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lpineda\Documents\JOSÉ LUNA GÁLVEZ\Página Wb\Presentaciones\Regiones\La Libertad\"/>
    </mc:Choice>
  </mc:AlternateContent>
  <xr:revisionPtr revIDLastSave="0" documentId="8_{8147BA0A-4FDB-4034-A3B1-938C22BEA93D}" xr6:coauthVersionLast="47" xr6:coauthVersionMax="47" xr10:uidLastSave="{00000000-0000-0000-0000-000000000000}"/>
  <bookViews>
    <workbookView xWindow="-120" yWindow="-120" windowWidth="24240" windowHeight="13140" tabRatio="765" firstSheet="1" activeTab="6" xr2:uid="{00000000-000D-0000-FFFF-FFFF00000000}"/>
  </bookViews>
  <sheets>
    <sheet name="FMTO 01" sheetId="1" r:id="rId1"/>
    <sheet name="FMTO 02" sheetId="2" r:id="rId2"/>
    <sheet name="FMTO 03" sheetId="4" r:id="rId3"/>
    <sheet name="FMTO 04" sheetId="5" r:id="rId4"/>
    <sheet name="FMTO 05" sheetId="3" r:id="rId5"/>
    <sheet name="FMTO 06" sheetId="6" r:id="rId6"/>
    <sheet name="FMTO 07" sheetId="13" r:id="rId7"/>
    <sheet name="FMTO 10 " sheetId="7" state="hidden" r:id="rId8"/>
    <sheet name="FMTO 08" sheetId="14" r:id="rId9"/>
    <sheet name="FMTO 09" sheetId="15" r:id="rId10"/>
    <sheet name="FMTO 10  " sheetId="16" r:id="rId11"/>
    <sheet name="FMTO 11" sheetId="17" r:id="rId12"/>
    <sheet name="FMTO 12" sheetId="18" r:id="rId13"/>
  </sheets>
  <definedNames>
    <definedName name="_xlnm._FilterDatabase" localSheetId="11" hidden="1">'FMTO 11'!$A$4:$Z$218</definedName>
    <definedName name="_xlnm.Print_Area" localSheetId="0">'FMTO 01'!$A$1:$S$23</definedName>
    <definedName name="_xlnm.Print_Area" localSheetId="1">'FMTO 02'!$A$1:$R$41</definedName>
    <definedName name="_xlnm.Print_Area" localSheetId="2">'FMTO 03'!$A$1:$P$12</definedName>
    <definedName name="_xlnm.Print_Area" localSheetId="3">'FMTO 04'!$A$1:$R$108</definedName>
    <definedName name="_xlnm.Print_Area" localSheetId="4">'FMTO 05'!$A$1:$M$40</definedName>
    <definedName name="_xlnm.Print_Area" localSheetId="5">'FMTO 06'!$A$1:$J$37</definedName>
    <definedName name="_xlnm.Print_Area" localSheetId="6">'FMTO 07'!$A$1:$J$3728</definedName>
    <definedName name="_xlnm.Print_Area" localSheetId="8">'FMTO 08'!$A$1:$I$145</definedName>
    <definedName name="_xlnm.Print_Area" localSheetId="9">'FMTO 09'!$A$1:$O$96</definedName>
    <definedName name="_xlnm.Print_Area" localSheetId="10">'FMTO 10  '!$A$1:$W$151</definedName>
    <definedName name="_xlnm.Print_Area" localSheetId="11">'FMTO 11'!$A$1:$R$8512</definedName>
    <definedName name="_xlnm.Print_Area" localSheetId="12">'FMTO 12'!$A$1:$H$372</definedName>
    <definedName name="otuzco">'FMTO 11'!$A$4103</definedName>
    <definedName name="_xlnm.Print_Titles" localSheetId="0">'FMTO 01'!$1:$5</definedName>
    <definedName name="_xlnm.Print_Titles" localSheetId="1">'FMTO 02'!$1:$4</definedName>
    <definedName name="_xlnm.Print_Titles" localSheetId="3">'FMTO 04'!$1:$4</definedName>
    <definedName name="_xlnm.Print_Titles" localSheetId="4">'FMTO 05'!$1:$4</definedName>
    <definedName name="_xlnm.Print_Titles" localSheetId="6">'FMTO 07'!$1:$6</definedName>
    <definedName name="_xlnm.Print_Titles" localSheetId="8">'FMTO 08'!$1:$4</definedName>
    <definedName name="_xlnm.Print_Titles" localSheetId="9">'FMTO 09'!$1:$4</definedName>
    <definedName name="_xlnm.Print_Titles" localSheetId="10">'FMTO 10  '!$1:$6</definedName>
    <definedName name="_xlnm.Print_Titles" localSheetId="11">'FMTO 11'!$1:$4</definedName>
    <definedName name="_xlnm.Print_Titles" localSheetId="12">'FMTO 12'!$1:$4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370" i="18" l="1"/>
  <c r="G370" i="18"/>
  <c r="E8509" i="17"/>
  <c r="K14" i="15"/>
  <c r="K13" i="15"/>
  <c r="K12" i="15"/>
  <c r="K11" i="15"/>
  <c r="K96" i="15" s="1"/>
  <c r="E142" i="14"/>
  <c r="F142" i="14"/>
  <c r="G142" i="14"/>
  <c r="D142" i="14"/>
  <c r="P4262" i="17"/>
  <c r="M4262" i="17"/>
  <c r="P4261" i="17"/>
  <c r="M4261" i="17"/>
  <c r="P4260" i="17"/>
  <c r="M4260" i="17"/>
  <c r="P4259" i="17"/>
  <c r="M4259" i="17"/>
  <c r="P4258" i="17"/>
  <c r="M4258" i="17"/>
  <c r="P4257" i="17"/>
  <c r="M4257" i="17"/>
  <c r="P4256" i="17"/>
  <c r="M4256" i="17"/>
  <c r="P4255" i="17"/>
  <c r="M4255" i="17"/>
  <c r="P4254" i="17"/>
  <c r="M4254" i="17"/>
  <c r="P4253" i="17"/>
  <c r="M4253" i="17"/>
  <c r="P4252" i="17"/>
  <c r="M4252" i="17"/>
  <c r="P4251" i="17"/>
  <c r="M4251" i="17"/>
  <c r="P4250" i="17"/>
  <c r="M4250" i="17"/>
  <c r="P4249" i="17"/>
  <c r="M4249" i="17"/>
  <c r="P4248" i="17"/>
  <c r="M4248" i="17"/>
  <c r="P4247" i="17"/>
  <c r="M4247" i="17"/>
  <c r="P4246" i="17"/>
  <c r="M4246" i="17"/>
  <c r="P4245" i="17"/>
  <c r="M4245" i="17"/>
  <c r="P4244" i="17"/>
  <c r="M4244" i="17"/>
  <c r="P4243" i="17"/>
  <c r="M4243" i="17"/>
  <c r="P4242" i="17"/>
  <c r="M4242" i="17"/>
  <c r="P4241" i="17"/>
  <c r="M4241" i="17"/>
  <c r="P4240" i="17"/>
  <c r="M4240" i="17"/>
  <c r="P4239" i="17"/>
  <c r="M4239" i="17"/>
  <c r="P4238" i="17"/>
  <c r="M4238" i="17"/>
  <c r="P4237" i="17"/>
  <c r="M4237" i="17"/>
  <c r="P4236" i="17"/>
  <c r="M4236" i="17"/>
  <c r="P4235" i="17"/>
  <c r="M4235" i="17"/>
  <c r="P4234" i="17"/>
  <c r="M4234" i="17"/>
  <c r="P4233" i="17"/>
  <c r="M4233" i="17"/>
  <c r="P4232" i="17"/>
  <c r="M4232" i="17"/>
  <c r="P4231" i="17"/>
  <c r="M4231" i="17"/>
  <c r="P4230" i="17"/>
  <c r="M4230" i="17"/>
  <c r="P4229" i="17"/>
  <c r="M4229" i="17"/>
  <c r="P4228" i="17"/>
  <c r="M4228" i="17"/>
  <c r="P4227" i="17"/>
  <c r="M4227" i="17"/>
  <c r="P4226" i="17"/>
  <c r="M4226" i="17"/>
  <c r="P4225" i="17"/>
  <c r="M4225" i="17"/>
  <c r="P4224" i="17"/>
  <c r="M4224" i="17"/>
  <c r="P4223" i="17"/>
  <c r="M4223" i="17"/>
  <c r="P4222" i="17"/>
  <c r="M4222" i="17"/>
  <c r="P4221" i="17"/>
  <c r="M4221" i="17"/>
  <c r="P4220" i="17"/>
  <c r="M4220" i="17"/>
  <c r="P4219" i="17"/>
  <c r="M4219" i="17"/>
  <c r="P4218" i="17"/>
  <c r="M4218" i="17"/>
  <c r="P4217" i="17"/>
  <c r="M4217" i="17"/>
  <c r="P4216" i="17"/>
  <c r="M4216" i="17"/>
  <c r="P4215" i="17"/>
  <c r="M4215" i="17"/>
  <c r="P4214" i="17"/>
  <c r="M4214" i="17"/>
  <c r="P4213" i="17"/>
  <c r="M4213" i="17"/>
  <c r="P4212" i="17"/>
  <c r="M4212" i="17"/>
  <c r="P4211" i="17"/>
  <c r="M4211" i="17"/>
  <c r="P4210" i="17"/>
  <c r="M4210" i="17"/>
  <c r="P4209" i="17"/>
  <c r="M4209" i="17"/>
  <c r="P4208" i="17"/>
  <c r="M4208" i="17"/>
  <c r="P4207" i="17"/>
  <c r="M4207" i="17"/>
  <c r="P4206" i="17"/>
  <c r="M4206" i="17"/>
  <c r="P4205" i="17"/>
  <c r="M4205" i="17"/>
  <c r="P4204" i="17"/>
  <c r="M4204" i="17"/>
  <c r="P4203" i="17"/>
  <c r="M4203" i="17"/>
  <c r="P4202" i="17"/>
  <c r="M4202" i="17"/>
  <c r="P4201" i="17"/>
  <c r="M4201" i="17"/>
  <c r="P4200" i="17"/>
  <c r="M4200" i="17"/>
  <c r="P4199" i="17"/>
  <c r="M4199" i="17"/>
  <c r="P4198" i="17"/>
  <c r="M4198" i="17"/>
  <c r="P4197" i="17"/>
  <c r="M4197" i="17"/>
  <c r="P4196" i="17"/>
  <c r="M4196" i="17"/>
  <c r="P4195" i="17"/>
  <c r="M4195" i="17"/>
  <c r="P4194" i="17"/>
  <c r="M4194" i="17"/>
  <c r="P4193" i="17"/>
  <c r="M4193" i="17"/>
  <c r="P4192" i="17"/>
  <c r="M4192" i="17"/>
  <c r="P4191" i="17"/>
  <c r="M4191" i="17"/>
  <c r="P4190" i="17"/>
  <c r="M4190" i="17"/>
  <c r="P4189" i="17"/>
  <c r="M4189" i="17"/>
  <c r="P4188" i="17"/>
  <c r="M4188" i="17"/>
  <c r="P4187" i="17"/>
  <c r="M4187" i="17"/>
  <c r="P4186" i="17"/>
  <c r="M4186" i="17"/>
  <c r="P4185" i="17"/>
  <c r="M4185" i="17"/>
  <c r="P4184" i="17"/>
  <c r="M4184" i="17"/>
  <c r="P4183" i="17"/>
  <c r="M4183" i="17"/>
  <c r="P4182" i="17"/>
  <c r="M4182" i="17"/>
  <c r="P4181" i="17"/>
  <c r="M4181" i="17"/>
  <c r="P4180" i="17"/>
  <c r="M4180" i="17"/>
  <c r="P4179" i="17"/>
  <c r="M4179" i="17"/>
  <c r="P4178" i="17"/>
  <c r="M4178" i="17"/>
  <c r="P4177" i="17"/>
  <c r="M4177" i="17"/>
  <c r="P4176" i="17"/>
  <c r="M4176" i="17"/>
  <c r="P4175" i="17"/>
  <c r="M4175" i="17"/>
  <c r="P4174" i="17"/>
  <c r="M4174" i="17"/>
  <c r="P4173" i="17"/>
  <c r="M4173" i="17"/>
  <c r="P4172" i="17"/>
  <c r="M4172" i="17"/>
  <c r="P4171" i="17"/>
  <c r="M4171" i="17"/>
  <c r="P4170" i="17"/>
  <c r="M4170" i="17"/>
  <c r="P4169" i="17"/>
  <c r="M4169" i="17"/>
  <c r="P4168" i="17"/>
  <c r="M4168" i="17"/>
  <c r="P4167" i="17"/>
  <c r="M4167" i="17"/>
  <c r="P4166" i="17"/>
  <c r="M4166" i="17"/>
  <c r="P4165" i="17"/>
  <c r="M4165" i="17"/>
  <c r="P4164" i="17"/>
  <c r="M4164" i="17"/>
  <c r="P4163" i="17"/>
  <c r="M4163" i="17"/>
  <c r="P4162" i="17"/>
  <c r="M4162" i="17"/>
  <c r="P4161" i="17"/>
  <c r="M4161" i="17"/>
  <c r="P4160" i="17"/>
  <c r="M4160" i="17"/>
  <c r="P4159" i="17"/>
  <c r="M4159" i="17"/>
  <c r="P4158" i="17"/>
  <c r="M4158" i="17"/>
  <c r="P4157" i="17"/>
  <c r="M4157" i="17"/>
  <c r="P4156" i="17"/>
  <c r="M4156" i="17"/>
  <c r="P4155" i="17"/>
  <c r="M4155" i="17"/>
  <c r="P4154" i="17"/>
  <c r="M4154" i="17"/>
  <c r="P4153" i="17"/>
  <c r="M4153" i="17"/>
  <c r="P4152" i="17"/>
  <c r="M4152" i="17"/>
  <c r="P4151" i="17"/>
  <c r="M4151" i="17"/>
  <c r="P4150" i="17"/>
  <c r="M4150" i="17"/>
  <c r="P4149" i="17"/>
  <c r="M4149" i="17"/>
  <c r="P4148" i="17"/>
  <c r="M4148" i="17"/>
  <c r="P4147" i="17"/>
  <c r="M4147" i="17"/>
  <c r="P4146" i="17"/>
  <c r="M4146" i="17"/>
  <c r="P4145" i="17"/>
  <c r="M4145" i="17"/>
  <c r="P4144" i="17"/>
  <c r="M4144" i="17"/>
  <c r="P4143" i="17"/>
  <c r="M4143" i="17"/>
  <c r="P4142" i="17"/>
  <c r="M4142" i="17"/>
  <c r="P4141" i="17"/>
  <c r="M4141" i="17"/>
  <c r="P4140" i="17"/>
  <c r="M4140" i="17"/>
  <c r="P4139" i="17"/>
  <c r="M4139" i="17"/>
  <c r="P4138" i="17"/>
  <c r="M4138" i="17"/>
  <c r="P4137" i="17"/>
  <c r="M4137" i="17"/>
  <c r="P4136" i="17"/>
  <c r="M4136" i="17"/>
  <c r="P4135" i="17"/>
  <c r="M4135" i="17"/>
  <c r="P4134" i="17"/>
  <c r="M4134" i="17"/>
  <c r="P4133" i="17"/>
  <c r="M4133" i="17"/>
  <c r="P4132" i="17"/>
  <c r="M4132" i="17"/>
  <c r="P4131" i="17"/>
  <c r="M4131" i="17"/>
  <c r="P4130" i="17"/>
  <c r="M4130" i="17"/>
  <c r="P4129" i="17"/>
  <c r="M4129" i="17"/>
  <c r="P4128" i="17"/>
  <c r="M4128" i="17"/>
  <c r="P4127" i="17"/>
  <c r="M4127" i="17"/>
  <c r="P4126" i="17"/>
  <c r="M4126" i="17"/>
  <c r="P4125" i="17"/>
  <c r="M4125" i="17"/>
  <c r="P4124" i="17"/>
  <c r="M4124" i="17"/>
  <c r="P4123" i="17"/>
  <c r="M4123" i="17"/>
  <c r="P4122" i="17"/>
  <c r="M4122" i="17"/>
  <c r="P4121" i="17"/>
  <c r="M4121" i="17"/>
  <c r="P4120" i="17"/>
  <c r="M4120" i="17"/>
  <c r="P4119" i="17"/>
  <c r="M4119" i="17"/>
  <c r="P4118" i="17"/>
  <c r="M4118" i="17"/>
  <c r="P4117" i="17"/>
  <c r="M4117" i="17"/>
  <c r="P4116" i="17"/>
  <c r="M4116" i="17"/>
  <c r="P4115" i="17"/>
  <c r="M4115" i="17"/>
  <c r="P4114" i="17"/>
  <c r="M4114" i="17"/>
  <c r="P4113" i="17"/>
  <c r="M4113" i="17"/>
  <c r="P4112" i="17"/>
  <c r="M4112" i="17"/>
  <c r="P4111" i="17"/>
  <c r="M4111" i="17"/>
  <c r="P4110" i="17"/>
  <c r="M4110" i="17"/>
  <c r="P4109" i="17"/>
  <c r="M4109" i="17"/>
  <c r="P4108" i="17"/>
  <c r="M4108" i="17"/>
  <c r="P4107" i="17"/>
  <c r="M4107" i="17"/>
  <c r="P4106" i="17"/>
  <c r="M4106" i="17"/>
  <c r="P4105" i="17"/>
  <c r="M4105" i="17"/>
  <c r="P4104" i="17"/>
  <c r="M4104" i="17"/>
  <c r="P4103" i="17"/>
  <c r="M4103" i="17"/>
  <c r="P4102" i="17"/>
  <c r="M4102" i="17"/>
  <c r="P4101" i="17"/>
  <c r="M4101" i="17"/>
  <c r="P4100" i="17"/>
  <c r="M4100" i="17"/>
  <c r="P4099" i="17"/>
  <c r="M4099" i="17"/>
  <c r="P4098" i="17"/>
  <c r="M4098" i="17"/>
  <c r="P4097" i="17"/>
  <c r="M4097" i="17"/>
  <c r="P4096" i="17"/>
  <c r="M4096" i="17"/>
  <c r="P4095" i="17"/>
  <c r="M4095" i="17"/>
  <c r="P4094" i="17"/>
  <c r="M4094" i="17"/>
  <c r="P4093" i="17"/>
  <c r="M4093" i="17"/>
  <c r="P4092" i="17"/>
  <c r="M4092" i="17"/>
  <c r="P4091" i="17"/>
  <c r="M4091" i="17"/>
  <c r="P4090" i="17"/>
  <c r="M4090" i="17"/>
  <c r="P4089" i="17"/>
  <c r="M4089" i="17"/>
  <c r="P4088" i="17"/>
  <c r="M4088" i="17"/>
  <c r="P4087" i="17"/>
  <c r="M4087" i="17"/>
  <c r="P4086" i="17"/>
  <c r="M4086" i="17"/>
  <c r="P4085" i="17"/>
  <c r="M4085" i="17"/>
  <c r="P4084" i="17"/>
  <c r="M4084" i="17"/>
  <c r="P4083" i="17"/>
  <c r="M4083" i="17"/>
  <c r="P4082" i="17"/>
  <c r="M4082" i="17"/>
  <c r="P4081" i="17"/>
  <c r="M4081" i="17"/>
  <c r="P4080" i="17"/>
  <c r="M4080" i="17"/>
  <c r="P4079" i="17"/>
  <c r="M4079" i="17"/>
  <c r="P4078" i="17"/>
  <c r="M4078" i="17"/>
  <c r="P4077" i="17"/>
  <c r="M4077" i="17"/>
  <c r="P4076" i="17"/>
  <c r="M4076" i="17"/>
  <c r="P4075" i="17"/>
  <c r="M4075" i="17"/>
  <c r="P4074" i="17"/>
  <c r="M4074" i="17"/>
  <c r="P4073" i="17"/>
  <c r="M4073" i="17"/>
  <c r="P4072" i="17"/>
  <c r="M4072" i="17"/>
  <c r="P4071" i="17"/>
  <c r="M4071" i="17"/>
  <c r="P4070" i="17"/>
  <c r="M4070" i="17"/>
  <c r="P4069" i="17"/>
  <c r="M4069" i="17"/>
  <c r="P4068" i="17"/>
  <c r="M4068" i="17"/>
  <c r="P4067" i="17"/>
  <c r="M4067" i="17"/>
  <c r="P4066" i="17"/>
  <c r="M4066" i="17"/>
  <c r="P4065" i="17"/>
  <c r="M4065" i="17"/>
  <c r="P4064" i="17"/>
  <c r="M4064" i="17"/>
  <c r="P4063" i="17"/>
  <c r="M4063" i="17"/>
  <c r="P4062" i="17"/>
  <c r="M4062" i="17"/>
  <c r="P4061" i="17"/>
  <c r="M4061" i="17"/>
  <c r="P4060" i="17"/>
  <c r="M4060" i="17"/>
  <c r="P4059" i="17"/>
  <c r="M4059" i="17"/>
  <c r="P4058" i="17"/>
  <c r="M4058" i="17"/>
  <c r="P4057" i="17"/>
  <c r="M4057" i="17"/>
  <c r="P4056" i="17"/>
  <c r="M4056" i="17"/>
  <c r="P4055" i="17"/>
  <c r="M4055" i="17"/>
  <c r="P4054" i="17"/>
  <c r="M4054" i="17"/>
  <c r="P4053" i="17"/>
  <c r="M4053" i="17"/>
  <c r="P4052" i="17"/>
  <c r="M4052" i="17"/>
  <c r="P4051" i="17"/>
  <c r="M4051" i="17"/>
  <c r="P4050" i="17"/>
  <c r="M4050" i="17"/>
  <c r="P4049" i="17"/>
  <c r="M4049" i="17"/>
  <c r="P4048" i="17"/>
  <c r="M4048" i="17"/>
  <c r="P4047" i="17"/>
  <c r="M4047" i="17"/>
  <c r="P4046" i="17"/>
  <c r="M4046" i="17"/>
  <c r="P4045" i="17"/>
  <c r="M4045" i="17"/>
  <c r="P4044" i="17"/>
  <c r="M4044" i="17"/>
  <c r="P4043" i="17"/>
  <c r="M4043" i="17"/>
  <c r="P4042" i="17"/>
  <c r="M4042" i="17"/>
  <c r="P4041" i="17"/>
  <c r="M4041" i="17"/>
  <c r="P4040" i="17"/>
  <c r="M4040" i="17"/>
  <c r="P4039" i="17"/>
  <c r="M4039" i="17"/>
  <c r="P4038" i="17"/>
  <c r="M4038" i="17"/>
  <c r="P4037" i="17"/>
  <c r="M4037" i="17"/>
  <c r="P4036" i="17"/>
  <c r="M4036" i="17"/>
  <c r="P4035" i="17"/>
  <c r="M4035" i="17"/>
  <c r="P4034" i="17"/>
  <c r="M4034" i="17"/>
  <c r="P4033" i="17"/>
  <c r="M4033" i="17"/>
  <c r="P4032" i="17"/>
  <c r="M4032" i="17"/>
  <c r="P4031" i="17"/>
  <c r="M4031" i="17"/>
  <c r="P4030" i="17"/>
  <c r="M4030" i="17"/>
  <c r="P4029" i="17"/>
  <c r="M4029" i="17"/>
  <c r="P4028" i="17"/>
  <c r="M4028" i="17"/>
  <c r="P4027" i="17"/>
  <c r="M4027" i="17"/>
  <c r="P4026" i="17"/>
  <c r="M4026" i="17"/>
  <c r="P4025" i="17"/>
  <c r="M4025" i="17"/>
  <c r="P4024" i="17"/>
  <c r="M4024" i="17"/>
  <c r="P4023" i="17"/>
  <c r="M4023" i="17"/>
  <c r="P4022" i="17"/>
  <c r="M4022" i="17"/>
  <c r="P4021" i="17"/>
  <c r="M4021" i="17"/>
  <c r="P4020" i="17"/>
  <c r="M4020" i="17"/>
  <c r="P4019" i="17"/>
  <c r="M4019" i="17"/>
  <c r="P4018" i="17"/>
  <c r="M4018" i="17"/>
  <c r="P4017" i="17"/>
  <c r="M4017" i="17"/>
  <c r="P4016" i="17"/>
  <c r="M4016" i="17"/>
  <c r="P4015" i="17"/>
  <c r="M4015" i="17"/>
  <c r="P4014" i="17"/>
  <c r="M4014" i="17"/>
  <c r="P4013" i="17"/>
  <c r="M4013" i="17"/>
  <c r="P4012" i="17"/>
  <c r="M4012" i="17"/>
  <c r="P4011" i="17"/>
  <c r="M4011" i="17"/>
  <c r="P4010" i="17"/>
  <c r="M4010" i="17"/>
  <c r="P4009" i="17"/>
  <c r="M4009" i="17"/>
  <c r="P4008" i="17"/>
  <c r="M4008" i="17"/>
  <c r="P4007" i="17"/>
  <c r="M4007" i="17"/>
  <c r="P4006" i="17"/>
  <c r="M4006" i="17"/>
  <c r="P4005" i="17"/>
  <c r="M4005" i="17"/>
  <c r="P4004" i="17"/>
  <c r="M4004" i="17"/>
  <c r="P4003" i="17"/>
  <c r="M4003" i="17"/>
  <c r="P4002" i="17"/>
  <c r="M4002" i="17"/>
  <c r="P4001" i="17"/>
  <c r="M4001" i="17"/>
  <c r="P4000" i="17"/>
  <c r="M4000" i="17"/>
  <c r="P3999" i="17"/>
  <c r="M3999" i="17"/>
  <c r="P3998" i="17"/>
  <c r="M3998" i="17"/>
  <c r="P3997" i="17"/>
  <c r="M3997" i="17"/>
  <c r="P3996" i="17"/>
  <c r="M3996" i="17"/>
  <c r="P3995" i="17"/>
  <c r="M3995" i="17"/>
  <c r="P3994" i="17"/>
  <c r="M3994" i="17"/>
  <c r="P3993" i="17"/>
  <c r="M3993" i="17"/>
  <c r="P3992" i="17"/>
  <c r="M3992" i="17"/>
  <c r="P3991" i="17"/>
  <c r="M3991" i="17"/>
  <c r="P3990" i="17"/>
  <c r="M3990" i="17"/>
  <c r="P3989" i="17"/>
  <c r="M3989" i="17"/>
  <c r="P3988" i="17"/>
  <c r="M3988" i="17"/>
  <c r="P3987" i="17"/>
  <c r="M3987" i="17"/>
  <c r="P3986" i="17"/>
  <c r="M3986" i="17"/>
  <c r="P3985" i="17"/>
  <c r="M3985" i="17"/>
  <c r="P3984" i="17"/>
  <c r="M3984" i="17"/>
  <c r="P3983" i="17"/>
  <c r="M3983" i="17"/>
  <c r="P3982" i="17"/>
  <c r="M3982" i="17"/>
  <c r="P3981" i="17"/>
  <c r="M3981" i="17"/>
  <c r="P3980" i="17"/>
  <c r="M3980" i="17"/>
  <c r="P3979" i="17"/>
  <c r="M3979" i="17"/>
  <c r="P3978" i="17"/>
  <c r="M3978" i="17"/>
  <c r="P3977" i="17"/>
  <c r="M3977" i="17"/>
  <c r="P3976" i="17"/>
  <c r="M3976" i="17"/>
  <c r="P3975" i="17"/>
  <c r="M3975" i="17"/>
  <c r="P3974" i="17"/>
  <c r="M3974" i="17"/>
  <c r="P3973" i="17"/>
  <c r="M3973" i="17"/>
  <c r="P3972" i="17"/>
  <c r="M3972" i="17"/>
  <c r="P3971" i="17"/>
  <c r="M3971" i="17"/>
  <c r="P3970" i="17"/>
  <c r="M3970" i="17"/>
  <c r="P3969" i="17"/>
  <c r="M3969" i="17"/>
  <c r="P3968" i="17"/>
  <c r="M3968" i="17"/>
  <c r="P3967" i="17"/>
  <c r="M3967" i="17"/>
  <c r="P3966" i="17"/>
  <c r="M3966" i="17"/>
  <c r="P3965" i="17"/>
  <c r="M3965" i="17"/>
  <c r="P3964" i="17"/>
  <c r="M3964" i="17"/>
  <c r="P3963" i="17"/>
  <c r="M3963" i="17"/>
  <c r="P3962" i="17"/>
  <c r="M3962" i="17"/>
  <c r="P3961" i="17"/>
  <c r="M3961" i="17"/>
  <c r="P3960" i="17"/>
  <c r="M3960" i="17"/>
  <c r="P3959" i="17"/>
  <c r="M3959" i="17"/>
  <c r="P3958" i="17"/>
  <c r="M3958" i="17"/>
  <c r="P3957" i="17"/>
  <c r="M3957" i="17"/>
  <c r="P3956" i="17"/>
  <c r="M3956" i="17"/>
  <c r="P3955" i="17"/>
  <c r="M3955" i="17"/>
  <c r="P3954" i="17"/>
  <c r="M3954" i="17"/>
  <c r="P3953" i="17"/>
  <c r="M3953" i="17"/>
  <c r="P3952" i="17"/>
  <c r="M3952" i="17"/>
  <c r="P3951" i="17"/>
  <c r="M3951" i="17"/>
  <c r="P3950" i="17"/>
  <c r="M3950" i="17"/>
  <c r="P3949" i="17"/>
  <c r="M3949" i="17"/>
  <c r="P3948" i="17"/>
  <c r="M3948" i="17"/>
  <c r="P3947" i="17"/>
  <c r="M3947" i="17"/>
  <c r="P3946" i="17"/>
  <c r="M3946" i="17"/>
  <c r="P3945" i="17"/>
  <c r="M3945" i="17"/>
  <c r="P3944" i="17"/>
  <c r="M3944" i="17"/>
  <c r="P3943" i="17"/>
  <c r="M3943" i="17"/>
  <c r="P3942" i="17"/>
  <c r="M3942" i="17"/>
  <c r="P3941" i="17"/>
  <c r="M3941" i="17"/>
  <c r="P3940" i="17"/>
  <c r="M3940" i="17"/>
  <c r="P3939" i="17"/>
  <c r="M3939" i="17"/>
  <c r="P3938" i="17"/>
  <c r="M3938" i="17"/>
  <c r="P3937" i="17"/>
  <c r="M3937" i="17"/>
  <c r="P3936" i="17"/>
  <c r="M3936" i="17"/>
  <c r="P2527" i="17"/>
  <c r="M2527" i="17"/>
  <c r="P2526" i="17"/>
  <c r="M2526" i="17"/>
  <c r="P2525" i="17"/>
  <c r="M2525" i="17"/>
  <c r="P2524" i="17"/>
  <c r="M2524" i="17"/>
  <c r="P2523" i="17"/>
  <c r="M2523" i="17"/>
  <c r="P2522" i="17"/>
  <c r="M2522" i="17"/>
  <c r="P2521" i="17"/>
  <c r="M2521" i="17"/>
  <c r="P2520" i="17"/>
  <c r="M2520" i="17"/>
  <c r="P2519" i="17"/>
  <c r="M2519" i="17"/>
  <c r="P2518" i="17"/>
  <c r="M2518" i="17"/>
  <c r="P2517" i="17"/>
  <c r="M2517" i="17"/>
  <c r="P2516" i="17"/>
  <c r="M2516" i="17"/>
  <c r="P2515" i="17"/>
  <c r="M2515" i="17"/>
  <c r="P2514" i="17"/>
  <c r="M2514" i="17"/>
  <c r="P2513" i="17"/>
  <c r="M2513" i="17"/>
  <c r="P2512" i="17"/>
  <c r="M2512" i="17"/>
  <c r="P2511" i="17"/>
  <c r="M2511" i="17"/>
  <c r="P2510" i="17"/>
  <c r="M2510" i="17"/>
  <c r="P2509" i="17"/>
  <c r="M2509" i="17"/>
  <c r="P2508" i="17"/>
  <c r="M2508" i="17"/>
  <c r="P2507" i="17"/>
  <c r="M2507" i="17"/>
  <c r="P2506" i="17"/>
  <c r="M2506" i="17"/>
  <c r="P2505" i="17"/>
  <c r="M2505" i="17"/>
  <c r="M2504" i="17"/>
  <c r="P2503" i="17"/>
  <c r="P2502" i="17"/>
  <c r="M2502" i="17"/>
  <c r="P2501" i="17"/>
  <c r="M2501" i="17"/>
  <c r="P2500" i="17"/>
  <c r="M2500" i="17"/>
  <c r="P2499" i="17"/>
  <c r="M2499" i="17"/>
  <c r="M2498" i="17"/>
  <c r="P2497" i="17"/>
  <c r="M2497" i="17"/>
  <c r="P2496" i="17"/>
  <c r="M2496" i="17"/>
  <c r="P2495" i="17"/>
  <c r="M2495" i="17"/>
  <c r="P2494" i="17"/>
  <c r="M2494" i="17"/>
  <c r="P2493" i="17"/>
  <c r="M2493" i="17"/>
  <c r="P2492" i="17"/>
  <c r="M2492" i="17"/>
  <c r="P2491" i="17"/>
  <c r="M2491" i="17"/>
  <c r="P2490" i="17"/>
  <c r="M2490" i="17"/>
  <c r="P2489" i="17"/>
  <c r="M2489" i="17"/>
  <c r="P2488" i="17"/>
  <c r="M2488" i="17"/>
  <c r="P2487" i="17"/>
  <c r="M2487" i="17"/>
  <c r="P2486" i="17"/>
  <c r="M2486" i="17"/>
  <c r="P2485" i="17"/>
  <c r="M2485" i="17"/>
  <c r="P2484" i="17"/>
  <c r="M2484" i="17"/>
  <c r="P2483" i="17"/>
  <c r="P2482" i="17"/>
  <c r="M2482" i="17"/>
  <c r="P2481" i="17"/>
  <c r="M2481" i="17"/>
  <c r="P2480" i="17"/>
  <c r="M2480" i="17"/>
  <c r="P2479" i="17"/>
  <c r="M2479" i="17"/>
  <c r="P2478" i="17"/>
  <c r="M2478" i="17"/>
  <c r="P2477" i="17"/>
  <c r="M2477" i="17"/>
  <c r="P2476" i="17"/>
  <c r="M2476" i="17"/>
  <c r="P2475" i="17"/>
  <c r="M2475" i="17"/>
  <c r="P2474" i="17"/>
  <c r="M2474" i="17"/>
  <c r="P2473" i="17"/>
  <c r="M2473" i="17"/>
  <c r="P2472" i="17"/>
  <c r="M2472" i="17"/>
  <c r="P2471" i="17"/>
  <c r="M2471" i="17"/>
  <c r="P2470" i="17"/>
  <c r="M2470" i="17"/>
  <c r="P2469" i="17"/>
  <c r="M2469" i="17"/>
  <c r="P2468" i="17"/>
  <c r="M2468" i="17"/>
  <c r="P2467" i="17"/>
  <c r="M2467" i="17"/>
  <c r="P2466" i="17"/>
  <c r="P2465" i="17"/>
  <c r="M2465" i="17"/>
  <c r="P2464" i="17"/>
  <c r="M2464" i="17"/>
  <c r="P2463" i="17"/>
  <c r="M2463" i="17"/>
  <c r="P2462" i="17"/>
  <c r="M2462" i="17"/>
  <c r="P2461" i="17"/>
  <c r="M2461" i="17"/>
  <c r="P2460" i="17"/>
  <c r="M2460" i="17"/>
  <c r="P2459" i="17"/>
  <c r="M2459" i="17"/>
  <c r="P2458" i="17"/>
  <c r="M2458" i="17"/>
  <c r="P2457" i="17"/>
  <c r="M2457" i="17"/>
  <c r="P2456" i="17"/>
  <c r="M2456" i="17"/>
  <c r="P2455" i="17"/>
  <c r="M2455" i="17"/>
  <c r="P2454" i="17"/>
  <c r="M2454" i="17"/>
  <c r="P2453" i="17"/>
  <c r="M2453" i="17"/>
  <c r="P2452" i="17"/>
  <c r="M2452" i="17"/>
  <c r="P2451" i="17"/>
  <c r="M2451" i="17"/>
  <c r="M2450" i="17"/>
  <c r="P2449" i="17"/>
  <c r="M2449" i="17"/>
  <c r="P2448" i="17"/>
  <c r="M2448" i="17"/>
  <c r="P2447" i="17"/>
  <c r="M2447" i="17"/>
  <c r="P2446" i="17"/>
  <c r="M2446" i="17"/>
  <c r="P2445" i="17"/>
  <c r="M2445" i="17"/>
  <c r="P2444" i="17"/>
  <c r="M2444" i="17"/>
  <c r="P2443" i="17"/>
  <c r="M2443" i="17"/>
  <c r="P2442" i="17"/>
  <c r="M2442" i="17"/>
  <c r="P2441" i="17"/>
  <c r="M2441" i="17"/>
  <c r="P2440" i="17"/>
  <c r="M2440" i="17"/>
  <c r="P2439" i="17"/>
  <c r="M2439" i="17"/>
  <c r="P2438" i="17"/>
  <c r="M2438" i="17"/>
  <c r="P2437" i="17"/>
  <c r="M2437" i="17"/>
  <c r="P2436" i="17"/>
  <c r="M2436" i="17"/>
  <c r="P2435" i="17"/>
  <c r="M2435" i="17"/>
  <c r="M2434" i="17"/>
  <c r="M2433" i="17"/>
  <c r="P2432" i="17"/>
  <c r="M2432" i="17"/>
  <c r="P2431" i="17"/>
  <c r="M2431" i="17"/>
  <c r="P2430" i="17"/>
  <c r="M2430" i="17"/>
  <c r="P2429" i="17"/>
  <c r="M2429" i="17"/>
  <c r="P2428" i="17"/>
  <c r="M2428" i="17"/>
  <c r="P2427" i="17"/>
  <c r="M2427" i="17"/>
  <c r="M2426" i="17"/>
  <c r="P2425" i="17"/>
  <c r="M2425" i="17"/>
  <c r="P2424" i="17"/>
  <c r="M2424" i="17"/>
  <c r="P2423" i="17"/>
  <c r="M2423" i="17"/>
  <c r="P2422" i="17"/>
  <c r="M2422" i="17"/>
  <c r="P2421" i="17"/>
  <c r="M2421" i="17"/>
  <c r="P2420" i="17"/>
  <c r="M2420" i="17"/>
  <c r="P2419" i="17"/>
  <c r="M2419" i="17"/>
  <c r="P2418" i="17"/>
  <c r="M2418" i="17"/>
  <c r="P2417" i="17"/>
  <c r="M2417" i="17"/>
  <c r="P2416" i="17"/>
  <c r="M2416" i="17"/>
  <c r="P2415" i="17"/>
  <c r="M2415" i="17"/>
  <c r="P2414" i="17"/>
  <c r="M2414" i="17"/>
  <c r="P2413" i="17"/>
  <c r="M2413" i="17"/>
  <c r="P2412" i="17"/>
  <c r="M2412" i="17"/>
  <c r="P2411" i="17"/>
  <c r="M2411" i="17"/>
  <c r="P2410" i="17"/>
  <c r="M2410" i="17"/>
  <c r="P2409" i="17"/>
  <c r="M2409" i="17"/>
  <c r="P2408" i="17"/>
  <c r="M2408" i="17"/>
  <c r="P2407" i="17"/>
  <c r="P2406" i="17"/>
  <c r="P2405" i="17"/>
  <c r="P2404" i="17"/>
  <c r="P2403" i="17"/>
  <c r="P2402" i="17"/>
  <c r="P2401" i="17"/>
  <c r="P2400" i="17"/>
  <c r="P2399" i="17"/>
  <c r="P2398" i="17"/>
  <c r="P2397" i="17"/>
  <c r="P2396" i="17"/>
  <c r="P2395" i="17"/>
  <c r="P2394" i="17"/>
  <c r="P2393" i="17"/>
  <c r="P2392" i="17"/>
  <c r="P2391" i="17"/>
  <c r="P2390" i="17"/>
  <c r="P2389" i="17"/>
  <c r="P2388" i="17"/>
  <c r="P2387" i="17"/>
  <c r="P2386" i="17"/>
  <c r="P2385" i="17"/>
  <c r="P2384" i="17"/>
  <c r="P2383" i="17"/>
  <c r="P2382" i="17"/>
  <c r="P2381" i="17"/>
  <c r="P2380" i="17"/>
  <c r="P2379" i="17"/>
  <c r="P2378" i="17"/>
  <c r="P2377" i="17"/>
  <c r="P2376" i="17"/>
  <c r="P2375" i="17"/>
  <c r="P2374" i="17"/>
  <c r="P2373" i="17"/>
  <c r="P2372" i="17"/>
  <c r="P2371" i="17"/>
  <c r="P2370" i="17"/>
  <c r="P2369" i="17"/>
  <c r="P2368" i="17"/>
  <c r="P2367" i="17"/>
  <c r="P2366" i="17"/>
  <c r="P2365" i="17"/>
  <c r="P2364" i="17"/>
  <c r="P2363" i="17"/>
  <c r="P2362" i="17"/>
  <c r="P2361" i="17"/>
  <c r="P2360" i="17"/>
  <c r="P2359" i="17"/>
  <c r="P2358" i="17"/>
  <c r="P2357" i="17"/>
  <c r="P2356" i="17"/>
  <c r="P2355" i="17"/>
  <c r="P2354" i="17"/>
  <c r="P2353" i="17"/>
  <c r="P2352" i="17"/>
  <c r="P2351" i="17"/>
  <c r="P2350" i="17"/>
  <c r="P2349" i="17"/>
  <c r="P2348" i="17"/>
  <c r="P2347" i="17"/>
  <c r="P2346" i="17"/>
  <c r="P2345" i="17"/>
  <c r="P2344" i="17"/>
  <c r="P2343" i="17"/>
  <c r="P2342" i="17"/>
  <c r="P2341" i="17"/>
  <c r="P2340" i="17"/>
  <c r="P2339" i="17"/>
  <c r="P2338" i="17"/>
  <c r="P2337" i="17"/>
  <c r="P2336" i="17"/>
  <c r="P2335" i="17"/>
  <c r="P2334" i="17"/>
  <c r="P2333" i="17"/>
  <c r="P2332" i="17"/>
  <c r="P2331" i="17"/>
  <c r="P2330" i="17"/>
  <c r="P2329" i="17"/>
  <c r="P2328" i="17"/>
  <c r="P2327" i="17"/>
  <c r="P2326" i="17"/>
  <c r="P2325" i="17"/>
  <c r="P2324" i="17"/>
  <c r="P2323" i="17"/>
  <c r="P2322" i="17"/>
  <c r="P2321" i="17"/>
  <c r="P2320" i="17"/>
  <c r="P2319" i="17"/>
  <c r="P2318" i="17"/>
  <c r="P2317" i="17"/>
  <c r="P2316" i="17"/>
  <c r="P2315" i="17"/>
  <c r="P2314" i="17"/>
  <c r="P2313" i="17"/>
  <c r="P2312" i="17"/>
  <c r="P2311" i="17"/>
  <c r="P2310" i="17"/>
  <c r="P2309" i="17"/>
  <c r="P2308" i="17"/>
  <c r="P2307" i="17"/>
  <c r="P2306" i="17"/>
  <c r="P2305" i="17"/>
  <c r="P2304" i="17"/>
  <c r="P2303" i="17"/>
  <c r="P2302" i="17"/>
  <c r="P2301" i="17"/>
  <c r="P2300" i="17"/>
  <c r="P2299" i="17"/>
  <c r="P2298" i="17"/>
  <c r="P2297" i="17"/>
  <c r="P2296" i="17"/>
  <c r="P2295" i="17"/>
  <c r="P2294" i="17"/>
  <c r="P2293" i="17"/>
  <c r="P2292" i="17"/>
  <c r="P2291" i="17"/>
  <c r="P2290" i="17"/>
  <c r="P2289" i="17"/>
  <c r="P2288" i="17"/>
  <c r="P2287" i="17"/>
  <c r="P2286" i="17"/>
  <c r="P2285" i="17"/>
  <c r="P2284" i="17"/>
  <c r="P2283" i="17"/>
  <c r="P2282" i="17"/>
  <c r="P2281" i="17"/>
  <c r="P2280" i="17"/>
  <c r="P2279" i="17"/>
  <c r="P2278" i="17"/>
  <c r="P2277" i="17"/>
  <c r="P2276" i="17"/>
  <c r="P2275" i="17"/>
  <c r="P2274" i="17"/>
  <c r="P2273" i="17"/>
  <c r="P2272" i="17"/>
  <c r="P2271" i="17"/>
  <c r="P2270" i="17"/>
  <c r="P2269" i="17"/>
  <c r="P2268" i="17"/>
  <c r="P2267" i="17"/>
  <c r="P2266" i="17"/>
  <c r="P2265" i="17"/>
  <c r="P2264" i="17"/>
  <c r="P2263" i="17"/>
  <c r="P2262" i="17"/>
  <c r="P2261" i="17"/>
  <c r="P2260" i="17"/>
  <c r="P2259" i="17"/>
  <c r="P2258" i="17"/>
  <c r="P2257" i="17"/>
  <c r="P2256" i="17"/>
  <c r="P2255" i="17"/>
  <c r="P2254" i="17"/>
  <c r="P2253" i="17"/>
  <c r="P2252" i="17"/>
  <c r="P2251" i="17"/>
  <c r="P2250" i="17"/>
  <c r="P2249" i="17"/>
  <c r="P2248" i="17"/>
  <c r="P2247" i="17"/>
  <c r="P2246" i="17"/>
  <c r="P2245" i="17"/>
  <c r="P2244" i="17"/>
  <c r="P2243" i="17"/>
  <c r="P2242" i="17"/>
  <c r="P2241" i="17"/>
  <c r="P2240" i="17"/>
  <c r="P2239" i="17"/>
  <c r="P2238" i="17"/>
  <c r="P2237" i="17"/>
  <c r="P2236" i="17"/>
  <c r="P2235" i="17"/>
  <c r="P2234" i="17"/>
  <c r="M2234" i="17"/>
  <c r="P2233" i="17"/>
  <c r="M2233" i="17"/>
  <c r="P2232" i="17"/>
  <c r="M2232" i="17"/>
  <c r="P2231" i="17"/>
  <c r="M2231" i="17"/>
  <c r="P2230" i="17"/>
  <c r="M2230" i="17"/>
  <c r="P2229" i="17"/>
  <c r="M2229" i="17"/>
  <c r="P2228" i="17"/>
  <c r="M2228" i="17"/>
  <c r="P2227" i="17"/>
  <c r="M2227" i="17"/>
  <c r="P2226" i="17"/>
  <c r="M2226" i="17"/>
  <c r="P2225" i="17"/>
  <c r="M2225" i="17"/>
  <c r="P2224" i="17"/>
  <c r="M2224" i="17"/>
  <c r="P2223" i="17"/>
  <c r="M2223" i="17"/>
  <c r="P2222" i="17"/>
  <c r="M2222" i="17"/>
  <c r="P2221" i="17"/>
  <c r="M2221" i="17"/>
  <c r="P2220" i="17"/>
  <c r="M2220" i="17"/>
  <c r="P2219" i="17"/>
  <c r="M2219" i="17"/>
  <c r="P2218" i="17"/>
  <c r="M2218" i="17"/>
  <c r="P2217" i="17"/>
  <c r="M2217" i="17"/>
  <c r="P2216" i="17"/>
  <c r="M2216" i="17"/>
  <c r="P2215" i="17"/>
  <c r="M2215" i="17"/>
  <c r="P2214" i="17"/>
  <c r="M2214" i="17"/>
  <c r="P2213" i="17"/>
  <c r="M2213" i="17"/>
  <c r="P2212" i="17"/>
  <c r="M2212" i="17"/>
  <c r="P2211" i="17"/>
  <c r="M2211" i="17"/>
  <c r="P2210" i="17"/>
  <c r="M2210" i="17"/>
  <c r="P2209" i="17"/>
  <c r="M2209" i="17"/>
  <c r="P2208" i="17"/>
  <c r="M2208" i="17"/>
  <c r="P2207" i="17"/>
  <c r="M2207" i="17"/>
  <c r="P2206" i="17"/>
  <c r="M2206" i="17"/>
  <c r="P2205" i="17"/>
  <c r="M2205" i="17"/>
  <c r="P2204" i="17"/>
  <c r="M2204" i="17"/>
  <c r="P2203" i="17"/>
  <c r="M2203" i="17"/>
  <c r="P2202" i="17"/>
  <c r="M2202" i="17"/>
  <c r="P2201" i="17"/>
  <c r="M2201" i="17"/>
  <c r="P2200" i="17"/>
  <c r="M2200" i="17"/>
  <c r="P2199" i="17"/>
  <c r="M2199" i="17"/>
  <c r="P2198" i="17"/>
  <c r="M2198" i="17"/>
  <c r="P2197" i="17"/>
  <c r="M2197" i="17"/>
  <c r="P2196" i="17"/>
  <c r="M2196" i="17"/>
  <c r="P2195" i="17"/>
  <c r="M2195" i="17"/>
  <c r="P2194" i="17"/>
  <c r="M2194" i="17"/>
  <c r="P2193" i="17"/>
  <c r="M2193" i="17"/>
  <c r="P2192" i="17"/>
  <c r="M2192" i="17"/>
  <c r="P2191" i="17"/>
  <c r="M2191" i="17"/>
  <c r="P2190" i="17"/>
  <c r="M2190" i="17"/>
  <c r="P2189" i="17"/>
  <c r="M2189" i="17"/>
  <c r="P2188" i="17"/>
  <c r="M2188" i="17"/>
  <c r="P2187" i="17"/>
  <c r="M2187" i="17"/>
  <c r="P2186" i="17"/>
  <c r="M2186" i="17"/>
  <c r="P2185" i="17"/>
  <c r="M2185" i="17"/>
  <c r="P2184" i="17"/>
  <c r="M2184" i="17"/>
  <c r="P2183" i="17"/>
  <c r="M2183" i="17"/>
  <c r="P2182" i="17"/>
  <c r="M2182" i="17"/>
  <c r="P2181" i="17"/>
  <c r="M2181" i="17"/>
  <c r="P2180" i="17"/>
  <c r="M2180" i="17"/>
  <c r="P2179" i="17"/>
  <c r="M2179" i="17"/>
  <c r="P2178" i="17"/>
  <c r="M2178" i="17"/>
  <c r="P2177" i="17"/>
  <c r="M2177" i="17"/>
  <c r="P2176" i="17"/>
  <c r="M2176" i="17"/>
  <c r="P2175" i="17"/>
  <c r="M2175" i="17"/>
  <c r="P2174" i="17"/>
  <c r="M2174" i="17"/>
  <c r="P2173" i="17"/>
  <c r="M2173" i="17"/>
  <c r="P2172" i="17"/>
  <c r="M2172" i="17"/>
  <c r="P2171" i="17"/>
  <c r="M2171" i="17"/>
  <c r="P2170" i="17"/>
  <c r="M2170" i="17"/>
  <c r="P2169" i="17"/>
  <c r="M2169" i="17"/>
  <c r="P2168" i="17"/>
  <c r="M2168" i="17"/>
  <c r="P2167" i="17"/>
  <c r="M2167" i="17"/>
  <c r="P2166" i="17"/>
  <c r="M2166" i="17"/>
  <c r="P2165" i="17"/>
  <c r="M2165" i="17"/>
  <c r="P2164" i="17"/>
  <c r="M2164" i="17"/>
  <c r="P2163" i="17"/>
  <c r="M2163" i="17"/>
  <c r="P2162" i="17"/>
  <c r="M2162" i="17"/>
  <c r="P2161" i="17"/>
  <c r="M2161" i="17"/>
  <c r="P2160" i="17"/>
  <c r="M2160" i="17"/>
  <c r="P2159" i="17"/>
  <c r="M2159" i="17"/>
  <c r="P2158" i="17"/>
  <c r="M2158" i="17"/>
  <c r="P2157" i="17"/>
  <c r="M2157" i="17"/>
  <c r="P2156" i="17"/>
  <c r="M2156" i="17"/>
  <c r="P2155" i="17"/>
  <c r="M2155" i="17"/>
  <c r="P2154" i="17"/>
  <c r="M2154" i="17"/>
  <c r="P2153" i="17"/>
  <c r="M2153" i="17"/>
  <c r="P2152" i="17"/>
  <c r="M2152" i="17"/>
  <c r="P2151" i="17"/>
  <c r="M2151" i="17"/>
  <c r="P2150" i="17"/>
  <c r="M2150" i="17"/>
  <c r="P2149" i="17"/>
  <c r="M2149" i="17"/>
  <c r="P2148" i="17"/>
  <c r="M2148" i="17"/>
  <c r="P2147" i="17"/>
  <c r="M2147" i="17"/>
  <c r="P2146" i="17"/>
  <c r="M2146" i="17"/>
  <c r="P2145" i="17"/>
  <c r="M2145" i="17"/>
  <c r="P2144" i="17"/>
  <c r="M2144" i="17"/>
  <c r="P2143" i="17"/>
  <c r="M2143" i="17"/>
  <c r="P2142" i="17"/>
  <c r="M2142" i="17"/>
  <c r="P2141" i="17"/>
  <c r="M2141" i="17"/>
  <c r="P2140" i="17"/>
  <c r="M2140" i="17"/>
  <c r="P2139" i="17"/>
  <c r="M2139" i="17"/>
  <c r="P2138" i="17"/>
  <c r="M2138" i="17"/>
  <c r="P2137" i="17"/>
  <c r="M2137" i="17"/>
  <c r="P2136" i="17"/>
  <c r="M2136" i="17"/>
  <c r="P2135" i="17"/>
  <c r="M2135" i="17"/>
  <c r="P2134" i="17"/>
  <c r="M2134" i="17"/>
  <c r="P2133" i="17"/>
  <c r="M2133" i="17"/>
  <c r="P2132" i="17"/>
  <c r="M2132" i="17"/>
  <c r="P2131" i="17"/>
  <c r="M2131" i="17"/>
  <c r="P2130" i="17"/>
  <c r="M2130" i="17"/>
  <c r="P2129" i="17"/>
  <c r="M2129" i="17"/>
  <c r="P2128" i="17"/>
  <c r="M2128" i="17"/>
  <c r="P2127" i="17"/>
  <c r="M2127" i="17"/>
  <c r="P2126" i="17"/>
  <c r="M2126" i="17"/>
  <c r="P2125" i="17"/>
  <c r="M2125" i="17"/>
  <c r="P2124" i="17"/>
  <c r="M2124" i="17"/>
  <c r="P2123" i="17"/>
  <c r="M2123" i="17"/>
  <c r="P2122" i="17"/>
  <c r="M2122" i="17"/>
  <c r="P2121" i="17"/>
  <c r="M2121" i="17"/>
  <c r="P2120" i="17"/>
  <c r="M2120" i="17"/>
  <c r="P2119" i="17"/>
  <c r="M2119" i="17"/>
  <c r="P2118" i="17"/>
  <c r="M2118" i="17"/>
  <c r="P2117" i="17"/>
  <c r="M2117" i="17"/>
  <c r="P2116" i="17"/>
  <c r="M2116" i="17"/>
  <c r="P2115" i="17"/>
  <c r="M2115" i="17"/>
  <c r="P2114" i="17"/>
  <c r="M2114" i="17"/>
  <c r="P2113" i="17"/>
  <c r="M2113" i="17"/>
  <c r="P2112" i="17"/>
  <c r="M2112" i="17"/>
  <c r="P2111" i="17"/>
  <c r="M2111" i="17"/>
  <c r="P2110" i="17"/>
  <c r="M2110" i="17"/>
  <c r="P2109" i="17"/>
  <c r="M2109" i="17"/>
  <c r="P2108" i="17"/>
  <c r="M2108" i="17"/>
  <c r="P2107" i="17"/>
  <c r="M2107" i="17"/>
  <c r="P2106" i="17"/>
  <c r="M2106" i="17"/>
  <c r="P2105" i="17"/>
  <c r="M2105" i="17"/>
  <c r="P2104" i="17"/>
  <c r="M2104" i="17"/>
  <c r="P2103" i="17"/>
  <c r="M2103" i="17"/>
  <c r="P2102" i="17"/>
  <c r="M2102" i="17"/>
  <c r="P2101" i="17"/>
  <c r="M2101" i="17"/>
  <c r="P2100" i="17"/>
  <c r="M2100" i="17"/>
  <c r="P2099" i="17"/>
  <c r="M2099" i="17"/>
  <c r="P2098" i="17"/>
  <c r="M2098" i="17"/>
  <c r="P2097" i="17"/>
  <c r="M2097" i="17"/>
  <c r="P2096" i="17"/>
  <c r="M2096" i="17"/>
  <c r="P2095" i="17"/>
  <c r="M2095" i="17"/>
  <c r="P2094" i="17"/>
  <c r="M2094" i="17"/>
  <c r="P2093" i="17"/>
  <c r="M2093" i="17"/>
  <c r="P2092" i="17"/>
  <c r="M2092" i="17"/>
  <c r="P2091" i="17"/>
  <c r="M2091" i="17"/>
  <c r="P2090" i="17"/>
  <c r="M2090" i="17"/>
  <c r="P2089" i="17"/>
  <c r="M2089" i="17"/>
  <c r="P2088" i="17"/>
  <c r="M2088" i="17"/>
  <c r="P2087" i="17"/>
  <c r="M2087" i="17"/>
  <c r="P2086" i="17"/>
  <c r="M2086" i="17"/>
  <c r="P2085" i="17"/>
  <c r="M2085" i="17"/>
  <c r="P2084" i="17"/>
  <c r="M2084" i="17"/>
  <c r="P2083" i="17"/>
  <c r="M2083" i="17"/>
  <c r="P2082" i="17"/>
  <c r="M2082" i="17"/>
  <c r="P2081" i="17"/>
  <c r="M2081" i="17"/>
  <c r="P2080" i="17"/>
  <c r="M2080" i="17"/>
  <c r="P2079" i="17"/>
  <c r="M2079" i="17"/>
  <c r="P2078" i="17"/>
  <c r="M2078" i="17"/>
  <c r="P2077" i="17"/>
  <c r="M2077" i="17"/>
  <c r="P2076" i="17"/>
  <c r="M2076" i="17"/>
  <c r="P2075" i="17"/>
  <c r="M2075" i="17"/>
  <c r="P2074" i="17"/>
  <c r="M2074" i="17"/>
  <c r="P2073" i="17"/>
  <c r="M2073" i="17"/>
  <c r="P2072" i="17"/>
  <c r="M2072" i="17"/>
  <c r="P2071" i="17"/>
  <c r="M2071" i="17"/>
  <c r="P2070" i="17"/>
  <c r="M2070" i="17"/>
  <c r="P2069" i="17"/>
  <c r="M2069" i="17"/>
  <c r="P2068" i="17"/>
  <c r="M2068" i="17"/>
  <c r="P2067" i="17"/>
  <c r="M2067" i="17"/>
  <c r="P2066" i="17"/>
  <c r="M2066" i="17"/>
  <c r="P2065" i="17"/>
  <c r="M2065" i="17"/>
  <c r="P2064" i="17"/>
  <c r="M2064" i="17"/>
  <c r="P2063" i="17"/>
  <c r="M2063" i="17"/>
  <c r="P2062" i="17"/>
  <c r="M2062" i="17"/>
  <c r="P2061" i="17"/>
  <c r="M2061" i="17"/>
  <c r="P2060" i="17"/>
  <c r="M2060" i="17"/>
  <c r="P2059" i="17"/>
  <c r="M2059" i="17"/>
  <c r="P2058" i="17"/>
  <c r="M2058" i="17"/>
  <c r="P2057" i="17"/>
  <c r="M2057" i="17"/>
  <c r="P2056" i="17"/>
  <c r="M2056" i="17"/>
  <c r="P2055" i="17"/>
  <c r="M2055" i="17"/>
  <c r="P2054" i="17"/>
  <c r="M2054" i="17"/>
  <c r="P2053" i="17"/>
  <c r="M2053" i="17"/>
  <c r="P2052" i="17"/>
  <c r="M2052" i="17"/>
  <c r="P2051" i="17"/>
  <c r="M2051" i="17"/>
  <c r="P2050" i="17"/>
  <c r="M2050" i="17"/>
  <c r="P2049" i="17"/>
  <c r="M2049" i="17"/>
  <c r="P2048" i="17"/>
  <c r="M2048" i="17"/>
  <c r="P2047" i="17"/>
  <c r="M2047" i="17"/>
  <c r="P2046" i="17"/>
  <c r="M2046" i="17"/>
  <c r="P2045" i="17"/>
  <c r="M2045" i="17"/>
  <c r="P2044" i="17"/>
  <c r="M2044" i="17"/>
  <c r="P2043" i="17"/>
  <c r="M2043" i="17"/>
  <c r="P2042" i="17"/>
  <c r="M2042" i="17"/>
  <c r="P2041" i="17"/>
  <c r="M2041" i="17"/>
  <c r="P2040" i="17"/>
  <c r="M2040" i="17"/>
  <c r="P2039" i="17"/>
  <c r="M2039" i="17"/>
  <c r="P2038" i="17"/>
  <c r="M2038" i="17"/>
  <c r="P2037" i="17"/>
  <c r="M2037" i="17"/>
  <c r="P2036" i="17"/>
  <c r="M2036" i="17"/>
  <c r="P2035" i="17"/>
  <c r="M2035" i="17"/>
  <c r="P2034" i="17"/>
  <c r="M2034" i="17"/>
  <c r="P2033" i="17"/>
  <c r="M2033" i="17"/>
  <c r="P2032" i="17"/>
  <c r="M2032" i="17"/>
  <c r="P2031" i="17"/>
  <c r="M2031" i="17"/>
  <c r="P2030" i="17"/>
  <c r="M2030" i="17"/>
  <c r="P2029" i="17"/>
  <c r="M2029" i="17"/>
  <c r="P2028" i="17"/>
  <c r="M2028" i="17"/>
  <c r="P2027" i="17"/>
  <c r="M2027" i="17"/>
  <c r="P2026" i="17"/>
  <c r="M2026" i="17"/>
  <c r="P2025" i="17"/>
  <c r="M2025" i="17"/>
  <c r="P2024" i="17"/>
  <c r="M2024" i="17"/>
  <c r="P2023" i="17"/>
  <c r="M2023" i="17"/>
  <c r="P2022" i="17"/>
  <c r="M2022" i="17"/>
  <c r="P2021" i="17"/>
  <c r="M2021" i="17"/>
  <c r="P2020" i="17"/>
  <c r="M2020" i="17"/>
  <c r="P2019" i="17"/>
  <c r="M2019" i="17"/>
  <c r="P2018" i="17"/>
  <c r="M2018" i="17"/>
  <c r="P2017" i="17"/>
  <c r="M2017" i="17"/>
  <c r="P2016" i="17"/>
  <c r="M2016" i="17"/>
  <c r="P2015" i="17"/>
  <c r="M2015" i="17"/>
  <c r="P2014" i="17"/>
  <c r="M2014" i="17"/>
  <c r="P2013" i="17"/>
  <c r="M2013" i="17"/>
  <c r="P2012" i="17"/>
  <c r="M2012" i="17"/>
  <c r="P2011" i="17"/>
  <c r="M2011" i="17"/>
  <c r="P2010" i="17"/>
  <c r="M2010" i="17"/>
  <c r="P2009" i="17"/>
  <c r="M2009" i="17"/>
  <c r="P2008" i="17"/>
  <c r="M2008" i="17"/>
  <c r="P2007" i="17"/>
  <c r="M2007" i="17"/>
  <c r="P2006" i="17"/>
  <c r="M2006" i="17"/>
  <c r="P2005" i="17"/>
  <c r="M2005" i="17"/>
  <c r="P2004" i="17"/>
  <c r="M2004" i="17"/>
  <c r="P2003" i="17"/>
  <c r="M2003" i="17"/>
  <c r="P2002" i="17"/>
  <c r="M2002" i="17"/>
  <c r="P2001" i="17"/>
  <c r="M2001" i="17"/>
  <c r="P2000" i="17"/>
  <c r="M2000" i="17"/>
  <c r="P1999" i="17"/>
  <c r="M1999" i="17"/>
  <c r="P1998" i="17"/>
  <c r="M1998" i="17"/>
  <c r="P1997" i="17"/>
  <c r="M1997" i="17"/>
  <c r="P1996" i="17"/>
  <c r="M1996" i="17"/>
  <c r="P1995" i="17"/>
  <c r="M1995" i="17"/>
  <c r="P1994" i="17"/>
  <c r="M1994" i="17"/>
  <c r="P1993" i="17"/>
  <c r="M1993" i="17"/>
  <c r="P1992" i="17"/>
  <c r="M1992" i="17"/>
  <c r="P1991" i="17"/>
  <c r="M1991" i="17"/>
  <c r="P1990" i="17"/>
  <c r="M1990" i="17"/>
  <c r="P1989" i="17"/>
  <c r="M1989" i="17"/>
  <c r="P1988" i="17"/>
  <c r="M1988" i="17"/>
  <c r="P1987" i="17"/>
  <c r="M1987" i="17"/>
  <c r="P1986" i="17"/>
  <c r="M1986" i="17"/>
  <c r="P1985" i="17"/>
  <c r="M1985" i="17"/>
  <c r="P1984" i="17"/>
  <c r="M1984" i="17"/>
  <c r="P1983" i="17"/>
  <c r="M1983" i="17"/>
  <c r="P1982" i="17"/>
  <c r="M1982" i="17"/>
  <c r="P1981" i="17"/>
  <c r="M1981" i="17"/>
  <c r="P1980" i="17"/>
  <c r="M1980" i="17"/>
  <c r="P1979" i="17"/>
  <c r="M1979" i="17"/>
  <c r="P1978" i="17"/>
  <c r="M1978" i="17"/>
  <c r="P1977" i="17"/>
  <c r="M1977" i="17"/>
  <c r="P1976" i="17"/>
  <c r="M1976" i="17"/>
  <c r="P1975" i="17"/>
  <c r="M1975" i="17"/>
  <c r="P1974" i="17"/>
  <c r="M1974" i="17"/>
  <c r="P1973" i="17"/>
  <c r="M1973" i="17"/>
  <c r="P1972" i="17"/>
  <c r="M1972" i="17"/>
  <c r="P1971" i="17"/>
  <c r="M1971" i="17"/>
  <c r="P1970" i="17"/>
  <c r="M1970" i="17"/>
  <c r="P1969" i="17"/>
  <c r="M1969" i="17"/>
  <c r="P1968" i="17"/>
  <c r="M1968" i="17"/>
  <c r="P1967" i="17"/>
  <c r="M1967" i="17"/>
  <c r="P1966" i="17"/>
  <c r="M1966" i="17"/>
  <c r="P1965" i="17"/>
  <c r="M1965" i="17"/>
  <c r="P1964" i="17"/>
  <c r="M1964" i="17"/>
  <c r="P1963" i="17"/>
  <c r="M1963" i="17"/>
  <c r="P1962" i="17"/>
  <c r="M1962" i="17"/>
  <c r="P1961" i="17"/>
  <c r="M1961" i="17"/>
  <c r="P1960" i="17"/>
  <c r="M1960" i="17"/>
  <c r="P1959" i="17"/>
  <c r="M1959" i="17"/>
  <c r="P1958" i="17"/>
  <c r="M1958" i="17"/>
  <c r="P1957" i="17"/>
  <c r="M1957" i="17"/>
  <c r="P1956" i="17"/>
  <c r="M1956" i="17"/>
  <c r="P1955" i="17"/>
  <c r="M1955" i="17"/>
  <c r="P1954" i="17"/>
  <c r="M1954" i="17"/>
  <c r="P1953" i="17"/>
  <c r="M1953" i="17"/>
  <c r="P1952" i="17"/>
  <c r="M1952" i="17"/>
  <c r="P1951" i="17"/>
  <c r="M1951" i="17"/>
  <c r="P1950" i="17"/>
  <c r="M1950" i="17"/>
  <c r="P1949" i="17"/>
  <c r="M1949" i="17"/>
  <c r="P1948" i="17"/>
  <c r="M1948" i="17"/>
  <c r="P1947" i="17"/>
  <c r="M1947" i="17"/>
  <c r="P1946" i="17"/>
  <c r="M1946" i="17"/>
  <c r="P1945" i="17"/>
  <c r="M1945" i="17"/>
  <c r="P1944" i="17"/>
  <c r="M1944" i="17"/>
  <c r="P1943" i="17"/>
  <c r="M1943" i="17"/>
  <c r="P1942" i="17"/>
  <c r="M1942" i="17"/>
  <c r="P1941" i="17"/>
  <c r="M1941" i="17"/>
  <c r="P1940" i="17"/>
  <c r="M1940" i="17"/>
  <c r="P1939" i="17"/>
  <c r="M1939" i="17"/>
  <c r="P1938" i="17"/>
  <c r="M1938" i="17"/>
  <c r="P1937" i="17"/>
  <c r="M1937" i="17"/>
  <c r="P1936" i="17"/>
  <c r="M1936" i="17"/>
  <c r="P1935" i="17"/>
  <c r="M1935" i="17"/>
  <c r="P1934" i="17"/>
  <c r="M1934" i="17"/>
  <c r="P1933" i="17"/>
  <c r="M1933" i="17"/>
  <c r="P1932" i="17"/>
  <c r="M1932" i="17"/>
  <c r="P1931" i="17"/>
  <c r="M1931" i="17"/>
  <c r="P1930" i="17"/>
  <c r="M1930" i="17"/>
  <c r="P1929" i="17"/>
  <c r="M1929" i="17"/>
  <c r="P1928" i="17"/>
  <c r="M1928" i="17"/>
  <c r="P1927" i="17"/>
  <c r="M1927" i="17"/>
  <c r="P1926" i="17"/>
  <c r="M1926" i="17"/>
  <c r="P1925" i="17"/>
  <c r="M1925" i="17"/>
  <c r="P1924" i="17"/>
  <c r="M1924" i="17"/>
  <c r="P1923" i="17"/>
  <c r="M1923" i="17"/>
  <c r="P1922" i="17"/>
  <c r="M1922" i="17"/>
  <c r="P1921" i="17"/>
  <c r="M1921" i="17"/>
  <c r="P1920" i="17"/>
  <c r="M1920" i="17"/>
  <c r="P1919" i="17"/>
  <c r="M1919" i="17"/>
  <c r="P1918" i="17"/>
  <c r="M1918" i="17"/>
  <c r="P1917" i="17"/>
  <c r="M1917" i="17"/>
  <c r="P1916" i="17"/>
  <c r="M1916" i="17"/>
  <c r="P1915" i="17"/>
  <c r="M1915" i="17"/>
  <c r="P1914" i="17"/>
  <c r="M1914" i="17"/>
  <c r="P1913" i="17"/>
  <c r="M1913" i="17"/>
  <c r="P1912" i="17"/>
  <c r="M1912" i="17"/>
  <c r="P1911" i="17"/>
  <c r="M1911" i="17"/>
  <c r="P1910" i="17"/>
  <c r="M1910" i="17"/>
  <c r="P1909" i="17"/>
  <c r="M1909" i="17"/>
  <c r="P1908" i="17"/>
  <c r="M1908" i="17"/>
  <c r="P1907" i="17"/>
  <c r="M1907" i="17"/>
  <c r="P1906" i="17"/>
  <c r="M1906" i="17"/>
  <c r="P1905" i="17"/>
  <c r="M1905" i="17"/>
  <c r="P1904" i="17"/>
  <c r="M1904" i="17"/>
  <c r="P1903" i="17"/>
  <c r="M1903" i="17"/>
  <c r="P1902" i="17"/>
  <c r="M1902" i="17"/>
  <c r="P1901" i="17"/>
  <c r="M1901" i="17"/>
  <c r="P1900" i="17"/>
  <c r="M1900" i="17"/>
  <c r="P1899" i="17"/>
  <c r="M1899" i="17"/>
  <c r="P1898" i="17"/>
  <c r="M1898" i="17"/>
  <c r="P1897" i="17"/>
  <c r="M1897" i="17"/>
  <c r="P1896" i="17"/>
  <c r="M1896" i="17"/>
  <c r="P1895" i="17"/>
  <c r="M1895" i="17"/>
  <c r="P1894" i="17"/>
  <c r="M1894" i="17"/>
  <c r="P1893" i="17"/>
  <c r="M1893" i="17"/>
  <c r="P1892" i="17"/>
  <c r="M1892" i="17"/>
  <c r="P1891" i="17"/>
  <c r="M1891" i="17"/>
  <c r="P1890" i="17"/>
  <c r="M1890" i="17"/>
  <c r="P1889" i="17"/>
  <c r="M1889" i="17"/>
  <c r="P1888" i="17"/>
  <c r="M1888" i="17"/>
  <c r="P1887" i="17"/>
  <c r="M1887" i="17"/>
  <c r="P1886" i="17"/>
  <c r="M1886" i="17"/>
  <c r="P1885" i="17"/>
  <c r="M1885" i="17"/>
  <c r="P1884" i="17"/>
  <c r="M1884" i="17"/>
  <c r="P1883" i="17"/>
  <c r="M1883" i="17"/>
  <c r="P1882" i="17"/>
  <c r="M1882" i="17"/>
  <c r="P1881" i="17"/>
  <c r="M1881" i="17"/>
  <c r="P1880" i="17"/>
  <c r="M1880" i="17"/>
  <c r="P1879" i="17"/>
  <c r="M1879" i="17"/>
  <c r="P1878" i="17"/>
  <c r="M1878" i="17"/>
  <c r="P1877" i="17"/>
  <c r="M1877" i="17"/>
  <c r="P1876" i="17"/>
  <c r="M1876" i="17"/>
  <c r="P1875" i="17"/>
  <c r="M1875" i="17"/>
  <c r="P1874" i="17"/>
  <c r="M1874" i="17"/>
  <c r="P1873" i="17"/>
  <c r="M1873" i="17"/>
  <c r="P1872" i="17"/>
  <c r="M1872" i="17"/>
  <c r="P1871" i="17"/>
  <c r="M1871" i="17"/>
  <c r="P1870" i="17"/>
  <c r="M1870" i="17"/>
  <c r="P1869" i="17"/>
  <c r="M1869" i="17"/>
  <c r="P1868" i="17"/>
  <c r="M1868" i="17"/>
  <c r="P1867" i="17"/>
  <c r="M1867" i="17"/>
  <c r="P1866" i="17"/>
  <c r="M1866" i="17"/>
  <c r="P1865" i="17"/>
  <c r="M1865" i="17"/>
  <c r="P1864" i="17"/>
  <c r="M1864" i="17"/>
  <c r="P1863" i="17"/>
  <c r="M1863" i="17"/>
  <c r="P1862" i="17"/>
  <c r="M1862" i="17"/>
  <c r="P1861" i="17"/>
  <c r="M1861" i="17"/>
  <c r="P1860" i="17"/>
  <c r="M1860" i="17"/>
  <c r="P1859" i="17"/>
  <c r="M1859" i="17"/>
  <c r="P1858" i="17"/>
  <c r="M1858" i="17"/>
  <c r="P1857" i="17"/>
  <c r="M1857" i="17"/>
  <c r="P1856" i="17"/>
  <c r="M1856" i="17"/>
  <c r="P1855" i="17"/>
  <c r="M1855" i="17"/>
  <c r="P1854" i="17"/>
  <c r="M1854" i="17"/>
  <c r="P1853" i="17"/>
  <c r="M1853" i="17"/>
  <c r="P1852" i="17"/>
  <c r="M1852" i="17"/>
  <c r="P1851" i="17"/>
  <c r="M1851" i="17"/>
  <c r="P1850" i="17"/>
  <c r="M1850" i="17"/>
  <c r="P1849" i="17"/>
  <c r="M1849" i="17"/>
  <c r="P1848" i="17"/>
  <c r="M1848" i="17"/>
  <c r="P1847" i="17"/>
  <c r="M1847" i="17"/>
  <c r="P1846" i="17"/>
  <c r="M1846" i="17"/>
  <c r="P1845" i="17"/>
  <c r="M1845" i="17"/>
  <c r="P1844" i="17"/>
  <c r="M1844" i="17"/>
  <c r="P1843" i="17"/>
  <c r="M1843" i="17"/>
  <c r="P1842" i="17"/>
  <c r="M1842" i="17"/>
  <c r="P1841" i="17"/>
  <c r="M1841" i="17"/>
  <c r="P1840" i="17"/>
  <c r="M1840" i="17"/>
  <c r="P1839" i="17"/>
  <c r="M1839" i="17"/>
  <c r="P1838" i="17"/>
  <c r="M1838" i="17"/>
  <c r="P1837" i="17"/>
  <c r="M1837" i="17"/>
  <c r="P1836" i="17"/>
  <c r="M1836" i="17"/>
  <c r="P1835" i="17"/>
  <c r="M1835" i="17"/>
  <c r="P1834" i="17"/>
  <c r="M1834" i="17"/>
  <c r="P1833" i="17"/>
  <c r="M1833" i="17"/>
  <c r="P1832" i="17"/>
  <c r="M1832" i="17"/>
  <c r="P1831" i="17"/>
  <c r="M1831" i="17"/>
  <c r="P1830" i="17"/>
  <c r="M1830" i="17"/>
  <c r="P1829" i="17"/>
  <c r="M1829" i="17"/>
  <c r="P1828" i="17"/>
  <c r="M1828" i="17"/>
  <c r="P1827" i="17"/>
  <c r="M1827" i="17"/>
  <c r="P1826" i="17"/>
  <c r="M1826" i="17"/>
  <c r="P1825" i="17"/>
  <c r="M1825" i="17"/>
  <c r="P1824" i="17"/>
  <c r="M1824" i="17"/>
  <c r="P1823" i="17"/>
  <c r="M1823" i="17"/>
  <c r="P1822" i="17"/>
  <c r="M1822" i="17"/>
  <c r="P1821" i="17"/>
  <c r="M1821" i="17"/>
  <c r="P1820" i="17"/>
  <c r="M1820" i="17"/>
  <c r="P1819" i="17"/>
  <c r="M1819" i="17"/>
  <c r="P1818" i="17"/>
  <c r="M1818" i="17"/>
  <c r="P1817" i="17"/>
  <c r="M1817" i="17"/>
  <c r="P1816" i="17"/>
  <c r="M1816" i="17"/>
  <c r="P1815" i="17"/>
  <c r="M1815" i="17"/>
  <c r="P1814" i="17"/>
  <c r="M1814" i="17"/>
  <c r="P1813" i="17"/>
  <c r="M1813" i="17"/>
  <c r="P1812" i="17"/>
  <c r="M1812" i="17"/>
  <c r="P1811" i="17"/>
  <c r="M1811" i="17"/>
  <c r="P1810" i="17"/>
  <c r="M1810" i="17"/>
  <c r="P1809" i="17"/>
  <c r="M1809" i="17"/>
  <c r="P1808" i="17"/>
  <c r="M1808" i="17"/>
  <c r="P1807" i="17"/>
  <c r="M1807" i="17"/>
  <c r="P1806" i="17"/>
  <c r="M1806" i="17"/>
  <c r="P1805" i="17"/>
  <c r="M1805" i="17"/>
  <c r="P1804" i="17"/>
  <c r="M1804" i="17"/>
  <c r="P1803" i="17"/>
  <c r="M1803" i="17"/>
  <c r="P1802" i="17"/>
  <c r="M1802" i="17"/>
  <c r="P1801" i="17"/>
  <c r="M1801" i="17"/>
  <c r="P1800" i="17"/>
  <c r="M1800" i="17"/>
  <c r="P1799" i="17"/>
  <c r="M1799" i="17"/>
  <c r="P1798" i="17"/>
  <c r="M1798" i="17"/>
  <c r="P1797" i="17"/>
  <c r="M1797" i="17"/>
  <c r="P1796" i="17"/>
  <c r="M1796" i="17"/>
  <c r="P1795" i="17"/>
  <c r="M1795" i="17"/>
  <c r="P1794" i="17"/>
  <c r="M1794" i="17"/>
  <c r="P1793" i="17"/>
  <c r="M1793" i="17"/>
  <c r="P1792" i="17"/>
  <c r="M1792" i="17"/>
  <c r="P1791" i="17"/>
  <c r="M1791" i="17"/>
  <c r="P1790" i="17"/>
  <c r="M1790" i="17"/>
  <c r="P1789" i="17"/>
  <c r="M1789" i="17"/>
  <c r="P1788" i="17"/>
  <c r="M1788" i="17"/>
  <c r="P1787" i="17"/>
  <c r="M1787" i="17"/>
  <c r="P1786" i="17"/>
  <c r="M1786" i="17"/>
  <c r="P1785" i="17"/>
  <c r="M1785" i="17"/>
  <c r="P1784" i="17"/>
  <c r="M1784" i="17"/>
  <c r="P1783" i="17"/>
  <c r="M1783" i="17"/>
  <c r="P1782" i="17"/>
  <c r="M1782" i="17"/>
  <c r="P1781" i="17"/>
  <c r="M1781" i="17"/>
  <c r="P1780" i="17"/>
  <c r="M1780" i="17"/>
  <c r="P1779" i="17"/>
  <c r="M1779" i="17"/>
  <c r="P1778" i="17"/>
  <c r="M1778" i="17"/>
  <c r="P1777" i="17"/>
  <c r="M1777" i="17"/>
  <c r="P1776" i="17"/>
  <c r="M1776" i="17"/>
  <c r="P1775" i="17"/>
  <c r="M1775" i="17"/>
  <c r="P1774" i="17"/>
  <c r="M1774" i="17"/>
  <c r="P1773" i="17"/>
  <c r="M1773" i="17"/>
  <c r="P1772" i="17"/>
  <c r="M1772" i="17"/>
  <c r="P1771" i="17"/>
  <c r="M1771" i="17"/>
  <c r="P1770" i="17"/>
  <c r="M1770" i="17"/>
  <c r="P1769" i="17"/>
  <c r="M1769" i="17"/>
  <c r="P1768" i="17"/>
  <c r="M1768" i="17"/>
  <c r="P1767" i="17"/>
  <c r="M1767" i="17"/>
  <c r="P1766" i="17"/>
  <c r="M1766" i="17"/>
  <c r="P1765" i="17"/>
  <c r="M1765" i="17"/>
  <c r="P1764" i="17"/>
  <c r="M1764" i="17"/>
  <c r="P1763" i="17"/>
  <c r="M1763" i="17"/>
  <c r="P1762" i="17"/>
  <c r="M1762" i="17"/>
  <c r="P1761" i="17"/>
  <c r="M1761" i="17"/>
  <c r="P1760" i="17"/>
  <c r="M1760" i="17"/>
  <c r="P1759" i="17"/>
  <c r="M1759" i="17"/>
  <c r="P1758" i="17"/>
  <c r="M1758" i="17"/>
  <c r="P1757" i="17"/>
  <c r="M1757" i="17"/>
  <c r="P1756" i="17"/>
  <c r="M1756" i="17"/>
  <c r="P1755" i="17"/>
  <c r="M1755" i="17"/>
  <c r="P1754" i="17"/>
  <c r="M1754" i="17"/>
  <c r="P1753" i="17"/>
  <c r="M1753" i="17"/>
  <c r="P1752" i="17"/>
  <c r="M1752" i="17"/>
  <c r="P1751" i="17"/>
  <c r="M1751" i="17"/>
  <c r="P1750" i="17"/>
  <c r="M1750" i="17"/>
  <c r="P1749" i="17"/>
  <c r="M1749" i="17"/>
  <c r="P1748" i="17"/>
  <c r="M1748" i="17"/>
  <c r="P1747" i="17"/>
  <c r="M1747" i="17"/>
  <c r="P1746" i="17"/>
  <c r="M1746" i="17"/>
  <c r="P1745" i="17"/>
  <c r="M1745" i="17"/>
  <c r="P1744" i="17"/>
  <c r="M1744" i="17"/>
  <c r="P1743" i="17"/>
  <c r="M1743" i="17"/>
  <c r="P1742" i="17"/>
  <c r="M1742" i="17"/>
  <c r="P1741" i="17"/>
  <c r="M1741" i="17"/>
  <c r="P1740" i="17"/>
  <c r="M1740" i="17"/>
  <c r="P1739" i="17"/>
  <c r="M1739" i="17"/>
  <c r="P1738" i="17"/>
  <c r="M1738" i="17"/>
  <c r="P1737" i="17"/>
  <c r="M1737" i="17"/>
  <c r="P1736" i="17"/>
  <c r="M1736" i="17"/>
  <c r="P1735" i="17"/>
  <c r="M1735" i="17"/>
  <c r="P1734" i="17"/>
  <c r="M1734" i="17"/>
  <c r="P1733" i="17"/>
  <c r="M1733" i="17"/>
  <c r="P1732" i="17"/>
  <c r="M1732" i="17"/>
  <c r="P1731" i="17"/>
  <c r="M1731" i="17"/>
  <c r="P1730" i="17"/>
  <c r="M1730" i="17"/>
  <c r="P1729" i="17"/>
  <c r="M1729" i="17"/>
  <c r="P1728" i="17"/>
  <c r="M1728" i="17"/>
  <c r="P1727" i="17"/>
  <c r="M1727" i="17"/>
  <c r="P1726" i="17"/>
  <c r="M1726" i="17"/>
  <c r="P1725" i="17"/>
  <c r="M1725" i="17"/>
  <c r="P1724" i="17"/>
  <c r="M1724" i="17"/>
  <c r="P1723" i="17"/>
  <c r="M1723" i="17"/>
  <c r="P1722" i="17"/>
  <c r="M1722" i="17"/>
  <c r="P1721" i="17"/>
  <c r="M1721" i="17"/>
  <c r="P1720" i="17"/>
  <c r="M1720" i="17"/>
  <c r="P1719" i="17"/>
  <c r="M1719" i="17"/>
  <c r="P1718" i="17"/>
  <c r="M1718" i="17"/>
  <c r="P1717" i="17"/>
  <c r="M1717" i="17"/>
  <c r="P1716" i="17"/>
  <c r="M1716" i="17"/>
  <c r="P1715" i="17"/>
  <c r="M1715" i="17"/>
  <c r="P1714" i="17"/>
  <c r="M1714" i="17"/>
  <c r="P1713" i="17"/>
  <c r="M1713" i="17"/>
  <c r="P1712" i="17"/>
  <c r="M1712" i="17"/>
  <c r="P1711" i="17"/>
  <c r="M1711" i="17"/>
  <c r="P1710" i="17"/>
  <c r="M1710" i="17"/>
  <c r="P1709" i="17"/>
  <c r="M1709" i="17"/>
  <c r="P1708" i="17"/>
  <c r="M1708" i="17"/>
  <c r="P1707" i="17"/>
  <c r="M1707" i="17"/>
  <c r="P1706" i="17"/>
  <c r="M1706" i="17"/>
  <c r="P1705" i="17"/>
  <c r="M1705" i="17"/>
  <c r="P1704" i="17"/>
  <c r="M1704" i="17"/>
  <c r="P1703" i="17"/>
  <c r="M1703" i="17"/>
  <c r="P1702" i="17"/>
  <c r="M1702" i="17"/>
  <c r="P1701" i="17"/>
  <c r="M1701" i="17"/>
  <c r="P1700" i="17"/>
  <c r="M1700" i="17"/>
  <c r="P1699" i="17"/>
  <c r="M1699" i="17"/>
  <c r="P1698" i="17"/>
  <c r="M1698" i="17"/>
  <c r="P1697" i="17"/>
  <c r="M1697" i="17"/>
  <c r="P1696" i="17"/>
  <c r="M1696" i="17"/>
  <c r="P1695" i="17"/>
  <c r="M1695" i="17"/>
  <c r="P1694" i="17"/>
  <c r="M1694" i="17"/>
  <c r="P1693" i="17"/>
  <c r="M1693" i="17"/>
  <c r="P1692" i="17"/>
  <c r="M1692" i="17"/>
  <c r="P1691" i="17"/>
  <c r="M1691" i="17"/>
  <c r="P1690" i="17"/>
  <c r="M1690" i="17"/>
  <c r="P1689" i="17"/>
  <c r="M1689" i="17"/>
  <c r="P1688" i="17"/>
  <c r="M1688" i="17"/>
  <c r="P1687" i="17"/>
  <c r="M1687" i="17"/>
  <c r="P1686" i="17"/>
  <c r="M1686" i="17"/>
  <c r="P1685" i="17"/>
  <c r="M1685" i="17"/>
  <c r="P1684" i="17"/>
  <c r="M1684" i="17"/>
  <c r="P1683" i="17"/>
  <c r="M1683" i="17"/>
  <c r="P1682" i="17"/>
  <c r="M1682" i="17"/>
  <c r="P1681" i="17"/>
  <c r="M1681" i="17"/>
  <c r="P1680" i="17"/>
  <c r="M1680" i="17"/>
  <c r="P1679" i="17"/>
  <c r="M1679" i="17"/>
  <c r="P1678" i="17"/>
  <c r="M1678" i="17"/>
  <c r="P1677" i="17"/>
  <c r="M1677" i="17"/>
  <c r="P1676" i="17"/>
  <c r="M1676" i="17"/>
  <c r="P1675" i="17"/>
  <c r="M1675" i="17"/>
  <c r="P1674" i="17"/>
  <c r="M1674" i="17"/>
  <c r="P1673" i="17"/>
  <c r="M1673" i="17"/>
  <c r="P1672" i="17"/>
  <c r="M1672" i="17"/>
  <c r="P1671" i="17"/>
  <c r="M1671" i="17"/>
  <c r="P1670" i="17"/>
  <c r="M1670" i="17"/>
  <c r="P1669" i="17"/>
  <c r="M1669" i="17"/>
  <c r="P1668" i="17"/>
  <c r="M1668" i="17"/>
  <c r="P1667" i="17"/>
  <c r="M1667" i="17"/>
  <c r="P1666" i="17"/>
  <c r="M1666" i="17"/>
  <c r="P1665" i="17"/>
  <c r="M1665" i="17"/>
  <c r="P1664" i="17"/>
  <c r="M1664" i="17"/>
  <c r="P1663" i="17"/>
  <c r="M1663" i="17"/>
  <c r="P1662" i="17"/>
  <c r="M1662" i="17"/>
  <c r="P1661" i="17"/>
  <c r="M1661" i="17"/>
  <c r="P1660" i="17"/>
  <c r="M1660" i="17"/>
  <c r="P1659" i="17"/>
  <c r="M1659" i="17"/>
  <c r="P1658" i="17"/>
  <c r="M1658" i="17"/>
  <c r="P1657" i="17"/>
  <c r="M1657" i="17"/>
  <c r="P1656" i="17"/>
  <c r="M1656" i="17"/>
  <c r="P1655" i="17"/>
  <c r="M1655" i="17"/>
  <c r="P1654" i="17"/>
  <c r="M1654" i="17"/>
  <c r="P1653" i="17"/>
  <c r="M1653" i="17"/>
  <c r="P1652" i="17"/>
  <c r="M1652" i="17"/>
  <c r="P1651" i="17"/>
  <c r="M1651" i="17"/>
  <c r="P1650" i="17"/>
  <c r="M1650" i="17"/>
  <c r="P1649" i="17"/>
  <c r="M1649" i="17"/>
  <c r="P1648" i="17"/>
  <c r="M1648" i="17"/>
  <c r="P1647" i="17"/>
  <c r="M1647" i="17"/>
  <c r="P1646" i="17"/>
  <c r="M1646" i="17"/>
  <c r="P1645" i="17"/>
  <c r="M1645" i="17"/>
  <c r="P1644" i="17"/>
  <c r="M1644" i="17"/>
  <c r="P1643" i="17"/>
  <c r="M1643" i="17"/>
  <c r="P1642" i="17"/>
  <c r="M1642" i="17"/>
  <c r="P1641" i="17"/>
  <c r="M1641" i="17"/>
  <c r="P1640" i="17"/>
  <c r="M1640" i="17"/>
  <c r="P1639" i="17"/>
  <c r="M1639" i="17"/>
  <c r="P1638" i="17"/>
  <c r="M1638" i="17"/>
  <c r="P1637" i="17"/>
  <c r="M1637" i="17"/>
  <c r="P1636" i="17"/>
  <c r="M1636" i="17"/>
  <c r="P1635" i="17"/>
  <c r="M1635" i="17"/>
  <c r="P1634" i="17"/>
  <c r="M1634" i="17"/>
  <c r="P1633" i="17"/>
  <c r="M1633" i="17"/>
  <c r="P1632" i="17"/>
  <c r="M1632" i="17"/>
  <c r="P1631" i="17"/>
  <c r="M1631" i="17"/>
  <c r="P1630" i="17"/>
  <c r="M1630" i="17"/>
  <c r="P1629" i="17"/>
  <c r="M1629" i="17"/>
  <c r="P1628" i="17"/>
  <c r="M1628" i="17"/>
  <c r="P1627" i="17"/>
  <c r="M1627" i="17"/>
  <c r="P1626" i="17"/>
  <c r="M1626" i="17"/>
  <c r="P1625" i="17"/>
  <c r="M1625" i="17"/>
  <c r="P1624" i="17"/>
  <c r="M1624" i="17"/>
  <c r="P1623" i="17"/>
  <c r="M1623" i="17"/>
  <c r="P1622" i="17"/>
  <c r="M1622" i="17"/>
  <c r="P1621" i="17"/>
  <c r="M1621" i="17"/>
  <c r="P1620" i="17"/>
  <c r="M1620" i="17"/>
  <c r="P1619" i="17"/>
  <c r="M1619" i="17"/>
  <c r="P1618" i="17"/>
  <c r="M1618" i="17"/>
  <c r="P1617" i="17"/>
  <c r="M1617" i="17"/>
  <c r="P1616" i="17"/>
  <c r="M1616" i="17"/>
  <c r="P1615" i="17"/>
  <c r="M1615" i="17"/>
  <c r="P1614" i="17"/>
  <c r="M1614" i="17"/>
  <c r="P1613" i="17"/>
  <c r="M1613" i="17"/>
  <c r="P1612" i="17"/>
  <c r="P1611" i="17"/>
  <c r="P1610" i="17"/>
  <c r="P1609" i="17"/>
  <c r="P1608" i="17"/>
  <c r="P1607" i="17"/>
  <c r="P1606" i="17"/>
  <c r="P1605" i="17"/>
  <c r="P1604" i="17"/>
  <c r="P1603" i="17"/>
  <c r="P1602" i="17"/>
  <c r="P1601" i="17"/>
  <c r="P1600" i="17"/>
  <c r="P1599" i="17"/>
  <c r="M1599" i="17"/>
  <c r="P1598" i="17"/>
  <c r="M1598" i="17"/>
  <c r="M1597" i="17"/>
  <c r="P1596" i="17"/>
  <c r="M1596" i="17"/>
  <c r="P1595" i="17"/>
  <c r="M1595" i="17"/>
  <c r="M1594" i="17"/>
  <c r="M1593" i="17"/>
  <c r="M1592" i="17"/>
  <c r="M1591" i="17"/>
  <c r="P1590" i="17"/>
  <c r="M1590" i="17"/>
  <c r="P1351" i="17"/>
  <c r="M1351" i="17"/>
  <c r="P1350" i="17"/>
  <c r="M1350" i="17"/>
  <c r="P1349" i="17"/>
  <c r="M1349" i="17"/>
  <c r="P1348" i="17"/>
  <c r="M1348" i="17"/>
  <c r="P1347" i="17"/>
  <c r="M1347" i="17"/>
  <c r="P1346" i="17"/>
  <c r="M1346" i="17"/>
  <c r="P1345" i="17"/>
  <c r="M1345" i="17"/>
  <c r="P1344" i="17"/>
  <c r="M1344" i="17"/>
  <c r="P1343" i="17"/>
  <c r="M1343" i="17"/>
  <c r="P1342" i="17"/>
  <c r="M1342" i="17"/>
  <c r="P1341" i="17"/>
  <c r="M1341" i="17"/>
  <c r="P1340" i="17"/>
  <c r="M1340" i="17"/>
  <c r="P1339" i="17"/>
  <c r="M1339" i="17"/>
  <c r="P1338" i="17"/>
  <c r="M1338" i="17"/>
  <c r="P1337" i="17"/>
  <c r="M1337" i="17"/>
  <c r="P1336" i="17"/>
  <c r="M1336" i="17"/>
  <c r="P1335" i="17"/>
  <c r="M1335" i="17"/>
  <c r="P1334" i="17"/>
  <c r="M1334" i="17"/>
  <c r="P1333" i="17"/>
  <c r="M1333" i="17"/>
  <c r="P1332" i="17"/>
  <c r="M1332" i="17"/>
  <c r="P1331" i="17"/>
  <c r="M1331" i="17"/>
  <c r="P1330" i="17"/>
  <c r="M1330" i="17"/>
  <c r="P1329" i="17"/>
  <c r="M1329" i="17"/>
  <c r="P1328" i="17"/>
  <c r="M1328" i="17"/>
  <c r="P1327" i="17"/>
  <c r="M1327" i="17"/>
  <c r="P1326" i="17"/>
  <c r="M1326" i="17"/>
  <c r="P1325" i="17"/>
  <c r="M1325" i="17"/>
  <c r="P1324" i="17"/>
  <c r="M1324" i="17"/>
  <c r="P1323" i="17"/>
  <c r="M1323" i="17"/>
  <c r="P1322" i="17"/>
  <c r="P1321" i="17"/>
  <c r="M1320" i="17"/>
  <c r="M1319" i="17"/>
  <c r="M1318" i="17"/>
  <c r="P1095" i="17"/>
  <c r="M1095" i="17"/>
  <c r="P1094" i="17"/>
  <c r="M1094" i="17"/>
  <c r="P1093" i="17"/>
  <c r="M1093" i="17"/>
  <c r="P1092" i="17"/>
  <c r="M1092" i="17"/>
  <c r="P1091" i="17"/>
  <c r="M1091" i="17"/>
  <c r="P1090" i="17"/>
  <c r="M1090" i="17"/>
  <c r="P1089" i="17"/>
  <c r="M1089" i="17"/>
  <c r="P1088" i="17"/>
  <c r="M1088" i="17"/>
  <c r="P1087" i="17"/>
  <c r="M1087" i="17"/>
  <c r="P1086" i="17"/>
  <c r="M1086" i="17"/>
  <c r="P1085" i="17"/>
  <c r="M1085" i="17"/>
  <c r="P1084" i="17"/>
  <c r="M1084" i="17"/>
  <c r="P1083" i="17"/>
  <c r="M1083" i="17"/>
  <c r="P1082" i="17"/>
  <c r="M1082" i="17"/>
  <c r="P1081" i="17"/>
  <c r="M1081" i="17"/>
  <c r="P1080" i="17"/>
  <c r="M1080" i="17"/>
  <c r="P1079" i="17"/>
  <c r="M1079" i="17"/>
  <c r="P1078" i="17"/>
  <c r="M1078" i="17"/>
  <c r="P1077" i="17"/>
  <c r="M1077" i="17"/>
  <c r="M1038" i="17"/>
  <c r="M1037" i="17"/>
  <c r="M1036" i="17"/>
  <c r="M1035" i="17"/>
  <c r="M1034" i="17"/>
  <c r="M1033" i="17"/>
  <c r="M1032" i="17"/>
  <c r="M1031" i="17"/>
  <c r="M1030" i="17"/>
  <c r="M1029" i="17"/>
  <c r="M1028" i="17"/>
  <c r="M1027" i="17"/>
  <c r="M1026" i="17"/>
  <c r="M1025" i="17"/>
  <c r="M1024" i="17"/>
  <c r="M1023" i="17"/>
  <c r="M1022" i="17"/>
  <c r="M1021" i="17"/>
  <c r="M1020" i="17"/>
  <c r="M1019" i="17"/>
  <c r="M1018" i="17"/>
  <c r="M1017" i="17"/>
  <c r="M1016" i="17"/>
  <c r="M1015" i="17"/>
  <c r="P934" i="17"/>
  <c r="M934" i="17"/>
  <c r="P933" i="17"/>
  <c r="M933" i="17"/>
  <c r="P932" i="17"/>
  <c r="M932" i="17"/>
  <c r="P931" i="17"/>
  <c r="M931" i="17"/>
  <c r="P930" i="17"/>
  <c r="M930" i="17"/>
  <c r="P929" i="17"/>
  <c r="M929" i="17"/>
  <c r="P928" i="17"/>
  <c r="M928" i="17"/>
  <c r="P927" i="17"/>
  <c r="M927" i="17"/>
  <c r="P926" i="17"/>
  <c r="M926" i="17"/>
  <c r="P925" i="17"/>
  <c r="M925" i="17"/>
  <c r="P924" i="17"/>
  <c r="M924" i="17"/>
  <c r="P923" i="17"/>
  <c r="M923" i="17"/>
  <c r="P922" i="17"/>
  <c r="M922" i="17"/>
  <c r="P921" i="17"/>
  <c r="M921" i="17"/>
  <c r="P920" i="17"/>
  <c r="M920" i="17"/>
  <c r="P919" i="17"/>
  <c r="M919" i="17"/>
  <c r="P918" i="17"/>
  <c r="M918" i="17"/>
  <c r="P917" i="17"/>
  <c r="M917" i="17"/>
  <c r="P916" i="17"/>
  <c r="M916" i="17"/>
  <c r="P915" i="17"/>
  <c r="M915" i="17"/>
  <c r="P914" i="17"/>
  <c r="M914" i="17"/>
  <c r="P913" i="17"/>
  <c r="M913" i="17"/>
  <c r="P912" i="17"/>
  <c r="M912" i="17"/>
  <c r="P911" i="17"/>
  <c r="M911" i="17"/>
  <c r="P910" i="17"/>
  <c r="M910" i="17"/>
  <c r="P909" i="17"/>
  <c r="M909" i="17"/>
  <c r="P908" i="17"/>
  <c r="M908" i="17"/>
  <c r="P907" i="17"/>
  <c r="M907" i="17"/>
  <c r="P906" i="17"/>
  <c r="M906" i="17"/>
  <c r="P905" i="17"/>
  <c r="M905" i="17"/>
  <c r="P904" i="17"/>
  <c r="M904" i="17"/>
  <c r="P903" i="17"/>
  <c r="M903" i="17"/>
  <c r="P902" i="17"/>
  <c r="M902" i="17"/>
  <c r="P901" i="17"/>
  <c r="M901" i="17"/>
  <c r="P900" i="17"/>
  <c r="M900" i="17"/>
  <c r="P899" i="17"/>
  <c r="M899" i="17"/>
  <c r="P898" i="17"/>
  <c r="M898" i="17"/>
  <c r="P897" i="17"/>
  <c r="M897" i="17"/>
  <c r="P896" i="17"/>
  <c r="M896" i="17"/>
  <c r="P895" i="17"/>
  <c r="M895" i="17"/>
  <c r="P894" i="17"/>
  <c r="M894" i="17"/>
  <c r="P893" i="17"/>
  <c r="M893" i="17"/>
  <c r="P892" i="17"/>
  <c r="M892" i="17"/>
  <c r="P891" i="17"/>
  <c r="M891" i="17"/>
  <c r="P890" i="17"/>
  <c r="M890" i="17"/>
  <c r="P889" i="17"/>
  <c r="P8509" i="17" s="1"/>
  <c r="M889" i="17"/>
  <c r="M8509" i="17" s="1"/>
  <c r="T134" i="16"/>
  <c r="U134" i="16" s="1"/>
  <c r="O134" i="16"/>
  <c r="T133" i="16"/>
  <c r="V133" i="16" s="1"/>
  <c r="O133" i="16"/>
  <c r="T132" i="16"/>
  <c r="U132" i="16" s="1"/>
  <c r="T131" i="16"/>
  <c r="U131" i="16" s="1"/>
  <c r="T130" i="16"/>
  <c r="V130" i="16" s="1"/>
  <c r="T129" i="16"/>
  <c r="V129" i="16" s="1"/>
  <c r="T128" i="16"/>
  <c r="V128" i="16" s="1"/>
  <c r="T127" i="16"/>
  <c r="V127" i="16" s="1"/>
  <c r="T126" i="16"/>
  <c r="V126" i="16" s="1"/>
  <c r="T125" i="16"/>
  <c r="U125" i="16" s="1"/>
  <c r="T124" i="16"/>
  <c r="U124" i="16" s="1"/>
  <c r="T123" i="16"/>
  <c r="V123" i="16" s="1"/>
  <c r="T122" i="16"/>
  <c r="U122" i="16" s="1"/>
  <c r="T121" i="16"/>
  <c r="U121" i="16" s="1"/>
  <c r="T120" i="16"/>
  <c r="U120" i="16" s="1"/>
  <c r="T119" i="16"/>
  <c r="U119" i="16" s="1"/>
  <c r="T118" i="16"/>
  <c r="U118" i="16" s="1"/>
  <c r="T117" i="16"/>
  <c r="U117" i="16" s="1"/>
  <c r="T116" i="16"/>
  <c r="U116" i="16" s="1"/>
  <c r="T115" i="16"/>
  <c r="U115" i="16" s="1"/>
  <c r="T114" i="16"/>
  <c r="U114" i="16" s="1"/>
  <c r="T113" i="16"/>
  <c r="U113" i="16" s="1"/>
  <c r="T112" i="16"/>
  <c r="U112" i="16" s="1"/>
  <c r="T111" i="16"/>
  <c r="U111" i="16" s="1"/>
  <c r="T110" i="16"/>
  <c r="U110" i="16" s="1"/>
  <c r="T109" i="16"/>
  <c r="U109" i="16" s="1"/>
  <c r="W107" i="16"/>
  <c r="T107" i="16"/>
  <c r="U107" i="16" s="1"/>
  <c r="T106" i="16"/>
  <c r="U106" i="16" s="1"/>
  <c r="S105" i="16"/>
  <c r="T105" i="16" s="1"/>
  <c r="U105" i="16" s="1"/>
  <c r="M104" i="16"/>
  <c r="W103" i="16"/>
  <c r="U103" i="16"/>
  <c r="S103" i="16"/>
  <c r="S102" i="16"/>
  <c r="T102" i="16" s="1"/>
  <c r="S101" i="16"/>
  <c r="F101" i="16"/>
  <c r="F135" i="16" s="1"/>
  <c r="W100" i="16"/>
  <c r="U99" i="16"/>
  <c r="T98" i="16"/>
  <c r="U98" i="16" s="1"/>
  <c r="T97" i="16"/>
  <c r="U97" i="16" s="1"/>
  <c r="T96" i="16"/>
  <c r="T91" i="16"/>
  <c r="T90" i="16"/>
  <c r="U90" i="16" s="1"/>
  <c r="T89" i="16"/>
  <c r="T88" i="16"/>
  <c r="U88" i="16" s="1"/>
  <c r="T87" i="16"/>
  <c r="T86" i="16"/>
  <c r="U86" i="16" s="1"/>
  <c r="T85" i="16"/>
  <c r="T84" i="16"/>
  <c r="U84" i="16" s="1"/>
  <c r="T83" i="16"/>
  <c r="T82" i="16"/>
  <c r="V82" i="16" s="1"/>
  <c r="W82" i="16" s="1"/>
  <c r="T81" i="16"/>
  <c r="T80" i="16"/>
  <c r="V80" i="16" s="1"/>
  <c r="W80" i="16" s="1"/>
  <c r="T79" i="16"/>
  <c r="T78" i="16"/>
  <c r="V78" i="16" s="1"/>
  <c r="W78" i="16" s="1"/>
  <c r="T77" i="16"/>
  <c r="V77" i="16" s="1"/>
  <c r="T76" i="16"/>
  <c r="V76" i="16" s="1"/>
  <c r="T75" i="16"/>
  <c r="T74" i="16"/>
  <c r="V74" i="16" s="1"/>
  <c r="T73" i="16"/>
  <c r="V73" i="16" s="1"/>
  <c r="O73" i="16"/>
  <c r="P73" i="16" s="1"/>
  <c r="Q73" i="16" s="1"/>
  <c r="T72" i="16"/>
  <c r="V72" i="16" s="1"/>
  <c r="T71" i="16"/>
  <c r="V71" i="16" s="1"/>
  <c r="J71" i="16"/>
  <c r="O71" i="16" s="1"/>
  <c r="P71" i="16" s="1"/>
  <c r="Q71" i="16" s="1"/>
  <c r="T70" i="16"/>
  <c r="V70" i="16" s="1"/>
  <c r="I70" i="16"/>
  <c r="J70" i="16" s="1"/>
  <c r="O70" i="16" s="1"/>
  <c r="P70" i="16" s="1"/>
  <c r="Q70" i="16" s="1"/>
  <c r="T69" i="16"/>
  <c r="U69" i="16" s="1"/>
  <c r="O69" i="16"/>
  <c r="T68" i="16"/>
  <c r="V68" i="16" s="1"/>
  <c r="O68" i="16"/>
  <c r="P68" i="16" s="1"/>
  <c r="Q68" i="16" s="1"/>
  <c r="I68" i="16"/>
  <c r="T67" i="16"/>
  <c r="V67" i="16" s="1"/>
  <c r="J67" i="16"/>
  <c r="O67" i="16" s="1"/>
  <c r="P67" i="16" s="1"/>
  <c r="Q67" i="16" s="1"/>
  <c r="T66" i="16"/>
  <c r="V66" i="16" s="1"/>
  <c r="I66" i="16"/>
  <c r="J66" i="16" s="1"/>
  <c r="O66" i="16" s="1"/>
  <c r="P66" i="16" s="1"/>
  <c r="Q66" i="16" s="1"/>
  <c r="T65" i="16"/>
  <c r="V65" i="16" s="1"/>
  <c r="T64" i="16"/>
  <c r="U64" i="16" s="1"/>
  <c r="O64" i="16"/>
  <c r="P64" i="16" s="1"/>
  <c r="Q64" i="16" s="1"/>
  <c r="I64" i="16"/>
  <c r="T63" i="16"/>
  <c r="V63" i="16" s="1"/>
  <c r="M63" i="16"/>
  <c r="N63" i="16" s="1"/>
  <c r="T62" i="16"/>
  <c r="U62" i="16" s="1"/>
  <c r="I62" i="16"/>
  <c r="J62" i="16" s="1"/>
  <c r="O62" i="16" s="1"/>
  <c r="P62" i="16" s="1"/>
  <c r="Q62" i="16" s="1"/>
  <c r="T61" i="16"/>
  <c r="V61" i="16" s="1"/>
  <c r="T60" i="16"/>
  <c r="V60" i="16" s="1"/>
  <c r="O60" i="16"/>
  <c r="T59" i="16"/>
  <c r="V59" i="16" s="1"/>
  <c r="T58" i="16"/>
  <c r="V58" i="16" s="1"/>
  <c r="T57" i="16"/>
  <c r="U57" i="16" s="1"/>
  <c r="T56" i="16"/>
  <c r="V56" i="16" s="1"/>
  <c r="O56" i="16"/>
  <c r="P56" i="16" s="1"/>
  <c r="Q56" i="16" s="1"/>
  <c r="T55" i="16"/>
  <c r="V55" i="16" s="1"/>
  <c r="T54" i="16"/>
  <c r="V54" i="16" s="1"/>
  <c r="I54" i="16"/>
  <c r="T53" i="16"/>
  <c r="U53" i="16" s="1"/>
  <c r="T52" i="16"/>
  <c r="V52" i="16" s="1"/>
  <c r="T51" i="16"/>
  <c r="V51" i="16" s="1"/>
  <c r="T50" i="16"/>
  <c r="V50" i="16" s="1"/>
  <c r="T49" i="16"/>
  <c r="V49" i="16" s="1"/>
  <c r="W49" i="16" s="1"/>
  <c r="I49" i="16"/>
  <c r="T48" i="16"/>
  <c r="V48" i="16" s="1"/>
  <c r="T47" i="16"/>
  <c r="W47" i="16" s="1"/>
  <c r="O47" i="16"/>
  <c r="T46" i="16"/>
  <c r="V46" i="16" s="1"/>
  <c r="T45" i="16"/>
  <c r="V45" i="16" s="1"/>
  <c r="T44" i="16"/>
  <c r="V44" i="16" s="1"/>
  <c r="T43" i="16"/>
  <c r="U43" i="16" s="1"/>
  <c r="T42" i="16"/>
  <c r="V42" i="16" s="1"/>
  <c r="T41" i="16"/>
  <c r="T40" i="16"/>
  <c r="V40" i="16" s="1"/>
  <c r="I40" i="16"/>
  <c r="S39" i="16"/>
  <c r="T39" i="16" s="1"/>
  <c r="U39" i="16" s="1"/>
  <c r="I39" i="16"/>
  <c r="J39" i="16" s="1"/>
  <c r="O39" i="16" s="1"/>
  <c r="P39" i="16" s="1"/>
  <c r="Q39" i="16" s="1"/>
  <c r="T38" i="16"/>
  <c r="W38" i="16" s="1"/>
  <c r="T37" i="16"/>
  <c r="V37" i="16" s="1"/>
  <c r="T36" i="16"/>
  <c r="V36" i="16" s="1"/>
  <c r="T35" i="16"/>
  <c r="U35" i="16" s="1"/>
  <c r="O35" i="16"/>
  <c r="P35" i="16" s="1"/>
  <c r="Q35" i="16" s="1"/>
  <c r="T34" i="16"/>
  <c r="U34" i="16" s="1"/>
  <c r="O34" i="16"/>
  <c r="U33" i="16"/>
  <c r="T33" i="16"/>
  <c r="V33" i="16" s="1"/>
  <c r="I33" i="16"/>
  <c r="T32" i="16"/>
  <c r="V32" i="16" s="1"/>
  <c r="J32" i="16"/>
  <c r="O32" i="16" s="1"/>
  <c r="P32" i="16" s="1"/>
  <c r="Q32" i="16" s="1"/>
  <c r="S31" i="16"/>
  <c r="T31" i="16" s="1"/>
  <c r="U31" i="16" s="1"/>
  <c r="I31" i="16"/>
  <c r="T30" i="16"/>
  <c r="V30" i="16" s="1"/>
  <c r="W30" i="16" s="1"/>
  <c r="I30" i="16"/>
  <c r="T29" i="16"/>
  <c r="U29" i="16" s="1"/>
  <c r="J29" i="16"/>
  <c r="O29" i="16" s="1"/>
  <c r="P29" i="16" s="1"/>
  <c r="Q29" i="16" s="1"/>
  <c r="T28" i="16"/>
  <c r="V28" i="16" s="1"/>
  <c r="J28" i="16"/>
  <c r="O28" i="16" s="1"/>
  <c r="P28" i="16" s="1"/>
  <c r="Q28" i="16" s="1"/>
  <c r="T27" i="16"/>
  <c r="U27" i="16" s="1"/>
  <c r="T26" i="16"/>
  <c r="W26" i="16" s="1"/>
  <c r="T25" i="16"/>
  <c r="U25" i="16" s="1"/>
  <c r="T24" i="16"/>
  <c r="V24" i="16" s="1"/>
  <c r="I24" i="16"/>
  <c r="J24" i="16" s="1"/>
  <c r="O24" i="16" s="1"/>
  <c r="P24" i="16" s="1"/>
  <c r="Q24" i="16" s="1"/>
  <c r="T23" i="16"/>
  <c r="U23" i="16" s="1"/>
  <c r="O23" i="16"/>
  <c r="T22" i="16"/>
  <c r="W22" i="16" s="1"/>
  <c r="I22" i="16"/>
  <c r="T21" i="16"/>
  <c r="U21" i="16" s="1"/>
  <c r="O21" i="16"/>
  <c r="T20" i="16"/>
  <c r="U20" i="16" s="1"/>
  <c r="T19" i="16"/>
  <c r="U19" i="16" s="1"/>
  <c r="O19" i="16"/>
  <c r="P19" i="16" s="1"/>
  <c r="Q19" i="16" s="1"/>
  <c r="T18" i="16"/>
  <c r="T17" i="16"/>
  <c r="V17" i="16" s="1"/>
  <c r="I17" i="16"/>
  <c r="T16" i="16"/>
  <c r="V16" i="16" s="1"/>
  <c r="I16" i="16"/>
  <c r="V15" i="16"/>
  <c r="T15" i="16"/>
  <c r="U15" i="16" s="1"/>
  <c r="T14" i="16"/>
  <c r="U14" i="16" s="1"/>
  <c r="I14" i="16"/>
  <c r="T13" i="16"/>
  <c r="W13" i="16" s="1"/>
  <c r="T12" i="16"/>
  <c r="W12" i="16" s="1"/>
  <c r="T11" i="16"/>
  <c r="V11" i="16" s="1"/>
  <c r="I11" i="16"/>
  <c r="T10" i="16"/>
  <c r="U10" i="16" s="1"/>
  <c r="T9" i="16"/>
  <c r="U9" i="16" s="1"/>
  <c r="L9" i="16"/>
  <c r="O9" i="16" s="1"/>
  <c r="T8" i="16"/>
  <c r="O43" i="15"/>
  <c r="O96" i="15" s="1"/>
  <c r="M40" i="15"/>
  <c r="M39" i="15"/>
  <c r="N38" i="15"/>
  <c r="N96" i="15" s="1"/>
  <c r="M37" i="15"/>
  <c r="M96" i="15" s="1"/>
  <c r="E1747" i="13"/>
  <c r="E3728" i="13" s="1"/>
  <c r="S135" i="16" l="1"/>
  <c r="U37" i="16"/>
  <c r="V53" i="16"/>
  <c r="V131" i="16"/>
  <c r="V43" i="16"/>
  <c r="V90" i="16"/>
  <c r="W90" i="16" s="1"/>
  <c r="V132" i="16"/>
  <c r="V35" i="16"/>
  <c r="U66" i="16"/>
  <c r="U68" i="16"/>
  <c r="V86" i="16"/>
  <c r="W86" i="16" s="1"/>
  <c r="U49" i="16"/>
  <c r="U58" i="16"/>
  <c r="U76" i="16"/>
  <c r="U126" i="16"/>
  <c r="U13" i="16"/>
  <c r="U127" i="16"/>
  <c r="U55" i="16"/>
  <c r="U30" i="16"/>
  <c r="U17" i="16"/>
  <c r="V27" i="16"/>
  <c r="U52" i="16"/>
  <c r="U60" i="16"/>
  <c r="U123" i="16"/>
  <c r="V88" i="16"/>
  <c r="W88" i="16" s="1"/>
  <c r="V134" i="16"/>
  <c r="W8" i="16"/>
  <c r="U11" i="16"/>
  <c r="U16" i="16"/>
  <c r="U22" i="16"/>
  <c r="U41" i="16"/>
  <c r="U47" i="16"/>
  <c r="W53" i="16"/>
  <c r="U45" i="16"/>
  <c r="U59" i="16"/>
  <c r="U65" i="16"/>
  <c r="U71" i="16"/>
  <c r="U77" i="16"/>
  <c r="V124" i="16"/>
  <c r="U12" i="16"/>
  <c r="V20" i="16"/>
  <c r="W20" i="16" s="1"/>
  <c r="U26" i="16"/>
  <c r="U38" i="16"/>
  <c r="U42" i="16"/>
  <c r="U48" i="16"/>
  <c r="U50" i="16"/>
  <c r="U67" i="16"/>
  <c r="V84" i="16"/>
  <c r="W84" i="16" s="1"/>
  <c r="V25" i="16"/>
  <c r="W25" i="16" s="1"/>
  <c r="W40" i="16"/>
  <c r="U46" i="16"/>
  <c r="U72" i="16"/>
  <c r="U75" i="16"/>
  <c r="U130" i="16"/>
  <c r="W11" i="16"/>
  <c r="W65" i="16"/>
  <c r="V14" i="16"/>
  <c r="V135" i="16" s="1"/>
  <c r="W10" i="16"/>
  <c r="W15" i="16"/>
  <c r="U40" i="16"/>
  <c r="U54" i="16"/>
  <c r="V75" i="16"/>
  <c r="W75" i="16" s="1"/>
  <c r="T101" i="16"/>
  <c r="U101" i="16" s="1"/>
  <c r="V41" i="16"/>
  <c r="W41" i="16" s="1"/>
  <c r="W102" i="16"/>
  <c r="U102" i="16"/>
  <c r="U24" i="16"/>
  <c r="U32" i="16"/>
  <c r="U74" i="16"/>
  <c r="W9" i="16"/>
  <c r="U18" i="16"/>
  <c r="W19" i="16"/>
  <c r="V21" i="16"/>
  <c r="V23" i="16"/>
  <c r="U28" i="16"/>
  <c r="V29" i="16"/>
  <c r="V34" i="16"/>
  <c r="U36" i="16"/>
  <c r="U44" i="16"/>
  <c r="U51" i="16"/>
  <c r="V57" i="16"/>
  <c r="U63" i="16"/>
  <c r="V64" i="16"/>
  <c r="U79" i="16"/>
  <c r="U81" i="16"/>
  <c r="U83" i="16"/>
  <c r="U85" i="16"/>
  <c r="U87" i="16"/>
  <c r="U89" i="16"/>
  <c r="U91" i="16"/>
  <c r="V125" i="16"/>
  <c r="U128" i="16"/>
  <c r="U133" i="16"/>
  <c r="V18" i="16"/>
  <c r="V79" i="16"/>
  <c r="W79" i="16" s="1"/>
  <c r="V81" i="16"/>
  <c r="W81" i="16" s="1"/>
  <c r="V83" i="16"/>
  <c r="W83" i="16" s="1"/>
  <c r="V85" i="16"/>
  <c r="W85" i="16" s="1"/>
  <c r="V87" i="16"/>
  <c r="W87" i="16" s="1"/>
  <c r="V89" i="16"/>
  <c r="W89" i="16" s="1"/>
  <c r="V91" i="16"/>
  <c r="W91" i="16" s="1"/>
  <c r="U8" i="16"/>
  <c r="U96" i="16"/>
  <c r="R101" i="16"/>
  <c r="R135" i="16" s="1"/>
  <c r="U129" i="16"/>
  <c r="U56" i="16"/>
  <c r="U61" i="16"/>
  <c r="U70" i="16"/>
  <c r="U73" i="16"/>
  <c r="U78" i="16"/>
  <c r="U80" i="16"/>
  <c r="U82" i="16"/>
  <c r="T135" i="16" l="1"/>
  <c r="W18" i="16"/>
  <c r="W135" i="16" s="1"/>
  <c r="J6" i="3" l="1"/>
  <c r="J7" i="3"/>
  <c r="J8" i="3"/>
  <c r="J9" i="3"/>
  <c r="J10" i="3"/>
  <c r="J11" i="3"/>
  <c r="J12" i="3"/>
  <c r="J13" i="3"/>
  <c r="J15" i="3"/>
  <c r="J16" i="3"/>
  <c r="J17" i="3"/>
  <c r="J18" i="3"/>
  <c r="J19" i="3"/>
  <c r="J20" i="3"/>
  <c r="J21" i="3"/>
  <c r="J22" i="3"/>
  <c r="J23" i="3"/>
  <c r="J24" i="3"/>
  <c r="J25" i="3"/>
  <c r="J26" i="3"/>
  <c r="J27" i="3"/>
  <c r="J28" i="3"/>
  <c r="J29" i="3"/>
  <c r="J30" i="3"/>
  <c r="J31" i="3"/>
  <c r="J32" i="3"/>
  <c r="J33" i="3"/>
  <c r="J34" i="3"/>
  <c r="J35" i="3"/>
  <c r="J36" i="3"/>
  <c r="J37" i="3"/>
  <c r="J5" i="3"/>
  <c r="V35" i="3"/>
  <c r="V34" i="3"/>
  <c r="V33" i="3"/>
  <c r="V32" i="3"/>
  <c r="V31" i="3"/>
  <c r="V30" i="3"/>
  <c r="V29" i="3"/>
  <c r="V28" i="3"/>
  <c r="V27" i="3"/>
  <c r="V26" i="3"/>
  <c r="V25" i="3"/>
  <c r="V24" i="3"/>
  <c r="V23" i="3"/>
  <c r="V22" i="3"/>
  <c r="V21" i="3"/>
  <c r="V20" i="3"/>
  <c r="V19" i="3"/>
  <c r="V18" i="3"/>
  <c r="V17" i="3"/>
  <c r="V16" i="3"/>
  <c r="V15" i="3"/>
  <c r="V13" i="3"/>
  <c r="V11" i="3"/>
  <c r="V10" i="3"/>
  <c r="V9" i="3"/>
  <c r="V8" i="3"/>
  <c r="V6" i="3"/>
  <c r="V7" i="3"/>
  <c r="V12" i="3"/>
  <c r="V14" i="3"/>
  <c r="V36" i="3"/>
  <c r="V37" i="3"/>
  <c r="V5" i="3"/>
  <c r="U11" i="3"/>
  <c r="U15" i="3"/>
  <c r="U19" i="3"/>
  <c r="U23" i="3"/>
  <c r="U27" i="3"/>
  <c r="U31" i="3"/>
  <c r="U35" i="3"/>
  <c r="T6" i="3"/>
  <c r="U6" i="3" s="1"/>
  <c r="T7" i="3"/>
  <c r="U7" i="3" s="1"/>
  <c r="T8" i="3"/>
  <c r="U8" i="3" s="1"/>
  <c r="T9" i="3"/>
  <c r="U9" i="3" s="1"/>
  <c r="T10" i="3"/>
  <c r="U10" i="3" s="1"/>
  <c r="T11" i="3"/>
  <c r="T12" i="3"/>
  <c r="U12" i="3" s="1"/>
  <c r="T13" i="3"/>
  <c r="U13" i="3" s="1"/>
  <c r="T14" i="3"/>
  <c r="U14" i="3" s="1"/>
  <c r="T15" i="3"/>
  <c r="T16" i="3"/>
  <c r="U16" i="3" s="1"/>
  <c r="T17" i="3"/>
  <c r="U17" i="3" s="1"/>
  <c r="T18" i="3"/>
  <c r="U18" i="3" s="1"/>
  <c r="T19" i="3"/>
  <c r="T20" i="3"/>
  <c r="U20" i="3" s="1"/>
  <c r="T21" i="3"/>
  <c r="U21" i="3" s="1"/>
  <c r="T22" i="3"/>
  <c r="U22" i="3" s="1"/>
  <c r="T23" i="3"/>
  <c r="T24" i="3"/>
  <c r="U24" i="3" s="1"/>
  <c r="T25" i="3"/>
  <c r="U25" i="3" s="1"/>
  <c r="T26" i="3"/>
  <c r="U26" i="3" s="1"/>
  <c r="T27" i="3"/>
  <c r="T28" i="3"/>
  <c r="U28" i="3" s="1"/>
  <c r="T29" i="3"/>
  <c r="U29" i="3" s="1"/>
  <c r="T30" i="3"/>
  <c r="U30" i="3" s="1"/>
  <c r="T31" i="3"/>
  <c r="T32" i="3"/>
  <c r="U32" i="3" s="1"/>
  <c r="T33" i="3"/>
  <c r="U33" i="3" s="1"/>
  <c r="T34" i="3"/>
  <c r="U34" i="3" s="1"/>
  <c r="T35" i="3"/>
  <c r="T36" i="3"/>
  <c r="U36" i="3" s="1"/>
  <c r="T37" i="3"/>
  <c r="U37" i="3" s="1"/>
  <c r="T5" i="3"/>
  <c r="U5" i="3" s="1"/>
  <c r="D105" i="5"/>
  <c r="G12" i="4"/>
  <c r="D12" i="4"/>
  <c r="C12" i="4"/>
  <c r="O41" i="2"/>
  <c r="M41" i="2"/>
  <c r="H41" i="2"/>
  <c r="G41" i="2"/>
  <c r="F41" i="2"/>
  <c r="E41" i="2"/>
  <c r="D41" i="2"/>
  <c r="F101" i="7" l="1"/>
  <c r="T138" i="7"/>
  <c r="V138" i="7" s="1"/>
  <c r="O138" i="7"/>
  <c r="T137" i="7"/>
  <c r="V137" i="7" s="1"/>
  <c r="O137" i="7"/>
  <c r="T136" i="7"/>
  <c r="V136" i="7" s="1"/>
  <c r="T135" i="7"/>
  <c r="U135" i="7" s="1"/>
  <c r="T134" i="7"/>
  <c r="U134" i="7" s="1"/>
  <c r="T133" i="7"/>
  <c r="V133" i="7" s="1"/>
  <c r="T132" i="7"/>
  <c r="V132" i="7" s="1"/>
  <c r="T131" i="7"/>
  <c r="V131" i="7" s="1"/>
  <c r="T130" i="7"/>
  <c r="V130" i="7" s="1"/>
  <c r="T129" i="7"/>
  <c r="U129" i="7" s="1"/>
  <c r="T128" i="7"/>
  <c r="U128" i="7" s="1"/>
  <c r="T127" i="7"/>
  <c r="U127" i="7" s="1"/>
  <c r="U138" i="7" l="1"/>
  <c r="V127" i="7"/>
  <c r="V135" i="7"/>
  <c r="U130" i="7"/>
  <c r="U136" i="7"/>
  <c r="U133" i="7"/>
  <c r="V128" i="7"/>
  <c r="U131" i="7"/>
  <c r="V134" i="7"/>
  <c r="V129" i="7"/>
  <c r="U137" i="7"/>
  <c r="U132" i="7"/>
  <c r="T126" i="7" l="1"/>
  <c r="U126" i="7" s="1"/>
  <c r="T125" i="7"/>
  <c r="U125" i="7" s="1"/>
  <c r="T124" i="7"/>
  <c r="U124" i="7" s="1"/>
  <c r="T123" i="7"/>
  <c r="U123" i="7" s="1"/>
  <c r="T122" i="7"/>
  <c r="U122" i="7" s="1"/>
  <c r="T121" i="7"/>
  <c r="U121" i="7" s="1"/>
  <c r="T120" i="7"/>
  <c r="U120" i="7" s="1"/>
  <c r="T119" i="7"/>
  <c r="U119" i="7" s="1"/>
  <c r="T118" i="7"/>
  <c r="U118" i="7" s="1"/>
  <c r="T117" i="7"/>
  <c r="U117" i="7" s="1"/>
  <c r="T116" i="7"/>
  <c r="U116" i="7" s="1"/>
  <c r="T115" i="7"/>
  <c r="U115" i="7" s="1"/>
  <c r="T114" i="7"/>
  <c r="U114" i="7" s="1"/>
  <c r="T113" i="7"/>
  <c r="U113" i="7" s="1"/>
  <c r="F92" i="7" l="1"/>
  <c r="T91" i="7"/>
  <c r="T90" i="7"/>
  <c r="T89" i="7"/>
  <c r="T88" i="7"/>
  <c r="T87" i="7"/>
  <c r="T86" i="7"/>
  <c r="T85" i="7"/>
  <c r="T84" i="7"/>
  <c r="T83" i="7"/>
  <c r="T82" i="7"/>
  <c r="T81" i="7"/>
  <c r="T80" i="7"/>
  <c r="T79" i="7"/>
  <c r="T78" i="7"/>
  <c r="T77" i="7"/>
  <c r="V77" i="7" s="1"/>
  <c r="T76" i="7"/>
  <c r="U76" i="7" s="1"/>
  <c r="T75" i="7"/>
  <c r="U75" i="7" s="1"/>
  <c r="T74" i="7"/>
  <c r="V74" i="7" s="1"/>
  <c r="T73" i="7"/>
  <c r="V73" i="7" s="1"/>
  <c r="O73" i="7"/>
  <c r="P73" i="7" s="1"/>
  <c r="Q73" i="7" s="1"/>
  <c r="T72" i="7"/>
  <c r="U72" i="7" s="1"/>
  <c r="T71" i="7"/>
  <c r="V71" i="7" s="1"/>
  <c r="J71" i="7"/>
  <c r="O71" i="7" s="1"/>
  <c r="P71" i="7" s="1"/>
  <c r="Q71" i="7" s="1"/>
  <c r="T70" i="7"/>
  <c r="V70" i="7" s="1"/>
  <c r="I70" i="7"/>
  <c r="J70" i="7" s="1"/>
  <c r="O70" i="7" s="1"/>
  <c r="P70" i="7" s="1"/>
  <c r="Q70" i="7" s="1"/>
  <c r="T69" i="7"/>
  <c r="U69" i="7" s="1"/>
  <c r="O69" i="7"/>
  <c r="T68" i="7"/>
  <c r="U68" i="7" s="1"/>
  <c r="O68" i="7"/>
  <c r="P68" i="7" s="1"/>
  <c r="Q68" i="7" s="1"/>
  <c r="I68" i="7"/>
  <c r="T67" i="7"/>
  <c r="U67" i="7" s="1"/>
  <c r="J67" i="7"/>
  <c r="O67" i="7" s="1"/>
  <c r="P67" i="7" s="1"/>
  <c r="Q67" i="7" s="1"/>
  <c r="T66" i="7"/>
  <c r="V66" i="7" s="1"/>
  <c r="I66" i="7"/>
  <c r="J66" i="7" s="1"/>
  <c r="O66" i="7" s="1"/>
  <c r="P66" i="7" s="1"/>
  <c r="Q66" i="7" s="1"/>
  <c r="T65" i="7"/>
  <c r="U65" i="7" s="1"/>
  <c r="T64" i="7"/>
  <c r="V64" i="7" s="1"/>
  <c r="O64" i="7"/>
  <c r="P64" i="7" s="1"/>
  <c r="Q64" i="7" s="1"/>
  <c r="I64" i="7"/>
  <c r="T63" i="7"/>
  <c r="V63" i="7" s="1"/>
  <c r="M63" i="7"/>
  <c r="N63" i="7" s="1"/>
  <c r="T62" i="7"/>
  <c r="U62" i="7" s="1"/>
  <c r="I62" i="7"/>
  <c r="J62" i="7" s="1"/>
  <c r="O62" i="7" s="1"/>
  <c r="P62" i="7" s="1"/>
  <c r="Q62" i="7" s="1"/>
  <c r="T61" i="7"/>
  <c r="V61" i="7" s="1"/>
  <c r="T60" i="7"/>
  <c r="V60" i="7" s="1"/>
  <c r="O60" i="7"/>
  <c r="T59" i="7"/>
  <c r="V59" i="7" s="1"/>
  <c r="T58" i="7"/>
  <c r="U58" i="7" s="1"/>
  <c r="T57" i="7"/>
  <c r="V57" i="7" s="1"/>
  <c r="T56" i="7"/>
  <c r="V56" i="7" s="1"/>
  <c r="O56" i="7"/>
  <c r="P56" i="7" s="1"/>
  <c r="Q56" i="7" s="1"/>
  <c r="T55" i="7"/>
  <c r="U55" i="7" s="1"/>
  <c r="T54" i="7"/>
  <c r="V54" i="7" s="1"/>
  <c r="I54" i="7"/>
  <c r="T53" i="7"/>
  <c r="V53" i="7" s="1"/>
  <c r="T52" i="7"/>
  <c r="V52" i="7" s="1"/>
  <c r="T51" i="7"/>
  <c r="V51" i="7" s="1"/>
  <c r="T50" i="7"/>
  <c r="V50" i="7" s="1"/>
  <c r="T49" i="7"/>
  <c r="V49" i="7" s="1"/>
  <c r="I49" i="7"/>
  <c r="T48" i="7"/>
  <c r="V48" i="7" s="1"/>
  <c r="T47" i="7"/>
  <c r="U47" i="7" s="1"/>
  <c r="O47" i="7"/>
  <c r="T46" i="7"/>
  <c r="U46" i="7" s="1"/>
  <c r="T45" i="7"/>
  <c r="V45" i="7" s="1"/>
  <c r="T44" i="7"/>
  <c r="V44" i="7" s="1"/>
  <c r="T43" i="7"/>
  <c r="V43" i="7" s="1"/>
  <c r="T42" i="7"/>
  <c r="V42" i="7" s="1"/>
  <c r="T41" i="7"/>
  <c r="V41" i="7" s="1"/>
  <c r="T40" i="7"/>
  <c r="V40" i="7" s="1"/>
  <c r="I40" i="7"/>
  <c r="S39" i="7"/>
  <c r="T39" i="7" s="1"/>
  <c r="U39" i="7" s="1"/>
  <c r="I39" i="7"/>
  <c r="J39" i="7" s="1"/>
  <c r="O39" i="7" s="1"/>
  <c r="P39" i="7" s="1"/>
  <c r="Q39" i="7" s="1"/>
  <c r="T38" i="7"/>
  <c r="U38" i="7" s="1"/>
  <c r="T37" i="7"/>
  <c r="V37" i="7" s="1"/>
  <c r="T36" i="7"/>
  <c r="V36" i="7" s="1"/>
  <c r="T35" i="7"/>
  <c r="V35" i="7" s="1"/>
  <c r="O35" i="7"/>
  <c r="P35" i="7" s="1"/>
  <c r="Q35" i="7" s="1"/>
  <c r="T34" i="7"/>
  <c r="V34" i="7" s="1"/>
  <c r="O34" i="7"/>
  <c r="T33" i="7"/>
  <c r="V33" i="7" s="1"/>
  <c r="I33" i="7"/>
  <c r="T32" i="7"/>
  <c r="V32" i="7" s="1"/>
  <c r="J32" i="7"/>
  <c r="O32" i="7" s="1"/>
  <c r="P32" i="7" s="1"/>
  <c r="Q32" i="7" s="1"/>
  <c r="S31" i="7"/>
  <c r="T31" i="7" s="1"/>
  <c r="U31" i="7" s="1"/>
  <c r="I31" i="7"/>
  <c r="T30" i="7"/>
  <c r="U30" i="7" s="1"/>
  <c r="I30" i="7"/>
  <c r="T29" i="7"/>
  <c r="U29" i="7" s="1"/>
  <c r="J29" i="7"/>
  <c r="O29" i="7" s="1"/>
  <c r="P29" i="7" s="1"/>
  <c r="Q29" i="7" s="1"/>
  <c r="T28" i="7"/>
  <c r="U28" i="7" s="1"/>
  <c r="J28" i="7"/>
  <c r="O28" i="7" s="1"/>
  <c r="P28" i="7" s="1"/>
  <c r="Q28" i="7" s="1"/>
  <c r="T27" i="7"/>
  <c r="V27" i="7" s="1"/>
  <c r="T26" i="7"/>
  <c r="U26" i="7" s="1"/>
  <c r="T25" i="7"/>
  <c r="V25" i="7" s="1"/>
  <c r="T24" i="7"/>
  <c r="V24" i="7" s="1"/>
  <c r="I24" i="7"/>
  <c r="J24" i="7" s="1"/>
  <c r="O24" i="7" s="1"/>
  <c r="P24" i="7" s="1"/>
  <c r="Q24" i="7" s="1"/>
  <c r="T23" i="7"/>
  <c r="V23" i="7" s="1"/>
  <c r="O23" i="7"/>
  <c r="T22" i="7"/>
  <c r="W22" i="7" s="1"/>
  <c r="I22" i="7"/>
  <c r="T21" i="7"/>
  <c r="U21" i="7" s="1"/>
  <c r="O21" i="7"/>
  <c r="T20" i="7"/>
  <c r="V20" i="7" s="1"/>
  <c r="T19" i="7"/>
  <c r="W19" i="7" s="1"/>
  <c r="O19" i="7"/>
  <c r="P19" i="7" s="1"/>
  <c r="Q19" i="7" s="1"/>
  <c r="T18" i="7"/>
  <c r="U18" i="7" s="1"/>
  <c r="T17" i="7"/>
  <c r="V17" i="7" s="1"/>
  <c r="I17" i="7"/>
  <c r="T16" i="7"/>
  <c r="V16" i="7" s="1"/>
  <c r="I16" i="7"/>
  <c r="T15" i="7"/>
  <c r="T14" i="7"/>
  <c r="V14" i="7" s="1"/>
  <c r="I14" i="7"/>
  <c r="T13" i="7"/>
  <c r="W13" i="7" s="1"/>
  <c r="T12" i="7"/>
  <c r="W12" i="7" s="1"/>
  <c r="T11" i="7"/>
  <c r="V11" i="7" s="1"/>
  <c r="I11" i="7"/>
  <c r="T10" i="7"/>
  <c r="U10" i="7" s="1"/>
  <c r="T9" i="7"/>
  <c r="W9" i="7" s="1"/>
  <c r="L9" i="7"/>
  <c r="O9" i="7" s="1"/>
  <c r="T8" i="7"/>
  <c r="U8" i="7" s="1"/>
  <c r="V76" i="7" l="1"/>
  <c r="W8" i="7"/>
  <c r="U34" i="7"/>
  <c r="U49" i="7"/>
  <c r="U23" i="7"/>
  <c r="V28" i="7"/>
  <c r="V46" i="7"/>
  <c r="V58" i="7"/>
  <c r="U16" i="7"/>
  <c r="U19" i="7"/>
  <c r="W26" i="7"/>
  <c r="U42" i="7"/>
  <c r="U59" i="7"/>
  <c r="V65" i="7"/>
  <c r="W65" i="7" s="1"/>
  <c r="U71" i="7"/>
  <c r="V72" i="7"/>
  <c r="U27" i="7"/>
  <c r="V29" i="7"/>
  <c r="U48" i="7"/>
  <c r="U52" i="7"/>
  <c r="U66" i="7"/>
  <c r="U77" i="7"/>
  <c r="U9" i="7"/>
  <c r="U17" i="7"/>
  <c r="U24" i="7"/>
  <c r="U32" i="7"/>
  <c r="U57" i="7"/>
  <c r="U60" i="7"/>
  <c r="T92" i="7"/>
  <c r="U13" i="7"/>
  <c r="W10" i="7"/>
  <c r="V18" i="7"/>
  <c r="W18" i="7" s="1"/>
  <c r="U35" i="7"/>
  <c r="U45" i="7"/>
  <c r="W49" i="7"/>
  <c r="V68" i="7"/>
  <c r="U14" i="7"/>
  <c r="U33" i="7"/>
  <c r="W41" i="7"/>
  <c r="U50" i="7"/>
  <c r="U54" i="7"/>
  <c r="U74" i="7"/>
  <c r="U12" i="7"/>
  <c r="U20" i="7"/>
  <c r="U22" i="7"/>
  <c r="V55" i="7"/>
  <c r="U64" i="7"/>
  <c r="V67" i="7"/>
  <c r="V21" i="7"/>
  <c r="W47" i="7"/>
  <c r="V75" i="7"/>
  <c r="W75" i="7" s="1"/>
  <c r="W25" i="7"/>
  <c r="W11" i="7"/>
  <c r="W20" i="7"/>
  <c r="U37" i="7"/>
  <c r="W53" i="7"/>
  <c r="W40" i="7"/>
  <c r="U25" i="7"/>
  <c r="W38" i="7"/>
  <c r="U40" i="7"/>
  <c r="U43" i="7"/>
  <c r="U15" i="7"/>
  <c r="V30" i="7"/>
  <c r="W30" i="7" s="1"/>
  <c r="U56" i="7"/>
  <c r="U61" i="7"/>
  <c r="U70" i="7"/>
  <c r="U73" i="7"/>
  <c r="U78" i="7"/>
  <c r="U80" i="7"/>
  <c r="U82" i="7"/>
  <c r="U84" i="7"/>
  <c r="U86" i="7"/>
  <c r="U88" i="7"/>
  <c r="U90" i="7"/>
  <c r="V78" i="7"/>
  <c r="W78" i="7" s="1"/>
  <c r="V80" i="7"/>
  <c r="W80" i="7" s="1"/>
  <c r="V82" i="7"/>
  <c r="W82" i="7" s="1"/>
  <c r="V84" i="7"/>
  <c r="W84" i="7" s="1"/>
  <c r="V86" i="7"/>
  <c r="W86" i="7" s="1"/>
  <c r="V88" i="7"/>
  <c r="W88" i="7" s="1"/>
  <c r="V90" i="7"/>
  <c r="W90" i="7" s="1"/>
  <c r="V15" i="7"/>
  <c r="W15" i="7" s="1"/>
  <c r="U11" i="7"/>
  <c r="U41" i="7"/>
  <c r="U53" i="7"/>
  <c r="U36" i="7"/>
  <c r="U44" i="7"/>
  <c r="U51" i="7"/>
  <c r="U63" i="7"/>
  <c r="U79" i="7"/>
  <c r="U81" i="7"/>
  <c r="U83" i="7"/>
  <c r="U85" i="7"/>
  <c r="U87" i="7"/>
  <c r="U89" i="7"/>
  <c r="U91" i="7"/>
  <c r="V79" i="7"/>
  <c r="W79" i="7" s="1"/>
  <c r="V81" i="7"/>
  <c r="W81" i="7" s="1"/>
  <c r="V83" i="7"/>
  <c r="W83" i="7" s="1"/>
  <c r="V85" i="7"/>
  <c r="W85" i="7" s="1"/>
  <c r="V87" i="7"/>
  <c r="W87" i="7" s="1"/>
  <c r="V89" i="7"/>
  <c r="W89" i="7" s="1"/>
  <c r="V91" i="7"/>
  <c r="W91" i="7" s="1"/>
  <c r="W92" i="7" l="1"/>
  <c r="V92" i="7"/>
  <c r="W111" i="7"/>
  <c r="T111" i="7"/>
  <c r="U111" i="7" s="1"/>
  <c r="T110" i="7"/>
  <c r="U110" i="7" s="1"/>
  <c r="V109" i="7"/>
  <c r="S108" i="7"/>
  <c r="T108" i="7" s="1"/>
  <c r="U108" i="7" s="1"/>
  <c r="M106" i="7"/>
  <c r="W105" i="7"/>
  <c r="U105" i="7"/>
  <c r="S105" i="7"/>
  <c r="S104" i="7"/>
  <c r="T104" i="7" s="1"/>
  <c r="S103" i="7"/>
  <c r="F103" i="7"/>
  <c r="W102" i="7"/>
  <c r="V101" i="7"/>
  <c r="V96" i="7" s="1"/>
  <c r="S101" i="7"/>
  <c r="U100" i="7"/>
  <c r="T99" i="7"/>
  <c r="U99" i="7" s="1"/>
  <c r="T98" i="7"/>
  <c r="U98" i="7" s="1"/>
  <c r="T97" i="7"/>
  <c r="T103" i="7" l="1"/>
  <c r="T101" i="7"/>
  <c r="T96" i="7" s="1"/>
  <c r="U96" i="7" s="1"/>
  <c r="F109" i="7"/>
  <c r="S109" i="7"/>
  <c r="S102" i="7" s="1"/>
  <c r="U103" i="7"/>
  <c r="T109" i="7"/>
  <c r="T102" i="7" s="1"/>
  <c r="U102" i="7" s="1"/>
  <c r="U104" i="7"/>
  <c r="W104" i="7"/>
  <c r="U97" i="7"/>
  <c r="R103" i="7"/>
  <c r="R109" i="7" s="1"/>
  <c r="R102" i="7" s="1"/>
  <c r="E11" i="3" l="1"/>
  <c r="J7" i="1" l="1"/>
  <c r="J8" i="1"/>
  <c r="J9" i="1"/>
  <c r="J10" i="1"/>
  <c r="J11" i="1"/>
  <c r="J12" i="1"/>
  <c r="J13" i="1"/>
  <c r="J14" i="1"/>
  <c r="J15" i="1"/>
  <c r="J16" i="1"/>
  <c r="J17" i="1"/>
  <c r="J18" i="1"/>
  <c r="J19" i="1"/>
  <c r="J20" i="1"/>
  <c r="J6" i="1"/>
  <c r="O6" i="1"/>
  <c r="O7" i="1"/>
  <c r="O8" i="1"/>
  <c r="O9" i="1"/>
  <c r="O10" i="1"/>
  <c r="O11" i="1"/>
  <c r="O12" i="1"/>
  <c r="O13" i="1"/>
  <c r="O14" i="1"/>
  <c r="O15" i="1"/>
  <c r="O16" i="1"/>
  <c r="O17" i="1"/>
  <c r="O18" i="1"/>
  <c r="O19" i="1"/>
  <c r="O20" i="1"/>
  <c r="J7" i="6" l="1"/>
  <c r="J8" i="6"/>
  <c r="J10" i="6"/>
  <c r="J12" i="6"/>
  <c r="J14" i="6"/>
  <c r="J15" i="6"/>
  <c r="J16" i="6"/>
  <c r="J17" i="6"/>
  <c r="J18" i="6"/>
  <c r="J21" i="6"/>
  <c r="J22" i="6"/>
  <c r="J23" i="6"/>
  <c r="J24" i="6"/>
  <c r="J25" i="6"/>
  <c r="J26" i="6"/>
  <c r="J27" i="6"/>
  <c r="J28" i="6"/>
  <c r="J29" i="6"/>
  <c r="J30" i="6"/>
  <c r="J31" i="6"/>
  <c r="J32" i="6"/>
  <c r="J33" i="6"/>
  <c r="J6" i="6"/>
  <c r="H7" i="6"/>
  <c r="H8" i="6"/>
  <c r="H10" i="6"/>
  <c r="H12" i="6"/>
  <c r="H14" i="6"/>
  <c r="H15" i="6"/>
  <c r="H16" i="6"/>
  <c r="H17" i="6"/>
  <c r="H18" i="6"/>
  <c r="H21" i="6"/>
  <c r="H22" i="6"/>
  <c r="H23" i="6"/>
  <c r="H24" i="6"/>
  <c r="H25" i="6"/>
  <c r="H26" i="6"/>
  <c r="H27" i="6"/>
  <c r="H28" i="6"/>
  <c r="H29" i="6"/>
  <c r="H30" i="6"/>
  <c r="H31" i="6"/>
  <c r="H32" i="6"/>
  <c r="H33" i="6"/>
  <c r="H6" i="6"/>
  <c r="I7" i="6"/>
  <c r="I8" i="6"/>
  <c r="I10" i="6"/>
  <c r="I12" i="6"/>
  <c r="I14" i="6"/>
  <c r="I15" i="6"/>
  <c r="I16" i="6"/>
  <c r="I17" i="6"/>
  <c r="I18" i="6"/>
  <c r="I21" i="6"/>
  <c r="I22" i="6"/>
  <c r="I23" i="6"/>
  <c r="I24" i="6"/>
  <c r="I25" i="6"/>
  <c r="I26" i="6"/>
  <c r="I27" i="6"/>
  <c r="I28" i="6"/>
  <c r="I29" i="6"/>
  <c r="I30" i="6"/>
  <c r="I31" i="6"/>
  <c r="I32" i="6"/>
  <c r="I33" i="6"/>
  <c r="I6" i="6"/>
  <c r="G7" i="6"/>
  <c r="G8" i="6"/>
  <c r="G10" i="6"/>
  <c r="G12" i="6"/>
  <c r="G14" i="6"/>
  <c r="G15" i="6"/>
  <c r="G16" i="6"/>
  <c r="G17" i="6"/>
  <c r="G18" i="6"/>
  <c r="G21" i="6"/>
  <c r="G22" i="6"/>
  <c r="G23" i="6"/>
  <c r="G24" i="6"/>
  <c r="G25" i="6"/>
  <c r="G26" i="6"/>
  <c r="G27" i="6"/>
  <c r="G28" i="6"/>
  <c r="G29" i="6"/>
  <c r="G30" i="6"/>
  <c r="G31" i="6"/>
  <c r="G32" i="6"/>
  <c r="G33" i="6"/>
  <c r="G6" i="6"/>
  <c r="C34" i="6"/>
  <c r="D34" i="6"/>
  <c r="E34" i="6"/>
  <c r="F34" i="6"/>
  <c r="B34" i="6"/>
  <c r="C38" i="3"/>
  <c r="D38" i="3"/>
  <c r="G38" i="3"/>
  <c r="H38" i="3"/>
  <c r="I38" i="3"/>
  <c r="J38" i="3" s="1"/>
  <c r="K38" i="3"/>
  <c r="L38" i="3"/>
  <c r="M38" i="3"/>
  <c r="B38" i="3"/>
  <c r="E6" i="3"/>
  <c r="E7" i="3"/>
  <c r="E8" i="3"/>
  <c r="E9" i="3"/>
  <c r="E10" i="3"/>
  <c r="E12" i="3"/>
  <c r="E13" i="3"/>
  <c r="E14" i="3"/>
  <c r="E15" i="3"/>
  <c r="E16" i="3"/>
  <c r="E17" i="3"/>
  <c r="E18" i="3"/>
  <c r="E19" i="3"/>
  <c r="E20" i="3"/>
  <c r="E21" i="3"/>
  <c r="E22" i="3"/>
  <c r="E23" i="3"/>
  <c r="E24" i="3"/>
  <c r="E25" i="3"/>
  <c r="E26" i="3"/>
  <c r="E27" i="3"/>
  <c r="E28" i="3"/>
  <c r="E29" i="3"/>
  <c r="E30" i="3"/>
  <c r="E31" i="3"/>
  <c r="E32" i="3"/>
  <c r="E33" i="3"/>
  <c r="E35" i="3"/>
  <c r="E36" i="3"/>
  <c r="E37" i="3"/>
  <c r="E5" i="3"/>
  <c r="O104" i="5"/>
  <c r="J100" i="5"/>
  <c r="K100" i="5"/>
  <c r="E100" i="5"/>
  <c r="F88" i="5"/>
  <c r="F96" i="5"/>
  <c r="G96" i="5"/>
  <c r="J96" i="5"/>
  <c r="K96" i="5"/>
  <c r="D96" i="5"/>
  <c r="E92" i="5"/>
  <c r="F92" i="5"/>
  <c r="G92" i="5"/>
  <c r="J92" i="5"/>
  <c r="K92" i="5"/>
  <c r="L92" i="5"/>
  <c r="M92" i="5"/>
  <c r="D92" i="5"/>
  <c r="G88" i="5"/>
  <c r="J88" i="5"/>
  <c r="K88" i="5"/>
  <c r="M88" i="5"/>
  <c r="E84" i="5"/>
  <c r="F84" i="5"/>
  <c r="G84" i="5"/>
  <c r="H84" i="5"/>
  <c r="I84" i="5"/>
  <c r="J84" i="5"/>
  <c r="K84" i="5"/>
  <c r="L84" i="5"/>
  <c r="M84" i="5"/>
  <c r="D84" i="5"/>
  <c r="F80" i="5"/>
  <c r="G80" i="5"/>
  <c r="J80" i="5"/>
  <c r="K80" i="5"/>
  <c r="D80" i="5"/>
  <c r="G76" i="5"/>
  <c r="J76" i="5"/>
  <c r="K76" i="5"/>
  <c r="L76" i="5"/>
  <c r="M76" i="5"/>
  <c r="F76" i="5"/>
  <c r="F68" i="5"/>
  <c r="G68" i="5"/>
  <c r="J68" i="5"/>
  <c r="K68" i="5"/>
  <c r="D68" i="5"/>
  <c r="E64" i="5"/>
  <c r="F64" i="5"/>
  <c r="G64" i="5"/>
  <c r="J64" i="5"/>
  <c r="K64" i="5"/>
  <c r="L64" i="5"/>
  <c r="M64" i="5"/>
  <c r="D64" i="5"/>
  <c r="F48" i="5"/>
  <c r="G48" i="5"/>
  <c r="J48" i="5"/>
  <c r="K48" i="5"/>
  <c r="M48" i="5"/>
  <c r="Q48" i="5"/>
  <c r="D48" i="5"/>
  <c r="F44" i="5"/>
  <c r="G44" i="5"/>
  <c r="J44" i="5"/>
  <c r="K44" i="5"/>
  <c r="L44" i="5"/>
  <c r="M44" i="5"/>
  <c r="D44" i="5"/>
  <c r="F40" i="5"/>
  <c r="G40" i="5"/>
  <c r="J40" i="5"/>
  <c r="K40" i="5"/>
  <c r="M40" i="5"/>
  <c r="D40" i="5"/>
  <c r="F32" i="5"/>
  <c r="G32" i="5"/>
  <c r="J32" i="5"/>
  <c r="K32" i="5"/>
  <c r="D32" i="5"/>
  <c r="E24" i="5"/>
  <c r="F24" i="5"/>
  <c r="G24" i="5"/>
  <c r="J24" i="5"/>
  <c r="K24" i="5"/>
  <c r="D24" i="5"/>
  <c r="F16" i="5"/>
  <c r="G16" i="5"/>
  <c r="H16" i="5"/>
  <c r="J16" i="5"/>
  <c r="K16" i="5"/>
  <c r="L16" i="5"/>
  <c r="M16" i="5"/>
  <c r="D16" i="5"/>
  <c r="F52" i="5"/>
  <c r="D52" i="5"/>
  <c r="H106" i="5"/>
  <c r="I83" i="5"/>
  <c r="I89" i="5"/>
  <c r="I99" i="5"/>
  <c r="Q99" i="5" s="1"/>
  <c r="Q100" i="5" s="1"/>
  <c r="I98" i="5"/>
  <c r="Q98" i="5" s="1"/>
  <c r="I97" i="5"/>
  <c r="Q97" i="5" s="1"/>
  <c r="I95" i="5"/>
  <c r="I96" i="5" s="1"/>
  <c r="I94" i="5"/>
  <c r="I93" i="5"/>
  <c r="I91" i="5"/>
  <c r="I92" i="5" s="1"/>
  <c r="I90" i="5"/>
  <c r="I86" i="5"/>
  <c r="I88" i="5" s="1"/>
  <c r="I85" i="5"/>
  <c r="I82" i="5"/>
  <c r="I81" i="5"/>
  <c r="I79" i="5"/>
  <c r="I80" i="5" s="1"/>
  <c r="I78" i="5"/>
  <c r="I77" i="5"/>
  <c r="I75" i="5"/>
  <c r="I76" i="5" s="1"/>
  <c r="I74" i="5"/>
  <c r="I73" i="5"/>
  <c r="I67" i="5"/>
  <c r="I68" i="5" s="1"/>
  <c r="I66" i="5"/>
  <c r="I65" i="5"/>
  <c r="I63" i="5"/>
  <c r="I64" i="5" s="1"/>
  <c r="I62" i="5"/>
  <c r="I61" i="5"/>
  <c r="I51" i="5"/>
  <c r="Q51" i="5" s="1"/>
  <c r="I50" i="5"/>
  <c r="I52" i="5" s="1"/>
  <c r="I49" i="5"/>
  <c r="Q49" i="5" s="1"/>
  <c r="I47" i="5"/>
  <c r="Q47" i="5" s="1"/>
  <c r="I46" i="5"/>
  <c r="Q46" i="5" s="1"/>
  <c r="I45" i="5"/>
  <c r="Q45" i="5" s="1"/>
  <c r="I43" i="5"/>
  <c r="I42" i="5"/>
  <c r="I41" i="5"/>
  <c r="I39" i="5"/>
  <c r="Q39" i="5" s="1"/>
  <c r="Q40" i="5" s="1"/>
  <c r="I38" i="5"/>
  <c r="Q38" i="5" s="1"/>
  <c r="I37" i="5"/>
  <c r="Q37" i="5" s="1"/>
  <c r="I31" i="5"/>
  <c r="I32" i="5" s="1"/>
  <c r="I30" i="5"/>
  <c r="Q30" i="5" s="1"/>
  <c r="I29" i="5"/>
  <c r="Q29" i="5" s="1"/>
  <c r="I23" i="5"/>
  <c r="I24" i="5" s="1"/>
  <c r="I22" i="5"/>
  <c r="Q22" i="5" s="1"/>
  <c r="I21" i="5"/>
  <c r="Q21" i="5" s="1"/>
  <c r="I15" i="5"/>
  <c r="I14" i="5"/>
  <c r="I13" i="5"/>
  <c r="Q31" i="5"/>
  <c r="Q32" i="5" s="1"/>
  <c r="Q101" i="5"/>
  <c r="Q102" i="5"/>
  <c r="P103" i="5"/>
  <c r="Q103" i="5" s="1"/>
  <c r="Q104" i="5" s="1"/>
  <c r="P102" i="5"/>
  <c r="P101" i="5"/>
  <c r="N13" i="5"/>
  <c r="D106" i="5"/>
  <c r="E106" i="5"/>
  <c r="F106" i="5"/>
  <c r="G106" i="5"/>
  <c r="J106" i="5"/>
  <c r="K106" i="5"/>
  <c r="L106" i="5"/>
  <c r="M106" i="5"/>
  <c r="O106" i="5"/>
  <c r="P106" i="5"/>
  <c r="I40" i="5" l="1"/>
  <c r="I100" i="5"/>
  <c r="I44" i="5"/>
  <c r="I48" i="5"/>
  <c r="P104" i="5"/>
  <c r="H34" i="6"/>
  <c r="Q13" i="5"/>
  <c r="I16" i="5"/>
  <c r="E38" i="3"/>
  <c r="J34" i="6"/>
  <c r="G34" i="6"/>
  <c r="I34" i="6"/>
  <c r="E105" i="5"/>
  <c r="F105" i="5"/>
  <c r="G105" i="5"/>
  <c r="H105" i="5"/>
  <c r="J105" i="5"/>
  <c r="K105" i="5"/>
  <c r="L105" i="5"/>
  <c r="M105" i="5"/>
  <c r="O105" i="5"/>
  <c r="P105" i="5"/>
  <c r="N91" i="5"/>
  <c r="N89" i="5"/>
  <c r="N83" i="5"/>
  <c r="N84" i="5" s="1"/>
  <c r="N81" i="5"/>
  <c r="N75" i="5"/>
  <c r="N63" i="5"/>
  <c r="N61" i="5"/>
  <c r="N59" i="5"/>
  <c r="N43" i="5"/>
  <c r="N41" i="5"/>
  <c r="Q41" i="5" s="1"/>
  <c r="N23" i="5"/>
  <c r="Q23" i="5" s="1"/>
  <c r="Q24" i="5" s="1"/>
  <c r="Q94" i="5"/>
  <c r="Q95" i="5"/>
  <c r="Q93" i="5"/>
  <c r="Q86" i="5"/>
  <c r="Q88" i="5" s="1"/>
  <c r="Q85" i="5"/>
  <c r="Q78" i="5"/>
  <c r="Q77" i="5"/>
  <c r="Q73" i="5"/>
  <c r="Q75" i="5"/>
  <c r="Q67" i="5"/>
  <c r="Q63" i="5"/>
  <c r="E107" i="5"/>
  <c r="E108" i="5" s="1"/>
  <c r="F107" i="5"/>
  <c r="F108" i="5" s="1"/>
  <c r="G107" i="5"/>
  <c r="G108" i="5" s="1"/>
  <c r="H107" i="5"/>
  <c r="H108" i="5" s="1"/>
  <c r="J107" i="5"/>
  <c r="J108" i="5" s="1"/>
  <c r="K107" i="5"/>
  <c r="K108" i="5" s="1"/>
  <c r="L107" i="5"/>
  <c r="L108" i="5" s="1"/>
  <c r="M107" i="5"/>
  <c r="M108" i="5" s="1"/>
  <c r="O107" i="5"/>
  <c r="O108" i="5" s="1"/>
  <c r="P107" i="5"/>
  <c r="P108" i="5" s="1"/>
  <c r="D107" i="5"/>
  <c r="D108" i="5" s="1"/>
  <c r="Q79" i="5"/>
  <c r="Q80" i="5" s="1"/>
  <c r="Q83" i="5"/>
  <c r="Q91" i="5"/>
  <c r="Q92" i="5" s="1"/>
  <c r="I53" i="5"/>
  <c r="I54" i="5"/>
  <c r="I55" i="5"/>
  <c r="Q55" i="5" s="1"/>
  <c r="I56" i="5"/>
  <c r="Q59" i="5"/>
  <c r="Q65" i="5"/>
  <c r="Q66" i="5"/>
  <c r="N14" i="5"/>
  <c r="N16" i="5" s="1"/>
  <c r="N15" i="5"/>
  <c r="Q15" i="5" s="1"/>
  <c r="N42" i="5"/>
  <c r="Q42" i="5" s="1"/>
  <c r="N50" i="5"/>
  <c r="Q50" i="5" s="1"/>
  <c r="Q52" i="5" s="1"/>
  <c r="N53" i="5"/>
  <c r="N105" i="5" s="1"/>
  <c r="N54" i="5"/>
  <c r="N55" i="5"/>
  <c r="N56" i="5"/>
  <c r="N62" i="5"/>
  <c r="N74" i="5"/>
  <c r="N82" i="5"/>
  <c r="N90" i="5"/>
  <c r="Q90" i="5" s="1"/>
  <c r="E9" i="4"/>
  <c r="E12" i="4" s="1"/>
  <c r="K9" i="4"/>
  <c r="K12" i="4" s="1"/>
  <c r="L12" i="4"/>
  <c r="N9" i="4"/>
  <c r="N12" i="4" s="1"/>
  <c r="O8" i="4"/>
  <c r="M7" i="4"/>
  <c r="M8" i="4"/>
  <c r="M10" i="4"/>
  <c r="O10" i="4" s="1"/>
  <c r="M11" i="4"/>
  <c r="M6" i="4"/>
  <c r="F12" i="4"/>
  <c r="I12" i="4"/>
  <c r="J12" i="4"/>
  <c r="H7" i="4"/>
  <c r="O7" i="4" s="1"/>
  <c r="H11" i="4"/>
  <c r="H9" i="4" s="1"/>
  <c r="H6" i="4"/>
  <c r="P5" i="2"/>
  <c r="N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5" i="2"/>
  <c r="Q5" i="2" s="1"/>
  <c r="J41" i="2"/>
  <c r="K41" i="2"/>
  <c r="L41" i="2"/>
  <c r="H12" i="4" l="1"/>
  <c r="O6" i="4"/>
  <c r="O9" i="4"/>
  <c r="N107" i="5"/>
  <c r="O11" i="4"/>
  <c r="N44" i="5"/>
  <c r="N92" i="5"/>
  <c r="Q56" i="5"/>
  <c r="I41" i="2"/>
  <c r="Q43" i="5"/>
  <c r="Q44" i="5" s="1"/>
  <c r="N64" i="5"/>
  <c r="M9" i="4"/>
  <c r="Q53" i="5"/>
  <c r="Q68" i="5"/>
  <c r="Q96" i="5"/>
  <c r="N76" i="5"/>
  <c r="M12" i="4"/>
  <c r="Q76" i="5"/>
  <c r="N106" i="5"/>
  <c r="Q14" i="5"/>
  <c r="Q54" i="5"/>
  <c r="I106" i="5"/>
  <c r="I105" i="5"/>
  <c r="Q82" i="5"/>
  <c r="Q84" i="5" s="1"/>
  <c r="Q74" i="5"/>
  <c r="Q62" i="5"/>
  <c r="Q64" i="5" s="1"/>
  <c r="Q89" i="5"/>
  <c r="Q81" i="5"/>
  <c r="Q61" i="5"/>
  <c r="I107" i="5"/>
  <c r="O12" i="4" l="1"/>
  <c r="P8" i="4" s="1"/>
  <c r="I108" i="5"/>
  <c r="Q107" i="5"/>
  <c r="R75" i="5" s="1"/>
  <c r="N108" i="5"/>
  <c r="R43" i="5"/>
  <c r="R15" i="5"/>
  <c r="R99" i="5"/>
  <c r="R79" i="5"/>
  <c r="Q16" i="5"/>
  <c r="Q106" i="5"/>
  <c r="Q105" i="5"/>
  <c r="P11" i="4"/>
  <c r="P7" i="4"/>
  <c r="P6" i="4"/>
  <c r="R39" i="5" l="1"/>
  <c r="R67" i="5"/>
  <c r="R23" i="5"/>
  <c r="R63" i="5"/>
  <c r="R47" i="5"/>
  <c r="R103" i="5"/>
  <c r="R91" i="5"/>
  <c r="P12" i="4"/>
  <c r="R95" i="5"/>
  <c r="R83" i="5"/>
  <c r="R31" i="5"/>
  <c r="P10" i="4"/>
  <c r="R51" i="5"/>
  <c r="P9" i="4"/>
  <c r="R73" i="5"/>
  <c r="R81" i="5"/>
  <c r="R101" i="5"/>
  <c r="R65" i="5"/>
  <c r="R97" i="5"/>
  <c r="R61" i="5"/>
  <c r="R93" i="5"/>
  <c r="R89" i="5"/>
  <c r="R77" i="5"/>
  <c r="R85" i="5"/>
  <c r="R102" i="5"/>
  <c r="R86" i="5"/>
  <c r="R82" i="5"/>
  <c r="R62" i="5"/>
  <c r="R38" i="5"/>
  <c r="R42" i="5"/>
  <c r="R98" i="5"/>
  <c r="R90" i="5"/>
  <c r="R66" i="5"/>
  <c r="R78" i="5"/>
  <c r="R50" i="5"/>
  <c r="R30" i="5"/>
  <c r="R94" i="5"/>
  <c r="R74" i="5"/>
  <c r="R46" i="5"/>
  <c r="R22" i="5"/>
  <c r="R14" i="5"/>
  <c r="Q108" i="5"/>
  <c r="R37" i="5"/>
  <c r="R29" i="5"/>
  <c r="R49" i="5"/>
  <c r="R21" i="5"/>
  <c r="R45" i="5"/>
  <c r="R13" i="5"/>
  <c r="R41" i="5"/>
  <c r="P6" i="2" l="1"/>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N6" i="2"/>
  <c r="N7" i="2"/>
  <c r="Q7" i="2" s="1"/>
  <c r="N8" i="2"/>
  <c r="Q8" i="2" s="1"/>
  <c r="N9" i="2"/>
  <c r="Q9" i="2" s="1"/>
  <c r="N10" i="2"/>
  <c r="Q10" i="2" s="1"/>
  <c r="N11" i="2"/>
  <c r="N12" i="2"/>
  <c r="N13" i="2"/>
  <c r="N14" i="2"/>
  <c r="Q14" i="2" s="1"/>
  <c r="N15" i="2"/>
  <c r="Q15" i="2" s="1"/>
  <c r="N16" i="2"/>
  <c r="Q16" i="2" s="1"/>
  <c r="N17" i="2"/>
  <c r="Q17" i="2" s="1"/>
  <c r="N18" i="2"/>
  <c r="Q18" i="2" s="1"/>
  <c r="N19" i="2"/>
  <c r="N20" i="2"/>
  <c r="N21" i="2"/>
  <c r="N22" i="2"/>
  <c r="Q22" i="2" s="1"/>
  <c r="N23" i="2"/>
  <c r="Q23" i="2" s="1"/>
  <c r="N24" i="2"/>
  <c r="N25" i="2"/>
  <c r="Q25" i="2" s="1"/>
  <c r="N26" i="2"/>
  <c r="Q26" i="2" s="1"/>
  <c r="N27" i="2"/>
  <c r="N28" i="2"/>
  <c r="N29" i="2"/>
  <c r="N30" i="2"/>
  <c r="Q30" i="2" s="1"/>
  <c r="N31" i="2"/>
  <c r="Q31" i="2" s="1"/>
  <c r="N32" i="2"/>
  <c r="Q32" i="2" s="1"/>
  <c r="N33" i="2"/>
  <c r="Q33" i="2" s="1"/>
  <c r="N34" i="2"/>
  <c r="Q34" i="2" s="1"/>
  <c r="N35" i="2"/>
  <c r="N36" i="2"/>
  <c r="N37" i="2"/>
  <c r="N38" i="2"/>
  <c r="Q38" i="2" s="1"/>
  <c r="N39" i="2"/>
  <c r="Q39" i="2" s="1"/>
  <c r="N40" i="2"/>
  <c r="Q40" i="2" s="1"/>
  <c r="N41" i="2" l="1"/>
  <c r="Q6" i="2"/>
  <c r="Q37" i="2"/>
  <c r="Q13" i="2"/>
  <c r="Q28" i="2"/>
  <c r="Q20" i="2"/>
  <c r="Q12" i="2"/>
  <c r="Q24" i="2"/>
  <c r="Q29" i="2"/>
  <c r="Q21" i="2"/>
  <c r="Q36" i="2"/>
  <c r="Q35" i="2"/>
  <c r="Q27" i="2"/>
  <c r="Q19" i="2"/>
  <c r="Q11" i="2"/>
  <c r="P41" i="2"/>
  <c r="R37" i="2" l="1"/>
  <c r="R24" i="2"/>
  <c r="R19" i="2"/>
  <c r="R27" i="2"/>
  <c r="Q41" i="2"/>
  <c r="R28" i="2" s="1"/>
  <c r="R13" i="2"/>
  <c r="R11" i="2"/>
  <c r="R35" i="2"/>
  <c r="R5" i="2" l="1"/>
  <c r="R18" i="2"/>
  <c r="R15" i="2"/>
  <c r="R40" i="2"/>
  <c r="R10" i="2"/>
  <c r="R30" i="2"/>
  <c r="R38" i="2"/>
  <c r="R32" i="2"/>
  <c r="R9" i="2"/>
  <c r="R16" i="2"/>
  <c r="R7" i="2"/>
  <c r="R39" i="2"/>
  <c r="R17" i="2"/>
  <c r="R25" i="2"/>
  <c r="R8" i="2"/>
  <c r="R33" i="2"/>
  <c r="R22" i="2"/>
  <c r="R34" i="2"/>
  <c r="R31" i="2"/>
  <c r="R26" i="2"/>
  <c r="R14" i="2"/>
  <c r="R23" i="2"/>
  <c r="R6" i="2"/>
  <c r="R21" i="2"/>
  <c r="R29" i="2"/>
  <c r="R12" i="2"/>
  <c r="R20" i="2"/>
  <c r="R36" i="2"/>
  <c r="R4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000-000001000000}">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L166" authorId="0" shapeId="0" xr:uid="{00000000-0006-0000-0600-000001000000}">
      <text>
        <r>
          <rPr>
            <sz val="10"/>
            <color rgb="FF000000"/>
            <rFont val="Calibri"/>
            <scheme val="minor"/>
          </rPr>
          <t>Por favor no eliminar informaciónde otra ejecutora; deben trabajar en su ejecutora que se da indicado
	-Seguimiento Unidad Ejecutora</t>
        </r>
      </text>
    </comment>
  </commentList>
</comments>
</file>

<file path=xl/sharedStrings.xml><?xml version="1.0" encoding="utf-8"?>
<sst xmlns="http://schemas.openxmlformats.org/spreadsheetml/2006/main" count="102763" uniqueCount="17545">
  <si>
    <t>PLIEGO O ENTIDAD DEL SECTOR</t>
  </si>
  <si>
    <t>Objetivo Estrategico Sectorial
(Código)</t>
  </si>
  <si>
    <t>Objetivo Estrategico Institucional
(Código y Enunciado)</t>
  </si>
  <si>
    <t>Nombre del Indicador</t>
  </si>
  <si>
    <t>Linea Base</t>
  </si>
  <si>
    <t>OES.01</t>
  </si>
  <si>
    <t>SECTOR o GOB. REGIONAL:</t>
  </si>
  <si>
    <t>PLIEGOS DEL SECTOR O GOBIERNO REGIONAL</t>
  </si>
  <si>
    <t>GASTOS CORRIENTES</t>
  </si>
  <si>
    <t>GASTOS DE CAPITAL</t>
  </si>
  <si>
    <t>SERVICIO DE DEUDA</t>
  </si>
  <si>
    <t>TOTAL</t>
  </si>
  <si>
    <t>1: Reserva de Contingencia</t>
  </si>
  <si>
    <t>2: Personal y Obligaciones Sociales</t>
  </si>
  <si>
    <t>3: Pensiones y Prestaciones Sociales</t>
  </si>
  <si>
    <t>4: Bienes y Servicios</t>
  </si>
  <si>
    <t>5: Donaciones y Transferencias</t>
  </si>
  <si>
    <t>6: Otros Gastos</t>
  </si>
  <si>
    <t>SUB TOTAL GASTOS CORRIENTES</t>
  </si>
  <si>
    <t>7: Donaciones y Transferencias</t>
  </si>
  <si>
    <t>8: Otros Gastos</t>
  </si>
  <si>
    <t>9: Adquisiciones de Activos No Financieros</t>
  </si>
  <si>
    <t>10: Adquisiciones de Activos Financieros</t>
  </si>
  <si>
    <t>SUB TOTAL GASTOS DE CAPITAL</t>
  </si>
  <si>
    <t>11: Servicio de la Deuda</t>
  </si>
  <si>
    <t>SUB TOTAL SERVICIO DE DEUDA</t>
  </si>
  <si>
    <t>TOTAL GASTOS UNIDAD EJECUTORA / ENTIDAD PÚBLICA</t>
  </si>
  <si>
    <t>PART. %</t>
  </si>
  <si>
    <t>UNIDADES EJECUTORAS DEL PLIEGO</t>
  </si>
  <si>
    <t>Unidad de Medida</t>
  </si>
  <si>
    <t xml:space="preserve">Valor </t>
  </si>
  <si>
    <t>Año</t>
  </si>
  <si>
    <t>%</t>
  </si>
  <si>
    <t>Meta (Logro Esperado)</t>
  </si>
  <si>
    <t>Resultado obtenido</t>
  </si>
  <si>
    <t>PIA           Proyectado</t>
  </si>
  <si>
    <t>TOTALES</t>
  </si>
  <si>
    <t>AÑOS</t>
  </si>
  <si>
    <t>2022 (*)</t>
  </si>
  <si>
    <t>2023 (**)</t>
  </si>
  <si>
    <t>PROGRAMAS PRESUPESTALES</t>
  </si>
  <si>
    <t>PIA</t>
  </si>
  <si>
    <t>PIM</t>
  </si>
  <si>
    <t>EJEC</t>
  </si>
  <si>
    <t>(*) Proyección al 31/12/2022</t>
  </si>
  <si>
    <t>(**) Proyecto 2023</t>
  </si>
  <si>
    <t>TOTAL S/</t>
  </si>
  <si>
    <t>RECURSOS PUBLICOS</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</si>
  <si>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</si>
  <si>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</si>
  <si>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</si>
  <si>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</si>
  <si>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</si>
  <si>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</si>
  <si>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</si>
  <si>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</si>
  <si>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</si>
  <si>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</si>
  <si>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</si>
  <si>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SUB TOTAL SER. DEUDA</t>
  </si>
  <si>
    <t>S/.</t>
  </si>
  <si>
    <t>EST. %</t>
  </si>
  <si>
    <t>1. RECURSOS ORDINARIOS</t>
  </si>
  <si>
    <t>2. RECURSOS DIRECTAM. RECAUD.</t>
  </si>
  <si>
    <t>3.- RECURSOS OPERACIONES</t>
  </si>
  <si>
    <t>4. DONACIONES Y TRANSFERENCIAS</t>
  </si>
  <si>
    <t>5. RECURSOS DETERMINADOS</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</si>
  <si>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</si>
  <si>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</si>
  <si>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</si>
  <si>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</si>
  <si>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</si>
  <si>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</si>
  <si>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</si>
  <si>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</si>
  <si>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</si>
  <si>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</si>
  <si>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</si>
  <si>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</si>
  <si>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</si>
  <si>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1 Legislativa</t>
  </si>
  <si>
    <t>2 Relaciones Exteriores</t>
  </si>
  <si>
    <t xml:space="preserve"> </t>
  </si>
  <si>
    <t>3 Planeam. Gestión y Reserva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</si>
  <si>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</si>
  <si>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</si>
  <si>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</si>
  <si>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</si>
  <si>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</si>
  <si>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</si>
  <si>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</si>
  <si>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</si>
  <si>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</si>
  <si>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</si>
  <si>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</si>
  <si>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</si>
  <si>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</si>
  <si>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</si>
  <si>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19 Vivienda y Des. Urbano</t>
  </si>
  <si>
    <t>20 Salud</t>
  </si>
  <si>
    <t>21 Cultura y Deporte</t>
  </si>
  <si>
    <t>22 Educación</t>
  </si>
  <si>
    <t>23 Protección Social</t>
  </si>
  <si>
    <t>24 Previsión Social</t>
  </si>
  <si>
    <t>25 Deuda Pública</t>
  </si>
  <si>
    <t>PPTO 2021 (PIM)</t>
  </si>
  <si>
    <t>ALIMENTOS DE PERSONAS</t>
  </si>
  <si>
    <t>BIENES DISTRIBUCION GRATUITA</t>
  </si>
  <si>
    <t>COMBUSTIBLE, CARBURANTES, LUBRICANTES Y AFINES</t>
  </si>
  <si>
    <t>CONTRATACION CON EMPRESAS DE SERVICIOS</t>
  </si>
  <si>
    <t>CONTRATO ADMINISTRATIVO DE SERVICIOS</t>
  </si>
  <si>
    <t>REPUESTOS Y ACCESORIOS</t>
  </si>
  <si>
    <t>SEGUROS</t>
  </si>
  <si>
    <t>SERVICIO DE MANTENIMIENTO, ACONDICIONAMIENTO Y REPARA</t>
  </si>
  <si>
    <t>SERVICIOS ADMINISTRATIVOS, FINANCIEROS Y DE SEGUROS</t>
  </si>
  <si>
    <t>SUMINISTROS MEDICOS</t>
  </si>
  <si>
    <t>VIATICOS Y ASIGNACIONES</t>
  </si>
  <si>
    <t>(PIA) = Presupuesto Institucional de Apertura</t>
  </si>
  <si>
    <t>(**) Recursos Públicos / Recursos Ordinarios / Recursos Directamente Recaudados / Donaciones  y  Transferencias / Operaciones Oficiales de Crédito/ Recursos Determinados</t>
  </si>
  <si>
    <t>ADQUISICIONES/CONTRATACIONES/OBRAS</t>
  </si>
  <si>
    <t>MODALIDAD</t>
  </si>
  <si>
    <t>FECHA DE SUSCRIPCION DEL CONTRATO</t>
  </si>
  <si>
    <t>AMPLIACION DE PLAZO</t>
  </si>
  <si>
    <t>FECHA DE ENTREGA</t>
  </si>
  <si>
    <t>SECTOR O GOB. REGIONAL:</t>
  </si>
  <si>
    <t>FECHA PROG. CONV.</t>
  </si>
  <si>
    <t>MONTO</t>
  </si>
  <si>
    <t>OBSERVACIONES</t>
  </si>
  <si>
    <t>CONSULTORIAS</t>
  </si>
  <si>
    <t>PERSONA NATURAL (DNI)</t>
  </si>
  <si>
    <t>EJECUCIÓN S/</t>
  </si>
  <si>
    <t>UNIDAD EJECUTORA</t>
  </si>
  <si>
    <t>BANCO / INSTITUCIÓN FINANCIERA</t>
  </si>
  <si>
    <t>FECHA DE APERTURA</t>
  </si>
  <si>
    <t>MONEDA</t>
  </si>
  <si>
    <t>SALDO 2021 (*)</t>
  </si>
  <si>
    <t>(*) Saldo al 31 de Diciembre de 2021</t>
  </si>
  <si>
    <t>CONTRATANTE</t>
  </si>
  <si>
    <t>CONTRATADO</t>
  </si>
  <si>
    <t>FUENTE DE FINANCIAMIENTO</t>
  </si>
  <si>
    <t>TIPO DE CONTRATO</t>
  </si>
  <si>
    <t>FUNCIÓN DESEMPEÑADA</t>
  </si>
  <si>
    <t>DNI</t>
  </si>
  <si>
    <t>Apellidos y Nombres</t>
  </si>
  <si>
    <t>Profesión</t>
  </si>
  <si>
    <t>Grado Academico</t>
  </si>
  <si>
    <t>Titulo Profesióonal, Técncio o Capacitación Ocupacional</t>
  </si>
  <si>
    <t>Numero de contratos o renovaciones</t>
  </si>
  <si>
    <t>Meses Ejecutados</t>
  </si>
  <si>
    <t>Monto Ejecutado</t>
  </si>
  <si>
    <t>CAS</t>
  </si>
  <si>
    <t>ARRENDATARIO</t>
  </si>
  <si>
    <t>ARRENDADOR</t>
  </si>
  <si>
    <t>INMUEBLE</t>
  </si>
  <si>
    <t>CONTRATO</t>
  </si>
  <si>
    <t>Apellidos y Nombres o Denominación</t>
  </si>
  <si>
    <t>DNI O PARTIDA REGISTRAL</t>
  </si>
  <si>
    <t>BIEN PROPIO DE TERCEROS O AJENO</t>
  </si>
  <si>
    <t>PARTIDA REGISTRAL DE INCRIPCION DE PROPIEDAD</t>
  </si>
  <si>
    <t>METROS CUADRADOS</t>
  </si>
  <si>
    <t>COCHERAS</t>
  </si>
  <si>
    <t>OTROS</t>
  </si>
  <si>
    <t>VIGENCIA DEL CONTRATO</t>
  </si>
  <si>
    <t>MONTO MENSUAL</t>
  </si>
  <si>
    <t>RESULTADOS (Poblacion beneficiaria directa, Etc.)</t>
  </si>
  <si>
    <t>GASTO CAPITAL 2023</t>
  </si>
  <si>
    <t>GASTO CORRIENTE 2023</t>
  </si>
  <si>
    <t>SERVICIO DE DEUDA 2023</t>
  </si>
  <si>
    <t>Var. % (2022-2023)</t>
  </si>
  <si>
    <t>2022*</t>
  </si>
  <si>
    <t>2023**</t>
  </si>
  <si>
    <t>FORMATO 01: PRESUPUESTO Y RESULTADOS DE INDICADORES DE LOS OBJETIVOS ESTRATÉGICOS INSTITUCIONALES DEL 2021 AL 2023</t>
  </si>
  <si>
    <t>FORMATO 05: EJECUCION Y RESULTADOS DE PROGRAMAS PRESUPUESTALES 2021, 2022 Y PROYECCION  2023</t>
  </si>
  <si>
    <t>PPTO 2021
(PIA)</t>
  </si>
  <si>
    <t>PPTO 2022 
(PIA)</t>
  </si>
  <si>
    <t>PPTO 2023 (PROYECTO)</t>
  </si>
  <si>
    <t>PPTO 2022
(PIM 31 AGTO)</t>
  </si>
  <si>
    <t>Monto Diferencial PIA (2022-2021)</t>
  </si>
  <si>
    <t>Diferencia PIA (2023-2022)</t>
  </si>
  <si>
    <t>Variación % (2022-2021)/ 100</t>
  </si>
  <si>
    <t>Variación % (2023-2022)/ 100</t>
  </si>
  <si>
    <t>MONTO DE LA INVERSION Y/O CONTRATO (*)</t>
  </si>
  <si>
    <t>NOMBRE DE LA INVERSION      (Proyecto o IOAAR, Etc. )</t>
  </si>
  <si>
    <t>SALDO DE LA INVERSION O DEL  CONTRATO                 AL 31.12.2022</t>
  </si>
  <si>
    <t>(Solo montos mayores a S/ 1 Millon de Soles)</t>
  </si>
  <si>
    <t>EJECUCION  PROYECTADA DE LA INVERSION O DEL CONTRATO</t>
  </si>
  <si>
    <t>.</t>
  </si>
  <si>
    <t>TIPO DE PROCEDIMIENTO DE SELECCIÓN</t>
  </si>
  <si>
    <t>NUMERO DEL PROCEDIMIENTO</t>
  </si>
  <si>
    <t>CONTRATISTA* (RUC y Denominacion)</t>
  </si>
  <si>
    <t>(*) Si es Consorcio consignar nombre y RUC de los integrantes</t>
  </si>
  <si>
    <t>(**) Proyección al 31/12/2022</t>
  </si>
  <si>
    <t>(***) Proyecto 2023</t>
  </si>
  <si>
    <t>EJECUCION DE LA INVERSION Y/O CONTRATO</t>
  </si>
  <si>
    <t xml:space="preserve">PLAZO DE EJECUCION </t>
  </si>
  <si>
    <t>INICIO DEL PROYECTO</t>
  </si>
  <si>
    <t>TERMINO DEL PROYECTO</t>
  </si>
  <si>
    <t>ADICIONALES Y DEDUCTIVOS</t>
  </si>
  <si>
    <t>INICIO</t>
  </si>
  <si>
    <t>TERMINO</t>
  </si>
  <si>
    <t>MONTO NETO</t>
  </si>
  <si>
    <t>CULMINACION DE OBRA</t>
  </si>
  <si>
    <t>ACTA DE RECEPCION DE OBRA</t>
  </si>
  <si>
    <t>LIQUIDACION DE OBRA</t>
  </si>
  <si>
    <t>SALDO DE LA INVERSION O CONTRATO AL 31.12.2023</t>
  </si>
  <si>
    <t>Años siguientes</t>
  </si>
  <si>
    <t xml:space="preserve">FECHA DE </t>
  </si>
  <si>
    <t>Codigo Unico de Inversion (CUI)</t>
  </si>
  <si>
    <t>Sub total 2022</t>
  </si>
  <si>
    <t>Sub total 2023</t>
  </si>
  <si>
    <t>PERSONA JURIDICA* (RUC)</t>
  </si>
  <si>
    <t>PPTO 2021 (AL 31/12)</t>
  </si>
  <si>
    <t>PPTO 2022 (AL 30/06)</t>
  </si>
  <si>
    <t>MONTO DE LA CONSULTORIA</t>
  </si>
  <si>
    <t>ESPECIALIDAD (***)</t>
  </si>
  <si>
    <t>ENTREGABLES DE LA CONSULTORIA(**)</t>
  </si>
  <si>
    <t>(**) Producto final o entregable de la Consultoria</t>
  </si>
  <si>
    <t>(***) Para registrar la Especialidad se toma en cuenta una o mas de las 25 Funciones del Clasificador Funcional Programatico.</t>
  </si>
  <si>
    <t>CUENTA N°</t>
  </si>
  <si>
    <t>DATOS DE LAS CUENTAS</t>
  </si>
  <si>
    <t>FUENTES DE FINANCIAMIENTO</t>
  </si>
  <si>
    <t>SALDO 2022 (**)</t>
  </si>
  <si>
    <t>(**) Saldo al 30 de Junio de 2022</t>
  </si>
  <si>
    <t>AÑO FISCAL 2021</t>
  </si>
  <si>
    <t>AÑO FISCAL 2022 (*)</t>
  </si>
  <si>
    <t>(*) Al 30 de junio de 2022</t>
  </si>
  <si>
    <t>(*) = Al 30 de junio de 2022</t>
  </si>
  <si>
    <t>EJECUCIÓN 2021</t>
  </si>
  <si>
    <t>EJECUCIÓN 2022 (*)</t>
  </si>
  <si>
    <t>(Montos mayores de S/ 18,000 Soles)</t>
  </si>
  <si>
    <t>ADQUISICIÓNES</t>
  </si>
  <si>
    <t>MONTO S/</t>
  </si>
  <si>
    <t>ESTADO DEL PROCECEDIMIENTO</t>
  </si>
  <si>
    <t>FORMATO 02: DISTRIBUCIÓN DEL GASTO POR PLIEGOS Y SUS UNIDADES EJECUTORAS POR TODA FUENTES DE FINANCIAMIENTO - PROYECTO 2023</t>
  </si>
  <si>
    <t>FORMATO 03: RESUMEN POR GRUPO GENÉRICO Y FUENTES DE FINANCIAMIENTO PROYECTO 2023</t>
  </si>
  <si>
    <t>FORMATO 04: RESUMEN DE PRESUPUESTO POR FUNCIONES PIA 2021, 2022 Y  2023 (Proyectado)</t>
  </si>
  <si>
    <t>FORMATO 06: ASIGNACIÓN DE BIENES Y SERVICIOS - COMPARATIVO PRESUPUESTO 2021, 2022 Y PROYECTO 2023</t>
  </si>
  <si>
    <t>FORMATO 07: ADQUISICIONES DE BIENES Y CONTRATACIONES DE SERVICIOS - PRESUPUESTO 2021, 2022 Y PROYECTO 2023</t>
  </si>
  <si>
    <t>FORMATO 08: DETALLE DE CONSULTORIAS PERSONAS JURÍDICAS (Mayores a S/ 100, 000) Y NATURALES (Mayores a 50, 000) - PRESUPUESTO 2021, 2022 y 2023</t>
  </si>
  <si>
    <t>FORMATO 09: ALQUILER DE INMUEBLES EN LOS AÑOS FISCALES 2021 Y 2022</t>
  </si>
  <si>
    <t>FORMATO 10: CONTRATOS DE OBRAS SUSCRITOS EN LOS AÑOS 2021, 2022 Y 2023</t>
  </si>
  <si>
    <t>FORMATO 11: NOMBRES E INGRESOS MENSUALES DEL PERSONAL CONTRATADO FUERA DEL PAP EN LOS AÑOS FISCALES 2021 Y 2022</t>
  </si>
  <si>
    <t>FORMATO 12: RESUMEN DE TESORERIA POR UNIDAD EJECUTORA Y FUENTES DE FINANCIAMIENTO 2021 Y 2022</t>
  </si>
  <si>
    <t>RUBROS*</t>
  </si>
  <si>
    <t>(*) Las cifras deben coicidir con los montos asignados en la GENERICA 3. BIENES Y SERVICIOS consideradas en el Presupuesto de los años Fiscales 2021 - 2022 - 2023</t>
  </si>
  <si>
    <t>DATOS DEL PRESUPUESTO*: (1) CONSOLIDADO Y (2) POR TODA FUENTE DE FINANCIAMIENTO**</t>
  </si>
  <si>
    <t>SERVICIOS DE LIMPIEZA</t>
  </si>
  <si>
    <t>SERVICIO DE CONSULTORIA REALIZADOS PERSONAS NATURALES</t>
  </si>
  <si>
    <t>SERVICIOS DE CONSULTORIAS REALIZADOS PERSONAS JURIDICAS</t>
  </si>
  <si>
    <t>PAPELERIA EN GENERAL, UTILES Y MATERIALES DE OFICINA</t>
  </si>
  <si>
    <t>SEMINARIOS TALLERES Y SIMILARES ORGANIZADOS POR LA INSTITUCION</t>
  </si>
  <si>
    <t>ALQUILERES DE ESDIFICACIONES, OFICINAS Y ESTRUCTURAS</t>
  </si>
  <si>
    <t xml:space="preserve">PIM </t>
  </si>
  <si>
    <t>Monto Asignado</t>
  </si>
  <si>
    <t>% ejecutado</t>
  </si>
  <si>
    <t>AÑO FISCAL 2023(**)</t>
  </si>
  <si>
    <t>(**) Proyectado</t>
  </si>
  <si>
    <t>Meses Estimado</t>
  </si>
  <si>
    <t>SERVICIO DE CAPACITACION Y PERFECCIONAMIENTO</t>
  </si>
  <si>
    <t xml:space="preserve">SERVICIOS DIVERSOS </t>
  </si>
  <si>
    <t>SERVICIOS BASICOS</t>
  </si>
  <si>
    <t xml:space="preserve">PUBLICIDAD </t>
  </si>
  <si>
    <t>SERVICIOS DE SEGURIDAD Y VIGILANCIA</t>
  </si>
  <si>
    <t>OTROS SERVICIOS DE INFORMATICA</t>
  </si>
  <si>
    <t xml:space="preserve">SOPORTE TECNICO </t>
  </si>
  <si>
    <t>PASAJES</t>
  </si>
  <si>
    <t>OTROS GASTOS (MOVILIDAD)</t>
  </si>
  <si>
    <t>LOCACIÓN DE SERVICIOS RELACIONADAS AL ROL DE LA ENTIDAD</t>
  </si>
  <si>
    <t>OTROS BB Y SS</t>
  </si>
  <si>
    <t>001. SEDE LA LIBERTAD</t>
  </si>
  <si>
    <t>005. PROYECTO ESPECIAL CHAVIMOCHIC</t>
  </si>
  <si>
    <t>100. AGRICULTURA LA LIBERTAD</t>
  </si>
  <si>
    <t>200. TRANSPORTES LA LIBERTAD</t>
  </si>
  <si>
    <t>300. EDUCACION LA LIBERTAD</t>
  </si>
  <si>
    <t>301. EDUCACION CHEPEN</t>
  </si>
  <si>
    <t>302. EDUCACION PACASMAYO</t>
  </si>
  <si>
    <t>303. EDUCACION ASCOPE</t>
  </si>
  <si>
    <t>304. EDUCACION GRAN CHIMU</t>
  </si>
  <si>
    <t>305. EDUCACION OTUZCO</t>
  </si>
  <si>
    <t>306. EDUCACION SANTIAGO DE CHUCO</t>
  </si>
  <si>
    <t>307. EDUCACION SANCHEZ CARRION</t>
  </si>
  <si>
    <t>308. EDUCACION PATAZ</t>
  </si>
  <si>
    <t>309. EDUCACION BOLIVAR</t>
  </si>
  <si>
    <t>310. COLEGIO MILITAR RAMON CASTILLA</t>
  </si>
  <si>
    <t>311. EDUCACION JULCAN</t>
  </si>
  <si>
    <t>312. EDUCACION VIRÚ</t>
  </si>
  <si>
    <t>313. EDUCACION EL PORVENIR</t>
  </si>
  <si>
    <t>314. EDUCACION LA ESPERANZA</t>
  </si>
  <si>
    <t>315. EDUCACION TRUJILLO NOR OESTE</t>
  </si>
  <si>
    <t>316. EDUCACION TRUJILLO SUR ESTE</t>
  </si>
  <si>
    <t>400. SALUD LA LIBERTAD</t>
  </si>
  <si>
    <t>402. SALUD NORTE ASCOPE</t>
  </si>
  <si>
    <t>403. SALUD TRUJILLO SUR OESTE</t>
  </si>
  <si>
    <t>404. SALUD CHEPEN</t>
  </si>
  <si>
    <t>405. SALUD PACASMAYO</t>
  </si>
  <si>
    <t>406. SALUD SANCHEZ CARRION</t>
  </si>
  <si>
    <t>407. SALUD SANTIAGO DE CHUCO</t>
  </si>
  <si>
    <t>408. SALUD OTUZCO</t>
  </si>
  <si>
    <t>409. SALUD TRUJILLO ESTE</t>
  </si>
  <si>
    <t>411. SALUD JULCAN</t>
  </si>
  <si>
    <t>412. SALUD VIRU</t>
  </si>
  <si>
    <t>413. SALUD ASCOPE</t>
  </si>
  <si>
    <t>414. SALUD GRAN CHIMU</t>
  </si>
  <si>
    <t>GOBIERNO REGIONAL LA LIBERTAD</t>
  </si>
  <si>
    <t>3. DONACIONES Y TRANSFERENCIAS</t>
  </si>
  <si>
    <t>4. RECURSOS DETERMINADOS</t>
  </si>
  <si>
    <t>4.1 Canon y Sobrecanon, Regalías, Renta de Aduanas y Participaciones</t>
  </si>
  <si>
    <t>4.2 FONCOR</t>
  </si>
  <si>
    <t>18 Saneamiento</t>
  </si>
  <si>
    <t>Var. %         (2022-2023)</t>
  </si>
  <si>
    <t>0001. PROGRAMA ARTICULADO NUTRICIONAL</t>
  </si>
  <si>
    <t>0002. SALUD MATERNO NEONATAL</t>
  </si>
  <si>
    <t>0016. TBC-VIH/SIDA</t>
  </si>
  <si>
    <t>0017. ENFERMEDADES METAXENICAS Y ZOONOSIS</t>
  </si>
  <si>
    <t>0018. ENFERMEDADES NO TRANSMISIBLES</t>
  </si>
  <si>
    <t>0024. PREVENCION Y CONTROL DEL CANCER</t>
  </si>
  <si>
    <t>0042. APROVECHAMIENTO DE LOS RECURSOS HIDRICOS PARA USO AGRARIO</t>
  </si>
  <si>
    <t>0046. ACCESO Y USO DE LA ELECTRIFICACION RURAL</t>
  </si>
  <si>
    <t>0047. ACCESO Y USO ADECUADO DE LOS SERVICIOS PUBLICOS DE TELECOMUNICACIONES E INFORMACION ASOCIADOS</t>
  </si>
  <si>
    <t>0051. PREVENCION Y TRATAMIENTO DEL CONSUMO DE DROGAS</t>
  </si>
  <si>
    <t>0068. REDUCCION DE VULNERABILIDAD Y ATENCION DE EMERGENCIAS POR DESASTRES</t>
  </si>
  <si>
    <t>0083. PROGRAMA NACIONAL DE SANEAMIENTO RURAL</t>
  </si>
  <si>
    <t>0090. LOGROS DE APRENDIZAJE DE ESTUDIANTES DE LA EDUCACION BASICA REGULAR</t>
  </si>
  <si>
    <t>0103. FORTALECIMIENTO DE LAS CONDICIONES LABORALES</t>
  </si>
  <si>
    <t>0104. REDUCCION DE LA MORTALIDAD POR EMERGENCIAS Y URGENCIAS MEDICAS</t>
  </si>
  <si>
    <t>0106. INCLUSION DE NIÑOS, NIÑAS Y JOVENES CON DISCAPACIDAD EN LA EDUCACION BASICA Y TECNICO PRODUCTIVA</t>
  </si>
  <si>
    <t>0107. MEJORA DE  LA FORMACION EN CARRERAS DOCENTES EN INSTITUTOS DE EDUCACION SUPERIOR NO UNIVERSITARIA</t>
  </si>
  <si>
    <t>0116. MEJORAMIENTO DE LA EMPLEABILIDAD E INSERCION LABORAL-PROEMPLEO</t>
  </si>
  <si>
    <t>0117. ATENCION OPORTUNA DE NIÑAS, NIÑOS Y ADOLESCENTES EN PRESUNTO ESTADO DE ABANDONO</t>
  </si>
  <si>
    <t>0121. MEJORA DE LA ARTICULACION DE PEQUEÑOS PRODUCTORES AL MERCADO</t>
  </si>
  <si>
    <t>0126. FORMALIZACION MINERA DE LA PEQUEÑA MINERIA Y MINERIA ARTESANAL</t>
  </si>
  <si>
    <t>0129. PREVENCION Y MANEJO DE CONDICIONES SECUNDARIAS DE SALUD EN PERSONAS CON DISCAPACIDAD</t>
  </si>
  <si>
    <t>0130. COMPETITIVIDAD Y APROVECHAMIENTO SOSTENIBLE DE LOS RECURSOS FORESTALES Y DE LA FAUNA SILVESTRE</t>
  </si>
  <si>
    <t>0131. CONTROL Y PREVENCION EN SALUD MENTAL</t>
  </si>
  <si>
    <t>0138. REDUCCION DEL COSTO, TIEMPO E INSEGURIDAD EN EL SISTEMA DE TRANSPORTE</t>
  </si>
  <si>
    <t>0147. FORTALECIMIENTO DE LA EDUCACION SUPERIOR TECNOLOGICA</t>
  </si>
  <si>
    <t>0148. REDUCCION DEL TIEMPO, INSEGURIDAD Y COSTO AMBIENTAL EN EL TRANSPORTE URBANO</t>
  </si>
  <si>
    <t>0150. INCREMENTO EN EL ACCESO DE LA POBLACION A LOS SERVICIOS EDUCATIVOS PUBLICOS DE LA EDUCACION BASICA</t>
  </si>
  <si>
    <t>1002. PRODUCTOS ESPECIFICOS PARA REDUCCION DE LA VIOLENCIA CONTRA LA MUJER</t>
  </si>
  <si>
    <t>9001. ACCIONES CENTRALES</t>
  </si>
  <si>
    <t>9002. ASIGNACIONES PRESUPUESTARIAS QUE NO RESULTAN EN PRODUCTOS</t>
  </si>
  <si>
    <t>1001. PRODUCTOS ESPECIFICOS PARA DESARROLLO INFANTIL TEMPRANO</t>
  </si>
  <si>
    <t>0030. REDUCCION DE DELITOS Y FALTAS QUE AFECTAN LA SEGURIDAD CIUDADANA</t>
  </si>
  <si>
    <t>GOBIERNO REGIONAL DEL DEPARTAMENTO DE LA LIBERTAD</t>
  </si>
  <si>
    <t>OEI.01 Garantizar servicios de salud integral a la población de La Libertad</t>
  </si>
  <si>
    <t>1.1 Porcentaje de Desnutrición crónica en niños menores de 5 años</t>
  </si>
  <si>
    <t>13.0%</t>
  </si>
  <si>
    <t>OEI.02</t>
  </si>
  <si>
    <t>OEI.02 Mejorar el servicio educativo de calidad para la población estudiantil de La Libertad</t>
  </si>
  <si>
    <t>Porcentaje de estudiantes de 2° grado de secundaria de instituciones educativas públicas y privadas, que se encuentran en el nivel satisfactorio en comprensión lectora.</t>
  </si>
  <si>
    <t>OEI.03</t>
  </si>
  <si>
    <t>OEI.03 Mejorar el acceso, cobertura y calidad de los servicios básicos de manera sostenible en La Libertad</t>
  </si>
  <si>
    <t>Porcentaje de viviendas con acceso al servicio de agua potable por red pública</t>
  </si>
  <si>
    <t>OEI.04</t>
  </si>
  <si>
    <t>OEI.04 Promover el acceso y cobertura integral de los servicios sociales a la población de la región La Libertad</t>
  </si>
  <si>
    <t>Porcentaje de distritos priorizados en los quintiles 1 y 2 de pobreza priorizados</t>
  </si>
  <si>
    <t>OEI.05</t>
  </si>
  <si>
    <t>OEI.05 Promover la competitividad del agro en La Libertad</t>
  </si>
  <si>
    <t>Porcentaje de pequeños productores que aplican tecnología innovadora para la obtención de productos de calidad</t>
  </si>
  <si>
    <t>OEI.06</t>
  </si>
  <si>
    <t>OEI.06 Asegurar el acceso integral y de calidad a los servicios públicos de transporte y telecomunicaciones en La Libertad</t>
  </si>
  <si>
    <t>Tasa de accidentes de tránsito por cada 10,000 vehículos</t>
  </si>
  <si>
    <t>Tasa</t>
  </si>
  <si>
    <t xml:space="preserve">OEI.07 </t>
  </si>
  <si>
    <t>OEI.07 Fortalecer la productividad e innovación de los agentes económicos en La Libertad</t>
  </si>
  <si>
    <t>Porcentaje de políticas de innovación implementadas en el GRLL</t>
  </si>
  <si>
    <t>OEI.08</t>
  </si>
  <si>
    <t>OEI.08 Promover el empleo digno y productivo en La Libertad</t>
  </si>
  <si>
    <t>Porcentaje de PEA ocupada adecuadamente</t>
  </si>
  <si>
    <t>OEI.09</t>
  </si>
  <si>
    <t xml:space="preserve">OEI.09 Promover los destinos turísticos y la producción regional al mercado interno y externo </t>
  </si>
  <si>
    <t>Porcentaje de productos exportables promovidos</t>
  </si>
  <si>
    <t>OEI.10</t>
  </si>
  <si>
    <t>OEI.10 Promover actividades económicas en minería, energía e hidrocarburos sostenibles en la región La Libertad</t>
  </si>
  <si>
    <t>Porcentaje de productores mineros formalizados</t>
  </si>
  <si>
    <t>OEI.11</t>
  </si>
  <si>
    <t>OEI.11 Mejorar la infraestructura en beneficio de la población de La Libertad</t>
  </si>
  <si>
    <t xml:space="preserve">Porcentaje de infraestructura en funcionamiento  </t>
  </si>
  <si>
    <t>OEI. 12</t>
  </si>
  <si>
    <t>OEI. 12 Promover la conservación y el aprovechamiento sostenible de los recursos naturales en La Libertad</t>
  </si>
  <si>
    <t>Porcentaje de Instrumentos implementados para la mejora de la Gestión Ambiental Regional</t>
  </si>
  <si>
    <t>OEI.13</t>
  </si>
  <si>
    <t xml:space="preserve">OEI.13 Promover la gestión de riesgo de desastres en La Libertad </t>
  </si>
  <si>
    <t xml:space="preserve">Porcentaje de Gobiernos Locales y sus plataformas de Defensa Civil con capacidades fortalecidas en Gestión del Riesgo de Desastres </t>
  </si>
  <si>
    <t>OEI.14</t>
  </si>
  <si>
    <t xml:space="preserve">OEI.14 Fortalecer la gestión institucional </t>
  </si>
  <si>
    <t>Porcentaje de la población adulta que considera que la gestión pública del Gobierno Regional es buena o muy buena</t>
  </si>
  <si>
    <t>OEI.15</t>
  </si>
  <si>
    <t>OEI.15 Fortalecer oportunamente a las instituciones comprometidas con la seguridad ciudadana en la región La Libertad</t>
  </si>
  <si>
    <t xml:space="preserve">Porcentaje de Gobiernos Locales Provinciales con capacidades fortalecidas en seguridad ciudadana. </t>
  </si>
  <si>
    <t>GESTION DE PROYECTOS</t>
  </si>
  <si>
    <t>OPERACION Y MANTENIMIENTO</t>
  </si>
  <si>
    <t>ADQUISICION DE TRACTOR DE ORUGAS, RODILLO LISO VIBRATORIO, RETROEXCAVADORA Y EXCAVADORA HIDRAULICA; ADEMAS DE OTROS ACTIVOS EN EL(LA) P.E. CHAVIMOCHIC - SUBGERENCIA DE OPERACION Y MANTENIMIENTO, DISTRITO DE VIRU, PROVINCIA VIRU, DEPARTAMENTO LA LIBERTAD</t>
  </si>
  <si>
    <t>Camión Plataforma de 08 tn.</t>
  </si>
  <si>
    <t>L.P</t>
  </si>
  <si>
    <t>NO APLICA</t>
  </si>
  <si>
    <t>003-2021-GRLL-GOB/PECH</t>
  </si>
  <si>
    <t>Camión Plataforma de 23 tn.</t>
  </si>
  <si>
    <t>002-2022-GRLL-GOB/PECH</t>
  </si>
  <si>
    <t>Tractor sobre orugas de 200 - 250 hp.</t>
  </si>
  <si>
    <t>Excavadora sobre orugas de 150 - 179 hp</t>
  </si>
  <si>
    <t>002-2022-GRLL-GOB/PECH-II CONV.</t>
  </si>
  <si>
    <t>TOTAL DE LA IOARR POR EJECUTAR</t>
  </si>
  <si>
    <t>CONSTRUCCION DE LINEA DE TRANSMISION, SISTEMA DE PRETRATAMIENTO Y MEDIO FILTRANTE; ADQUISICION DE SUBESTACION DE DISTRIBUCION; ADEMAS DE OTROS ACTIVOS EN EL(LA) PLANTA DE TRATAMIENTO DE AGUA POTABLE DE TRUJILLO DISTRITO DE SALAVERRY, PROVINCIA TRUJILLO, DEPARTAMENTO LA LIBERTAD</t>
  </si>
  <si>
    <t>Construcción de Medio Filtrante-02 Filtros Rápidos PTAPT</t>
  </si>
  <si>
    <t>A.S.</t>
  </si>
  <si>
    <t>POR CONTRATA</t>
  </si>
  <si>
    <t>0013-2022-GRLL-GOB/PECH</t>
  </si>
  <si>
    <t>Construcción del Reservorio de la PTAPT</t>
  </si>
  <si>
    <t>003-2022-GRLL-GOB/PECH</t>
  </si>
  <si>
    <t>Construcción de Efluentes de la PTAPT</t>
  </si>
  <si>
    <t>Línea de transmisión y Subestación de Distribución</t>
  </si>
  <si>
    <t>004-2020-GRLL-GOB/PECH</t>
  </si>
  <si>
    <t>Expedientes Técnicos</t>
  </si>
  <si>
    <t>EJECUTADA EL 2021</t>
  </si>
  <si>
    <t>Supervisiones de obra</t>
  </si>
  <si>
    <t>REMODELACION DE RED SECUNDARIA; EN EL(LA) SUBESTACION DE DISTRIBUCION DEL SISTEMA ELECTRICO CHAO - ASENTAMIENTO HUMANO VALLE DE DIOS, DISTRITO DE CHAO, PROVINCIA VIRU, DEPARTAMENTO LA LIBERTAD</t>
  </si>
  <si>
    <t>001-2022-GRLL-GOB/PECH</t>
  </si>
  <si>
    <t>MEJORAMIENTO DEL SISTEMA DE PRODUCCION Y LINEA DE CONDUCCION CHAVIMOCHIC, PARA EL SERVICIO DE AGUA POTABLE EN 8 DISTRITOS DE LA PROVINCIA DE TRUJILLO - DEPARTAMENTO DE LA LIBERTAD</t>
  </si>
  <si>
    <t xml:space="preserve">NOTA: </t>
  </si>
  <si>
    <t xml:space="preserve"> Las IOARRS 2490144 y 2490129 se viene ejecutando por componentes; por lo que son procedimientos de selección diferentes</t>
  </si>
  <si>
    <t>Para el año 2023 se ha considerado el monto del proyecto de presupuesto año 2023</t>
  </si>
  <si>
    <t>005 - PROYECTO ESPECIAL CHAVIMOCHIC</t>
  </si>
  <si>
    <t>AMPLIACION E IMPLEMENTACION DEL CENTRO DE SALUD CON INTERNAMIENTO WALTER CRUZ VILCA - ALTO MOCHE</t>
  </si>
  <si>
    <t>CONSTRUCCION DE LA CARRETERA CALEMAR - ABRA EL NARANJILLO</t>
  </si>
  <si>
    <t>INDIRECTA-POR CONTRATA</t>
  </si>
  <si>
    <t>CONSORCIO NARANJILLO (CONSTRUCCIÒN Y ADMINISTRACIÒN SA. E HIDRALGO E HIDALGO SA.) RUC: 20109565017</t>
  </si>
  <si>
    <t>24/04/2015</t>
  </si>
  <si>
    <t>28/02/2018</t>
  </si>
  <si>
    <t>19/01/2016</t>
  </si>
  <si>
    <t>en arbitraje</t>
  </si>
  <si>
    <t>CONSTRUCCION E IMPLEMENTACION DE LA ESCUELA TECNICO SUPERIOR PNP TRUJILLO</t>
  </si>
  <si>
    <t>FORTALECIMIENTO INSTITUCIONAL DEL GOBIERNO REGIONAL LA LIBERTAD</t>
  </si>
  <si>
    <t>CONCURSO PÚBLICO</t>
  </si>
  <si>
    <t>006-2017</t>
  </si>
  <si>
    <t>MARCO ANTONIO ARROYO FLORES</t>
  </si>
  <si>
    <t>AÚN EN ELABORACIÓN</t>
  </si>
  <si>
    <t>ACONDICIONAMIENTO TURISTICO DEL COMPLEJO ARQUEOLOGICO EL BRUJO DE MAGDALENA DE CAO, DISTRITO DE MAGDALENA DE CAO - ASCOPE - LA LIBERTAD</t>
  </si>
  <si>
    <t>FORTALECIMIENTO DE LA CAPACIDAD RESOLUTIVA PARA ATENCION INTEGRAL DE SALUD DEL HOSPITAL CESAR VALLEJO MENDOZA COMO ESTABLECIMIENTO DE SALUD DE CATEGORIA II-1, SANTIAGO DE CHUCO, LA LIBERTAD</t>
  </si>
  <si>
    <t>MEJORAMIENTO DE LA ATENCION INTEGRAL DE SALUD EN EL PUESTO DE SALUD NARANJOPAMPA, MICRO RED MARCABALITO, DISTRITO DE MARCABAL - SANCHEZ CARRION - LA LIBERTAD</t>
  </si>
  <si>
    <t>ADJUDICACIÓN SIMPLIFICADA</t>
  </si>
  <si>
    <t>014-2021</t>
  </si>
  <si>
    <t>AYALA AMESQUITA WILBER ANDRES</t>
  </si>
  <si>
    <t>RESOLUCIÓN DE CONTRATO</t>
  </si>
  <si>
    <t>INSTALACION DEL SERVICIO DE AGUA DEL SISTEMA DE RIEGO LAS QUINUAS EN LAS LOCALIDADES DE CUCHAPAMPA, OLLAPAMPA, PIEDRA MOVIDA, LAS QUINUAS Y URBANO,DISTRITO DE UCHUMARCA, PROVINCIA DE BOLIVAR, DEPARTAMENTO</t>
  </si>
  <si>
    <t>INSTALACION DE LOS SERVICIOS PARA LA ATENCION INTEGRAL DE SALUD EN EL SECTOR QUICHIBAMBA, MICRORED DE SALUD PIAS, DISTRITO DE PIAS - PATAZ - LA LIBERTAD</t>
  </si>
  <si>
    <t>007-2021</t>
  </si>
  <si>
    <t>ROBERT JULIO DIAZ ROJAS</t>
  </si>
  <si>
    <t>MEJORAMIENTO DEL SISTEMA DE RIEGO DE LOS CANALES COSQUE - ÑAMPOL - TENIENTE - LOQUETE - LOS PIALES - FRIJOL II, MARGEN IZQUIERDA DEL RIO JEQUETEPEQUE, PROVINCIA DE PACASMAYO - REGION LA LIBERTAD</t>
  </si>
  <si>
    <t>LICITACION PUBLICA</t>
  </si>
  <si>
    <t>ADMINISTRACIÓN INDIRECTA - POR CONTRATA</t>
  </si>
  <si>
    <t>LICITACION PUBLICA N° 008-2022-GRLL-GRCO</t>
  </si>
  <si>
    <t>MEJORAMIENTO DEL SERVICIO DE AGUA DEL SISTEMA DE RIEGO DE LOS CANALES CHONTACOCHA Y CHORRO BLANCO DE LA LOCALIDAD DE LEONCIO PRADO, DISTRITO DE PATAZ, PROVINCIA DE PATAZ - LA LIBERTAD</t>
  </si>
  <si>
    <t>ELABORACIÓN DE TDR PARA EXP TEC</t>
  </si>
  <si>
    <t>MEJORAMIENTO DEL CENTRO DE EDUCACION BASICA ALTERNATIVA - CEBA - 81032 - 67, DISTRITO DE GUADALUPE - PACASMAYO - LA LIBERTAD</t>
  </si>
  <si>
    <t>ADJUDICACION SIMPLIFICADA</t>
  </si>
  <si>
    <t xml:space="preserve">ADJUDICACION SIMPLIFICADA N° 17-2021-GRLL-GRCO </t>
  </si>
  <si>
    <t>RUC N° 20608685988 -CONSORCIO EMMANUEL</t>
  </si>
  <si>
    <t>MEJORAMIENTO DEL SERVICIO DE AGUA DEL SISTEMA DE RIEGO DE LOS CANALES SAUCE BAJO, CERRO SERRANO, CHAPARRAL VALVULAS Y PACANGUILLA BAJO, EN LOS DISTRITOS DE CHEPEN Y PACANGA - LA LIBERTAD</t>
  </si>
  <si>
    <t>INSTALACION DEL SISTEMA DE ELECTRIFICACION RURAL CON RED PRIMARIA Y RED SECUNDARIA EN EL BALNEARIO DE PUEMAPE, DISTRITO DE SAN PEDRO DE LLOC, PROVINCIA DE PACASMAYO - LA LIBERTAD</t>
  </si>
  <si>
    <t>ADJ. SIMPL. Nº 048-2016-GRLL-GRCO</t>
  </si>
  <si>
    <t>CONSORCIO PUEMAPE (CONSTRUCTORA E INMOBILIARIA LEANSA SAC Y SYG
SAC.)</t>
  </si>
  <si>
    <t>25/04/2017</t>
  </si>
  <si>
    <t>21/08/2017</t>
  </si>
  <si>
    <t>MEJORAMIENTO Y AMPLIACION DE LOS SERVICIOS DE NEUROCIENCIAS DEL HOSPITAL BELEN DE TRUJILLO, PROVINCIA DE TRUJILLO - REGION LA LIBERTAD</t>
  </si>
  <si>
    <t>009-2021</t>
  </si>
  <si>
    <t>MEJORAMIENTO DEL SERVICIO EDUCATIVO EN LA I.E. SECUNDARIA DE MENORES JUAN ACEVEDO ARCE, DISTRITO DE CHILLIA, PROVINCIA PATAZ, REGION LA LIBERTAD</t>
  </si>
  <si>
    <t>LICITACIÓN PUBLICA</t>
  </si>
  <si>
    <t>LP-SM-6-2017-GRLL-GRCO-1</t>
  </si>
  <si>
    <t>CONSORCIO JUAN ACEVEDO (CORPORACIÓN V&amp;V CONTRATISTAS GENERALES SAC Y FENIX CONTRATISTS GENERALES SAC) RUC: 20440439129 / 20481014612</t>
  </si>
  <si>
    <t>24/10/2017</t>
  </si>
  <si>
    <t>23/08/2019</t>
  </si>
  <si>
    <t>En proceso</t>
  </si>
  <si>
    <t>MEJORAMIENTO DEL SERVICIO DE EDUCACION PRIMARIA Y SECUNDARIA DE LA I.E. N 81034 JOSE MARIA ARGUEDAS, DISTRITO DE TAYABAMBA, PROVINCIA DE PATAZ - REGION LA LIBERTAD</t>
  </si>
  <si>
    <t>ADJUDICACION SIMPLIFICADA N° 19-2022-GRLL-GRCO derivada de la Licitación Pública n° 4-2022-GRLL-GRCO</t>
  </si>
  <si>
    <t>RUC N° 20531309091 -C LASILL CONTRATISTAS GENERALES S.A.C.</t>
  </si>
  <si>
    <t>MEJORAMIENTO DEL SERVICIO DE AGUA PARA RIEGO DEL CANAL DE RIEGO SANTA ROSA, DISTRITO DE PUEBLO NUEVO, PROVINCIA DE CHEPEN - DEPARTAMENTO DE LA LIBERTAD.</t>
  </si>
  <si>
    <t>MEJORAMIENTO DE LOS SERVICIOS DE EDUCACION INICIAL Y PRIMARIA DE LA INSTITUCION EDUCATIVA N 80392 ANDRES SALVADOR DIAZ SAGASTEGUI, PROVINCIA DE CHEPEN - LA LIBERTAD</t>
  </si>
  <si>
    <t>CREACION DEL SERVICIO EDUCATIVO DE EDUCACION INICIAL ESCOLARIZADA EN LOS CENTROS POBLADOS TAULISH, FORTALEZA ANDINA, HACIENDA ALPAMARCA, VILLA FLORIDA, OLGOYACO, CAJASPAMPA Y TINYABAMBA DE LOS DISTRITOS D</t>
  </si>
  <si>
    <t>CREACION DEL SERVICIO DE EDUCACION INICIAL ESCOLARIZADA DE LA I.E. N 2256 EN EL AA.HH. PEDRO ORDOÑEZ LINDO - ALTO PORVENIR, DEL CC.PP. ALTO TRUJILLO, DISTRITO EL PORVENIR, PROVINCIA DE TRUJILLO, REGION LA</t>
  </si>
  <si>
    <t>LICITACION PUBLICA N° 01-2022-GRLL-GRCO</t>
  </si>
  <si>
    <t>RUC N° 20481966672 - INMOBILIARIA Y CONSTRUCTORA SAN FERNANDO SAC</t>
  </si>
  <si>
    <t>CREACION DEL SERVICIO DE EDUCACION INICIAL ESCOLARIZADA EN LA I.E.I. N 2257 EN EL BARRIO 4A DEL SECTOR ALTO PORVENIR - DISTRITO EL PORVENIR, PROVINCIA DE TRUJILLO - REGION LA LIBERTAD</t>
  </si>
  <si>
    <t>LICITACION PUBLICA N° 02-2022-GRLL-GRCO</t>
  </si>
  <si>
    <t>RUC N° 20481871027 - BRALCO CONTRATISTAS GENERALES S.R.L.</t>
  </si>
  <si>
    <t>CREACION DE LOS SERVICIOS DE EDUCACION INICIAL ESCOLARIZADA EN LOS CENTROS POBLADOS NUEVO CHAO, SAN JUAN, TOMABAL, SANTA ELENA Y SAN IDELFONSO DE LOS DISTRITOS DE CHAO Y VIRU- PROVINCIA DE VIRU- REGION LA</t>
  </si>
  <si>
    <t>LOCACIÓN DE SERVICIOS</t>
  </si>
  <si>
    <t>143-2022</t>
  </si>
  <si>
    <t>CARLOS EDUARDO CAPRISTAN MORALES</t>
  </si>
  <si>
    <t>MEJORAMIENTO DEL SERVICIO DE EDUCACION BASICA DEL NIVEL SECUNDARIO DE LA I.E. CESAR VALLEJO DE BULDIBUYO, DISTRITO DE BULDIBUYO - PATAZ - LA LIBERTAD</t>
  </si>
  <si>
    <t>LICITACION PUBLICA N° 007-2022-GRLL-GRCO</t>
  </si>
  <si>
    <t xml:space="preserve">RUC N° 20482644253 - CONSORCIO CHILLIA : </t>
  </si>
  <si>
    <t>CREACION DEL SERVICIO DE EDUCACION INICIAL ESCOLARIZADA EN LA I.E. N 2222 EN LA URBANIZACION VILLA SANTA MARIA, DISTRITO DE TRUJILLO, PROVINCIA DE TRUJILLO, REGION LA LIBERTAD</t>
  </si>
  <si>
    <t>LICITACION PUBLICA N° 06-2021-GRLL-GRCO</t>
  </si>
  <si>
    <t>RUC N° 20529656751 - CONSORCIO VILLA SANTA MARIA</t>
  </si>
  <si>
    <t>CREACION DEL SERVICIO DE EDUCACION INICIAL ESCOLARIZADA EN LA I.E. N2265 EN EL CENTRO POBLADO VALLE SOL, DISTRITO LAREDO, PROVINCIA DE TRUJILLO, REGION LA LIBERTAD</t>
  </si>
  <si>
    <t>LICITACION PUBLICA N° 013-2022-GRLL-GRCO</t>
  </si>
  <si>
    <t xml:space="preserve">RUC N° 20482261168 - CONSTRUCTORA HERCULES S.A.C. </t>
  </si>
  <si>
    <t>CREACION DEL SERVICIO DE EDUCACION INICIAL ESCOLARIZADA EN LA I.E N 2281 EN LA URB. SAN LUIS, DISTRITO DE TRUJILLO, PROVINCIA DE TRUJILLO, REGION LA LIBERTAD</t>
  </si>
  <si>
    <t xml:space="preserve">	LP-SM-1-2020-GRLL-GRCO-1</t>
  </si>
  <si>
    <t>27/11/2020</t>
  </si>
  <si>
    <t xml:space="preserve"> LCL CONTRATISTAS S.A.C/ RUC: 20544771478</t>
  </si>
  <si>
    <t>28/06/2021</t>
  </si>
  <si>
    <t>S/ 81,361.48</t>
  </si>
  <si>
    <t>19/08/2021</t>
  </si>
  <si>
    <t>25/03/2022</t>
  </si>
  <si>
    <t>MEJORAMIENTO DEL SERVICIO DE EDUCACION DEL NIVEL INICIAL DE LA I.E. N 1733 MI MUNDO MARAVILLOSO, DEL DISTRITO Y PROVINCIA DE TRUJILLO, REGION LA LIBERTAD</t>
  </si>
  <si>
    <t>ADJUDICACION SIMPLIFICADA N° 06-2022-GRLL-GRCO</t>
  </si>
  <si>
    <t>RUC N° 20482840516 - INVERSIONES GLARK S.R.L.</t>
  </si>
  <si>
    <t>INSTALACION DEL SERVICIO DE ENERGIA ELECTRICA DEL CENTRO POBLADO LOS ANGELES, DISTRITO DE MAGDALENA DE CAO - ASCOPE - LA LIBERTAD</t>
  </si>
  <si>
    <t>CREACION DEL SERVICIO DE EDUCACION INICIAL ESCOLARIZADA EN LA I.E. N2267 EN EL CENTRO POBLADO CATUAY, DISTRITO DE SIMBAL, PROVINCIA DE TRUJILLO, REGION LA LIBERTAD</t>
  </si>
  <si>
    <t>INSTALACION DE REDES ELECTRICAS ELECTRIFICACION RURAL EN MT 10KV Y RS 440/220V DEL SECTOR JAGUEY AA.HH LOS PARQUES, DISTRITO DE SAN JOSE - PACASMAYO - LA LIBERTAD</t>
  </si>
  <si>
    <t>CREACION DEL SERVICIO DE EDUCACION INICIAL ESCOLARIZADA EN LA I.E. N80273 EN EL CENTRO POBLADO CHAPIHUAL, DISTRITO DE HUARANCHAL, PROVINCIA DE OTUZCO, REGION LA LIBERTAD</t>
  </si>
  <si>
    <t>ADJUDICACION SIMPLIFICADA N° 02-2022-GRLL-GRCO</t>
  </si>
  <si>
    <t>RUC N° 20481561265 - CRES PERU CONTRATISTAS GENERALES S.A.C</t>
  </si>
  <si>
    <t>MEJORAMIENTO Y REGULACION DE LA DISPONIBILIDAD HIDRICA DEL SISTEMA DE RIEGO EN LA CUENCA ALTA DEL RIO CHICAMA CASCAS - OCHAPE DEL DISTRITO DE CASCAS - PROVINCIA DE GRAN CHIMU - DEPARTAMENTO DE LA LIBERTAD</t>
  </si>
  <si>
    <t>015-2022</t>
  </si>
  <si>
    <t>CONSORCIO HIDRAULICO ASUNCION</t>
  </si>
  <si>
    <t>MEJORAMIENTO DEL SERVICIO EDUCATIVO EN LA INSTITUCION EDUCATIVA MARCIAL ACHARAN Y SMITH, DISTRITO DE TRUJILLO - PROVINCIA DE TRUJILLO - DEPARTAMENTO DE LA LIBERTAD</t>
  </si>
  <si>
    <t>MEJORAMIENTO DEL SERVICIO DE EDUCACION PRIMARIA EN LA I.E. N° 80003 ANDRES AVELINO CACERES, DISTRITO DE TRUJILLO - PROVINCIA DE TRUJILLO - REGION LA LIBERTAD</t>
  </si>
  <si>
    <t>LP-SM-2-2021-GRLL-GRCO-1</t>
  </si>
  <si>
    <t>CONSORCIO NORTE (SERVICIOS GENERALES JUVASA EIRL Y CONSTRUNORT CAJAMARCA SRL) RUC: 20495865747 / 20529656751</t>
  </si>
  <si>
    <t>29/04/2022</t>
  </si>
  <si>
    <t>17/06/2022</t>
  </si>
  <si>
    <t>MEJORAMIENTO DEL SERVICIO DE EDUCACION SUPERIOR EN EL INSTITUTO DE EDUCACION SUPERIOR TECNOLOGICO PUBLICO CHOCOPE, DISTRITO DE CHOCOPE - PROVINCIA DE ASCOPE - DEPARTAMENTO DE LA LIBERTAD</t>
  </si>
  <si>
    <t>REHABILITACION DE CAMINO DEPARTAMENTAL - 25.7 KM EN EMP. PE-1NF (EL CRUCE) - PTE. JOLLUCO - TAMBO - PTE. PINCHADAY - EMP. PTE. BAÑOS CHIMU, DISTRITO DE CASCAS, PROVINCIA DE GRAN CHIMU, DEPARTAMENTO DE LA</t>
  </si>
  <si>
    <t>OPTIMIZACION DE LA OFERTA DE SALUD DE LAS UNIDADES PRODUCTORAS DE SERVICIO DE SALUD DE: HOSPITALIZACION, CENTRO QUIRURGICO, CUIDADOS INTENSIVOS, BANCO DE SANGRE, RADIODIAGNOSTICO Y PATOLOGIA, EN EL IREN N</t>
  </si>
  <si>
    <t>MEJORAMIENTO DEL SERVICIO DE EDUCACION PRIMARIA Y SECUNDARIA EN LA INSTITUCION EDUCATIVA SAN JUAN BAUTISTA DISTRITO DE JULCAN - PROVINCIA DE JULCAN - REGION LA LIBERTAD</t>
  </si>
  <si>
    <t>RECUPERACION DE LA AV. MIRAFLORES TRAMO AV. 26 DE MARZO Y AV. ESPAÑA - DISTRITO DE TRUJILLO - PROVINCIA DE TRUJILLO - REGION LA LIBERTAD</t>
  </si>
  <si>
    <t>CONCURSO - OFERTA</t>
  </si>
  <si>
    <t>PROCEDIMIENTO DE CONTRATACIÓN PÚBLICA ESPECIAL Nº 08-2021-GRLL-GRCO -I CONVOCADO</t>
  </si>
  <si>
    <t>CONSORCIO CORAL (OB INGENIEROS CONTRATISTAS SRL, CONSTRUCTORA DE INGENIERIA DEL PERÚ SAC, AVC INFRAESTRUCTURA EIRL Y CORPORACIÓN CORAL CONTRATISTAS GENERALES SAC E ING. JOE JAIR LOZANO CORTEZ</t>
  </si>
  <si>
    <t>REHABILITACION DE CAMINO DEPARTAMENTAL 15.2 KM. EN EMP.PE-10A (AGALLPAMPA)-CHINCHANGO-JULCAN,DEPARTAMENTO LA LIBERTAD</t>
  </si>
  <si>
    <t>MEJORAMIENTO Y AMPLIACION DE LOS SERVICIOS DE SALUD DEL HOSPITAL DE APOYO OTUZCO ELPIDIO BEROVIDES PEREZ DISTRITO DE OTUZCO - PROVINCIA DE OTUZCO - DEPARTAMENTO DE LA LIBERTAD</t>
  </si>
  <si>
    <t>007-2020</t>
  </si>
  <si>
    <t>CONSORCIO CONSULTOR R &amp; V</t>
  </si>
  <si>
    <t>REHABILITACION DE CAMINO DEPARTAMENTAL 51.47 KM EN EMP. LI-106 (TAMBO) - HUANCAY - ZAPOTAL - CERRO BLANCO - EMP. LI-764, DISTRITOS DE CASCAS, MARMOT Y OTUZCO, PROVINCIAS DE GRAN CHIMU Y OTUZCO, DEPARTAMEN</t>
  </si>
  <si>
    <t>MEJORAMIENTO DEL SERVICIO DE EDUCACION INICIAL EN LA I.E. N° 2343, DISTRITO DE TRUJILLO - PROVINCIA DE TRUJILLO - DEPARTAMENTO DE LA LIBERTAD</t>
  </si>
  <si>
    <t>CONSTRUCCION DE DEPOSITO Y/O ARCHIVO GENERAL Y CENTRO O CAMPO EXPERIMENTAL; EN EL(LA) EESS REGIONAL DE ENFERMEDADES NEOPLASICAS - NORTE - DR. LUIS PINILLOS GANOZA - TRUJILLO DISTRITO DE MOCHE, PROVINCIA T</t>
  </si>
  <si>
    <t>MEJORAMIENTO Y AMPLIACION DEL SERVICIO DE EDUCACION INICIAL, PRIMARIA Y SECUNDARIA EN LA I.E. JOSE OLAYA - 80829, DISTRITO DE LA ESPERANZA - PROVINCIA DE TRUJILLO - DEPARTAMENTO DE LA LIBERTAD</t>
  </si>
  <si>
    <t>MEJORAMIENTO DEL SERVICIO DE TRANSITABILIDAD VEHICULAR Y PEATONAL, ENTRE LA CALLE SANTA MARIA Y AV. JUAN PABLO II, EN EL CENTRO POBLADO MIRAMAR DEL DISTRITO DE MOCHE - PROVINCIA DE TRUJILLO - DEPARTAMENTO</t>
  </si>
  <si>
    <t>LICITACION PUBLICA N° 011-2022-GRLL-GRCO</t>
  </si>
  <si>
    <t xml:space="preserve">RUC N° 20529656751 - CONSORCIO VIAL MIRAMAR </t>
  </si>
  <si>
    <t>RECONSTRUCCION DE LA AV. LOS PAUJILES TRAMO AV. JUAN PABLO II Y AV. VICTOR LARCO HERRERA, DISTRITO DE TRUJILLO - PROVINCIA DE TRUJILLO - DEPARTAMENTO DE LA LIBERTAD</t>
  </si>
  <si>
    <t>CONSORCIO JAYED (ORFAM CONTRATISTAS GENERALES SAC Y CONTRATISTAS GENERALES ASOCIADOS GM SAC.)</t>
  </si>
  <si>
    <t>RECUPERACION DE LA INFRAESTRUCTURA DE LA IE N° 80047 RAMIRO AURELIO ÑIQUE ESPIRITU DE NIVEL PRIMARIA Y SECUNDARIA EN EL DISTRITO DE MOCHE, PROVINCIA DE TRUJILLO, REGION LA LIBERTAD</t>
  </si>
  <si>
    <t>PROCEDIMIENTO DE CONTRATACION PUBLICA ESPECIAL</t>
  </si>
  <si>
    <t>PROCEDIMIENTO DE SELECCIÓN ESPECIAL N° 01-2021-GRLL-GRCO</t>
  </si>
  <si>
    <t>RUC N° 20607837563 -CONSORCIO NEGRON</t>
  </si>
  <si>
    <t>REHABILITACION DE CAMINO DEPARTAMENTAL-23.72 KM: EMP. PE-3N (DV. LA YEGUADA) - LA YEGUADA - COCHAMARCA - OROCULLAY - EMP. LI-115 (PAMPA EL CONDOR)</t>
  </si>
  <si>
    <t>REHABILITACION DE LA INFRAESTRUCTURA DE LA IE MARIA NEGRON UGARTE DE NIVEL SECUNDARIA, DISTRITO DE TRUJILLO, PROVINCIA DE TRUJILLO, REGION LA LIBERTAD</t>
  </si>
  <si>
    <t>PROCEDIMIENTO DE SELECCIÓN ESPECIAL N° 18-2020-GRLL-GRCO</t>
  </si>
  <si>
    <t>RUC N° 20600772024 -CONSORCIO NEGRON</t>
  </si>
  <si>
    <t>Suspendida</t>
  </si>
  <si>
    <t>-</t>
  </si>
  <si>
    <t>ADQUISICION DE ESTERILIZADOR CON GENERADOR ELECTRICO DE VAPOR, DESFIBRILADOR, ELECTROBISTURI Y MICROSCOPIO BINOCULAR; ADEMAS DE OTROS ACTIVOS EN EL(LA) EESS REGIONAL DE ENFERMEDADES NEOPLASICAS - NORTE -</t>
  </si>
  <si>
    <t>REHABILITACION DEL LOCAL ESCOLAR N° 80414 RICARDO PALMA CON CODIGO DE LOCAL 265811, DISTRITO SAN JOSE, PROVINCIA PACASMAYO, REGION LA LIBERTAD.</t>
  </si>
  <si>
    <t>PROCEDIMIENTO DE CONTRATACIÓN PÚBLICA ESPECIAL Nº 14-2021-GRLL-GRCO</t>
  </si>
  <si>
    <t>CONSORCIO EDUCATIVO PACASMAYO (HARDTECH SOLUTIONES SAC, INGENIERIA EXACTA SAC, CONSORCIO SANTIAGO SAC)</t>
  </si>
  <si>
    <t>19/12/2020</t>
  </si>
  <si>
    <t>23/09/2021</t>
  </si>
  <si>
    <t>17/05/2022</t>
  </si>
  <si>
    <t>RECUPERACION DEL LOCAL ESCOLAR N° 81562 JUAN VASQUEZ JIMENEZ, CON CODIGO DE LOCAL 258962-CHEPEN-CHEPEN-LA LIBERTAD</t>
  </si>
  <si>
    <t>REMODELACION DE SALA DE CUIDADOS INTENSIVOS; ADQUISICION DE EQUIPO DE RAYOS X DIGITAL, EQUIPO ECOGRAFO Y MONITOR DE FUNCIONES VITALES; ADEMAS DE OTROS ACTIVOS EN EL(LA) EESS REGIONAL DOCENTE DE TRUJILLO -</t>
  </si>
  <si>
    <t>CONTRATACION DIRECTA</t>
  </si>
  <si>
    <t>CONTRATACION DIRECTA N° 16-2021-GRLL-GRCO</t>
  </si>
  <si>
    <t>RUC N° 20482206574 - INVERSIONES VISTA ALEGRE E.I.R.L.</t>
  </si>
  <si>
    <t>RECUPERACION DE LOCAL ESCOLAR N°81510 VICTOR MARQUEZ ELORREAGA, CON CODIGO DE LOCAL 256213, DEL CENTRO POBLADO SAUSAL, DISTRITO DE CHICAMA, PROVINCIA DE ASCOPE-DEPARTAMENTO LALIBERTAD.</t>
  </si>
  <si>
    <t>PEC-PROC-13-2020-GRLL-GRCO-1</t>
  </si>
  <si>
    <t>CONSORCIO EDUCATIVO ASCOPE (HARDTECH SOLUTIONES SAC, INGENIERIA EXACTA SAC, CONSORCIO SANTIAGO SAC)</t>
  </si>
  <si>
    <t>REHABILITACION DE LA INFRAESTRUCTURA DE LA IE N° 81007 MODELO DE NIVEL INICIAL, PRIMARIA Y SECUNDARIA, DISTRITO DE TRUJILLO, PROVINCIA DE TRUJILLO, REGION LA LIBERTAD.</t>
  </si>
  <si>
    <t>PEC-PROC-20-2020-GRLL/GRCO-1</t>
  </si>
  <si>
    <t>RUC N° 205477148 - CONSORCIO MODELO</t>
  </si>
  <si>
    <t>MEJORAMIENTO DEL SERVICIO DE EDUCACION SECUNDARIA DEL COLEGIO MILITAR GRAN MARISCAL RAMON CASTILLA, DISTRITO DE HUANCHACO - PROVINCIA DE TRUJILLO - DEPARTAMENTO DE LA LIBERTAD</t>
  </si>
  <si>
    <t>012-2022</t>
  </si>
  <si>
    <t>CONSORCIO VAESCO</t>
  </si>
  <si>
    <t>EN PERFECCIONAMIENTO DE CONTRATO</t>
  </si>
  <si>
    <t>REHABILITACION DEL SISTEMA DE RIEGO, BOCATOMA LA BOCANA DEL SECTOR PARQUE INDUSTRIAL, DISTRITO DE MOCHE, PROVINCIA DE TRUJILLO, REGION LA LIBERTAD.</t>
  </si>
  <si>
    <t>PROCEDIMIENTO DE SELECCIÓN ESPECIAL N° 10-2021-GRLL-GRCO</t>
  </si>
  <si>
    <t>RUC N° 20477458883 - CONSTRUCTORA PARAMAX S.A.C.</t>
  </si>
  <si>
    <t>REHABILITACION DE CAMINO DEPARTAMENTAL - 61.6 KM EN EMP. PE-3N (SAUSACOCHA) - CUYPAMPA - CURGOS - EL EDEN - MOYAN - SARIN - MUNMALCA - EMP. LI-115 (PAMPA EL CONDOR)</t>
  </si>
  <si>
    <t>PROCEDIMIENTO DE SELECCIÓN ESPECIAL N° 06-2021-GRLL-GRCO</t>
  </si>
  <si>
    <t>RUC 20529688017 - CONSORCIO LUAL</t>
  </si>
  <si>
    <t>REHABILITACION DE LA INFRAESTRUCTURA DE LA I.E. N° 80010 RICARDO PALMA DE NIVEL INICIAL, PRIMARIA Y SECUNDARIA, DISTRITO DE TRUJILLO, PROVINCIA DE TRUJILLO, REGION LA LIBERTAD</t>
  </si>
  <si>
    <t>PROCEDIMIENTO DE SELECCIÓN ESPECIAL N° 05-2021-GRLL-GRCO</t>
  </si>
  <si>
    <t>RUC N° 20608077139 - CONSORCIO DEL NORTE</t>
  </si>
  <si>
    <t>REMODELACION DE ALMACEN O DEPOSITO; ADQUISICION DE GRUPO ELECTROGENO; EN EL(LA) 400-845: REGION LA LIBERTAD-SALUD AV. TEODORO VALCARCEL 1195 DISTRITO DE TRUJILLO, PROVINCIA TRUJILLO, DEPARTAMENTO LA LIBER</t>
  </si>
  <si>
    <t>DIRECTA-PROC-16-2021-GRLL-GRCO-1</t>
  </si>
  <si>
    <t>SOLUCIONES CAÑAREJO SAC./ RUC: 20559687643</t>
  </si>
  <si>
    <t>28/10/2021</t>
  </si>
  <si>
    <t>REHABILITACION DE CAMINO VECINAL - 12.67 KM EN CAMINO VECINAL EMP. PE-1NF - CASA BLANCA - PAMPAS DE CHEPATE, DISTRITO DE CASCAS, PROVINCIA GRAN CHIMU - LA LIBERTAD</t>
  </si>
  <si>
    <t>PROCEDIMIENTO DE CONTRATACIÓN PÚBLICA ESPECIAL Nº 02-2021-GRLL-GRCO</t>
  </si>
  <si>
    <t>RUC N° 20603716176- CONSTRUCCIONES &amp; SERVICIOS DIEGUITO S.A.C.</t>
  </si>
  <si>
    <t>REHABILITACION DE CAMINO DEPARTAMENTAL - 31.633 KM EN PAMPA EL CONDOR - PIJOBAMBA - PARASIBE - SITABAMBA</t>
  </si>
  <si>
    <t>PROCEDIMIENTO DE SELECCIÓN ESPECIAL N° 14-2021-GRLL-GRCO</t>
  </si>
  <si>
    <t>RUC N° 20609116286- CONSORCIO VIAS DEL CONDOR</t>
  </si>
  <si>
    <t>ADQUISICION DE CONGELADORA, CONGELADORA, CONGELADORA Y REFRIGERADORA; EN DOCE ESTABLECIMIENTOS DE SALUD I.4, ESTABLECIMIENTOS DE SALUD I.2, ESTABLECIMIENTOS DE SALUD I.3, ESTABLECIMIENTOS DE SALUD I.1 A N</t>
  </si>
  <si>
    <t>MEJORAMIENTO DEL SERVICIO DE CATASTRO, TITULACION Y REGISTRO DE PREDIOS RURALES EN 4 DISTRITOS DE LA PROVINCIA DE PATAZ - DEPARTAMENTO DE LA LIBERTAD</t>
  </si>
  <si>
    <t>ADJUDICACION SIMPLIFICADA N° 09-2022-GRLL-GRCO</t>
  </si>
  <si>
    <t>RUC N° 20600167571 - CORPORACION GALINDOS GROUP E.I.R.L.</t>
  </si>
  <si>
    <t>ADQUISICION DE TOMOGRAFO COMPUTARIZADO MULTICORTE; REMODELACION DE AMBIENTE COMPLEMENTARIO; EN EL(LA) EESS HOSPITAL BELEN DE TRUJILLO - TRUJILLO DISTRITO DE TRUJILLO, PROVINCIA TRUJILLO, DEPARTAMENTO LA L</t>
  </si>
  <si>
    <t>MEJORAMIENTO DEL SERVICIO EDUCATIVO EN EL INSTITUTO SUPERIOR TECNOLOGICO PUBLICO MANUEL GONZALES PRADA, DISTRITO DE EL PORVENIR - PROVINCIA DE TRUJILLO - DEPARTAMENTO DE LA LIBERTAD</t>
  </si>
  <si>
    <t>ADQUISICION DE EQUIPAMIENTO DE AULA, EQUIPAMIENTO DE TALLER Y EQUIPAMIENTO DE LABORATORIO; EN EL(LA) INSTITUTO DE EDUCACION SUPERIOR NUEVA ESPERANZA EN LA LOCALIDAD LA ESPERANZA, DISTRITO DE LA ESPERANZA,</t>
  </si>
  <si>
    <t>ADQUISICION DE CENTRO DE COMPUTO Y CENTRO DE COMPUTO; EN EL(LA) GOBIERNO REGIONAL LA LIBERTAD DISTRITO DE TRUJILLO, PROVINCIA TRUJILLO, DEPARTAMENTO LA LIBERTAD</t>
  </si>
  <si>
    <t>MEJORAMIENTO DEL SERVICIO EDUCATIVO DEL NIVEL INICIAL DE LA I.E. N° 1784, DISTRITO DE LA ESPERANZA - PROVINCIA DE TRUJILLO - DEPARTAMENTO DE LA LIBERTAD</t>
  </si>
  <si>
    <t>MEJORAMIENTO DEL SERVICIO EDUCATIVO DEL NIVEL SECUNDARIA DE LA I.E. N° 82212 PEDRO PAULET MOSTAJO, DISTRITO DE LA ESPERANZA - PROVINCIA DE TRUJILLO - DEPARTAMENTO DE LA LIBERTAD</t>
  </si>
  <si>
    <t>MEJORAMIENTO DEL SERVICIO EDUCATIVO DEL NIVEL INICIAL DE LA IE N° 224, DISTRITO DE VICTOR LARCO HERRERA - PROVINCIA DE TRUJILLO - DEPARTAMENTO DE LA LIBERTAD</t>
  </si>
  <si>
    <t>MEJORAMIENTO Y AMPLIACION DEL SERVICIO DE EDUCACION INICIAL EN LA I.E. Nº 2197 MI MUNDO MAGICO, DISTRITO DE EL PORVENIR - PROVINCIA DE TRUJILLO - DEPARTAMENTO DE LA LIBERTAD</t>
  </si>
  <si>
    <t>MEJORAMIENTO Y AMPLIACION DEL SERVICIO DE EDUCACION INICIAL EN LA I.E. N° 2169, DISTRITO DE EL PORVENIR - PROVINCIA DE TRUJILLO - DEPARTAMENTO DE LA LIBERTAD</t>
  </si>
  <si>
    <t>MEJORAMIENTO Y AMPLIACION DEL SERVICIO DE EDUCACION INICIAL EN LA I.E. Nº 2204, DISTRITO DE EL PORVENIR - PROVINCIA DE TRUJILLO - DEPARTAMENTO DE LA LIBERTAD</t>
  </si>
  <si>
    <t>MEJORAMIENTO DEL SERVICIO EDUCATIVO DEL NIVEL INICIAL DE LA I.E 1793 MARIA INMACULADA EN EL DISTRITO DE LA ESPERANZA - PROVINCIA DE TRUJILLO - DEPARTAMENTO DE LA LIBERTAD</t>
  </si>
  <si>
    <t>MEJORAMIENTO DEL SERVICIO EDUCATIVO DEL NIVEL INICIAL DE LA I.E. N° 2158 DISTRITO DE HUANCHACO - PROVINCIA DE TRUJILLO - DEPARTAMENTO DE LA LIBERTAD</t>
  </si>
  <si>
    <t>MEJORAMIENTO DEL SERVICIO EDUCATIVO DEL NIVEL INICIAL DE LA I.E. N°2208 EN EL DISTRITO DE HUANCHACO - PROVINCIA DE TRUJILLO - DEPARTAMENTO DE LA LIBERTAD</t>
  </si>
  <si>
    <t>MEJORAMIENTO DEL SERVICIO EDUCATIVO DEL NIVEL INICIAL DE LA I.E. I.E.I. N° 2210 DISTRITO DE HUANCHACO - PROVINCIA DE TRUJILLO - DEPARTAMENTO DE LA LIBERTAD</t>
  </si>
  <si>
    <t>MEJORAMIENTO DEL SERVICIO EDUCATIVO DE NIVEL INICIAL DE I.E. 2337 DISTRITO DE LA ESPERANZA - PROVINCIA DE TRUJILLO - DEPARTAMENTO DE LA LIBERTAD</t>
  </si>
  <si>
    <t>MEJORAMIENTO DEL SERVICIO EDUCATIVO DEL NIVEL INICIAL DE LA IE 1712 SANTA ROSA EN EL DISTRITO DE TRUJILLO - PROVINCIA DE TRUJILLO - DEPARTAMENTO DE LA LIBERTAD</t>
  </si>
  <si>
    <t>ADQUISICION DE TRACTOR DE ORUGAS, MOTONIVELADORA, RODILLO LISO VIBRATORIO Y CAMION CISTERNA; ADEMAS DE OTROS ACTIVOS EN SEIS CARRETERAS DEPARTAMENTAL A NIVEL DEPARTAMENTAL (LA LIBERTAD)</t>
  </si>
  <si>
    <t>MEJORAMIENTO Y AMPLIACION DEL SERVICIO EDUCATIVO EN LA ESCUELA SUPERIOR DE ARTE DRAMATICO VIRGILIO RODRIGUEZ NACHE DISTRITO DE TRUJILLO - PROVINCIA DE TRUJILLO - DEPARTAMENTO DE LA LIBERTAD</t>
  </si>
  <si>
    <t>GOB. REGIONAL:</t>
  </si>
  <si>
    <t>MEJORAMIENTO DEL SERVICIO DE RIEGO DE AGUA PARA RIEGO MEDIANTE RESERVORIOS EN EL AMBITO DE 8 DISTRITOS DE LA PROVINCIA DE SANCHEZ CARRION - DEPARTAMENTO DE LA LIBERTAD</t>
  </si>
  <si>
    <t>MEJORAMIENTO DEL SERVICIO DE AGUA PARA RIEGO EN EL AMBITO DE LOS 10 DISTRITOS DE LA PROVINCIA DE OTUZCO - DEPARTAMENTO DE LA LIBERTAD</t>
  </si>
  <si>
    <t>MEJORAMIENTO DEL SERVICIO DE AGUA PARA RIEGO EN EL AMBITO DE 8 DISTRITOS DE LA PROVINCIA DE SANTIAGO DE CHUCO - DEPARTAMENTO DE LA LIBERTAD</t>
  </si>
  <si>
    <t>MEJORAMIENTO DEL SERVICIO DE AGUA PARA RIEGO MEDIANTE RESERVORIOS EN EL AMBITO DE 4 DISTRITOS DE LA PROVINCIA DE GRAN CHIMU - DEPARTAMENTO DE LA LIBERTAD</t>
  </si>
  <si>
    <t>MEJORAMIENTO DEL SERVICIO DE AGUA PARA RIEGO MEDIANTE RESERVORIOS EN EL AMBITO DE 4 DISTRITOS DE LA PROVINCIA DE JULCAN - DEPARTAMENTO DE LA LIBERTAD</t>
  </si>
  <si>
    <t>MEJORAMIENTO DEL SERVICIO DE AGUA PARA RIEGO MEDIANTE RESERVORIOS EN EL AMBITO DE 6 DISTRITOS DE LA PROVINCIA DE BOLIVAR - DEPARTAMENTO DE LA LIBERTAD</t>
  </si>
  <si>
    <t>MEJORAMIENTO DEL SERVICIO DE AGUA PARA RIEGO MEDIANTE RESERVORIOS EN EL AMBITO DE 13 DISTRITOS DE LA PROVINCIA DE PATAZ - DEPARTAMENTO DE LA LIBERTAD</t>
  </si>
  <si>
    <t>RECUPERACION DE LOS SERVICIOS ECOSISTEMICOS DE REGULACION HIDRICA Y CONTROL DE EROSION DE SUELOS EN LAS MICROCUENCAS DEL RIO CHICAMA EN EL AMBITO DE SUS 4 PROVINCIAS DEL DEPARTAMENTO DE LA LIBERTAD</t>
  </si>
  <si>
    <t>RECUPERACION DE LOS SERVICIOS ECOSISTEMICOS DE REGULACION HIDRICA Y CONTROL DE EROSION DE SUELOS EN LAS MICROCUENCAS DEL RIO TABLACHACA EN EL AMBITO DE 4 DISTRITOS DE LA PROVINCIA DE SANTIAGO DE CHUCO - DEPARTAMENTO DE LA LIBERTAD</t>
  </si>
  <si>
    <t>RECUPERACION DE LOS SERVICIOS ECOSISTEMICOS DE REGULACION HIDRICA Y CONTROL DE EROSION DE SUELOS EN LAS MICRO CUENCAS DE LOS RIOS HUAMANZAÑA Y VIRU EN EL AMBITO DE LAS PROVINCIAS DE VIRU, SANTIAGO DE CHUCO Y JULCAN DEL DEPARTAMENTO DE LA LIBERTAD</t>
  </si>
  <si>
    <t>RECUPERACION DE LOS SERVICIOS ECOSISTEMICOS DE REGULACION HIDRICA Y CONTROL DE EROSION DE SUELOS EN LA CUENCA DEL RIO MOCHE EN EL AMBITO DE LAS 4 PROVINCIAS DEL DEPARTAMENTO DE LA LIBERTAD</t>
  </si>
  <si>
    <t>MEJORAMIENTO DE LA CAPACIDAD OPERATIVA DE LA GERENCIA REGIONAL DE AGRICULTURA LA LIBERTAD MEDIANTE LA ADQUISICION DE MAQUINARIA DISTRITO DE TRUJILLO - PROVINCIA DE TRUJILLO - DEPARTAMENTO DE LA LIBERTAD</t>
  </si>
  <si>
    <t>MEJORAMIENTO DEL SERVICIO DE AGUA PARA RIEGO A NIVEL PARCELARIO CON UN SISTEMA DE RIEGO TECNIFICADO EN LOS DISTRITOS DE SANTIAGO DE CHUCO Y CACHICADAN DE LA PROVINCIA DE SANTIAGO DE CHUCO - DEPARTAMENTO DE LA LIBERTAD</t>
  </si>
  <si>
    <t>Administración Directa</t>
  </si>
  <si>
    <t>MEJORAMIENTO DEL SERVICIO DE AGUA A NIVEL PARCELARIO CON UN SISTEMA DE RIEGO TECNIFICADO EN EL AMBITO DE 5 DISTRITOS DE LA PROVINCIA DE OTUZCO - DEPARTAMENTO DE LA LIBERTAD</t>
  </si>
  <si>
    <t>100 - AGRICULTURA</t>
  </si>
  <si>
    <t>15/08/2020  PRIMERA ETAPA</t>
  </si>
  <si>
    <t>25/11/2020 -  PRIMERA ETAPA DE EJECUCIÓN</t>
  </si>
  <si>
    <t xml:space="preserve">22/06/2021   PRIMERA ETAPA </t>
  </si>
  <si>
    <t>15/09/2020   PRIMERA ETAPA</t>
  </si>
  <si>
    <t>18/12/2020 PRIMERA ETAPA DE EJECUCIÓN</t>
  </si>
  <si>
    <t>05/03/2022   PRIMERA ETAPA</t>
  </si>
  <si>
    <t>26/02/2021   PRIMERA ETAPA</t>
  </si>
  <si>
    <t>30/10/2022   PRIMERA ETAPA</t>
  </si>
  <si>
    <t>30/09/2022   PRIMERA ETAPA</t>
  </si>
  <si>
    <t>10/01/202</t>
  </si>
  <si>
    <t>001 - SEDE CENTRAL</t>
  </si>
  <si>
    <t>Cuidadanos de los Distritos, Provincias de la Región La Libertad</t>
  </si>
  <si>
    <t>0001: PROGRAMA ARTICULADO NUTRICIONAL</t>
  </si>
  <si>
    <t>0002: SALUD MATERNO NEONATAL</t>
  </si>
  <si>
    <t>0016: TBC-VIH/SIDA</t>
  </si>
  <si>
    <t>0017: ENFERMEDADES METAXENICAS Y ZOONOSIS</t>
  </si>
  <si>
    <t>0018: ENFERMEDADES NO TRANSMISIBLES</t>
  </si>
  <si>
    <t>0024: PREVENCION Y CONTROL DEL CANCER</t>
  </si>
  <si>
    <t>0030: REDUCCION DE DELITOS Y FALTAS QUE AFECTAN LA SEGURIDAD CIUDADANA</t>
  </si>
  <si>
    <t>0042: APROVECHAMIENTO DE LOS RECURSOS HIDRICOS PARA USO AGRARIO</t>
  </si>
  <si>
    <t>0046: ACCESO Y USO DE LA ELECTRIFICACION RURAL</t>
  </si>
  <si>
    <t>0051: PREVENCION Y TRATAMIENTO DEL CONSUMO DE DROGAS</t>
  </si>
  <si>
    <t>0068: REDUCCION DE VULNERABILIDAD Y ATENCION DE EMERGENCIAS POR DESASTRES</t>
  </si>
  <si>
    <t>0083: PROGRAMA NACIONAL DE SANEAMIENTO RURAL</t>
  </si>
  <si>
    <t>0090: LOGROS DE APRENDIZAJE DE ESTUDIANTES DE LA EDUCACION BASICA REGULAR</t>
  </si>
  <si>
    <t>0103: FORTALECIMIENTO DE LAS CONDICIONES LABORALES</t>
  </si>
  <si>
    <t>0104: REDUCCION DE LA MORTALIDAD POR EMERGENCIAS Y URGENCIAS MEDICAS</t>
  </si>
  <si>
    <t>0106: INCLUSION DE NIÑOS, NIÑAS Y JOVENES CON DISCAPACIDAD EN LA EDUCACION BASICA Y TECNICO PRODUCTIVA</t>
  </si>
  <si>
    <t>0107: MEJORA DE LA FORMACION EN CARRERAS DOCENTES EN INSTITUTOS DE EDUCACION SUPERIOR NO UNIVERSITARIA</t>
  </si>
  <si>
    <t>0116: MEJORAMIENTO DE LA EMPLEABILIDAD E INSERCION LABORAL-PROEMPLEO</t>
  </si>
  <si>
    <t>0117: ATENCION OPORTUNA DE NIÑAS, NIÑOS Y ADOLESCENTES EN PRESUNTO ESTADO DE ABANDONO</t>
  </si>
  <si>
    <t>0121: MEJORA DE LA ARTICULACION DE PEQUEÑOS PRODUCTORES AL MERCADO</t>
  </si>
  <si>
    <t>0126: FORMALIZACION MINERA DE LA PEQUEÑA MINERIA Y MINERIA ARTESANAL</t>
  </si>
  <si>
    <t>0129: PREVENCION Y MANEJO DE CONDICIONES SECUNDARIAS DE SALUD EN PERSONAS CON DISCAPACIDAD</t>
  </si>
  <si>
    <t>0130: COMPETITIVIDAD Y APROVECHAMIENTO SOSTENIBLE DE LOS RECURSOS FORESTALES Y DE LA FAUNA SILVESTRE</t>
  </si>
  <si>
    <t>0131: CONTROL Y PREVENCION EN SALUD MENTAL</t>
  </si>
  <si>
    <t>0138: REDUCCION DEL COSTO, TIEMPO E INSEGURIDAD EN EL SISTEMA DE TRANSPORTE</t>
  </si>
  <si>
    <t>0147: FORTALECIMIENTO DE LA EDUCACION SUPERIOR TECNOLOGICA</t>
  </si>
  <si>
    <t>0148: REDUCCION DEL TIEMPO, INSEGURIDAD Y COSTO AMBIENTAL EN EL TRANSPORTE URBANO</t>
  </si>
  <si>
    <t>0150: INCREMENTO EN EL ACCESO DE LA POBLACION A LOS SERVICIOS EDUCATIVOS PUBLICOS DE LA EDUCACION BASICA</t>
  </si>
  <si>
    <t>1001: PRODUCTOS ESPECIFICOS PARA DESARROLLO INFANTIL TEMPRANO</t>
  </si>
  <si>
    <t>1002: PRODUCTOS ESPECIFICOS PARA REDUCCION DE LA VIOLENCIA CONTRA LA MUJER</t>
  </si>
  <si>
    <t>9001: ACCIONES CENTRALES</t>
  </si>
  <si>
    <t>9002: ASIGNACIONES PRESUPUESTARIAS QUE NO RESULTAN EN PRODUCTOS</t>
  </si>
  <si>
    <t>GOB. REGIONAL: GOBIERNO REGIONAL LA LIBERTAD</t>
  </si>
  <si>
    <t>410. INREN-NORTE</t>
  </si>
  <si>
    <t>401. INST. REGIONAL DE OFTALMOLOGIA</t>
  </si>
  <si>
    <t>GOBIERNO REGIONAL LA LBERTAD</t>
  </si>
  <si>
    <t>ADQUISICION DE CUATRO COCHES DE PARO EQUIPADO PARA EESS DISTRITAL LAREDO, DISTRITO LAREDO, PROVINCIA TRUJILLO, DEPARTAMENTO LA LIBERTAD</t>
  </si>
  <si>
    <t>LLAVE EN MANO</t>
  </si>
  <si>
    <t>CD N° 004-2021-GRLL-GRCO</t>
  </si>
  <si>
    <t>A. TARRILLO BARBA S.A. -20100024862</t>
  </si>
  <si>
    <t>ADQUISICION DE DOS (02) COCHES DE PARO, CUATRO (O4) MONITORES DE FUNCIONES VITALES DE 5 PARAMETROS Y DOS(02) DESFIBRILADORES CON MONITOR Y PALETAS EXTERNAS PARA EL EESS PROVINCIAL DE VIRU, VIRU DISTRITO DE VIRU, PROVINCIA VIRU, DEPARTAMENTO LA LIBERTAD, IOAAR 2486929, ITEM N° 1 - COCHE DE PARO EQUIPA</t>
  </si>
  <si>
    <t>CD N° 005-2021-GRLL-GRCO</t>
  </si>
  <si>
    <t>INTECWELD IMPORT S.A.C.- 20557041631</t>
  </si>
  <si>
    <t>ADQUISICION DE DOS (02) COCHES DE PARO, CUATRO (O4) MONITORES DE FUNCIONES VITALES DE 5 PARAMETROS Y DOS(02) DESFIBRILADORES CON MONITOR Y PALETAS EXTERNAS PARA EL EESS PROVINCIAL DE VIRU, VIRU DISTRITO DE VIRU, PROVINCIA VIRU, DEPARTAMENTO LA LIBERTAD, IOAAR 2486929, ITEM N° 2 - MONITOR DE FUNCIONES VITALES DE 5 PARAMETROS</t>
  </si>
  <si>
    <t>MANAGER MEDIC EQUIPMENT S.R.L. - 20546757472</t>
  </si>
  <si>
    <t>ADQUISICION DE DOS (02) COCHES DE PARO, CUATRO (O4) MONITORES DE FUNCIONES VITALES DE 5 PARAMETROS Y DOS(02) DESFIBRILADORES CON MONITOR Y PALETAS EXTERNAS PARA EL EESS PROVINCIAL DE VIRU, VIRU DISTRITO DE VIRU, PROVINCIA VIRU, DEPARTAMENTO LA LIBERTAD, IOAAR 2486929, ITEM N° 3 - DESFIBRILADOR CON MONITOR Y PALETAS EXTERNAS</t>
  </si>
  <si>
    <t>COMERC. E IND DENT TARRILLO BARBA S.A.C - 20100262291</t>
  </si>
  <si>
    <t>ADQUISICION DE DOS (02) MONITORES DE FUNCIONES VITALES DE 5 PARAMETROS PARA EL EESS DISTRITAL JERUSALEN, DISTRITO DE LA ESPERANZA, PROVINCIA TRUJILLO, DEPARTAMENTO LA LIBERTAD, IOARR 2498726</t>
  </si>
  <si>
    <t>CD N° 006-2021-GRLL-GRCO</t>
  </si>
  <si>
    <t>CARDIOPULMONARY CARE SOCIEDAD ANONIMA CERRADA - 20512709088</t>
  </si>
  <si>
    <t>ADQUISICION DE TRES (03) MONITORES MULTIPARAMETROS DE FUNCIONES VITALES DE 6 PARAMETROS Y DIEZ (10) CAMAS CLINICAS METALICAS RODABLES EN EL EESS DE APOYO LEONCIO PRADRO, HUAMACHUCO, DISTRITO DE HUAMACHUCO, PROVINCIA SANCHEZ CARRION, DEPARTAMENTO LA LIBERTAD IOARR 2486888, ITEM N° 1 - MONITOR DE FUNCIONES VITALES DE 6 PARAMETROS</t>
  </si>
  <si>
    <t>CD N° 007-2021-GRLL-GRCO</t>
  </si>
  <si>
    <t>ADQUISICION DE TRES (03) MONITORES MULTIPARAMETROS DE FUNCIONES VITALES DE 6 PARAMETROS Y DIEZ (10) CAMAS CLINICAS METALICAS RODABLES EN EL EESS DE APOYO LEONCIO PRADRO, HUAMACHUCO, DISTRITO DE HUAMACHUCO, PROVINCIA SANCHEZ CARRION, DEPARTAMENTO LA LIBERTAD IOARR 2486888, ITEM N° 2 - CAMA CLINICA RODABLE PARA ADULTOS</t>
  </si>
  <si>
    <t>INDUSTRIA Y SERVICIOS GENERALES SOLIS S.A.C. - 20551648436</t>
  </si>
  <si>
    <t>ADQUISICION DE TRES (03) DESFIBRILADORES CON MONITOR Y PALETAS, DIEZ (10) MONITORES MULTIPARAMETROS DE FUNCIONES VITALES DE 5 PARAMETROS, DIEZ (10) BOMBAS DE INFUSION DE DOS CANALES Y TREINTA (30) CAMAS CLINICAS RODABLES PARA ADULTO PARA EL EESS DE APOYO CHEPEN,DISTRITO DE CHEPEN,PROVINCIA CHEPEN,DEPARTAMENTO LA LIBERTAD, IOARR 2488450 ITEM Nª 1 - DESFIBRILADOR CON MONITOR Y PALETAS</t>
  </si>
  <si>
    <t>CD N° 008-2021-GRLL-GRCO</t>
  </si>
  <si>
    <t>MEDELCO SRL - 20208310730</t>
  </si>
  <si>
    <t>ADQUISICION DE TRES (03) DESFIBRILADORES CON MONITOR Y PALETAS, DIEZ (10) MONITORES MULTIPARAMETROS DE FUNCIONES VITALES DE 5 PARAMETROS, DIEZ (10) BOMBAS DE INFUSION DE DOS CANALES Y TREINTA (30) CAMAS CLINICAS RODABLES PARA ADULTO PARA EL EESS DE APOYO CHEPEN,DISTRITO DE CHEPEN,PROVINCIA CHEPEN,DEPARTAMENTO LA LIBERTAD, IOARR 2488450 ITEM Nª 2 - MONITOR DE FUNCIONES VITALES DE 5 PARAMETROS</t>
  </si>
  <si>
    <t>ADQUISICION DE TRES (03) DESFIBRILADORES CON MONITOR Y PALETAS, DIEZ (10) MONITORES MULTIPARAMETROS DE FUNCIONES VITALES DE 5 PARAMETROS, DIEZ (10) BOMBAS DE INFUSION DE DOS CANALES Y TREINTA (30) CAMAS CLINICAS RODABLES PARA ADULTO PARA EL EESS DE APOYO CHEPEN,DISTRITO DE CHEPEN,PROVINCIA CHEPEN,DEPARTAMENTO LA LIBERTAD, IOARR 2488450 ITEM Nª 3 - BOMBA DE INFUSION DE DOS CANALES</t>
  </si>
  <si>
    <t>ADQUISICION DE TRES (03) DESFIBRILADORES CON MONITOR Y PALETAS, DIEZ (10) MONITORES MULTIPARAMETROS DE FUNCIONES VITALES DE 5 PARAMETROS, DIEZ (10) BOMBAS DE INFUSION DE DOS CANALES Y TREINTA (30) CAMAS CLINICAS RODABLES PARA ADULTO PARA EL EESS DE APOYO CHEPEN,DISTRITO DE CHEPEN,PROVINCIA CHEPEN,DEPARTAMENTO LA LIBERTAD, IOARR 2488450 ITEM Nª 4 - CAMA CLINICA RODABLE PARA ADULTO</t>
  </si>
  <si>
    <t>INDUSTRIA Y SERVICIOS GENERALES SOLIS S.A.C. -20551648436</t>
  </si>
  <si>
    <t xml:space="preserve"> ADQUISICION DE SEIS (06) MONITORES MULTIPARAMETROS DE FUNCIONES VITALES 5 PARAMETROS, DOS(02) DESFIBRILADORES CON MONITOR Y PALETAS EXTERNAS Y ONCE (11) CAMAS CLINICAS RODABLES PARA ADULTO EN EL HOSPITAL OTUZCO ELPIDIO BEROVIDES PEREZ, OTUZCO DISTRITO DE OTUZCO, PROVINCIA OTUZCO, DEPARTAMENTO LA LIBERTAD, IOAAR 2486947-ITEM N° 1 - MONITOR DE FUNCIONES VITALES 5 PARAMETROS</t>
  </si>
  <si>
    <t>CD N° 009-2021-GRLL-GRCO</t>
  </si>
  <si>
    <t>MANAGER MEDIC EQUIPMENT S.R.L. 20546757472</t>
  </si>
  <si>
    <t>ADQUISICION DE SEIS (06) MONITORES MULTIPARAMETROS DE FUNCIONES VITALES 5 PARAMETROS, DOS(02) DESFIBRILADORES CON MONITOR Y PALETAS EXTERNAS Y ONCE (11) CAMAS CLINICAS RODABLES PARA ADULTO EN EL HOSPITAL OTUZCO ELPIDIO BEROVIDES PEREZ, OTUZCO DISTRITO DE OTUZCO, PROVINCIA OTUZCO, DEPARTAMENTO LA LIBERTAD, IOAAR 2486947-ITEM N° 2 - DESFIBRILADOR CON MONITOR Y PALETAS EXTERNAS</t>
  </si>
  <si>
    <t>ADQUISICION DE SEIS (06) MONITORES MULTIPARAMETROS DE FUNCIONES VITALES 5 PARAMETROS, DOS(02) DESFIBRILADORES CON MONITOR Y PALETAS EXTERNAS Y ONCE (11) CAMAS CLINICAS RODABLES PARA ADULTO EN EL HOSPITAL OTUZCO ELPIDIO BEROVIDES PEREZ, OTUZCO DISTRITO DE OTUZCO, PROVINCIA OTUZCO, DEPARTAMENTO LA LIBERTAD, IOAAR 2486947-ITEM N° 3 - CAMA CLINICA RODABLE PARA ADULTOS</t>
  </si>
  <si>
    <t>MOBILIARIOS HOSPITALARIOS SIN FIN S.A.C. - 20501881083</t>
  </si>
  <si>
    <t>ADQUISICION DE CUATRO (04) COCHES DE PARO EQUIPADO PARA EL EESS DE APOYO CHEPEN, DISTRITO DE CHEPEN, PROVINCIA CHEPEN, DEPARTAMENTO LA LIBERTAD, IOARR 2488450</t>
  </si>
  <si>
    <t>CD N° 011-2021-GRLL-GRCO</t>
  </si>
  <si>
    <t>A. TARRILLO BARBA S.A. - 20100024862</t>
  </si>
  <si>
    <t>ADQUISICION DE VEINTICINCO (25) PULSIOXIMETRO PORTATIL PARA EL EESS DE APOYO CHEPEN, DISTRITO DE CHEPEN, PROVINCIA CHEPEN, DEPARTAMENTO LA LIBERTAD, IOARR 2488450</t>
  </si>
  <si>
    <t>CD N° 012-2021-GRLL-GRCO</t>
  </si>
  <si>
    <t>FABRI MEDICAL S.A.C. - 20549255656</t>
  </si>
  <si>
    <t>ADQUISICION DE UNA AMBULANCIA URBANA EN EL EESS DISTRITAL LAREDO, DISTRITO DE LAREDO, PROVINCIA DE TRUJILLO, DEPARTAMENTO LA LIBERTAD</t>
  </si>
  <si>
    <t>CD N° 013-2021-GRLL-GRCO</t>
  </si>
  <si>
    <t>AMBULANCIAS EMMA S.A.C. - 20601375304</t>
  </si>
  <si>
    <t>ADQUISICION DE SIETE (07) PULSIOXIMETROS PORTATILES PARA EL EESS DISTRITAL JERUSALEN, DISTRITO DE LA ESPERANZA, PROVINCIA TRUJILLO, DEPARTAMENTO LA LIBERTAD, IOARR 2498726</t>
  </si>
  <si>
    <t>CD N° 014-2021-GRLL-GRCO</t>
  </si>
  <si>
    <t>ADQUISICION DE DIEZ (10)PULSIOXIMETROS PORTATILES PARA EL EESS DE APOYO LEONCIO PRADRO, HUAMACHUCO, DISTRITO DE HUAMACHUCO, PROVINCIA SANCHEZ CARRION, DEPARTAMENTO LA LIBERTAD IOARR 2486888</t>
  </si>
  <si>
    <t>CD N° 015-2021-GRLL-GRCO</t>
  </si>
  <si>
    <t>CORPORACION TECNOBIOMEDICA HEALTHCARE DEL PERU S.A.C. - 20566145163</t>
  </si>
  <si>
    <t>ADQUISICION DE CUARENTA Y TRES (43) ASPIRADORES DE SECRECIONES RODABLES, DOCE (12) MONITORES DE FUNCIONES VITALES DE TRANSPORTE Y TREINTA (30) PULSIOXÍMETROS PORTÁTILES; EN EL EESS REGIONAL DOCENTE DE TRUJILLO, TRUJILLO DISTRITO DE TRUJILLO, PROVINCIA TRUJILLO, DEPARTAMENTO LA LIBERTAD, IOARR 2488485 ITEM 1 - ADQUISICIÓN DE CUARENTA Y TRES (43) ASPIRADORES DE SECRECIONES RODABLES</t>
  </si>
  <si>
    <t>CD N° 017-2021-GRLL-GRCO</t>
  </si>
  <si>
    <t>ADQUISICION DE CUARENTA Y TRES (43) ASPIRADORES DE SECRECIONES RODABLES, DOCE (12) MONITORES DE FUNCIONES VITALES DE TRANSPORTE Y TREINTA (30) PULSIOXÍMETROS PORTÁTILES; EN EL EESS REGIONAL DOCENTE DE TRUJILLO, TRUJILLO DISTRITO DE TRUJILLO, PROVINCIA TRUJILLO, DEPARTAMENTO LA LIBERTAD, IOARR 2488485 ITEM 2 - ADQUISICIÓN DE DOCE (12) MONITORES DE FUNCIONES VITALES DE TRANSPORTE</t>
  </si>
  <si>
    <t>MEDSTEP PERU S.A.C. 20553285101</t>
  </si>
  <si>
    <t>ADQUISICION DE CUARENTA Y TRES (43) ASPIRADORES DE SECRECIONES RODABLES, DOCE (12) MONITORES DE FUNCIONES VITALES DE TRANSPORTE Y TREINTA (30) PULSIOXÍMETROS PORTÁTILES; EN EL EESS REGIONAL DOCENTE DE TRUJILLO, TRUJILLO DISTRITO DE TRUJILLO, PROVINCIA TRUJILLO, DEPARTAMENTO LA LIBERTAD, IOARR 2488485 ITEM 3 - ADQUISICIÓN DE.TREINTA (30) PULSIOXIMETROS PORTATILES</t>
  </si>
  <si>
    <t>NOVAMEDICAL CORPORATION S.A.C. - 20491926491</t>
  </si>
  <si>
    <t>ADQUISICION DE DIEZ (10) COCHES DE PARO PARA INTUBACIÓN DIFICIL, DOS (02) CAPSULAS DE AISLAMIENTO Y CINCUENTA Y TRES (53) MESAS DE ACERO INOXIDABLE RODABLE PARA MULTIPLES USOS; EN EL EESS REGIONAL DOCENTE DE TRUJILLO, TRUJILLO DISTRITO DE TRUJILLO, PROVINCIA TRUJILLO, DEPARTAMENTO LA LIBERTAD, IOARR 2488485, ITEM 1 - ADQUISICIÓN DE DIEZ (1O) COCHES DE PARO PARA INTUBACIÓN DIFICIL</t>
  </si>
  <si>
    <t>CD N° 018-2021-GRLL-GRCO</t>
  </si>
  <si>
    <t>CIA MEGA MEDIC S.A.C. - 20600340779</t>
  </si>
  <si>
    <t>ADQUISICION DE DIEZ (10) COCHES DE PARO PARA INTUBACIÓN DIFICIL, DOS (02) CAPSULAS DE AISLAMIENTO Y CINCUENTA Y TRES (53) MESAS DE ACERO INOXIDABLE RODABLE PARA MULTIPLES USOS; EN EL EESS REGIONAL DOCENTE DE TRUJILLO, TRUJILLO DISTRITO DE TRUJILLO, PROVINCIA TRUJILLO, DEPARTAMENTO LA LIBERTAD, IOARR 2488485, ITEM 2 - ADQUISICIÓN DE DOS (02) CAPSULAS DE AISLAMIENTO</t>
  </si>
  <si>
    <t>AYNI S.A.C. - 20481967300</t>
  </si>
  <si>
    <t>ADQUISICION DE DIEZ (10) COCHES DE PARO PARA INTUBACIÓN DIFICIL, DOS (02) CAPSULAS DE AISLAMIENTO Y CINCUENTA Y TRES (53) MESAS DE ACERO INOXIDABLE RODABLE PARA MULTIPLES USOS; EN EL EESS REGIONAL DOCENTE DE TRUJILLO, TRUJILLO DISTRITO DE TRUJILLO, PROVINCIA TRUJILLO, DEPARTAMENTO LA LIBERTAD, IOARR 2488485, ITEM 3 - 19 ADQUISICIÓN DE CINCUENTA Y TRES (53) MESAS DE ACERO INOXIDABLE RODABLE PARA MULTIPLES USOS</t>
  </si>
  <si>
    <t>INDUSTRIA Y SERVICIOS GENERALES SOLIS S.A.C. 20551648436</t>
  </si>
  <si>
    <t>ADQUISICION DE CUARENTA Y SEIS (46) VENTILADORES MECANICOS ADULTO PEDIATRICO Y TREINTA Y CUATRO (34) COCHES DE PARO EQUIPADO; EN EL EESS REGIONAL DOCENTE DE TRUJILLO, TRUJILLO DISTRITO DE TRUJILLO, PROVINCIA TRUJILLO, DEPARTAMENTO LA LIBERTAD, IOARR 2488485 ITEM 1 - VENTILADORES MECANICOS ADULTO PEDIATRICO</t>
  </si>
  <si>
    <t>CD N° 019-2021-GRLL-GRCO</t>
  </si>
  <si>
    <t>BASCAT Y CIA S.A.C. - 20101281702</t>
  </si>
  <si>
    <t>ADQUISICION DE CUARENTA Y SEIS (46) VENTILADORES MECANICOS ADULTO PEDIATRICO Y TREINTA Y CUATRO (34) COCHES DE PARO EQUIPADO; EN EL EESS REGIONAL DOCENTE DE TRUJILLO, TRUJILLO DISTRITO DE TRUJILLO, PROVINCIA TRUJILLO, DEPARTAMENTO LA LIBERTAD, IOARR 2488485 ITEM 2 - COCHES DE PARO EQUIPADO</t>
  </si>
  <si>
    <t>BIOTECNOLOGIC IMPORT S.A.C. - 20493132416</t>
  </si>
  <si>
    <t>ADQUISICION DE CIENTO SETENTA Y NUEVE (179) CAMAS CLINICAS RODABLES PARA ADULTO ; EN EL EESS REGIONAL DOCENTE DE TRUJILLO, TRUJILLO DISTRITO DE TRUJILLO, PROVINCIA TRUJILLO, DEPARTAMENTO LA LIBERTAD, IOARR 2488485</t>
  </si>
  <si>
    <t>CD N° 020-2021-GRLL-GRCO</t>
  </si>
  <si>
    <t>CONSORCIO CIA MEGA MEDIC/CTBH PERU :
CORPORACION TECNOBIOMEDICA HEALTHCARE DEL PERU S.A.C. - 20566145163 - CIA MEGA MEDIC S.A.C.- 20600340779</t>
  </si>
  <si>
    <t>ADQUISICION DE UN ECOGRAFO PORTATIL; EN EL EESS REGIONAL DOCENTE DE TRUJILLO, TRUJILLO DISTRITO DE TRUJILLO, PROVINCIA TRUJILLO, DEPARTAMENTO LA LIBERTAD, IOARR 2488485</t>
  </si>
  <si>
    <t>CD N° 021-2021-GRLL-GRCO</t>
  </si>
  <si>
    <t>MEDISONIC S.A.C. - 20376801927</t>
  </si>
  <si>
    <t>ADQUISICION DE TREINTA Y CUATRO (34) DESFIBRILADORES CON MONITOR Y PALETAS EXTERNAS ; EN EL EESS REGIONAL DOCENTE DE TRUJILLO, TRUJILLO DISTRITO DE TRUJILLO, PROVINCIA TRUJILLO, DEPARTAMENTO LA LIBERTAD, IOARR 2488485</t>
  </si>
  <si>
    <t>CD N° 022-2021-GRLL-GRCO</t>
  </si>
  <si>
    <t>DDM MEDICAL S.A.C - 20600096622</t>
  </si>
  <si>
    <t>ADQUISICIÓN DE DOS (02) AMBULANCIAS URBANAS TIPO III; EN EL EESS REGIONAL DOCENTE DE TRUJILLO, TRUJILLO, DISTRITO DE TRUJILLO, PROVINCIA DE TRUJILLO, DEPARTAMENTO LA LIBERTAD, IOARR 2488485</t>
  </si>
  <si>
    <t>CD N° 023-2021-GRLL-GRCO</t>
  </si>
  <si>
    <t>BERTONATI TECHNOLOGIES S.A. - 20517698131</t>
  </si>
  <si>
    <t>ADQUISICION DE UN ECOGRAFO DOOPLER CARDIOVASCULAR ; EN EL EESS REGIONAL DOCENTE DE TRUJILLO, TRUJILLO DISTRITO DE TRUJILLO, PROVINCIA TRUJILLO, DEPARTAMENTO LA LIBERTAD, IOARR 2488485</t>
  </si>
  <si>
    <t>CD N° 024-2021-GRLL-GRCO</t>
  </si>
  <si>
    <t>TECNOLOGIA INDUSTRIAL Y NACIONAL S.A. - 20110133091</t>
  </si>
  <si>
    <t>ADQUISICIÓN DE CINCUENTA Y TRES (53) CAMAS CAMILLAS MULTIPROPÓSITOS ELÉCTRICA TIPO UCI; EN EL EESS REGIONAL DOCENTE DE TRUJILLO, TRUJILLO, DISTRITO DE TRUJILLO, PROVINCIA DE TRUJILLO, DEPARTAMENTO LA LIBERTAD, IOARR 2488485</t>
  </si>
  <si>
    <t>CD N° 025-2021-GRLL-GRCO</t>
  </si>
  <si>
    <t>ADVANTAGE MEDICAL SOCIEDAD ANONIMA CERRADA - 20506475954</t>
  </si>
  <si>
    <t>ADQUISICION DE DIEZ (10) ELECTROCARDIOGRAFOS; EN EL EESS REGIONAL DOCENTE DE TRUJILLO, TRUJILLO DISTRITO DE TRUJILLO, PROVINCIA TRUJILLO, DEPARTAMENTO LA LIBERTAD, IOARR 2488485</t>
  </si>
  <si>
    <t>CD N° 026-2021-GRLL-GRCO</t>
  </si>
  <si>
    <t>TECNOMED S A - 20100851106</t>
  </si>
  <si>
    <t>ADQUISICION DE UN EQUIPO DE RAYOS X RODABLE DIGITAL ; EN EL EESS REGIONAL DOCENTE DE TRUJILLO, TRUJILLO DISTRITO DE TRUJILLO, PROVINCIA TRUJILLO, DEPARTAMENTO LA LIBERTAD, IOARR 2488485</t>
  </si>
  <si>
    <t>CD N° 027-2021-GRLL-GRCO</t>
  </si>
  <si>
    <t>ADQUISICION DE CINCUENTA Y TRES (53) MONITORES DE FUNCIONES VITALES DE 8 PARAMETROS ; EN EL EESS REGIONAL DOCENTE DE TRUJILLO, TRUJILLO DISTRITO DE TRUJILLO, PROVINCIA TRUJILLO, DEPARTAMENTO LA LIBERTAD, IOARR 2488485</t>
  </si>
  <si>
    <t>CD N° 029-2021-GRLL-GRCO</t>
  </si>
  <si>
    <t>ADQUISICION DE UN GRUPO ELECTROGENO ENCAPSULADO E INSONORIZADO PARA LA 400-845: REGION LA LIBERTAD SALUD, AV TEODORO VALCARCEL 1195 DISTRITO DE TRUJILLO, PROVINCIA TRUJILLO, DEPARTAMENTO LA LIBERTAD, IOARR 2507117</t>
  </si>
  <si>
    <t>CD N° 030-2021-GRLL-GRCO</t>
  </si>
  <si>
    <t>ENERGIA CONTROLADA DEL PERU S.A.C. - 20600003322</t>
  </si>
  <si>
    <t>ADQUISICION DE COMBUSTIBLE DIESEL B5 S-50 PARA ACTIVIDADES OPERATIVAS DE LA SUBGERENCIA DE CAMINOS DEL GOBIERNO REGIONAL LA LIBERTAD</t>
  </si>
  <si>
    <t>SUBASTA INVERSA ELECTRONICA</t>
  </si>
  <si>
    <t>NO CORRESPONDE</t>
  </si>
  <si>
    <t>SIE N° 001-2021-GRLL-GRCO-2DA CONV</t>
  </si>
  <si>
    <t>SERVICENTRO RAMIREZ S.A.C. - 20275873480</t>
  </si>
  <si>
    <t>ADQUISICIÓN DE CEMENTO TIPO I PARA EL SERVICIO DE MANTENIMIENTO PERIODICO DE LA CARRETERA RUTA N° LI-129 TRAMO EMP. PE 10 C (TAYABAMBA), TOMAC, PUERTA DEL MONTE, CUMPAN, UCUBAMBA, ONGON</t>
  </si>
  <si>
    <t>SIE N° 002-2021-GRLL-GRCO</t>
  </si>
  <si>
    <t>CABANILLAS TEJADA CARLOS ALBERTO - 10193248328</t>
  </si>
  <si>
    <t>ADQUISICIÓN DE COMBUSTIBLE PETROLEO DIESEL B5 S-50 PARA EL SERVICIO DE MANTENIMIENTO PERIODICO DE LA CARRETERA RUTA N° LI-129 TRAMO EMP.PE-10 C (TAYABAMBA), TOMAC, PUERTA DEL MONTE, CUMPAM, UCUBAMBA, ONGON</t>
  </si>
  <si>
    <t>SIE N° 003-2021-GRLL-GRCO</t>
  </si>
  <si>
    <t>ESTACION DE SERVICIOS VIRGEN DEL ROSARIO S.A.C. - 20603326459</t>
  </si>
  <si>
    <t>ADQUISICIÓN DE ECOGRAFO DOPPLER 3D PARA EL CENTRO DE SALUD SAN MARTIN DE PORRAS, MICRORED TRUJILLO</t>
  </si>
  <si>
    <t>AS N° 014-2020-GRLL-GRCO-2DA CONV</t>
  </si>
  <si>
    <t>ADQUISICIÓN DE RED DE OXÍGENO CON VÁLVULAS Y ACCESORIOS PARA EL CENTRO DE SALUD ROSA SÁNCHEZ DE SANTILLÁN DE LA MICRORED ASCOPE, PROVINCIA DE ASCOPE, LA LIBERTAD</t>
  </si>
  <si>
    <t>AS N° 025-2020-GRLL-GRCO-3RA CONV</t>
  </si>
  <si>
    <t>INDUSTRIA Y SERVICIOS ELECTROTECNICOS LONER E.I.R.L. - 20131913282</t>
  </si>
  <si>
    <t>AS N° 030-2020-GRLL-GRCO-2DA CONV</t>
  </si>
  <si>
    <t>TAMI SERVICIOS Y VENTAS E.I.R.L. - 20604822964</t>
  </si>
  <si>
    <t>ADQUISICIÓN DE RED DE OXÍGENO CON VÁLVULAS Y ACCESORIOS PARA EL CENTRO DE SALUD CON INTERNAMIENTO WALTER CRUZ VILCA, ALTO MOCHE, TRUJILLO , LA LIBERTAD</t>
  </si>
  <si>
    <t>AS N° 032-2020-GRLL-GRCO-3RA CONV</t>
  </si>
  <si>
    <t>CONTRATACIÓN DE SERVICIO DENOMINADO: MANTENIMIENTO RUTINARIO CARRETERA RUTA LI 105, TRAMO: SINSICAP, YERBABUENA, COLLAMBAY</t>
  </si>
  <si>
    <t>AS N° 001-2021-GRLL-GRCO</t>
  </si>
  <si>
    <t>INVERSIONES ARMAS &amp; W S.A.C. - 20601407681</t>
  </si>
  <si>
    <t>CONTRATACIÓN DE SERVICIO DENOMINADO: MANTENIMIENTO DE LA CARRETERA RUTA LI-106, TRAMO: BAÑOS CHIMÚ, DV. SAN JUAN (CAJ-106), SIMBRÓN, FARRAT, SOGÓN, SAYAPULLO</t>
  </si>
  <si>
    <t>AS N° 002-2021-GRLL-GRCO</t>
  </si>
  <si>
    <t>INVERSIONES ARMAS &amp; W S.A.C.- 20601407681</t>
  </si>
  <si>
    <t>CONTRATACIÓN DE SERVICIO DENOMINADO: MANTENIMIENTO RUTINARIO CARRETERA RUTA LI-127, TRAMO DESVÍO EL HUAYO, CHILLIA</t>
  </si>
  <si>
    <t>AS N° 003-2021-GRLL-GRCO</t>
  </si>
  <si>
    <t>INVERSIONES &amp; PROYECTOS ZELAYA S.A.C. - 20559932541</t>
  </si>
  <si>
    <t>CONTRATACION DE BIENES PARA EL MEJORAMIENTO DE LA PLATAFORMA DIGITAL DE GESTIÓN DOCUMENTAL EN EL GOBIERNO REGIONAL DE LA LIBERTAD, DISTRITO DE TRUJILLO, PROVINCIA DE TRUJILLO, DEPARTAMENTO DE LA LIBERTAD, CÓDIGO ÚNICO DE INVERSIONES: 2489026</t>
  </si>
  <si>
    <t>AS N° 004-2021-GRLL-GRCO DERIVADA DE LA LP N° 005-2020-GRLL-GRCO</t>
  </si>
  <si>
    <t>HARDTECH SOLUTIONS S.A.C. - 20481066094</t>
  </si>
  <si>
    <t>ADQUISICION DE MONITOR DE FUNCIONES VITALES DE 5 PARÁMETROS PARA EL CENTRO DE SALUD WALTER CRUZ VILCA</t>
  </si>
  <si>
    <t>AS N° 005-2021-GRLL-GRCO</t>
  </si>
  <si>
    <t>ADQUISICION DE MAQUINA INYECTORA DE POLIURETANO (PU) PARA EL MEJORAMIENTO Y AMPLIACION DE LA CAPACIDAD DE PRODUCCION DE CALZADO PARA DAMA Y CABALLERO EN LA EMPRESA GRUPO CARUSSO SAC, EN EL DISTRITO DEL PORVENIR , PROVINCIA DE TRUJILLO</t>
  </si>
  <si>
    <t>AS N° 012-2021-GRLL-GRCO-2DA CONV</t>
  </si>
  <si>
    <t>MAQUICENTRO &amp; SERVICIOS GENERALES VIDAFIL S.A.C. - 20482682775</t>
  </si>
  <si>
    <t>ADQUISICION DE CENTRO MECANIZADO VERTICAL CNC PARA EL MEJORAMIENTO DE LA TECNOLOGIA CNC PARA LA PRODUCCION DE MAQUINARIA DE CONSTRUCCION Y AGRICOLA EN LA EMPRESA INGENIEROS EN ACCION SRL, DISTRITO DE HUANCHACO, PROVINCIA DE TRUJILLO, REGION LA LIBERTAD</t>
  </si>
  <si>
    <t>AS N° 016-2021-GRLL-GRCO-2DA CONV</t>
  </si>
  <si>
    <t>ANDES TECHNOLOGY SOCIEDAD ANONIMA CERRADA - 20523442041</t>
  </si>
  <si>
    <t>ADQUISICIÓN DE MAQUINARIA PARA EL MEJORAMIENTO DE LA CAPACIDAD PRODUCTIVA DE CALZADO PARA DAMA EN LA EMPRESA GRUPO DEL PRADO S.A.C, DISTRITO DE EL PORVENIR, PROVINCIA DE TRUJILLO, REGION LA LIBERTAD</t>
  </si>
  <si>
    <t>AS N° 018-2021-GRLL-GRCO</t>
  </si>
  <si>
    <t>ADQUISICIÓN DE DIVIDIDORA DE CUERO PARA EL MEJORAMIENTO DE LA CAPACIDAD PRODUCTIVA PARA LA ELABORACION DE CUERO PARA CALZADO EN CURTIDURIA SARCO S.A.C, EN EL DISTRITO DE LA ESPERANZA, PROVINCIA DE TRUJILLO, REGION LA LIBERTAD</t>
  </si>
  <si>
    <t>AS N° 019-2021-GRLL-GRCO</t>
  </si>
  <si>
    <t>ADQUISICION DE BIENES PARA EL MEJORAMIENTO DEL DISEÑO DE CALZADO TRUJILLANO CON TECNOLOGIA E INNOVACION EN CADENA, EN LA EMPRESA MD LEATHER CORP S.A.C, EN EL DISTRITO EL PORVENIR, REGION LA LIBERTAD - ITEM N° 1 - ADQUISICIÓN DE DIGITALIZADOR DE HORMAS, PANTALLA, SOPORTE PARA PANTALLA Y VISUALIZADOR DE DISEÑO</t>
  </si>
  <si>
    <t>AS N° 022-2021-GRLL-GRCO-2DA CONV</t>
  </si>
  <si>
    <t>S360 SMART S.A.C. - 20606879793</t>
  </si>
  <si>
    <t>ADQUISICION DE BIENES PARA EL MEJORAMIENTO DEL DISEÑO DE CALZADO TRUJILLANO CON TECNOLOGIA E INNOVACION EN CADENA, EN LA EMPRESA MD LEATHER CORP S.A.C, EN EL DISTRITO EL PORVENIR, REGION LA LIBERTAD - ITEM N° 2 - ADQUISICIÓN DE IMPRESORAS 3D</t>
  </si>
  <si>
    <t>ADQUISICION DE BIENES PARA EL MEJORAMIENTO DEL DISEÑO DE CALZADO TRUJILLANO CON TECNOLOGIA E INNOVACION EN CADENA, EN LA EMPRESA MD LEATHER CORP S.A.C, EN EL DISTRITO EL PORVENIR, REGION LA LIBERTAD - ITEM N° 3 - ADQUISICIÓN DE ESCÁNERES</t>
  </si>
  <si>
    <t>ADQUISICION DE BIENES PARA EL MEJORAMIENTO DEL DISEÑO DE CALZADO TRUJILLANO CON TECNOLOGIA E INNOVACION EN CADENA, EN LA EMPRESA MD LEATHER CORP S.A.C, EN EL DISTRITO EL PORVENIR, REGION LA LIBERTAD - ITEM N° 4 - ADQUISICIÓN DE SOFTWARE</t>
  </si>
  <si>
    <t>ZANABRIA SANCHEZ YSMAEL GABRIEL - 10080357261</t>
  </si>
  <si>
    <t>ADQUISICIÓN DE ESTABILIZADOR DE SUELOS PARA EL SERVICIO DE MANTENIMIENTO PERIODICO DE LA CARRETERA RUTA N° LI-129 TRAMO EMP.PE-10 C (TAYABAMBA), TOMAC, PUERTA DEL MONTE, CUMPAM, UCUBAMBA, ONGON</t>
  </si>
  <si>
    <t>AS N° 023-2021-GRLL-GRCO DERIVADA DE LA LP N° 003-2021-GRLL-GRCO</t>
  </si>
  <si>
    <t>CONSORCIO LA LIBERTAD :
CABANILLAS TEJADA CARLOS ALBERTO - 10193248328 - RIMAPA HERNANDEZ LEIDY YOSILUD - 10402676600</t>
  </si>
  <si>
    <t>ADQUISICION DE CONGELADORAS Y REFRIGERADORAS PARA LA CADENA DE FRIO DE LOS ESTABLECIMIENTOS DE SALUD DEL PRIMER NIVEL DE ATENCION, REGION LA LIBERTAD, IOARR 2509721, ITEM 1 - CONGELADORA ELECTRICA HORIZONTAL DE 260L</t>
  </si>
  <si>
    <t>LP N° 001-2021-GRLL-GRCO</t>
  </si>
  <si>
    <t>CORPORACION CIMMSA SOCIEDAD ANONIMA - CORPORACION CIMMSA S.A. - 20543306771</t>
  </si>
  <si>
    <t>ADQUISICION DE CONGELADORAS Y REFRIGERADORAS PARA LA CADENA DE FRIO DE LOS ESTABLECIMIENTOS DE SALUD DEL PRIMER NIVEL DE ATENCION, REGION LA LIBERTAD, IOARR 2509721, ITEM 2 - REFRIGERADORA Y CONGELADORA FOTOVOLTAICA DE 85 L A MAS</t>
  </si>
  <si>
    <t>DIAGNOSTICA PERUANA S.A.C. - 20501887286</t>
  </si>
  <si>
    <t>ADQUISICION DE CONGELADORAS Y REFRIGERADORAS PARA LA CADENA DE FRIO DE LOS ESTABLECIMIENTOS DE SALUD DEL PRIMER NIVEL DE ATENCION, REGION LA LIBERTAD, IOARR 2509721, ITEM 3 - CONGELADORA ELECTRICA HORIZONTAL DE 95 L</t>
  </si>
  <si>
    <t>ADQUISICION DE CONGELADORAS Y REFRIGERADORAS PARA LA CADENA DE FRIO DE LOS ESTABLECIMIENTOS DE SALUD DEL PRIMER NIVEL DE ATENCION, REGION LA LIBERTAD, IOARR 2509721, ITEM 4 - REFRIGERADORA HORIZONTAL PARA VACUNAS TIPO ICE LINED 105 L</t>
  </si>
  <si>
    <t>KOSSODO S.A.C.- 20100488427</t>
  </si>
  <si>
    <t>ADQUISICIÓN DE EQUIPAMIENTO MEDICO PARA EL DPTO. DE HEMOTERAPIA Y BANCO DE SANGRE DEL IREN NORTE, EN EL MARCO DE LA IOAAR OPTIMIZACIÓN, 2382054 - ITEM N° 1 - CENTRIFUGA REFRIGERADA PARA 16 BOLSAS DE SANGRE</t>
  </si>
  <si>
    <t>LP N° 005-2021-GRLL-GRCO</t>
  </si>
  <si>
    <t>AMERICAN HOSP SCIEF EQUIP CO DEL PERU SA - 20100162238</t>
  </si>
  <si>
    <t>ADQUISICIÓN DE EQUIPAMIENTO MEDICO PARA EL DPTO. DE HEMOTERAPIA Y BANCO DE SANGRE DEL IREN NORTE, EN EL MARCO DE LA IOAAR OPTIMIZACIÓN, 2382054 - ITEM N° 2 - CONSERVADORA DE SANGRE PARA 360 BOLSAS A MAS</t>
  </si>
  <si>
    <t>CONTRATACION DEL SERVICIO DE SEGURO CONTRA TODO RIESGO DE LA MAQUINARIA PESADA Y VEHICULOS ASIGNADOS A LA SUBGERENCIA DE CAMINOS DEL GOBIERNO REGIONAL LA LIBERTAD</t>
  </si>
  <si>
    <t>CONCURSO PUBLICO</t>
  </si>
  <si>
    <t>CP N° 001-2021-GRLL-GRCO</t>
  </si>
  <si>
    <t>PACIFICO COMPAÑIA DE SEGUROS Y REASEGUROS - 20332970411</t>
  </si>
  <si>
    <t>ADQUISICION DE LUBRICANTES Y GRASAS PARA EL SERVICIO DE MANTENIMIENTO PERIODICO DE LA CARRETERA RUTA N° LI-129 TRAMO EMP-PE- 10C (TAYABAMBA) – TOMAC – PUERTA DEL MONTE – CUMPAM
 – UCUBAMBA - ONCON</t>
  </si>
  <si>
    <t>COMPARACION DE PRECIOS</t>
  </si>
  <si>
    <t>COMPRE N° 001-2021-GRLL-GRCO</t>
  </si>
  <si>
    <t>MODIGA AUTOMOTRIZ S.R.L. - 20480920555</t>
  </si>
  <si>
    <t>SERVICIO DE FOTOCOPIADO PARA EL GOBIERNO REGIONAL LA LIBERTAD</t>
  </si>
  <si>
    <t>AS-01-2021-GRLL-GRA</t>
  </si>
  <si>
    <t>244,022.18</t>
  </si>
  <si>
    <t>COPY MARKET EXPRESS S.A.C. - 20482487131</t>
  </si>
  <si>
    <t>CULMINADO</t>
  </si>
  <si>
    <t xml:space="preserve">ADQUISICION DE ALIMENTO BALANCEADO PARA TRUCHA ARCO IRIS PARA LA CAMPAÑA DE PRODUCCION 2021
</t>
  </si>
  <si>
    <t>AS-02-2021-GRLL-GRA</t>
  </si>
  <si>
    <t>CENTRAL AGROPECUARIA S.R.L. 20407565828</t>
  </si>
  <si>
    <t>CONTRATACIÓN DEL SERVICIO DE LIMPIEZA Y ASEO INTEGRAL DE LOS AMBIENTES E INSTALACIONES DE LA GOBERNACIÓN Y CASA DE LA IDENTIDAD - GOBIERNO REGIONAL LA LIBERTAD</t>
  </si>
  <si>
    <t>AS-03-2021-GRLL-GRA</t>
  </si>
  <si>
    <t>144118.23</t>
  </si>
  <si>
    <t>CLEANER &amp; GARDEN S.A.C. - 20601369169</t>
  </si>
  <si>
    <t>ADQUISICIÓN DE BOLSA DE ALIMENTOS PARA SERVIDORES DEL DECRETO LEGISLATIVO 276: PRIMERA, SEGUNDA Y TERCERA ENTREGA 2021</t>
  </si>
  <si>
    <t>AS-04-2021-GRLL-GRA</t>
  </si>
  <si>
    <t>937150.4</t>
  </si>
  <si>
    <t>COMERCIALIZADORA JACO S.A.C. - 20606976179</t>
  </si>
  <si>
    <t>CONTRATACIÓN DE UN PROFESIONAL CON CONOCIMIENTO EN GESTIÓN PÚBLICA PARA LA COORDINACIÓN, MONITOREO, SUPERVISIÓN Y EVALUACIÓN DEL CONVENIO DE ASIGNACIÓN POR DESEMPEÑO (CAD) EN EL MARCO DEL FONDO DE ESTÍMULO AL DESEMPEÑO Y LOGRO DE LOS RESULTADOS SOCIALES (FED)</t>
  </si>
  <si>
    <t>AS-05-2021-GRLL-GRA</t>
  </si>
  <si>
    <t>78,000.00</t>
  </si>
  <si>
    <t>FIESTAS CHUNGA EDWIN ROY - 10181223656</t>
  </si>
  <si>
    <t>ADQUISICION DE FILTROS PARA UNIDADES MOVILES DE LA SEDE CENTRAL DEL GRLL</t>
  </si>
  <si>
    <t>AS-06-2021-GRLL-GRA</t>
  </si>
  <si>
    <t xml:space="preserve">SIFUENTES LUJAN LUIS FERNANDO - 10444278841 </t>
  </si>
  <si>
    <t>SERVICIO DE INTERNET E INTERCONEXION Y SEGURIDAD PERIMETRAL GESTIONADA PARA LA UNIDAD EJECUTORA 001 GOBIERNO REGIONAL LA LIBERTAD</t>
  </si>
  <si>
    <t>AS-07-2021-GRLL-GRA</t>
  </si>
  <si>
    <t>AMERICA MOVIL PERU S.A.C. - 20467534026</t>
  </si>
  <si>
    <t>VIGENTE</t>
  </si>
  <si>
    <t>SERVICIO A TODO COSTO DE MANTENIMIENTO Y REPARACIÓN DE CERCO PERIMÉTRICO DEL ÁREA DE TERRENO REACTIVACIÓN 2016</t>
  </si>
  <si>
    <t>AS-08-2021-GRLL-GRA</t>
  </si>
  <si>
    <t>RESUELTO</t>
  </si>
  <si>
    <t>ADQUISICIÓN DE UNIFORMES PARA EL PERSONAL ADMINISTRATIVO DEL DECRETO LEGISLATIVO 276</t>
  </si>
  <si>
    <t>AS-09-2021-GRLL-GRA</t>
  </si>
  <si>
    <t>GORDILLO PONCE CARLOS ENRIQUE/ 
CIXMEDICAL E.I.R.L./
VASQUEZ SAAVEDRA ANIBAL (10166346245/
20608254073/
10166168801)</t>
  </si>
  <si>
    <t>CONTRATACIÓN DEL SERVICIO DE GUARDIANIA PARA LAS INSTALACIONES DEL GOBIERNO REGIONAL LA LIBERTAD</t>
  </si>
  <si>
    <t>AS-10-2021-GRLL-GRA</t>
  </si>
  <si>
    <t>HUMAN RESOURCES COMPANY S.A.C. - HR COMPANY S.A.C. -20604174857</t>
  </si>
  <si>
    <t>CONTRATACION DEL SERVICIO DE VIGILANCIA PARA EL CENTRO DE OPERACIONES DE EMERGENCIA REGIONAL - COER Y GERENCIA REGIONAL DE TRABAJO Y PROMOCIÓN DEL EMPLEO</t>
  </si>
  <si>
    <t>AS-11-2021-GRLL-GRA</t>
  </si>
  <si>
    <t>EMPRESA DE SEGURIDAD PRIVADA FORCA DELTA S.A.C - 20603335300 - .</t>
  </si>
  <si>
    <t>ADQUISICIÓN E IMPLEMENTACIÓN DE UNA OFICINA MOVIL PARA BRINDAR LOS SERVICIOS DE LA GERENCIA REGIONAL DE TRABAJO Y PROMOCIÓN DEL EMPLEO</t>
  </si>
  <si>
    <t>AS-12-2021-GRLL-GRA</t>
  </si>
  <si>
    <t>CRUZ VIERA JAIME CESAR - 10423655688</t>
  </si>
  <si>
    <t>CONTRATACIÓN DE UN SERVICIO, MANTENIMIENTO DE 10 SISTEMAS DE AGUA UBICADOS EN LOS CENTROS POBLADOS DE LOS DISTRITOS DE MACHE, OTUZCO, HUAMACHUCO, PACANGA Y CHICAMA DE LAS PROVINCIAS DE OTUZCO, SANCHEZ CARRIÓN, CHEPEN Y ASCOPE DE LA REGION LA LIBERTAD</t>
  </si>
  <si>
    <t>AS-13-2021-GRLL-GRA</t>
  </si>
  <si>
    <t>AIC PERU CONTRATISTAS GENERALES S.A.C. / CORPORACION L &amp; M CONSTRUCTORES GENERALES S.A.C. - 20607915157 / 
20602199721</t>
  </si>
  <si>
    <t>ADQUISICIÓN DE 1000 BALONES DE OXIGENO DE 10 M3 VACIO + KIT DE MANOMETRO PARA DIVERSAS UNIDADES EJECUTORAS DE SALUD DEL AMBITO DE LA LIBERTAD</t>
  </si>
  <si>
    <t>01-2021-GRLL-GRA</t>
  </si>
  <si>
    <t>GRUPO MAESA S.A.C./ 
INDUSTRIES MACHINERY SOCIEDAD ANONIMA CERRADA - INDUSMACHINERY S.A.C.  20607396273/
20605064451</t>
  </si>
  <si>
    <t>ACONDICIONAMIENTO DE AMBIENTE PARA INSTALACIÓN PLANTA DE OXÍGENO DEL PROYECTO ESPECIAL LEGADOS JUEGOS PANAMERICANOS Y PARAPANAMERICANOS A FAVOR DEL HOSPITAL ELPIDIO BEROVIDES - ´POVINCIA DE OTUZCO</t>
  </si>
  <si>
    <t>02-2021-GRLL-GRA</t>
  </si>
  <si>
    <t>CONSTRUNORT CAJAMARCA S.R.L. 20529656751</t>
  </si>
  <si>
    <t>ADQUISICION DE COMBUSTIBLE PARA LOS VEHICULOS DE LA SEDE CENTRAL DEL GRL</t>
  </si>
  <si>
    <t>ADQUISICION DE EQUIPOS DE TRATAMIENTO DE AGUA EN MARCO DEL DECRETO SUPREMO N° 148-2021-EF</t>
  </si>
  <si>
    <t>REPRESENTACIONES DARIANA E.I.R.L / GRUPO MUNDO SOLUCIONES EMPRESARIALES S.A.C. 
20539917421 / 20482607641</t>
  </si>
  <si>
    <t>MANTENIMIENTO DE INSTITUCIONES EDUCATIVAS</t>
  </si>
  <si>
    <t>410,813.23</t>
  </si>
  <si>
    <t>FREISA PERU EMPRESA CONSTRUCTORA E.I.R.L. - 20602244777 / - CONSTRUCTORA VEGA &amp; ASOCIADOS S.A.C. 20482009663 /  - CONSTRUCCIONES &amp; SERVICIOS ISMAR S.A.C.20604121711</t>
  </si>
  <si>
    <t>05/11/2021 - 16/11/2021</t>
  </si>
  <si>
    <t>ADQUISICION DE UNIFORME DE OFICINA Y DE CAMPO</t>
  </si>
  <si>
    <t>LP</t>
  </si>
  <si>
    <t>CLASICO</t>
  </si>
  <si>
    <t>278,999.00</t>
  </si>
  <si>
    <t>ITEM 01 : 20607093017 CORPORACION INDUSTRIAL MANDALA S.A.C.</t>
  </si>
  <si>
    <t>CONCLUIDO</t>
  </si>
  <si>
    <t>90,525.60</t>
  </si>
  <si>
    <t>ITEM 02 : 20137976171 WELLCO PERUANA S.A.</t>
  </si>
  <si>
    <t>ADQUISICION DE CLORO LIQUIDO</t>
  </si>
  <si>
    <t>2,155,032.00</t>
  </si>
  <si>
    <t>20100295891 INDUSTRIAL Y COMERCIAL QUIMICA ANDINA S.A.C.</t>
  </si>
  <si>
    <t>EN EJECUCION</t>
  </si>
  <si>
    <t>ADQUISICION DE CAMIÓN GRÚA 8 TONELADAS</t>
  </si>
  <si>
    <t>1,281,403.00</t>
  </si>
  <si>
    <t>20502797230 DIVEIMPORT S.A.</t>
  </si>
  <si>
    <t>CONTRATACION DEL SERVICIO DE SEGUROS PATRIMONIALES, VIDA LEY Y SCTR - PENSION/SALUD</t>
  </si>
  <si>
    <t>CP</t>
  </si>
  <si>
    <t>ITEM 01 : 20100041953 RIMAC SEGUROS Y REASEGUROS</t>
  </si>
  <si>
    <t>OS-335-2021 SIAF1307 Y 06-2022 SIAF-169</t>
  </si>
  <si>
    <t>184,020.41</t>
  </si>
  <si>
    <t>ITEM 02 : 20454073143 CONSORCIO LA POSITIVA</t>
  </si>
  <si>
    <t>OS-370-2021 SIAF-1492 Y OS-51-2022 SIAF-136</t>
  </si>
  <si>
    <t>SERVICIO DE CONTRATACION DE SEGUROS PARA LA INFRAESTRUCTURA MAYOR DEL PROYECTO ESPECIAL CHAVIMOCHIC</t>
  </si>
  <si>
    <t>20100041953 RIMAC SEGUROS Y REASEGUROS</t>
  </si>
  <si>
    <t>OS-663 Y 681-2021 SIAF-2735 Y 81-2022 SIAF-200</t>
  </si>
  <si>
    <t>SERVICIO DE CONSULTORIA PARA ELABORACION DE ESTUDIO OPTIMIZACION DE CONTROL Y MEDICION DE AGUA A NIVEL DE TOMAS DE DISTRIBUCION DE LA I Y II ETAPA DEL PECH</t>
  </si>
  <si>
    <t>400,365.50</t>
  </si>
  <si>
    <t>20545914116 GEOINSTRUMENTS INTERNATIONAL SOCIEDAD ANONIMA CERRADA</t>
  </si>
  <si>
    <t>OS-122-2022 SIAF-329</t>
  </si>
  <si>
    <t>CONTRATACION DE SERVICIO DE MOVILIDAD PARA TRASLADO DE PERSONAL TRUJILLO - SAN JOSE - VICEVERSA</t>
  </si>
  <si>
    <t>AS</t>
  </si>
  <si>
    <t>291,049.93</t>
  </si>
  <si>
    <t>20481157308 CORPORACION ARES SERVICIOS GENERALES S.A.C.</t>
  </si>
  <si>
    <t>ADQUISICION DE MORTERO DE ALTA RESISTENCIA (GROUT)</t>
  </si>
  <si>
    <t>39,530.00</t>
  </si>
  <si>
    <t>20517242161 ADITIVOS ESPECIALES S.A.C</t>
  </si>
  <si>
    <t>ADQUISICIÓN DE INSUMOS PARA SELLADO DE JUNTAS ELASTOMERICAS DE POLIURETANO</t>
  </si>
  <si>
    <t>59,375.24</t>
  </si>
  <si>
    <t>ADQUISION DE MADERAS, LISTONES Y TRIPLAY PARA LA SGOYM</t>
  </si>
  <si>
    <t>79,526.40</t>
  </si>
  <si>
    <t>10190755105 CARRANZA GUTIERREZ SANTOS MIGUEL</t>
  </si>
  <si>
    <t>ADQUISION DE ADITIVO ESTABILIZADOR DE SUELOS</t>
  </si>
  <si>
    <t>144,550.00</t>
  </si>
  <si>
    <t>20504002803 STASOIL SOCIEDAD ANONIMA CERRADA</t>
  </si>
  <si>
    <t>SERVICIO DE LINEA DEDICADA PARA CAMPAMENTO SAN JOSE</t>
  </si>
  <si>
    <t>290,000.00</t>
  </si>
  <si>
    <t>20552504641 OPTICAL TECHNOLOGIES SAC</t>
  </si>
  <si>
    <t>ADQUISICION DE 02 CAUDALIMETROS PARA SIFON PUR PUR Y SIFON VIRU 01</t>
  </si>
  <si>
    <t>180,000.00</t>
  </si>
  <si>
    <t>20604862419 FLOW EQUIPMENT SOLUTIONS S.A.C.</t>
  </si>
  <si>
    <t>ADQUISICIÓN DE EQUIPOS DE PROTECCIÓN PERSONAL Y BIOSEGURIDAD PARA PERSONAL SGOYM</t>
  </si>
  <si>
    <t>198,940.00</t>
  </si>
  <si>
    <t>20555277254 PROTMASTER EQUIPOS DE PROTECCIONY RESCATE S.A.</t>
  </si>
  <si>
    <t>78,675.00</t>
  </si>
  <si>
    <t>96,427.00</t>
  </si>
  <si>
    <t>ADQUISICION DE PRODUCTO ANTIDESGASTE PARA MANTENIMIENTO REGULAR BOCATOMA 2021</t>
  </si>
  <si>
    <t>152,975.20</t>
  </si>
  <si>
    <t>20355185681 PROVEEDORES ASOCIADOS SRLTDA</t>
  </si>
  <si>
    <t>ADQUISICIÓN DE GRUPOS ELECTROGENOS PARA LA IHM</t>
  </si>
  <si>
    <t>410,352.00</t>
  </si>
  <si>
    <t>20532371342 AREM PERU S.A.C.</t>
  </si>
  <si>
    <t>ADQUISICION DE LUMINARIAS</t>
  </si>
  <si>
    <t>72,900.00</t>
  </si>
  <si>
    <t>20538247813 MULTINEGOCIOS INTERNACIONALES SUDAMERICA SAC</t>
  </si>
  <si>
    <t>ADQUISICION DE AISLADORES ELECTRICOS</t>
  </si>
  <si>
    <t>46,644.00</t>
  </si>
  <si>
    <t>20501462862 SILICON TECHNOLOGY S.A.C.</t>
  </si>
  <si>
    <t>ADQUISICION DE EQUIPOS DE PROTECCION. SECCIONAMIENTO Y ACCESORIOS</t>
  </si>
  <si>
    <t>32,680.00</t>
  </si>
  <si>
    <t>20108655225 ELEKTRO INDUSTRIAL S.R.L</t>
  </si>
  <si>
    <t>ESTUDIO DE COORDINACION DE PROTECCIONES</t>
  </si>
  <si>
    <t>85,000.00</t>
  </si>
  <si>
    <t>10415541169 SANCHEZ SOLIS BILMER UDIMER</t>
  </si>
  <si>
    <t>OS-338-2021 SIAF-1311</t>
  </si>
  <si>
    <t>SERVICIO DE ASESORIA EN MATERIA CIVIL</t>
  </si>
  <si>
    <t>109,000.00</t>
  </si>
  <si>
    <t>20438531981 TUESTA &amp; SEDANO ABOGADOS S. CIVIL DE R.L.</t>
  </si>
  <si>
    <t>OS-337-2021 SIAF-1309 Y 043-2022 SIAF-125</t>
  </si>
  <si>
    <t>SERVICIO DE ASESORIA PARA ARBITRAJES</t>
  </si>
  <si>
    <t>83,000.00</t>
  </si>
  <si>
    <t>10328731105 VALDEZ LOZANO JORGE ADALBERTO</t>
  </si>
  <si>
    <t>OS-323-2021 SIAF-1263 Y OS-042-2022-134</t>
  </si>
  <si>
    <t>ADQUISICION DE PLANCHAS DE ACERO CHRONIT (DEVIENE DE LA AS 010-2020- I CONVOCATORIA )</t>
  </si>
  <si>
    <t>177,091.30</t>
  </si>
  <si>
    <t>20100456495 POLIMETALES S.A.C.</t>
  </si>
  <si>
    <t>ADQUISICION DE VEHICULOS TERRESTRES Y MAQUINARIA PESADA PARA EL PECH</t>
  </si>
  <si>
    <t>680,580.00</t>
  </si>
  <si>
    <t>890,000.00</t>
  </si>
  <si>
    <t>683,000.00</t>
  </si>
  <si>
    <t>SERVICIO DDE TRANSPORTE Y TRASLADO DE PERSONAL QUE LABORA EN LA PTAP</t>
  </si>
  <si>
    <t>105,947.00</t>
  </si>
  <si>
    <t>2060519663
 HORIZONTE SERVICE SAC</t>
  </si>
  <si>
    <t>CONTRATACION DEL SERVICIO DE VIGILANCIA PARA LAS INSTALACIONES DEL PECH</t>
  </si>
  <si>
    <t>4,448,727.57</t>
  </si>
  <si>
    <t>20559757447 ZV SERVICIOS GENERALES CORPORATIVOS S.A.C. - SERGECOR S.A.C.</t>
  </si>
  <si>
    <t>SERVICIO DE EJECUCIÓN DE POZO TUBULAR EN LA SEDE CENTRAL DEL PECH</t>
  </si>
  <si>
    <t>262,211.90</t>
  </si>
  <si>
    <t>20561222496 DAEJI DEVELOPMENT DEL PERU SAC</t>
  </si>
  <si>
    <t>OS-179-2022 SIAF-499</t>
  </si>
  <si>
    <t>SERVICIO DE REPOSICIÓN DEL BARRAJE FIJO DE LA BOCATOMA</t>
  </si>
  <si>
    <t>320,388.73</t>
  </si>
  <si>
    <t>20604715441 CONSORCIO OBRATECH</t>
  </si>
  <si>
    <t>OS-468-2021 SIAF-1920</t>
  </si>
  <si>
    <t>SERVICIO DE REPARACION OVERHALL DE LA TURBINA Nº 2 DE LA CHVIRU</t>
  </si>
  <si>
    <t>369,500.00</t>
  </si>
  <si>
    <t>20213787552 MECANICA TAMARIZ S.R.L.</t>
  </si>
  <si>
    <t>SERVICIO DE MANTENIMIENTO DE MECANISMO OLEO HIDRAULICO</t>
  </si>
  <si>
    <t>297,000.00</t>
  </si>
  <si>
    <t>20102002882 FLUIDTEK S R L</t>
  </si>
  <si>
    <t>SERVICIO DE ASESORIA LEGAL EN MATERIA LABORAL</t>
  </si>
  <si>
    <t>150,000.00</t>
  </si>
  <si>
    <t>CONSTRUCCIÓN DEL MEDIO FILTRANTE – 02 FILTROS RÁPIDOS DE LA PLANTA DE TRATAMIENTO DE AGUA POTABLE DE TRUJILLO</t>
  </si>
  <si>
    <t>1,537,506.30</t>
  </si>
  <si>
    <t>20392986601 SAN JOSE</t>
  </si>
  <si>
    <t>SUPERVISION OBRA CONSTRUCCIÓN DEL MEDIO FILTRANTE PLANTA DE TRATAMIENTO DE AGUA POTABLE DE TRUJILLO</t>
  </si>
  <si>
    <t>97,716.61</t>
  </si>
  <si>
    <t>10214526595 CONSORCIO RENACER</t>
  </si>
  <si>
    <t>ADQUISICION DE TRANSFORMADORES DE DISTRIBUCION</t>
  </si>
  <si>
    <t>152,982.00</t>
  </si>
  <si>
    <t>20298145899 I &amp; T ELECTRIC S.A.C</t>
  </si>
  <si>
    <t>ADQUISICION DE CAUDALIMETRO</t>
  </si>
  <si>
    <t>99,594.00</t>
  </si>
  <si>
    <t>20560145358 OBRICOM YPK S.A.</t>
  </si>
  <si>
    <t>ADQUISICION MATERIALES PARA INSTALACION DE NUEVOS SUMINISTROS - OFICINA CHAO</t>
  </si>
  <si>
    <t>96,052.00</t>
  </si>
  <si>
    <t>20601248647 ANDET S.A.C.</t>
  </si>
  <si>
    <t>77,037.48</t>
  </si>
  <si>
    <t>87,101.70</t>
  </si>
  <si>
    <t>20535515728 AMERICA PRODUCTOS Y SERVICIOS S.C.R.L.</t>
  </si>
  <si>
    <t>ADQUISICION DE INSUMOS DE BIOSEGURIDAD</t>
  </si>
  <si>
    <t>53,605.68</t>
  </si>
  <si>
    <t>20545792177 CHAPOLAB SAC</t>
  </si>
  <si>
    <t>ADQUISICION DE MATERIALES ELECTRICOS</t>
  </si>
  <si>
    <t>125,300.00</t>
  </si>
  <si>
    <t>20601503051 INVESTMENTS EF &amp; AS S.A.C.</t>
  </si>
  <si>
    <t>SERVICIO DE SOLUCIÓN DE MENSAJERÍA ELECTRÓNICA (CORREO ELECTRÓNICO Y MENSAJERÍA) Y HERRAMIENTAS COLABORATIVAS EN LA NUBE PARA EL PECH</t>
  </si>
  <si>
    <t>253,170.60</t>
  </si>
  <si>
    <t>20601726174 XERTICA LABS SOCIEDAD ANONIMA CERRADA - XERTICA LABS S.A.C.</t>
  </si>
  <si>
    <t>ADQUISICION DE FIERRO Y ALAMBRE DE CONSTRUCCION</t>
  </si>
  <si>
    <t>SIE</t>
  </si>
  <si>
    <t>ELECTRONICO</t>
  </si>
  <si>
    <t>48,428.90</t>
  </si>
  <si>
    <t>ADQUISICION DE CEMENTO PORTLAND X 42.5 GR</t>
  </si>
  <si>
    <t>44,540.00</t>
  </si>
  <si>
    <t>20480857331 ARNALDO VEGA S.A.C.</t>
  </si>
  <si>
    <t>ADQUISICION DE SULFATO DE ALUMINIO AL 8%</t>
  </si>
  <si>
    <t>1,597,248.00</t>
  </si>
  <si>
    <t>20100257298 ARIS INDUSTRIAL S.A.</t>
  </si>
  <si>
    <t>ADQUISICION DE COMBUSTIBLE - PETROLEO DIESEL B5 S-50 PARA EL CAMPAMENTO SAN JOSE</t>
  </si>
  <si>
    <t>1,429,219.00</t>
  </si>
  <si>
    <t>20486255171 CORPORACION RIO BRANCO S A</t>
  </si>
  <si>
    <t>ADQUISICION DE POSTES DE CAC Y ACCESORIOS</t>
  </si>
  <si>
    <t>94,700.00</t>
  </si>
  <si>
    <t>20538961460 PREFABRICADOS EN CONCRETOS YMETALES PEDRO RUIZ S.A.C.</t>
  </si>
  <si>
    <t>ADQUISICION DE COMBUSTIBLE - PETROLEO DIESEL B5 S-50 PARA LA SEDE CENTRAL DEL PECH</t>
  </si>
  <si>
    <t>214,660.80</t>
  </si>
  <si>
    <t>20565643496 GLOBAL FUEL S.A.</t>
  </si>
  <si>
    <t>CD</t>
  </si>
  <si>
    <t>764,742.60</t>
  </si>
  <si>
    <t>SERV. ESPECIALIZADO DE CONTRASTACION DE MEDIDORES DE ENERGIA EN APLICACIÓN DE LA NTCSE Y NTCSER PERIODOS SEMESTRALES 2021-I Y 2021-II</t>
  </si>
  <si>
    <t>9,345.00</t>
  </si>
  <si>
    <t>20274129809
 MEDICIONES DE ENERGIA S.A.C.</t>
  </si>
  <si>
    <t>OS-356-2021 SIAF-1422</t>
  </si>
  <si>
    <t>SERV. DE ELABORACION DE INFORMAC. TECNICA, ANALISIS Y REPORTE A OSINERGMIN DE INTERRUPCIONES Y COMPENSACIONES DE LOS SEMESTRES 2020-I Y 2020-II EN BASE A LA NORMA TECNICA DE CALIDAD DEL OS SERV. ELECTRICOS Y SU BASE METODOLOGIA</t>
  </si>
  <si>
    <t>16,500.00</t>
  </si>
  <si>
    <t>20603905947
 CONSULTORES &amp; EJECUTORES LAMPER SAC</t>
  </si>
  <si>
    <t>OS-439-2021 SIAF-1808</t>
  </si>
  <si>
    <t>SERVICIO PARA EL ANALISIS DE FLUJO DE POTENCIA DE TRANSMISION 34.5 KV.</t>
  </si>
  <si>
    <t>17,992.80</t>
  </si>
  <si>
    <t>10450905343
 CARRUITERO CHAVEZ CARLO ED.</t>
  </si>
  <si>
    <t>OS-022-2022 SIAF-120</t>
  </si>
  <si>
    <t>SERV. ANALISIS DE LOS INDICADORES SAIFI Y SAIDE DE LOS SISTEMAS ELECTRICOS DE DISTRIBUCION DEL PECH</t>
  </si>
  <si>
    <t>10726721942
 SILVA TEJADA DIEGO A.</t>
  </si>
  <si>
    <t>OS-438-2021 SIAF-1782</t>
  </si>
  <si>
    <t>SERV. PARA EL DIAGNOSTICO DE FALLAS E INTERRUPCIONES D ELOS SISTEMA DE GENERACION HIDROELECTRICO</t>
  </si>
  <si>
    <t>4,498.20</t>
  </si>
  <si>
    <t>10181600638
 GUERRA ORBEGOSO CARLOS A.</t>
  </si>
  <si>
    <t>OS-650-2021 SIAF-2698</t>
  </si>
  <si>
    <t>SERV. ESPECIALIZADO DE LOS ESTANDARES DE CALIDD DE TENSION Y SUMINISTRO</t>
  </si>
  <si>
    <t>9,000.00</t>
  </si>
  <si>
    <t>10455331329
 URCIA RAMON ANTONY ARMANDO</t>
  </si>
  <si>
    <t>OS-508-2021 SIAF-2085</t>
  </si>
  <si>
    <t>APYO A SECRETARIA TECNICA DE PROCEDIMEINTOS DISCIPLARIOS, EMITIR, OPINION LEGAL Y/O ABSOLVER CONSULTAS, ANALIZAR Y EVALUAR LAS DENUNCIAS / EXPEDIENTES DE PROCESOS ADMINISTRATIVO SANCIONADORES DE SERVIDORES Y EX SERVIDORES DEL PECH</t>
  </si>
  <si>
    <t>31,500.00</t>
  </si>
  <si>
    <t>10430136157
 CERVANTES RUIZ SARITA ISABEL</t>
  </si>
  <si>
    <t>OS-197-2021 SIAF-715</t>
  </si>
  <si>
    <t>COMO ASESOR LEGAL DEL ORGANO INSTRUCTOR SANCIONADOR PARA ANALIZAR Y EVALUAR LOS EXPEDIENTES DE PROCESOS ADMINISTRATIVOS SANCIONADOR DE SERVIDORES Y EX SERVIDORES DEL PECH</t>
  </si>
  <si>
    <t>24,500.00</t>
  </si>
  <si>
    <t>10413748670
 ROLDAN RODRIGUEZ LISET JOSEFINA</t>
  </si>
  <si>
    <t>OS-243-2021 SIAF-856</t>
  </si>
  <si>
    <t>SOPORTE TECNICO, MTTO. , ACTUALIZAC. Y MEJORA DEL SOFTWARE DE GESTION DE RECURSOS HIDRICOS</t>
  </si>
  <si>
    <t>15,000.00</t>
  </si>
  <si>
    <t>10459413061
 HERRERA VERGARA CESAR MANUEL</t>
  </si>
  <si>
    <t>OS-377-2021 SIAF-1505</t>
  </si>
  <si>
    <t>VERIFICACION DE LA NORMA TECNICA DE CALIDAD DEL SERV. COMERCIAL DE LA UNIDAD DE DISTRIBUCION DE ENERGIA ELECTRICA - CHAO</t>
  </si>
  <si>
    <t>10,500.00</t>
  </si>
  <si>
    <t>10450567251
 RODRIGUEZ SOLORZANO OSCAR ALONSO</t>
  </si>
  <si>
    <t>OS-483-2021 SIAF-1970</t>
  </si>
  <si>
    <t>SERV. DE ENFERMERIA IMPLEMENTAR LA R.M. 972-2020-MINSA Y MODIFICATORIA, PARA LA VIGILANCIA DE LA SALUD DE LOS TRABAJADORES DEL PECH</t>
  </si>
  <si>
    <t>11,395.44</t>
  </si>
  <si>
    <t>10468763775
 LUCAS SEGURA ERIKA CAROLINA</t>
  </si>
  <si>
    <t>OS-475-2021 SIAF-1950</t>
  </si>
  <si>
    <t>ESPECIALISTA EN SEGURIDAD Y SALUD EN EL TRABAJO EN EL RIESGO DELCOVID-19 EN CUMPLIMIENTO D ELA R.M. 972-2020-MINSA</t>
  </si>
  <si>
    <t>13,500.00</t>
  </si>
  <si>
    <t>10180875731
 PORTILLA TIRADO LUIS ALBERTO</t>
  </si>
  <si>
    <t>OS-515-2021 SIAF-2114</t>
  </si>
  <si>
    <t>SERV. DE GEOLOCALIZACION Y METRADO DE LAS REDES DE DISTRIBUCION DEL PECH</t>
  </si>
  <si>
    <t>4,398.24</t>
  </si>
  <si>
    <t>10178778400
 SUAREZ PASCO BORIS</t>
  </si>
  <si>
    <t>OS-583-2021 SIAF-2470</t>
  </si>
  <si>
    <t>MEDICO CIRUJANO PARA IMPLEMENTAR LA R.M. Nº 239-220-MINSA, R.M. Nº 448-2020-MINSA Y R.M. Nº 972-2020-MINSA Y MODIFICATORIA</t>
  </si>
  <si>
    <t>14,994.00</t>
  </si>
  <si>
    <t>10484859227
 FLORIAN GOMEZ JOSEPH AXEL</t>
  </si>
  <si>
    <t>OS-541-2021 SIAF-2307</t>
  </si>
  <si>
    <t>SERVICIO DE ANALISTA Y PROGRAMADOR APLICACIONES WEB ESCRITORIO,</t>
  </si>
  <si>
    <t>10440637294
 CRUZ HONORES ALEX DANIEL</t>
  </si>
  <si>
    <t>OS-362-2021 SIAF-1466</t>
  </si>
  <si>
    <t>SERV. DE VERIFICACION DE CUMPLIMIENTO DEL PROCESO DE RECLAMOS PRESENTADOS POR LOS USUARIOS DEL PECH -CHAO 2021 -2022</t>
  </si>
  <si>
    <t>3,000.00</t>
  </si>
  <si>
    <t>10458110897
 DAVILA GRAUS GROVER JOSSIMAR</t>
  </si>
  <si>
    <t>OS-649-2021 SIAF-2697</t>
  </si>
  <si>
    <t>SERV. PARA ADECUAR LOS PROCESOS INTERNOS A LO SEÑALADO EN EL D.L. 1441 QUE REGULA EL SISTEMA DE TESORERIA.</t>
  </si>
  <si>
    <t>10402080421
 BERNUY PINEDA VIKTOR HOUSSYN ALEXANDER</t>
  </si>
  <si>
    <t>OS-180-2021 SIAF-642</t>
  </si>
  <si>
    <t>PARA EL TRASLADO Y TRASNPORTE DE PERSONAL PARA LA ACTIVIDAD DE MTTO. Y REPARACION DE ESTRUCTURA CIVILES Y METALICAS, MTOO. DE CAMPAMENTOS Y ESTACIONES DE CONTROL Y SEGURIDAD</t>
  </si>
  <si>
    <t>26,001.00</t>
  </si>
  <si>
    <t>20477398457
 EMPRESA DE TRANSPORTES VIZOR PERU SAC</t>
  </si>
  <si>
    <t>OS-429-2021 SIAF-1737</t>
  </si>
  <si>
    <t>SERV. DE TRANSPORTE Y TRASLADO DE PERSONAL PARA LA ACTIVIDAD DE DESARENAMIENTO, MANUAL DE ESTRUCTURAS,LIMPIEZA MANUAL DE CANAL MADRE Y OBRAS XONEXAS</t>
  </si>
  <si>
    <t>OS-428-2021 SIAF-1736</t>
  </si>
  <si>
    <t>ADQUISICION DE PASAMUROS PVC 2" ROSCA MACHO / EMBONE</t>
  </si>
  <si>
    <t>SUMA ALZADA</t>
  </si>
  <si>
    <t>AS-SM-02-2021-GRLL-GGR/GRSA-1</t>
  </si>
  <si>
    <t>77,150.00</t>
  </si>
  <si>
    <t>10078570151 VIDAL DOMINGUEZ EDWIN TULIO</t>
  </si>
  <si>
    <t>ADQUISICION DE CAJA PORTA VALVULA</t>
  </si>
  <si>
    <t>AS-SM-03-2021-GRLL-GGR/GRSA-1</t>
  </si>
  <si>
    <t>71,236.80</t>
  </si>
  <si>
    <t>20400084387 INSTALACIONES SANITARIAS INGENIEROS EIRL</t>
  </si>
  <si>
    <t>ADQUISICION DE PRODUCTO LACTEO</t>
  </si>
  <si>
    <t>AS-SM-04-2021-GRLL-GGR/GRSA-1</t>
  </si>
  <si>
    <t>131,838.00</t>
  </si>
  <si>
    <t>20477171321 NEGOCIOS NEGI S.A.C.</t>
  </si>
  <si>
    <t>ADQUISICION DE BOLSA DE ALIMENTOS 2020 (INCREMENTO APROBADO MEDIANTE RER N° 1071-2020-GRLL/GOB) y 2021 PARA EL PERSONAL BAJO EL DERETO LEGISLATIVO N° 276</t>
  </si>
  <si>
    <t>AS-SM-05-2021-GRLL-GGR/GRSA-1</t>
  </si>
  <si>
    <t>136,040.00</t>
  </si>
  <si>
    <t>ADQUISICION DE CAMIONETAS 4 X 4</t>
  </si>
  <si>
    <t>AS-SM-06-2021-GRLL-GGR/GRSA-1</t>
  </si>
  <si>
    <t>109,800.00</t>
  </si>
  <si>
    <t>20604019461 INKA LIDER AUTOMOTRIZ SOCIEDAD ANONIMA CERRADA</t>
  </si>
  <si>
    <t>AS-SM-06-2021-GRLL-GGR/GRSA-3</t>
  </si>
  <si>
    <t>188,910.00</t>
  </si>
  <si>
    <t>20440376704 INTERAMERICANA TRUJILLO S.A.</t>
  </si>
  <si>
    <t>ADQUISICION DE CAMIONETAS PICK UP DOBLE CABINA 4 X 4 DOBLE CABINA</t>
  </si>
  <si>
    <t>AS-SM-07-2021-GRLL-GGR/GRSA-1</t>
  </si>
  <si>
    <t>238,700.00</t>
  </si>
  <si>
    <t>ADQUISICION DE PASAMURO PVC 2 PULG C10</t>
  </si>
  <si>
    <t>AS-SM-08-2021-GRLL-GGR/GRSA-1</t>
  </si>
  <si>
    <t>59,740.20</t>
  </si>
  <si>
    <t>10449447790 GOMEZ DOMINGUEZ EDGAR</t>
  </si>
  <si>
    <t>ADQUISICION DE CAJA PORTA VALVUL</t>
  </si>
  <si>
    <t>AS-SM-09-2021-GRLL-GGR/GRSA-1</t>
  </si>
  <si>
    <t>67,288.00</t>
  </si>
  <si>
    <t>20477246941 CONSTRUNORTE H.C.E. S.A.C.</t>
  </si>
  <si>
    <t>ADQUISICIÓN DE GEOMEMBRANA DE POLIETILENO DE ALTA DENSIDAD GM 13 (HDPE) LISA 1.50 MM (ESPECIFICACION ESTANDAR GRI GM 13)</t>
  </si>
  <si>
    <t>AS-SM-10-2021-GRLL-GGR/GRSA-2</t>
  </si>
  <si>
    <t>4,368,117.86</t>
  </si>
  <si>
    <t>20600616235 PROMAINGSA S.A.C.</t>
  </si>
  <si>
    <t>ADQUISICION DE MALLA DE ALAMBRE GALVANIZADO</t>
  </si>
  <si>
    <t>AS-SM-11-2021-GRLL-GGR/GRSA-1</t>
  </si>
  <si>
    <t>373,509.50</t>
  </si>
  <si>
    <t>20601878420 DISORTE S.A.C.</t>
  </si>
  <si>
    <t>ADQUISICION DE RODILLO LISO VIBRADOR AUTOPROPULSADO</t>
  </si>
  <si>
    <t>AS-SM-1-2021-GRLL-GGR/GRSA-1</t>
  </si>
  <si>
    <t>395,058.00</t>
  </si>
  <si>
    <t>20302241598 KOMATSU-MITSUI MAQUINARIAS PERU S.A.</t>
  </si>
  <si>
    <t>ADQUISICION DE POSTES DE MADERA DE EUCALIPTO</t>
  </si>
  <si>
    <t>AS-SM-12-2021-GRLL-GGR/GRSA-1</t>
  </si>
  <si>
    <t>67,840.00</t>
  </si>
  <si>
    <t>ADQUISCION DE UNIFORMES INSTITUCIONALES</t>
  </si>
  <si>
    <t>AS-SM-14-2021-GRLL-GGR/GRSA-2</t>
  </si>
  <si>
    <t>20482473181 TERNOS CRISTHIAN S.A.C.</t>
  </si>
  <si>
    <t>ADQUISIÓN DE GEOMEMBRANA DE POLIETILENO DE ALTA DENSIDAD GM 13 (HDPE) LISA 1.50 MM (ESPECIFICACION ESTANDAR GRI GM 13)</t>
  </si>
  <si>
    <t>AS-SM-15-2021-GRLL-GGR/GRSA-1</t>
  </si>
  <si>
    <t>3,488,973.05</t>
  </si>
  <si>
    <t>ADQUISICIÓN DE BOLSA DE ALIMENTOS PARA EL PERSONAL BAJO EL RÉGIMEN LABORAL D.L. Nº 276 DE LA GERENCIA REGIONAL DE AGRICULTURA AÑO 2020, EN ATENCIÓN A LA RER Nº 1071-2020-GRLL/GOB</t>
  </si>
  <si>
    <t>AS-SM-16-2021-GRLL-GGR/GRSA-1</t>
  </si>
  <si>
    <t>ADQUISICION DE COMBUSTIBLE DIESEL B5 S50</t>
  </si>
  <si>
    <t>PRECIOS UNITARIOS</t>
  </si>
  <si>
    <t>SIE-SIE-2-2021-GRLL-GGR/GRSA-1</t>
  </si>
  <si>
    <t>COMBUSTIBLES Y LUBRICANTES EL CARLITOS E.I.R.L.</t>
  </si>
  <si>
    <t>SIE-SIE-3-2021-GRLL-GGR/GRSA-1</t>
  </si>
  <si>
    <t>20605970819 ESTACION DE SERVICIOS A &amp; CH SAC</t>
  </si>
  <si>
    <t>SIE-SIE-4-2021-GRLL-GGR/GRSA-2</t>
  </si>
  <si>
    <t>20604434484 GRUPO TORRES MUÑOZ SAC</t>
  </si>
  <si>
    <t>ADQUISICION DE GASOHOL 90 PLUS</t>
  </si>
  <si>
    <t>SIE-SIE-5-2021-GRLL-GGR/GRSA-1</t>
  </si>
  <si>
    <t>ADQUICISION DE ALABRE DE PUAS # 16 X 200 METROS PARA EL PROYECTO: MEJORAMIENTO DEL SERVICIO DE AGUA PARA RIEGO MEDIANTE RESERVORIOS EN EL AMBITO DE 06 DISTRITOS DE LA PROVINCIA DE BOLIVAR - DEPARTAMENTO DE LA LIBERTAD, CIU N° 2436748 - PRIMERA ETAPA</t>
  </si>
  <si>
    <t>SIE-SIE-6-2021-GRLL-GGR/GRSA-2</t>
  </si>
  <si>
    <t>20604235783 PRODUCTORA Y COMERCIALIZADORA DE SEMILLAS GROUP CELIS E.I.R.L.</t>
  </si>
  <si>
    <t>SIE-SIE-7-2021-GRLL-GGR/GRSA-1</t>
  </si>
  <si>
    <t>20559840697 MULTINEGOCIOS EMPRESARIALES JHIRE SAC</t>
  </si>
  <si>
    <t>ADQUISICION DE ALAMBRE DE PUAS 16 X 200 METROS</t>
  </si>
  <si>
    <t>SIE-SIE-8-2021-GRLL-GGR/GRSA-1</t>
  </si>
  <si>
    <t>20602324380 HACHT CONSULTORES Y CONSTRUCTORES S.A.C.</t>
  </si>
  <si>
    <t xml:space="preserve">AQUISICION DE VARILLA DE ACERO CORRUGADO fy=4200 kg/cm2 GRADO 60 DE 3/8 in X 9 m </t>
  </si>
  <si>
    <t>SIN PROCESO</t>
  </si>
  <si>
    <t>NP NORPLAST E.I.R.L.</t>
  </si>
  <si>
    <t xml:space="preserve">ADQUISICION DE SEMILLA DE PINO - Pinus radiata (AL PESO) </t>
  </si>
  <si>
    <t>EMPRESA DE SERVICIOS GENERALES COHASLI S.A.C.</t>
  </si>
  <si>
    <t xml:space="preserve">ADQUISICION DE HONGO MICORRIZICO POLVO </t>
  </si>
  <si>
    <t>AGRICOLA Y SERVICIOS SAN LORENZO S.R.L.</t>
  </si>
  <si>
    <t xml:space="preserve">ADQUISICION DE ESTRUCTURA DE METAL 2.50 m X 3.00 m X 3.00 m </t>
  </si>
  <si>
    <t>METALICA AUTOMOTRIZ ALQUIAT S.R.L.</t>
  </si>
  <si>
    <t xml:space="preserve">ADQUISICON DE CEMENTO PORTLAND TIPO MS X 42.50 kg </t>
  </si>
  <si>
    <t xml:space="preserve">ADQUISICION DE SILICONA PARA ALTA TEMPERATURA (ROJO) X 3 oz </t>
  </si>
  <si>
    <t>ALVA &amp; ROAN S.A.C.</t>
  </si>
  <si>
    <t xml:space="preserve">ADQUISICION DE TRIPLAY (TABLERO CONTRACHAPADO) DE FENOLICO 18 mm X 1.22 m X 2.44 m </t>
  </si>
  <si>
    <t>GUTIERREZ CALDERON ROSMERY VANESSA</t>
  </si>
  <si>
    <t xml:space="preserve">ADQUISICION DE MADERA TORNILLO (Cedrelinga cateniformis) 51 mm X 51 mm X 2.44 m </t>
  </si>
  <si>
    <t xml:space="preserve">ADQUISICION DE PALA TIPO RECTA </t>
  </si>
  <si>
    <t>COVALI S.A.C.</t>
  </si>
  <si>
    <t xml:space="preserve">ADQUISICION DE BARRETA DE ACERO 1 1/8 in X 1.50 m </t>
  </si>
  <si>
    <t xml:space="preserve">ADQUISICION  DE BOLSA DE POLIETILENO 2 µm X 4 in X 7 in </t>
  </si>
  <si>
    <t xml:space="preserve">ADQUISICION DE PLASTICO TRANSPARENTE 4 mm X 1.00 m X 2.00 m </t>
  </si>
  <si>
    <t>CONSULTORA &amp; CONSTRUCTORA URTEAGA DIAZ S.R.L</t>
  </si>
  <si>
    <t xml:space="preserve">ADQUISICION DE NIVEL TOPOGRAFICO </t>
  </si>
  <si>
    <t>GEOMATIC INSTRUMENTS CORPORATION S.A.C.</t>
  </si>
  <si>
    <t>ADQUISICION DE MAQUINA DE SOLDAR PROY GRAN CHIMU</t>
  </si>
  <si>
    <t>QSI PERU S.A.</t>
  </si>
  <si>
    <t>ADQUISICION DE MAQUINA DE SOLDAR PROY BOLIVAR</t>
  </si>
  <si>
    <t>ADQUISICION DE MAQUINA DE SOLDAR PROY TABLACHACA</t>
  </si>
  <si>
    <t>COMPRA DE MOTOCICLETA PROY PATAZ</t>
  </si>
  <si>
    <t xml:space="preserve">CONCESIONARIA H &amp; S S.A.C.
</t>
  </si>
  <si>
    <t>COMPRA DE MOTOCICLETA PROY BOLIVAR</t>
  </si>
  <si>
    <t>OTSUKI MOTORS S.A.C</t>
  </si>
  <si>
    <t>COMPRA DE MOTOCICLETA PROY GRAN CHIMU</t>
  </si>
  <si>
    <t>COMPRA DE MOTOCICLETA PROY OTUZCO</t>
  </si>
  <si>
    <t>COMPRA DE UNIDAD CENTRAL DE PROCESO - CPUS</t>
  </si>
  <si>
    <t>NEPT COMPUTER S.R.L</t>
  </si>
  <si>
    <t xml:space="preserve">ADQUISICION DE LLANTA 23.5-25 TO </t>
  </si>
  <si>
    <t>COMPRAS POR CATALOGO ELECTRONICO</t>
  </si>
  <si>
    <t>CCE</t>
  </si>
  <si>
    <t>OCAM-2021-832-67</t>
  </si>
  <si>
    <t>SERVILLANTAS E INVERSIONES SAN JUAN S.A</t>
  </si>
  <si>
    <t xml:space="preserve">ADQUISICION DE LLANTA 12.00-20 POSTERIOR </t>
  </si>
  <si>
    <t>OCAM-2021-832-74</t>
  </si>
  <si>
    <t>LLANTAMIGO S.A.C.</t>
  </si>
  <si>
    <t>ADQUISICION DE CANASTILLA DE PVC 2 in X 4 in PROY BOLIVAR</t>
  </si>
  <si>
    <t>GENERPLAST S.A.C.</t>
  </si>
  <si>
    <t>ADQUISICION DE CANASTILLA DE PVC 2 in X 4 in PROY GRAN CHIMU</t>
  </si>
  <si>
    <t>ADQUISICION DE VALVULA DE PASO DE PVC DE 2 in PROY GRAN CHIMU</t>
  </si>
  <si>
    <t>DISTRIBUIDORA NORPLAST S.R.L.</t>
  </si>
  <si>
    <t>ADQUISICION DE VALVULA DE PASO DE PVC DE 2 in PROY BOLIVAR</t>
  </si>
  <si>
    <t xml:space="preserve">ADQUISICION DE TUBO DE PVC PARA FLUIDOS A PRESIÓN CON UNIÓN DE PRESIÓN CLASE 5 4 in X 5 m </t>
  </si>
  <si>
    <t>OCAM-2021-832-35</t>
  </si>
  <si>
    <t>OBRASCO INGENIEROS S.A.C</t>
  </si>
  <si>
    <t xml:space="preserve">ADQUISICION DE TUBO DE PVC PARA FLUIDOS A PRESIÓN CON UNIÓN DE PRESIÓN CLASE 10 4 in X 5 m  PROY </t>
  </si>
  <si>
    <t>OCAM-2021-832-30</t>
  </si>
  <si>
    <t>FERRETERIA Y PRESTACION DE SERVICIOS MULTIPLES S.R.L-FERREPRES SRL</t>
  </si>
  <si>
    <t>SERVICIO DE CONSULTORÍA PARA ELABORACIÓN DE EXPEDIENTE TÉCNICO DEL PROYECTO: MEJORAMIENTO BOLIVAR</t>
  </si>
  <si>
    <t>10708603657 - ALTAMIRANO CARDENAS ALAN ANDRES</t>
  </si>
  <si>
    <t>CONTRATACIÓN DE 01 LOCADOR PARA EL SERVICIO DE SUPERVISOR DE OBRA PARA EL PROYECTO "MEJORAMIENT</t>
  </si>
  <si>
    <t>30,000.00</t>
  </si>
  <si>
    <t>10700084642 - CASTILLO SANCHEZ LUIS ANGEL</t>
  </si>
  <si>
    <t>CONTRATACIÓN DE 01 LOCADOR PARA EL SERVICIO DE RESIDENTE DE OBRA PARA EL PROYECTO: "MEJORAMIENT</t>
  </si>
  <si>
    <t>35,000.00</t>
  </si>
  <si>
    <t>10471709897 - DEL RIO RODRIGUEZ JORGE ENRIQUE</t>
  </si>
  <si>
    <t>CONTRATACIÓN DE 01 LOCADOR PARA EL SERVICIO DE ASISTENTE DE PROYECTO PARA LA CONSTRUCCIÓN DE MI</t>
  </si>
  <si>
    <t>10269610331 - CANO LEDESMA DORIS MARLENY</t>
  </si>
  <si>
    <t>CONTRATACIÓN DE 01 LOCADOR PARA EL SERVICIO DE CAPACITADOR (A) EN OPERACIÓN Y MANTENIMIENTO DE</t>
  </si>
  <si>
    <t>25,000.00</t>
  </si>
  <si>
    <t>10279160873 - MARIN MACHUCA JOSE TOMAS</t>
  </si>
  <si>
    <t>CONTRATACIÓN DE 01 LOCADOR PARA EL SERVICIO DE ADMINISTRADORA DE OBRA PARA LA CONSTRUCCIÓN DE M</t>
  </si>
  <si>
    <t>10467915555 - RUIZ REYES ALHIS ETTY</t>
  </si>
  <si>
    <t>CONTRATACIÓN DE 01 LOCADOR PARA EL SERVICIO DE ASISTENTE DE SUPERVISIÓN PARA LA CONSTRUCCIÓN DE</t>
  </si>
  <si>
    <t>10470191410 - BLAS SALINAS LUIS NOÉ</t>
  </si>
  <si>
    <t>CONTRATACIÓN DE 01 LOCADOR PARA EL SERVICIO DE ASISTENTE DE RESIDENTE DE OBRA PARA EL PROYECTO</t>
  </si>
  <si>
    <t>10463662211 - ALVARADO MORALES RODIN LEONELL</t>
  </si>
  <si>
    <t>CONTRATACIÓN DE 01 LOCADOR PARA EL SERVICIO DE MONITOREO ARQUEOLÓGICO PARA EL PROYECTO "MEJORAM</t>
  </si>
  <si>
    <t>10772711935 - VASQUEZ MEREGILDO CAROL MARIEL</t>
  </si>
  <si>
    <t>CONTRATACIÓN DE 01 LOCADOR PARA EL SERVICIO DE MITIGACIÓN DE IMPACTO AMBIENTAL Y SEGURIDAD EN O</t>
  </si>
  <si>
    <t>10708559020 - SICCHA LOPEZ ABEL DE LOS SANTOS</t>
  </si>
  <si>
    <t>Servicio de Consultoría para la elaboración de expediente técnico del proyecto: ELABORACION DE</t>
  </si>
  <si>
    <t>CONTRATACIÓN DE 01 LOCADOR PARA EL SERVICIO DE RESIDENTE DE OBRA PARA EL SERVICIO DE RESIDENTE</t>
  </si>
  <si>
    <t>10417023441 - PEÑA CAMPOS BRISMHAN GABRIEL</t>
  </si>
  <si>
    <t>CONTRATACIÓN DE 01 LOCADOR PARA EL SERVICIO DE CORDINADOR DE PROYECTOS PARA EL PROYECTO MEJORAM</t>
  </si>
  <si>
    <t>19,500.00</t>
  </si>
  <si>
    <t>10406966319 - ESCOBEDO ALVARADO PABLO ELI</t>
  </si>
  <si>
    <t>CONTRATACIÓN DE 01 LOCADOR PARA EL SERVICIO DE AUXILIAR DE CAPACITACIÓN EN OPERACIÓN Y MANTENIM</t>
  </si>
  <si>
    <t>22,500.00</t>
  </si>
  <si>
    <t>10720445251 - TOLENTINO ALVA ANA CLAUDIA</t>
  </si>
  <si>
    <t>10181820191 - DIAZ ALVA BANNER ESTUARDO</t>
  </si>
  <si>
    <t>CONTRATACIÓN DE 01 LOCADOR PARA EL SERVICIO DE COORDINADOR DE PROYECTO PARA EL PROYECTO “MEJORA</t>
  </si>
  <si>
    <t>32,500.00</t>
  </si>
  <si>
    <t>10742506831 - MIÑANO CORRO ABRAHAN EFRAIN</t>
  </si>
  <si>
    <t>CONTRATACIÓN DE 01 LOCADOR PARA EL SERVICIO DE SUPERVISOR DE OBRA PARA EL PROYECTO “MEJORAMIENT</t>
  </si>
  <si>
    <t>CONTRATACIÓN DE 01 LOCADOR PARA EL SERVICIO DE RESIDENTE DE OBRA PARA LA CONSTRUCCIÓN DE MICR</t>
  </si>
  <si>
    <t>21,000.00</t>
  </si>
  <si>
    <t>CONTRATACIÓN DE 01 LOCADOR PARA EL SERVICIO DE CHOFER DE RESIDENTE DE OBRA PARA EL PROYECTO “ME</t>
  </si>
  <si>
    <t>20,900.00</t>
  </si>
  <si>
    <t>10439951511 - WILDOR LINER ROBLES POLO</t>
  </si>
  <si>
    <t>CONTRATACIÓN DE 01 LOCADOR PARA EL SERVICIO DE ASISTENTE DE SUPERVISIÓN DE OBRA PARA EL PROYECTO DE GRAN CHIMU</t>
  </si>
  <si>
    <t>33,000.00</t>
  </si>
  <si>
    <t>10428658928 - HUAROTO SEVILLA PAOLA SELENE</t>
  </si>
  <si>
    <t>CONTRATACIÓN DE 01 LOCADOR PARA EL SERVICIO DE SUPERVISOR DE OBRA PARA EL PROYECTO "RECUPERACIO</t>
  </si>
  <si>
    <t>10266136108 - MORI CALDERÓN MARCELINO MARTÍN</t>
  </si>
  <si>
    <t>CONTRATACIÓN DE 01 LOCADOR PARA EL SERVICIO DE ESPECIALISTA FORESTAL PARA EL PROYECTO DENOMINAD</t>
  </si>
  <si>
    <t>18,600.00</t>
  </si>
  <si>
    <t>10419720572 - CHUQUILIN LEON ENVER HOXHA</t>
  </si>
  <si>
    <t>18,000.00</t>
  </si>
  <si>
    <t>10267181085 - IPARRAGUIRRE SEVILLANO SANTOS LIZARDO</t>
  </si>
  <si>
    <t>CONTRATACIÓN DE 01 LOCADOR PARA EL SERVICIO DE CHOFER DE RESIDENTE DE OBRA PARA EL PROYECTO MEJ</t>
  </si>
  <si>
    <t>19,000.00</t>
  </si>
  <si>
    <t>10406301481 - CHIPANA CISNEROS SILVERIO BRAULIO</t>
  </si>
  <si>
    <t>CONTRATACIÓN DE 01 LOCADOR PARA EL SERVICIO DE CHOFER PARA EL CAMION DEL PROYECTO"MEJORAMIENTO</t>
  </si>
  <si>
    <t>10802378446 - CORDOVA SALINAS HERNAN</t>
  </si>
  <si>
    <t>CONTRATACIÓN DE SERV. DE ALQUILER DE CARG. FRONTAL PARA LOS TRABAJOS DE MOV. DE TIERRA EN LA CO</t>
  </si>
  <si>
    <t>24,000.00</t>
  </si>
  <si>
    <t>20219792957 - MUNICIPALIDAD DISTRITAL DE CACHICADAN</t>
  </si>
  <si>
    <t>SERVICIO DE ELABORACIÓN DE FICHA TECNICA DEL PROYECTO SERVICIO DE ELABORACIÓN DE FICHA TÉCNICA ESPECÍFICA SIMPLIFICADA - MEJORAMIENTO DEL SISTEMA DE RIEGO PARCELARIO DEL PROYECTO DENOMINADO "MEJORAMIENTO DEL SERVICIO DE AGUA A NIVEL PARCEL</t>
  </si>
  <si>
    <t>CONTRATACIÓN DE 01 LOCADOR PARA EL SERVICIO DE RESIDENTE DE OBRA DEL PROYECTO "RECUPERACION DE</t>
  </si>
  <si>
    <t>10178426988 - DE LA PUENTE ABANTO ARTURO CICERON</t>
  </si>
  <si>
    <t>CONTRATACIÓN DE 01 LOCADOR PARA EL SERVICIO DE MONITOREO ARQUEOLOGICO PARA EL PROYECTO MEJORAM</t>
  </si>
  <si>
    <t>10450021771 - AFA SALDAÑA GISELL ELIZABETH</t>
  </si>
  <si>
    <t>CONTRATACIÓN DE SERVICIO DE ALQUILER DE CARGADOR FRONTAL PARA LOS TRABAJOS DE MOV. DE TIERRA EN</t>
  </si>
  <si>
    <t>18,172.00</t>
  </si>
  <si>
    <t>20560177713 - INVERSIONES Y TRANSPORTES SANTA TERESITA S.R.L</t>
  </si>
  <si>
    <t>SERV. DE APOYÓ TÉC. PARA LA FORMULACIÓN Y REV. DE LOS ESTUDIOS ESPEC. EN APOYO AL</t>
  </si>
  <si>
    <t>10214887016 - BULEJE CASAVILCA JORGE RAUL</t>
  </si>
  <si>
    <t>ELABORACIÓN DE FICHA TECNICA SIMPLIFICADA DEL PROY. SERV AGUA NIVEL PARCELARIO SANCHEZ CARRION</t>
  </si>
  <si>
    <t>10182266626 - ALCANTARA VELA EDGARD JAVIER</t>
  </si>
  <si>
    <t>SERVICIO DE CONFECCIÓN E INSTALACIÓN DE MÓDULO PREFABRICADO DEL PROYECTO "MEJORAMIENTO DEL TECHO DEL PABELLON DE PROYECTOS, DE LA GERENCIA REGIONAL DE AGRICULTURA"</t>
  </si>
  <si>
    <t>23,000.00</t>
  </si>
  <si>
    <t>10452755128 - ALTAMIRANO CRUZ JORGE LUIS</t>
  </si>
  <si>
    <t>CONTRATACIÓN DE 01 LOCADOR PARA EL SERVICIO DE SUPERVISOR DE OBRA PARA EL PROYECTO MEJORAMIENTO</t>
  </si>
  <si>
    <t>26,250.00</t>
  </si>
  <si>
    <t>SERVICIO DE MANO DE OBRA PARA "MEJORMIENTO DEL TECHO DEL PABELLON DE PROYECTOS" - 70% CONTRATO Nº 001-2021-GRLL-GGR-GRSA</t>
  </si>
  <si>
    <t>19,120.50</t>
  </si>
  <si>
    <t>10275688911 - ESPINOZA WALTER ALCIBIADES</t>
  </si>
  <si>
    <t>SERVICIO DE ELABORACIÓN DE ESTUDIO DE PRE INVERSIÓN -FICHA TECNICA ESPECIFICA SIMPLIFICADA DEL PROYECTO: "MEJORAMIENTO DEL SERVICIO DE AGUA A NIVEL PARCELARIO CON UN SISTEMA DE RIEGO TECNIFICADO EN LOS DISTRITOS OTUZCO,LA CUESTA, AGALLPAMPA</t>
  </si>
  <si>
    <t>34,940.00</t>
  </si>
  <si>
    <t>SERVICIO DE MANTENIMIENTO CORRECTIVO DE 08 ESTACIONES DEL PROYECTO CPACC</t>
  </si>
  <si>
    <t>FINALIZADO</t>
  </si>
  <si>
    <t>SERVICIO DE MANTENIMIENTO CORRECTIVO DE 12 ESTACIONES DEL PROYECTO CPACC</t>
  </si>
  <si>
    <t>ADQUISICIÓN DE INSUMOS PARA LA PRODUCCIÓN DE LICENCIAS DE CONDUCIR</t>
  </si>
  <si>
    <t>SERVICIO DE MENSAJERIA</t>
  </si>
  <si>
    <t>SERVICIO DE INTERNET Y CORREO ELECTRONICO</t>
  </si>
  <si>
    <t>SERVICIO DE LIMPIEZA</t>
  </si>
  <si>
    <t>CONSULTORIA PARA DETERMINAR EL ESTADO SITUACIONAL DEL SERVICIO DE TELECOMUNICACIONES EN LA REGION</t>
  </si>
  <si>
    <t>SERVICIO DE PUBLICIDAD EN RADIO</t>
  </si>
  <si>
    <t>SERVICIO DE CONSULTORIA ESTUDIO DE INSPECCIÓN VIAL A NIVEL DE EXPEDIENTE TECNICO</t>
  </si>
  <si>
    <t>SERVICIO DE CONSULTORIA DETECCIÓN DE PUNTOS NEGROS E INSPECCIÓN VIAL A NIVEL DE EXPEDIENTE TÉC.</t>
  </si>
  <si>
    <t>SERVICIO DE ALQUILER DE STAND</t>
  </si>
  <si>
    <t>REMODELACION DE BAÑOS DE LA GRTC - LL</t>
  </si>
  <si>
    <t>ADQUISICIÓN DE TONER 26X</t>
  </si>
  <si>
    <t>ACUERDO MARCO</t>
  </si>
  <si>
    <t>ADQUISICION DE TONER 58X</t>
  </si>
  <si>
    <t>ADQUISICIÓN DE COMPUTADORAS DE ESCRITORIO</t>
  </si>
  <si>
    <t>ADQUISICION DE CAMARAS, MEMORIAS Y USB</t>
  </si>
  <si>
    <t>RENOVACION DE LICENCIAS ANTIVIRUS</t>
  </si>
  <si>
    <t>RENOVACION DE LICENCIAS DE FIREWALL</t>
  </si>
  <si>
    <t>ADQUISICION DE COMPUTADORA PERSONAL PORTATIL</t>
  </si>
  <si>
    <t>ADQUISICION DE CANASTA DE VIVERES</t>
  </si>
  <si>
    <t>ADQUISICIÓN DE UNIFORMES PARA EL PERSONAL NOMBRADO Y CONTRATADO DEL D.LEG. 276 DE LA SEDE DE LA GERENCIA REGIONAL DE EDUCACION LA LIBERTAD</t>
  </si>
  <si>
    <t>75,875.00</t>
  </si>
  <si>
    <t>SALVADOR SANTOS ROGER ERASMO</t>
  </si>
  <si>
    <t>SERVICIO DE CONECTIVIDAD A INTERNET DE LOS INSTITUTOS DE EDUCACIÓN SUPERIOR TECNOLÓGICO: NUEVA ESPERANZA, CIRO ALEGRÍA BAZAN, GUADALUPE,TRUJILLO Y OTUZCO DE LA GERENCIA REGIONAL DE EDUCACIÓN LA LIBERTAD</t>
  </si>
  <si>
    <t>58,350.00</t>
  </si>
  <si>
    <t>GRUPO A&amp;L SOLUTION E.I.R.L.</t>
  </si>
  <si>
    <t>ADQUISICIÓN DE MASCARILLAS FACIALES TEXTILES Y PROTECTORES FACIALES DE USO COMUNITARIO PARA PERSONAL Y ESTUDIANTES DE LAS II.EE. PUBLICAS DE EDUCACIÓN SUPERIOR TECNOLÓGICA, PEDAGÓGICA Y ARTÍSTICA, DEL ÁMBITO DE LA GERENCIA REGIONAL DE EDUCACIÓN LA LIBERTAD</t>
  </si>
  <si>
    <t>53,124.73</t>
  </si>
  <si>
    <t>TAILORING COMPANY S.A.C.</t>
  </si>
  <si>
    <t>ADQUISICION DE UNIFORMES PARA EL PERSONAL DEL D. LEG.276 DE LOS INSTITUTOS Y ESCUELAS NO UNIVERSITARIAS DE LA JURISDICCION DE LA GERENCIA REGIONAL DE EDUCACION LA LIBERTAD</t>
  </si>
  <si>
    <t>46,046.00</t>
  </si>
  <si>
    <t>ADQUISICIÓN DE MASCARILLAS FACIALES TEXTILES Y PROTECTORES FACIALES DE USO COMUNITARIO PARA PERSONAL Y ESTUDIANTES QUE REALIZAN FUNCIONES DE MANERA PRESENCIAL O SEMI PRESENCIAL EN LAS II.EE. PÚBLICAS QUE BRINDAN SERVICIO DE EDUCACIÓN SUPERIOR TECNOLÓGICA, PEDAGÓGICA Y ARTÍSTICA, DEL ÁMBITO DE LA GERENCIA REGIONAL DE EDUCACIÓN LA LIBERTAD</t>
  </si>
  <si>
    <t>64, 256.80</t>
  </si>
  <si>
    <t>TAILORING COMPANY SAC</t>
  </si>
  <si>
    <t>SERVICIO DE MANTENIMIENTO E IMPLEMENTACION DE RAMPA, BARANDAS, SERVICIOS HIGIENICOS COMUNES Y SERVICIOS HIGIENICOS PARA DISCAPACITADOS, DE LOS INSTITUTOS DE EDUCACION SUPERIOR PEGAGOGICOS PUBLICOS, CACHICADAN, JOSE FAUSTINO SANCHEZ CARRION, TAYABAMBA Y VICTOR RAUL HAYA DE LA TORRE, DEL AMBITO DE LA GERENCIA REGIONAL DE EDUCACION LA LIBERTAD, EN EL MARCO DEL PLAN DE MEJORAS 2021</t>
  </si>
  <si>
    <t>45,100.00</t>
  </si>
  <si>
    <t>EMPRESA CONSTRUCTORA DAVID VARAS INGENIEROS SAC</t>
  </si>
  <si>
    <t>SERVICIO DE BIBLIOTECA VIRTUAL, REPOSITORIO DIGITAL DE REVISTA, DE LOS INSTITUTOS DE EDUCACION SUPEROR TECNOLOGICOS PUBLICOS DEL AMBITO DE LA GERENCIA REGIONAL DE EDUCACION LA LIBERTAD, EN EL MARCO DEL PLAN DE FORTALECIMIENTO DE LA EDUCACION SUPERIOR TECNOLOGICA 2021.</t>
  </si>
  <si>
    <t>56,150.00</t>
  </si>
  <si>
    <t>CONSORCIO EDUCACION SUPERIOR TECNOLOGICA PERU</t>
  </si>
  <si>
    <t>ADQUISICIÓN DE ALIMENTOS PARA EL PERSONAL ADMINISTRATIVO NOMBRADO Y CONTRATADO DEL DECRETO LEGISLATIVO 276 DE LA SEDE DE LA GERENCIA REGIONAL DE EDUCACION LA LIBERTAD</t>
  </si>
  <si>
    <t>62,772.20</t>
  </si>
  <si>
    <t>RENGIFO ABANTO JOSE JAIME</t>
  </si>
  <si>
    <t>ADQUISICION DE MASCARILLAS TEXTIILES DE USO COMUNITARIIO  PARA EL RETORNO SEGURO DEL PERSONAL Y ESTUDIANTES DE LAS II.EE. DEL ÁMBITO DE UGEL CHEPÉN</t>
  </si>
  <si>
    <t>RUC N°20604016305 GG INGENIEROS EIRL</t>
  </si>
  <si>
    <t>NO FINALIZADO</t>
  </si>
  <si>
    <t>NO ENTREGO</t>
  </si>
  <si>
    <t>CONTRATACIÓN DEL SERVICIO DE SEGURIDAD Y VIGILANCIA EN LA SEDE ADMINISTRATIVA UGEL CHEPEN – PERIODO 2021</t>
  </si>
  <si>
    <t>RUC N°20540085383 EMPREAS DE SEGURIDAD INTEGRAL Y VIGILANCIA PRIVADA CENTURY SAC</t>
  </si>
  <si>
    <t>ENTREGO</t>
  </si>
  <si>
    <t>NINGUNA</t>
  </si>
  <si>
    <t>POR LA ADQUISICION DE MATERIAL DIDACTICO PARA LAS IIEE EBR DE EDUCACION INICIAL Y SECUNDARIA</t>
  </si>
  <si>
    <t>ADJUDICACION SIN PROCEDIMIENTO</t>
  </si>
  <si>
    <t>CORPORACION TECNOLOGICA Y EQUIPAMIENTOS S.A.C.</t>
  </si>
  <si>
    <t>REQUERIMIENTO DE MASCARILLAS FACIALES TEXTIL COMUNITARIAS PARA LOS ESTUDIANTES Y DOCENTES</t>
  </si>
  <si>
    <t>PROCESO DE SELECCIÓN</t>
  </si>
  <si>
    <t>003-2021</t>
  </si>
  <si>
    <t>UMBRELLA SMART INVESTMENT S.A.C</t>
  </si>
  <si>
    <t>REQUERIMIENTO DE UNIFORMES DE VERANO E INVIERNO PARA EL PERSONAL ADMINISTRATIVO DL 276 DE LA SEDE UG</t>
  </si>
  <si>
    <t>001-2021</t>
  </si>
  <si>
    <t>CORPORACION IDOLO S.A.C.</t>
  </si>
  <si>
    <t>REQUERIMIENTO DE PROTECTORES FACIALES CON VISOR PARA EL RETORNO A CLASES PARA ESTUDIANTES Y DOCENTES</t>
  </si>
  <si>
    <t>SGN ASOCIADOS S.A.C</t>
  </si>
  <si>
    <t>REQUERIMIENTO DE UNIFORMES PARA EL PERSONAL ADMINISTRATIVOS DL 276 DE LAS INSTITUCIONES EDUCATIVAS</t>
  </si>
  <si>
    <t>005-2021</t>
  </si>
  <si>
    <t>SALINAS POEMAPE MALENA</t>
  </si>
  <si>
    <t>REQUERIMIENTO DE MASCARILLAS FACIALES DE USO COMUNITARIO PARA LAS IIEE DE LA UGEL PACASMAYO</t>
  </si>
  <si>
    <t>REQUERIMIENTO DE MATERIAL DIDACTICO PARA LAS IIEE DEL NIVEL PRIMARIO</t>
  </si>
  <si>
    <t>AGUILAR NAKASONE SALLY JENNIFER</t>
  </si>
  <si>
    <t>REQUERIMIENTO POR LA ADQUISICION DE EQUIPOS DE COMPUTAS PARA LAS AREAS DE DIRECCION, ADMINI Y AGP</t>
  </si>
  <si>
    <t>SOLUCIONES INNOVADORES EN INGENIERIA-MINERIA, TECNOLOGIA Y CONSTRUCCION SOCIEDAD ANONIMA CERRADA</t>
  </si>
  <si>
    <t>REQUERIMIENTO DE ADQUISICION DE MATERIAL DE OFICINA PARA USO DE LAS IIEE DEL NIVEL PRIMARIO Y SECUND</t>
  </si>
  <si>
    <t>JOCA DISTRIBUCIONES S.A.C.</t>
  </si>
  <si>
    <t>REQUERIMIENTO SERVICIO DE TRANSPORTE PARA DISTRIBUCION DE MATERIAL EDUCATIVO Y FUNGIBLE _ 2021</t>
  </si>
  <si>
    <t>PAZ MOLLEDA PATRICIA JULIA</t>
  </si>
  <si>
    <t>SUAREZ CHANCAFE SIMON MIGUEL</t>
  </si>
  <si>
    <t>SERVICIO A TODO COSTO DE TRANSPORTE DE MATERIAL EDUCATIVO, FUNGIBLE, ESCRITORIO Y LIMPIEZA PARA LAS II.EE DE LA UGEL ASCOPE EN EL AÑO 2021</t>
  </si>
  <si>
    <t xml:space="preserve">PROCESO DE SELECCIÓN </t>
  </si>
  <si>
    <t>RUC : 20560177713 INVERSIONES Y TRANSPORTES SANTA TERESIRA E.I.R.L</t>
  </si>
  <si>
    <t>ENTREGADO</t>
  </si>
  <si>
    <t>SERVICIO DE IMPRESIÓN Y ANILLADOS DE MATERIAL EDUCATIVO PARA EL REINICIO DE NUEVO AÑO ESCOLAR 2021</t>
  </si>
  <si>
    <t>RUC: 20512957651  PLUS EVENT S.A.C</t>
  </si>
  <si>
    <t>ADQUISICIÓN DE MASCARILLAS FACIALES TEXTILES DE USO COMUNITARIO PARA ESTUDIANTES Y PERSONAL QUE REALIZAN FUNCIONES DE MANERA PRESENCIAL EN LAS II.EE PÚBLICAS QUE BRINDAN EL SERVICIO DE EDUCACIÓN DEL AMBITO DE LA UGEL ASCOPE</t>
  </si>
  <si>
    <t>CONTRATACIÓN DIRECTA</t>
  </si>
  <si>
    <t>RUC : 20512621318</t>
  </si>
  <si>
    <t>POR LA ADQUISICIÓN DE CALZADO PARA PERSONAL.ADMINISTRATIVO DEL D.L. N° 276 - DE LA SEDE. DE L</t>
  </si>
  <si>
    <t>ASP</t>
  </si>
  <si>
    <t>ADQUISICION DE MATERIAL DIDACTICO PARA II.EE DE NIVEL INICIAL Y PRIMARIA</t>
  </si>
  <si>
    <t>COMPRAS POR CATALAGO</t>
  </si>
  <si>
    <t>ORDEN DE COMPRA 37</t>
  </si>
  <si>
    <t>POR LA ADQUISICIÓN DE UNIFORME PARA PERSONAL.ADMINISTRATIVO DEL D.L. N° 276 - DE LA SEDE. UGEL</t>
  </si>
  <si>
    <t>ADQUISICION DE KIT DE ESCRITORIO PARA ALUMNOS DE ZONA RURAL DE PRIMARIA Y SECUNDARIA</t>
  </si>
  <si>
    <t>ADQUISICION DE MATERIALES DE LIMPIEZA PARA II.EE DE NIVEL PRIMARIA Y SECUNDARIA DE GRAN CHIMU</t>
  </si>
  <si>
    <t>ORDEN DE COMPRA 10</t>
  </si>
  <si>
    <t>EBTREGADO</t>
  </si>
  <si>
    <t>SERVICIO DE TRANSPORTE Y DISTRIBUCION DE MATERIAL EDUCATIVO DOTACION 2021 SEGUNDO TRAMO PARA LAS II.EE. DE LA UGEL OTUZCO</t>
  </si>
  <si>
    <t>LEY DE CONTRATACIONES DEL ESTADO N° 30225</t>
  </si>
  <si>
    <t>10190296691 LUJAN ZAVALETA FIDENCIO</t>
  </si>
  <si>
    <t>SERVICIO DE TRANSPORTE PARA DISTRIBUCIÓN DE MATERIAL EDUCATIVO A LAS IIEE DE LA UGEL OTUZCO - DOTACIÓN 2021 - TERCER TRAMO</t>
  </si>
  <si>
    <t>CDP</t>
  </si>
  <si>
    <t>10190250224 MENDEZ HURTADO ASTERIA ASUCENA</t>
  </si>
  <si>
    <t>SERVICIO DE IMPRESIONES, ENCUADERNACIÓN Y EMPASTADO - KIT´S DE MATERIAL EDUCATIVO.</t>
  </si>
  <si>
    <t>20601852846 M &amp; S INDUSTRIA GRAFICA E.I.R.L.</t>
  </si>
  <si>
    <t>SERVICIO DE TRANSPORTE PARA DISTRIBUCIÓN DE MATERIAL EDUCATIVO – DOTACIÓN 2022 MINEDU PARA LAS II.EE. DE LA UGEL OTUZCO.</t>
  </si>
  <si>
    <t>SERVICIO DE TRANSPORTE PARA DISTRIBUCIÒN DE MASCARILLAS Y PROTECTORES FACIALES, PARA ESTUDIANTES Y PERSONAL DE LAS II.EE. DE LA UGEL OTUZCO.</t>
  </si>
  <si>
    <t>ADQUISICIÓN DE PROTECTORES FACIALES DE BIOSEGURIDAD PARA LAS II.EE.DE LA UGEL OTUZCO.</t>
  </si>
  <si>
    <t>10086288708 VALLE GARCIA NATIVIDAD MARIA</t>
  </si>
  <si>
    <t>ADQUISICIÓN DE UNIFORMES - PERSONAL ADMINISTRATIVO REGIMEN 276 DE LA UGEL OTUZCO 2021.</t>
  </si>
  <si>
    <t>20440073043 CONFECCIONES HERRERA S.R.L.</t>
  </si>
  <si>
    <t>ADQUISICIÓN DE KIT´S PAPELERÍA Y ÚTILES DE ESCRITORIO – II.EE. INICIAL - UGEL OTUZCO</t>
  </si>
  <si>
    <t>PERU COMPRAS</t>
  </si>
  <si>
    <t>20600802021 INVERSIONES &amp; SERVICIOS GENERALES JGC E.I.R.L.</t>
  </si>
  <si>
    <t>ADQUISICIÓN DE KIT'S ASEO Y LIMPIEZA - II.EE. PRIMARIA - UGEL OTUZCO</t>
  </si>
  <si>
    <t>20606045396 OFFI BOOK S.A.C.</t>
  </si>
  <si>
    <t>ADQUISICIÓN DE KIT'S ASEO Y LIMPIEZA - II.EE. INICIAL - UGEL OTUZCO</t>
  </si>
  <si>
    <t>20603036965 GRUPO EMPRESARIAL F &amp; T ASOCIADOS E.I.R.L.</t>
  </si>
  <si>
    <t>ADQUISICIÓN DE KIT'S ÚTILES DE ENSEÑANZA - II.EE. SECUNDARIA - UGEL OTUZCO</t>
  </si>
  <si>
    <t>ADQUISICIÓN DE MATERIAL DIDÁCTICO, ACCESORIOS Y ÚTILES DE ENSEÑANZA FED PARA.LOS PRONOEI DE LA UGEL OTUZCO.</t>
  </si>
  <si>
    <t>20605348646 CORPORACION LILEJI E.I.R.L.</t>
  </si>
  <si>
    <t>ADQUISICIÓN DE KIT´S PAPELERÍA Y ÚTILES DE ESCRITORIO – II.EE. PRIMARIA - UGEL OTUZCO</t>
  </si>
  <si>
    <t>ADQUISICIÓN DE KIT'S ASEO Y LIMPIEZA - II.EE. SECUNDARIA - UGEL OTUZCO</t>
  </si>
  <si>
    <t>10407545546 GONZALES CALLE JHONY ARTURO</t>
  </si>
  <si>
    <t>20605367594 FATHIS GROUP S.A.C.</t>
  </si>
  <si>
    <t>ADQUISICIÓN DE MATERIAL DIDÁCTICO, ACCESORIOS Y ÚTILES DE ENSEÑANZA PARA LAS II.EE. DEL NIVEL INICIAL DE LA UGEL OTUZCO.</t>
  </si>
  <si>
    <t>ADQUISICIÓN DE MATERIAL DIDÁCTICO Y DE ENSEÑANZA - II.EE. PRIMARIA - UGEL OTUZCO</t>
  </si>
  <si>
    <t>20604236372 GLADIO E.I.R.L.</t>
  </si>
  <si>
    <t>ADJUDICACIÓN SIMPLIFICADA Nº 001-2021-UGEL OTUZCO - "ADQUISICIÓN DE MASCARILLAS FACIALES DE USO COMUNITARIO PARA ESTUDIANTES Y PERSONAL DE LAS II.EE DE LA UGEL OTUZCO". / CONTRATO Nº 001-2021-AS/ABAST-UGEL OTUZCO" / PRIMERA ENTREGA.</t>
  </si>
  <si>
    <t>ADQUISICIÓN DE MATERIAL DIDÁCTICO PARA LAS II.EE. ATENDIDAS POR SAANEES DE LA UGEL OTUZCO.</t>
  </si>
  <si>
    <t>ADQUISICIÓN DE COMPUTADORAS PORTATILES DE USO PERSONAL PARA LAS AREAS ADMINISTRATIVAS DE LA UGEL OTUZCO.</t>
  </si>
  <si>
    <t>20601729700 KANITA INVERSIONES E.I.R.L.</t>
  </si>
  <si>
    <t>ADQUISICIÓN DE PAPEL BOND PARA LAS II.EE. DEL NIVEL PRIMARIA - UGEL OTUZCO</t>
  </si>
  <si>
    <t>ADQUISICIÓN DE MATERIAL DE LIMPIEZA (DETERGENTE) PARA LOCALES DE II.EE. DE LA UGEL OTUZCO.</t>
  </si>
  <si>
    <t>ADQUISICIÓN DE MATERIALES DE ASEO Y LIMPIEZA PARA LAS II.EE. DE LA UGEL OTUZCO.</t>
  </si>
  <si>
    <t>20601637881 CORPORACION TOUCH PERU E.I.R.L.</t>
  </si>
  <si>
    <t>ADQUISICIÓN DE COMPUTADORAS (ALLIN ONE) PARA LAS AREAS ADMINISTRATIVAS DE LA UGEL OTUZCO</t>
  </si>
  <si>
    <t>ADQUISICIÓN DE PAPELERÍA Y UTILES DE OFICINA PARA II.EE. DE EDUCACION INICIAL Y PRONOEI DE LA UGEL OTUZCO</t>
  </si>
  <si>
    <t>ADQUISICIÓN DE MATERIAL DIDACTICO (COLCHONETAS) PARA LAS INSTITUCIONES EDUCATIVAS DE LA UGEL OTUZCO</t>
  </si>
  <si>
    <t>20605491830 GRUPO IBRAHIM E.I.R.L.</t>
  </si>
  <si>
    <t>ADQUISICIÓN DE MATERIAL DE LIMPIEZA Y ASEO PARA II.EE</t>
  </si>
  <si>
    <t>10196753538 VALENCIA VILCHEZ MARITZA</t>
  </si>
  <si>
    <t>ADQUISICIÓN DE MATERIAL DIDACTICO PARA LAS II.EE DE LA UGEL-SCH</t>
  </si>
  <si>
    <t>20600677072 CORPORACIÓN TRES ESTRELLAS SAC</t>
  </si>
  <si>
    <t>ADQUISICIÓN DE GASOLINA 90 OCT. PARA LA UNIDAD MOVIL DE LA UGEL-SCH</t>
  </si>
  <si>
    <t>20606743379 M&amp;J SERVICIOS EMPRESARIALES SRL</t>
  </si>
  <si>
    <t xml:space="preserve">307. EDUCACION SANCHEZ CARRION </t>
  </si>
  <si>
    <t>REQUERIMIENTO DE COMBUSTIBLE (PETROLEO) PARA LAS UNIDADES VEHICULARES DE LA UGEL SC. - PLAZO DE EJECUCION SERA DESDE MARZO</t>
  </si>
  <si>
    <t>RUC 20480990685 ESTACION DE SERVICIO JUANCJUMER S.A.C</t>
  </si>
  <si>
    <t>ENTREGAS PARCIALES</t>
  </si>
  <si>
    <t>REQUERIMIENTO DE MATERIAL FUNGIBLE (31.575 UND. PINCEL DE CERDA BLANCA N° 16 PLANO-WILGAR N° 16) PARA LAS II.EE DEL NIVEL PRIMARIO Y SECUNDARIA</t>
  </si>
  <si>
    <t>AS N°0001-2021</t>
  </si>
  <si>
    <t>RUC 10094826051 LUIS EDGARDO MURRUGARRA NUÑEZ</t>
  </si>
  <si>
    <t>ADQUISICION DE 2321 UND. DE PROTECTORES FACIALES PARA EL PERSONAL DE LAS II.EE DEL AMBITO DE LA UGEL -SC.</t>
  </si>
  <si>
    <t>RUC 20559855881 TQM ARGOS S.A.C</t>
  </si>
  <si>
    <t>ADQUISICION DE 126,693 UND. DE MASCARILLAS FACIAL TEXTIL DE USO COMUNITARIO -BIOSEGURIDAD-2021 PARA EL PERSONAL DE LAS II.EE DEL AMBITO DE LA UGEL -SC.</t>
  </si>
  <si>
    <t>CONTRATO DIRECTO</t>
  </si>
  <si>
    <t>CD-N°0001-2021</t>
  </si>
  <si>
    <t>RUC 20477208771 SERVICIOS SEÑOR DE LA HUMILDAD S.A.C.</t>
  </si>
  <si>
    <t>ADQUISICION DE KIT DE HIGIENE LEJIA (HIPOCLORITO DE SODIO) AL 5% X 4 LITROS PARA LAS II.EE DEL AMBITO DE LA UGEL-SC</t>
  </si>
  <si>
    <t>ADQUISICION DE KIT DE HIGIENE (DESINFECTANTE LIMPIADOR AROMATICO X 4 LITROS) PARA LAS II.EE DEL AMBITO DE LA UGEL-SC</t>
  </si>
  <si>
    <t>ADQUISICION DE KIT DE HIGIENE (JUEGO DE BALDE DE PLASTICO X 16 L CON ESCURRIDOR Y TRAPEADOR - DAYR) PARA LAS II.EE DEL AMBITO DE LA UGEL-SC</t>
  </si>
  <si>
    <t>RUC 10195577281 ANTICONA ASTO AMELIA</t>
  </si>
  <si>
    <t>ADQUISICION DE 5,994UND MASCARILLAS COMUNITARIA PARA EL PERSONAL Y ESTUDIANTES DE LAS II.EE FOCALIZADAS DEL DISTRITO DE HUAMACHUCO DEL AMBITO DE LA UGEL-SC</t>
  </si>
  <si>
    <t>ADQUISICION DE KIT DE HIGIENE (PAPEL TOALLA DOBLE HOJA COLOR BLANCO 10MTS C/U 20.5 CM X 10.8 CM C/U 47 GR/M2 GOFRADO) PARA LAS II.EE DEL AMBITO DE LA UGEL-SC</t>
  </si>
  <si>
    <t>RUC 20601032415 CLOUDSTORE E.I.R.L</t>
  </si>
  <si>
    <t>ADQUISICION DE KIT DE HIGIENE (JABON LIQUIDO FRASCO FRUTADO GALON X 3.8 LITROS) PARA LAS II.EE DEL AMBITO DE LA UGEL-SC</t>
  </si>
  <si>
    <t>ADQUISICION DE MATERIALES DE LIMPIEZA  PARA LA SEDE DE LA  UGEL - SANTIAGO  DE CHUCO</t>
  </si>
  <si>
    <t>ADQUISICION DE MATERIALES DE DESINFECCION, ASEO E HIGIENE PARA EL PERSONAL DE LA UGEL SC.</t>
  </si>
  <si>
    <t>REQUERIMIENTO DE UNIFORMES INSTITUCIONAL (CARTERA, CASACAS, CHOMPA, PANTALON, ZAPATO) PARA DAMAS Y CABALLEROS DEL PERSONAL ADMINISTRATIVO DL N°276 UGEL - SC.</t>
  </si>
  <si>
    <t>RUC 20607436330 MULTISERVICIOS VIRGEN DE LA PUERTA HCO S.A.C</t>
  </si>
  <si>
    <t>ADQUISICION DE 01 FOTOCOPIADORA MULTIFUNCIONAL PARA AGI DE LA UGEL SC</t>
  </si>
  <si>
    <t>RUC 20518799453 NUEVO MUNDO ALTERNATIVO E.I.R.L</t>
  </si>
  <si>
    <t>ADQUISICION DE MATERIAL FUNGIBLE (CARTULINA Y PAPELOGRAFO) PARA LAS II.EE DEL NIVEL INICIAL FOCALIZADAS DEL AMBITO DE LA UGEL SC CORRESPONDIENTE A LA DOTACION 2022</t>
  </si>
  <si>
    <t>RUC 20604027447 INVERSIONES LU STATIONERY S.A.C.</t>
  </si>
  <si>
    <t>ADQUISICION DE MATERIAL FUNGIBLE (1,300 EMPX500 PAPEL BOND A3) PARA LAS II.EE DEL NIVEL INICIAL FOCALIZADAS DEL AMBITO DE LA UGEL SC CORRESPONDIENTE A LA DOTACION 2022</t>
  </si>
  <si>
    <t>RUC 20600802021 INVERSIONES &amp; SERVICIOS GENERALES JGC E.I.R.L</t>
  </si>
  <si>
    <t xml:space="preserve">ADQUISICION DE MATERIAL FUNGIBLE (CRAYON, LAPIZ DE COLOR Y LAPIZ NEGRO) PARA LAS II.EE DEL NIVEL INICIAL </t>
  </si>
  <si>
    <t>RUC 10761301999 CORONEL GARCIA LESLYE LIZBETH</t>
  </si>
  <si>
    <t xml:space="preserve">ADQUISICION DE MATERIAL FUNGIBLE (BORRADOR, CINTA, PLASTILINA Y TIJERA) PARA LAS II.EE DEL NIVEL INICIAL </t>
  </si>
  <si>
    <t>RUC 20600007310 R &amp; B GLOBAL TRADER E.I.R.L</t>
  </si>
  <si>
    <t>ADQUISICION DE MATERIAL FUNGIBLE (PLUMONES Y TEMPERAS) PARA LAS II.EE DEL NIVEL INICIAL FOCALIZADAS DEL AMBITO DE LA UGEL SC CORRESPONDIENTE A LA DOTACION 2022</t>
  </si>
  <si>
    <t>ADQUISICION DE MATERIAL FUNGIBLE (COLA, TIJERA Y TAJADOR DE METAL DOBLE) PARA LAS II.EE DEL NIVEL INICIAL FOCALIZADAS DEL AMBITO DE LA UGEL SC CORRESPONDIENTE A LA DOTACION 2022</t>
  </si>
  <si>
    <t>RUC 20601710308 CORPORACION REYSANA BIENESTAR EIRL</t>
  </si>
  <si>
    <t>ADQUISICION DE MATERIAL FUNGIBLE (BORRADOR, CINTA, COLA Y LAPIZ) PARA II.EE DE NIVEL PRIMARIA FOCALIZADAS DEL AMBITO DE LA UGEL SC CORRESPONDIENTE A LA DOTACION 2022</t>
  </si>
  <si>
    <t>RUC 20606045396 OFFI BOOK S.A.C.</t>
  </si>
  <si>
    <t>ADQUISICION DE MATERIAL FUNGIBLE (LAPIZ DE COLOR Y LAPIZ NEGRO 2B) PARA II.EE DE NIVEL PRIMARIA FOCALIZADAS DEL AMBITO DE LA UGEL SC CORRESPONDIENTE A LA DOTACION 2022</t>
  </si>
  <si>
    <t xml:space="preserve">ADQUISICION DE MATERIAL FUNGIBLE (PAPELOGRAFO BLANCO Y CUADRICULADO) PARA II.EE DE NIVEL PRIMARIA </t>
  </si>
  <si>
    <t>ADQUISICION DE MATERIAL FUNGIBLE (4,328 EMPX500 PAPEL BOND TAMAÑO A4) PARA II.EE DE NIVEL PRIMARIA FOCALIZADAS DEL AMBITO DE LA UGEL SC CORRESPONDIENTE A LA DOTACION 2022</t>
  </si>
  <si>
    <t>RUC 20132051322 COPY VENTAS S.R.L</t>
  </si>
  <si>
    <t>ADQUISICION DE MATERIAL FUNGIBLE (CARTULINA Y PAPEL LUSTRE) PARA II.EE DE NIVEL PRIMARIA FOCALIZADAS DEL AMBITO DE LA UGEL SC CORRESPONDIENTE A LA DOTACION 2022</t>
  </si>
  <si>
    <t>ADQUISICION DE MATERIAL FUNGIBLE (TEMPERA DE COLORES) PARA II.EE DE NIVEL PRIMARIA FOCALIZADAS DEL AMBITO DE LA UGEL SC CORRESPONDIENTE A LA DOTACION 2022</t>
  </si>
  <si>
    <t>ADQUISICION DE MATERIALES DE BIOSEGURIDAD (MASCARILLAS COMUNITARIAS) ESTUDIANTES Y PERSONAL DE LAS INSTITUCIONES EDUCATIVAS DEL DISTRITO DE HUAMACHUCO.</t>
  </si>
  <si>
    <t>RUC 10741481486 VILLANUEVA ANTICONA YANIRA LISSET</t>
  </si>
  <si>
    <t>ADQUISICION DE MATERIAL FUNGIBLE (TIJERA Y TAJADOR) PARA II.EE DE NIVEL PRIMARIA FOCALIZADAS DEL AMBITO DE LA UGEL SC CORRESPONDIENTE A LA DOTACION 2022</t>
  </si>
  <si>
    <t xml:space="preserve">ADQUISICION DE MATERIAL FUNGIBLE (CINTA, COLA, LAPIZ COLORES Y 2B) PARA II.EE DEL NIVEL SECUNDARIA </t>
  </si>
  <si>
    <t>ADQUISICION DE MATERIAL FUNGIBLE (4,146 EMPX500 PAPEL BOND 75G - T-A4) PARA II.EE DEL NIVEL SECUNDARIA FOCALIZADAS DEL AMBITO DE LA UGEL SC CORRESPONDIENTE A LA DOTACION 2022</t>
  </si>
  <si>
    <t>RUC 10400365216 SAAVEDRA CURI EFRAIN LUIS</t>
  </si>
  <si>
    <t>ADQUISICION DE MATERIAL FUNGIBLE (PAPELES Y CARTULINAS) PARA II.EE DEL NIVEL SECUNDARIA FOCALIZADAS DEL AMBITO DE LA UGEL SC CORRESPONDIENTE A LA DOTACION 2022</t>
  </si>
  <si>
    <t>ADQUISICION DE MATERIAL FUNGIBLE (TAJADOR Y TIJERA) PARA II.EE DEL NIVEL SECUNDARIA FOCALIZADAS DEL AMBITO DE LA UGEL SC CORRESPONDIENTE A LA DOTACION 2022</t>
  </si>
  <si>
    <t>ADQUISICION DE MATERIAL FUNGIBLE (PLUMONES PUNTA GRUESA) PARA II.EE DEL NIVEL SECUNDARIA FOCALIZADAS DEL AMBITO DE LA UGEL SC CORRESPONDIENTE A LA DOTACION 2022</t>
  </si>
  <si>
    <t xml:space="preserve">SERVICIO DE INTERNET DE FIBRA OPTICA DE 150 MBPS - GARANTIZADO DE ANCHO DE BANDA PARA LA UGEL SC - </t>
  </si>
  <si>
    <t>RUC 20481622582 RELUX REPRESENTACIONES E.I.R.L</t>
  </si>
  <si>
    <t>SERVICIO DE TRANSPORTE DISTRIBUCION DE MATERIAL EDUCATIVO TRAMO II (CUADERNOS DE TRABAJO - FUNGIBLE) DOTACION 2021 - RUTA 3 (CURGOS,SARIN Y SITABAMBA)</t>
  </si>
  <si>
    <t>RUC 10195251601 CAMPOS BAILON SIMON WENCESLAO</t>
  </si>
  <si>
    <t>SERVICIO DE TRANSPORTE DISTRIBUCION DE MATERIAL EDUCATIVO TRAMO II (CUADERNOS DE TRABAJO - FUNGIBLE) DOTACION 2021 - RUTA 5 (CHUGAY)</t>
  </si>
  <si>
    <t>SERVICIO DE TRANSPORTE DISTRIBUCION DE MATERIAL EDUCATIVO TRAMO II (CUADERNOS DE TRABAJO - FUNGIBLE) DOTACION 2021 - RUTA 7 (SARTIMBAMBA)</t>
  </si>
  <si>
    <t>RUC 10195609158 GASPAR CHACON VACA</t>
  </si>
  <si>
    <t>SERVICIO DE TRANSPORTE DISTRIBUCION DE MATERIAL EDUCATIVO TRAMO II (CUADERNOS DE TRABAJO - FUNGIBLE) DOTACION 2021 - RUTA  2 (CONDORMARCA, BAMBAMARCA Y PATAZ)</t>
  </si>
  <si>
    <t>RUC 10428255653 TRUJILLO BALSA FRANCISCO MANUEL</t>
  </si>
  <si>
    <t>SERVICIO DE TRANSPORTE DISTRIBUCION DE MATERIAL EDUCATIVO TRAMO II (CUADERNOS DE TRABAJO - FUNGIBLE) DOTACION 2021 - RUTA  6 (COCHORCO)</t>
  </si>
  <si>
    <t>RUC 10436430740 VEREAU ZAVALETA JAVIER ENRIQUE</t>
  </si>
  <si>
    <t>SERVICIO DE TRANSPORTE DISTRIBUCION DE MATERIAL EDUCATIVO TRAMO II (CUADERNOS DE TRABAJO - FUNGIBLE) DOTACION 2021 - RUTA  4 (SANAGORAN)</t>
  </si>
  <si>
    <t xml:space="preserve">RUC 10407927015 CHACON BACA OSCAR
</t>
  </si>
  <si>
    <t>SERVICIO DE TRANSPORTE DISTRIBUCION DE MATERIAL EDUCATIVO TRAMO II (CUADERNOS DE TRABAJO - FUNGIBLE) DOTACION 2021 - RUTA  8 (MARCABAL)</t>
  </si>
  <si>
    <t>RUC 20481584125 EMPRESA INVERSIONES CAMPO GRANDE S.R.L</t>
  </si>
  <si>
    <t xml:space="preserve">SERVICIO DE TRANSPORTE DISTRIBUCION DE MATERIAL EDUCATIVO TRAMO II (CUADERNOS DE TRABAJO - FUNGIBLE) </t>
  </si>
  <si>
    <t>SERVICIO DE MANTENIMIENTO (ACABADO DE INTERIORES Y EXTERIORES) A TODO COSTO DEL AMBIENTE DEL COMEDOR DE LA UGEL SC-</t>
  </si>
  <si>
    <t>RUC 20539801474 NEW MAD E.I.R.L</t>
  </si>
  <si>
    <t>SERVICIO DE TRANSPORTE DISTRIBUCION DE MATERIAL EDUCATIVO TRAMO III (CUADERNOS DE TRABAJO - FUNGIBLE) DOTACION 2021 Y KIT DE BIOSEGURIDAD - RUTA  2 (CONDORMARCA, BAMBAMARCA Y PATAZ)</t>
  </si>
  <si>
    <t>SERVICIO DE TRANSPORTE DISTRIBUCION DE MATERIAL EDUCATIVO TRAMO III (CUADERNOS DE TRABAJO - FUNGIBLE) DOTACION 2021 Y KIT DE BIOSEGURIDAD - RUTA  6 (COCHORCO)</t>
  </si>
  <si>
    <t>SERVICIO DE TRANSPORTE DISTRIBUCION DE MATERIAL EDUCATIVO TRAMO III (CUADERNOS DE TRABAJO - FUNGIBLE) DOTACION 2021 Y KIT DE BIOSEGURIDAD - RUTA 7 (SARTIMBAMBA)</t>
  </si>
  <si>
    <t>SERVICIO DE TRANSPORTE DISTRIBUCION DE MATERIAL EDUCATIVO TRAMO III (CUADERNOS DE TRABAJO - FUNGIBLE) DOTACION 2021 Y KIT DE BIOSEGURIDAD - RUTA  4 (SANAGORAN)</t>
  </si>
  <si>
    <t>SERVICIO DE TRANSPORTE DISTRIBUCION DE MATERIAL EDUCATIVO TRAMO III (CUADERNOS DE TRABAJO - FUNGIBLE) DOTACION 2021 - RUTA  1 (HUAMACHUCO Y CACHICADAN)</t>
  </si>
  <si>
    <t>SERVICIO DE TRANSPORTE DISTRIBUCION DE MATERIAL EDUCATIVO TRAMO III (CUADERNOS DE TRABAJO - FUNGIBLE) DOTACION 2021 Y KIT DE BIOSEGURIDAD - RUTA 3 (CURGOS,SARIN Y SITABAMBA)</t>
  </si>
  <si>
    <t>SERVICIO DE TRANSPORTE DISTRIBUCION DE MATERIAL EDUCATIVO TRAMO III (CUADERNOS DE TRABAJO - FUNGIBLE) DOTACION 2021 Y KIT DE BIOSEGURIDAD - RUTA 5 (CHUGAY)</t>
  </si>
  <si>
    <t>SERVICIO DE TRANSPORTE DISTRIBUCION DE MATERIAL EDUCATIVO TRAMO III (CUADERNOS DE TRABAJO - FUNGIBLE) DOTACION 2021 Y KIT DE BIOSEGURIDAD RUTA  8 (MARCABAL)</t>
  </si>
  <si>
    <t xml:space="preserve">SERVICIO DE REPRODUCCION DE FOTOCOPIADO (KIT DE IMPRESIÓN DE MATERIALES EDUCATIVOS) PARA EL REINICIO DEL </t>
  </si>
  <si>
    <t>AS N° 0002-2021</t>
  </si>
  <si>
    <t>SERVICIO DE TRANSPORTE PARA LA DISTRIBUCION Y REDISTRIBUCION DE MATERIAL EDUCATIVO (CUADERNOS DE TRABAJO - FOTOCOPIAS) DOTACION 2021 - RUTA  1 (HUAMACHUCO Y CACHICADAN)</t>
  </si>
  <si>
    <t>SERVICIO DE TRANSPORTE PARA LA DISTRIBUCION Y REDISTRIBUCION DE MATERIAL EDUCATIVO (CUADERNOS DE TRABAJO - FOTOCOPIAS) DOTACION 2021 - RUTA  2 (CONDORMARCA, BAMBAMARCA Y PATAZ)</t>
  </si>
  <si>
    <t>SERVICIO DE TRANSPORTE PARA LA DISTRIBUCION Y REDISTRIBUCION DE MATERIAL EDUCATIVO (CUADERNOS DE TRABAJO - FOTOCOPIAS) DOTACION 2021 - RUTA  3 (CURGOS, SARIN Y SITABAMBA)</t>
  </si>
  <si>
    <t>SERVICIO DE TRANSPORTE PARA LA DISTRIBUCION Y REDISTRIBUCION DE MATERIAL EDUCATIVO (CUADERNOS DE TRABAJO - FOTOCOPIAS) DOTACION 2021 - RUTA  4 (SANAGORAN)</t>
  </si>
  <si>
    <t>SERVICIO DE TRANSPORTE PARA LA DISTRIBUCION Y REDISTRIBUCION DE MATERIAL EDUCATIVO (CUADERNOS DE TRABAJO - FOTOCOPIAS) DOTACION 2021 - RUTA  5 (CHUGAY)</t>
  </si>
  <si>
    <t>SERVICIO DE TRANSPORTE PARA LA DISTRIBUCION Y REDISTRIBUCION DE MATERIAL EDUCATIVO (CUADERNOS DE TRABAJO - FOTOCOPIAS) DOTACION 2021 - RUTA  6 (COCHORCO)</t>
  </si>
  <si>
    <t>SERVICIO DE TRANSPORTE PARA LA DISTRIBUCION Y REDISTRIBUCION DE MATERIAL EDUCATIVO (CUADERNOS DE TRABAJO - FOTOCOPIAS) DOTACION 2021 - RUTA  7 (SARTIMBAMBA)</t>
  </si>
  <si>
    <t>SERVICIO DE TRANSPORTE PARA LA DISTRIBUCION Y REDISTRIBUCION DE MATERIAL EDUCATIVO (CUADERNOS DE TRABAJO - FOTOCOPIAS) DOTACION 2021 - RUTA  8 (MARCABAL)</t>
  </si>
  <si>
    <t>SERVICIO DE TRANSPORTE PARA LA DISTRIBUCION DE MATERIAL DE LIMPIEZA Y DESINFECCION (KIT DE HIGIENE) Y KIT DE BIOSEGURIDAD - DOTACION 2021 - RUTA  1 (HUAMACHUCO Y CACHICADAN)</t>
  </si>
  <si>
    <t>SERVICIO DE TRANSPORTE PARA LA DISTRIBUCION DE MATERIAL DE LIMPIEZA Y DESINFECCION (KIT DE HIGIENE) -  DOTACION 2021 - RUTA  4 (SANAGORAN)</t>
  </si>
  <si>
    <t>RUC 10407927015 CHACON BACA OSCAR</t>
  </si>
  <si>
    <t>SERVICIO DE TRANSPORTE PARA LA DISTRIBUCION DE MATERIAL DE LIMPIEZA Y DESINFECCION (KIT DE HIGIENE) - DOTACION 2021 - RUTA  7 (SARTIMBAMBA)</t>
  </si>
  <si>
    <t>SERVICIO DE "DESMONTAJE DE 07 MODULOS DE AULAS PREFABRICADAS: 05 EN LA I.E. N° 80137 COCHORCO, DISTRITO DE COCHORCO Y 02 EN LA I.E. N° 80185 DE AHIJADERO, DISTRITO DE CHUGAY, PROVINCIA SANCHEZ CARRION Y  MONTAJE DE 05 MÓDULOS EN LA I.E. N° 80170 ARAGOSTAY, DISTRITO DE COCHORCO Y 2 MÓDULOS EN LA I.E. N° 80975 CERRO GRANDE, DISTRITO DE COCHORCO, PROVINCIA SANCHEZ CARRION, REGIÓN  LA LIBERTAD"</t>
  </si>
  <si>
    <t>RUC 10400120523 LOZANO MENDIETA MARTHA MARLENE</t>
  </si>
  <si>
    <t>SERVICIO DE ACONDICIONAMIENTO A TODO COSTO PARA UNA OFICINA ADMINISTRATIVA EN LA ENTRADA DE LA UGEL SC.</t>
  </si>
  <si>
    <t>SERVICIO DE ACONDICIONAMIENTO A TODO COSTO DE LA OFICINA DE ESPACIO DE MONITOREO DE EMERGENCIAS Y DESASTRES (EMED) DE LA UGEL SC.</t>
  </si>
  <si>
    <t>SERVICIO DE IMPRESIÓN A COLOR Y DE RECURSOS EDUCATIVOS PARA EL PERIODO DE RECUPERACION DE APRENDIZAJES ENER Y FEBRERO 2022, PARA LAS II.EE DEL AMBITO DE LA UGEL SC.</t>
  </si>
  <si>
    <t>CD-N° 0002-2021</t>
  </si>
  <si>
    <t>ADQUISICION DE IMPLEMENTOS DE BIOSEGURIDAD PARA LA PROTECCION Y PREVENCION DE COVID -19 PARA EL PERSONAL,DIRECTIVO, DOCENTES Y ESTUDIANTES DE LAS II.EE. DEL AMBITO DE LA UGEL - PATAZ</t>
  </si>
  <si>
    <t>SERVICIO DE TRANSPORTE PARA EL MATERIAL EDUCATIVO DOTACION 2021 A LAS II.EE. DEL AMBITO DE LA UGEL - PATAZ</t>
  </si>
  <si>
    <t>SERVICIO DE PRODUCCION DE FOTOCOPIADO ( KIT DE IMPRESIONES DE MATERIAL EDUCTIVO PARA ESTUDIANTES DEL NIVEL INICIAL Y PRIMARIA)</t>
  </si>
  <si>
    <t>SERVICIO DE IMPRESIONES DE SEPARATAS PARA ALUMNOS DE PRIMER GRADO DEL NIVEL SECUNDARIO DE EBR</t>
  </si>
  <si>
    <t>ADQUISICION DE MATERIAL DE ESCRITORIO PARA LAS II.EE DEL AMBITO DE LA UGEL- PATAZ</t>
  </si>
  <si>
    <t>ADQUISICION DE MATERIAL DE ASEO PARA LAS II.EE DEL AMBITO DEL A UGEL PAYTAZ</t>
  </si>
  <si>
    <t>ADQUISICION DE UTILES DE OFICINA PARA LA UGEL BOLIVAR - 2021</t>
  </si>
  <si>
    <t>CONVENIO MARCO</t>
  </si>
  <si>
    <t>0001-2021</t>
  </si>
  <si>
    <t>854.52</t>
  </si>
  <si>
    <t>10/032021</t>
  </si>
  <si>
    <t>0002-2021</t>
  </si>
  <si>
    <t>633.47</t>
  </si>
  <si>
    <t>0003-2021</t>
  </si>
  <si>
    <t>3,650.60</t>
  </si>
  <si>
    <t>0004-2021</t>
  </si>
  <si>
    <t>964.74</t>
  </si>
  <si>
    <t>0005-2021</t>
  </si>
  <si>
    <t>586.76</t>
  </si>
  <si>
    <t>0006-2021</t>
  </si>
  <si>
    <t>2,781.69</t>
  </si>
  <si>
    <t>ADQUISICION DE CASCOS PROTECTORES PARA MOTOCICLISTAS</t>
  </si>
  <si>
    <t>DIRECTO</t>
  </si>
  <si>
    <t>360.00</t>
  </si>
  <si>
    <t>ADQUISICIÓN DE BIENES VINCULADOS CON LA PROTECCIÓN DEL PERSONAL DE LAS II.EE. E INSUMOS PARA LA</t>
  </si>
  <si>
    <t>55,650.00</t>
  </si>
  <si>
    <t>PEDIDO PARA PAGO DE CONBUSTIBLE UTILIZADO EN LA UNIDADES MOVILES DE LA UGEL BOLÍVAR</t>
  </si>
  <si>
    <t>2,953.50</t>
  </si>
  <si>
    <t>ADQUISICION DE BIENES PARA PREVENIR EL CONTAGIO DEL COVID-19 EN LA SEDE UGEL BOLÍVAR</t>
  </si>
  <si>
    <t>415.00</t>
  </si>
  <si>
    <t>ADQUISICION DE MATERIAL DE ASEO Y LIMPIEZA PARA LA SEDE DE LA UGEL BOLIVAR - 2021</t>
  </si>
  <si>
    <t>0007-2021</t>
  </si>
  <si>
    <t>4,720.00</t>
  </si>
  <si>
    <t>0008-2021</t>
  </si>
  <si>
    <t>1,467.92</t>
  </si>
  <si>
    <t>UTILES DE ASEO PARA LA SEDE UGEL BOLIVAR</t>
  </si>
  <si>
    <t>1,775.00</t>
  </si>
  <si>
    <t>MATERIAL DE ESCRITORIO PARA II.EE. NIVEL INICIAL</t>
  </si>
  <si>
    <t>13,256.34</t>
  </si>
  <si>
    <t>MATERIAL DIDACTICO PARA ALUMNOS DEL NIVEL INICIAL DE LAS II..EE DE LA JURISDICCION DE LA UGEL B</t>
  </si>
  <si>
    <t>12,001.00</t>
  </si>
  <si>
    <t>PEDIDO MATERIAL DE OFICINA PARA LAS II.EE. NIVEL SECUNDARIO</t>
  </si>
  <si>
    <t>0011-2021</t>
  </si>
  <si>
    <t>2,404.58</t>
  </si>
  <si>
    <t>MATERIAL DE OFICINA PARA INSTITUCIONES EDUCATIVAS DEL NIVEL PRIMARIO</t>
  </si>
  <si>
    <t>4,136.80</t>
  </si>
  <si>
    <t>0012-2021</t>
  </si>
  <si>
    <t>6,715.23</t>
  </si>
  <si>
    <t>MATERIAL DE ESCRITORIO PARA INSTITUCIONES EDUCATIVAS NIVEL INICIAL</t>
  </si>
  <si>
    <t>0013-2021</t>
  </si>
  <si>
    <t>1,592.37</t>
  </si>
  <si>
    <t>0014-2021</t>
  </si>
  <si>
    <t>2,953.27</t>
  </si>
  <si>
    <t>0015-2021</t>
  </si>
  <si>
    <t>4,712.51</t>
  </si>
  <si>
    <t>ADQUISICION DE MATERIAL DE ASEO LIMPIEZA Y TOCADOR PARA LA SEDE CENTRAL E II.EE. DE LA JURISDICCION</t>
  </si>
  <si>
    <t>9,830.00</t>
  </si>
  <si>
    <t>7,440.00</t>
  </si>
  <si>
    <t>ADQUISICION DE UNIFORMES PARA PERSONAL DE LA SEDE UGEL BOLÍVAR E II.EE DE LA JURISDICCIÓN DE LA UGEL BOLÍVAR</t>
  </si>
  <si>
    <t>34,770.00</t>
  </si>
  <si>
    <t>ADQUISICIÓN DE 40 FOTOCHECK PARA TODO EL PERSONAL DE LA SEDE UGEL BOLÍVAR</t>
  </si>
  <si>
    <t>880.00</t>
  </si>
  <si>
    <t>ADQUISICION DE MATERIAL DIDACTICO PARA LAS II.EE. DEL NIVEL INICIAL DE LAS JURISDICCIÓN DE LA UGEL BOLIVAR 2021</t>
  </si>
  <si>
    <t>13,573.00</t>
  </si>
  <si>
    <t>ADQUISICION DE TONER PARA IMPRESORAS DE LA SEDE UGEL BOLIVAR</t>
  </si>
  <si>
    <t>330.00</t>
  </si>
  <si>
    <t>9,233.24</t>
  </si>
  <si>
    <t>0016-2021</t>
  </si>
  <si>
    <t>228.66</t>
  </si>
  <si>
    <t>ADQUISICION DE TINTAS Y TONER PARA IMPRESORAS DE LA SEDE UGEL BOLIVAR 2021</t>
  </si>
  <si>
    <t>0017-2021</t>
  </si>
  <si>
    <t>1,858.50</t>
  </si>
  <si>
    <t>PAGO DE VALES DE COMBUSTIBLES 013 AL 021 MES DE 16 DE MARZO AL 30 DE JULIO DE 2021</t>
  </si>
  <si>
    <t>1,567.50</t>
  </si>
  <si>
    <t>PAGO DE VALES DE COMBUSTIBLE DEL 022 AL 031 MES DE 02 DE AGOSTO AL 13 DE SEPTIEMBRE DE 2021.</t>
  </si>
  <si>
    <t>1,710.00</t>
  </si>
  <si>
    <t>ADQUISICION DE TINTAS Y TONER PARA II.EE. DE LA JURISDICCION DE LA UGEL BOLÍVAR 2021</t>
  </si>
  <si>
    <t>0030-2021</t>
  </si>
  <si>
    <t>1,058.60</t>
  </si>
  <si>
    <t>0031-2021</t>
  </si>
  <si>
    <t>1,132.65</t>
  </si>
  <si>
    <t>0032-2021</t>
  </si>
  <si>
    <t>1,533.43</t>
  </si>
  <si>
    <t>ADQUISICION DE UNIFORMES PARA PERSONAL DE LA SEDE UGEL BOLÍVAR E II.EE DE LA JURISDICCIÓN DE LA</t>
  </si>
  <si>
    <t>1,830.00</t>
  </si>
  <si>
    <t>ADQUISICION DE EQUIPO MULTIFUNCIONAL PARA AGP DE LA UGEL BOLIVAR 2021</t>
  </si>
  <si>
    <t>2,600.00</t>
  </si>
  <si>
    <t>ADQUISICION DE SILLONES Y SILLAS PARA AGP DE LA UGEL BOLIVAR 2021</t>
  </si>
  <si>
    <t>0022-2021</t>
  </si>
  <si>
    <t>10,308.48</t>
  </si>
  <si>
    <t>ADQUISICION DE MATERIAL MEDICO PARA PROTECCION CONTRA COVID-19 EN LAS I.E. DE LA JURISDICCION D</t>
  </si>
  <si>
    <t>8,300.00</t>
  </si>
  <si>
    <t>ADQUISICION DE MATERIAL DE SEGURIDAD PARA PROTECCION CONTRA COVID-19</t>
  </si>
  <si>
    <t>1,000.00</t>
  </si>
  <si>
    <t>ADQUISICION DE UTILES DE ESCRITORIO PARA INSTITUCIONES EDUCATIVAS DE LA JURISDICCION DE LA UGEL</t>
  </si>
  <si>
    <t>0023-2021</t>
  </si>
  <si>
    <t>91,714.28</t>
  </si>
  <si>
    <t>0024-2021</t>
  </si>
  <si>
    <t>1,391.22</t>
  </si>
  <si>
    <t>ADQUISICION DE LAPTOS PARA EL ÁREA DE AGP DE LA SEDE UGEL BOLÍVAR 2021</t>
  </si>
  <si>
    <t>0025-2021</t>
  </si>
  <si>
    <t>36,100.33</t>
  </si>
  <si>
    <t>ADQUISICION DE COMBUSTIBLE PARA TRASLADOS DE PERSONAL A REALIZAR MONITOREOS Y SUPERVISION DE LA UGEL</t>
  </si>
  <si>
    <t>2,850.00</t>
  </si>
  <si>
    <t>ADQUISICION DE MASCARILLAS KN95 PARA PROTECCION DEL PERSONAL DE LA UGEL BOLIVAR</t>
  </si>
  <si>
    <t>6,596.20</t>
  </si>
  <si>
    <t>ADQUISICION DE MATERIAL DE ASEO Y LIMPIEA PARA LAS I.E. DE LA JURISDICCION DE LA UGEL BOLIVAR</t>
  </si>
  <si>
    <t>14,400.00</t>
  </si>
  <si>
    <t>ADQUISICION DE PIZARRAS ACRILICAS PARA LA UGEL BOLIVAR</t>
  </si>
  <si>
    <t>990.00</t>
  </si>
  <si>
    <t>ADQUISICION DE TONER 85A PARA LAS IMPRESORAS DE LA UGEL BOLIVAR</t>
  </si>
  <si>
    <t>0026-2021</t>
  </si>
  <si>
    <t>1,511.11</t>
  </si>
  <si>
    <t>ADQUISICION DE UTILES DE ESCRITORIO PARA LAS II.EE. DE LA JURISDICCION DE LA UGEL BOLIVAR 2021</t>
  </si>
  <si>
    <t>0027-2021</t>
  </si>
  <si>
    <t>12,185.86</t>
  </si>
  <si>
    <t>0028-2021</t>
  </si>
  <si>
    <t>27,384.72</t>
  </si>
  <si>
    <t>0029-2021</t>
  </si>
  <si>
    <t>3,326.00</t>
  </si>
  <si>
    <t>ADQUISICION DE CALCULADORAS PARA UGEL BOLÍVAR</t>
  </si>
  <si>
    <t>962.00</t>
  </si>
  <si>
    <t>ADQUISICION DE UTILES DE OFICINA DIRECTO PARA UGEL BOLIVAR</t>
  </si>
  <si>
    <t>48.50</t>
  </si>
  <si>
    <t>PAGO DE VALES DE COMBUSTIBLE DE LA CAMIONETA DE LA CAMIONETA DE LA UGEL BOLIVAR. VALE N°03</t>
  </si>
  <si>
    <t>258.70</t>
  </si>
  <si>
    <t>EN PROCESO</t>
  </si>
  <si>
    <t>PAGO DE VALES DE COMBUSTIBLE DE LA CAMIONETA DE LA UGEL BOLIVAR. VALE N°04 AL 09</t>
  </si>
  <si>
    <t>1,170.00</t>
  </si>
  <si>
    <t>COMPRA INSTITUCIONAL</t>
  </si>
  <si>
    <t>ADQUISICIÓN DE BIENES VINCULADOS CON LA PROTECCIÓN DEL PERSONAL DE LAS II.EE. E INSUMOS</t>
  </si>
  <si>
    <t>55.650.00</t>
  </si>
  <si>
    <t>0008/2021</t>
  </si>
  <si>
    <t>SERVICIOS 2021</t>
  </si>
  <si>
    <t>SERVICIO DE ENERGIA ELECTRICA DE LAS II.EE NIVEL INICIAL</t>
  </si>
  <si>
    <t>2,710.00</t>
  </si>
  <si>
    <t>SERVICIO DE ENERGIA ELECTRICA DE LAS II.EE NIVEL PRIMARIA</t>
  </si>
  <si>
    <t>9,050.00</t>
  </si>
  <si>
    <t>SERVICIO DE ENERGIA ELECTRICA DE LAS II.EE NIVEL SECUNDARIA</t>
  </si>
  <si>
    <t>9,100.00</t>
  </si>
  <si>
    <t>SERVICIO DE ENERGIA ELECTRICA DE LA SEDE</t>
  </si>
  <si>
    <t>8,500.00</t>
  </si>
  <si>
    <t>REQUERIMIENTO DE UN PERSONAL DE APOYO PRA ACESORIA LEGAL DEL 15 DE ENERO AL 16 DE FEBRERO DEL 2021</t>
  </si>
  <si>
    <t>10.00</t>
  </si>
  <si>
    <t>SERVICIO DE PERSONAL PARA ABASTECIMIENTIO. ALMACEN Y PATRIMONIO</t>
  </si>
  <si>
    <t>8,800.00</t>
  </si>
  <si>
    <t>PERSONAL DE SALUD PARA PREVENIR EL CONTAGIO DEL COVID-19 EN LA SEDE UGEL BOLÍVAR</t>
  </si>
  <si>
    <t>2,200.00</t>
  </si>
  <si>
    <t>PERSONAL PARA AGI UGEL BOLIVAR</t>
  </si>
  <si>
    <t>10,000.00</t>
  </si>
  <si>
    <t>SERVICIO DE TRANSPORTE DE MATERIAL EDUCATIVO PARA LAS II.EE. DE LA UGEL BOLIVAR - DOTACION 2021</t>
  </si>
  <si>
    <t>42,157.00</t>
  </si>
  <si>
    <t>PERSONAL DE SALUD PARA LA SEDE UGEL BOLIVAR PARA PREVENIR EL CONTAGIO DEL COVID-19</t>
  </si>
  <si>
    <t>5,100.00</t>
  </si>
  <si>
    <t>SERVICIO DE RADIODIFUSIÓN DEL PROGRAMA APRENDO EN CASA DE LA JURISDICCION DE LA UGEL BOLIVAR PA</t>
  </si>
  <si>
    <t>4,500.00</t>
  </si>
  <si>
    <t>SERVICIO DE REDIODIFUSION DEL PROGRAMA APRENDO EN CASA DE LA JURISDICCION DE LA UGEL B</t>
  </si>
  <si>
    <t>2,400.00</t>
  </si>
  <si>
    <t>PERSONAL DE APOYO PARA AGI DE LA UGEL BOLÍVAR POR 2 MESES DEL 23/08 AL 21/10 DEL 2021</t>
  </si>
  <si>
    <t>4,600.00</t>
  </si>
  <si>
    <t>PERSONAL DE APOYO COMO ASESOR LEGAL DE LA UGEL BOLIVAR POR 2 MESES DEL 18/08 AL 17/10</t>
  </si>
  <si>
    <t>1,700.00</t>
  </si>
  <si>
    <t>REQUERIMIENTO PARA EL PAGO DEL SERVICIO DE INTERNET CORRESPONDIENTE A LOS MESES DE MAYO Y JUNIO DEL 2021</t>
  </si>
  <si>
    <t>3,400.00</t>
  </si>
  <si>
    <t>REQUERIMIENTO PARA EL PAGO DEL SERVICIO DE INTERNET CORRESPONDIENTE A LOS MESES DE JULIO Y AGOSTO DEL 2021</t>
  </si>
  <si>
    <t>SERVICIO DE IMPRESION DE BANNER PARA CUMPLIR OBJETIVOS DE CONVIVENCIA ESCOLAR</t>
  </si>
  <si>
    <t>340.00</t>
  </si>
  <si>
    <t>SERVICIO DE MANTENIMIENTO DE CAMIONETA TOYOTA DE LA UGEL BOLIVAR PD-7843</t>
  </si>
  <si>
    <t>6,738.00</t>
  </si>
  <si>
    <t xml:space="preserve">CONTRATACION DE PRENDAS MILITARES PARA CADETES </t>
  </si>
  <si>
    <t xml:space="preserve">ADJUDICACIÓN SIMPLIFICADA </t>
  </si>
  <si>
    <t>20135463559 - BENATELL SRL</t>
  </si>
  <si>
    <t xml:space="preserve">CONTRATACION DE PRENDAS Y ACCESORIOS DIVERSAS PARA VESTUARIO DE CADETES </t>
  </si>
  <si>
    <t>COMPRA DIRECTA</t>
  </si>
  <si>
    <t>CONTRATACION DE PRENDAS ESCOLARES, DEPORTE Y CAMA PARA CADETES</t>
  </si>
  <si>
    <t>AJUDICACIÓN SIMPLIFICADA</t>
  </si>
  <si>
    <t>20603753641 - COMERCIALIZADORA DE BIENES Y SERVICIOS WALLA EIRL</t>
  </si>
  <si>
    <t xml:space="preserve">ADQUISICIÓN DE UNIFORME INSTITUCIONAL (TERNO VARONES) PARA PERSONAL ADMINISTRATIVO </t>
  </si>
  <si>
    <t xml:space="preserve">20440073043 - CONFECCIONES HERRERA SRL </t>
  </si>
  <si>
    <t>SERVICIO DE ANALISIS CLINICOS A POSTULANTES PROCESO DE ADMISIÓN 2021</t>
  </si>
  <si>
    <t>20480971621 - LABORATORIO DE ANALISIS CLINICO CANTELLA SAC</t>
  </si>
  <si>
    <t>ADQUISICIÓN DE UNIFORME INSTITUCIONAL (CALZADO VARONES Y DAMAS) PARA PERSONAL ADMINISTRATIVO</t>
  </si>
  <si>
    <t>20480971621 - INVERSIONES ACTIVAS D&amp;M SAC</t>
  </si>
  <si>
    <t>SERVICIO DE LÍNEA DEDICADA - FIBRA OPTICA POR 12 MESES</t>
  </si>
  <si>
    <t xml:space="preserve">20603265123 - MIRANET SAC </t>
  </si>
  <si>
    <t xml:space="preserve">ADQUISICIÓN DE BOLSA DE ALIMENTOS PARA PERSONAL SINDICALIZADO, CORRESPONDIENTE AL EF-2021 </t>
  </si>
  <si>
    <t xml:space="preserve">20477171321 - NEGOCIOS NEGI S.A.C </t>
  </si>
  <si>
    <t xml:space="preserve">ADQUISICIÓN DE TARRO DE LECHE PARA PERSONAL SINDICALIZADO, CORRESPONDIENTE AL EF-2021 </t>
  </si>
  <si>
    <t>COMPARACIÓN PRECIOS</t>
  </si>
  <si>
    <t xml:space="preserve">CONTRATACIÓN DE SEGUROS DE ACCIDENTES PARA CADETES DE LA IE - VIGENCIA 01 AÑO </t>
  </si>
  <si>
    <t>20332970411 - PACIFICO CIA SEGUROS Y REASEGUROS</t>
  </si>
  <si>
    <t xml:space="preserve">ADQUISICIÓN DE TRANSFORMIX CORRIENTE ELSTER A1800 - 22KV PARA MANTENIMIENTO DE SISTEMA ENERGIA ELECTRICA </t>
  </si>
  <si>
    <t xml:space="preserve">20559927547 - RETOS CONSULTING SAC </t>
  </si>
  <si>
    <t>SERVICIO DE REPARACIÓN Y MANTENIMIENTO D SS. HH. DE MÓDULO DE ALOJAMIENTO DE PERSONAL MILITAR DE LA IEPM.</t>
  </si>
  <si>
    <t xml:space="preserve">ADQUISICIÓN DE MATERIALES PARA MANTENIMIENTO DE TECHO CON MALLA RASCHEL DE LOSA DEPORTIVA MULTIUSOS </t>
  </si>
  <si>
    <t>SERVICIO DE MANTENIMIENTO Y MODIFICACIÓN A ESTRUCTURA DE TABIQUERÍA DE DRYWALL EN COLUMNAS Y PAREDES DE CERCO PERIMÉTRICO DE LA PISCINA DE LA IEPM.</t>
  </si>
  <si>
    <t>20559927548 - RETOS CONSULTING SAC</t>
  </si>
  <si>
    <t xml:space="preserve">SERVICIO DE SUMINISTRO DE AGUA SUBTERRANEA </t>
  </si>
  <si>
    <t>20131911310 - SEDALIB S.A.</t>
  </si>
  <si>
    <t>Todo el 2021</t>
  </si>
  <si>
    <t xml:space="preserve">SERVICIO DE SUMINISTRO DE ENERGIA ELECTRICA </t>
  </si>
  <si>
    <t>20132023540 - HIDRANDINA S.A.</t>
  </si>
  <si>
    <t xml:space="preserve">ADQUISICIÓN SUMINISTRO DE COMBUSTIBLE PARA UNIDADES DE TRANSPORTE Y MAQUINAS DE JARDINERIA </t>
  </si>
  <si>
    <t>20601655544 - SERVICENTRO LOAYZA SAC</t>
  </si>
  <si>
    <t>ADQUISICION DE MATERIAL FUNGIBLE DOTACION 2022 PARA II.EE (UNIDOCENTES) DEL NIVEL PRIMARIA DE L</t>
  </si>
  <si>
    <t>AM</t>
  </si>
  <si>
    <t>SOLICITA SERVICIO DE TOTOCOPIADO A COLOR Y ANILLADO DE FICHAS DE TRABAJO PARA REFORZAR LA ALFAB</t>
  </si>
  <si>
    <t>SOLICITA ADQUISICIÓN DE VESTUARIO(PRENDAS DE VESTIR) PARA EL PERSONAL ADMINISTRATIVO DE LA SEDE</t>
  </si>
  <si>
    <t>SOLICITA ADQUISICION DE MATERIAL DE TOCADOR PARA LAS II.EE. DE LA UGEL JULCAN</t>
  </si>
  <si>
    <t>SOLICITA ADQUISICION DE PAPEL BOND PARA LAS II.EE. DEL NIVEL INICIAL Y SECUNDARIA DE LA UGEL JU</t>
  </si>
  <si>
    <t>ADQUISICION DE MATERIAL FUNGIBLE PARA II.EE DEL NIVEL INICIAL DE LA UGEL JULCAN</t>
  </si>
  <si>
    <t>SERVICIO DE FUMIGACIÓN DE LOCALES ESCOLARES DE LAS II.EE JEC, JER, DE LA JURISDICCIÓN</t>
  </si>
  <si>
    <t>ADQUISICION DE MATERIAL FUNGIBLE PARA LOS NIVELES DE PRONOEI, INICIAL Y PRIMARIA- DOTACION 2022</t>
  </si>
  <si>
    <t>ADQUISICIÓN DE MATERIAL DE LIMPIEZA Y ASEO PARA II.EE. DE LOS NIVELES DE INICIAL, PRIMARIA Y SECUNDAR</t>
  </si>
  <si>
    <t>ADQUISICION DE UTILES ESCOLARES PARA LAS II.EE. DEL NIVEL PRIMARIA DE LA UGEL JULCAN</t>
  </si>
  <si>
    <t>SERVICIO DE INSTALACIÓN DE CIELO RASO A TODO COSTO DE LAS II.EE DEL NIVEL PRIMARIO DE</t>
  </si>
  <si>
    <t>ADQUISICION DE COMPUTADORA PERSONAL PORTATIL PARA LA SEDE ADMINISTRATIVA DE LA UGEL</t>
  </si>
  <si>
    <t>ADQUISICIÓN DE SILLON GIRATORIO PARA USO DEL PERSONAL ADMINISTRATIVO Y DIRECTIVO DE L</t>
  </si>
  <si>
    <t>MATERIAL DE LIMPIEZA Y ASEO PARA II.EE. DE LOS NIVELES DE PRONOEI, INICIAL, PRIMARIA Y</t>
  </si>
  <si>
    <t>SERVICIO DE TRANSPORTE PARA LA DISTRIBUCIÓN DE MATERIAL EDUCATIVO Y FUNGIBLE - DOTACIÓ</t>
  </si>
  <si>
    <t>ADQUISICIÓN DE MASCARILLAS TEXTILES DE USO COMUNITARIO PARA DOCENTES Y PERSONAL DE LA</t>
  </si>
  <si>
    <t>312 UGEL VIRU</t>
  </si>
  <si>
    <t>POR LA ADQUISICION DE TONER PARA REPOSICION DE STOC DEL ALMACEN DE LA UGEL VIRU 2022</t>
  </si>
  <si>
    <t>POR LA ADQUSICION DE PAPELES PARA REPOSICION DE STOCK DEL ALMACEN UGEL VIRU 2022</t>
  </si>
  <si>
    <t>POR LA ADQUISICION DE MATERIALES FUNGIBLE GRUPO UTILES PARA NIVEL SECUNDARIA DE LA UGEL VIRU 2022</t>
  </si>
  <si>
    <t>POR LA ADQUISICION DE MATERIALES FUNGIBLE GRUPO UTILES PARA NIVEL INICIAL DE LA UGEL VIRU 2022</t>
  </si>
  <si>
    <t>POR LA ADQUISICION DE MATERIAL DE LIMPIEZA PARA EL NIVEL DE SECUNDARIA DE LA UGEL VIRU 2022</t>
  </si>
  <si>
    <t>POR LA ADQUISICION DE MATERIAL DE LIMPIEZA PARA EL NIVEL DE PRIMARIA DE LA UGEL VIRU 2022</t>
  </si>
  <si>
    <t xml:space="preserve">POR LA ADQUISICION DE MASCARILLAS PARA II.EE DEL NIVEL DE INICIAL, PRIMARIA, SECUNDARIA,CEBE, TECPRO DE LA UGEL VIRU </t>
  </si>
  <si>
    <t>POR LA ADQUISICION DE MATERIAL DE LIMPIEZA DEL NIVEL PRIMARIO Y SECUNDARIO DE LA UGEL VIRU</t>
  </si>
  <si>
    <t>POR LA ADQUISICION DE TACHOS PARA NIVEL PRIMARIO DE LA UGEL VIRU 2022</t>
  </si>
  <si>
    <t>POR LA ADQUISICION DE PAPELERIA PARA LAS II.EE  DEL NIVEL PRIMARIO DE LA UGEL VIRU 2022</t>
  </si>
  <si>
    <t>POR EL SERVICIO DE TRANSPORTE DE MATERIAL EDUCATIVO MINEDU A LAS II.EE DE LA PROVINCIA DE VIRU 2022</t>
  </si>
  <si>
    <t>POR EL SERVICIO DE DISTRIBUCION DE MASCARILLAS AL AMBITO DE LA PROVINCIA DE VIRU 2022</t>
  </si>
  <si>
    <t>313 UGEL EL PORVENIR</t>
  </si>
  <si>
    <t>COMPRA DE TONER PAR LAS AREAS ADMINISTRATIVAS DE LA UGEL01-EP</t>
  </si>
  <si>
    <t>COMPRA POR ACUEDO MARCO</t>
  </si>
  <si>
    <t>COMPRA DE PROTECTOR FACIL</t>
  </si>
  <si>
    <t>ADJUDICACIÒN SIN PROCEDIMIENTO</t>
  </si>
  <si>
    <t>COMPRA DE UNIFORMES PARA EL PERSONAL ADMINISTRATICO 276</t>
  </si>
  <si>
    <t>COMPRA DE MASCARILLAS PARA LAS I.E DE LA UGEL01-EP</t>
  </si>
  <si>
    <t>CD 001-2021</t>
  </si>
  <si>
    <t>COMPRA DE CPUS PARA LA UGEL01-EP</t>
  </si>
  <si>
    <t>COMPRA DE BORRADORES PARA LAS I.E DE LA UGEL01-EP</t>
  </si>
  <si>
    <t>COMPRA DE BLOCK DE PAPEL BOND PARA LAS I.E DEL NIVEL SECUNDARIA</t>
  </si>
  <si>
    <t>COMPRA DE MEMORIAS USB 32 GB PARA I.EDE LA UGEL01-EP</t>
  </si>
  <si>
    <t>SERVICIO DE TRANSPORTE Y DISTRIBUCIÒN DE MATERIAL EDUCATIVO</t>
  </si>
  <si>
    <t>ADJUDICACIÒN SIMPLIFICADA</t>
  </si>
  <si>
    <t>AS 001-2021</t>
  </si>
  <si>
    <t>SERVICIO DE AGUA POTABLE PARA LAS I.E DE LA UGEL0-EP (ABRIL)</t>
  </si>
  <si>
    <t>SERVICIO DE ENERGIA ELECTRICA PARA LAS I.E DE LA UGEL01-EP(ABRIL)</t>
  </si>
  <si>
    <t>SERVICIO DE AGUA POTABLE PARA LAS I.E DE LA UGEL0-EP (MAYO)</t>
  </si>
  <si>
    <t>SERVICIO DE AGUA POTABLE PARA LAS I.E DE LA UGEL0-EP (JUNIO)</t>
  </si>
  <si>
    <t>SERVICIO DE IMPRESIONES EN GENERAL</t>
  </si>
  <si>
    <t>AS 002-2021</t>
  </si>
  <si>
    <t>SERVICIO DE AGUA POTABLE PARA LAS I.E DE LA UGEL0-EP (JULIO)</t>
  </si>
  <si>
    <t>SERVICIO DE ENERGIA ELECTRICA PARA LAS I.E DE LA UGEL01-EP( JUNIO )</t>
  </si>
  <si>
    <t>SERVICIO DE AGUA POTABLE PARA LAS I.E DE LA UGEL0-EP (AGOSTO )</t>
  </si>
  <si>
    <t>SERVICIO DE MANTENIMIENTO DE ESTRUCTURA DE I.E</t>
  </si>
  <si>
    <t>SERVICIO DE AGUA POTABLE PARA LAS I.E DE LA UGEL0-EP (NOVIEMBRE )</t>
  </si>
  <si>
    <t>SERVICIO DE ENERGIA ELECTRICA PARA LAS I.E DE LA UGEL01-EP( OCTUBRE )</t>
  </si>
  <si>
    <t>SERVICIO DE ENERGIA ELECTRICA PARA LAS I.E DE LA UGEL01-EP( NOVIEMBRE)</t>
  </si>
  <si>
    <t>AS 003-2021</t>
  </si>
  <si>
    <t>TRANSPORTE Y DISTRIBUCION DE MATERIAL EDUCATIVO</t>
  </si>
  <si>
    <t>COMPRE-SM-1-2021-UGEL NRO 02 L.E.-1</t>
  </si>
  <si>
    <t>53,123.21</t>
  </si>
  <si>
    <t xml:space="preserve">10190296691-LUJAN ZAVALETA FIDENCIO </t>
  </si>
  <si>
    <t>SERVICIO DE IMPRESION, ENCUADERNACION Y EMPASTADO</t>
  </si>
  <si>
    <t>AS-SM-1-2021-UGEL 02 L.E-1</t>
  </si>
  <si>
    <t>73,500.00</t>
  </si>
  <si>
    <t xml:space="preserve">20440413243-GRAFICA CABRERA EIRL </t>
  </si>
  <si>
    <t>ADQUISICION DE MASCARILLAS FACIALES TEXTILES DE USO COMUNITARIO REUTILIZABLES PARA LOS ALUMNOS, PERSONAL DOCENTE Y ADMINISTRATIVO DE LAS II.EE BAJO LA JURIDICCION DE LA UGEL Nº02 LA ESPERANZA-TRUJILLO</t>
  </si>
  <si>
    <t>LP-SM-1-2021-UGEL NRO 02 L.E.-1</t>
  </si>
  <si>
    <t>529,903.50</t>
  </si>
  <si>
    <t>20604016305-GG INGENIEROS E.I.R.L.</t>
  </si>
  <si>
    <t>ADQUISICION DE TERNOS PARA EL PERSONAL ADMINISTRATIVO DE LAS II.EE DE LA JURIDICCION DE LA UGEL 02 LA ESPERANZA</t>
  </si>
  <si>
    <t>AS-SM-2-2021-UGEL NRO 02 L.E.-1</t>
  </si>
  <si>
    <t>45,248.00</t>
  </si>
  <si>
    <t>10179678191-SALVADOR SANTOS ROGER ERASMO</t>
  </si>
  <si>
    <t>SERVICIO DE IMPRESIÓN, ENCUADERNACIÓN Y EMPASTADO DE CARPETAS DE RECUPERACION Y PROGRAMAS CURRICULARES DE INICIAL, PRIMARIA Y SECUNDARIA</t>
  </si>
  <si>
    <t>COMPRE-SM-2-2021-UGEL NRO 02 L.E.-1</t>
  </si>
  <si>
    <t>65,500.00</t>
  </si>
  <si>
    <t xml:space="preserve">10421610300-RUBIO RODRIGUEZ JUAN CARLOS </t>
  </si>
  <si>
    <t>ADQUISIICON DE MATERIAL, ASEO, LIMPIEZA</t>
  </si>
  <si>
    <t>ORDEN DE COMPRA N°010-2021</t>
  </si>
  <si>
    <t>19,831.51</t>
  </si>
  <si>
    <t>20604576033 NBS SOLUTIONS SAC</t>
  </si>
  <si>
    <t>ADQUISICION DE PROTECTORES FACIALES</t>
  </si>
  <si>
    <t>ORDEN DE COMPRA N°026-2021</t>
  </si>
  <si>
    <t>DIRECTA</t>
  </si>
  <si>
    <t>22,860.58</t>
  </si>
  <si>
    <t>10413254243-FLORES MOGOLLON RODOLFO ENRRIQUE</t>
  </si>
  <si>
    <t>ADQUISICION DE 10 COMPUTADORAS PORTATILES</t>
  </si>
  <si>
    <t>ORDEN DE COMPRA N°027-2021</t>
  </si>
  <si>
    <t>37,565.54</t>
  </si>
  <si>
    <t>20477438009-GRUPO MEGA COMPUTER SAC</t>
  </si>
  <si>
    <t>SERVICIO DE TRANSPORTE DE CARGA MATERIAL EDUCATIVO</t>
  </si>
  <si>
    <t>ORDEN DE SERVICIO N°097-2021</t>
  </si>
  <si>
    <t>20560177713- INVERSIONES Y TRANSPORTES SANTA TERESITA SRL</t>
  </si>
  <si>
    <t>FUMIGACION Y DESINFECCION DE LOCALES</t>
  </si>
  <si>
    <t>20481542716-COMPAÑIA ADEL SAC</t>
  </si>
  <si>
    <t>MANTENIMIENTO DE LOCALES ESCOLARES</t>
  </si>
  <si>
    <t>31,580.00</t>
  </si>
  <si>
    <t>10192550063-CERNA TERAN ERILDA TERESA</t>
  </si>
  <si>
    <t>ORDEN DE SERVICIO N°132-2021</t>
  </si>
  <si>
    <t>25,880.00</t>
  </si>
  <si>
    <t>10431250301-OSCAR FERNANDO SOLANO DIAZ</t>
  </si>
  <si>
    <t>MASCARILLAS TEXTILES DE USO COMUNITARIO PARA ESTUDIANTES Y PERSONAL DE LA I.E. DE LA JURISDICCION DE LA UGEL N°03TNO.</t>
  </si>
  <si>
    <t>20448571891 JOLUCAVA IMPORT EXPORT EMPRESA INDIVIDUAL DE RESPONSABILIDAD LIMITADA</t>
  </si>
  <si>
    <t>ADQUISICION DE MATERIAL FUNGIBLE PARA LAS INSTITUCIONES EDUCATIVAS DEL NIVEL PRIMARIA</t>
  </si>
  <si>
    <t>20608225952 ABASTECIMIENTO Y LOGISTICA EMPRESARIAL DEL PERU E.I.R.L.</t>
  </si>
  <si>
    <t>ADQUISICION DE CPU'S PARA LAS OFICINAS DE ABASTECIMIENTO, CONTABILIDAD, TESORERIA Y FINANZAS</t>
  </si>
  <si>
    <t>20230757764 CORPORACION J&amp;V E.I.R.L.</t>
  </si>
  <si>
    <t>ADQUISICION DE PROTECTORES FACIALES PARA EL PERSONAL ADMINISTRATIVO Y DOCENTE DE LAS INSTITUCIONES EDUCATIVAS DE LA UGEL N° 03 TRUJILLO NOR OESTE</t>
  </si>
  <si>
    <t>SIN PROCEDIMIENTO</t>
  </si>
  <si>
    <t>20125508716 XIMESA S.A.C.</t>
  </si>
  <si>
    <t>ADQUISICION DE MATERIAL FUNGIBLE PARA LAS INSTITUCIONES EDUCATIVAS DEL NIVEL SECUNDARIA</t>
  </si>
  <si>
    <t>20608145207 BIENES Y SERVICIOS MULTIPLES KALLPA E.I.R.L.</t>
  </si>
  <si>
    <t>SERVICIO DE IMPRESION PARA LA CARPETA DE RECUPERACION 2022 DEL NIVEL PRIMARIA Y SECUNDARIA</t>
  </si>
  <si>
    <t>SERVICIOS GENERALES Y GRAFICOS VERONICA&amp;MABEL</t>
  </si>
  <si>
    <t>SERVICIO DE SEGURIDAD Y VIGILANCIA PARA 06 IIEE QUE PERTENECEN A LA UGEL N° 03 TRUJILLO NOR OESTE</t>
  </si>
  <si>
    <t>EMPRESA DE SEGURIDAD LA FRONTERA S.A.C.</t>
  </si>
  <si>
    <t>SERVICIO DE AGUA POTABLE Y ALCANTARILLADO PARA LAS IIEE CORRESPONDIENTE A DICIEMBRE</t>
  </si>
  <si>
    <t>SEDALIB S.A.</t>
  </si>
  <si>
    <t>SERVICIO DE IMPRESIÓN DEL CURRÍCULO NACIONAL DE EDUCACIÓN BÁSICA Y PROYECTO EDUCATIVO NACIONAL 2036</t>
  </si>
  <si>
    <t>MASS IMPRESOS S.R.L.</t>
  </si>
  <si>
    <t>POR EL SERVICIO DE AGUA POTABLE Y ALCANTARILLADO DE LAS II.EE PERTENECIENTES A LA UGEL N° 03TNO, CORRESPONDIENTE AL MES DE MAYO</t>
  </si>
  <si>
    <t>SERVICIO DE MANTENIMIENTO CORRECTIVO Y PREVENTIVO DE LA SEDE ADMINISTRATIVA DE LA UGEL N° 03 TNO</t>
  </si>
  <si>
    <t>INTCORP SOLUCIONES INTEGRALES S.A.C.</t>
  </si>
  <si>
    <t>SERVICIO DE MODULACIÓN, TRANSPORTE Y DISTRIBUCIÓN DE MASCARILLAS DE USO COMUNITARIO Y PROTECTORES FA</t>
  </si>
  <si>
    <t>CDJ ASESORES E.I.R.L.</t>
  </si>
  <si>
    <t>POR EL SERVICIO DE AGUA POTABLE Y ALCANTARILLADO DE LAS II.EE DE LA UGEL N°03TNO,MARZO</t>
  </si>
  <si>
    <t>SERVICIO DE AGUA POTABLE Y ALCANTARILLADO PARA LAS IIEE CORRESPONDIENTE AL MES DE JULIO</t>
  </si>
  <si>
    <t>POR EL SERVICIO DE AGUA POTABLE DE LA S II..EE DE LA UGEL N°03TNO, MES DE ENERO.</t>
  </si>
  <si>
    <t>SERVICIO DE IMPRESIÓN, ENCUADERNADO Y EMPASTADO DEL KIT DE MATERIAL EDUCATIVO</t>
  </si>
  <si>
    <t>SERVICIO DE AGUA POTABLE Y ALCANTARILLADO PARA LAS INSTITUCIONES EDUCATIVAS DE LA UGEL N° 03 TRUJILLO NOR OESTE CORRESPONDIENTE AL MES DE AGOSTO</t>
  </si>
  <si>
    <t>SERVICIO DE AGUA POTABLE Y ALCANTARILLADO PARA LAS IIEE CORRESPONDIENTE AL MES DE JUNIO</t>
  </si>
  <si>
    <t>ADQUISICION DE MASCARILLAS COMUNITARIAS PARA EL PERSONAL Y ESTUDIANTES DE LAS INSTITUCIONES EDUCATIVAS Y SOBRE PROTECTORES FACIALES PARA EL PERSONAL DE LAS II.EE DE LOS DISTRITOS DE TRUJILLO,MOCHE Y SALAVERRY.</t>
  </si>
  <si>
    <t>AD</t>
  </si>
  <si>
    <t>556,668.69</t>
  </si>
  <si>
    <t>ISA CONTRATISTA Y SERVICIOS GENERALES EIRL</t>
  </si>
  <si>
    <t>POR ENTREGAS</t>
  </si>
  <si>
    <t>ADQUISICION DE TERNOS PARA LOS TRABAJADORES DE LAS II.EE DE LA UGEL 04 TSE</t>
  </si>
  <si>
    <t>69,669.00</t>
  </si>
  <si>
    <t>CONFECCIONES BJ SAC</t>
  </si>
  <si>
    <t>SERVICIO DER ALQUILER DE LOCAL PARA FUNCIONAMIENTO DE LA UGEL 04 TSE</t>
  </si>
  <si>
    <t>71,500.00</t>
  </si>
  <si>
    <t>ALVARADO ORBEGOZO MARTHA ALICIA</t>
  </si>
  <si>
    <t>SERVICIO DE TRANSPORTE Y TRANSLADO DE MATERIAL EDUCATIVO 2021 - UGEL 04 TSE</t>
  </si>
  <si>
    <t>56,290.07</t>
  </si>
  <si>
    <t>MENDEZ HURTADO ASTENIA ASUCENA</t>
  </si>
  <si>
    <t>SERVICIO DE MANTENIMIENTO DE INFRAESTRUCTURA A FAVOR DE ESTABLECIMIENTOS DE SALUD DE LA RED BOLÍVAR Y PATAZ</t>
  </si>
  <si>
    <t>CP-SM-1-2021</t>
  </si>
  <si>
    <t>LEON NUREÑA MANUEL ALEXANDER</t>
  </si>
  <si>
    <t>UNIFORME DE PERSONAL DE LA GERESALL DE VERANO E INVIERNO PERIODO 2021</t>
  </si>
  <si>
    <t>AS-SM-13-2021</t>
  </si>
  <si>
    <t xml:space="preserve">CORPORACION STELLA SAC - MODAS MARLENCH EIRL </t>
  </si>
  <si>
    <t>SERVICIO DE MEJORAMIENTO Y ACONDICIONAMIENTO DEL AREA DE ALMACEN DE LA GERESALL</t>
  </si>
  <si>
    <t>AS-SM-14-2021</t>
  </si>
  <si>
    <t>CONSTRUCTORA VEGA &amp; ASOCIADOS S.A.C.</t>
  </si>
  <si>
    <t>ADQUISICION DE MEDICAMENTOS EXCLUIDO DE LA CCN ABASTECIMIENTO 2020-2021 CLORURO 900/MG/100ML (0.9%) YNYECTABLE 1 L</t>
  </si>
  <si>
    <t>AS-SM-11-2021</t>
  </si>
  <si>
    <t xml:space="preserve"> B.BRAUN MEDICAL PERU S.A.</t>
  </si>
  <si>
    <t>ADQUISICION DE ESTANTES DE METAL PARA EL ALMACEN ESPECIALIZADO DE MEDICAMENTOS DE LAS REDES DE LOS EESS DE LA REGION LA LIBERTAD</t>
  </si>
  <si>
    <t>AS-SM-12-2021</t>
  </si>
  <si>
    <t>CONTRATISTAS Y GERENCIA DE SERVICIOS ASOCIADOS S.R.L.</t>
  </si>
  <si>
    <t>LABORATORIO PORTATIL</t>
  </si>
  <si>
    <t>AS-SM-10-2021</t>
  </si>
  <si>
    <t>AQA QUIMICA SOCIEDAD ANONIMA</t>
  </si>
  <si>
    <t>Servicio de Alquiler de los Inmuebles, Destinados para el Funcionamiento de las Oficinas Administrativas de la Gerencia Regional de Salud del Gobierno Regional de La Libertad</t>
  </si>
  <si>
    <t>DIRECTA-PROC-1-2021</t>
  </si>
  <si>
    <t>VARIOS - ITEM</t>
  </si>
  <si>
    <t>DQUISICIÓN DE EQUIPOS DE REFRIGERACIÓN</t>
  </si>
  <si>
    <t>AS-SM-9-2021</t>
  </si>
  <si>
    <t>TAMI SERVICIOS Y VENTAS E.I.R.L.</t>
  </si>
  <si>
    <t>CONTRATACION DEL SERVICIO DE SEGURIDAD Y VIGILANCIA DE LA GERESA/LL</t>
  </si>
  <si>
    <t>AS-SM-1-2021</t>
  </si>
  <si>
    <t>GRUPO CORPORATIVO VICMEL S.A.C. - VICMEL S.A.C.</t>
  </si>
  <si>
    <t>ADQUISICIÓN DE MEDICAMENTO EXCLUIDO DE LA CCN ABASTECIMIENTO 2020-2021 MUPIROCINA COMO SAL CALCICA 2 G/100G 2%</t>
  </si>
  <si>
    <t>SIE-SIE-2-2021</t>
  </si>
  <si>
    <t>DISTRIBUIDORA DROGUERIA SAGITARIO S.R.L.</t>
  </si>
  <si>
    <t>ADQUISICIÓN DE REFRIGERADORAS VERTICALES CONSERVADORA DE MEDICAMENTOS</t>
  </si>
  <si>
    <t>AS-SM-7-2021</t>
  </si>
  <si>
    <t>CORPORACION CIMMSA S.A.</t>
  </si>
  <si>
    <t>GUANTES QUIRIRGICOS ESTERIL DESCARTABLES 7.5</t>
  </si>
  <si>
    <t>SIE-SIE-3-2021</t>
  </si>
  <si>
    <t>MEDICAL CHANNEL S.A.C.</t>
  </si>
  <si>
    <t>ADQUISICION DE CARPA TIPO PMA PARA IMPLEMENTACION DE EXPANSION ASISTENCIAL POR COVID-19</t>
  </si>
  <si>
    <t>AS-SM-5-2021</t>
  </si>
  <si>
    <t>OLIMPEX PERU S.A.C.</t>
  </si>
  <si>
    <t>CONTRATACION DEL SERVICIO DE TRANSPORTE DE MUESTRAS BIOLOGICAS EN LOS ESTABLECIMIENTOS DE SALUD PARA LAS ACTIVIDADES A DESARROLLAR A FAVOR DE PREVENCION Y CONTROL DE TUBERCULOSIS</t>
  </si>
  <si>
    <t>AS-SM-3-2021</t>
  </si>
  <si>
    <t>MENDEZ HURTADO ASTERIA ASUCENA</t>
  </si>
  <si>
    <t>Contratación del Servicio de Transporte de Productos Farmacéuticos, Medicamentos Insumos y Drogas</t>
  </si>
  <si>
    <t>AS-SM-2-2021</t>
  </si>
  <si>
    <t>401. INSTITUTO REGIONAL DE OFTALMOLOGIA</t>
  </si>
  <si>
    <t>SERVICIO DE PROCESAMIENTO, FACTURACIÓN Y ALMACENAMIENTO DE COMPROBANTES DE PAGO ELECTRÓNICO</t>
  </si>
  <si>
    <t>ADJUDICACION SIN PROCESO</t>
  </si>
  <si>
    <t>18,408.00</t>
  </si>
  <si>
    <t>20478005017-BIZLINKS S.A.C.</t>
  </si>
  <si>
    <t>MENSUAL</t>
  </si>
  <si>
    <t>SERVICIO DE LINEA DEDICADA A INTERNET</t>
  </si>
  <si>
    <t>20605111930-NOVACLOUD S.A.C.</t>
  </si>
  <si>
    <t>TERMINADO</t>
  </si>
  <si>
    <t>SERVICIO DE ALMUERZOS Y CENAS</t>
  </si>
  <si>
    <t>19,787.00</t>
  </si>
  <si>
    <t>20601868441-CHARAPITA CORPORACION DE NEGOCIOS CREATIVOS E.I.R.L.</t>
  </si>
  <si>
    <t>SERVICIO DE SEGURIDAD Y VIGILANCIA</t>
  </si>
  <si>
    <t>1-2021-IRO</t>
  </si>
  <si>
    <t>493,259.76</t>
  </si>
  <si>
    <t>20600443063-GRUPO CORPORATIVO VICMEL S.A.C.</t>
  </si>
  <si>
    <t>SERVICIO DE RESGUARDO Y TRASLADO DE VALORES</t>
  </si>
  <si>
    <t>8-2021-IRO</t>
  </si>
  <si>
    <t>114,442.04</t>
  </si>
  <si>
    <t>20544807251-SMART SECURITY S.A.C.</t>
  </si>
  <si>
    <t>1 DE SETIEMBRE 2021</t>
  </si>
  <si>
    <t>SERVICIO DE TRANSPORTE, RECOJO Y DISPOSICIÓN FINAL DE RESIDUOS SÓLIDOS.</t>
  </si>
  <si>
    <t>12-2021-IRO</t>
  </si>
  <si>
    <t>172,800.00</t>
  </si>
  <si>
    <t>20397923381-PROD.Y SERV.DE MANTEN. Y SEG.IND.S.R.L.</t>
  </si>
  <si>
    <t>SERVICIO DE MANTENIMIENTO CORRECTIVO</t>
  </si>
  <si>
    <t>18-2020-IRO</t>
  </si>
  <si>
    <t>132,056.96</t>
  </si>
  <si>
    <t>20212561534-ALCON PHARMACEUTICAL DEL PERU SA</t>
  </si>
  <si>
    <t>MTTO PREVENTIVO PREVENTIVO DE EQUIPOS BIOMEDICOS</t>
  </si>
  <si>
    <t>010-2020-IRO</t>
  </si>
  <si>
    <t>48,321.00</t>
  </si>
  <si>
    <t>1 DECIEMBRE 2021</t>
  </si>
  <si>
    <t>SERVICIO DE APOYO AL DIAGNOSTICO - LABORATORIO CLINICO</t>
  </si>
  <si>
    <t>2-2021-IRO</t>
  </si>
  <si>
    <t>1,040,075.00</t>
  </si>
  <si>
    <t>20398079125-CENTRO DE APOYO AL DIAGNOSTICO DR. BERLY MANRIQUE UGARTE S.A.C.</t>
  </si>
  <si>
    <t>18 de agosto del 2021</t>
  </si>
  <si>
    <t>ALQUILER DE AMBIENTE</t>
  </si>
  <si>
    <t>014-2021-IRO</t>
  </si>
  <si>
    <t>396,000.00</t>
  </si>
  <si>
    <t>10267213629-TERESITA DE JESSUS AGÜERO DE LOPEZ</t>
  </si>
  <si>
    <t>31 DICIEMBRE DEL 2021</t>
  </si>
  <si>
    <t>MANTENIMIENTO PREVENTIVO DE EQUIPOS BIOMEDICOS</t>
  </si>
  <si>
    <t>20,641.74</t>
  </si>
  <si>
    <t>OS N° 197-28/04/2021</t>
  </si>
  <si>
    <t>MANTENIMIENTO CORRECTIVO DE EQUIPOS BIOMEDICOS</t>
  </si>
  <si>
    <t>018-2018-IRO</t>
  </si>
  <si>
    <t>111,229.96</t>
  </si>
  <si>
    <t>MANTCORREC Y PREVENTIVO</t>
  </si>
  <si>
    <t>018-2018-2020-IRO</t>
  </si>
  <si>
    <t>20,827.00</t>
  </si>
  <si>
    <t>MANTE PREVENTIVO</t>
  </si>
  <si>
    <t>MANTENIMIENTO CORRECTIVO DE PLANTA DE OSMOSIS INVERSA</t>
  </si>
  <si>
    <t>20563131846-SERBIOMEDIC AROTINCO S.A.C.</t>
  </si>
  <si>
    <t>O/S-N°517-27/10/2021</t>
  </si>
  <si>
    <t>UNICA</t>
  </si>
  <si>
    <t>MANTENIMIENTO CORRECTIVO DE AUTOCLAVE</t>
  </si>
  <si>
    <t>22,800.00</t>
  </si>
  <si>
    <t>O/S-N°520-29/10/2021</t>
  </si>
  <si>
    <t>25,522.00</t>
  </si>
  <si>
    <t>20481263671-REPRESENTACIONES LARRY'S EIRL</t>
  </si>
  <si>
    <t>O/S-N°432-01/09/2021</t>
  </si>
  <si>
    <t>SUSCRIPCIÓN ANUAL A PLATAFORMA DE CORREO Y COLABORACIÓN EN NUBE INFORMÁTICA</t>
  </si>
  <si>
    <t>27,610.00</t>
  </si>
  <si>
    <t>20440384049-COMPUCENTER BUSINESS SAC</t>
  </si>
  <si>
    <t>O/S-N°315-01/07/2021</t>
  </si>
  <si>
    <t>MANTENIMIENTO PREVENTIVO DE EQUIPO DE AIRE ACONDICIONADO</t>
  </si>
  <si>
    <t>28,400.00</t>
  </si>
  <si>
    <t>20131913282-INDUSTRIA Y SERVICIOS ELECTROTECNICOS LONER E.I.R.L</t>
  </si>
  <si>
    <t>O/S-N°385-30/07/2021</t>
  </si>
  <si>
    <t>010-2021-IRO</t>
  </si>
  <si>
    <t>32,214.00</t>
  </si>
  <si>
    <t>02-2018-IRO</t>
  </si>
  <si>
    <t>33,300.00</t>
  </si>
  <si>
    <t>20551771122-SOLUCIONES Y SOPORTES TECNICOS S.A.C.</t>
  </si>
  <si>
    <t>ABRIL-2021-PRIMER MANTENIMIENTO</t>
  </si>
  <si>
    <t>JULIO-2021-SEGUNDO MANTENIMIENTO</t>
  </si>
  <si>
    <t>OCTUBRE-2021-TERCER MANTENIMIENTO</t>
  </si>
  <si>
    <t>SET DE MATERIAL DESCARTABLE PARA INYECCIÓN DE FLUIDO VISCOSO</t>
  </si>
  <si>
    <t>ALCON PHARMACEUTICAL DEL PERU SA</t>
  </si>
  <si>
    <t>MAS DE 2 ENTREGAS</t>
  </si>
  <si>
    <t>CASSETTE DE ULTRASONIDO PARA EQUIPO FACOEMULSIFICADOR (TIPO ACTIVE)</t>
  </si>
  <si>
    <t>2 ENTREGAS</t>
  </si>
  <si>
    <t>ACEITE DE SILICONA PURIFICADO ESTÉRIL 5.000 CPS 10 ML</t>
  </si>
  <si>
    <t>TAGA INTERNATIONAL SA</t>
  </si>
  <si>
    <t>SOLUCIÓN SALINA BALANCEADA 500 ML</t>
  </si>
  <si>
    <t>BRINZOLAMIDA + TIMOLOL 5 ML 10 MG/ML + 5 MG/ML</t>
  </si>
  <si>
    <t>AS N°012-2021</t>
  </si>
  <si>
    <t>LABORATORIOS LANSIER</t>
  </si>
  <si>
    <t>LATANOPROST + TIMOLOL MALEATO 2.5 ML</t>
  </si>
  <si>
    <t>MICROTIPS 45° KELMAN 0.9 MM PARA EQUIPO ALCON (CURVA)</t>
  </si>
  <si>
    <t>N°005-2021</t>
  </si>
  <si>
    <t>CASSETTE DE ULTRASONIDO PARA EQUIPO FACOEMULSIFICADOR INTREPID</t>
  </si>
  <si>
    <t>MAS 3 ENTREGAS</t>
  </si>
  <si>
    <t>CASSETTE DE ULTRASONIDO PARA EQUIPO FACOEMULSIFICADOR CONSTELLATION</t>
  </si>
  <si>
    <t>CASSETTE DE ULTRASONIDO PARA EQUIPO FACOEMULSIFICADOR CENTURION - GRAVITY</t>
  </si>
  <si>
    <t>SET DE VITRECTOMIA VALVULADO PARA SEGMENTO POSTERIOR 23 GA DE 7500 CPM</t>
  </si>
  <si>
    <t>SET COMBINADO DE VITRECTOMIA POSTERIOR Y FACOEMULSIFICACIÓN 23 GA</t>
  </si>
  <si>
    <t>HIALURONATO S/ HIALURONATO S + CONDROTIN S. S 10 MG/ML 30 MG/ML + 40 MG/ML SOL 0.55 ML/0.5 ML</t>
  </si>
  <si>
    <t>NEPAFENACO 1 MG/ML SUS OFT 5 ML</t>
  </si>
  <si>
    <t>ROSTER SA</t>
  </si>
  <si>
    <t>3 ENTREGAS</t>
  </si>
  <si>
    <t>HIALURONATO SÓDICO 4 MG/ML SOL OFT 10 ML</t>
  </si>
  <si>
    <t>Adjudicacion Simplificad</t>
  </si>
  <si>
    <t>SONDA PARA LASER FOTOCOAGULADOR TIPO CUÑA 198 CM</t>
  </si>
  <si>
    <t>TEC MED SA</t>
  </si>
  <si>
    <t>FLUOROMETALONA 1 MG/ML SUS OFT 5 ML</t>
  </si>
  <si>
    <t>LABOFTA</t>
  </si>
  <si>
    <t>CUCHILLETE CRESCENT 2.00 MM</t>
  </si>
  <si>
    <t>4 ENTREGAS</t>
  </si>
  <si>
    <t>IMPLANTE PARA GLAUCOMA VALVULADO</t>
  </si>
  <si>
    <t>INSTITUTO DE GLAUCOMA Y CATARATA</t>
  </si>
  <si>
    <t>POLIETILENGLICOL 400 + PROPILENGLICOL 4.0 + 3.0 MG/ML SOL OFT 15 ML</t>
  </si>
  <si>
    <t>EQUIPO ECOGRAFO - ULTRASONIDO PORTATIL</t>
  </si>
  <si>
    <t>Adjudicacion Simplificada</t>
  </si>
  <si>
    <t>Si</t>
  </si>
  <si>
    <t>AS N°003-2021</t>
  </si>
  <si>
    <t>355,000.00</t>
  </si>
  <si>
    <t>VISUAL TECHNOLOGY S.A.C.</t>
  </si>
  <si>
    <t>agosto-2021</t>
  </si>
  <si>
    <t>FACOEMULSIFICADOR PORTÁTIL</t>
  </si>
  <si>
    <t>AS N° 006-2021</t>
  </si>
  <si>
    <t>307,500.00</t>
  </si>
  <si>
    <t>LABOFTA S.A.C.</t>
  </si>
  <si>
    <t>CAMARA RETINAL NO MIDRIÁTICA PORTÁTIL</t>
  </si>
  <si>
    <t>AS N° 010-2021</t>
  </si>
  <si>
    <t>164,000.00</t>
  </si>
  <si>
    <t>LAMPARA DE HENDIDURA PORTATIL</t>
  </si>
  <si>
    <t>AS N° 005-2020</t>
  </si>
  <si>
    <t>157,500.00</t>
  </si>
  <si>
    <t>LAMPARA DE HENDIDURA CON CAMARA DE VIDEO</t>
  </si>
  <si>
    <t>AS N° 007-2020</t>
  </si>
  <si>
    <t>145,000.00</t>
  </si>
  <si>
    <t>TEC MED EQUIPOS MEDICOS S.A.C.</t>
  </si>
  <si>
    <t>LENTE INTRAOCULAR DIOPTRÍA 22.0 CÁMARA POSTERIOR PLEGABLE 1 PIEZA</t>
  </si>
  <si>
    <t>Contratacion Directa</t>
  </si>
  <si>
    <t>CD N° 006-2021</t>
  </si>
  <si>
    <t>98,641.25</t>
  </si>
  <si>
    <t>AUTOQUERATOREFRACTOMETRO PORTATIL</t>
  </si>
  <si>
    <t>AS N° 003-2020</t>
  </si>
  <si>
    <t>88,750.00</t>
  </si>
  <si>
    <t>SET COMBINADO DE VITRECTOMIA POSTERIOR Y FACOEMULSIFICACIÓN 23GA</t>
  </si>
  <si>
    <t>CD N° 019-2020</t>
  </si>
  <si>
    <t>83,537.00</t>
  </si>
  <si>
    <t>REFRIGERADORA CONSERVADORA DE MEDICAMENTOS</t>
  </si>
  <si>
    <t>AS N° 004-2020</t>
  </si>
  <si>
    <t>INVERSIONES FRIOLAB S.A.C. - FRIOLAB</t>
  </si>
  <si>
    <t>TONÓMETRO DE REBOTE</t>
  </si>
  <si>
    <t>CD N° 007-2021</t>
  </si>
  <si>
    <t>68,600.00</t>
  </si>
  <si>
    <t>MOT S.A.</t>
  </si>
  <si>
    <t>HIALURONATO SODICO 4 MG/ML SOL OFT 10 ML</t>
  </si>
  <si>
    <t>AS N° 012-2021</t>
  </si>
  <si>
    <t>67,968.00</t>
  </si>
  <si>
    <t>LABORATORIOS LANSIER S.A C</t>
  </si>
  <si>
    <t>UNIDAD CENTRAL DE PROCESO - CPU</t>
  </si>
  <si>
    <t>59,633.78</t>
  </si>
  <si>
    <t>SERVICOMPUTO S.A.C.</t>
  </si>
  <si>
    <t>MESA ELECTROHIDRAULICA PARA OPERACION QUIRURGICA</t>
  </si>
  <si>
    <t>AS N° 004-2021</t>
  </si>
  <si>
    <t>40,000.00</t>
  </si>
  <si>
    <t>IMPLANTE PARA GLAUCOMA NO VALVULADO-ADULTO</t>
  </si>
  <si>
    <t>CD N° 008-2021</t>
  </si>
  <si>
    <t>ACUMULADOR DE ENERGIA - EQUIPO DE UPS</t>
  </si>
  <si>
    <t>35,198.00</t>
  </si>
  <si>
    <t>CORPORACION WENS S.A.C.</t>
  </si>
  <si>
    <t>SERVIDOR</t>
  </si>
  <si>
    <t>35,180.00</t>
  </si>
  <si>
    <t>E &amp; C COMPUTER SYSTEMS E.I.R.L.</t>
  </si>
  <si>
    <t>MONITOR AMBULATORIO DE PRESIÓN ARTERIAL</t>
  </si>
  <si>
    <t>35,150.00</t>
  </si>
  <si>
    <t>ARALMEX GROUP S.A.C.</t>
  </si>
  <si>
    <t>ESTACION PARA INVESTIGACION HOLTER</t>
  </si>
  <si>
    <t>35,140.00</t>
  </si>
  <si>
    <t>SABANA DESCARTABLE ESTERIL 2.00 M X 1.50 M</t>
  </si>
  <si>
    <t>AS N° 009-2021</t>
  </si>
  <si>
    <t>DROCSA E.I.R.L.</t>
  </si>
  <si>
    <t>CAMILLA DE METAL HIDRÁULICA</t>
  </si>
  <si>
    <t>32,900.00</t>
  </si>
  <si>
    <t>CARDIOMED DEL PERU SAC</t>
  </si>
  <si>
    <t>ESTERILIZADOR</t>
  </si>
  <si>
    <t>32,800.00</t>
  </si>
  <si>
    <t>SERBIOMEDIC AROTINCO S.A.C.</t>
  </si>
  <si>
    <t>MICROTIPS 45º KELMAN 0.9 mm PARA EQUIPO ALCON (CURVA)</t>
  </si>
  <si>
    <t>CD N° 005-2021</t>
  </si>
  <si>
    <t>32,463.00</t>
  </si>
  <si>
    <t>ENTREGA VARIAS</t>
  </si>
  <si>
    <t>LENTE MAINSTER PRP 165 PARA VITRECTOMIA</t>
  </si>
  <si>
    <t>30,240.00</t>
  </si>
  <si>
    <t>DISTRIBUIDORA DE EQUIPOS E INSTRUMENTAL MEDICO DE TITANIO SOCIEDAD ANONIMA CERRADA - DEIMET S.A.C.</t>
  </si>
  <si>
    <t>LENTE INTRAOCULAR DIOPTRÍA 19.5 CÁMARA POSTERIOR PLEGABLE 3 PIEZAS</t>
  </si>
  <si>
    <t>29,750.00</t>
  </si>
  <si>
    <t>PAPEL TOALLA HOJA SIMPLE INTERFOLIADO BLANCO X 200 HOJAS</t>
  </si>
  <si>
    <t>29,028.00</t>
  </si>
  <si>
    <t>CORPORACION JAE SOLUTIONS E.I.R.L.</t>
  </si>
  <si>
    <t>MICROPINZA PARA DELAMINACIÓN DE MEMBRANA 23 G</t>
  </si>
  <si>
    <t>29,000.00</t>
  </si>
  <si>
    <t>TAGA INTERNATIONAL S.A.C.</t>
  </si>
  <si>
    <t>LAMPARA DE XENON DE 175 W X 12 V</t>
  </si>
  <si>
    <t>28,000.00</t>
  </si>
  <si>
    <t>SENSOR DE FLUJO PARA EQUIPO DE ANESTESIA</t>
  </si>
  <si>
    <t>ROCA S.A.C</t>
  </si>
  <si>
    <t>BRINZOLAMIDA + TIMOLOL 10 mg + 5 mg/mL SUS OFT 5 mL</t>
  </si>
  <si>
    <t>VARIAS ENTREGAS</t>
  </si>
  <si>
    <t>LENTE ABRAHAM PARA CAPSULOTOMIA</t>
  </si>
  <si>
    <t>22,528.00</t>
  </si>
  <si>
    <t>LENTE ABRAHAM PARA IRIDOTOMIA</t>
  </si>
  <si>
    <t>PEDAL PARA EQUIPO FACOEMULSIFICADOR</t>
  </si>
  <si>
    <t>18,975.00</t>
  </si>
  <si>
    <t>TRAVOPROST 40 µg/mL SOL OFT 2.5 mL</t>
  </si>
  <si>
    <t>18,200.00</t>
  </si>
  <si>
    <t>ROSTER SOCIEDAD ANONIMA</t>
  </si>
  <si>
    <t>ALQUILER DE EQUIPO DE HEMODIÁLISIS</t>
  </si>
  <si>
    <t>ORDEN DE SERVICIO</t>
  </si>
  <si>
    <t>SIN MODALIDAD</t>
  </si>
  <si>
    <t>CENTRO NEFROLOGICO SANTA LUCIA  S.A.C.</t>
  </si>
  <si>
    <t>SERVICIO DE LIMPIEZA Y MANTENIMIENTO DE LOCALES</t>
  </si>
  <si>
    <t>ALVARADO CRUZADO CHAVEZ &amp; ASOCIADOS S.A.C.(JOSE ANTONIO ALVARADO MATIENZO Y MOISES VICTOR CHAVEZ TORPOCO)</t>
  </si>
  <si>
    <t>SERVICIO DE CREMACIÓN DE CADÁVERES COVID-19</t>
  </si>
  <si>
    <t>CREMATORIO Y VELATORIO LA GLORIA SAC</t>
  </si>
  <si>
    <t>INMOBILIARIA MARIA ISABEL S.A.C.</t>
  </si>
  <si>
    <t>SERVICIO DE INHUMACIÓN DE CADÁVERES COVID-19</t>
  </si>
  <si>
    <t>ADICIONAL A LA CONTRATACION DIRECTA</t>
  </si>
  <si>
    <t>ALVARADO CRUZADO CHAVEZ &amp; ASOCIADOS S.A.C. (JOSE ANTONIO ALVARADO MATIENZO Y MOISES VICTOR CHAVEZ TORPOCO)</t>
  </si>
  <si>
    <t>SERVICIO DE INSTALACION DE TOMAS PARA RED DE OXIGENO</t>
  </si>
  <si>
    <t>SERVICIOS GENERALES L&amp;A SOPORTEC EIRL</t>
  </si>
  <si>
    <t>ALVARADO CRUZADO CHAVEZ &amp; ASOCIADOS S.A.C.( JOSE ANTONIO ALVARADO MATIENZO Y MOISES VICTOR CHAVEZ TORPOCO)</t>
  </si>
  <si>
    <t>SERVICIO DE INSTALACIÓN DE ACOMETIDA SECUNDARIA PARA ELECTRIFICACIÓN</t>
  </si>
  <si>
    <t>WILLASQUI S.R.L.</t>
  </si>
  <si>
    <t>MEJORAMIENTO Y ACONDICIONAMIENTO DE LOS AMBIENTES</t>
  </si>
  <si>
    <t>LEOESPACIO Y CONSTRUCCION SAC</t>
  </si>
  <si>
    <t>INSTALACION DE PROGRAMA SOFTWARE</t>
  </si>
  <si>
    <t>BASCAT Y CIA S.A.C.</t>
  </si>
  <si>
    <t>ESTERILIZA SA</t>
  </si>
  <si>
    <t>SERVICIO DE IMPLEMENTACIÓN DE SISTEMAS INFORMÁTICOS</t>
  </si>
  <si>
    <t>DCI BUSINESS SOLUTIONS &amp; TECHNOLOGY S.A.C.</t>
  </si>
  <si>
    <t>MANTENIMIENTO PREVENTIVO DE PLANTA DE OXÍGENO MEDICINAL</t>
  </si>
  <si>
    <t>SERVICIOS Y ALTERNATIVAS TECNICAS SOCIEDAD ANONIMA CERRADA - SERALT S.A.C</t>
  </si>
  <si>
    <t>MANTENIMIENTO CORRECTIVO DE ASCENSORES</t>
  </si>
  <si>
    <t>ALC COMERCIO Y SERVICIOS S.R.L.</t>
  </si>
  <si>
    <t>ADENDA A LA CONTRATACION DIRECTA</t>
  </si>
  <si>
    <t>ALVARADO CRUZADO CHAVEZ &amp; ASOCIADOS S.A.C.(JOSE ANTONIO ALVARADO MATIENZO Y JUAN FRANCISCO QUICAÑO ZAPATA)</t>
  </si>
  <si>
    <t>MANTENIMIENTO CORRECTIVO DE CAMARA FRIGORIFICA</t>
  </si>
  <si>
    <t>ADENDA AL CONCURSO PUBLICO</t>
  </si>
  <si>
    <t>02.-2018</t>
  </si>
  <si>
    <t>755,877.54</t>
  </si>
  <si>
    <t>CORPORACION EMPRESARIAL C &amp; Z SAC</t>
  </si>
  <si>
    <t>09.-2018</t>
  </si>
  <si>
    <t>PRODUCTOS Y SERVICIOS DE MANTENIMIENTO Y SEGURIDAD INDUSTTRIAL SRL - PROMAS</t>
  </si>
  <si>
    <t>ADENDA A ADJUDICACION SIMPLIFICADA</t>
  </si>
  <si>
    <t>ADECUACION Y ACONDICIONAMIENTO DE INFRAESTRUCTURA</t>
  </si>
  <si>
    <t>01-.-2018</t>
  </si>
  <si>
    <t>CONSORCIO FENIX (ADELMO FERRARI RIOJA,</t>
  </si>
  <si>
    <t>SERVICIO DE TRANSPORTE, RECOJO Y DISPOSICION FINAL DE RESIDUOS SOLIDOS</t>
  </si>
  <si>
    <t>21-2019</t>
  </si>
  <si>
    <t>MODIFICACION CONVENCIONA A CP.</t>
  </si>
  <si>
    <t>505,285.45</t>
  </si>
  <si>
    <t>909,250.81</t>
  </si>
  <si>
    <t>AMPLIACION A ADJUDICACION SIMPLIFICADA</t>
  </si>
  <si>
    <t>303,171.27</t>
  </si>
  <si>
    <t>"SUMINISTRO DE SOLUCIONES PARENTERALES PARA NUTRICION PARENTERAL PARA EL DEPARTAMENTO DE FARMACIA DEL HOSPITAL BELEN DE TRUJILLO"</t>
  </si>
  <si>
    <t>006-2020-HBT</t>
  </si>
  <si>
    <t>943,800.00</t>
  </si>
  <si>
    <t>MEDICAL NUTRICION SAC</t>
  </si>
  <si>
    <t>“SUMINISTRO DE MATERIAL MEDICO PARA EL DEPARTAMENTO DE FARMACIA DEL HOSPITAL BELEN DE TRUJILLO”</t>
  </si>
  <si>
    <t>007-2020-HBT</t>
  </si>
  <si>
    <t>204,150.00</t>
  </si>
  <si>
    <t>B. BRAUN MEDICAL PERU S.A</t>
  </si>
  <si>
    <t>16-mar.-21</t>
  </si>
  <si>
    <t>57,000.00</t>
  </si>
  <si>
    <t>ICU MEDICAL PERU SRL</t>
  </si>
  <si>
    <t>17-mar.-21</t>
  </si>
  <si>
    <t>430,000.00</t>
  </si>
  <si>
    <t>NOVA MEDICAL S.A.C</t>
  </si>
  <si>
    <t>115,500.00</t>
  </si>
  <si>
    <t>UNILENE SAC</t>
  </si>
  <si>
    <t>51,570.00</t>
  </si>
  <si>
    <t>R &amp; S PHARMA S.A.C</t>
  </si>
  <si>
    <t>24-mar.-21</t>
  </si>
  <si>
    <t>47,680.00</t>
  </si>
  <si>
    <t>TAGUMEDICA SAC</t>
  </si>
  <si>
    <t>25-mar.-21</t>
  </si>
  <si>
    <t>94,400.00</t>
  </si>
  <si>
    <t>DRAEGER PERÚ SAC</t>
  </si>
  <si>
    <t>29-mar.-21</t>
  </si>
  <si>
    <t>520,800.00</t>
  </si>
  <si>
    <t>LANESA S.A.C.</t>
  </si>
  <si>
    <t>5-abr.-21</t>
  </si>
  <si>
    <t>“ADQUISICION DE RESPIRADORES TIPO N95, CHAQUETA.PANTALON TALLAS M, L Y MANDILES TALLA M PARA EL DEPARTAMENTO DE FARMACIA”</t>
  </si>
  <si>
    <t>CD POR EMERGENCIA</t>
  </si>
  <si>
    <t>002-2021-HBT</t>
  </si>
  <si>
    <t>GG INGENIEROS E.I.R.L.</t>
  </si>
  <si>
    <t>1-jun.-21</t>
  </si>
  <si>
    <t>“ADQUISICION DE MIDAZOLAM 10 ML 50 MG INYECTABLE (COMO CLORHIDRATO) PARA EL DPTO. FARMACIA DEL HBT”</t>
  </si>
  <si>
    <t>CD POR SITUACION DE EMERGENCIA N°</t>
  </si>
  <si>
    <t>004-2021-HBT</t>
  </si>
  <si>
    <t>14-jun.-21</t>
  </si>
  <si>
    <t>“SUMINISTRO DE COMBUSTIBLE PARA EL CALDERO DEL HOSPITAL BELÉN DE TRUJILLO”</t>
  </si>
  <si>
    <t>473 000,00</t>
  </si>
  <si>
    <t>ESTACION DE SERVICIOS SAN JOSE S.A.C</t>
  </si>
  <si>
    <t>9-jul.-21</t>
  </si>
  <si>
    <t>“ADQUISICIÓN DE VIDEOGASTROSCOPIO DE ALTA DEFINICION PARA EL HOSPITAL BELÉN DE TRUJILLO”</t>
  </si>
  <si>
    <t>A. JAIME ROJAS REPRESENTACIONES GENERALES S.A.</t>
  </si>
  <si>
    <t>23-ago.-21</t>
  </si>
  <si>
    <t>“SUMINISTRO DE CARNES PARA EL DEPARTAMENTO DE NUTRICIÓN DEL HOSPITAL BELEN DE TRUJILLO”</t>
  </si>
  <si>
    <t>013-2021-HBT</t>
  </si>
  <si>
    <t>CONSORCIO DE ALIMENTOS N&amp;F</t>
  </si>
  <si>
    <t>25-ago.-21</t>
  </si>
  <si>
    <t>“ADQUISICIÓN DE UN EQUIPO DE HEMODIALISIS Y UN EQUIPO DE OSMOSIS INVERSA PARA EL DEPARTAMENTO DE EMERGENCIA Y CUIDADOS CRITICOS DEL HOSPITAL BELÉN DE TRUJILLO”</t>
  </si>
  <si>
    <t>018-2021-HBT</t>
  </si>
  <si>
    <t>147,000.00</t>
  </si>
  <si>
    <t>FRESENIUS MEDICAL CARE DEL PERÚ S.A.</t>
  </si>
  <si>
    <t>24-sep.-21</t>
  </si>
  <si>
    <t>“SERVICIO DE LIMPIEZA Y DESINFECCIÓN EN LAS INSTALACIONES DEL HOSPITAL BELEN DE TRUJILLO”</t>
  </si>
  <si>
    <t>012-2021-HBT</t>
  </si>
  <si>
    <t>294 763,55</t>
  </si>
  <si>
    <t>GRUPO YURNAY S.A.C.</t>
  </si>
  <si>
    <t>22-jun.-21</t>
  </si>
  <si>
    <t>ADQUISIÓN DE REACTIVOS CON EQUIPO EN CESIÓN DE USO PARA EL DEPARAMENTO DE FARMACIA.”</t>
  </si>
  <si>
    <t>008-2021-HBT</t>
  </si>
  <si>
    <t>114,750.00</t>
  </si>
  <si>
    <t>INGENIERIA DE DIAGNOSTICO CLINICO S.A.C.</t>
  </si>
  <si>
    <t>18-may.-21</t>
  </si>
  <si>
    <t>42,756.00</t>
  </si>
  <si>
    <t>REPRESENTACIONES MEDICAS DEL PERÚ S.R.L.,</t>
  </si>
  <si>
    <t>140,780.01</t>
  </si>
  <si>
    <t>LABIN PERU S.A.,</t>
  </si>
  <si>
    <t>25-may.-21</t>
  </si>
  <si>
    <t>44,480.00</t>
  </si>
  <si>
    <t>SIMED PERU S.A.C.</t>
  </si>
  <si>
    <t>15-jun.-21</t>
  </si>
  <si>
    <t>63,700.00</t>
  </si>
  <si>
    <t>W.P. BIOMED S.A.,</t>
  </si>
  <si>
    <t>21-jun.-21</t>
  </si>
  <si>
    <t>ADQUISICION DE RESPIRADORES TIPO N95 PARA EL DPTO. DE ENFERMERÍA DEL HOSPITAL BELEN DE TRUJILLO”</t>
  </si>
  <si>
    <t>016-2021-HBT</t>
  </si>
  <si>
    <t>268,800.00</t>
  </si>
  <si>
    <t>NEGOCIOS NEGI S.A.C.</t>
  </si>
  <si>
    <t>26-ago.-21</t>
  </si>
  <si>
    <t>“ADQUISICIÓN DE EQUIPO DE INFUSION CON VOLUTROL MICROGOTERO Y LINEA DE EXTENSIÓN OPACA PARA BOMBA DE INFUSIÓN PARA EL DPTO. DE FARMACIA”</t>
  </si>
  <si>
    <t>308,000.00</t>
  </si>
  <si>
    <t>B. BRAUN MEDICAL PERU S.A.</t>
  </si>
  <si>
    <t>30-jun.-21</t>
  </si>
  <si>
    <t>“SUMINISTRO DE AIRE MEDICINAL PARA EL DEPARTAMENTO DE FARMACIA DEL HOSPITAL BELEN DE TRUJILLO”</t>
  </si>
  <si>
    <t>04-2021-HBT</t>
  </si>
  <si>
    <t>58,572.00</t>
  </si>
  <si>
    <t>AIR PRODUCTS PERU S.A.</t>
  </si>
  <si>
    <t>18-nov.-21</t>
  </si>
  <si>
    <t>020-2021-HBT</t>
  </si>
  <si>
    <t>294,763.55</t>
  </si>
  <si>
    <t>20-sep.-21</t>
  </si>
  <si>
    <t>001-2021-HBT</t>
  </si>
  <si>
    <t>2,573,401.67</t>
  </si>
  <si>
    <t>CONSORCIO CATALEYA</t>
  </si>
  <si>
    <t>20-dic.-21</t>
  </si>
  <si>
    <t>“ADQUISICIÓN DE SODIO CLORURO 1L. 900/100ml (0.9%) INY PARA EL DEPARTAMENTO DE FARMACIA DEL HOSPITAL BELEN DE TRUJILLO”</t>
  </si>
  <si>
    <t>023-2021-HBT</t>
  </si>
  <si>
    <t>90,000.00</t>
  </si>
  <si>
    <t>DROFAR E.I.R.L.</t>
  </si>
  <si>
    <t>13-oct.-21</t>
  </si>
  <si>
    <t>“ADQUISICION DE PAPEL TOALLA PARA EL DEPARTAMENTO DE ENFERMERÍA DEL HOSPITAL BELEN DE TRUJILLO”</t>
  </si>
  <si>
    <t>021-2021-HBT</t>
  </si>
  <si>
    <t>67,332.00</t>
  </si>
  <si>
    <t>YASANI REPRESENTACIONES</t>
  </si>
  <si>
    <t>5-oct.-21</t>
  </si>
  <si>
    <t>REACTIVO QUIMIOLUMINISCENCIA PARA SARS COVID-2-SERV PATOLOGIA CLINICA</t>
  </si>
  <si>
    <t>CD X EMERGENCIA</t>
  </si>
  <si>
    <t>LABDEALERS MEDICA SAC</t>
  </si>
  <si>
    <t>ADQUISIICION EEPP COVID 2019 PARA EL DPTO DE ENFERMERIA</t>
  </si>
  <si>
    <t>MATPHARMA S.A.</t>
  </si>
  <si>
    <t>ADQUISICION EEPP COVID 2019 PARA EL DPTO DE ENFERMERIA</t>
  </si>
  <si>
    <t>GG INGENIEROS EIRL</t>
  </si>
  <si>
    <t>ADQUISICOION DE COMPLEJO PROTOBOMBINICO</t>
  </si>
  <si>
    <t>GREY INVERSIONES SAC</t>
  </si>
  <si>
    <t>MIDAZOLAM (COMO CLORHIDRATO) 50 MG INY 10 ML</t>
  </si>
  <si>
    <t>DISTRIBUIDORA DROGUERIA SAGITARIO SRL</t>
  </si>
  <si>
    <t>ANTIGENO PARA SARS COV-2 (COVID 19)-SERV PATOLOGIA CLINICA</t>
  </si>
  <si>
    <t>SODIO CLORURO 900 MG/100 ML (0.9) INY 1 L</t>
  </si>
  <si>
    <t>B. BRAUN MEDICAL PERU SA</t>
  </si>
  <si>
    <t>RESPIRADOR NASAL TIPO N 95</t>
  </si>
  <si>
    <t>GASES ARTERIALES ELECTROLITOS Y METABOLITOS</t>
  </si>
  <si>
    <t>INGENIERIA DE DIAGNOSTICO CLINICO SAC</t>
  </si>
  <si>
    <t>REACTIVOS DOSAJES DE CAGULACION</t>
  </si>
  <si>
    <t>REPRESENTACIONES MEDICAS DEL PERU SRL</t>
  </si>
  <si>
    <t>REACTIVOS DE BIOQUIMICA</t>
  </si>
  <si>
    <t>LABIN PERU SA</t>
  </si>
  <si>
    <t>REACTIVOS DE HEMOCULTIVOS C/EQUIPO SESION DE US</t>
  </si>
  <si>
    <t>SIMED PERU</t>
  </si>
  <si>
    <t>EMOGRAMAS AUTOMATIZADOS DIF 5 ESTIRPES</t>
  </si>
  <si>
    <t>WP BIOMED S.A.</t>
  </si>
  <si>
    <t>RESPIRADORES</t>
  </si>
  <si>
    <t>MATH PAHRMA</t>
  </si>
  <si>
    <t>LINEA DE EXTENSION OPACA, EQUIPO DE INFUSION CON VOLUTROL MICROG</t>
  </si>
  <si>
    <t>BOLSAS COLECTORAS DE SANGRE CUADRUPLE POR 450 ML CON OPTISOL Y CON EQUIPO EN SESION DE USO</t>
  </si>
  <si>
    <t>SISTEMAS ANALITICOS</t>
  </si>
  <si>
    <t>SERVICIO DE LIMPIEZA PARA LAS INSTALACIONES DEL HBT POR TRES MESES</t>
  </si>
  <si>
    <t>SUMINISTRO DE CARNES</t>
  </si>
  <si>
    <t>CONSORCIO N&amp; F</t>
  </si>
  <si>
    <t>PRUEBAS ANTIGENO PARA SARS COV-2-SERV PATOLOGIA CLINICA</t>
  </si>
  <si>
    <t>REACTIVOS DE GASES ARTERIALES</t>
  </si>
  <si>
    <t>IINGENIERIA DE DIAGNOSTICO CLINICO SAC</t>
  </si>
  <si>
    <t>DOSAJES</t>
  </si>
  <si>
    <t>MARCADORES CARDIACOS</t>
  </si>
  <si>
    <t>SISTEMAS ANALITICOS SRL</t>
  </si>
  <si>
    <t>HEMOGRAMA AUTOMATIZADO</t>
  </si>
  <si>
    <t>NEGOCIOS NEGI S.A.C</t>
  </si>
  <si>
    <t>SERVICIO DE HEMODIALISIS</t>
  </si>
  <si>
    <t>BIOTEC DIAL E.I.R.L.</t>
  </si>
  <si>
    <t>EQUIPO DE HEMODIALISIS Y OSMOSIS INVERSA</t>
  </si>
  <si>
    <t>FRESENIUS MEDICAL CARE</t>
  </si>
  <si>
    <t>SUFACTANTE PULMONAR</t>
  </si>
  <si>
    <t>PAPEL TOALLA</t>
  </si>
  <si>
    <t>YASANI REPRESENTACIONES (OTANI ZAVALA SANDRA)</t>
  </si>
  <si>
    <t>EQUIPO DE INFUSION CON VOLUTROL</t>
  </si>
  <si>
    <t>MAMELUCO DESCARTABLE TALLA XL -XXL</t>
  </si>
  <si>
    <t>GUANTE PARA EXAMEN DESCARTABLE TALLA M</t>
  </si>
  <si>
    <t>MASCARILLA DESCARTABLE TIPO N95</t>
  </si>
  <si>
    <t>PRUEBAS ANTIGENO PARA SARS COVID</t>
  </si>
  <si>
    <t>MARAVILA INTERNATIONAL HEALTHSERVICES E.I.R.L.</t>
  </si>
  <si>
    <t>MAQUINA DE ANESTESIA</t>
  </si>
  <si>
    <t>DRAEGER PERU SAC</t>
  </si>
  <si>
    <t>MONITOR MULTIPARAMETRO</t>
  </si>
  <si>
    <t>FENTANILO</t>
  </si>
  <si>
    <t>GRUPO EMPRESARIAL MENDOZA FARMACEUTICA S.A.C.</t>
  </si>
  <si>
    <t>BROMURO DE VECURONIO</t>
  </si>
  <si>
    <t>VITALIS PERU SAC</t>
  </si>
  <si>
    <t>MEDICAL STORE ASOCIADOS SAC</t>
  </si>
  <si>
    <t>404. SALUD CHEPÉN</t>
  </si>
  <si>
    <t>ADQUISICIONES DE BIENES Y CONTRATACIONES DE SERVICIO 2021</t>
  </si>
  <si>
    <t>CHAQUETA PANTALON DESCARTABLE TALLA M</t>
  </si>
  <si>
    <t>29.750,00</t>
  </si>
  <si>
    <t>20551663401 DISTRIBUIDORA AYMAR MEDIC SAC</t>
  </si>
  <si>
    <t>HIERRO POLIMATOSA 50 MG/ML SOL 20 ML</t>
  </si>
  <si>
    <t>26.400,00</t>
  </si>
  <si>
    <t>10420853250 CORREA COLLAZOS OLGA MARIA</t>
  </si>
  <si>
    <t>SERVICIO DE ALIMENTACIÓN Y NUTRICIÓN</t>
  </si>
  <si>
    <t>20481494215 LA DAMA JUANA EIRL</t>
  </si>
  <si>
    <t>SERV. DE RECOLECCIÓN, TRANSPORTE Y DISPOSICIÓN FINAL DE RESIDUOS SÓLIDOS</t>
  </si>
  <si>
    <t>20.000,00</t>
  </si>
  <si>
    <t>20518003896 ASESORES ECOLOGICOS SAN LORENZO SCRL</t>
  </si>
  <si>
    <t>SODIO CLORURO 900 MG. 09% INY 1L</t>
  </si>
  <si>
    <t>44.550,00</t>
  </si>
  <si>
    <t>20439194236 DROFAR EIRL</t>
  </si>
  <si>
    <t>SERVICIO DE ENERGIA ELÉCTRICA</t>
  </si>
  <si>
    <t>20132023540 HIDRANDINA SA</t>
  </si>
  <si>
    <t>MANDIL DESCARTABLE NO ESTERIL TALLA L</t>
  </si>
  <si>
    <t>30.000,00</t>
  </si>
  <si>
    <t>1010420853250 CORREA COLLAZOS OLGA MARIA</t>
  </si>
  <si>
    <t>SERVICIO DE ALIMENTACION Y NUTRICION</t>
  </si>
  <si>
    <t>23.225,00</t>
  </si>
  <si>
    <t>20481494216 LA DAMA JUANA EIRL</t>
  </si>
  <si>
    <t>ESTERILIZADOR A VAPOR AUTOCLAVE DE 21 L.</t>
  </si>
  <si>
    <t>18.000,00</t>
  </si>
  <si>
    <t>20101281966 DENT IMPORT SA</t>
  </si>
  <si>
    <t>SERVICIO DE ENERGIA ELECTRICA</t>
  </si>
  <si>
    <t>UNIDAD DENTAL ELECTRICA COMPLETA</t>
  </si>
  <si>
    <t>34.850,00</t>
  </si>
  <si>
    <t>JABON GERMICIDA LIQUIDO X 1 L</t>
  </si>
  <si>
    <t>10448923318 CASIMIRO SILVA PILAR</t>
  </si>
  <si>
    <t>ALCOHOL ETILICO 70°</t>
  </si>
  <si>
    <t>PAPEL TOALLA HOJA SIMPLE BLANCO X 300M</t>
  </si>
  <si>
    <t>30.975,00</t>
  </si>
  <si>
    <t>20559617190 CONSORCIO ZIA S.A.C.</t>
  </si>
  <si>
    <t>HEMOGRA AUTOMITIZADO CON EQUIPO EN CESION EN USO</t>
  </si>
  <si>
    <t>003-2021-RSCH</t>
  </si>
  <si>
    <t>52.350,00</t>
  </si>
  <si>
    <t>20538910717 UNIMEDILAB SAC</t>
  </si>
  <si>
    <t>BIOQUIMICO CON EQUIPO EN CESION EN USO</t>
  </si>
  <si>
    <t>002-2021-RSCH</t>
  </si>
  <si>
    <t>CARTUCHO PARA ANALIZADOR DE GASES ARTERIALES Y ELECTROLITOS</t>
  </si>
  <si>
    <t>20.979,00</t>
  </si>
  <si>
    <t>20605647686 ROCHER DIAGNOSTIC SAC</t>
  </si>
  <si>
    <t>KIT DE ROPA DESCARTABLE PARA CIRUGIA X 6 PIEZAS</t>
  </si>
  <si>
    <t>21.000,00</t>
  </si>
  <si>
    <t>MASCARILLA DESCARTABLE CONICA</t>
  </si>
  <si>
    <t>19.200,00</t>
  </si>
  <si>
    <t>MONITOR FETAL</t>
  </si>
  <si>
    <t>22.110,00</t>
  </si>
  <si>
    <t>20480981775 BAYOMED HEALTH PERU SAC</t>
  </si>
  <si>
    <t>27.558,00</t>
  </si>
  <si>
    <t>20481494217 LA DAMA JUANA EIRL</t>
  </si>
  <si>
    <t>SERV. ACONDICIONAMIENTO DE AMBIENTE CON DRYWALL</t>
  </si>
  <si>
    <t>19.650,00</t>
  </si>
  <si>
    <t>10408679589 SALCEDO TAPIA, VICTOR EDUARDO</t>
  </si>
  <si>
    <t>27.198,00</t>
  </si>
  <si>
    <t>001-2021-RSCH</t>
  </si>
  <si>
    <t>177.250,00</t>
  </si>
  <si>
    <t>004-2021-RSCH</t>
  </si>
  <si>
    <t>20559657817 COSEDA</t>
  </si>
  <si>
    <t>20518003897 ASESORES ECOLOGICOS SAN LORENZO SCRL</t>
  </si>
  <si>
    <t>MASCARILLA DESCARTABLE NO ESTERIL TALLA L</t>
  </si>
  <si>
    <t>20603492219 MADEMT EIRL</t>
  </si>
  <si>
    <t>20603492220 MADEMT EIRL</t>
  </si>
  <si>
    <t>ADQUISCIÓN DE COMBUSTIBLE PARA UNIDADES MÓVILES Y CALDEROS DE LA RSCH PARA EL AÑO 2021</t>
  </si>
  <si>
    <t>SUBASTA INVERSA (S.I.E)</t>
  </si>
  <si>
    <t>20220724809 GRIFOS KAMT  SAC</t>
  </si>
  <si>
    <t>ADQUISICION DE PAPEL TOALLA BLANCO</t>
  </si>
  <si>
    <t>Contratación menor</t>
  </si>
  <si>
    <t>SM</t>
  </si>
  <si>
    <t>SN</t>
  </si>
  <si>
    <t>JAIRO FRANCISCO ESPINO SANCHEZ</t>
  </si>
  <si>
    <t>Concluido</t>
  </si>
  <si>
    <t>ADQUISICION DE PRODUCTOS FARMACEUTICOS COMPRA CORPORATIVA PARA ABASTECIMIENTO 2020-2021  SIE N°013-2019-CENARES/MINSA</t>
  </si>
  <si>
    <t>LABORATORIOS AMERICANOS S.A</t>
  </si>
  <si>
    <t>ADQUISICION PRODUCTOS FARMACEUTICOS COMPRA CORPORATIVA ABASTECIMIENTO 2019-2020SIE N°021-2018CENARES/MINSA</t>
  </si>
  <si>
    <t>MEDIFARMA S.A</t>
  </si>
  <si>
    <t>ADQUISICION DE PRODUCTOS FARMACEUTICOS COMPRA CORPORATIVA PARA ABASTECIMIENTO 2020-2021  SIE N°013-2019 CENARES/MINSA</t>
  </si>
  <si>
    <t>ADQUISICION DE PRODUCTOS FARMACEUTICOS PARA EL ABASTECIMINENTO 2019-2020 SIE N° 021-2018-CENARE</t>
  </si>
  <si>
    <t>PAGO DEUDA 2020 SEGUN GUIAS 236, 246, 247 ADQUISICION DE MANOMETROS</t>
  </si>
  <si>
    <t>NEWLAB CORPORATION S.A.C.</t>
  </si>
  <si>
    <t>ADQUISICION DE 1518 M3 OXIGENO MEDICINAL PARA LA RED DE SALUD PACASMAYO</t>
  </si>
  <si>
    <t>OXICAX</t>
  </si>
  <si>
    <t>ADQUISICION DE 1282 M3 OXIGENO MEDICINAL PARA LA RED DE SALUD PACASMAYO</t>
  </si>
  <si>
    <t>ADQUISICION DE 1000 M3 OXIGENO MEDICINAL PARA LA RED DE SALUD PACASMAYO</t>
  </si>
  <si>
    <t>ADQUISICION DE GUANTES PARA EL HOSPITAL TOMAS LA FORA</t>
  </si>
  <si>
    <t>ALMACENES FARMACEUTICOS SOCIEDAD ANONIMA CERRADA</t>
  </si>
  <si>
    <t>ADQUISICION DE SULFATO FERROSO PARA LA ESTRATEGIA SALUD INFANTIL</t>
  </si>
  <si>
    <t>INSTITUTO QUIMIOTERAPICO S A</t>
  </si>
  <si>
    <t>ADQUISICION DE 1500 M3 OXIGENO MEDICINAL PARA LA RED DE SALUD PACASMAYO</t>
  </si>
  <si>
    <t>ADQUISICION DE COMPUTADORAS PARA LAS OFICINAS DE SIS DE LA RED DE SALUD PACASMAYO</t>
  </si>
  <si>
    <t>RAMOS MERCADO JESUS ORLANDO</t>
  </si>
  <si>
    <t>ADQUISICION DE REACTIVOS PARA LOS LABORATORIOS DE LA RED DE SALUD PACASMAYO</t>
  </si>
  <si>
    <t>ADQUISICION DE UNIFORME DE INVIERNO PARA LOS TRABAJADORES QUE PERCIBEN CAFAE EN LA RED DE SALUD</t>
  </si>
  <si>
    <t>YENGLE VARGAS KATHERYNE LISSETH</t>
  </si>
  <si>
    <t>ADQUISICION DE MEDICAMENTOS E INSUMOS MEDICOS PARA EL HOSPITAL DE PACASMAYO.</t>
  </si>
  <si>
    <t>DROFAR  E.I.R.L.</t>
  </si>
  <si>
    <t>ADQUISICION DE UTILES DE ESCRITORIO PARA LOS ESTABLECIMIENTOS DE DE LA RED DE SALUD PACASMAYO SEGUN OFICIO N°111-2021-GRLL-GRS RED PMYO-US</t>
  </si>
  <si>
    <t>ESTEVES CHOMBA EMILY YANINA</t>
  </si>
  <si>
    <t>COMPRA DE IMPRESORAS PARA LAS ACTIVIDADES DE LA UNIDAD DE SEGUROS Y ATENCION DE AFILIADOS SEGUN REQUERIMIENTO N°103-2021</t>
  </si>
  <si>
    <t>CABANILLAS SISNIEGAS ANDERSON SIGIFREDO</t>
  </si>
  <si>
    <t>ADQUISICION DE METERIALES DE ESCRITORIO PARA EL ESTABLECIMIENTO HOSPITAL DISTRITAL DE PACASMAYODE LA RED DE SALUD PACASMAYO OFICIO N°806-2021-GRLL-GRSS-RED-PMYO-HOSP.PMYO-D</t>
  </si>
  <si>
    <t>ADQUISICION DE 37 TAMBOR DE IMPRESION ROTHER DR3460 PARA IMPRESORAS MULTIFUNCIONALES LASER PARA EL HOSPITAL PACASMAYO DE LA RED DE SALUD</t>
  </si>
  <si>
    <t>TECHNOLOGY MERCOM S.A.C</t>
  </si>
  <si>
    <t>COMPRA DE 37 TONER BROTHER TN3479 PARA IMPRESORAS MULTIFUNCIONALES LASER PARA EL HOSPITAL PACASMAYO DE LA RED DE SALUD</t>
  </si>
  <si>
    <t>TOTAL PROJETCS S.A.C.</t>
  </si>
  <si>
    <t>ADQUISICION DE MATERIAL DE ESCRITORIO PARA EL HOSPITAL DISTRITAL DE PACASMAYO SEGUN OFICIO Nª 8</t>
  </si>
  <si>
    <t>ADQUISICION DE MATERIALES DE LIMPIEZA HOSPITAL PACASMAYO RED SALUD PACASMAYO OFICIO 901-2021-GRLL-GRSS-RED-PMYO-HOSP.PMYO-D</t>
  </si>
  <si>
    <t>CONSTRUCTORES DE PROYECTOS DEL NORTE T &amp; A E.I.R.L.</t>
  </si>
  <si>
    <t>ADQUISICION MATERIAL PARA SERVICIO DE LIMPIEZA DE ESTABLECIMIENTO DE LA RED DE SALUD PACASMAYO SOLICITADO POR LA JEFATURA DE SERVICIOS GENERALES SEGUN REQUERIMIENTO N°185-2021 GR-LL/GG-GS-REDPMYO/HTL/SG</t>
  </si>
  <si>
    <t>ADQUISICION DE IMPLEMENTOS Y EQUIPOS DE PROTECCION PERSONAL PARA EL HOSPITAL DE PACASMAYO PARA LA RED DE SALUD PMYO CON OFICIO N° 1018-2021-GRLL-GRSS-RED-PMYO.HOSP-PMYO.</t>
  </si>
  <si>
    <t>CORPORACION CIMSA S.A.C.</t>
  </si>
  <si>
    <t>ADQUISICION DE FARDOS PARA BATAS PARA EL HOSPITAL DE PACASMAYO DE LA RED DE SALUD PACASMAYO SEGUN OFICIO N°1021A-2021-GRLL-GRSS-RED-PMYO-HOSP.PMYO-D</t>
  </si>
  <si>
    <t>HUAMAN SALDAÑA MARIO ADRIANO</t>
  </si>
  <si>
    <t>ADQUISICION DE INSUMO MICROCUBETA PARA HEMOGLOBINOMETRO HEMOCONTROL CON LANCETA PEDIATRICA PARA LOS ESTABLECIMIENTOS DE LA RED DE SALUD PACASMAYO PARA LA ESTRATEGIA DE SALUD INFANTIL CON OFICIO 256-2021-UPSS/FARMACIA</t>
  </si>
  <si>
    <t>OLGA MARIA CORREA COLLAZOS</t>
  </si>
  <si>
    <t xml:space="preserve">AQUISICION DE EQUIPOS Y MATERIALES PARA IMPLEMENTACION DE BANCO DE SANGRE PARA EL LABORATORIO DEL HOSPITAL TOMAS LAFORA PARA LA RED DE SALUD PACASMAYO CON OFICIO N° 049-2021-GR.LL-GGR-GS-REDPMYO-LABORATORIO.
</t>
  </si>
  <si>
    <t>REFRIGERACION OLIVEROS S.R.L</t>
  </si>
  <si>
    <t>MANTENIMIENTO PREVENTIVO DE LA INFRAESTRUCTURA CISCO (DATA CENTER) CENTRAL DE TELEFONIA Y COMUNICACIONES DEL HOSPITAL PACASMAYO</t>
  </si>
  <si>
    <t>ADCOLLABORATION S.A.C.</t>
  </si>
  <si>
    <t>SERVICIO DE MANTENIMIENTO DE LA AMBULANCIA PEUGEOT EUD 450 RED SALUD - PACASMAYO OFICIO N°248 -2021</t>
  </si>
  <si>
    <t>BRAY SERVICIOS GENERALES E.I.R.L</t>
  </si>
  <si>
    <t>REQUERIMIENTO PARA LA CONTRATACION DEL SERVICIO DE MANTENIMIENTO PREVENTIVO DE SISTEMA DE VIDEOVIGILANCIA DEL HOSPITAL PACASMAYO DE LA RED DE SALUD PACASMAYO SEGUN OFICIO N°954-2021-GRLL-GRSS-RED-PMYO-HOSP.PMYO-D</t>
  </si>
  <si>
    <t>DELTA TELECOMUNICACIONES Y REDES S.A.C</t>
  </si>
  <si>
    <t>SERVICIO DE MANTENIMIEMTO DE EQUIPOS UPS HOSPITAL PACASMAYO RED SALUD - PACASMAYO OFICIO N° 830 - 2021</t>
  </si>
  <si>
    <t>DELTROX SYSTEM E.I.R.L.</t>
  </si>
  <si>
    <t>SERVICIO DE MANTENIMIENTO DE EQUIPOS UPS, PARA EL HOSPITAL PACASMAYO, SEGUN REQUERIMIENTO ADJUNTO.</t>
  </si>
  <si>
    <t>SERVICIO DE REFACCION DE LOS SERVICIOS HIGIENICOS Y LAVATORIOS AVERIADOS,CAMBIO DE TASAS DEL C.S.M SANTA CATALINA</t>
  </si>
  <si>
    <t>ELECTRO HOLDING E.I.R.L.</t>
  </si>
  <si>
    <t>SERVICIO DE LIMPIEZA PARA EL HOSPITAL PACASMAYO.SEGUN CONTRATACION DIRECTA 002-2021, CORRESPONDIENTE AL MES DE NOVIEMBRE 2021.</t>
  </si>
  <si>
    <t>SERVICIO DE LIMPIEZA PARA EL HOSPITAL PACASMAYO.SEGUN CONTRATACION DIRECTA 002-2021, CORRESPONDIENTE AL MES DE DICIEMBRE 2021.</t>
  </si>
  <si>
    <t>POR EL SERVICIO DE LUZ ELECTRICA POR LOS MESE DE ENERO Y FEBRERO EN EL HOSPITAL DE PACASMAYO</t>
  </si>
  <si>
    <t>HIDRANDINA S.A</t>
  </si>
  <si>
    <t>POR EL SERVICIO DE LUZ ELECTRICA POR LOS MESES DE MARZO ABRIL EN EL HOSPITAL DE PACASMAYO</t>
  </si>
  <si>
    <t>SERVICIO DE ENERGIA ELECTRICA PARA EL HOSPITAL PACASMAYO (NUEVO), CORRESPONDIENTE AL MES DE NOVIEMBRE, SEGUN OFICIO N°1067-2021.</t>
  </si>
  <si>
    <t>MANTENIMIENTO PREVENTIVO Y CORRECTIVO DE EQUIPOS MEDICOS DEL HOSPITAL DE APOYO TOMAS LAFORA</t>
  </si>
  <si>
    <t>INSUMEDIC S.A.C</t>
  </si>
  <si>
    <t>POR EL SERVICIO DE ALIMENTACION HOSPITALARA Y PERSONAL QUE HACE GUARDIA POR LOS MESES DE NOVIEM</t>
  </si>
  <si>
    <t>LA DAMA JUANA E.I.R.L.</t>
  </si>
  <si>
    <t>POR EL SERVICIO DE ALIMENTACION HOSPITALARIA Y PERSONAL QUE HACE GUARDIA POR LOS MESES DE MAYO</t>
  </si>
  <si>
    <t>CONTRATAION DEL SERVICIO DE MANTENIMIENTO PREVENTIVO DE SISTEMA DE LLAMADO DE ENFERMERAS DE HOSPITAL DE PACASMAYO</t>
  </si>
  <si>
    <t>LAILVALD CORPORATION DEL PERU S.A.</t>
  </si>
  <si>
    <t>POR EL SERVICIO DE RECOJO DE RESIDUOS SOLIDOS Y BIOCONTAMINADOS DESDE EL 20 DE OCT AL 01 DIC A N</t>
  </si>
  <si>
    <t>PROMAS S.R.L.</t>
  </si>
  <si>
    <t>POR ELSERVICIO DE RECOJO DE RESIDUOS SOLIDOS Y BIOCONTAMINADOS DESDE EL 04 DE DIC AL 08 DE ENER</t>
  </si>
  <si>
    <t>POR EL SERVICIO DE RECOJO DE RESIDUOS SOLIDOS Y BICONTAMINADOS POR EL MES DE FEBRERO A NIVEL DE</t>
  </si>
  <si>
    <t>POR EL SERVICIO DE RECOJO DE RESIDUOS SOLIDOS Y BIOCONTAMINADOS POR EL MES DE MARZO A NIVEL DE</t>
  </si>
  <si>
    <t>POR EL SERVICIO DE RECOJO DE RESIDUOS O BIOCONTAMINADOS POR EL MES DE ABRIL A NIVEL DE RED DE S</t>
  </si>
  <si>
    <t>POR EL SERVICIO DE RECOJO DE BIOCONTAMINADOS Y RESIDUOS SOLIDOS POR EL MES DE MAYO A NIVEL DE R</t>
  </si>
  <si>
    <t>SERVICIO DE RECOLECCION,TRANSPORTE, TRATAMIENTO DE RESIDUOS SOLIDOS QUE INICIO EL DIA13 DE OCTUBRE DEL 2021 PARA LOS ESTABLECIMIENTOS DE LA RED DE SALUD PACASMAYO SEGUN REQUERIMIENTO ADJUNTO.</t>
  </si>
  <si>
    <t>SERVICIO DE RECOLECCION,TRANSPORTE, TRATAMIENTO DE RESIDUOS SOLIDOS EN LOS ESTABLECIMIENTOS DE LA RED DE SALUD PACASMAYO SOLICITADO POR LA JEFATURA DE SALUD AMBIENTAL PARA EL MES DE OCTUBRE SEGUN OFICIO N°194-2021-GR.LL/GGR-GS-REDPMYO/HTL-S</t>
  </si>
  <si>
    <t>SERVICIO DE RECOLECCION,TRANSPORTE, TRATAMIENTO DE RESIDUOS SOLIDOS EN LOS ESTABLECIMIENTOS DE LA RED DE SALUD PACASMAYO SOLICITADO POR LA JEFATURA DE SALUD AMBIENTAL PARA EL MES DE NOVIEMBRE SEGUN OFICIO  N°194-2021</t>
  </si>
  <si>
    <t>SERVICIO DE RECOLECCION , TRANSPORTE Y TRATAMIENTO DE RESIDUOS SOLIDOS PARA LOS EE.SS DE LA RED DE SALUD PACASMAYO, SOLICITADO POR LA JEFATURA DE SALUD INFANTIL, CORRESPONDIENTE AL MES DE DICIEMBRE 2021, SEGUN REQUERIMIENTO ADJUNTO.</t>
  </si>
  <si>
    <t>SERVICIO DE PINTADO DE FRONTIS DEL HOSPITAL TOMAS LAFORA PARA EL AREA DE PREVENCION Y CONTROL DE EMERGENCIAS DEL HTLF DE LA RED DE SALUD PMYO CON OFICIO N° 69-2021-GR.GR-LL-GGR.GS-RED.PACASMAYO.</t>
  </si>
  <si>
    <t>PROVEEDORES GENERALES DEL NORTE S.A.C.</t>
  </si>
  <si>
    <t>SERVICIO DE PERSONAL PARA VIGILANCIA EN EL HOSPITAL TOMAS LAFORA DE LA RED DE SALUD PACASMAYO SEGUN OFICIO N°46-2021-GR-LL-GGR-GS/RED-PACASMAYO/HTL.</t>
  </si>
  <si>
    <t>SEGURIDAD INTEGRAL PROFESIONAL Y ESPECIALIZADA S.A.C.</t>
  </si>
  <si>
    <t>SERVICIO DE VIGILANCIA PARA EL HOSPITAL PACASMAYO SEGUN CONTRATACION DIRECTA 001-2021, CORRESPONDIENTE AL MES DE NOVIEMBRE 2021</t>
  </si>
  <si>
    <t>SERVICIO DE VIGILANCIA PARA EL HOSPITAL PACASMAYO SEGUN CONTRATACION DIRECTA 001-2021, CORRESPONDIENTE AL MES DE DICIEMBRE 2021.</t>
  </si>
  <si>
    <t>SERVICIO DE IMPRESIONES PARA LA OFICINA DE VIH SIDA</t>
  </si>
  <si>
    <t>SERVICIOS GRAFICOS Y PAPELERIA PACASMAYO S.R.L.</t>
  </si>
  <si>
    <t>MANTENER OPERATIVA LA AMBULANCIA Y PODER TRASLADAR A PACIENTES SIS EN EMERGENCIA.</t>
  </si>
  <si>
    <t>10730573974.CHACON GARCIA LEONCIO MARTIN</t>
  </si>
  <si>
    <t>CUBRIR CON LA ALIMENTACION DEL PERSONAL DE GUARDIA DEL HOSPITAL LEONCIO PRADO</t>
  </si>
  <si>
    <t>20539818288.CORPSAN S.A.C.</t>
  </si>
  <si>
    <t>SOLICITO PAGO DE DEUDA DEL SERVICIO DE RECOLECCION, TRANSPORTE, TRATAMIENTO Y DISPOCION FINAL</t>
  </si>
  <si>
    <t>20397923381.PROD.Y SERV.DE MANTEN. Y SEG.IND.S.R.L.</t>
  </si>
  <si>
    <t>CONTRATACION DEL SERVICIO DE RECOLECCION, TRANSPORTE, TRATAMIENTO Y DISPOCION FINAL DE RESIDUO</t>
  </si>
  <si>
    <t>ATENCION PAGOS CONSUMO DE ENERGIA ELECTRICA DE .LOS EE.SS Y HOSPITAL LEONCIO PRADO DE LA RSSC.</t>
  </si>
  <si>
    <t>20132023540.EMPRESA REGIONAL DE SERVICIO PUBLICO DE ELECTRICIDAD ELECTRONORTEMEDIO SOCIEDAD ANONIMA - HIDRANDINA</t>
  </si>
  <si>
    <t>MANTENIMIENTO PREVENTIVO Y CORRECTIVO DE LOS AMBIENTES DE ESTRATEGIA TRANSMISIBLES DEL HOSPITAL</t>
  </si>
  <si>
    <t>20603894007.LIMACONS S.A.C.</t>
  </si>
  <si>
    <t>FORMATOS DE ATENCION UNICA (FUA), RECETARIOS, TERAPEUTICAS Y REFERENCIAS..</t>
  </si>
  <si>
    <t>20518517814.GRAFICA GECER S.A.C.</t>
  </si>
  <si>
    <t>TRASLADOS DE MUESTRAS MOLECULARES PACIENTES COVID-19 SIS HUAMACHUCO A TRUJILLO.</t>
  </si>
  <si>
    <t>10465828426.INVERSIONES "JHOSUE" DE: JIMENEZ GRAOS SEGUNDO ROSENDO</t>
  </si>
  <si>
    <t>SOLICITO CONTRATACION DE EO-RS PARA LA RECOLECCION, TRANSPORTE, TRATAMIENTO Y DISPOCION FINAL D</t>
  </si>
  <si>
    <t>PAGO DE DEUDA DEL SERVICIO DE RECOLECCION, TRRANSPORTE, TRATAMIENTO Y DISPOCION FINAL DE RESIDU</t>
  </si>
  <si>
    <t>MANTENER OPERATIVA LA AMBULANCIA Y PODER TRASLADAR A PACIENTES SIS POR EMERGENCIA.</t>
  </si>
  <si>
    <t>SERVICIO DE CALÑIBRACION DE EQUIPOS DE MONITOREO DE AGUA PARA CONSUMO HUMANO RED SANCHEZ CARRIO</t>
  </si>
  <si>
    <t>20480981775.BAYOMED HEALTH PERU SAC</t>
  </si>
  <si>
    <t>CONTRATACION DE SERVICIO DE TRANSPORTE TERRESTRE PARA TRASLADO DE P.F,D.M e P.S. ( VACUNAS) PAR</t>
  </si>
  <si>
    <t>20539750110.TRANSPORTES MIGUEL Y NONITA S.A.C.</t>
  </si>
  <si>
    <t>CONTRATACION DE SERVICIO DE TRANSPORTE TERRESTRE</t>
  </si>
  <si>
    <t>20482757619.EMPRESA DE TRANSPORTES "ARACELI" E.I.R.L.</t>
  </si>
  <si>
    <t>ATENCION PAGOS CONSUMO DE ENERGIA ELECTRICA DE LOS EE.SS DE LA RED DE SALUD SANCHEZ CARRION.</t>
  </si>
  <si>
    <t>SE SOLICTA REALIZAR MEJORAMIENTO CORRECTIVO DEL CENTRO DE SALUD SANAGORAN.</t>
  </si>
  <si>
    <t>20560102977.N &amp; P GLOBAL CONSTRUCTION E.I.R.L</t>
  </si>
  <si>
    <t>MANTENER OPERATIVA LA PLANTA DE OXIGENO MEDICINAL PARA BRINDAR UNA ATENCION OPORTUNA A LOS PACI</t>
  </si>
  <si>
    <t>20602681735.CLYM PERU S.A.C</t>
  </si>
  <si>
    <t>SERVICIO DE ENERGIA ELECTRICA CORRESPONDIENTE AL MES DE DICIEMBRE 2021 DEL HOSPITAL LEONCIO PRA</t>
  </si>
  <si>
    <t>SERVICIO DE PROGRAMACION, SOPORTE Y MANTENIMIENTO DE SISTEMAS INFORMATICOS SIGA-SIAF</t>
  </si>
  <si>
    <t>10419466307.JOHAN ALEXIS FLORES BEJARANO</t>
  </si>
  <si>
    <t>SERVICIO DE MANTENIMEINTO CORRECTIVO SEL SISTEMA ELECTRICO CONEXION TRIFASICA, REQUERIDA POR EL</t>
  </si>
  <si>
    <t>20440349057.ELECTROMARQ E.I.R.L.</t>
  </si>
  <si>
    <t>SERVICIO DE MANTENIMIENTO CORRECTIVO DE EQUIPO BIOMEDICO, AUTOCLAVE DE MESA, DE CENTRO QUIRURGI</t>
  </si>
  <si>
    <t>20131913282.INDUSTRIA Y SERVICIOS ELECTROTECNICOS LONER E.I.R.L.</t>
  </si>
  <si>
    <t>SUMINISTRO DE ENERGIA ELECTRICA DE LA RSSC</t>
  </si>
  <si>
    <t>Se solicita REGULARIZACIÓN del Servicio de Mantenimiento Correctivo e Instalación de Equipos Fr</t>
  </si>
  <si>
    <t>10476597779.RODRIGUEZ VALLE FIORELLA ELIZABETH</t>
  </si>
  <si>
    <t>SERVICIO DE MANTENIMIENTO CORRECTIVO DE EQUIPOS BIOMEDICOS PARA EL AREA DE NEONATOLOGIA DEL HOS</t>
  </si>
  <si>
    <t>20507137840.SISTEMAS INDUSTRIALES &amp; LINEAS BIOMEDICAS SOCIEDAD ANONIMA CERRADA</t>
  </si>
  <si>
    <t>SE SOLICITA EL SERVICIO DE ACONDICIONAMIENTO DE TECHO PARA EL PUESTO DE SALUD SHIRACORRAL PERTE</t>
  </si>
  <si>
    <t>20560014172.GERENCIA EMPRESARIAL EN INGENIERA Y CONSTRUCCION S.A.C.</t>
  </si>
  <si>
    <t>SE SOLICITA SERVICIO DE IMPRESION DE FORMATOS PARA LA ATENCION DIARIA DEL NIÑO MENOR DE 5 AÑOS</t>
  </si>
  <si>
    <t>10737538147.SANCHEZ AGREDA JHANET MAGALY</t>
  </si>
  <si>
    <t>PAGO DE DEUDA DE RECOLECCION, TRANSPORTE Y DISPOCCION FINAL DE RESIDUOS SOLIDOS DEL HOSPITAL LE</t>
  </si>
  <si>
    <t>SOLICITO PAGO DE SERVICIO DE MANTENIMIENTO CORRECTIVO DE LAS UNIDAD MOVIL NOO3 A TODO COSTO</t>
  </si>
  <si>
    <t>SOLICITO SERVICIO DE MANTENIMIENTO CORRECTIVO DE EQUIPOS BIOMEDICOS DE LOS DIFERENTES CONSULTOR</t>
  </si>
  <si>
    <t>SERVICIO DE MANTENIMIENTO CORRECTIVO DE AMBULANCIA</t>
  </si>
  <si>
    <t>Solicito pago de deuda de recojo, transporte y disposición final de residuos peligrosos del Hos</t>
  </si>
  <si>
    <t>CONTRATACION DE SERVICIO DE TRANSPORTE PARA TRASLADO DE PERSONAL DE SALUD.</t>
  </si>
  <si>
    <t>SE SOLICITA SERVICIODE ATENCIONES MEDICAS ESPECIALIZADAS COMO MEDICO CIRUJANO PARA REALIZAR MON</t>
  </si>
  <si>
    <t>10734258798.ARGOMEDO ALQUIZAR CESAR AUGUSTO GABRIEL</t>
  </si>
  <si>
    <t>COMBUSTIBLE PARA LAS UNIDADES MOVILES DE LA RSSC.</t>
  </si>
  <si>
    <t>20560038195.ESTACION DE SERVICIOS DIEGO CUBA E.I.R.L</t>
  </si>
  <si>
    <t>ADQUISICION DE KIT DE ROPA QUIRURGICA</t>
  </si>
  <si>
    <t>20602830307.DROGUERIA FAVETEX S.A.C.</t>
  </si>
  <si>
    <t>ABASTECER A LOS ESTABLECIMIENTOS DE SALUD DE LA RED</t>
  </si>
  <si>
    <t>20482114882.NEOBIO S.A.C.</t>
  </si>
  <si>
    <t>ABASTECER AL HOSPITAL LEONCIO PRADO DE LA RED, PARA ATENCION DE PACIENTES SIS.</t>
  </si>
  <si>
    <t>10192490001.SALINAS BURGOS GUILLERMO RUBIALES</t>
  </si>
  <si>
    <t>ABASTECIMINETO A LOS ESTABLECIMIENTOS DE SALUD DE LA RED, PARA ATENCION DE PACIENTES SIS</t>
  </si>
  <si>
    <t>10420853250.CORREA COLLAZOS OLGA MARIA</t>
  </si>
  <si>
    <t>ADQUISICION DE MATERIAL DIDACTICO PARA LAS DIFERENTES ACTIVIDADES QUE DESARROLLARA EL SERVICIO DE PA</t>
  </si>
  <si>
    <t>10467759219.ASUNCION VILLANUEVA JAIME HUMBERTO</t>
  </si>
  <si>
    <t>ABASTECIMIENTO A LOS ESTABLECIMIENTOS DE SALUD DE LA RED PARA TAENCION DE PACIENTES SIS</t>
  </si>
  <si>
    <t>20603449135.LICONSA COMPANY S.A.C.</t>
  </si>
  <si>
    <t>ABASTECIMIENTO A LOS ESTABLECIMIENTOS DE SALUD DE LA RED PARA ATENCION DE PACIENTES SIS</t>
  </si>
  <si>
    <t>ABASTECER A LOS ESTABLECIMIENTOS DE SALUD DE LA RED PARA ATENCION DE PACIENTES SIS</t>
  </si>
  <si>
    <t>ABASTECIMIENTO DE ESTABLECIMIENTOS DE SALUD DE LA RED, PARA ATENCION DE PACIENTES SIS</t>
  </si>
  <si>
    <t>20538122018.TAI TEC SOLUTIONS SOCIEDAD COMERCIAL DE RESPONSABILIDAD LIMITADA - TAI TEC SOLUTIONS S.R.L.</t>
  </si>
  <si>
    <t>COMPRA DE BOLSAS DE POLIETILENO PARA EL NMANEJO DE LOS RESIDUOS SOLIDOS DEL HOSPITAL LEONCIO PR</t>
  </si>
  <si>
    <t>ADQUISICION DE ALIMENTOS DE CONSUMO HUMANO PARA EL HOGAR PROTEGIDO.</t>
  </si>
  <si>
    <t>10465730515.INVERSIONES SAMARY DE: CHACON GARCIA IRENE</t>
  </si>
  <si>
    <t>PAGO ENTREGAS DEL PROCEDIMIENTO DIRECTO N003-2020-RSSC-1</t>
  </si>
  <si>
    <t>ADQUISICION DE MATERIAL E INSUMOS DE LIMPIEZA</t>
  </si>
  <si>
    <t>10735152713.AGUILAR VILCA OMAR</t>
  </si>
  <si>
    <t>ABASTECER A LOS ESTABLECIMIENTOS DE SALDU DE LA RED</t>
  </si>
  <si>
    <t>SOLICITO COMPRA DE MEDICAMENTOS</t>
  </si>
  <si>
    <t>20392764373.DROGUERIA CADILLO S.A.C</t>
  </si>
  <si>
    <t>SOLICITA COMPRA DE DE MEDICAMNETOS</t>
  </si>
  <si>
    <t>SOLICITO COMPRA DE EQUIPOS PARA PREVENCION, CONTROL DIAGNOSTICO Y TRATAMENTO DE CORONAVIRUS PARA LA</t>
  </si>
  <si>
    <t>SOLICITO LA COMPRA DE IMPLEMENTOS DE SEGURIDAD</t>
  </si>
  <si>
    <t>20605401768.BRIGHT PATH E.I.R.L.</t>
  </si>
  <si>
    <t>ABASTECER A LOS ESTABLECIMIENTOS DE SALUD DE LA RED, PARA ATENCION DE PACIENTES SIS</t>
  </si>
  <si>
    <t>SOLICITO COMPRA DE MOBILIARIO Y EQUIPOS PARA BRINDAR ATENCION DE PARTO NORMAL EN LA RSSC</t>
  </si>
  <si>
    <t>20601771501.GENERAL PERU CARGO E.I.R.L.</t>
  </si>
  <si>
    <t>SOLICITO COMPRA DE INSUMO MEDICO</t>
  </si>
  <si>
    <t>PAGO ENTREGAS DEL PROCESO AS-SM-1-2020-RSSC-1 "ADQUISICION DE OXIGENO MEDICINAL PARA EMERGENCIA</t>
  </si>
  <si>
    <t>20495713564.OPERADOR LOGISTICO GASES INDUSTRIALES S.A.C.</t>
  </si>
  <si>
    <t>SOLICITO COMPRA DE EQUIPOS</t>
  </si>
  <si>
    <t>SOLCITO INTRUMENTAL PARA ATENCON DE PARTO DISUNCIONAL DE LA RED DE SALUD SANCHEZ CARRION</t>
  </si>
  <si>
    <t>se solicita TEXTILES Y ACABADOS DE TEXTILES PARA CONFECCION DE ROPA DE PARTO PARA PERSONAL DE S</t>
  </si>
  <si>
    <t>20556736678.CONFECCIONES SAN PEDRO FIC S.A.C.</t>
  </si>
  <si>
    <t>ADQUISICION DE REACTIVOS DE LABORATORIO PARA ATENCION DE PACIENTES AFILIADOS AL SIS, HOSPITAL L</t>
  </si>
  <si>
    <t>20481492433.UNILAP S.A.C.</t>
  </si>
  <si>
    <t>SOLICITO COMPRA DE MATERIAL , INSUMOS, INSTRUMENTAL Y ACCESORIOS MEDICOS PARA ATENDER AL RECIEN NACI</t>
  </si>
  <si>
    <t>SOLICITO COMPRA DE MATERIAL , INSUMOS PARA BRINDAR ATENCION PRENATAL REENFOCADA EN LA RED DE SA</t>
  </si>
  <si>
    <t>ABASTECER A LOS ESTABLECIMEINTOS DE SALUD DE LA RED</t>
  </si>
  <si>
    <t>ADQUICICION DE COMBUSTIBLE PARA LAS AMBULANCIAS DE LA RSSC.</t>
  </si>
  <si>
    <t>SOLICITO COMPRA DE MATERIAL, INSUMOS, INSTRUMENTAL Y ACCESORIOS MEDICOS PARA BRINDAR ATENCION DEL PA</t>
  </si>
  <si>
    <t>SE SOLICITA COMPRA DE ESTABILIZADOR DE ENERGIA PARA EQUIPOS FRIGORIFICOS DE LOS ESTABLECIMIENTO</t>
  </si>
  <si>
    <t>20602951252.CONSULTORIA EN TECNOLOGIA INFORMATICA Y SERVICIOS GENERALES E.I.R.L.</t>
  </si>
  <si>
    <t>SOLICITO COMPRA DE MEDICAMENTOS E INSUMOS MEDICOS</t>
  </si>
  <si>
    <t>ABASTECERA LOS ESTABLECIMIENTOS DE SALIUD DE LA RED</t>
  </si>
  <si>
    <t>ATENCION DE ALIMENTOS PARA CONSUMO HUMANO PARA USUARIOS DEL HOGAR PROTEGIDO.</t>
  </si>
  <si>
    <t>PAGO COMPRA DE COMBUSTIBLE PARA LAS DIFERENTES AMBULANCIAS DE LA RSSC. - PACIENTES SIS</t>
  </si>
  <si>
    <t>SOLICITO COMPRA DE INSUMOS MEDICOS</t>
  </si>
  <si>
    <t>20602149260.CAMIMEDICAL E.I.R.L.</t>
  </si>
  <si>
    <t>20602532837.GRUPO DISDROA S.A.C</t>
  </si>
  <si>
    <t>PAGO DEL SERVICIO DE ALIMENTACION PACIENTES SIS DEL MES DE MAYO DE LA RSSC.</t>
  </si>
  <si>
    <t>20602685803.TULPIA DORADA S.A.</t>
  </si>
  <si>
    <t>SOLICITO COMPRA DE MEDICAMNETOS, INSUMOS MEDICOS Y MATERIAL MEDICO</t>
  </si>
  <si>
    <t>20600600606.CORPORACION CLARITA ENAR'S S.A.C.</t>
  </si>
  <si>
    <t>pago adquisicion de combustible para el funcionamiento de las diferentes ambulancias de la RSSC</t>
  </si>
  <si>
    <t>ATENCION PAGOS DELSUMINISTRO DE COMBUSTIBLE PARA LAS DIFERENTES UNIDADES MOVILES DE LA RSSC - S</t>
  </si>
  <si>
    <t>SOLICITO LA COMPRA DE INSUMOS DE ASEO, LIMPIEZA Y TOCADOR</t>
  </si>
  <si>
    <t>20603569874.E &amp; S TECNOPIURA EMPRESA INDIVIDUAL DE RESPONSABILIDAD LIMITADA - E &amp; S TECNOPIURA E.I.R.L.</t>
  </si>
  <si>
    <t>implementacion del servicio telemedicina en los EE.SS. de la RSSC.</t>
  </si>
  <si>
    <t>PARA ABASTECER A LOS ESTABLECIMIENTOS DE SALUD DE LA RED</t>
  </si>
  <si>
    <t>ABASTECER AL HOSPITAL LEONCIO PRADO DE LA RED</t>
  </si>
  <si>
    <t>ABASTECER A LOS ESTABLECIMIENTOS DE SALUD DELA RED</t>
  </si>
  <si>
    <t>20439194236.DROFAR E.I.R.L.</t>
  </si>
  <si>
    <t>CONTRATACION DE COMBUSTIBLE</t>
  </si>
  <si>
    <t>22249.7</t>
  </si>
  <si>
    <t>20477208771.SERVICIOS SEÑOR DE LA HUMILDAD</t>
  </si>
  <si>
    <t>ADQUISICION DE MATERIAL DE ESCRITORIO</t>
  </si>
  <si>
    <t>ADQUISION DE ALIMENTOS DE CONSUMO HUMANO</t>
  </si>
  <si>
    <t>Se solicita cajas de bioseguridad para abastecer a los establecimientos de la Red de Salud Sánc</t>
  </si>
  <si>
    <t>20482107321.SERVICENTROS MARIELENA S.A.C.</t>
  </si>
  <si>
    <t>SOLICITO ADQUISICION DE COMBIUSTIBLE PARA LAS DIFERENTES UNIDADES MOBILES DE LA RED DE SALUD SA</t>
  </si>
  <si>
    <t>SOLICITO ADQUISICION DE COMBUSTIBLE PARA LAS DIFERENTES UNIDADES MOVILES DE LA RED DE SALUD SAN</t>
  </si>
  <si>
    <t>PARA ABASTECER A LOS ESTABLECIMIENTOS DE SALUD DE LA RED SANCHEZ CARRION.</t>
  </si>
  <si>
    <t>SOLICITO COMPRA DE EQUIPOS PARA BRINDAR ATENCION PRENATAL REENFOCADA EN LA RED DE SALUD SANCHEZ</t>
  </si>
  <si>
    <t>SOLICITO COMPRA DE EQUIPOS PARA BRINDAR ATENCION DE PARTO NORMAL EN LA RED DE SALUD SANCHEZ CAR</t>
  </si>
  <si>
    <t>SOLICITO REQUERIMEINTO DE VESTUARIO</t>
  </si>
  <si>
    <t>PARA ABASTECER A LOS ESTABLECIMIENTOS DE SALUD DE LA RED DE SALUD SÁNCHEZ CARRIÓN</t>
  </si>
  <si>
    <t>20208154266.BIOTEC LABORATORIOS S.R.L.</t>
  </si>
  <si>
    <t>SOLICITO COMPRA DE INSUMOS MEDICOS.</t>
  </si>
  <si>
    <t>20608007165.NIO INVERSIONES S.R.L.</t>
  </si>
  <si>
    <t>PARA ABASTECER AL HOSPITAL LEONCIO PRADO DE LA RED.</t>
  </si>
  <si>
    <t>SE SOLICITA CAJAS DE BIOSEGURIDAD PARA ABSTECER A LOS ESTABLECIMIENTOS DE SALUD DE LA RED SANCH</t>
  </si>
  <si>
    <t>20600020570.IMPORTACIONES CHAMBI E.I.R.L.</t>
  </si>
  <si>
    <t>ADQUISICION DE EQUIPOS DIVERSOS</t>
  </si>
  <si>
    <t>20608479661.CONTRATISTAS FLORES MARELY E.I.R.L</t>
  </si>
  <si>
    <t>20559617190.CONSORCIO Z.I.A. S.A.C.</t>
  </si>
  <si>
    <t>ABASTECER A LOS ESTABLECIMIENTOS DE SALUD DE LA RED DE SALUD SANCHEZ CARRION</t>
  </si>
  <si>
    <t>ADQUISICION DE MATERIAL DE ESCRITORIO - PARA LOS EE.SS RSSC</t>
  </si>
  <si>
    <t>ADQUISICION DE MATERIAL DE INSUMO Y LIMPIEZA</t>
  </si>
  <si>
    <t>SOLICITO COMBUSTIBLE PARA DISTRIBUCIÓN DE MEDICAMENTOS Y VACUNAS A LOS ESTABLECIMIENTOS DE LA R</t>
  </si>
  <si>
    <t>SOLICITO COMPRA DE INSUMOS DE LABORATORIO</t>
  </si>
  <si>
    <t>PARA BASTECER A LOS ESTABLECIMIENTOS DE SALUD DE LA RED</t>
  </si>
  <si>
    <t>COMPUTADORAS PORTATIL PARA UNIDAD DE ASEGURAMIENTO</t>
  </si>
  <si>
    <t>10474091894.ACEVEDO CARRION JESUS DAVID</t>
  </si>
  <si>
    <t>PARA ABASTECER A LOS ESTABLECIMIENTOS DE SALUD DE LA RED DE SALUD SANCHEZ CARRION.</t>
  </si>
  <si>
    <t>20607916439.PRODUCTOS ECOLOGICOS DE LIMPIEZA SOCIEDAD ANONIMA CERRADA</t>
  </si>
  <si>
    <t>SOLICITA ADQUISICION DE COMBUSTIBLE PARA LAS DIFERENTES UNIDADES MOVILES DE LA RED DE SALUD SAN</t>
  </si>
  <si>
    <t>SOLICITA ADQUISICION DE COMBUSTIBLE PARA LAS DIFERENTES UNIDADES MOVILES DE LA RED DE SALIUD SA</t>
  </si>
  <si>
    <t>SE SOLICITA COMPRA DE REGISTRADORES DE TEMPERATURA DATTA LOGGER PARA GARANTIZAR CADENA DE FRIO</t>
  </si>
  <si>
    <t>PARA ABASTECER A LOS ESTABLECIMIENTOS DE SALUD DE LA RED DE SALUD SÁNCHEZ CARRIÓN.</t>
  </si>
  <si>
    <t>20604805482.DROGUERIA SINMA S.A.C.</t>
  </si>
  <si>
    <t>SOLICITO COMPRA DE OTROS PRODUCTOS SIMILARES PARA BRINDAR ATENCION PRENATAL REENFOCADA EN LA RE</t>
  </si>
  <si>
    <t>ADQUISICION DE IMPRESORAS PARA EL SERVICIO DE TELEMEDICINA EN LOS EE.SS DE LA RSSC.</t>
  </si>
  <si>
    <t>ADQUESECION DE CONSUMIBLE PARA LOS EE.SS DE LA RED</t>
  </si>
  <si>
    <t>COMBUSTIBLE PARA LAS AMBULANCIAS DE LA RED DE SALUD SANCHEZ CARRION</t>
  </si>
  <si>
    <t>PARA ABASTECER L HOSPITAL LEONCIO PRADO DE LA RED-OFICIO N° 0905-2022-GR/LL-GRDS/DRS/RED-HLP-D</t>
  </si>
  <si>
    <t>20135699081.DISTRIBUIDORA DANY S.A.C</t>
  </si>
  <si>
    <t>SOLICITO COMPRA DE MATERIAL TEXTIL PARA BRINDAR ATENCION DEL PARTO COMPLICADO NO QUIRURGICO EN</t>
  </si>
  <si>
    <t>10431678611.CASANA SINCHI VERONICA JUDITH</t>
  </si>
  <si>
    <t>SOLICITO COMPRA DE MEDICAMENTOS E INUMOS MEDICOS</t>
  </si>
  <si>
    <t>SOLICITO COMPRA DE MEDICAMENTOS, INSUMOS MEDICOS Y MATERIALES</t>
  </si>
  <si>
    <t>ADQUISICION DE MOBILIARIO EN GENERAL PARA ABASTECER AL ALMACEN ESPECIALIZADO Y EE.SS DE LA RSSC</t>
  </si>
  <si>
    <t>10448323353.MALLQUI CRUZADO FLOR</t>
  </si>
  <si>
    <t>PARA DISTRIBUCION DE VACUNAS Y MEDICAMENTOS A LOS 44 ESTABLECIMIENTOS DE SALUD</t>
  </si>
  <si>
    <t>SERVICIOS DE IMPRESIÓN EN GENERAL DE FORMATOS ADMINISTRATIVOS</t>
  </si>
  <si>
    <t>GRAFICA GECER SAC</t>
  </si>
  <si>
    <t>ADQUISICION DE COMBUSTIBLE</t>
  </si>
  <si>
    <t>S.I.E.</t>
  </si>
  <si>
    <t>ESTACIONES DE SERVICIO DIEGO CUBA EIRL</t>
  </si>
  <si>
    <t>ADQUISICIONES DE MICROCUBETAS</t>
  </si>
  <si>
    <t>BAYOMED HEATH PERU SAC</t>
  </si>
  <si>
    <t>SERVICIO DE TRANSPORTE Y RECOJO Y DISPOSICION FINAL DE RESIDUOS PELIGROSOS</t>
  </si>
  <si>
    <t>PRODUCTOS Y SERVICIOS DE MANTENIMIENTO Y SEGURIDAD INDUSTRIAL SRL</t>
  </si>
  <si>
    <t>ADQUISICION DE RACIONES ALIMENTARIAS</t>
  </si>
  <si>
    <t>CUEVAS CAMPOS NERIDA ADA</t>
  </si>
  <si>
    <t>TRAMITE</t>
  </si>
  <si>
    <t>ADQUSICION DE OXIGENO GASEOSO MEDICINAL</t>
  </si>
  <si>
    <t>OPERADORES LOGISTICOS GASES INDUSTRILES SAC</t>
  </si>
  <si>
    <t>MANTENIMIENTO CORRECTIVO DEL CENTRO DE SALUD MATERNO DE SALUD MATERNO INFANTIL SANAGORAN</t>
  </si>
  <si>
    <t>N&amp;P GLOBAL CONSTRUCTION E I R L</t>
  </si>
  <si>
    <t>SERVICIO DE INTERNET PARA LAS DIFERENTES AREAS ADMINISTRATIVAS DE LA RSSC.</t>
  </si>
  <si>
    <t>NO CORRSPONDE</t>
  </si>
  <si>
    <t>RELUX REPRESENTACIONES E.I.R.L.</t>
  </si>
  <si>
    <t>188 SERVICIO DE INTERNET PARA LA UNIDAD DE ASEGURAMIENTO DE LA RSSC.</t>
  </si>
  <si>
    <t>NO CORREPSONDE</t>
  </si>
  <si>
    <t>ADQUISICION DE MOBILIARIOS PARA IMPLEMENTACION DE LAS FARMACIAS DE LOS DIFERENTES ESTABLECIMIEN</t>
  </si>
  <si>
    <t>62 - Contrataciones hasta 8 UIT (LEY 30225)(no incluye las derivadas de contrataciones por catálogo electrónico.)</t>
  </si>
  <si>
    <t>10412551716</t>
  </si>
  <si>
    <t>4 - Devengada</t>
  </si>
  <si>
    <t>11/03/2021</t>
  </si>
  <si>
    <t>SERVICIO DE MANTENIMIENTO PREVENTIVO Y CORRECTIVO A TODO COSTO DE LA AMBULANCIA DEL P.S. DE PIJOBAMBA DE PLACA EUA-320</t>
  </si>
  <si>
    <t>10180352720</t>
  </si>
  <si>
    <t>23/03/2021</t>
  </si>
  <si>
    <t>SERVICIO DE ENERGÍA ELÉCTRICA DE LOS ESTABLECIMIENTOS DE LA RED DE SALUD STGO DE CHUCO, CORRESPONDIENTE HASTA EL MES DE FEBRERO 2021</t>
  </si>
  <si>
    <t>20132023540</t>
  </si>
  <si>
    <t>24/03/2021</t>
  </si>
  <si>
    <t>SERVICIOS DE ENERGÍA ELÉCTRICA EN LAS OFICINAS ADMINISTRATIVAS,SEGUROS Y LOCAL DE CPCED, PAGO CORRESPODIENTE HASTA EL MES DE MARZO 2021</t>
  </si>
  <si>
    <t>SERVICIO DE ENERGÍA ELÉCTRICA EN LOS DIFERENTES ESTABLECIMIENTOS DE LA RED DE SALUD Y OFICINAS ADMINISTRATIVAS, CORRESPONDIENTE AL MES DE ABRIL DE 2021</t>
  </si>
  <si>
    <t>18/05/2021</t>
  </si>
  <si>
    <t>SERVICIOS DE FOTOCOPIADO E IMPRESIONES EN LA UNIDAD DE ASEGURAMIENTO</t>
  </si>
  <si>
    <t>20440413243</t>
  </si>
  <si>
    <t>30/06/2021</t>
  </si>
  <si>
    <t>SERVICIO DE ENERGIA ELECTRICA EN LOS DIFERENTES ESTABLECIMIENTOS EN LA RED DE SALUD , CORRESPONDIENTE AL MES DE ABRIL - MAYO 2021</t>
  </si>
  <si>
    <t>ADQUISICION DE MEDICAMENTOS E INSUMOS RED DE SALUD</t>
  </si>
  <si>
    <t>20100060150</t>
  </si>
  <si>
    <t>03/08/2021</t>
  </si>
  <si>
    <t>POR LA COMPRA DE TÓNERS PARA LOS  EE.SS. DE LA RED (FARMACIA), A TRAVES DEL PORTAL DE ACUERDOS</t>
  </si>
  <si>
    <t>30/09/2021</t>
  </si>
  <si>
    <t>06/10/2021</t>
  </si>
  <si>
    <t>SERVICIO DE MANTENIMIENTO CORRECTIVO UNIDAD DE PLACA EUA 251_ P.S CACHICADAN</t>
  </si>
  <si>
    <t>04/10/2021</t>
  </si>
  <si>
    <t>SOLICITO COMPRA DE MATERIALES E INSUMOS PARA EL LABORATORIO DEL HOSPITAL CESAR VALLEJO MENDOZA</t>
  </si>
  <si>
    <t>20603682204</t>
  </si>
  <si>
    <t>SERVICIO EN BRIGADAS DE VACUNACION COVID 19 EN EL HCVM OCTUBRE - DICIEMBRE 2021.</t>
  </si>
  <si>
    <t>10753851793</t>
  </si>
  <si>
    <t>24/11/2021</t>
  </si>
  <si>
    <t>SERVICIO EN BRIGADAS DE VACUNACION COVID 19 EN EL P.S SURUVARA  OCTUBRE - DICIEMBRE 2021.</t>
  </si>
  <si>
    <t>10460090810</t>
  </si>
  <si>
    <t>SERVICIO EN BRIGADAS DE VACUNACION COVID 19 EN EL HCVM OCTUBRE - DICIEMBRE 2021</t>
  </si>
  <si>
    <t>29/11/2021</t>
  </si>
  <si>
    <t>SERVICIO EN BRIGADAS DE VACUNACION COVID 19 EN EL P.S. SURUVARA OCTUBRE - DICIEMBRE 2021</t>
  </si>
  <si>
    <t>SERVICIO DE CONTRATO DE ALQUILER DE LOCAL PARA USO DE ALMACEN DE LA RED DE SALUD SANTIAGO DE CHUCO</t>
  </si>
  <si>
    <t>10196922500</t>
  </si>
  <si>
    <t>31/12/2021</t>
  </si>
  <si>
    <t>COMPRA DE GLP POR 1800 GALONES PARA EL FUNCIONAMIENTO DE 2 TANQUES HABILITADOS (900 GALONES POR</t>
  </si>
  <si>
    <t>20601348803</t>
  </si>
  <si>
    <t>POR LA COMPRA DE UNIFOMES PARA PERSONAL ADMINISTRATIVO DEL D.L. 276 DE LA RED DE SALUD STGO. DE</t>
  </si>
  <si>
    <t>20100108705</t>
  </si>
  <si>
    <t>10/12/2021</t>
  </si>
  <si>
    <t>MANTENIMIENTO CORRECTIVO DE AMBULANCIA PLACA EUA -251 C.S. CACHICADAN</t>
  </si>
  <si>
    <t>02/12/2021</t>
  </si>
  <si>
    <t>SERVICIO DE IMPRESION  E HISTORIAS CLINICAS PARA ATENCION DE PACIENTES SIS DE LOS DIFERENTES EESS DE LA RED DE SALUD SCH</t>
  </si>
  <si>
    <t>20605930655</t>
  </si>
  <si>
    <t>06/12/2021</t>
  </si>
  <si>
    <t>ADQUISICION DE INSUMOS MEDICOS PARA LA ATENCION DE LOS PACIENTES ASEGURADOS ENLOS EESS REDSSCH</t>
  </si>
  <si>
    <t>20605286764</t>
  </si>
  <si>
    <t>15/12/2021</t>
  </si>
  <si>
    <t>ANALIZADOR HEMATOLOGICO SEMIAUTOMATICO DE 3 DIFERENCIALES 21 PARAMETROS + 3 HISTOGRAMAS, ACCESORIOS Y REACTIVOS PARA HEMATOLOGICO AUTOMATIZADO ( 1 DILUYENTE X 20L + LISANTE X 500ML + 2 CLEANSER PROBE X 50ML.</t>
  </si>
  <si>
    <t>20604946531</t>
  </si>
  <si>
    <t>28/12/2021</t>
  </si>
  <si>
    <t>ADQUISICION DE PARIHUELAS PARA EL CUMPLIMIENTO DE LAS BUENAS PRACTICAS DE ALMACENAMIENTO DE LOS AEM Y LAS FARMACIAS - EESS REDSCH</t>
  </si>
  <si>
    <t>10196940109</t>
  </si>
  <si>
    <t>11/12/2021</t>
  </si>
  <si>
    <t>ADQUISICION DE PARIHUELAS PARA EL CUMPLIMIENTO DE LAS BUENAS PRACCTICAS DE ALMACENAMIENTO DE LOS AEM Y LAS FARMACIAS - EESS RSSCH</t>
  </si>
  <si>
    <t>10180737940</t>
  </si>
  <si>
    <t>29/12/2021</t>
  </si>
  <si>
    <t>ADQUISICION DE COMBUSTIBLE PARA LAS UNIDADES MOVILES DE LA RED DE SALUD DE SANTIAGO DE CHUCO</t>
  </si>
  <si>
    <t>20606743379</t>
  </si>
  <si>
    <t>ADQUISICION DE CARROS TRANSPORTADORPARA EESS RED DE SALUD SANTIAGO DE CHUCO</t>
  </si>
  <si>
    <t>20354994403</t>
  </si>
  <si>
    <t>30/12/2021</t>
  </si>
  <si>
    <t>SERVICIO DE MANTENIMIENTO DE LA ARQUITECTURA DEL HOSPITAL DE CONTINGENCIA COVID-19</t>
  </si>
  <si>
    <t>20540081396</t>
  </si>
  <si>
    <t>SERVICIO DE MANTENIMIENTO EN P.S USHNOVAL.</t>
  </si>
  <si>
    <t>20559856933</t>
  </si>
  <si>
    <t>SERVICIO DE MANTENIMIENTO P.S CHAGAVARA</t>
  </si>
  <si>
    <t>20539841182</t>
  </si>
  <si>
    <t>SERVICIO DE MANTENIMIENTO DE ESTRUCTURAS E INSTALACIONES ELECTRICAS DEL HOSPITAL DE CONTINGENCIA COVID-19</t>
  </si>
  <si>
    <t>20608136895</t>
  </si>
  <si>
    <t>ADQUISICION DE EQUIPOS DE REFRIGERACION</t>
  </si>
  <si>
    <t>20433546394</t>
  </si>
  <si>
    <t>SERVICIO DE ENERGIA ELECTRICA  HCVM CORRESPONDIENTE A DIC 2020 - NOV 2021</t>
  </si>
  <si>
    <t>23/12/2021</t>
  </si>
  <si>
    <t>25/12/2021</t>
  </si>
  <si>
    <t>COMPRA INSTITUCIONAL PARA EESS RED OTUZCO - RJ 014-2021</t>
  </si>
  <si>
    <t>20,269.08</t>
  </si>
  <si>
    <t>JAMPI PHARMA S.A.C.</t>
  </si>
  <si>
    <t>FINALIZO</t>
  </si>
  <si>
    <t>SERVICIO DE TRANSPORTE, RECOJO Y DISPOSICION FINAL DE RESIDUOS PELIGROSOS BIOCONTAMINADOS RJ 014</t>
  </si>
  <si>
    <t>PROD. Y SERV. DE MANTEN. Y SEG.IND.S.R.L.</t>
  </si>
  <si>
    <t>ADQUISICION DE DETECTOR DE LATIDOS FETALES PARA EESS RED OTUZCO- RJ 014-2021</t>
  </si>
  <si>
    <t>19,520.00</t>
  </si>
  <si>
    <t>MEDICA HOSPITALARIA S.A.C. - MEDIC HOSPITAL S.A.C.</t>
  </si>
  <si>
    <t>ADQUSICION DE COMPUTADORA PERSONAL PORTATIL PARA UNIDAD DE SEGUROS RED OTUZCO - RJ 014-2021</t>
  </si>
  <si>
    <t>18,702.53</t>
  </si>
  <si>
    <t>F.C. TECNOLOGI Y SYSTEM S.A.C.</t>
  </si>
  <si>
    <t>COMPRA DE CONTENEDORES DE POLIETILENO MAYOR 1/4 UIT PARA EESS DE LA RED DE SALUD OTUZCO RJ 014-2021</t>
  </si>
  <si>
    <t>23,880.00</t>
  </si>
  <si>
    <t>DISTRIBUCION SERVICIOS Y ASESORIA S.A.</t>
  </si>
  <si>
    <t>ADQUISICION DE INSUMOS DE LABORATORIO PARA ESTABLECIMIENTOS DE SALUD DE LA RED OTUZCO - RJ 014-2021</t>
  </si>
  <si>
    <t>21,809.00</t>
  </si>
  <si>
    <t>MEDILAB CAO S.A.C.</t>
  </si>
  <si>
    <t>2,033.1985 GALONES</t>
  </si>
  <si>
    <t>COMPRA DE REACTIVOS PARA LA RED DE LABORATORIOS CLINICOS DE LA RED DE SALUD OTUZCO RJ 014-2021</t>
  </si>
  <si>
    <t>22,597.20</t>
  </si>
  <si>
    <t>BIOZYME DIAGNOSTICS E.I.R.L.</t>
  </si>
  <si>
    <t>ADQUISICION DE COMBUSTIBLE PARA UNIDADES MOVILES DE LA RED DE SALUD OTUZCO - RO Y DT (RJ 014-2021)</t>
  </si>
  <si>
    <t>19,026.28</t>
  </si>
  <si>
    <t>SERVI CAR M &amp; M S.R.L.</t>
  </si>
  <si>
    <t>COMPRA INSTUCIONAL PARA FARMACIA HEBP - RJ 014-2021</t>
  </si>
  <si>
    <t>19,369.60</t>
  </si>
  <si>
    <t>INSTITUTO QUIMIOTERAPICO</t>
  </si>
  <si>
    <t>ADQUSICION DE MESA DE PARTOS S.C. AGALLPAMPA - RJ 065-2021</t>
  </si>
  <si>
    <t>21,250.00</t>
  </si>
  <si>
    <t>JUMEN IMPORT E.I.R.L.</t>
  </si>
  <si>
    <t>ADQUSICION DE PAPEL KRAFT PARA ESTABLECIMIENTOS DE SALUD RED OTUZCO RJ 065 - 2021</t>
  </si>
  <si>
    <t>25,925.00</t>
  </si>
  <si>
    <t>INVERSIONES LU STATIONERY S.A.C.</t>
  </si>
  <si>
    <t>ADQUSICION DE CAMILLA PARA EL SERVICIO DE EMERGENCIA HAO- RJ 065-2021</t>
  </si>
  <si>
    <t>AEONN MED PERU S.A.C.</t>
  </si>
  <si>
    <t>ADQUISICION DE INSUMOS DE LABORATORIO PARA EESS RED OTUZCO - RJ 014-2021</t>
  </si>
  <si>
    <t>33,678.90</t>
  </si>
  <si>
    <t>SERVICIO DE TRANSPORTE, RECOJO Y DISPOSICION FINAL DE RESIDUOS PELIGROSOS</t>
  </si>
  <si>
    <t>38,055.00</t>
  </si>
  <si>
    <t>SERVICIO DE CONEXION DE CARGA ELECTRICA A SISTEMA CENTRALIZADO DE ENERGIA DEL HOSPITAL E.B.P OTUZCO</t>
  </si>
  <si>
    <t>20,650.00</t>
  </si>
  <si>
    <t>COMPRA DE REFRIGERADORA CONSERVADORA DE MATERIALES Y MUESTRAS PARA LABORATORIO PARA EL BANCO DE SANGRE DEL HAO RJ-082-2021</t>
  </si>
  <si>
    <t>NEXUSPLUS S.A.C.</t>
  </si>
  <si>
    <t>ADQUISICION DE TONER POR CATALOGO ELECTRONICO RJ 065 -2022</t>
  </si>
  <si>
    <t>21,964.57</t>
  </si>
  <si>
    <t>GRUPO MEGA COMPUTER S.A.C.</t>
  </si>
  <si>
    <t>ADQUISICION DE MICROCUBETAS PARA ESTABLECMIENTOS DE SALUD RED OTUZCO RO Y DT (RJ 014-2021)</t>
  </si>
  <si>
    <t>54,716.60</t>
  </si>
  <si>
    <t>ADQUISICION DE COMBUSTIBLE PARA UNIDADES MOVILES DE LA RED DE SALUD OTUZCO - RO Y DT ( 014-2021)</t>
  </si>
  <si>
    <t>18,030.38</t>
  </si>
  <si>
    <t>ADQUISICION DE COMBUSTIBLE PARA UNIDADES MOVILES DE LA RED DE SALUD OTUZCO RO Y RT ( RJ 014-2021)</t>
  </si>
  <si>
    <t>18,903.62</t>
  </si>
  <si>
    <t>COMPRA DE LECTROBISTURI PARA EL SERVICIO DE CENTRO QUIRURGICO DEL H.E.B.P.-O RJ (103-2021)</t>
  </si>
  <si>
    <t>35,200.00</t>
  </si>
  <si>
    <t>DROGUERIA BIOMED MEDICAL E.I.R.L.</t>
  </si>
  <si>
    <t>25,809.00</t>
  </si>
  <si>
    <t>ADQUISICION DE COMBUSTIBLE PARA UNIDADES MOVILES DE RED DE SALUD OTUZCO - RO Y DT (RJ O14- 2021)</t>
  </si>
  <si>
    <t>23,316.77</t>
  </si>
  <si>
    <t>ADQUISICION DE COMBUSTIBLE PARA LAS UNIDADES MOVILES DE LA RED DE SALUD RJ Nº030-2020/SIS)</t>
  </si>
  <si>
    <t>19,281.20</t>
  </si>
  <si>
    <t>BERMUDEZ CARRION ELQUI NATIVIDAD</t>
  </si>
  <si>
    <t>COMPRA INSTITUCIONAL, INSUMOS DE LABORATORIO - RJ 014-2021</t>
  </si>
  <si>
    <t>22,719.09</t>
  </si>
  <si>
    <t>SERVICIO DE MANTENIMIENTO DE INFRAESTRUCTURA EN GENERAL PARA EESSS RED DE OTUZCO</t>
  </si>
  <si>
    <t>29,719.70</t>
  </si>
  <si>
    <t>EMTHAHAVE S.A.C.</t>
  </si>
  <si>
    <t>COMPRA INSTITUCIONAL , INSUMOS DE LABORATORIO - RJ 014-2021</t>
  </si>
  <si>
    <t>28,744.51</t>
  </si>
  <si>
    <t>ADQUISICION DE MATERIAL DE ASEO, LIMPIEZA Y TOCADOR ( BOLSA DE POLIETILENO) RJ 103-2021/SIS)</t>
  </si>
  <si>
    <t>18,300.00</t>
  </si>
  <si>
    <t>POLYFLEX GROUP S.A.C.</t>
  </si>
  <si>
    <t>ADQUISICION DE EQUIPO MULTIMEDIA PARA EESS RED OTUZCO - RJ 119-2021</t>
  </si>
  <si>
    <t>29,586.33</t>
  </si>
  <si>
    <t>23,369.63</t>
  </si>
  <si>
    <t>SERVICIO DE TRANSPORTE DE PRODUCTOS FARMACEUTICOS (INCLUYE VACUNAS ), DISPOSITIVOS MED RJ 014- 2021</t>
  </si>
  <si>
    <t>31,940.50</t>
  </si>
  <si>
    <t>COMPRA DE REACTIVOS PARA LA RED DE LABORATORIOS CLINICOS DE LA RED DE SALUD OTUZCO RJ Nº103-2021</t>
  </si>
  <si>
    <t>30,600.00</t>
  </si>
  <si>
    <t>DELTALAB PERU S.A.C.</t>
  </si>
  <si>
    <t>COMPRA INSTITUCIONAL DE PRODUCTOS FARMACEUTICOS Y DISPOSITIVOS MEDICOS RJ Nº014-2021</t>
  </si>
  <si>
    <t>28,840.00</t>
  </si>
  <si>
    <t>32,263.53</t>
  </si>
  <si>
    <t>ADFQUISICION DE INSTRUMENTAL PARA EQUIPOS DE LAPARASCOPIA RJ- 119-2021</t>
  </si>
  <si>
    <t>33,282.87</t>
  </si>
  <si>
    <t>B.BRAUN MEDICAL PERU S.A.</t>
  </si>
  <si>
    <t>CONTRATACION DE TRANSPORTE, TRATAMIENTO Y/&amp;O DISPOSICION FINAL DE RESIDUOS SOLIDOS RJ 014-2021</t>
  </si>
  <si>
    <t>23,760.00</t>
  </si>
  <si>
    <t>CORPORACION DE SERVICIOS Y DESARROLLO AMBIENTAL LOAYZA</t>
  </si>
  <si>
    <t>27,961.85</t>
  </si>
  <si>
    <t>COMPRA INSTITUCIONAL DE PRODUCTOS FARMACEUTICOS Y DISPOSITIVOS MEDICOS PARA FARMACIA RJ 014-2021</t>
  </si>
  <si>
    <t>24,485.00</t>
  </si>
  <si>
    <t>MARAVILA INTERNATIONAL HEALTH SERVICES E.I.R.L.</t>
  </si>
  <si>
    <t>ADQUISICION DE MATERIAL DE ASEO Y LIMPIEZA PARA LOS EE.SS. DE LA RED DE SALUD OTUZCO RJ Nº119-2021</t>
  </si>
  <si>
    <t>26,460.00</t>
  </si>
  <si>
    <t>23,991.94</t>
  </si>
  <si>
    <t>ADQUISICION DE EQUIPOS DE COMPUTO PARA UNIDAD DE SEGUROS RJ 163-2021</t>
  </si>
  <si>
    <t>25,784.09</t>
  </si>
  <si>
    <t>ADQUISICION DE COMBUSTIBLE PARA LAS UNIDADES MOVILES DE LA RED DE SALUD OTUZCO RJ Nº182-2020/SIS</t>
  </si>
  <si>
    <t>61,856.00</t>
  </si>
  <si>
    <t>SUBTOTAL 2021</t>
  </si>
  <si>
    <t>1,123,619.77</t>
  </si>
  <si>
    <t>BIENES - 2021</t>
  </si>
  <si>
    <t>ADQUISICION DE CLORHEXIDINA, PARA LOS EE.SS. DE LA UTES 06</t>
  </si>
  <si>
    <t>NA</t>
  </si>
  <si>
    <t>99,990.00</t>
  </si>
  <si>
    <t>20109161609 ROKER PERU SA</t>
  </si>
  <si>
    <t>ADQUISICIÓN DE COCHES DE POLIMERO PARA TRANSPORTE EN GENERAL</t>
  </si>
  <si>
    <t>49,980.00</t>
  </si>
  <si>
    <t>20607071005 SUMLAB PERU S.A.C.</t>
  </si>
  <si>
    <t>15 Sep 2021</t>
  </si>
  <si>
    <t>ADQUISICION DE EQUIPO ECOGRAFO ULTRASONIDO</t>
  </si>
  <si>
    <t>307,419.30</t>
  </si>
  <si>
    <t>20111876097 CONSULTORA Y EQUIPADORA MEDICA S.A.</t>
  </si>
  <si>
    <t>ADQUISICION DE HEMOGLOBINOMETROS PORTATILES PARA LOS EE.SS. DE LA UTES N°06</t>
  </si>
  <si>
    <t>227,950.00</t>
  </si>
  <si>
    <t>ADQUISICION DE PRUEBAS RAPIDAS PARA VIH Y SIFILIS PARA LOS EE.SS. DE LA UTES 06</t>
  </si>
  <si>
    <t>38,997.50</t>
  </si>
  <si>
    <t>20545084334 MARAVILA INTERNATIONAL HEALTH SERVICES E.I.R.L.</t>
  </si>
  <si>
    <t>ADQUISICION DE CAJAS DE BIOSEGURIDAD PUNZOCORTANTES PARA LOS EE.SS. DE LA UTES N°06</t>
  </si>
  <si>
    <t>60,012.00</t>
  </si>
  <si>
    <t>20519365589 LABORATORIO CEMEDIC SAC</t>
  </si>
  <si>
    <t>ADQUISICION DE INSUMOS Y DISPOSITIVOS MEDICOS PARA EESS DE LA RED DE SALUD TRUJILLO</t>
  </si>
  <si>
    <t>76,154.00</t>
  </si>
  <si>
    <t>20600349997 CONSORCIO HERMANOS UNIDOS PADEB S.A.C.</t>
  </si>
  <si>
    <t>ADQUISICION DE UNIFORMES INSTITUCIONALES - 2021</t>
  </si>
  <si>
    <t>0009-2021</t>
  </si>
  <si>
    <t>238,982.00</t>
  </si>
  <si>
    <t>10427318341 QUESQUEN ABANTO WALTER ANTONIO</t>
  </si>
  <si>
    <t>ADQUSICION DE FORMATERIA PARA LOS ESTABLECIMIENTOS DE SALUD DE LA UTES Nª06</t>
  </si>
  <si>
    <t>108,000.00</t>
  </si>
  <si>
    <t>20203348780 GRAFICA INDUSTRIAL ALARCON S.R.LTDA.</t>
  </si>
  <si>
    <t>ADQUISICION DE MASCARILLAS DESCARTABLES PARA LOS EE.SS. DE LA UTES N°6</t>
  </si>
  <si>
    <t>40,560.00</t>
  </si>
  <si>
    <t>20606062860 GEOMEDIC PERU E.I.R.L.</t>
  </si>
  <si>
    <t>ADQUISICION DE DESINFECTANTE DE AMONIO CUATERNARIO PARA LOS EE.SS. DE LA UTES 6</t>
  </si>
  <si>
    <t>80,730.00</t>
  </si>
  <si>
    <t>ADQUISICION DE CABINA DE SEGURIDAD BIOLOGICA CALSE II TIPO A2 PARA LOS EE.SS. DE LA UTES N°6</t>
  </si>
  <si>
    <t>183,000.00</t>
  </si>
  <si>
    <t>20501887286 DIAGNOSTICA PERUANA SAC</t>
  </si>
  <si>
    <t>ADQUISICIÓN DE MICROCUBETAS DESCARTABLE PARA HEMOGLOBINÓMETRO PORTATIL PARA LOS EE.SS. DE LA UTES N°6</t>
  </si>
  <si>
    <t>102,930.00</t>
  </si>
  <si>
    <t>ADQUISICIÓN DE PRUEBA RÁPIDA PARA VIH SIFILIS X 25 DETERMINACIONES</t>
  </si>
  <si>
    <t>0099-2021</t>
  </si>
  <si>
    <t>34,965.00</t>
  </si>
  <si>
    <t>20602273556 AKUA MEDIC S.A.C.</t>
  </si>
  <si>
    <t>ADQUISICIÓN DE MONITOR FETAL</t>
  </si>
  <si>
    <t>0585-2021</t>
  </si>
  <si>
    <t>34,820.00</t>
  </si>
  <si>
    <t>ADQUISICIÓN DE DETECTOR DE LATIDOS FETALES DE SOBREMESA</t>
  </si>
  <si>
    <t>0624-2021</t>
  </si>
  <si>
    <t>19,360.00</t>
  </si>
  <si>
    <t>ADQUISICIÓN DE LECTOR PARA PRUEBA DE ELISA</t>
  </si>
  <si>
    <t>0489-2021</t>
  </si>
  <si>
    <t>22,300.00</t>
  </si>
  <si>
    <t>20531660910 BIOZYME DIAGNOSTICS E.I.R.L.</t>
  </si>
  <si>
    <t>ADQUISICIÓN DE CLAMP DENTAL</t>
  </si>
  <si>
    <t>0522-2021</t>
  </si>
  <si>
    <t>22,084.50</t>
  </si>
  <si>
    <t>20477834702 BLANCSAC IMPORTACIONES SOCIEDAD ANONIMA CERRADA</t>
  </si>
  <si>
    <t>ADQUISICIÓN DE MENTOL USP X 1 kg</t>
  </si>
  <si>
    <t>0375-2021</t>
  </si>
  <si>
    <t>34,415.00</t>
  </si>
  <si>
    <t>20505930534 BREGME QUIMICA S.R.L</t>
  </si>
  <si>
    <t>ADQUISICIÓN DE UNIDAD CENTRAL DE PROCESO - CPU</t>
  </si>
  <si>
    <t>005-2021-UTES</t>
  </si>
  <si>
    <t>51,986.65</t>
  </si>
  <si>
    <t>20600775376 COMPUPLAZA COMPUTADORAS E.I.R.L.</t>
  </si>
  <si>
    <t>ADQUISICIÓN DE MONITOR LED</t>
  </si>
  <si>
    <t>0479-2021</t>
  </si>
  <si>
    <t>20,810.19</t>
  </si>
  <si>
    <t>ADQUISICIÓN DE UNIDAD CENTRAL DE PROCESO - CPU 3.1 Ghz RAM 4 GB ALMACENAMIENTO 500 GB</t>
  </si>
  <si>
    <t>0540-2021</t>
  </si>
  <si>
    <t>32,000.31</t>
  </si>
  <si>
    <t>0544-2021</t>
  </si>
  <si>
    <t>0563-2021</t>
  </si>
  <si>
    <t>19,995.10</t>
  </si>
  <si>
    <t>ADQUISICIÓN DE KIT DE ROPA DE DRIL PARA PARTO X 8 PIEZAS</t>
  </si>
  <si>
    <t>0198-2021</t>
  </si>
  <si>
    <t>35,060.00</t>
  </si>
  <si>
    <t>20559504409 CORPORACION DE SERVICIOS LOGISTICOS FR E.I.R.L.</t>
  </si>
  <si>
    <t>ADQUISICIÓN DE PRUEBA RAPIDA PARA DETECTAR SANGRE OCULTA EN HECES X 25 DETERMINACIONES</t>
  </si>
  <si>
    <t>22,376.80</t>
  </si>
  <si>
    <t>20605078410 CORPORACION USALAB PERU E.I.R.L.</t>
  </si>
  <si>
    <t>ADQUISICIÓN DE SET INSTRUMENTAL PARA ATENCION DE PARTO X 8 PIEZAS</t>
  </si>
  <si>
    <t>0444-2021</t>
  </si>
  <si>
    <t>19,488.00</t>
  </si>
  <si>
    <t>20554972064 CORPORATION MEDICAL PERU S.A.C.</t>
  </si>
  <si>
    <t>ADQUISICIÓN DE SET INSTRUMENTAL PARA REVISION DE CUELLO UTERINO X 9 PIEZAS</t>
  </si>
  <si>
    <t>0505-2021</t>
  </si>
  <si>
    <t>ADQUISICIÓN DE ELECTROBISTURI</t>
  </si>
  <si>
    <t>0530-2021</t>
  </si>
  <si>
    <t>ADQUISICIÓN DE MICROCUBETA DESCARTABLE PARA HEMOGLOBINÓMETRO PORTÁTIL</t>
  </si>
  <si>
    <t>0207-2021</t>
  </si>
  <si>
    <t>ADQUISICIÓN DE FLUOR BARNIZ X 0.5 mL</t>
  </si>
  <si>
    <t>0372-2021</t>
  </si>
  <si>
    <t>34,272.00</t>
  </si>
  <si>
    <t>20100579651 DIDENT SRL</t>
  </si>
  <si>
    <t>ADQUISICIÓN DE ALCOHOL ETILICO (ETANOL) 96º X 1 L</t>
  </si>
  <si>
    <t>0247-2021</t>
  </si>
  <si>
    <t>20,348.03</t>
  </si>
  <si>
    <t>20439194236 DROFAR E.I.R.L.</t>
  </si>
  <si>
    <t>ADQUISICIÓN DE CINTA INDICADORA DE ESTERILIZACION A CALOR SECO 1.9 cm X 50 m</t>
  </si>
  <si>
    <t>0431-2021</t>
  </si>
  <si>
    <t>21,523.90</t>
  </si>
  <si>
    <t>ADQUISICIÓN DE FERROSO SULFATO 15 mg de Fe/5 mL JBE 180 mL</t>
  </si>
  <si>
    <t>0513-2021</t>
  </si>
  <si>
    <t>21,087.00</t>
  </si>
  <si>
    <t>20601396123 DROGUERIA IMPOFAR S.A.C</t>
  </si>
  <si>
    <t>ADQUISICIÓN DE VALPROATO SODICO 500 mg TAB</t>
  </si>
  <si>
    <t>0278-2021</t>
  </si>
  <si>
    <t>20,719.80</t>
  </si>
  <si>
    <t>20523672801 DROGUERIA LIPHARMA S.A.C.</t>
  </si>
  <si>
    <t>ADQUISICIÓN DE DIESEL B5 S50</t>
  </si>
  <si>
    <t>0614-2021</t>
  </si>
  <si>
    <t>21,589.00</t>
  </si>
  <si>
    <t>20481744424 EMPRESA SANTO TORIBIO SAC</t>
  </si>
  <si>
    <t>ADQUISICIÓN DE CAMILLAS TELESCOPICA</t>
  </si>
  <si>
    <t>0377-2021</t>
  </si>
  <si>
    <t>20607711713 G MEDICAL DROGUERIA S.A.C.</t>
  </si>
  <si>
    <t>ADQUISICIÓN DE TUBO CENTRIFUGA DE VIDRIO, FONDO CONICO GRADUADO X 15 ML</t>
  </si>
  <si>
    <t>0380-2021</t>
  </si>
  <si>
    <t>31,214.60</t>
  </si>
  <si>
    <t>ADQUISICIÓN DE TIRA REACTIVA PARA ORINA DE 11 PARAMETROS X 100 DETERMINACIONES</t>
  </si>
  <si>
    <t>0538-2021</t>
  </si>
  <si>
    <t>33,488.40</t>
  </si>
  <si>
    <t>20602734740 GLASSGOW MEDICAL CORPORATION S.A.C.</t>
  </si>
  <si>
    <t>0615-2021</t>
  </si>
  <si>
    <t>31,489.49</t>
  </si>
  <si>
    <t>20354793416 GRIFO AMIGO S.A.</t>
  </si>
  <si>
    <t>ADQUISICIÓN DE JUEGO DIDACTICO DE ACTIVIDADES</t>
  </si>
  <si>
    <t>0048-2021</t>
  </si>
  <si>
    <t>34,480.78</t>
  </si>
  <si>
    <t>20605422552 GRUPO DVL TODO PERU S.A.C.</t>
  </si>
  <si>
    <t>ADQUISICION DE PASTA DENTIFRICA CON FLOUR PARA LA ESTRATEGIA SANITARIA DE SALUD BUCAL</t>
  </si>
  <si>
    <t>OCAM-2021-854-27-1</t>
  </si>
  <si>
    <t>20,797.50</t>
  </si>
  <si>
    <t>20605939652 GRUPO JAMESA E.I.R.L.</t>
  </si>
  <si>
    <t>ADQUISICIÓN DE REFRIGERADORA ELECTRICA DOMESTICA</t>
  </si>
  <si>
    <t>0165-2021</t>
  </si>
  <si>
    <t>31,365.00</t>
  </si>
  <si>
    <t>20477667296 GRUPO REVICA S.A.C.</t>
  </si>
  <si>
    <t>ADQUISICIÓN DE SET INSTRUMENTAL QUIRURGICO DE CURACIONES X 7 PIEZAS</t>
  </si>
  <si>
    <t>0668-2021</t>
  </si>
  <si>
    <t>22,550.00</t>
  </si>
  <si>
    <t>20601277701 GRUPO TECNOMED S.A.C.</t>
  </si>
  <si>
    <t>ADQUISICIÓN DE GUANTE PARA EXAMEN DESCARTABLE DE NITRILO SIN POLVO TALLA M X 100</t>
  </si>
  <si>
    <t>0504-2021</t>
  </si>
  <si>
    <t>34,980.00</t>
  </si>
  <si>
    <t>20604968560 GRUPO YBECU E.I.R.L..</t>
  </si>
  <si>
    <t>ADQUISICIÓN DE OVEROL IMPERMEABLE DESCARTABLE CON CAPUCHA</t>
  </si>
  <si>
    <t>0249-2021</t>
  </si>
  <si>
    <t>18,070.80</t>
  </si>
  <si>
    <t>20606647761 HERRERA COTRINA LIFE GROUP IMPORT S.A.C.</t>
  </si>
  <si>
    <t>ADQUISICIÓN DE CAMILLA METALICA PARA EXAMEN GINECOLOGICO</t>
  </si>
  <si>
    <t>0206-2021</t>
  </si>
  <si>
    <t>34,344.00</t>
  </si>
  <si>
    <t>20507010696 INVERSIONES HUAMANI SRL</t>
  </si>
  <si>
    <t>ADQUISICIÓN DE ESTANTE DE ANGULO RANURADO DE METAL DE 5 PANELES</t>
  </si>
  <si>
    <t>0270-2021</t>
  </si>
  <si>
    <t>22,325.00</t>
  </si>
  <si>
    <t>ADQUISICIÓN DE TAMBOR DE ACERO INOXIDABLE PARA ALGODÓN 16 cm X 15 cm</t>
  </si>
  <si>
    <t>0506-2021</t>
  </si>
  <si>
    <t>21,999.00</t>
  </si>
  <si>
    <t>ADQUISICIÓN DE REFRIGERADORA PARA VACUNAS TIPO ICE LINED 150 L</t>
  </si>
  <si>
    <t>0214-2021</t>
  </si>
  <si>
    <t>31,960.00</t>
  </si>
  <si>
    <t>20490599224 INVERSIONES S`LO STOP SOCIEDAD ANONIMA CERRADA</t>
  </si>
  <si>
    <t>ADQUISICIÓN DE SET INSTRUMENTAL QUIRURGICO PARA CESAREA X 42 PIEZAS</t>
  </si>
  <si>
    <t>0356-2021</t>
  </si>
  <si>
    <t>32,890.00</t>
  </si>
  <si>
    <t>20603796340 INVERSIONES SARIBA E.I.R.L</t>
  </si>
  <si>
    <t>ADQUISICIÓN DE GORRO DESCARTABLE DE ENFERMERA</t>
  </si>
  <si>
    <t>0532-2021</t>
  </si>
  <si>
    <t>20605597395 INVERSIONES VASQUEZ COTRINA S.A.C.</t>
  </si>
  <si>
    <t>ADQUISICIÓN DE TUBO PARA EXTRACCIÓN DE SANGRE CON SISTEMA DE VACÍO DE POLIPROPILENO DE 5 mL CON GEL SEPARADOR</t>
  </si>
  <si>
    <t>0590-2021</t>
  </si>
  <si>
    <t>33,097.36</t>
  </si>
  <si>
    <t>ADQUISICIÓN DE GUANTE DE JEBE DE USO DOMESTICO TALLA M</t>
  </si>
  <si>
    <t>0665-2021</t>
  </si>
  <si>
    <t>33,056.00</t>
  </si>
  <si>
    <t>20604363960 INVERSIONES Y NEGOCIOS LAS PALMAS PERU S.A.C.</t>
  </si>
  <si>
    <t>ADQUISICIÓN DE BALANZA</t>
  </si>
  <si>
    <t>0193-2021</t>
  </si>
  <si>
    <t>34,800.00</t>
  </si>
  <si>
    <t>20604260133 JUMEN IMPORT E.I.R.L.</t>
  </si>
  <si>
    <t>ADQUISICIÓN DE TENSIOMETRO</t>
  </si>
  <si>
    <t>0211-2021</t>
  </si>
  <si>
    <t>0465-2021</t>
  </si>
  <si>
    <t>34,020.00</t>
  </si>
  <si>
    <t>ADQUISICIÓN DE SET INSTRUMENTAL PARA SUTURA X 7 PIEZAS</t>
  </si>
  <si>
    <t>0667-2021</t>
  </si>
  <si>
    <t>34,720.00</t>
  </si>
  <si>
    <t>ADQUISICIÓN DE PRUEBA RAPIDA PARA HEPATITIS B X 30 DETERMINACIONES</t>
  </si>
  <si>
    <t>0194-2021</t>
  </si>
  <si>
    <t>18,912.00</t>
  </si>
  <si>
    <t>ADQUISICIÓN DE CEFALEXINA 500 MG TAB</t>
  </si>
  <si>
    <t>0422-2021</t>
  </si>
  <si>
    <t>18,800.00</t>
  </si>
  <si>
    <t>20601439795 MATPHARMA S.A.C.</t>
  </si>
  <si>
    <t>ADQUISICIÓN DE MASCARILLA DESCARTABLE TIPO N-95 X 20</t>
  </si>
  <si>
    <t>0547-2021</t>
  </si>
  <si>
    <t>34,970.00</t>
  </si>
  <si>
    <t>ADQUISICIÓN DE PIEZA DE MANO DE ALTA VELOCIDAD</t>
  </si>
  <si>
    <t>0515-2021</t>
  </si>
  <si>
    <t>20,752.20</t>
  </si>
  <si>
    <t>20539897056 MEDILAB CAO SAC</t>
  </si>
  <si>
    <t>ADQUISICIÓN DE PAPEL TOALLA DOBLE HOJA INTERFOLIADO BLANCO X 200 HOJAS</t>
  </si>
  <si>
    <t>0325-2021</t>
  </si>
  <si>
    <t>19,440.50</t>
  </si>
  <si>
    <t>20604576033 NBS SOLUTIONS S.A.C.</t>
  </si>
  <si>
    <t>ADQUISICIÓN DE RECOGEDOR DE METAL TAMAÑO CHICO</t>
  </si>
  <si>
    <t>0482-2021</t>
  </si>
  <si>
    <t>18,402.34</t>
  </si>
  <si>
    <t>ADQUISICIÓN DE PAPEL TOALLA DOBLE HOJA BLANCO X 200 HOJAS</t>
  </si>
  <si>
    <t>0566-2021</t>
  </si>
  <si>
    <t>21,592.58</t>
  </si>
  <si>
    <t>ADQUISICIÓN DE OXIGENO MEDICINAL GAS</t>
  </si>
  <si>
    <t>20,000.00</t>
  </si>
  <si>
    <t>20516367670 OXYMAN COMERCIAL SAC</t>
  </si>
  <si>
    <t>22,750.00</t>
  </si>
  <si>
    <t>ADQUISICIÓN DE AGUA MINERAL SIN GAS</t>
  </si>
  <si>
    <t>0382-2021</t>
  </si>
  <si>
    <t>18,155.68</t>
  </si>
  <si>
    <t>20481263671 REPRESENTACIONES LARRY'S EIRL</t>
  </si>
  <si>
    <t>ADQUISICIÓN DE PANEL DE IDENTIFICACION + ANTIBIOGRAMA PARA BACTERIAS GRAM NEGATIVAS X 20 DETERMINACIONES</t>
  </si>
  <si>
    <t>0570-2021</t>
  </si>
  <si>
    <t>33,600.00</t>
  </si>
  <si>
    <t>20108237148 REPRESENTACIONES MEDICAS DEL PERU S.R.L.</t>
  </si>
  <si>
    <t>ADQUISICIÓN DE ANALIZADOR BIOQUIMICO SEMIAUTOMATIZADO</t>
  </si>
  <si>
    <t>0427-2021</t>
  </si>
  <si>
    <t>21,900.00</t>
  </si>
  <si>
    <t>20477671561 RICAF MEDICAL E.I.R.L</t>
  </si>
  <si>
    <t>ADQUISICIÓN DE JABON GERMICIDA LIQUIDO X 1 L</t>
  </si>
  <si>
    <t>0241-2021</t>
  </si>
  <si>
    <t>23,112.00</t>
  </si>
  <si>
    <t>ADQUISICIÓN DE PAPEL BOND 75 g TAMAÑO A4</t>
  </si>
  <si>
    <t>0579-2021</t>
  </si>
  <si>
    <t>22,906.07</t>
  </si>
  <si>
    <t>10400365216 SAAVEDRA CURI EFRAIN LUIS</t>
  </si>
  <si>
    <t>ADQUISICION DE LLANTAS PARA LAS UNIDADES MOVILES DE LA UTES 06</t>
  </si>
  <si>
    <t>OCAM-2021-854-3-0</t>
  </si>
  <si>
    <t>22,830.64</t>
  </si>
  <si>
    <t>20563164001 SUPPLIES &amp; LOGISTIC PERU S.A.C.</t>
  </si>
  <si>
    <t>ADQUISICIÓN DE TÓNER DE IMPRESIÓN PARA HP COD. REF. CE255X NEGRO</t>
  </si>
  <si>
    <t>0401-2021</t>
  </si>
  <si>
    <t>20,479.20</t>
  </si>
  <si>
    <t>20559501132 TOTAL PROJETCS S.A.C.</t>
  </si>
  <si>
    <t>ADQUISICIÓN DE BOLSA DE POLIETILENO 50.8 µm X 20 in X 30 in COLOR NEGRO X 100</t>
  </si>
  <si>
    <t>18,929.50</t>
  </si>
  <si>
    <t>10199915636 VELASCO MEZA ROSA BLANCA</t>
  </si>
  <si>
    <t>ADQUISICION DE INSUMOS, REACTIVOS Y MATERIALES PARA LABORATORIO, PARA ATENCION DE PACIENTES COVID19</t>
  </si>
  <si>
    <t>37,424.00</t>
  </si>
  <si>
    <t>20295006570 ANDINA MÉDICA FILIAL PERÚ</t>
  </si>
  <si>
    <t>ADQUISICION DE INSUMOS, REACTIVOS Y MATERIALES DE LABORATORIO PARA EL HD. JERUSALEN</t>
  </si>
  <si>
    <t>55,021.60</t>
  </si>
  <si>
    <t>20520671201 BIOSYS S.A.C</t>
  </si>
  <si>
    <t>ADQUISICIÓN DIRECTA DE EQUIPOS PARA EL AREA DE BIOLOGIA MOLECULAR PARA EL HD. JERUSALEN PARA DIAGNOSTICO DE PACIENTES COVID-19</t>
  </si>
  <si>
    <t>101,737.50</t>
  </si>
  <si>
    <t>ADQUISICION DE INSUMOS, REACTIVOS Y MATERIALES DE LABORATORIO, MEMO N°1357-2021/ADM</t>
  </si>
  <si>
    <t>0018-2021</t>
  </si>
  <si>
    <t>79,980.00</t>
  </si>
  <si>
    <t>ADQUISICION DE MATERIALES, REACTIVOS E INSUMOS PARA EXAMENES DE LABORATORIO EN GENERAL EN EL MARCO DEL DS.027-2020-SA, QUE PRORROGA EL DS.N°020-2020-SA, EN EMERGENCIA SANITARIA DECLARADA POR EL DS.N°008-2020-SA</t>
  </si>
  <si>
    <t>38,533.90</t>
  </si>
  <si>
    <t>20208154266 BIOTEC LABORATORIOS S.R.L.</t>
  </si>
  <si>
    <t>ADQUISICION DE REFRIGERADORA - CONGELADORA DE REACTIVOS PARA LOS EE.SS. DE LA UTES 06, SEGUN R.D.N 830-2021-GR-LL/GGR/GS/UTES T.E.-D</t>
  </si>
  <si>
    <t>0021-2021</t>
  </si>
  <si>
    <t>51,500.00</t>
  </si>
  <si>
    <t>20543306771 CORPORACION CIMMSA SOCIEDAD ANONIMA - CORPORACION CIMMSA S.A.</t>
  </si>
  <si>
    <t>ADQUISICION DE CAJAS PARA MATERIAL PUNZOCORTANTES PARA LOS EE.SS. DE LA UTES 6</t>
  </si>
  <si>
    <t>0010-2021</t>
  </si>
  <si>
    <t>71,400.00</t>
  </si>
  <si>
    <t>20602631550 CORPORACION MÉDICA Y SERVICIOS GENERALES NOR ORIENTE E.I.R.L.</t>
  </si>
  <si>
    <t>ADQUISICION DIRECTA DE CONSERVADORAS DE BOLSAS DE SANGRE PARA LOS EE.SS DE LA UTES Nº06</t>
  </si>
  <si>
    <t>97,800.00</t>
  </si>
  <si>
    <t>47,121.00</t>
  </si>
  <si>
    <t>ADQUISICION DE INSUMOS, REACTIVOS Y MATERIALES DE LABORATORIO PARA ATENCION DE PACIENTES COVID-19</t>
  </si>
  <si>
    <t>121,515.00</t>
  </si>
  <si>
    <t>20537139120 DELTALAB PERU E.I.R.L.</t>
  </si>
  <si>
    <t>152,800.00</t>
  </si>
  <si>
    <t>POR LA ADQUISICION DEL EQUIPO DE ANESTESIA PARA EL HD. LA NORIA</t>
  </si>
  <si>
    <t>212,000.00</t>
  </si>
  <si>
    <t>20538597121 DRAEGER PERU S.A.C.</t>
  </si>
  <si>
    <t>13 Dec 2021</t>
  </si>
  <si>
    <t>ADQUISICION DE INSUMOS, REACTIVOS Y MATERIALES PARA LABORATORIO PARA LA ATENCION DE PACIENTES COVID1</t>
  </si>
  <si>
    <t>70,019.59</t>
  </si>
  <si>
    <t>COMPROMISO DE DEUDA DE LA ADQUISICION DE BOLSAS DE POLIETILENO Y CAJAS DE BIOSEGURIDAD,RD 316-2021-D</t>
  </si>
  <si>
    <t>0033-2021</t>
  </si>
  <si>
    <t>112,975.87</t>
  </si>
  <si>
    <t>20604643440 EKUNAQ S.A.C.</t>
  </si>
  <si>
    <t>ADQUISICION DE MANOMETRO INCLUIDO HUMIDIFICADORES PARA BALON DE OXIGENO PARA LOS ESTABLECIMIENTOS DE SALUD DE LA UTES N°06</t>
  </si>
  <si>
    <t>59,000.00</t>
  </si>
  <si>
    <t>ADQUISICION DE MANDILES DESCARTABLES PARA EL PERSONAL DE LOS EE.SS. DE LA UTES N°6</t>
  </si>
  <si>
    <t>239,397.60</t>
  </si>
  <si>
    <t>20514326062 IMPORTADORA GLOBAL MEDICAL S.A.C</t>
  </si>
  <si>
    <t>27 Dec 2021</t>
  </si>
  <si>
    <t>ADQUISICION DE KITS DE ROPA DESCARTABLE PARA CIRUGIA POR 56 PIEZAS PARA LOS EE.SS. DE LA UTES N°6</t>
  </si>
  <si>
    <t>116,686.24</t>
  </si>
  <si>
    <t>ADQUISICION DE MOBILIARIO MEDICO PARA LOS EE.SS. DE LA UTES 06, RD.N°758-2021-GR-LL/GGR/GS/UTES T.E.-D</t>
  </si>
  <si>
    <t>44,935.00</t>
  </si>
  <si>
    <t>ADQUISICION DE OXIGENO MEDICINAL, GAS DE USO HUMANO PARA LOS EE.SS. DE LA RED TRUJILLO EN EL MARCO DEL DS N°027-2020-SA, QUE PRORROGA LA EMERGENCIA SANITARIA DECLARADA POR DS. N°008-2020-SA</t>
  </si>
  <si>
    <t>72,979.20</t>
  </si>
  <si>
    <t>20338570041 LINDE PERU S.R.L.</t>
  </si>
  <si>
    <t>ADQUISICION DE INSUMOS, REACTIVOS Y MATERIALES DE LABORATORIO PARA LA ATENCION DE PACIENTES COVID19</t>
  </si>
  <si>
    <t>103,175.20</t>
  </si>
  <si>
    <t>20604626693 LINEAS HOSPITALARIAS S.A.C.</t>
  </si>
  <si>
    <t>ADQUISICION DE OVEROL IMPERMEABLE DESCARTABLE CON CAPUCHA EN EL MARCO DEL DS N°027-2020-SA, QUE PRORROGA EL DS N°020-2020-SA, DE LA EMERGENCIA SANITARIA</t>
  </si>
  <si>
    <t>112,885.50</t>
  </si>
  <si>
    <t>20605292331 MAGENTA MEDICA E.I.R.L.</t>
  </si>
  <si>
    <t>ADQUISICION DE INSUMOS, REACTIVOS Y MATERIALES PARA LABORATORIO, PARA ATENCION DE PACIENTES COVID1</t>
  </si>
  <si>
    <t>98,587.71</t>
  </si>
  <si>
    <t>20604002070 MALIKKA SALUD S.A.C.</t>
  </si>
  <si>
    <t>73,093.95</t>
  </si>
  <si>
    <t>ADQUISICION DIRECTA DE SET DE REACTIVOS PARA EL EQUIPO ANALIZADOR DE INMUNOENSAYO DE QUIMIOLUMINISCE</t>
  </si>
  <si>
    <t>0019-2021</t>
  </si>
  <si>
    <t>73,810.56</t>
  </si>
  <si>
    <t>20601065691 RAPIDIAGNOSTICS S.A.C.</t>
  </si>
  <si>
    <t>4 Aug 2021</t>
  </si>
  <si>
    <t>ADQUISICION DE INSUMOS, REACTIVOS Y MATERIALES PARA EL SERVICIO DE LABORATORIO CLINICO EN LA ATENCION DE PACIENTES COVID-19</t>
  </si>
  <si>
    <t>48,000.00</t>
  </si>
  <si>
    <t>ADQUISICION DE PANELES DE IDENTIFICACION Y ANTIBIOGRAMAS PARA CULTIVO EN EL MARCO DEL DS N°027-2020-SA QUE PRORROGA EL DS N°020-2020-SA, EL MISMO QUE A SU VEZ PRORROGA LA EMERGENCIA SANITARIA DECLARADA POR DS N°008-2020-SA</t>
  </si>
  <si>
    <t>64,000.00</t>
  </si>
  <si>
    <t>ADQUISICION DE INSUMOS, REACTIVOS Y MATERIALES PARA LABPORATORIO, PARA ATENCION DE PACIENTES COVID19</t>
  </si>
  <si>
    <t>482,699.60</t>
  </si>
  <si>
    <t>20481492433 UNILAP SAC</t>
  </si>
  <si>
    <t>ADQUISICION DE SET DE REACTIVOS PARA ANALIZADOR DE GASES ARTERIALES, ELECTROLITOS Y METABOLITOS POR 6000 DETERMINACIONES EN EL MARCO DEL D.S. N°027-2020-SA QUE PRORROGA EL DS N°020-2020-SA</t>
  </si>
  <si>
    <t>0034-2021</t>
  </si>
  <si>
    <t>168,000.00</t>
  </si>
  <si>
    <t>20505110651 W.P. BIOMED S.A.</t>
  </si>
  <si>
    <t>ADQUISICION HEMOGRAMA AUTOMATIZADO DE 3 ESTIRPES PARA LOS EESS DE LA UTES N°06 POR EMERG SANITARIA</t>
  </si>
  <si>
    <t>0038-2021</t>
  </si>
  <si>
    <t>124,000.00</t>
  </si>
  <si>
    <t>ADQUISICION DE MOBILIARIO MEDICO PARA ATENCIONES COVID-19 EN EL CAT CHAN CHAN</t>
  </si>
  <si>
    <t>44,000.00</t>
  </si>
  <si>
    <t>20605278184 WYC INGENIERIA MEDICA E.I.R.L.</t>
  </si>
  <si>
    <t>ADQUISICION DE BOLSAS DE POLIETILENO PARA LOS EE.SS. DE LA UTES N°6</t>
  </si>
  <si>
    <t>130,796.00</t>
  </si>
  <si>
    <t>20539765061 POLYFLEX GROUP S.A.C.</t>
  </si>
  <si>
    <t>ADQUISICION DE ALCOHOL ETILICO PARA LOS EE.SS. DE LA UTES N°06</t>
  </si>
  <si>
    <t>48,978.30</t>
  </si>
  <si>
    <t>20501543277 ALKOFARMA E.I.R.L.</t>
  </si>
  <si>
    <t>ADQUISICION DE HIERRO POLIMALTOSA Y FERROSO SULFATO, PARA LA PREVENCION DE ANEMIA EN NIÑOS</t>
  </si>
  <si>
    <t>103,000.00</t>
  </si>
  <si>
    <t>20392764373 DROGUERIA CADILLO S.A.C</t>
  </si>
  <si>
    <t>1 Sep 2021</t>
  </si>
  <si>
    <t>SERVICIOS - 2021</t>
  </si>
  <si>
    <t>SERVICIO DE RECOJO Y TRASLADO DE CADAVERES COVID-19 A NIVEL UTES 06, PERIODO 01-ABR A 02-SET DE 2021-MEMORANDO Nº 390-2021-ADM.</t>
  </si>
  <si>
    <t>10421687221 CARRASCO SUPO JOSE LUIS</t>
  </si>
  <si>
    <t>10432392126 GRAUS ROSALES JHON LENIN</t>
  </si>
  <si>
    <t>POR LA CONTRATACION DEL SERVICIO DE MANTENIMIENTO CORRECTIVO DE VEHICULOS, FRENOS, SUSPENSION,CORRECTIVO Y PREVENTIVO DE AMBULANCIA Y SISTEMA DE EMBRAGUE,SEGUN INFORME N°029-2021/TRANSP Y MEMO N°1735A-2021/ADM</t>
  </si>
  <si>
    <t>19,007.36</t>
  </si>
  <si>
    <t>INVERSIONES E INDUSTRIAS S &amp; N E.I.R.L.</t>
  </si>
  <si>
    <t>POR LA CONTRATACION DEL SERVICIO DE INHUMACION DE CADAVERES - COVID-19 EN EL MARCO DE LA EMERGENCIA SANITARIA - DEUDA AÑO 2020, RD N° 583-2021-D, MEMO N° 1354-2021-ADM</t>
  </si>
  <si>
    <t>19,250.00</t>
  </si>
  <si>
    <t>20601417911 FUNERALES VELASQUEZ SAC</t>
  </si>
  <si>
    <t>SERVICIO DE MANTENIMIENTO DE RED DE AGUA PARA EL HEB LA NORIA DE LA UTES N°06, SEGUN MEMO N°3807-2021/ADM</t>
  </si>
  <si>
    <t>20608454650 DIDAC CONSTRUCCIONES Y SERVICIOS GENERALES E.I.R.L.</t>
  </si>
  <si>
    <t>SERVICIO DE MANTENIMIENTO CORRECTIVO DE ELECTROBOMBAS PARA LOS ESTABLECIMIENTOS DE SALUD DE LA UTES Nº06 - MEMORANDO Nº2457-2021-ADM</t>
  </si>
  <si>
    <t>19,600.00</t>
  </si>
  <si>
    <t>20601001617 ELINSER S.A.C.</t>
  </si>
  <si>
    <t>SERVICIO DE TELEFONIA FIJA D ESTABLECIMIENTOS DE SALUD DE LA UTES Nº 6-TE-MESES: DE JUNIO A DICIEMBRE 2020-R.D. Nº 571-2021-D</t>
  </si>
  <si>
    <t>19,681.90</t>
  </si>
  <si>
    <t>20100017491 TELEFONICA DEL PERU S.A.A.</t>
  </si>
  <si>
    <t>SERVICIO DE INTERNET DE ESTABLECIMIENTOS DE SALUD DE LA UTES Nº6-CORRESPONDIENTE A LOS MESES DE ENERO A ABRIL 2021</t>
  </si>
  <si>
    <t>19,852.00</t>
  </si>
  <si>
    <t>20106897914 ENTEL PERU S.A.</t>
  </si>
  <si>
    <t>CONTRATACION DE MEDICO CIRUJANO PARA LA UNIDAD DE ASEGURAMIENTO DE LA UTES Nº 6-TE SET. A DIC. 2021-MEMORANDO Nº 2308-2021-ADM.</t>
  </si>
  <si>
    <t>10410896520 ACUÑA OJEDA JAVIER ALEXANDER</t>
  </si>
  <si>
    <t>CONTRATACION DE MEDICO CIRUJANO PARA U. ASEGURAMIENTO DE UTES Nº 6-POR EL PERIODO DE SET.-DIC. 2021-MEMORANDO Nº 2308-2021-ADM.</t>
  </si>
  <si>
    <t>10454514047 ARCINIEGA OLIVERA FATIMA ARMIDA</t>
  </si>
  <si>
    <t>SERVICIO DE ADECUACION DE AMBIENTES PARA LOS CENTROS DE SALUD MENTAL COMUNITARIOS DE LA UTES Nº06 - MEMORANDO Nº1559-2021-ADM</t>
  </si>
  <si>
    <t>ASCOY CONSTRUCCIONES S.A.C.</t>
  </si>
  <si>
    <t>SERVICIO DE MEDICO GINECO OBSTETRA - HD JERUSALEN DE LA UTES N°06, POR EL PERIODO DE OCTUBRE-DICIEMBRE DEL 2021. MEMORANDO N°1731-2021/ADM</t>
  </si>
  <si>
    <t>10181491723 ANGULO GUZMAN WILLIAM ROBERTO</t>
  </si>
  <si>
    <t>SERVICIO MEDICO GINECO OBSTETRICIA PARA HD JERUSALEN POR EL PERIODO DE JULIO A SETIEMBRE DEL 2021. MEMORANDO Nº1511-A-2021/ADM</t>
  </si>
  <si>
    <t>SOLICITA EL SERVICIO DE MEDICO ESPECIALISTA EN GINECO OBSTETRICIA PARA EL C.S. EL BOSQUE, PERIODO DE OCT-DIC 2021-MEMORANDO Nº 2522-2021-ADM.</t>
  </si>
  <si>
    <t>10414584808 JAVIER AGUILAR EDWIN WILFREDO</t>
  </si>
  <si>
    <t>SERVICIO DE MEDICO GINECO - OBSTETRA PARA EL H.D. VISTA ALEGRE DE LA UTES Nº06, POR EL PERIODO DE JULIO A SETIEMBRE DEL 2021. MEMORANDO Nº1546-2021-ADM.</t>
  </si>
  <si>
    <t>10426444190 SANCHEZ QUIROZ ILIA EVELYN</t>
  </si>
  <si>
    <t>SERVICIO DE MEDICO ESPECIALISTA EN GINECO OBSTETRICIA, PARA EL HD VISTA ALEGRE, PERIODO OCT-DIC 2021-MEMORANDO Nº 2522-2021-ADM.</t>
  </si>
  <si>
    <t>SERVICIO DE MEDICO ESPECIALISTA EN ANESTESIOLOGIA PARA EL H.D. JERSUALEN DE LA UTES Nº06, POR EL PERIODO DE JULIO A SETIEMBRE DEL 2021. MEMORANDO Nº1546-2021-ADM</t>
  </si>
  <si>
    <t>10461524619 SAMAME AGUIRRE GIULIANA FIORELLA</t>
  </si>
  <si>
    <t>SERVICIO DE MEDICO ESPECIALISTA EN ANESTESIOLOGI A, PARA EL HD JERUSALEN, PERIODO DE OTUBRE A DICIEMBRE 2021-MEMORANDO Nº 2522-2021-ADM.</t>
  </si>
  <si>
    <t>SERVICIO DE MEDICO GINECO - OBSTETRA PARA EL H.D. LAREDO DE LA UTES Nº06, POR EL PERIODO DE JULIO A SETIEMBRE DEL 2021. MEMORANDO Nº1546-2021-ADM.</t>
  </si>
  <si>
    <t>10464797101 LOYOLA RIOS CARLOS ANDERSON</t>
  </si>
  <si>
    <t>SERVICIO DE MEDICO ESPECIALISTA EN GINECO OBSTETRICIA, PARA EL HD LAREDO, PERIODO DE OCT-DIC DEL 2021-MEMORANDO Nº 2522-2021-ADM.</t>
  </si>
  <si>
    <t>SERVICIO DE MEDICO GINECO - OBSTETRA PARA EL C.S.M.I. EL BOSQUE DE LA UTES Nº06, POR EL PERIODO DE JULIO A SETIEMBRE DEL 2021. MEMORANDO Nº1546-2021-ADM.</t>
  </si>
  <si>
    <t>10466565585 BAZAN REATEGUI CLAUDIA CRISTINA</t>
  </si>
  <si>
    <t>SAMAME AGUIRRE GIULIANA FIORELLA</t>
  </si>
  <si>
    <t>SANCHEZ QUIROZ ILIA EVELYN</t>
  </si>
  <si>
    <t>DEUDA DEL SERVICIO DE LIMPIEZA DEL CAT SALAVERRY CORRESPONDIENTE AL OCT-DIC DEL 2020 EN EL MARCO DE LA EMERGENCIA SANITARIA POR COVID-19, SEGUN R.D.N°1241-2021-D</t>
  </si>
  <si>
    <t>22,279.40</t>
  </si>
  <si>
    <t>20600481020 SANEAMIENTO Y LIMPIEZA TARAZONA S.A.C. - SALITA S.A.C.</t>
  </si>
  <si>
    <t>PAGO DE DEUDA POR EL SERVICIO DE PINTADO DE FACHADA Y AMBIENTES DEL CSMC FRIDA ALAYZA DE LA UTES 06 - R.D. Nº833-2021-D - OP.L Nº087-2021-TE/ALE</t>
  </si>
  <si>
    <t>22,776.00</t>
  </si>
  <si>
    <t>10450567359 REYES SANDOVAL RUBEN</t>
  </si>
  <si>
    <t>SERVICIO DE MANTENIMIENTO CORRECTIVO DE ECOGRAFOS PARA LOS EE.SS. DE LA UTES Nº06 - MEMORANDO Nº2850-2021-ADM</t>
  </si>
  <si>
    <t>23,455.21</t>
  </si>
  <si>
    <t>20603455119 SOLUCIONES EN INGENIERIA ELECTRONICA Y SOPORTE TECNICO S.A.C.</t>
  </si>
  <si>
    <t>SERVICIO DE MÉDICO PSIQUIATRA PARA EL H.D. VISTA ALEGRE DE LA UTES Nº06, POR EL PERIODO DE LOS MESES DE ENERO A MARZO 2021 - MEMORANDO Nº1195-2020-ADM</t>
  </si>
  <si>
    <t>10454870722 ÑIQUE RIVAS MANUEL ALEJANDRO</t>
  </si>
  <si>
    <t>SERVICIO DE ENERGIA ELECTRICA DE LOS EE.SS. Y SEDE ADMINISTRATIVA DE LA RED TRUJILLO, CORRESPONDIENTE AL MES DE NOVIEMBRE DEL 2020</t>
  </si>
  <si>
    <t>24,065.70</t>
  </si>
  <si>
    <t>20132023540 EMPRESA REGIONAL DE SERVICIO PUBLICO DE ELECTRICIDAD ELECTRONORTE MEDIO S.A.</t>
  </si>
  <si>
    <t>SERVICIO DE MANTENIMIENTO DE COBERTURA DE NAVE EN EL ALMACEN DE MEDICAMENTOS DE LA UTES N°06, SEGUN MEMO N°3962-2021/ADM</t>
  </si>
  <si>
    <t>20602992960 CONSTRUCTORA PIRKA ANDINA S.A.C.</t>
  </si>
  <si>
    <t>POR LA CONTRATACION DEL SERVICIO DE MNTTO DE LA RED DE AGUA Y DESAGUE, TANQUE CISTERNA DEL HD WALTER CRUZ VILCA DE MOCHE, SEGUN INFORME N°031-2021-UL/AMSG Y MEMO N°2516-2021/ADM</t>
  </si>
  <si>
    <t>24,680.00</t>
  </si>
  <si>
    <t>20601046467 CONSTRUCTORA E INVERSIONES VULCANO S.A.C.</t>
  </si>
  <si>
    <t>SERVICIO DE MANTENIMIENTO, ASEO Y LIMPIEZA DE 51 EE.SS. DE LA UTES N°6, DURANTE EL MES DE AGOSTO DEL 2020-RD.1048-2021-D</t>
  </si>
  <si>
    <t>24,838.78</t>
  </si>
  <si>
    <t>20604174857 HUMAN RESOURCES COMPANY S.A.C. - HR COMPANY S.A.C.</t>
  </si>
  <si>
    <t>26,577.40</t>
  </si>
  <si>
    <t>SERVICIO DE AGUA Y ALCANTARILLADO PARA LOS EE.SS. Y SEDE ADMINISTRATIVA DE LA RED TRUJILLO, CORRESPONDIENTE AL MES DE DICIEMBRE DEL 2020</t>
  </si>
  <si>
    <t>26,735.30</t>
  </si>
  <si>
    <t>20131911310 SEDALIB S.A.</t>
  </si>
  <si>
    <t>POR LA CONTRATACION DEL SERVICIO DE MANTENIMIENTO CORRECTIVO DE ASCENSOR DEL HOSPITAL VISTA ALEGRE-RED TRUJILLO, SEGUN INFORME N°102-2021-OT-PSMN Y MEMO N°1774-2021/ADM</t>
  </si>
  <si>
    <t>27,600.00</t>
  </si>
  <si>
    <t>20606474831 LIFTS JNC E.I.R.L.</t>
  </si>
  <si>
    <t>SERVICIO DE AGUA Y ALCANTARILLADO PARA LOS EE.SS. Y SEDE ADMINISTRATIVA DE LA RED TRUJILLO, CORRESPONDIENTE AL MES DE NOVIEMBRE DEL 2020</t>
  </si>
  <si>
    <t>27,919.70</t>
  </si>
  <si>
    <t>POR EL SERVICIO DE ATENCION MEDICA ESPECIALIZADA EN ANESTESIOLOGIA EN HOSPITAL JERUSALEN DE SETIEMBRE A DICIEMBRE, SEGUN INFORME N°048-2021/OT-DNT Y MEMO N°2119-2021/ADM</t>
  </si>
  <si>
    <t>10407373133 SURICHAQUI QUISPE HERNAN RICHARD</t>
  </si>
  <si>
    <t>SERVICIO DE AGUA Y ALCANTARILLADO PARA LOS EE.SS. Y SEDE ADMINISTRATIVA DE LA RED TRUJILLO, CORRESPONDIENTE AL MES DE ENERO DEL 2021</t>
  </si>
  <si>
    <t>28,912.75</t>
  </si>
  <si>
    <t>SERVICIO DE ALMUERZOS PARA PERSONAL DE VACUNACION COVID-19 DE LA RED SALUD TRUJILO, PERIODO MAYO 2021 - MEMORANDO Nº1199-2021-ADM</t>
  </si>
  <si>
    <t>29,040.00</t>
  </si>
  <si>
    <t>20481695113 D'FABY'S SERVICIOS CATERING SAC</t>
  </si>
  <si>
    <t>SERVICIO DE AGUA POTABLE DE ESTABLECIMIENTOS DE SALUD DE LA UTES Nº6-MES MAYO 2021</t>
  </si>
  <si>
    <t>29,341.75</t>
  </si>
  <si>
    <t>SERVICIO DE MANTENIMIENTO PREVENTIVO DE LA PLANTA DE OXIGENO EN EL HD LAREDO DE LA UTES N°06, SEGUN MEMO N°2527-2021/ADM</t>
  </si>
  <si>
    <t>29,500.00</t>
  </si>
  <si>
    <t>20480884494 MASERG S.A.C</t>
  </si>
  <si>
    <t>SERVICIO DE AGUA POTABLE Y ALCANTARILLADO DE LOS ESTABLECIMIENTOS DE SALUD Y LA SEDE ADMINISTRATIVA DE LA UTES 6-TE, CORRESPONDIENTE AL MES DE FEBRERO 2021</t>
  </si>
  <si>
    <t>30,082.60</t>
  </si>
  <si>
    <t>SERVICIO DE MANTENIMIENTO PREVENTIVO DE LA PLANTA DE OXIGENO DEL H.D. LAREDO DE LA UTES Nº06 MEO N° 734-2021-GRJ-LL/ADM</t>
  </si>
  <si>
    <t>30,583.24</t>
  </si>
  <si>
    <t>20304375516 OXITEC S.A.C.</t>
  </si>
  <si>
    <t>SERVICIO DE FOTOCOPIADO DE CONSENTIMIENTO INFORMADO PARA VACUNACION COVID-19 DE LA UTES N°06, MEMORANDO N°3437-2021/ADM</t>
  </si>
  <si>
    <t>30,803.40</t>
  </si>
  <si>
    <t>10180329973 CHIMU JAUREGUI MANUEL ANTONIO</t>
  </si>
  <si>
    <t>31,183.85</t>
  </si>
  <si>
    <t>SERVICIO DE LAVADO DE ROPA HOSPITALARIA DE LOS EE.SS.DE LA UTES N°06, SEGUN INFORME N°116-2021-OGT/USA Y MEMO N°1618-2021/ADM</t>
  </si>
  <si>
    <t>31,779.93</t>
  </si>
  <si>
    <t>20546548393 YURAX MASTER SERVICE S.A.C.</t>
  </si>
  <si>
    <t>SERVICIO DE MANTENIMIENTO CORRECTIVO DE EQUIPOS FRIGORIFICOS PARA LOS EE.SS. DE LA UTES N°6 - MEMORANDO N°3403-2021-ADM</t>
  </si>
  <si>
    <t>33,400.00</t>
  </si>
  <si>
    <t>20604328056 K.S.P. INGENIERIA S.A.C.</t>
  </si>
  <si>
    <t>CONTRATACIÓN DE SERVICIO DE IMPRESIONES EN GENERAL ( CONSENTIMEINTO PARA CAMPAÑA DE VACUNACIÓN COVID -19) MEMO N°1258-2021-ADM</t>
  </si>
  <si>
    <t>33,440.00</t>
  </si>
  <si>
    <t>20605930655 SERVICIOS GRAFICOS SUDAMERICA S.A.C</t>
  </si>
  <si>
    <t>SERVICIO DE MANTENIMIENTO PREVENTIVO DE EQUIPOS DE CADENA DE FRIO DE LOS ESTABLECIMIENTOS DE SALUD DE LA UTES Nº06 - MEMORANDO Nº3404-2021-ADM</t>
  </si>
  <si>
    <t>33,500.00</t>
  </si>
  <si>
    <t>POR EL RECONOCIMIENTO DEL PAGO COMO DEVENGADO DEL SERVICIO DE MEJORAMIENTO Y ACONDICIONAMIENTO DE AMBIENTES DEL AREA DE FARMACOTECNIA PARA EL P.S. PUEBLO LIBRE DE LA UTES Nº06 - OP.L.Nº099-2021-TE/ALE Y R.D. Nº734-2021-D</t>
  </si>
  <si>
    <t>34,017.88</t>
  </si>
  <si>
    <t>20529656751 CONSTRUNORT CAJAMARCA S.R.L.</t>
  </si>
  <si>
    <t>POR LA CONTRATACION DEL SERVICIO DE INHUMACION DE CADAVERES - COVID-19 EN EL MARCO DE LA EMERGENCIA SANITARIA - DEUDA AÑO 2020, RD N°583-2021-D Y MEMO N° 1354-2021-ADM</t>
  </si>
  <si>
    <t>34,400.00</t>
  </si>
  <si>
    <t>20481595917 CREMATORIO Y VELATORIO LA GLORIA S.A.C.</t>
  </si>
  <si>
    <t>POR LA CONTRATACION DEL SERVICIO DE TRANSPORTE DE PRODUCTOS FARMACÉUTICOS, SEGUN INFORME N°057-2021/OT-SISMED Y MEMO N°1408-2021/ADM</t>
  </si>
  <si>
    <t>20603835094 SOLUCIONES INTEGRALES R2 S.A.C.</t>
  </si>
  <si>
    <t>SERVICIO ESPECIALIZADO EN GESTION PUBLICA Y CONTRATACIONES DEL ESTADO PARA LA UNIDAD DE LOGISTICA DE LA UTES Nº06, POR EL PERIODO DE LOS MESES DE JUNIO A DICIEMBRE DEL 2021 - MEMORANDO Nº1178-2021-ADM</t>
  </si>
  <si>
    <t>10271558142 MOSTACERO GUITIERREZ DANIEL VALENTIN</t>
  </si>
  <si>
    <t>SERVICIO DE MANTENIMIENTO, AMPLIACIÓN DE LA CENTRAL DE ESTERILIZACIÓN DEL H.D. JERUSALEN, MEMO N°3465-2021-GR-LL-GGR/ADM</t>
  </si>
  <si>
    <t>35,185.00</t>
  </si>
  <si>
    <t>SERVICIO DE AGUA POTABLE DE LOS ESTABLECIMIENTOS DE SALUD DE LA UTES Nº 6-TE-MES MARZO 2021</t>
  </si>
  <si>
    <t>35,215.45</t>
  </si>
  <si>
    <t>SERVICIO DE AGUA POTABLE DE ESTABLECIMIENTOS DE SALUD DE UTES Nº 6-TE-MES JULIO 2021</t>
  </si>
  <si>
    <t>35,680.00</t>
  </si>
  <si>
    <t>SERVICIO DE AGUA POTABLE DE ESTABLECIMIENTOS DE SALUD Y SEDE ADMINISTRATIVA DE LA UTES N°6-TE-MES DE ABRIL 2021-MES DE ABRIL 2021</t>
  </si>
  <si>
    <t>36,360.65</t>
  </si>
  <si>
    <t>SERVICIO DE ELABORACION DE RACIONES ALIMENTICIAS PARA EL PERSONAL DE SALUD EN EL MARCO DE LA EMERGENCIA SANITARIA POR COVID-19 CORRESPONDIENTE AL AÑO 2020, SEGUN R.D.N°1240-2021-D</t>
  </si>
  <si>
    <t>38,233.00</t>
  </si>
  <si>
    <t>SERVICIO DE MANTENIMIENTO, ASEO Y LIMPIEZA DE LOS ESTABLECIMIENTOS DE SALUD, MARCO DS Nº20-2020-SA, CORRESPONDIENTE AL 25% ADICIONAL, ADENDA N°1 AL CONTRATO N°022</t>
  </si>
  <si>
    <t>39,182.00</t>
  </si>
  <si>
    <t>SERVICIO DE AGUA POTABLE DE ESTABLECIMIENTOS DE SALUD DE UTES Nº 6-TE-MES JUNIO 2021</t>
  </si>
  <si>
    <t>40,367.25</t>
  </si>
  <si>
    <t>SERVICIO DE AGUA POTABLE DE ESTABLECIMIENTOS DE SALUD UTES Nº 6-TE-MES AGOSTO 2021</t>
  </si>
  <si>
    <t>40,519.80</t>
  </si>
  <si>
    <t>40,789.39</t>
  </si>
  <si>
    <t>SEREVICIO DE AGUA POTABLE DE ESTABLECIMIENTOS DE SALUD Y SEDE ADM. - MES OCTUBRE 2021</t>
  </si>
  <si>
    <t>43,018.98</t>
  </si>
  <si>
    <t>POR EL SERVICIO DE AGUA POTABLE DE ESTABLECIMIENTOS DE SALUD DE UTES Nº 6-TE-MES SETIEMBRE 2021,SEGUN MEMO N°2743-2021/ADM</t>
  </si>
  <si>
    <t>44,136.65</t>
  </si>
  <si>
    <t>SERVICIO DE MANEJO DE RESIDUOS SOLIDOS EN EE.SS. DEL 7 AL 31 DIC. 2020-R.D.950-2021-D</t>
  </si>
  <si>
    <t>45,412.88</t>
  </si>
  <si>
    <t>20397923381 PROMAS S.R.L.</t>
  </si>
  <si>
    <t>PRESTACION DEL SERVICIO DE MANTENIMIENTO, ASEO Y LIMPIEZA EN LOS EESS DE UTES N°06, DURANTE EL PERIODO COMPRENDIDO DEL 27 AL 31 DE DICIEMBRE DEL AÑO 2020, SEGUN R.D. N°1241-2021-D</t>
  </si>
  <si>
    <t>46,011.79</t>
  </si>
  <si>
    <t>SERVICIO DE AGUA POTABLE DE EE. SS. Y SEDE ADMINISTRATIVA DE UTES Nº 6-TE-MES DICIEMBRE 2021</t>
  </si>
  <si>
    <t>46,573.00</t>
  </si>
  <si>
    <t>SERVICIO DE ENERGIA ELECTRICA DE EE.SS. MES OCTUBRE 2021</t>
  </si>
  <si>
    <t>47,563.40</t>
  </si>
  <si>
    <t>SERVICIO DE AGUA POTABLE DE EE.SS. DE LA UTES Nº 6-TE- MES NOVIEMBRE 2021</t>
  </si>
  <si>
    <t>48,531.70</t>
  </si>
  <si>
    <t>49,373.77</t>
  </si>
  <si>
    <t>POR LA CONTRAACION DEL SERVICIO DE IMPRESIONES EN GENERAL PARA LA VACUNACIÓN CONTRA LA COVID-19SEGUN RD N°832-2021/D</t>
  </si>
  <si>
    <t>022-2021</t>
  </si>
  <si>
    <t>49,990.50</t>
  </si>
  <si>
    <t>20559637115 SERVICIOS GENERALES Y GRAFICOS VERONICA &amp; MABEL S.A.C.</t>
  </si>
  <si>
    <t>POR LA PRESTACIONES ADICIONLES APROBADAS MEDIANTE RD N°925-2021-D, SEGUN ADENDA AL CONTRATO N°019-2021-UTES N°06 TRUJILLO ESTE PARA LA CONTRATACION DEL SERVICIO DE LAVADO DE ROPA HOSPITALARIA PARA LOS EE.SS. DE UTES N°06 S.P.T.</t>
  </si>
  <si>
    <t>016-2021</t>
  </si>
  <si>
    <t>50,386.78</t>
  </si>
  <si>
    <t>SERVICIO DE ENERGIA ELECTRICA DE LOS EE.SS. Y SEDE ADMINISTRATIVA DE LA RED TRUJILLO, CORRESPONDIENTE AL MES DE DICIEMBRE DEL 2020</t>
  </si>
  <si>
    <t>52,156.60</t>
  </si>
  <si>
    <t>SERVICIO DE ENERGIA ELECTRICA DE ESTABLECIMIENTOS DE SALUD DE LA UTES Nº 6-TE-MES JUNIO 2021</t>
  </si>
  <si>
    <t>54,292.40</t>
  </si>
  <si>
    <t>SERVICIO DE ENERGIA ELECTRIICA DE ESTABLECIMIENTOS DE SALUD, CORRESPONDIENTE AL MES DE ENERO 2021</t>
  </si>
  <si>
    <t>55,787.00</t>
  </si>
  <si>
    <t>SERVICIO DE ENERGIA ELECTRICA DE ESTABLECIMIENTOS DE SALUD DE UTES Nº 6-TE-MES AGOSTO 2021, SEGUN MEMO N°2689-2021/ADM</t>
  </si>
  <si>
    <t>55,918.10</t>
  </si>
  <si>
    <t>SERVICIO DE ENERGIA ELECTRICA DE ESTABLECIMIENTOS DE SALUD Y SEDE ADMINISTRATIVA DE LA UTES N°6-TE-MES DE ABRIL 2021</t>
  </si>
  <si>
    <t>56,306.60</t>
  </si>
  <si>
    <t>SERVICIO DE ENERGIA ELECTRICA DE LOS ESTABLECIMIENTOS DE SALUD Y SEDE ADMINISTRATIVA DE LA UTES Nº 6-TE, CORRESPONDIENTE AL MES DE FEBRERO 2021</t>
  </si>
  <si>
    <t>57,240.60</t>
  </si>
  <si>
    <t>SERVICIO DE ENERGIA ELECTRICA DE ESTABLECIMIENTOS DE SALUD UTES Nº6-MES JULIO 2021</t>
  </si>
  <si>
    <t>57,875.00</t>
  </si>
  <si>
    <t>SERVICIO DE ENERGIA ELECTRICA DE ESTABLECIMIENTOS DE SALUD-MES SETIEMBRE 2021</t>
  </si>
  <si>
    <t>59,933.30</t>
  </si>
  <si>
    <t xml:space="preserve">Ninguna </t>
  </si>
  <si>
    <t>SERVICIO DE ARRENDAMIENTO DE LOCAL PARA ALMACEN DE MEDICAMENTOS DE LA RED TRUJILLO DESDE SETIEMBRE DEL 2021 Y CON PREVISIÓN PARA LOS AÑOS 2022, 2023 Y ENERO DEL 2024, MEMO N°1903-2021-GR.LL-GGR/ADM</t>
  </si>
  <si>
    <t>004-2021</t>
  </si>
  <si>
    <t>60,000.00</t>
  </si>
  <si>
    <t>10179435981 SANCHEZ HORNA FELIPA MARGARITA</t>
  </si>
  <si>
    <t>SERVICIO DE RECOLECCION, TRANSPORTE, TRATAMIENTO Y DEPOSICION FINAL DE RESIDUOS SOLIDOS PELIGROSOS.</t>
  </si>
  <si>
    <t>023-2021</t>
  </si>
  <si>
    <t>62,400.00</t>
  </si>
  <si>
    <t>QUMIR S.A.C.</t>
  </si>
  <si>
    <t>POR EL SERVICIO DE ALMUERZO Y CENAS PARA EL PERSONAL DE SALUD DE LOS EESS DE LA UTES N°06, POR EL RECONOCIMIENTO DE DEUDA, SEGUN R.D. N°1178-2021-D</t>
  </si>
  <si>
    <t>62,810.00</t>
  </si>
  <si>
    <t>SERVICIO DE ENERGIA ELECTRICA DE EE.SS. Y SEDE ADMINISTRATIVA DE UTES Nº 6-TE-MES NOVIEMBRE 2021</t>
  </si>
  <si>
    <t>63,397.90</t>
  </si>
  <si>
    <t>SERVICIO DE ENERGIA ELECTRICA DE LOS ESTABLECIMIENTOIS DE SALUD DE LA UTES Nº 6-TE-MES MARZO 2021</t>
  </si>
  <si>
    <t>64,071.70</t>
  </si>
  <si>
    <t>SERVICIO DE ENERGIA ELECTRICA DE ESTAGBLECIMIENTOS DE SALUD DE LA UTES Nº 6-TE-MES MAYO 2021</t>
  </si>
  <si>
    <t>64,335.00</t>
  </si>
  <si>
    <t>65,371.60</t>
  </si>
  <si>
    <t>POR LA CONTRATACION DE LAVADO DE ROPA HOSPITALARIA DEL C° 019-2021 UTES 06 TE ITEM 1, DE LA CD APROBADA POR RD N°698-2021-D DEL 15 DE JULIO DEL 2021, OFICIO N° 083-2021-OGT Y MEMO N°1109-2020/ADM</t>
  </si>
  <si>
    <t>68,503.86</t>
  </si>
  <si>
    <t>SERVICIO DE SEGURIDAD Y VIGILANCIA PARA EL ALMACEN ESPECIALIZADO DE MEDICAMENTOS OCT. A DIC. 2021.</t>
  </si>
  <si>
    <t>010-2021</t>
  </si>
  <si>
    <t>72,201.84</t>
  </si>
  <si>
    <t>TOTAL PROTECTION SEGURITY S.A.C.</t>
  </si>
  <si>
    <t>POR LA PRESTACION ADICIONAL AL CONTRATO N°010-2021 UTES TE, DERIVADO DE LA CD N°09-2021 UTES 06 SPT, PARA LA CONTRATACION DEL SERVICIO DE SUMINISTRO DE ALMUERZOS Y CENAS PARA PERSONAL DE SALUD DE LOS EE.SS DE LA RED DE SALUD TRUJILLO.</t>
  </si>
  <si>
    <t>72,303.00</t>
  </si>
  <si>
    <t>SERVICIO DE TRANSPORTE, TRATAMIENTO Y DISPOSICIÓN FINAL DE RESIDUOS SOLIDOS PELIGROSOS DE LOS EE.SS.</t>
  </si>
  <si>
    <t>025-2021</t>
  </si>
  <si>
    <t>74,750.00</t>
  </si>
  <si>
    <t>SERVICIO DE LAVANDERIA DE ROPA HOSPITALARIA DE EE.SS. DEL 31 OCT. 31 DIC 2020, MEMO N°1944-2021-GR.LL-GGR/ADM.</t>
  </si>
  <si>
    <t>75,920.68</t>
  </si>
  <si>
    <t>79,859.13</t>
  </si>
  <si>
    <t>SERVICIO DE MANEJO DE RESIDUOS SOLIDOS EN EE.SS. DEL 1 ENE. AL 25 MAR. 2020 - R.D.952-2021-D</t>
  </si>
  <si>
    <t>84,879.04</t>
  </si>
  <si>
    <t>SERVICIO DE MANTENIMIENTO CORRECTIVO DE LA RED DE OXIGENO DEL AREA COVID DEL HD. DE LAREDO, RD. 563-2021-GR-LL/GGR/GS/UTES T.E.-D</t>
  </si>
  <si>
    <t>013-2021</t>
  </si>
  <si>
    <t>86,081.00</t>
  </si>
  <si>
    <t>20603081294 SERVICIOS INDUSTRIALES G Y L S.A.C.</t>
  </si>
  <si>
    <t>SERVICIO DE AGUA POTABLE DE EE.SS. Y SEDE ADM. DE UTES Nº 6-TE-CONSUMO DICIEMBRE 2021-ENERO FEBRERO 2022</t>
  </si>
  <si>
    <t>89,676.00</t>
  </si>
  <si>
    <t>POR LA PRESTACION ADICIONAL AL CONTRATO N°002-2021 UTES 06 TE PARA EL SERVICIO DE TRANSPORTE, RECOJO Y DISPOSICION FINAL DE RESIDUOS PELIGROSOS, D.S. N°009-2021-SA, SEGUN RD N°782-2021-D</t>
  </si>
  <si>
    <t>102,396.19</t>
  </si>
  <si>
    <t>POR LA CONTRATACION DEL SERVICIO DE MANTENIMIENTO CORRECTIVO DEL EQUIPO - AUTOCLAVE DEL HD VISTA ALEGRE Y HD JERUSALEN, , SEGUN RD N°1065-2021-D</t>
  </si>
  <si>
    <t>024-2021</t>
  </si>
  <si>
    <t>129,500.00</t>
  </si>
  <si>
    <t>20563131846 SERBIOMEDIC AROTINCO S.A.C.</t>
  </si>
  <si>
    <t>SERVICIO DE RECOLECCION, TRANSPORTE, RECOJO Y DISPOSICION FINAL DE 18,700 KG DE RESIDUOS SOLIDOS PELIGROSOS DE LOS EE.SS. DE LA UTES 06, MEMO N°546-2021-GR.LL-GGR/ADM</t>
  </si>
  <si>
    <t>132,770.00</t>
  </si>
  <si>
    <t>CONTRATACION DEL SERVICIO DE RESIUDOS SOLIDOS PARA LOS EESS DE LA UTES 06 SPT, MEMO N°1499-2021/ADM</t>
  </si>
  <si>
    <t>136,568.55</t>
  </si>
  <si>
    <t>138,687.54</t>
  </si>
  <si>
    <t>PAGO DE DEUDA POR SERVICIO DE CREMACION E INHUMACION DE CADAVERES COVID-19 -MARCO DE LA EMERG. SANIT, D.S. 008-2020</t>
  </si>
  <si>
    <t>142,800.00</t>
  </si>
  <si>
    <t>10181437842 CRUZ GUERRERO YRENE</t>
  </si>
  <si>
    <t>147,165.82</t>
  </si>
  <si>
    <t>SERVICIO DE ENERGIA ELECTRICA DE EE.SS. Y SEDE ADMINISTRATIVA DE LA UTES Nº 6-TE-MES DICIEMBRE 2021-ENERO-FEBRERO 2022</t>
  </si>
  <si>
    <t>166,784.30</t>
  </si>
  <si>
    <t>POR LA CONTRATACION DE LAVADO DE ROPA HOSPITALARIA DEL C° 019-2021 UTES 06 TE ITEM 2, DE LA CD APROBADA POR RD N°698-2021-D DEL 15 DE JULIO DEL 2021, OFICIO N° 018-2021-OGT Y MEMO N°382-2021/ADM</t>
  </si>
  <si>
    <t>201,565.08</t>
  </si>
  <si>
    <t>SERVICIO DE MANTENIMIENTO, ASEO Y LIMPIEZA , PERIODO 07 DE MARZO AL 05 DE ABRIL DEL 2021.</t>
  </si>
  <si>
    <t>020-2021</t>
  </si>
  <si>
    <t>254,870.24</t>
  </si>
  <si>
    <t>POR LA CONTRATACION DEL SERVICIO DE ALMUERZOS Y CENAS PARA PERSONAL DE SALUD DE LOS EE.SS DE LA RED DE SALUD TRUJILLO</t>
  </si>
  <si>
    <t>289,212.00</t>
  </si>
  <si>
    <t>POR LA CONTRATACION DEL SERVICIO DE RECOLECCIÓN, TRANSPORTE, TRATAMIENTO Y DISPOSICIÓN FINAL DE RESIDUOS SÓLIDOS, DEL COMPROMISO DE DEUDA DEL 2020, SEGUN RD 269-2020-D Y RD 317-2021-D Y MEMO N° 929-2021/ADM</t>
  </si>
  <si>
    <t>294,648.87</t>
  </si>
  <si>
    <t>SERVICIO DE TRANSPORTE, RECOJO Y DISPOSICION FINAL DE RESIDUOS PELIGROSOS, D.S. N°009-2021-SA</t>
  </si>
  <si>
    <t>409,591.90</t>
  </si>
  <si>
    <t>479,752.17</t>
  </si>
  <si>
    <t>SERVICIO DE MANTENIMIENTO, ASEO Y LIMPIEZA DE LOS ESTABLECIMIENTOS DE SALUD DE LA UTES N°6, DERIVADO DE LA CD N°001-2021 APROBADO CON LA R.D. N°320-2021/UTES T.E.-D</t>
  </si>
  <si>
    <t>535,985.41</t>
  </si>
  <si>
    <t>791,800.00</t>
  </si>
  <si>
    <t>410. INSTITUTO REGIONAL DE ENFERMEDADES NEOPLASICAS LUIS PINILLOS GANOZA - INREN-NORTE</t>
  </si>
  <si>
    <t>ADQUISICION DE FILTRO PARA SOLUCIONES INTRAVENOSAS.</t>
  </si>
  <si>
    <t xml:space="preserve">adj sin proceso </t>
  </si>
  <si>
    <t>Finalizado</t>
  </si>
  <si>
    <t>ADQUISICION DE PRODUCTOS FARMACEUTICOS, SOLICITADO POR EL DEPARTAMENTO DE FARMACIA</t>
  </si>
  <si>
    <t>HERSIL REPRESENTACIONES S.A.C.</t>
  </si>
  <si>
    <t>LP 0015-2019-CENARES/MINSA.CONTRATO 118-2020-GERESA-LL</t>
  </si>
  <si>
    <t>CENARES</t>
  </si>
  <si>
    <t>LABORATORIOS AMERICANOS S.A.</t>
  </si>
  <si>
    <t>ADQUISICION DE INSUMO Y MATERIAL MEDICO</t>
  </si>
  <si>
    <t>BAIRES S.A.C.</t>
  </si>
  <si>
    <t>CORPORACION MATT MEDIC E.I.R.L.</t>
  </si>
  <si>
    <t>ADQUISICION DE DISPOSITIVOS MEDICOS, SOLICITADO POR EL DEPARTAMENTO DE FARMACIA.</t>
  </si>
  <si>
    <t>CARDIO EQUIPOS E.I.R.L.</t>
  </si>
  <si>
    <t>ADQUISICION DE MOBILIARIO</t>
  </si>
  <si>
    <t>MELAMUEBLES E.I.R.L.</t>
  </si>
  <si>
    <t>ADQUISICION DE PRODUCTOS FARMACEUTICOS, SOLICITADO POR EL DEPARTAMENTO DE FARMACIA.</t>
  </si>
  <si>
    <t>ADQUISICION DE UTILES DE ESCRITORIO</t>
  </si>
  <si>
    <t xml:space="preserve">catalogo electronico </t>
  </si>
  <si>
    <t>COPYGEMINIS JL &amp; A E.I.R.L.</t>
  </si>
  <si>
    <t>PAGO POR EL SERVICIO DE AGUA POTABLE Y ALCANTARILLADO DEL IREN NORTE (MES DE FEBRERO)</t>
  </si>
  <si>
    <t>EMPRESA SERVICIO DE AGUA POTABLE Y ALCANTARILLADO LA LIBERTAD S.A.</t>
  </si>
  <si>
    <t>CONTRATACION DE REACTIVOS QUIMICOS.</t>
  </si>
  <si>
    <t>W.P. BIOMED E.I.R.L.</t>
  </si>
  <si>
    <t>YARGO INTERNACIONAL E.I.R.L. - Y.I. E.I.R.L.</t>
  </si>
  <si>
    <t>ADQUISICION DE PRODUCTOS FARMACEUTICOS POR EL DEPARTAMENTO DE FARMACIA.</t>
  </si>
  <si>
    <t>FRESENIUS KABI PERU S.A.</t>
  </si>
  <si>
    <t>LP 0015-2019-CENARES/MINSA.CONTRATO 128-2020-GERESA-LL</t>
  </si>
  <si>
    <t>SERVICIO DE RECOLECCION , TRANSPORTE,TRATAMIENTO O DISPOSICION FINAL DE LOS RESIDUOS SOLIDOS</t>
  </si>
  <si>
    <t>ROSANDINA S.A.C.</t>
  </si>
  <si>
    <t>ADQUISICION DE DISPOSITIVOS MEDICOS, SOLICITADO POR EL DPTO DE FARMACIA.</t>
  </si>
  <si>
    <t>UTILITARIOS MÉDICOS S.A.C.</t>
  </si>
  <si>
    <t>ADQUIISICION DE INSUMOS Y MATERIAL MEDICO PARA EL DPTO. DE FARMACIA</t>
  </si>
  <si>
    <t>DROGUERIA E INVERSIONES MEDICAS VMG S.A.C.</t>
  </si>
  <si>
    <t>PAGO POR EL SERVICIO DE AGUA POTABLE Y ALCANTARILLADO DEL IREN NORTE (MES DE MARZO)</t>
  </si>
  <si>
    <t>ADQUISICION DE DISPOSITIVOS MEDICOS, SOLICITADO POR EL DEPARTAMENTO DE FARMACIA</t>
  </si>
  <si>
    <t>ADUISICION DE DESINFECTANTES PARA LOS SERVICIOS ASISTENCIALES DEL IREN NORTE, SOLICITADOS POR E</t>
  </si>
  <si>
    <t>BAYOMED HEALTH PERU SAC</t>
  </si>
  <si>
    <t>PAGO POR EL SERVICIO DE AGUA POTABLE Y ALCANTARILLADO DEL IREN NORTE (MES DE ABRIL)</t>
  </si>
  <si>
    <t>ADQUISICION DE PRODUCTOS FARMACEUTICOS ONCOLOGICOS, SOLICITADO POR EL DPTO DE FARMACIA.</t>
  </si>
  <si>
    <t>DROGUERIA OV PHARMA S.A.C.</t>
  </si>
  <si>
    <t>REPRESENTACIONES QUIMICA EUROPEA SAC</t>
  </si>
  <si>
    <t>PAGO POR EL SERVICIO DE AGUA POTABLE Y ALCANTARILLADO DEL IREN NORTE (MES DE MAYO)</t>
  </si>
  <si>
    <t>PAGO POR EL SERVICIO DE AGUA POTABLE Y ALCANTARILLADO DEL IREN NORTE (MES DE DICIEMBRE 2019)</t>
  </si>
  <si>
    <t>PAGO POR EL SERVICIO DE AGUA POTABLE Y ALCANTARILLADO DEL IREN NORTE (MES DE JULIO)</t>
  </si>
  <si>
    <t>ADQUISICION DE INSUMOS Y MATERIAL MEDICO PARA EL DEPARTAMENTO DE PATOLOGÍA CLÍNICA</t>
  </si>
  <si>
    <t>CONSORCIO JM MEDIC E.I.R.L.</t>
  </si>
  <si>
    <t>PAGO POR EL SERVICIO DE RACIONES ALIMENTICIAS.</t>
  </si>
  <si>
    <t>DANFER ACUARIO S.R.L.</t>
  </si>
  <si>
    <t>ADQUISICION DE DISPOSITVOS MEDICOS PARA INTERVENCION QUIRURGICA-TRAUMATOLOGIA SOLICITADOS POR E</t>
  </si>
  <si>
    <t>ADQUISICION DE PF ONCOLOGICOS, SOLICITADO POR EL DPTO DE FARMACIA.</t>
  </si>
  <si>
    <t>ADQUISICION DE EQUIPO DE COMPUTO POR MODALIDAD ACUERDO MARCO.</t>
  </si>
  <si>
    <t>JS SOLUCIONES E.I.R.L.</t>
  </si>
  <si>
    <t>SERVICIO DE ENERGIA ELECTRICA DE LA SEDE CENTRAL Y BUNKER DEL IREN NORTE - MES DE SEPTIEMBRE</t>
  </si>
  <si>
    <t>EMPRESA REGIONAL DE SERVICIO PÚBLICO DE ELECTRICIDAD ELECTRONORTE MEDIO S.A.</t>
  </si>
  <si>
    <t>ADQUISICION DE PF ONCOLOGICOS, SOLICITADO POR EL DEPARTAMENTO DE FARMACIA.</t>
  </si>
  <si>
    <t>PERULAB SA</t>
  </si>
  <si>
    <t>ADENDA N°01 AL CONTRATO N°05-2021-IREN NORTE-DG/LOGISITICA, SERVICIO DE ADECUACION Y ACONDICIONDICIONAMIENTO DE AMBIENTES PARA BANCO DE SANGRE DEL IREN-NORTE</t>
  </si>
  <si>
    <t>SERVICIOS MIRSA E.I.R.L.</t>
  </si>
  <si>
    <t>PAGO POR EL SERVICIO DE AGUA POTABLE Y ALCANTARILLADO DEL IREN NORTE (MES DE SEPTIEMBRE)</t>
  </si>
  <si>
    <t>ADQUISICION DE PRODUCTOS FARMACEUTICOS, SOLICITADO POR EL DPTO DE FARMACIA.</t>
  </si>
  <si>
    <t>LABORATORIOS AC FARMA S.A.</t>
  </si>
  <si>
    <t>SERVICIO DE LINEA DEDICADA</t>
  </si>
  <si>
    <t>AMERICA MOVIL PERU S.A.C.</t>
  </si>
  <si>
    <t>WIPCO SOLUCIONES MEDICAS INTEGRALES SOCIEDAD ANONIMA CERRADA</t>
  </si>
  <si>
    <t>ADQUISICION DE CALZADO PARA PERSONAL DEL IREN NORTE</t>
  </si>
  <si>
    <t>CALZADOS PAREDES S.A.C.</t>
  </si>
  <si>
    <t>ADQUISICION DE INSUMOS DE LIMPIEZA.</t>
  </si>
  <si>
    <t>SERVICIOS E INVERSIONES CORPORATIVAS DV E.I.R.L.</t>
  </si>
  <si>
    <t>ADQUISICION DE MOBILIARIO PARA LA UNIDAD DE RECUPERACIÓN Y CONSULTA EXTERNA DEL IREN NORTE</t>
  </si>
  <si>
    <t>NEWTECH HOSPI S.A.C.</t>
  </si>
  <si>
    <t>ADQUISICION DE LARINGOSCOPIO</t>
  </si>
  <si>
    <t>PAGO POR EL SERVICIO DE AGUA POTABLE Y ALCANTARILLADO. -MES DE NOVIEMBRE 2021</t>
  </si>
  <si>
    <t>SOLICITO COMPRA DE REACTIVO PARA GASES, ELECTROLITOS SANGUINEOS Y ARTERIALES, BIOQUIMICA Y HEMO</t>
  </si>
  <si>
    <t>PAGO POR EL SERVICIO DE AGUA POTABLE Y ALCANTARILLADO DEL IREN NORTE (MES DE JUNIO)</t>
  </si>
  <si>
    <t>SERVICIO DE IMPLEMENTACION Y SOPORTE EN EL SISTEMA DE EMISION DE COMPROBANTES DE PAGO ELECTRONI</t>
  </si>
  <si>
    <t>CTEM INGENIEROS S.A.C.</t>
  </si>
  <si>
    <t>ADQUISICION DE DISPOSITIVOS MEDICOS, SOLICITADOS POR EL DEPARTAMENTO DE FARMACIA.</t>
  </si>
  <si>
    <t>ICU MEDICAL PERU S.R.L.</t>
  </si>
  <si>
    <t>ADQUISICIÓN DE CENTRIFUGA DE MESA - PARA PATOLOGÍA DEL IREN NORTE</t>
  </si>
  <si>
    <t>DROGUERIA MEDICO SOCIEDAD ANONIMA CERRADA</t>
  </si>
  <si>
    <t>CONTRATACION DE KIT DE ROPA HOSPITALARIA PARA CIRUGIA X 15 PIEZAS.</t>
  </si>
  <si>
    <t>ADQUISICION DE KIT COMPLETO PARA GASES ELECTROLITOS</t>
  </si>
  <si>
    <t>ADQUISICION DE BIENES PARA LA UTF ALMACEN ESPECIALIZADO, SOLICITADO POR EL DEPARTAMENTO DE FARM</t>
  </si>
  <si>
    <t>CARMETAL S.A.</t>
  </si>
  <si>
    <t>ADQUISICION DE PF TEMOZOLOMIDA PARA EL DEPARTAMENTO DE MEDICINA ONCOLOGICA, SOLICITADO POR EL D</t>
  </si>
  <si>
    <t>TECNOFARMA S A</t>
  </si>
  <si>
    <t>OQ PHARMA S.A.C.</t>
  </si>
  <si>
    <t>ADQUISICION DE MONITOR MULTIPARAMETRO DE 5 PARAMETROS.</t>
  </si>
  <si>
    <t>ESPECIFICACIONES TÉCNICAS PARA EQUIPAMIENTO DEL SERVICIO COVID-19</t>
  </si>
  <si>
    <t>METAX INDUSTRIA Y COMERCIO S.A.C.</t>
  </si>
  <si>
    <t>ADQUISICION DE LICENCIAS DE ANTIVIRUS</t>
  </si>
  <si>
    <t>GABS COMPANY S.A.C.</t>
  </si>
  <si>
    <t>ABBOTT LABORATORIOS SA</t>
  </si>
  <si>
    <t>ADQUISICION DE ELECTROCARDIOGRAFO PORTATIL</t>
  </si>
  <si>
    <t>GOLDEN MEDICAL TECH S.A.C</t>
  </si>
  <si>
    <t>ADQUISICION DE INSUMO Y MATERIAL MEDICO.</t>
  </si>
  <si>
    <t>ADQUISICION DE INSUMOS Y MATERIAL MEDICO.</t>
  </si>
  <si>
    <t>FARVALTHI E.I.R.L.</t>
  </si>
  <si>
    <t>ADQUISICION DE DISPOSITIVOS MEDICOS SOLICITADO POR EL DPTO DE FARMACIA.</t>
  </si>
  <si>
    <t>ADQUISICION DE CAMILLA</t>
  </si>
  <si>
    <t>SERVICIO DE RACIONES PARA PERSONAL DE GUARDIA DEL IREN NORTE</t>
  </si>
  <si>
    <t>ADQUISICION DE DISPOSITIVOS MEDICOS SOLICITADO POR EL DEPARTAMENTO DE FARMACIA</t>
  </si>
  <si>
    <t>GLOBAL SUPPLY S.A.C.</t>
  </si>
  <si>
    <t>ADQUISICION DE INSUMOS SOLICITADO POR EL SERVICIO DE CENTRAL DE ESTERILIZACION.</t>
  </si>
  <si>
    <t>SIE 013-2019-CENARES/MINSA.CONTRATO Nº 092-2020</t>
  </si>
  <si>
    <t>ADQUISICION DE MATERIAL E INSUMO MEDICO.</t>
  </si>
  <si>
    <t>ADUISICION DE REACTIVOS DE LABORATORIO SEGUN CONTRATO N° 003-2021- IREN NORTE</t>
  </si>
  <si>
    <t>ROCHEM BIOCARE DEL PERU S.A.C</t>
  </si>
  <si>
    <t>ADQUISICION DE DISPOSITIVOS NEDICOS, SOLICITADO POR EL DEPARTAMENTO DE FARMACIA.</t>
  </si>
  <si>
    <t>PAGO POR EL SERVICIO DE AGUA POTABLE Y ALCANTARILLADO DEL IREN NORTE (MES DE AGOSTO)</t>
  </si>
  <si>
    <t>CARDIO PERFUSION E.I.R.LTDA</t>
  </si>
  <si>
    <t>DISTRIBUIDORA DROGUERIA ALFARO S.A.C.</t>
  </si>
  <si>
    <t>COMPRA DE MICROSCOPIO BINOCULAR PARA EL DEPARTAMENTO DE ANATOMIA PATOLOGICA</t>
  </si>
  <si>
    <t>ADQUISICION DE PRODUCTOS FARMACEUTICOS Y DISPOSITIVOS MEDICOS, SOLICITADO POR EL DPTO DE FARMAC</t>
  </si>
  <si>
    <t>PAGO POR EL SERVICIO DE AGUA POTABLE Y ALCANTARILLADO MES DE DICIEMBRE 2021</t>
  </si>
  <si>
    <t>CONTRATACION DEL SERVICIO DE RACIONES ALIMENTICIAS PARA PACIENTES Y PERSONAL DE GUARDIA DEL IREN</t>
  </si>
  <si>
    <t>DISTRIBUIDORA CARACAS S.A.C.</t>
  </si>
  <si>
    <t>LP 015-2019-CENARES/MINSA.CONTRATO 119-2020-GERESA-LL</t>
  </si>
  <si>
    <t>MULTIMEDICAL SUPPLIES SAC</t>
  </si>
  <si>
    <t>ADQUISICION DE CALENTADOR DE FLUIDOS</t>
  </si>
  <si>
    <t>ADLIM S.A.C.</t>
  </si>
  <si>
    <t>RECONOCIMIENTO DE DEUDA SERVICIO DE RECOLECCION, TRANSPORTE, TRATAMIENTO O DIPOSICION FINAL RESIDUOS SOLIDOS</t>
  </si>
  <si>
    <t>ADECUACION Y ACONDICIONAMIENTO DE AMBIENTE EN EL SERVICIO DE HOSPITALIZACION AREA QUIRURGICA.</t>
  </si>
  <si>
    <t>GARCIA AZAÑEDO CARLOS ALEXANDER</t>
  </si>
  <si>
    <t>MANTENIMIENTO PREVENTIVO DE VENTILADOR MECANICO.</t>
  </si>
  <si>
    <t>DRAEGER PERU S.A.C.</t>
  </si>
  <si>
    <t>SERVICIO DE ADECUACION DE AMBIENTE PARA ARCHIVO DE FUAS - OFICINA DE SEGUROS.</t>
  </si>
  <si>
    <t>COMPRA DE UNA MESA QUIRÚRGICA</t>
  </si>
  <si>
    <t>CORPORACION TECNOBIOMEDICA HEALTHCARE DEL PERU S.A.C.</t>
  </si>
  <si>
    <t>ADQUISICION DE COCHE DE PARO.</t>
  </si>
  <si>
    <t>ADQUISICION DE HEMOGRAMA AUTOMATIZADO DIFERENCIAL DE 5 ESTIRPES.</t>
  </si>
  <si>
    <t>LABORATORIO ESTERILIZADORA LIMA SOCIEDAD ANONIMA CERRADA</t>
  </si>
  <si>
    <t>CONTRATACION DEL SERVICIO DE RACIONES ALIMENTICIAS PARA PACIENTES Y PERSONAL DE GUARDIA DEL IRE</t>
  </si>
  <si>
    <t>ADQUISICION DE ARCHIVADOR DE LAMINAS HISTOLOGICAS DE ACERO INOXIDABLE PARA 13750</t>
  </si>
  <si>
    <t>SINEK S.A.C.</t>
  </si>
  <si>
    <t>MULTISERVICIOS Y VENTAS GENERALES M &amp; C S.A.C.</t>
  </si>
  <si>
    <t>ADQUISICION DE MATERIAL DE LIMPIEZA.</t>
  </si>
  <si>
    <t>ADQUISICIÓN DE REFRIGERADORA ESPECIALIZADA PARA LA UTF ALMACEN ESPECIALIZADO, SOLICITADO POR EL</t>
  </si>
  <si>
    <t>INTERNATIONAL PROJECT CONSULTING ASSOCIATES S.A.</t>
  </si>
  <si>
    <t>BOMBER 89' E.I.R.L.</t>
  </si>
  <si>
    <t>SERVICIO DE ELABORACION DE EXPEDIENTE TECNICO</t>
  </si>
  <si>
    <t>ROBLES INGENIEROS S.A.C.</t>
  </si>
  <si>
    <t>ADQUISICION DE MATERIAL MEDICO.</t>
  </si>
  <si>
    <t>ADQUISICION DE INSUMOS PARA LA UTF FARMACOTECNIA, SOLICITADO POR EL DPTO DE FARMACIA.</t>
  </si>
  <si>
    <t>DROFAR EIRL</t>
  </si>
  <si>
    <t>ADQUISICION DE PRODUCTOS FARMACEUTICOS SOLICITADO POR EL DEPARTAMENTO DE FARMACIA.</t>
  </si>
  <si>
    <t>ADQUISICION DE INSUMOS DE LIMPIEZA</t>
  </si>
  <si>
    <t>MENDOZA PAREDES ETIL TERESITA</t>
  </si>
  <si>
    <t>SERVICIO DE RACIONES PARA PERSONAL DE GUARDIA Y PACIENTES DEL IREN NORTE</t>
  </si>
  <si>
    <t>CATERING MANZANITA EXPRESS S.A.C.</t>
  </si>
  <si>
    <t>ADQUISICION DE EQUIPO DE COMPUITO</t>
  </si>
  <si>
    <t xml:space="preserve">CATALOGO ELECTRONICO </t>
  </si>
  <si>
    <t>COMPUCENTER BUSSINES S.A.C.</t>
  </si>
  <si>
    <t>ADQUISICION DE DESINFECTANTE</t>
  </si>
  <si>
    <t>SERVICIO DE MANTENIMIENTO CORRECTIVO DE VIDEO BRONCOSCOPIO.</t>
  </si>
  <si>
    <t>R &amp; R BIOMEDICAL CORP. S.A.C</t>
  </si>
  <si>
    <t>CONTRATACION DE TUBO DE PACIENTE 4 mm X 250 cm CON 2 VALVULAS ANTIREFLUJO DESCARTABLE PARA INYE</t>
  </si>
  <si>
    <t>01-21</t>
  </si>
  <si>
    <t>SALUTEM TECHNICA SOCIEDAD ANONIMA CERRADA</t>
  </si>
  <si>
    <t>ADQUISICION DE DISPOSITIVOS MEDICOS SOLICITADO POR EL DEPARTAMENTO DE FARMACIA .</t>
  </si>
  <si>
    <t>IMPORTACIONES MEDICAS R Y S E.I.R.L.</t>
  </si>
  <si>
    <t>ADQUISICION DE PRODUCTOS FARMACEUTICOS. SIE 010-2019-CENARES/MINSA. CONTRATO 023-2020-GERESA-LL</t>
  </si>
  <si>
    <t>GP PHARM S.A.</t>
  </si>
  <si>
    <t>ADQUISICION DE DISPOSTIVOS MEDICOS PARA CIRUGIA ESPECIALIZADA, SOLICITADO POR EL DEPARTAMENTO D</t>
  </si>
  <si>
    <t>COVIDIEN PERU SA</t>
  </si>
  <si>
    <t>ADQUISICION DE PF SOLICITADO POR EL DPTO DE FARMACIA.</t>
  </si>
  <si>
    <t>SERVCIO DE RACIONES PARA PERSONAL DE GUARDIA Y PACIENTES DEL IREN NORTE.</t>
  </si>
  <si>
    <t>SERVICIO DE ENERGIA ELECTRICA DE LA SEDE CENTRAL Y BUNKER DEL IREN NORTE</t>
  </si>
  <si>
    <t>GRUNENTHAL PERUANA S A</t>
  </si>
  <si>
    <t>FORTUS LAB. S.R.L.</t>
  </si>
  <si>
    <t>ADQUISICION DE REACTIVOS PARA LABORATORIO SEGUN CONTRATO 004-2021-IREN NORTE</t>
  </si>
  <si>
    <t>ADQUISICION DE ASPIRADOR DE SECRECIONES</t>
  </si>
  <si>
    <t>ADQUISICION DE INSUMOS Y MATERIALES DE LABORATORIO DEL IREN NORTE</t>
  </si>
  <si>
    <t>ADQUISICION DE DESFIBRILADOR CON MONITOR.</t>
  </si>
  <si>
    <t>NOVAMEDICAL CORPORATION S.A.C.</t>
  </si>
  <si>
    <t>ADQUISICION DE MOBILIARIO MEDICO.</t>
  </si>
  <si>
    <t>EQUIPAMIENTO Y CONSULTORIAS S.A.C</t>
  </si>
  <si>
    <t>ADQUIICION DE DISPOSITIVOS MEDICOS PARA CIRUGIA ESPECIALIZADA, SOLICITADO POR EL DEPARTAMENTO D</t>
  </si>
  <si>
    <t>TAGUMEDICA S.A.</t>
  </si>
  <si>
    <t>SERVICIO DE ENERGIA ELECTRICA DE LA SEDE CENTRAL Y BUNKER DEL IREN NORTE - MES DE ENERO</t>
  </si>
  <si>
    <t>SERVICIO DE INSTALACION DE DUCTO PARA SISTEMA DE INYECCION DE EXTRACCION DE AIRE</t>
  </si>
  <si>
    <t>PROCESS AUTOMATION &amp; DRIVE S.A.C.</t>
  </si>
  <si>
    <t>SERVICIO DE ENERGIA ELECTRICA DE LA SEDE CENTRAL Y BUNKER DEL IREN NORTE - MES DE JUNIO</t>
  </si>
  <si>
    <t>QUIMICA SUIZA S A</t>
  </si>
  <si>
    <t>SERVICIO DE MANTENIMIENTO PREVENTIVO DE UNIDAD DE OTORRINO LARINGOLOGIA.</t>
  </si>
  <si>
    <t>SERVICIO DE ENERGIA ELECTRICA DE LA SEDE CENTRAL Y BUNKER DEL IREN NORTE - MES DE MAYO</t>
  </si>
  <si>
    <t>SERVICIO DE MANTENIMIENTO PREVENTIVO DE AIRES ACONDICIONADOS.</t>
  </si>
  <si>
    <t>JLP INVERSIONES S.A.C.</t>
  </si>
  <si>
    <t>ADQUISICION DE DESINFECTANTES PARA LOS SERVICIOS ASISTENCIALES DEL IREN NORTE. SOLICITADO POR EL D</t>
  </si>
  <si>
    <t>DEUTSCHE PHARMA S.A.C.</t>
  </si>
  <si>
    <t>SERVICIO DE ENERGIA ELECTRICA DE LA SEDE CENTRAL Y BUNKER DEL IREN NORTE - MES DE JULIO</t>
  </si>
  <si>
    <t>DROGUERIA PERU S.A.C</t>
  </si>
  <si>
    <t>ADQUISICION DE DOXORRUBICINA</t>
  </si>
  <si>
    <t>ADQUISICION DE RESECTOSCOPIO.</t>
  </si>
  <si>
    <t>JIREH MEDICAL IMPORT S.A.C.</t>
  </si>
  <si>
    <t>ADQUISICION DE REFRIGERADORA CONSERVADORA.</t>
  </si>
  <si>
    <t>CORPORACION SINAPSYS S.A.C.</t>
  </si>
  <si>
    <t>ADQUISICION DE OXIMETRO DE PULSO ADULTO, SOLICITADO POR EL PP018</t>
  </si>
  <si>
    <t>CORPORATION BIOSYSTEM S.A.C.</t>
  </si>
  <si>
    <t>ADQUISICION DE PROTESIS NO CONVENCIAONAL PARA FEMUR DISTAL DERECHO PARA EL SERV. TRAUMATOLOGIA</t>
  </si>
  <si>
    <t>IMPLANPROT SAC</t>
  </si>
  <si>
    <t>SERVICIO DE ENERGIA ELECTRICA DE LA SEDE CENTRAL Y BUNKER DEL IREN NORTE - MES DE AGOSTO</t>
  </si>
  <si>
    <t>SERVICIO DE ENERGIA ELECTRICA DE LA SEDE CENTRAL Y BUNKER DEL IREN NORTE - MES DE ABRIL</t>
  </si>
  <si>
    <t>SERVICIO DE RACIONES</t>
  </si>
  <si>
    <t>PAGO POR EL SERVICIO DE RACIONES ALIMENTICIAS</t>
  </si>
  <si>
    <t>ADQUISICION DE PRODUCTOS FARMACEUTICOS Y DISPOSITIVOS MEDICOS</t>
  </si>
  <si>
    <t>SERVICIO DE ENERGIA ELECTRICA DE LA SEDE CENTRAL Y BUNKER DEL IREN NORTE - MES DE FEBRERO</t>
  </si>
  <si>
    <t>ADQUISICION DE DISPOSITIVOS MEDICOS PARA EL DEPARTAMENTO DE FARMACIA</t>
  </si>
  <si>
    <t>ADQUISICION DE PRODUCTOS FARMACEUTICOS LP 013-2019-CENARES-MINSA - COMPRA CORPORATIVA PARA ABAS</t>
  </si>
  <si>
    <t>MEDIFARMA S A</t>
  </si>
  <si>
    <t>SERVICIO DE ENERGIA ELECTRICA - MES DE OCTUBRE</t>
  </si>
  <si>
    <t>ADQUISICION DE PRODUCTOS FARMACEUTICOS. SIE 010-2019-CENARES/MINSA. CONTRATO 0021-2020-GERESA-LL</t>
  </si>
  <si>
    <t>SEVEN PHARMA SAC</t>
  </si>
  <si>
    <t>SERVICIO DE ENERGIA ELECTRICA - MES DE NOVIEMBRE</t>
  </si>
  <si>
    <t>PAGO POR EL SERVICIO DE RACIONES</t>
  </si>
  <si>
    <t>ADQUISICION DE PRODUCTOS FARMACEUTICOS Y DISPOSITIVOS MEDICOS, SOLICITADO POR EL DPTO. DE FARMA</t>
  </si>
  <si>
    <t>SERVICIO DE ENERGIA ELECTRICA DE LA SEDE CENTRAL Y BUNKER DEL IREN NORTE - MES DE MARZO</t>
  </si>
  <si>
    <t>Adquisición de reactivos para Patología Clinica.</t>
  </si>
  <si>
    <t>CONTRATACION DE REACTIVOS DE INMUNOLOGIA PARA EL DEPARTAMENTO DE PATOLOGIA CLINICA DEL IREN NOR</t>
  </si>
  <si>
    <t>CONTRATACION DEL SERVICIO DE SEGURIDAD Y VIGILANCIA</t>
  </si>
  <si>
    <t>GRUPO CORPORATIVO VICMEL S.A.C.</t>
  </si>
  <si>
    <t>ADQUISICION DE PRODUCTOS FARMACEUTICOS Y DISPOSITIVOS MEDICOS.</t>
  </si>
  <si>
    <t>ADQUISICION DE DISPOSITIVOS MEDICOS PARA EL SERVICIO DE ABDOMEN, SOLICITADO POR EL DEPARTAMENTO</t>
  </si>
  <si>
    <t>CONTRATACION DE SUPLEMENTO NUTRICIONAL PARA EL DEPARTAMENTO DE FARMACIA.</t>
  </si>
  <si>
    <t>ADJ SIMPLIFICADA</t>
  </si>
  <si>
    <t>06-21</t>
  </si>
  <si>
    <t>CONTRATACION DE LIDOCAINA CLOHIDRATO 5g/100g PARCHE</t>
  </si>
  <si>
    <t>02-21</t>
  </si>
  <si>
    <t>CONTRATACION DEL SERVICIO DE SEGURIDAD Y VIGILANCIA MES DE ENERO 2021</t>
  </si>
  <si>
    <t>SERVICIO DE SEGURIDAD Y VIGILANCIA.</t>
  </si>
  <si>
    <t>CONTRATACION DE TUBO DE BOMBA C/3 ENTRADAS PARA FRASCOS DE RESERVA PARA INYECTOR</t>
  </si>
  <si>
    <t xml:space="preserve">AS </t>
  </si>
  <si>
    <t>CONTRATACION DEL SERVICIO DE SEGURIDAD Y VIGILANCIA DEL INSTITUTO REGIONAL DE ENFERMEDADES NEOP</t>
  </si>
  <si>
    <t>CONTRATACION DEL SERVICIO DE SEGURIDAD Y VIGILANCIA, CORRESPONDIENTE AL MES DE DICIEMBRE 2021</t>
  </si>
  <si>
    <t>ADQUISICION DE PF ESTUPEFACIENTES NARCOTICOS, SOLICITADO POR EL DPTO DE FARMACIA.</t>
  </si>
  <si>
    <t>MINISTERIO DE SALUD</t>
  </si>
  <si>
    <t>ADQUISICION DE DISPOSITIVOS MEDICOS PARA CIRUGIA ESPECIALIZADA, SOLICITADO POR EL DEPARTAMENTO</t>
  </si>
  <si>
    <t>ADQUISICION DE PF ESTUPEFACIENTES NARCÓTICOS SOLICITADOS POR EL DEPARTAMENTO DE FARMACIA</t>
  </si>
  <si>
    <t>CONTRATACION DEL SERVICIO DE MANTENIMIENTO PREVENTIVO Y CORRECTIVO DEL EQUIPO ECOGRAFO TOSHIBA</t>
  </si>
  <si>
    <t>CYMED MEDICAL SAC</t>
  </si>
  <si>
    <t>CONTRATACION DE ESTACION DE INCLUSION INTEGRADA SOLICITADO POR EL DEPARTAMENTO DE ANATOMIA PATOLÓGICA</t>
  </si>
  <si>
    <t>ADQUISICION DE REACTIVOS DE LABORATORIO SEGUN CONTRATO N° 003 -2021- IREN NORTE</t>
  </si>
  <si>
    <t>CONTRATACION DEL DESINFECTANTE PEROXIDO DE HIDROGENO 6% CON AIONES DE PLATA X 1L"</t>
  </si>
  <si>
    <t>CONTRATACION DE 02 MONITORES DE FUNCIONES VITALES DE 05 PARAMETROS PARA EL SERVICIO DE COVID 19</t>
  </si>
  <si>
    <t>CD 010-2019-CENARES/MINSA.CONTRATO 011-2020</t>
  </si>
  <si>
    <t>CD 010-2019-CENARES/MINSA.CONTRATO Nº 010-2020</t>
  </si>
  <si>
    <t>MERCK PERUANA S.A.</t>
  </si>
  <si>
    <t>CD 010-2019-CENARES/MINSA.CONTRATO Nº 010-2020-GERESA-LL</t>
  </si>
  <si>
    <t>SIE 013-2019-CENARES/MINSA.CONTRATO 061-2020-GERESA-LL</t>
  </si>
  <si>
    <t>CONTRATACION DE MAMELUCO DESCARTABLE PARA EL DEPARTAMENTO DE FARMACIA.</t>
  </si>
  <si>
    <t>ADQUISICION DE REACTIVOS DE LABORATORIO CON EQUIPO EN SECION DE USO CONTRATO N°001- 2020-IREN N</t>
  </si>
  <si>
    <t>CONTRATACION DE GUANTES PARA EXAMEN DESCARTABLE PARA EL DEPARTAMENTO DE FARMACIA TALLA S Y M</t>
  </si>
  <si>
    <t>ALKHOFAR SOCIEDAD ANONIMA CERRADA</t>
  </si>
  <si>
    <t>CONTRATACION DE UNIFORME INSTITUCIONAL Y DE FAENA PARA PERSONAL DEL IREN NORTE.</t>
  </si>
  <si>
    <t>DE LA CRUZ CERQUIN SINTIA ELIZABETH</t>
  </si>
  <si>
    <t>ADQUISICIÓN DE UN PROCESADOR AUTOMÁTICO DE TEJIDOS PARA EL DEPARTAMENTO DE ANATOMÍA PATOLÓGICA</t>
  </si>
  <si>
    <t>ADQUISICION DE EQUIPAMIENTO MEDICO PARA LA UNIDAD RESPIRATORIA COVID - 19, SERVICIO DE COVID 19</t>
  </si>
  <si>
    <t>CONTRATACION DEL SERVICIO DE MANTENIMIENTO DE INFRAESTRUCTURA DEL IREN NORTE.</t>
  </si>
  <si>
    <t>CONSTRUCTORA CHARKEV S.A.C.</t>
  </si>
  <si>
    <t>ADQUISICIÓN DE UNA CABINA PARA MACROSCOPIA CON CÁMARA INCORPORADA PARA EL DEPARTAMENTO DE ANATOMÍA PATOLÓGICA</t>
  </si>
  <si>
    <t>DIAGNOSTICA PERUANA S.A.C.</t>
  </si>
  <si>
    <t>ADQUISICION DE TRASTUZUMAB 120 mg/mL INY 5 mL PARA EL DEPARTAMENTO DE FARMACIA.</t>
  </si>
  <si>
    <t>SERVICIO DE ADECUACION Y ACONDICIONAMIENTO DE AMBIENTES PARA BANCO DE SANGRE DEL INSTITUTO REGI</t>
  </si>
  <si>
    <t>ADQUISICION E INSTALACION DEL TUBO DE RAYOS X PARA EL TOMOGRAFO COMPUTARIZADO DE 18 CORTES, MAR</t>
  </si>
  <si>
    <t>ADQUISION DE BOLSAS DE POLIETILENO DE 50 X 70 CM - PSICOLOGIA Y CMCV</t>
  </si>
  <si>
    <t>LEY CONTRATACIONES DEL ESTADO</t>
  </si>
  <si>
    <t>ADQUISICION DE MONITOR FETAL INTRA PARTO, PARA MONITOREO MATERNO ANTES Y DESPUES DEL PARTO</t>
  </si>
  <si>
    <t>ADQUISICION DE FERROSO SULFATO PARA EL PROG. ART NUTRICIONAL DE LOS EE.SS DE LA UE 412SV</t>
  </si>
  <si>
    <t>ADQUISICIÓN DE HIERRO POLIMALTOSA EN GOTAS PARA LA SUPLEMENTACION PREVENTIVA EN LOS EE.SS. DE LA U.E. 412 SALUD VIRÚ</t>
  </si>
  <si>
    <t>ADQUISICION DE INSUMOS MEDICOS PARA EL LABORATORIO DEL HPV DE LA UE412 SV</t>
  </si>
  <si>
    <t>ADQUISICION DE MOBILIARIO MEDICO PARA LAS EE.SS.NECESARIO PARA ATENCION PRENATAL DE LA U.E 412 SALUD VIRU</t>
  </si>
  <si>
    <t>ADQUISICION DE INSUMO MÉDICO PARA EL PROG ARTICULADO NUTRICIONAL PARA LOS EE.SS DE LA UE 412SV</t>
  </si>
  <si>
    <t>ADQUISICION DE CLORHEXIDINA PARA LA ATENCIÓN EN LOS EE.SS DE LA U.E 412 SALUD VIRU</t>
  </si>
  <si>
    <t>ADQUISICION DE MICROCUBETAS PARA LOS EE.SS DE LA UE 412 SV</t>
  </si>
  <si>
    <t>ADQUISICION DE MATERIAL DE ASEO Y LIMPIEZA PARA TRATAMIENTO A USUARIOS CON PROBLEMAS EN SALUD MENTAL</t>
  </si>
  <si>
    <t>ADQUISICION DE ESTERILIZADOR PARA ATENCION ESTOMATOLOGICA RECUPERATIVA EN NIÑOS, GESTANTES Y ADULTO</t>
  </si>
  <si>
    <t>SUMINISTRO DE ENERGIA ELECTRICA /HIDRANDINA DE LA PLANTA DE OXIGENO DEL HPV DE LA RED SALUD VIRU,CORRESPONDIENTE A LOS MESES FEBRERO-NOVIEMBRE 2021 - ANEX B</t>
  </si>
  <si>
    <t>SERVICIO DE MANTENIMIENTO PREVENTIVO DE LA PLANTA DE OXIGENO MEDICINAL DEL HPV DE LA UE 412 SALUD VIRU</t>
  </si>
  <si>
    <t>EMPRESA REGIONAL DE SERVICIO PUBLICO DE ELECTRICIDAD ELECTRONORTEMEDIO SOCIEDAD ANONIMA - HIDRANDIN</t>
  </si>
  <si>
    <t>SERVICIO DE ADECUACION Y ACONDICIONAMIENTO DE INSFRAESTRUCTURA DE LA OF. ASEGURAMIENTO</t>
  </si>
  <si>
    <t>SERVICIO DE RECOLECCION, TRASNPORTE Y DISPOSICION FINAL DE RESIDUOS SOLIDOS BIOCONTAMINANTES HOSPITA</t>
  </si>
  <si>
    <t>ENERGIA ELECTRICA / CHAVIMOCHIC, AGOSTO-NOVIEMBRE 2021</t>
  </si>
  <si>
    <t>SERVIVIO DE MANTENIMIENTO CORRECTIVO DE AMBULANCIA DEL C.S PUENTE CHAO DE LA U.E 412 SALUD VIRU</t>
  </si>
  <si>
    <t>ADQUISICÓN DE MEDICAMENTOS, FERROSO SULFATO Y HIERRO POLIMALTOSA</t>
  </si>
  <si>
    <t>INFORME N°20-2021-GRLL/GS/UE413SA-ESTFSI</t>
  </si>
  <si>
    <t>INSTITUTO QUIMIOTERAPICO S A -20100287791</t>
  </si>
  <si>
    <t>ADQUISICION DE EQUIPO DE COMPUTO, CPU Y MONITORES</t>
  </si>
  <si>
    <t>INFORME N° 0030-2021-GRLL-GR/GS/UE413SA-ESSR</t>
  </si>
  <si>
    <t>PERU DATA CONSULT E.I.R.L. - 20486468913</t>
  </si>
  <si>
    <t>ADQUISICION DE MOBILIARIO PARA ATENCION DE PARTO - MESA DE PARTO</t>
  </si>
  <si>
    <t>INFORME N° 0031-2021-GRLL-GR/GS/UE413SA-ESSR</t>
  </si>
  <si>
    <t>GRUPO VELLMEDIC S.A.C. - 20602541402</t>
  </si>
  <si>
    <t>ADQUISICION DE MOBILIARIO PARA LA UNIDAD DE ASEGURAMIENTO, ESCRITORIOS Y ESTANTES</t>
  </si>
  <si>
    <t>INFORME N° 135-2021-GRLL-GGR/GRSS/UESA-SIS-J</t>
  </si>
  <si>
    <t>SOLUCIONES GENERALES FUTURA S.A.C. - 20605260242</t>
  </si>
  <si>
    <t xml:space="preserve">ADQUISICION DE EQUIPOS COMPUTACIONALES - UNIDAD CENTRAL DE PROCESO </t>
  </si>
  <si>
    <t>INFORME Nº 00131-2021-GRLL-GGR/GRSS/UESA-SIS-J</t>
  </si>
  <si>
    <t>CORPORACION JAE SOLUTIONS E.I.R.L. - 20606010886</t>
  </si>
  <si>
    <t>SERVICIO DE IMPRESIONES DE LOS FORMATOS UNICO DE ATENCION</t>
  </si>
  <si>
    <t>INFORME N° 0184-2021-GRLL-GGR/GRSS/UESA-SIS-J</t>
  </si>
  <si>
    <t>GRAFICA &amp; PAPELERIA GRAFIPAPEL E.I.R.L.</t>
  </si>
  <si>
    <t>SERVICIO DE ACONDICIONAMIENTO DE AMBIENTES Y PROTECTOR EN TECHO DE ESTRUCTURA METALICA EN LA UNIDAD DE SEGUROS</t>
  </si>
  <si>
    <t>INFORME N° 0192-2021-GRLL/GRSS/UESA-SIS-J</t>
  </si>
  <si>
    <t>B &amp; P INGENIEROS SA - 20481609217</t>
  </si>
  <si>
    <t>ADQUISICION DE SILLAS PARA TOMA DE MUESTRA DE LABORATORIO</t>
  </si>
  <si>
    <t>INFORME N° 105-2021-GRLL/GRSS/UESA-SIS-J</t>
  </si>
  <si>
    <t>ADQUISICION DE COMBUSTIBLE MES DE SETIEMBRE</t>
  </si>
  <si>
    <t>INFORME N° 053-2021-GR.LL/GGR/GRSS/UESA 413-T</t>
  </si>
  <si>
    <t>MULTISERVICIOS CHICAMA E.I.R.L. - 20481666016</t>
  </si>
  <si>
    <t>MANTENIMIENTO DE AMBULANCIA DE CARTAVIO PEUGEOT BOXER PLACA EUD - 595</t>
  </si>
  <si>
    <t>INFORME N° 234-2021-GRLL-GGR/GRSS/UESA-SIS-J</t>
  </si>
  <si>
    <t>SAMANILLO TRIGOSO JHONY HORACIO - 10417036089</t>
  </si>
  <si>
    <t>ADQUISICION DE REACTIVOS DE LABORATORIO PARA EQUIPO AUTOMATIZADO HUMASTAR 300SR - HUMAN</t>
  </si>
  <si>
    <t>INFORME N° 080-2021-GRLL-GGR/GRSS/UESA-SIS-J</t>
  </si>
  <si>
    <t>DELTALAB PERU EIRL - 20537139120</t>
  </si>
  <si>
    <t>SERVICIO ESPECIALIZADO EN GINECO OBSTETRICIA  DEL HOSPITAL ROSA SANCHEZ DE SANTILLAN</t>
  </si>
  <si>
    <t>INFORME N° 203-2021-GRLL-GGR/GRSS/ESSR</t>
  </si>
  <si>
    <t xml:space="preserve"> CACERES SAM YAN LUIS FELIPE - 10419984537</t>
  </si>
  <si>
    <t>SERVICIO ESPECIALIZADO EN GINECO OBSTETRICIA  DEL HOSPITAL ROSA SANCHEZ DE SANTILLAN, CORRESPONDIENTES A LOS MESES DE NOVIEMBRE Y DICIEMBRE</t>
  </si>
  <si>
    <t>INFORME N° 0204-2021-GRLL-GGR/GRSS/ESSR</t>
  </si>
  <si>
    <t>CHINCHE CHAVEZ PAUL - 10188974355</t>
  </si>
  <si>
    <t>ADQUISICION DE INSUMOS PARA ATENCION DE PARTO</t>
  </si>
  <si>
    <t>INFORME N° 223-2021-GRLL/GS/UESA-ESSR</t>
  </si>
  <si>
    <t>ADQUISICION DE UNA REFRIGERADORA DE MEDICAMENTOS PARA EL ALMACEN DEL SISMED</t>
  </si>
  <si>
    <t>INFORME N° 0289-2021-GRLL-GGR/GRSS/UESA-SIS-J</t>
  </si>
  <si>
    <t>CORPORACION CIMMSA SOCIEDAD ANONIMA - 20543306771</t>
  </si>
  <si>
    <t>ADQUISICION DEL SERVIDOR Y ACCESORIOS PARA LA UNIDAD DE ASEGURAMIENTO</t>
  </si>
  <si>
    <t>INFORME N° 0285-2021-GRLL-GGR/GRSS/UESA-SIS-J</t>
  </si>
  <si>
    <t>PALMA MENDOZA GINO ALEJANDRO - 10408153501</t>
  </si>
  <si>
    <t xml:space="preserve">SERVICIO DE IMPRESIONES EN GENERAL </t>
  </si>
  <si>
    <t>OS N°00041</t>
  </si>
  <si>
    <t>20482554009 -  N &amp; R INVERSIONES TRUJILLO CALIDAD SAC</t>
  </si>
  <si>
    <t>MANTENIMIENTO CORRECTIVO DE AMBULANCIAS</t>
  </si>
  <si>
    <t>OS N°00061</t>
  </si>
  <si>
    <t>18,330.30</t>
  </si>
  <si>
    <t>20559796779 - SERVICIOS GENERALES FAROT EIRL</t>
  </si>
  <si>
    <t>OS N°00172</t>
  </si>
  <si>
    <t>19,849.00</t>
  </si>
  <si>
    <t>OS N°00198</t>
  </si>
  <si>
    <t>31,254.80</t>
  </si>
  <si>
    <t>OS N°00208</t>
  </si>
  <si>
    <t>20,640.00</t>
  </si>
  <si>
    <t>OS N°00332</t>
  </si>
  <si>
    <t>22923.70</t>
  </si>
  <si>
    <t>COMPRA DE LLANTAS PARA LAS UNIDADES MOVILES (AMBULANCIAS DE LA RED GRAN CHIMU)</t>
  </si>
  <si>
    <t>OC N°00012</t>
  </si>
  <si>
    <t>34,446.00</t>
  </si>
  <si>
    <t>COMPRA DE LLANTAS PARA LAS UNIDADES MOVILES (AMBULANCIAS DE LA RED GRAN CHIMU</t>
  </si>
  <si>
    <t>OC N°00013</t>
  </si>
  <si>
    <t>28,444.00</t>
  </si>
  <si>
    <t>COMPRA DE INSUMOS DE LABORATORIO PARA LA RED GRAN CHIMU</t>
  </si>
  <si>
    <t>OC N°00014</t>
  </si>
  <si>
    <t>29,911.00</t>
  </si>
  <si>
    <t>20605413774 - D&amp;O DIAGNOSTIKA ERIL</t>
  </si>
  <si>
    <t xml:space="preserve">COMPRA DE 10 SET  INSTRUMENTAL DE PARTO PARA LOS EE.SS DE LA RED GRAN CHIMU </t>
  </si>
  <si>
    <t>OC N°00016</t>
  </si>
  <si>
    <t>31,994.00</t>
  </si>
  <si>
    <t>10431922822 - DEL AGUILA CASTILLO ERIKA MARINA</t>
  </si>
  <si>
    <t>COMPRA DE 10 SET INSTRUMENTAL  QUIRURGICO DE INSERCION DE DIU</t>
  </si>
  <si>
    <t>OC N°00017</t>
  </si>
  <si>
    <t>33,850.00</t>
  </si>
  <si>
    <t>COMPRA DE PRUEBA RAPIDA DE SIFILIS Y VIH</t>
  </si>
  <si>
    <t>OC N°00026</t>
  </si>
  <si>
    <t>29,800.00</t>
  </si>
  <si>
    <t xml:space="preserve">COMPRA DE INSUMOS DE LIMPIEZA POR LOS EE.SS . </t>
  </si>
  <si>
    <t>OC N°00028</t>
  </si>
  <si>
    <t>23,535.00</t>
  </si>
  <si>
    <t>20477354247 - E &amp; MMC EIRL</t>
  </si>
  <si>
    <t xml:space="preserve">COMPRA DE INSUMOS MEDICOS PARA LOS EE.SS. </t>
  </si>
  <si>
    <t>OC N°00056</t>
  </si>
  <si>
    <t>32,950.00</t>
  </si>
  <si>
    <t>20601905184 - DROGERIA BIOMET MEDICAL EIRL</t>
  </si>
  <si>
    <t xml:space="preserve">COMPRA DE INSTRUMENTOS DE MEDICION PARA LOS EE.SS. </t>
  </si>
  <si>
    <t>OC N°00079</t>
  </si>
  <si>
    <t>21,380.00</t>
  </si>
  <si>
    <t>POR LA COMPRA DE COMBUSTIBLE PARA LAS AMBULANCIAS DE LA RED DE SALUD GRAN CHIMU</t>
  </si>
  <si>
    <t>OC N°00087</t>
  </si>
  <si>
    <t>21,320.00</t>
  </si>
  <si>
    <t>20481666016 - MULTISERVICIOS CHICAMA EIRL</t>
  </si>
  <si>
    <t>DE ACUERDO A CONSUMO</t>
  </si>
  <si>
    <t>POR LA COMPRA DE INSUMOS MEDICOS PARA EL AREA DE LABORATORIO</t>
  </si>
  <si>
    <t>OC N°00094</t>
  </si>
  <si>
    <t>24,020.50</t>
  </si>
  <si>
    <t>POR LA COMPRA DE INSUMOS PARA EL AREA D ELABORATORIO</t>
  </si>
  <si>
    <t>OC N°00095</t>
  </si>
  <si>
    <t>19,779.00</t>
  </si>
  <si>
    <t xml:space="preserve">POR LA COMPRA DE INSUMOS DE LIMPIEZA DE LOS EE.SS. </t>
  </si>
  <si>
    <t>OC N°00100</t>
  </si>
  <si>
    <t>24,950.00</t>
  </si>
  <si>
    <t>OC N°00101</t>
  </si>
  <si>
    <t>POR LA COMPRA DE ALIMENTOS NO PERECIBLES A LOS EE.SS.</t>
  </si>
  <si>
    <t>OC N°00102</t>
  </si>
  <si>
    <t>POR LA COMPRA DE MEDICAMENTOS DEL AREA DE FARMACIA DE LA RED DE SALUD GRAN CHIMU</t>
  </si>
  <si>
    <t>OC N°00105</t>
  </si>
  <si>
    <t>22,837.50</t>
  </si>
  <si>
    <t>20559797317 - DISTRIBUIDORA GALUMA SAC</t>
  </si>
  <si>
    <t>OC N°00110</t>
  </si>
  <si>
    <t>20,653.00</t>
  </si>
  <si>
    <t>20605970819 - ESTACION DE SERVICIOS A&amp;H SAC</t>
  </si>
  <si>
    <t>DE ACUEDO AL CONSUMO</t>
  </si>
  <si>
    <t>POR LA COMPRA DE EQUIPOS MEDICOS PARA EL AREA QUIRURGICA PARA EL HOSPITAL PROVINCIAL DE CASCAS</t>
  </si>
  <si>
    <t>OC N°00112</t>
  </si>
  <si>
    <t>31,900.00</t>
  </si>
  <si>
    <t>COMPRA DE 02 MONITORES MULTIPARAMETROS DE FUNCIONES VITALES</t>
  </si>
  <si>
    <t>OC N°00121</t>
  </si>
  <si>
    <t>POR LA COMPRA DE MESA DE PARTOS PARA EL AREA MATERNO</t>
  </si>
  <si>
    <t>OC N°00123</t>
  </si>
  <si>
    <t>19,757.00</t>
  </si>
  <si>
    <t xml:space="preserve"> POR LA COMPRA DE LLANTAS PARA LAS AMBULANCIAS DE LA RED DE SALUD GRAN CHIMU</t>
  </si>
  <si>
    <t>OC N°00129</t>
  </si>
  <si>
    <t>34,995.00</t>
  </si>
  <si>
    <t>10170904239 - MIRANDA CARRASCO DUVE</t>
  </si>
  <si>
    <t>POR LA COMPRA DE LLANTAS PARA LAS AMBULANCIAS DE LA RED DE SALUD GRAN CHIMU</t>
  </si>
  <si>
    <t>OC N°00130</t>
  </si>
  <si>
    <t>19,280.00</t>
  </si>
  <si>
    <t>10170904239 - MIRANDA CARRASCO</t>
  </si>
  <si>
    <t>POR LA COMPRA DE TONER Y TINTAS PARA LAS IMPRESORAS DEL AREA DE FARMACIA</t>
  </si>
  <si>
    <t>OC N°00132</t>
  </si>
  <si>
    <t>20,998.00</t>
  </si>
  <si>
    <t>20600862388 - SMARTNET TECHNOLOGY</t>
  </si>
  <si>
    <t xml:space="preserve">POR LA COMPRA DE COMBUSTIBLE PARA LAS AMBULANCIAS DE LA RED DE SALUD GRAN  </t>
  </si>
  <si>
    <t>OC N°00134</t>
  </si>
  <si>
    <t>18,504.20</t>
  </si>
  <si>
    <t>OC N°00135</t>
  </si>
  <si>
    <t>20,325.00</t>
  </si>
  <si>
    <t>CONTRATACION DEL SERVICIO DE SEGURO A TODO RIESGO PARA LOS VEHICULOS DE LA SEDE CENTRAL DEL GRLL</t>
  </si>
  <si>
    <t>01-2022-GRLL-GRA</t>
  </si>
  <si>
    <t xml:space="preserve">77,600.61
</t>
  </si>
  <si>
    <t xml:space="preserve">MAPFRE PERU COMPAÑIA DE SEGUROS Y REASEGUROS S.A. - 20202380621 </t>
  </si>
  <si>
    <t>CONTRATACION DE SERVICIO DE FOTOCOPIADO PARA EL GOBIERNO REGIONAL LA LIBERTAD - 2022 - 2023</t>
  </si>
  <si>
    <t>02-2022-GRLL-GRA</t>
  </si>
  <si>
    <t xml:space="preserve">199,246.78
</t>
  </si>
  <si>
    <t>COPY MARKET EXPRESS S.A.C. - 20482487131 -</t>
  </si>
  <si>
    <t>CONTRATACION DE SERVICIO DE LIMPIEZA Y ASEO INTEGRAL DE LOS AMBIENTES E INSTALACIONES DE LA GOBERNACION Y CASA DE LA IDENTIDAD</t>
  </si>
  <si>
    <t>03-2022-GRLL-GRA</t>
  </si>
  <si>
    <t>277,170.18</t>
  </si>
  <si>
    <t>HUMAN RESOURCES COMPANY S.A.C. - HR COMPANY S.A.C 20604174857 -</t>
  </si>
  <si>
    <t>CONTRATACION DEL SERVICIO DE SEGURIDAD Y VIGILANCIA PARA CUATRO (04) SEDES DEL GOBIERNO REGIONAL LA LIBERTAD</t>
  </si>
  <si>
    <t>04-2022-GRLL-GRA</t>
  </si>
  <si>
    <t>CONVOCADO</t>
  </si>
  <si>
    <t>CONTRATACION DE SERVICIO MANTENIMIENTO CORRECTIVO UNIDADES VEHICULARES GRLL</t>
  </si>
  <si>
    <t>05-2022-GRLL-GRA</t>
  </si>
  <si>
    <t>APELADO</t>
  </si>
  <si>
    <t>CONTRATACIÓN DE UN SERVICIO, POR UN PROFESIONAL CON CONOCIMIENTOS EN GESTION PUBLICA PARA LA COORDINACIÓN, MONITOREO SUPERVISIÓN Y EVALUACION DEL CONVENIO DE ASIGNACION POR DESEMPEÑO (CAD) EN EL MARCO DEL FONDO DE ESTIMULO AL DESEMPEÑO Y LOGRO DE LOS RESULTADOS SOCIALES (FED).</t>
  </si>
  <si>
    <t>06-2022-GRLL-GRA</t>
  </si>
  <si>
    <t xml:space="preserve">FIESTAS CHUNGA EDWIN ROY - 10181223656 - </t>
  </si>
  <si>
    <t>CONTRATACION DEL SERVICIO DE ALQUILER DE CAMIONETA CERRADA 4 X 4 PETROLERA INCLUIDO CONDUCTOR</t>
  </si>
  <si>
    <t>07-2022-GRLL-GRA</t>
  </si>
  <si>
    <t>DESIERTO</t>
  </si>
  <si>
    <t>ADQUISICION DE ALIMENTOS PERECIBLES Y NO PERECIBLES DEL CAR ALDEA INFANTIL SANTA ROSA</t>
  </si>
  <si>
    <t>08-2022-GRLL-GRA</t>
  </si>
  <si>
    <t>59,896.70</t>
  </si>
  <si>
    <t xml:space="preserve">NEGOCIOS NEGI S.A.C. 20477171321 / DISTRIBUIDORA FINA SRL 20481368341 - </t>
  </si>
  <si>
    <t>ITEM 1 - DESIERTO / ITEM N° 2 CONTRATO VIGENTE</t>
  </si>
  <si>
    <t>CONTRATACION DEL SERVICIO DE UN PROFESIONAL PARA LA GESTIÓN DE VIGILANCIA DE SALUD DE LOS TRABAJADORES DE LA UNIDAD EJECUTORA N° 001 - SEDE CENTRAL GRLL, EN EL MARCO RIESGO DEL COVID - 19</t>
  </si>
  <si>
    <t>09-2022-GRLL-GRA</t>
  </si>
  <si>
    <t>84,000.00</t>
  </si>
  <si>
    <t xml:space="preserve"> TRUYENQUE TAIPE BRICE MADELEYN - 10448604948 -</t>
  </si>
  <si>
    <t>CONTRATACION DE UN SERVICIO DE UN (01) PROFESIONAL ABOGADO ESPECIALISTA EN CONTRATACIONES PUBLICAS PARA LA GERENCIA REGIONAL DE CONTRATACIONES DEL GOBIERNO REGIONAL AL LIBERTAD</t>
  </si>
  <si>
    <t>010-2022-GRLL-GRA</t>
  </si>
  <si>
    <t>42,000.00</t>
  </si>
  <si>
    <t>VALERA FLORES JOSE DANIEL - 10403067241 -</t>
  </si>
  <si>
    <t>CONTRATACION DEL SERVICIO DE MANTENIMIENTO DE LOS SERVICIOS HIGIENICOS UBICADOS EN LA PLAYA DE ESTACIONAMIENO DEL CENTRO REGIONAL DE CAPACITACION PROIND DEL GRLL</t>
  </si>
  <si>
    <t>011-2022-GRLL-GRA</t>
  </si>
  <si>
    <t>CONTRATACION DEL SERVICIO PARA EL ANALISIS DE CALIDAD DE MUESTRAS DE AGUA PARA CONSUMO HUMANO DE 293 SISTEMAS DE AGUA DE CENTROS POBLADOS RURALES DE LA REGIION LA LIBERTAD</t>
  </si>
  <si>
    <t>012-2022-GRLL-GRA</t>
  </si>
  <si>
    <t>299,998.50</t>
  </si>
  <si>
    <t xml:space="preserve">LABORATORIO LOAYZA MURAKAMI S.A.C. - 20602314058 - </t>
  </si>
  <si>
    <t>CONTRATACION DEL SERVICIO DE SOLUCION DE CORREO ELECTRONICO Y HERRAMIENTAS COLABORATIVAS EN LA NUBE (SOFTWARE AS A SERVICE - SAAS), PARA LA UNIDAD EJECUTORA 001: GOBIERNO REGIONAL LA LIBERTAD SEDE CENTRAL</t>
  </si>
  <si>
    <t>493,839.13</t>
  </si>
  <si>
    <t>INFORMACION LOCALIZADA S.A.S. - SUCURSAL DEL PERU - 20604046450 -</t>
  </si>
  <si>
    <t>EN  ESPERA DE CONSENTIMIENTO</t>
  </si>
  <si>
    <t>ADQUISICION DE CAMIONETAS PARA EL GOBIERNO REGIONAL LA LIBERTAD</t>
  </si>
  <si>
    <t xml:space="preserve">LICITACION PUBLICA </t>
  </si>
  <si>
    <t>444,370.22</t>
  </si>
  <si>
    <t xml:space="preserve"> AUTONORT TRUJILLO S.A.C. - 20396419093 -</t>
  </si>
  <si>
    <t>ADQUISICION DE BOLSA DE ALIMENTOS 2022</t>
  </si>
  <si>
    <t>849594.3</t>
  </si>
  <si>
    <t>DISTRIBUIDORA FINA SRL - 20481368341 / COMERCIALIZADORA JACO S.A.C 20606976179 - .</t>
  </si>
  <si>
    <t>ADQUISICION DE ALIMENTOS PERECIBLES CON FICHA TECNICA</t>
  </si>
  <si>
    <t xml:space="preserve">SUBASTA INVERSA ELECTRONICA </t>
  </si>
  <si>
    <t>75,169.00</t>
  </si>
  <si>
    <t xml:space="preserve">NEGOCIOS NEGI S.A.C. - 20477171321 - </t>
  </si>
  <si>
    <t>ITEM1- CONTRATO VIGENTE / ITEM 2 DESIERTO</t>
  </si>
  <si>
    <t>ADQUISICIÓN DE COMBUSTIBLE DIESEL B5 S50 PARA UNIDADES MÓVILES DEL GOBIERNO REGIONAL LA LIBERTAD</t>
  </si>
  <si>
    <t>ADQUISICION DE ESTERILIZADOR PARA EL EESS. IREN NORTE, EN EL MARCO DE LA IOARR 2477965</t>
  </si>
  <si>
    <t>LP N° 005-2022-GRLL-GRCO</t>
  </si>
  <si>
    <t>ADQUISICION DE EQUIPO RESONADOR MAGNETICO EN EL MARCO DE LA IOARR 2382054 OPTIMIZACION DE LA OFERTA DE SALUD DE LAS UNIDADES PRODUCTORAS DE SERVICIO DE SALUD DE: HOSPITALIZACION, CENTRO QUIRURGICO, CUIDADOS INTENSIVOS, BANCO DE SANGRE, RADIODIAGNOSTICO Y PATOLOGIA</t>
  </si>
  <si>
    <t>LP N° 010-2022-GRLL-GRCO</t>
  </si>
  <si>
    <t>ADQUISICION DE EQUIPAMIENTO GEODESICO: GPS COLECTOR DE MANO SISTEMA GNSS PIP 2522391 MEJORAMIENTO DEL SERVICIO DE CATASTRO, TITULACION Y REGISTRO DE PREDIOS RURALES EN 4 DISTRITOS DE LA PROVINCIA DE PATAZ DEPARTAMENTO LA LIBERTAD</t>
  </si>
  <si>
    <t>LP N° 014-2022-GRLL-GRCO</t>
  </si>
  <si>
    <t>ISETEK S A - 20100862132</t>
  </si>
  <si>
    <t>CONSENTIDO</t>
  </si>
  <si>
    <t>ADQUISICIÓN DE TRACTOR DE ORUGAS, MOTONIVELADORA, RODILLO LISO VIBRATORIO, EXCAVADORA SOBRE ORUGA Y CARGADOR FRONTAL, PARA SEIS CARRETERAS A NIVEL DEPARTAMENTAL, EN EL MARCO DEL PROYECTO CON CODIGO CUI 2550708 - ITEM N° 1 - TRACTORES SOBRE ORUGAS CON EMPUJADOR Y RIPPER</t>
  </si>
  <si>
    <t>LP N° 016-2022-GRLL-GRCO</t>
  </si>
  <si>
    <t>ADQUISICIÓN DE TRACTOR DE ORUGAS, MOTONIVELADORA, RODILLO LISO VIBRATORIO, EXCAVADORA SOBRE ORUGA Y CARGADOR FRONTAL, PARA SEIS CARRETERAS A NIVEL DEPARTAMENTAL, EN EL MARCO DEL PROYECTO CON CODIGO CUI 2550708 - ITEM N° 2 - RODILLOS LISO VIBRATORIOS AUTOPROPULSADOS</t>
  </si>
  <si>
    <t>ADQUISICIÓN DE TRACTOR DE ORUGAS, MOTONIVELADORA, RODILLO LISO VIBRATORIO, EXCAVADORA SOBRE ORUGA Y CARGADOR FRONTAL, PARA SEIS CARRETERAS A NIVEL DEPARTAMENTAL, EN EL MARCO DEL PROYECTO CON CODIGO CUI 2550708 - ITEM N° 3 - MOTONIVELADORAS</t>
  </si>
  <si>
    <t>ADQUISICIÓN DE TRACTOR DE ORUGAS, MOTONIVELADORA, RODILLO LISO VIBRATORIO, EXCAVADORA SOBRE ORUGA Y CARGADOR FRONTAL, PARA SEIS CARRETERAS A NIVEL DEPARTAMENTAL, EN EL MARCO DEL PROYECTO CON CODIGO CUI 2550708 - ITEM N° 4 - EXCAVADORAS SOBRE ORUGA</t>
  </si>
  <si>
    <t>DEVIENE DE LA CP 001-2022</t>
  </si>
  <si>
    <t>ADQUISICIÓN DE TRACTOR DE ORUGAS, MOTONIVELADORA, RODILLO LISO VIBRATORIO, EXCAVADORA SOBRE ORUGA Y CARGADOR FRONTAL, PARA SEIS CARRETERAS A NIVEL DEPARTAMENTAL, EN EL MARCO DEL PROYECTO CON CODIGO CUI 2550708 - ITEM N° 5 - CARGADORES FRONTALES SOBRE RUEDAS</t>
  </si>
  <si>
    <t>SE GIRO O/C 190</t>
  </si>
  <si>
    <t>ADQUISICIÓN DEL CENTRO DE CÓMPUTO, EN EL GOBIERNO REGIONAL LA LIBERTAD, DISTRITO DE TRUJILLO, PROVINCIA DE TRUJILLO, DEPARTAMENTIO LA LIBERTAD, CUI 2549694 - ITEM N° 1 - ADQUISICIÓN DE COMPUTADORAS DE ESCRITORIO Y MONITORES PARA COMPUTADORAS TIPO 1 Y TIPO 2, SISTEMA UPS DE 20 KW MODULAR + TRANSFORMADOR AISLAMIENTO, LAPTOP DE 14", ESTABILIZADORES PARA COMPUTADORAS DE ESCRITORIO</t>
  </si>
  <si>
    <t>LP N° 017-2022-GRLL-GRCO</t>
  </si>
  <si>
    <t>SE GIRO O/C 178</t>
  </si>
  <si>
    <t>ADQUISICIÓN DEL CENTRO DE CÓMPUTO, EN EL GOBIERNO REGIONAL LA LIBERTAD, DISTRITO DE TRUJILLO, PROVINCIA DE TRUJILLO, DEPARTAMENTIO LA LIBERTAD, CUI 2549694 - ITEM N° 2 - ADQUISICIÓN DE PLOTTER PARA PLANOS, IMPRESORAS LASER A3</t>
  </si>
  <si>
    <t>SE GIRO O/C 227</t>
  </si>
  <si>
    <t>ADQUISICIÓN DEL CENTRO DE CÓMPUTO, EN EL GOBIERNO REGIONAL LA LIBERTAD, DISTRITO DE TRUJILLO, PROVINCIA DE TRUJILLO, DEPARTAMENTIO LA LIBERTAD, CUI 2549694 - ITEM N° 3 - ADQUISICIÓN DE PIZARRAS INTERACTIVAS, PANTALLA MULTIMEDIA</t>
  </si>
  <si>
    <t>SE GIRO O/C 177</t>
  </si>
  <si>
    <t>ADQUISICIÓN DEL CENTRO DE CÓMPUTO, EN EL GOBIERNO REGIONAL LA LIBERTAD, DISTRITO DE TRUJILLO, PROVINCIA DE TRUJILLO, DEPARTAMENTIO LA LIBERTAD, CUI 2549694 - ITEM N° 4 - ADQUISICIÓN DE EQUIPOS DE ALMACENAMIENTO STORAGE, SERVIDORES RACKEABLES, SWICHT CORE</t>
  </si>
  <si>
    <t>SE GIRO O/C 306</t>
  </si>
  <si>
    <t>ADQUISICIÓN DEL CENTRO DE CÓMPUTO, EN EL GOBIERNO REGIONAL LA LIBERTAD, DISTRITO DE TRUJILLO, PROVINCIA DE TRUJILLO, DEPARTAMENTIO LA LIBERTAD, CUI 2549694 - ITEM N° ADQUISICIÓN DE SERVICE DESK MANAGE ENGINE, TEAMVIEWER PILOT, AUTOCAD, SPICEWORKS INVENTORY, LICENCIA WINDOWS 10 PRO, LICENCIA SUITE OFFICE, LICENCIA VISIO MS PROJECT y LICENCIA MS PROJECT</t>
  </si>
  <si>
    <t>SE GIRO O/C 285</t>
  </si>
  <si>
    <t>ADQUISICION DE MONITOR DE FUNCIONES VITALES 5 PARAMETROS PARA EL EESS. IREN NORTE, EN EL MARCO DE LA IOARR 2477965</t>
  </si>
  <si>
    <t>AS N° 012-2022-GRLL-GRCO</t>
  </si>
  <si>
    <t>JK MEDICAL EMPRESA INDIVIDUAL DE RESPONSABILIDAD LIMITADA -20601571065</t>
  </si>
  <si>
    <t>CONTRATACIÓN DEL SERVICIO DE MANTENIMIENTO PERIÓDICO DE LA CARRETERA LI-125, TRAMO: EMP.PE 10C (PTE. CHAGUAL), ALTO BLANCO, PATAZ</t>
  </si>
  <si>
    <t>AS N° 016-2022-GRLL-GRCO DERIVADA DEL CP N° 006-2022-GRLL-GRCO</t>
  </si>
  <si>
    <t>CONSORCIO ALTO BLANCO : MEGA SISTEMAS INTEGRADOS SOCIEDAD ANONIMA CERRADA - 20516902575 - CLAJ INVERSIONES E.I.R.L - 20600592875</t>
  </si>
  <si>
    <t>ADQUISICIÓN DE EQUIPAMIENTO GEODÉSICO SISTEMA GNSS PIP 2522391:MEJORAMIENTO DEL SERVICIO DE CATASTRO, TITULACION Y REGISTRO DE PREDIOS RURALES EN 4 DISTRITOS DE LA PROVINCIA DE PATAZ DEPARTAMENTO DE LA LIBERTAD</t>
  </si>
  <si>
    <t>AS N° 018-2022-GRLL-GRCO</t>
  </si>
  <si>
    <t>ADQUISICIÓN DE MOBILIARIO DE OFICINA PARA EL PIP 2522391 MEJORAMIENTO DEL SERVICIO DE CATASTRO, TITULACIÓN Y REGISTRO DE PREDIOS EN 4 DISTRITOS DE LA PROVINCIA DE PATAZ, DEPARTAMENTO DE LA LIBERTAD (ÍTEM PAQUETE)</t>
  </si>
  <si>
    <t>AS N° 020-2022-GRLL-GRCO</t>
  </si>
  <si>
    <t>CORPORACION PERUANA DE MOBILIARIO S.A.C. - 20600638441</t>
  </si>
  <si>
    <t>SE GIRO O/S 465</t>
  </si>
  <si>
    <t>ADQUISICÓN DE EQUIPAMIENTO MÉDICO PARA EL DPTO. DE HEMOTERAPIA Y BANCO DE SANGRE DEL IREN NORTE, EN EL MARCO DE LA IOARR OPTIMIZACIÓN,2382054</t>
  </si>
  <si>
    <t>AS N° 023-2022-GRLL-GRCO DERIVADA DE LA LP N° 005-2021-GRLL-GRCO</t>
  </si>
  <si>
    <t>ADQUISICIÓN DE CAMIONETAS PARA EL PROYECTO MEJORAMIENTO DEL SERVICIO DE CATASTRO, TITULACIÓN Y REGISTRO DE PREDIOS RURALES EN 4 DISTRITOS DE LA PROVINCIA DE PATAZ - DEPARTAMENTO DE LA LIBERTAD CUI 2522391</t>
  </si>
  <si>
    <t>AS N° 024-2022-GRLL-GRCO</t>
  </si>
  <si>
    <t>SE GIRO O/S 317</t>
  </si>
  <si>
    <t>CONTRATACIÓN DEL SERVICIO DE MANTENIMIENTO PERIODICO DE LA CARRETERA RUTA LI 102, TRAMO: MAGDALENA DE CAO EL BRUJO, DISTRITO DE MAGDALENA DE CAO, PROVINCIA DE ASCOPE, LA LIBERTAD</t>
  </si>
  <si>
    <t>AS N° 031-2022-GRLL-GRCO DERIVADA DEL CP N° 016-2022-GRLL-GRCO</t>
  </si>
  <si>
    <t>CONTRATACIÓN DEL SERVICIO DE MANTENIMIENTO PERIÓDICO DE LA RED VIAL DEPARTAMENTAL NO PAVIMENTADA, CARRETERA RUTA LI 104, TRAMO: KM 06+500 (HUANCHACO), KM 25+300(SANTIAGO DE CAO), DISTRITOS DE TRUJILLO Y SANTIAGO DE CAO, PROVINCIAS DE TRUJILLO Y ASCOPE, LA LIBERTAD</t>
  </si>
  <si>
    <t>CP N° 003-2022-GRLL-GRCO</t>
  </si>
  <si>
    <t>4,566,507.64</t>
  </si>
  <si>
    <t>CONSORCIO VIAL HUANCHACO : OBRACIV CIA. LTDA.SUCURSAL DEL PERU - 20601234417 - CRES PERU CONTRATISTAS GENERALES S.A.C. - 20481561265</t>
  </si>
  <si>
    <t>CONTRATACIÓN DEL SERVICIO DE MANTENIMIENTO PERIÓDICO DE LA CARRETERA RUTA LI-120, TRAMO: JULCÁN, LAS PLAYAS, CAPILLAS, SAN ANTONIO DE IPASHGON, SICCHAL, EMP. LI 121 (DV. JULCÁN), LONG. 48.300 (KM)</t>
  </si>
  <si>
    <t>CP N° 004-2022-GRLL-GRCO</t>
  </si>
  <si>
    <t>8,011,517.55</t>
  </si>
  <si>
    <t>CONSORCIO VIAL JULCAN :
 CRES PERU CONTRATISTAS GENERALES S.A.C. - 20481561265 - OBRACIV CIA. LTDA.SUCURSAL DEL PERU - 20601234417</t>
  </si>
  <si>
    <t>SE GIRO O/S 511</t>
  </si>
  <si>
    <t>CONTRATACIÓN DEL SERVICIO DE MANTENIMIENTO PERIÓDICO DE LA CARRETERA RUTA LI 122; TRAMO 1: EMP. PE 3N (SANTIAGO DE CHUCO), PINCHUCHUCO, CALIPUY; TRAMO 2: HUAMANZAÑA, EMP. LI 121 (BUENA VISTA)</t>
  </si>
  <si>
    <t>CP N° 005-2022-GRLL-GRCO</t>
  </si>
  <si>
    <t>9,152,651.88</t>
  </si>
  <si>
    <t>CONSORCIO DEL NORTE : COVIDA S.R.L. - 20481030146 - INMOBILIARIA Y CONSTRUCTORA SAN FERNANDO SAC - 20481966672</t>
  </si>
  <si>
    <t>CONTRATACIÓN DEL SERVICIO DE MANTENIMIENTO RUTINARIO DE LA CARRETERA RUTA LI 127, TRAYECTORIA: CHILLIA, EMP. PE 10 (HUAYLILLAS)</t>
  </si>
  <si>
    <t>CP N° 007-2022-GRLL-GRCO</t>
  </si>
  <si>
    <t>609,174.59</t>
  </si>
  <si>
    <t>CONTRATACIÓN DEL SERVICIO MANTENIMIENTO PERIÓDICO DE LA CARRETERA RUTA LI 117, TRAYECTORIA: EMP. PE 3N (CACHICADÁN), EMP. LI 115 (COÑACHUGO)</t>
  </si>
  <si>
    <t>CP N° 013-2022-GRLL-GRCO</t>
  </si>
  <si>
    <t>2,249,229.62</t>
  </si>
  <si>
    <t>CONSORCIO BUENAVENTURA : CORPORACION L &amp; M CONSTRUCTORES GENERALES S.A.C. - 20602199721 - GRUPO DE EMP. CONST IND Y AFINES SRL - 20439639700</t>
  </si>
  <si>
    <t>CONTRATACIÓN DEL SERVICIO DE MANTENIMIENTO PERIÓDICO DE LA CARRETERA RUTA LI 114, TRAMO: OTUZCO, PTE. CARATA DV. CHARAT, SAHUACHICQUE, USQUIL, EMP. LI 111 (COYUCHUGO)</t>
  </si>
  <si>
    <t>CP N° 014-2022-GRLL-GRCO</t>
  </si>
  <si>
    <t>2,893,342.78</t>
  </si>
  <si>
    <t>CONSORCIO CHARAT : GRUPO DE EMP. CONST IND Y AFINES SRL - 20439639700 - AQUAVIAS INVERSIONES S.A.C. - 20560181745</t>
  </si>
  <si>
    <t>SE GIRO O/S 366</t>
  </si>
  <si>
    <t>CONTRATACIÓN DEL SERVICIO DE MANTENIMIENTO PERIÓDICO DE LA CARRETERA RUTA LI 115, TRAMO: EMP. PE 3N (QUESQUENDA), COÑACHUGO, TRES RIOS, DV. CULICANDA, ALTO TAMBORAS, PAMPA EL CÓNDOR</t>
  </si>
  <si>
    <t>CP N° 015-2022-GRLL-GRCO</t>
  </si>
  <si>
    <t>SE GIRO O/S 394</t>
  </si>
  <si>
    <t>CONTRATACIÓN DEL SERVICIO DE MANTENIMIENTO PERIODICO DE LA CARRETERA RUTA LI 111, TRAMO: HUARANCHAL, LUCMA</t>
  </si>
  <si>
    <t>CP N° 019-2022-GRLL-GRCO</t>
  </si>
  <si>
    <t>2,652,520.45</t>
  </si>
  <si>
    <t>CONSORCIO AMISTAD : CONTINENTAL CONSTRUCTORA Y SERVICIOS GENERALES S.A.C - 20445349322 -CONSTRUCTORA Y CONSULTORA SAGITARIO S.A.C. - 20602379842</t>
  </si>
  <si>
    <t>DEVIENE DE LA LP 002-2022</t>
  </si>
  <si>
    <t>ADQUISICION DE FILTROS, ACCESORIOS Y ACEITES PARA LA SUBGERENCIA DE CAMINOS GOBIERNO REGIONAL LA LIBERTAD EN LAS DIFERENTES ZONAS DE LA REGION LIBERTAD</t>
  </si>
  <si>
    <t>COMPRE N° 001-2022-GRLL-GRCO</t>
  </si>
  <si>
    <t>60,916.00</t>
  </si>
  <si>
    <t>CASAMOTOR IMPORT S.A.C. - 20560017945</t>
  </si>
  <si>
    <t>SE GIRO O/C 325</t>
  </si>
  <si>
    <t>ADQUISICIÓN DE COMBUSTIBLE DIESEL B5 S-50 PARA EL PLAN DE FORTALECIMIENTO DE LA GESTIÓN DE MANTENIMIENTO PREVENTIVO Y CORRECTIVO DE LA MAQUINARIA PESADA Y VEHICULOS LIVIANOS PARA LA EJECUCION DE MANTENIMIENTO EN LA RED VIAL DEPARTAMENTAL 2022 DE LA SUB GERENCIA DE CAMINOS</t>
  </si>
  <si>
    <t>SIE N° 001-2022-GRLL-GRCO</t>
  </si>
  <si>
    <t>192,175.50</t>
  </si>
  <si>
    <t>ACOSTA COMBUSTIBLES S.A.C. - 20440178147</t>
  </si>
  <si>
    <t>DEVIENE DE LA LP 001-2021</t>
  </si>
  <si>
    <t>OBRA “REMODELACIÓN DE RED SECUNDARIA EN LA SUBESTACIÓN DE DISTRIBUCIÓN DEL SISTEMA ELÉCTRICO CHAO - ASENTAMIENTO HUMANO VALLE DE DIOS, DISTRITO DE CHAO, PROVINCIA DE VIRÚ, DEPARTAMENTO DE LA LIBERTAD”</t>
  </si>
  <si>
    <t>4,233,764.82</t>
  </si>
  <si>
    <t>20176331390 M &amp; C
 INGENIEROS
 S.R.L.</t>
  </si>
  <si>
    <t>OBRA CONSTRUCCIÓN DE RESERVORIO DE LA PLANTA DE TRATAMIENTO DE AGUA POTABLE DE TRUJILLO, DISTRITO DE SALAVERRY, PROVINCIA DE TRUJILLO, DEPARTAMENTE LA LIBERTAD</t>
  </si>
  <si>
    <t>4,224,260.94</t>
  </si>
  <si>
    <t>CONSORCIO SANEAMIENTO</t>
  </si>
  <si>
    <t>EN FIRMA DE CONTRATO</t>
  </si>
  <si>
    <t>ADQUISICION DE VEHICULO TERRESTRE Y MAQUINARIA PESADA</t>
  </si>
  <si>
    <t>489,309.59</t>
  </si>
  <si>
    <t>ITEM 01 : 20100070031 VOLVO PERU S A</t>
  </si>
  <si>
    <t>1,225,876.00</t>
  </si>
  <si>
    <t>ITEM 03 : 20302241598 KOMATSU-MITSUI MAQUINARIAS PERU S.A.</t>
  </si>
  <si>
    <t>SERVICIO DE MANTENIMIENTO DE RECUBRIMIENTO DE LOS SIFONES VIRU 1 Y 2</t>
  </si>
  <si>
    <t>EN CONVOCATORIA</t>
  </si>
  <si>
    <t>SERVICIO DE CONTRATACION DE SEGUROS PATRIMONIALES, VIDA LEY, SCTR SALUD Y SCTR PENSIÓN</t>
  </si>
  <si>
    <t>141,190.93</t>
  </si>
  <si>
    <t>ITEM 02 : 20517207331 PROTECTA S.A. COMPAÑIA DE SEGUROS</t>
  </si>
  <si>
    <t>53,293.05</t>
  </si>
  <si>
    <t>ITEM 04 : 20517207331 PROTECTA S.A. COMPAÑIA DE SEGUROS</t>
  </si>
  <si>
    <t>SERVICIO DE MANTENIMIENTO MAYOR DE TURBINA NRO 1 (OVER HALL) DE LA C.H. VIRÚ</t>
  </si>
  <si>
    <t>SE GIRO O/C 307</t>
  </si>
  <si>
    <t>SE GIRO O/C 350</t>
  </si>
  <si>
    <t>ADQUISICION DE PLANCHAS DE ACERO ANTIDESGASTE PARA MANTENIMIENTO DE CANALES DE LIMPIA BOCATOMA</t>
  </si>
  <si>
    <t>80,155.00</t>
  </si>
  <si>
    <t>OS-70-2022 SIAF-172</t>
  </si>
  <si>
    <t>ADQUISICION DE ACEITES Y LUBRICANTES PARA EQUIPOS Y MAQUINARIA</t>
  </si>
  <si>
    <t>121,295.20</t>
  </si>
  <si>
    <t>20480880154 NOR OIL SAC</t>
  </si>
  <si>
    <t>OS-447-2021 SIAF-1836</t>
  </si>
  <si>
    <t>ADQUISICION DE ADITIVO ESTABILIZADOR DE SUELOS PARA MANTENIMIENTO DE CAMINOS</t>
  </si>
  <si>
    <t>94,990.00</t>
  </si>
  <si>
    <t>20601053714 BIOBAC PERÚ EIRL</t>
  </si>
  <si>
    <t>OS-23-2022 SIAF-121</t>
  </si>
  <si>
    <t>ADQUISICION DE PRODUCTO ANTIDESGASTE DE ALTA RESISTENCIA A LA ABRASION PARA MANTENIMIENTO DE BOCATOMA</t>
  </si>
  <si>
    <t>154,957.60</t>
  </si>
  <si>
    <t>20355185681 PROVEEDORES ASOCIADOSSRLTDA</t>
  </si>
  <si>
    <t>OS-034-2022 SIAF-109</t>
  </si>
  <si>
    <t>ADQUISICION DE PRODUCTO ELASTÓMERICO PARA REPOSICIÓN DE JUNTAS CANAL MADRE</t>
  </si>
  <si>
    <t>62,415.50</t>
  </si>
  <si>
    <t>OS-27-2022 SIAF-102</t>
  </si>
  <si>
    <t>ADQUISIÓN DE MADERAS, LISTONES Y TRIPLAY PARA TRABAJOS DE OBRAS CIVILES</t>
  </si>
  <si>
    <t>80,500.00</t>
  </si>
  <si>
    <t>OS-67-2022 DISG-164</t>
  </si>
  <si>
    <t>ADQUISICIÓN DE LICENCIAS DE SOFTWARE</t>
  </si>
  <si>
    <t>161,528.00</t>
  </si>
  <si>
    <t>20251505111 REPLICA
 S.R.LTDA.</t>
  </si>
  <si>
    <t>OS-012-2022 SIAF-75</t>
  </si>
  <si>
    <t>149,000.00</t>
  </si>
  <si>
    <t>20448571891 JOLUCAVA IMPORT
 EXPORT EMPRESA
 INDIVIDUAL DE
 RESPONSABILIDAD
 LIMITADA</t>
  </si>
  <si>
    <t>CONSENTIMIENTO</t>
  </si>
  <si>
    <t>OS-015-2022 SIAF-84</t>
  </si>
  <si>
    <t>SERVICIO DE MANTENIMIENTO DE PISOS DEL AUDITORIO CAMPAMENTO SAN JOSE</t>
  </si>
  <si>
    <t>OS-18-2022 SIAF-87</t>
  </si>
  <si>
    <t>SERVICIO DE LEVANTAMIENTO CATASTRAL DEL SECTOR SANTO DOMINGO</t>
  </si>
  <si>
    <t>124,943.88</t>
  </si>
  <si>
    <t>20604715441 OBRATECH INGENIERIA Y CONSULTORIAS.A.C. - OBRICON</t>
  </si>
  <si>
    <t>OS-020-2022 SIAF-93</t>
  </si>
  <si>
    <t>SERVICIO DE ALQUILER DE COASTER PARA TRASLADO DE PERSONAL DE LA UNIDAD DE DISTRIBUCIÓN DE ENERGÍA ELÉCTRICA - OFICINA CHAO</t>
  </si>
  <si>
    <t>132,300.00</t>
  </si>
  <si>
    <t>20600519663 HORIZONTE SERVICE S.A.C.</t>
  </si>
  <si>
    <t>OS-21-2022-SIAF-94</t>
  </si>
  <si>
    <t>SERVICIO DE ALQUILER DE CAMIONETA PARA TRABAJOS DE CORTES Y RECONEXIONES DE SUMINISTROS DE ENERGÍA ELÉCTRICA DEL PROYECTO ESPECIAL CHAVIMOCHIC</t>
  </si>
  <si>
    <t>59,980.50</t>
  </si>
  <si>
    <t>20477616624 DVF CORPORATION S.A.C.</t>
  </si>
  <si>
    <t>OS-29-2022 SIAF-104</t>
  </si>
  <si>
    <t>SERVICIO DE ALQUILER DE COMBI PARA TRABAJOS DE NUEVOS SUMINISTROS DE ENERGÍA ELÉCTRICA Y ATENCIONES DE SOLICITUDES RESPECTO AL SERVICIO DE ENERGÍA ELÉCTRICA PRESENTADAS POR LOS USUARIOS DEL PROYECTO ESPECIAL CHAVIMOCHIC</t>
  </si>
  <si>
    <t>101,790.00</t>
  </si>
  <si>
    <t>OS-30-2022 SIAF-105</t>
  </si>
  <si>
    <t>SERVICIO DE MEJORAMIENTO DE LOS SISTEMAS DE PUESTA A TIERRA DE LOS SISTEMAS DE TRANSMISION.</t>
  </si>
  <si>
    <t>10415541169 SANCHEZ SOLIS
 BILMER UDIMER</t>
  </si>
  <si>
    <t>OS-32-2022 SIAF-107</t>
  </si>
  <si>
    <t>SERVICIO DE MANTENIMIENTO PREVENTIVO DE GENERADOR ELÉCTRICO - MANTENIMIENTO DE LOS SISTEMAS DE REFRIGERACIÓN DE LOS GENERADORES 2 Y 3 DE LA C.H. VIRÚ</t>
  </si>
  <si>
    <t>104,985.77</t>
  </si>
  <si>
    <t>20604949417 VERA CORP S.A.C.</t>
  </si>
  <si>
    <t>OS-33-2022 SIAF-108</t>
  </si>
  <si>
    <t>SERVICIO DE MANTENIMIENTO PREDICTIVO Y PREVENTIVO DE TUBERÍA FORZADA PARA EQUIPO HIDROMECÁNICO - SERVICIO DE EVALUACIÓN Y DIAGNÓSTICO DE LA TUBERÍA FORZADA DE LA CH VIRÚ</t>
  </si>
  <si>
    <t>OS-45-2022 SIAF-127</t>
  </si>
  <si>
    <t>ADQUISICION DE TABLEROS ELECTRICOS</t>
  </si>
  <si>
    <t>OS-46-2022 SIAF-128</t>
  </si>
  <si>
    <t>ADQUISICION DE TRANSFORMADORES ELECTRICOS</t>
  </si>
  <si>
    <t>313,502.40</t>
  </si>
  <si>
    <t>20298145899 I &amp; T ELECTRIC S.A.C.</t>
  </si>
  <si>
    <t>OS-47-2022 SIAF-129</t>
  </si>
  <si>
    <t>SERVICIO DE ASESORIA LEGAL PARA ARBITRAJES</t>
  </si>
  <si>
    <t>OS-48-2022 SIAF-130</t>
  </si>
  <si>
    <t>SERVICIO DE ASESORIA LEGAL EN MATERIA CIVIL, CONSTITUCIONAL Y CONTENCIOSO ADMINISTRATIVO</t>
  </si>
  <si>
    <t>120,000.00</t>
  </si>
  <si>
    <t>20438531981 TUESTA &amp; SEDANO
 ABOGADOS S. CIVIL DE
 R.L.</t>
  </si>
  <si>
    <t>OS-49-2022 SIAF-131</t>
  </si>
  <si>
    <t>280,000.00</t>
  </si>
  <si>
    <t>OTORGAMIENTO BUENA PRO</t>
  </si>
  <si>
    <t>OS-52-2022 SIAF-137</t>
  </si>
  <si>
    <t>SERVICIO DE INSPECCIÓN DCVG DE LOS SIFONES VIRU Y PUR PUR (VIENE DE LA A.S. 0024-2021 I CONVOCATORIA)</t>
  </si>
  <si>
    <t>66,377.13</t>
  </si>
  <si>
    <t>CANCELADO</t>
  </si>
  <si>
    <t>OS-53-2022 SIAF-138</t>
  </si>
  <si>
    <t>ADQUISICION DE VEHICULO TERRESTRE Y MAQUINARIA PESADA - ITEM 02</t>
  </si>
  <si>
    <t>OS-65-2022 SIAF-162</t>
  </si>
  <si>
    <t>ADQUISICION DE GPS DEODESICO DIFERENCIAL</t>
  </si>
  <si>
    <t>199,800.00</t>
  </si>
  <si>
    <t>20504245374 GEOMATIC INSTRUMENTS CORPORATIONS.A.C.</t>
  </si>
  <si>
    <t>OS-71-2022 SIAF-173</t>
  </si>
  <si>
    <t>96,845.00</t>
  </si>
  <si>
    <t>20555283734 CORPORACION FONTENLA SOCIEDAD ANONIMA CERRADA</t>
  </si>
  <si>
    <t>OS-107-2022 SIAF-250</t>
  </si>
  <si>
    <t>ADQUISICION DE EQUIPO DE COMPUTO - SERVIDOR</t>
  </si>
  <si>
    <t>170,000.00</t>
  </si>
  <si>
    <t>20438509039 COMPURED S.A.C</t>
  </si>
  <si>
    <t>OS-108-2022 SIAF-251</t>
  </si>
  <si>
    <t>ADQUISICION DE ACCESORIOS DE CONCRETO ARMADO</t>
  </si>
  <si>
    <t>OS--112-2022 SIAF-272</t>
  </si>
  <si>
    <t>SERVICIO DE ELABORACIÓN DEL GIS</t>
  </si>
  <si>
    <t>OS-116-2022 SIAF-285</t>
  </si>
  <si>
    <t>SUPERVISION DE OBRA REMODELACIÓN DE RED SECUNDARIA EN LA SUBESTACIÓN DE DISTRIBUCIÓN DEL SISTEMA ELÉCTRICO CHAO - ASENTAMIENTO HUMANO VALLE DE DIOS, DISTRITO DE CHAO, PROVINCIA DE VIRÚ, DEPARTAMENTO DE LA LIBERTAD</t>
  </si>
  <si>
    <t>285,723.06</t>
  </si>
  <si>
    <t>10310400217 QUISPE FERREL RICHARD ADOLFO</t>
  </si>
  <si>
    <t>OS-132-2022 SIAF-356</t>
  </si>
  <si>
    <t>SUPERVISION DE OBRA CONSTRUCCIÓN DE RESERVORIO DE LA PLANTA DE TRATAMIENTO DE AGUA POTABLE DE TRUJILLO, DISTRITO DE SALAVERRY, PROVINCIA DE TRUJILLO, DEPARTAMENTE LA LIBERTAD</t>
  </si>
  <si>
    <t>OS-133-2022 SIAF-360</t>
  </si>
  <si>
    <t>SERVICIO DE CONSULTORÍA PARA LA MODIFICACIÓN DEL PAMA DE LA PTAP - TRUJILLO</t>
  </si>
  <si>
    <t>OS-134-2022 SIAF-361</t>
  </si>
  <si>
    <t>ADQUISICIÓN DE PETROLEO PARA EL CAMPAMENTO SAN JOSE</t>
  </si>
  <si>
    <t>1,741,518.90</t>
  </si>
  <si>
    <t>20559517055 SERVICIOS E INVERSIONES JESMAD S.A.C. -
 JESMAD S.A.C.</t>
  </si>
  <si>
    <t>OS-137-2022 SIAF-364</t>
  </si>
  <si>
    <t>ADQUISICIÓN DE FIERRO Y ALAMBRE DE CONSTRUCCIÓN</t>
  </si>
  <si>
    <t>48,566.40</t>
  </si>
  <si>
    <t>20518498682 GATT PERU S.R.L.</t>
  </si>
  <si>
    <t>OS-141-2022 SIAF-411</t>
  </si>
  <si>
    <t>ADQUISICION DE CEMENTO PORTLAND TIPO I</t>
  </si>
  <si>
    <t>71,087.50</t>
  </si>
  <si>
    <t>OS-143-2022 SIAF-458</t>
  </si>
  <si>
    <t>OS-145-2022 SIAF-459</t>
  </si>
  <si>
    <t>OS-149-2022 SIAF-460</t>
  </si>
  <si>
    <t>OS-161-2022 SIAF-463</t>
  </si>
  <si>
    <t>22,501.80</t>
  </si>
  <si>
    <t>OS-162-2022 SIAF-461</t>
  </si>
  <si>
    <t>OS-171-2022 SIAF-479</t>
  </si>
  <si>
    <t>SERV. PARA ELABORAR ELESTUDIO DE PRE INVERSION A NIVEL DE FICHA GENERAL PROYECTO DE INVERSION DE BAJA Y MEDIANA COMPLEJIDAD "CREACION DE LA MINI C.H. PURPUR</t>
  </si>
  <si>
    <t>10178572348
 SANCHEZ HUERTAS CARLOS E.</t>
  </si>
  <si>
    <t>EJECUCION</t>
  </si>
  <si>
    <t>OS-180-2022 SIAF-525</t>
  </si>
  <si>
    <t>3,500.00</t>
  </si>
  <si>
    <t>OS-181-2022 SIAF-538</t>
  </si>
  <si>
    <t>OS-185-2022 SIAF-549</t>
  </si>
  <si>
    <t>6,000.00</t>
  </si>
  <si>
    <t>OS-186-2022 SIAF-542</t>
  </si>
  <si>
    <t>OS-185-2022 SIAF-567</t>
  </si>
  <si>
    <t>11,404.56</t>
  </si>
  <si>
    <t>OS-190-2022-SIAF-568</t>
  </si>
  <si>
    <t>OS-191-2022 SIAF-569</t>
  </si>
  <si>
    <t>22,001.76</t>
  </si>
  <si>
    <t>OS-192-2022 SIAF-572</t>
  </si>
  <si>
    <t>15,006.00</t>
  </si>
  <si>
    <t>OS-199-2022 SIAF-593</t>
  </si>
  <si>
    <t>SERVICIO DE LINEA DEDICADA DE INTERNET A 100 MB-SEDE CENTRAL</t>
  </si>
  <si>
    <t>20552504641
 OPTICAL TECHNOLOGIES SAC - OPTICAL NETWORKS</t>
  </si>
  <si>
    <t>OS-203-2022 SIAF-617</t>
  </si>
  <si>
    <t>OS-204-2022 SIAF-618</t>
  </si>
  <si>
    <t>SERVICIO PARA EVALUACION Y DIAGNOSTICO DE LAS PERDIDAS TECNICAS DE LAS SUBESTACIONES ELECTRICAS DE DISTRIBUCION DEL PECH</t>
  </si>
  <si>
    <t>19,200.00</t>
  </si>
  <si>
    <t>10409554925
 CORDOVA ARBURQUEQUE JIMY</t>
  </si>
  <si>
    <t>OS-212-2022 SOAF-640</t>
  </si>
  <si>
    <t>SERV. DE VERIFICACION DE CUMPLIMIENTO DEL PROCESO DE RECUPERO DE ENERGIA ELECTRICA POR VULNERACION DE LAS CONDICIONES DEL SUMINISTRO ELECTRICO POR ERROR EN EL SISTEMA DE MEDICION Y POR CONSUMO DE ENERGIA ELECTRI SIN AUTORIZAC. DEL PECH</t>
  </si>
  <si>
    <t>27,000.00</t>
  </si>
  <si>
    <t>10721856653
 CRUZ PRECIADO MARCO ANTONIO</t>
  </si>
  <si>
    <t>OS-216-2022 SIAF-645</t>
  </si>
  <si>
    <t>OS-226-2022 SIAF-668</t>
  </si>
  <si>
    <t>SERV. DE ASESORAMIENTO LEGAL EN PROCESOS ADMINSITRATIVOS SANCIONADORES EN LA ETAPA DE PRECALIFICACION DE LA SECRET. TECNICA DE PROCEDIMIENTO ADMINISTRATIVO DISCIPLINARIO</t>
  </si>
  <si>
    <t>10329814594
 DELGADO NOLASCO ELVIS PRESLEY</t>
  </si>
  <si>
    <t>OS-232-2022 SIAF-697</t>
  </si>
  <si>
    <t>SERV. TRANSPORTE Y TRASLADO DE PERSONAL EVENTUAL PARA LA ACTIVIDAD DE MTTO DE CAMINOS DE ACCESO Y DESARENAMIENTO DE CAMINOS</t>
  </si>
  <si>
    <t>28,248.00</t>
  </si>
  <si>
    <t>OS-233-2022 SIAF-698</t>
  </si>
  <si>
    <t>SERV. ESPECIALIZADO PARA SUPERVISAR LA EJECUCION DE UNPOZO TUBULAR EN LA SEDE CENTRAL DEL PECH</t>
  </si>
  <si>
    <t>19,800.00</t>
  </si>
  <si>
    <t>10164404540
 SANCHEZ TANTALEAN JOSE J.</t>
  </si>
  <si>
    <t>OS-240-2022 SIAF-722</t>
  </si>
  <si>
    <t>SERV. PARA LA IDENTIFICAC. DE DEFICIENCIAS TIFICAS DE MEDIA TENSION DEL SISTEMA ELECTRICO DEL PECH</t>
  </si>
  <si>
    <t>10451359687
 RUFINO ADRIANZEN WILDER</t>
  </si>
  <si>
    <t>OS-245- SIAF-752</t>
  </si>
  <si>
    <t>10402080421
 BERNUY PINEDA VIKTOR HAOUSSYN ALEXANDER</t>
  </si>
  <si>
    <t>OS-234-2022 SIAF-708</t>
  </si>
  <si>
    <t>2,247.00</t>
  </si>
  <si>
    <t>02.09.0221</t>
  </si>
  <si>
    <t>OS-795-2022 SIAF-1795</t>
  </si>
  <si>
    <t>OS-260-2022 SIAF-824</t>
  </si>
  <si>
    <t>PAGO DE CANON POR USO DE EQUIPOS DE COMUNICACIÓN MOVIL PARA EL AÑO 2022</t>
  </si>
  <si>
    <t>30,176.00</t>
  </si>
  <si>
    <t>20131379944
 MINIST. DE TRANSP. COMUNIC. VIVIENDA Y CONSTRUCCION</t>
  </si>
  <si>
    <t>OS-261-2022 SIAF-826</t>
  </si>
  <si>
    <t>20274129809
 MEDICIONESS DE ENERGIA S.A.C.</t>
  </si>
  <si>
    <t>OS-262-2022 SIAF-827</t>
  </si>
  <si>
    <t>SERV. ESPECIALIZADO EN CALCULO DE PORCENTAJE MAXIMO DE FACTURACION DEL SERV. DE APLUMBRADO PUBLICO PERIODOS 2019, 2020 Y 2021</t>
  </si>
  <si>
    <t>OS-274-2022 SIAF-842</t>
  </si>
  <si>
    <t>SERV. DE GESTION DE REDES SOCIALES (CONMUITY MANAGEMENT)</t>
  </si>
  <si>
    <t>36,792.00</t>
  </si>
  <si>
    <t>10424298471
 URBINA CORREA MIGUEL ANGEL A.</t>
  </si>
  <si>
    <t>OS-275-2022 SIAF-844</t>
  </si>
  <si>
    <t>SERV. MTTO. ESPECIALIZADO DE LOS SERVIDORES, SEGURIDAD Y RESPALDO DE LA INFORMAC. DE LA ENTIDAD, SERVIDORES FIREWAL, CONTROLADOR DE DOMINIO , STORAGE, WEB, APLICACIONES, BASE DE DATOS</t>
  </si>
  <si>
    <t>10428978795
 PAREDES SAAVEDRA RICHARD</t>
  </si>
  <si>
    <t>OS-277-2022 SIAF-849</t>
  </si>
  <si>
    <t>SERV. SANEAMIENTO ADMINISTRATIVO DE LOS BIENES MUEBLES QUE OBRAN FISICAMENTE CON TERCEROS</t>
  </si>
  <si>
    <t>10411067501
 RODRIGUEZ CRUZADO MARCO A.</t>
  </si>
  <si>
    <t>OS-284-2022 SIAF-880</t>
  </si>
  <si>
    <t>SERV, DE SOPORTE DE MTTO. DEL SISTEAM DELA REA DE PERSONAL DEL PECH.</t>
  </si>
  <si>
    <t>OS-285-2022 SIAF-861</t>
  </si>
  <si>
    <t>SERV. DE EVALUACION Y DIAGNOSTICO DELESTADO DE LS CUENTAS POR COBRAS Y LENAMIENTOS DE LA GSTION DE COBRANZA EN EL MARCO DEL D.L. 1441</t>
  </si>
  <si>
    <t>36,000.00</t>
  </si>
  <si>
    <t>OS-286-2022 SIAF-883</t>
  </si>
  <si>
    <t>SERV. DE MONITOREO Y SEUIMIENTO EN EL USO DE CONTROLADORES BIOLOGICOS-HONGOS BENEFICOS APRA CONTROL DE PLAGAS Y ENFERMEDADES DE CULTIVOS EN EL AMBITO DEL PECH</t>
  </si>
  <si>
    <t>10456643553
 ENRIQUEZ CRUZ ELVIA DIOSELINDA</t>
  </si>
  <si>
    <t>OS-287-2022 SIAF-884</t>
  </si>
  <si>
    <t>SERV. TRABAJADORA SOCIAL, BRINDAR APOYO A LOS TRABAJADORES DEL PECH</t>
  </si>
  <si>
    <t>10178429456
 VERASTEGUI LLAQUE IRMA MARINA</t>
  </si>
  <si>
    <t>OS-294-2022 SIAF-907</t>
  </si>
  <si>
    <t>SERV. DE APOYO EN LA LOTIZACION Y ALMACENAMIENTO DE LOS BIENES MUEBLES IDENTIFICADOS</t>
  </si>
  <si>
    <t>16,200.00</t>
  </si>
  <si>
    <t>10181674542
 DIOSES PORTURAS TOMAS A.</t>
  </si>
  <si>
    <t>OS-295-2022 SIAF-908</t>
  </si>
  <si>
    <t>SERV. ELABORAC. DE TERMINOS DE REF. DE INFORME TECNICO PARA LA IMPLEMENTAC. DE MEDIDORES EN EL SECTOR SANTO DOMINGO PARA EL MONITOREO DE NIVELES Y CAUDALES DE AGUA CIRDCULANTES EN EL CANAL MADRE Y CAUDALES DE ENTREGA A LOS CANALES LATERALES VALLE MOCHE</t>
  </si>
  <si>
    <t>32,050.00</t>
  </si>
  <si>
    <t>10419278403
 GOMEZ ORTIZ JUAN JOSE</t>
  </si>
  <si>
    <t>OS-305-2022 SIAF-929</t>
  </si>
  <si>
    <t>SERV. DE ANALISIS, RECOPILACION Y ELABORACION DE BASE DE DATOS POR PRSUNTAS DEUDAS PREJUDICIALES AL SISTEMA PRIVADO DE PENSIONES - AFP</t>
  </si>
  <si>
    <t>10181725139
 ESCAJADILLO HUERTA FRANCISCO EDUARDO</t>
  </si>
  <si>
    <t>OS-309-2022 SIAF-937</t>
  </si>
  <si>
    <t>SERV ASESORIA LEGAL PARA LA SECRETARIA TECNICA PAD- PARA EMITIR OPINION LEGAL Y/O ABSOLVER CONSULTAS, ANALIZAR Y EVALUAR LAS DENUNCIAS YO EXPEDIENTES DE PROCESOS ADMINISTRATIVO SANCIONADORES</t>
  </si>
  <si>
    <t>OS-319-2022 SIAF-1032</t>
  </si>
  <si>
    <t>SERV. DE LEVANTAMIENTO Y DIGITALIZAC. DE INFORMAC. DE LA I ETAPA DEL CANAL MADRE TAMO SALID DE LA BOCATOMA - VIRU-MOCHE</t>
  </si>
  <si>
    <t>10763720816
 VILCHEZ DEZA LINO EDUARDO</t>
  </si>
  <si>
    <t>OS-320-2022 SIAF-134</t>
  </si>
  <si>
    <t>SERV. DE LEVANTAMIENTO Y DIGITALIZAC. DE INFORMAC. DE LA BOCATOMA 412 m.s.n.m.</t>
  </si>
  <si>
    <t>10724023920
 CISNEROS TORRES GERSON ANDREE</t>
  </si>
  <si>
    <t>OS-323-2022 SIAF-1047</t>
  </si>
  <si>
    <t>SERV. PARA EL ANALISIS DE OPERACIÓN DE LAS REDES DE DISTRIBUCION DEL SISTEMA ELECTRICO</t>
  </si>
  <si>
    <t>10726721942
 SILVA TEJADA DIEGO ALONSO</t>
  </si>
  <si>
    <t>OS-330-2022 SIAF-1074</t>
  </si>
  <si>
    <t>SERV. PARA EL ANALISIS Y PROGRAMACION DE APLICACIONES WEB PARA LA IMPLEMENTAC. Y SOPORTE INFORMATICO DE SISTEMA DE PRODUCC. AGRICOLA Y EL SISTEMA DE EFICIENCIA DE RIEGO</t>
  </si>
  <si>
    <t>OS-332-2022 SIAF-1077</t>
  </si>
  <si>
    <t>SERV. PARA SUPERV. DEL ESTUDIO DE EVALUACION TECNICA EN CAMPO Y GABINETE, PARA MEJORAR LAS COMUNICACIONES EN LAS BANDAS VHF(RADIO COMUNICACIÓN) Y SUPERV. Y SEGUIMIENTOO DE MTTO. DEL SISTEMA DE COMUNICACIÓN</t>
  </si>
  <si>
    <t>29,700.00</t>
  </si>
  <si>
    <t>10181144667
 DIAZ VARGAS JULIO MARIO</t>
  </si>
  <si>
    <t>OS-338-2022 SIAF-1091</t>
  </si>
  <si>
    <t>ELABORACION DE INFORME DE EVALUACION DE RIESGOS DE LA BOCATOMA CHAVIMOCHIC</t>
  </si>
  <si>
    <t>10175349869
 PLACENCIA GALLARDO WILDER ORLANDO</t>
  </si>
  <si>
    <t>OS-361-2022 SIAF-1178</t>
  </si>
  <si>
    <t>ELABORACION DE FORMATOS DE COMPENSACION EN CUMPLIMIENTO DE LOS PROCEDIMEINTO DE CALIDAD DE TENSION Y SUMINISTRO DE LA NTCSE</t>
  </si>
  <si>
    <t>26,000.00</t>
  </si>
  <si>
    <t>OS-362-2022 SIAF-1188</t>
  </si>
  <si>
    <t>SERV. MTTO. Y SOPORTE DE SOFTWARE PARA LA EMISION DE DOCUEMNTOS ELECTRONICOS O SOFTWARE DE FACTURAC. ELECTRONICA - SUNAT Y REGISTRO VENTAS</t>
  </si>
  <si>
    <t>10458508076
 FERNANDEZ CERNA VERTH DAVID</t>
  </si>
  <si>
    <t>OS-369-2022 SIAF-1238</t>
  </si>
  <si>
    <t>SERV. PERITO TASADOR PARA REALIZAR VALORIZACIONES SEÑALADAS EN LA R.E.R. Nº 100-2017 SOBRE PROCEDIMIENTO DE VENTA DIRECTA DE TERRENOS A FAVOR DE TERCEROS</t>
  </si>
  <si>
    <t>32,400.00</t>
  </si>
  <si>
    <t>10180715512
 DE LA ROSA SILVA JOSE FERNANDO</t>
  </si>
  <si>
    <t>OS-383-2022 SIAF-1271</t>
  </si>
  <si>
    <t>SERV. DE VERIFICACION DE CUMPLIMIENTO DEL PROCESO DE EJECUCION DE LAS ACTIVIDADES COMERCIALES FISE RQUERIDOS POR OSINERGMIN</t>
  </si>
  <si>
    <t>10450567251
 RODRIGUEZ SOLORIZANO OSCAR ALONSO</t>
  </si>
  <si>
    <t>OS-384-2022 SIAF-1273</t>
  </si>
  <si>
    <t>COMO ESPECIALIS ENEL SISTEMA DE GESTION DE SEGURIDAD Y SALUD EN ELTRABAJO EN RELACION DE LAS ACCIONES DE IMPLEMENTAC. DE LOS DOCUMENTOS DE GESTION PARA PREVENCION DE ACCIDENTES U PROPAGACIOM DE ENFERMEDADES TRANSMISIBLES</t>
  </si>
  <si>
    <t>OS-385-2022 SIAF-1274</t>
  </si>
  <si>
    <t>SERV. DE MONITOREO SATELITAL GPS DE VEHICULOS DEL PECH</t>
  </si>
  <si>
    <t>27,598.41</t>
  </si>
  <si>
    <t>2055229043
 SATELCAR PERU</t>
  </si>
  <si>
    <t>OS-397-2022 SIAF-1307</t>
  </si>
  <si>
    <t>SERV. ANALISIS FISICO QUIMICOS Y MICROBIOLOGICOS PARA LA DETERMINACION DE INDICADORES DE CONAMINACION QUIMICA Y MICROBIOLOGICA DEL MONITOREO DE LA CALIDAD DE LAS AGUAS SUPERFICIALES</t>
  </si>
  <si>
    <t>10441070859
 BACA ARDILES ROSA ANAIS</t>
  </si>
  <si>
    <t>OS-404-2022 SIAF-1339</t>
  </si>
  <si>
    <t>COMO MEDICO PARA IMPLEMENTAR LA RESOL. MINIT. 1275-2021-MINSA Y MODIFICATORIAS, PARA VIGILANCIA DE LA SALUD DE LOS TRABAJADORES DEL PECH</t>
  </si>
  <si>
    <t>OS-405-2022 SIAF-1340</t>
  </si>
  <si>
    <t>COMO ENFERMERA PARA IMPLEMENTAR LA RESOL. MINIST. 1275-202021-MINSA</t>
  </si>
  <si>
    <t>30,400.00</t>
  </si>
  <si>
    <t>OS-406-2022 SIAF-1343</t>
  </si>
  <si>
    <t>COMO ESPECIALISTA EN ADQUISICIONES Y CONTRATACIONES CON EL ESTADO PARA ASESORIA EN EL DESARRROLLO DE LAS ACTIVIDADES DENTRO DE LA CADENA DE ABASTECIMIENTO</t>
  </si>
  <si>
    <t>10484421060
 OBESO RIOS PAOLA LIZBETH</t>
  </si>
  <si>
    <t>OS-420-222 SIAF-1379</t>
  </si>
  <si>
    <t>APOYO EN LA IMPLEMENTACION Y EJECUCION DE LAS ACTIVIDADES DE MTTO. DE LAS OBRAS CIVILES DE LA INFRAESTRUCTURA HIDRAULICA MAYOR DEL PECH</t>
  </si>
  <si>
    <t>36,750.00</t>
  </si>
  <si>
    <t>10450879504
 CELIS SOSA EDWIN ED.</t>
  </si>
  <si>
    <t>PAGO DE MULTA INTERPUESTA POR OSNERGMIN</t>
  </si>
  <si>
    <t>135,529.00</t>
  </si>
  <si>
    <t>20376082114
 ORGANISMISMO SUPERVISOR DE LA INVERSION EN ENERGIA Y MINERIA</t>
  </si>
  <si>
    <t>SERV. DE ELABORACION DE INFORMACION TECNICA Y REPORTE A OSINERGMIN DE CALIDAD ALUMBRADO PUBLICO E BASE A LA NORMA TECNICA DE CALIDAD DE LOS SERV. ELECTRICOS 1ER, Y 2DO. SEMESTRES AÑO 2022</t>
  </si>
  <si>
    <t>26,500.00</t>
  </si>
  <si>
    <t>2053975164
 GEA - INGENIERIA Y CONSTRUCCION S.R.L.</t>
  </si>
  <si>
    <t>RENOVACION DE LICENCIA DE SFTWARE ANTIVIRUS Y DESPLIEGUE EN EQUIPOS</t>
  </si>
  <si>
    <t>20100863023
 SOFTLAND PERU S.A.</t>
  </si>
  <si>
    <t>SERV, DE CALIBRAC. Y CONTROL ANTIFRAUDE DE LOS SISTEMAS DE MEDICIION ELECTRICA DE LOS CLIENTES MAYORES Y SUB ESTACIONES DE TRANSFORMACION DEL PECH PERIODO 2022</t>
  </si>
  <si>
    <t>35,211.20</t>
  </si>
  <si>
    <t>10415541169
 SANCHEZ SOLIS BILMER UDIMER</t>
  </si>
  <si>
    <t>SERV. DE RECOPILACION DE INFORMAC. EN CAMPO DE LAS DEFICIENCIAS EN ESTRUCTURAS Y CONEXIONES ELECTRICAS BT DEL PECH</t>
  </si>
  <si>
    <t>34,500.00</t>
  </si>
  <si>
    <t>SERV. DE APOYO EN ESTUDIOS, IOARR, Y PROYECTOS DE INVERSION RELACIONADO A OBRAS CIVILES E HIDRAULICA DEL PECH</t>
  </si>
  <si>
    <t>10081043219
 SALCEDO VILLEGAS LUIS A.</t>
  </si>
  <si>
    <t>SERV. PARA LA REGULARIZACION Y REPORTE (ARVHIVO FUENTE) DE LAS MEDICIONES DE CALIDAD DE TENSION AÑOS 2020 Y 2021</t>
  </si>
  <si>
    <t>20559785149
 EDISON INGENIEROS &amp; CONSULTORES</t>
  </si>
  <si>
    <t>SERV. PARA EL PROCESAMIENTO DE LA INFORMAC. TECNICA DE CAD DE 160 EXOED. ADMINISTRATIVO</t>
  </si>
  <si>
    <t>10447976078
 ALTAMIRANO CONSTANTINO JORGE A.</t>
  </si>
  <si>
    <t>SERV. PARA EL ANALISIS DE FALLAS EN LOS SISTEMAS DE TRANSMISION DE L PECH</t>
  </si>
  <si>
    <t>10450905343
 CARRUITERO CHAVEZ CARLO E</t>
  </si>
  <si>
    <t>SERV. RECOPILACON DE EXPED TECNICOS, PROYECTOS DE SISTEMA DE DISTRIBUCION Y UTILIZ., ORDEN DE TRABAJO Y AVISOS RADIALES DE LOS PERIODOS 2017 AL 2020</t>
  </si>
  <si>
    <t>10448352680
 CASTILLO VELASQUEZ MARCELA M.</t>
  </si>
  <si>
    <t>SERV. PARA EL CUMPLIMIENTO DE ESTANDARES DE CALIDAD DE SUMINISTROS ELECTRICOS EN CUMPLIMIENTO DE LA RESOLUC. 616-2008</t>
  </si>
  <si>
    <t>SERV. ELABORAC. DE BASE DE DATOS MATERIALES Y COMPONENTES</t>
  </si>
  <si>
    <t>22,400.00</t>
  </si>
  <si>
    <t>10702510126
 DELGADO ESQUERRE DILAN RAY</t>
  </si>
  <si>
    <t>SERV. ÁRA PROCESAMIENTO DE LA INFORMAC. TECNICA DE GIS DE 160 EXPED. ADMINISTRATIVOS</t>
  </si>
  <si>
    <t>1071099277
 ZAVALETA VEREAU ERICK GIANFRANCO</t>
  </si>
  <si>
    <t>SERV. APOYO EN LA LABORAC. DE INFORMES DE GESTION DE ATENCION AL CLIENTE 2022 DEL SERV. PUBLICO DE ELECTRICIDAD EN CHAO</t>
  </si>
  <si>
    <t>17,400.00</t>
  </si>
  <si>
    <t>10462035352
 FERRRADAS GALVEZ JUAN MANUEL</t>
  </si>
  <si>
    <t>SERV. PARA EL ESTUDIO DE MEDIA Y BAJA TENSION (AMPLIACIONES DE REDES ELECTRICAS)</t>
  </si>
  <si>
    <t>10434751310
 DELGADO SANTA CRUZ JHONNY IVAN</t>
  </si>
  <si>
    <t>SERV. DE GOLOCALIZACION DE LOSPUNTOS DE ALUMBRADOS PUBLICOS EN CUMPLIMIENTO A RESOL. 078-2007-OS</t>
  </si>
  <si>
    <t>33,900.00</t>
  </si>
  <si>
    <t>20602438067
 ARCHITECT COMPANY S.R.L.</t>
  </si>
  <si>
    <t>SERV. ELABORAC. DE UN DIGANOSTICO Y PROPUESTA DE TRABAJO DE FORESTACION EN LOS VALLE DE CHAO Y VIRU</t>
  </si>
  <si>
    <t>10073268686
 ORTIZ MELENDEZ ALFREDO MIGUEL</t>
  </si>
  <si>
    <t>SERV. EMITIR OPINION Y CRITERIO TECNICOS AL PROYECTO DE ADENDA DE REANUDACION DE OBRA Y APOYO EN LAS ACTIV.</t>
  </si>
  <si>
    <t>36,200.00</t>
  </si>
  <si>
    <t>10091884190
 BRIONES GUTIERREZ JORGE ENRIQUE</t>
  </si>
  <si>
    <t>SERV. DE EXAMENES MEDICOS PRE OCUPACIONESL PARA TRABAJADORES DEL PECH</t>
  </si>
  <si>
    <t>36,661.00</t>
  </si>
  <si>
    <t>2481672768
 HIOME SAFETY SAC</t>
  </si>
  <si>
    <t>EMITIR POINON Y CRITERIO TECNICO Y FINANCIERO CONTRACTUALES AL PROYECTO DE ADENDA DE REANUDACION DE OBRA Y APOYAR EN ACTIVIDADES PREVIA ALA REANUDACION</t>
  </si>
  <si>
    <t>10164718544
 DIAZ ORREGO FERNANDO VLADIMIRO</t>
  </si>
  <si>
    <t>SERV. ELABORAC. Y PROGRAMAS DE MTTO., PREDICTIVOS, PREVENTIVOS, CORRECTIVOS Y PLANES DEINVERSION DE LAS REDES DE MEDIA TENSION AL-1 Y AL-2 DEL SISTEMA ELECTRICO DE CHAO 2022-2023</t>
  </si>
  <si>
    <t>2601985650
 JOSE LUIS MEDINA CASTILLO SAC.</t>
  </si>
  <si>
    <t>SERV. PARA ELABORAR LOS DISEÑOS ELECTROMECANICOS, HIDROMECANICOS, ELECTRICOS Y SISTEMA DE AUTOMITIZACION A NIVEL "MEJORAM. DEL SISTEMA DE PROUDCC. Y LINEA DE CONDUCC. CHAVIMOCHIC, PARA EL SERV. DE AGUA POTABLE EN 8 DISTRITOS -TRUJILLO</t>
  </si>
  <si>
    <t>10411610379
 SANCHEZ VASQUEZ BORIS MARCIAL</t>
  </si>
  <si>
    <t>SERV. DE VERIFICAC. DE CONSUMOS ATIPICOS EN CUMPLIMIENTO DE LA RESOLUC. DE LA SALA PLENA 02-2018</t>
  </si>
  <si>
    <t>10458110397
 DAVILA GRAUS GROVER JOSSIMAR</t>
  </si>
  <si>
    <t>SERV. DE ASESORIA Y SOPORTE EN EL PROCESO DE ADECUACION AMBIENTAL EN EL MARCO DEL MEJORAMIENTO Y LA AMPLIACION DE LA PTAP</t>
  </si>
  <si>
    <t>20481298203
 R &amp; R CONSTRUCTORES SAC</t>
  </si>
  <si>
    <t>SERV. REVISION DE LOS CALCULOS DE REAJUSTES E INTERESES Y OTROS COSTOS DETERMINADOS EN LA LIQUIDAC. DEL CONTRATO DE LA OBRA "MEJORAM. DE LA BOCATOMA CHAVIMOCHIC"</t>
  </si>
  <si>
    <t>32,000.00</t>
  </si>
  <si>
    <t>1007008390
 CORTEGANA MONARES LUIS A.</t>
  </si>
  <si>
    <t>SERV. DE FABRICAC. DE DOS COMPUERTAS Y ACCESORIOS PARA LA PTAP</t>
  </si>
  <si>
    <t>35,990.00</t>
  </si>
  <si>
    <t>2461290130
 METAL MECANICA F&amp;J EIRL</t>
  </si>
  <si>
    <t>SERV. DE ELABORACION DE LA INGENIERIA A DETALLE DEL PROYECTO DE INVERSION "MEJORAM. DEL SISTEMA DE PRODUCC. LINEA DE CONDUCCION CHAVIMOCHIC PARA EL SERV. DE AGUA POTABLE EN 8 DISTRITO - TRUJILLO</t>
  </si>
  <si>
    <t>36,800.00</t>
  </si>
  <si>
    <t>161639107
 SANDOVAL OBESO JOSE VICTOR</t>
  </si>
  <si>
    <t>SERV. MTTO. PREVENTIVO DE TABLEROS ELECTRICOS DE DISTRIBUCION</t>
  </si>
  <si>
    <t>35,848.40</t>
  </si>
  <si>
    <t>20559715876
 ARNINSA CONTRATISTAS &amp; CONSULTORES SAC</t>
  </si>
  <si>
    <t>SERV. SISTEMA DE INFORMAC. GEOGRAFICA (AUTOCAD, ARGIS) PARA PLANIFICAR, ORGANIZAR, CUANTIFICAR LA INFORMAC. TECNICA DE LA INFRAESTRUCTURA DEL OS SITEMA DE GENERACION Y TRANSM.</t>
  </si>
  <si>
    <t>APOYO ADMINISTRATIVO, DIGITALIZAC. Y ORGANIZAC. DE EXPEDIENTES DE NUEVOS SUMINISTROS DE ENERGIA ELECTRICA MONOFASICA Y TRIFASICA UDECH</t>
  </si>
  <si>
    <t>10680096936
 NARRO AGREDA PATRICIA ROSA</t>
  </si>
  <si>
    <t>SERV. PARA LA EVAUACION Y DIAGNOSTICO DE TRABLEROS ELECTRICOS DEL AS SUBESTACIONES DE TRANSFORMAC. Y DISTRIBUC DEL PECH</t>
  </si>
  <si>
    <t>10189035743
 BAZAN SAENZ VICENTE</t>
  </si>
  <si>
    <t>SERV. MTTO. PREVENTIVO DE PUESTAS A TIERRA DE LAS SUBESTACIONES RURALES DE DISTRIBUCION DEL PECH</t>
  </si>
  <si>
    <t>34,869.00</t>
  </si>
  <si>
    <t>10415767132
 CABEZAS RODAS MARCO ANTONIO</t>
  </si>
  <si>
    <t>SERV. DE APOYO EN ESTUDIOS DE AGUAS SUBTERRANEAS EN EL VALLE CHICAMA DELPROYECTOO DE INVERSION CON CODOIGO IDEA Nº 178690</t>
  </si>
  <si>
    <t>36,700.00</t>
  </si>
  <si>
    <t>1016440450
 SANCHEZ TANTALEAN JOSE JULIO</t>
  </si>
  <si>
    <t>ADQUISICIÓN DE TUBERIA HDPE DE 160 MM PE 100 SDR17 PN 10 BAR - PROYECTO VIRÚ- HUAMANZAÑA</t>
  </si>
  <si>
    <t>OCAM-2022-832-63</t>
  </si>
  <si>
    <t>20573809859 - B. RUFFNER INGENIEROS S.A.C.</t>
  </si>
  <si>
    <t>ADQUISICIÓN DE TUBERIA PVC SAP 1.5" C-7.5 X 5M S/P, RIEGO TECNIFICADO SANTIAGO DE CHUCO Y CACHICADAN</t>
  </si>
  <si>
    <t>OCAM-2022-832-114</t>
  </si>
  <si>
    <t>20376113443 - EUROTUBO S.A.C.</t>
  </si>
  <si>
    <t>ADQUISICION DE TUBERIA PVC CLASE 10 X 5 M - RIEGO TECNIFICADO SANTIAGO DE CHUCO Y CACHICADAN</t>
  </si>
  <si>
    <t>OCAM-2022-832-113</t>
  </si>
  <si>
    <t>ADQUISICION DE TUBOS DE POLIETILENO DE 160MM HDPE SDR 17 PE100 PROYECTO MOCHE</t>
  </si>
  <si>
    <t>OCAM-2022-832-51</t>
  </si>
  <si>
    <t>10249656238 - CHAVEZ BAÑOS MARIA BELEN</t>
  </si>
  <si>
    <t>ADQUISICIÓN DE TUBERIA HDPE 110 MM SDR 13.6 - CHICAMA</t>
  </si>
  <si>
    <t>OCAM-2022-832-60</t>
  </si>
  <si>
    <t>20400084387 - INSTALACIONES SANITARIAS INGENIEROS EIRL</t>
  </si>
  <si>
    <t>ADQUISICION DE SEMILLA PINO RADIATA PARA EL PROYECTO VIRU</t>
  </si>
  <si>
    <t>10266702928 - JULIO PAJARES CUEVA</t>
  </si>
  <si>
    <t>ADQUISICION DE POLIESTER DE ALTA TENACIDAD PROYECTO CHICAMA</t>
  </si>
  <si>
    <t>20601002915 - CONSULTORA &amp; CONSTRUCTORA URTEAGA DIAZ S.R.L</t>
  </si>
  <si>
    <t>ADQUISICIÓN DE TANQUE SURTIDOR PORTATIL DE COMBUSTIBLE Y ACCESORIOS PROYECTO VIRU</t>
  </si>
  <si>
    <t>20603087861 - CHEMICAL FORTE E.I.R.L.</t>
  </si>
  <si>
    <t>ADQUISICION DE HERRAMIENTAS PROYECTO CHICAMA</t>
  </si>
  <si>
    <t>20534688700 - SANTA MARINA EQUIPOS MINERIA Y CONSTRUCCION E.I.R.L.</t>
  </si>
  <si>
    <t>ADQUISICION DE BOLSAS DE POLIETILENO PROYECTO MOCHE</t>
  </si>
  <si>
    <t>20605964304 - CORPORACION MARTINEZ FERNANDEZ E.I.R.L.</t>
  </si>
  <si>
    <t>ADQUISICION DE PALA TIPO RECTA PROYECTO CHICAMA</t>
  </si>
  <si>
    <t>20601495032 - ALVA &amp; ROAN S.A.C.</t>
  </si>
  <si>
    <t>ADQUISICION DE PERFIL HDPE TIPO E 4" PROYECTO VIRU</t>
  </si>
  <si>
    <t>ADQUIAIION DE SEMILLA DE PINUS RADIATA PARA EL PROYECTO CHICAMA</t>
  </si>
  <si>
    <t>20453252885 - AGRICOLA Y SERVICIOS SAN LORENZO S.R.L.</t>
  </si>
  <si>
    <t>ADQUISICION DE HERRAMIENTAS DEL PROYECTO MOCHE DEL COMPONENTE FORESTAL</t>
  </si>
  <si>
    <t>20602763243 - PROFESOR TOPO S.A.C.</t>
  </si>
  <si>
    <t>ADQUISICION DE PERFIL HDPE, GRAPADORA Y GRAPAS PARA EL PROYECTO CHICAMA</t>
  </si>
  <si>
    <t>ADQUISICIÓN DE MAQUINA PARA SOLDADURA POR FUSIÓN DE TUBERÍA HDPE ARA EL PROYECTO MOCHE</t>
  </si>
  <si>
    <t>ADQUISICION DE BOLSAS DE PILIETILENO DE 2X4X7 PROYECTO CHICAMA</t>
  </si>
  <si>
    <t>20453781284 - SERVICIOS AGROPECUARIOS E INGENIEROS SRL</t>
  </si>
  <si>
    <t>ADQUISICION DE HERRAMIENTAS PARA EL PROYECTO VIRU Y HUAMANZAÑA</t>
  </si>
  <si>
    <t>ADQUISICION DE VALVULAS Y ACCESORIOS - PROYECTO MOCHE</t>
  </si>
  <si>
    <t>ADQUISICION DE FILM AGRICOLA Y PLASTICO TRANSPARENTE DOBLE ANCHO PARA COM. FORESTAL PROYECTO CHICAMA</t>
  </si>
  <si>
    <t>ADQUISICION DE DIFERENCIA DE PRODUCTO LACTEO PARA EL PERSONAL DE LA GERENCIA REGIONAL DE AGRICULTURA, APROBADO MEDIANTE RGR 227-2022-GRLL-GGR-GRAG</t>
  </si>
  <si>
    <t>20477171321 -NEGOCIOS NEGI S.A.C.</t>
  </si>
  <si>
    <t>ADQUISICION DE MATERIALES DE JUNTA Y CONCRETO PROYECTO VIRU</t>
  </si>
  <si>
    <t>20482708596 - FERRETERIA INDUSTRIAL ALEJANDRA S.A.C.</t>
  </si>
  <si>
    <t>MADERA DE PINO PARA ENCOFRADO - PROYECTO VIRÚ</t>
  </si>
  <si>
    <t>10190755105 - CARRANZA GUTIERREZ SANTOS MIGUEL</t>
  </si>
  <si>
    <t>ADQUISICION DE AGROQUIMICOS PARA EL COMPONENTE FORESTAL PROYECTO VIRU</t>
  </si>
  <si>
    <t>20540088137 - AGROMOCHICA E.I.R.L.</t>
  </si>
  <si>
    <t>ADQUIUSICION DE SEMILLA DE PINUS RADIATA PROYECTO MOCHE</t>
  </si>
  <si>
    <t>20402641241 - DISTRIBUIDORA AGROSERVIS EIRL</t>
  </si>
  <si>
    <t>ADQUISICION DE FILM AGRICOLA PROYECTO MOCHE</t>
  </si>
  <si>
    <t>ADQUISICION DE ESTACION TOTAL PARA TOPOGRAFIA PROYECTO MOCHE</t>
  </si>
  <si>
    <t>20504245374 - GEOMATIC INSTRUMENTS CORPORATION S.A.C.</t>
  </si>
  <si>
    <t>ADQUISICION DE SEMILLA DE PINUS RADIATA PARA EL VIVERO FORESTAL PROYECTO TABLACHACA</t>
  </si>
  <si>
    <t>ADQUISICION DE ARENA ASIGNADA AL PROYECTO MOCHE</t>
  </si>
  <si>
    <t>20603719281 - SERVICENTRO JESUS DE NAZARET S.A.C.</t>
  </si>
  <si>
    <t>ADQUISICION DE SEMILLA DE PINUS RADITA PARA EL PROYECTO VIRU</t>
  </si>
  <si>
    <t>20559767671 - KAJIMA CORPORATION S.A.C.</t>
  </si>
  <si>
    <t>ADQUISICION DE HERRAMIENTAS PARA EL PROYECTO CHICAMA</t>
  </si>
  <si>
    <t>ADQUISICIÓN DE AGROFILM CALIBRE 10 PROYECTO VIRU</t>
  </si>
  <si>
    <t>ADQUISICION DE BOLSAS DE POLIETILENO DE 2X4X7 PROYECTO VIRU Y HUAMANZAÑA</t>
  </si>
  <si>
    <t>ADQUISICION DE HERRAMIENTAS PROYECTO VIRU Y HUMANZAÑA</t>
  </si>
  <si>
    <t>ADQUISICION DE MALLA RASCHEL PROYECTO MOCHE</t>
  </si>
  <si>
    <t>ADQUISICION DE PLASTICO AGROFILM CALIBRE 10 - PROYECTO VIRU HUAMANZAÑA</t>
  </si>
  <si>
    <t>ADQUISICION DE TRIPLAY FENOLICO FILM DE 1.22 X 2.44 X 18 MM PROYECTO VIRU</t>
  </si>
  <si>
    <t>ADQUISICIÓN DE MOTOCICLETAS LINEAL PARA EL PROYECTO 2513381 RECUPERACION DE LOS SERVICIOS ECOSISTÉMICOS DE REGULACIÓN HÍDRICA Y CONTROL DE EROSIÓN DE SUELOS EN LA CUENCA DEL RÍO MOCHE EN EL ÁMBITO DE LAS 4 PROVINCIAS DEL DEPARTAMENTO DE LA</t>
  </si>
  <si>
    <t>20556249769 - OTSUKI MOTORS S.A.C</t>
  </si>
  <si>
    <t>CONTRATACIÓN DE 01 LOCADOR PARA EL SERVICIO DE ADMINISTRADOR DE OBRA PARA EL PROYECTO MOCHE</t>
  </si>
  <si>
    <t>JUSTIFICACION: CONTRATAR LOS SERVICIOS DE UN LOCADOR PARA LA A.A. GRAN CHIMÚ.</t>
  </si>
  <si>
    <t>10738251666 - PRETEL RODRIGUEZ DAYLER JAIME</t>
  </si>
  <si>
    <t>JUSTIFICACION: CONTRATAR LOS SERVICIOS DE UN LOCADOR PARA LA A.A. CHEPÉN.</t>
  </si>
  <si>
    <t>10266979245 - DIAZ CUBAS MANUEL</t>
  </si>
  <si>
    <t>EN EJECUCIÓN</t>
  </si>
  <si>
    <t>JUSTIFICACION: CONTRATAR LOS SERVICIOS DE UN LOCADOR PARA LA OF. AG. BELLA AURORA.</t>
  </si>
  <si>
    <t>10438620988 - CARRERA ULLOA DANNY NEIDER</t>
  </si>
  <si>
    <t>JUSTIFICACION: CONTRATAR LOS SERVICIOS DE UN LOCADOR PARA LA OF. AG. ARICAPAMPA.</t>
  </si>
  <si>
    <t>10400590112 - ALFONSO MILLER AREDO REYES</t>
  </si>
  <si>
    <t>CONTRATACION DEL SERVICIO DE ASISTENTE ADMINISTRATIVO DEL PROYECTO MOCHE</t>
  </si>
  <si>
    <t>10406809523 - SANCHEZ CASTRO FLOR DE MARIA</t>
  </si>
  <si>
    <t>CONTRATACION DEL SERVICIO DE ASISTENTE ADMINISTRATIVO DEL PROYECTO VIRU</t>
  </si>
  <si>
    <t>10729386460 - RISCO REYES KEIKO VANESSA</t>
  </si>
  <si>
    <t>JUSTIFICACION: CONTRATAR LOS SERVICIOS DE UN LOCADOR PARA LA A.A. ASCOPE.</t>
  </si>
  <si>
    <t>10188544954 - SAUCEDO VARGAS JUAN ENRIQUE</t>
  </si>
  <si>
    <t>CONTRATAR LOS SERVICIOS DE UN LOCADOR PARA REALIZAR LAS FUNCIONES DE UN TECNICO AGROP.-OF. AG. COINA</t>
  </si>
  <si>
    <t>10442722931 - ZAVALETA TOLENTINO EVER</t>
  </si>
  <si>
    <t>JUSTIFICACION: CONTRATAR LOS SERVICIOS DE UN LOCADOR PARA LA A.A. PACASMAYO</t>
  </si>
  <si>
    <t>10416750055 - SOTO PORTOCARRERO LIBORIO</t>
  </si>
  <si>
    <t>JUSTIFICACION: CONTRATAR LOS SERVICIOS DE UN LOCADOR PARA LA A.A. PATAZ.</t>
  </si>
  <si>
    <t>10194274934 - ACUÑA HARO JAVIER</t>
  </si>
  <si>
    <t>CONTRATACIÓN DE 01 LOCADOR DE SERVICIO DE ESPECIALISTA EN SEGUIMIENTO CONTRATOS PARA EL PROYECT</t>
  </si>
  <si>
    <t>10471569726 - MENDOZA CABRERA JULIO CESAR</t>
  </si>
  <si>
    <t>CONTRATACIÓN DE 01 LOCADOR SEGUIMIENTO Y MONITOREO DE OBRA PARA EL PROYECTO MOCHE</t>
  </si>
  <si>
    <t>CONTRATACIÓN DE 01 LOCADOR PARA EL SERVICIO DE ASISTENTE DE SUPERVISIÓN PARA EL PROYECTO "RECUP</t>
  </si>
  <si>
    <t>10436637506 - FERNANDEZ LEON EDER DILMER</t>
  </si>
  <si>
    <t>CONTRATACION DEL SERVICIO DE MEDICO OCUPACIONAL ASIGNADO AL PROYECTO CHICAMA</t>
  </si>
  <si>
    <t>10460885731 - HENRIQUEZ GONZALES YULISSA MAYBETH</t>
  </si>
  <si>
    <t>SE REQUIERE EL SERVICIO DE PROFESIONAL ESPECIALISTA ESTRUCTURAL PARA PROYECTO CAPACIDADES INSTITUCIONALES</t>
  </si>
  <si>
    <t>10190826045 - EUSTAQUIO QUISPE EDUARDO VICENTE</t>
  </si>
  <si>
    <t>CONTRATACIÓN DE 01 LOCADOR MONITOREO DE OBRA PARA EL PROYECTO DE MOCHE</t>
  </si>
  <si>
    <t>CONTRATACIÓN DE 01 LOCADOR DE SERVICIO DE ESPECIALISTA EN SEGUIMIENTO CONTRATOS PARA EL PROYECTO DE MOCHE</t>
  </si>
  <si>
    <t>CONTRAT. DE 01 LOC. DE SERV. DE COORDINADOR DE PROY. DE INVER DEL PROG REG DE SIEM Y COS DE AGUA</t>
  </si>
  <si>
    <t>17167996370 - NOVOA FIGUEROA JORGE LUIS</t>
  </si>
  <si>
    <t>CONTRATACIÓN DE 01 LOCADOR PARA EL SERVICIO DE ASISTENTE DE SUPERVISIÓN PARA EL PROYECTO DE VIRU</t>
  </si>
  <si>
    <t>CONTRATACIÓN DE 01 LOCADOR PARA SERVICIO DE FORMALIZACIÓN Y OTORGAMIENTO DE DERECHO DE USO DE AGUA</t>
  </si>
  <si>
    <t>10167191091 - CASTILLO SALAZAR RICARDO DAVID</t>
  </si>
  <si>
    <t>CONTRATACIÒN DE 01 LOCADOR PARA EL SERVICIO DE SUPERVISOR DE OBRA PARA EL PROYECTO BOLIVAR</t>
  </si>
  <si>
    <t>18,250.00</t>
  </si>
  <si>
    <t>10178549818 - SANCHEZ PAREDES VICTOR IDELFONSO</t>
  </si>
  <si>
    <t>SERVICIO DE TELEFONÍA MÓVIL PARA SER ASIGNADO A PERSONAL DE LA GRAG.CONTRATACION DE ACUERDO A COTIZACIÓN DEL 10.06.2022</t>
  </si>
  <si>
    <t>18,352.50</t>
  </si>
  <si>
    <t>20467534026 - AMERICA MOVIL PERU S.A.C.</t>
  </si>
  <si>
    <t>SERVICIO DE TELEFONÍA MÓVIL DE LA GRAG, CORRESPONDIENTE DE ABRIL A DICIEMBRE 2022</t>
  </si>
  <si>
    <t>18,545.00</t>
  </si>
  <si>
    <t>20100017491 - TELEFONICA DEL PERU S.A.A.</t>
  </si>
  <si>
    <t>CONTRATACIÓN DE 01 LOCADOR PARA EL SERVICIO DE ESPECIALISTA FORESTAL PARA EL PROYECTO DE TABLACHACA</t>
  </si>
  <si>
    <t>10408039407 - REQUELME TERRONES OSCAR</t>
  </si>
  <si>
    <t>CONTRATACIÓN DE 01 LOCADOR PARA EL SERVICIO DE ESPECIALISTA FORESTAL PARA EL PROYECTO VIRU</t>
  </si>
  <si>
    <t>10418714617 - TRIVEÑO MEDINA RICHARD ENRIQUE</t>
  </si>
  <si>
    <t>CONTRATACIÓN DE 01 LOCADOR PARA EL SERVICIO DE ESPECIALISTA FORESTAL PARA EL PROYECTO TABLACHACA</t>
  </si>
  <si>
    <t>CONTRATACIÓN DE 01 LOCADOR PARA EL SERVICIO DE ESPECIALISTA FORESTAL DEL PROYECTO CHICAMA</t>
  </si>
  <si>
    <t>CONTRATACIÓN DE 01 LOCADOR PARA EL SERVICIO DE ESPECIALISTA FORESTAL PARA EL PROYECTO DE VIRU</t>
  </si>
  <si>
    <t>CONTRATACIÓN DE SERVICIO DE ALQUILER POR 140 H/M DE UN VOLQUETE DE 15 M3 PARA LOS TRABAJOS DE EXTRACCION PARA EL PROYECTO DE MOCHE</t>
  </si>
  <si>
    <t>19,040.00</t>
  </si>
  <si>
    <t>20199828666 - MUNICIPALIDAD DISTRITAL DE SALPO</t>
  </si>
  <si>
    <t>SE REQUIERE EL SERVICIO DE PROFESIONAL ESPECIALISTA EN EVALUACION DE RIESGOS DE DESASTRES PARA PROYECTO CAPACIDADES INSTITUCIONALES</t>
  </si>
  <si>
    <t>20604213682 - GRUPO COPEBA CONSTRUCTORA Y SERVICIOS GENERALES S.A.C</t>
  </si>
  <si>
    <t>SE REQUIERE EL SERVICIO DE PROFESIONAL ESPECIALISTA AMBIENTAL PARA PROYECTO CAPACIDADES INSTITUCIONALES</t>
  </si>
  <si>
    <t>10704513394 - CENTURION ZAMORA MAURO GIANCARLO</t>
  </si>
  <si>
    <t>SE REQUIERE EL SERVICIO DE PROFESIONAL ESPECIALISTA EN TOPOGRAFIA PARA LA ELABORACION ROYECTO DE CUYES</t>
  </si>
  <si>
    <t>10717880256 - GAVIDIA SAMAME JHONY RICARDO</t>
  </si>
  <si>
    <t>SE REQUIERE EL SERVICIO DE PROFESIONAL ESPECIALISTA EN ARQUEOLOGIA PARA PROYECTO SANCHEZ CARRION</t>
  </si>
  <si>
    <t>10408202219 - SAMANIEGO SARZO JUAN CARLOS</t>
  </si>
  <si>
    <t>SERVICIO DE PROFESIONAL ESPECIALISTA EN GESTION DE RIESGO DE DESASTRES DE ESTUDIO DE PRE INVERSION</t>
  </si>
  <si>
    <t>10316663465 - OLIVERA CHAUPIS PERCY</t>
  </si>
  <si>
    <t>SE REQUIERE EL SERVICIO DE PROFESIONAL ESPECIALISTA EN ARQUEOLOGIA DE ESTUIO DE PRE INVERSION</t>
  </si>
  <si>
    <t>10402683622 - ZAVALETA PRETEL ALEXANDER DANIEL</t>
  </si>
  <si>
    <t>SE REQUIERE EL SERVICIO DE PROFESIONAL ESPECIALISTA EN TOPOGRAFIA</t>
  </si>
  <si>
    <t>10446306516 - LINARES CABOS CRISTIAN HERNAN</t>
  </si>
  <si>
    <t>SERVICIO DE MOVILIZACIÓN DE TRACTOR D8T PARA EL PROYECTO DE CHICAMA</t>
  </si>
  <si>
    <t>20481394181 - TRANSPORTES Y MULTISERVICIOS ROGGER EIRL</t>
  </si>
  <si>
    <t>CONT DE SERV DE ALQ DE UN (01) RODILLO COMPACT LISO VIBRATORIO AUTO PROPULSADO POR 114HM PARA L</t>
  </si>
  <si>
    <t>20,520.00</t>
  </si>
  <si>
    <t>20481456712 - GENESIS CONTRATISTAS GENERALES S.A.C</t>
  </si>
  <si>
    <t>CONTRATACIÓN DE 01 LOCADOR PARA EL SERVICIO DE RESIDENTE DE OBRA PARA EL PROYECTO MOCHE</t>
  </si>
  <si>
    <t>20,806.45</t>
  </si>
  <si>
    <t>MANTENIMIENTO PREVENTIVO DE 4750 HM TRACTOR TOPADOR SOBRE RUEDAS CAT 814F S2 DEL PROYECTO CHICAMA</t>
  </si>
  <si>
    <t>20,992.20</t>
  </si>
  <si>
    <t>20480994834 - IMPORT AMERICAN INDUSTRIALES SRL</t>
  </si>
  <si>
    <t>CONTRATACIÓN DE 01 LOCADOR PARA SERVICIO DE LIQUIDACIÓN TÉCNICO FINANCIERA DE LOS PROYECTOS EJECUCION</t>
  </si>
  <si>
    <t>10196738865 - VELASQUEZ ALFARO FIDEL ANGEL</t>
  </si>
  <si>
    <t>CONTRATACIÓN DE 01 LOCADOR PARA EL SERVICIO DE SUPERVISOR DE OBRA PARA EL PROYECTO CHICAMA</t>
  </si>
  <si>
    <t>22,193.55</t>
  </si>
  <si>
    <t>10428658928 - PAOLA SELENE HUAROTO SEVILLA</t>
  </si>
  <si>
    <t>CONTRATACIÓN DE 01 LOCADOR PARA EL SERVICIO DE RESIDENTE DE OBRA PARA EL PROYECTO DE TABLACHACA</t>
  </si>
  <si>
    <t>CONTRATACIÓN DE 01 LOCADOR PARA EL SERVICIO DE RESIDENTE DE OBRA PARA EL PROYECTO DENOMINADO "R</t>
  </si>
  <si>
    <t>10271672816 - SOTO URIOL ROQUE DIOMEDES</t>
  </si>
  <si>
    <t>10266006450 - ORRILLO PAREDES BRINER ENRIQUE</t>
  </si>
  <si>
    <t>CONTRATACIÓN DE 01 LOCADOR PARA EL SERVICIO DE RESIDENTE DE OBRA PARA EL PROYECTO TABLACHACA</t>
  </si>
  <si>
    <t>CONTRATACIÓN DE 01 LOCADOR PARA EL SERVICIO DE SUPERVISOR DE OBRA PARA EL PROYECTO TABLACHACA</t>
  </si>
  <si>
    <t>CONTRATACION DEL SERVICIO DE RESIDENTE DE OBRA ASIGNADO AL PROYECTO "RECUPERACION DE LOS SERVIC</t>
  </si>
  <si>
    <t>10327648778 - BACA REGALADO CESAR VIDAL</t>
  </si>
  <si>
    <t>CONTRATACIÓN DE 01 LOCADOR PARA EL SERVICIO DE RESIDENTE DE OBRA PARA EL PROYECTO CHICAMA</t>
  </si>
  <si>
    <t>CONTRATACIÓN DE 01 LOCADOR PARA EL SERVICIO DE SUPERVISOR DE OBRA PARA EL PROYECTO DENOMINADO"R</t>
  </si>
  <si>
    <t>SE REQUIERE EL SERVICIO DE PROFESIONAL ESPECIALISTA EN EVALUACION DE RIESGO CONTRA DESASTRES NA</t>
  </si>
  <si>
    <t>10406285176 - VALDIVIEZO ACOSTA FRANK ESDRAS</t>
  </si>
  <si>
    <t>SE REQUIERE EL SERVICIO DE PROFESIONAL ESPECIALISTA SOCIOECONOIMICO PARA PROYECTO SANCHEZ CARRION</t>
  </si>
  <si>
    <t>10469531274 - CARLOS BURGOS FELIX ENRIQUE</t>
  </si>
  <si>
    <t>SE REQUIERE EL SERVICIO DE PROFESIONAL ESPECIALISTA SOCIOECONOMICO DE ESTUDIO DE PRE INVERSION</t>
  </si>
  <si>
    <t>10772073068 - LAVADO RAMIREZ MARCELA IRENE</t>
  </si>
  <si>
    <t>SERVICIO DE PROFESIONAL ESPECIALISTA EN ESTUDIO HIDROLOGICO PARA LA ELABORACION</t>
  </si>
  <si>
    <t>10742979283 - CABRERA BURGOS ISAI</t>
  </si>
  <si>
    <t>CONTRATACIÓN DE 01 LOCADOR PARA EL SERVICIO DE SUPERVISOR DE OBRA PARA EL PROYECTO MOCHE</t>
  </si>
  <si>
    <t>CONTRATACIÓN DE 01 LOCADOR PARA EL SERVICIO DE SUPERVISOR DE OBRA PARA EL PROYECTO VIRU</t>
  </si>
  <si>
    <t>10165454028 - NUÑEZ MEJIA CASTINALDO</t>
  </si>
  <si>
    <t>CONTRATACIÓN DE 01 LOCADOR PARA EL SERVICIO DE SUPERVISOR DE OBRA PARA EL PROYECTO DE CHICAMA</t>
  </si>
  <si>
    <t>SERVICIO DE CONTRATACION DE 01 LOCADOR ESPECIALISTA EN ADQUISICIONES Y CONTRATACIONES PARA LOG</t>
  </si>
  <si>
    <t>10434073222 - PAREDES PIZAN EDGAR MIGUEL</t>
  </si>
  <si>
    <t>CONTRATACIÓN DE 01 LOCADOR PARA EL SERVICIO DE SUPERVISOR DE OBRA PARA EL PROYECTO DE VIRU</t>
  </si>
  <si>
    <t>CONTRATACIÓN DE 01 LOCADOR PARA EL SERVICIO DE ESPECIALISTA FORESTAL DE OBRA PARA EL PROYC DE MOCHE</t>
  </si>
  <si>
    <t>24,800.00</t>
  </si>
  <si>
    <t>SE REQUIERE EL SERVICIO DE PROFESIONAL ESPECIALISTA EN DISEÑO ESTRUCTURAL DE INSTALACIONES -PROYECTO CUYES</t>
  </si>
  <si>
    <t>10423173438 - CHUQUILIN DELGADO MARIA FLORENCIA</t>
  </si>
  <si>
    <t>SE REQUIERE EL SERVICIO DE PROFESIONAL ESPECIALISTA AMBIENTAL PARA PROYECTO SANCHEZ CARRION</t>
  </si>
  <si>
    <t>20603014023 - PROCIANT S.A.C.</t>
  </si>
  <si>
    <t>SE REQUIERE EL SERVICIO DE PROFESIONAL ESPECIALISTA GESTION DE RIESGOS DE DESASTRES PARA PROYECTO SANCHEZ CARRION</t>
  </si>
  <si>
    <t>10181531032 - GUTIERREZ ZAVALETA ELEAZAR GUSTAVO</t>
  </si>
  <si>
    <t>SE REQUIERE EL SERVICIO DE PROFESIONAL ESPECIALISTA AMBIENTAL PARA LA ELABORACION DE ESTUDIO CO</t>
  </si>
  <si>
    <t>PROTEC DE HOJA TOPADORA, REJILLA BRAZOS DE EMPUJE Y CILINDRO DE INCLIN PARA TRACTOR D8T MOCHE</t>
  </si>
  <si>
    <t>27,730.00</t>
  </si>
  <si>
    <t>20559525589 - SERVICIOS GENERALES LLAVE DIESEL S.A.C.</t>
  </si>
  <si>
    <t>SERVICIO DE PROTECCIÒN DE HOJA TAPADORA,REJILLA, BRAZOS DE EMPUJE Y CILINDROS DE INCLINACIÒN DE TRACTOR CAT D8T PARA EL PROYECTO DE VIRU</t>
  </si>
  <si>
    <t>CONTRATACIÓN DE SERVICIO DE ALQUILER POR 140 H/M DE UN CARGADOR FRONTAL S/LLANTAS 125-155 HP 3 YD3M PARA EL PROYECTO DE MOCHE</t>
  </si>
  <si>
    <t>SERVICIO DE PROFESIONAL ESPECIALISTA EN ESTUDIO DE DISEÑO HIDRAULICO PARA LA ESTUDIO PRE INVERSION</t>
  </si>
  <si>
    <t>10467251509 - GUEVARA ORBEGOSO SEGUNDO ALBERTO</t>
  </si>
  <si>
    <t>CONTRATACIÓN DE 01 LOCADOR PARA BRINDAR LOS SERVICIOS TECNICOS PARA LEVANTAMIENTO DE OBSERVACIONES DEL PROYECTO DE OTUZCO</t>
  </si>
  <si>
    <t>10445711905 - SANCHEZ CERNA JESUS RONAL</t>
  </si>
  <si>
    <t>CONTRATACIONDE 01 LOCADOR PARA EL SERVICIO DE RESIDENTE DE OBRA, PARA EL PROYECTO "MEJORAMIENTO</t>
  </si>
  <si>
    <t>10702699881 - PALOMINO BECERRA JEAN MARKO</t>
  </si>
  <si>
    <t>SE REQUIERE EL SERVICIO DE PROFESIONAL ESPECIALISTA EN ARQUITECTURA PARA PROYECTO CAPACIDADES INSTITUCIONALES</t>
  </si>
  <si>
    <t>10411575531 - CRUZ MENDOZA MAIRA CAROLINA</t>
  </si>
  <si>
    <t>SE REQUIERE EL SERVICIO DE PROFESIONAL ESPECIALISTA EN TOPOGRAFIA PARA LA ELABORACION DE ESTUDI</t>
  </si>
  <si>
    <t>10414163772 - TROYA PALOMINO RONALD</t>
  </si>
  <si>
    <t>SE REQUIERE EL SERVICIO DE PROFESIONAL ESPECIALISTA EN HIDROLOGIA PARA PROYECTO SANCHEZ CARRION</t>
  </si>
  <si>
    <t>SERVICIO DE PROFESIONAL ESPECIALISTA EN TOPOGRAFIA PARA LA ELABORACION DE ESTUDIO DE PRE INVERSION</t>
  </si>
  <si>
    <t>10702870394 - CASTRO LINARES CARLOS CRISTIAN</t>
  </si>
  <si>
    <t>SERVICIO DE ESPECIALISTA EN HIDROLOGIA PARA LA ELABORACION DE ESTUDIO DE PRE INVERSION</t>
  </si>
  <si>
    <t>10418422039 - CORDOVA MONTALVAN JOHNNY ALEXANDER</t>
  </si>
  <si>
    <t>CONTRATACIÓN DE SERVICIO CONSTRUCCIÓN DE CASETA Y ALMACÉN ASIGNADO AL PROYECTO CHICAMA</t>
  </si>
  <si>
    <t>20606298278 - J.S. PREFABRICASAS CONTRATISTAS S.A.C.</t>
  </si>
  <si>
    <t>CONTRATACIÓN DE 01 LOCADOR PARA EL SERVICIO DE RESIDENTE DE OBRA PARA EL PROYECTO DE MOCHE</t>
  </si>
  <si>
    <t>CONTRATACIONDE 01 LOCADOR PARA EL SERVICIO DE SUPERVISOR DE OBRA PARA EL PROYECTO "MEJORAMIENTO</t>
  </si>
  <si>
    <t>SE REQUIERE EL SERVICIO DE PROFESIONAL ESPECIALISTA FORESTAL PARA LA ELABORACION DE ESTUDIO COM</t>
  </si>
  <si>
    <t>10707646107 - VILLANUEVA SARANGO ILMER YOEL</t>
  </si>
  <si>
    <t>SERVICIO DE ESPECIALISTA FORESTAL PARA LA ELABORACION DE ESTUDIO DE PRE INVERSION</t>
  </si>
  <si>
    <t>10084850841 - ASTETE MONTEAGUDO LUIS ALBERTO</t>
  </si>
  <si>
    <t>MANTENIMIENTO CORRECTIVO PARA TRACTOR TOPADOR SOBRE RUEDAS CAT 814F S2 DEL PROYECTO DE CHICAMA</t>
  </si>
  <si>
    <t>CONTRATACION DE 01 LOCADOR ESPECIALISTA EN CONTRATACIONES PUBLICAS PARA LOGISTICA - GRAG</t>
  </si>
  <si>
    <t>10406957174 - FRANCO ALAYO YESENIA PATRICIA</t>
  </si>
  <si>
    <t>CONTRATACIÓN DE SERVICIO DE ALQUILER DE TRACTOR ORUGA PARA CONSTRUCCIÓN DE QOCHAS PARA EL PROYECTO DE CHICAMA</t>
  </si>
  <si>
    <t>20600136713 - MAQUITERRA E.I.R.L.</t>
  </si>
  <si>
    <t>CONTRATACIÓN DE SERVICIO DE ALQUILER DE EXCAVADORA PARA LOS TRABAJOS DE MOVIMIENTO DE TIERRA PARA EL PROYECTO DE TABLACHACA</t>
  </si>
  <si>
    <t>CONTRATACIÓN DE SERVICIO DE ALQUILER (01) VOLQUETE DE 13 M3 PARA PROYECTO DE VIRU</t>
  </si>
  <si>
    <t>CONTRATACIÓN DE SERVICIO DE ALQUILER DE EXCAVADORA PARA LOS TRABAJOS DE MOVIMIENTO DE TIERRA EN ELPROYECTO DE CHICAMA</t>
  </si>
  <si>
    <t>CONTRATACIÓN DE SERVICIO DE ALQUILER DE CARGADOR FRONTAL PARA PROYECTO DE VIRU</t>
  </si>
  <si>
    <t>36,100.00</t>
  </si>
  <si>
    <t>SE REQUIERE EL SERVICIO DE FORMULACION PARA LA ELABORACION DE ESTUDIO DE PREINVERSION DEL PROYECTO DE OVINOS</t>
  </si>
  <si>
    <t>36,500.00</t>
  </si>
  <si>
    <t>10266345041 - CASTRO GOMEZ JORGE HUMBERTO</t>
  </si>
  <si>
    <t>CONTRATACION DEL SERVICIO DE ALQUILER DE COMPACTADOR MONOCILINDRICO VIBRATORIO AUTOPROPULSADO - P. MOCHE</t>
  </si>
  <si>
    <t>36,680.00</t>
  </si>
  <si>
    <t>20477617434 - HSJ TRANSVIA S.A.C.</t>
  </si>
  <si>
    <t>FORMULACION DEL ESTUDIO DE PREINVERSION DEL PROYECTO MEJORAMIENTO DEL SERV.DE AGUA PARA RIEGO MEDIANTE RESERVORIOS Y QOCHAS EN EL AMBITO DE LAS PROVINCIAS DE CHEPEN, PACASMAYO, ASCOPE, TRUJILLO Y VIRU - DEPARTAMENTO LA LIBERTAD".</t>
  </si>
  <si>
    <t>10447740473 - AGUILAR VENTURA FRANKLIN JAMYS</t>
  </si>
  <si>
    <t>SE REQUIERE EL SERVICIO DE PROFESIONAL ESPECIALISTA EN DISEÑO HIDRAULICO PARA PROYECTO SANCHEZ CARRION</t>
  </si>
  <si>
    <t>SERVICIO DE ESPECIALISTA EN DISEÑO HIDRAULICO PARA LA ELABORACION DE ESTUDIO DE PRE INVERSION</t>
  </si>
  <si>
    <t>10086000445 - AQUIÑO ESPINOZA JOSE JESUS</t>
  </si>
  <si>
    <t>CONTRATACION DEL SERVICIO DE SEGURO CONTRA TODO RIESGO DE EQUIPO Y MAQUINARIA DE CONSTRUCCION (</t>
  </si>
  <si>
    <t>38,179.44</t>
  </si>
  <si>
    <t>20418896915 - MAPFRE PERU COMPAÑIA DE SEGUROS Y REASEGUROS</t>
  </si>
  <si>
    <t>SERVICIO DE ALQUILER DE VOLQUETE PARA EL PROYECTO DE VIRU</t>
  </si>
  <si>
    <t>41,128.00</t>
  </si>
  <si>
    <t>20477344365 - INVERSIONES AARON JOSUE S.A.C</t>
  </si>
  <si>
    <t>eN EJECUCIÓN</t>
  </si>
  <si>
    <t>ADQUISICIÓN DE POSTES DE MADERA DE EUCALIPTO, DESTINADO AL PROYECTO DE INVERSIÓN PÚBLICA ¿RECUPERACIÓN DE LOS SERVICIOS ECOSISTÉMICOS DE REGULACIÓN HÍDRICA Y CONTROL DE EROSIÓN DE SUELOS EN LAS MICROCUENCAS DEL RÍO TABLACHACA EN EL ÁMBITO DE 04 DISTRITOS DE LA PROVINCIA DE SANTIAGO DE CHUCO - DEPARTAMENTO DE LA LIBERTAD", CÓDIGO ÚNICO DE INVERSIÓN 2487950</t>
  </si>
  <si>
    <t>No corresponde</t>
  </si>
  <si>
    <t>AS-SM-20-2022-GRLL-GGR-GRAG-2</t>
  </si>
  <si>
    <t>95,635.85</t>
  </si>
  <si>
    <t>20606086092 - MERAKI GENERAL SERVICE S.A.C.</t>
  </si>
  <si>
    <t>ADQUISICIÓN DE VARILLAS DE ACERO CORRUGADO, PARA EL PROYECTO DE INVERSIÓN PÚBLICA: ¿RECUPERACIÓN DE LOS SERVICIOS ECOSISTÉMICOS DE REGULACIÓN HÍDRICA Y CONTROL DE EROSIÓN DE SUELOS EN LA CUENCA DEL RÍO MOCHE EN EL ÁMBITO DE LAS 4 PROVINCIAS DEL DEPARTAMENTO DE LA LIBERTAD¿, CÓDIGO ÚNICO DE INVERSIÓN N° 2513381.</t>
  </si>
  <si>
    <t>SUBASTA INVERSA ELECTRÓNICA</t>
  </si>
  <si>
    <t>SIE-SIE-4-2022-GRLL-GGR-GRAG-1</t>
  </si>
  <si>
    <t>96,260.00</t>
  </si>
  <si>
    <t>20518498682 - GATT PERU S.R.L.</t>
  </si>
  <si>
    <t>ADQUISICION DE UNIFORME PARA PERSONAL BAJO LA MODALIDAD LEY 276 DE LA GERENCIA REGIONAL DE AGRICULTURA</t>
  </si>
  <si>
    <t>AS-SM-19-2022-GRLL-GGR-GRAG-2</t>
  </si>
  <si>
    <t>116,122.00</t>
  </si>
  <si>
    <t>20482473181 - TERNOS CRISTHIAN &amp; ASOCIADOS S.A.C.</t>
  </si>
  <si>
    <t>ADQUISICIÓN DE TORRES DE ILUMINACION PARA LOS PROYECTOS "RECUPERACIÓN DE SERVICIOS ECOSISTÉMICOS DE REGULACIÓN HÍDRICA Y CONTROL DE EROSIÓN DE SUELOS EN LAS MICROCUENCAS DEL RÍO CHICAMA EN EL ÁMBITO DE SUS 4 PROVINCIAS DE LA LIBER" CUI 2467826; y, "EN LAS MICROCUENCAS DEL RÍO TABLACHACA" CUI 2487950</t>
  </si>
  <si>
    <t>AS-SM-18-2022-GRLL-GGR-GRAG-2</t>
  </si>
  <si>
    <t>127,500.00</t>
  </si>
  <si>
    <t>20448571891 - JOLUCAVA IMPORT EXPORT EMPRESA INDIVIDUAL DE RESPONSABILIDAD LIMITADA</t>
  </si>
  <si>
    <t>ADQUISICIÓN DE MALLA GANADERA PARA CERCO PERIMÉTRICO, PARA EL PROYECTO DE INVERSIÓN PÚBLICA "RECUPERACION DE LOS SERVICIOS ECOSISTÉMICOS DE REGULACIÓN HÍDRICA Y CONTROL DE EROSIÓN DE SUELOS EN LAS MICROCUENCAS DEL RÍO TABLACHACA EN EL ÁMBITO DE 4 DISTRITOS DE LA PROVINCIA DE SANTIAGO DE CHUCO - DEPARTAMENTO DE LA LIBERTAD" CÓDIGO ÚNICO DE INVERSIONES 2487950.</t>
  </si>
  <si>
    <t>AS-SM-17-2022-GRLL-GGR-GRAG-1</t>
  </si>
  <si>
    <t>94,720.00</t>
  </si>
  <si>
    <t>20454533080 - MALLAS Y ALAMBRES FABRIMAC S.A.C.</t>
  </si>
  <si>
    <t>ADQUISICIÓN DE MAQUINARIA PARA EL PROYECTO DE INVERSION PUBLICA: MEJORAMIENTO DE LA CAPACIDAD OPERATIVA DE LA GERENCIA REGIONAL DE AGRICULTURA LA LIBERTAD MEDIANTE LA ADQUISICION DE MAQUINARIA DISTRITO DE TRUJILLO ¿ PROVINCIA DE TRUJILLO ¿ DEPARTAMENTO DE LA LIBERTAD¿, CUI 2524297</t>
  </si>
  <si>
    <t>LP-SM-4-2022-GRLL-GGR-GRAG-1</t>
  </si>
  <si>
    <t>938,757.00</t>
  </si>
  <si>
    <t>20302241598 - KOMATSU-MITSUI MAQUINARIAS PERU S.A.</t>
  </si>
  <si>
    <t>ADQUISICIÓN DE MALLA GANADERA PARA CERCO PERIMÉTRICO PARA EL PROYECTO DE INVERSIÓN PÚBLICA "RECUPERACIÓN DE LOS SERVICIOS ECOSISTEMICOS DE REGULACIÓN HÍDRICA Y CONTROL DE EROSIÓN DE SUELOS EN LA CUENCA DEL RÍO MOCHE EN EL ÁMBITO DE LAS 4 PROVINCIAS DEL DEPARTAMENTO DE LA LIBERTAD" CUI N°2513381.</t>
  </si>
  <si>
    <t>AS-SM-16-2022-GRLL-GGR-GRAG-1</t>
  </si>
  <si>
    <t>194,439.00</t>
  </si>
  <si>
    <t>20606914190 - OPERACIONES LOGISTICAS KARDAY S.R.L.</t>
  </si>
  <si>
    <t>ADQUISICION DE POSTES DE MADERA DE EUCALIPTO PARA EL PROYECTO DE INVERSION PUBLICA: RECUPERACION DE LOS SERVICIOS ECOSISTEMICOS DE RIEGO HIDRICO Y CONTROL DE EROSION DE SUELOS EN LAS MICRO CUENCAS DE LOS RIOS HUAMANZAÑA Y VIRU EN EL AMBITO DE LAS PROVINCIAS DE SANTIAGO DE CHUCO Y JULCAN ¿ DEPARTAMENTO DE LA LIBERTAD¿ CODIGO UNICO 2512007</t>
  </si>
  <si>
    <t>AS-SM-15-2022-GRLL-GGR-GRAG-1</t>
  </si>
  <si>
    <t>88,784.00</t>
  </si>
  <si>
    <t>10190215887 - VILLARREAL GOMEZ SALOMON NIKITA</t>
  </si>
  <si>
    <t>ADQUISICION DE MALLA GANADERA PARA CERCO PERIMETRICO PARA EL PROYECTO DE INVERSION PUBLICA: RECUPERACION DE LOS SERVICIOS ECOSISTEMICOS DE RIEGO HIDRICO Y CONTROL DE EROSION DE SUELOS EN LAS MICRO CUENCAS DE LOS RIOS HUAMANZAÑA Y VIRU EN EL AMBITO DE LAS PROVINCIAS DE SANTIAGO DE CHUCO Y JULCAN ¿ DEPARTAMENTO DE LA LIBERTAD¿ CODIGO UNICO 2512007</t>
  </si>
  <si>
    <t>AS-SM-14-2022-GRLL-GGR-GRAG-1</t>
  </si>
  <si>
    <t>233,227.50</t>
  </si>
  <si>
    <t>SERVICIO DE MOVIMIENTO DE TIERRA PARA CONSTRUCCIÓN DE RESERVORIOS DEL PROYECTO ¿MEJORAMIENTO DEL SERVICIO DE AGUA PARA RIEGO MEDIANTE RESERVORIOS EN EL AMBITO DE 13 DISTRITOS DE LA PROVINCIA DE PATAZ ¿ DEPARTAMENTO DE LA LIBERTAD¿ código único 2436752 ¿ PRIMERA ETAPA</t>
  </si>
  <si>
    <t>AS-SM-13-2022-GRLL-GGR-GRAG-1</t>
  </si>
  <si>
    <t>20481901546 - SIPROTEC SERVICIOS GENERALES S.R.L.</t>
  </si>
  <si>
    <t>ADQUISICIÓN DE COMBUSTIBLE DIESEL B5 S50 PARA EL PROYECTO: RECUPERACION DE LOS SERVICIOS ECOSISTEMICOS DE REGULACION HIDRICA Y CONTROL DE EROSION DE SUELOS EN LAS MICROCUENCAS DEL RIO CHICAMA EN EL AMBITTO DE SUS 4 PROVINCIAS DEL DEPARTAMENTO DE LA LIBERTAD, CUI N 2467826</t>
  </si>
  <si>
    <t>AS-SM-3-2022-GRLL-GGR-GRAG-1</t>
  </si>
  <si>
    <t>546,000.00</t>
  </si>
  <si>
    <t>10271516717 - NARRO VILLALOBOS WILSON ALFREDO</t>
  </si>
  <si>
    <t>ADQUISICION DE PRODUCTO LACTEO PARA EL PERSONAL DE LA GERENCIA REGIONAL DE AGRICULTURA DE LA LIBERTAD</t>
  </si>
  <si>
    <t>AS-SM-2-2022-GRLL-GGR-GRAG-2</t>
  </si>
  <si>
    <t>103,545.00</t>
  </si>
  <si>
    <t>20477171321 - NEGOCIOS NEGI S.A.C.</t>
  </si>
  <si>
    <t>ADQUISICIÓN DE BOLSA DE ALIMENTOS PARA EL PERSONAL DE LA GERENCIA REGIONAL DE AGRICULTURA LA LIBERTAD, BAJO EL REGIMEN LABORAL DECRETO LEY N 276</t>
  </si>
  <si>
    <t>AS-SM-1-2022-GRLL-GGR-GRAG-2</t>
  </si>
  <si>
    <t>172,000.00</t>
  </si>
  <si>
    <t>ADQUISICIÓN DE CAMIONETAS PICK UP 4 X 4 DOBLE CABINA PARA EL PROYECTO: RECUPERACIÓN DE LOS SERVICIOS ECOSISTÉMICOS DE REGULACIÓN HÍDRICA Y CONTROL DE EROSIÓN DE SUELOS DE LA CUENCA DEL RÍO MOCHE EN EL ÁMBITO DE LAS 04 PROVINCIAS DEL DEPARTAMENTO DE LA LIBERTAD¿ CÓDIGO ÚNICO DE INVERSIONES N° 2513381</t>
  </si>
  <si>
    <t>LP-SM-6-2022-GRLL-GGR-GRAG-1</t>
  </si>
  <si>
    <t>429,600.00</t>
  </si>
  <si>
    <t>20604019461 - INKA LIDER AUTOMOTRIZ SOCIEDAD ANONIMA CERRADA</t>
  </si>
  <si>
    <t>ADQUISICIÓN DE GEOSINTETICOS PARA EL PROYECTO: RECUPERACIÓN DE LOS SERVICIOS ECOSISTÉMICOS DE REGULACIÓN HÍDRICA Y CONTROL DE EROSIÓN DE SUELOS DE LAS MICROCUENCAS DE LOS RÍOS HUAMANZAÑA Y VIRÚ EN EL ÁMBITO DE LAS PROVINCIAS DE VIRÚ, SANTIAGO DE CHUCO Y JULCÁN DEL DEPARTAMENTO DE LA LIBERTAD CÓDIGO ÚNICO DE INVERSIONES N 2512007</t>
  </si>
  <si>
    <t>LP-SM-5-2022-GRLL-GGR-GRAG-1</t>
  </si>
  <si>
    <t>300,893.12</t>
  </si>
  <si>
    <t>20600616235 - PROMAINGSA S.A.C.</t>
  </si>
  <si>
    <t>108,875.80</t>
  </si>
  <si>
    <t>20513261056 - SISTEMA DE IMPERMEABILIZACION DE GRANDES SUPERFICIES ARGENTINAS S.A.C.</t>
  </si>
  <si>
    <t>115,351.28</t>
  </si>
  <si>
    <t>ADQUISICION DE MOTOCICLETAS LINEALES PARA EL PROYECTO DE INVERSION: "RECUPERACION DE LOS SERVICIOS ECOSISTEMICOS DE RIEGO HIDRICO Y CONTROL DE EROSION DE SUELOS EN LAS MICRO CUENCAS DE LOS RIOS HUAMANZAÑA Y VIRU EN EL AMBITO DE LAS PROVINCIAS DE SANTIAGO DE CHUCO Y JULCAN ¿ DEPARTAMENTO DE LA LIBERTAD¿ código único 2512007</t>
  </si>
  <si>
    <t>COMPARACIÓN DE PRECIOS</t>
  </si>
  <si>
    <t>COMPRE-SM-1-2022-GRLL-GGR-GRAG-1</t>
  </si>
  <si>
    <t>62,250.00</t>
  </si>
  <si>
    <t>20556249769 - OTSUKI MOTORS S.A.C.</t>
  </si>
  <si>
    <t>1,890,000.00</t>
  </si>
  <si>
    <t>20101639275 - IPESA S.A.C.</t>
  </si>
  <si>
    <t>2,349,366.00</t>
  </si>
  <si>
    <t>840,000.00</t>
  </si>
  <si>
    <t>1,901,315.00</t>
  </si>
  <si>
    <t>SUMINISTRO DE COMBUSTIBLE DIESEL B5 S50 Y GASOHOL 90 OCTANOS, DESTINADO AL PROYECTO DE INVERSION PUBLICA: "RECUPERACION DE LOS SERVICIOS ECOSISTEMICOS DE REGULACION HIDRICA Y CONTROL DE EROSION DE SUELOS EN LA CUENCA DEL RIO MOCHE EN EL AMBITTO DE LAS 4 PROVINCIAS DEL DEPARTAMENTO DE LA LIBERTAD¿ CUI N° 2513381</t>
  </si>
  <si>
    <t>SIE-SIE-3-2022-GRLL-GGR-GRAG-1</t>
  </si>
  <si>
    <t>20539831543 - SERVI CAR M &amp; M S.R.L.</t>
  </si>
  <si>
    <t>58,740.00</t>
  </si>
  <si>
    <t>20601535204 - CORPORACION E INVERSIONES BUENA VISTA S.A.C</t>
  </si>
  <si>
    <t>ADQUISICION DE GEOSINTETICOS, DESTINADO AL PROYECTO DE INVERSION PUBLICA: "RECUPERACION DE LOS SERVICIOS ECOSISTEMICOS DE REGULACION HIDRICA Y CONTROL DE EROSION DE SUELOS EN LA CUENCA DEL RIO MOCHE EN EL AMBITTO DE LAS 4 PROVINCIAS DEL DEPARTAMENTO DE LA LIBERTAD¿ CUI N° 2513381</t>
  </si>
  <si>
    <t>LP-SM-3-2022-GRLL-GGR-GRAG-1</t>
  </si>
  <si>
    <t>458,930.72</t>
  </si>
  <si>
    <t>166,909.40</t>
  </si>
  <si>
    <t>194,194.44</t>
  </si>
  <si>
    <t>ADQUISICIÓN DE GEOSINTETICOS PARA EL PROYECTO: RECUPERACION DE LOS SERVICIOS ECOSISTÉMICOS DE REGULACIÓN HÍDRICA Y CONTROL DE EROSIÓN DE SUELOS EN LAS MICROCUENCAS DEL RIO CHICAMA EN EL ÁMBITO DE SUS 4 PROVINCIAS DEL DEPARTAMENTO DE LA LIBERTAD, CUI N 2467826</t>
  </si>
  <si>
    <t>LP-SM-2-2022-GRLL-GGR-GRAG-1</t>
  </si>
  <si>
    <t>498,904.68</t>
  </si>
  <si>
    <t>215,705.10</t>
  </si>
  <si>
    <t>240,563.58</t>
  </si>
  <si>
    <t>ADQUISICIÓN DE CAMIONETAS PICK UP 4 X 4 DOBLE CABINA, PARA EL PROYECTO: RECUPERACIÓN DE LOS SERVICIOS ECOSISTÉMICOS DE REGULACIÓN HÍDRICA Y CONTROL DE EROSIÓN DE SUELOS DE LAS MICROCUENCAS DE LOS RÍOS HUAMANZAÑA Y VIRÚ EN EL ÁMBITO DE LAS PROVINCIAS DE VIRÚ, SANTIAGO DE CHUCO Y JULCÁN DEL DEPARTAMENTO DE LA LIBERTAD¿ CÓDIGO ÚNICO DE INVERSIONES N° 2512007</t>
  </si>
  <si>
    <t>LP-SM-1-2022-GRLL-GGR-GRAG-1</t>
  </si>
  <si>
    <t>436,500.00</t>
  </si>
  <si>
    <t>20440376704 - INTERAMERICANA TRUJILLO S.A.</t>
  </si>
  <si>
    <t>ADQUISICION DE COMBUSTIBLE DIESEL B5 S-50 PARA EL PROYECTO DE INVERSION: RECUPERACION DE LOS SERVICIOS ECOSISTEMICOS DE RIEGO HIDRICO Y CONTROL DE EROSION DE SUELOS EN LAS MICRO CUENCAS DE LOS RIOS HUAMANZANA Y VIRU EN EL AMBITO DE LAS PROVINCIAS DE SANTIAGO DE CHUCO Y JULCAN, DEPARTAMENTO DE LA LIBERTAD código único 2512007</t>
  </si>
  <si>
    <t>SIE-SIE-2-2022-GRLL-GGR-GRAG-1</t>
  </si>
  <si>
    <t>510,000.00</t>
  </si>
  <si>
    <t>10196869323 - BERMUDEZ CARRION MILTON WILMER</t>
  </si>
  <si>
    <t>SERVICIO DE MEDICO OCUPACIONAL POR LOCACION DE SERVICIOS</t>
  </si>
  <si>
    <t>CONSULTORÍA PARA DETERMINAR EL ESTADO SITUACIONAL DEL SERVICIO DE TELECOMUNICACIONES EN REGIÓN</t>
  </si>
  <si>
    <t>SERVICIO DE CORREO ELECTRONICO - 2022 A 2023</t>
  </si>
  <si>
    <t>EJECUCION CONTRACTUAL</t>
  </si>
  <si>
    <t>SERVICIO DE INCINERACION DE DESECHOS DE LICENCIAS DE CONDUCIR</t>
  </si>
  <si>
    <t>SERVICIO DE LIMPIEZA DE LAS INSTALACIONES DE LA GRTC-LL</t>
  </si>
  <si>
    <t>SERVICIO DE MENSAJERIA - (2022 - 2023)</t>
  </si>
  <si>
    <t>SERVICIO DE TRANSMISION DE SPOT PUBLICITARIO EN RADIO</t>
  </si>
  <si>
    <t>SERVICIO DE APOYO EN ANÁLISIS DE CONDICIONES DE TRABAJO Y SALUD OCUPACIONAL</t>
  </si>
  <si>
    <t>ADQUISICION DE ALCOHOL</t>
  </si>
  <si>
    <t>CUADERNO ESPIRAL CUADRICULADO TAMAÑO A5 IMPRESO X 100 HOJAS</t>
  </si>
  <si>
    <t>ADQUISICION DE PANTALLA INTERACTIVA Y RACK DE METAL</t>
  </si>
  <si>
    <t>ADQUISICION DE 01 CAMIONETA PICK UP DOBLE CABINA 4X4</t>
  </si>
  <si>
    <t>ADQUISICIÓN DE MASCARILLAS PARA PERSONAL Y ESTUDIANTES QUE REALIZAN FUNCIONES DE MANERA PRESENCIAL O SEMI PRESENCIAL EN LAS II.EE. PUBLICAS QUE BRINDAN EL SERVICIO DE EDUCACIÓN SUPERIOR TECNOLÓGICA, PEDAGÓGICA Y ARTÍSTICA DEL ÁMBITO DE LA GERENCIA REGIONAL DE EDUCACIÓN LA LIBERTAD</t>
  </si>
  <si>
    <t>102,134.95</t>
  </si>
  <si>
    <t>JOLUCAVA IMPORT EXPÓRT EMPRESA INDIVIDUAL DE RESPONSABILDIAD LIMITADA</t>
  </si>
  <si>
    <t>SERVICIO DE MEJORAMIENTO DE CONECTIVIDAD A INTERNET DE LOS INSTITUTOS DE EDUCACIÓN SUPERIOR TECNOLÓGICOS PÚBLICOS: HUAMACHUCO, JORGE DESMAISON SEMINARIO, MANUEL GONZALES PRADA, PAIJÁN, VICTOR ANDRES BELAUNDE, VÍCTOR RAÚL HAYA DE LA TORRE Y VIRÚ</t>
  </si>
  <si>
    <t>96,000.00</t>
  </si>
  <si>
    <t>GRUPO A&amp;L SOLUTION E.I.R.L</t>
  </si>
  <si>
    <t>ETAPA DE CONSENTIMIENTO</t>
  </si>
  <si>
    <t>SERVICIO DE SUSCRIPCIÓN AL SERVICIO DE BIBLIOTECA VIRTUAL PARA LOS INSTITUTOS DE EDUCACIÓN SUPERIOR TECNOLÓGICOS PÚBLICOS: NUEVA ESPERANZA, VICTOR ANDRES BELAUNDE, GUADALUPE, CHOCOPE, PAIJAN, HUAMACHUCO, VICTOR RAUL HAYA DE LA TORRE, FLORENCIA DE MORA, JORGE DESMAISON SEMINARIO, VIRÚ y CIRO ALEGRIA BAZAN</t>
  </si>
  <si>
    <t>151,996.50</t>
  </si>
  <si>
    <t>FUNDACION DEL LIBRO UNIVERSITARIO - LIBUN</t>
  </si>
  <si>
    <t>ADQUISICIÓN DE MOBILIARIO MÉDICO Y DE ESCRITORIO PARA IMPLEMENTACIÓN DE TÓPICOS EN LOS IESTP DE LA REGIÓN LA LIBERTAD</t>
  </si>
  <si>
    <t>CONVOCATORIA</t>
  </si>
  <si>
    <t>SERVICIO DE IMPLEMENTACIÓN Y MEJORAMIENTO DE PLATAFORMA VIRTUAL DE LOS 27 INSTITUTOS DE EDUCACIÓN SUPERIOR TECNOLÓGICOS PÚBLICOS DE LA REGIÓN LA LIBERTAD</t>
  </si>
  <si>
    <t>234,970.00</t>
  </si>
  <si>
    <t>IUVADE SRL</t>
  </si>
  <si>
    <t>ADQUISICION DE MASCARILLAS PARA PERSONAL Y ESTUDIANTES QUE REALIZAN FUNCIONES DE MANERA PRESENCIAL O SEMI PRESENCIAL EN LAS IIEE PUBLICAS QUE BRINDAN EL SERVICIO DE EDUCACION SUPERIOR TECNOLOGICA, PEDAGOGICA Y ARTISTICA DEL AMBITO DE LA GERENCIA REGIONAL DE EDUCACION LA LIBERTAD</t>
  </si>
  <si>
    <t>53,997.00</t>
  </si>
  <si>
    <t>ADQUISICION DE UNIFORMES PARA EL PERSONAL NOMBRADO Y CONTRATADO DEL D.LEG. N° 276 DE LA SEDE DE LA GERENCIA REGIONAL DE EDUCACION LA LIBERTAD</t>
  </si>
  <si>
    <t>89,187.00</t>
  </si>
  <si>
    <t>CONTRATACION DEL SERVICIO DE MANTENIMIENTO PREVENTIVO Y CORRECTIVO DE EQUIPOS COMPUTACIONALES, PERIFERICOS Y AFINES DE INSTITUTOS DE EDUCACION SUPERIOR TECNOLOGICOS PUBLICOS DE LA REGION LA LIBERTAD</t>
  </si>
  <si>
    <t>114,835.00</t>
  </si>
  <si>
    <t>BUSINESS &amp; INVESTMENT SOFTHARD</t>
  </si>
  <si>
    <t>ADQUISICIÓN DE MASCARILLAS  TEXTIL DE USO COMUNITARIO PARA LOS ESTUDIANTES Y PERSONAL DE LAS II.EE JURISDICCION DE UGEL CHEPEN -2022</t>
  </si>
  <si>
    <t>RUC N°2055240825INVERSIONES GENERALES FAMICARR</t>
  </si>
  <si>
    <t>ADQUISICIÓN DE MASCARILLAS TEXTIL DE USO COMUNITARIO PARA LOS ESTUDIANTES Y PERSONAL DE LAS II.EE JURISDICCION DE UGEL CHEPEN -2022</t>
  </si>
  <si>
    <t>RUC N°20545696372 CYNSOF COMPANY SAC</t>
  </si>
  <si>
    <t>SERVICIO DE SEGURIDAD Y VIGILANCIA PARA LA UGEL CHEPEN PARA BRINDAR RESGUARDO  A LOS USUARIOS PERIODO  2022</t>
  </si>
  <si>
    <t>RUC N°20601655234 SERVICIOS CORPORATIVAS L&amp;J SAC</t>
  </si>
  <si>
    <t>ADQUISICIÓN DE MASCARILLAS QUIRURGICAS DE TRES PLIEGUES  PARA LOS ESTUDIANTES DE LAS IIEE JURISDICCION UGEL CHEPEN</t>
  </si>
  <si>
    <t>RUC N°20608303147 DISTRIBUIDORA COMERCIAL MAPI EIRL</t>
  </si>
  <si>
    <t>ADQUISICIÓN DE  MASCARILLAS TEXTILES DE USO COMUNITARIO PARA LOS ESTUDIANTES DE LAS IIEE JURISDICCION UGEL CHEPEN - 2022</t>
  </si>
  <si>
    <t xml:space="preserve">RUCN°20448571891JOCULAVA IMPORT EXPOT EIRL </t>
  </si>
  <si>
    <t>REQUERIMIENTO DE MATERIAL FUNGIBLE PARA LAS IIEE DEL NIVEL PRIMARIO DOTACION 2022</t>
  </si>
  <si>
    <t>CATALOGO ELECTRONICO</t>
  </si>
  <si>
    <t>QUIROZ CHAFLOQUE GONZALO LEOMGILDO</t>
  </si>
  <si>
    <t>REQUERIMIENTO DE MASCARILLAS PARA LAS IIEE DE LOS NIVELES DE EDUCACION 2022</t>
  </si>
  <si>
    <t>001-2022</t>
  </si>
  <si>
    <t>T &amp; S S.A.C. PROMOTORES - PUBLICISTAS</t>
  </si>
  <si>
    <t>REQUERIMIENTO DE MASCARILLAS PARA LAS IIEE DE LOS NIVELES DE EDUCACION 2022 30% ADICIONAL</t>
  </si>
  <si>
    <t>REQUERIMIENTO DEL SERVICIO DE TRANSPORTE DE MATERIAL EDUCATIVO Y FUNGIBLE 2022</t>
  </si>
  <si>
    <t>PAGO DEL SERVICIO DE ENERGIA ELECTRICA DE LAS IIEE MES DE ABRIL 2022</t>
  </si>
  <si>
    <t>HIDRANDINA SA</t>
  </si>
  <si>
    <t>REQUERIMIENTO DEL SERVICIO DE TRANSPORTE Y DISTRIBUCION DE MASCARILLAS A LAS IIEE DE LA UGEL-PAC</t>
  </si>
  <si>
    <t>SUAREZ QUIROZ CRISTIAN EDUARDO</t>
  </si>
  <si>
    <t>REQUERIMIENTO DE ACONDICIONAMIENTO, MANTENIMIENTO Y LIMPIEZA DEL LOCAL DE LA UGEL PACASMAYO</t>
  </si>
  <si>
    <t>ZARCOND EJECUTER OBRINT E.I.R.L.</t>
  </si>
  <si>
    <t>PAGO POR EL SERVICIO DE ENERGIA ELECTRICA DE LAS IIEE, MES DE MAYO 2022</t>
  </si>
  <si>
    <t>PAGO POR EL SERVICIO DE ENERGIA ELECTRICA DE LAS IIEE, POR EL MES DE JUNIO 2022</t>
  </si>
  <si>
    <t>PAGO POR EL SERVICIO DE ENERGIA ELECTRICA DE LAS IIEE, POR EL MES DE JULIO 2022</t>
  </si>
  <si>
    <t>SERVICIO DE TRANSPORTE Y DISTRIBUCIÓN DE MATERIAL EDUCATIVO Y FUNGIBLE PARA LAS INSTITUCIONES EDUCATIVAS EN EL AÑO 202</t>
  </si>
  <si>
    <t>RUC :20560177713 INVERSIONES Y TRANSPORTES SANTA TERESITA E.I.R.L</t>
  </si>
  <si>
    <t>EN TRÁMITE</t>
  </si>
  <si>
    <t>ADQUISICIÓN DE MASCARILLAS COMUNITARIAS PARA ESTUDIANTES DE LAS INSTITUCIONES DE LA UGEL ASCOPE EN EL AÑO 2022</t>
  </si>
  <si>
    <t>RUC: 20604016305 GG INGENIERO E.I.R.L</t>
  </si>
  <si>
    <t>ADQUISICIÓN DE MASCARILLAS QUIRÚRGICAS PARA ESTUDIANTES DE LAS INSTITUCIONES DE LA UGEL ASCOPE EN EL AÑO 2022</t>
  </si>
  <si>
    <t>RUC : 20600580885 SOLUCIONES INTEGRALES MENDOZA S.A.C</t>
  </si>
  <si>
    <t>ADQUISICIÓN DE MASCARILLAS KN95 PARA PERSONAL DE LAS INSTITUCIONES DE LA UGEL ASCOPE EN EL AÑO 2022</t>
  </si>
  <si>
    <t xml:space="preserve">RUC : 20600842553 SERVICIOS E INVERSIONES CORPORATIVAS DV E.I.R.L </t>
  </si>
  <si>
    <t>SERVICIO DE PINTADO DE LOCALES EDUCATIVOS PRIORIZADOS DE LA UGEL ASCOPE EN EL AÑO 2022</t>
  </si>
  <si>
    <t>POR FIRMA DE CONTRATO</t>
  </si>
  <si>
    <t>SERVICIO DE MEJORAMIENTO E INSTALACIÓN DE COBERTORES DE PATIOS DE LOS LOCALES EDUCATIVOS PRIORIZADOS DE LA UGEL ASCOPE EN EL AÑO 2022</t>
  </si>
  <si>
    <t>SERVICIO DE MANTENIMIENTO DE SERVICIOS HIGIÉNICOS, CERCO Y PISOS DE LAS INSTITUCIONES EDUCATIVAS PRIORIZADAS DE LA UGEL ASCOPE EN EL AÑO 2022</t>
  </si>
  <si>
    <t xml:space="preserve">	SERVICIO PARA REALIZAR EL SANEAMIENTO FÍSICO LEGAL DE CUARENTA Y UNO (41) INMUEBLES DE UGEL ASCOPE ¿ LA LIBERTAD</t>
  </si>
  <si>
    <t>EN ACTOS PREPARATORIOS</t>
  </si>
  <si>
    <t>CONTRATACIÓN DE SERVICIO DE TRANSPORTE Y DISTRIBUCIÓN DE MATERIAL EDUCATIVO - DOTACIÓN 2022, PARA LA UNIDAD GESTION EDUCATIVA LOCAL OTUZCO / PERIODO MARZO A SETIEMBRE 2022.</t>
  </si>
  <si>
    <t>PAGO SS.BB. ENERGIA ELECTRICA - II.EE. DE LA UGEL OTUZCO. MES: ABRIL 2022</t>
  </si>
  <si>
    <t>20132023540 EMPRESA REGIONAL DE SERVICIO PUBLICO DE ELECTRICIDAD ELECTRO</t>
  </si>
  <si>
    <t>PAGO SS.BB. ENERGIA ELECTRICA - II.EE. DE LA UGEL OTUZCO. MES: MAYO 2022</t>
  </si>
  <si>
    <t>PAGO SS.BB. ENERGIA ELECTRICA - II.EE. DE LA UGEL OTUZCO. MES: JUNIO 2022</t>
  </si>
  <si>
    <t>SERVICIO DE IMPLEMENTACIÓN DE CABLEADO ESTRUCTURADO LAN - WAN PARA CONECTIVIDAD A INTERNET PARA TODAS LAS AREAS DEL NUEVO LOCAL DE LA SEDE ADMINISTRATIVA DE LA UGEL OTUZCO.</t>
  </si>
  <si>
    <t>20440325468 SERCAST.COM S.A.C.</t>
  </si>
  <si>
    <t>PAGO SS.BB. ENERGIA ELECTRICA - II.EE. DE LA UGEL OTUZCO. MES: JULIO 2022</t>
  </si>
  <si>
    <t>SERVICIO DE TRANSPORTE PARA DISTRIBUCIÓN DE MATERIAL FUNGIBLE PARA II.EE. DEL NIVEL PRIMARIA DE LA UGEL OTUZCO. COMPARACIÓN DE PRECIOS N° 003-2022-UGEL OTUZCO.</t>
  </si>
  <si>
    <t>SERVICIO DE TRANSPORTE TERRESTRE PARA LA DISTRIBUCIÓN DE EQUIPOS DE PROTECCIÓN PERSONAL MASCARILLAS TEXTILES DE USO COMUNITARIO, MASCARILLAS QUIRÚRGICAS, MASCARILLAS KN95 PARA LAS II.EE PÚBLICAS DE LA UGEL OTUZCO.</t>
  </si>
  <si>
    <t>ADQUISICIÓN DE MASCARILLAS KN95 Y PROTECTORES FACIALES PARA ESTUDIANTES DE EDUCACIÓN BÁSICA, PERSONAL DE EBE DE LAS II.EE. DE LA UGEL OTUZCO.</t>
  </si>
  <si>
    <t>10466596057 CALVANAPON MORALES LUZ MARCELA</t>
  </si>
  <si>
    <t>ADQUISICIÓN MATERIALES DE ASEO Y LIMPIEZA PARA LAS II.EE. DE EDUCACIÓN PRIMARIA DE LA UGEL OTUZCO</t>
  </si>
  <si>
    <t>ADQUISICIÓN DE EQUIPOS DE COMPUTO PARA LAS OFICINAS ADMINISTRATIVAS DE LA UNIDAD DE GESTIÓN EDUCATIVA LOCAL DE OTUZCO.</t>
  </si>
  <si>
    <t>ADQUISICIÓN DE MATERIALES DE PAPELERÍA Y UTILES DE ESCRITORIO PARA LAS II.EE. DEL NIVEL PRIMARIA DE LA UGEL OTUZCO.</t>
  </si>
  <si>
    <t>ADQUISICIÓN MATERIALES DE BIOSEGURIDAD PARA LAS II.EE. DE EDUCACIÓN PRIMARIA DE LA UGEL OTUZCO.</t>
  </si>
  <si>
    <t>20607554383 INVERSIONES PANDEMIA E.I.R.L.</t>
  </si>
  <si>
    <t>ADQUISICIÓN DE MATERIALES DE PAPELERÍA Y UTILES DE ESCRITORIO PARA LAS II.EE. DEL NIVEL PRIMARIA - UGEL OTUZCO.</t>
  </si>
  <si>
    <t>ADQUISICIÓN MATERIALES DE ASEO Y LIMPIEZA PARA LAS II.EE. DE EDUCACIÓN PRIMARIA DE LA UGEL OTUZCO.</t>
  </si>
  <si>
    <t>ADQUISICIÓN DE MATERIALES DE PAPELERÍA Y UTILES DE ESCRITORIO PARA LAS II.EE. DEL NIVEL PRIMARIA - UGEL OTUZCO</t>
  </si>
  <si>
    <t>ADQUISICIÓN DE COLCHONETAS DE FORRO DE LINO CON ESPUMA PARA LAS II.EE. DE EDUCACIÓN PRIMARIA DE LA UGEL OTUZCO. COMPARACIÓN DE PRECIOS N° 001-2022-UGEL OTUZCO.</t>
  </si>
  <si>
    <t>20570824962 G &amp; R TERRONES INGENIEROS SRL</t>
  </si>
  <si>
    <t>ADQUISICIÓN MATERIALES DE DIDACTICO Y UTILES DE ENZEÑANZA (TABLEROS DE MESA FORMANDO PALABRAS)</t>
  </si>
  <si>
    <t>10413138995 LEAL JIMENEZ MATILDE LIZ</t>
  </si>
  <si>
    <t>ADQUISICIÓN DE MASCARILLAS TEXTILES Y QUIRÚRGICAS PARA ESTUDIANTES DE EDUCACIÓN BÁSICA DE LA UGEL OTUZCO - DEPARTAMENTO DE LA LIBERTAD". CONTRATO Nº 002-2022-AS/ABAST-UGEL OTUZCO</t>
  </si>
  <si>
    <t>20604016305 GG INGENIEROS E.I.R.L.</t>
  </si>
  <si>
    <t>ADQUISICION DE MATERIAL FUNGIBLE (UTILES DE ESCRITORIO) PARA LAS II.EE NO FOCALIZADOS DEL NIVEL SECUNDARIA DEL AMBITO DE UGEL-SC, DOTACION 2022.</t>
  </si>
  <si>
    <t>ADQUISICION DE MASCARILLAS KN95, QUIRURGICAS DESCARTABLES PARA ALUMNOS Y DOCENTES</t>
  </si>
  <si>
    <t>001-2022-UGELSCH</t>
  </si>
  <si>
    <t>20601278074 CITEC TRUJILLO EIRL</t>
  </si>
  <si>
    <t xml:space="preserve">ADQUISICION DE MATERIAL FUNGIBLE PARA II.EE </t>
  </si>
  <si>
    <t>20604094314 IMPORTADORA YAILU EIRL</t>
  </si>
  <si>
    <t>ADQUISICION DE MATERIAL FUNGIBLE PARA II.EE</t>
  </si>
  <si>
    <t>ADQUISICION DE MATERIAL DE LIMPIEZA PARA UGEL SCH</t>
  </si>
  <si>
    <t>20602381545 MULTISERVICIOS Y VENTAS GENERALES M&amp;C SAC</t>
  </si>
  <si>
    <t>ADQUISICION DE COMBUSTIBLE PARA LAS UNIDADES MOVILES DE LA UGEL SCH</t>
  </si>
  <si>
    <t xml:space="preserve">ADQUISICION DE MATERIAL DE LIMPIEZA PARA II.EE </t>
  </si>
  <si>
    <t>20440410732 COPYGEMINIS JL &amp; A EIRL</t>
  </si>
  <si>
    <t>SERVICIO DE TRANSPORTE DISTRIBUCION DE MATERIAL EDUCATIVO, LIMPIEZA EPPS Y FUNGIBLE PARA II.EE</t>
  </si>
  <si>
    <t>20477208771 SERVICIOS SEÑOR DE LA HUMILDAD SAC</t>
  </si>
  <si>
    <t>ADQUISICION DE UNIFORMES PARA EL PERSONAL NOMBRADO Y CONTRATADO DEL D.LEG. N° 276 DE LA SEDE  UGEL-SANTIAGO DE CHUCO-REGION LA LIBERTAD</t>
  </si>
  <si>
    <t>ADQUISICION DE UNIFORMES PARA EL PERSONAL NOMBRADO Y CONTRATADO DEL D.LEG. N° 276 DE LAS II.EE. DE LA UGEL-SANTIAGO DE CHUCO-REGION LA LIBERTAD</t>
  </si>
  <si>
    <t>ADQUISICION DE CALZADO PARA EL PERSONAL NOMBRADO Y CONTRATADO DEL D.LEG. N° 276 DE LA SEDE  UGEL-SANTIAGO DE CHUCO-REGION LA LIBERTAD</t>
  </si>
  <si>
    <t>ADQUISICION DE BUZOS INSTITUCIONALES  PARA EL PERSONAL NOMBRADO Y CONTRATADO DEL D.LEG. N° 276 DE LA SEDE  UGEL-SANTIAGO DE CHUCO-REGION LA LIBERTAD</t>
  </si>
  <si>
    <t>ADQUISICION DE ALIMENTOS Y BEBIDAS    PARA EL PERSONAL NOMBRADO Y CONTRATADO DEL D.LEG. N° 276 DE LA SEDE  UGEL-SANTIAGO DE CHUCO-REGION LA LIBERTAD</t>
  </si>
  <si>
    <t>ADQUISICION DE COMBUSTIBLE (PETROLEO) 2,000 GALONES PARA LAS UNIDADES VEHICULARES DE LA UGEL SC - EL PLAZO DE EJECUCION SERA DE ENERO HASTA DICIEMBRE DEL 2022.</t>
  </si>
  <si>
    <t>RUC 20480990685 ESTACION DE SERVICIOS JUANCJUMER S.A.C.</t>
  </si>
  <si>
    <t>ADQUISICION DE MATERIAL FUNGIBLE NO ATENDIDO (4,837 UND. BLOCK DE PAPEL BOND DE COLOR TA4 X 40 HOJAS DE 80GR) PARA LAS II.EE DEL NIVEL SECUNDARIA FOCALIZADAS.</t>
  </si>
  <si>
    <t>ADQUISICION DE MATERIAL FUNGIBLE (21,640 UND. PINCEL) PARA LAS II.EE DEL NIVEL PRIMARIO FOCALIZADOS DEL AMBITO DE LA UGEL SC, DOTACION 2022.</t>
  </si>
  <si>
    <t>ADQUISICION DE MATERIALES DE BIOSEGURIDAD (MASCARILLAS: COMUNITARIAS, KN95 Y QUIRURGICAS) PARA ESTUDIANTES Y EL PERSONAL DE LAS II.EE. DE EBR, CEBA Y EBE DEL AMBITO DE LA UGEL - SC Y PROTECTORES FACIALES PARA II.EE DE EBE.</t>
  </si>
  <si>
    <t>CD-N° 01-2022</t>
  </si>
  <si>
    <t>ADQUISICION DE MATERIAL FUNGIBLE (UTILES DE ESCRITORIO) PARA PRONOEI E INICIAL NO FOCALIZADOS DOTACION 2022</t>
  </si>
  <si>
    <t>ADQUISICION DE MATERIAL FUNGIBLE (1,850 EMP. X 500 PAPEL BOND 75G. T-A4) PARA LAS II.EE NO FOCALIZADOS DEL NIVEL SECUNDARIA DEL AMBITO DE UGEL-SC, DOTACION 2022.</t>
  </si>
  <si>
    <t>ADQUISICION DE MATERIAL FUNGIBLE (PAPELES Y CARTONES) PARA LAS II.EE NO FOCALIZADOS DEL NIVEL SECUNDARIA DEL AMBITO DE UGEL-SC, DOTACION 2022.</t>
  </si>
  <si>
    <t>ADQUISICION DE MATERIAL FUNGIBLE (UTILES DE ESCRITORIO) NIVEL PRIMARIA II.EE NO FOCALIZADAS DOTACION DE MATERIAL EDUCATIVO FUNGIBLE 2022.</t>
  </si>
  <si>
    <t>SERVICIO DE MODULADO Y ROTULADO DE LOS KITS DE MATERIAL FUNGIBLE PARA LOS NIVELES DE INICIAL, PRIMARIA Y SECUNDARIA - DOTACION 2022.</t>
  </si>
  <si>
    <t>SERVICIO DE MODULADO Y TRANSPORTE DE CARGA PARA LA DISTRIBUCION DE MATERIAL EDUCATIVO Y FUNGIBLE, SALIDA 2  - DOTACION 2022 - RUTA  2 (CONDORMARCA, BAMBAMARCA Y PATAZ)</t>
  </si>
  <si>
    <t>SERVICIO DE MODULADO Y TRANSPORTE DE CARGA PARA LA DISTRIBUCION DE MATERIAL EDUCATIVO Y FUNGIBLE, SALIDA 2  - DOTACION 2022 - RUTA  4 (SANAGORAN)</t>
  </si>
  <si>
    <t>SERVICIO DE MODULADO Y TRANSPORTE DE CARGA PARA LA DISTRIBUCION DE MATERIAL EDUCATIVO Y FUNGIBLE, SALIDA 2  - DOTACION 2022 - RUTA  6 (COCHORCO)</t>
  </si>
  <si>
    <t>SERVICIO DE MODULADO Y TRANSPORTE DE CARGA PARA LA DISTRIBUCION DE MATERIAL EDUCATIVO Y FUNGIBLE, SALIDA 2  - DOTACION 2022 - RUTA  7 (SARTIMBAMBA)</t>
  </si>
  <si>
    <t>SERVICIO DE MODULADO Y TRANSPORTE DE CARGA PARA LA DISTRIBUCION DE MATERIAL EDUCATIVO Y FUNGIBLE, SALIDA 2  - DOTACION 2022 - RUTA  3 (CURGOS, SARIN Y SITABAMBA)</t>
  </si>
  <si>
    <t>SERVICIO DE MODULADO Y TRANSPORTE DE CARGA PARA LA DISTRIBUCION DE MATERIAL EDUCATIVO Y FUNGIBLE, SALIDA 2  - DOTACION 2022 - RUTA  5 (CHUGAY)</t>
  </si>
  <si>
    <t>SERVICIO DE MODULADO Y TRANSPORTE DE CARGA PARA LA DISTRIBUCION DE MATERIAL EDUCATIVO Y FUNGIBLE, SALIDA 2  - DOTACION 2022 - RUTA  8 (MARCABAL)</t>
  </si>
  <si>
    <t>SERVICIO DE MODULADO Y TRANSPORTE DE CARGA PARA LA DISTRIBUCION DE MATERIAL EDUCATIVO Y FUNGIBLE, SALIDA 2  - DOTACION 2022 - RUTA  1 (HUAMACHUCO Y CACHICADAN)</t>
  </si>
  <si>
    <t>SERVICIO DE MODULADO Y TRANSPORTE PARA LA DISTRIBUCION DE MATERIAL DE BIOSEGURIDAD (MASCARILLAS TEXTIL COMUNITARIA, MASCARILLA QUIRURGICA Y MASCARILLA KN95) - DOTACION 2022 - RUTA  1 (HUAMACHUCO Y CACHICADAN)</t>
  </si>
  <si>
    <t>SERVICIO DE MODULADO Y TRANSPORTE PARA LA DISTRIBUCION DE MATERIAL DE BIOSEGURIDAD (MASCARILLAS TEXTIL COMUNITARIA, MASCARILLA QUIRURGICA Y MASCARILLA KN95) - DOTACION 2022 - RUTA  5 (CHUGAY)</t>
  </si>
  <si>
    <t>SERVICIO DE MODULADO Y TRANSPORTE PARA LA DISTRIBUCION DE MATERIAL DE BIOSEGURIDAD (MASCARILLAS TEXTIL COMUNITARIA, MASCARILLA QUIRURGICA Y MASCARILLA KN95) - DOTACION 2022 - RUTA  3 (CURGOS, SARIN Y SITABAMBA)</t>
  </si>
  <si>
    <t>SERVICIO DE MODULADO Y TRANSPORTE PARA LA DISTRIBUCION DE MATERIAL DE BIOSEGURIDAD (MASCARILLAS TEXTIL COMUNITARIA, MASCARILLA QUIRURGICA Y MASCARILLA KN95) - DOTACION 2022 - RUTA  4 (SANAGORAN)</t>
  </si>
  <si>
    <t>SERVICIO DE MODULADO Y TRANSPORTE PARA LA DISTRIBUCION DE MATERIAL DE BIOSEGURIDAD (MASCARILLAS TEXTIL COMUNITARIA, MASCARILLA QUIRURGICA Y MASCARILLA KN95) - DOTACION 2022 - RUTA  7 (SARTIMBAMBA)</t>
  </si>
  <si>
    <t>SERVICIO DE MODULADO Y TRANSPORTE PARA LA DISTRIBUCION DE MATERIAL DE BIOSEGURIDAD (MASCARILLAS TEXTIL COMUNITARIA, MASCARILLA QUIRURGICA Y MASCARILLA KN95) - DOTACION 2022 - RUTA  8 (MARCABAL)</t>
  </si>
  <si>
    <t>SERVICIO DE MODULADO Y TRANSPORTE PARA LA DISTRIBUCION DE MATERIAL DE BIOSEGURIDAD (MASCARILLAS TEXTIL COMUNITARIA, MASCARILLA QUIRURGICA Y MASCARILLA KN95) - DOTACION 2022 - RUTA  6 (COCHORCO)</t>
  </si>
  <si>
    <t>SERVICIO DE MODULADO Y TRANSPORTE PARA LA DISTRIBUCION DE MATERIAL DE BIOSEGURIDAD (MASCARILLAS TEXTIL COMUNITARIA, MASCARILLA QUIRURGICA Y MASCARILLA KN95) - DOTACION 2022 - RUTA  2 (CONDORMARCA, BAMBAMARCA Y PATAZ)</t>
  </si>
  <si>
    <t>SERVICIO DE ENERGIA ELECTRICA DE LAS II.EE - UGEL SC, MES DE CONSUMO MARZO 2022</t>
  </si>
  <si>
    <t>RUC 20132023540 EMPRESA REGIONAL DE SERVICIO PUBLICO DE ELECTRICIDAD ELECTRONORTE MEDIO S.A.</t>
  </si>
  <si>
    <t>SERVICIO DE ENERGIA ELECTRICA DE LAS II.EE - UGEL SC, MES DE CONSUMO ABRIL 2022</t>
  </si>
  <si>
    <t>SERVICIO DE MODULADO Y TRANSPORTE DE CARGA PARA LA DISTRIBUCION DE MATERIAL EDUCATIVO, SALIDA 3  - DOTACION 2022 - RUTA  3 (CURGOS, SARIN Y SITABAMBA)</t>
  </si>
  <si>
    <t>SERVICIO DE MODULADO Y TRANSPORTE DE CARGA PARA LA DISTRIBUCION DE MATERIAL EDUCATIVO, SALIDA 3  - DOTACION 2022 - RUTA  1 (HUAMACHUCO Y CACHICADAN)</t>
  </si>
  <si>
    <t>SERVICIO DE MODULADO Y TRANSPORTE DE CARGA PARA LA DISTRIBUCION DE MATERIAL EDUCATIVO, SALIDA 3  - DOTACION 2022 - RUTA  5 (CHUGAY)</t>
  </si>
  <si>
    <t>SERVICIO DE MODULADO Y TRANSPORTE DE CARGA PARA LA DISTRIBUCION DE MATERIAL EDUCATIVO, SALIDA 3  - DOTACION 2022 - RUTA  8 (MARCABAL)</t>
  </si>
  <si>
    <t>SERVICIO DE MODULADO Y TRANSPORTE DE CARGA PARA LA DISTRIBUCION DE MATERIAL EDUCATIVO, SALIDA 3  - DOTACION 2022 - RUTA  4 (SANAGORAN)</t>
  </si>
  <si>
    <t>SERVICIO DE MODULADO Y TRANSPORTE DE CARGA PARA LA DISTRIBUCION DE MATERIAL EDUCATIVO, SALIDA 3  - DOTACION 2022 - RUTA  7 (SARTIMBAMBA)</t>
  </si>
  <si>
    <t>SERVICIO DE MODULADO Y TRANSPORTE DE CARGA PARA LA DISTRIBUCION DE MATERIAL EDUCATIVO Y FUNGIBLE, SALIDA 3  - DOTACION 2022 - RUTA  2 (CONDORMARCA, BAMBAMARCA Y PATAZ)</t>
  </si>
  <si>
    <t>SERVICIO DE MODULADO Y TRANSPORTE DE CARGA PARA LA DISTRIBUCION DE MATERIAL EDUCATIVO Y FUNGIBLE, SALIDA 3  - DOTACION 2022 - RUTA  6 (COCHORCO)</t>
  </si>
  <si>
    <t>SERVICIO DE ENERGIA ELECTRICA DE LAS II.EE - UGEL SC, MES DE CONSUMO MAYO 2022</t>
  </si>
  <si>
    <t>SERVICIO DE ENERGIA ELECTRICA DE LAS II.EE - UGEL SC, MES DE CONSUMO JUNIO 2022</t>
  </si>
  <si>
    <t>SERVICIO PROFESIONAL DE 01 INGENIERO CIVIL COLEGIADO HABILITADO PARA ELABORAR DOCUEMENTOS PARASERVICIO DE MANTENIMIENTO DE INFRAESTRUCTURA DE 02 II.EE DEL DISTRITO DE HUAMACHUCO Y SUPERVISION DE LA EJECUCION DEL SERVICIO A PARTIR DEL 01 DE AGOSTO HASTA EL 13 DE DICIEMBRE DEL 2022.</t>
  </si>
  <si>
    <t>RUC 10332475555 ROSALBINO CARRILLO MONTERO</t>
  </si>
  <si>
    <t>SERVICIO DE FOTOCOPIADO (287,028) Y ANILLADO (4,280) DE MATERIAL PEDAGOGICO A DOCENTES DEL "PROGRAMA FORTALECIMIENO DE COMPETENCIAS DE LOS DOCENTES USUARIOS DE DISPOSITIVOS ELECTRONICOS PORTATILES" QUE NO CUENTAN CON CONECTIVIDAD DE LAS II.EE DEL AMBITO DE LA UGEL SC.</t>
  </si>
  <si>
    <t>SERVICIO DE ENERGIA ELECTRICA DE LAS II.EE - UGEL SC, MES DE CONSUMO JULIO 2022</t>
  </si>
  <si>
    <t>SERVICIO DE DESMONTAJE DE 02 AULAS PREFABRICADAS EN LA I.E N° 80185 - AHIJADERO, DISTRITO DE CHUGAY - ERVICIO DE "MONTAJE DE 03 AULAS EN I.E N° 81623 RODEOPAMA, DISTRITO DE MARCABAL - SERVICIO DE "DESMONTAJE Y MONTAJE PARA REUBICACION DE 02 AULAS PREFABRICADAS EN LA I.E N° 80975 - CERRO GRANDE, DISTRITO DE COCHORCO.</t>
  </si>
  <si>
    <t>SERVICIO DE TRANSPORTE DE LOS MATERIALES EDUCATIVOS DOTACION 2022 PARA LAS II.EE DEL AMBITO DE LA UGEL PATAZ</t>
  </si>
  <si>
    <t>230,000.00</t>
  </si>
  <si>
    <t>28/072022</t>
  </si>
  <si>
    <t>ADQUISICION DE MATERIALES DE BIOSEGURIDAD (MACARILLAS: COMUNITARIAS) PARA ESTUDIANTES DE LAS INSTITUCIONES EDUCATIVAS DE EBR, CEBA Y EBE DEL ÁMBITO DE LA UGEL-PATAZ</t>
  </si>
  <si>
    <t>344,000.00</t>
  </si>
  <si>
    <t>ADQUISICION DE MATERIALES DE BIOSEGURIDAD (MACARILLAS: QUIRÚRGICAS) PARA ESTUDIANTES DE LAS INSTITUCIONES EDUCATIVAS DE EBR, CEBA Y EBE DEL ÁMBITO DE LA UGEL-PATAZ.</t>
  </si>
  <si>
    <t>180,500.00</t>
  </si>
  <si>
    <t>ADQUISICIÓN DE MASCARILLAS KN95 PARA DIRECTIVOS, DOCENTES Y PERSONAL ADMINISTRATIVO DE LAS IIEE JURISDICCIÓN DE UGEL PATAZ- 2022</t>
  </si>
  <si>
    <t>68,068.00</t>
  </si>
  <si>
    <t>SERVICIO DE TRANSPORTE PARA LA DISTRIBUCION DE MATERIALES DE BIOSEGURIDAD (MASCARILLAS) PARA LAS II.EE DEL AMBITO DE LA UGEL PATAZ</t>
  </si>
  <si>
    <t>68,000.00</t>
  </si>
  <si>
    <t>ADQUISCION DE MATERIALES DE ESCRITORIO PARA LAS II.EE</t>
  </si>
  <si>
    <t>39,347.97</t>
  </si>
  <si>
    <t>48,330.99</t>
  </si>
  <si>
    <t>ADQUISICION DE UTILES DE ESCRITORIO SEDE UGEL BOLIVAR 2022</t>
  </si>
  <si>
    <t>2,080.00</t>
  </si>
  <si>
    <t>ADQUISICION DE KIT PARA II.EE. DE NIVEL INICIAL DE LA UGEL BOLIVAR</t>
  </si>
  <si>
    <t>2,940.00</t>
  </si>
  <si>
    <t>ADQUISICION DE UTILES DE ESCRITORIO SEDE UGEL BOLIVAR 2022 POR PERU COMPRAS</t>
  </si>
  <si>
    <t>0001-2022</t>
  </si>
  <si>
    <t>15,035.56</t>
  </si>
  <si>
    <t>ADQUISICION DE UTILES DE ESCRITORIO 2022 SEDE UGEL BOLIVAR POR PERU COMPRAS</t>
  </si>
  <si>
    <t>0002-2022</t>
  </si>
  <si>
    <t>12,920.53</t>
  </si>
  <si>
    <t>ADQUISICION DE MATERIAL DE ASEO, LIMPIEZA Y TOCADOR PARA LA SEDE UGEL BOLIVAR 2022</t>
  </si>
  <si>
    <t>3,038.20</t>
  </si>
  <si>
    <t>ADQUISICION DE MATERIAL DE ASEO, LIMPIEZA Y TOCADOR PARA LAS II.EE. DE LA UGEL BOLIVAR</t>
  </si>
  <si>
    <t>29,254.00</t>
  </si>
  <si>
    <t>ADQUISICION DE MATERIAL DE ASEO, LIMPIEZA Y TOCADOR PARA LA SEDE UGEL BOLIVAR 2022 POR PERU COMPRAS</t>
  </si>
  <si>
    <t>0003-2022</t>
  </si>
  <si>
    <t>2,536.06</t>
  </si>
  <si>
    <t>ADQUISICION DE MATERIAL FUNGIBLE 2022</t>
  </si>
  <si>
    <t>0004-2022</t>
  </si>
  <si>
    <t>15,878.12</t>
  </si>
  <si>
    <t>0005-2022</t>
  </si>
  <si>
    <t>9,525.57</t>
  </si>
  <si>
    <t>0006-2022</t>
  </si>
  <si>
    <t>6,740.16</t>
  </si>
  <si>
    <t>0007-2022</t>
  </si>
  <si>
    <t>8,132.65</t>
  </si>
  <si>
    <t>0008-2022</t>
  </si>
  <si>
    <t>2,410.65</t>
  </si>
  <si>
    <t>0009-2022</t>
  </si>
  <si>
    <t>1,980.39</t>
  </si>
  <si>
    <t>ADQUISICION DE MATERIAL DE ASEO LIMPIEZA Y TOCADOR</t>
  </si>
  <si>
    <t>0010-2022</t>
  </si>
  <si>
    <t>4,611.44</t>
  </si>
  <si>
    <t>ADQUISICION DE MATERIAL DE EDUCACIÓN FÍSICA PARA LAS II.EE. DE LA UGEL BOLIVAR</t>
  </si>
  <si>
    <t>23,750.00</t>
  </si>
  <si>
    <t>ADQUISICION DE TONER Y TINTAS PARA LAS II.EE. DE LA JURISDICCION DE LA UGEL BOLIVAR 2022</t>
  </si>
  <si>
    <t>0012-2022</t>
  </si>
  <si>
    <t>10,223.32</t>
  </si>
  <si>
    <t>0013-2022</t>
  </si>
  <si>
    <t>1,999.98</t>
  </si>
  <si>
    <t>0014-2022</t>
  </si>
  <si>
    <t>3,614.53</t>
  </si>
  <si>
    <t>ADQUISICION DE MATERIAL FALTANTE PARA EDUCACIÓN FÍSICA</t>
  </si>
  <si>
    <t>10,009.00</t>
  </si>
  <si>
    <t>ADQUISICION DE UNIFORMES PARA PERSONAL SEDE DE UGEL E II.EE. DE LA JURISDICCION DE LA UGEL BOLI</t>
  </si>
  <si>
    <t>36,600.00</t>
  </si>
  <si>
    <t>ADQUISICION DE MASCARILLAS KN-95 MODELO FISH TYPE</t>
  </si>
  <si>
    <t>0018-2022</t>
  </si>
  <si>
    <t>17,608.80</t>
  </si>
  <si>
    <t>ADQUISICION DE TINTAS PARA LAS II.EE. DE LA JURISDICCION DE LA UGEL BOLIVAR 2022</t>
  </si>
  <si>
    <t>0019-2022</t>
  </si>
  <si>
    <t>5,593.28</t>
  </si>
  <si>
    <t>ADQUISICION DE MASCARILLAS TEXTILES DE USO COMUNITARIO PARA LAS II.EE. DE LA JURISDICCION DE LA UGEL</t>
  </si>
  <si>
    <t>PROCESO</t>
  </si>
  <si>
    <t>64,551.10</t>
  </si>
  <si>
    <t>ADQUISICION DE MATERIAL DE ASEO PARA LAS II.EE. DE LA JURISDICCION DE LA UGEL BOLIVAR</t>
  </si>
  <si>
    <t>11,053.30</t>
  </si>
  <si>
    <t>23,240.10</t>
  </si>
  <si>
    <t>0021-2022</t>
  </si>
  <si>
    <t>21,056.81</t>
  </si>
  <si>
    <t>KIT DE INSUMOS DE LIMPIEZA PARA LOS PRONOEIS DE LA JURISDICCION DE LA UGEL BOLIVAR</t>
  </si>
  <si>
    <t>1,929.60</t>
  </si>
  <si>
    <t>KIT DE ARTÍCULOS DE LIMPIEZA PARA LOS PRONOEIS DE LA JURISDICCION DE LA UGEL BOLIVAR</t>
  </si>
  <si>
    <t>740.80</t>
  </si>
  <si>
    <t>KIT DE INSUMOS DE LIMPIEZA PARA LOS PRONOEIS</t>
  </si>
  <si>
    <t>1,008.00</t>
  </si>
  <si>
    <t>PAGO DE VALES DE COMBUSTIBLE</t>
  </si>
  <si>
    <t>1,760.00</t>
  </si>
  <si>
    <t>PAGO DE COMBUSTIBLE DE LA SEDE UGEL BOLIVAR</t>
  </si>
  <si>
    <t>1,210.00</t>
  </si>
  <si>
    <t>PAGO DE VALES COMBUSTIBLE</t>
  </si>
  <si>
    <t>3,600.00</t>
  </si>
  <si>
    <t>110.00</t>
  </si>
  <si>
    <t>ADQUISICION DE TELAS MICROFIBRA PARA LA SEDE UGEL BOLIVAR</t>
  </si>
  <si>
    <t>2,607.12</t>
  </si>
  <si>
    <t>PAGO DE VALES DE COMBUSTIBLE DE LA CAMIONETA DE LA UGEL - BOLIVAR</t>
  </si>
  <si>
    <t>440.00</t>
  </si>
  <si>
    <t>PAGO DE VALES DE COMBUSTIBLE DE LA CAMIONETA DE LA UGEL BOLIVAR</t>
  </si>
  <si>
    <t>480.00</t>
  </si>
  <si>
    <t>1,385.30</t>
  </si>
  <si>
    <t>ADQUISICION DE MATERIAL Y ACCESORIOS MEDICOS</t>
  </si>
  <si>
    <t>14,925.00</t>
  </si>
  <si>
    <t>MATERIAL DE ASEO, LIMPIEZA Y TOCADOR</t>
  </si>
  <si>
    <t>4,100.50</t>
  </si>
  <si>
    <t>234.91</t>
  </si>
  <si>
    <t>9,596.94</t>
  </si>
  <si>
    <t>SERVICIOS 2022</t>
  </si>
  <si>
    <t>S/8,039.00</t>
  </si>
  <si>
    <t>Contrato + adenda</t>
  </si>
  <si>
    <t>22,049.00</t>
  </si>
  <si>
    <t>marzo - agosto</t>
  </si>
  <si>
    <t>SERVICIO DE TRANSPORTE DE MATERIAL EDUCATIVO DOTACIÓN 2022</t>
  </si>
  <si>
    <t>28,878.85</t>
  </si>
  <si>
    <t>CONTRATACION DE PERSONAL PARA EL SANEAMIENTO FISICO DE INMUEBLES DE LAS II.EE UGEL-B</t>
  </si>
  <si>
    <t>SERVICIO DE MANTENIMIENTO DE CABLEADO DE INTERNET DE LA SEDE UGEL BOLIVAR</t>
  </si>
  <si>
    <t>2,500.00</t>
  </si>
  <si>
    <t>ene-set 2022</t>
  </si>
  <si>
    <t>SERVICIO DE INTERNET PARA LA SEDE</t>
  </si>
  <si>
    <t>23,798.00</t>
  </si>
  <si>
    <t>TRANSPORTE: TRASLADO DE MATERIAL DE BIOSEGURIDAD A LAS II.EE DE LA SEDE UGEL BOLIVAR 2022</t>
  </si>
  <si>
    <t>3,713.00</t>
  </si>
  <si>
    <t>ene-ago 2022</t>
  </si>
  <si>
    <t>POR EL SERVICIO DE TRANSPORTE DE MATERIAL EDUCATIVO TRAMO 7 Y 8</t>
  </si>
  <si>
    <t>6,356.10</t>
  </si>
  <si>
    <t>SERVICIO DE TRANSPORTE Y DISTRIBUCION DE MATERIALES</t>
  </si>
  <si>
    <t>4,656.30</t>
  </si>
  <si>
    <t>SERVICIO DE INTERNET MAS INSTALACION</t>
  </si>
  <si>
    <t>2,181.00</t>
  </si>
  <si>
    <t>SERVICIO DE MANTENIMIENTO CORRECTIVO DE CAMIONETA</t>
  </si>
  <si>
    <t>5,623.83</t>
  </si>
  <si>
    <t>SERVICIO DE ALIMENTACION PARA DOCENTES Y DIRECTIVOS DE LA SEDE UGEL BOLIVAR - UCHUMARCA</t>
  </si>
  <si>
    <t>1,650.00</t>
  </si>
  <si>
    <t>SERVICIO DE ALIMENTACION DE DOCENTES Y DIRECTIVOS DE LA SEDE UGEL BOLIVAR - SAN VICENTE</t>
  </si>
  <si>
    <t>2,640.00</t>
  </si>
  <si>
    <t>SERVICIO DE ALIMENTACION PARA DOCENTES Y DIRECTIVOS DE LA SEDE UGEL BOLIVAR - UCUNCHA</t>
  </si>
  <si>
    <t>750.00</t>
  </si>
  <si>
    <t>SERVICIO DE ALIMENTACION PARA DOCENTES Y DIRECTIVOS DE LA UGEL BOLIVAR</t>
  </si>
  <si>
    <t>8,330.00</t>
  </si>
  <si>
    <t>SERVICIO DE ALIMETACION PARA DOCENTES Y DIRECTIVOS DE LA SEDE UGEL BOLIVAR</t>
  </si>
  <si>
    <t>650.00</t>
  </si>
  <si>
    <t>AGO DE SERVICIOS DE INTERNET DEL COLEGIO SAN SALVADOR</t>
  </si>
  <si>
    <t>PAGO DE SERVICIO DE ALIMENTACION PARA DOCENTES Y DIRECTIVOS DE LA SEDE UGEL BOLIVAR</t>
  </si>
  <si>
    <t>1,820.00</t>
  </si>
  <si>
    <t>PAGO PARA EL SERVICIO DE MANTENIMIENTO TE TABLETS DE LAS II.EE DE LA SEDE UGEL BOLIVAR</t>
  </si>
  <si>
    <t>12,000.00</t>
  </si>
  <si>
    <t>PAGO PARA LA CONTRATACION DE SERVCIO DE ALIMENTACION PARA ALUMNOS PARTICIPANTES DE LOS JEDP-20</t>
  </si>
  <si>
    <t>1,350.00</t>
  </si>
  <si>
    <t>PAGO PARA LA CONTRATACION DE UN ARBITRO PARA LOS JUEGOS JEDP-2022 ETAPA UGEL</t>
  </si>
  <si>
    <t>2,000.00</t>
  </si>
  <si>
    <t>AQUISICION DE MEDALLAS PARA LOS JUEGOS DEPORTIVOS Y PARADEPORTIVOS ETAPA UGEL - 2022</t>
  </si>
  <si>
    <t>900.00</t>
  </si>
  <si>
    <t>PROYECTO 2023</t>
  </si>
  <si>
    <t>ADQUISICIONES 2023</t>
  </si>
  <si>
    <t>900,000.00</t>
  </si>
  <si>
    <t>SERVICIOS 2023</t>
  </si>
  <si>
    <t>400,000.00</t>
  </si>
  <si>
    <t xml:space="preserve">310. COLEGIO MILITAR RAMON CASTILLA - </t>
  </si>
  <si>
    <t xml:space="preserve">CONTRATACIÓN DE SUMINISTRO DE VIVERES SECOS PARA ALIMENTOS DE CADETES Y PERSONAL </t>
  </si>
  <si>
    <t>20481368341 -DISTRIBUIDORA FINA SRL</t>
  </si>
  <si>
    <t xml:space="preserve">CONTRATACIÓN DE SUMINISTRO DE VERDURAS, TUBÉRCULOS Y FRUTAS PARA ALIMENTOS DE CADETES Y PERSONAL </t>
  </si>
  <si>
    <t xml:space="preserve">CONTRATACIÓN DE SUMINISTRO DE ALIMENTOS DIVERSOS PARA ALIMENTOS DE CADETES Y PERSONAL </t>
  </si>
  <si>
    <t>20477171321 -NEGOCIOS NEGI SAC</t>
  </si>
  <si>
    <t xml:space="preserve">CONTRATACIÓN DE SUMINISTRO DE CARNES DIVERSAS PARA ALIMENTOS DE CADETES Y PERSONAL </t>
  </si>
  <si>
    <t>20481144231 - ALIMENTOS Y CARNES SAC</t>
  </si>
  <si>
    <t>CONTRATACION DE PRENDAS ESCOLARES, DEPORTE, DE CAMA Y CALZADO PARA CADETES</t>
  </si>
  <si>
    <t>SERVICIO DE ANALISIS CLINICOS A POSTULANTES PROCESO DE ADMISIÓN 2022</t>
  </si>
  <si>
    <t>ADQUISICIÓN DE BOLSA DE ALIMENTOS PARA PERSONAL SINDICALIZADO, CORRESPONDIENTE AL EF-2022</t>
  </si>
  <si>
    <t>20100041953 - RIMAC SEGUROS Y REASEGUROS S.A.</t>
  </si>
  <si>
    <t xml:space="preserve">ADQUISICIÓN SUMINISTRO DE GAS LICUADO DE PETROLEO PARA PREPARACIÓN DE ALIMENTOS PARA CADETES Y PERSONAL </t>
  </si>
  <si>
    <t>10180323371 - PATRICIA MELENDEZ VILLALOBOS</t>
  </si>
  <si>
    <t>SOLICITA SERVICIO DE INTERNET PARA LAS OFICINAS ADMINISTRATIVAS DE LA SEDE UGEL-JULCAN AÑO, SEG</t>
  </si>
  <si>
    <t>ADQUISICION DE MATERIAL DE LIMPIEZA PARA LAS II.EE. DE LA JURISDICCION DE LA UGEL JULCAN</t>
  </si>
  <si>
    <t>EJECUCIÓN</t>
  </si>
  <si>
    <t>ADQUISICION DE PAPEL BOND PARA II.EE. DE LA JURISDICCION DE LA UGEL JULCAN</t>
  </si>
  <si>
    <t>ACTUALIZA REQUERIMIENTO PARA ADQUISICIÓN DE MASCARILLAS DESCARTABLE KN-95, PARA LOS DOCENTES, P</t>
  </si>
  <si>
    <t>SOLICITA ADQUISICION DE MASCARILLAS DESCARTABLES QUIRURGICAS 3 PLIEGUES PARA ESTUDIANTES DEL NI</t>
  </si>
  <si>
    <t>SOLICITA SERVICIO DE TRANSPORTE PARA DISTRIBUCIÓN DE MATERIALES EDUCATIVOS Y FUNGIBLES A LAS II</t>
  </si>
  <si>
    <t>ADQUISICIÓN DE MASCARILLA DESCARTABLE QUIRURGICA 3 PLIEGUES PARA LOS ALUMNOS DE LAS</t>
  </si>
  <si>
    <t>POR LA ADQUISICION DE TONER PARA REPOSICION DE STOCK DE ALMACEN</t>
  </si>
  <si>
    <t>EN EJECUCUION CONTRACTUAL</t>
  </si>
  <si>
    <t>POR LA ADQUISICION DE PAPELES PARA REPOSICION DE STOCK DE ALMACEN</t>
  </si>
  <si>
    <t>POR LA ADQUISICION DE MATERIAL FUNGIBLE DOTACION 2022</t>
  </si>
  <si>
    <t>POR LA ADQUISICION DE MATERIAL DE LIMPIEZA DEL NIVEL SECUNDARIO DE LA UGEL VIRU</t>
  </si>
  <si>
    <t>POR LA ADQUISICION DE MATERIAL DE LIMPIEZA DEL NIVEL PRIMARIO DE LA UGEL VIRU</t>
  </si>
  <si>
    <t>POR LA ADQUISICION DE MASCARILLAS PARA LOS NIVELES DE INICIAL, PRIMARIA, SECUNDARIA DE LA UGEL VIRU</t>
  </si>
  <si>
    <t>POR LA ADQUISICION DE TACHOS PARA II.EE DE LA PROVINCIA DE VIRU</t>
  </si>
  <si>
    <t>POR EL SERVICIO DE TRANSPORTE DE MATERIAL EDUCATIVO A LA PROVINCIA DE VIRU</t>
  </si>
  <si>
    <t>POR EL SERVICIO DE DISTRIBUCION DE MASCARILLAS A LAS II.EE DE LA PROVINCIA DE VIRU</t>
  </si>
  <si>
    <t>COMPRA DE INSUMOS QUIMICOS Y LIMPIEZA PARA LA UGEL01-EP</t>
  </si>
  <si>
    <t>ADQUISICIÒNDE KIT DE LIMPIEZA PARA EL NIVEL SECUNDARIO</t>
  </si>
  <si>
    <t>ADQUISICIPON DE PAPEL BOND PARA I.E DEL NIVEL PRIMARIA</t>
  </si>
  <si>
    <t>ADQUISICIÒN DE CONO DIDACTICO NIVEL INICIAL</t>
  </si>
  <si>
    <t>AS 002-2022</t>
  </si>
  <si>
    <t>ADQUISICIÒN DE MASCARILLAS PARA LAS I.E DE LA UGEL01-EP</t>
  </si>
  <si>
    <t>CP 001-2022</t>
  </si>
  <si>
    <t>SERVICIO DE AGUA POTABLE PARA LAS I.E DE LA UGEL0-EP (ENERO )</t>
  </si>
  <si>
    <t>SERVICIO DE AGUA POTABLE PARA LAS I.E DE LA UGEL0-EP (FEBRERO)</t>
  </si>
  <si>
    <t>AS 001-2022</t>
  </si>
  <si>
    <t>SERVICIO DE AGUA POTABLE PARA LAS I.E DE LA UGEL0-EP (MARZO)</t>
  </si>
  <si>
    <t>SERVICIO DE ENERGIA ELECTRICA PARA LAS I.E DE LA UGEL01-EP( MARZO)</t>
  </si>
  <si>
    <t>SERVICIO DE ENERGIA ELECTRICA PARA LAS I.E DE LA UGEL01-EP( ABRIL)</t>
  </si>
  <si>
    <t>SERVICIO DE AGUA POTABLE PARA LAS I.E DE LA UGEL0-EP ( JUNIO)</t>
  </si>
  <si>
    <t>SERVICIO DE ENERGIA ELECTRICA PARA LAS I.E DE LA UGEL01-EP( MAYO)</t>
  </si>
  <si>
    <t>SERVICIO DE AGUA POTABLE PARA LAS I.E DE LA UGEL0-EP ( JULIO)</t>
  </si>
  <si>
    <t>SERVICIO DE AGUA POTABLE PARA LAS I.E DE LA UGEL0-EP ( AGOSTO)</t>
  </si>
  <si>
    <t>SERVICIO DE ENERGIA ELECTRICA PARA LAS I.E DE LA UGEL01-EP( JULIO )</t>
  </si>
  <si>
    <t>SERVICIO ESPECILAIZADO DE LEVANTAMIENTO TOPOGRAFICO</t>
  </si>
  <si>
    <t>SERVICIO DE TRANSPORTE Y DISTRIBUCION D EMATERIAL EDUCATIVO -2022 TRAMO II</t>
  </si>
  <si>
    <t>AS-SM-1-2022-UGEL NRO 02 L.E.-1</t>
  </si>
  <si>
    <t>80,990.00</t>
  </si>
  <si>
    <t xml:space="preserve">10190250224-MENDEZ HURTADO ASTERIA ASUCENA </t>
  </si>
  <si>
    <t>ADQUISICION DE MASCARILLAS TEXTILES, KN-95 Y QURURGICAS</t>
  </si>
  <si>
    <t>LP-SM-1-2022-UGEL NRO 02 L.E.-</t>
  </si>
  <si>
    <t>758,627.16</t>
  </si>
  <si>
    <t xml:space="preserve">20604016305-GG INGENIEROS E.I.R.L. </t>
  </si>
  <si>
    <t>ADQUISICION DE UNIFORME PARA EL PERSONAL ADMINISTRATIVO</t>
  </si>
  <si>
    <t>AS-SM-2-2022-UGEL NRO 02 L.E.-1</t>
  </si>
  <si>
    <t>44,700.00</t>
  </si>
  <si>
    <t xml:space="preserve">10179678191-SALVADOR SANTOS ROGER ERASMO </t>
  </si>
  <si>
    <t>MANTENIMIENTO DE 18 II.EE DEL NIVEL INCIAL BAJO LA JURIDICCION DE LA UGEL Nº02 LA ESPERANZA - TRUJILLO - LA LIBERTAD</t>
  </si>
  <si>
    <t>CP-SM-1-2022-UGEL NRO 02 L.E.-1</t>
  </si>
  <si>
    <t>SERVICIO DE TRANSPORTE DE DISTRIBUCION DE MASCARILLAS</t>
  </si>
  <si>
    <t>ORDEN DE SERVICIO N°066-2022</t>
  </si>
  <si>
    <t>20,165.00</t>
  </si>
  <si>
    <t>10802999963-MENDE SOLORZANO NELLY SANTOS</t>
  </si>
  <si>
    <t>ADQUISICION DE PAPEL TOALLA PARA LA II.EE</t>
  </si>
  <si>
    <t>ORDEN DE COMPRA N°003-2022</t>
  </si>
  <si>
    <t>29,146.00</t>
  </si>
  <si>
    <t>20604576033-NBS SOLUTIONS SAC</t>
  </si>
  <si>
    <t>ADQUISICION DE MASCARILLAS KN 95 Y QUIRURGICAS</t>
  </si>
  <si>
    <t>ORDEN DE COMPRA N°006-2021</t>
  </si>
  <si>
    <t>31,822.00</t>
  </si>
  <si>
    <t>10443798434-LOPEZ VILLAJULCA ANA LUCIA VIOLETA</t>
  </si>
  <si>
    <t>ADQUISICION DE MATERIAL QUIRURGICO ALCOHOL PARA II.EE DEL NIVEL PRIMARIO</t>
  </si>
  <si>
    <t>ORDEN DE COMPRA N°015-2021</t>
  </si>
  <si>
    <t>23,322.96</t>
  </si>
  <si>
    <t>10408023128-LUIS ALONSO SARMIENTO VASQUEZ</t>
  </si>
  <si>
    <t>ADQUISICION DE MATERIAL DIDACTICO Y UTILES DE ENSEÑANZA PARA II.EE DEL NIVEL INIICAL.</t>
  </si>
  <si>
    <t>ORDEN DE COMPRA N°016-2022</t>
  </si>
  <si>
    <t>97,513.85</t>
  </si>
  <si>
    <t>20481150125-SERVICIOS Y SUMINISTROS DEL NORTE SA</t>
  </si>
  <si>
    <t>ADQUISICION DE MATERIAL DIDACTICO Y UTILES DE ENSEÑANZA PARA II.EE DEL NIVEL INICIAL</t>
  </si>
  <si>
    <t>ORDEN DE COMPRA N°017-2022</t>
  </si>
  <si>
    <t>26,092.23</t>
  </si>
  <si>
    <t>10761301999-LESLYE LIZBETH CORONEL GARCIA</t>
  </si>
  <si>
    <t>SERVICIO DE SANEAMIENTO FISICO LEGAL DE PREDIOS DE LA JURISDICCION DE LA UGEL N°02 LA ESPERANZA</t>
  </si>
  <si>
    <t>ORDEN DE SERVICIO N°076-2022</t>
  </si>
  <si>
    <t>10435717816-ORBEGOSO ZAVALA PEDRO ORLANDO</t>
  </si>
  <si>
    <t>Adquisición de uniformes para el personal administrativo - 2022</t>
  </si>
  <si>
    <t>87,900.00</t>
  </si>
  <si>
    <t>servicio de impresiones en general para Instituciones Educativas de la Unidad de Gestión Educativa Local Trujillo Sur Este en el año 2022</t>
  </si>
  <si>
    <t>80,011.00</t>
  </si>
  <si>
    <t>Adquisición de material, insumos instrumental y accesorios médicos de la Unidad de Gestión Educativa Local Trujillo Sur Este en el año 2022</t>
  </si>
  <si>
    <t>782.039.00</t>
  </si>
  <si>
    <t>02.-2022</t>
  </si>
  <si>
    <t>COMPAÑIA DE SEGURIDAD VM S.A.C.</t>
  </si>
  <si>
    <t>03.-2022</t>
  </si>
  <si>
    <t>CONSORCIO ZAGARO RICE CORPORATION</t>
  </si>
  <si>
    <t>O/C N° 43</t>
  </si>
  <si>
    <t>ANÁLISIS DE MUESTRAS DE SUELOS Y FOLIAR</t>
  </si>
  <si>
    <t>O/C N° 50</t>
  </si>
  <si>
    <t>DMV INVERSIONES &amp; SERVICIOS GENERALES S.A.C.</t>
  </si>
  <si>
    <t>03.-2021</t>
  </si>
  <si>
    <t>MANTENIMIENTO CORRECTIVO DE COMPRESORA DE AIRE COMPRIMIDO</t>
  </si>
  <si>
    <t>72-2022</t>
  </si>
  <si>
    <t>MC. INGENIERIA Y SERVICIOS INDUSTRIALES PERÚ EIRL - MISIPER EIRL</t>
  </si>
  <si>
    <t>MANTENIMIENTO CORRECTIVO DE EQUIPO DE ANESTESIA</t>
  </si>
  <si>
    <t>106-2022</t>
  </si>
  <si>
    <t>ROCA S.A.C.</t>
  </si>
  <si>
    <t>06.-2022</t>
  </si>
  <si>
    <t>24-2021</t>
  </si>
  <si>
    <t>BARAM CLEAN SAC</t>
  </si>
  <si>
    <t>MANTENIMIENTO CORRECTIVO DE INFRAESTRUCTURA FÍSICA DE INMUEBLES</t>
  </si>
  <si>
    <t>175-2022</t>
  </si>
  <si>
    <t>NEW MAD E.I.R.L.</t>
  </si>
  <si>
    <t>MANTENIMIENTO CORRECTIVO DE VENTILADOR MECÁNICO</t>
  </si>
  <si>
    <t>176-2022</t>
  </si>
  <si>
    <t>MASTER MEDIC S.A.</t>
  </si>
  <si>
    <t>12.-2022</t>
  </si>
  <si>
    <t>GRUPO ZEUS SERVICE S.A.C</t>
  </si>
  <si>
    <t>POR SITUACION DE EMERGENCIA</t>
  </si>
  <si>
    <t>ADICIONAL DE LA CONTRATACION DIRECTA</t>
  </si>
  <si>
    <t>MODIFICACION CONVENCIONAL A LA CONTRATACION DIRECTA</t>
  </si>
  <si>
    <t>06..-2022</t>
  </si>
  <si>
    <t>CD POR DESABASTECIMIENTO INMINENTE</t>
  </si>
  <si>
    <t>“Suministro de Combustible para el caldero del Hospital Belén de Trujillo”</t>
  </si>
  <si>
    <t>POR DESABASTECIMIENTO INMINENTE</t>
  </si>
  <si>
    <t>ADQUISICIONES DE BIENES Y CONTRATACIONES DE SERVICIO 2022</t>
  </si>
  <si>
    <t>ADQUISICIÓN DE PRUEBA RÁPIDA PARA VIH-SIFILIS X 25 DETERMINACIONES</t>
  </si>
  <si>
    <t>ADJUDICACIÓN SIN PROCESO</t>
  </si>
  <si>
    <t>ADQUISICIÓN DE MATERIAL MÉDICO PARA FARMACIA MICROCUBETA PARA HEMOGLOBINOTRO HB 201</t>
  </si>
  <si>
    <t>20553853355 SIMED PERU S.A.C.</t>
  </si>
  <si>
    <t>CHAQUETA Y PANTALÓN DESCARTABLE TALLA L, CHAQUETA Y PANTALÓN DESCARTABLE TALLA M, GORRO DE CIRUGÍA TIPO GUSANO PARA ENFERMERA</t>
  </si>
  <si>
    <t>ADQUISICIÓN DE MEDICAMENTOS PARA FARMACIA PARA LA ATENCIÓN A PACIENTES SIS</t>
  </si>
  <si>
    <t>MASCARILLA DESCARTABLE TIPO CÓNICO</t>
  </si>
  <si>
    <t xml:space="preserve">INSUMOS DE LABORATORIO PARA BIOQUÍMICA </t>
  </si>
  <si>
    <t>20538910717 UNIMEDILAB S.A.C.</t>
  </si>
  <si>
    <t xml:space="preserve">ADQUISICIÓN DE REACTIVOS Y INSUMOS PARA LABORATORIO </t>
  </si>
  <si>
    <t>20482114882 NEOBIO  S.A.C.</t>
  </si>
  <si>
    <t>ADQUISICIÓN DE INSUMOS Y REACTIVOS PARA LABORATORIO, EN LA ATENCIÓN A LOS PACIENTES SIS</t>
  </si>
  <si>
    <t>ADQUISICIÓN DE MICROCUBETAS DESCARTABLES PARA FARMACIA EN ATENCIÓN A PACIENTES SIS</t>
  </si>
  <si>
    <t>20603492219 MADEMT E.I.R.L.</t>
  </si>
  <si>
    <t>ADQUISICIÓN DE INSUMOS PARA FARMACIA PARA ATENCIÓN DE PACIENTES SIS</t>
  </si>
  <si>
    <t>25//04/2022</t>
  </si>
  <si>
    <t>ADQUISICIÓN DE MATERIAL MÉDICO PARA FARMACIA EN ATENCIÓN A PACIENTES SIS</t>
  </si>
  <si>
    <t>20439194236 DROFAR  E.I.R.L.</t>
  </si>
  <si>
    <t>EQUIPO ANALIZADOR BIOQUIMICO SEMIAUTOMATIZADO - LABORATORIO PARA LA ATENCIÓN</t>
  </si>
  <si>
    <t>20605204644 CORPORACION MEDICA DANNYMED E.I.R.L</t>
  </si>
  <si>
    <t xml:space="preserve">ADQUISICIÓN DE MATERIAL MÉDICO PARA ESTARTEGIA CÁNCER </t>
  </si>
  <si>
    <t>GUANTE DESCARTABLES PARA EXAMEN - FARMACIA</t>
  </si>
  <si>
    <t>20604190143 VIVA PHARMA S.A.C</t>
  </si>
  <si>
    <t>MANDIL DESCARTABLE TALLA L</t>
  </si>
  <si>
    <t>ADQUISICIÓN DE COMPUTADORAS ECONOMÍA, MANTENIMIENTO, LOGÍSTICA Y DESARROLLO INST. - ACUERDO MARCO</t>
  </si>
  <si>
    <t>CONTRATACION POR CATALAGO ELECTRONICO</t>
  </si>
  <si>
    <t>20477438009 GRUPO MEGA COMPUTER S.A.C.</t>
  </si>
  <si>
    <t>PAPEL TOALLA HOJA SIMPLE BLANCO X 300 m</t>
  </si>
  <si>
    <t>20559617190 CONSORCIO Z.I.A. S.A.C.</t>
  </si>
  <si>
    <t>ADQUISICIÓN DE REACTIVOS PARA LABORATORIO EN ATENCIÓN A PACIENTES SIS</t>
  </si>
  <si>
    <t>20605647686 ROCHER DIAGNOSTICS S.A.C.</t>
  </si>
  <si>
    <t>MASCARILLAS DESCARTABLE PARA FARMACIA PARA LA ATENCIÓN A PACIENTES SIS</t>
  </si>
  <si>
    <t>YODO POVIDONA ESPUMA 8.5 g/100 mL (8.5 %) SOL 1 L- YODO POVIDONA 10 g/100 mL (10 %) SOL 1 L</t>
  </si>
  <si>
    <t>MANDILES DESCARTABLES TALLA L Y M PARA PROTECCIÓN EN ATENCIÓN A PACIENTES SIS FARMACIA</t>
  </si>
  <si>
    <t>ADQUISICIÓN DE REACTIVOS PARA LABORATORIO PARA ATENCIÓN DE PACIENTES SIS</t>
  </si>
  <si>
    <t xml:space="preserve">20602273556 AKUA MEDIC S.A.C. </t>
  </si>
  <si>
    <t>EQUIPO DE MICROSCOPIO TRINOCULAR CON CÁMARA DIGITAL - SERVICIO DE LABORATORIO</t>
  </si>
  <si>
    <t>20600340779 CIA MEGA MEDIC S.A.C.</t>
  </si>
  <si>
    <t>CISTO-RESECTOSCOPIO - UROLOGÍA - HACH - PARA LA ATENCIÓN A PACIENTES SIS</t>
  </si>
  <si>
    <t>20385662883  LUVICORP MEDICAL S.A.C.</t>
  </si>
  <si>
    <t>HEMOGRAMA AUTOMATIZADO DIFERENCIAL 5 ESTIRPES</t>
  </si>
  <si>
    <t>0001-2022-RSCH</t>
  </si>
  <si>
    <t>20602007970 LC BIOCORP S.A.C.</t>
  </si>
  <si>
    <t xml:space="preserve">ADQUISICIÓN DE MEDICAMENTOS PARA LA ATENCIÓN A PACIENTES SIS </t>
  </si>
  <si>
    <t>20600137493 CORPORACION SAREPTA E.I.R.L.</t>
  </si>
  <si>
    <t>ADQUISICIÓN DE INSUMOS DE BIOQUÍMICA PARA ATENCIÓN DE PACIENTES SIS - CONT. COMPLEM. 003-2022-RSCH / DERIVADO DEL CONT. Nº 009-2021-RSCH DE LA A.S. Nº 002-2021-RSCH</t>
  </si>
  <si>
    <t>JERINGA DESCARTABLE DE INSULINA 0.5 mL CON AGUJA 31 G X 15/64 in</t>
  </si>
  <si>
    <t>ADQUISICIÓN DE LOS SERVICIOS DE ALIMENTACIÓN HOSPITALARIA - NUTRICIÓN / CONTRATO Nº 0011-2021-RSCH</t>
  </si>
  <si>
    <t>20481494215 LA DAMA JUANA E.I.R.L</t>
  </si>
  <si>
    <t>ADQUISICIÓN DE LOS SERVICIOS DE ALIMENTACIÓN HOSPITALARIA REQ. Nº 001 Y 001-A NUTRICIÓN</t>
  </si>
  <si>
    <t>18.800.00</t>
  </si>
  <si>
    <t>20601357764 DARIAN CONTRATISTAS GENERALES EMPRESA INDIVIDUAL DE RESPONSABILIDAD LIMITADA</t>
  </si>
  <si>
    <t>ADQUISICIÓN DE LOS SERVICIOS DE ALIMENTACIÓN HOSPITALARIA REQ. Nº 001 NUTRICIÓN</t>
  </si>
  <si>
    <t>51.414.00</t>
  </si>
  <si>
    <t>SERVICIO DE RECOLECCIÓN, TRANSPORTE Y DISPOSICIÓN FINAL DE RESIDUOS SÓLIDOS PELIGROSOS Y BIOCONTAMINADOS</t>
  </si>
  <si>
    <t>20559657817 CORPORACION DE SERVICIOS Y DESARROLLO AMBIENTAL LOAYZA-CALDAS S.A.C. - COSEDA LC S.A.C.</t>
  </si>
  <si>
    <t>ADQUISICIÓN DE LOS SERVICIOS DE INSTALACIÓN DE CERCO PERIMÉTRICO POSTERIOR DEL CENTRO DE SALUD CHEQUÉN  N° 001 SEGUN REQ. Nº 398</t>
  </si>
  <si>
    <t>10408679589 SALCEDO TAPIA VICTOR EDUARDO</t>
  </si>
  <si>
    <t>01/08/0222</t>
  </si>
  <si>
    <t>ADQUISICIÓN DE LOS SERVICIOS DE SANEAMIENTO FÍSICO LEGAL DE PREDIOS REQ. Nº 493 MANTENIMIENTO</t>
  </si>
  <si>
    <t>10195604920  RAMIREZ VERA ROOSEVELT FRANCISCO</t>
  </si>
  <si>
    <t>ADQUISICIÓN DE LOS SERVICIOS DE ALIMENTACIÓN HOSPITALARIA REQ. Nº 278/1 NUTRICIÓN</t>
  </si>
  <si>
    <t xml:space="preserve">ADQUISCIÓN DE COMBUSTIBLE PARA UNIDADES MÓVILES Y CALDEROS DE LA RSCH </t>
  </si>
  <si>
    <t>001-2022-RSCH</t>
  </si>
  <si>
    <t xml:space="preserve"> 10192397249 BALAREZO BALAREZO RUBE ALBERTO</t>
  </si>
  <si>
    <t>SERVICIO DE ALIMENTACIÓN Y NUTRICIÓN HOSPITALARIA PARA PACIENTES HOSPITALIZADOS PERSONAL DE GUARDIA E INTERNOS PARA EL HOSPITAL 2022</t>
  </si>
  <si>
    <t>003-2022-RSCH</t>
  </si>
  <si>
    <t>ADQUISICIÓN DE EQUIPOS DE PROTECCIÓN PERSONAL DESCARTABLE NO ESTERIL PARA PERSONAL ASISTENCIAL DE LA RED DE SALUD CHEPEN U. E.404</t>
  </si>
  <si>
    <t>004-2022-RSCH</t>
  </si>
  <si>
    <t>ADQUISICION DE COMBUSTIBLE DIESEL PARA EL HOSPITAL DISTRITAL DE PACASMAYO DE LA RED DE SALUD PACASMAYO SEGUN OFICIO N°047-2022-GRLL-GRSS-RED-PMYO-HOSP.PMYO-D</t>
  </si>
  <si>
    <t>BALAREZO BALAREZO RUBE ALBERTO</t>
  </si>
  <si>
    <t>ADQUISICION DE COMBUSTIBLE GASOHOL PARA EL HOSPITAL DISTRITAL DE PACASMAYO DE LA RED DE SALUD PACASMAYO SEGUN OFICIO N°047-2022-GRLL-GRSS-RED-PMYO-HOSP.PMYO-D</t>
  </si>
  <si>
    <t>ADQUISICION DE EQUIPOS DENTALES PARA EL AREA DE ODONTO-ESTOMATOLOGIA DEL HOSPITAL TOMAS LAFORA PARA LA RED DE SALUD PMYO CON OFICIO N°10-2022GRL/GGR-GS-REDPMYO/DENTAL.</t>
  </si>
  <si>
    <t>DENT IMPORT S.A.</t>
  </si>
  <si>
    <t>ADQUISICION DE MOBILIARIO PARA CADENA DE FRIO PARA JEFATURA DE SALUD INFANTIL DE LA RED DE SALUD PACASMAYO SEGUN INFORME N°035-2022-GR.LL-GGR-REDPACASMAYO.A.N.</t>
  </si>
  <si>
    <t>GRUPO PROVEEDOR DE BIENES Y SERVICIOS S.A.C.</t>
  </si>
  <si>
    <t>ADQUISICION DE UNIFORME DE INVIERNO PARA LOS TRABAJADORES DE LA RED DE SALUD PACASMAYO- UNIDAD, SEGUN INFORME N° 118-2022-GR.LL/GGR-GS-REDPMYO/-UTF-P</t>
  </si>
  <si>
    <t>ITALYBRANDS E.I.R.L.</t>
  </si>
  <si>
    <t>SERVICIO DE MANTENIMIENTO CORRECTIVO PARA LA PLANTA DE OXIGENO DEL HOSPITAL PACASMAYO, SEGUN INFORME N°506-202-GRLL-GRSS-RED-PMYO-HOSP.PMYO-D</t>
  </si>
  <si>
    <t>ALBARRAN ECHEVARRIA WILIAM</t>
  </si>
  <si>
    <t>SERVICIO DE MEDICO FAMILIAR, CORRESPONDIENTE A LOS MESES DE ENERO, FEBRERO Y QUINCENA DE MARZO, SEGUN OPINION LEGAL Nº 2</t>
  </si>
  <si>
    <t>ALVA GARCIA CAROLINA GUILLIANA</t>
  </si>
  <si>
    <t>SERVICIO DE MEDICO ANESTESIOLOGO PARA EL HOSPITAL PACASMAYO, CORRESPONDIENTE A LOS MESES DE MAYO, JUNIO Y JULIO 2022, SEGUN DOCUMENTACION ADJUNTO.</t>
  </si>
  <si>
    <t>ANGULO BELTRAN VERONICA FERNANDA</t>
  </si>
  <si>
    <t>SERVICIO DE UN MEDICO NEUMOLOGO PARA EL HOSPITAL PACASMAYO, CORRESPONDIENTE A LOS MESES DE ENERO, FEBRERO Y MARZO 2022, SEGUN OPINION LEGAL Nº 2</t>
  </si>
  <si>
    <t>ARIAS SANCHEZ MILAGROS ELVIRA</t>
  </si>
  <si>
    <t>SERVICIO DE UN MEDICO PARA EL HOSPITAL PACASMAYO, CORRESPONDIENTE A LOS MESES DE ENERO, FEBRERO Y MARZO 2022, SEGUN OPINION LEGAL Nº2</t>
  </si>
  <si>
    <t>BARBOZA DAVILA JULIO CESAR</t>
  </si>
  <si>
    <t>SERVICIO DE ACONDICIONAMIENTO Y EDIFICACION DE ALMACEN PARA EL  C.S.M.I  SANTA CATALINA DE LA RED DE SALUD PACASMAYO, SEGUN MEMORANDO N° 88-2022</t>
  </si>
  <si>
    <t>CAZA INDUSTRIAS PERU S.A.C.</t>
  </si>
  <si>
    <t>SERVICIO DE LAVANDERIA PARA EL HOSPITAL DISTRITAL DE PACASMAYO DE LA RED DE SALUD PACASMAYO SEGUN OFICIO N°038-2022-GRLL-GRSS-RED-PMYO-HOSP.PMYO-D</t>
  </si>
  <si>
    <t>CEDRON YOPLA EVELIN NICOLE</t>
  </si>
  <si>
    <t>SERVICIO DE MANTENIMIENTO CORRECTIVO(PINTADO), DEL HOSPITAL DISTRITAL PACASMAYO, SEGUN A.S N° 2-2021-RDSP-1</t>
  </si>
  <si>
    <t>CONSORCIO INGENIERIA J&amp;L S.A.C.</t>
  </si>
  <si>
    <t>SERVICIO DE ACONDICIONAMIENTO Y EDIFICACION DE UN ALMACEN CON MATERIAL DRYWALL, PARA LA UNIDAD DE SEGUROS DE LA RED DE SALUD PACASMAYO, SEGUN INFORME N° 060-2022 - GRLL-GGR-GRS RED PMYO -US</t>
  </si>
  <si>
    <t>CONSTRUCTORA BARRIO NUEVO S.A.C.</t>
  </si>
  <si>
    <t>SERVICIO DE MANTENIMIENTO Y ACONDICIONAMIENTO DE LA INSTRAESTRUCTURA DEL  C.S JEQUETEPEQUE DE LA RED DE SALUD PACASMAYO SEGUN DOCUMENTACION ADJUNTA</t>
  </si>
  <si>
    <t>SERVICIO DE IMPRESION DE FORMATOS UNICOS DE ATENCION (FUA) NUEVA 2022 PARA LA JEFATURA UNIDAD DE SSEGURO DE LA RED DE SALUD PACASMAYO SEGUN OFICIO N°013-2022-GRLL-GGR-GRS REDPMYO-US</t>
  </si>
  <si>
    <t>CORISOR S.A.C.</t>
  </si>
  <si>
    <t>SERVICIO DE IMPRESION DE FORMATERIA PARA HOSPITALIZACION DEL HOSPITAL DISTRITAL DE PACASMAYO SEGUN INFORME N°553-2022-GRLL-GRSS-RED-PMYO-HOSP.PMYO-D</t>
  </si>
  <si>
    <t>CUEVA CRUZ CARLOS TEOBALDO</t>
  </si>
  <si>
    <t>SERVICIO DE MEDICO EN CIRUGIA GENERAL PARA EL HOSPITAL PACASMAYO, CORRESPONDIENTE A LOS MESES DE MAYO, JUNIO Y JULIO 2022, SEGUN DOCUMENTACION ADJUNTO</t>
  </si>
  <si>
    <t>CUEVA RAMIREZ ALEX JAVIER</t>
  </si>
  <si>
    <t>CONTRATACION DE UN MEDICO PSIQUIATRA PARA EL CENTRO DE SALUD MENTAL COMUNITARIO "CONECTANDO VIDAS, DE LA RED DE SALUD PACASMAYO, DESDE EL 26 DE JULIO AL 25 DE OCTUBRE 2022, SEGUN DOCUMENTACION ADJUNTO.</t>
  </si>
  <si>
    <t>FERNANDEZ MEJIA ROLLY ARTURO</t>
  </si>
  <si>
    <t>SERVICIO DE ACONDICIONAMIENTO DE AMBIENTE,(AUDITORIO), PARA TALLERES DE REHABILITACION  PSICOSOCIAL- TERAPIA OCUPACIONAL DEL C.S.M.C CONECTANDO VIDAS, SEGUN DOCUMENTACION ADJUNTO.</t>
  </si>
  <si>
    <t>FG &amp; LM CONTRATISTAS Y SERVICIOS GENERALES S.A.C. - FG &amp; LM S.A.C.</t>
  </si>
  <si>
    <t>SERVICIO DE INGINIERO DE SISTEMAS PARA EL HOSPITAL PACASMAYO, CORRESPONDIENTE A LOS MESES DE ENERO, FEBRERO Y MARZO, SEGUN OPINION LEGAL Nº2</t>
  </si>
  <si>
    <t>FLORES SORIANO JOE ERICK</t>
  </si>
  <si>
    <t>SERVICIO DE MEDICO GINECO - OBSTETRA, PARA EL HOSPITAL PACASMAYO, CORRESPONDIENTE AL MES DE  MAYO, JUNIO Y JULIO 2022, SEGUN REQUERIMIENTO ADJUNTO.</t>
  </si>
  <si>
    <t>FLORIAN VILLENA RONALD ANDRES</t>
  </si>
  <si>
    <t>COONTRATACION DEL SERVICIO DE VIGILANCIA PARA EL HOSPITAL PACASMAYO, PARA EL AÑO 2022, SEGUN CONCURSO PUBLICO N° 0001-2022 HTLF</t>
  </si>
  <si>
    <t>CONTRATACION DEL SERVICIO DE VIGILANCIA PARA EL HOSPITAL PACASMAYO,CORRESPONDIENTE DEL 15 AL 25 DE MAYO DEL AÑO 2022, SEGUN INFORME N°306-2022 Y INFORME N°334-2022</t>
  </si>
  <si>
    <t>SERVICIO DE CONTRATACION DE LIMPIEZA PARA EL HOSPITAL PACASMAYO, SEGUN INFORME N° 019-2022</t>
  </si>
  <si>
    <t>SERVICIO DE LIMPIEZA DEL HOSPITAL DE PACASMAYO CORRESPONDIENTE A LOS MESES DE ENERO, FEBRERO SEGUN RESOLUCION DIRECTORIAL N°197-2022-GR/LL-GG</t>
  </si>
  <si>
    <t>POR EL SERVICIO DE ENERGIA ELECTRICA PARA EL HOSPITAL PACASMAYO (NUEVO), CORRESPONDIENTE AL MES DE ENERO 2022, SEGUN OFICIO N°174-2022.</t>
  </si>
  <si>
    <t>POR EL SERVICIO DE ENERGIA ELECTRICA PARA EL HOSPITAL PACASMAYO (NUEVO) DE LA RED DE SALUD PACASMAYO, CORRESPONDIENTE AL MES DE FEBRERO 2022 SEGUN RECIBO N°S531-17379560.</t>
  </si>
  <si>
    <t>POR EL SERVICIO DE ENERGIA ELECTRICA PARA EL HOSPITAL PACASMAYO (NUEVO) DE LA RED DE SALUD PACASMAYO, CORRESPONDIENTE AL MES DE MARZO DEL 2022 SEGUN INFORME N°248-2022-GRLL-GRSS-RED-PMYO-HOSP.PMYO-D.</t>
  </si>
  <si>
    <t>POR EL SERVICIO DE ENERGIA ELECTRICA PARA EL HOSPITAL DISTRITAL DE PACASMAYO (NUEVO) DE LA RED DE SALUD PACASMAYO, CORRESPONDIENTE AL MES DE MAYO DEL 2022 SEGUN INFORME N°446-2022-GRLL-GRSS-RED-PMYO-HOSP.PMYO-D.</t>
  </si>
  <si>
    <t>POR EL SERVICIO DE ENERGIA ELECTRICA PARA EL HOSPITAL PACASMAYO (NUEVO) DE LA RED DE SALUD PACASMAYO, CORRESPONDIENTE AL MES DE JUNIO DEL AÑO 2022 SEGUN INFORME N°517-2022-GRLL-REED-PMYO-HOSP.PMYO-D.</t>
  </si>
  <si>
    <t xml:space="preserve">NINGUNA </t>
  </si>
  <si>
    <t>POR EL SERVICIO DE ENERGIA ELECTRICA PARA EL HOSPITAL PACASMAYO (NUEVO) DE LA RED DE SALUD PACASMAYO, CORRESPONDIENTE AL MES DE AGOSTO DEL AÑO 2022 SEGUN RECIBO N°S531-18012291.</t>
  </si>
  <si>
    <t>SERVICIO DE INGINIERO DE SISTEMAS PARA EL HOSPITAL PACASMAYO, CORRESPONDIENTE A LOS MESES DE ENERO, FEBRERO Y MARZO 2022, SEGUN OPION LEGAL Nº2</t>
  </si>
  <si>
    <t>HOYOS ROMERO JHONNY MIGUEL</t>
  </si>
  <si>
    <t>SERVICIO DE UN INGINIERO ELECTRONICO PARA EL HOSPITAL PACASMAYO, CORRESPONDIENTE A LOS MESES DE ENERO, FEBRERO Y MARZO 2022, SEGUN OPINION LEGAL Nº2</t>
  </si>
  <si>
    <t>HUEDA ZAVALETA OSCAR ANTONIO</t>
  </si>
  <si>
    <t>SERVICIO DE ALIMENTACION CORRESPONDIENTE A LOS MESES DE MARZO Y ABRIL PARA EL HOSPITAL TOMAS LAFORA DE LA RED DE SALUD PACASMAYO SEGUN REQUERIMIENTO ADJUNTO</t>
  </si>
  <si>
    <t>LEIGH ANCAJIMA GUILLERMO JOSE</t>
  </si>
  <si>
    <t>RECONOCIMIENTO DE DEUDA POR EL SERVICIO DE MANTENIMIENTO DE VEHICULO SEGUN RESOLUCION DIRECTORIAL N°312-2022-GR/LL-GGR-G</t>
  </si>
  <si>
    <t>LUBRICANES Y SERVICIOS EL INCA E.I.R.L</t>
  </si>
  <si>
    <t>SERVICIO DE MEDICO EN CIRUGIA GENERAL PARA EL HOSPITAL PACASMAYO, CORRESPONDIENTE A LOS MESES DE MAYO, JUNIO Y JULIO 2022, SEGUN DOCUMENTACION ADJUNTO.</t>
  </si>
  <si>
    <t>MAS OTINIANO MARLO ANTONIO</t>
  </si>
  <si>
    <t>SUPERVISION DE SERVICIO DE MANTENIMIENTO CORRECTIVO (PINTADO) DEL HOSPITAL DISTRITAL DE PACASMAYO SEGUN INFORME N°407-2022-GR.LL/GGR-RED-PACASMAYO.UL.L</t>
  </si>
  <si>
    <t>MELENDEZ SANTILLAN FLOR JAELY</t>
  </si>
  <si>
    <t>SERVICIO DE MEDICO GINECOLOGO PARA EL HOSPITAL PACASMAYO, CORRESPONDIENTE A LOS MESES DE ENERO, FEBRERO Y MARZO 2022, SEGUN OPINION LEGAL Nº2</t>
  </si>
  <si>
    <t>MEZA CHIRINOS GUISSELA VIOLETA</t>
  </si>
  <si>
    <t>MOSQUERA RODRIGUEZ RAYMAR BEATRIZ</t>
  </si>
  <si>
    <t>MOSTACERO POEMAPE ZENON JISIFREDO</t>
  </si>
  <si>
    <t>MUÑOZ RIOS SANDRA EDITH</t>
  </si>
  <si>
    <t>SERVICIO DE MEDICO GINECO - OBSTETRA, PARA EL HOSPITAL PACASMAYO, CORRESPONDIENTE AL MES DE  MAYO, JUNIO Y JULIO 2022, SEGUN DOCUMENTACION ADJUNTO.</t>
  </si>
  <si>
    <t>PEREZ QUISPE GHILARDI POLLET</t>
  </si>
  <si>
    <t>POZO QUISPE POLICARPO</t>
  </si>
  <si>
    <t>SERVICIO RECOJO DE RESIDUOS SOLIDOS BIO CONTAMINADOS Y ESPECIALES PARA LOS ESTABLECIMIENTOS DE LA RED DE SALUD PACASMAYO SOLICITADO POR LA JEFATURA DE SALUD AMBIENTAL SEGUN OFICIO N°217-2021-GR.LL/GGR-GS-REDPMYO/HTL-SA</t>
  </si>
  <si>
    <t>CONTRATACION POR EL SERVICIO DE LIMPIEZA PARA EL HOSPITAL PACASMAYO, SEGUN INFORME N° 090-2022, SEGUN A.S -SM-1-2022-RDSP-1</t>
  </si>
  <si>
    <t>R &amp; S SERVICIOS GLOBAL S.A.C.</t>
  </si>
  <si>
    <t>SERVICIO DE UN INGINIERO MECANICO PARA EL HOSPITAL PACASMAYO, CORRESPONDIENTE A LOS MESES DE ENERO, FEBRERO Y MARZO 2022, SEGUN OPINION LEGAL Nº2</t>
  </si>
  <si>
    <t>RAMOS MORANTE ROLANDO IVAN</t>
  </si>
  <si>
    <t>SERVICIO DE VIGILANCIA PARA EL HOSPITAL PACASMAYO, CORRESPONDIENTE A LOS MESES ENERO Y FEBRERO 2022, SEGUN RESOLUCION DIRECTORAL N°171-2022-GR/LL-GGR-GS-REDPMYO/DE</t>
  </si>
  <si>
    <t>1652 GALONES</t>
  </si>
  <si>
    <t>SERVICIO DE CONTRATACION DE SEGURIDAD Y VIGILANCIA PARA EL HOSPITAL PACASMAYO.</t>
  </si>
  <si>
    <t>CONTRATACION DEL SERVICIO DE VIGILANCIA PARA EL HOSPITAL PACASMAYO,CORRESPONDIENTE DEL 01 AL 14 DE MARZO 2022 SEGUN REQUERIMIENTO ADJUNTO</t>
  </si>
  <si>
    <t>SERVICIO DE MEDICO AUDITOR PARA LA UNIDAD DE SEGUROS DE LA RED DE SALUD PACASMAYO, CORRESPONDIENTE AL MES DE MAYO, JUNIO Y JULIO 2022, SEGUN MEMORANDO N° 191-2022-GR.LL/GGR-RED-PACASMAYO-ADM/D</t>
  </si>
  <si>
    <t>SIMEON DIAZ MIGUEL ULISES</t>
  </si>
  <si>
    <t>VALDERRAMA BURGOS MELVIN COSME</t>
  </si>
  <si>
    <t>SERVICIO DE UN MEDICO PARA EL HOSPITAL PACASMAYO, CORRESPONDIENTE A LOS MESES DE ENERO, FEBRERO Y MARZO 2022, SEGUN OPINION LEGAL Nº 2</t>
  </si>
  <si>
    <t>ZAMORA JUAREZ LUIS ANGEL</t>
  </si>
  <si>
    <t>SERVICIO DE INTERNET PARA LA UNIDAD DE ASEGURAMIENTO DE LA RSSC.</t>
  </si>
  <si>
    <t>CONTRATACION DE SERVICOS DE ALQUILER DE CASA PARA FUNCIONAMIENTO DEL HOGAR  PROTEGIDO  HC</t>
  </si>
  <si>
    <t xml:space="preserve">CONTRTACION DIRECTA </t>
  </si>
  <si>
    <t xml:space="preserve">PRIMERA CONVOCATORIA </t>
  </si>
  <si>
    <t>38,500.00</t>
  </si>
  <si>
    <t>SUMINISTRO DE COMBUSTIBLE PARA LAS DIFERENTES UNIDADES MOVILES DE LA RED DE SALUD SANCHEZ CARRION</t>
  </si>
  <si>
    <t>321,000.00</t>
  </si>
  <si>
    <t xml:space="preserve">ADQUISICION DE MICROCUBETAS PARA LA ATENCION DE PACIENTES DEL SIS </t>
  </si>
  <si>
    <t xml:space="preserve">ADJUDICACION SIMPLIFICADA </t>
  </si>
  <si>
    <t>349,980.00</t>
  </si>
  <si>
    <t xml:space="preserve">SERVICIO DE IMPRESIONES DE FORMATERIA  DEL SIS </t>
  </si>
  <si>
    <t>176,300.00</t>
  </si>
  <si>
    <t>2079 GALONES</t>
  </si>
  <si>
    <t>ADQUISICION DE INCUBADORA PARA BEBES-INCUBADORA PARAQ NEONATOS CON CUNA DE CALOR RADIANTE INEGRADO</t>
  </si>
  <si>
    <t>139,900.00</t>
  </si>
  <si>
    <t>MANTENIMIENTO PREVENTIVO Y CORRECTIVO DE LA INFRAESTRUCTURA DEL HOSPITAL LEONCIO PRADO</t>
  </si>
  <si>
    <t>419,099.56</t>
  </si>
  <si>
    <t>20481622582 RELUX REPRESENTACIONES E.I.R.L.</t>
  </si>
  <si>
    <t xml:space="preserve">CONTRATACION DE SERVICIO DE TRANSPORTE DE PRODUCTOS FARMACEUTICOS  DISPOSITIOS MEDICOS Y OTROS BIENES </t>
  </si>
  <si>
    <t>ADQUISICION DE MANDILON DESCARTABLE TALLA M</t>
  </si>
  <si>
    <t>82,686.50</t>
  </si>
  <si>
    <t xml:space="preserve">10418301240 NELY  VICTORIA DE LA CRUZ RUIZ </t>
  </si>
  <si>
    <t>CONTRATACION DE SERVICIO DE MANTENIMIENTO DE INFRAESTRUCTURA DELMPUESTO DE SALUD MARCABAL GRAND10</t>
  </si>
  <si>
    <t>327,698.05</t>
  </si>
  <si>
    <t xml:space="preserve">20560038195 ESTACIONES DE SERVICIO DIEGO CUBA </t>
  </si>
  <si>
    <t xml:space="preserve">ADQUISICION DE INCUBADORA PARA ATENDER RECIEN NACIDOS </t>
  </si>
  <si>
    <t>20480981775 BAYOED HEALTH PERU SAC</t>
  </si>
  <si>
    <t>ADQUSICION DE NEUMATICOS PARA LA S AMBULANCIAS DE LOS EE.SS</t>
  </si>
  <si>
    <t>58,123.97</t>
  </si>
  <si>
    <t xml:space="preserve">RUC: 20481410135  SERVICIOS GENERALES H&amp; J E.I.R.L. </t>
  </si>
  <si>
    <t>28,669.70</t>
  </si>
  <si>
    <t xml:space="preserve">RUC: 20480934262 LLANTAS IMPORT WIDO E.I.R.L. </t>
  </si>
  <si>
    <t xml:space="preserve">ADQUISICION DE INSUMOS DE LIMPIEZA PARA LOS EE.SS DE LA RED DE SALUD </t>
  </si>
  <si>
    <t>20,126.08</t>
  </si>
  <si>
    <t xml:space="preserve">RUC: 20602533299 IMPORTACIONES HUARMEY S.A.C  </t>
  </si>
  <si>
    <t>ADQUISICION DE EQUIPOS DE COMPUTO (CPU) PARA EL SIS</t>
  </si>
  <si>
    <t>29,687.89</t>
  </si>
  <si>
    <t xml:space="preserve">RUC: 20477438009 GRUPO MEGA COMPUTER SAC  </t>
  </si>
  <si>
    <t xml:space="preserve">ADQUISICION DE COMBUSTIBLE DISEL B5 PARA UNIDADES VEHICULARES DE LA RED DE SALUD </t>
  </si>
  <si>
    <t>001-2022-GRLL</t>
  </si>
  <si>
    <t>112,109.38</t>
  </si>
  <si>
    <t>RUC: 20559840697 MULTINEGOCIOS EMPRESARIALES JHIRE SAC</t>
  </si>
  <si>
    <t>ADQUISICION DE TONERS PARA LAS LAS OFICINAS DE HCVM</t>
  </si>
  <si>
    <t>21,783.43</t>
  </si>
  <si>
    <t>RUC: 20550006899 INVERSIONES Y SOLUCIONES G&amp;F S.A.C</t>
  </si>
  <si>
    <t>ADQUISICION DE UTILES DE ESCRITORIO (PAPEL BOND) PARA LAS OFICINAS DEL HCVM</t>
  </si>
  <si>
    <t>85,915.21</t>
  </si>
  <si>
    <t>RUC: 20608225952 ABASTECIMIENTO Y LOGISTICA EMPRESARIAL DEL PERU E.I.R.L.</t>
  </si>
  <si>
    <t>ADQUISICION DE MATERIAL E INSUMOS DE LIMPIEZA PARA EL HCVM</t>
  </si>
  <si>
    <t>48,875.60</t>
  </si>
  <si>
    <t>RUC: 20605967591 PRODUCTOS ECOLOGICOS DE CALIDAD E.I.R.L.</t>
  </si>
  <si>
    <t>ADQUISICION DE MATERIALES E INSUMOS DE LIMPIEZA PARA EL HCVM</t>
  </si>
  <si>
    <t>34,096.10</t>
  </si>
  <si>
    <t>60,191.80</t>
  </si>
  <si>
    <t>RUC: 20605925520 W&amp;M SIRYCATA SAC</t>
  </si>
  <si>
    <t>SERVICIO DE SEGURIDAD Y VIGILANCIA PRIVADA PARA EL HCVM</t>
  </si>
  <si>
    <t>SERVICIO DE ENERGIA ELECTRICA PARA LOS EE.SS. DE LA RED DE SALUD OTUZCO - DICIEMBRE 2021</t>
  </si>
  <si>
    <t>18,454.30</t>
  </si>
  <si>
    <t>EMPRESA REGIONAL DE SERVICIO PUBLICO DE ELECTRICIDAD</t>
  </si>
  <si>
    <t>ADQUISICION DE COMBUSTIBLE PARA UNIDADES MOVILES RED DE SALUD OTUZCO</t>
  </si>
  <si>
    <t>25,472.00</t>
  </si>
  <si>
    <t>ADQUSICION DE EQUIPOS DE COMPUTO POR CATALOGO ELECTRONICO</t>
  </si>
  <si>
    <t>22,073.10</t>
  </si>
  <si>
    <t>PALMA MENDOZA GINO ALEJANDRO</t>
  </si>
  <si>
    <t>ADQUSICION DE PAPEL TOALLA POR CATALOGO ELECTRONICO</t>
  </si>
  <si>
    <t>23,453.92</t>
  </si>
  <si>
    <t>CONSORCIO Z.I.A. S.R.L.</t>
  </si>
  <si>
    <t>ADQUISICION DE EQUIPOS COMPUTACIONALES POR CATOLOGO ELECTRONICO</t>
  </si>
  <si>
    <t>27,293.90</t>
  </si>
  <si>
    <t>PROTECNOLOGIA E.I.R.L.</t>
  </si>
  <si>
    <t>ADQUSICION DE TONER POR CATALOGO ELECTRONICO</t>
  </si>
  <si>
    <t>47,582.18</t>
  </si>
  <si>
    <t>ADQUISICION DE INSTRUMENTAL QX PARA EESS RED OTUZCO</t>
  </si>
  <si>
    <t>25,799.00</t>
  </si>
  <si>
    <t>OPEN MEDIC S.A.C.</t>
  </si>
  <si>
    <t>1615 GALONES</t>
  </si>
  <si>
    <t>SERVICIO DE ELABORACION DE TRES EXPEDIENTES DE SANEAMIENTO FISICO LEGAL DE PREDIOS DE TRES EESS DE LA RED DE SALUD OTUZCO</t>
  </si>
  <si>
    <t>RAMIREZ VERA ROOSEVELT FRANCISCO</t>
  </si>
  <si>
    <t>100 DC</t>
  </si>
  <si>
    <t>ALQUILER DEL LOCAL PARA ALMACEN ESPECIALIZADO DE PRODUCTOS FARMACEUTICOS Y DISPOSITIVOS DE LA RED DE SALUD OTUZCO</t>
  </si>
  <si>
    <t>21,462.00</t>
  </si>
  <si>
    <t>CARRANZA ANGULO CONSUELO MARLENI</t>
  </si>
  <si>
    <t>7 MESES</t>
  </si>
  <si>
    <t>ADQUISICION DE MESA DE PARTOS PARA EESS RED OTUZCO RJ 032-2022</t>
  </si>
  <si>
    <t>31,780.00</t>
  </si>
  <si>
    <t>SOLUCIONES GENERALES FUTURA S.A.C.</t>
  </si>
  <si>
    <t>SERVICIO DE IMPRESION DE FORMATO UNICO DE ATENCION (FUA) PARA LA UNIDAD DE SEGUROS DE LA RED DE SALUD OTUZCO RJ 032-2022</t>
  </si>
  <si>
    <t>34,224.00</t>
  </si>
  <si>
    <t>M &amp; S INDUSTRIA E.I.R.L.</t>
  </si>
  <si>
    <t>1532 GALONES</t>
  </si>
  <si>
    <t>ADQUISICION DE PC DE ESCRITORIO PARA ESTABLECIMIENTOS DE SALUD RED OTUZCO - RJ 032-2022</t>
  </si>
  <si>
    <t>30,089.43</t>
  </si>
  <si>
    <t>GRUPO LC PERU S.A.C.</t>
  </si>
  <si>
    <t>1506 GALONES</t>
  </si>
  <si>
    <t>ADQUISICION DE DETECTORES DE LATIDOS FETALES PARA EESS DE LA RED DE SALUD OTUZCO RJ 032-2020</t>
  </si>
  <si>
    <t>29,796.00</t>
  </si>
  <si>
    <t>COMER. E IND DENT TARILLO BARBA S.A.C.</t>
  </si>
  <si>
    <t>ADQUISICION DE COMBUSTIBLE PARA LAS UNIDADES MOVILES DE LA RED DE SALUD OTUZCO S.B. 2022/RJ 003-2020</t>
  </si>
  <si>
    <t>31,185.00</t>
  </si>
  <si>
    <t>ADQUISICION DE TONER POR CATALOGO ELECTRONICO RJ 032 -2022</t>
  </si>
  <si>
    <t>62,060.19</t>
  </si>
  <si>
    <t>COMPRA INSTITUCIONAL DE MEDICAMNETOS E INSUMOS MEDICOS CORRESPONDIENTES AL MES DE ABRIL 2022</t>
  </si>
  <si>
    <t>18,041.00</t>
  </si>
  <si>
    <t>MATPHARMA S.A.C.</t>
  </si>
  <si>
    <t>ADQUISICION DE MATERIAL DE ASEO DE LIMPIEZA Y TOCADOR PARA EESS DE LA RED DE SALUD OTUZCO</t>
  </si>
  <si>
    <t>23,333.00</t>
  </si>
  <si>
    <t>COMPRA INSTITUCIONAL DE MATERIAL INSUMOS Y ACCESORIOS MEDICOS RJ 032-2022</t>
  </si>
  <si>
    <t>28,199.30</t>
  </si>
  <si>
    <t>T % R DISTRIBUIDORES E.I.R.L.</t>
  </si>
  <si>
    <t>COMPRA INSTITUCIONAL PARA FARMACIA RJ 032-2022</t>
  </si>
  <si>
    <t>35,643.60</t>
  </si>
  <si>
    <t>18,028.08</t>
  </si>
  <si>
    <t>COMPRA INSTUCIONAL DE MATERIALES INSUMOS Y ACCESORIOS MEDICOS RJ 032-2022</t>
  </si>
  <si>
    <t>21,839.82</t>
  </si>
  <si>
    <t>COMPRA INSTITUCIONAL DE MATERIALES INSUMOS Y ACCESORIOS MEDICOS RJ 032-2022</t>
  </si>
  <si>
    <t>22,061.76</t>
  </si>
  <si>
    <t>28,813.75</t>
  </si>
  <si>
    <t>COMPARA INSTITUCIONAL DE MATERIAL INSUMOS Y ACCESORIOS MEDICOS RJ 032-2022</t>
  </si>
  <si>
    <t>33,411.00</t>
  </si>
  <si>
    <t>SERVICIO DE ENERGIA ELECTRICA PARA LOS EE.SS. DE LA RED DE SALUD OTUZCO - MARZO 2021</t>
  </si>
  <si>
    <t>18,948.60</t>
  </si>
  <si>
    <t>PENDIENTE DE PAGO</t>
  </si>
  <si>
    <t>23,330.00</t>
  </si>
  <si>
    <t>SARMIENTO VASQUEZ LUIS ALONSO</t>
  </si>
  <si>
    <t>ADQUISICION DE INSTRUMENTAL QUIRURGICO PARA EESS RED OTUZCO RJ 032-2022</t>
  </si>
  <si>
    <t>32,880.00</t>
  </si>
  <si>
    <t>HOSPIVENT S.A.C.</t>
  </si>
  <si>
    <t>SERVICIO DE UN ABOGADO PARA EL SANEAMIENTO FISICO LEGAL DE TERRENOS DE CUATRO EE.SS. DE LA RED DE SALUD OTUZCO</t>
  </si>
  <si>
    <t>AYALA YBAÑEZ ELVIS ALONSO</t>
  </si>
  <si>
    <t>130 DC</t>
  </si>
  <si>
    <t>CPU PARA OFICINA DE UNIDAD DE SEGUROS RJ 032-2022 SIS</t>
  </si>
  <si>
    <t>92,121.00</t>
  </si>
  <si>
    <t>ADQUISICION DE HEMOGLOBINOMETROS PORTATIL PARA EESS DE LA RED DE SALUD OTUZCO</t>
  </si>
  <si>
    <t>21,448.70</t>
  </si>
  <si>
    <t>ADQUISICION DE IMPRESORAS PARA EESSS RED OTUZCO RJ 032-2022</t>
  </si>
  <si>
    <t>21,647.00</t>
  </si>
  <si>
    <t>DECDATA S.A.C.</t>
  </si>
  <si>
    <t>COMPRA DE LUCES DE EMERGENCIA PARA EMERGENCIA Y DESASTRES</t>
  </si>
  <si>
    <t>20,727.00</t>
  </si>
  <si>
    <t>JULCA ACEVEDO VICENTE</t>
  </si>
  <si>
    <t>SERVICIO DE TRANSPORTE, RECOLECCION Y DISPOSICION FINAL DE RESIDUOS SOLIDOS RJ 032-2022</t>
  </si>
  <si>
    <t>47,217.50</t>
  </si>
  <si>
    <t>ADQ. DE MATERIALES, INSUMOS Y ACCESORIOS MEDICOS PARA LOS EESS DE LA RED DE SALUD OTUZCO RJ 032-2022</t>
  </si>
  <si>
    <t>20,653.70</t>
  </si>
  <si>
    <t>VELMEDIC S.A.C.</t>
  </si>
  <si>
    <t>SERVICIO DE ADECUACION Y ACONDICIONAMIENTO DE INFRAESTRUCTURA DE EESS RED OTUZCO</t>
  </si>
  <si>
    <t>29,007.11</t>
  </si>
  <si>
    <t>EMTRAHAVE S.A.C.</t>
  </si>
  <si>
    <t>SERVICIO DE NERGIA ELECTRICA PARA LOS EE.SS. DE LA RED DE SALUD OTUZCO MAYO 2022</t>
  </si>
  <si>
    <t>20,069.40</t>
  </si>
  <si>
    <t>ADQUISICION DE SERVIDOR PARA LA RED DE SALUD OTUZCO</t>
  </si>
  <si>
    <t>33,109.89</t>
  </si>
  <si>
    <t>ADQUISICION DE MATERIAL E INSUMO INSTRUMENTAL PARA LOS EESS DE LA RED DE SALUD OTUZCO</t>
  </si>
  <si>
    <t>24,010.00</t>
  </si>
  <si>
    <t>SERVICIO DE ENERGIA ELECTRICA PARA LOS EESS DE LA RED DE SALUD OTUZCO - JUNIO 2022</t>
  </si>
  <si>
    <t>18,425.40</t>
  </si>
  <si>
    <t>ADQUISICION DE EQUIPOS COMPUTACIONALES POR CATOLOGO ELECTRONICO RJ 032-2022</t>
  </si>
  <si>
    <t>21,566.81</t>
  </si>
  <si>
    <t>ADQUISICION DE COMBUSTIBLE PARA LAS UNIDADES MOVILES DE LA RED DE SALUD OTUZCO S.B. 2022/RJ 032-2020</t>
  </si>
  <si>
    <t>25,517.00</t>
  </si>
  <si>
    <t>SERVICIO DE MANTENIMIENTO DE CERCO PERIMETRICO Y LOSA DE MERGENCIA EN EL PUESTO DE SALUD CAYANCHAL</t>
  </si>
  <si>
    <t>300,000.00</t>
  </si>
  <si>
    <t>CONSORCIO H &amp; DL S.A.C.</t>
  </si>
  <si>
    <t>COMPRA INSTITUCIONALM DE MATERIAL INSUMOS Y ACCESORIOS MEDICOS RJ 032-2022</t>
  </si>
  <si>
    <t>26,212.00</t>
  </si>
  <si>
    <t>SERVICIO DE TRANSPORTE , RECOJO Y DISPOSICION FINAL DE RESIDUOS SOLIDOS RJ 032-2022</t>
  </si>
  <si>
    <t>34,994.50</t>
  </si>
  <si>
    <t>ADQUISICION DE COMBUSTIBLE PARA LAS UNIDADES MOVILES DE LA RED DE SALUD OTUZCO RJ 032-2022</t>
  </si>
  <si>
    <t>24,205.60</t>
  </si>
  <si>
    <t>23,794.80</t>
  </si>
  <si>
    <t>SERVICIO DE ENERGIA ELECTRICA PARA LOS EESS DE LA RED DE SALUD OTUZCO - JULIO 2022</t>
  </si>
  <si>
    <t>18,574.30</t>
  </si>
  <si>
    <t>BIENES 2022</t>
  </si>
  <si>
    <t>ADQUISICION DE VESTUARIO</t>
  </si>
  <si>
    <t>OC-020</t>
  </si>
  <si>
    <t>ADQUISICION DE COLCHAS Y SABANAS</t>
  </si>
  <si>
    <t>OC-022</t>
  </si>
  <si>
    <t>ADQUISICION MICROCUBETA DESCARTABLE PARA HEMOGLOBINÓMETRO HEMOCONTROL Y LANCETA DESCARTABLE RETRÁCTIL 23 G GRADUABLE X 1.3 mm, 1.8 mm , 2.3 mm</t>
  </si>
  <si>
    <t>OC-025</t>
  </si>
  <si>
    <t>ADQUISICION DE HIERRO POLIMALTOSA 50 mg/mL SOL 30 mL</t>
  </si>
  <si>
    <t>OC-028</t>
  </si>
  <si>
    <t>ADQUISICION DE JUEGO DIDACTICO DE ACTIVIDADES</t>
  </si>
  <si>
    <t>OC-037</t>
  </si>
  <si>
    <t>ADUISICION DE MEDICAMENTOS</t>
  </si>
  <si>
    <t>OC-039</t>
  </si>
  <si>
    <t>ADQUISICION DE MANDIL DESCARTABLE TALLA L</t>
  </si>
  <si>
    <t>OC-063</t>
  </si>
  <si>
    <t>ADQUISICION DE CETILPIRIDINIO CLORURO + CLORHEXIDINA DIGLUCONATO 0.05 G + 0.12 G/100 ML COLUTORIO 5 L</t>
  </si>
  <si>
    <t>OC-066</t>
  </si>
  <si>
    <t>20606383437 CONFECCIONES VENTAS E IMPORTACIONES TEXTILES PERU S.A.C.</t>
  </si>
  <si>
    <t>ADQUISICION DE TERMO PARA TRANSPORTE DE BIOLOGICOS Y VACUNAS</t>
  </si>
  <si>
    <t>OC-068</t>
  </si>
  <si>
    <t>10179286390 FLORES ROEDER SAMUEL EDUARDO</t>
  </si>
  <si>
    <t>ADQUISICION DE REGISTRADOR DE DATOS - DATA LOGGER</t>
  </si>
  <si>
    <t>OC-069</t>
  </si>
  <si>
    <t>20606369345 DROGUERIA DISTRIBUIDORA E IMPORTADORA PROTEXSER S.A.C</t>
  </si>
  <si>
    <t>ADQUISICION FLUOR BARNIZ X 0.5 mL</t>
  </si>
  <si>
    <t>OC-070</t>
  </si>
  <si>
    <t>20602532837 GRUPO DISDROA S.A.C</t>
  </si>
  <si>
    <t>ADQUISICION DE DETERGENTE DESINFECTANTE PARA SUPERFICIES X 750 mL</t>
  </si>
  <si>
    <t>OC-071</t>
  </si>
  <si>
    <t>20608505190 INTELIKIDS PERU E.I.R.L.</t>
  </si>
  <si>
    <t>ADQUISICION DE BOLSA DE POLIETILENO</t>
  </si>
  <si>
    <t>LP 0001-2021</t>
  </si>
  <si>
    <t>20606937769 DROGUERIA OV PHARMA S.A.C.</t>
  </si>
  <si>
    <t>ADQUISICION DE CAJA DE BIOSEGURIDAD DE CARTON X 5 L</t>
  </si>
  <si>
    <t>AS 0001 - 2022</t>
  </si>
  <si>
    <t>ADQUISICION DE CLORHEXIDINA 0.05 g/100 mL GEL 1 L</t>
  </si>
  <si>
    <t>AS 0002 - 2022</t>
  </si>
  <si>
    <t>20502334990 LABORATORIOS DENTAID PERU SAC</t>
  </si>
  <si>
    <t>ADQUISICION DE ROTADOR SEROLOGICO</t>
  </si>
  <si>
    <t>OC-094</t>
  </si>
  <si>
    <t>20602659977 EQUIMEDINDUSTRIAL PERU S.A.C.</t>
  </si>
  <si>
    <t>ADQUISICION DE PASTA DENTÍFRICA CON FLUOR 1000 ppm - 1500 ppm X 100 g</t>
  </si>
  <si>
    <t>COMPRA CATALOGO ELECTRONICO</t>
  </si>
  <si>
    <t>OCAM-2022-854-45-1</t>
  </si>
  <si>
    <t>ADQUISICION DE ESPECULO VAGINAL DESCARTABLE MEIDNANO Y GRANDE Y PAPEL TERMICO DE IMPRESIÓN PARA ECOGRAFIA DE ALTA DENSIDAD</t>
  </si>
  <si>
    <t>OC-116</t>
  </si>
  <si>
    <t>20523290194 IMPORT MEDICA M&amp;T S.A.C</t>
  </si>
  <si>
    <t>ADQUISICION DE MANDILON DESCARTABLE TALLA L</t>
  </si>
  <si>
    <t>AS 0003 - 2022</t>
  </si>
  <si>
    <t>20122963714 IMPLANTES EXTERNOS PERUANOS S.A.C</t>
  </si>
  <si>
    <t>ADQUISICION DE LECTOR PARA PRUEBA DE ELISA</t>
  </si>
  <si>
    <t>OC-118</t>
  </si>
  <si>
    <t>ADQUISICION DE MONITOR PLANO DE 23 in Y MONITOR A COLOR DE 23.8 in</t>
  </si>
  <si>
    <t>OCAM-2022-854-57-1</t>
  </si>
  <si>
    <t>20604174989 BIODEGRADABLE PERU S.A.C.</t>
  </si>
  <si>
    <t>ADQUISICION DE PIEZA DE MANO DE ALTA VELOCIDAD</t>
  </si>
  <si>
    <t>OC-132</t>
  </si>
  <si>
    <t>ADQUISICION DE ESTANTE DE ANGULO RANURADO DE METAL DE 5 PANELES</t>
  </si>
  <si>
    <t>OC-133</t>
  </si>
  <si>
    <t>20551962734 REINGENIERIA BIOMEDICA S.A.C.</t>
  </si>
  <si>
    <t>ADQUISICION DE GUANTE QUIRURGICO ESTERIL DESCARTABLE Nº 7 1/2 Y 8</t>
  </si>
  <si>
    <t>OC-134</t>
  </si>
  <si>
    <t>20605967591 PRODUCTOS ECOLOGICOS DE CALIDAD EMPRESA INDIVIDUAL DE RESPONSABILIDAD LIMITADA</t>
  </si>
  <si>
    <t>ADQUISICION DE PASTA DENTÍFRICA PARA NIÑOS X 90 g</t>
  </si>
  <si>
    <t>OC-135</t>
  </si>
  <si>
    <t>20603211546 CORPORACION ARIMED PERU S.A.C.</t>
  </si>
  <si>
    <t>ADQUISICION DE PAPEL BOND 75 g TAMAÑO A4</t>
  </si>
  <si>
    <t>OCAM-2022-854-59-1</t>
  </si>
  <si>
    <t>20600999673 COPROAM HA Y JA S.A.C.</t>
  </si>
  <si>
    <t>ADQUISICION DE PARIHUELA DE MADERA DE 1.50 m X 1.00 m X 14 cm</t>
  </si>
  <si>
    <t>OC-143</t>
  </si>
  <si>
    <t>20607070921 BESMEDICAL E.I.R.L</t>
  </si>
  <si>
    <t>ADQUISICION DE FLUOR BARNIZ X 0.5 mL</t>
  </si>
  <si>
    <t>OC-144</t>
  </si>
  <si>
    <t>20482131388 STTI S.R.L.</t>
  </si>
  <si>
    <t>ADQUISICION DE ESTETOSCOPIO CLINICO NEONATAL Y CINTA OBSTETRICA</t>
  </si>
  <si>
    <t>OC-157</t>
  </si>
  <si>
    <t>20482137319 E. B. PAREJA LECAROS S.A</t>
  </si>
  <si>
    <t>ADQUISICION DE UNIDAD CENTRAL DE PROCESO - CPU</t>
  </si>
  <si>
    <t>OCAM-2022-854-74-1</t>
  </si>
  <si>
    <t>20509995720 INDUSTRIAS METALICAS GOMEZ S.A.C</t>
  </si>
  <si>
    <t>ADQUISICION DE BALANZA (OTRAS)</t>
  </si>
  <si>
    <t>OC-166</t>
  </si>
  <si>
    <t>ADQUISICION DE SUTURA CATGUT CROMICO 2 C/A 1/2 CIRCULO REDONDA 35 mm X 70 cm</t>
  </si>
  <si>
    <t>OC-169</t>
  </si>
  <si>
    <t>ADQUISICION DE FORMATERIA</t>
  </si>
  <si>
    <t>AS 0004 - 2022</t>
  </si>
  <si>
    <t>ADQUISICION DE HIPROMELOSA 3 mg/mL SOL OFT 15 Ml y CIPROFLOXACINO (COMO CLORHIDRATO) 3 mg/mL (0.3 %) SOL OFT 5 mL</t>
  </si>
  <si>
    <t>OC-183</t>
  </si>
  <si>
    <t>ADQUISICION DE LENTE INTRAOCULAR DIOPTRÍA</t>
  </si>
  <si>
    <t>OC-201</t>
  </si>
  <si>
    <t>20100262291 COMERC. E IND DENT TARRILLO BARBA S.A.C.</t>
  </si>
  <si>
    <t>ADQUISICION DE RESUCITADOR NEONATAL</t>
  </si>
  <si>
    <t>OC-205</t>
  </si>
  <si>
    <t>20602856870 DCT MEDICAL DEVICE EIRL</t>
  </si>
  <si>
    <t>ADQUISICION DE ELECTRODOMESTICOS Y EXTINTOR</t>
  </si>
  <si>
    <t>OC-216</t>
  </si>
  <si>
    <t>ADQUISICION DE LAMINA PORTA OBJETO 25 MM X 75 MM X 50 Y PLACA VETRI DE VIDRIO</t>
  </si>
  <si>
    <t>OC-220</t>
  </si>
  <si>
    <t>20189254602 DISEÑOS FLORES SOCIEDAD DE RESPONSABILIDAD LIMITADA</t>
  </si>
  <si>
    <t>ADQUISICION DE PAPEL TOALLA DOBLE HOJA INTERFOLIADO BLANCO X 200 HOJAS Y PAPEL TOALLA HOJA SIMPLE INTERFOLIADO BLANCO X 200 HOJAS</t>
  </si>
  <si>
    <t>OCAM-2022-854-88-1</t>
  </si>
  <si>
    <t>20393025868 CORPORACIÓN DISE E.I.R.L.</t>
  </si>
  <si>
    <t>ADQUISICION DE DETECTOR DE LATIDOS FETALES DE SOBREMESA</t>
  </si>
  <si>
    <t>OC-238</t>
  </si>
  <si>
    <t>ADQUISICION DE DETECTOR DE LATIDOS FETALES PORTATIL, FETOSCOPIO Y TENSIOMETRO DIGITAL</t>
  </si>
  <si>
    <t>OC-239</t>
  </si>
  <si>
    <t>20545717639 YEMPAC PHARMA S.A.C.</t>
  </si>
  <si>
    <t>ADQUISICION DE CAMA, ESTANTE Y ROPERO</t>
  </si>
  <si>
    <t>OC-240</t>
  </si>
  <si>
    <t>20513441208 LABOFTA S.A.C.</t>
  </si>
  <si>
    <t>OCAM-2022-854-96-1</t>
  </si>
  <si>
    <t>20604321272 NEWTECH HOSPI S.A.C.</t>
  </si>
  <si>
    <t>OCAM-2022-854-97-1</t>
  </si>
  <si>
    <t>20565935861 IMPORTACIONES VASMED S.A.C.</t>
  </si>
  <si>
    <t>ADQUISICION DE EQUIPO PARA AIRE ACONDICIONADO TIPO DOMESTICO</t>
  </si>
  <si>
    <t>OCAM-2022-854-98-1</t>
  </si>
  <si>
    <t>ADQUISICION DE DIESEL B5 Y GASOHOL 90 PLUS</t>
  </si>
  <si>
    <t>AS 0017 - 2021</t>
  </si>
  <si>
    <t>20607026174 CONSORCIO CURI S.A.C.</t>
  </si>
  <si>
    <t>ADQUISICION DE COMPRESORA DE AIRE DE 1 HP (USO ODONTOLOGICO)</t>
  </si>
  <si>
    <t>OC-275</t>
  </si>
  <si>
    <t>20493132416 BIOTECNOLOGIC IMPORT S.A.C.</t>
  </si>
  <si>
    <t>ADQUISICION DE EQUIPO DE PROTECCION PERSONAL EPP</t>
  </si>
  <si>
    <t>AS 0009 - 2022</t>
  </si>
  <si>
    <t>ADQUISICION DE IMPLEMENTOS MEDICOS</t>
  </si>
  <si>
    <t>OC-278</t>
  </si>
  <si>
    <t>INVERSIONES &amp; MUEBLES PERU S.A.C. - INMUPE S.A.C.</t>
  </si>
  <si>
    <t>ADQUISICION DE CEPILLO DENTAL PARA ADULTO (MEDIO)</t>
  </si>
  <si>
    <t>OCAM-2022-854-123-1</t>
  </si>
  <si>
    <t>ADQUISICION DE MASCARILLA DESCARTABLE EFICIENCIA DE FILTRADO 95%</t>
  </si>
  <si>
    <t>OC-284</t>
  </si>
  <si>
    <t>AS 0007 - 2022</t>
  </si>
  <si>
    <t>20528422633 IMPORTACIONES MONTERO E.I.R.L.</t>
  </si>
  <si>
    <t>X DEVENGAR</t>
  </si>
  <si>
    <t>ADQUISICION DE SET INSTRUMENTAL QUIRÚRGICO PARA ASPIRACIÓN ENDOUTERINA (AMEU) X 9 PIEZAS</t>
  </si>
  <si>
    <t>AS 0011 - 2022</t>
  </si>
  <si>
    <t>20565643496 GLOBAL FUEL SOCIEDAD ANONIMA</t>
  </si>
  <si>
    <t>ADQUISICION DE DETERGENTE ENZIMATICO CON 4 ENZIMAS</t>
  </si>
  <si>
    <t>AS 0008 - 2022</t>
  </si>
  <si>
    <t>20606756292 MAFDENT E.I.R.L.</t>
  </si>
  <si>
    <t>ADQUISICION DE SOLERA DE BRAMANTE Y TERMOMETRO</t>
  </si>
  <si>
    <t>OC-288</t>
  </si>
  <si>
    <t>20608004450 GOLDEN TRADING PERU EMPRESA INDIVIDUAL DE RESPONSABILIDAD LIMITADA</t>
  </si>
  <si>
    <t>ADQUISICION DE ESCRITORIO DE MELAMINA DE 3 GAVETAS Y ESTANTE DE MELAMINA</t>
  </si>
  <si>
    <t>AS 0013 - 2022</t>
  </si>
  <si>
    <t>ADQUISICION DE EQUIPO MULTIFUNCIONAL COPIADORA FAX IMPRESORA SCANNER LASER MONOCROMÁTICA</t>
  </si>
  <si>
    <t>OCAM-2022-854-131-1</t>
  </si>
  <si>
    <t>20492738191 GIODENT E.I.R.L.</t>
  </si>
  <si>
    <t>ADQUISICION DE SABANA DESCARTABLE 1/2 PLAZA</t>
  </si>
  <si>
    <t>OC-321</t>
  </si>
  <si>
    <t>ADQUISICION DE PRUEBA RAPIDA DE HORMONA GONADOTROPINA CORIONICA (HCG) X 30 , ANTIGLOBULINA HUMANA COOMBS POLIESPECIFICA X 10 ML DETERMINACIONES, ANTIGLOBULINA HUMANA COOMBS POLIESPECIFICA X 10 ML Y PRUEBA RAPIDA PARA DETECCION DE DENGUE (IgM, IgG Y ANTIGENO) TIPO CASSETTE X 25 DETERMINACIONES</t>
  </si>
  <si>
    <t>OC-324</t>
  </si>
  <si>
    <t>20546876722 CORPORACION CRIMOC SOCIEDAD ANONIMA CERRADA - CORPORACION CRIMOC S.A.C.</t>
  </si>
  <si>
    <t>ADQUISICION DE DESTILADOR DE AGUA</t>
  </si>
  <si>
    <t>OC-326</t>
  </si>
  <si>
    <t>20601895103 FERTA MEDICA S.A.C.</t>
  </si>
  <si>
    <t>OCAM-2022-854-133-1</t>
  </si>
  <si>
    <t>20538871711 COMPAÑIA PERUANA DE MATERIAL MEDICO SOCIEDAD ANONIMA CERRADA - MMED S.A.C.</t>
  </si>
  <si>
    <t>ADQUISICION DE CEPILLO DENTAL PARA NIÑO CERDA SUAVE</t>
  </si>
  <si>
    <t>OCAM-2022-854-137-1</t>
  </si>
  <si>
    <t>OCAM-2022-854-139-1</t>
  </si>
  <si>
    <t>10799993487 RAMOS HOLYOAK MIGUEL ANGEL</t>
  </si>
  <si>
    <t>ADQUISICION DE PINZAS, TIJERAS Y SET DE INSTRUMENTAL PARA ATENCION DE PARTO</t>
  </si>
  <si>
    <t>OC-341</t>
  </si>
  <si>
    <t>20518799453 NUEVO MUNDO ALTERNATIVO E.I.R.L.</t>
  </si>
  <si>
    <t>ADQUISICION DE CONDUCTIMETRO - CONDUCTIVIMETRO DIGITAL, PEACHIMETRO DIGITAL Y TURBIDIMETRO DIGITAL</t>
  </si>
  <si>
    <t>OC-343</t>
  </si>
  <si>
    <t>ADUISICION DE EQUIPO DE VENOCLISIS , GASA, SONDA Y SUTURAS</t>
  </si>
  <si>
    <t>OC-350</t>
  </si>
  <si>
    <t>ADQUISICION DE ALCOHOL, COLORANTES Y FORMALDEHIDO</t>
  </si>
  <si>
    <t>OC-379</t>
  </si>
  <si>
    <t>OCAM-2022-854-144-1</t>
  </si>
  <si>
    <t>ADQUISICION DE MICROCUBETA DESCARTABLE PARA HEMOGLOBINÓMETRO HEMOCONTROL Y LANCETA DESCARTABLE RETRÁCTIL 23 G GRADUABLE X 1.3 mm, 1.8 mm , 2.3 mm</t>
  </si>
  <si>
    <t>AS 0016 - 2022</t>
  </si>
  <si>
    <t>20550628547 LAMOTT CORPORATION SOCIEDAD ANONIMA CERRADA- LAMOTT CORPORATION S.A.C.</t>
  </si>
  <si>
    <t>ADQUISICION DE MONITOR PLANO DE 23 in</t>
  </si>
  <si>
    <t>OCAM-2022-854-175-1</t>
  </si>
  <si>
    <t>20600976550 SMART VALUE SOLUTIONS S.R.L.</t>
  </si>
  <si>
    <t>ADQUISICION DE HEMOGLOBINA GLICOSILADA X 100 DETERMINACIONES</t>
  </si>
  <si>
    <t>OC-409</t>
  </si>
  <si>
    <t>OCAM-2022-854-188-1</t>
  </si>
  <si>
    <t>ADQUISICION DE MOBILIARIO DE OFICINA</t>
  </si>
  <si>
    <t>OC-427</t>
  </si>
  <si>
    <t>20448605893 ALMACENES FARMACEUTICOS SOCIEDAD ANONIMA CERRADA</t>
  </si>
  <si>
    <t>PENDIENTE DE ENTREGA</t>
  </si>
  <si>
    <t>ADQUISICION DE AGUJA PARA EXTRACCION DE SANGRE AL VACIO 21 G X 1 1/2 in</t>
  </si>
  <si>
    <t>OC-434</t>
  </si>
  <si>
    <t>20553286337 PERUVIA MEDICA S.A.C.</t>
  </si>
  <si>
    <t>ADQUISICION DE MEDICAMENTOS</t>
  </si>
  <si>
    <t>SIE 0002-2022</t>
  </si>
  <si>
    <t>ADQUISICION DE COAGULOMETRO</t>
  </si>
  <si>
    <t>OC-450</t>
  </si>
  <si>
    <t>ADQUISICION DE PRUEBA RAPIDA PARA HEPATITIS B X 30 DETERMINACIONES</t>
  </si>
  <si>
    <t>OC-455</t>
  </si>
  <si>
    <t>ADQUISICION DE KIT DE ROPA DE DRIL PARA PARTO X 7 PIEZAS</t>
  </si>
  <si>
    <t>OC-481</t>
  </si>
  <si>
    <t>ADQUISICION DE ANALIZADOR BIOQUIMICO SEMIAUTOMATIZADO Y ANALIZADOR BIOQUIMICO AUTOMATIZADO</t>
  </si>
  <si>
    <t>AS 0022 - 2022</t>
  </si>
  <si>
    <t>20494879329 GRUPO MEGATEC S.R.L.</t>
  </si>
  <si>
    <t>ADQUISICION DE APARATO BIDESTILADOR DE AGUA 4 L</t>
  </si>
  <si>
    <t>OC-524</t>
  </si>
  <si>
    <t>20600638441 CORPORACION PERUANA DE MOBILIARIO S.A.C.</t>
  </si>
  <si>
    <t>ADQUISICION DE IMPRESORA (OTRAS)</t>
  </si>
  <si>
    <t>OCAM-2022-854-221-1</t>
  </si>
  <si>
    <t>20607018686 PROINST SOCIEDAD ANONIMA CERRADA</t>
  </si>
  <si>
    <t>OCAM-2022-854-224-1</t>
  </si>
  <si>
    <t>20529457554 CORPORACION DACMAR S.A.C.</t>
  </si>
  <si>
    <t>ADQUISICION DE MICROSCOPIO COMPUESTO BINOCULAR</t>
  </si>
  <si>
    <t>AS 0014 - 2022</t>
  </si>
  <si>
    <t>20606418346 REPRESENTACIONES BMIC S.A.C.</t>
  </si>
  <si>
    <t>OCAM-2022-854-236-1</t>
  </si>
  <si>
    <t>ADQUISICION HEMOGRAMA AUTOMATIZADO DIFERENCIAL DE 3 ESTIRPES Y 5 ESTIRPES</t>
  </si>
  <si>
    <t>AS 0027 - 2022</t>
  </si>
  <si>
    <t>KIT DE ROPA DESCARTABLE PARA CIRUGIA X 5 PIEZAS</t>
  </si>
  <si>
    <t>AS 0006 - 2022</t>
  </si>
  <si>
    <t>ADQUISICION DE MEDICAMENTOS COMO MUPIROCINA (COMO SAL CALCICA) 2 g/100 g (2 %) CRM 15 g</t>
  </si>
  <si>
    <t>OC-525</t>
  </si>
  <si>
    <t>10408153501 PALMA MENDOZA GINO ALEJANDRO</t>
  </si>
  <si>
    <t>ADQUISICION DE METFORMINA CLORHIDRATO 850 MG TAB Y DICLOFENACO</t>
  </si>
  <si>
    <t>OC-528</t>
  </si>
  <si>
    <t>ADQUISICION DE INSULINA ISOFANA HUMANA (NPH) (ADN RECOMBINANTE) 100 UI/mL INY 10 mL</t>
  </si>
  <si>
    <t>OC-531</t>
  </si>
  <si>
    <t>20600257286 PROYECTEC E.I.R.L.</t>
  </si>
  <si>
    <t>ADQUISICION DE MONITOR FETAL</t>
  </si>
  <si>
    <t>OC-536</t>
  </si>
  <si>
    <t>20100042500 CIMATEC SAC</t>
  </si>
  <si>
    <t>BOMBA DE INFUSION DE UN CANAL</t>
  </si>
  <si>
    <t>OC-537</t>
  </si>
  <si>
    <t>20559840000 GRUPO EMPRESARIAL M &amp; ML S.A.C.</t>
  </si>
  <si>
    <t>ADQUISICION DE BOLSAS DE POLIETILENO</t>
  </si>
  <si>
    <t>OC-541</t>
  </si>
  <si>
    <t>ADQUISICION DE HORMONAS</t>
  </si>
  <si>
    <t>OC-542</t>
  </si>
  <si>
    <t>20502143973 CORPORACION VALTAKS S.C.R.L.</t>
  </si>
  <si>
    <t>OC-543</t>
  </si>
  <si>
    <t>20604752249 MEDIKA EXPRESS SOCIEDAD ANONIMA CERRADA</t>
  </si>
  <si>
    <t>ADQUISICION RESINA FOTOCURABLE A2 X 4 g Y ADHESIVO FOTOCURABLE DE RESINA X 6 ML</t>
  </si>
  <si>
    <t>OC-546</t>
  </si>
  <si>
    <t>20482137319 DROGUERIA INVERSIONES JPS SAC</t>
  </si>
  <si>
    <t>ADQUISICION DE CABINA DE SEGURIDAD BIOLOGICA - CAMARA DE BIOSEGURIDAD CLASE II TIPO A2 X 4 FT</t>
  </si>
  <si>
    <t>OC-554</t>
  </si>
  <si>
    <t>20503794692 NORDIC PHARMACEUTICAL COMPANY S.A.C</t>
  </si>
  <si>
    <t>ADQUISICION DE REFRIGERADORA CONSERVADORA DE MATERIALES Y MUESTRAS DE LABORATORIO DE 320 L</t>
  </si>
  <si>
    <t>OC-563</t>
  </si>
  <si>
    <t>ADQUISICON DE RREACTIVOS PARA NALISIS</t>
  </si>
  <si>
    <t>LP 0001-2022</t>
  </si>
  <si>
    <t>AQUISICION DE UNIDAD CENTRAL DE PROCESO - CPU</t>
  </si>
  <si>
    <t>OCAM-2022-854-254-1</t>
  </si>
  <si>
    <t>20606042150 COMERCIO PERU FENIX E.I.R.L.</t>
  </si>
  <si>
    <t>SERVICIO 2022</t>
  </si>
  <si>
    <t>OS-001</t>
  </si>
  <si>
    <t>20137015987 COMERCIAL IMPORTADORA SUDAMERICANA S.A.C</t>
  </si>
  <si>
    <t>OS-003</t>
  </si>
  <si>
    <t>SERVICIO DE AGUA POTABLE Y ALCANTARILLADO</t>
  </si>
  <si>
    <t>OS-004</t>
  </si>
  <si>
    <t>20604174989 BIOSYS S.A.C</t>
  </si>
  <si>
    <t>OS-005</t>
  </si>
  <si>
    <t>OS-006</t>
  </si>
  <si>
    <t>OS-007</t>
  </si>
  <si>
    <t>10416509897 HERRERA HUACACHINO MICHEL</t>
  </si>
  <si>
    <t>OS-008</t>
  </si>
  <si>
    <t>SERVICIO DE ASISTENTE ADMINISTRATIVO Y LOGISTICO</t>
  </si>
  <si>
    <t>OS-010</t>
  </si>
  <si>
    <t>OS-011</t>
  </si>
  <si>
    <t>OS-012</t>
  </si>
  <si>
    <t>OS-013</t>
  </si>
  <si>
    <t>SERVICIO DE ESPECIALISTA EN CONTRATACIONES DEL ESTADO</t>
  </si>
  <si>
    <t>OS-014</t>
  </si>
  <si>
    <t>SERVICIO ESPECIALIZADO EN GESTIÓN PÚBLICA</t>
  </si>
  <si>
    <t>OS-015</t>
  </si>
  <si>
    <t>SERVICIO DE ANALISTA EN CONTRATACIONES DEL ESTADO</t>
  </si>
  <si>
    <t>OS-016</t>
  </si>
  <si>
    <t>SERVICIO DE ASISTENCIA EN PROGRAMACIÓN DE BIENES Y SERVICIOS EN LOGISTICA</t>
  </si>
  <si>
    <t>OS-017</t>
  </si>
  <si>
    <t>10476764144 VENEGAS LEON CARLA CECILIA</t>
  </si>
  <si>
    <t>SERVICIO ESPECIALIZADO EN INGENIERIA CIVIL</t>
  </si>
  <si>
    <t>OS-019</t>
  </si>
  <si>
    <t>10772010881 HERNANDEZ MENDOZA ANGHELA CELESTE</t>
  </si>
  <si>
    <t>SERVICIO DE ARQUITECTURA EN GENERAL</t>
  </si>
  <si>
    <t>OS-020</t>
  </si>
  <si>
    <t>10704633659 MERA LOPEZ KEVIN BRYAN</t>
  </si>
  <si>
    <t>SERVICIO ESPECIALIZADO EN INGENIERIA ELECTRONICA</t>
  </si>
  <si>
    <t>OS-021</t>
  </si>
  <si>
    <t>10702213695 AREVALO ASTO FALLON CATHERINE</t>
  </si>
  <si>
    <t>OS-022</t>
  </si>
  <si>
    <t>10460561758 RIVASPLATA FERRARI ANA ANGELICA</t>
  </si>
  <si>
    <t>SERVICIO DE TÉCNICO ADMINISTRATIVO</t>
  </si>
  <si>
    <t>OS-023</t>
  </si>
  <si>
    <t>SERVICIO DE APOYO ADMINISTRATIVO</t>
  </si>
  <si>
    <t>OS-025</t>
  </si>
  <si>
    <t>10181239170 ANHUAMAN LEON ELTHON EDGARDO</t>
  </si>
  <si>
    <t>OS-026</t>
  </si>
  <si>
    <t>10189017770 POLO PEREZ EDUARDO JAVIER</t>
  </si>
  <si>
    <t>SERVICIO ESPECIALIZADO EN INGENIERIA MECANICA ELECTRICA</t>
  </si>
  <si>
    <t>OS-027</t>
  </si>
  <si>
    <t>10420334236 HUAYAN BENITES HEBERTH DAVID</t>
  </si>
  <si>
    <t>ATENCIONES MEDICAS ESPECIALIZADAS EN PSIQUIATRIA</t>
  </si>
  <si>
    <t>OS-043</t>
  </si>
  <si>
    <t>10418513328 RAMIREZ ACOSTA ROSA LILIANA</t>
  </si>
  <si>
    <t>SERVICIO ESPECIALIZADO EN MATERIA LEGAL</t>
  </si>
  <si>
    <t>OS-045</t>
  </si>
  <si>
    <t>10403226748 PACHAMANGO BAUTISTA THAUSO GAD</t>
  </si>
  <si>
    <t>CONTRATO X UN AÑO</t>
  </si>
  <si>
    <t>SERVICIO ESPECIALIZADO EN CONTABILIDAD</t>
  </si>
  <si>
    <t>OS-047</t>
  </si>
  <si>
    <t>10706534313 TAPIAS ROBLES LUIGI STEFANO</t>
  </si>
  <si>
    <t>SERVICIO DE REGISTRO Y CONTROL DE ASISTENCIA DE PERSONAL</t>
  </si>
  <si>
    <t>OS-066</t>
  </si>
  <si>
    <t>10408659910 GONZALES SAAVEDRA BRISAIDA</t>
  </si>
  <si>
    <t>SERVICIO DE APOYO ADMINISTRATIVO EN TEMAS DE RECURSOS HUMANOS</t>
  </si>
  <si>
    <t>OS-068</t>
  </si>
  <si>
    <t>10460692151 SOTO TORRES ROSE ISABEL</t>
  </si>
  <si>
    <t>SERVICIO DE APOYO ADMINISTRATIVO EN PLANIFICACION Y PRESUPUESTO</t>
  </si>
  <si>
    <t>OS-069</t>
  </si>
  <si>
    <t>10180988284 RUIZ VEGA ENRIQUE JAVIER</t>
  </si>
  <si>
    <t>SERVICIO ESPECIALIZADO EN MATERIA LABORAL DE RECURSOS HUMANOS</t>
  </si>
  <si>
    <t>OS-071</t>
  </si>
  <si>
    <t>10732685478 ROJAS BENITES WALTER DAVID</t>
  </si>
  <si>
    <t>SERVICIO DE ATENCIÓN EN OBSTETRICIA</t>
  </si>
  <si>
    <t>OS-072</t>
  </si>
  <si>
    <t>SERVICIO DE DIGITACION</t>
  </si>
  <si>
    <t>OS-074</t>
  </si>
  <si>
    <t>10178188084 REYNA GIL PEDRO ALVARO</t>
  </si>
  <si>
    <t>SERVICIO ESPECIALIZADO EN INFORMATICA</t>
  </si>
  <si>
    <t>OS-075</t>
  </si>
  <si>
    <t>10454870722 NIETO LINIER IVAN EDUARDO</t>
  </si>
  <si>
    <t>SERVICIO DE SOPORTE INFORMATICO</t>
  </si>
  <si>
    <t>OS-076</t>
  </si>
  <si>
    <t>10700288329 SANCHEZ BARRAGAN JOEL OSWALDO</t>
  </si>
  <si>
    <t>SERVICIO DE INTERNET</t>
  </si>
  <si>
    <t>OS-080</t>
  </si>
  <si>
    <t>10479955820 ZAVALA CASTILLO RUTH NOEMI</t>
  </si>
  <si>
    <t>OS-082</t>
  </si>
  <si>
    <t>10406876409 ASMAT ASMAD YOEL YOVANY</t>
  </si>
  <si>
    <t>SERVICIO DE ENFERMERÍA</t>
  </si>
  <si>
    <t>OS-092</t>
  </si>
  <si>
    <t>10404736677 AGUIRRE MERCADO PAOLA HERMINIA</t>
  </si>
  <si>
    <t>OS-093</t>
  </si>
  <si>
    <t>10414921545 VILLANUEVA REYES VERONICA DORIS</t>
  </si>
  <si>
    <t>OS-094</t>
  </si>
  <si>
    <t>10468184881 RODRIGUEZ CASTILLO LUIS FELIPE</t>
  </si>
  <si>
    <t>OS-095</t>
  </si>
  <si>
    <t>10702114361 GONZALES CARRANZA KARINA ISABELITA</t>
  </si>
  <si>
    <t>OS-096</t>
  </si>
  <si>
    <t>10167838184 VASQUEZ BERNILLA JORGE NEUBER</t>
  </si>
  <si>
    <t>OS-097</t>
  </si>
  <si>
    <t>OS-100</t>
  </si>
  <si>
    <t>10181987753 CUEVA CRUZ CARLOS TEOBALDO</t>
  </si>
  <si>
    <t>OS-105</t>
  </si>
  <si>
    <t>10180874360 OLIVARES CABRERA NELIDA</t>
  </si>
  <si>
    <t>SERVICIO DE PINTADO DE AMBIENTES</t>
  </si>
  <si>
    <t>OS-179</t>
  </si>
  <si>
    <t>10729388284 FLORES AGURTO DULSE MELINA</t>
  </si>
  <si>
    <t>OS-261</t>
  </si>
  <si>
    <t>10475314536 DIAZ CALDERON XIMENA PATRICIA</t>
  </si>
  <si>
    <t>SERVICIO DE LIMPIEZA DE LOCALES</t>
  </si>
  <si>
    <t>OS-277</t>
  </si>
  <si>
    <t>10746334112 CASTAÑEDA DIAZ KARLA SUSETY</t>
  </si>
  <si>
    <t>OS-278</t>
  </si>
  <si>
    <t>10728925511 VEREAU VILLANUEVA XIMENA VALERIA</t>
  </si>
  <si>
    <t>SERVICIO DE PINTADO EN GENERAL</t>
  </si>
  <si>
    <t>OS-305</t>
  </si>
  <si>
    <t>10746106527 REYES MIGUEL DE QUIROZ WENDY CORALY</t>
  </si>
  <si>
    <t>SERVICIO DE CONTROL DE CALIDAD DE INFORMACION RELEVADA SECTOR SALUD</t>
  </si>
  <si>
    <t>OS-304</t>
  </si>
  <si>
    <t>SERVICIO DE LAVADO DE ROPA HOSPITALARIA</t>
  </si>
  <si>
    <t>CP 0002-2021</t>
  </si>
  <si>
    <t>SERVICIO DE MEDICO ESPECIALISTA EN GINECO OBSTETRA</t>
  </si>
  <si>
    <t>OS-362</t>
  </si>
  <si>
    <t>20467534026 AMERICA MOVIL PERU S.A.C.</t>
  </si>
  <si>
    <t>SERVICIO ESPECIALIZADO DE OBSTETRICIA</t>
  </si>
  <si>
    <t>OS-371</t>
  </si>
  <si>
    <t>10430692505 DIAZ ALCALDE LUIS CARLOS</t>
  </si>
  <si>
    <t>OS-372</t>
  </si>
  <si>
    <t>10466652135 ORBEGOSO NUÑEZ FRANK LEIZER</t>
  </si>
  <si>
    <t>OS-373</t>
  </si>
  <si>
    <t>10094307291 JARA DIAZ CARMEN ISABEL</t>
  </si>
  <si>
    <t>OS-374</t>
  </si>
  <si>
    <t>OS-375</t>
  </si>
  <si>
    <t>OS-376</t>
  </si>
  <si>
    <t>OS-377</t>
  </si>
  <si>
    <t>OS-378</t>
  </si>
  <si>
    <t>10178743347 LAZARO CABANILLAS ALINA JEANETTE</t>
  </si>
  <si>
    <t>OS-379</t>
  </si>
  <si>
    <t>10701552496 SANDOVAL VARELA JOSHELYN GORETHY</t>
  </si>
  <si>
    <t>SERVICIO ESPECIALIZADO EN PSICOLOGIA</t>
  </si>
  <si>
    <t>OS-384</t>
  </si>
  <si>
    <t>10402314384 JARA VASQUEZ MAGALY VERONICA</t>
  </si>
  <si>
    <t>OS-385</t>
  </si>
  <si>
    <t>10455113909 PEREZ TORRES DEYSI NOEMI</t>
  </si>
  <si>
    <t>OS-386</t>
  </si>
  <si>
    <t>10452513922 AVILA RODRIGUEZ SAIRA LIZETH</t>
  </si>
  <si>
    <t>AS 0014 - 2021</t>
  </si>
  <si>
    <t>10179330453 LUCHO ANDRADE CARMEN SOLEDAD</t>
  </si>
  <si>
    <t>SERVICIO DE CONEXION DE INTERNET</t>
  </si>
  <si>
    <t>OS-396</t>
  </si>
  <si>
    <t>10181684351 RENGIFO AGUILAR TERESA</t>
  </si>
  <si>
    <t>SERVICIO DE TRANSPORTE DE MUESTRA DEM LABORATORIO</t>
  </si>
  <si>
    <t>OS-400</t>
  </si>
  <si>
    <t>10181408893 CASTRILLON BOCANEGRA MARIA LUISA</t>
  </si>
  <si>
    <t>OS-404</t>
  </si>
  <si>
    <t>10433517305 CUBAS PEREZ MADELEYNE</t>
  </si>
  <si>
    <t>OS-416</t>
  </si>
  <si>
    <t>10478514030 CASANOVA DIAZ YESSENIA NOEMI</t>
  </si>
  <si>
    <t>SERVICIO DE APOYO TECNICO EN TEMAS DE SALUD</t>
  </si>
  <si>
    <t>OS-432</t>
  </si>
  <si>
    <t>10180744717 ORTECHO GUTIERREZ JOSE MANUEL</t>
  </si>
  <si>
    <t>TRANSPORTE Y TRASLADO DE CARGA TERRESTRE LOCAL</t>
  </si>
  <si>
    <t>OS-478</t>
  </si>
  <si>
    <t>10405812911 VIDAL SOLIS ALEXANDER HUMBERTO</t>
  </si>
  <si>
    <t>MANTENIMIENTO CORRECTIVO DE ECÓGRAFO</t>
  </si>
  <si>
    <t>OS-479</t>
  </si>
  <si>
    <t>MANTENIMIENTO CORRECTIVO DE INCUBADORA</t>
  </si>
  <si>
    <t>OS-482</t>
  </si>
  <si>
    <t>OS-505</t>
  </si>
  <si>
    <t>10181960600 COTRINA DIAZ ELMER ROSEN</t>
  </si>
  <si>
    <t>MANTENIMIENTO CORRECTIVO DE RED DE DESAGÜE</t>
  </si>
  <si>
    <t>OS-539</t>
  </si>
  <si>
    <t>20560086751 FRS GENERAL SERVICE E.I.R.L.</t>
  </si>
  <si>
    <t>SERVICIO DE ASISTENCIA EN NUTRICIÓN</t>
  </si>
  <si>
    <t>OS-544</t>
  </si>
  <si>
    <t>RESOLUCION DE CONTRATO</t>
  </si>
  <si>
    <t>SERVICIOS ESPECIALIZADOS EN NUTRICION</t>
  </si>
  <si>
    <t>OS-545</t>
  </si>
  <si>
    <t>10725557511 JIMENEZ VARAS ALYSSA DEL ROSARIO</t>
  </si>
  <si>
    <t>SERVICIO DE MONITOREO DE CALIDAD DE AGUA DE CONSUMO HUMANO</t>
  </si>
  <si>
    <t>OS-550</t>
  </si>
  <si>
    <t>MANTENIMIENTO PREVENTIVO DE EQUIPOS BIOMEDICOS Y ELECTROMECANICOS</t>
  </si>
  <si>
    <t>OS-552</t>
  </si>
  <si>
    <t>20608872885 TECNOLOGIA MEDICA BIOTECH S.A.C</t>
  </si>
  <si>
    <t>SERVICIO DE RACIONES ALIMENTICIAS</t>
  </si>
  <si>
    <t>20605413774 B &amp; O DIAGNOSTIKA E.I.R.L.</t>
  </si>
  <si>
    <t>OS-568</t>
  </si>
  <si>
    <t>20481675783 MULTIGRAFICA BURGOS E.I.R.L.</t>
  </si>
  <si>
    <t>OS-569</t>
  </si>
  <si>
    <t>20477485856 FACTORIA STAR SRL</t>
  </si>
  <si>
    <t>SERVICIO DE APOYO TECNICO EN LABORATORIO</t>
  </si>
  <si>
    <t>OS-574</t>
  </si>
  <si>
    <t>10466661011 VEGA FLORES LAURA ANDREA</t>
  </si>
  <si>
    <t>OS-578</t>
  </si>
  <si>
    <t>10425950717 ARTEAGA HUERTAS YESSENIA ELIZABETH</t>
  </si>
  <si>
    <t>SERVICIO DE CARPINTERIA METALICA</t>
  </si>
  <si>
    <t>OS-579</t>
  </si>
  <si>
    <t>10455511653 RODRIGUEZ SILVA LUIS ARTURO</t>
  </si>
  <si>
    <t>OS-581</t>
  </si>
  <si>
    <t>SERVICIO DE TELEFONIA MOVILES (CELULAR)</t>
  </si>
  <si>
    <t>OS-592</t>
  </si>
  <si>
    <t>AS 0005 - 2022</t>
  </si>
  <si>
    <t>10484275624 CONTRERAS CONTRERAS TEREZA FLOR DEL ROCIO</t>
  </si>
  <si>
    <t>OS-594</t>
  </si>
  <si>
    <t>10443779286 DIAZ MERINO HENRY SAUL</t>
  </si>
  <si>
    <t>AS 0010 - 2021</t>
  </si>
  <si>
    <t>10426759719 MORALES JONDEE SANDRA PAOLA</t>
  </si>
  <si>
    <t>OS-629</t>
  </si>
  <si>
    <t>10455269313 VILLANUEVA ARMAS AIDA MARGARITA</t>
  </si>
  <si>
    <t>SERVICIO DE LECTURA DE LAMINAS DE PAPANICOLAU</t>
  </si>
  <si>
    <t>OS-630</t>
  </si>
  <si>
    <t>10765208501 LIÑAN CRUZ GIANINA LIZETH</t>
  </si>
  <si>
    <t>ATENCIONES MEDICAS ESPECIALIZADAS</t>
  </si>
  <si>
    <t>OS-638</t>
  </si>
  <si>
    <t>SERVICIO DE APOYO OPERATIVO</t>
  </si>
  <si>
    <t>OS-646</t>
  </si>
  <si>
    <t>OS-648</t>
  </si>
  <si>
    <t>20604077134 TOTAL PROTECTION SEGURITY S.A.C.</t>
  </si>
  <si>
    <t>OS-656</t>
  </si>
  <si>
    <t>OS-687</t>
  </si>
  <si>
    <t>20539904877 OCUSAQ PERU S.R.L.</t>
  </si>
  <si>
    <t>OS-704</t>
  </si>
  <si>
    <t>ATENCION MEDICA ESPECIALIZADA EN GINECO OBSTETRA</t>
  </si>
  <si>
    <t>OS-706</t>
  </si>
  <si>
    <t>OS-707</t>
  </si>
  <si>
    <t>AS 0019 - 2022</t>
  </si>
  <si>
    <t>10418864872 CASTILLO ENRIQUEZ WALTER GILDEJARDO</t>
  </si>
  <si>
    <t>10803485301 EUSTAQUIO BRICEÑO YESSENIA JACKELINE</t>
  </si>
  <si>
    <t>OS-726</t>
  </si>
  <si>
    <t>OS-727</t>
  </si>
  <si>
    <t>10407309125 RUBIO ALVA WILDER CRISTIAN</t>
  </si>
  <si>
    <t>OS-731</t>
  </si>
  <si>
    <t>10471011041 BERNABE BARRIOS DENIS ANDERSON</t>
  </si>
  <si>
    <t>MANTENIMIENTO PREVENTIVO DE EQUIPO DE ANESTESIA</t>
  </si>
  <si>
    <t>OS-747</t>
  </si>
  <si>
    <t>OS-874</t>
  </si>
  <si>
    <t>10733713891 GONZALES AMAYA WESLY MYLUSKA</t>
  </si>
  <si>
    <t>SERVICIO DE PROCESAMIENTO DE MUESTRAS BIOLOGICAS</t>
  </si>
  <si>
    <t>OS-878</t>
  </si>
  <si>
    <t>20518517814 GRAFICA GECER S.A.C.</t>
  </si>
  <si>
    <t>OS-879</t>
  </si>
  <si>
    <t>20477499563 OLGUIN CONSTRUCTORES &amp; CONSULTORES S.A.C.</t>
  </si>
  <si>
    <t>OS-881</t>
  </si>
  <si>
    <t>20477499563OLGUIN CONSTRUCTORES &amp; CONSULTORES S.A.C.</t>
  </si>
  <si>
    <t>OS-887</t>
  </si>
  <si>
    <t>10431036563 CABRERA BENITES EDUARDO RENE</t>
  </si>
  <si>
    <t>INSTALACION DE CONEXIONES ELECTRICAS</t>
  </si>
  <si>
    <t>OS-889</t>
  </si>
  <si>
    <t>20608013181 XIANETH SERVICE E.I.R.L.</t>
  </si>
  <si>
    <t xml:space="preserve">ninguna </t>
  </si>
  <si>
    <t>OS-895</t>
  </si>
  <si>
    <t>OS-903</t>
  </si>
  <si>
    <t>20604240817 C &amp; C, DERECHO, LEGIS Y SERVICIOS S.A.C. - C &amp; C LEGIS Y SERVICIOS S.A.C.</t>
  </si>
  <si>
    <t>OS-906</t>
  </si>
  <si>
    <t>10758315768 ARMAS CABRERA DANICKSA LIZETH</t>
  </si>
  <si>
    <t>MANTENIMIENTO CORRECTIVO DE LAVADORA ELÉCTRICA INDUSTRIAL</t>
  </si>
  <si>
    <t>OS-907</t>
  </si>
  <si>
    <t>10192504479 CHAVARRI REUTER GRIMALDO HECTOR</t>
  </si>
  <si>
    <t>OS-950</t>
  </si>
  <si>
    <t>10180097941 LANDAURO ROSARIO DIANA MARISOL</t>
  </si>
  <si>
    <t>SERVICIO ESPECIALIZADO DE APOYO EN INGENIERIA DE SISTEMAS</t>
  </si>
  <si>
    <t>OS-953</t>
  </si>
  <si>
    <t>10410914455 AGUIRRE CABALLERO MARINA DEL PILAR</t>
  </si>
  <si>
    <t>OS-957</t>
  </si>
  <si>
    <t>20609083175 DENVER CONSTRUCCIÓN &amp; MINERIA S.A.C.</t>
  </si>
  <si>
    <t>SERVICIO DE ALIMENTACION DE PERSONAS</t>
  </si>
  <si>
    <t>OS-964</t>
  </si>
  <si>
    <t>MANTENIMIENTO CORRECTIVO DE AMBIENTE DE SERVICIO DE ÓPTICA</t>
  </si>
  <si>
    <t>OS-965</t>
  </si>
  <si>
    <t>OS-972</t>
  </si>
  <si>
    <t>ATENCION MEDICA ESPECIALIZADA EN FISIOTERAPIA</t>
  </si>
  <si>
    <t>OS-980</t>
  </si>
  <si>
    <t>SERVICIO DE CABLEADO DE ESTRUCTURA DE RED</t>
  </si>
  <si>
    <t>OS-985</t>
  </si>
  <si>
    <t>10445251637 ECHARRY TORIBIO RICARDO ALFREDO</t>
  </si>
  <si>
    <t>SERVICIO DE MEDICO ESPECIALISTA EN ANESTESIOLOGIA</t>
  </si>
  <si>
    <t>OS-1000</t>
  </si>
  <si>
    <t>ACONDICIONAMIENTO DE AMBIENTES DE LABORATORIO</t>
  </si>
  <si>
    <t>OS-1013</t>
  </si>
  <si>
    <t>AS 0026 - 2022</t>
  </si>
  <si>
    <t>MANTENIMIENTO CORRECTIVO DE AMBIENTE</t>
  </si>
  <si>
    <t>AS 0024 - 2022</t>
  </si>
  <si>
    <t>SANEAMIENTO FISICO LEGAL DE INMUEBLES</t>
  </si>
  <si>
    <t>OS-1022</t>
  </si>
  <si>
    <t>10704134679 DIAZ QUIÑONES ALEXANDER HERMAN</t>
  </si>
  <si>
    <t>ASESORÍA ESPECIALIZADA EN GESTIÓN PÚBLICA Y LEGAL EN MATERIA DE CONTRATACIONES DEL ESTADO</t>
  </si>
  <si>
    <t>OS-1024</t>
  </si>
  <si>
    <t>10428642673 MIMBELA FUNE NATALI PAMELA</t>
  </si>
  <si>
    <t>ACONDICIONAMIENTO DE TECHOS</t>
  </si>
  <si>
    <t>OS-1028</t>
  </si>
  <si>
    <t>20605011307 INVERSIONES PUMASOFT E.I.R.L</t>
  </si>
  <si>
    <t>SERVICIO DE ELABORACIÓN DE DOCUMENTOS TÉCNICO LEGAL DE BIENES INMUEBLES</t>
  </si>
  <si>
    <t>OS-1047</t>
  </si>
  <si>
    <t>10417436443 SALDAÑA BUSTAMANTE CINTHIA</t>
  </si>
  <si>
    <t>MANTENIMIENTO CORRECTIVO DE RED DE AGUA Y DESAGÜE DE INMUEBLE</t>
  </si>
  <si>
    <t>AS 0025 - 2022</t>
  </si>
  <si>
    <t>20601386586 JULMEN CONTRATISTAS GENERALES S.R.L.</t>
  </si>
  <si>
    <t>OS-1075</t>
  </si>
  <si>
    <t>20487802027 E&amp;C CONSTRUCCIONES Y SERVICIOS GENERALES SAC</t>
  </si>
  <si>
    <t>OS-1110</t>
  </si>
  <si>
    <t>20570781201 LG CONSTRUCTORES Y CONSULTORES EIRL</t>
  </si>
  <si>
    <t>OS-1129</t>
  </si>
  <si>
    <t>10195604920 RAMIREZ VERA ROOSEVELT FRANCISCO</t>
  </si>
  <si>
    <t>OS-1143</t>
  </si>
  <si>
    <t>ADQUISICION DE TONER</t>
  </si>
  <si>
    <t>17283888886 COLCHADO CARLIN CARLOS AUGUSTO</t>
  </si>
  <si>
    <t xml:space="preserve">no aplica </t>
  </si>
  <si>
    <t>10463530748 MERINO FLORES SUSSY CATHERINE</t>
  </si>
  <si>
    <t>ADQUISICION DE DISPOSITIVOS MEDICOS SOLICITADO POR EL DEPARTAMENTO DE FARMACIA.</t>
  </si>
  <si>
    <t>20601386586 IMPRESOS Y SOLUCIONES E.I.R.L.</t>
  </si>
  <si>
    <t>ADQUISICION DE PRODUCTOS FARMACEUTICOS SOLICITADO POR EL DPTO DE FARMACIA.</t>
  </si>
  <si>
    <t>20607498602 DELGADO CONTRATISTAS PERU E.I.R.L</t>
  </si>
  <si>
    <t>GRUPO CHALEX DEL PERU SOCIEDAD ANONIMA CERRADA</t>
  </si>
  <si>
    <t>Q-MEDICAL S.A.C</t>
  </si>
  <si>
    <t>DROGUERIA DANY S.A.C.</t>
  </si>
  <si>
    <t>CORPORACION GIANYFARMA S.A.C</t>
  </si>
  <si>
    <t>CORPORACION SAREPTA E.I.R.L.</t>
  </si>
  <si>
    <t>DROGUERIA FAVETEX SAC</t>
  </si>
  <si>
    <t>MEDIKA EXPRESS SOCIEDAD ANONIMA CERRADA</t>
  </si>
  <si>
    <t>ADQUISICION DE PF NARCOTICOS, SOLICITADO POR EL DPTO DE FARMACIA.</t>
  </si>
  <si>
    <t>QUINALAB S.A.C.</t>
  </si>
  <si>
    <t>ADQUISICION DE INSUMOS PARA CENTRAL DE ESTERILIZACION.</t>
  </si>
  <si>
    <t>MASAI MEDICAL EIRL</t>
  </si>
  <si>
    <t>ADQUISICION DE PRODUCTOS FARMACEUTICOS ONCOLOGICOS, SOLICITADO POR EL DPTO DE FARMACIA. - RJ 044(TRANSFERENCIA N° 031)</t>
  </si>
  <si>
    <t>DISTRIBUIDORA CONTINENTAL 6 S A</t>
  </si>
  <si>
    <t>ADQUISICION DE LINEAS DE INFUSION PARA BOMBAS VOLUMETRICAS.</t>
  </si>
  <si>
    <t>ADQUISICION DE REACTIVOS DE INMUNOLOGIA SEGUN CONTRATO N°003-2021-IRENNORTE-DE/LOGISTICA.</t>
  </si>
  <si>
    <t xml:space="preserve">licitacion publica </t>
  </si>
  <si>
    <t>UNILENE S.A.C.</t>
  </si>
  <si>
    <t>FARMINDUSTRIA S.A.</t>
  </si>
  <si>
    <t>ADQUISICION DE PRODUCTOS FARMACEUTICOS ONCOLOGICOS, SOLICITADO POR EL DPTO DE FARMACIA. RJ 44 - TRANSFERENCIA 31</t>
  </si>
  <si>
    <t>ADQUISICION DE REACTIVOS QUIMICOS CON EQUIPO EN CESION DE USO (COMODATO) PARA EL DEPARTAMENTO D</t>
  </si>
  <si>
    <t>ADQUISICION DE REACTIVOS DE BIOQUIMICA SEGUN CONTRATO N° 004-2021-IREN NORTE-DE/LOGISTICA .</t>
  </si>
  <si>
    <t>ADQUISICION DE UPS</t>
  </si>
  <si>
    <t>ADQUISICION DE ELECTROCARDIOGRAFO DE 12 CANALES.</t>
  </si>
  <si>
    <t>NORDIC PHARMACEUTICAL COMPANY S.A.C</t>
  </si>
  <si>
    <t>ADQUISICION DE MATERIALES DE LIMPIEZA, POR MODALIDAD ACUERDO MARCO.</t>
  </si>
  <si>
    <t>PRIMEDIC COMPANY S.A.</t>
  </si>
  <si>
    <t>ADQUISICION DE INSUMO MEDICO, SOLICITADO POR EL SERVICIO DE CENTRAL DE ESTERILIZACION.</t>
  </si>
  <si>
    <t>EXCELLAN PERU SAC</t>
  </si>
  <si>
    <t>DQUISICION DE PRODUCTOS FARMACEUTICOS ONCOLOGICOS, SOLICITADO POR EL DPTO DE FARMACIA.</t>
  </si>
  <si>
    <t>adj simplificada</t>
  </si>
  <si>
    <t>015-2021</t>
  </si>
  <si>
    <t>ADQUISICION DE KIT DE ROPA DESCARTABLE, SOLICITADO POR EL DEPARTAMENTO DE FARMACIA</t>
  </si>
  <si>
    <t>ADQUISICION DE CALZADO INSTITUCIONAL.</t>
  </si>
  <si>
    <t>CORPORACION BIOMEDICA PERU S.A.C.</t>
  </si>
  <si>
    <t>ADQUISICION DE PRODUCTOS FARMACEUTICOS ONCOLOGICOS, SOLICITADOS POR EL DPTO DE FARMACIA.</t>
  </si>
  <si>
    <t>ADQUISICION DE BOLSAS BIODEGRADABLES.</t>
  </si>
  <si>
    <t>REPRESENTACIONES MEDICAS DEL PERU S.R.L.</t>
  </si>
  <si>
    <t>ADQUISICION DE TUBO DE PACIENTE 4 mm X 250 cm CON 2 VALVULAS ANTIREFLIJO DESCARTABLE PARA INYEC</t>
  </si>
  <si>
    <t>ADQUISICION DE XILOL.</t>
  </si>
  <si>
    <t>BIOTOSCANA FARMA DE PERU S.A.C.</t>
  </si>
  <si>
    <t>ADQUISICION DE CAMILLA METALICA GINECOLOGICA.</t>
  </si>
  <si>
    <t>ADQUISICION DE DISPOSITIVOS E INSUMOS PARA UTF FARMACOTECNIA, SOLICITADO POR EL DPTO DE FARMACI</t>
  </si>
  <si>
    <t>ADQUISICION DE DESINFECTANTES PARA LOS SERVICIOS ASISTENCIALES DEL IREN NORTE, SOLICITADO POR E</t>
  </si>
  <si>
    <t>INVERSIONES CHEMICAL J.V.A. QUIMICOS E.I.R.L.</t>
  </si>
  <si>
    <t>ADQUISICION DE DESINFECTANTE PARA LOS SERVICIOS ASISTENCIALES DEL IREN NORTE, SOLICITADO POR E</t>
  </si>
  <si>
    <t>MAGENTA MEDICA EIRL</t>
  </si>
  <si>
    <t>CONTRATACION DE KIT DE ROPA DESCARTABLE PARA EL DEPARTAMENTO DE FARMACIA.</t>
  </si>
  <si>
    <t>ADQUISICION DE KIT DE GASES ELECTROLITOS.</t>
  </si>
  <si>
    <t>ADQUISICION DE EQUIPO DE COMPUTO, POR MODALIDAD ACUERDO MARCO.</t>
  </si>
  <si>
    <t>FERCO MEDICAL S.A.C.</t>
  </si>
  <si>
    <t>CONTRATACION DE LINEAS DE INFUSION PARA BOMBAS VOLUMETRICAS Y CESION DE EQUIPOS PARA EL DEPARTA</t>
  </si>
  <si>
    <t xml:space="preserve">contratacion directa </t>
  </si>
  <si>
    <t>003-2022</t>
  </si>
  <si>
    <t>ARGOS MEDICAL IMPORT S.R.L.</t>
  </si>
  <si>
    <t>CORPORACION VALTAKS S.C.R.L.</t>
  </si>
  <si>
    <t>ADQUISICION DE PAPEL BOND POR MODALIDAD ACUERDO MARCO.</t>
  </si>
  <si>
    <t xml:space="preserve">acuerdo marco </t>
  </si>
  <si>
    <t>CONTRATACION DE UNIFORME INSTITUCIONAL Y DE FAENA 2022 PARA PERSONAL DEL IREN NORTE.</t>
  </si>
  <si>
    <t xml:space="preserve">adj simplificada </t>
  </si>
  <si>
    <t>SERVICIO DE ENERGÍA ELÉCTRICA IREN NORTE</t>
  </si>
  <si>
    <t>CONTRATACION DEL SERVICIO DE SEGURIDAD Y VIGILANCIA DEL IREN NORTE</t>
  </si>
  <si>
    <t>concurso publico</t>
  </si>
  <si>
    <t>DIPROHOS E.I.R.L</t>
  </si>
  <si>
    <t>SERVICIO DE MEDICO AUDITOR.</t>
  </si>
  <si>
    <t>comprometido</t>
  </si>
  <si>
    <t>por entregas</t>
  </si>
  <si>
    <t>SERVICIO DE ATENCIONES ESPECIALIZADAS EN ENFERMERIA.</t>
  </si>
  <si>
    <t>CORPORACION IDOLO S.A.C</t>
  </si>
  <si>
    <t>por entregar</t>
  </si>
  <si>
    <t>CONTRATACIÓN DEL SERVICIO DE INSTALACIÓN DE OXIGENO MEDICINAL PARA EMERGENCIA</t>
  </si>
  <si>
    <t>SERVICIO DE ADECUACIÓN Y ACONDICIONAMIENTO DE INFRAESTRUCTURA - OFICINA DE INGENIERIA MANTENIMIENTO Y SERVICIOS GENERALES</t>
  </si>
  <si>
    <t>NUÑEZ LUJAN LUIS FRANCISCO</t>
  </si>
  <si>
    <t>SERVICIO DE FORMULACION DE PROYECTO</t>
  </si>
  <si>
    <t>MARIÑOS ASENCIO GUIILLERMO ARTURO</t>
  </si>
  <si>
    <t>CONTRATACION DEL SERVICIO DE MEDICO DE SALUD OCUPACIONAL</t>
  </si>
  <si>
    <t>adj  simplificada</t>
  </si>
  <si>
    <t>RAMIREZ BARDALES SORAYA EMPERATRIZ</t>
  </si>
  <si>
    <t>CONTRATACION DE SERVICIO ESPECIALIZADO DE MEDICO CIRUJANO PARA EL DEPARTAMENTO DE PROMOCION DE</t>
  </si>
  <si>
    <t>MASERG S.A.C</t>
  </si>
  <si>
    <t>SERVICIO DE RECOLECCION, TRANSPORTE, TRATAMIENTO O DISPOSICION FINAL DE RESIDUOS SOLIDOS HOSPIT</t>
  </si>
  <si>
    <t>ENOLSAN INGENIERIA &amp; CONSTRUCCION S.A.C.</t>
  </si>
  <si>
    <t>SERVICIO DE MANTENIMIENTO PREVENTIVO Y CORRECTIVO DE VENTILADOR VOLUMETRICO.</t>
  </si>
  <si>
    <t>GONZALES CARDENAS MIGUEL ANGEL</t>
  </si>
  <si>
    <t>CONTRATACION DEL SERVICIO DE RACIONES ALIMENTICIAS PARA PACIENTES Y PERSONAL DE GUARDIA IREN NORTE</t>
  </si>
  <si>
    <t>RODRIGUEZ GARCIA VICTOR CRISTHIAN</t>
  </si>
  <si>
    <t>SERVICIO DE RECOLECCION, TRANSPORTE, TRATAMIENTO O DISPOSICION FINAL DE RESIDUOS SOLIDOS</t>
  </si>
  <si>
    <t>LOPEZ URQUIAGA PAULA ANGELA</t>
  </si>
  <si>
    <t>CONTRATACION DEL SERVICIO DE ACONDICIONAMIENTO DE AMBIENTE DE FARMACIA SATELITE.</t>
  </si>
  <si>
    <t>SERVICIO DE ADECUACION Y ACONDICIONAMIENTO DE INSFRAESTRUCTURA DE UTF FARMACOTECNIA.</t>
  </si>
  <si>
    <t>SERVICIO DE ENERGÍA ELÉCTRICA - MES DE MAYO</t>
  </si>
  <si>
    <t>LEOESPACIO Y CONSTRUCCION S.A.C.</t>
  </si>
  <si>
    <t>MANTENIMIENTO CORRECTIVO DE CRIOSTATO.</t>
  </si>
  <si>
    <t>SERVICIO DE MANTENIMIENTO CORRECTIVO DE NASOFARINGOLARINGOSCOPIO.</t>
  </si>
  <si>
    <t>SERVICIOS Y CONSTRUCCIONES JHL S.R.L. - SERVICONST JHL S.R.L.</t>
  </si>
  <si>
    <t>SERVICIO DE MANTENIMIENTO PREVENTIVO Y CORRECTIVO DE EQUIPO DE MAQUINA DE ANESTESIA.</t>
  </si>
  <si>
    <t>SERVICIO DE RECOJO, TRANSPORTE, TRATAMIENTO O DISPOSICION FINAL DE RESIDUOS SOLIDOS IREN NORTE</t>
  </si>
  <si>
    <t>CONTRATACION DEL SERVICIO DE SEGURIDAD Y VIGILANCIA DEL IREN NORTE.</t>
  </si>
  <si>
    <t>ADQUISICION DE GASOLINA DE 90 OCTANOS Y DIESEL B5</t>
  </si>
  <si>
    <t>RAMIREZ RODRIGUEZ LUZ ARCADIA</t>
  </si>
  <si>
    <t>BOLSA DE POLIETILENO 1.5 PMx50CM COLOR ROJO, NEGRO, AMARILLO</t>
  </si>
  <si>
    <t>EKUNAQ SAC</t>
  </si>
  <si>
    <t>IMPRESORA, MONITOR LED, UNIDAD CENTRAL DE PROCESO</t>
  </si>
  <si>
    <t>NOVA SOLUTIONS HNOS SAC</t>
  </si>
  <si>
    <t>PRUEBA RAPIDA DE HORMONA (HCG) MICROCUBETA DESCARTABLE PARA HEMOGLOBINOMETRO PORTATIL Y HEMOCONTROL</t>
  </si>
  <si>
    <t>PEREDA VILCHEZ RONALD ORLANDO</t>
  </si>
  <si>
    <t>DIAGNOSTICO MEDICO SAC</t>
  </si>
  <si>
    <t>PRUEBA RAPIDA PARA VIH 1-2 Y SIFILIS X 25 DETERMINACIONES</t>
  </si>
  <si>
    <t>ADQUISICION DE PETROLEO DIESEL 2 Y GASOHOL 90 PLUS</t>
  </si>
  <si>
    <t>CONDUCTIMETRO PORTATIL, PEACHIMETRO, TURBIDIMETRO</t>
  </si>
  <si>
    <t>ADQUISICION DE INSUMOS MEDICOS Y MEDICAMENTOS PARA EL AREA DE FARMACIA DE LA RED DE SALUD JULCA</t>
  </si>
  <si>
    <t>COMPRA DE INSUMOS DE LIMPIEZA RJ 032</t>
  </si>
  <si>
    <t>GOLDEN PERUVIANS EIRL</t>
  </si>
  <si>
    <t>COMPRA DE MEDICAMENTOS PARA UPSSF RJ 032-2022</t>
  </si>
  <si>
    <t>SERVICIOS</t>
  </si>
  <si>
    <t>ADQUISICION DE FORMATO DE ATENCION PARA LOS ESTABLECIMIENTOS Y PUESTOS DE SALUD DE LA RED DE SA</t>
  </si>
  <si>
    <t>SERVICIOS GRAFICOS SUDAMERICA SAC</t>
  </si>
  <si>
    <t>POR EL SERVICIO DE MANTENIMIENTO CORRECTIVO DE CAMIONETA C.S. CALAMARCA EGD-335</t>
  </si>
  <si>
    <t>INVERSIONES CZ CONSTRUCCION Y MINERIA EIRL</t>
  </si>
  <si>
    <t>MANTENIMIENTO DE LA INFRAESTRUCTURA DEL PUESTO DE SALUD DE VILLA MARIA</t>
  </si>
  <si>
    <t>CAVALDI CONTRATISTAS GENERALES</t>
  </si>
  <si>
    <t>MANTENIMIENTO DE LA INFRAESTRUCTURA DEL HOSPITAL JULCAN</t>
  </si>
  <si>
    <t>002-2022</t>
  </si>
  <si>
    <t>CONTRATACION DE PROFESIONAL PARA LLEVAR A CABO EL SANEAMIENTO FISICO LEGAL DE PUESTOS DE SALUD</t>
  </si>
  <si>
    <t>MANTENIMIENTO CORRECTIVO DE AMBULANCIA HOSPITAL DE JULCAN EUD - 215</t>
  </si>
  <si>
    <t>CHOLOGDAY L&amp;O EIRL</t>
  </si>
  <si>
    <t>SANEAMIENTO FISICO LEGAL DE 03 EESS PARUQUE BAJO, VILLA MARIA  Y SICCHAL</t>
  </si>
  <si>
    <t>CUBAS CABANILLAS ELVIS RICARDO</t>
  </si>
  <si>
    <t>SANEAMIENTO FISICO LEGAL DE 03 EESS CHAZCA, HUAGAL Y PARASIVE</t>
  </si>
  <si>
    <t>SANEAMIENTO FISICO LEGAL DE  03 EESS HUASO, LA VEGA Y CHINCHINVARA</t>
  </si>
  <si>
    <t>IMAGENIERIA SAC</t>
  </si>
  <si>
    <t>SANEAMIENTO FISICO LEGAL DE 04 EESS DE LS UNION, UNINGAMBAL, CARABAMBA Y SAN JOSE DE SALO BAJO</t>
  </si>
  <si>
    <t>POR LA ADQUISICION DE UN ECOGRAFO PARA EL HOSPITAL PROVINCIAL VIRU</t>
  </si>
  <si>
    <t>ADQUISICION DE MICROCUBETA DESCARTABLE PARA HEMOGLOBINOMETRO HEMOCONTROL PARA LOS E.S DE LA RED VIRU</t>
  </si>
  <si>
    <t>ADQUISICION DE MATERIAL DE ASEO, LIMPIEZA Y TOCADOR; BOLSAS; SIS RED SALUD VIRU</t>
  </si>
  <si>
    <t>ADQUISICION DE INSUMOS MEDICOS PARA PROG MATERNO PARA ATENCION EN LOS EE.SS DE LA UE412SV</t>
  </si>
  <si>
    <t>ADQUISICION DE BALANZAS DE PIE CON TALLIMETRO PARA LOS EE.SS DE LA U.E 412 SALUD VIRU</t>
  </si>
  <si>
    <t>ADQUISICION DE LAPTOP PARA LA EMISION DE CERTIFICADOS DE DISCAPACIDAD A LOS USUARIOS DEL EE.SS</t>
  </si>
  <si>
    <t>CONVENIO MARCO-PRECIO</t>
  </si>
  <si>
    <t>ADQUISICION DE INSUMOS MEDICOS DE LABORATORIO PARA LOS EE.SS DE LA UE 412 SV</t>
  </si>
  <si>
    <t>ADQUISION DE ENSERES, PARA LA ACTIVIDAD SOCIAL DE HOGAR PROTEGIO, SALUD MENTAL</t>
  </si>
  <si>
    <t>SERVICIO DE MANTENIMIENTO DE INFRAESTRUCTURA DEL CENTRO DE SALUD PTE CHAO Y PUESTO DE SALUD TANGUCHE</t>
  </si>
  <si>
    <t>SERVICIO DE MANTENIMIENTO DE INFRAESTRUCTURA DEL PUESTO DE SALUD VICTOR RAUL HAYA DE LA TORRE</t>
  </si>
  <si>
    <t>SERVICIO DE SANEAMIENTO FISICO LEGAL DE SIETE EE.SS DE LA UE 412 SALUD VIRU</t>
  </si>
  <si>
    <t>POR EL SERVICIO DE SANEAMIENTO FISICO LEGAL DE LOS ESTABLECIMIENTOS DE SALUD DE LA UE 412 SALUD VIRU</t>
  </si>
  <si>
    <t>MANTENIMIENTO CORRECTIVO DE LA AMBULANCIA DE PLACA EUD-563 DEL HOSPITAL PROVINCIAL VIRU</t>
  </si>
  <si>
    <t>SERVICIO DE ADECUACION Y ACONDICIONAMIENTO DE AMBIENTES DEL CENTRO DE SALUD GUADALUPITO</t>
  </si>
  <si>
    <t>SERVICIO DE IMPRESIONES (FUAS) PARA LOS ESTABLECIMIENTOS DE SALUD DE LA U.E 412 SV</t>
  </si>
  <si>
    <t>SERVICIO DE ACONDICIONAMIENTO DE LA OFICINA DEL SIS DE LA UE 412 SALUD VIRU</t>
  </si>
  <si>
    <t>SERVICIO DE TRANSPORTE, RECOJO Y DISPOSICION FINAL DE RESIDUOS SOLIDOS BIOCONTAMINADOS HOSPITALARIOS</t>
  </si>
  <si>
    <t>PRESTACION DEL SERVICIO DE MANTENIMIENTO CORRECTIVO DE LA AMBULANCIA EUD-009, RD.068-2022, ART. PRIMERO</t>
  </si>
  <si>
    <t>SERVICIO DE ADECUACION Y ACONDICIONAMIENTO DEL CONSULTORIO DENTAL DEL P.S. NUEVO CHAO</t>
  </si>
  <si>
    <t>POR EL SERVICIO DE IMPRESION DE FUAS PARA EL AREA DEL SIS</t>
  </si>
  <si>
    <t>OS N°00004</t>
  </si>
  <si>
    <t>20,700.00</t>
  </si>
  <si>
    <t>POR EL SERVICIO DE ALQUILER DE LOCAL PARA LAS OFICINAS DE LAS SEDES ADMINISTRATIVAS</t>
  </si>
  <si>
    <t>OS N°00009</t>
  </si>
  <si>
    <t>POR EL SERVICIO DE IMPRESIONES DE  LOS FORMATOS DE LOS PROGRAMAS PRESUPUESTALES</t>
  </si>
  <si>
    <t>OS N°00052</t>
  </si>
  <si>
    <t>21,865.00</t>
  </si>
  <si>
    <t>POR EL SERVICIO DE IMPRESIONES DE  LOS FORMATOS DE LOS PROGRAMAS PRESUPUESTAL</t>
  </si>
  <si>
    <t>OS N°00062</t>
  </si>
  <si>
    <t>23,440.00</t>
  </si>
  <si>
    <t>POR EL SERVICIO DE MANTENIMIENTO DE INFRAESTRUCTURA DEL PUESTO DE SALUD HUANCAY</t>
  </si>
  <si>
    <t>PROCESO DE SELECCION</t>
  </si>
  <si>
    <t>AS -001-2021-UESGCH</t>
  </si>
  <si>
    <t>260,000.00</t>
  </si>
  <si>
    <t>POR EL SERVICIO DE MANTENIMIENTO DE INFRAESTRUCTURA DEL PUESTO DE SALUD CORMOT</t>
  </si>
  <si>
    <t>AS -002-2021-UESGC</t>
  </si>
  <si>
    <t>214,000.00</t>
  </si>
  <si>
    <t>POR EL SERVICIO DE MANTENIMIENTO DE INFRAESTRUCTURA DEL PUESTO DE SALUD COMPIN</t>
  </si>
  <si>
    <t>AS -003-2021-UESGCH</t>
  </si>
  <si>
    <t>225,000.00</t>
  </si>
  <si>
    <t>POR EL SERVICIO DE MANTENIMIENTO DE INFRAESTRUCTURA DEL PUESTO DE SALUD RECUACITO</t>
  </si>
  <si>
    <t>AS -004-2021-UESGCH</t>
  </si>
  <si>
    <t>340,000.00</t>
  </si>
  <si>
    <t>20842554009 - M &amp; R INVERSIONES TRUJILLO CALIDAD SAC.</t>
  </si>
  <si>
    <t>POR EL SERVICIO DE MANTENIMIENTO DE INFRAESTRUCTURA DEL PUESTO DE SALUD  EL PORVENIR</t>
  </si>
  <si>
    <t>AS -006-2021-UESGCH</t>
  </si>
  <si>
    <t>278,000.00</t>
  </si>
  <si>
    <t>10271472841 - CAMACHO DE CHIGNE VIOLETA VICTORIA</t>
  </si>
  <si>
    <t>ENTREGA MENSUAL</t>
  </si>
  <si>
    <t>POR EL SERVICIO DE MANTENIMIENTO DE INFRAESTRUCTURA DEL PUESTO DE SALUD CHUQUILLANQUI</t>
  </si>
  <si>
    <t>AS -008-2021-UESGCH</t>
  </si>
  <si>
    <t>216,000.00</t>
  </si>
  <si>
    <t>POR EL SERVICIO DE MANTENIMIENTO DE INFRAESTRUCTURA DEL CENTRO DE SALUD EL MOLINO</t>
  </si>
  <si>
    <t>AS -009-2021-UESGCH</t>
  </si>
  <si>
    <t>352,000.00</t>
  </si>
  <si>
    <t>20842554010 - M &amp; R INVERSIONES TRUJILLO CALIDAD SAC.</t>
  </si>
  <si>
    <t>POR EL SERVICIO DE MANTENIMIENTO DE INFRAESTRUCTURA DEL PUESTO DE SALUD PUNTA MORENO</t>
  </si>
  <si>
    <t>AS -010-2021-UESGCH</t>
  </si>
  <si>
    <t>115,000.00</t>
  </si>
  <si>
    <t>POR EL SERVICIO DE MANTENIMIENTO DE INFRAESTRUCTURA DEL PUESTO DE SALUD SIMBRON</t>
  </si>
  <si>
    <t>AS -007-2021-UESGCH</t>
  </si>
  <si>
    <t>265,000.00</t>
  </si>
  <si>
    <t>POR LA COMPRA DE INSUMOS ODONTOLOGICOS</t>
  </si>
  <si>
    <t>OS N°00112</t>
  </si>
  <si>
    <t>20477354249 - E &amp; MMC EIR7</t>
  </si>
  <si>
    <t>POR EL SERVICIO DE MANTENIMIENTO DE INFRAESTRUCTURA DEL PUESTO DE SALUD SAN FELIP</t>
  </si>
  <si>
    <t>AS -005-2021-UESGCH</t>
  </si>
  <si>
    <t>336,000.00</t>
  </si>
  <si>
    <t>20481547513 - CABALDI SAC CONTRATISTAS GENERALES</t>
  </si>
  <si>
    <t>PENDIENTE DE APROBACIÓN DE EXPEDIENTE</t>
  </si>
  <si>
    <t>POR LA COMPRA DE MANTERIALES DE OFICINA PARA LOS ESTABLECIMIENTOS DE SALUD</t>
  </si>
  <si>
    <t>OC N°0006</t>
  </si>
  <si>
    <t>29,483.53</t>
  </si>
  <si>
    <t>20481547513 - CABALDI SAC CONTRATISTAS GENERALE</t>
  </si>
  <si>
    <t>POR LA COMPRA DE ARTICULOS DE LIMPIEZA DE LOS ESTABLECIMIENTOS DE SALUD</t>
  </si>
  <si>
    <t>OC N°0008</t>
  </si>
  <si>
    <t>29,676.00</t>
  </si>
  <si>
    <t>POR LA COMPRA DE EQUIPOS MEDICOS PARA LOS ESTABLECIMIENTOS DE SALUD</t>
  </si>
  <si>
    <t>OC N°0009</t>
  </si>
  <si>
    <t>30,140.00</t>
  </si>
  <si>
    <t>POR LA COMPRA DE MOBILIARIO DE LOS ESTABLECIMIENTOS DE SALUD</t>
  </si>
  <si>
    <t>OC N°0010</t>
  </si>
  <si>
    <t>28,625.00</t>
  </si>
  <si>
    <t>POR LA COMPRA DE COMBUSTIBLE DE LAS AMBULANCIA DE LA RED DE SALUD GRAN CHIMU</t>
  </si>
  <si>
    <t>OC N°0011</t>
  </si>
  <si>
    <t>25,622.00</t>
  </si>
  <si>
    <t>POR LA COMPRA DE INSUMOS DE LABORATORIO PARA LOS ESTABLECIMIENTOS DE SALUD</t>
  </si>
  <si>
    <t>OC N°0013</t>
  </si>
  <si>
    <t>20,070.00</t>
  </si>
  <si>
    <t>OC N°0015</t>
  </si>
  <si>
    <t>24,596.00</t>
  </si>
  <si>
    <t>POR LA COMPRA DE INSUMOS DENTALES PARA LAS AREAS DE INSUMOS DE ODONTOLOGÍA</t>
  </si>
  <si>
    <t>OC N°0016</t>
  </si>
  <si>
    <t>20480855478 - LIBRERIA AIKO AYACUCHO SAC</t>
  </si>
  <si>
    <t>OC N°0017</t>
  </si>
  <si>
    <t>33,700.00</t>
  </si>
  <si>
    <t>20602575536 - LERON SERVICIOS GENERALES SAC</t>
  </si>
  <si>
    <t>POR LA COMPRA DE LLANTAS DE LAS AMBULANCIAS DE LOS ESTABLECIMIENTOS DE SALUD</t>
  </si>
  <si>
    <t>OC N°0018</t>
  </si>
  <si>
    <t>36,198.00</t>
  </si>
  <si>
    <t>10431922822 - DEL AGUILA CASTILLO ERICA MARINA+</t>
  </si>
  <si>
    <t>OC N°0020</t>
  </si>
  <si>
    <t>30,185.00</t>
  </si>
  <si>
    <t>OC N°0021</t>
  </si>
  <si>
    <t>29,390.00</t>
  </si>
  <si>
    <t>DE ACUERDO AL CONSUMO</t>
  </si>
  <si>
    <t xml:space="preserve">POR LA COMPRA DE COMBUSTIBLE DE LAS AMBULANCIAS </t>
  </si>
  <si>
    <t>OC N°0022</t>
  </si>
  <si>
    <t>30,820.66</t>
  </si>
  <si>
    <t>20605078410 - CORPORACION USALAB PERU ERIL</t>
  </si>
  <si>
    <t>POR LA COMPRA DE ALIMENTOS NO PERECIBLES A LOS EE.SS</t>
  </si>
  <si>
    <t>OC N°0025</t>
  </si>
  <si>
    <t>31,750.00</t>
  </si>
  <si>
    <t>20605413774 - B &amp;O DIAGNOSTIKA EIRL</t>
  </si>
  <si>
    <t>POR LA COMPRA DE ARTICULOS DE LIMPIEZA DE LOS EE.SS</t>
  </si>
  <si>
    <t>OC N°0026</t>
  </si>
  <si>
    <t>20477361618 -  INVERSIONS LUVADENT IMPORT SAC</t>
  </si>
  <si>
    <t xml:space="preserve">POR LA COMPRA DE INSUMOS MEDICOS DE LOS EE.SS. </t>
  </si>
  <si>
    <t>OC N°0027</t>
  </si>
  <si>
    <t>21,340.00</t>
  </si>
  <si>
    <t>POR LA COMPRA DE AUTOQUERATOREFRACTOMETRO PARA EL AREA DE OFTALMOLOGIA</t>
  </si>
  <si>
    <t>OC N°0032</t>
  </si>
  <si>
    <t>23,600.00</t>
  </si>
  <si>
    <t xml:space="preserve">10179904239 - MIRANDA CARRASCO DUVHE </t>
  </si>
  <si>
    <t>POR LA COMPRA DE EQUIPOS COMPUTACIONALES PARA LAS AREAS ADMINISTRATIVAS</t>
  </si>
  <si>
    <t>OC N°0038</t>
  </si>
  <si>
    <t>26,694.00</t>
  </si>
  <si>
    <t>POR LA COMPRA DE AUTOCLAVES PARA EL AREA DE ODONTOLOGIA</t>
  </si>
  <si>
    <t>OC N°0044</t>
  </si>
  <si>
    <t>OC N°0048</t>
  </si>
  <si>
    <t>20,336.33</t>
  </si>
  <si>
    <t>20605970819 - ESTACION DE SERVICIOS A &amp; CH SAC</t>
  </si>
  <si>
    <t xml:space="preserve">POR LA COMPRA DE INSUMOS DE LABORATORIO DE LOS EE.SS. </t>
  </si>
  <si>
    <t>OC N°0056</t>
  </si>
  <si>
    <t>27,776.00</t>
  </si>
  <si>
    <t>POR LA COMPRA DE INSUMOS DE LABORATORIO DE LOS EE.SS.</t>
  </si>
  <si>
    <t>OC N°0057</t>
  </si>
  <si>
    <t>28,455.00</t>
  </si>
  <si>
    <t>OC N°0058</t>
  </si>
  <si>
    <t>33,687.00</t>
  </si>
  <si>
    <t xml:space="preserve">20601905184 - DROGUERIA BIOMED MEDICAL EIRL </t>
  </si>
  <si>
    <t>POR LA COMPRA DE OXIMETROS PEDIATRICOS Y NEONATALES</t>
  </si>
  <si>
    <t>OC N°0071</t>
  </si>
  <si>
    <t>31,540.00</t>
  </si>
  <si>
    <t>20606575174 - MEPA EIRL</t>
  </si>
  <si>
    <t>POR LA COMPRA DE MEDICAMENTOS DE LOS EE.SS</t>
  </si>
  <si>
    <t>OC N°0074</t>
  </si>
  <si>
    <t>20,423.20</t>
  </si>
  <si>
    <t>20600862368 - SMAT NET TECNOLOGHY SAC</t>
  </si>
  <si>
    <t>415-SALUD PATAZ</t>
  </si>
  <si>
    <t>BIEN- ADQUISICIONES DE COMBUSTIBLE PARA LAS DIFERENTES UNIDADES MOVILES DE LA RED DE SALUD PATAZ.</t>
  </si>
  <si>
    <t>SERVICIO - INTERNET EN PUSTOS DE DIGITACIÓN Y AFILIACIÓN</t>
  </si>
  <si>
    <t>20608970534 - ABL DIAGNOSTIK SAC</t>
  </si>
  <si>
    <t>SERVICIO - TRANSPORTE Y TRALADO DE CARGA DE BIENES Y MATERIALES DE CARGA DE BIENES Y MATERIALES</t>
  </si>
  <si>
    <t>ADQUISICIÓN DE INSUMOS, MATERIAL Y EQUIPO MÉDICO</t>
  </si>
  <si>
    <t>ADJUDICACIÓN SIN PROCEDIMIENTO</t>
  </si>
  <si>
    <t>SERVICIO DE ENERGÍA ELÉCTRICA</t>
  </si>
  <si>
    <t>20605286764 - NIULAB CORPORATION SAC</t>
  </si>
  <si>
    <t>ADQUISICIÓN DE INSUMOS, MATERIAL Y EQUIPO MÉDICO - JULIO 2022</t>
  </si>
  <si>
    <t>20392764373 - DROGUERIA CADILLO SAC</t>
  </si>
  <si>
    <t>ADQUISICIÓN DE MATERIAL E INSUMOS DE LIMPIEZA - AGOSTO 2022</t>
  </si>
  <si>
    <t>SERVICIO DE MANTENIMIENTOS CORRECTIVOS DE AMBULANCIAS</t>
  </si>
  <si>
    <t>SERVICIO DE LOCACIÓN POR SERVICIOS PARA PERSONAL ADMINISTRATIVO</t>
  </si>
  <si>
    <t>SERVICIO DE SANEAMIENTO FISICO LEGAL</t>
  </si>
  <si>
    <t>NEWLAB CORPORATION SAC</t>
  </si>
  <si>
    <t>SERVICIO DE IMPRESIÓN</t>
  </si>
  <si>
    <t>COLLAVE ULLOA FRANK GERALDO</t>
  </si>
  <si>
    <t>PROYECCIÓN</t>
  </si>
  <si>
    <t>SERVICIO DE INTERNET PARA LAS OFICINAS ADMINISTRATIVAS Y PARA LOS PUNTOS DE DIGITACIÓN</t>
  </si>
  <si>
    <t>SOLANO ZAVALETA FERMIN</t>
  </si>
  <si>
    <t>MORENO MIRANDA HANEYLYN</t>
  </si>
  <si>
    <t>COLCHADO CARLIN CARLOS AUGUSTO</t>
  </si>
  <si>
    <t>1,800.00</t>
  </si>
  <si>
    <t>AYALA CASTILLEJO VEDI VALOIS</t>
  </si>
  <si>
    <t>CRUZ GARCIA ANGEL IVAN</t>
  </si>
  <si>
    <t>9,051.59</t>
  </si>
  <si>
    <t>PROINFO INFORMATICA Y TELECOMUNICACIONES EIRL</t>
  </si>
  <si>
    <t>POLO SALAZAR TEODORA</t>
  </si>
  <si>
    <t>KAYERSIM SERVICIOS GENERALES SAC</t>
  </si>
  <si>
    <t>14,000.00</t>
  </si>
  <si>
    <t>6,200.00</t>
  </si>
  <si>
    <t>ADQUISICION DE CANASTA 59 PERSONAS</t>
  </si>
  <si>
    <t>SERVICIO DE INTERNET (FIBRA OPTICA, CORREO ELECTRONICO, INTERNET INSTITUCIONAL)</t>
  </si>
  <si>
    <t>ADQUISICION DE COMBUSTIBLE B5 S-50</t>
  </si>
  <si>
    <t>SERVICIO DE TRANSPORTE Y DISTRIBUCIÓN DE MATERIAL EDUCATIVO Y FUNGIBLE PARA LAS INSTITUCIONES EDUCATIVAS EN EL AÑO 2023</t>
  </si>
  <si>
    <t>ADQUISICIÓN DE UNIFORMES PARA PERSONAL DE LAS INSTITUCIONES EDUCATIVAS</t>
  </si>
  <si>
    <t>ADQUISICION DE MATERIAL FUNGIBLE PARA II.EE. DE INICIAL, PRIMARIA Y SECUNDARIA</t>
  </si>
  <si>
    <t>ADQUISICIÓN DE VESTUARIO(PRENDAS DE VESTIR) PARA EL PERSONAL ADMINISTRATIVO DE UGEL</t>
  </si>
  <si>
    <t>ADQUISICION DE MATERIAL DE TOCADOR PARA LAS II.EE. DE INICIAL, PRIMARIA Y SECUNDARIA</t>
  </si>
  <si>
    <t>ADQUISICION DE MATERIAL DE ESCRITORIO PARA LAS II.EE. DEL NIVEL INICIAL , PRIMARIA Y SECUNDARIA</t>
  </si>
  <si>
    <t>ADQUISICIÓN DE MATERIAL DE LIMPIEZA Y ASEO PARA II.EE. DE INICIAL, PRIMARIA Y SECUNDARIA</t>
  </si>
  <si>
    <t>ADQUISICION DE UTILES ESCOLARES PARA LAS II.EE. DE PRIMARIA Y SECUNDARIA</t>
  </si>
  <si>
    <t>ADQUISICIÓN DE MATERIAL DE LIMPIEZA PARA II.EE. PRONOEI, INICIAL, PRIMARIA Y SECUNDARIA</t>
  </si>
  <si>
    <t>SERVICIO DE TRANSPORTE PARA LA DISTRIBUCIÓN DE MATERIAL EDUCATIVO Y FUNGIBLE DE INICIAL, PRIMARIA Y SECUNDARIA</t>
  </si>
  <si>
    <t>ADQUISICIÓN DE PAPEL BOND PARA LA SEDE ADMINISTRATIVA DE UGEL</t>
  </si>
  <si>
    <t>ADQUISICIÓN DE TONER PARA LA SEDE ADMINISTRATIVA DE UGEL</t>
  </si>
  <si>
    <t>ADQUISICIÓN DE MATERIAL DE ESCRITORIO PARA LA SEDE ADMINISTRATIVA DE UGEL</t>
  </si>
  <si>
    <t>ADQUISICION DE MATERIALES DE ESCRITORIO PARA LA SEDE DE LA UGEL - SANTIAGO DE CHUCO</t>
  </si>
  <si>
    <t>ADQUISICION DE MATERIALES  DE LIMPIEZA PARA LA SEDE DE LA UGEL - SANTIAGO  DE CHUCO</t>
  </si>
  <si>
    <t>ADQUISICION  DE  GASOLINA   DE 90 ° OCTANOS PARA LA UNIDAD MOVIL DE LA UGEL - SANTIAGO DE CHUCO</t>
  </si>
  <si>
    <t>SERVICIO DE TRANSPORTE DISTRIBUCION DE MATERIAL EDUCATIVO Y FUNGIBLE RUTA 1</t>
  </si>
  <si>
    <t>SERVICIO DE TRANSPORTE DISTRIBUCION DE MATERIAL EDUCATIVO Y FUNGIBLE RUTA 2</t>
  </si>
  <si>
    <t>SERVICIO DE TRANSPORTE DISTRIBUCION DE MATERIAL EDUCATIVO Y FUNGIBLE RUTA 3</t>
  </si>
  <si>
    <t>SERVICIO DE TRANSPORTE DISTRIBUCION DE MATERIAL EDUCATIVO Y FUNGIBLE RUTA 4</t>
  </si>
  <si>
    <t>SERVICIO DE TRANSPORTE DISTRIBUCION DE MATERIAL EDUCATIVO Y FUNGIBLE RUTA 5</t>
  </si>
  <si>
    <t>SERVICIO DE TRANSPORTE DISTRIBUCION DE MATERIAL EDUCATIVO Y FUNGIBLE RUTA 6</t>
  </si>
  <si>
    <t>SERVICIO DE TRANSPORTE DISTRIBUCION DE MATERIAL EDUCATIVO Y FUNGIBLE RUTA 7</t>
  </si>
  <si>
    <t>SERVICIO DE TRANSPORTE DISTRIBUCION DE MATERIAL EDUCATIVO Y FUNGIBLE RUTA 8</t>
  </si>
  <si>
    <t>REQUERIMIENTO DE COMBUSTIBLE (PETROLEO) PARA LAS UNIDADES VEHICULARES DE LA UGEL SC.</t>
  </si>
  <si>
    <t>REQUERIMIENTO DE COMBUSTIBLE (GASOLINA) PARA LAS UNIDADES VEHICULARES DE LA UGEL SC.</t>
  </si>
  <si>
    <t>ADQUISICION DE MATERIAL FUNGIBLE PARA LAS II EE DE NIVEL PRIMARIA</t>
  </si>
  <si>
    <t>ADQUISICION DE MATERIAL FUNGIBLE PARA LAS II.EE DE NIVEL INICIAL</t>
  </si>
  <si>
    <t>SERVICIO DE ENERGIA ELECTRICA PARA LAS II.EE DEL AMBITO DE LA UGEL SC</t>
  </si>
  <si>
    <t>ADQUISICION DE MATERIAL FUNGIBLE PARA LAS II.EE DE NIVEL SECUNDARIA</t>
  </si>
  <si>
    <t>SERVICIO DE INTERNET DE FIBRA OPTICA DE 150 MBPS - GARANTIZADO DE ANCHO DE BANDA PARA LA UGEL SC -</t>
  </si>
  <si>
    <t>SERVICIO DE TRANSPORTE PARA LA DISTRIBUCION DE MATERIALES EDUCTIVOS A LAS II.EE</t>
  </si>
  <si>
    <t>420,000.00</t>
  </si>
  <si>
    <t>SERVICIO DE TRANSPORTE PARA KIST DE MATERIALES DE ESCRITORIO Y ASEO, LIMPIEZA A LAS II.EE</t>
  </si>
  <si>
    <t>250,000.00</t>
  </si>
  <si>
    <t>ene-dic 2023</t>
  </si>
  <si>
    <t>61,000.00</t>
  </si>
  <si>
    <t>ADQUISICION DE MATERIAL DE ESCRITORIO PARA LAS II.EE</t>
  </si>
  <si>
    <t>390,000.00</t>
  </si>
  <si>
    <t>ADQUISICION DE ASEO Y LIMPIEZA PARA LA II.EE.</t>
  </si>
  <si>
    <t>356,000.00</t>
  </si>
  <si>
    <t>ADQUISICION DE MATERIAL FUNGIBLE PARA ATENCION DE LAS I.E NIVEL INICIAL Y PRIMARIA</t>
  </si>
  <si>
    <t>608,000.00</t>
  </si>
  <si>
    <t xml:space="preserve">Contratación de suministro de viveres secos para alimentos de cadetes y personal </t>
  </si>
  <si>
    <t xml:space="preserve">Adjudicación Simplificada </t>
  </si>
  <si>
    <t xml:space="preserve">Contratación de suministro de verduras, tubérculos y frutas para alimentos de cadetes y personal </t>
  </si>
  <si>
    <t xml:space="preserve">Contratación de suministro de alimentos diversos para alimentos de cadetes y personal </t>
  </si>
  <si>
    <t>Subasta inversa electrónica</t>
  </si>
  <si>
    <t xml:space="preserve">Contratacion de prendas militares para cadetes </t>
  </si>
  <si>
    <t xml:space="preserve">Contratación de suministro de carnes diversas para alimentos de cadetes y personal </t>
  </si>
  <si>
    <t>Contratacion de prendas escolares, deporte, de cama y calzado para cadetes</t>
  </si>
  <si>
    <t>Ajudicación Simplificada</t>
  </si>
  <si>
    <t xml:space="preserve">Adquisición de unIforme institucional (terno varones) para personal administrativo </t>
  </si>
  <si>
    <t>Servicio de analisis clinicos a postulantes proceso de admisión 2022</t>
  </si>
  <si>
    <t>Adquisición de unIforme institucional (calzado varones y damas) para personal administrativo</t>
  </si>
  <si>
    <t>Adquisición de bolsa de alimentos para personal sindicalizado, correspondiente al EF-2023</t>
  </si>
  <si>
    <t>Comparación de Precios</t>
  </si>
  <si>
    <t>Adquisición de tarro de leche para personal sindicalizado, correspondiente al EF-2023</t>
  </si>
  <si>
    <t xml:space="preserve">Contratación de seguros de accidentes para cadetes de la IE - vigencia 01 año </t>
  </si>
  <si>
    <t xml:space="preserve">Servicio de suministro de agua subterranea </t>
  </si>
  <si>
    <t xml:space="preserve">Servicio de suministro de energia electrica </t>
  </si>
  <si>
    <t xml:space="preserve">Adquisición suministro de combustible para unidades de transporte y maquinas de jardineria </t>
  </si>
  <si>
    <t xml:space="preserve">Adquisición suministro de gas licuado de petroleo para preparación de alimentos para cadetes y personal </t>
  </si>
  <si>
    <t>311. EDUCACIÓN JULCAN</t>
  </si>
  <si>
    <t>ADQUISICIONES DE BIENES Y CONTRATACIONES DE SERVICIO 2023 PROYECTADO</t>
  </si>
  <si>
    <t>SERVICIO DE RECOLECCION, TRASNPORTE Y DISPOSICION FINAL DE RESIDUOS SOLIDOS</t>
  </si>
  <si>
    <t>ADQUISICIÓN DE COMBUSTIBLE</t>
  </si>
  <si>
    <t>405. SALUD OTUZCO</t>
  </si>
  <si>
    <t>SERVICIO DE VIGILANCIA PARA EL HOSPITAL DISTRITAL DE PACASMAYO</t>
  </si>
  <si>
    <t>SERVICIO DE LIMPIEZA PARA EL HOSPITAL DISTRITAL DE PACASMAYO</t>
  </si>
  <si>
    <t>SERVICIO DE LAVANDERIA PARA EL HOSPITAL DISTRITAL DE PACASMAYO</t>
  </si>
  <si>
    <t>SERVICIO DE ALIMENTACION DE PACIENTES Y PERSONAL DE GUARDIA PARA EL HOSPITAL DISTRITAL DE PACASMAYO</t>
  </si>
  <si>
    <t>SERVICIO DE ALIMENTACION DE PACIENTES Y PERSONAL DE GUARDIA PARA EL HOSPITAL TOMASLAFORA</t>
  </si>
  <si>
    <t>ADQUISICION DE COMBUSTIBLES PARA UNIDADES DE LA RED DE SALUD PACASMAYO</t>
  </si>
  <si>
    <t>CONTRATACION DE SERVICIO DE TRANSPORTE DE PRODUCTOS FARMACEUTICOS  DISPOSITIOS MEDICOS Y OTROS BIEN</t>
  </si>
  <si>
    <t>ADQUISICIONES DE BIENES Y CONTRATACIONES DE SERVICIO PROYECTO 2023</t>
  </si>
  <si>
    <t xml:space="preserve">ADQUISICION DE PRODUCTOS FARMACEUTICOS Y DISPOSITIVOS MEDICOS  </t>
  </si>
  <si>
    <t xml:space="preserve">ADQUISICION DE MATERIAL, INSUMOS Y ACCESORIOS MEDICOS </t>
  </si>
  <si>
    <t>ADQUISICION DE COMBUSTIBLE PARA LAS UNIDADES MOVILES DE LA RED DE SALUD OTUZCO</t>
  </si>
  <si>
    <t xml:space="preserve">SERVICIO DE ALIMENTACION PARA PACIENTES </t>
  </si>
  <si>
    <t>SERVICIO DE ALIMENTACION PARA PERSONAL DE HOSPITAL</t>
  </si>
  <si>
    <t xml:space="preserve">SERVICIO DE TRANSPORTE DE MEDICAMENTOS, </t>
  </si>
  <si>
    <t xml:space="preserve">SERVICIO DE MANTENIMIENTO PREVENTIVO Y CORRECTIVO DE AMBULANCIAS </t>
  </si>
  <si>
    <t xml:space="preserve">SERVICIO DE MANTENIMIENTO PREVENTIVO Y CORRECTIVO EQUIPOS MEDICOS </t>
  </si>
  <si>
    <t xml:space="preserve">SERVICIO DE RECOLECCION DE RESIDUOS SOLIDOS </t>
  </si>
  <si>
    <t xml:space="preserve">BIENES </t>
  </si>
  <si>
    <t>SERVICIO DE TRASLADO DE VALORES</t>
  </si>
  <si>
    <t>SERVICIO DE RECOLECCIÓN Y TRANSPORTE DE RESIDUOS SÓLIDOS</t>
  </si>
  <si>
    <t>LAVADO Y PLANCHADO DE ROPA HOSPITALARIA</t>
  </si>
  <si>
    <t xml:space="preserve">CONCURSO PUBLICO </t>
  </si>
  <si>
    <t>SERVIVIO DE SEGURIDAD Y VIGILANCIA</t>
  </si>
  <si>
    <t>ADQUISICIÓN DE UNIFORME INSTITUCIONAL Y DE FAENA</t>
  </si>
  <si>
    <t>ADQUISICICIÓN DE REACTIVOS BIOQUIMICA</t>
  </si>
  <si>
    <t>ADQUSICIÓN DE REACTIVOS INMUNOLOGÍA</t>
  </si>
  <si>
    <t>ADQUISICIÓN DE OXÍGENO</t>
  </si>
  <si>
    <t>50,000.00</t>
  </si>
  <si>
    <t xml:space="preserve">POR LA COMPRA DE INSUMOS ODONTOLOGICOS </t>
  </si>
  <si>
    <t>65,000.00</t>
  </si>
  <si>
    <t>55,000.00</t>
  </si>
  <si>
    <t>POR LA COMPRA DE ALIMENTOS NO PERECIBLES A LOS ESTABLECIMIENTOS DE SALUD</t>
  </si>
  <si>
    <t>70,000.00</t>
  </si>
  <si>
    <t>POR LA COMPRA DE INSUMOS MEDICOS DE LOS ESTABLECIMIENTOS DE SALUD</t>
  </si>
  <si>
    <t>100,000.00</t>
  </si>
  <si>
    <t>POR LA COMPRA DE MEDICAMENTOS DE LOS  ESTABLECIMIENTOS DE SALUD</t>
  </si>
  <si>
    <t>350,000.00</t>
  </si>
  <si>
    <t>ADQUISICIÓN DE INSUMOS, MATERIAL MEDICO Y ODONTOLOGICO</t>
  </si>
  <si>
    <t>ADQUISICIÓN DE MATERIAL E INSUMOS DE LIMPIEZA</t>
  </si>
  <si>
    <t>5000,000.00</t>
  </si>
  <si>
    <t>240,000.00</t>
  </si>
  <si>
    <t>S/ 41,060.00</t>
  </si>
  <si>
    <t xml:space="preserve">SERVICIO DE INTERNET PARA LAS OFICINAS ADMINISTRATIVAS </t>
  </si>
  <si>
    <t>500,000.00</t>
  </si>
  <si>
    <t>ADQUISICION DE EQUIPOS BIOMEDICOS</t>
  </si>
  <si>
    <t>600,000.00</t>
  </si>
  <si>
    <t>CONTRATACION DEL SERVICIO DE RACIONES ALIMENTICIAS PARA PACIENTES Y PERSONAL DE GUARDIA</t>
  </si>
  <si>
    <t>45,000.00</t>
  </si>
  <si>
    <t>358,000.00</t>
  </si>
  <si>
    <t>ADQUISICION EQUIPOS COMPUTACIONALES Y PERIFERICOS</t>
  </si>
  <si>
    <t>ADQUISICON NDE TONNER</t>
  </si>
  <si>
    <t>650,000.00</t>
  </si>
  <si>
    <t>ADQUISICION MOBILIARIO DE OFIICNAS</t>
  </si>
  <si>
    <t xml:space="preserve">MANTENIMIENTO DE EQUIPOS MEDICOS </t>
  </si>
  <si>
    <t>ADQUISICION DE VESTUARIO PARA LA TENCIONDE PACIENTES</t>
  </si>
  <si>
    <t>@</t>
  </si>
  <si>
    <t>PPTO 2023 (PROYECCION 31/12)</t>
  </si>
  <si>
    <t>001- SEDE CENTRAL</t>
  </si>
  <si>
    <t>1 CONTRATACIÓN DEL SERVICIO DE CONSULTORIA PARA LA ELABORACIÓN DEL PERFIL DEL PROYECTO MEJORAMIENTO DEL SERVICIO EDUCATIVO EN LA ESCUELA SUPERIOR DE ARTE DRAMÁTICO VIRGILIO RODRIGUEZ NACHE, DISTRITO DE TRUJILLO, PROVINCIA DE TRUJILLO, DEPARTAMENTO LA LIBERTAD</t>
  </si>
  <si>
    <t>10181224253 -
 10178682119</t>
  </si>
  <si>
    <t>PERFIL DEL PROYECTO</t>
  </si>
  <si>
    <t>2 CONTRATACIÓN DEL SERVICIO DE CONSULTORÍA PARA LA ACTUALIZACIÓN DEL PROYECTO MEJORAMIENTO DEL SERVICIO DE EDUCACIÓN EN EL INSTITUTO SUPERIOR TECNOLÓGICO PÚBLICO VICTOR RAÚL HAYA DE LA TORRE, DISTRITO DE MOCHE, PROVINCIA DE TRUJILLO, REGIÓN LA LIBERTAD</t>
  </si>
  <si>
    <t>3 CONTRATACIÓN DE SERVICIO DE CONSULTORÍA EVALUADORA DEL PROYECTO DE INVERSIÓN: MEJORAMIENTO DEL SERVICIO DE ATENCIÓN HOSPITALARIA EN EL HOSPITAL REGIONAL DOCENTE DE TRUJILLO, DISTRITO DE TRUJILLO, PROVINCIA DE TRUJILLO, DEPARTAMENTO DE LA LIBERTAD</t>
  </si>
  <si>
    <t>10441820297 - 10013161190</t>
  </si>
  <si>
    <t>4 CONTRATACIÓN DEL SERVICIO DE CONSULTORÍA DE OBRA PARA LA ACTUALIZACIÓN Y ADECUACIÓN DEL EXPEDIENTE TÉCNICO PARA EJECUTAR EL PROYECTO DE CREACIÓN DEL SERVICIO DE EDUCACIÓN INICIAL ESCOLARIZADA EN LA I.E. 2267 EN EL CENTRO POBLADO CATUAY, DISTRITO DE SIMBAL, PROVINCIA DE TRUJILLO, REGIÓN LA LIBERTAD, CÓDIGO ÚNICO DE INVERSIONES: 2320103</t>
  </si>
  <si>
    <t>10196938091 - 10181337341</t>
  </si>
  <si>
    <t xml:space="preserve">EXPEDIENTE TECNICO </t>
  </si>
  <si>
    <t>5 CONTRATACIÓN DEL SERVICIO DE CONSULTORÍA DE OBRA PARA LA ACTUALIZACIÓN Y ADECUACIÓN DEL EXPEDIENTE TÉCNICO PARA EJECUTAR EL PROYECTO DE INSTALACIÓN DE LOS SERVICIOS PARA LA ATENCIÓN INTEGRAL DE SALUD EN EL SECTOR QUICHIBAMBA, MICRORED DE SALUD PIAS, DISTRITO DE PIAS, PATAZ, LA LIBERTAD, CÓDIGO ÚNICO DE INVERSIONES: 2174446</t>
  </si>
  <si>
    <t>CONTRATACIÓN DEL SERVICIO DE CONSULTORÍA DE OBRA ACTUALIZACIÓN Y ADECUACIÓN DEL EXPEDIENTE TÉCNICO PARA EJECUTAR EL PROYECTO DE MEJORAMIENTO DEL SERVICIO DE LA GESTIÓN EDUCATIVA EN LA UGEL JULCAN DISTRITO Y PROVINCIA JULCAN REGIÓN LA LIBERTAD, CÓDIGO ÚNICO DE INVERSIONES: 2235620</t>
  </si>
  <si>
    <t>6 CONTRATACIÓN DEL SERVICIO DE CONSULTORÍA DE OBRA ACTUALIZACIÓN Y ADECUACIÓN DEL EXPEDIENTE TÉCNICO PARA EJECUTAR EL PROYECTO DE MEJORAMIENTO Y AMPLIACIÓN DE LOS SERVICIOS DE NEUROCIENCIAS DEL HOSPITAL BELÉN DE TRUJILLO, PROVINCIA DE TRUJILLO, REGIÓN LA LIBERTAD, CÓDIGO ÚNICO DE INVERSIONES: 2234000</t>
  </si>
  <si>
    <t>7 CONTRATACION DE LA CONSULTORIA DE OBRA PARA LA SUPERVISION DE LA OBRA: MEJORAMIENTO DEL SERVICIO DE EDUCACIÓN PRIMARIA EN LA I.E. 80003 ANDRES AVELINO CÁCERES, DISTRITO DE TRUJILLO, PROVINCIA DE TRUJILLO, REGIÓN LA LIBERTAD</t>
  </si>
  <si>
    <t>10189038564 - 10329047232</t>
  </si>
  <si>
    <t>SUPERVISION DE LA OBRA</t>
  </si>
  <si>
    <t>8 CONTRATACIÓN DEL SERVICIO DE CONSULTORIA DE OBRA PARA LA ACTUALIZACIÓN Y ADECUACIÓN DEL EXPEDIENTE TECNICO PARA EJECUTAR EL PROYECTO: MEJORAMIENTO DE LA ATENCIÓN INTEGRAL DE SALUD EN EL PUESTO DE SALUD NARAJOPAMPA, MICRO RED MARCABALITO, DISTRITO DE MARCABAL, SANCHEZ CARRION, LA LIBERTAD,CODIGO UNICO DE INVERSIONES: 2146549</t>
  </si>
  <si>
    <t>9 CONTRATACION DEL SERVICIO DE CONSULTORIA DE OBRA PARA LA ACTUALIZACION Y ADECUACION DEL EXPEDIENTE TECNICO PARA EJECUTAR EL PROYECTO: MEJORAMIENTO DEL SERVICIO DE EDUCACION BASICA DEL NIVEL SECUNDARIO DE LA I.E. CESAR VALLEJO DE BULDIBUYO, DISTRITO DE BULDIBUYO - PATAZ - LA LIBERTAD, CODIGO UNICO DE INVERSIONES: 2304370</t>
  </si>
  <si>
    <t>10 CONTRATACIÓN DE LA CONSULTORÍA DE OBRA PARA LA SUPERVISIÓN DE LA OBRA: MEJORAMIENTO DEL SERVICIO DE EDUCACIÓN DEL NIVEL INICIAL DE LA I.E. 1733 MI MUNDO MARAVILLOSO, DEL DISTRITO Y PROVINCIA DE TRUJILLO, REGIÓN LA LIBERTAD, CÓDIGO ÚNICO DE INVERSIONES 2319327</t>
  </si>
  <si>
    <t>10167259702 - 10181420761</t>
  </si>
  <si>
    <t>11 CONTRATACION DEL SERVICIO DE CONSULTORIA DE OBRA PARA LA SUPERVISION DE LA OBRA: REHABILITACION DE CAMINO VECINAL 12.67 KM EN CAMINO VECINAL EMP PE 1NF, CASA BLANCA, PAMPAS DE CHEPATE, DISTRITO DE CASCAS, PROVINCIA DE GRAN CHIMU, LA LIBERTAD TRAMO KM 00+000 AL KM 12+670</t>
  </si>
  <si>
    <t>10441160840 - 
 10028889475</t>
  </si>
  <si>
    <t>12 CONTRATACION DE LA CONSULTORIA DE OBRA PARA LA SUPERVISION DE LA OBRA: REHABILITACION DE LA INFRAESTRUCTURA DE LA I.E. 80010 RICARDO PALMA DE NIVEL INICIAL, PRIMARIA Y SECUNDARIA , DISTRITO DE TRUJILLO, PROVINCIA DE TRUJILLO, REGION LA LIBERTAD</t>
  </si>
  <si>
    <t>13 CONTRATACION DE SERVICIO DE CONSULTORIA DE OBRA PARA LA SUPERVISION DE LA OBRA: REHABILITACION DE CAMINO DEPARTAMENTAL 61.6 KM EMP. PE 3N (SAUSACOCHA), CUYPAMPA, URGOS EL EDEN, MOYAN, SARIN, MUNMALCA, EMP. LI 115 (PAMPA EL CONDOR)</t>
  </si>
  <si>
    <t>14 CONTRATACION DEL SERVICIO DE CONSULTORIA DE OBRA PARA LA SUPERVISION DE LA OBRA : RECUPERACION DE LA AV. LOS PAUJILES TRAMO AV JUAN PABLO II Y AV. VICTOR LARCO HERRERA, DISTRITO DE TRUJILLO, PROVINCIA DE TRUJILLO, REGION LA LIBERTAD</t>
  </si>
  <si>
    <t>10468582517 - 
 10408532286</t>
  </si>
  <si>
    <t>15 CONTRATACION DE LA CONSULTORIA DE OBRA PARA LA SUPERVISION DE LA OBRA: REHABILITACION DE CAMINO DEPARTAMENTAL 31.633 KM EN PAMPA EL CONDOR, PIJOBAMBA, PARASIBE, SITABAMBA, CUI 2507329</t>
  </si>
  <si>
    <t>16 CONTRATACIÓN DEL SERVICIO DE CONSULTORIA PARA LA FORMULACIÓN DEL PROYECTO DE INVERSIÓN: MEJORAMIENTO DEL SERVICIO DE EDUCACIÓN SUPERIOR EN EL INSTITUTO DE EDUCACIÓN SUPERIOR TECNOLÓGICO PÚBLICO HUAMACHUCO, PROVINCIA SANCHEZ CARRIÓN, DEPARTAMENTO DE LA LIBERTAD</t>
  </si>
  <si>
    <t>10181224253 - 10178682119</t>
  </si>
  <si>
    <t>181,000.00</t>
  </si>
  <si>
    <t>17 CONTRATACIÓN DEL SERVICIO DE CONSULTORÍA DE OBRA PARA LA SUPERVISIÓN DE LA EJECUCIÓN DE LA OBRA: CREACIÓN DEL SERVICIO DE EDUCACIÓN INICIAL ESCOLARIZADA EN A IE 2222 EN LA URBANIZACIÓN VILLA SANTA MARÍA, DISTRITO DE TRUJILLO, PROVINCIA DE TRUJILLO, REGIÓN LA LIBERTAD</t>
  </si>
  <si>
    <t>111,975.00</t>
  </si>
  <si>
    <t>18  DE LA CONSULTORÍA DE LA OBRA PARA LA SUPERVISIÓN DE LA OBRA: CREACIÓN DEL SERVICIO DE EDUCACIÓN INICIAL ESCOLARIZADA EN LA I.E. 80273 EN EL CENTRO POBLADO CHAPIHUAL, DISTRITO DE HUARANCHAL, PROVINCIA DE OTUZCO, REGIÓN LA LIBERTAD, CUI 2332699</t>
  </si>
  <si>
    <t>10181420761 - 10180719399</t>
  </si>
  <si>
    <t>119,437.25</t>
  </si>
  <si>
    <t>19 CONTRATACIÓN DE LA CONSULTORÍA DE OBRA PARA LA SUPERVISIÓN DE LA OBRA: CREACIÓN DEL SERVICIO DE EDUCACIÓN INICIAL ESCOLARIZADA DE LA I.E. 2256 EN EL AA.HH. PEDRO ORDOÑEZ LINDO, ALTO PORVENIR, DEL CC.PP. ALTO TRUJILLO, DISTRITO EL PORVENIR, PROVINCIA DE TRUJILLO, REGIÓN LA LIBERTAD, CUI 2302495</t>
  </si>
  <si>
    <t>10443845483 - 10448018216</t>
  </si>
  <si>
    <t>20 CONTRATACIÓN DE LA CONSULTORÍA DE OBRA PARA LA SUPERVISIÖN DE LA OBRA: CREACIÓN DEL SERVICIO DE EDUCACIÓN INICIAL ESCOLARIZADA EN LA I.E.I. 2257 EN EL BARRIO 4A DEL SECTOR ALTO PORVENIR, DISTRITO EL PORVENIR, PROVINCIA DE TRUJILLO, REGION LA LIBERTAD, CUI 2303059</t>
  </si>
  <si>
    <t>10181883184 - 10181318355</t>
  </si>
  <si>
    <t>21 CONTRATACION DE LA CONSULTORIA DE OBRA PARA LA SUPERVISION DE LA OBRA: CREACION DEL SERVICIO DE EDUCACIÓN INICIAL ESCOLARIZADA EN LA I.E. 2267 EN EL CENTRO POBLADO CATUAY, DISTRITO DE SIMBAL, PROVINCIA DE TRUJILLO, REGIÓN LA LIBERTAD CUI 2320103</t>
  </si>
  <si>
    <t>10418950582 - 
 10416900553</t>
  </si>
  <si>
    <t>22 SERVICIO DE CONSULTORIA DE ELABORACION DE LOS ESTUDIOS COMPLEMENTARIOS PARA EJECUTAR EL PROYECTO MEJORAMIENTO Y AMPLIACION DEL SERVICIO DE EDUCACION INICIAL, PRIMARIA Y SECUNDARIA EN LA I.E. JOSE OLAYA 80829, DISTRITO DE LA ESPERANZA, PROVINCIA DE TRUJILLO, DEPARTAMENTO LA LIBERTAD CON CUI 2456809</t>
  </si>
  <si>
    <t>ESTUDIOS COMPLEMENTARIOS AL EXPEDIENTE TECNICO</t>
  </si>
  <si>
    <t>23 CONTRATACIÓN DEL SERVICIO DE CONSULTORÍA DE OBRA PARA REALIZAR LA ELABORACIÓN DEL ESTUDIO DEFINITIVO DEL EQUIPAMIENTO Y MOBILIARIO DEL PROYECTO DENOMINADO: ADQUISICIÓN DE EQUIPAMIENTO DE AULA, EQUIPAMIENTO DE TALLER Y EQUIPAMIENTO DE LABORATORIO EN EL INSTITUTO DE EDUCACIÓN SUPERIOR NUEVA ESPERANZA EN LA LOCALIDAD LA ESPERANZA, DISTRITO LA ESPERANZA, PROVINCIA DE TRUJILLO, DEPARTAMENTO DE LA LIBERTAD, CUI 2537265</t>
  </si>
  <si>
    <t>24 CONTRATACION DEL SERVICIO DE LA SUPERVISIÓN DEL SERVICIO: MANTENIMIENTO PERIÓDICO DE LA CARRETERA LI-125, TRAMO: EMP. PE 10C (PTE. CHAGUAL), ALTO BLANCO, PATAZ, DISTRITO PATAZ, PROVINCIA DE PATAZ, LA LIBERTAD</t>
  </si>
  <si>
    <t>10066033291 - 20609467739</t>
  </si>
  <si>
    <t>SUPERVISION DE SERVICIO</t>
  </si>
  <si>
    <t>25 SERVICIO DE CONSULTORÍA PARA LA SUPERVISIÓN DEL MANTENIMIENTO PERIÓDICO DE LA RED VIAL DEPARTAMENTAL NO PAVIMENTADA, CARRETERA RUTA LI 104, TRAMO: KM 06+500 (HUANCHACO), KM 25+300 (SANTIAGO DE CAO), DISTRITOS DE TRUJILLO Y SANTIAGO DE CAO, PROVINCIAS DE TRUJILLO Y ASCOPE, LA LIBERTAD</t>
  </si>
  <si>
    <t>26 CONTRATACION DE SERVICIO DE CONSULTORÍA PARA LA FORMULACIÓN DEL PROYECTO DE INVERSIÓN: MEJORAMIENTO DE LOS SERVICIOS DE LA GERENCIA REGIONAL DE TRANSPORTES Y COMUNICACIONES DEL GOBIERNO REGIONAL LA LIBERTAD, DISTRITO DE TRUJILLO, PROVINCIA DE TRUJILLO, DEPARTAMENTO DE LA LIBERTAD</t>
  </si>
  <si>
    <t>27 CONTRATACION DEL SERVICIO DE CONSULTORIA DE OBRA PARA LA ELABORACION DEL EXPEDIENTE TECNICO PARA EL MEJORAMIENTO Y REGULACIÓN DE LA DISPONIBILIDAD HÍDRICA DEL SISTEMA DE RIEGO EN LA CUENCA ALTA DEL RÍO CHICAMA CASCAS, OCHAPE DEL DISTRITO DE CASCAS, PROVINCIA DE GRAN CHIMU, DEPARTAMENTO DE LA LIBERTAD, CUI 2354003</t>
  </si>
  <si>
    <t>20491129043 - 20138180531 - 20603778325</t>
  </si>
  <si>
    <t>28 CONTRATACIÓN DEL SERVICIO DE CONSULTORÍA PARA LA FORMULACIÓN DEL PROYECTO DE INVERSIÓN: MEJORAMIENTO DEL SERVICIO DE EDUCACIÓN SUPERIOR EN EL INSTITUTO DE EDUCACIÓN SUPERIOR TECNOLÓGICO PÚBLICO DE VIRÚ, PROVINCIA DE VIRÚ, DEPARTAMENTO DE LA LIBERTAD</t>
  </si>
  <si>
    <t>190,786.18</t>
  </si>
  <si>
    <t>29 CONTRATACIÓN DE LA CONSULTORÍA DE LA OBRA PARA LA SUPERVISIÓN DE LA OBRA MEJORAMIENTO DEL SERVICIO DE EDUCACIÓN BÁSICO DEL NIVEL SECUNDARIO DE LA I.E. CESAR VALLEJO DE BULDIBUYO, DISTRITO DE BULDIBUYO, PATAZ, LA LIBERTAD, CUI 2304370</t>
  </si>
  <si>
    <t>281,455.86</t>
  </si>
  <si>
    <t>30 CONTRATACIÓN DE LA CONSULTORÍA DE OBRA PARA LA SUPERVISIÓN DE LA OBRA MEJORAMIENTO DEL SERVICIO DE TRANSITABILIDAD VEHICULAR Y PEATONAL, ENTRE LA CALLE SANTA MARIA Y AV. JUAN PABLO II, EN EL CENTRO POBLADO MIRAMAR, DEL DISTRITO DE MOCHE, PROVINCIA DE TRUJILLO, DEPARTAMENTO DE LA LIBERTAD, CUI 2471192</t>
  </si>
  <si>
    <t>10192438158 -
 10182002751</t>
  </si>
  <si>
    <t>155,854.32</t>
  </si>
  <si>
    <t>32 CONTRATACION DE LA CONSULTORIA DE OBRA PARA LA SUPERVISION DE LA OBRA: CREACION DEL SERVICIO DE EDUCACION INICIAL ESCOLARIZADA EN LA I.E. 2265 EN EL CENTRO POBLADO VALLE SOL, DISTRITO LAREDO, PROVINCIA TRUJILLO, REGION LA LIBERTAD, CÓDIGO ÚNICO DE INVERSIONES: 2304799</t>
  </si>
  <si>
    <t>177,772.43</t>
  </si>
  <si>
    <t>33 CONTRATACIÓN DEL SERVICIO DE CONSULTORÍA DE OBRA PARA LA EVALUACIÓN DEL EXPEDIENTE TÉCNICO DEL PROYECTO DE INVERSIÓN: MEJORAMIENTO DEL SERVICIO DE EDUCACIÓN SECUNDARIA DEL COLEGIO MILITAR GRAN MARISCAL RAMÓN CASTILLA, DISTRITO DE HUANCHACO, PROVINCIA DE TRUJILLO, DEPARTAMENTO DE LA LIBERTAD CÓDIGO ÚNICO 2501448</t>
  </si>
  <si>
    <t>264,883.58</t>
  </si>
  <si>
    <t>SUPERVISION DE EXPEDIENTE TECNICO</t>
  </si>
  <si>
    <t>34 CONTRATACIÓN DEL SERVICIO DE CONSULTORÍA PARA LA SUPERVISIÓN DEL SERVICIO DE MANTENIMIENTO PERIÓDICO DE LA CARRETERA RUTA LI 111, TRAMO: HUARANCHAL, LUCMA</t>
  </si>
  <si>
    <t>318,369.44</t>
  </si>
  <si>
    <t>SUPERVISION DEL SERVICIO</t>
  </si>
  <si>
    <t>35 CONTRATACIÓN DEL SERVICIO DE CONSULTORÍA PARA LA SUPERVISIÓN DEL SERVICIO DE MANTENIMIENTO PERIÓDICO DE LA CARRETERA RUTA LI 117; TRAYECTORIA: EMP. PE 3N (CACHICADÁN), EMP. LI 115 (COÑACHUGO).</t>
  </si>
  <si>
    <t>198,687.34</t>
  </si>
  <si>
    <t>36 CONTRATACIÓN DEL SERVICIO DE CONSULTORÍA PARA LA SUPERVISIÓN DEL SERVICIO DE MANTENIMIENTO PERIÓDICO DE LA CARRETERA RUTA LI 102; TRAMO: MAGDALENA DE CAO, EL BRUJO</t>
  </si>
  <si>
    <t>71,595.92</t>
  </si>
  <si>
    <t>37 CONTRATACIÓN DEL SERVICIO DE CONSULTORÍA PARA LA SUPERVISIÓN DEL SERVICIO DE MANTENIMIENTO PERIÓDICO DE LA CARRETERA RUTA LI 114, TRAMO: OTUZCO, PUENTE CARATA, DV. CHARAT, SAHUACHIQUE, USQUIL, EMP. LI 111 (CUYUCHUGO)</t>
  </si>
  <si>
    <t>10188578310 - 10181492177</t>
  </si>
  <si>
    <t>38 CONTRATACIÓN DEL SERVICIO DE SUPERVISIÓN DEL SERVICIO: MANTENIMIENTO PERIÓDICO DE LA CARRETERA RUTA LI 120, TRAMO: JULCÁN, LAS PLAYAS, CAPILLAS, SAN ANTONIO DE IPASHGÓN, SICCHAL, EMP. LI 121 (DV. JULCÁN)</t>
  </si>
  <si>
    <t>705,000.00</t>
  </si>
  <si>
    <t>39 CONTRATACION DE LA CONSULTORIA DE LA OBRA PARA LA SUPERVISION DE LA OBRA: MEJORAMIENTO DEL SERVICIO DE EDUCACION PRIMARIA Y SECUNDARIA DE LA I.E. 81034 JOSE MARIA ARGUEDAS, DISTRITO DE TAYABAMBA, PROVINCIA DE PATAZ, REGION LA LIBERTAD, CUI 2276750</t>
  </si>
  <si>
    <t>627,452.19</t>
  </si>
  <si>
    <t>40 CONTRATACIÓN SERVICIO DE LA SUPERVISIÓN DEL SERVICIO: MANTENIMIENTO PERIÓDICO DE LA CARRETERA RUTA LI-122; TRAMO 1: EMP. PE-3N (SANTIAGODE CHUCO), PINCHUCHUCO, 37CALIPUY; TRAMO 2: HUAMANZAÑA, EMP. LI 121 (BUENA VISTA)</t>
  </si>
  <si>
    <t>10329047232 - 
 10224165396</t>
  </si>
  <si>
    <t>772,000.00</t>
  </si>
  <si>
    <t>41 CONTRATACION DE LA CONSULTORIA DE LA OBRA PARA LA SUPERVISION DE LA OBRA MEJORAMIENTO DEL SERVICIO DE EDUCACIÓN PRIMARIA Y SECUNDARIA EN LA INSITTUCION EDUCATIVA SAN JUAN BAUTISTA, DISTRITO JULCAN, PROVINCIA DE JULCAN, REGION LA LIBERTAD, CUI 2402190</t>
  </si>
  <si>
    <t>636,713.32</t>
  </si>
  <si>
    <t>42 CONTRATACIÓN DEL SERVICIO DE CONSULTORÍA DE OBRA PARA LA ELABORACIÓN DEL ESTUDIO DEFINITIVO A NIVEL DE EXPEDIENTE TÉCNICO DEL PROYECTO DE INVERSIÓN: MEJORAMIENTO DEL SERVICIO DE EDUCACIÓN SECUNDARIA DEL COLEGIO MILITAR GRAN MARISCAL RAMÓN CASTILLA, DISTRITO DE HUANCHACO, PROVINCIA DE TRUJILLO, DEPARTAMENTO DE LA LIBERTAD CÓDIGO ÚNICO 2501448</t>
  </si>
  <si>
    <t>10412188379 - 10167259702</t>
  </si>
  <si>
    <t>875,389.60</t>
  </si>
  <si>
    <t>43 CONTRATACION DE LA CONSULTORIA DE OBRA PARA LA SUPERVISION DE LA OBRA: CREACIÓN DEL SERVICIO DE EDUCACIÓN INICIAL ESCOLARIZADA EN LOS CENTROS POBLADOS TAULISH, FORTALEZA ANDINA, HACIENDA ALPAMARCA, VILLA FLORIDA, OLGOYACO, CAJASPAMPA Y TINYABAMBA DE LOS DISTRITOS DE CHILLIA, HUANCASPATA, PARCOY, SANTIAGO DE CHALLAS, URPAY Y TAYABAMBA, PROVINCIA DE PATAZ, REGION LA LIBERTAD, (CUI 2300713), SEGÚN ITEMS, ITEM 1 - SERVICIO DE EDUCACIÓN INICIAL ESCOLARIZADA TAULISH</t>
  </si>
  <si>
    <t>10418950582 - 10416900553</t>
  </si>
  <si>
    <t>201,941.48</t>
  </si>
  <si>
    <t>44 CONTRATACION DE LA CONSULTORIA DE OBRA PARA LA SUPERVISION DE LA OBRA: CREACIÓN DEL SERVICIO DE EDUCACIÓN INICIAL ESCOLARIZADA EN LOS CENTROS POBLADOS TAULISH, FORTALEZA ANDINA, HACIENDA ALPAMARCA, VILLA FLORIDA, OLGOYACO, CAJASPAMPA Y TINYABAMBA DE LOS DISTRITOS DE CHILLIA, HUANCASPATA, PARCOY, SANTIAGO DE CHALLAS, URPAY Y TAYABAMBA, PROVINCIA DE PATAZ, REGION LA LIBERTAD, (CUI 2300713), SEGÚN ITEMS, ITEM 2 - SERVICIO DE EDUCACIÓN INICIAL ESCOLARIZADA FORTALEZA ANDINA</t>
  </si>
  <si>
    <t>45 CONTRATACION DE LA CONSULTORIA DE OBRA PARA LA SUPERVISION DE LA OBRA: CREACIÓN DEL SERVICIO DE EDUCACIÓN INICIAL ESCOLARIZADA EN LOS CENTROS POBLADOS TAULISH, FORTALEZA ANDINA, HACIENDA ALPAMARCA, VILLA FLORIDA, OLGOYACO, CAJASPAMPA Y TINYABAMBA DE LOS DISTRITOS DE CHILLIA, HUANCASPATA, PARCOY, SANTIAGO DE CHALLAS, URPAY Y TAYABAMBA, PROVINCIA DE PATAZ, REGION LA LIBERTAD, (CUI 2300713), SEGÚN ITEMS, ITEM 3 - SERVICIO DE EDUCACIÓN INICIAL ESCOLARIZADA HACIENDA ALPAMARCA</t>
  </si>
  <si>
    <t>46 CONTRATACION DE LA CONSULTORIA DE OBRA PARA LA SUPERVISION DE LA OBRA: CREACIÓN DEL SERVICIO DE EDUCACIÓN INICIAL ESCOLARIZADA EN LOS CENTROS POBLADOS TAULISH, FORTALEZA ANDINA, HACIENDA ALPAMARCA, VILLA FLORIDA, OLGOYACO, CAJASPAMPA Y TINYABAMBA DE LOS DISTRITOS DE CHILLIA, HUANCASPATA, PARCOY, SANTIAGO DE CHALLAS, URPAY Y TAYABAMBA, PROVINCIA DE PATAZ, REGION LA LIBERTAD, (CUI 2300713), SEGÚN ITEMS, ITEM 4 - SERVICIO DE EDUCACIÓN INICIAL ESCOLARIZADA OLGOYACO</t>
  </si>
  <si>
    <t>47 CONTRATACION DE LA CONSULTORIA DE OBRA PARA LA SUPERVISION DE LA OBRA: CREACIÓN DEL SERVICIO DE EDUCACIÓN INICIAL ESCOLARIZADA EN LOS CENTROS POBLADOS TAULISH, FORTALEZA ANDINA, HACIENDA ALPAMARCA, VILLA FLORIDA, OLGOYACO, CAJASPAMPA Y TINYABAMBA DE LOS DISTRITOS DE CHILLIA, HUANCASPATA, PARCOY, SANTIAGO DE CHALLAS, URPAY Y TAYABAMBA, PROVINCIA DE PATAZ, REGION LA LIBERTAD, (CUI 2300713), SEGÚN ITEMS, ITEM 5 - SERVICIO DE EDUCACIÓN INICIAL ESCOLARIZADA CAJASPAMPA</t>
  </si>
  <si>
    <t>213,004.30</t>
  </si>
  <si>
    <t>48 CONTRATACION DE LA CONSULTORIA DE OBRA PARA LA SUPERVISION DE LA OBRA: CREACIÓN DEL SERVICIO DE EDUCACIÓN INICIAL ESCOLARIZADA EN LOS CENTROS POBLADOS TAULISH, FORTALEZA ANDINA, HACIENDA ALPAMARCA, VILLA FLORIDA, OLGOYACO, CAJASPAMPA Y TINYABAMBA DE LOS DISTRITOS DE CHILLIA, HUANCASPATA, PARCOY, SANTIAGO DE CHALLAS, URPAY Y TAYABAMBA, PROVINCIA DE PATAZ, REGION LA LIBERTAD, (CUI 2300713), SEGÚN ITEMS, ITEM 6 - SERVICIO DE EDUCACIÓN INICIAL ESCOLARIZADA TINYABAMBA</t>
  </si>
  <si>
    <t>214,039.16</t>
  </si>
  <si>
    <t>49 CONTRATACIÓN DE LA SUPERVISION DE LA OBRA: MEJORAMIENTO DEL SISTEMA DE RIEGO DE LOS CANALES COSQUE, ÑAMPOL, TENIENTE, LOQUETE, LOS PIALES Y FRIJOL II, MARGEN IZQUIERDA DEL RIO JEQUETEPEQUE, PROVINCIA DE PACASMAYO, REGIÓN LA LIBERTAD CON CUI: 2188762, SEGUN ITEMS, ITEM 1 - CANAL COSQUE</t>
  </si>
  <si>
    <t>10181885934 - 10181492177</t>
  </si>
  <si>
    <t>135,863.12</t>
  </si>
  <si>
    <t>45 CONTRATACIÓN DE LA SUPERVISION DE LA OBRA: MEJORAMIENTO DEL SISTEMA DE RIEGO DE LOS CANALES COSQUE, ÑAMPOL, TENIENTE, LOQUETE, LOS PIALES Y FRIJOL II, MARGEN IZQUIERDA DEL RIO JEQUETEPEQUE, PROVINCIA DE PACASMAYO, REGIÓN LA LIBERTAD CON CUI: 2188762, SEGUN ITEMS, ITEM 2 - CANAL ÑAMPOL</t>
  </si>
  <si>
    <t>132,593.81</t>
  </si>
  <si>
    <t>50 CONTRATACIÓN DE LA SUPERVISION DE LA OBRA: MEJORAMIENTO DEL SISTEMA DE RIEGO DE LOS CANALES COSQUE, ÑAMPOL, TENIENTE, LOQUETE, LOS PIALES Y FRIJOL II, MARGEN IZQUIERDA DEL RIO JEQUETEPEQUE, PROVINCIA DE PACASMAYO, REGIÓN LA LIBERTAD CON CUI: 2188762, SEGUN ITEMS, ITEM 3 - CANAL TENIENTE</t>
  </si>
  <si>
    <t>10181420761 - 10181337341</t>
  </si>
  <si>
    <t>426,065.47</t>
  </si>
  <si>
    <t>51 CONTRATACIÓN DE LA SUPERVISION DE LA OBRA: MEJORAMIENTO DEL SISTEMA DE RIEGO DE LOS CANALES COSQUE, ÑAMPOL, TENIENTE, LOQUETE, LOS PIALES Y FRIJOL II, MARGEN IZQUIERDA DEL RIO JEQUETEPEQUE, PROVINCIA DE PACASMAYO, REGIÓN LA LIBERTAD CON CUI: 2188762, SEGUN ITEMS, ITEM 4 - CANAL LOQUETE</t>
  </si>
  <si>
    <t>127,785.94</t>
  </si>
  <si>
    <t>52 CONTRATACIÓN DE LA SUPERVISION DE LA OBRA: MEJORAMIENTO DEL SISTEMA DE RIEGO DE LOS CANALES COSQUE, ÑAMPOL, TENIENTE, LOQUETE, LOS PIALES Y FRIJOL II, MARGEN IZQUIERDA DEL RIO JEQUETEPEQUE, PROVINCIA DE PACASMAYO, REGIÓN LA LIBERTAD CON CUI: 2188762, SEGUN ITEMS, ITEM 5 - CANAL LOS PIALES</t>
  </si>
  <si>
    <t>130,355.25</t>
  </si>
  <si>
    <t>53 CONTRATACIÓN DE LA SUPERVISION DE LA OBRA: MEJORAMIENTO DEL SISTEMA DE RIEGO DE LOS CANALES COSQUE, ÑAMPOL, TENIENTE, LOQUETE, LOS PIALES Y FRIJOL II, MARGEN IZQUIERDA DEL RIO JEQUETEPEQUE, PROVINCIA DE PACASMAYO, REGIÓN LA LIBERTAD CON CUI: 2188762, SEGUN ITEMS, ITEM 6 - CANAL FRIJOL II</t>
  </si>
  <si>
    <t>106,988.90</t>
  </si>
  <si>
    <t>54 CONTRATACION DEL SERVICIO DE CONSULTORIA DE OBRA PARA ELABORACION DE EXPEDIENTE TECNICO DEL PROYECTO: MEJORAMIENTO Y AMPLIACION DEL SERVICIO EDUCATIVO EN LA ESCUELA SUPERIOR DE ARTE DRAMÁTICO VIRGILIO RODRÍGUEZ NACHE DISTRITO DE TRUJILLO, PROVINCIA DE TRUJILLO, DEPARTAMENTO DE LA LIBERTAD Código único 2552977</t>
  </si>
  <si>
    <t>481,353.72</t>
  </si>
  <si>
    <t>EXPEDIENTE TECNICO</t>
  </si>
  <si>
    <t>55 CONTRATACIÓN DEL SERVICIO DE CONSULTORÍA PARA LA SUPERVISIÓN DEL SERVICIO MANTENIMIENTO PERIÓDICO DE LA CARRETERA RUTA LI 115, TRAYECTORIA: EMP. PE. PE3N (QUESQUENDA), COÑACHUGO, TRES RIOS DV. CULICANDA, ALTO DE TAMBORAS, PAMPA EL CONDOR</t>
  </si>
  <si>
    <t>685,197.08</t>
  </si>
  <si>
    <t>1 SUPERVISION OBRA CONSTRUCCIÓN DEL MEDIO FILTRANTE PLANTA DE TRATAMIENTO DE AGUA POTABLE DE TRUJILLO</t>
  </si>
  <si>
    <t>20608378392 CONSORCIO
 RENACER</t>
  </si>
  <si>
    <t>20545914116 GEOINSTRUMENTS
 INTERNATIONAL
 SOCIEDAD ANONIMA
 CERRADA</t>
  </si>
  <si>
    <t>1er. Entregable 15%
 2do. Entregable 60%
 3er. Entregable 25%</t>
  </si>
  <si>
    <t>SERV. ELABORA LOS DISEÑOS DE LAS OBRAS ELECTRICAS Y SISTEMA DE AUTOMATIZACION PARA EL MEJORAMIENTO Y AMPLIACION DE LA PTAP</t>
  </si>
  <si>
    <t>10411610379
 SANCHEZ BORIS MARCIAL</t>
  </si>
  <si>
    <t>unico entregable 100%</t>
  </si>
  <si>
    <t>INGENIERO MECANICO ELECTRICISTA</t>
  </si>
  <si>
    <t>ELABORAR ESTUDIO DE PREINVERSION A NIVEL DE FICHA TECNICA ESTANDAR "MEJORAMIENTO Y AMPLIACION DEL SERV. DE PTAP DE TRUJILLO</t>
  </si>
  <si>
    <t>1081330321
 VEGA REYES FELICIANO</t>
  </si>
  <si>
    <t>17,500.00</t>
  </si>
  <si>
    <t>2do.Entregable 50%</t>
  </si>
  <si>
    <t>INGENIERO SANITARIO</t>
  </si>
  <si>
    <t>ELABORAC. DE LOS TERM. DE REF. DE PROCESOS A CONCURSAR Y CONTRATAR - TDR REPOSICION DE CANOA C53 KM 114-32 CANAL MADRE</t>
  </si>
  <si>
    <t>10065118462
 AGÜERO JUNGBLUTH ANGEL GUSTAVO</t>
  </si>
  <si>
    <t>INGENIERO CIVIL</t>
  </si>
  <si>
    <t>SERV. ELABORACION DE LOS DISEÑOS DE LAS OBRAS CIVILES DEL MEJORAMIENTO Y AMPLIACION DE LA PTAP</t>
  </si>
  <si>
    <t>10061639107
 SANDOVAL OBESO JOSE VICTOR</t>
  </si>
  <si>
    <t>17,600.00</t>
  </si>
  <si>
    <t xml:space="preserve">NO APLICA </t>
  </si>
  <si>
    <t>NO PLICA</t>
  </si>
  <si>
    <t>CONTRATACION DE LOCACION DE SERVICIO PARA SANEAMIENTO FÌSICO LEGAL DE INMUEBLES DE LAS INSTITUCIONES EDUCATIVAS DE INMUEBLES DE LAS INSTITUCIONES EDUCATIVAS DE LA UGEL - BOLIVAR.</t>
  </si>
  <si>
    <t>Primer entregable al 25% de avance respecto al 100% de las instituciones educativas que requieren saneamiento físico-legal Segundo entregable al 50% de avance respecto al 100% de las instituciones educativas que requieren saneamiento físico-legal Tercer entregable al 75% de avance respecto al 100% de las instituciones educativas que requieren saneamiento físico-legal Cuarto entregable al Informe final de la culminación del saneamiento físico-legal, previo visto bueno del área usuaria.</t>
  </si>
  <si>
    <t>ARQUITECTO</t>
  </si>
  <si>
    <t>TOPOGRAFO</t>
  </si>
  <si>
    <t>ABOGADO</t>
  </si>
  <si>
    <t>SERVICIO DE CONSULTORIA DE OBRA PARA LA SUPERVISION DE LA IOARR: "CONSTRUCCION DE LABORATORIO; ADQUISICION DE ESTERILIZADOR CON GENERADOR ELECTRICO DE VAPOR, CABINA PCR Y CABINA DE BIOSEGURIDAD BLINDADA; ADEMAS DE OTROS ACTIVOS EN EL (LA) EESS LABORATORIO DE REFERENCIA REGIONAL DE SALUD PUBLICA - DISTRITO DE TRUJILLO, PROVINCIA DE TRUJILLO, DEPARTAMENTO LA LIBERTAD</t>
  </si>
  <si>
    <t>SUPERVISION DE OBRA</t>
  </si>
  <si>
    <t>415. SALUD PATAZ</t>
  </si>
  <si>
    <t>FORMA DE PAGO (MENSUAL O ANUAL) Y FECHA DE PAGO</t>
  </si>
  <si>
    <t>451. GOBIERNO REGIONAL DEL DEPARTAMENTO DE LA LIBERTAD</t>
  </si>
  <si>
    <t>SEDE LA LIBERTAD</t>
  </si>
  <si>
    <t>PONCE DE LEON DE CALDERON MARIA ANTONIETA</t>
  </si>
  <si>
    <t>PROPIO</t>
  </si>
  <si>
    <t>23 MESES</t>
  </si>
  <si>
    <t>MENSUAL - LOS 11 DE CADA MES</t>
  </si>
  <si>
    <t>GUTIERREZ PAJARES ALFREDO ADOLFO</t>
  </si>
  <si>
    <t>. 08716897</t>
  </si>
  <si>
    <t>NO TIENE</t>
  </si>
  <si>
    <t>CABALLERO HENRIQUEZ ROGER ORLANDO</t>
  </si>
  <si>
    <t>1481.66</t>
  </si>
  <si>
    <t>MENSUAL - LOS 14 DE CADA MES</t>
  </si>
  <si>
    <t>BALTODANO TAPIA CARLOS MANUEL</t>
  </si>
  <si>
    <t>. 03091064</t>
  </si>
  <si>
    <t>12 MESES</t>
  </si>
  <si>
    <t>MENSUAL - LOS 06 DE CADA MES</t>
  </si>
  <si>
    <t>RAMOS BARROS FIDEL</t>
  </si>
  <si>
    <t>MENSUAL - LOS 07 DE CADA MES</t>
  </si>
  <si>
    <t>YOSHIE SHIGUIYAMA MARIA ROSA</t>
  </si>
  <si>
    <t>6 MESES</t>
  </si>
  <si>
    <t>MENSUAL - LOS 28 DE CADA MES</t>
  </si>
  <si>
    <t>Martín Sandoval Benites y 
 Mary Luz Alcalde Espinales</t>
  </si>
  <si>
    <t>18043077
 18043255</t>
  </si>
  <si>
    <t>Propio</t>
  </si>
  <si>
    <t>P14097393</t>
  </si>
  <si>
    <t>Azotea</t>
  </si>
  <si>
    <t>05.02.2020 al
 05.02.2022</t>
  </si>
  <si>
    <t>monto total: S/ 14 400</t>
  </si>
  <si>
    <t>Sarita Salome Monzón Villanueva</t>
  </si>
  <si>
    <t>P14215978</t>
  </si>
  <si>
    <t>15.05.2020 al 
 15.05.2022</t>
  </si>
  <si>
    <t>monto total: S/ 12 600</t>
  </si>
  <si>
    <t>Nestor Arnaldo Martell Quiroz 
 Hermelinda Amanda Landers de Martell</t>
  </si>
  <si>
    <t>08248599
 08248598</t>
  </si>
  <si>
    <t>97.8</t>
  </si>
  <si>
    <t>Dpto.</t>
  </si>
  <si>
    <t>02.08.2020 al 
 31.12.2020</t>
  </si>
  <si>
    <t>monto total: S/ 13 830</t>
  </si>
  <si>
    <t>Héctor Angel Bobadilla Sabogal y 
 Jenny Paola Avalos Tuesta</t>
  </si>
  <si>
    <t>06101186
 07629454</t>
  </si>
  <si>
    <t>Porpio</t>
  </si>
  <si>
    <t>P14114674</t>
  </si>
  <si>
    <t>74.7</t>
  </si>
  <si>
    <t>Casa</t>
  </si>
  <si>
    <t>10.12.2019 al 
 10.12.2020</t>
  </si>
  <si>
    <t>monto total: S/ 20 400</t>
  </si>
  <si>
    <t>Reyna Marquez beatriz</t>
  </si>
  <si>
    <t>propio</t>
  </si>
  <si>
    <t>casa</t>
  </si>
  <si>
    <t>monto total S/ 2,520.</t>
  </si>
  <si>
    <t>PECHE SORIANO ALVARO</t>
  </si>
  <si>
    <t>BIEN PROPIO DE TERCEROS</t>
  </si>
  <si>
    <t>MINUTA</t>
  </si>
  <si>
    <t>No</t>
  </si>
  <si>
    <t>1/01/2022 - 31/12/2022</t>
  </si>
  <si>
    <t>Mensual</t>
  </si>
  <si>
    <t>LOPEZ FLORES ROMELIA</t>
  </si>
  <si>
    <t>FLORES DONET MARÌA HERMINIA</t>
  </si>
  <si>
    <t>1/01/2021 - 30/06/2021</t>
  </si>
  <si>
    <t>GAMBOA ARTEAGA PERSEBERANDA PROPETIZA</t>
  </si>
  <si>
    <t>300 EDUCACION LA LIBERTAD</t>
  </si>
  <si>
    <t>SANCHEZ VDA DE RIOS HILDA VICTORIA</t>
  </si>
  <si>
    <t>PROPIO DE TERCEROS</t>
  </si>
  <si>
    <t>01/01/2022-31/12/2022</t>
  </si>
  <si>
    <t>304 - EDUCACION GRAN CHIMÚ</t>
  </si>
  <si>
    <t>ANGULO DIAZ CARLOS MANUEL</t>
  </si>
  <si>
    <t>PRIMERO Y SEGUNDO PISO</t>
  </si>
  <si>
    <t>657.4</t>
  </si>
  <si>
    <t>SI</t>
  </si>
  <si>
    <t>CASA</t>
  </si>
  <si>
    <t>01/01/2021 HASTA 31/12/2022</t>
  </si>
  <si>
    <t>MUNICIPALIDAD PROVINCIAL GRAN CHIMU</t>
  </si>
  <si>
    <t>NO</t>
  </si>
  <si>
    <t>TIZNADO LEYVA VENANCIO ABELARDO</t>
  </si>
  <si>
    <t>PRIMER PISO ALMACEN</t>
  </si>
  <si>
    <t>305 - EDUCACIÓN OTUZCO</t>
  </si>
  <si>
    <t>MIGUEL OTINIANO JESICA EVELIN</t>
  </si>
  <si>
    <t>194.35</t>
  </si>
  <si>
    <t>MENSUAL - LOS 15 DE CADA MES</t>
  </si>
  <si>
    <t>GONZALES BACILIO CARMEN DEL ROSARIO</t>
  </si>
  <si>
    <t>375.5</t>
  </si>
  <si>
    <t>GARCIA MANRIQUE SARITA ANELI</t>
  </si>
  <si>
    <t>313.86</t>
  </si>
  <si>
    <t>306 - EDUCACIÓN SANTIAGO DE CHUCO</t>
  </si>
  <si>
    <t>EVA  BENITES  MORILLO</t>
  </si>
  <si>
    <t>ALQUILADO</t>
  </si>
  <si>
    <t>24 MESES</t>
  </si>
  <si>
    <t xml:space="preserve">MENSUAL </t>
  </si>
  <si>
    <t>ADELINA  BENITES  GUTIERREZ</t>
  </si>
  <si>
    <t>ALBERTANO PAREDES  GABRIEL</t>
  </si>
  <si>
    <t xml:space="preserve">MAFALDA  PEREDA REYES </t>
  </si>
  <si>
    <t>308 UGEL PATAZ</t>
  </si>
  <si>
    <t>ROMERO PONTE JOSE AQUILES</t>
  </si>
  <si>
    <t>DE TERCEROS</t>
  </si>
  <si>
    <t>TRIMESTRAL</t>
  </si>
  <si>
    <t>FIGUEROA HERAS EDWIN</t>
  </si>
  <si>
    <t>JACINTO VELAZQUEZ FELICIANO</t>
  </si>
  <si>
    <t>11 MESES</t>
  </si>
  <si>
    <t>309 UGEL PATAZ</t>
  </si>
  <si>
    <t>ALQUILER DE COCHERA VEHICULOS</t>
  </si>
  <si>
    <t>309 -EDUCACIÒN BOLIVAR</t>
  </si>
  <si>
    <t>FRANCISCO VALDIVIA REINOSO</t>
  </si>
  <si>
    <t>06 MESES</t>
  </si>
  <si>
    <t>MENSUAL 30 DE CADA MES</t>
  </si>
  <si>
    <t>JOSE WILFREDO DAVILA RENGIFO</t>
  </si>
  <si>
    <t>CRISTHIAN MARTHAN PRIETO RENGIFO</t>
  </si>
  <si>
    <t>78.2</t>
  </si>
  <si>
    <t>309-EDUCACION BOLIVAR</t>
  </si>
  <si>
    <t>311-UGEL-JULCAN</t>
  </si>
  <si>
    <t>RODRIGUEZ GUTIERREZ ELVA</t>
  </si>
  <si>
    <t>MENSUAL - LOS 30 DE CADA MES</t>
  </si>
  <si>
    <t>LIZARRAGA LUJAN BLANCA YUBANI</t>
  </si>
  <si>
    <t>205.6</t>
  </si>
  <si>
    <t>S/ 6,000.00</t>
  </si>
  <si>
    <t>RONDO LOPEZ DAYSI JABO</t>
  </si>
  <si>
    <t>312- EDUCACION VIRU</t>
  </si>
  <si>
    <t>GALICIA PELAEZ EDUARDO ALEJANDRO</t>
  </si>
  <si>
    <t>PRECIO MENSUAL</t>
  </si>
  <si>
    <t>PARA EL 2023 ESTA SUJETO A EVALUACION POR EL DUEÑO DE PREDIO.</t>
  </si>
  <si>
    <t>PAREDES NARVAES KAREN LIZETH</t>
  </si>
  <si>
    <t>316- EDUCACION TRUJILLO SUR ESTE</t>
  </si>
  <si>
    <t>313 - EDUCACION EL PORVENIR</t>
  </si>
  <si>
    <t>GUTIEEREZ LOYOLA GENARO MARTIN</t>
  </si>
  <si>
    <t>LUIS ALBERTO SANCHEZ CASTRO</t>
  </si>
  <si>
    <t>13 MESES</t>
  </si>
  <si>
    <t>314 EDUCACIÓN LA ESPERANZA</t>
  </si>
  <si>
    <t>RONCAL DE SANCHEZ DAISY MERCEDES</t>
  </si>
  <si>
    <t>MENSUAL - LOS PRIMEROS DIAS  DEL MES</t>
  </si>
  <si>
    <t>315 EDUCACIÓN TRUJILLO NOR OESTE</t>
  </si>
  <si>
    <t>316 EDUCACIÓN TRUJILLO SUR ESTE</t>
  </si>
  <si>
    <t>400-845: REGION LA LIBERTAD-SALUD</t>
  </si>
  <si>
    <t>HECTOR ALFREDO MEDINA BARRIOS</t>
  </si>
  <si>
    <t xml:space="preserve">KOIDE MANKAY CECILIA VERONICA </t>
  </si>
  <si>
    <t>ESPINO AMAYA ELIAS FRANCISCO</t>
  </si>
  <si>
    <t>LOPEZ LOPEZ ELSA</t>
  </si>
  <si>
    <t xml:space="preserve">GERARDO OCTABIO SALAZAR BEJARANO </t>
  </si>
  <si>
    <t>401. INST. REGIONAL DE ODTALMOLOGIA</t>
  </si>
  <si>
    <t>TERESITA DE JESUS AGÜERO DE LOPEZ</t>
  </si>
  <si>
    <t>120m2 aprox.-Piso N°02</t>
  </si>
  <si>
    <t>36 MESES</t>
  </si>
  <si>
    <t>MENSUAL-LOS PRIMEROS DIAS DEL MES</t>
  </si>
  <si>
    <t>120m2 aprox.-Piso N°03</t>
  </si>
  <si>
    <t>224.60 m2-Piso N°01</t>
  </si>
  <si>
    <t>16 MESES</t>
  </si>
  <si>
    <t>160m2 aprox.-Piso N°01-120m2 aprox.-Piso N°02-120m2 aprox.-Piso N°03-120m2 aprox.-Piso N°04</t>
  </si>
  <si>
    <t>406 - SALUD SANCHEZ CARRION</t>
  </si>
  <si>
    <t>VEGA NEGREIROS FABIANA CLORINDA</t>
  </si>
  <si>
    <t>9 MESES</t>
  </si>
  <si>
    <t>MENSUAL /1º SEMANA DEL SIGUIENTE MES</t>
  </si>
  <si>
    <t>DE LA CRUZ RUIZ NELLY VICTORIA</t>
  </si>
  <si>
    <t>P30006086</t>
  </si>
  <si>
    <t>185.59</t>
  </si>
  <si>
    <t>80 MTS</t>
  </si>
  <si>
    <t xml:space="preserve">200 MTS </t>
  </si>
  <si>
    <t>189.71</t>
  </si>
  <si>
    <t>2 MESES</t>
  </si>
  <si>
    <t xml:space="preserve">MENSUAL /1º SEMANA DEL SIGUIENTE MES </t>
  </si>
  <si>
    <t>4,000.00</t>
  </si>
  <si>
    <t>3,066.00</t>
  </si>
  <si>
    <t>25,200.00</t>
  </si>
  <si>
    <t>409- REGION LA LIBERTAD-SALUD TRUJILLO ESTE</t>
  </si>
  <si>
    <t>SANCHEZ HORNA FELIPA MARGARITA</t>
  </si>
  <si>
    <t>1258.81</t>
  </si>
  <si>
    <t>30 MESES</t>
  </si>
  <si>
    <t>MENSUAL /PAGO ADELANTADO</t>
  </si>
  <si>
    <t>144,000.00</t>
  </si>
  <si>
    <t>ALEJANDRO ARTURO REBAZA MARTELL</t>
  </si>
  <si>
    <t>416.26</t>
  </si>
  <si>
    <t xml:space="preserve">SANTOS ROJAS VICTORIA GRACIELA </t>
  </si>
  <si>
    <t>102193.55</t>
  </si>
  <si>
    <t xml:space="preserve">ZORILLA GALVEZ HERNAN </t>
  </si>
  <si>
    <t>46,800.00</t>
  </si>
  <si>
    <t xml:space="preserve">SUAREZ ALBURQUEQUE JULIANA </t>
  </si>
  <si>
    <t>43,200.00</t>
  </si>
  <si>
    <t xml:space="preserve">JAICO CASTRO ELSA IRENE </t>
  </si>
  <si>
    <t>4  MESES</t>
  </si>
  <si>
    <t>IBAÑEZ CARRANZA ALFONSO PAUL</t>
  </si>
  <si>
    <t>VICTOR MANUEL CARRANZA TORRES</t>
  </si>
  <si>
    <t>CASIANO REYES EDINSON</t>
  </si>
  <si>
    <t>MENSUAL - LOS 25 DE CADA MES</t>
  </si>
  <si>
    <t>RAMIREZ GUTIERREZ NELLY PATROCINIA</t>
  </si>
  <si>
    <t>08 MESES</t>
  </si>
  <si>
    <t>CAMACHO DE CHIGNE VIOLETA VICTORIA</t>
  </si>
  <si>
    <t xml:space="preserve">MENSUAL / LOS 5 DE CADA MES </t>
  </si>
  <si>
    <t>PLASENCIA VERGARA HORFELINDA MARIA</t>
  </si>
  <si>
    <t>CONTRAPRESTACIÓN MENSUAL</t>
  </si>
  <si>
    <t>001 SEDE CENTRAL</t>
  </si>
  <si>
    <t>RO</t>
  </si>
  <si>
    <t>D.L 1057</t>
  </si>
  <si>
    <t>FUNCIONARIOS Y DIRECTIVOS</t>
  </si>
  <si>
    <t>12,500.00</t>
  </si>
  <si>
    <t>RUIZ DIAZ LUIS ROGGER</t>
  </si>
  <si>
    <t>INGENIERO INDUSTRIAL</t>
  </si>
  <si>
    <t>SUPERIOR</t>
  </si>
  <si>
    <t>PROFESIONAL</t>
  </si>
  <si>
    <t>150,600.00</t>
  </si>
  <si>
    <t>75,000.00</t>
  </si>
  <si>
    <t>ZAMBRANO MELENDEZ ALDO</t>
  </si>
  <si>
    <t>144,600.00</t>
  </si>
  <si>
    <t>27,200.00</t>
  </si>
  <si>
    <t>ARROYO MESTANZA RAUL ERNESTO</t>
  </si>
  <si>
    <t>120,600.00</t>
  </si>
  <si>
    <t>CRUZADO CASTILLO SONIA ARACELY</t>
  </si>
  <si>
    <t>CONTADOR PUBLICO</t>
  </si>
  <si>
    <t>GUTIERREZ ABANTO JOSE LUIS</t>
  </si>
  <si>
    <t>70,300.00</t>
  </si>
  <si>
    <t>HURTADO CASTRO MARITZA ELSA</t>
  </si>
  <si>
    <t>LOZANO CHAVEZ NELSON IVAN</t>
  </si>
  <si>
    <t>88,916.66</t>
  </si>
  <si>
    <t>8,000.00</t>
  </si>
  <si>
    <t>ARAYA NEYRA RAUL FAUSTO</t>
  </si>
  <si>
    <t>INGENIERO QUIMICO</t>
  </si>
  <si>
    <t>96,600.00</t>
  </si>
  <si>
    <t>ARMAS PLASENCIA PEDRO CARLOS</t>
  </si>
  <si>
    <t>BUSTAMANTE FERNANDEZ JACKELINE</t>
  </si>
  <si>
    <t>41,391.23</t>
  </si>
  <si>
    <t>CAMPAÑA ALEMAN CESAR RICARDO</t>
  </si>
  <si>
    <t>LICENCIADO EN ADMINISTRACION Y CIENCIAS POLICIALES</t>
  </si>
  <si>
    <t>MARQUEZ CALDERERO DAVID</t>
  </si>
  <si>
    <t>SOCIOLOGO</t>
  </si>
  <si>
    <t>ORTIZ GALARRETA RUBIO ALEJANDRO ELEAZAR</t>
  </si>
  <si>
    <t>BACHILLER EN INGENIERIA CIVIL</t>
  </si>
  <si>
    <t>PHANG ROMERO LUIS ALBERTO</t>
  </si>
  <si>
    <t>23,200.00</t>
  </si>
  <si>
    <t>POLO CAMPOS ANGEL FRANCISCO</t>
  </si>
  <si>
    <t>ECONOMISTA</t>
  </si>
  <si>
    <t>URTECHO VERA ORLANDO ANIBAL</t>
  </si>
  <si>
    <t>14,933.33</t>
  </si>
  <si>
    <t>7,000.00</t>
  </si>
  <si>
    <t>CHUNGA MONTERO CARLOS ENRIQUE</t>
  </si>
  <si>
    <t>INGENIERO DE SISTEMAS</t>
  </si>
  <si>
    <t>84,600.00</t>
  </si>
  <si>
    <t>FIGUEROA VALDEZ HAIDY JANETTE</t>
  </si>
  <si>
    <t>PSICOLOGA</t>
  </si>
  <si>
    <t>RDR</t>
  </si>
  <si>
    <t>CAMPOS GUTIERREZ KAROLL YANINA</t>
  </si>
  <si>
    <t>LICENCIADO EN CIENCIAS DE LA COMUNICACION</t>
  </si>
  <si>
    <t>12,600.00</t>
  </si>
  <si>
    <t>FALCON GOMEZ SANCHEZ FRANCISCO JOSE</t>
  </si>
  <si>
    <t>MAESTRO</t>
  </si>
  <si>
    <t>72,600.00</t>
  </si>
  <si>
    <t>RAMIREZ MONTALVO WALTER DANIEL</t>
  </si>
  <si>
    <t>VERA CALMET MANUEL FERNANDO</t>
  </si>
  <si>
    <t>60,200.00</t>
  </si>
  <si>
    <t>5,000.00</t>
  </si>
  <si>
    <t>VELASQUEZ LEIVA HERALD JOSIMAR</t>
  </si>
  <si>
    <t>INGENIERO EN INDUSTRIAS ALIMENTARIAS</t>
  </si>
  <si>
    <t>60,600.00</t>
  </si>
  <si>
    <t>29,833.33</t>
  </si>
  <si>
    <t>CASTILLO MORALES LUCERO ESMERALDA</t>
  </si>
  <si>
    <t>LICENCIADO EN ADMINISTRACION</t>
  </si>
  <si>
    <t>48,600.00</t>
  </si>
  <si>
    <t>FLORES CARUAJULCA EVER DANTE</t>
  </si>
  <si>
    <t>43,800.00</t>
  </si>
  <si>
    <t>21,600.00</t>
  </si>
  <si>
    <t>HUERTA EGOAVIL MARIA CRISTINA</t>
  </si>
  <si>
    <t>LOPEZ ESPARZA JORGE APARICIO</t>
  </si>
  <si>
    <t>MINCHOLA GALLARDO JORGE LUIS</t>
  </si>
  <si>
    <t>BIOLOGO PESQUERO</t>
  </si>
  <si>
    <t>10,800.00</t>
  </si>
  <si>
    <t>RAMIREZ AGUILAR SILVIA PAOLA</t>
  </si>
  <si>
    <t>BIOLOGO</t>
  </si>
  <si>
    <t>20,940.00</t>
  </si>
  <si>
    <t>20,993.00</t>
  </si>
  <si>
    <t>REYES ARAUJO MELISSA NOELIA</t>
  </si>
  <si>
    <t>RODRIGUEZ SALGADO ANGEL MARIANO</t>
  </si>
  <si>
    <t>VILLANUEVA LLERENA HANS JAMES</t>
  </si>
  <si>
    <t>GOYZUETA BENITES LIVIA SANDRA</t>
  </si>
  <si>
    <t>41,400.00</t>
  </si>
  <si>
    <t>20,410.78</t>
  </si>
  <si>
    <t>HERRERA PIMPINCOS ANGEL ERNESTO</t>
  </si>
  <si>
    <t>INGENIERO ELECTRICISTA</t>
  </si>
  <si>
    <t>5,300.00</t>
  </si>
  <si>
    <t>CHAVEZ MOSTACERO RICARDO FREDERICK</t>
  </si>
  <si>
    <t>MAGISTER EN GESTION PUBLICA</t>
  </si>
  <si>
    <t>64,200.00</t>
  </si>
  <si>
    <t>31,800.00</t>
  </si>
  <si>
    <t>LOPEZ VALVERDE AIMEE REGINA</t>
  </si>
  <si>
    <t>61,826.54</t>
  </si>
  <si>
    <t>MENDOZA VALDIVIEZO NILA AURORA</t>
  </si>
  <si>
    <t>ZEVALLOS LOPEZ JORGE LUIS</t>
  </si>
  <si>
    <t>65,083.33</t>
  </si>
  <si>
    <t>AZAHUANCHE GONZALES MARIA VERONICA</t>
  </si>
  <si>
    <t>CABANILLAS ARRIBASPLATA VICTOR MANUEL</t>
  </si>
  <si>
    <t>CABRERA VERGARA CYNTIA KARINA</t>
  </si>
  <si>
    <t>MAESTRIA EN CIENCIAS ECONOMICAS</t>
  </si>
  <si>
    <t>CAJACURI PALACIOS GLORIA MARIA</t>
  </si>
  <si>
    <t>MAGISTER EN RELACIONES PUBLICAS E IMAGEN CORPORATIVA</t>
  </si>
  <si>
    <t>10,100.00</t>
  </si>
  <si>
    <t>CORREA FERNANDEZ DANIEL ROLANDO</t>
  </si>
  <si>
    <t>CRUZADO DIAZ MIGUEL FERNANDO</t>
  </si>
  <si>
    <t>60,616.67</t>
  </si>
  <si>
    <t>DE LA GRANJA CASTILLO JUAN ORLANDO</t>
  </si>
  <si>
    <t>DELGADO VILCA JULIO ALBERTO</t>
  </si>
  <si>
    <t>ESCOBEDO JULCA DIANA LISSET</t>
  </si>
  <si>
    <t>ESPINOZA INFANTE ALAN CHRISTIAN</t>
  </si>
  <si>
    <t>29,432.64</t>
  </si>
  <si>
    <t>GUTIERREZ MUÑOZ JORGE RAFAEL</t>
  </si>
  <si>
    <t>GUZMAN RENGIFO FIORELLA PAOLA</t>
  </si>
  <si>
    <t>MAESTRIA EN DERECHO</t>
  </si>
  <si>
    <t>IBAÑEZ ESCOBAR MIRIAM DEL CARMEN</t>
  </si>
  <si>
    <t>INGENIERO DE MINAS</t>
  </si>
  <si>
    <t>LOZANO HORNA ARTURO JORGE</t>
  </si>
  <si>
    <t>61,004.50</t>
  </si>
  <si>
    <t>MALCA SALVATIERRA ALBERTO</t>
  </si>
  <si>
    <t>MAYA MENDEZ MARIA ALEJANDRA</t>
  </si>
  <si>
    <t>MENDIETA YNGA JESUS AMADO</t>
  </si>
  <si>
    <t>MENDOZA AGRAMONTE YOLANDA DE LOS MILAGROS</t>
  </si>
  <si>
    <t>MORALES CASTILLO ARNALDO LUTGARDO</t>
  </si>
  <si>
    <t>RODRIGUEZ LOPEZ JESSICA INES</t>
  </si>
  <si>
    <t>ROJAS SANCHEZ ROSA MANUELA</t>
  </si>
  <si>
    <t>ROQUE VARGAS MELVIN DELFOR</t>
  </si>
  <si>
    <t>RUIZ AGREDA EVELIN EDITH</t>
  </si>
  <si>
    <t>SAL Y ROSAS OTERO LOURDES VIOLETA</t>
  </si>
  <si>
    <t>MAESTRIA EN DOCENCIA UNIVERSITARIA</t>
  </si>
  <si>
    <t>SALAZAR GOMEZ CECILIA LILIBETH</t>
  </si>
  <si>
    <t>SALDAÑA PEREYRA DIANITA KATERINE</t>
  </si>
  <si>
    <t>SALIRROSAS QUISPE VICTOR ENRIQUE</t>
  </si>
  <si>
    <t>INGENIERO EN COMPUTACION E INFORMATICA</t>
  </si>
  <si>
    <t>SANTOS ALVAREZ GABY EDELMIRA</t>
  </si>
  <si>
    <t>58,547.33</t>
  </si>
  <si>
    <t>25,990.15</t>
  </si>
  <si>
    <t>CARRASCO NUÑEZ KARLA CECILIA</t>
  </si>
  <si>
    <t>48,308.68</t>
  </si>
  <si>
    <t>CASTILLO ALVA HANS AUGUSTO</t>
  </si>
  <si>
    <t>54,600.00</t>
  </si>
  <si>
    <t>GARCIA ESPINO PEDRO RICARDO</t>
  </si>
  <si>
    <t>ZEGARRA FLORES ALCIDES JELBER</t>
  </si>
  <si>
    <t>4,400.00</t>
  </si>
  <si>
    <t>OLAYA REYES MARIO ROBERTO</t>
  </si>
  <si>
    <t>53,400.00</t>
  </si>
  <si>
    <t>26,400.00</t>
  </si>
  <si>
    <t>AGURTO MONTERO MARIELA</t>
  </si>
  <si>
    <t>BACHILLER EN CIENCIAS BIOLOGICAS</t>
  </si>
  <si>
    <t>ARAUJO ARAUJO LENIN FERNANDO</t>
  </si>
  <si>
    <t>CAMPOS QUISPE JULIO ALEJANDRO</t>
  </si>
  <si>
    <t>CONTADOR MERCANTIL</t>
  </si>
  <si>
    <t>CASTILLO CASTRO JAIME ALEXIS</t>
  </si>
  <si>
    <t>48,727.87</t>
  </si>
  <si>
    <t>CASTRO VELASQUEZ MARTIN FELIPE</t>
  </si>
  <si>
    <t>ESQUIVES CAJAN HENRY WILBER</t>
  </si>
  <si>
    <t>INGENIERO GEOGRAFO</t>
  </si>
  <si>
    <t>GARCIA CASTILLO MARIA LUZ</t>
  </si>
  <si>
    <t>GASTAÑADUI ZAVALA PATRICIA VIOLETA</t>
  </si>
  <si>
    <t>BACHILLER EN CIENCIAS ADMININISTRATIVAS</t>
  </si>
  <si>
    <t>MANTILLA IPARRAGUIRRE IVAN ANDRES</t>
  </si>
  <si>
    <t>MORI MIRANDA MELISSA</t>
  </si>
  <si>
    <t>POLO TIRADO DE PAJARES DIOSELINDA ELENA</t>
  </si>
  <si>
    <t>BACHILLER EN CONTABILIDAD</t>
  </si>
  <si>
    <t>REBAZA MERINO ANITA EMILIA</t>
  </si>
  <si>
    <t>SALAS RABANAL CESAR AUGUSTO</t>
  </si>
  <si>
    <t>SILVESTRE CONTRERAS JOSE CARLOS CESAR</t>
  </si>
  <si>
    <t>BACHILLER EN DERECHO</t>
  </si>
  <si>
    <t>TORRES SARAVIA JORGE LUIS</t>
  </si>
  <si>
    <t>VALLEJOS FLORIAN LUIS ANGEL</t>
  </si>
  <si>
    <t>CARRANZA ORTIZ ANTONELLA LIZBETH</t>
  </si>
  <si>
    <t>42,600.00</t>
  </si>
  <si>
    <t>CASTILLO MORALES JOHANNA PATRICK</t>
  </si>
  <si>
    <t>CUBAS LEIVA DERBY NATHALY</t>
  </si>
  <si>
    <t>LUJAN LINARES IRMA VERONICA</t>
  </si>
  <si>
    <t>INGENIERO INFORMATICO</t>
  </si>
  <si>
    <t>VELASQUEZ HERNANDEZ CRISTIAN ANIBAL</t>
  </si>
  <si>
    <t>AGUILAR SABOGAL JOSE LUIS</t>
  </si>
  <si>
    <t>INGENIERO ESTADISTICO</t>
  </si>
  <si>
    <t>6,100.00</t>
  </si>
  <si>
    <t>AHON RIOS MILAGROS ANTONIA</t>
  </si>
  <si>
    <t>ALCANTARA ORTIZ CARLOS ANTONIO</t>
  </si>
  <si>
    <t>ALFARO VASQUEZ PEDRO ARMANDO</t>
  </si>
  <si>
    <t>ANDRADE MARTINEZ HILDA MERCEDES</t>
  </si>
  <si>
    <t>DOCTORADO EN GESTION PUBLICA Y GOBERNABILIDAD</t>
  </si>
  <si>
    <t>BACA LOZANO ASTRID JOSSELINE</t>
  </si>
  <si>
    <t>BALTODANO RODRIGUEZ DE CANO PATRICIA ELIZABETH</t>
  </si>
  <si>
    <t>BECERRA SAGUMA LISBETH ROXANA</t>
  </si>
  <si>
    <t>BACHILLER EN INGENIERIA DE SISTEMAS</t>
  </si>
  <si>
    <t>BOCANEGRA MORAN YHADIRA CHRISTY</t>
  </si>
  <si>
    <t>LICENCIADO EN PSICOLOGIA</t>
  </si>
  <si>
    <t>CAMPOS VALERIANO LARRY RODOLFO</t>
  </si>
  <si>
    <t>BACHILLER EN CIENCIAS DE LA COMUNICACION</t>
  </si>
  <si>
    <t>CARDENAS PANDURO SHANA INGRID</t>
  </si>
  <si>
    <t>BACHILLER EN CIENCIAS - CONTABILIDAD</t>
  </si>
  <si>
    <t>CASTILLO RAMOS AMPARO SOLEDAD</t>
  </si>
  <si>
    <t>CASTRO VEREAU JOSE ANTONIO MANUEL</t>
  </si>
  <si>
    <t>CENAS REYNA DANNY ROGER</t>
  </si>
  <si>
    <t>CHAMBERGO COLONA SAMANTHA INGRID</t>
  </si>
  <si>
    <t>CONDOR NOVOA YESSENIA KARINA</t>
  </si>
  <si>
    <t>DAVALOS CASTAÑEDA MARIA MILAGROS</t>
  </si>
  <si>
    <t>DE CHORIE PRIETO JAVIER FERNANDO</t>
  </si>
  <si>
    <t>DEL RIO RODRIGUEZ LINDA ESTRELLA</t>
  </si>
  <si>
    <t>DIAZ PESANTES ADA MIREYA</t>
  </si>
  <si>
    <t>FRIAS GONZALEZ DEISE</t>
  </si>
  <si>
    <t>LICENCIADO EN ANTROPOLOGIA SOCIAL</t>
  </si>
  <si>
    <t>GARATE CALLE ANA SOFIA</t>
  </si>
  <si>
    <t>GARCIA BARTRA LOISITH ALICIA</t>
  </si>
  <si>
    <t>GONZALES PEREZ KATTIA ROSSMERY</t>
  </si>
  <si>
    <t>GURREONERO LUJAN LUZ MARIELA</t>
  </si>
  <si>
    <t>HORNA ALFARO SARA YSABEL</t>
  </si>
  <si>
    <t>INFANTE RODRIGUEZ LUCIA MIRELY</t>
  </si>
  <si>
    <t>INGA ARISTA JACK HENDRIX</t>
  </si>
  <si>
    <t>JAICO MONTALVO KARINA LENNY</t>
  </si>
  <si>
    <t>JIMENEZ VILLARREAL ESTELA PATRICIA</t>
  </si>
  <si>
    <t>36,679.00</t>
  </si>
  <si>
    <t>LANGLE LEYVA VICTOR RAUL GONZALO</t>
  </si>
  <si>
    <t>LECCA AGUIRRE CARMEN ROSA</t>
  </si>
  <si>
    <t>LEON MORA CONSTANTE YSMAEL</t>
  </si>
  <si>
    <t>LEYVA CORDOVA WILDER ALEX</t>
  </si>
  <si>
    <t>LINARES JARA TERESA DE JESUS</t>
  </si>
  <si>
    <t>MANTILLA ALAYO RAYSSA XIMENA</t>
  </si>
  <si>
    <t>LICENCIADO EN ENFERMERIA</t>
  </si>
  <si>
    <t>MARCELO CORDOVA ALFREDO JAIME</t>
  </si>
  <si>
    <t>MAS TEJADA ANA CECILIA</t>
  </si>
  <si>
    <t>MEDINA ALVA ALEX</t>
  </si>
  <si>
    <t>MEDINA PLASENCIA JHANNISE FIORELLA</t>
  </si>
  <si>
    <t>MORALES FASANANDO CINTHIA LUZ</t>
  </si>
  <si>
    <t>MORALES RUIZ GASTON</t>
  </si>
  <si>
    <t>NEGREROS JUAREZ ANA LISETH</t>
  </si>
  <si>
    <t>NUÑEZ CUEVA LUIS CARLOS</t>
  </si>
  <si>
    <t>24,300.00</t>
  </si>
  <si>
    <t>PICHON YUPANQUI SANTIAGO KENYO</t>
  </si>
  <si>
    <t>PINILLOS ALAYO JULIO HENRY</t>
  </si>
  <si>
    <t>PLASENCIA ULCO JEAN JHONNATAN</t>
  </si>
  <si>
    <t>PORTALES RAMIREZ DE PEREZ CATALINA DEL PILAR</t>
  </si>
  <si>
    <t>PROFESORA DE EDUCACION PRIMARIA</t>
  </si>
  <si>
    <t>PRIETO VILLENA RODRIGO</t>
  </si>
  <si>
    <t>REYES CAMPOS ELEODORO ANDRES</t>
  </si>
  <si>
    <t>BACHILLER EN CIENCIAS FISICAS Y MATEMATICAS</t>
  </si>
  <si>
    <t>ROBLES LINARES RAUL ENRIQUE</t>
  </si>
  <si>
    <t>RODRIGUEZ FLORIANO FERNANDO DENNIS</t>
  </si>
  <si>
    <t>ROJAS CHAVARRY CYNTHIA MAGNOLIA</t>
  </si>
  <si>
    <t>32,171.11</t>
  </si>
  <si>
    <t>SEVILLANO SALVADOR VICTOR MANUEL</t>
  </si>
  <si>
    <t>SIFUENTES MARQUINA SANTOS LUCIANO</t>
  </si>
  <si>
    <t>SILVA VILCHEZ MARCO ANTONIO</t>
  </si>
  <si>
    <t>TAFUR JARA DE SANCHEZ PATRICIA</t>
  </si>
  <si>
    <t>TAMAY FLORES AURIA CECILIA</t>
  </si>
  <si>
    <t>TANAKA SANTILLAN MARIANA LOURDES JANAKO</t>
  </si>
  <si>
    <t>TERRONES CASTAÑEDA EVELIN LIZET</t>
  </si>
  <si>
    <t>TORRES TORREL JOSE LUIS</t>
  </si>
  <si>
    <t>MAESTRIA</t>
  </si>
  <si>
    <t>TUCTO YOPLA ERICK JEFFERSON</t>
  </si>
  <si>
    <t>VALLEJOS ROJAS YAQUELINE JANET</t>
  </si>
  <si>
    <t>VALVERDE REBAZA CLEYDEE LISSET</t>
  </si>
  <si>
    <t>VASQUEZ SILVA SANDRA MARIANA</t>
  </si>
  <si>
    <t>VASQUEZ VEGA LUCY JACQUELINE</t>
  </si>
  <si>
    <t>13,422.00</t>
  </si>
  <si>
    <t>VELIZ FACHO PEDRO SEBASTIAN</t>
  </si>
  <si>
    <t>VERA LLALLE YANNINA MELISSA</t>
  </si>
  <si>
    <t>32,449.55</t>
  </si>
  <si>
    <t>VILCHEZ VALDEZ EDGARD WILLIAM</t>
  </si>
  <si>
    <t>VILLANUEVA PEREZ IVONNE LISSETTE</t>
  </si>
  <si>
    <t>2,880.00</t>
  </si>
  <si>
    <t>CHAVA GONZALEZ NORMA GRACIELA</t>
  </si>
  <si>
    <t>TECNICO EN COMPUTACION</t>
  </si>
  <si>
    <t>PROFESIONAL TECNICO</t>
  </si>
  <si>
    <t>35,160.00</t>
  </si>
  <si>
    <t>17,280.00</t>
  </si>
  <si>
    <t>RODRIGUEZ COELLO JULIO CESAR</t>
  </si>
  <si>
    <t>ADMINISTRACION DE EMPRESAS</t>
  </si>
  <si>
    <t>SECUNDARIA COMPLETA</t>
  </si>
  <si>
    <t>2,700.00</t>
  </si>
  <si>
    <t>VARGAS URQUIAGA MARIA DEL CARMEN</t>
  </si>
  <si>
    <t>COBA TERAN RUDYARD MIGUEL</t>
  </si>
  <si>
    <t>INGENIERO INFORMATICO Y DE SISTEMAS</t>
  </si>
  <si>
    <t>31,940.14</t>
  </si>
  <si>
    <t>15,600.00</t>
  </si>
  <si>
    <t>ALFARO BERMUDEZ MARIA ELIZABETH</t>
  </si>
  <si>
    <t>BACHILLER EN ADMINISTRACION</t>
  </si>
  <si>
    <t>ALFARO FLORES EDUARDO GUSTAVO</t>
  </si>
  <si>
    <t>BACHILLER EN CIENCIAS DE LA COMPUTACION</t>
  </si>
  <si>
    <t>ASCATE DIAZ KATHERINA LIZBETH</t>
  </si>
  <si>
    <t>AZABACHE MORILLAS PEDRO JAVIER</t>
  </si>
  <si>
    <t>CALDERON CASTILLO JORGE ALFREDO</t>
  </si>
  <si>
    <t>CASTAÑEDA RAMIREZ ROSY GIULIANA</t>
  </si>
  <si>
    <t>LICENCIADO EN EDUCACION INICIAL</t>
  </si>
  <si>
    <t>CASTILLO CORDOVA VICTOR JULIO</t>
  </si>
  <si>
    <t>BACH. EN ADMINISTRACION Y GESTION COMERCIAL</t>
  </si>
  <si>
    <t>CASTILLO LOZADA OSWALDO ALEXANDER</t>
  </si>
  <si>
    <t>CASTILLO SCHMIEL NORMA XIMENA INGERBORTH</t>
  </si>
  <si>
    <t>CASTRO CRUZ ROXANA YENI</t>
  </si>
  <si>
    <t>30,664.90</t>
  </si>
  <si>
    <t>15,080.70</t>
  </si>
  <si>
    <t>CHACON CRUZ SONIA ROXANA</t>
  </si>
  <si>
    <t>LICENCIADO EN TURISMO</t>
  </si>
  <si>
    <t>CHAVEZ ARANA MARIA LAURA</t>
  </si>
  <si>
    <t>BACHILLER EN ECONOMIA</t>
  </si>
  <si>
    <t>CHAVEZ ROJAS RICARDO ALBERTO</t>
  </si>
  <si>
    <t>DIAZ SAUCEDA KEYLA MILEY</t>
  </si>
  <si>
    <t>BACHILLER EN CIENCIAS ECONOMICAS</t>
  </si>
  <si>
    <t>27,585.68</t>
  </si>
  <si>
    <t>ESPEJO MELENDEZ OSWALDO DANIEL</t>
  </si>
  <si>
    <t>FERNANDEZ BURGOS GABY SOLEDAD</t>
  </si>
  <si>
    <t>GAMBOA MEZA KATTY EVELING</t>
  </si>
  <si>
    <t>PROFESIONAL TECNICO EN CONTABILIDAD</t>
  </si>
  <si>
    <t>GONZALES MENDIETA TERESITA</t>
  </si>
  <si>
    <t>BACHILLER EN OBSTETRICIA</t>
  </si>
  <si>
    <t>GUTIERREZ VELASQUEZ BRIGITTE ALEJANDRA</t>
  </si>
  <si>
    <t>PROFESIONAL TECNICO EN COMPUTACION E INFORMATICA</t>
  </si>
  <si>
    <t>MARTEL ACEVEDO MIRIAM ROMELLY</t>
  </si>
  <si>
    <t>NEIRA DIAZ MONICA GIOVANNA</t>
  </si>
  <si>
    <t>PAREDES MONTENEGRO JAHIR JOSHUA</t>
  </si>
  <si>
    <t>PEREDA MARINES EDITH ELENA</t>
  </si>
  <si>
    <t>PROFESOR DE EDUCACION SECUNDARIA COMUN</t>
  </si>
  <si>
    <t>PERICHE PRESCOTT ROSMEDIT KATERINE</t>
  </si>
  <si>
    <t>MARKETING Y DIRECCION DE EMPRESAS</t>
  </si>
  <si>
    <t>POLO BALLENA MARTINA ROSA</t>
  </si>
  <si>
    <t>PRIETO RIOS SEGUNDO</t>
  </si>
  <si>
    <t>RAFAEL SANTIAGO ANTERO GIL</t>
  </si>
  <si>
    <t>RELACIONES PUBLICAS</t>
  </si>
  <si>
    <t>RAVELLO RODRIGUEZ VANIA LISSETTE</t>
  </si>
  <si>
    <t>BACHILLER EN CIENCIAS SOCIALES</t>
  </si>
  <si>
    <t>25,818.36</t>
  </si>
  <si>
    <t>RODRIGUEZ VILLALOBOS JORGE ANDRES</t>
  </si>
  <si>
    <t>ROSALES CACHAY ALIZ NICOLL MILAGRITOS</t>
  </si>
  <si>
    <t>SALINAS TOMAPASCA HUGO DAVID</t>
  </si>
  <si>
    <t>SICHEZ BARRENECHEA LUIS MIGUEL</t>
  </si>
  <si>
    <t>14,792.99</t>
  </si>
  <si>
    <t>SUAREZ GUTIERREZ KATHERINE MALEXI</t>
  </si>
  <si>
    <t>TECNICO EN ADMINISTRACION DE EMPRESAS</t>
  </si>
  <si>
    <t>TORIBIO CALDERON JULIO CESAR</t>
  </si>
  <si>
    <t>ULLOA MELENDEZ SONIA MARISOL</t>
  </si>
  <si>
    <t>URIOL CARRANZA ANA CECILIA</t>
  </si>
  <si>
    <t>USQUIANO HUAMAN VANESSA</t>
  </si>
  <si>
    <t>ENFERMERIA TECNICA</t>
  </si>
  <si>
    <t>VARAS GUZMAN ERICK ELVIS</t>
  </si>
  <si>
    <t>VARGAS CHANDUVI EDSON JAVIER</t>
  </si>
  <si>
    <t>VASQUEZ SANCHEZ LILIANA JACKELINE</t>
  </si>
  <si>
    <t>PROFESIONAL TECNICO EN MERCADOTECNIA</t>
  </si>
  <si>
    <t>VASQUEZ VELASQUEZ CARMEN ROSA DE JESUS</t>
  </si>
  <si>
    <t>BACHILLER EN ARQUITECTURA</t>
  </si>
  <si>
    <t>JARA AROCA CONSUELO MARIBEL</t>
  </si>
  <si>
    <t>29,400.00</t>
  </si>
  <si>
    <t>2,300.00</t>
  </si>
  <si>
    <t>ALCANTARA COSAVALENTE EDDY ROMAN</t>
  </si>
  <si>
    <t>28,200.00</t>
  </si>
  <si>
    <t>13,800.00</t>
  </si>
  <si>
    <t>ALCANTARA YBAÑEZ DENNYS IVAN</t>
  </si>
  <si>
    <t>ALVAREZ SOLAR VANESSA LISSET</t>
  </si>
  <si>
    <t>DOCTORADO EN DERECHO</t>
  </si>
  <si>
    <t>ANTUÑANO CISNEROS CAROLINA DARIA</t>
  </si>
  <si>
    <t>PROFESIONAL TECNICO EN SECRETARIADO EJECUTIVO</t>
  </si>
  <si>
    <t>4,700.00</t>
  </si>
  <si>
    <t>ARROYO ULLOA OSCAR JOSE</t>
  </si>
  <si>
    <t>BALLENA DAZA YULY MERCEDES</t>
  </si>
  <si>
    <t>BAZAN ALVA FRIDA RINETTE</t>
  </si>
  <si>
    <t>BENGOA JARA WILFREDO ALEJANDRO</t>
  </si>
  <si>
    <t>BENITES GUILLEN NILTON EDUARDO</t>
  </si>
  <si>
    <t>BERMUDEZ CORCUERA MARCELA DORIS</t>
  </si>
  <si>
    <t>CABANILLAS LAVADO GUILLERMO ALEXANDER</t>
  </si>
  <si>
    <t>CABANILLAS TEJADA ADAN</t>
  </si>
  <si>
    <t>CANCHACHI VILLAJULCA FELIX ADOLFO</t>
  </si>
  <si>
    <t>CARBAJAL BRICEÑO ALCIRA BELERMINA</t>
  </si>
  <si>
    <t>CARRANZA MEDINA DAVID EDYNSON</t>
  </si>
  <si>
    <t>CUEVA ARTEAGA JUBITZA ROSSLADY</t>
  </si>
  <si>
    <t>DAVILA GALLARDO YELICE LIZZET</t>
  </si>
  <si>
    <t>INGENIERO AGRO INDUSTRIAL</t>
  </si>
  <si>
    <t>DE BRACAMONTE MORALES PEDRO JESUS</t>
  </si>
  <si>
    <t>ESCALANTE SALDAÑA EMMA ELIZABETH</t>
  </si>
  <si>
    <t>ESQUIVEL SARMIENTO MANUEL ASUNCIÓN</t>
  </si>
  <si>
    <t>ESTELA LA ROSA SERGIO ANDRES</t>
  </si>
  <si>
    <t>28,270.62</t>
  </si>
  <si>
    <t>FARIAS RUIZ ANABELLE</t>
  </si>
  <si>
    <t>FLORES BERNABE CLAUDIO ENRIQUE</t>
  </si>
  <si>
    <t>GARCIA DELGADO ROCIO DEL PILAR</t>
  </si>
  <si>
    <t>BACHILLER EN EDUCACION</t>
  </si>
  <si>
    <t>16,400.00</t>
  </si>
  <si>
    <t>GIRALDO ALVARON JANINA MILADY</t>
  </si>
  <si>
    <t>PROFESOR EDUCACION INICIAL</t>
  </si>
  <si>
    <t>GRAUS VERA HEINER WALDY</t>
  </si>
  <si>
    <t>BACHILLER EN INGENIERIA INDUSTRIAL</t>
  </si>
  <si>
    <t>GUERRA PRADO ELVIRA ROXANA</t>
  </si>
  <si>
    <t>GUIBERT COLLANTES SANDRA CAROLINA</t>
  </si>
  <si>
    <t>28,220.26</t>
  </si>
  <si>
    <t>GUTIERREZ ESCARCENA DEISY JAZZELL</t>
  </si>
  <si>
    <t>IBAÑEZ CARRANZA MAX FREDDY</t>
  </si>
  <si>
    <t>BACHILLER EN DERECHO Y CIENCIAS POLITICAS</t>
  </si>
  <si>
    <t>INQUILLA REYES MIGUEL FERNANDO</t>
  </si>
  <si>
    <t>JARA MORILLO ROSA TERESA</t>
  </si>
  <si>
    <t>28,300.32</t>
  </si>
  <si>
    <t>LECCA CHAVEZ JOSE ALBERTO</t>
  </si>
  <si>
    <t>PROFESIONAL TECNICO EN FISIOTERAPIA Y REHABILITACION</t>
  </si>
  <si>
    <t>LEON BENITES XIMENA ALICIA BEATRIZ</t>
  </si>
  <si>
    <t>MANTILLA CASTAÑEDA JORGE EDUARDO</t>
  </si>
  <si>
    <t>INGENIERO METALURGISTA</t>
  </si>
  <si>
    <t>MANTILLA PITTA LUIS RODOLFO ENRIQUE</t>
  </si>
  <si>
    <t>MAYORCA SANCHEZ CYNTHIA PATRICIA</t>
  </si>
  <si>
    <t>MORALES MANRIQUE GILMER ALBERTO</t>
  </si>
  <si>
    <t>MORALES ROJAS ESTHER NATALI</t>
  </si>
  <si>
    <t>23,673.68</t>
  </si>
  <si>
    <t>NECIOSUP ZAVALETA WENDY ROXANA</t>
  </si>
  <si>
    <t>NUÑUVERO ALZA HERLESS OMAR DIMITRI</t>
  </si>
  <si>
    <t>PABLO OTINIANO RICHARD MITCHEL</t>
  </si>
  <si>
    <t>PACHECO LAZARO CARLA MAGALY</t>
  </si>
  <si>
    <t>26,565.63</t>
  </si>
  <si>
    <t>PARDO NAVARRO MIGUEL ANGEL</t>
  </si>
  <si>
    <t>PAREDES LEYVA MARIA ANGELICA</t>
  </si>
  <si>
    <t>PAREDES RIOS SHIRLEY VANESSA</t>
  </si>
  <si>
    <t>PINILLOS JACOBO DEYSI CAROLINA</t>
  </si>
  <si>
    <t>PLASENCIA CORONADO DORA LIZETH</t>
  </si>
  <si>
    <t>PONCE ROSILLO DE GONZALES DEL VALLE ROSALYN ELIANA</t>
  </si>
  <si>
    <t>26,424.45</t>
  </si>
  <si>
    <t>9,200.00</t>
  </si>
  <si>
    <t>PONGO MENDO JORGE FERNANDO</t>
  </si>
  <si>
    <t>RAMIREZ FRONTADO DIEGO ARTURO</t>
  </si>
  <si>
    <t>ADMINISTRACION</t>
  </si>
  <si>
    <t>REBAZA IPARRAGUIRRE ALFONSO EULER</t>
  </si>
  <si>
    <t>REGIS MACHUCA CARLOS ROBERTO</t>
  </si>
  <si>
    <t>RODRIGUEZ CRUZADO BENYTA IVONNE</t>
  </si>
  <si>
    <t>6,900.00</t>
  </si>
  <si>
    <t>RODRIGUEZ RODRIGUEZ MANUEL ENRIQUE</t>
  </si>
  <si>
    <t>RODRIGUEZ VARGAS YESSENIA LILIAM</t>
  </si>
  <si>
    <t>ROJAS CAMACHO JENY JUDITH</t>
  </si>
  <si>
    <t>RUNCIMAN BENITES MARCO ANTONIO</t>
  </si>
  <si>
    <t>SAAVEDRA CORONEL MARIE ZENETH</t>
  </si>
  <si>
    <t>SANCHEZ ROMERO ALDO ABRAHAM</t>
  </si>
  <si>
    <t>SUPO CORNEJO KAREN LILIBET</t>
  </si>
  <si>
    <t>11,500.00</t>
  </si>
  <si>
    <t>TERAN PIANTO HENDER MIGUEL</t>
  </si>
  <si>
    <t>URBANO ASCENCIO JAVIER ALFREDO</t>
  </si>
  <si>
    <t>URBINA BENITES CELICA CECILIA</t>
  </si>
  <si>
    <t>VALDEZ TABOADA ROSMERIE</t>
  </si>
  <si>
    <t>VASQUEZ BEJAR CARLOS</t>
  </si>
  <si>
    <t>PROFESOR EDUCACION FISICA</t>
  </si>
  <si>
    <t>VASQUEZ NICHO ELMER DANIEL</t>
  </si>
  <si>
    <t>VELASQUEZ SAN MIGUEL ROSA ELIANA</t>
  </si>
  <si>
    <t>VEREAU MORENO GONZALO</t>
  </si>
  <si>
    <t>VILCHEZ TELLO YASMIN DEL ROCIO</t>
  </si>
  <si>
    <t>VILLEGAS REYES LORENA AZUCENA</t>
  </si>
  <si>
    <t>TECNICO</t>
  </si>
  <si>
    <t>ALVA FIGUEROA KATIA KARINA</t>
  </si>
  <si>
    <t>13,200.00</t>
  </si>
  <si>
    <t>MONZON SANDOVAL NICANOR JOEL</t>
  </si>
  <si>
    <t>MECANICO DE AUTOMOTORES DIESEL</t>
  </si>
  <si>
    <t>RODRIGUEZ ULLOA SUSANA PATRICIA</t>
  </si>
  <si>
    <t>ALFARO AGUILAR EBER NOE</t>
  </si>
  <si>
    <t>24,600.00</t>
  </si>
  <si>
    <t>ALVARADO AYLLON BLANCO JHUSTY</t>
  </si>
  <si>
    <t>BOY MENDOZA YENY ELIZABETT</t>
  </si>
  <si>
    <t>CHAVEZ CHAVARRIA ELENA CLARA</t>
  </si>
  <si>
    <t>MANTILLA PAREDES DIEGO ALEJANDRO</t>
  </si>
  <si>
    <t>SECUNDARIA</t>
  </si>
  <si>
    <t>NARVAEZ LIÑAN VICTOR HUMBERTO</t>
  </si>
  <si>
    <t>PALACIOS MENDOZA WILBER</t>
  </si>
  <si>
    <t>INGENIERO AGRICOLA</t>
  </si>
  <si>
    <t>RODRIGUEZ HERRERA KARLA BEATRIZ</t>
  </si>
  <si>
    <t>SANCHEZ CASTRO ANDRES</t>
  </si>
  <si>
    <t>SEVILLANO CAMPOS MARIA LINDALI</t>
  </si>
  <si>
    <t>7,333.34</t>
  </si>
  <si>
    <t>TARAZONA YPARRAGUIRRE FREDY EDUARDO</t>
  </si>
  <si>
    <t>TORIBIO CALDERON MARCO GUILLIANO</t>
  </si>
  <si>
    <t>ELECTRICIDAD</t>
  </si>
  <si>
    <t>TORRES VARAS JEANETTE FANNY</t>
  </si>
  <si>
    <t>LICENCIADO EN OBSTETRICIA</t>
  </si>
  <si>
    <t>VILLANUEVA NAMOC MIGUEL ANTONIO</t>
  </si>
  <si>
    <t>ACOSTA FLORES ALFREDO</t>
  </si>
  <si>
    <t>22,200.00</t>
  </si>
  <si>
    <t>AGUILAR DOMINGUEZ DOYLI SELENE</t>
  </si>
  <si>
    <t>SECRETARIADO EJECUTIVO</t>
  </si>
  <si>
    <t>CAMACHO SINTI DONALSON</t>
  </si>
  <si>
    <t>CASTILLO AMAYA SEGUNDO MARTIN</t>
  </si>
  <si>
    <t>CASTRO LOAYZA MATILDE ELIZABETH</t>
  </si>
  <si>
    <t>CHICO UREÑA FLOR YSABEL</t>
  </si>
  <si>
    <t>ENCOMENDEROS CHANG GLADYS LILIANA</t>
  </si>
  <si>
    <t>FERRADAS ZUÑIGA JESSICA DEL CARMEN</t>
  </si>
  <si>
    <t>GALOQUIN SANCHEZ RICARDO LUTY</t>
  </si>
  <si>
    <t>GUZMAN BLAS ARMANDO ARTURO</t>
  </si>
  <si>
    <t>MECANICO DE MAQUINAS HERRAMIENTAS</t>
  </si>
  <si>
    <t>INGA ARISTA WILL JHOHAN</t>
  </si>
  <si>
    <t>JARAMILLO REYNA JONATHAN RANDY</t>
  </si>
  <si>
    <t>3,700.00</t>
  </si>
  <si>
    <t>LAYZA CASTILLO CARLOS ALBERTO</t>
  </si>
  <si>
    <t>LEON ZAPATA ANGIE DE FATIMA</t>
  </si>
  <si>
    <t>8,340.00</t>
  </si>
  <si>
    <t>LLERENA LEYTON FRANZ AUGUSTO</t>
  </si>
  <si>
    <t>MONTALVAN SOTO CARMEN ROSA</t>
  </si>
  <si>
    <t>MONZON BRICEÑO JUAN CARLOS</t>
  </si>
  <si>
    <t>MORAN PONCE ERIKA MILAGRITOS</t>
  </si>
  <si>
    <t>PROFESIONAL TECNICO EN ADMINISTRACION</t>
  </si>
  <si>
    <t>MUÑOZ EGUSQUIZA D. BETANCOURT ISOLINA ROSARIO</t>
  </si>
  <si>
    <t>PALACIOS POLO ALFREDO ELEAZAR</t>
  </si>
  <si>
    <t>TECNICO AGROPECUARIO</t>
  </si>
  <si>
    <t>PAREDES TRUJILLO JUAN JOSÉ</t>
  </si>
  <si>
    <t>AUXILIAR DE CONTABILIDAD</t>
  </si>
  <si>
    <t>REVILLA FABIAN LISBETH MARISELI</t>
  </si>
  <si>
    <t>16,620.00</t>
  </si>
  <si>
    <t>RODRIGUEZ ESCOBAL VILMA ROCIO</t>
  </si>
  <si>
    <t>RODRIGUEZ MEREGILDO CARLOS ALBERTO</t>
  </si>
  <si>
    <t>TECNICO EN COMPUTACION E INFORMATICA</t>
  </si>
  <si>
    <t>ROJAS PAREDES PAOLA JESUS</t>
  </si>
  <si>
    <t>COMPUTACION E INFORMATICA</t>
  </si>
  <si>
    <t>SANCHEZ SIGUEÑAS YUDIT</t>
  </si>
  <si>
    <t>SANTIAGO ESQUERRE JHON MICHEL</t>
  </si>
  <si>
    <t>SAUCEDO RODRIGUEZ LUIS ALBERTO</t>
  </si>
  <si>
    <t>SOTERO ALVA VALENTIN ALFREDO</t>
  </si>
  <si>
    <t>TECNICO EN COMPUTACION IBM</t>
  </si>
  <si>
    <t>TERRY ARELLANO ROSMERY</t>
  </si>
  <si>
    <t>YUPANQUI NUÑEZ KEVIN</t>
  </si>
  <si>
    <t>ZELADA VELA MANUEL ALEJANDRO</t>
  </si>
  <si>
    <t>BACHILLER EN CIENCIAS CONTABLES Y FINANCIERAS</t>
  </si>
  <si>
    <t>ZUMARAN CRUZADO ALEXANDER DUSTIN</t>
  </si>
  <si>
    <t>TÉCNICO LABORATORIO CLÍNICO.</t>
  </si>
  <si>
    <t>LOPEZ SICCHA ELIZABETH MARLENY</t>
  </si>
  <si>
    <t>10,200.00</t>
  </si>
  <si>
    <t>VALLEJOS ORUNA RITA MARIA</t>
  </si>
  <si>
    <t>VASQUEZ CRUZ KATERINE SHEYLA</t>
  </si>
  <si>
    <t>1,647.20</t>
  </si>
  <si>
    <t>DIAZ REBAZA ANA EDELMIRA</t>
  </si>
  <si>
    <t>20,366.40</t>
  </si>
  <si>
    <t>9,883.20</t>
  </si>
  <si>
    <t>1,600.00</t>
  </si>
  <si>
    <t>MEDINA LESCANO JULIO CESAR</t>
  </si>
  <si>
    <t>INGENIERO PESQUERO</t>
  </si>
  <si>
    <t>16,300.00</t>
  </si>
  <si>
    <t>SAENZ VASQUEZ SANTOS RUPERTO</t>
  </si>
  <si>
    <t>9,600.00</t>
  </si>
  <si>
    <t>1,597.20</t>
  </si>
  <si>
    <t>GOICOCHEA CANEPA HAYDEE MARIA</t>
  </si>
  <si>
    <t>19,766.40</t>
  </si>
  <si>
    <t>9,583.20</t>
  </si>
  <si>
    <t>SANCHEZ RIVERO ROCIO DEL PILAR</t>
  </si>
  <si>
    <t>4,791.60</t>
  </si>
  <si>
    <t>1,500.00</t>
  </si>
  <si>
    <t>AGUILAR NAMOC CESAR EDUARDO</t>
  </si>
  <si>
    <t>AGUSTIN DIAZ WILFREDO</t>
  </si>
  <si>
    <t>ANDRADE HUANES KATHERIN SOPHIA</t>
  </si>
  <si>
    <t>3,100.00</t>
  </si>
  <si>
    <t>ARCE SALAZAR DE SANTOYO MARTHA TERESA</t>
  </si>
  <si>
    <t>CONTABILIDAD</t>
  </si>
  <si>
    <t>AVILA ORTIZ VICTOR ANTONIO</t>
  </si>
  <si>
    <t>BANDA MEDINA OSCAR</t>
  </si>
  <si>
    <t>BARRIENTOS CASTILLO ALEXANDRA</t>
  </si>
  <si>
    <t>BAY JULCA AMADA RUKMINI</t>
  </si>
  <si>
    <t>BENITES DE LA CRUZ PAOLA FRANCISCA</t>
  </si>
  <si>
    <t>BENITES PAZ GUSTAVO ADOLFO</t>
  </si>
  <si>
    <t>CABALLERO PALACIOS TITO MICHAEL</t>
  </si>
  <si>
    <t>18,453.33</t>
  </si>
  <si>
    <t>CAYETANO ZAVALETA LUIS ENRIQUE</t>
  </si>
  <si>
    <t>CENTURION SAAVEDRA RODOLFO ABELARDO</t>
  </si>
  <si>
    <t>CHARCAPE QUIROZ RAFEL EDUARDO</t>
  </si>
  <si>
    <t>CORCUERA BURGOS AYULISA AMPARO</t>
  </si>
  <si>
    <t>CORTEZ COCHACHIN DEYSI VICTORIA</t>
  </si>
  <si>
    <t>CUEVA VERTIZ JOSE NICOLAS</t>
  </si>
  <si>
    <t>DE LA VEGA PANDO LUIS ALBERTO</t>
  </si>
  <si>
    <t>DIAZ BRICEÑO CARLOS ALBERTO</t>
  </si>
  <si>
    <t>DIAZ CABANILLAS MARCO ANTONIO</t>
  </si>
  <si>
    <t>DIAZ LEZAMA LENIN</t>
  </si>
  <si>
    <t>MECANICA DE AUTOMOTORES</t>
  </si>
  <si>
    <t>DIAZ MARCHENA TEOFILO BULMARO</t>
  </si>
  <si>
    <t>ESCOBAR OLGUIN HOLLAN LUIS</t>
  </si>
  <si>
    <t>FLORES REYES GENARO NELSON</t>
  </si>
  <si>
    <t>AGROPECUARIA</t>
  </si>
  <si>
    <t>FLORES SALINAS JOHANNY BEATRIZ</t>
  </si>
  <si>
    <t>GALARZA MORENO DE TOMAS CONCEPCION CONSUELO</t>
  </si>
  <si>
    <t>GARCIA LOZANO ENA MARINA</t>
  </si>
  <si>
    <t>GARCIA RODRIGUEZ STEPHEN ARQUIMEDES</t>
  </si>
  <si>
    <t>GONZALES RODRIGUEZ FLOR JANETE</t>
  </si>
  <si>
    <t>GUEVARA GALDOS JUAN JULIO</t>
  </si>
  <si>
    <t>GUTIERREZ VASQUEZ JUAN PEDRO</t>
  </si>
  <si>
    <t>PROFESOR EDUCACION SECUNDARIA</t>
  </si>
  <si>
    <t>HERRERA ARCELA EDSON EDUARDO</t>
  </si>
  <si>
    <t>INCA PARIONA LUCY ADELA</t>
  </si>
  <si>
    <t>SECRETARIADO EJECUTIVO COMPUTARIZADO</t>
  </si>
  <si>
    <t>IPARRAGUIRRE VEGA AHIDA LORENZA</t>
  </si>
  <si>
    <t>JIMENEZ CUYAN ROLANDO</t>
  </si>
  <si>
    <t>JIMENEZ SABA CESAR AUGUSTO</t>
  </si>
  <si>
    <t>LEON ARANA ESTHEFANY JHOSSELY</t>
  </si>
  <si>
    <t>ASISTENTE DE GERENCIA</t>
  </si>
  <si>
    <t>LIZA GOMERO GARY JESUS</t>
  </si>
  <si>
    <t>LLANOS DE LA CRUZ JACKELIN LETICIA</t>
  </si>
  <si>
    <t>LLANOS RODRIGUEZ CESAR ANTONIO</t>
  </si>
  <si>
    <t>MARCHENA CALLIRGOS CARLOS EDUARDO</t>
  </si>
  <si>
    <t>MARTINEZ POLO CARLOS ALBERTO</t>
  </si>
  <si>
    <t>15,300.00</t>
  </si>
  <si>
    <t>MENDEZ GALVEZ LUIS</t>
  </si>
  <si>
    <t>LICENCIADO EN LINGUISTICA Y LITERATURA</t>
  </si>
  <si>
    <t>MIRANDA PULIDO GUILLERMO VICTOR</t>
  </si>
  <si>
    <t>MOYA IBAÑEZ FERNANDO NATIVIDAD</t>
  </si>
  <si>
    <t>NAVARRETE MENDO SILVIA JACQUELYN</t>
  </si>
  <si>
    <t>ORTEGA RAMIREZ ELIZABETH</t>
  </si>
  <si>
    <t>PALMA CACHO CARLOS EDUARDO</t>
  </si>
  <si>
    <t>PEREZ SOLANO JOEL ENRIQUE</t>
  </si>
  <si>
    <t>PUICON GARCIA JHON WILLIAM</t>
  </si>
  <si>
    <t>REYNA SILVA TEOFILO ANDRES</t>
  </si>
  <si>
    <t>12,300.00</t>
  </si>
  <si>
    <t>RODRIGUEZ ABANTO FLOR NOEMI</t>
  </si>
  <si>
    <t>LICENCIADO EN EDUCACION SECUNDARIA</t>
  </si>
  <si>
    <t>RODRIGUEZ REYNA JUAN JULIO</t>
  </si>
  <si>
    <t>RODRIGUEZ RODRIGUEZ ESMILTER ELISBAN</t>
  </si>
  <si>
    <t>PROFESIONAL TECNICO EN AGROPECUARIA</t>
  </si>
  <si>
    <t>ROMERO ALFARO WILDER RAUL</t>
  </si>
  <si>
    <t>RONCAL MENDOZA ALFREDO LUIS</t>
  </si>
  <si>
    <t>SACHUN IBAÑEZ FABRIZIO ANTONIO</t>
  </si>
  <si>
    <t>SAENZ ROBLES MANUEL ALEJANDRO</t>
  </si>
  <si>
    <t>SANCHEZ ARAUJO ROSALYN MILAGROS</t>
  </si>
  <si>
    <t>INGENIERIA INFORMATICA Y DE SISTEMAS</t>
  </si>
  <si>
    <t>SANCHEZ DEZA PEDRO PABLO</t>
  </si>
  <si>
    <t>SILVA SABANA MONICA CECILIA</t>
  </si>
  <si>
    <t>TAMARIZ MONTORO NINFA MERCEDES</t>
  </si>
  <si>
    <t>TAMAYO CHAVEZ CESAR AUGUSTO</t>
  </si>
  <si>
    <t>TARAZONA IPARRAGUIRRE JUAN CARLOS</t>
  </si>
  <si>
    <t>TORRES BAZAN JUAN FRANCISCO</t>
  </si>
  <si>
    <t>VALVERDE ACUÑA ALEJANDRO</t>
  </si>
  <si>
    <t>VASQUEZ PLASENCIA MICHEL ADRIAN</t>
  </si>
  <si>
    <t>VENTURA GONZALES LUZ DEL ROCIO</t>
  </si>
  <si>
    <t>VILLACORTA ESTEVES ELMO ALBERTO</t>
  </si>
  <si>
    <t>VILLALOBOS ROLDAN SANTOS</t>
  </si>
  <si>
    <t>ZAVALETA CHIROQUE ENRIQUE ALEJANDRO</t>
  </si>
  <si>
    <t>ZUMARAN CHICLAYO HUGO CESAR</t>
  </si>
  <si>
    <t>AUXILIAR</t>
  </si>
  <si>
    <t>1,300.00</t>
  </si>
  <si>
    <t>CABOS AURORA JAIME LEODAN</t>
  </si>
  <si>
    <t>7,800.00</t>
  </si>
  <si>
    <t>CASTILLO DAZA JOSSELYN GERALDINE</t>
  </si>
  <si>
    <t>4,420.00</t>
  </si>
  <si>
    <t>CHACHAPOYAS AYAY JUAN ENRIQUE</t>
  </si>
  <si>
    <t>JESUS RAMIREZ ELIZABETH KAREN</t>
  </si>
  <si>
    <t>SECRETARIADO</t>
  </si>
  <si>
    <t>3,596.67</t>
  </si>
  <si>
    <t>LOAYZA TOLEDO MARCO ANTONIO</t>
  </si>
  <si>
    <t>ÑAMOC ROMERO MARCO ANTONIO</t>
  </si>
  <si>
    <t>REYES TAMARIZ LUIS JOSE</t>
  </si>
  <si>
    <t>RODRIGUEZ VALVERDE FELIX CESAR</t>
  </si>
  <si>
    <t>1,200.00</t>
  </si>
  <si>
    <t>ABANTO MARIÑAS JUAN FRANCISCO</t>
  </si>
  <si>
    <t>7,200.00</t>
  </si>
  <si>
    <t>ALCANTARA MORENO JENNY MARGOT</t>
  </si>
  <si>
    <t>ALCANTARA ZAMBRANO GLORIA LILLY</t>
  </si>
  <si>
    <t>ALVAREZ ROMERO SEGUNDO OSCAR</t>
  </si>
  <si>
    <t>AMAYA VASQUEZ JOSE AUGUSTO</t>
  </si>
  <si>
    <t>ARROYO QUISPE JOSEPH WILLIAN</t>
  </si>
  <si>
    <t>BERMEO VÉLEZ TOMASA MERCEDEZ</t>
  </si>
  <si>
    <t>CABRERA DE LA CRUZ BRAULIO SANTIAGO</t>
  </si>
  <si>
    <t>FLORES VARAS LUIS ALFREDO</t>
  </si>
  <si>
    <t>MECANICA AUTOMOTRIZ</t>
  </si>
  <si>
    <t>GARCIA TELLO VICTOR MANUEL</t>
  </si>
  <si>
    <t>GONZALES MENDOZA EDUARDO PORTALATINO</t>
  </si>
  <si>
    <t>GONZALES SANCHEZ GREGORIO</t>
  </si>
  <si>
    <t>HERNANDEZ PEÑA CANDY ESPERANZA</t>
  </si>
  <si>
    <t>HERRERA ESPEJO WILSON FERNANDO</t>
  </si>
  <si>
    <t>LARREA CARBAJULCA VICTOR HUGO</t>
  </si>
  <si>
    <t>LAZARO NARVAEZ SILVIA</t>
  </si>
  <si>
    <t>LEIVA GUTIERREZ JULIA MAGDALENA</t>
  </si>
  <si>
    <t>LUIS JULIAN EBHER</t>
  </si>
  <si>
    <t>MALABRIGO RAMIREZ CARMEN ROSA</t>
  </si>
  <si>
    <t>MARCELO SABOGAL SEGUNDO ISABEL</t>
  </si>
  <si>
    <t>MARQUINA LAVADO OSCAR AURELIO</t>
  </si>
  <si>
    <t>TECNICO EN CONTABILIDAD</t>
  </si>
  <si>
    <t>MARQUINA SANCHEZ JORGE ARTURO</t>
  </si>
  <si>
    <t>MENDEZ MARIN GILMER DANILO</t>
  </si>
  <si>
    <t>MIRANDA MINAYA JULIO CESAR</t>
  </si>
  <si>
    <t>MURGA CORNEJO WILLIAN ALBERTO</t>
  </si>
  <si>
    <t>OLIVARI LINARES VICTOR ALEJANDRO</t>
  </si>
  <si>
    <t>ORDOÑEZ LINDO PABLO WILFREDO</t>
  </si>
  <si>
    <t>ORLANDO CALDERON ANA PATRICIA</t>
  </si>
  <si>
    <t>PINILLOS AGUILAR YURINSAN ELIZABETH</t>
  </si>
  <si>
    <t>PINILLOS CHUNGA JORGE FELIPE</t>
  </si>
  <si>
    <t>QUIPUZCO ALFARO MARIA ESPERANZA</t>
  </si>
  <si>
    <t>REYES ASCATE JEFFREY LEIRSON</t>
  </si>
  <si>
    <t>12,920.00</t>
  </si>
  <si>
    <t>RIVADENEIRA VASQUEZ DUSTIN JOE</t>
  </si>
  <si>
    <t>RODRIGUEZ VASQUEZ DELIA ROXANA</t>
  </si>
  <si>
    <t>ROJAS SIPIRAN LUIS JOSE</t>
  </si>
  <si>
    <t>RONCAL CASANOVA RAUL GUEDER</t>
  </si>
  <si>
    <t>SALDAÑA BAZAN JULIO LUCAS</t>
  </si>
  <si>
    <t>TAMAYO MIÑANO ALICIA MARGOT</t>
  </si>
  <si>
    <t>TORIBIO VINCES ENRIQUE MANUEL</t>
  </si>
  <si>
    <t>640.00</t>
  </si>
  <si>
    <t>VILLANUEVA VILLALOBOS PEDRO MIGUEL</t>
  </si>
  <si>
    <t>AGÜERO MERINO JEIMY LORENA</t>
  </si>
  <si>
    <t>ALVARADO RAMOS MAJIN LUIS</t>
  </si>
  <si>
    <t>CACHAY DIAZ EDGAR RONALD</t>
  </si>
  <si>
    <t>CARBAJAL ROJAS AGAPITO FLORO</t>
  </si>
  <si>
    <t>FLORES AYLLON CHARLES MARIO</t>
  </si>
  <si>
    <t>GUTIERREZ ANDRADE MARIO CESAR</t>
  </si>
  <si>
    <t>LARA MARIN JUAN RICARDO</t>
  </si>
  <si>
    <t>LUJAN PEÑA RAPHAEL CESAR</t>
  </si>
  <si>
    <t>MEDINA TERRONES HUMBERTO</t>
  </si>
  <si>
    <t>MIGUEL RODRIGUEZ FERNANDO</t>
  </si>
  <si>
    <t>PALACIOS JULIAN ALEJANDRO FRANCISCO</t>
  </si>
  <si>
    <t>PUN YUENG BARRETO VICTOR</t>
  </si>
  <si>
    <t>QUEVEDO QUEVEDO CARLOS FELIPE</t>
  </si>
  <si>
    <t>REQUEJO CAMPOS MANUEL EDUA</t>
  </si>
  <si>
    <t>MECANICA DE PRODUCCION</t>
  </si>
  <si>
    <t>RODRIGUEZ NUREÑA MAX TELESFORO</t>
  </si>
  <si>
    <t>RUIZ VELASQUEZ ANDRES EMILIO</t>
  </si>
  <si>
    <t>12,433.33</t>
  </si>
  <si>
    <t>SALDAÑA GOICOCHEA LUCI MARISA</t>
  </si>
  <si>
    <t>SANCHEZ BACA JOSE EUGENIO</t>
  </si>
  <si>
    <t>SEVILLANO CASTILLO HERMES GREGORIO</t>
  </si>
  <si>
    <t>TAVARA JUAREZ BETTY ANGELICA</t>
  </si>
  <si>
    <t>AUXILIAR DE ENFERMERIA</t>
  </si>
  <si>
    <t>TORO FON JUAN</t>
  </si>
  <si>
    <t>URBINA FARIAS WILMER ALBERTO</t>
  </si>
  <si>
    <t>VARGAS SANCHEZ EXCEQUIEL ARTIDORO</t>
  </si>
  <si>
    <t>VILCHEZ MARQUINA SEGUNDO NOE</t>
  </si>
  <si>
    <t>ZAVALETA URIOL LUIS ALBERTO</t>
  </si>
  <si>
    <t>005 PROYECTO ESPECIAL CHAVIMOCHIC</t>
  </si>
  <si>
    <t>CAP - INCORPORACIÓN POR MANDATO JUDICIAL</t>
  </si>
  <si>
    <t>Técnico en Manejo Cortinas Forestales</t>
  </si>
  <si>
    <t>2,241.35</t>
  </si>
  <si>
    <t>CUBA GUEVARA ARTURO OMAR</t>
  </si>
  <si>
    <t>24,654.85</t>
  </si>
  <si>
    <t>9,187.35</t>
  </si>
  <si>
    <t>Limpieza y Mantenimiento</t>
  </si>
  <si>
    <t>1,844.00</t>
  </si>
  <si>
    <t>HURTADO CASTILLO LUIS ANTONIO</t>
  </si>
  <si>
    <t>5,532.00</t>
  </si>
  <si>
    <t>11,144.78</t>
  </si>
  <si>
    <t>Auxiliar de Campo</t>
  </si>
  <si>
    <t>MONTALVO ARCE LUIS RUBEN</t>
  </si>
  <si>
    <t>2,713.33</t>
  </si>
  <si>
    <t>13,273.33</t>
  </si>
  <si>
    <t>Auxiliar de Topografía</t>
  </si>
  <si>
    <t>1,893.00</t>
  </si>
  <si>
    <t>VALLEJOS QUEZADA PAUL ALEXANDER</t>
  </si>
  <si>
    <t>20,823.00</t>
  </si>
  <si>
    <t>11,440.42</t>
  </si>
  <si>
    <t>Especialista en Planificación</t>
  </si>
  <si>
    <t>COTOS AYALA DELFIN</t>
  </si>
  <si>
    <t>ANTROPOLOGO</t>
  </si>
  <si>
    <t>44,608.00</t>
  </si>
  <si>
    <t>18,100.00</t>
  </si>
  <si>
    <t>GALLARDO MARCHENA LUCERITO DEL PILAR</t>
  </si>
  <si>
    <t>LICENCIADA EN ADMINISTRACION</t>
  </si>
  <si>
    <t>TITULADO</t>
  </si>
  <si>
    <t>4,100.00</t>
  </si>
  <si>
    <t>2,843.00</t>
  </si>
  <si>
    <t>GAMARRA QUIPAS JUDITH FIORELLA</t>
  </si>
  <si>
    <t>ING. AGRICOLA</t>
  </si>
  <si>
    <t>24,307.66</t>
  </si>
  <si>
    <t>15,110.91</t>
  </si>
  <si>
    <t>Ingeniero Especialista en Comercialización</t>
  </si>
  <si>
    <t>4,818.00</t>
  </si>
  <si>
    <t>LOZADA SOLIS CESAR WILFREDO</t>
  </si>
  <si>
    <t>ING.ELECTRICO</t>
  </si>
  <si>
    <t>52,998.00</t>
  </si>
  <si>
    <t>24,260.42</t>
  </si>
  <si>
    <t>4,506.20</t>
  </si>
  <si>
    <t>LUJAN VEREAU MARCO ANTONIO</t>
  </si>
  <si>
    <t>ING. INDUSTRIAL</t>
  </si>
  <si>
    <t>49,475.20</t>
  </si>
  <si>
    <t>16,835.87</t>
  </si>
  <si>
    <t>MARINO VILCHEZ KLEYDAD ERLITA</t>
  </si>
  <si>
    <t>3,102.50</t>
  </si>
  <si>
    <t>4,593.00</t>
  </si>
  <si>
    <t>REQUEJO PILCO EDWARD ENRIQUE</t>
  </si>
  <si>
    <t>50,523.00</t>
  </si>
  <si>
    <t>27,730.42</t>
  </si>
  <si>
    <t>Contador</t>
  </si>
  <si>
    <t>VARAS GORDILLO LUCIO RONALD</t>
  </si>
  <si>
    <t>30,833.33</t>
  </si>
  <si>
    <t>12,583.33</t>
  </si>
  <si>
    <t>Ingeniero IV - Especialista en Ingenieria Agricola</t>
  </si>
  <si>
    <t>4,451.00</t>
  </si>
  <si>
    <t>ALAMO YGLESIAS ELOY FERNANDO</t>
  </si>
  <si>
    <t>41,960.62</t>
  </si>
  <si>
    <t>9,050.37</t>
  </si>
  <si>
    <t>5,211.65</t>
  </si>
  <si>
    <t>BACA CABAÑAS JORGE LUIS</t>
  </si>
  <si>
    <t>57,328.15</t>
  </si>
  <si>
    <t>31,462.94</t>
  </si>
  <si>
    <t>Ingeniero IV</t>
  </si>
  <si>
    <t>6,507.96</t>
  </si>
  <si>
    <t>MONJA QUEVEDO CARLOS</t>
  </si>
  <si>
    <t>INGENIERO</t>
  </si>
  <si>
    <t>71,810.11</t>
  </si>
  <si>
    <t>39,284.01</t>
  </si>
  <si>
    <t>Abogado IV</t>
  </si>
  <si>
    <t>5,434.20</t>
  </si>
  <si>
    <t>OROPEZA RODRIGUEZ PATRICIA DEL CARMEN</t>
  </si>
  <si>
    <t>59,998.75</t>
  </si>
  <si>
    <t>27,371.46</t>
  </si>
  <si>
    <t>Jefe de División de Sistemas Hidroeléctricos</t>
  </si>
  <si>
    <t>SANABRIA VILLALVA WILHELM</t>
  </si>
  <si>
    <t>ING. ELECTRICISTA</t>
  </si>
  <si>
    <t>ING.ELECTRICISTA</t>
  </si>
  <si>
    <t>Ingeniero III</t>
  </si>
  <si>
    <t>4,706.80</t>
  </si>
  <si>
    <t>BERNABE FLORES JACK HARRY</t>
  </si>
  <si>
    <t>51,774.80</t>
  </si>
  <si>
    <t>23,710.21</t>
  </si>
  <si>
    <t>CASTILLO BURGOS NILTON WALTER</t>
  </si>
  <si>
    <t>23,700.71</t>
  </si>
  <si>
    <t>Abogado III</t>
  </si>
  <si>
    <t>COMECA CASTILLO ALEX OSCAR</t>
  </si>
  <si>
    <t>50,370.60</t>
  </si>
  <si>
    <t>28,417.01</t>
  </si>
  <si>
    <t>Especialista en Acondicionamiento Territorial</t>
  </si>
  <si>
    <t>4,108.95</t>
  </si>
  <si>
    <t>AHON VARGAS SUSANA OLINDA</t>
  </si>
  <si>
    <t>ARQUITECTA</t>
  </si>
  <si>
    <t>45,198.45</t>
  </si>
  <si>
    <t>20,681.72</t>
  </si>
  <si>
    <t>Abogado II</t>
  </si>
  <si>
    <t>4,023.30</t>
  </si>
  <si>
    <t>DIONICIO ZEVALLOS JORGE JUAN</t>
  </si>
  <si>
    <t>44,256.30</t>
  </si>
  <si>
    <t>24,293.23</t>
  </si>
  <si>
    <t>3,666.00</t>
  </si>
  <si>
    <t>ORDINOLA NUREÑA RAQUEL CELIA YSABEL</t>
  </si>
  <si>
    <t>40,326.00</t>
  </si>
  <si>
    <t>18,471.52</t>
  </si>
  <si>
    <t>Coordinador Administrativo</t>
  </si>
  <si>
    <t>3,626.95</t>
  </si>
  <si>
    <t>VERA JULCA ORLANDO CLEVER</t>
  </si>
  <si>
    <t>39,896.45</t>
  </si>
  <si>
    <t>18,274.97</t>
  </si>
  <si>
    <t>Cajero-pagador</t>
  </si>
  <si>
    <t>3,447.40</t>
  </si>
  <si>
    <t>ANGULO GONZALES IRIS JOVITA</t>
  </si>
  <si>
    <t>37,921.40</t>
  </si>
  <si>
    <t>20,799.31</t>
  </si>
  <si>
    <t>Especialista Administrativo I</t>
  </si>
  <si>
    <t>3,227.00</t>
  </si>
  <si>
    <t>REYES PADIERNA JORGE MANUEL</t>
  </si>
  <si>
    <t>35,497.00</t>
  </si>
  <si>
    <t>17,516.43</t>
  </si>
  <si>
    <t>3,697.10</t>
  </si>
  <si>
    <t>SANCHEZ LAZO ANGIE VANUSSA</t>
  </si>
  <si>
    <t>CONTADORA</t>
  </si>
  <si>
    <t>40,668.10</t>
  </si>
  <si>
    <t>22,325.15</t>
  </si>
  <si>
    <t>Especialista en Producción Controladores Biológicos</t>
  </si>
  <si>
    <t>3,243.69</t>
  </si>
  <si>
    <t>VARELA RODRIGUEZ FANNY ISELA</t>
  </si>
  <si>
    <t>BIOLOGA</t>
  </si>
  <si>
    <t>39,284.69</t>
  </si>
  <si>
    <t>21,744.74</t>
  </si>
  <si>
    <t>3,134.00</t>
  </si>
  <si>
    <t>VASQUEZ LAZARO JAIME LEONIDAS</t>
  </si>
  <si>
    <t>34,474.00</t>
  </si>
  <si>
    <t>18,908.47</t>
  </si>
  <si>
    <t>Asistente Administrativo</t>
  </si>
  <si>
    <t>3,540.40</t>
  </si>
  <si>
    <t>VILLAR TEJADA JENNY EMILSE</t>
  </si>
  <si>
    <t>CONTADOR</t>
  </si>
  <si>
    <t>38,944.40</t>
  </si>
  <si>
    <t>17,829.83</t>
  </si>
  <si>
    <t>2,695.60</t>
  </si>
  <si>
    <t>AGUILAR PIMINCHUMO ERIKA VANNESA</t>
  </si>
  <si>
    <t>SECRETARIA</t>
  </si>
  <si>
    <t>29,651.60</t>
  </si>
  <si>
    <t>13,567.85</t>
  </si>
  <si>
    <t>1,993.00</t>
  </si>
  <si>
    <t>CACEDA RODRIGUEZ LUIS FERNANDO</t>
  </si>
  <si>
    <t>21,923.00</t>
  </si>
  <si>
    <t>10,050.75</t>
  </si>
  <si>
    <t>Asistente de Ingenieria</t>
  </si>
  <si>
    <t>2,968.00</t>
  </si>
  <si>
    <t>CORAL ALVARADO JORGE</t>
  </si>
  <si>
    <t>32,648.00</t>
  </si>
  <si>
    <t>14,958.25</t>
  </si>
  <si>
    <t>Técnico de Líneas de Transmisión y Redes de Baja y Media Tensión</t>
  </si>
  <si>
    <t>2,293.00</t>
  </si>
  <si>
    <t>CUEVA LEDEZMA YONEL ALEXIS</t>
  </si>
  <si>
    <t>25,223.00</t>
  </si>
  <si>
    <t>11,560.75</t>
  </si>
  <si>
    <t>GALVEZ URRUNAGA CARLOS RAMON</t>
  </si>
  <si>
    <t>35,404.00</t>
  </si>
  <si>
    <t>Técnico Administrativo III</t>
  </si>
  <si>
    <t>MAYERHOFFER TERRONES FELIX WILFREDO</t>
  </si>
  <si>
    <t>18,700.00</t>
  </si>
  <si>
    <t>10,256.67</t>
  </si>
  <si>
    <t>Técnico Administrativo I (Almacén)</t>
  </si>
  <si>
    <t>2,788.60</t>
  </si>
  <si>
    <t>MENDOZA FLORES JOSE ANTONIO</t>
  </si>
  <si>
    <t>31,026.20</t>
  </si>
  <si>
    <t>Operador de Maquinaria Industrial II</t>
  </si>
  <si>
    <t>2,193.00</t>
  </si>
  <si>
    <t>MINES ACEVEDO RICHARD ANDERSON</t>
  </si>
  <si>
    <t>18,757.00</t>
  </si>
  <si>
    <t>11,047.92</t>
  </si>
  <si>
    <t>MORALES CALVO EDILBERTO MODESTO</t>
  </si>
  <si>
    <t>12,173.33</t>
  </si>
  <si>
    <t>1,900.00</t>
  </si>
  <si>
    <t>REYES RINZA SAN JUAN BAUTISTA</t>
  </si>
  <si>
    <t>3,671.25</t>
  </si>
  <si>
    <t>SALAZAR GUTIERREZ CARLOS ENRIQUE</t>
  </si>
  <si>
    <t>32,023.00</t>
  </si>
  <si>
    <t>Técnico Operador Estructuras de Control y Seguridad</t>
  </si>
  <si>
    <t>2,236.90</t>
  </si>
  <si>
    <t>SALDAÑA LOPEZ ELMER MEREGILDO</t>
  </si>
  <si>
    <t>24,605.90</t>
  </si>
  <si>
    <t>11,476.53</t>
  </si>
  <si>
    <t>Técnico Liniero</t>
  </si>
  <si>
    <t>1,593.00</t>
  </si>
  <si>
    <t>SIPIRAN MUÑOZ MIGUEL ANGEL</t>
  </si>
  <si>
    <t>17,523.00</t>
  </si>
  <si>
    <t>9,630.42</t>
  </si>
  <si>
    <t>TORRES ALVA FIDEL ANDRES</t>
  </si>
  <si>
    <t>BACHILLER</t>
  </si>
  <si>
    <t>Electricista III</t>
  </si>
  <si>
    <t>ARANA LOZANO ANIBAL</t>
  </si>
  <si>
    <t>30,674.60</t>
  </si>
  <si>
    <t>14,055.27</t>
  </si>
  <si>
    <t>ARANDA PAREDES SEGUNDO OSWALDO</t>
  </si>
  <si>
    <t>Técnica en Auditoria I</t>
  </si>
  <si>
    <t>4,737.90</t>
  </si>
  <si>
    <t>BECERRA ZEVALLOS VIOLETA</t>
  </si>
  <si>
    <t>52,116.90</t>
  </si>
  <si>
    <t>22,512.19</t>
  </si>
  <si>
    <t>Topógrafo II</t>
  </si>
  <si>
    <t>2,905.80</t>
  </si>
  <si>
    <t>CABADA TERRONES HENRY JAVIER</t>
  </si>
  <si>
    <t>31,963.80</t>
  </si>
  <si>
    <t>15,235.08</t>
  </si>
  <si>
    <t>Técnico Administrativo III - Control Maquinaria</t>
  </si>
  <si>
    <t>CAMPOS RODRIGUEZ JUAN SANTOS PABLO</t>
  </si>
  <si>
    <t>32,549.80</t>
  </si>
  <si>
    <t>14,635.68</t>
  </si>
  <si>
    <t>CARRETERO VASQUEZ JUAN PEDRO</t>
  </si>
  <si>
    <t>14,045.77</t>
  </si>
  <si>
    <t>2,344.00</t>
  </si>
  <si>
    <t>CASTILLO ESQUERRE JUANA MERCEDES</t>
  </si>
  <si>
    <t>26,601.80</t>
  </si>
  <si>
    <t>14,142.13</t>
  </si>
  <si>
    <t>2,437.00</t>
  </si>
  <si>
    <t>CENTURION PAJARES CESAR RICARDO</t>
  </si>
  <si>
    <t>26,807.00</t>
  </si>
  <si>
    <t>12,285.55</t>
  </si>
  <si>
    <t>CONTRERAS MIÑANO BENJAMIN JOSE LUIS</t>
  </si>
  <si>
    <t>Operador de Camion Grua</t>
  </si>
  <si>
    <t>CONTRERAS ZEGARRA LUIS ANTONIO</t>
  </si>
  <si>
    <t>Operador de Estructuras Desarenador</t>
  </si>
  <si>
    <t>CORDOVA MONTEVERDE PEDRO EDUARDO</t>
  </si>
  <si>
    <t>16,843.87</t>
  </si>
  <si>
    <t>Técnico Operador Estructuras de Captación y Desarenamiento</t>
  </si>
  <si>
    <t>2,554.20</t>
  </si>
  <si>
    <t>CORREA NORIEGA PEDRO PABLO</t>
  </si>
  <si>
    <t>28,096.20</t>
  </si>
  <si>
    <t>12,865.96</t>
  </si>
  <si>
    <t>Técnico en Ingeniería II</t>
  </si>
  <si>
    <t>CORTIJO MORILLAS JOSE LUIS</t>
  </si>
  <si>
    <t>CRUZ LEZCANO VICTOR JULIO</t>
  </si>
  <si>
    <t>25,784.00</t>
  </si>
  <si>
    <t>11,798.13</t>
  </si>
  <si>
    <t>DEZA AGUILAR HAYDEE ESTELA</t>
  </si>
  <si>
    <t>24,391.20</t>
  </si>
  <si>
    <t>13,442.84</t>
  </si>
  <si>
    <t>ELERA SALAZAR CESAR ARSENIO</t>
  </si>
  <si>
    <t>14,293.58</t>
  </si>
  <si>
    <t>Técnico Administrativo IV</t>
  </si>
  <si>
    <t>3,023.00</t>
  </si>
  <si>
    <t>ESPINOZA SILVA JORGE LUIS</t>
  </si>
  <si>
    <t>33,160.00</t>
  </si>
  <si>
    <t>14,747.67</t>
  </si>
  <si>
    <t>Técnico en Mantenimiento Mecánico</t>
  </si>
  <si>
    <t>FLORES ABANTO ARTIDORO EVERT</t>
  </si>
  <si>
    <t>Dibujante III</t>
  </si>
  <si>
    <t>FRIAS ALTAMIRANO SAMUEL</t>
  </si>
  <si>
    <t>2,671.40</t>
  </si>
  <si>
    <t>GAMARRA CAMACHO JUAN JOSE</t>
  </si>
  <si>
    <t>29,385.40</t>
  </si>
  <si>
    <t>16,136.76</t>
  </si>
  <si>
    <t>Técnico Electricista II</t>
  </si>
  <si>
    <t>GARCIA LEONARDO DAVID</t>
  </si>
  <si>
    <t>14,722.55</t>
  </si>
  <si>
    <t>GUIDINO CRUZ MARIELA PAOLA</t>
  </si>
  <si>
    <t>Operador de la Central Hidroelectrica Virú</t>
  </si>
  <si>
    <t>HUAMAN FRIAS JOSE</t>
  </si>
  <si>
    <t>JULCA ACUÑA ALVARO</t>
  </si>
  <si>
    <t>16,263.45</t>
  </si>
  <si>
    <t>MENDEZ ACUÑA JOSE LUIS</t>
  </si>
  <si>
    <t>Técnico Administrativo (Registro y Escalafón)</t>
  </si>
  <si>
    <t>MESIA DE CHICHIPE AMPARITO</t>
  </si>
  <si>
    <t>28,940.80</t>
  </si>
  <si>
    <t>15,556.35</t>
  </si>
  <si>
    <t>MORALES MENDOZA MILAGROS DEL ROSARIO</t>
  </si>
  <si>
    <t>13,447.79</t>
  </si>
  <si>
    <t>MORAN GONZALEZ NESTOR ANTONIO</t>
  </si>
  <si>
    <t>Operador de Estación Rinconada/Agonía</t>
  </si>
  <si>
    <t>2,812.80</t>
  </si>
  <si>
    <t>MUÑOZ ABANTO FELIX ZENON</t>
  </si>
  <si>
    <t>30,940.80</t>
  </si>
  <si>
    <t>14,157.76</t>
  </si>
  <si>
    <t>PANDURO SHAPIAMA LUALDI PEROLI</t>
  </si>
  <si>
    <t>Asistente de Operación</t>
  </si>
  <si>
    <t>PULIDO GARCIA HILARIO</t>
  </si>
  <si>
    <t>12,523.86</t>
  </si>
  <si>
    <t>QUEVEDO VITERI FRANCISCO ROBERTO</t>
  </si>
  <si>
    <t>29,619.80</t>
  </si>
  <si>
    <t>13,465.36</t>
  </si>
  <si>
    <t>Técnico Operador de Bocatoma</t>
  </si>
  <si>
    <t>QUISPE CALDERON JOSE FELIX</t>
  </si>
  <si>
    <t>30,003.20</t>
  </si>
  <si>
    <t>3,257.40</t>
  </si>
  <si>
    <t>RAMIREZ CASTAÑEDA JORGE EUGENIO</t>
  </si>
  <si>
    <t>35,948.60</t>
  </si>
  <si>
    <t>19,091.88</t>
  </si>
  <si>
    <t>RAMIREZ CASTILLO JULIO CESAR</t>
  </si>
  <si>
    <t>Técnico Operador Microcentral Hidroeléctrica Viru</t>
  </si>
  <si>
    <t>RAMOS MESTANZA EDWIN FERNANDO</t>
  </si>
  <si>
    <t>11,995.85</t>
  </si>
  <si>
    <t>RODRIGUEZ AHON LUIS JOSE</t>
  </si>
  <si>
    <t>17,926.25</t>
  </si>
  <si>
    <t>SALAZAR ALVAREZ FABIAN MANUEL</t>
  </si>
  <si>
    <t>Técnico Administrativo IV (Combustible y Lubricantes)</t>
  </si>
  <si>
    <t>SANCHEZ MINCHOLA EDWARD BERNARDO</t>
  </si>
  <si>
    <t>Técnico Operador Microcentral Hidroeléctrica Desarenador</t>
  </si>
  <si>
    <t>SANCHEZ NIÑO FREDDY ORLANDO</t>
  </si>
  <si>
    <t>2,578.40</t>
  </si>
  <si>
    <t>SANCHEZ POLO WILFREDO ALEJANDRO</t>
  </si>
  <si>
    <t>28,362.40</t>
  </si>
  <si>
    <t>13,802.25</t>
  </si>
  <si>
    <t>SANCHEZ SANCHEZ WALTER HUMBERTO</t>
  </si>
  <si>
    <t>16,894.90</t>
  </si>
  <si>
    <t>SILVA MONROY EDISON EDGAR</t>
  </si>
  <si>
    <t>14,273.85</t>
  </si>
  <si>
    <t>Operador</t>
  </si>
  <si>
    <t>SUCASACA GUEVARA JULIAN</t>
  </si>
  <si>
    <t>26,729.42</t>
  </si>
  <si>
    <t>TAPIA CELIS LUIS ENRIQUE</t>
  </si>
  <si>
    <t>15,902.36</t>
  </si>
  <si>
    <t>TELLO HORNA MARKO ALFREDO</t>
  </si>
  <si>
    <t>28,596.80</t>
  </si>
  <si>
    <t>TRONCOS LUZURIAGA CESAR AUGUSTO</t>
  </si>
  <si>
    <t>14,645.18</t>
  </si>
  <si>
    <t>URACAHUA LLERENA EDGARD EMANUEL</t>
  </si>
  <si>
    <t>Chofer de Maquinaria Pesada</t>
  </si>
  <si>
    <t>YOVERA JUAREZ JESUS</t>
  </si>
  <si>
    <t>Operador Maquinaria Pesada</t>
  </si>
  <si>
    <t>ZAMUDIO VENTE FELIX DANILO</t>
  </si>
  <si>
    <t>Secretaria III</t>
  </si>
  <si>
    <t>2,239.00</t>
  </si>
  <si>
    <t>ACEVEDO TEJADA TANNIA WUENDY</t>
  </si>
  <si>
    <t>24,629.00</t>
  </si>
  <si>
    <t>13,527.95</t>
  </si>
  <si>
    <t>2,453.60</t>
  </si>
  <si>
    <t>ALCANTARA MORENO JUAN CARLOS</t>
  </si>
  <si>
    <t>17,175.20</t>
  </si>
  <si>
    <t>12,359.60</t>
  </si>
  <si>
    <t>Chofer II</t>
  </si>
  <si>
    <t>2,560.90</t>
  </si>
  <si>
    <t>AMAYA PALACIOS JOSE ISAI</t>
  </si>
  <si>
    <t>28,169.90</t>
  </si>
  <si>
    <t>15,470.08</t>
  </si>
  <si>
    <t>Técnico Agropecuario</t>
  </si>
  <si>
    <t>ARENAS ANSIBURO JESUS SANTOS</t>
  </si>
  <si>
    <t>11,279.45</t>
  </si>
  <si>
    <t>CASIANO REYES SEGUNDO PEDRO</t>
  </si>
  <si>
    <t>11,288.95</t>
  </si>
  <si>
    <t>CASTILLO VELASQUEZ MARCELA MILAGROS</t>
  </si>
  <si>
    <t>8,956.00</t>
  </si>
  <si>
    <t>Técnico en Laboratorio I</t>
  </si>
  <si>
    <t>2,467.90</t>
  </si>
  <si>
    <t>CRUZADO VALLEJO FERNANDO VALDEMAR</t>
  </si>
  <si>
    <t>27,146.90</t>
  </si>
  <si>
    <t>14,889.66</t>
  </si>
  <si>
    <t>GUZMAN SANCHEZ VICTOR EDGARDO</t>
  </si>
  <si>
    <t>12,899.68</t>
  </si>
  <si>
    <t>Chofer</t>
  </si>
  <si>
    <t>HORNA SOTERO GERMAN RONALD</t>
  </si>
  <si>
    <t>17,554.30</t>
  </si>
  <si>
    <t>12,909.18</t>
  </si>
  <si>
    <t>Técnico Administrativo II</t>
  </si>
  <si>
    <t>IBAÑEZ RIOS MARIA DEL CARMEN</t>
  </si>
  <si>
    <t>2,146.00</t>
  </si>
  <si>
    <t>LEON DIAZ HUMBERTO ESTAMANTE</t>
  </si>
  <si>
    <t>23,606.00</t>
  </si>
  <si>
    <t>10,801.53</t>
  </si>
  <si>
    <t>LIÑAN GUERRA ELIAS</t>
  </si>
  <si>
    <t>2,775.50</t>
  </si>
  <si>
    <t>PRADO PEREZ CARMEN MANOLO</t>
  </si>
  <si>
    <t>30,530.50</t>
  </si>
  <si>
    <t>13,979.83</t>
  </si>
  <si>
    <t>RAZA ARTEAGA HEBER JOHNNY</t>
  </si>
  <si>
    <t>2,360.60</t>
  </si>
  <si>
    <t>ROSALES RAZZA DENIS FERNANDO</t>
  </si>
  <si>
    <t>25,966.60</t>
  </si>
  <si>
    <t>14,242.29</t>
  </si>
  <si>
    <t>Técnico Administrativo</t>
  </si>
  <si>
    <t>SAGASTEGUI TORRES PAMELA VIOLETA</t>
  </si>
  <si>
    <t>25,007.80</t>
  </si>
  <si>
    <t>12,369.10</t>
  </si>
  <si>
    <t>Técnico Forestal</t>
  </si>
  <si>
    <t>2,529.25</t>
  </si>
  <si>
    <t>ASMAT GOMEZ CESAR HUMBERTO</t>
  </si>
  <si>
    <t>27,821.75</t>
  </si>
  <si>
    <t>12,740.38</t>
  </si>
  <si>
    <t>Operador Estructuras de Control y Seguridad</t>
  </si>
  <si>
    <t>1,955.00</t>
  </si>
  <si>
    <t>AZNARAN AZANEDO MARIO</t>
  </si>
  <si>
    <t>21,505.00</t>
  </si>
  <si>
    <t>11,795.17</t>
  </si>
  <si>
    <t>Técnico en Ingeniería I</t>
  </si>
  <si>
    <t>2,334.35</t>
  </si>
  <si>
    <t>CASTILLO MUGUERZA ENRIQUE SALOMON</t>
  </si>
  <si>
    <t>25,677.85</t>
  </si>
  <si>
    <t>14,103.23</t>
  </si>
  <si>
    <t>CHUAN MENDO GILBERTO</t>
  </si>
  <si>
    <t>11,759.38</t>
  </si>
  <si>
    <t>CORDOVA VILLACORTA PABLO PEDRO</t>
  </si>
  <si>
    <t>23,288.65</t>
  </si>
  <si>
    <t>11,281.46</t>
  </si>
  <si>
    <t>FLORES CRIBILLEROS GARITH KRISTHIAN</t>
  </si>
  <si>
    <t>FLORIAN VERGARA IVAN AMET</t>
  </si>
  <si>
    <t>GUTIERREZ AGUILAR JUVER ESTEBAN</t>
  </si>
  <si>
    <t>11,268.88</t>
  </si>
  <si>
    <t>HUANURI IHUARAQUI JOSE</t>
  </si>
  <si>
    <t>24,459.95</t>
  </si>
  <si>
    <t>PLASENCIA MARCHENA JORGE JUAN</t>
  </si>
  <si>
    <t>ROJAS VEREAU EULOGIO ANTENOR</t>
  </si>
  <si>
    <t>Operador de Cortina Forestal</t>
  </si>
  <si>
    <t>1,785.00</t>
  </si>
  <si>
    <t>ZAPATA PRADO ELISEO</t>
  </si>
  <si>
    <t>19,635.00</t>
  </si>
  <si>
    <t>9,242.33</t>
  </si>
  <si>
    <t>Auxiliar de Topografía I</t>
  </si>
  <si>
    <t>2,101.20</t>
  </si>
  <si>
    <t>ANGELDONES GARCIA AUGUSTO SALVADOR</t>
  </si>
  <si>
    <t>23,113.20</t>
  </si>
  <si>
    <t>10,576.04</t>
  </si>
  <si>
    <t>2,106.65</t>
  </si>
  <si>
    <t>AVALOS MINCHOLA MOISES DAVID</t>
  </si>
  <si>
    <t>23,173.15</t>
  </si>
  <si>
    <t>12,729.44</t>
  </si>
  <si>
    <t>Auxiliar de Laboratorio II</t>
  </si>
  <si>
    <t>CABALLERO GAVIDIA VICENTE IRENO</t>
  </si>
  <si>
    <t>10,703.76</t>
  </si>
  <si>
    <t>2,194.20</t>
  </si>
  <si>
    <t>CASTAÑEDA ARRARTE JORGE LUIS</t>
  </si>
  <si>
    <t>24,136.20</t>
  </si>
  <si>
    <t>13,257.66</t>
  </si>
  <si>
    <t>CATALAN NARVA CESAR RAFAEL</t>
  </si>
  <si>
    <t>20,099.60</t>
  </si>
  <si>
    <t>9,291.28</t>
  </si>
  <si>
    <t>2,019.10</t>
  </si>
  <si>
    <t>CHAVEZ VILLAJULCA CORPUS ELISEO</t>
  </si>
  <si>
    <t>22,210.10</t>
  </si>
  <si>
    <t>10,182.12</t>
  </si>
  <si>
    <t>Técnico Administrativo I</t>
  </si>
  <si>
    <t>CUEVA MAS MARCIA ELIZABETH</t>
  </si>
  <si>
    <t>10,622.79</t>
  </si>
  <si>
    <t>1,751.00</t>
  </si>
  <si>
    <t>MALDONADO GUEVARA SIXTO DARWIN</t>
  </si>
  <si>
    <t>19,261.00</t>
  </si>
  <si>
    <t>8,813.37</t>
  </si>
  <si>
    <t>Trabajador de Servicios II</t>
  </si>
  <si>
    <t>MENDOZA HUARIPATA CALEB ESTEBAN</t>
  </si>
  <si>
    <t>11,768.88</t>
  </si>
  <si>
    <t>MIRANDA JARA LUIS JOSE</t>
  </si>
  <si>
    <t>10,613.29</t>
  </si>
  <si>
    <t>1,926.10</t>
  </si>
  <si>
    <t>RIOS GARCIA AGUSTIN</t>
  </si>
  <si>
    <t>21,187.10</t>
  </si>
  <si>
    <t>11,620.80</t>
  </si>
  <si>
    <t>Vigilante</t>
  </si>
  <si>
    <t>SANCHEZ ABANTO JHON HARRY</t>
  </si>
  <si>
    <t>23,080.15</t>
  </si>
  <si>
    <t>10,135.37</t>
  </si>
  <si>
    <t>Auxiliar de Mantenimiento</t>
  </si>
  <si>
    <t>1,963.00</t>
  </si>
  <si>
    <t>CHUNAS VERGARA JOVANI RUBEN</t>
  </si>
  <si>
    <t>21,593.00</t>
  </si>
  <si>
    <t>9,899.75</t>
  </si>
  <si>
    <t>1,400.00</t>
  </si>
  <si>
    <t>CORDOVA CALLE MILTON CESAR</t>
  </si>
  <si>
    <t>8,400.00</t>
  </si>
  <si>
    <t>8,841.08</t>
  </si>
  <si>
    <t>HUAMANCHUMO NEYRA JORGE LUIS</t>
  </si>
  <si>
    <t>20,284.00</t>
  </si>
  <si>
    <t>9,095.08</t>
  </si>
  <si>
    <t>MENDOZA SOSA FELIX JAIME</t>
  </si>
  <si>
    <t>Topógrafo</t>
  </si>
  <si>
    <t>OBANDO CACERES MANUEL ORESTES</t>
  </si>
  <si>
    <t>24,673.60</t>
  </si>
  <si>
    <t>Controlador de Garita</t>
  </si>
  <si>
    <t>1,793.00</t>
  </si>
  <si>
    <t>RODRIGUEZ AGREDA JAIME FERNANDO</t>
  </si>
  <si>
    <t>19,723.00</t>
  </si>
  <si>
    <t>10,837.08</t>
  </si>
  <si>
    <t>Auxiliar de Jardines y Limpieza</t>
  </si>
  <si>
    <t>2,013.65</t>
  </si>
  <si>
    <t>BRICEÑO VILLANUEVA REINALDO CARMEN</t>
  </si>
  <si>
    <t>22,150.15</t>
  </si>
  <si>
    <t>6,040.95</t>
  </si>
  <si>
    <t>CACEDA MEZA CESAR ROBERTO</t>
  </si>
  <si>
    <t>2,188.75</t>
  </si>
  <si>
    <t>CHAVEZ MARQUINA SEGUNDO MARCIAL</t>
  </si>
  <si>
    <t>24,076.25</t>
  </si>
  <si>
    <t>13,205.46</t>
  </si>
  <si>
    <t>Operador de Maquinaria Industrial I</t>
  </si>
  <si>
    <t>DOMINGUEZ ARCE FREDY MARCELO</t>
  </si>
  <si>
    <t>12,149.02</t>
  </si>
  <si>
    <t>Auxiliar de Campo (Medidores y Acometidas)</t>
  </si>
  <si>
    <t>HUAMAN FRIAS BASILIO ELISEO</t>
  </si>
  <si>
    <t>19,132.58</t>
  </si>
  <si>
    <t>9,694.70</t>
  </si>
  <si>
    <t>LEON MENDO SANTIAGO ALFONSO</t>
  </si>
  <si>
    <t>LIZARZABURU CAMACHO VICTOR ELIAS</t>
  </si>
  <si>
    <t>2,281.75</t>
  </si>
  <si>
    <t>MEDINA SANCHEZ JOSE WALTER</t>
  </si>
  <si>
    <t>25,006.25</t>
  </si>
  <si>
    <t>13,821.23</t>
  </si>
  <si>
    <t>Auxiliar</t>
  </si>
  <si>
    <t>1,240.00</t>
  </si>
  <si>
    <t>MENDOZA CANTOS GILMER LOMBARDO</t>
  </si>
  <si>
    <t>14,600.00</t>
  </si>
  <si>
    <t>10,564.37</t>
  </si>
  <si>
    <t>PEREDA VARGAS MANUEL LAUREANO</t>
  </si>
  <si>
    <t>21,012.00</t>
  </si>
  <si>
    <t>QUIROZ TORIBIO GUZMAN DOMINGO</t>
  </si>
  <si>
    <t>10,975.91</t>
  </si>
  <si>
    <t>RUIZ CASTILLO ALDO AMERICO</t>
  </si>
  <si>
    <t>SANCHEZ GARCIA SEGUNDO LUIS</t>
  </si>
  <si>
    <t>11,063.46</t>
  </si>
  <si>
    <t>Auxiliar de Mantenimiento Mecánico Eléctrico</t>
  </si>
  <si>
    <t>TERRONES GARCIA WALTER OMAR</t>
  </si>
  <si>
    <t>TISNADO PRADO TOMAS SEGUNDO</t>
  </si>
  <si>
    <t>VARGAS VELASQUEZ PERCY GREGORY</t>
  </si>
  <si>
    <t>8,028.05</t>
  </si>
  <si>
    <t>VELA HUAYUNGA WENNER</t>
  </si>
  <si>
    <t>Apoyo en Labores de Vigilancia</t>
  </si>
  <si>
    <t>MIRANDA MONCADA CLAUDIO ALBERTO</t>
  </si>
  <si>
    <t>9,558.00</t>
  </si>
  <si>
    <t>HERNANDEZ FLORES JULIO CESAR</t>
  </si>
  <si>
    <t>54,000.00</t>
  </si>
  <si>
    <t>27,150.00</t>
  </si>
  <si>
    <t>15,100.00</t>
  </si>
  <si>
    <t>MORALES SALAZAR PEDRO OTONIEL</t>
  </si>
  <si>
    <t>INGENIERO MECANICO</t>
  </si>
  <si>
    <t>41,852.13</t>
  </si>
  <si>
    <t>1,633.33</t>
  </si>
  <si>
    <t>SALDARRIAGA VILLEGAS ANA LUISA</t>
  </si>
  <si>
    <t>VALVERDE MIRANDA CARLOS FRANCISCO</t>
  </si>
  <si>
    <t>INGENIERO AGRONOMO</t>
  </si>
  <si>
    <t>24,133.33</t>
  </si>
  <si>
    <t>13,979.10</t>
  </si>
  <si>
    <t>DAVILA CHAFLOQUE JAIME</t>
  </si>
  <si>
    <t>16,800.00</t>
  </si>
  <si>
    <t>8,446.67</t>
  </si>
  <si>
    <t>2,199.90</t>
  </si>
  <si>
    <t>DIAZ AVALOS JUAN ARNALDO</t>
  </si>
  <si>
    <t>BACHILLER EN AGRONOMIA</t>
  </si>
  <si>
    <t>27,393.06</t>
  </si>
  <si>
    <t>HUARAZ ESCOBEDO SAMUEL OMAR</t>
  </si>
  <si>
    <t>7,663.33</t>
  </si>
  <si>
    <t>IPANAQUE SERNAQUE HUMBERTO</t>
  </si>
  <si>
    <t>GALLARDO MARCHENA JORGE ALEXANDER</t>
  </si>
  <si>
    <t>TECNICO ELECTRICISTA</t>
  </si>
  <si>
    <t>17,773.75</t>
  </si>
  <si>
    <t>NORABUENA LOPEZ YRMA GRACIELA</t>
  </si>
  <si>
    <t>14,265.67</t>
  </si>
  <si>
    <t>6,877.08</t>
  </si>
  <si>
    <t>PEREDA VARGAS RAMON ARMANDO</t>
  </si>
  <si>
    <t>13,699.16</t>
  </si>
  <si>
    <t>10,199.67</t>
  </si>
  <si>
    <t>Ayudante Mecanico</t>
  </si>
  <si>
    <t>SANCHEZ CORTEZ ALFREDO MANUEL</t>
  </si>
  <si>
    <t>373.33</t>
  </si>
  <si>
    <t>Obrero</t>
  </si>
  <si>
    <t>Auxiliar de Laboratorio de Biotecnología</t>
  </si>
  <si>
    <t>PLASENCIA HERRERA CONSUELO ESPERANZA</t>
  </si>
  <si>
    <t>7,373.86</t>
  </si>
  <si>
    <t>Obrero Agricola</t>
  </si>
  <si>
    <t>600.00</t>
  </si>
  <si>
    <t>VERA VASQUEZ VICTOR ENRIQUE</t>
  </si>
  <si>
    <t>3,650.00</t>
  </si>
  <si>
    <t>6,347.12</t>
  </si>
  <si>
    <t>1,860.00</t>
  </si>
  <si>
    <t>ABANTO VALLES JHONY</t>
  </si>
  <si>
    <t>6,420.00</t>
  </si>
  <si>
    <t>5,110.00</t>
  </si>
  <si>
    <t>Operario de Mantenimiento</t>
  </si>
  <si>
    <t>ALVITES PASTOR PATRIK ANDRE</t>
  </si>
  <si>
    <t>1,520.00</t>
  </si>
  <si>
    <t>1,120.00</t>
  </si>
  <si>
    <t>Ayudante</t>
  </si>
  <si>
    <t>ARAUJO RODRIGUEZ HELGAR</t>
  </si>
  <si>
    <t>6,400.00</t>
  </si>
  <si>
    <t>ARTEAGA VILLAVICENCIO CARLOS AUGUSTO</t>
  </si>
  <si>
    <t>Operario</t>
  </si>
  <si>
    <t>2,170.00</t>
  </si>
  <si>
    <t>BADA MORENO HIGINIO ALEJANDRO</t>
  </si>
  <si>
    <t>1,750.00</t>
  </si>
  <si>
    <t>BARAHONA PONCE WILLIAMS CRISTOFER</t>
  </si>
  <si>
    <t>6,953.83</t>
  </si>
  <si>
    <t>Ayudante de Limpieza</t>
  </si>
  <si>
    <t>BERNABE BERNABE ELIZABETH MERARY</t>
  </si>
  <si>
    <t>800.00</t>
  </si>
  <si>
    <t>Ayudante Electricista</t>
  </si>
  <si>
    <t>1,260.00</t>
  </si>
  <si>
    <t>CABALLERO GRADOS PITER ARISTIDES</t>
  </si>
  <si>
    <t>7,920.00</t>
  </si>
  <si>
    <t>Albañil</t>
  </si>
  <si>
    <t>CAIPO SALDAÑA JORGE LUIS</t>
  </si>
  <si>
    <t>13,680.00</t>
  </si>
  <si>
    <t>10,400.00</t>
  </si>
  <si>
    <t>Auxiliar de Electricidad</t>
  </si>
  <si>
    <t>CAMPOS REYNA SANTOS ADRIAN</t>
  </si>
  <si>
    <t>3,570.00</t>
  </si>
  <si>
    <t>6,320.00</t>
  </si>
  <si>
    <t>CARDENAS PEDRERA LUIS DANIEL</t>
  </si>
  <si>
    <t>4,550.00</t>
  </si>
  <si>
    <t>4,800.00</t>
  </si>
  <si>
    <t>CARRANZA VARGAS LUIS MAXIMO</t>
  </si>
  <si>
    <t>Ayudantes areas verdes</t>
  </si>
  <si>
    <t>1,550.00</t>
  </si>
  <si>
    <t>CERNA AGUILAR OSCAR FREDY</t>
  </si>
  <si>
    <t>6,050.00</t>
  </si>
  <si>
    <t>1,446.77</t>
  </si>
  <si>
    <t>CHAVEZ PULIDO VICTOR RICARDO</t>
  </si>
  <si>
    <t>15,681.12</t>
  </si>
  <si>
    <t>CHAVEZ VILLAJULCA ALEJANDRO</t>
  </si>
  <si>
    <t>PRIMARIA COMPLETA</t>
  </si>
  <si>
    <t>CONTRERAS DE LA CRUZ TEOFILO PEPE</t>
  </si>
  <si>
    <t>9,590.00</t>
  </si>
  <si>
    <t>770.00</t>
  </si>
  <si>
    <t>CONTRERAS REYES LUIS FERNANDO</t>
  </si>
  <si>
    <t>13,650.00</t>
  </si>
  <si>
    <t>DAVILA PITA CARLOS ENRIQUE</t>
  </si>
  <si>
    <t>7,700.55</t>
  </si>
  <si>
    <t>4,246.97</t>
  </si>
  <si>
    <t>DEZA CASAS JACKELINE CRISTY</t>
  </si>
  <si>
    <t>5,700.00</t>
  </si>
  <si>
    <t>7,535.00</t>
  </si>
  <si>
    <t>ESCOBEDO SANTOS LUIS ALEJANDRO</t>
  </si>
  <si>
    <t>ESCOBEDO SOLES JUAN CARLOS</t>
  </si>
  <si>
    <t>7,500.00</t>
  </si>
  <si>
    <t>FERNANDEZ PERALTA JUAN MANUEL</t>
  </si>
  <si>
    <t>GALICIA BERNABE TEOFILO BENITO</t>
  </si>
  <si>
    <t>1,250.00</t>
  </si>
  <si>
    <t>2,100.00</t>
  </si>
  <si>
    <t>GARCIA LEONARDO JONATAN</t>
  </si>
  <si>
    <t>GARCIA MONTALVAN ELVIS RICHARD</t>
  </si>
  <si>
    <t>6,020.43</t>
  </si>
  <si>
    <t>GARCIA ROSELLO CESAR ULISES ROMAN</t>
  </si>
  <si>
    <t>3,080.22</t>
  </si>
  <si>
    <t>GIL PRADO YESENIA RUBI</t>
  </si>
  <si>
    <t>Ayudante de Electricidad</t>
  </si>
  <si>
    <t>GILES COTERA JOSE UBALDO</t>
  </si>
  <si>
    <t>GUEVARA GUTIERREZ OSVER FABIAN</t>
  </si>
  <si>
    <t>4,620.00</t>
  </si>
  <si>
    <t>GUEVARA RODRIGUEZ CARLOS HUMBERTO</t>
  </si>
  <si>
    <t>2,800.20</t>
  </si>
  <si>
    <t>GUTIERREZ PLAZA NANSUMY KARLA ESMERALDA</t>
  </si>
  <si>
    <t>7,700.00</t>
  </si>
  <si>
    <t>GUTIERREZ RIOS ISABEL ALFONSO</t>
  </si>
  <si>
    <t>HUAMAN QUISPE OSCAR JUSTINIANO</t>
  </si>
  <si>
    <t>JARA RODRIGUEZ MARCO ANTONIO</t>
  </si>
  <si>
    <t>JAVE VARGAS REYNALDO MIGUEL</t>
  </si>
  <si>
    <t>10,490.00</t>
  </si>
  <si>
    <t>KRUPP CABANILLAS FAUSTO GENARO</t>
  </si>
  <si>
    <t>5,840.00</t>
  </si>
  <si>
    <t>LACHOS PEREZ SEGUNDO</t>
  </si>
  <si>
    <t>LOPEZ RODRIGUEZ ELIAS</t>
  </si>
  <si>
    <t>5,750.00</t>
  </si>
  <si>
    <t>MARCELO GARCIA ROBERTO CARLOS</t>
  </si>
  <si>
    <t>6,850.00</t>
  </si>
  <si>
    <t>MARCELO GUTIERREZ LUIS ALBERTO</t>
  </si>
  <si>
    <t>MARCOS RABINEZ MARIO</t>
  </si>
  <si>
    <t>960.00</t>
  </si>
  <si>
    <t>MENDEZ QUISPE DEIVI ROBIN</t>
  </si>
  <si>
    <t>Ayudante de Albañil</t>
  </si>
  <si>
    <t>MENDOCILLA GUILLEN IBAN MICHEL</t>
  </si>
  <si>
    <t>8,220.00</t>
  </si>
  <si>
    <t>MENDOZA ALAYO CARLOS ALBERTO</t>
  </si>
  <si>
    <t>MEREGILDO CRUZ YERSON DANY</t>
  </si>
  <si>
    <t>11,895.45</t>
  </si>
  <si>
    <t>MIRANDA RODRIGUEZ SERGIO RICHARD</t>
  </si>
  <si>
    <t>1,610.00</t>
  </si>
  <si>
    <t>MONTOYA FERNANDEZ ELMERSON HUANTER</t>
  </si>
  <si>
    <t>OLIVERA LOZADA CESAR ERAZMO</t>
  </si>
  <si>
    <t>PALACIOS RODRIGUEZ JOSE FELIX</t>
  </si>
  <si>
    <t>PASCUAL IPARRAGUIRRE JUNIOR RONALD</t>
  </si>
  <si>
    <t>1,726.79</t>
  </si>
  <si>
    <t>POLONIO JAICO PEDRO FERNANDO</t>
  </si>
  <si>
    <t>1,260.09</t>
  </si>
  <si>
    <t>PRADO GARCIA ESTEFANY CAROLINA</t>
  </si>
  <si>
    <t>15,494.44</t>
  </si>
  <si>
    <t>7,327.19</t>
  </si>
  <si>
    <t>PULIDO CHAVEZ SEGUNDO HILARIO</t>
  </si>
  <si>
    <t>PULIDO VEGA ERWIN FRANCISCO</t>
  </si>
  <si>
    <t>6,720.48</t>
  </si>
  <si>
    <t>QUIROZ MERCEDES JULIAN RICARDO</t>
  </si>
  <si>
    <t>13,020.00</t>
  </si>
  <si>
    <t>REYES ROMERO OMAR ALCINDO</t>
  </si>
  <si>
    <t>REYNA MORENO CINTHIA LIZBETH</t>
  </si>
  <si>
    <t>5,087.03</t>
  </si>
  <si>
    <t>RODRIGUEZ CRUZATE RAMON FIDENCIO</t>
  </si>
  <si>
    <t>RODRIGUEZ HUAMAN JUAN CARLOS</t>
  </si>
  <si>
    <t>RODRIGUEZ RODRIGUEZ EVER EULICES</t>
  </si>
  <si>
    <t>RODRIGUEZ TOCTO VICTOR ALBERTO</t>
  </si>
  <si>
    <t>ROJAS ARROYO WILDER ANIBAL</t>
  </si>
  <si>
    <t>ROJAS CACHAY ELIAS DAVID</t>
  </si>
  <si>
    <t>7,260.00</t>
  </si>
  <si>
    <t>ROJAS CACHAY ELMER LEODAN</t>
  </si>
  <si>
    <t>11,600.00</t>
  </si>
  <si>
    <t>ROJAS YBAÑEZ HEBER ISMAEL</t>
  </si>
  <si>
    <t>Chofer de Apoyo para Camión Volquete</t>
  </si>
  <si>
    <t>660.00</t>
  </si>
  <si>
    <t>ROMERO CELIS MILTON NAPOLEON</t>
  </si>
  <si>
    <t>4,320.00</t>
  </si>
  <si>
    <t>RONCAL GUEVARA CARLOS ENRIQUE</t>
  </si>
  <si>
    <t>11,700.00</t>
  </si>
  <si>
    <t>SANTOS CHAVEZ GILMER DANY</t>
  </si>
  <si>
    <t>URBINA AYALA ALEJANDRO LEONEL</t>
  </si>
  <si>
    <t>7,980.57</t>
  </si>
  <si>
    <t>Ayudante de Soldador</t>
  </si>
  <si>
    <t>720.00</t>
  </si>
  <si>
    <t>VARAS DIAZ JORGE ANTONIO</t>
  </si>
  <si>
    <t>12,990.00</t>
  </si>
  <si>
    <t>VARAS LUCIANO CESAR</t>
  </si>
  <si>
    <t>VILELA ARTETA MANUEL MARCELINO</t>
  </si>
  <si>
    <t>4,380.00</t>
  </si>
  <si>
    <t>VILLA FLORIAN LUIS ALBERTO</t>
  </si>
  <si>
    <t>VILLAMIL RODRIGUEZ ALISSON ALEXANDRA</t>
  </si>
  <si>
    <t>VILLANUEVA RAFAEL FREDY CESAR</t>
  </si>
  <si>
    <t>OBRERO (REPOSICION POR MANDATO JUDICIAL)</t>
  </si>
  <si>
    <t>1,539.77</t>
  </si>
  <si>
    <t>INCHAUSTEGUI FLORES ADDERLY JHONATAN</t>
  </si>
  <si>
    <t>18,150.55</t>
  </si>
  <si>
    <t>9,121.03</t>
  </si>
  <si>
    <t>Chofer de Apoyo</t>
  </si>
  <si>
    <t>1,705.00</t>
  </si>
  <si>
    <t>GUTIERREZ RAMIREZ JOHN PEDRO</t>
  </si>
  <si>
    <t>20,075.00</t>
  </si>
  <si>
    <t>10,065.00</t>
  </si>
  <si>
    <t>NOVOA GARCIA YEFFERSON DIEGO</t>
  </si>
  <si>
    <t>9,150.00</t>
  </si>
  <si>
    <t>Apoyo en labores de limpieza</t>
  </si>
  <si>
    <t>AGUIRRE DOMINGUEZ LUIS JONATAN NEFTALI</t>
  </si>
  <si>
    <t>7,320.00</t>
  </si>
  <si>
    <t>ALFARO MARCHENA SEGUNDO GUMERCINDO</t>
  </si>
  <si>
    <t>Técnico - Operador de maquinaria pesada</t>
  </si>
  <si>
    <t>1,643.00</t>
  </si>
  <si>
    <t>AROCO CABRERA SILAS DANIEL</t>
  </si>
  <si>
    <t>19,366.00</t>
  </si>
  <si>
    <t>9,730.42</t>
  </si>
  <si>
    <t>2,376.77</t>
  </si>
  <si>
    <t>AZABACHE AZABACHE CARLOS ALBERTO</t>
  </si>
  <si>
    <t>27,001.02</t>
  </si>
  <si>
    <t>14,030.61</t>
  </si>
  <si>
    <t>2,333.00</t>
  </si>
  <si>
    <t>AZAÑERO MENDOZA JOSE CIRILO</t>
  </si>
  <si>
    <t>6,789.00</t>
  </si>
  <si>
    <t>13,250.42</t>
  </si>
  <si>
    <t>1,333.00</t>
  </si>
  <si>
    <t>BARAHONA CRUZ ELMER WILLIAN</t>
  </si>
  <si>
    <t>15,716.00</t>
  </si>
  <si>
    <t>7,900.42</t>
  </si>
  <si>
    <t>BERNABE DELGADO AURELIO MERCEDES</t>
  </si>
  <si>
    <t>1,963.23</t>
  </si>
  <si>
    <t>BLANCO GARCIA CARLOS RAFAEL</t>
  </si>
  <si>
    <t>22,545.48</t>
  </si>
  <si>
    <t>12,076.81</t>
  </si>
  <si>
    <t>BOCANEGRA MARTINEZ JOSE ERNESTO</t>
  </si>
  <si>
    <t>9,955.00</t>
  </si>
  <si>
    <t>CHAVEZ LEIVA OSWALDO MANUEL</t>
  </si>
  <si>
    <t>1,950.00</t>
  </si>
  <si>
    <t>CHAVEZ VILLAJULCA MENELADO GREGORIO</t>
  </si>
  <si>
    <t>14,621.00</t>
  </si>
  <si>
    <t>7,351.42</t>
  </si>
  <si>
    <t>CHUMAN HOLGUIN TEOFILO EDGAR</t>
  </si>
  <si>
    <t>CORREA SANCHEZ PEDRO</t>
  </si>
  <si>
    <t>Ayudante - Mantenimiento De Caminos de Acceso y Servicio</t>
  </si>
  <si>
    <t>DE LA CRUZ YBAÑEZ JHONATAN EDDER</t>
  </si>
  <si>
    <t>14,614.80</t>
  </si>
  <si>
    <t>Auxiliar de Mantenimiento en Obras Civiles</t>
  </si>
  <si>
    <t>DESPOSORIO PALACIOS SIXTO</t>
  </si>
  <si>
    <t>DOMINGUEZ CASIANO JEHEYSON IVAN</t>
  </si>
  <si>
    <t>7,820.42</t>
  </si>
  <si>
    <t>ENRIQUEZ ALVARADO ALEX RAUL</t>
  </si>
  <si>
    <t>1,150.00</t>
  </si>
  <si>
    <t>ENRIQUEZ ALVARADO DAVID JESUS</t>
  </si>
  <si>
    <t>10,607.60</t>
  </si>
  <si>
    <t>ESTRADA VERGARAY CARLOS EVER</t>
  </si>
  <si>
    <t>FABIAN CABRERA ROLANDO JOEL</t>
  </si>
  <si>
    <t>28,610.75</t>
  </si>
  <si>
    <t>14,611.03</t>
  </si>
  <si>
    <t>FERNANDEZ VEGA JHON ALONSO</t>
  </si>
  <si>
    <t>GARCIA VILELA JAN CARLOS</t>
  </si>
  <si>
    <t>6,360.00</t>
  </si>
  <si>
    <t>10,980.00</t>
  </si>
  <si>
    <t>Apoyo Chofer Camión Cisterna</t>
  </si>
  <si>
    <t>1,953.00</t>
  </si>
  <si>
    <t>GARCIA VILELA JHEMSSON TULIO</t>
  </si>
  <si>
    <t>22,272.00</t>
  </si>
  <si>
    <t>11,560.42</t>
  </si>
  <si>
    <t>HUAMAN CUZCO SEGUNDO MANUEL</t>
  </si>
  <si>
    <t>HUAMAN ESPINOZA GERSON ORLANDO</t>
  </si>
  <si>
    <t>LEYVA OLIVARES DONY FRANK</t>
  </si>
  <si>
    <t>14,955.60</t>
  </si>
  <si>
    <t>1,902.47</t>
  </si>
  <si>
    <t>MEDINA CASTILLO JOSE ALBERTO</t>
  </si>
  <si>
    <t>20,136.04</t>
  </si>
  <si>
    <t>11,262.13</t>
  </si>
  <si>
    <t>MENDEZ ACUÑA LUIS ALBERTO</t>
  </si>
  <si>
    <t>18,994.00</t>
  </si>
  <si>
    <t>MEREGILDO GAVIDIA DOMINGO GERMAN</t>
  </si>
  <si>
    <t>Ayudante en Mantenimiento de Estructuras</t>
  </si>
  <si>
    <t>NARRO ALVAREZ ORLANDO MANUEL</t>
  </si>
  <si>
    <t>NEYRA PONCE JAVIER ENRIQUE</t>
  </si>
  <si>
    <t>16,017.60</t>
  </si>
  <si>
    <t>2,263.00</t>
  </si>
  <si>
    <t>ORBEGOSO SAMILLAN MIGUEL ANGEL</t>
  </si>
  <si>
    <t>15,923.40</t>
  </si>
  <si>
    <t>2,056.23</t>
  </si>
  <si>
    <t>PABLO PLAZA ROBERT EDUARDO</t>
  </si>
  <si>
    <t>24,231.45</t>
  </si>
  <si>
    <t>12,169.81</t>
  </si>
  <si>
    <t>PERALES TORRES HERARDO WILFREDO</t>
  </si>
  <si>
    <t>16,900.00</t>
  </si>
  <si>
    <t>PEREDA FLORES WILY FRANK</t>
  </si>
  <si>
    <t>7,852.60</t>
  </si>
  <si>
    <t>PERIHUAMAN NAMOC TEOFILO RAFAEL</t>
  </si>
  <si>
    <t>PONCE VASQUEZ LUIS ALBERTO</t>
  </si>
  <si>
    <t>PRETEL SILVA EDWARD EMERZON</t>
  </si>
  <si>
    <t>REYNA PINCO CARLOS MANUEL</t>
  </si>
  <si>
    <t>20,867.50</t>
  </si>
  <si>
    <t>RODRIGUEZ ANDRADE EDGAR FERNANDO</t>
  </si>
  <si>
    <t>20,447.00</t>
  </si>
  <si>
    <t>1,395.00</t>
  </si>
  <si>
    <t>RODRIGUEZ ROJAS TEOFILO</t>
  </si>
  <si>
    <t>16,245.00</t>
  </si>
  <si>
    <t>8,235.00</t>
  </si>
  <si>
    <t>1,110.00</t>
  </si>
  <si>
    <t>RONDON ACOSTA AYDDE GLORIA</t>
  </si>
  <si>
    <t>1,560.00</t>
  </si>
  <si>
    <t>RUIZ DEL RIO JUNIOR MARTIN</t>
  </si>
  <si>
    <t>SALAS LEONARDO ROBY SEGUNDO</t>
  </si>
  <si>
    <t>SALIRROSAS ABANTO JOSE LUIS</t>
  </si>
  <si>
    <t>SANCHEZ CIUDAD LUIS EDUARDO</t>
  </si>
  <si>
    <t>SANTOS BULNES JOSE VICTOR</t>
  </si>
  <si>
    <t>9,736.00</t>
  </si>
  <si>
    <t>SIGUENZA CUEVA JULY DANY</t>
  </si>
  <si>
    <t>14,440.00</t>
  </si>
  <si>
    <t>5,160.00</t>
  </si>
  <si>
    <t>SOLES GUTIERREZ HERMES NICOLAS</t>
  </si>
  <si>
    <t>6,060.00</t>
  </si>
  <si>
    <t>2,366.23</t>
  </si>
  <si>
    <t>TICONA JAVE JOSE MANUEL</t>
  </si>
  <si>
    <t>27,881.45</t>
  </si>
  <si>
    <t>13,906.81</t>
  </si>
  <si>
    <t>VALVERDE RODRIGUEZ JUAN CARLOS</t>
  </si>
  <si>
    <t>6,536.00</t>
  </si>
  <si>
    <t>VARAS VERDE SANTOS MANUEL</t>
  </si>
  <si>
    <t>10,518.30</t>
  </si>
  <si>
    <t>VASQUEZ ROJAS JHORDAN</t>
  </si>
  <si>
    <t>16,895.30</t>
  </si>
  <si>
    <t>VELASQUEZ BALTODANO JOSE DE CALASANG</t>
  </si>
  <si>
    <t>VIGO CUMPA GIOMAR EDGARDO</t>
  </si>
  <si>
    <t>26,666.00</t>
  </si>
  <si>
    <t>13,390.42</t>
  </si>
  <si>
    <t>VILCHEZ RODRIGUEZ PERCY JUAN</t>
  </si>
  <si>
    <t>VILCHEZ RODRIGUEZ SANTOS DANIEL</t>
  </si>
  <si>
    <t>VILLANUEVA QUEZADA LUIS ABEL</t>
  </si>
  <si>
    <t>24,150.00</t>
  </si>
  <si>
    <t>12,670.00</t>
  </si>
  <si>
    <t>AGUILAR LUJAN MILY JOVANA</t>
  </si>
  <si>
    <t>6,279.00</t>
  </si>
  <si>
    <t>OBESO RIOS PAOLA LIZBETH</t>
  </si>
  <si>
    <t>Coordinador Administrativo Camp. San Jose</t>
  </si>
  <si>
    <t>3,573.00</t>
  </si>
  <si>
    <t>GUTIERREZ POLO HERMES ADALBERTO</t>
  </si>
  <si>
    <t>3,930.30</t>
  </si>
  <si>
    <t>DELGADO SOLORZANO LUIS ALBERTO</t>
  </si>
  <si>
    <t>MIRANDA MENDOZA WILLIAM ADOLFO</t>
  </si>
  <si>
    <t>633.33</t>
  </si>
  <si>
    <t>RAMOS RUIZ SANTOS JOAQUIN</t>
  </si>
  <si>
    <t>15,200.00</t>
  </si>
  <si>
    <t>IPANAQUE CENTENO OSWALDO</t>
  </si>
  <si>
    <t>24,754.98</t>
  </si>
  <si>
    <t>REYNA QUISPE JUAN RONALD</t>
  </si>
  <si>
    <t>8,365.80</t>
  </si>
  <si>
    <t>CASTILLO LEON FAUSTO MANUEL</t>
  </si>
  <si>
    <t>26,291.91</t>
  </si>
  <si>
    <t>FLORES AYLLON NELSON JUBENAL</t>
  </si>
  <si>
    <t>20,844.56</t>
  </si>
  <si>
    <t>Auxiliar de Laboratorio</t>
  </si>
  <si>
    <t>ARANDA CONTRERAS ALFONSO</t>
  </si>
  <si>
    <t>8,755.00</t>
  </si>
  <si>
    <t>MENDEZ VILCHEZ PATRICS JHONNY</t>
  </si>
  <si>
    <t>12,930.00</t>
  </si>
  <si>
    <t>ACOSTA FLORES MARCO ANTONIO</t>
  </si>
  <si>
    <t>11,848.84</t>
  </si>
  <si>
    <t>ALCALDE GONZALEZ GUILLERMO JOSUE</t>
  </si>
  <si>
    <t>ARAUJO LLANOS DIEGO EFRAIN</t>
  </si>
  <si>
    <t>Mecánico</t>
  </si>
  <si>
    <t>ARENAS ANSIBURO ROMAN PASTOR</t>
  </si>
  <si>
    <t>ARO MINCHOLA CARLOS ALBERTO</t>
  </si>
  <si>
    <t>BERNABE PEREDA ROLANDO FREDY</t>
  </si>
  <si>
    <t>BOCANEGRA ESPINOZA DARWIN MISAEL</t>
  </si>
  <si>
    <t>1,360.00</t>
  </si>
  <si>
    <t>BULNES CHAVEZ LUIS ALBERTO</t>
  </si>
  <si>
    <t>5,400.00</t>
  </si>
  <si>
    <t>BULNES CHAVEZ RAUL ALFREDO</t>
  </si>
  <si>
    <t>CABOS JULCA ERICK BAUNNER</t>
  </si>
  <si>
    <t>1,440.00</t>
  </si>
  <si>
    <t>CANCINO BECERRA SHIRLY GIOVANNA</t>
  </si>
  <si>
    <t>CARMEN RAMIREZ PETER JHON</t>
  </si>
  <si>
    <t>4,148.29</t>
  </si>
  <si>
    <t>CASIANO REYES ROBINSON</t>
  </si>
  <si>
    <t>CASTILLO SOLES JOSE ANTONIO</t>
  </si>
  <si>
    <t>10,868.71</t>
  </si>
  <si>
    <t>CASTRO GUEVARA JUAN</t>
  </si>
  <si>
    <t>CELIS DIAZ ALBERTO SEGUNDO</t>
  </si>
  <si>
    <t>CHINCHIHUARA ESCOBAR RONALD JEANPEARE</t>
  </si>
  <si>
    <t>CONDE GANOZA FERNANDO AGUSTIN</t>
  </si>
  <si>
    <t>SECUNDRIA COMPLETA</t>
  </si>
  <si>
    <t>CONTRERAS CRUZ JEAN MIGUEL</t>
  </si>
  <si>
    <t>CORDOVA GAMBOA DANY JUAN</t>
  </si>
  <si>
    <t>CRISOLOGO ASMAD JOSE MANUEL</t>
  </si>
  <si>
    <t>CULQUICHICON MOSTACERO JORGE ISAIAS</t>
  </si>
  <si>
    <t>DESPOSORIO NIETO TEODORO</t>
  </si>
  <si>
    <t>SECUNBDARIACOMPLETA</t>
  </si>
  <si>
    <t>DIAZ GUARNIZ JOSE ANTONIO</t>
  </si>
  <si>
    <t>SECUNDARIA INCOMPLETA</t>
  </si>
  <si>
    <t>DIOSES PORTURAS TOMAS ANTONIO</t>
  </si>
  <si>
    <t>DOMINGUEZ ARCE CESAR ARMANDO</t>
  </si>
  <si>
    <t>EGUSQUIZA ESTRADA OLIVER FRANK</t>
  </si>
  <si>
    <t>FLORIAN MARTINEZ WILFREDO ISMAEL</t>
  </si>
  <si>
    <t>GALLARDO OTERO CIRO SEGUNDO</t>
  </si>
  <si>
    <t>11,640.00</t>
  </si>
  <si>
    <t>GARCIA AVILA OSCAR JOEL</t>
  </si>
  <si>
    <t>GUEVARA GUTIERREZ MARLENY PAULA</t>
  </si>
  <si>
    <t>GUTIERREZ ARICA FELIPE ESTUARDO</t>
  </si>
  <si>
    <t>15,027.74</t>
  </si>
  <si>
    <t>GUTIERREZ ARICA PIERO SANTIAGO</t>
  </si>
  <si>
    <t>6,840.00</t>
  </si>
  <si>
    <t>GUZMAN RODRIGUEZ JESUS MANUEL</t>
  </si>
  <si>
    <t>HUALTIBAMBA GARCIA EBER ALEXANDER</t>
  </si>
  <si>
    <t>3,960.00</t>
  </si>
  <si>
    <t>HUAMAN SANCHEZ TEODORO</t>
  </si>
  <si>
    <t>IBAÑEZ SALVATIERRA PABLO DAVID</t>
  </si>
  <si>
    <t>IBAÑEZ SALVATIERRA SANTOS RUPERTO</t>
  </si>
  <si>
    <t>LARIOS GUTIERREZ JONATHAN JAVIER</t>
  </si>
  <si>
    <t>LARIOS VIDAL FRANCISCO JAVIER</t>
  </si>
  <si>
    <t>LARIOS VIDAL OSCAR FRANCISCO</t>
  </si>
  <si>
    <t>LEON LUJAN ANTONY ANDRE</t>
  </si>
  <si>
    <t>Soldador</t>
  </si>
  <si>
    <t>LLAURI LUJAN WESNNER LEONEL</t>
  </si>
  <si>
    <t>LOPEZ BERNUY JUAN PABLO SEBASTIAN</t>
  </si>
  <si>
    <t>LOZANO DURAN RICHAR ALEXANDER</t>
  </si>
  <si>
    <t>LUJAN CUEVA ENEMESIO</t>
  </si>
  <si>
    <t>MANTILLA LOYOLA JOSE ROBERTO</t>
  </si>
  <si>
    <t>MARIÑOS CARRANZA JOSEPH JESUS</t>
  </si>
  <si>
    <t>MARTINEZ DAVILA EDWIN JHONEL</t>
  </si>
  <si>
    <t>MENDEZ GELDRES JORGE ENRIQUE</t>
  </si>
  <si>
    <t>MENDOZA CANTOS JOSE ROGER</t>
  </si>
  <si>
    <t>MENDOZA CANTOS LUIGI EDDINGSON</t>
  </si>
  <si>
    <t>NOLAZCO ORTIZ LENIN</t>
  </si>
  <si>
    <t>ORCHEZ ESPINOZA JOSE EDINSON</t>
  </si>
  <si>
    <t>PACHERRES VELASCO JEAN PAUL</t>
  </si>
  <si>
    <t>PEÑA MENDOZA IRVIN ENRIQUE</t>
  </si>
  <si>
    <t>PEREDA VARGAS LARRY EFRAIN</t>
  </si>
  <si>
    <t>Peon</t>
  </si>
  <si>
    <t>PLAZA GUERRA ELMER ELISEO</t>
  </si>
  <si>
    <t>PLAZA GUERRA MIRTA KARIN</t>
  </si>
  <si>
    <t>REYES BRICEÑO JUAN</t>
  </si>
  <si>
    <t>7,695.15</t>
  </si>
  <si>
    <t>RODRIGUEZ ALVARADO JULIO ANTONIO</t>
  </si>
  <si>
    <t>RODRIGUEZ RUIZ FREDY IVAN</t>
  </si>
  <si>
    <t>RODRIGUEZ VIDAL AUREA CELIA</t>
  </si>
  <si>
    <t>5,050.00</t>
  </si>
  <si>
    <t>ROJAS SALAZAR ANGEL SAMUEL</t>
  </si>
  <si>
    <t>SALDAÑA VARGAS JUAN CARLOS</t>
  </si>
  <si>
    <t>18,240.57</t>
  </si>
  <si>
    <t>2,450.00</t>
  </si>
  <si>
    <t>SANCHEZ CAMPOS ELVIS ROMAN</t>
  </si>
  <si>
    <t>6,720.00</t>
  </si>
  <si>
    <t>Técnico Mecánico</t>
  </si>
  <si>
    <t>SANCHEZ CASTILLO ELDER WILMER</t>
  </si>
  <si>
    <t>8,470.00</t>
  </si>
  <si>
    <t>SANCHEZ REYNA AXEL NAHUEL</t>
  </si>
  <si>
    <t>SANJINEZ RODRIGUEZ WALTER JOSE</t>
  </si>
  <si>
    <t>TUCTO CIEZA GINO SMITH</t>
  </si>
  <si>
    <t>URIBE BLAS ARMANDO JOEL</t>
  </si>
  <si>
    <t>6,580.47</t>
  </si>
  <si>
    <t>Torrero</t>
  </si>
  <si>
    <t>URIOL GARCIA ELVIS JONATHAN</t>
  </si>
  <si>
    <t>4,200.00</t>
  </si>
  <si>
    <t>VALENTIN GOMEZ SEGUNDO JAVIER</t>
  </si>
  <si>
    <t>VASQUEZ LORETO DAMIAN SERAPIO</t>
  </si>
  <si>
    <t>VASQUEZ SAAVEDRA MIGUEL ANGEL</t>
  </si>
  <si>
    <t>VILLACORTA RODRIGUEZ MARIANO</t>
  </si>
  <si>
    <t>100 AGRICULTURA</t>
  </si>
  <si>
    <t>R.O.</t>
  </si>
  <si>
    <t>TECNICO ADMINISTRATIVO</t>
  </si>
  <si>
    <t>ALCANTARA QUISPE ROSALÍA</t>
  </si>
  <si>
    <t>TEC. ADMINISTRATIVO</t>
  </si>
  <si>
    <t>ALTAMIRANO PATIÑO MARIA CONSUELO</t>
  </si>
  <si>
    <t>ESPECIALISTA ENELABORACION  DE PROYECTOS</t>
  </si>
  <si>
    <t>AVALOS MORENO ADELA MARILU</t>
  </si>
  <si>
    <t>INGENIERA CIVIL</t>
  </si>
  <si>
    <t>BALTAZAR GARCIA MERCEDES MILCIADES</t>
  </si>
  <si>
    <t>TECNICO EN PRODUCCION AGROPECUARIA</t>
  </si>
  <si>
    <t>BENITES ZAVALETA DE CASAS NELVA JAKELINE</t>
  </si>
  <si>
    <t>TEC. AGROPECUARIO</t>
  </si>
  <si>
    <t>BOCANEGRA RODRIGUEZ WELINGTON ELEYBER</t>
  </si>
  <si>
    <t>R.D.R.</t>
  </si>
  <si>
    <t>RESPONBLE DE LOGISTICA</t>
  </si>
  <si>
    <t>CALLA ESPARZA EDGAR FREDY</t>
  </si>
  <si>
    <t>BACHILLER EN COMPUTACION Y SISTEMAS</t>
  </si>
  <si>
    <t>RESPONSABLE DE PATRIMONIO</t>
  </si>
  <si>
    <t>CARRANZA MAURICIO GABY INES</t>
  </si>
  <si>
    <t>TRABAJADOR DE SERVICIO</t>
  </si>
  <si>
    <t>CHUMACERO GARCIA ELSA</t>
  </si>
  <si>
    <t>PROMOTOR AGROPECUARIO</t>
  </si>
  <si>
    <t>CRIBILLEROS RIOS RAUL JESUS</t>
  </si>
  <si>
    <t>INGENIERO ZOOTECNISTA</t>
  </si>
  <si>
    <t>CRUZADO LAZARO JOSE MANUEL</t>
  </si>
  <si>
    <t>ELIAS MELENDEZ DEBORAHT BASILIA</t>
  </si>
  <si>
    <t>PROMOTOR DE CADENAS PRODUCTIVAS</t>
  </si>
  <si>
    <t>GAYOSO MUNDACA EDUARDO LUIS</t>
  </si>
  <si>
    <t>INGENIERO AGROINDUSTRIAL</t>
  </si>
  <si>
    <t>TRABAJADOR DE SERVICIOS</t>
  </si>
  <si>
    <t>GONZALES SANCHEZ OSWALDO</t>
  </si>
  <si>
    <t>GRAUS VASQUEZ GREGORIO ROBERTO</t>
  </si>
  <si>
    <t>HERRERA CABANILLAS CECILIA FROILANA</t>
  </si>
  <si>
    <t>JIMENEZ GALVEZ DELIA JOVANY</t>
  </si>
  <si>
    <t>MELENDEZ CHAVEZ ELIAS</t>
  </si>
  <si>
    <t>TENICO EN AGROPECUARIA</t>
  </si>
  <si>
    <t>MENDOZA DAVILA NANCY JACKELINE</t>
  </si>
  <si>
    <t>ABOGADA</t>
  </si>
  <si>
    <t>IMAGEN INSTITUCIONAL</t>
  </si>
  <si>
    <t>MOSCOL LOPEZ REBECA BERENICE</t>
  </si>
  <si>
    <t>LIC. EN CIENCIAS DE LA COMUNICACION</t>
  </si>
  <si>
    <t>CHOFER</t>
  </si>
  <si>
    <t>MOSTACERO HUARNIZ HEBERT FRANK</t>
  </si>
  <si>
    <t>AGOGADO</t>
  </si>
  <si>
    <t>MUGUERZA PLASENCIA ROGER NICOLÁS</t>
  </si>
  <si>
    <t>RESPONSABLE DE UTI</t>
  </si>
  <si>
    <t>NEYRA ARELLANO LAURA CECILIA</t>
  </si>
  <si>
    <t>INGENIERA DE COMPUTACION Y SISTEMAS</t>
  </si>
  <si>
    <t>OBESO RIOS DAVID STEEVE</t>
  </si>
  <si>
    <t>INGENIERO EN CIENCIAS AGROPECUARIAS</t>
  </si>
  <si>
    <t>PALOMINO ARRASCUE ROBERTO</t>
  </si>
  <si>
    <t>INGENIERO FORESTAL</t>
  </si>
  <si>
    <t>SUB GERENTE DE SGRNIA</t>
  </si>
  <si>
    <t>PAZ CASTILLO JOSE LEANDRO</t>
  </si>
  <si>
    <t>PIZAN PAREDES FRANCISCO</t>
  </si>
  <si>
    <t>REYNA ESPINOZA NELSON AMADO</t>
  </si>
  <si>
    <t>CAJERA</t>
  </si>
  <si>
    <t>RODRÍGUEZ PAREDES GLENDA GENOVEVA</t>
  </si>
  <si>
    <t>ROJAS LOPEZ DE CAMUS NEYDA VANESSA</t>
  </si>
  <si>
    <t>INGENIERA AGRONOMA</t>
  </si>
  <si>
    <t>VIGILANTE</t>
  </si>
  <si>
    <t>ROMERO HUATAY SANTOS</t>
  </si>
  <si>
    <t>ROMERO VERA MIGUEL ANGEL</t>
  </si>
  <si>
    <t>RESPONSABLE DE AGENCIA TRUJILLO</t>
  </si>
  <si>
    <t>SÁNCHEZ ALIAGA ROSA CLARIBEL</t>
  </si>
  <si>
    <t>RESPONSABLE DE SISTEMAS EN OIA</t>
  </si>
  <si>
    <t>SANCHEZ HUERTAS JONATHAN JOSEP</t>
  </si>
  <si>
    <t>INGENIERO DE COMPUTACION Y SISTEMAS</t>
  </si>
  <si>
    <t>SÁNCHEZ RODRIGUEZ PABLO BARTOLOME</t>
  </si>
  <si>
    <t>TERRONES DIAZ EDWIN ABRAHAM</t>
  </si>
  <si>
    <t>TIRADO CASTAÑEDA OTILANO GOROTIZ</t>
  </si>
  <si>
    <t>TORDOYA ARGOMEDO ROSA DOMITILA</t>
  </si>
  <si>
    <t>ULLILEN MERINO VÍCTOR HERNAN</t>
  </si>
  <si>
    <t>MEDICO VETERINARIO</t>
  </si>
  <si>
    <t>URQUIAGA ARAUJO GERALD AUGUSTO</t>
  </si>
  <si>
    <t>TECNICO EN DISEÑO GRAFICO</t>
  </si>
  <si>
    <t>ADMINISTRADORA</t>
  </si>
  <si>
    <t>VALQUI SIPIRAN KAROL JAQUELINE</t>
  </si>
  <si>
    <t>ENCARGADO DE PROCESOS</t>
  </si>
  <si>
    <t>VASQUEZ REBAZA MIGUEL ANGEL</t>
  </si>
  <si>
    <t>AUXILIAR ADMINISTRATIVO</t>
  </si>
  <si>
    <t>VÁSQUEZ VELÁSQUEZ JESUS AMADO</t>
  </si>
  <si>
    <t>DIRECTOR DE LA OIA</t>
  </si>
  <si>
    <t>VERGARA COBIAN SEGUNDO AGUSTIN</t>
  </si>
  <si>
    <t>LICENCIADO EN ESTADISTICA</t>
  </si>
  <si>
    <t>SUG GERENTE DE SGCA</t>
  </si>
  <si>
    <t>VERGARA TUSET LUIS ALBERTO</t>
  </si>
  <si>
    <t>VIDAL VEREAU CECILIA YSABEL</t>
  </si>
  <si>
    <t>200 TRANSPORTES</t>
  </si>
  <si>
    <t>ABANTO ESPINOZA JOSE GILBERTO</t>
  </si>
  <si>
    <t>TECNICO DE ORIENTACION Y ATENCION AL USUARIO</t>
  </si>
  <si>
    <t>AHUMADA COLLAO JAMES JESUS</t>
  </si>
  <si>
    <t>TECNICO EN ADMINISTRACION</t>
  </si>
  <si>
    <t>ALFARO BURGOS ABIGAIL</t>
  </si>
  <si>
    <t>ANGELES QUIÑONES CHRISTIAN WAGNER</t>
  </si>
  <si>
    <t>ASISTENTA SOCIAL</t>
  </si>
  <si>
    <t>ARENAS BENAVIDES NELLY</t>
  </si>
  <si>
    <t>TRABAJO SOCIAL</t>
  </si>
  <si>
    <t>AREDO ROJAS JUDY MARIVEL</t>
  </si>
  <si>
    <t>AZAÑERO SUAREZ MIJALY ANTONIO</t>
  </si>
  <si>
    <t>BLAS SANCHEZ LISSETH MILAGROS</t>
  </si>
  <si>
    <t>CALDERON RODRIGUEZ LUIS ANTONIO</t>
  </si>
  <si>
    <t>CALLE PAREDES CECILIA CAROLINA</t>
  </si>
  <si>
    <t>ESPECIALISTA ADMINISTRATIVO</t>
  </si>
  <si>
    <t>CASTILLO MIÑANO SHEILLAH GIULLIANA</t>
  </si>
  <si>
    <t>CHAVEZ MENDO SERGIO GIANCARLO</t>
  </si>
  <si>
    <t>COLLAVE PEREZ CESAR MIGUEL</t>
  </si>
  <si>
    <t>CRUZADO RIVERA MAXIMO FRANZ</t>
  </si>
  <si>
    <t>LICENCIADO EN EDUCACION</t>
  </si>
  <si>
    <t>DE LA CRUZ LINARES YVY</t>
  </si>
  <si>
    <t>INSPECTOR</t>
  </si>
  <si>
    <t>DOMINGUEZ JARA ROSA ESTELA</t>
  </si>
  <si>
    <t>CAPACITACION OCUPACIONAL - INFRACCIONES Y SANCIONES DE TRANSPORTE TERRESTRE DE PERSONAS, CARGA Y MERCANCIAS</t>
  </si>
  <si>
    <t>ESPINOZA CORONADO ANA MARIA</t>
  </si>
  <si>
    <t>FASANANDO RUIZ EDWIN DAVID</t>
  </si>
  <si>
    <t>INGENIERO INDUSTRAIL</t>
  </si>
  <si>
    <t>FLORES VASQUEZ MODESTO RENE</t>
  </si>
  <si>
    <t>FLORIAN VERGARA FRANKLIN DAVID</t>
  </si>
  <si>
    <t>GARCIA CALDERON CORTEZ WALTER</t>
  </si>
  <si>
    <t>GRAOS DEZA MANUEL</t>
  </si>
  <si>
    <t>GUEVARA CORONEL ERLITA</t>
  </si>
  <si>
    <t>SECRETARIA EJECUTIVA</t>
  </si>
  <si>
    <t>GURREONERO CASTILLO VICTOR SAID</t>
  </si>
  <si>
    <t>GUZMAN ZAVALETA VIRGINIA MARILYN</t>
  </si>
  <si>
    <t>PSICOLOGO</t>
  </si>
  <si>
    <t>HERRERA HUANES CARLOS RUBEN</t>
  </si>
  <si>
    <t>PROFESIONAL EN PSICOLOGIA</t>
  </si>
  <si>
    <t>HONORES AVILA SINDY ELIZABETH</t>
  </si>
  <si>
    <t>HUAMAN VILCA LENNY</t>
  </si>
  <si>
    <t>LEON VENTURO JOSE LUIS</t>
  </si>
  <si>
    <t>LOPEZ IPARRAGUIRRE NANCY MARIBEL</t>
  </si>
  <si>
    <t>LUJAN PEÑA MARLENY ELIZABETH</t>
  </si>
  <si>
    <t>MACHUCA CALDERON VICTOR JUNIOR</t>
  </si>
  <si>
    <t>MADRID FARIAS YESSICA JACKELINE</t>
  </si>
  <si>
    <t>MARQUINA CASTILLO OMAR SMITH</t>
  </si>
  <si>
    <t>ASISTENTE ADMINISTRATIVO</t>
  </si>
  <si>
    <t>MENDOZA YACARINI LUIS ALBERTO</t>
  </si>
  <si>
    <t>MIRANDA FERNANDEZ SILVIA LILIANA</t>
  </si>
  <si>
    <t>MONTENEGRO VALLEJOS BRENDA CAROLINA</t>
  </si>
  <si>
    <t>MOSTACERO PRETEL ERIKA JUDITH</t>
  </si>
  <si>
    <t>NARRO ESCALANTE RUTH ELIZABETH</t>
  </si>
  <si>
    <t>NARVAEZ ALFARO JULIAN ARTURO</t>
  </si>
  <si>
    <t>NARVAEZ PAREDES DEYVI MARTIN</t>
  </si>
  <si>
    <t>NAVARRO CACERES IKER ISSAC</t>
  </si>
  <si>
    <t>OLAYA NOLASCO MARCOS EDUARDO</t>
  </si>
  <si>
    <t>OLORTIGA AMASIFUEN SANTOS CASIMIRA</t>
  </si>
  <si>
    <t>PANDURO INFANTE ROSARIO DEL CARMEN</t>
  </si>
  <si>
    <t>PAREDES URBINA EDWIN KENNEDY</t>
  </si>
  <si>
    <t>PAREDES MARTINEZ ROBERTH EDGARDO</t>
  </si>
  <si>
    <t>PAREDES YUPANQUI ROXANA NOEMI</t>
  </si>
  <si>
    <t>PATRICIO CASTILLO ROCIO DEL PILAR</t>
  </si>
  <si>
    <t>PERALTA LAVADO JIM RENZO</t>
  </si>
  <si>
    <t>PEREZ CARRANZA CINTHIA LISSETTE</t>
  </si>
  <si>
    <t>ASISTENTE CONTABLE</t>
  </si>
  <si>
    <t>PURIZACA MENDOZA MARGARITA CECILIA</t>
  </si>
  <si>
    <t>RABANAL ULLILEN GERALDINE</t>
  </si>
  <si>
    <t>REBAZA RODRIGUEZ GABRIELA DE LOS MILAGROS</t>
  </si>
  <si>
    <t>REYES VARGAS VIRGEN YRENE</t>
  </si>
  <si>
    <t>REYNA SILVA CARLOS AUGUSTO</t>
  </si>
  <si>
    <t>RIOS MANTILLA GUISELLA DEL CARMEN</t>
  </si>
  <si>
    <t>RISCO MORALES LUCIANA MILAGROS</t>
  </si>
  <si>
    <t>RUBIO FERRER CESAR ENRIQUE</t>
  </si>
  <si>
    <t>SAENZ CABELLOS JOSE LUIS</t>
  </si>
  <si>
    <t>PERSONAL TECNICO II</t>
  </si>
  <si>
    <t>SALDAÑA SEGURA PATRICIA MARIBEL</t>
  </si>
  <si>
    <t>SALIRROSAS YONG ROSA YSABEL</t>
  </si>
  <si>
    <t>SANCHEZ GUTIERREZ OLENKA DE ROCIO</t>
  </si>
  <si>
    <t>SANCHEZ VALDERRAMA MATILDE ROXANA</t>
  </si>
  <si>
    <t>SCHMIELT CHAVARRY MARIELLA DEL CARMEN</t>
  </si>
  <si>
    <t>SILVA PASTOR MARCO ANTONIO</t>
  </si>
  <si>
    <t>URQUIZO CESPEDES GANDHY KRISTEL</t>
  </si>
  <si>
    <t>VALVERDE REYES MANAHEN JOEL</t>
  </si>
  <si>
    <t>INGENIERO ELECTRONICO</t>
  </si>
  <si>
    <t>VARGAS CHAVEZ JULIO CESAR ENGEL</t>
  </si>
  <si>
    <t>VASQUEZ CASTILLO SOLEDAD MARIA</t>
  </si>
  <si>
    <t>RELACIONISTA PULBLICO</t>
  </si>
  <si>
    <t>VASQUEZ TERAN ARTURO</t>
  </si>
  <si>
    <t>LICENCIADO EN RELACIONES PUBLICAS</t>
  </si>
  <si>
    <t>VASQUEZ VALDEZ ALEXANDER JOSE</t>
  </si>
  <si>
    <t>VEGA ALARCON GUSTAVO ARTURO</t>
  </si>
  <si>
    <t>VENTURA HONORIO ALEX ULISES</t>
  </si>
  <si>
    <t>VILCHEZ INFANTES KAROL ELIZABETH</t>
  </si>
  <si>
    <t>VILLACORTA HARO JESUS PASTOR</t>
  </si>
  <si>
    <t>VILLACORTA LUJAN LUZ BENI</t>
  </si>
  <si>
    <t>PERSONAL DE SERVICIO</t>
  </si>
  <si>
    <t>VILLALTA AREVALO SARA MARIA</t>
  </si>
  <si>
    <t>VILLALOBOS VILLANUEVA BERTHA IRENE</t>
  </si>
  <si>
    <t>YUPANQUI CORTEZ EDUARDO CARLOS</t>
  </si>
  <si>
    <t xml:space="preserve">300 EDUCACION </t>
  </si>
  <si>
    <t>PLANIFICADOR</t>
  </si>
  <si>
    <t>FLORIAN HORA EDWIN EMILIO</t>
  </si>
  <si>
    <t>TITULO PROFESIONAL</t>
  </si>
  <si>
    <t>ACOSTA GONZALES CONSTANZA NATALY</t>
  </si>
  <si>
    <t>CPC</t>
  </si>
  <si>
    <t>RESPONSABLE DE PERSONAL</t>
  </si>
  <si>
    <t>TORRES MORALES VICTOR FRANCISCO</t>
  </si>
  <si>
    <t>RESPONSABLE DE INFORMÁTICA</t>
  </si>
  <si>
    <t>IBAÑEZ CORDOVA HORACIO</t>
  </si>
  <si>
    <t>ING. SISTEMAS</t>
  </si>
  <si>
    <t>RESPONSABLE DE PLANILLAS CESANTES</t>
  </si>
  <si>
    <t>CIEZA RAMOS ANGEL DAVID</t>
  </si>
  <si>
    <t>ASISTENTE ADMINISTRATIVO OFICINA DE ESCALAFÓN</t>
  </si>
  <si>
    <t>RAFAEL CALDERON GRISELDA TRINIDAD</t>
  </si>
  <si>
    <t>APOYO ADMINISTRATIVO - PERSONAL</t>
  </si>
  <si>
    <t>PRETELL SANCHEZ LUIS ENRIQUE</t>
  </si>
  <si>
    <t>APOYO EN ABASTECIMIENTO</t>
  </si>
  <si>
    <t>CORREA RONCAL THALIA ELIZABETH</t>
  </si>
  <si>
    <t>COMUNICADOR SOCIAL</t>
  </si>
  <si>
    <t>ARANA PLASENCIA MIGUEL ANGEL</t>
  </si>
  <si>
    <t>ASISTENTE ADMINISTRATIVO OFICINA DE RESOLUCIONES</t>
  </si>
  <si>
    <t>BARJA VILCA YENY YULISA</t>
  </si>
  <si>
    <t>AUXILIAR ADMINISTRATIVO OFICINA DE RESOLUCIONES</t>
  </si>
  <si>
    <t>CUMPLIDO VILLENA YULIANA MARGARET</t>
  </si>
  <si>
    <t>ASISTENTE EN TESORERIA</t>
  </si>
  <si>
    <t>MARTINEZ MALDONADO KETTY VANNESA</t>
  </si>
  <si>
    <t>ABOGADA EN SECRETARIA TÉCNICA</t>
  </si>
  <si>
    <t>NEYRA SANDOVAL GLORIA YSABEL</t>
  </si>
  <si>
    <t>DERECHO</t>
  </si>
  <si>
    <t>ULCO VELORIO JAVIER ROBERTO</t>
  </si>
  <si>
    <t>PROFESIONAL ADMINISTRATIVO</t>
  </si>
  <si>
    <t>URQUIAGA ZAVALETA JUAN VICTOR</t>
  </si>
  <si>
    <t>APOYO LEGAL EN OFICINA DE ASESORIA JURIDICA</t>
  </si>
  <si>
    <t>PIZARRO ORTECHO MARIA ISELA</t>
  </si>
  <si>
    <t>APOYO ADMINISTRATIVO - SUB GERENCIA DE GESTION INSTITUCIONAL</t>
  </si>
  <si>
    <t>CRUZ ESPINOLA ALEXIS SANTIAGO</t>
  </si>
  <si>
    <t>ASISTENTE ADMINISTRATIVO - OFICINA ASESORIA JURIDICA</t>
  </si>
  <si>
    <t>BAQUEDANO ASTOPILCO IVON LIZET</t>
  </si>
  <si>
    <t>TÉCNICO ADMINISTRATIVO</t>
  </si>
  <si>
    <t>OTINIANO RAMIREZ MAYRA ZULIN</t>
  </si>
  <si>
    <t>RUIZ CARRANZA JULIAN MAURICIO</t>
  </si>
  <si>
    <t>SEVERINO ELIZALDE NINOSKA KINBERLY</t>
  </si>
  <si>
    <t xml:space="preserve">APOYO ADMINISTRATIVO - PERSONAL </t>
  </si>
  <si>
    <t>SANCHEZ LLAJA ROSA ESPERANZA</t>
  </si>
  <si>
    <t>QUISPE YAMASHITA JAIME ALEJANDRO</t>
  </si>
  <si>
    <t>DIRECTOR DE SISTEMA ADMINISTRATIVO I</t>
  </si>
  <si>
    <t>VELASQUEZ LEIVA LORENA BEATRIZ</t>
  </si>
  <si>
    <t>DOCENTE</t>
  </si>
  <si>
    <t>LICENCIADA EN HISTORIA Y GEOGRAFIA</t>
  </si>
  <si>
    <t>RD</t>
  </si>
  <si>
    <t xml:space="preserve">LOCACION DE SERVICIOS </t>
  </si>
  <si>
    <t xml:space="preserve">APOYO ADMINISTRATIVO-PERSONAL </t>
  </si>
  <si>
    <t>GIL PALACIOS  ROSA LILIANA</t>
  </si>
  <si>
    <t>LIC. ADMINISTRACION</t>
  </si>
  <si>
    <t>APOYO ADMINISTRATIVO-TRAMITE DOCUMENTARIO</t>
  </si>
  <si>
    <t>CASTRO CHAVA JUANITA VERONICA ISABEL</t>
  </si>
  <si>
    <t xml:space="preserve">BACH. EN DERECHO </t>
  </si>
  <si>
    <t xml:space="preserve">PROFESIONAL </t>
  </si>
  <si>
    <t>BACH.EN DERECHO</t>
  </si>
  <si>
    <t xml:space="preserve">SERVICIO DE APOYO EN LIMPIEZA DE LOCAL </t>
  </si>
  <si>
    <t>SALINAS BURGOS LEYDE</t>
  </si>
  <si>
    <t>ESTUDIOS SECUNDARIOS</t>
  </si>
  <si>
    <t>ESTUDIOS</t>
  </si>
  <si>
    <t xml:space="preserve">ESTUDIOS SECUNDARIOS </t>
  </si>
  <si>
    <t>1000.00</t>
  </si>
  <si>
    <t>BAZAN DIAZ GERMAN</t>
  </si>
  <si>
    <t>PLASENCIA PEREZ JORGE LUIS</t>
  </si>
  <si>
    <t>APOYO ADMINISTRATIVO</t>
  </si>
  <si>
    <t xml:space="preserve">PADILLA PEREDA ARACELI YORELA </t>
  </si>
  <si>
    <t xml:space="preserve">TEC.ADMINISTRACION INDUSTRIAL </t>
  </si>
  <si>
    <t>TEC.ADMINISTRACION</t>
  </si>
  <si>
    <t>AGUIRRE BACILIO RAMIRO CELESTINO</t>
  </si>
  <si>
    <t>DE LA CRUZ RIOS LEYDI  LOLA</t>
  </si>
  <si>
    <t>TEC.EN ADMINISTRACION DE NEGOCIOS INTERNACIONALES</t>
  </si>
  <si>
    <t>SERVICIO MOTORIZADO DE TRASLADO DE DOCUMENTOS</t>
  </si>
  <si>
    <t>RIOS SARMIENTO WILLIAN EDUARDO</t>
  </si>
  <si>
    <t>TEC.COMPUTACION E INFORMATICA</t>
  </si>
  <si>
    <t>SOPORTE INFORMATICO</t>
  </si>
  <si>
    <t>HUANCA SANCHEZ JHORDY ALEXANDER</t>
  </si>
  <si>
    <t>SERVICIO DE REVISION DE LEGAJOS DEL PERSONAL</t>
  </si>
  <si>
    <t>VALLEJOS BARRENO GENARO NIKOLAI</t>
  </si>
  <si>
    <t xml:space="preserve">INGENIERO EN INFORMATICA Y SISTEMAS </t>
  </si>
  <si>
    <t>INGENIERO EN INFORMATICA  Y DE SISTEMAS</t>
  </si>
  <si>
    <t>POZO VALDEZ BRYAM JEFFERSON</t>
  </si>
  <si>
    <t>BAC.EN CIENCIAS ECONOMICAS</t>
  </si>
  <si>
    <t>BACH.EN CIENCIAS ECONOMICAS</t>
  </si>
  <si>
    <t xml:space="preserve">SERVICIO DE APOYO LEGAL </t>
  </si>
  <si>
    <t>IBAÑEZ GUEVARA CARLOS MANUEL</t>
  </si>
  <si>
    <t xml:space="preserve">APOYO ADMINISTRATIVO </t>
  </si>
  <si>
    <t>ZAMBRANO PELAEZ NELIDA ROSA DEL CARMEN</t>
  </si>
  <si>
    <t>BACH. EN DERECHO Y CIENCIAS POLITICAS</t>
  </si>
  <si>
    <t>BACH.EN DERECHO Y CIENCIAS POLITICAS</t>
  </si>
  <si>
    <t>PALACIOS VEGAS SUSAN CAROLINA</t>
  </si>
  <si>
    <t>PACHECO CARRANZA ELIZA ROCIO</t>
  </si>
  <si>
    <t>PAJARES  SANCHEZ ANA SOFIA</t>
  </si>
  <si>
    <t>QUINTANA CAÑOTE JOSE EDUARDO</t>
  </si>
  <si>
    <t>EGRESADO</t>
  </si>
  <si>
    <t>FLORES SALINAS ELSA FIORELA</t>
  </si>
  <si>
    <t>CABELLOS PLASENCIA RAQUEL GUILLERMINA</t>
  </si>
  <si>
    <t xml:space="preserve">CONTADOR </t>
  </si>
  <si>
    <t>ESCOBAR CASTILLO BRYAN ARNOLD</t>
  </si>
  <si>
    <t>CARBONELL GARCIA ZABELY MARLY</t>
  </si>
  <si>
    <t>SERVICIO DE ASISTENTE ADMINISTRATIVO</t>
  </si>
  <si>
    <t>LEON LEON MAGALY LISETT</t>
  </si>
  <si>
    <t>JARA ROSILLO MARCIA SADYTH</t>
  </si>
  <si>
    <t>RODRIGUEZ CHAVEZ MARIA AZUCENA</t>
  </si>
  <si>
    <t xml:space="preserve">SERVICIO DE ESPECIALISTA  EN CONTRATACIONES DEL ESTADO </t>
  </si>
  <si>
    <t>2000.00</t>
  </si>
  <si>
    <t>ARMAS RISCO  BERTHA DEYSI</t>
  </si>
  <si>
    <t>PONCE ROSAS CINTYA MARLY</t>
  </si>
  <si>
    <t>LIC.DE MARKETING Y DIRECCION DE EMPRESAS</t>
  </si>
  <si>
    <t>VARGAS BRICEÑO CARMEN ROSA</t>
  </si>
  <si>
    <t xml:space="preserve">ESPINOLA MOYA MAYRA LUCERO </t>
  </si>
  <si>
    <t>TEC.CONTABILIDAD</t>
  </si>
  <si>
    <t>APOYO EN ORGANIZACIÓN DE ARCHIVOS DE CAJA</t>
  </si>
  <si>
    <t>GARCIA CAMPOS JORGE CHRISTOPHER</t>
  </si>
  <si>
    <t xml:space="preserve">LIC.EN ADMINISTRACION Y NEGOCIOS INTERNACIONALES </t>
  </si>
  <si>
    <t>LIC.EN ADMINISTRACION Y NEGOCIOS INTERNACIONALES</t>
  </si>
  <si>
    <t xml:space="preserve">FERNANDEZ ROSADO ANGEL MANUEL </t>
  </si>
  <si>
    <t>MARTINEZ CABEL NESTOR LUIS</t>
  </si>
  <si>
    <t>TEC.EN CONTABILIDAD</t>
  </si>
  <si>
    <t xml:space="preserve">BARBA VENTURA JESUS KATHERINE </t>
  </si>
  <si>
    <t xml:space="preserve">SERVICIO DE APOYO  EN SEGURIDAD Y VIGILANCIA </t>
  </si>
  <si>
    <t>ORBEGOSO CABEZA CARLOS ALBERTO</t>
  </si>
  <si>
    <t>SERVICIO DE APOYO ADMINISTRACION</t>
  </si>
  <si>
    <t>IBAÑEZ GUTIERREZ JULIÑO  JONATHAN</t>
  </si>
  <si>
    <t>301 EDUCACION CHEPÉN</t>
  </si>
  <si>
    <t>LOCACION DE SERVICIO</t>
  </si>
  <si>
    <t xml:space="preserve">APOYO EN LA OFICINA DE ABASTECIMIENTO </t>
  </si>
  <si>
    <t>GRADOS VALLADOLID IRIS DEL PILAR</t>
  </si>
  <si>
    <t>MAGISTER</t>
  </si>
  <si>
    <t>APOYO EN LA OFICINA DE PLANILLAS</t>
  </si>
  <si>
    <t>TIRADO PEREZ MIGUEL FERNANDO</t>
  </si>
  <si>
    <t>ESPECIALISTA EN COMUNICACIONES</t>
  </si>
  <si>
    <t>ZAPATA SOLIS, MARCOS</t>
  </si>
  <si>
    <t>COMUNCIADOR SOCIAL</t>
  </si>
  <si>
    <t>LICENCIADO</t>
  </si>
  <si>
    <t>LICENCIADO EN CIENCIAS DE LA COMUNICACIÓN</t>
  </si>
  <si>
    <t>SOPORTE TECNICO INFORMATICO</t>
  </si>
  <si>
    <t>VILLANUEVA ESTRADA JUAN GABRIEL</t>
  </si>
  <si>
    <t>BACHILLER EN EDUCACIÓN</t>
  </si>
  <si>
    <t>ESPECIALISTA EN INFRAESTRUCTURA</t>
  </si>
  <si>
    <t>BAUTISTA MENDOZA JULIO ALBERTO</t>
  </si>
  <si>
    <t>APOYO ADMINISTRATIVO PARA LA ATENCION AL USUARIO Y GESTION DOCUMENTARIA</t>
  </si>
  <si>
    <t>CONDOR CHAVEZ JHESSICA LIZETH</t>
  </si>
  <si>
    <t>ASISTENTE DE NOTIFICACIONES</t>
  </si>
  <si>
    <t>CACEDA MONCADA LEANDRO JAVIER</t>
  </si>
  <si>
    <t>ADMINISTRADOR</t>
  </si>
  <si>
    <t>ESPECIALISTA RR.HH.</t>
  </si>
  <si>
    <t xml:space="preserve">HUANAMBAL ALARCON LEONCIO </t>
  </si>
  <si>
    <t>ASISTENTE EN CONTROL PATRIMONIAL</t>
  </si>
  <si>
    <t xml:space="preserve">SEMINARIO ROMERO SHEYLA </t>
  </si>
  <si>
    <t>MANTILLA CALDERON EDDY MANUEL</t>
  </si>
  <si>
    <t>TEC. ADMINISTRACION</t>
  </si>
  <si>
    <t>DEZA VALLADARES MARCO ANTONIO</t>
  </si>
  <si>
    <t>CABOSMALON AVILA LIZETH ARACELI</t>
  </si>
  <si>
    <t>LICENCIADA EN PSICOLOGIA</t>
  </si>
  <si>
    <t>CERVERA LEON WALTER TEOBALDO</t>
  </si>
  <si>
    <t>CHAVEZ CASTRO LUZ MAGALY</t>
  </si>
  <si>
    <t>SOPORTE TECNOLOGICO JEC</t>
  </si>
  <si>
    <t>INOSTROZA SERRANO HERNAN ANTONIO</t>
  </si>
  <si>
    <t>VASQUEZ PANDO RAUL EDUARDO</t>
  </si>
  <si>
    <t>GALLARDO CARRANZA CARLOS JAVIER</t>
  </si>
  <si>
    <t>ROMERO YARLEQUE MARCO ANTONIO</t>
  </si>
  <si>
    <t>TECNICO EN ADMINISTRACION BANCARIA</t>
  </si>
  <si>
    <t>ADMIN BANCARIA</t>
  </si>
  <si>
    <t>CORREA GAVIDIA JOSE ANDRES</t>
  </si>
  <si>
    <t>PROFESIONAL II CONVIVENCIA ESCOLAR</t>
  </si>
  <si>
    <t>TERRONES VASQUEZ ANITA YSOLINA</t>
  </si>
  <si>
    <t>DOCENTE DE PRIMARIA</t>
  </si>
  <si>
    <t>PROFESIONAL I CONVIVENCIA ESCOLAR</t>
  </si>
  <si>
    <t>MOTOYA SAAVEDRA ROSA MERCEDES</t>
  </si>
  <si>
    <t>CHUNGA MEDINA MARTIZA SOLEDAD</t>
  </si>
  <si>
    <t>TEC ADMINISTRACIÓN</t>
  </si>
  <si>
    <t>302 EDUCACIÓN PACASMAYO</t>
  </si>
  <si>
    <t>VIGILANTE IIEE</t>
  </si>
  <si>
    <t>AMAYA FELIPE NELSON IGOR</t>
  </si>
  <si>
    <t>CARRANZA GASTELO CARLOS ALBERTO</t>
  </si>
  <si>
    <t>GARCIA GUANILO JOSE MARTIN</t>
  </si>
  <si>
    <t>JIMENEZ CHAVEZ ROBERTO CARLOS</t>
  </si>
  <si>
    <t>MALHABER DIAZ JORGE LUIS</t>
  </si>
  <si>
    <t>MEGO RODRIGUEZ CESAR HENRRY</t>
  </si>
  <si>
    <t>MONTERO CASTAÑEDA PEDRO CESAR</t>
  </si>
  <si>
    <t>VIGILANTE SEDE</t>
  </si>
  <si>
    <t>ALTAMIRANO FLORES CHRISTIAN ALEXANDER</t>
  </si>
  <si>
    <t>VARGAS ADAN JUAN HEVER</t>
  </si>
  <si>
    <t>CORTEZ PAIRAZAMAN JUAN RICARDO</t>
  </si>
  <si>
    <t>ALBITRES ABANTO MIGUEL ANGEL</t>
  </si>
  <si>
    <t>PSICOLOGO(A)</t>
  </si>
  <si>
    <t>QUISPE JAIME JOSE BALTHAZAR</t>
  </si>
  <si>
    <t>HUAYNALAYA ALAMA SERGIO DAVID</t>
  </si>
  <si>
    <t>GONZALES ALVARADO ALFREDO JOSE</t>
  </si>
  <si>
    <t>ALDANA MONJA EVA ELIZABETH</t>
  </si>
  <si>
    <t>CRUZADO ESCOBAR JOSSY MARILYN</t>
  </si>
  <si>
    <t>VALDERRAMA VENEGAS CARLOS BALUCY</t>
  </si>
  <si>
    <t>CABRERA ZARATE MONICA PATRICIA</t>
  </si>
  <si>
    <t>NOLASCO VELEZMORO HELGA MELISSA</t>
  </si>
  <si>
    <t>LLANOS REYES WALTER OCTAVIO</t>
  </si>
  <si>
    <t>TRUJILLO QUIROZ VANESSA YOVANNA</t>
  </si>
  <si>
    <t>COORD. INN.SOP.TEC</t>
  </si>
  <si>
    <t>GONZALES LEZAMA NELSON ANDRES</t>
  </si>
  <si>
    <t>SOTOMAYOR SANCHEZ CESAR AUGUSTO</t>
  </si>
  <si>
    <t>BARBOZA JULCA DEYVIS ARNALDO</t>
  </si>
  <si>
    <t>CRUZADO RIVERA MARITZA DEL PILAR</t>
  </si>
  <si>
    <t>INGENIERA</t>
  </si>
  <si>
    <t>MIL OSORIO DIANA CAROLINA</t>
  </si>
  <si>
    <t>PAUCAR BARRANTES VICTOR HUGO</t>
  </si>
  <si>
    <t>TERRONES ALVARES OSCAR ROBERTO</t>
  </si>
  <si>
    <t>ZELADA VERGARAY ANGELES BENITO</t>
  </si>
  <si>
    <t>PERS. DE SERV. (PORTERIA)</t>
  </si>
  <si>
    <t>PANDO YSLA CARLOS ALBERTO CLEMENTE</t>
  </si>
  <si>
    <t>TEC. ADMINIS. TRAM.</t>
  </si>
  <si>
    <t>DIAZ VERALUIS ALBERTO</t>
  </si>
  <si>
    <t>PROFESOR</t>
  </si>
  <si>
    <t>LICENCIADO EN COMUNICACIÓN</t>
  </si>
  <si>
    <t>TEC. ADMINIS. SIGA</t>
  </si>
  <si>
    <t>RIVERA ARIAS JANETH ROXANA</t>
  </si>
  <si>
    <t>GUARDIAN DE SAB. DOM.</t>
  </si>
  <si>
    <t>YSLA RODRIGUEZ WILSON ENRIQUE</t>
  </si>
  <si>
    <t>ESP. EN SIST. PLANILLAS</t>
  </si>
  <si>
    <t>GUANILO GOMEZ PEDERO RAFAEL</t>
  </si>
  <si>
    <t>TEC. ADMINIS. ALMACÉN</t>
  </si>
  <si>
    <t>AMAYA RODRIGUEZ CARLA MICAELA</t>
  </si>
  <si>
    <t>CONTADORA PUBLICA</t>
  </si>
  <si>
    <t>TITULADA</t>
  </si>
  <si>
    <t>ABOGADO ADMINISTRA</t>
  </si>
  <si>
    <t>CASTREJON CHIRINOS CRISTHIAN ALEXANDER</t>
  </si>
  <si>
    <t>APOYO ABOGADO I</t>
  </si>
  <si>
    <t>ZAVALETA CABANILLAS JUANA DEL ROSARIO</t>
  </si>
  <si>
    <t>ESP. CONVIVENCIA</t>
  </si>
  <si>
    <t>VENTURA ESPINOZA EVELIN NATHALIE</t>
  </si>
  <si>
    <t>ESP. ABASTECIMIENTO</t>
  </si>
  <si>
    <t>MANDUJANO FLORINDEZ ROMAN ALFREDO</t>
  </si>
  <si>
    <t>ING INDUSTRIAL</t>
  </si>
  <si>
    <t>INFRAESTRUCTURA</t>
  </si>
  <si>
    <t>ROMERO MELENDEZ RUBEN ALEX</t>
  </si>
  <si>
    <t>BASICA ESPECIAL</t>
  </si>
  <si>
    <t>BOCANEGRA GARCIA CATERINE LISSETTE</t>
  </si>
  <si>
    <t>PAIRAZAMAN CARLOS KEVIN WILFREDO</t>
  </si>
  <si>
    <t>INGENIERO SISEMAS</t>
  </si>
  <si>
    <t>PERS. MANTENIMIENTO</t>
  </si>
  <si>
    <t>BARBOZA LEON HECTOR BENICIO</t>
  </si>
  <si>
    <t>CRUZADO ALBITRES DEYSI JULISSA</t>
  </si>
  <si>
    <t>JUAREZ HIPOLITO RAFAEL ANGEL</t>
  </si>
  <si>
    <t>AMAYA ESCALANTE FREDDY MARCOS</t>
  </si>
  <si>
    <t>NIÑO LADRON DE GUEVARA ESTELA WILBERTO EMILIO</t>
  </si>
  <si>
    <t>VERASTEGUI RIOS JOSE EDILBERTO</t>
  </si>
  <si>
    <t>VENTURA PAREDES JORGE LUIS</t>
  </si>
  <si>
    <t>GALVEZ CHOMBA JHON POOL</t>
  </si>
  <si>
    <t>TAFUR LECCA OSCAR ERNESTO</t>
  </si>
  <si>
    <t>BARBOZA CASTILLO DANITZA ALEXANDRA</t>
  </si>
  <si>
    <t>RUIZ VALE JHON GOLMAN</t>
  </si>
  <si>
    <t>ESP RRHH</t>
  </si>
  <si>
    <t>ZELADA VERGARAY LUISA GUADALITA</t>
  </si>
  <si>
    <t>ESPINFRAESTRUCTURA</t>
  </si>
  <si>
    <t>DEZA DELGADO ANA PATRICIA</t>
  </si>
  <si>
    <t>ESP. MONITOREO</t>
  </si>
  <si>
    <t>DIEGO ARTURO CORTEZ PAIRAZAMAN</t>
  </si>
  <si>
    <t>303 EDUCACION ASCOPE</t>
  </si>
  <si>
    <t>ROGER EDUARDO SALAZAR MENDOZA</t>
  </si>
  <si>
    <t xml:space="preserve">ADMINISTRACIÓN </t>
  </si>
  <si>
    <t>APOYO EN INFRAESTRUCTURA</t>
  </si>
  <si>
    <t>MARTIN EDUARDO CARRERA FARRO</t>
  </si>
  <si>
    <t>APOYO EN ALMACEN</t>
  </si>
  <si>
    <t>ROMERO VASQUEZ JOE PAUL</t>
  </si>
  <si>
    <t>SECUNDARIA COMPL</t>
  </si>
  <si>
    <t>APOYO EN PLANILLAS</t>
  </si>
  <si>
    <t>JOHANA ANALI MATUTE NARRO</t>
  </si>
  <si>
    <t>ADMINISTRACIÓN</t>
  </si>
  <si>
    <t>TITULO BACHILLER</t>
  </si>
  <si>
    <t>APOYO EN LA ACTUALIZACIÓN DE AIRSHP</t>
  </si>
  <si>
    <t>LUIS ENRIQUE PRETELL SANCHEZ</t>
  </si>
  <si>
    <t>ALCANTARA VALLES JOSE ANTONIO</t>
  </si>
  <si>
    <t>TITULO TÉCNICO</t>
  </si>
  <si>
    <t>APOYO EN LA ELABORACIÓN DE ESTADOS FINANCIEROS</t>
  </si>
  <si>
    <t>INFORMÁTICO</t>
  </si>
  <si>
    <t>VASQUEZ MOLINA ERICK FRANCO</t>
  </si>
  <si>
    <t>APOYO EN CONTABILIDAD</t>
  </si>
  <si>
    <t>MARIA DE FATIMA PEREZ FLORES</t>
  </si>
  <si>
    <t>APOYO EN LA COMISIÓN DE PROCESOS ADMINISTRATIVOS</t>
  </si>
  <si>
    <t>ESPINOZA MELENDEZ EDDIE</t>
  </si>
  <si>
    <t>ABOAGADO</t>
  </si>
  <si>
    <t>DOCTOR</t>
  </si>
  <si>
    <t>ALEGRÍA MENDOZA ROBERTO ENMANUEL</t>
  </si>
  <si>
    <t>GARCÍA LEON CARLOS ALDAIR</t>
  </si>
  <si>
    <t>APOYO EN ESCALAFON</t>
  </si>
  <si>
    <t>COTRINA CULQUICHICON KATHERIN LISBETH</t>
  </si>
  <si>
    <t>APOYO DE VIGILANCIA EN II.EE</t>
  </si>
  <si>
    <t>CALDERON CASTELLON ENRIQUE MANUEL</t>
  </si>
  <si>
    <t>BUSTAMANTE ARANDA CINTHIA YURENI</t>
  </si>
  <si>
    <t>CHAPOÑAN SOTO FLOR DE VIVIANA</t>
  </si>
  <si>
    <t>POLO JULCA RIBALDO</t>
  </si>
  <si>
    <t>LOVATON ZARABIA DANIEL</t>
  </si>
  <si>
    <t>CÓRDOVA GONZALES SULAY KEYSI</t>
  </si>
  <si>
    <t>APOYO EN PSICOLOGÍA</t>
  </si>
  <si>
    <t>DIAZ SALDAÑA BONNIE ROCIO</t>
  </si>
  <si>
    <t>CASTRO ROEDER CARLOS ENRIQUE RODOLFO</t>
  </si>
  <si>
    <t>DILVIA CALLE JIMENEZ</t>
  </si>
  <si>
    <t>YESSENIA DEL PILAR SÁNCHEZ LLARO</t>
  </si>
  <si>
    <t>CÁCERES MEJÍA, PATRICIA DEYANIRA</t>
  </si>
  <si>
    <t>EUSEBIO HUATAY GABY PAOLA</t>
  </si>
  <si>
    <t>CARLA JAHAYRA CASTILLO ROMERO</t>
  </si>
  <si>
    <t>IDA ZULEMA AZNARAN MALQUI</t>
  </si>
  <si>
    <t>MENDOZA LOPEZ ELIZABETH VANESSA</t>
  </si>
  <si>
    <t>APOYO EN SOPORTE NUTRICUIONAL</t>
  </si>
  <si>
    <t>ARANDA GONZALES CINTHIA LICETTE</t>
  </si>
  <si>
    <t>NUTRICIONISTA</t>
  </si>
  <si>
    <t>APOYO EN CALCULOS DE BENEFICIOS SOCIALES</t>
  </si>
  <si>
    <t>JAVE GUTIERREZ KELLY JOHANY</t>
  </si>
  <si>
    <t>TITULO DE BACHILLER</t>
  </si>
  <si>
    <t>APOYO EN ASESORÍA JURÍDICA</t>
  </si>
  <si>
    <t>VELARDE ESPINOZA ELIANA CAROLINA</t>
  </si>
  <si>
    <t>AMADOR VARGAS JUDITH MARITZA</t>
  </si>
  <si>
    <t>PELAEZ FLORES JHONNY ELEUTERIO</t>
  </si>
  <si>
    <t>PORTILLA MARIÑOS ARTURO VLADIMIR</t>
  </si>
  <si>
    <t>CACERES FLORES MARCOS ENRIQUE</t>
  </si>
  <si>
    <t>ESPIR CALDERON INDHIRA LEYLA</t>
  </si>
  <si>
    <t>RODRIGUEZ TIZNADO EROS EMIR</t>
  </si>
  <si>
    <t>APOYO DE PROFESIONAL EN EDUCACIÓN</t>
  </si>
  <si>
    <t>VARGAS ROBLES VANESSA CECILIA</t>
  </si>
  <si>
    <t>304 EDUCACIÓN GRAN CHIMU</t>
  </si>
  <si>
    <t>LOCACION DE SERVICIOS</t>
  </si>
  <si>
    <t>APOYO DE ALMACEN</t>
  </si>
  <si>
    <t xml:space="preserve">SALDAÑA GONZALES WILLMER </t>
  </si>
  <si>
    <t>APOYO SERVICIO</t>
  </si>
  <si>
    <t>08836534</t>
  </si>
  <si>
    <t>JAUREGUI ALCANTARA JOSE LUIS</t>
  </si>
  <si>
    <t>305 EDUCACIÓN OTUZCO</t>
  </si>
  <si>
    <t>LOCADOR - ORDEN DE SERVICIO</t>
  </si>
  <si>
    <t>SERVICIO DE LOCADOR PARA LA OFICINA DE PROCESOS ADMINISTRATIVOS DISCIPLINARIOS</t>
  </si>
  <si>
    <t>CRUZ CORCUERA JUAN LUCIANO</t>
  </si>
  <si>
    <t>TITULO PROFESIONA</t>
  </si>
  <si>
    <t>SERVICIO DE LOCADOR ASISTENTE ADMINISTRATIVO PARA LA JEFATURA DE ADMINISTRACIÓN</t>
  </si>
  <si>
    <t>AVALOS CONTRERAS ROSA ELIZABETH</t>
  </si>
  <si>
    <t>SERVICIO DE LOCADOR ESPECIALISTA EN ABASTECIMIENTOS</t>
  </si>
  <si>
    <t>LLIN EYNER VALLEJOS YOPAN</t>
  </si>
  <si>
    <t>SERVICIO DE LOCACACION COMO ESPECIALISTA EN ESTADISTICA</t>
  </si>
  <si>
    <t>MANISHA RUTH PRETEL SALDAÑA</t>
  </si>
  <si>
    <t>CONTRATACION DE LOCACION DE SERVICIOS COMO ANALISTA LEGAL</t>
  </si>
  <si>
    <t>RODRIGUEZ FERNANDEZ NATALIA MARGARITA</t>
  </si>
  <si>
    <t>SERVICIO DE LOCACACION COMO RESPONSABLE DE MANTENIMIENTO E INFRESTRUCTURA</t>
  </si>
  <si>
    <t>VILLACORTA PAREDES CRISTIAN BRANCO</t>
  </si>
  <si>
    <t>LOCADOR DE SERVICIO PARA LA OFICINA DE TRAMITE DOCUMENTARIO</t>
  </si>
  <si>
    <t>ZAVALETA BARRIOS NORIS PILAR</t>
  </si>
  <si>
    <t>TECNIC0</t>
  </si>
  <si>
    <t>SERVICIO DE LOCADOR: APOYO EN ALMACEN DE LA UGEL OTUZCO</t>
  </si>
  <si>
    <t>GUTIERREZ REYES CARLOS MICHEL</t>
  </si>
  <si>
    <t>CONTRATACION DE LOCACIÓN DE SERVICIOS: ANALISTA LEGAL</t>
  </si>
  <si>
    <t>OTERO AGUIRRE VICTOR SANTIAGO</t>
  </si>
  <si>
    <t>SERVICIO DE ESPECIALISTA PARA LA GESTIÓN Y MONITOREO DE LA PLATAFORMA EDUCATIVA SIAGIE DE LA UGEL OTUZCO.</t>
  </si>
  <si>
    <t>SALVADOR GUTIERREZ GINO VANELLI</t>
  </si>
  <si>
    <t>TÉCNICO EN COMPUTACIÓN</t>
  </si>
  <si>
    <t>SERVICIO DE DISEÑO E IMPLEMENTACIÓN DE FORMULARIO ELECTRÓNICO PARA MESA DE PARTES VIRTUAL PARA LA UGEL OTUZCO</t>
  </si>
  <si>
    <t>AGREDA AREDO DEYMER YESDIN</t>
  </si>
  <si>
    <t>SERVICIO DE APOYO ADMINISTRATIVO PARA EL AREA DE GESTION ADMINISTRATIVA DE LA UGEL OTUZCO.</t>
  </si>
  <si>
    <t>ALVARADO RODRIGUEZ RICARDO ARTURO</t>
  </si>
  <si>
    <t>LOCACIÓN DE SERVICIOS: APOYO ADMINISTRATIVO PARA LA OFICINA DE TRÁMITE DOCUMENTARIO DE LA UGEL OTUZCO 2022.</t>
  </si>
  <si>
    <t>PELAEZ BOCANEGRA CONSUELO ESTHER</t>
  </si>
  <si>
    <t>R. D. R.</t>
  </si>
  <si>
    <t>LOCACION DE SERVICIOS: APOYO ADMINISTRATIVO ESPECIALISTA EN ESCALAFON EN LA UGEL OTUZCO. FEBRERO 2022.</t>
  </si>
  <si>
    <t>GILIAN LINARES EDUARDO HENRY</t>
  </si>
  <si>
    <t>LOCACIÓN DE SERVICIOS: APOYO ADMINISTRATIVO PARA LA OFICINA DE TRÁMITE DOCUMENTARIO DE LA UGEL OTUZCO.</t>
  </si>
  <si>
    <t>HERMENEGILSO ULLOA DIANA KATHERINE</t>
  </si>
  <si>
    <t>LOCACIÓN DE SERVICIOS: SERVICIO DE ASISTENCIA TECNICA ESPECIALIZADA EN EL SISTEMA INTEGRADO DE GESTION ADMINISTRATIVA.. DEL ENERO - MARZO 2022.</t>
  </si>
  <si>
    <t>VALENZUELA NAJAR JEAN DEYNIS</t>
  </si>
  <si>
    <t>LOCACION DE SERVICIOS: APOYO ADMINISTRATIVO ESPECIALISTA RACIONALIZADOR. PARA IMPLEMENTAR EL PROCESO EXTRAORDINARIO DE RACIONALIZACIÓN EN TODAS SUS ETAPAS DEL PRESENTE AÑO 2022 EN LA UGEL OTUZCO.</t>
  </si>
  <si>
    <t>REYES ZAVALETA RICHARD MARCO ANTONIO</t>
  </si>
  <si>
    <t>LOCACION DE SERVICIOS: APOYO ADMINISTRATIVO ESPECIALISTA EN ESCALAFON. PARA ORDENAMIENTO Y ACTUALIZACIÓN DE LEGAJOS PERSONALES DE DOCENTES NOMBRADOS EN ACTIVIDAD, CESANTES O PENSIONISTAS EN LA JURISDICCIÓN DE LA UGEL OTUZCO.</t>
  </si>
  <si>
    <t>AYLAS DIAZ JUAN ANTONIO</t>
  </si>
  <si>
    <t>LOCACIÓN DE SERVICIOS: APOYO ADMINISTRATIVO PARA LA OFICINA DE INFRAESTRUCTURA</t>
  </si>
  <si>
    <t>LAZARO QUIPUSCOA DARLI JARITZA</t>
  </si>
  <si>
    <t>306 EDUCACIÓN SANTIAGO DE CHUCO</t>
  </si>
  <si>
    <t xml:space="preserve">TÉCNICO ADMINISTRATIVO - PROYECTISTA </t>
  </si>
  <si>
    <t>AGREDA GARCIA  GRACIELA YSABEL</t>
  </si>
  <si>
    <t xml:space="preserve">Técnico en Computación </t>
  </si>
  <si>
    <t xml:space="preserve">Título Técnico </t>
  </si>
  <si>
    <t xml:space="preserve">ALMACENERO </t>
  </si>
  <si>
    <t xml:space="preserve">IRAITA ESPINOZA EUGENIO MANUEL </t>
  </si>
  <si>
    <t xml:space="preserve">Profesor </t>
  </si>
  <si>
    <t xml:space="preserve">Título Pedagógico </t>
  </si>
  <si>
    <t xml:space="preserve">TÉCNICO EN CONTROL PATRIMONIAL </t>
  </si>
  <si>
    <t>1,100.00</t>
  </si>
  <si>
    <t xml:space="preserve">BURGOS CASTILLO JOSE JOEL </t>
  </si>
  <si>
    <t xml:space="preserve">Administración </t>
  </si>
  <si>
    <t xml:space="preserve">Estudios mayor a VI ciclo </t>
  </si>
  <si>
    <t>8,359.99</t>
  </si>
  <si>
    <t xml:space="preserve">ABOGADA DE PERSONAL </t>
  </si>
  <si>
    <t>BOLAÑOS PEREDA KAREN</t>
  </si>
  <si>
    <t xml:space="preserve">Abogada </t>
  </si>
  <si>
    <t xml:space="preserve">Tíulo Universitario </t>
  </si>
  <si>
    <t>9,663.33</t>
  </si>
  <si>
    <t xml:space="preserve">GUARDIAN </t>
  </si>
  <si>
    <t xml:space="preserve">SALVADOR ROSADO SANTOS </t>
  </si>
  <si>
    <t xml:space="preserve">Secundaria Completa </t>
  </si>
  <si>
    <t xml:space="preserve">ESPECIALISTA EN ABASTECIMIENTO </t>
  </si>
  <si>
    <t>2,900.00</t>
  </si>
  <si>
    <t xml:space="preserve">CASTILLO REYNA STEFANI TAIS </t>
  </si>
  <si>
    <t xml:space="preserve">Licenciada en Administración </t>
  </si>
  <si>
    <t>24,263.33</t>
  </si>
  <si>
    <t xml:space="preserve">ESPECIALISTA EN MONITOREO DE EVALUACIONES DOCENTES </t>
  </si>
  <si>
    <t xml:space="preserve">ORTIZ PRETEL DANAE ALICIA </t>
  </si>
  <si>
    <t>Ingeniero Informático</t>
  </si>
  <si>
    <t xml:space="preserve">CAS </t>
  </si>
  <si>
    <t xml:space="preserve">ESPECIALISTA EN PROCEDIMIENTOS ADMINISTRATIVOS DISCIPLINARIOS </t>
  </si>
  <si>
    <t xml:space="preserve">CURAY REYES JOHN JAIRO </t>
  </si>
  <si>
    <t xml:space="preserve">Abogado </t>
  </si>
  <si>
    <t>11,889.99</t>
  </si>
  <si>
    <t>307 EDUCACION UGEL SANCHEZ CARRION</t>
  </si>
  <si>
    <t>APOYO ADMINISTRATIVO EN PERSONAL</t>
  </si>
  <si>
    <t>ACOSTA LIÑAN, PABLO</t>
  </si>
  <si>
    <t>APOYO ADMINISTRATIVO EN PLANILLAS</t>
  </si>
  <si>
    <t>QUEZADA PEÑA, JERALDINA MARILI</t>
  </si>
  <si>
    <t>ENCARGADO DE ARCHIVO</t>
  </si>
  <si>
    <t>OLIVA JUAREZ, CESAR</t>
  </si>
  <si>
    <t>TITULO PEDAGOGICO</t>
  </si>
  <si>
    <t>VALLE DE LA CRUZ, DANNA LILIA</t>
  </si>
  <si>
    <t>VILLAVICENCIA AGUIRRE, CARLOS OLEGARIO</t>
  </si>
  <si>
    <t>POLO SANCHEZ, SANTOS</t>
  </si>
  <si>
    <t>PEROSNAL DE LIMPIEZA</t>
  </si>
  <si>
    <t>CERNA RODRIGUEZ, MARIA INES</t>
  </si>
  <si>
    <t>SECRETARIA DE ADMINISTRACION</t>
  </si>
  <si>
    <t>PAREDES POLO, JESSICA MARGARITA</t>
  </si>
  <si>
    <t>PROFESORA</t>
  </si>
  <si>
    <t>RESPONSABLE DE TECNOLOGIA DE LA INFORMACION</t>
  </si>
  <si>
    <t>RIOS SANCHEZ, EDWIN OSCAR</t>
  </si>
  <si>
    <t>ESPECIALISTA EN PATRIMONIO</t>
  </si>
  <si>
    <t>VASQUEZ SAGASTEGUI, ELVIS ERNALDO</t>
  </si>
  <si>
    <t>TITULO UNIVERSITARIO</t>
  </si>
  <si>
    <t>ESPECIALISTA EN PERSONAL</t>
  </si>
  <si>
    <t>GONZALEZ RODRIGUEZ, SUSAN CAROL</t>
  </si>
  <si>
    <t>MORALES CHACON, JOSE LUIS</t>
  </si>
  <si>
    <t>LOPEZ TRUJILLO, ARTURO</t>
  </si>
  <si>
    <t>INGENIERO SISTEMAS</t>
  </si>
  <si>
    <t>ASISTENTE EN ASESORIA LEGAL</t>
  </si>
  <si>
    <t>MENDOZA BENITES, ALISSON MARIELL</t>
  </si>
  <si>
    <t>ATEAGA CASTILLO, TATIANA ELFRIDA</t>
  </si>
  <si>
    <t>ESPECIALISTA EN RECURSOS HUMANOS</t>
  </si>
  <si>
    <t>PAREDES GRAOS, LIZETH ROSMERY</t>
  </si>
  <si>
    <t>ESPECIALISTA EN CONVIVENCIA ESCOLAR</t>
  </si>
  <si>
    <t>REYES ZEVALLOS, JHONNY ALEXIS</t>
  </si>
  <si>
    <t>ESPECIALISTA EN ABASTECIMIENTO</t>
  </si>
  <si>
    <t>CHAVEZ MORANTE, ARLITA NOEMI</t>
  </si>
  <si>
    <t>SECRETARA TECNICA DE LA COMISION DE PROCESOS ADMINISTRATIVOS DE DOCENTES</t>
  </si>
  <si>
    <t>ESPECIALISTA EN INSFRAESTRUCTURA</t>
  </si>
  <si>
    <t>VERA ASTO, JUAN MIGUEL</t>
  </si>
  <si>
    <t>EQUIPO ITINERANTE DE CONVIVENCIA ESCOLAR</t>
  </si>
  <si>
    <t>ASTO GARCIA, KARLA GABRIELA</t>
  </si>
  <si>
    <t>AVILA BACILIO YESENIA ESTHER</t>
  </si>
  <si>
    <t>LOCADOR</t>
  </si>
  <si>
    <t>RESPONSABLE DE CALIDAD DE INFORMACION</t>
  </si>
  <si>
    <t>CISNEROS AVILA NORBERTO</t>
  </si>
  <si>
    <t>APOYO CONTABILIDAD Y TESORERIA</t>
  </si>
  <si>
    <t>ESQUIVEL ASUNCION ELVIS</t>
  </si>
  <si>
    <t>ASISTENTE ADMINISTRATIVO PROFESIONAL</t>
  </si>
  <si>
    <t>VEGA VASQUEZ MIRTHA ISOLINA</t>
  </si>
  <si>
    <t>SOPORTE ADMINISTRATIVO TECNICO</t>
  </si>
  <si>
    <t>CACHI MORILLO MARIBEL</t>
  </si>
  <si>
    <t>JURADO BACA DAVID</t>
  </si>
  <si>
    <t>SEGURA CHACON DORIS NOEMI</t>
  </si>
  <si>
    <t>COMPUTACION E INFPORMATICA</t>
  </si>
  <si>
    <t>GARCIA CARDENAS NELLY MARISOL</t>
  </si>
  <si>
    <t>ASISTENTE DE ALMACEN</t>
  </si>
  <si>
    <t>PAREDES BRIONES MARLON ENRIQUE</t>
  </si>
  <si>
    <t>YUPANQUI SICCHA MILAGROS TERESA</t>
  </si>
  <si>
    <t>AUXILIAR EN CONTABILIDAD</t>
  </si>
  <si>
    <t>APOYO ADMINISTRATIVO EN MESA DE PARTES</t>
  </si>
  <si>
    <t>POLO MAURICIO CARMEN</t>
  </si>
  <si>
    <t>PROFESIONAL DE LA SALUD</t>
  </si>
  <si>
    <t>ALAYO GUERREONERO FIORELLA ALTAGRACIA</t>
  </si>
  <si>
    <t>ENFERMERA</t>
  </si>
  <si>
    <t>LAIZA RODRIGUEZ MOISES ELIAS</t>
  </si>
  <si>
    <t>ASISTENTE ADMINISTRATIVO EN PLANIFICACION Y RACIONALIZACION</t>
  </si>
  <si>
    <t>TIRADO RODRIGUEZ LINA RAQUEL</t>
  </si>
  <si>
    <t>APOYO ADMINISTRATIVO EN RRHH Y PERSONAL</t>
  </si>
  <si>
    <t>308 EDUCACIÓN PATAZ</t>
  </si>
  <si>
    <t>ENCARGADO MESA DE PARTES</t>
  </si>
  <si>
    <t>CHIHUALA VEGA MODESTO</t>
  </si>
  <si>
    <t>EDUCACION PRIMARIA</t>
  </si>
  <si>
    <t>RESPONSABLE DE LA CALIDAD DE LA INFORMACIÓN</t>
  </si>
  <si>
    <t>VERA OSTIOS WILMER MARCELINO</t>
  </si>
  <si>
    <t>LICENCIADO EN SISTEMAS</t>
  </si>
  <si>
    <t>ASTO GARCIA KARLA GABRIELA</t>
  </si>
  <si>
    <t>YUPANQUI GONZALEZ SERGIO HELI</t>
  </si>
  <si>
    <t>ENCARGADO DE LICENCIAS</t>
  </si>
  <si>
    <t>CAPA PONTE CHESTER</t>
  </si>
  <si>
    <t>COMPUTACION INFORMATICA</t>
  </si>
  <si>
    <t>TITULO TECNICO EN COMPUTACION INFORMATICA</t>
  </si>
  <si>
    <t>APOYO OFICINA ABASTECIMIENTO</t>
  </si>
  <si>
    <t>CAPA MEDINA DOLMO RUMARIO</t>
  </si>
  <si>
    <t>FLORES ESCUDERO KELLY MARLITH</t>
  </si>
  <si>
    <t>ENCARGADO DE SOPORTE TÉCNICO</t>
  </si>
  <si>
    <t>ZEGARRA ROMERO YESSENIA MICAELA</t>
  </si>
  <si>
    <t>LOPEZ ARTEAGA ELVIS</t>
  </si>
  <si>
    <t>INGENIERO I</t>
  </si>
  <si>
    <t>LOPEZ VEGA JESSICA LESLY</t>
  </si>
  <si>
    <t>LICENCIADO EN INGENIERIA CIVIL</t>
  </si>
  <si>
    <t>ESPECIALISTA EN PROCESOS ADMINISTRATIVOS</t>
  </si>
  <si>
    <t>TOLENTINO REATEGUI ELVIS MODESTO</t>
  </si>
  <si>
    <t>LICENCIADO EN DERECHO</t>
  </si>
  <si>
    <t>ANGLAS SIFUENTES ENZO GIANCARLO</t>
  </si>
  <si>
    <t>GUILLEN MONTERO ROY OLMARTAN</t>
  </si>
  <si>
    <t>IPARRAGUIRRE FELIX, VICTOR</t>
  </si>
  <si>
    <t>D Y T</t>
  </si>
  <si>
    <t>CONVENIO</t>
  </si>
  <si>
    <t>FIGUEROA ROLDAN, CARLOS MARTIN</t>
  </si>
  <si>
    <t>QUIROZ VALVERDE, MODESTO</t>
  </si>
  <si>
    <t>RIVERA CABALLERO, JAVIER</t>
  </si>
  <si>
    <t>JEFE DE PERSONAL</t>
  </si>
  <si>
    <t>3,905.34</t>
  </si>
  <si>
    <t>PONCE CRUZALEGUI ROBERTO MANUEL</t>
  </si>
  <si>
    <t>PROFESOR DE EDUCACION SECUNDARIA</t>
  </si>
  <si>
    <t>ESPECIALISTA EN EDUCACION PRIMARIA</t>
  </si>
  <si>
    <t>FERRER MEZA CARLOS GONZALO</t>
  </si>
  <si>
    <t>ENCARGADA DE AFP NET</t>
  </si>
  <si>
    <t>1,951.86</t>
  </si>
  <si>
    <t>GUANILO JIMENEZ IVE CLAIRE</t>
  </si>
  <si>
    <t>RESPONSABLE DE SIAGIE</t>
  </si>
  <si>
    <t>2,159.86</t>
  </si>
  <si>
    <t>CENTURION LEON MARIO EDGAR</t>
  </si>
  <si>
    <t>ASISTENTE DE ADMINISTRACION</t>
  </si>
  <si>
    <t>1,493.22</t>
  </si>
  <si>
    <t>ARMAS PIMENTEL MARIA ALEJANDRINA</t>
  </si>
  <si>
    <t>INGENIERA INDUSTRIAL</t>
  </si>
  <si>
    <t>LICENCIADA EN INGENIERIA INDUSTRIAL</t>
  </si>
  <si>
    <t>APOYO EN TRAMITE DOCUMENTARIO</t>
  </si>
  <si>
    <t>HUAMAN FIGUEROA BARBARA JOAN</t>
  </si>
  <si>
    <t>ASISTENTE DE ASESORIA JURIDICA</t>
  </si>
  <si>
    <t>ARANDA MORALES FRANCIS ORIANA</t>
  </si>
  <si>
    <t>ASISTENTE DEL AREA DE GESTION PEDAGIGICA</t>
  </si>
  <si>
    <t>MARTINEZ HERRERA SALOME CRISTINA</t>
  </si>
  <si>
    <t>ASISTENTE DE LA OFICINA DE PERSONAL</t>
  </si>
  <si>
    <t>DOMINGUEZ MORILLO ESLIDE</t>
  </si>
  <si>
    <t>TITULO TECNICO EN CONTABILIDAD</t>
  </si>
  <si>
    <t>ASISTENTE DE PROCESOS DISCIPLINARIOS</t>
  </si>
  <si>
    <t>CACHAY HUACCHA MILAGRITOS GUADALUPE</t>
  </si>
  <si>
    <t>ASESOR LEGAL</t>
  </si>
  <si>
    <t>4,478.43</t>
  </si>
  <si>
    <t>NAVEZ JAIME RAÚL</t>
  </si>
  <si>
    <t>APOYO EN MESA DE PARTES</t>
  </si>
  <si>
    <t>1,378.36</t>
  </si>
  <si>
    <t>AGUILAR MARIÑES ANA LILA</t>
  </si>
  <si>
    <t>IPARRAGUIRRE FELIX VICTOR</t>
  </si>
  <si>
    <t>PAULINO RAMIREZ ITALO</t>
  </si>
  <si>
    <t>309 EDUCACIÓN BOLIVAR</t>
  </si>
  <si>
    <t>VIGILANTE SEDE UGEL-BOLIVAR</t>
  </si>
  <si>
    <t>DÀVILA RENGIFO MAGNO ELVER</t>
  </si>
  <si>
    <t>VIGILANTE TURNO NOCTURNO</t>
  </si>
  <si>
    <t>FLORINDEZ GARRO YORDAN</t>
  </si>
  <si>
    <t>TECNICO ENFERMERIA</t>
  </si>
  <si>
    <t>SUPERIOR NO UNIVERSITARIO</t>
  </si>
  <si>
    <t>TECNICO EN PLANILLAS</t>
  </si>
  <si>
    <t>FLORÌNDEZ PRIETO MIRTA MABEL</t>
  </si>
  <si>
    <t>TECNICO CONTABLE</t>
  </si>
  <si>
    <t>ESPECIALISTA EN CONVIVENCIA</t>
  </si>
  <si>
    <t>ALBERTO HANS GOICOCHEA CHACATE</t>
  </si>
  <si>
    <t>SUPERIOR UNIVERSITARIO</t>
  </si>
  <si>
    <t>CASTAÑEDA VERA MICHAEL ANDERSON</t>
  </si>
  <si>
    <t>VIGILANTE I.E SAN SALVADOR</t>
  </si>
  <si>
    <t>1150.00</t>
  </si>
  <si>
    <t>LOZANO PECHE JOSE AMILCAR</t>
  </si>
  <si>
    <t>VIGILANTE I.E JAVIER HERAUD</t>
  </si>
  <si>
    <t>VERA BRIONES JOSÈ CONCEPCION</t>
  </si>
  <si>
    <t>TECNICO EN RECURSOS HUMANOS</t>
  </si>
  <si>
    <t>1300.00</t>
  </si>
  <si>
    <t>SILVA MARIÑAS MARUJA YOVANI</t>
  </si>
  <si>
    <t>SECRETARIA BILINGÜE</t>
  </si>
  <si>
    <t>14,300.00</t>
  </si>
  <si>
    <t>1500.00</t>
  </si>
  <si>
    <t>RAMIREZ VEREAU LUIS FERNANDO</t>
  </si>
  <si>
    <t>FORMADOR TUTOR SECUNDARIA CIENCIA Y TECNLOGIA</t>
  </si>
  <si>
    <t>4000.00</t>
  </si>
  <si>
    <t>PAREDES QUISPE JORGE ALBERTO</t>
  </si>
  <si>
    <t>FORMADOR TUTOR SECUNDARIA - COMUNICACIÓN</t>
  </si>
  <si>
    <t>POLO MOYAN GLORIA VIOLETA</t>
  </si>
  <si>
    <t>16000.00</t>
  </si>
  <si>
    <t>FORMADOR TUTOR MULTIGRADO</t>
  </si>
  <si>
    <t>QUISPE GUERRA PUBLIA</t>
  </si>
  <si>
    <t>FORMADOR TUTOR PRIMARIA POLIDOCENTE</t>
  </si>
  <si>
    <t>MEGO JULCA ANGELICA GISSELA</t>
  </si>
  <si>
    <t>FORMADOR TUTOR PRIMARIA MULTIGRADO</t>
  </si>
  <si>
    <t>DE LA CRUZ YUPANQUI RUTH VICTORIA</t>
  </si>
  <si>
    <t>PEREZ ESPINOZA LEONARDO JOVANY</t>
  </si>
  <si>
    <t>COORDINADOR DE SOPORTE TECNOLOGICO I.E JAVIER HERAUD</t>
  </si>
  <si>
    <t>IPARRAGUIRRE NAVARRO MARCO ANTONIO</t>
  </si>
  <si>
    <t>TECNICO EN COMPUTACIÒN</t>
  </si>
  <si>
    <t>6,750.00</t>
  </si>
  <si>
    <t>FORMADOR TUTOR SECUNDARIA</t>
  </si>
  <si>
    <t>FLORINDEZ GARRO EMERSON</t>
  </si>
  <si>
    <t>ALDANA SILVESTRE SEGUNDO ALFREDO</t>
  </si>
  <si>
    <t>GASPAR DOMINGUEZ EVER ROLANDO</t>
  </si>
  <si>
    <t>ESTADISTICO E INFORMATICO</t>
  </si>
  <si>
    <t>CONTRERAS HORNA ROCIO MARIBEL</t>
  </si>
  <si>
    <t>FORMADOR TUTOR SECUNDARIA - MATEMATICA</t>
  </si>
  <si>
    <t>RODRIGUEZ VELASQUEZ RENZON</t>
  </si>
  <si>
    <t>ACOSTA MONTOYA JOSE EVER</t>
  </si>
  <si>
    <t>8000.00</t>
  </si>
  <si>
    <t>FORMADOR TUTOR PRIMARIA -MULTIGRADO</t>
  </si>
  <si>
    <t>PECHE PRIETO LUIS FRANCILES</t>
  </si>
  <si>
    <t>PSICOLOGO I.E SAN SALVADOR</t>
  </si>
  <si>
    <t>VARGAS LUJAN MIRIANM JANET</t>
  </si>
  <si>
    <t>PERSONAL DE VIGILANCIA I.E SAN SALVADOR</t>
  </si>
  <si>
    <t>ESCUADRA ABANTO MAGNO MARCIAL</t>
  </si>
  <si>
    <t>SUPERIOR COMPLETA</t>
  </si>
  <si>
    <t>3,450.00</t>
  </si>
  <si>
    <t>SILUPU ESPONOZA RICHARD ENRIQUE</t>
  </si>
  <si>
    <t>FORMADOR TUTOR SECUNDARIA - CIENCIA Y TECNOLOGIA</t>
  </si>
  <si>
    <t>CHÀVEZ BARDALES ROLANDO</t>
  </si>
  <si>
    <t>ESPECIALISTA EN INFRAESTRUTURA</t>
  </si>
  <si>
    <t>SILVA CASTRO JOSE LUIS</t>
  </si>
  <si>
    <t>8,700.00</t>
  </si>
  <si>
    <t>FORMADOR TUTOR SECUNDARIA- MATEMATICA</t>
  </si>
  <si>
    <t>MARTOS CHAVEZ MOISES</t>
  </si>
  <si>
    <t>HERNANDEZ SALAZAR MILAGROS JESSICA</t>
  </si>
  <si>
    <t>COORDINADOR DE SOPORTE TECNOLOGICO I.E SAN SALVADOR</t>
  </si>
  <si>
    <t>DIAZ HERNANDEZ CARLOS SALVADOR</t>
  </si>
  <si>
    <t>8,100.00</t>
  </si>
  <si>
    <t>FORMADOR TUTOR PRIMARIA - MULTIGRADO</t>
  </si>
  <si>
    <t>VILCHEZ ESTELA OBED</t>
  </si>
  <si>
    <t>310 COLEGIO MILITAR RAMÓN CASTILLA</t>
  </si>
  <si>
    <t>BURGA LOZADA JUAN JOSE</t>
  </si>
  <si>
    <t>ADMINISTRADOR DE EMPRESAS</t>
  </si>
  <si>
    <t xml:space="preserve">TECNICA EN ABASTECIMIENTO </t>
  </si>
  <si>
    <t>ARMAS NUÑEZ VALERIA MILAGROS</t>
  </si>
  <si>
    <t>ESPECIALISTA DE SIGA</t>
  </si>
  <si>
    <t>VASQUEZ  MEDINA MARIA LOURDES</t>
  </si>
  <si>
    <t>ZOOTECNISTA</t>
  </si>
  <si>
    <t>MOZO</t>
  </si>
  <si>
    <t>RIOS REYES WILO MARSANO</t>
  </si>
  <si>
    <t>AUXILIAR EN LIMPIEZA</t>
  </si>
  <si>
    <t xml:space="preserve">BACILIO ROLDAN MARIELA MARILU </t>
  </si>
  <si>
    <t>311 EDUCACIÓN JULCAN</t>
  </si>
  <si>
    <t>MEDEROS MONTERO, SUSANA MILAGROS</t>
  </si>
  <si>
    <t>RELACIONISTA PÚBLICO</t>
  </si>
  <si>
    <t>ORDOÑEZ LUIS, NADIA ELISSA</t>
  </si>
  <si>
    <t>CIENCIAS DE LA COMUNICACION</t>
  </si>
  <si>
    <t>TITULO DE CIENCIAS DE LA COMUNICACIÓN</t>
  </si>
  <si>
    <t>OLIVARES BURGOS, MARILUZ</t>
  </si>
  <si>
    <t>TÉCNICA EN CONTABILIDAD</t>
  </si>
  <si>
    <t>TITULO DE TÉCNICA EN CONTABILIDAD</t>
  </si>
  <si>
    <t>VEGA RODRIGUEZ, JOSELITO RUBEN</t>
  </si>
  <si>
    <t>RESPONSABLE DE ALMACEN</t>
  </si>
  <si>
    <t>CARRANZA RODRIGUEZ, GELFER LUIS</t>
  </si>
  <si>
    <t>TÉCNICO EN CONTABILIDAD</t>
  </si>
  <si>
    <t>TITULO DE TÉCNICO EN CONTABILIDAD</t>
  </si>
  <si>
    <t>GONZALES CALDERON, EDI OMAR</t>
  </si>
  <si>
    <t>REYES RONDO, HAROLD RAY</t>
  </si>
  <si>
    <t>TORIBIO SANCHEZ, INGRID VANESA</t>
  </si>
  <si>
    <t>TITULO DE CONTADOR</t>
  </si>
  <si>
    <t>ESPECIALISTA EN ESTADÍSTICA</t>
  </si>
  <si>
    <t>BENITES EUSTAQUIO, ELVIS YANCARLO</t>
  </si>
  <si>
    <t>BACHILLER EN INGENIERIA</t>
  </si>
  <si>
    <t>TITULO DE INGENIERO INDUSTRIAL</t>
  </si>
  <si>
    <t>DIAZ RODRIGUEZ ROXANA ROSSMERY</t>
  </si>
  <si>
    <t>ARQUITECTURA</t>
  </si>
  <si>
    <t>ESPECISLISTA EN SIAGE</t>
  </si>
  <si>
    <t>SALVADOR GUTIERREZ, GINO VANELLI</t>
  </si>
  <si>
    <t>TITULO DE TÉCNICO EN COMPUTACIÓN</t>
  </si>
  <si>
    <t>312 EDUACION VIRU</t>
  </si>
  <si>
    <t>SECRETARIA DIRECCION/ADMINISTRACION</t>
  </si>
  <si>
    <t>KARINAISABEL PAREDES GOMEZ</t>
  </si>
  <si>
    <t>JEFE DEL AREA DE GESTION INSTITUCIONAL(E)/FINANZAS</t>
  </si>
  <si>
    <t>JOSÉ CARLOS PALACIOS BLAS</t>
  </si>
  <si>
    <t>SUPERIO UNIVERSITARIA</t>
  </si>
  <si>
    <t>CONTADOR PUBLICO COLEGIADO</t>
  </si>
  <si>
    <t>RESPONSABLE DE TRAMITE DOCUMENTARIO</t>
  </si>
  <si>
    <t>NORMA BALBINA GRADOS VEGA</t>
  </si>
  <si>
    <t>PROYECTISTA I</t>
  </si>
  <si>
    <t>ALICIA SOLEDAD QUISPE LOPEZ</t>
  </si>
  <si>
    <t>PROYECTISTA II</t>
  </si>
  <si>
    <t>FREDDY ALAN AGUILAR JUAREZ</t>
  </si>
  <si>
    <t>JHONNY WILLIAM COTRINA PEREDA</t>
  </si>
  <si>
    <t>ESPECIALISTA ADMINISTRATIVO ABASTECIMIENTO</t>
  </si>
  <si>
    <t>FELIX EDUARDO JAVIER FLORES</t>
  </si>
  <si>
    <t>ROSA MARGARITA MONZON RAMIREZ</t>
  </si>
  <si>
    <t>TECNICO ADMINISTRACION</t>
  </si>
  <si>
    <t>TESORERO</t>
  </si>
  <si>
    <t>ANGELICA MARIA RODRIGUEZ PULIDO</t>
  </si>
  <si>
    <t>PLANILLERO</t>
  </si>
  <si>
    <t>MIGUEL ANGEL SANCHEZ GARCIA</t>
  </si>
  <si>
    <t>BACHILLER ECONOMIA</t>
  </si>
  <si>
    <t>ESCALAFON</t>
  </si>
  <si>
    <t>JULISSA EVELYN ZEGARRA CRUZADO</t>
  </si>
  <si>
    <t>BACHILLER ADMINISTRACION</t>
  </si>
  <si>
    <t>ASESORA LEGAL/ENCARGADA DE LA SECRETARIA TECNICA DEL PAD</t>
  </si>
  <si>
    <t>ALICIA FUKUMOTO AZNARAN</t>
  </si>
  <si>
    <t>ENCARGADO DE PATRIMONIO</t>
  </si>
  <si>
    <t>ALVARO JESUS CRUZADO ESCORZA</t>
  </si>
  <si>
    <t>CARMEN ROSA SANTOS ESCOBEDO</t>
  </si>
  <si>
    <t>LICENCIAD EN PSICOLOGIA</t>
  </si>
  <si>
    <t>ESPECIALISTA DE INFRAESTRUCTURA</t>
  </si>
  <si>
    <t>CARMEN YSABEL VILLACORTA CASTILLO</t>
  </si>
  <si>
    <t>INGENIRO CIVIL</t>
  </si>
  <si>
    <t>ESPECIALISTA EN PROCESOS ADMINISTRATIVOS DISCIPLINARIOS</t>
  </si>
  <si>
    <t>JOSE CARLOS TORO PEREZ</t>
  </si>
  <si>
    <t>ESTADISTICO</t>
  </si>
  <si>
    <t>JORGE PAUL COTRINA CASTELLANOS</t>
  </si>
  <si>
    <t>JEFE DE ADMINISTRACION/ESPECIALISTA DE PERSONAL/ESPECIALISTA EN RRHH</t>
  </si>
  <si>
    <t>JONATAN FRANKLYN GUTIERREZ ASTO</t>
  </si>
  <si>
    <t>313 EDUCACION EL PORVENIR</t>
  </si>
  <si>
    <t>ABOGADO I - PERSONAL</t>
  </si>
  <si>
    <t>RODRIGUEZ SANCHEZ DORIS MARGOTH</t>
  </si>
  <si>
    <t>INDETERMINADOS</t>
  </si>
  <si>
    <t>ESPECIALISTA ADMINISTRATIVO I (SIST. INFOR.)</t>
  </si>
  <si>
    <t>ALVAREZ MOSQUEREIRA VICTOR ALEXANDER</t>
  </si>
  <si>
    <t>CAJERO I</t>
  </si>
  <si>
    <t>SALDAÑA HONORIO ELIA MARIA</t>
  </si>
  <si>
    <t>BACHILLER EN CIENCIAS CONTABLES</t>
  </si>
  <si>
    <t>TECNICO ADMINISTRATIVO I - ACTAS</t>
  </si>
  <si>
    <t>ALTAMIRANO MOSTACERO CESAR AUGUSTO</t>
  </si>
  <si>
    <t>SECRETARIA I - AGI</t>
  </si>
  <si>
    <t>ALVARADO FIGUEROA YAKELINE KAREN</t>
  </si>
  <si>
    <t>ESTADISTICA I</t>
  </si>
  <si>
    <t>BURGOS ARTEAGA JENRY EUCLIDES</t>
  </si>
  <si>
    <t>BACHILLER EN CIENCIAS ESTADÍSTICAS</t>
  </si>
  <si>
    <t>INGENIERO ESTADÍSTICO</t>
  </si>
  <si>
    <t>FINANCISTA</t>
  </si>
  <si>
    <t>CRUZ NOLASCO MANUEL FERNANDO</t>
  </si>
  <si>
    <t>PERSONAL DE SERVICIO II</t>
  </si>
  <si>
    <t>CHAVEZ OLIVARES JAVIER ROLAN</t>
  </si>
  <si>
    <t>TECNICO ADMINISTRATIVO I - ALMACEN</t>
  </si>
  <si>
    <t>LOPEZ SALIRROSAS NOHEMI CATALINA</t>
  </si>
  <si>
    <t>ESPECILISTA EN ADMINISTRACION DE NEGOCIOS</t>
  </si>
  <si>
    <t>SECRETARIA DE GESTIÓN PEDAGOGICA</t>
  </si>
  <si>
    <t>FRANCO VIDAL MILAGROS DEL SOCORRO</t>
  </si>
  <si>
    <t>ESPECIALISTA ADMINISTRATIVO I - TESORERO</t>
  </si>
  <si>
    <t>MARIÑOS SALVATIERRA LORENZO SEGUNDO</t>
  </si>
  <si>
    <t>SECRETARIA DE DIRECCION</t>
  </si>
  <si>
    <t>MEDINA MORALES ANA CECILIA</t>
  </si>
  <si>
    <t>SECRETARIA DE ASESORIA</t>
  </si>
  <si>
    <t>RUIZ CHINCHAYHUARA YESSENIA MARUJITA</t>
  </si>
  <si>
    <t>SECRETARIADO EJECUTIVA</t>
  </si>
  <si>
    <t>RACIONALIZADOR</t>
  </si>
  <si>
    <t>VEGA ESPINOZA ELVIN</t>
  </si>
  <si>
    <t>TECNICO ADMINISTRATIVO I -</t>
  </si>
  <si>
    <t>AVILA CASTILLO TEYSA KENBERLY</t>
  </si>
  <si>
    <t>CONTADOR I - AGA</t>
  </si>
  <si>
    <t>VILLON PRIETO ROSITA ELIZABETH</t>
  </si>
  <si>
    <t>TECNICO ADMINISTRATIVO I - PROYECTISTA</t>
  </si>
  <si>
    <t>GAMBOA OBESO HILDA ARACELI</t>
  </si>
  <si>
    <t>TRABAJADOR DE SERVICIO II-SV</t>
  </si>
  <si>
    <t>ZARATE VELASQUEZ PEDRO MAGNO</t>
  </si>
  <si>
    <t>PERSONAL DE VIGILANCIA</t>
  </si>
  <si>
    <t>MARINES ROMERO ELSA MARIBEL</t>
  </si>
  <si>
    <t>GUTIERREZ SUAREZ JUDITH JANETH</t>
  </si>
  <si>
    <t>EVANGELISTA FLORES DENNIS EDGAR</t>
  </si>
  <si>
    <t>LAZARO GONZALES TITO HENRY</t>
  </si>
  <si>
    <t>VEREAU GERONIMO HERMES</t>
  </si>
  <si>
    <t>VILCA PONCE FREDDY IVAN</t>
  </si>
  <si>
    <t>GALVEZ CABANILLAS DANY ROLANDO</t>
  </si>
  <si>
    <t>SALINAS HERRERA FIORELLA LIZBETH</t>
  </si>
  <si>
    <t>BACHILLER EN DERECHO Y CIENCIA POLITICA</t>
  </si>
  <si>
    <t>RAMIREZ GHIORZO ROSSY LILA</t>
  </si>
  <si>
    <t>SUPERVISOR UGEL REGIONES - PEDAGOGIA</t>
  </si>
  <si>
    <t>CUEVA CASTILLO SANDRA ELIZABETH</t>
  </si>
  <si>
    <t>VASQUEZ ALVAREZ JOHAN VICENTE</t>
  </si>
  <si>
    <t>BACHILLER EN PSICOLOGIA</t>
  </si>
  <si>
    <t>ITINERANTE DE CONVIVENCIA ESCOLAR</t>
  </si>
  <si>
    <t>INFANTES CRUZ MILAGROS ADRIANA</t>
  </si>
  <si>
    <t>ALVA DIAZ GIOVANA MILLY</t>
  </si>
  <si>
    <t>LICENCIADA EN EDUCACION PRIMARIA</t>
  </si>
  <si>
    <t>GALLARDO PAREDES KATHERIN ANDREA</t>
  </si>
  <si>
    <t>SUPERVISOR UGEL REGIONES - ECONOMICO</t>
  </si>
  <si>
    <t>VENTURA CASTRO YSABEL MARIANELLA</t>
  </si>
  <si>
    <t>SUPERVISOR UGEL REGIONES - INFRAESTRUCTURA</t>
  </si>
  <si>
    <t>ALEGRIA MENDOZA ROBERTO ENMANUEL</t>
  </si>
  <si>
    <t>SUPERVISOR UGEL REGIONES - LEGAL</t>
  </si>
  <si>
    <t>RODRIGUEZ FERRER JUAN ROMULO</t>
  </si>
  <si>
    <t>COORDINADOR DE UGEL REGIONES</t>
  </si>
  <si>
    <t>GARCIA BLAS MANUEL ERNESTO</t>
  </si>
  <si>
    <t>SANDOVAL AVALOS SANDRA FIORELLA</t>
  </si>
  <si>
    <t>BACHILLER EN PSICOLOGÍA</t>
  </si>
  <si>
    <t>LICENCIADA EN PSICOLOGÍA</t>
  </si>
  <si>
    <t>LLERENA OTINIANO CELIA ROSA</t>
  </si>
  <si>
    <t>CRUZ BEJARANO JENNY MAGDALENA</t>
  </si>
  <si>
    <t>MENDEZ REYES INGRIE STEFHANY</t>
  </si>
  <si>
    <t>NARVAEZ RODRIGUEZ JEANCARLOS GIORDANO</t>
  </si>
  <si>
    <t>PROFESIONAL EN EDUCACION</t>
  </si>
  <si>
    <t>GARCIA TUANAMA LUISA DE JESUS</t>
  </si>
  <si>
    <t>7.25</t>
  </si>
  <si>
    <t>TECNICO ADMINISTRATIVO - ESCALAFON</t>
  </si>
  <si>
    <t>GONZALES AMAYA YOJHAIRA BEBZABETH</t>
  </si>
  <si>
    <t>BACHILLER EN CIENCIAS DE LA COMPUTACIÓN</t>
  </si>
  <si>
    <t>INGENIERO INFORMÁTICO</t>
  </si>
  <si>
    <t>FIGUEROA POLO ALEXANDRA JIMENA</t>
  </si>
  <si>
    <t>BACHILLER EN INGENIERÍA CIVIL</t>
  </si>
  <si>
    <t>FORMADOR TUTOR NUVEL PRIMARIA - MULTIGRADO</t>
  </si>
  <si>
    <t>COLLAVE NERI CRECENCIO</t>
  </si>
  <si>
    <t>LICENCIADO EN EDUCACION PRIMARIA</t>
  </si>
  <si>
    <t>VASQUEZ CASTAÑEDA ANITA ISABEL</t>
  </si>
  <si>
    <t>MAGISTER EN EDUCACION
 MENCION EN DOCENCIA Y GESTION EDUCATIVA</t>
  </si>
  <si>
    <t>PROFESOR DE EDUCACION PRIMARIA</t>
  </si>
  <si>
    <t>FORMADOR TUTOR NUVEL PRIMARIA - POLIDOCENTE</t>
  </si>
  <si>
    <t>VELASQUEZ ZUÑIGA GLADYS MARIA</t>
  </si>
  <si>
    <t>LICENCIADA EN EDUCACION</t>
  </si>
  <si>
    <t>VERASTEGUI GUTIERREZ KELLY ROSMERY</t>
  </si>
  <si>
    <t>FORMADOR TUTOR NUVEL SECUNDARIA - MATEMATICA</t>
  </si>
  <si>
    <t>FERNANDEZ FIGUEROA ANTONIO MANFREDI</t>
  </si>
  <si>
    <t>FORMADOR TUTOR NUVEL SECUNDARIA - COMUNICACIÓN</t>
  </si>
  <si>
    <t>ÑUÑUVERA VARGAS YESENIA MARIBEL</t>
  </si>
  <si>
    <t>LICENCIADA EN EDUCACION SECUNDARIA</t>
  </si>
  <si>
    <t>PERSONAL DE MANTENIMIENTO</t>
  </si>
  <si>
    <t>GAMBOA VEGA ANIBAL ROBERTO</t>
  </si>
  <si>
    <t>HEREDIA ZAVALA EDIN GERARDO</t>
  </si>
  <si>
    <t>RUIZ PAREDES VANESSA JAKELIN</t>
  </si>
  <si>
    <t>DE LA CRUZ VARAS ALBIN</t>
  </si>
  <si>
    <t>JUAREZ BURGOS LETTY EMELINDA</t>
  </si>
  <si>
    <t>SANTOS ABELIO CRISTOBAL MELCHOR</t>
  </si>
  <si>
    <t>COORDINADOR DE INNOVACION SOPORTE TECNOLOGICO</t>
  </si>
  <si>
    <t>FLORES SILVESTRE EDGARDO JOHN</t>
  </si>
  <si>
    <t>BACHILLER EN INGENIERIA DE COMPUTACION Y SISTEMAS</t>
  </si>
  <si>
    <t>INGENIERO DE COMPUTACIÓN Y SISTEMAS</t>
  </si>
  <si>
    <t>COLLAVE PEREZ RICHARD ENRIQUE</t>
  </si>
  <si>
    <t>BACHILLER EN EDUCACIÓN ARTÍSTICA</t>
  </si>
  <si>
    <t>GONZALES CENAS ANDREW ADAN</t>
  </si>
  <si>
    <t>RAMOS CASTILLO RONALD</t>
  </si>
  <si>
    <t>ESPECIALISTA ADMINISTRATIVO I - PERSONAL</t>
  </si>
  <si>
    <t>LICENCIADA EN ADMINISTRACIÓN</t>
  </si>
  <si>
    <t>ROJAS HURTADO WILSON MANUEL</t>
  </si>
  <si>
    <t>ULLOA BENITES MIHAEL HERNAN</t>
  </si>
  <si>
    <t>JAVE ALCANTARA ELDER CESAR</t>
  </si>
  <si>
    <t>RUIZ CABEL LUZ MAGALY</t>
  </si>
  <si>
    <t>ABOGADO I</t>
  </si>
  <si>
    <t>DEZA VARAS ROSA MARITZA</t>
  </si>
  <si>
    <t>ESPECIALISTA ADMINISTRATIVO I - ABASTECIMIENTO</t>
  </si>
  <si>
    <t>ZAMUDIO ZEGARRAJULISSA LILIVETH</t>
  </si>
  <si>
    <t>SECRETARIA I</t>
  </si>
  <si>
    <t>BENAVIDES MACO MARISOL</t>
  </si>
  <si>
    <t>GONZALES VILLACORTA ROSA VICKY</t>
  </si>
  <si>
    <t>ESPECIALISTA DE PROCESOS ADMINISTRATIVOS DISCIPLINARIOS</t>
  </si>
  <si>
    <t>VERGARA FERNANDEZ NANCY ESTHER</t>
  </si>
  <si>
    <t>1.25</t>
  </si>
  <si>
    <t>TECNICO EN SIAGIE Y SIGA - G.P.</t>
  </si>
  <si>
    <t>PEREZ CORREA JOSUE ANTONIO</t>
  </si>
  <si>
    <t>2.25</t>
  </si>
  <si>
    <t>PLANIFICADOR I</t>
  </si>
  <si>
    <t>ROJAS TRUJILLO NICOLAS MANUEL</t>
  </si>
  <si>
    <t>APOYO LEGAL - ASESORIA JURIDICA</t>
  </si>
  <si>
    <t>GONZALES SIPIRAN BERLY ANDERSON</t>
  </si>
  <si>
    <t>TECNICO EN REGISTRO DE PERSONAL -ADMINISTRACION</t>
  </si>
  <si>
    <t>RAFAEL VALDIVIEZO CRISTHIAN BELKER</t>
  </si>
  <si>
    <t>BACHILLER EN INGENIERÍA EMPRESARIAL</t>
  </si>
  <si>
    <t>INGENIERO EMPRESARIAL</t>
  </si>
  <si>
    <t>ESPECIALISTA ADMINISTRATIVO - ADMINISTRACION</t>
  </si>
  <si>
    <t>SAUCEDO PAREDES JESSICA CLARA</t>
  </si>
  <si>
    <t>APOYO ADMINISTRATIVO - PLANILLAS</t>
  </si>
  <si>
    <t>CASTILLO FERNANDEZ JUNIOR DAVID</t>
  </si>
  <si>
    <t>ENFERMERO</t>
  </si>
  <si>
    <t>BACHILLER EN CIENCIAS DE LA ENFERMERIA</t>
  </si>
  <si>
    <t>SECRETARIA I - AMINISTRACION</t>
  </si>
  <si>
    <t>BURGOS CARRANZA ELMA</t>
  </si>
  <si>
    <t>TECNICO ADMINISTRATIVO EN MESA DE PARTES</t>
  </si>
  <si>
    <t>ROJAS PAREJA ERICK JAMES</t>
  </si>
  <si>
    <t>EGRESADO DE PROFESIONAL TECNICO EN ADMINISTRACION</t>
  </si>
  <si>
    <t>FORMADOR TUTOR DEL NIVEL SECUNDARIA-MATEMATICA</t>
  </si>
  <si>
    <t>SALAZAR ZAVALA JOSE MARTIN</t>
  </si>
  <si>
    <t>ANALISTA LEGAL SECRETARIA TECNICA PAD -SERVIR</t>
  </si>
  <si>
    <t>ARBULU URIZAR ITALO CECILIO</t>
  </si>
  <si>
    <t>APOYO ADMINISTRATIVO - ESCALAFON</t>
  </si>
  <si>
    <t>GUTIERREZ MENDOZA ALDO ALBERTO</t>
  </si>
  <si>
    <t>BACHILLER EN ADMINISTRACIÓN Y NEGOCIOS INTERNACIONALES</t>
  </si>
  <si>
    <t>LICENCIADO EN ADMINISTRACIÓN</t>
  </si>
  <si>
    <t>FLORES JAVIER FELIX EDUARDIO</t>
  </si>
  <si>
    <t>O/S N° 07</t>
  </si>
  <si>
    <t>PATRICIA PARDO SAMARES</t>
  </si>
  <si>
    <t>O/S N° 08</t>
  </si>
  <si>
    <t>AQUINO DIONISIO CARMEN BEATRIZ</t>
  </si>
  <si>
    <t>O/S N° 09</t>
  </si>
  <si>
    <t>SERVICIO DE LIMPIEZA DE LOCAL DE I.E</t>
  </si>
  <si>
    <t>LLANOS ENRIQUEZ LILIANA</t>
  </si>
  <si>
    <t>O/S N° 10</t>
  </si>
  <si>
    <t>ANGELICA VERONICA BLAS ARTEAGA</t>
  </si>
  <si>
    <t>O/S N° 21</t>
  </si>
  <si>
    <t>RICHARD MARCO ANTONIO REYES</t>
  </si>
  <si>
    <t>O/S N° 22</t>
  </si>
  <si>
    <t>O/S N° 42</t>
  </si>
  <si>
    <t>O/S N° 43</t>
  </si>
  <si>
    <t>O/S N° 67</t>
  </si>
  <si>
    <t>ANDERSON SMITH SANCHEZ MENDOZA</t>
  </si>
  <si>
    <t>O/S N° 65</t>
  </si>
  <si>
    <t>O/S N° 69</t>
  </si>
  <si>
    <t>MARIA JOSE CORDOVA TRUJILLO</t>
  </si>
  <si>
    <t>O/S N° 80</t>
  </si>
  <si>
    <t>PACHERRES GANOZA EISENHOWER</t>
  </si>
  <si>
    <t>O/S N° 90</t>
  </si>
  <si>
    <t>O/S N° 109</t>
  </si>
  <si>
    <t>ERICK JAMES ROJAS PAREJA</t>
  </si>
  <si>
    <t>O/S N° 125</t>
  </si>
  <si>
    <t>CRUZADO ZAVALETA ERICK WILFREDO</t>
  </si>
  <si>
    <t>O/S N° 131</t>
  </si>
  <si>
    <t>OLINDA GERALDINE GASTAÑADUI MEDINA</t>
  </si>
  <si>
    <t>O/S N° 139</t>
  </si>
  <si>
    <t>SERVICIO DE GUARDINIA DE LOCAL</t>
  </si>
  <si>
    <t>CORNEJO MORE SEGUNDO PEDRO</t>
  </si>
  <si>
    <t>O/S N° 140</t>
  </si>
  <si>
    <t>BACILIO ZAVALA GEYNER ALEXANDER</t>
  </si>
  <si>
    <t>O/S N° 141</t>
  </si>
  <si>
    <t>GOMEZ RIOS WILLIAN JOSUE</t>
  </si>
  <si>
    <t>O/S N° 142</t>
  </si>
  <si>
    <t>KONG BECERRA ROBERTO CARLOS</t>
  </si>
  <si>
    <t>O/S N° 144</t>
  </si>
  <si>
    <t>GARCIA FERNANDEZ CYNTHIA GIULIANA</t>
  </si>
  <si>
    <t>O/S N° 145</t>
  </si>
  <si>
    <t>AVILA GORMAS GLADYS CECILIA</t>
  </si>
  <si>
    <t>O/S N° 150</t>
  </si>
  <si>
    <t>ROJAS RAFAEL EFRAIN</t>
  </si>
  <si>
    <t>O/S N° 151</t>
  </si>
  <si>
    <t>ABAD BERMEO CRISTIAN ROMEL</t>
  </si>
  <si>
    <t>O/S N° 152</t>
  </si>
  <si>
    <t>OLIVARES MENDOZA JOSE ALBERTO</t>
  </si>
  <si>
    <t>O/S N° 153</t>
  </si>
  <si>
    <t>GUARNIZ GARCIA OSCAR ALEXANDER</t>
  </si>
  <si>
    <t>O/S N° 154</t>
  </si>
  <si>
    <t>VILLACORTA RAMIREZ LESLY SHERYL</t>
  </si>
  <si>
    <t>O/S N° 155</t>
  </si>
  <si>
    <t>BUSTAMANTE SANCHEZ RUTH CARISA</t>
  </si>
  <si>
    <t>O/S N° 157</t>
  </si>
  <si>
    <t>MONZON GARCIA MARIA RAQUEL</t>
  </si>
  <si>
    <t>O/S N° 158</t>
  </si>
  <si>
    <t>ZEGARRA VERA MAGALY ELIZABETH</t>
  </si>
  <si>
    <t>O/S N° 159</t>
  </si>
  <si>
    <t>CASTILLO CAMACHO LUIS EDUARDO</t>
  </si>
  <si>
    <t>O/S N° 162</t>
  </si>
  <si>
    <t>ULLOA CHAVEZ JAZMIN YAJAIRA</t>
  </si>
  <si>
    <t>O/S N° 166</t>
  </si>
  <si>
    <t>CRESPO URRUNAGA GINO JUAN</t>
  </si>
  <si>
    <t>O/S N° 167</t>
  </si>
  <si>
    <t>CHAVEZ ROCHA YIYUN YURI</t>
  </si>
  <si>
    <t>O/S N° 168</t>
  </si>
  <si>
    <t>ZEGARRA DEL ROSARIO ALMENDRA BELEN</t>
  </si>
  <si>
    <t>O/S N° 169</t>
  </si>
  <si>
    <t>PARDES RAMIREZ ROSA ANGELICA</t>
  </si>
  <si>
    <t>O/S N° 170</t>
  </si>
  <si>
    <t>ATOCHE ALAYO CINTIA VANESA</t>
  </si>
  <si>
    <t>O/S N° 171</t>
  </si>
  <si>
    <t>HARO SAAVEDRA MIGUEL</t>
  </si>
  <si>
    <t>O/S N° 172</t>
  </si>
  <si>
    <t>TRUJILLO GUTIERREZ JHON CRISTIAN</t>
  </si>
  <si>
    <t>O/S N° 173</t>
  </si>
  <si>
    <t>SOLIS MEDINA STEFANY VICTORIA</t>
  </si>
  <si>
    <t>O/S N° 174</t>
  </si>
  <si>
    <t>TIPTE SOLANO JORGE LUIS</t>
  </si>
  <si>
    <t>O/S N° 175</t>
  </si>
  <si>
    <t>SANDOVAL LOLOY JAIME HENRRY</t>
  </si>
  <si>
    <t>O/S N° 177</t>
  </si>
  <si>
    <t>SERVICIO DEAPOYO ADMINISTRATIVO</t>
  </si>
  <si>
    <t>LEON CRUZ SANDY GINA</t>
  </si>
  <si>
    <t>O/S N° 187</t>
  </si>
  <si>
    <t>PEREZ PLASENCIA MONICA YSABEL</t>
  </si>
  <si>
    <t>ESPECIALISTA ADMINISTRATIVO - PERSONAL</t>
  </si>
  <si>
    <t>VALLADARES HERNANDEZ MONICA MARIA</t>
  </si>
  <si>
    <t>CONTADOR PÚBLICO</t>
  </si>
  <si>
    <t>ESPECIALISTA DE CONVIVENCIA ESCOLAR DE LA UGEL</t>
  </si>
  <si>
    <t>ORTIZ PRETEL DANAE ALICIA</t>
  </si>
  <si>
    <t>PROFESIONAL DE PSICOLOGIA</t>
  </si>
  <si>
    <t>IBAÑEZ NEYRA EDGAR</t>
  </si>
  <si>
    <t>SANDOVAL MARQUINA JORGE ALEJANDRO</t>
  </si>
  <si>
    <t>LICENCIADO EN PSICOLOGÍA</t>
  </si>
  <si>
    <t>OTINIANO ZAVALA KARINA ROCIO</t>
  </si>
  <si>
    <t>MORAN SAAVEDRA LESLIE BRISSETTE</t>
  </si>
  <si>
    <t>ALTUNA RODRIGUEZ PATRICIA PAOLA</t>
  </si>
  <si>
    <t>PERSONAL DE LIMPIEZA Y MANTENIMIENTO</t>
  </si>
  <si>
    <t>GARCIA RUIZ ALINA YOVANA</t>
  </si>
  <si>
    <t>MAURICIO RAMOS MARIBEL ANTONIA</t>
  </si>
  <si>
    <t>RUIZ CABALLERO BENITO PALERMO</t>
  </si>
  <si>
    <t>ZAVALETA FERRER MAGALI MILENA</t>
  </si>
  <si>
    <t>ESPECIALISTA EN FINANZAS</t>
  </si>
  <si>
    <t>VILLEGAS CORTIJO CESAR</t>
  </si>
  <si>
    <t>SUPERVISOR DE PRIVADAS PEDAGOGICO</t>
  </si>
  <si>
    <t>SANCHEZ ALIAGA NIBSON ALAN</t>
  </si>
  <si>
    <t>LICENCIADO EN EDUCACIÓN SECUNDARIA: LENGUA Y LITERATURA</t>
  </si>
  <si>
    <t>0.3</t>
  </si>
  <si>
    <t>GAVIDIA ROMERO YTA VANY</t>
  </si>
  <si>
    <t>CAYETANO RAMOS TERESA GUILLERMINA</t>
  </si>
  <si>
    <t>VILLACORTA RAMIREZ LESLYE SHERYL</t>
  </si>
  <si>
    <t>CABRERA TABOADA EDGAR ALEXANDER</t>
  </si>
  <si>
    <t>CAMPOS POLO ROGER ALEJANDRO</t>
  </si>
  <si>
    <t>SAAVEDRA GRANADOS WALTER MANFREDO</t>
  </si>
  <si>
    <t>INDALECIO ISLADO BILMER</t>
  </si>
  <si>
    <t>ESCOBEDO GARRIDO FELIPE JUVENAL</t>
  </si>
  <si>
    <t>AVALOS ORNETA LILIABETH</t>
  </si>
  <si>
    <t>RODRIGUEZ LLANOS KAREL ALEXANDRA</t>
  </si>
  <si>
    <t>PROFESIONAL NO DOCENTE CEBE</t>
  </si>
  <si>
    <t>GARCIA PINTO GREYSY PATRICIA</t>
  </si>
  <si>
    <t>BACHILLER EN TECNOLOGIA MEDICA</t>
  </si>
  <si>
    <t>LICENCIADA EN TECNOLOGIA MEDICA EN TERAPIA FISICA Y REHABILITACION</t>
  </si>
  <si>
    <t>GUEVARA CHACON ALFREDO OSWALDO</t>
  </si>
  <si>
    <t>SECRETQARI I (SUPLENCIA AGP)</t>
  </si>
  <si>
    <t>ZEGARRA ALVARADO PILAR CHARITO</t>
  </si>
  <si>
    <t>SECRETRIA EJUTIVO BILINGÜE</t>
  </si>
  <si>
    <t>RIVERA CHINCHAYHUARA YENNY</t>
  </si>
  <si>
    <t>SOTO VARGAS EDGAR MANUEL</t>
  </si>
  <si>
    <t>BACHILLER EN CIENCIAS ECONÓMICAS</t>
  </si>
  <si>
    <t>RODRIGUEZ URTECHO GRIMANEZA ROSMERY</t>
  </si>
  <si>
    <t>PROFRSIONAL EN EDUCACION - CEBE</t>
  </si>
  <si>
    <t>GIL OROSCO ELIZABETH MARY</t>
  </si>
  <si>
    <t>FORMADOR TUTOR - PRIMARIA MULTIGRADO</t>
  </si>
  <si>
    <t>CRECENCIO COLLAVE NERI</t>
  </si>
  <si>
    <t>GUARNIZ MORALES DE BENAVIDES LIZETH MARILI</t>
  </si>
  <si>
    <t>FORMADOR TUTOR - PRIMARIA POLIDOCENTE</t>
  </si>
  <si>
    <t>VALENCIA VALVERDE ANDREA JESUS</t>
  </si>
  <si>
    <t>FORMADOR TUTOR - SECUNDARIA MATEMATICA</t>
  </si>
  <si>
    <t>GOICOCHEA GALVEZ MIRIAN ELIZABETH</t>
  </si>
  <si>
    <t>ESPECIALISTA ADMINISTRATIVO - ABASTECIMIENTO</t>
  </si>
  <si>
    <t>ZAMUDIO ZEGARRA JULISSA LILIVETH</t>
  </si>
  <si>
    <t>HERNANDEZ GODOY DE PLASENCIA ANA FILONILA</t>
  </si>
  <si>
    <t>VIGO ZAMORA GONZALO YORDANO</t>
  </si>
  <si>
    <t>FORMADOR TUTOR - SECUNDARIA COMUNICACIÓN</t>
  </si>
  <si>
    <t>VILLAR CHACON DELIA JULISSA</t>
  </si>
  <si>
    <t>PROFESIONAL I PARA EQUIPO ITINERANTE DE CONVIVENCIA ESCOLAR</t>
  </si>
  <si>
    <t>RUIZ HUAMAN BLANCA MERCEDES</t>
  </si>
  <si>
    <t>SERVICIO DE CHOFER</t>
  </si>
  <si>
    <t>HORNA MARIN JUAN ANTONIO</t>
  </si>
  <si>
    <t>O/S N° 13</t>
  </si>
  <si>
    <t>O/S N° 14</t>
  </si>
  <si>
    <t>O/S N° 27</t>
  </si>
  <si>
    <t>O/S N° 33</t>
  </si>
  <si>
    <t>O/S N° 41</t>
  </si>
  <si>
    <t>NOLE AMARANTO ETAM JONATAN</t>
  </si>
  <si>
    <t>BACHILER EN DERECHO Y CIENCIAS POLITICAS</t>
  </si>
  <si>
    <t>O/S N° 53</t>
  </si>
  <si>
    <t>O/S N° 63</t>
  </si>
  <si>
    <t>SERVICIO DE APOYO DE PERSONAL DE LIMPIEZA</t>
  </si>
  <si>
    <t>VELASQUEZ GONZALES ESTEBAN JOSUE</t>
  </si>
  <si>
    <t>O/S N° 81</t>
  </si>
  <si>
    <t>R. O.</t>
  </si>
  <si>
    <t>O/S N° 75</t>
  </si>
  <si>
    <t>CHARCAPE GAMARRA MARIANGELLY DEL SOCORRO</t>
  </si>
  <si>
    <t>O/S N° 100</t>
  </si>
  <si>
    <t>SERVICIO DE APOYO TECNICO EN MANTENIMIENTO</t>
  </si>
  <si>
    <t>DIAS</t>
  </si>
  <si>
    <t>CALLE REYNA HECTOR</t>
  </si>
  <si>
    <t>O/S N° 107</t>
  </si>
  <si>
    <t>O/S N° 124</t>
  </si>
  <si>
    <t>R. D.</t>
  </si>
  <si>
    <t>VILLAJULCA ZAVALETA EVELIN GIANINA</t>
  </si>
  <si>
    <t>O/S N° 126</t>
  </si>
  <si>
    <t>SOLICITO APOYO ADMINISTRATIVO PARA EL AREA DE PERSONAL</t>
  </si>
  <si>
    <t>PRISCILLA VANESSA ISABEL FLORES CALDERON</t>
  </si>
  <si>
    <t>LIC. EN PSICOLOGIA</t>
  </si>
  <si>
    <t>SOLICITO CONTRATACION DE PERSONAL DE VIGILANCIA Y CUIDADO DE MATERIAL EDUCATIVO EN EL ALMACEN</t>
  </si>
  <si>
    <t>JOSE WILSON SERRANO MALCA</t>
  </si>
  <si>
    <t>MIGUEL AGUSTIN TORNERO PEREZ</t>
  </si>
  <si>
    <t>LIC. EN ADMINISTRACION</t>
  </si>
  <si>
    <t>SERVICIO DE APOYO ADMINISTRATIVO LEGAL PARA LA SECRETARIA TECNICA</t>
  </si>
  <si>
    <t>ROBERTO GIOVANNI ESTEVES LANDERS</t>
  </si>
  <si>
    <t>SOLICITO CONTRATACION DE PERSONAL DE VIGILANCIA PARA EL LOCAL DE LA SEDE</t>
  </si>
  <si>
    <t>FREDDY CESAR RIOS ANAYA</t>
  </si>
  <si>
    <t>SOLICITO APOYO ADMINISTRATIVO PARA LA OFICINA DE ACTAS Y ARCHIVO</t>
  </si>
  <si>
    <t>ROSITA KAREN SENJO CASTILLO</t>
  </si>
  <si>
    <t>CONTRATACION DE UN (01) PROFESIONAL PSICOLOGO PARA LAS II.EE DE LA JURIDICCION DE LA UGEL N°02 LA ESPERANZA</t>
  </si>
  <si>
    <t>DALIA ELIZABETH GAITAN RODRIGUEZ</t>
  </si>
  <si>
    <t>CONTRATACION DE SERVICIO DE APOYO ADMINISTRATIVO-FORTALECER LA GESTIÓN ADMINISTRATIVA UGEL N°02 L.E.</t>
  </si>
  <si>
    <t>JORGE ADAN VELARDE LEIVA</t>
  </si>
  <si>
    <t>CONTRATACION (1) UN PROFESIONAL PSICOLOGO PARA LA II.EE DE LA UGEL N°02 LA ESPERANZA</t>
  </si>
  <si>
    <t>SERVICIO APOYO ADMINISTRATIVO PARA MANTENER ACTUALIZADO EL PORTAL DE TRNSPARENCIA DE LA ENTIDAD.</t>
  </si>
  <si>
    <t>RICARDO IVAN SANCHEZ ROMERO</t>
  </si>
  <si>
    <t>SERVICIO DE GUARDIANIA Y LIMPIEZA DE AMBIENTES DE LA SEDE</t>
  </si>
  <si>
    <t>ALEXIS ALEJANDRO RODRIGUEZ HERRERA</t>
  </si>
  <si>
    <t>SHEYLA ELIZABETH ALVAREZ SAAVEDRA</t>
  </si>
  <si>
    <t>DAYSI GABRIELACUEVA GIL</t>
  </si>
  <si>
    <t>SERVICIO DE GUARDIANIA Y LIMPIEZA DE AMBIENTES DEL ANEXO 1</t>
  </si>
  <si>
    <t>WILY HERMINIO ESPINOZA DEZA</t>
  </si>
  <si>
    <t>SERVICIO DE GUARDIANIA Y LIMPIEZA DE AMBIENTES DEL ANEXO 2</t>
  </si>
  <si>
    <t>REYMUNDO RAFAELLEYVA NUÑEZ</t>
  </si>
  <si>
    <t>SERVICIO DE APOYO ADMINISTRATIVO PARA EL SISTEMA DE CONTROL INTERNO</t>
  </si>
  <si>
    <t>MARIA ANTONIACAMPOS VARGAS</t>
  </si>
  <si>
    <t>SERVICIO DE APOYO ADMINISTRATIVO PARA ASISTENTE DE ASUNTOS ADMINISTRATIVOS</t>
  </si>
  <si>
    <t>MONICA MARIA VALLADARES HERNANDEZ</t>
  </si>
  <si>
    <t>SERVICIO DE APOYO ADMINISTRATIVO PARA ASISTENTE DE ASUNTOS ADMINISTRATIVO</t>
  </si>
  <si>
    <t>MAGALY GABRIELA TEJADA CERNA</t>
  </si>
  <si>
    <t>SERVICIO DE APOYO ADMINISTRATIVO PARA ACTAS, CERTIFICADOS Y ARCHIVOS</t>
  </si>
  <si>
    <t>KATHERINE ELIZABETH MOSTACERO CAMACHO</t>
  </si>
  <si>
    <t>SERVICIO DE APOYO ADMINISTRATIVO PARA NOTIFICACION</t>
  </si>
  <si>
    <t>MAY HANMER COTRINA SIPIRAN</t>
  </si>
  <si>
    <t>SERVICIO DE GUARDIANIA Y LIMPIEZA DE AMBIENTES EN JARDIN 1561-LOS MANGUITOS - FLORENCIA DE MORA</t>
  </si>
  <si>
    <t>FANNY FLOR LAYZA BRINGAS</t>
  </si>
  <si>
    <t>SERVICIO DE GUARDIANIA Y LIMPIEZA DE AMBIENTES EN INICIAL-C.E.I N°2028 LUCERITO DEL AMANECER-LA ESP</t>
  </si>
  <si>
    <t>YSMENIA DELGADO FALERO</t>
  </si>
  <si>
    <t>SERVICIO DE GUARDIANIA Y LIMPIEZA DE AMBIENTES EN PRIMARIA-C.E 81763 INDOAMERICA - LA ESPERANZA</t>
  </si>
  <si>
    <t>VICENTE ENRIQUE CASTRO QUEVEDO</t>
  </si>
  <si>
    <t>SERVICIO DE GUARDIANIA Y LIMPIEZA DE AMBIENTES EN INICIAL-JARDIN 110 MANUEL AREVALO-LA ESPERANZA</t>
  </si>
  <si>
    <t>ROLANDOLINARES RIOS</t>
  </si>
  <si>
    <t>SERVICIO DE GUARDIANIA Y LIMPIEZA DE AMBIENTES EN INICIAL-JARDIN 1575 BELLAVISTA-LA ESPERANZA</t>
  </si>
  <si>
    <t>BRUNO JAN CARLOUCEDA CENTURION</t>
  </si>
  <si>
    <t>SERVICIO DE GUARDIANIA Y LIMPIEZA DE AMBIENTES EN INICIAL-JARDIN 1785 GOTITAS DE ROCIO-LA ESPERANZA</t>
  </si>
  <si>
    <t>MAYRA LIZBETH CUEVA GIL</t>
  </si>
  <si>
    <t>SERVICIO DE GUARDIANIA Y LIMPIEZA DE AMBIENTES EN PRIMARIA-82073 SAN MARTIN DE PORRES-HUANCHACO</t>
  </si>
  <si>
    <t>CRISTIAN EDUARDO FLORES AGUILAR</t>
  </si>
  <si>
    <t>SERVICIO DE GUARDIANIA Y LIMPIEZA DE AMBIENTES EN INICIAL-JARDIN. 1577 ESTRELLITAS DEL CIELO-F.M.</t>
  </si>
  <si>
    <t>RENZO MARTIN AVALOS AGUILAR</t>
  </si>
  <si>
    <t>SERVICIO DE GUARDIANIA Y LIMPIEZA DE AMBIENTES EN INICIAL-C.E.I 2021 SARITA COLONIAL-LA ESPERANZA</t>
  </si>
  <si>
    <t>ASTRID GENESIS KIARAGUARNIZ COLQUI</t>
  </si>
  <si>
    <t>SERVICIO DE GUARDIANIA Y LIMPIEZA DE AMBIENTES EN IINICIAL-JARDIN 1692 - FLORENCIA DE MORA</t>
  </si>
  <si>
    <t>MARIFER ESTHER MELANY MARCELO ESPINOLA</t>
  </si>
  <si>
    <t>SERVICIO DE GUARDIANIA Y LIMPIEZA DE AMBIENTES EN PRIMARIA-I.E Nº 82072 AROLDO REATEGUI-HUANCHACO</t>
  </si>
  <si>
    <t>AGUIRRE SANCHEZGENARO ESTEBAN</t>
  </si>
  <si>
    <t>SERVICIO DE GUARDIANIA Y LIMPIEZA DE AMBIENTES EN PRIMARIA-I.E 80081 JULIO GUTIERREZ SOLARI-HUANCHA</t>
  </si>
  <si>
    <t>ROSA ELVA MARIACENTURION FIGUEROA</t>
  </si>
  <si>
    <t>SERVICIO DE GUARDIANIA Y LIMPIEZA DE AMBIENTES EN INICIAL-JARDIN 1784 -LA ESPERANZA</t>
  </si>
  <si>
    <t>FLOR MAGALY HERRERA BUSTAMANTE</t>
  </si>
  <si>
    <t>SERVICIO DE GUARDIANIA Y LIMPIEZA DE AMBIENTES EN INICIAL-I.E 81748 - MANUEL AREVALO-LA ESPERERANZA</t>
  </si>
  <si>
    <t>MARIO SERGIOOYAGUE AREVALO</t>
  </si>
  <si>
    <t>SERVICIO DE APOYO ADMINISTRATIVO PARA EL AREA DE ADMINISTRACION DE ASUNTOS ADMINISTRATIVOS</t>
  </si>
  <si>
    <t>ZEGARRA PEREDA ERIKA MARIA</t>
  </si>
  <si>
    <t>SERVICIO DE LA ELABORACION DE 24 EXPEDIENTILLOS DE INFRAESTRUCTURA DE LAS II.EE</t>
  </si>
  <si>
    <t>MONCADA ALEJANDRO DENISSE ALEXIA</t>
  </si>
  <si>
    <t>LEYBA NUÑEZ REYMUNDO RAFAEL</t>
  </si>
  <si>
    <t>SERVICIO DE APOYO ADMINISTRATIVO PARA NEXUS</t>
  </si>
  <si>
    <t>ZELADA QUIROZ TANIA LISBETH</t>
  </si>
  <si>
    <t>BACH. EN CIENCIAS ADMINISTRATIVAS Y ECONOMICAS</t>
  </si>
  <si>
    <t>SERVICIO ESPECIALIZADO DE MUESTRAS TEXTILES PARA LA LICITACION PUBLICA Nº1-2022-UGEL Nº02 L.E. -1</t>
  </si>
  <si>
    <t>PEREZ HORNA PEPE OSCAR</t>
  </si>
  <si>
    <t>SERVICIO ESPECIALIZADO MEDICO PARA LA EMISION DE INFORMES TECNICOS</t>
  </si>
  <si>
    <t>INADINA BETSABE ROSARIO NEYRA</t>
  </si>
  <si>
    <t>MEDICO CIRUJANO</t>
  </si>
  <si>
    <t>MEDICO</t>
  </si>
  <si>
    <t>SERVICIO DE APOYO ADMINISTRATIVO PARA ACTUALIZAR EL PORTAL DE TRANSPARENCIA</t>
  </si>
  <si>
    <t>SANDOVAL QUISPE HERNAN MIJAIL</t>
  </si>
  <si>
    <t>BACH. EN ADMINISTRACION</t>
  </si>
  <si>
    <t>SERVICIO DE APOYO ADMINISTRATIVO PARA PLANILLAS</t>
  </si>
  <si>
    <t>315 EDUCACION TRUJILLO NOR OESTE</t>
  </si>
  <si>
    <t xml:space="preserve">LOCADOR ORDEN DE SERVICIO </t>
  </si>
  <si>
    <t>APOYO A PLANILLAS</t>
  </si>
  <si>
    <t>MONTOYA SALCEDO CARLOS  ALFREDO</t>
  </si>
  <si>
    <t>INGENIERO DE SISTEMA/DOCENTE</t>
  </si>
  <si>
    <t xml:space="preserve">INGENIERO DE DE SISTEMAS </t>
  </si>
  <si>
    <t>APOYO A ESCALAFON</t>
  </si>
  <si>
    <t>BALTAZAR ASTO JORDAN PAUL</t>
  </si>
  <si>
    <t>TECNICO COMPUTACION</t>
  </si>
  <si>
    <t>SOPORTE PSICOLOGICO</t>
  </si>
  <si>
    <t>ESPINOZA POLLETY BERTHA ANGELINA</t>
  </si>
  <si>
    <t>CABRERA GUTY BRIGIT</t>
  </si>
  <si>
    <t>APOYO NA LA AREA DE ASESORIA JURIDICA</t>
  </si>
  <si>
    <t>ARANDA  NUÑES LUCY ELIZABETH</t>
  </si>
  <si>
    <t>REYES JIMENEZ JESUS</t>
  </si>
  <si>
    <t>APOYO EN SIAGIE</t>
  </si>
  <si>
    <t>TORRES MENDOZA LOURDES</t>
  </si>
  <si>
    <t xml:space="preserve">INGENIERA DE SISTEMAS </t>
  </si>
  <si>
    <t>TORO SOLIS ERIKA VERUSKA</t>
  </si>
  <si>
    <t>CARRIL CHAVEZ JERRY ANDRES</t>
  </si>
  <si>
    <t>APOYO A CONTROL PATRIMONIAL</t>
  </si>
  <si>
    <t>ZEBALLOS TERRONES EDDIE</t>
  </si>
  <si>
    <t xml:space="preserve">TECNICO EN COMPUTACION </t>
  </si>
  <si>
    <t>APOYO A ALMACEN</t>
  </si>
  <si>
    <t>HUAMAN PERES PIERO PAOLO</t>
  </si>
  <si>
    <t>APOYO DE LIMPIEZA EN INSTITUCION EDUCATIVA</t>
  </si>
  <si>
    <t>BARRETO BAEZ NROSA ELVIRA</t>
  </si>
  <si>
    <t>TIRADO TARRILLO MARIA ELIZABETH</t>
  </si>
  <si>
    <t>ALVARADO RAMIREZ MANUEL JUBER</t>
  </si>
  <si>
    <t>SALDAÑA MELEDEZ MARIA YSABEL</t>
  </si>
  <si>
    <t>SOLANO GONZALES ELIADES CIAN</t>
  </si>
  <si>
    <t>PILCON LAVADO CARLOS JODE FRANCISCO</t>
  </si>
  <si>
    <t>AVALOS BASILIO MARIA ROSALINA</t>
  </si>
  <si>
    <t>SILVA ZEGARRA GRACIELA</t>
  </si>
  <si>
    <t>JAVE ZEGARRA TERESA ROSSMERY</t>
  </si>
  <si>
    <t>RAVINES SANCHEZ TABITA ESTHER</t>
  </si>
  <si>
    <t>CUBA URQUIZO NELLY REBECA</t>
  </si>
  <si>
    <t>PIMINCHUMO ARROYO JUANA MERCEDES</t>
  </si>
  <si>
    <t>COORDINADOR ADMINISTRATIVO</t>
  </si>
  <si>
    <t>ABARCA AVILA ASTRID GINETTE ALEJANDRA</t>
  </si>
  <si>
    <t>BACHILLER EN CIENCIAS ESCONOMICAS</t>
  </si>
  <si>
    <t>OFICINISTA</t>
  </si>
  <si>
    <t>CRUZADO RIVAS HUMBERTO LUIS</t>
  </si>
  <si>
    <t>INDUSTRIAL</t>
  </si>
  <si>
    <t>Bachiller</t>
  </si>
  <si>
    <t>Ingeniero Industrial</t>
  </si>
  <si>
    <t>GUTIERREZ QUIROZ SANDRA LILIANA</t>
  </si>
  <si>
    <t>BACHILLER EN CIENCIAS ADMINISTRATIVAS</t>
  </si>
  <si>
    <t>PEREZ PALOMINO MARIO JUNIOR</t>
  </si>
  <si>
    <t>BACHILLER EN ADMINISTRACION DE EMPRESAS</t>
  </si>
  <si>
    <t>PISCOYA LOPEZ KAREN CELENE</t>
  </si>
  <si>
    <t>PSICOLOGIA</t>
  </si>
  <si>
    <t>ZEGARRA ROMERO SANDRA TAHINA</t>
  </si>
  <si>
    <t>CARRANZA MONTOYA HEBEL FRANCISCA</t>
  </si>
  <si>
    <t>EMPRESARIAL</t>
  </si>
  <si>
    <t>PROFESIONAL II</t>
  </si>
  <si>
    <t>HERRERA MELENDEZ JAIME LUIS</t>
  </si>
  <si>
    <t>FILOSOFIA, PISCOLOGIA Y CIENCIAS SOCIALES</t>
  </si>
  <si>
    <t>LICENCIADO EN EDUCACION SECUNDARIA, MENCION: FILOSOFIA, PSICOLOGIA Y CIENCIAS SOCIALES</t>
  </si>
  <si>
    <t>POZO ESCOBAR IVONNI</t>
  </si>
  <si>
    <t>COORDIN , INNOVACION Y SOPORTE TECNOL DEAN SAAVEDRA</t>
  </si>
  <si>
    <t>BLAS ARTEAGA ANGELICA VERONICA</t>
  </si>
  <si>
    <t>COMPUTACION Y SISTEMAS</t>
  </si>
  <si>
    <t>PERSONAL DE VIGILANCIA_JEC</t>
  </si>
  <si>
    <t>FIGARI SALDAÑA DANNY ALEXANDER</t>
  </si>
  <si>
    <t>Computación / Informática</t>
  </si>
  <si>
    <t>técnico</t>
  </si>
  <si>
    <t>Técnico en Computación e Informática</t>
  </si>
  <si>
    <t>IPANAQUE SANCHEZ GINA</t>
  </si>
  <si>
    <t>LEYTON LEYTON JULIO CESAR</t>
  </si>
  <si>
    <t>QUINTO DE SECUNDARIA</t>
  </si>
  <si>
    <t>YEPEZ SANCHEZ CARLOS ABSALON</t>
  </si>
  <si>
    <t>5to. secundaria</t>
  </si>
  <si>
    <t>ANDRADE ESPINO KATHERYN JANINA</t>
  </si>
  <si>
    <t>CIVIL</t>
  </si>
  <si>
    <t>GUZMAN YOUNG JENNIFFER SYBILA ALEJANDRA</t>
  </si>
  <si>
    <t>MARTINEZ RUIZ ALDO IVAN</t>
  </si>
  <si>
    <t>ESPECIALISTA DE LIBRE CONTRATACION</t>
  </si>
  <si>
    <t>REYES VILLANUEVA ANTONIO EDIN</t>
  </si>
  <si>
    <t>MODELO LINGÜISTICO DE LENGUA DE SEÑAS PERUANA PARA EBA</t>
  </si>
  <si>
    <t>CASTAÑEDA ALFARO WILLIAM ENRIQUE</t>
  </si>
  <si>
    <t>INTERPRETE LENGUAJE DE SEÑAS</t>
  </si>
  <si>
    <t>DAZA LOPEZ DORIS YSABEL</t>
  </si>
  <si>
    <t>LICENCIADO EN EDUCACION MENCION: HISTORIA Y GEOGRAFIA</t>
  </si>
  <si>
    <t>LICENCIADA EN EDUCACION ESPECIAL</t>
  </si>
  <si>
    <t>LOPEZ QUEVEDO JORGE</t>
  </si>
  <si>
    <t>QUEVEDO SANCHEZ JORGE ENRIQUE</t>
  </si>
  <si>
    <t>PROF.TERAPIA FISICA</t>
  </si>
  <si>
    <t>FLORES ROQUE JUDITH ESTHER</t>
  </si>
  <si>
    <t>LICENCIADA EN TECNOLOGIA MEDICA
 ESPECIALIDAD TERAPIA FISICA Y REHABILITACION</t>
  </si>
  <si>
    <t>DIAZ RODRIGUEZ GIANELLA PATRICIA</t>
  </si>
  <si>
    <t>FERRE QUEVEDO ROGGER</t>
  </si>
  <si>
    <t>PEREZ ARAUJO MARÍA MERCEDES LUISA NATALIA</t>
  </si>
  <si>
    <t>RAFAEL CRUZ ELLA</t>
  </si>
  <si>
    <t>VELIZ DELGADO ERIKA MILAGROS</t>
  </si>
  <si>
    <t>AGREDA PEREZ ROSA YANET</t>
  </si>
  <si>
    <t>Secretaria</t>
  </si>
  <si>
    <t>Técnico</t>
  </si>
  <si>
    <t>TESORERO I</t>
  </si>
  <si>
    <t>ALVARADO RODRIGUEZ DIANA JOY</t>
  </si>
  <si>
    <t>Titulado</t>
  </si>
  <si>
    <t>Contador Público</t>
  </si>
  <si>
    <t>SECRETARIA I (AREA PEDAGOGICA)</t>
  </si>
  <si>
    <t>ASUNCION ROSAS DIANA JACQUELINE</t>
  </si>
  <si>
    <t>Ingeniera</t>
  </si>
  <si>
    <t>Titulada</t>
  </si>
  <si>
    <t>Ingeniera de Sistemas y Computación</t>
  </si>
  <si>
    <t>TRABAJADOR DE SERVICIO I</t>
  </si>
  <si>
    <t>AVILA GONZALES MARIA APOLONIA</t>
  </si>
  <si>
    <t>primaria completa</t>
  </si>
  <si>
    <t>Primaria completa</t>
  </si>
  <si>
    <t>ESPECIALISTA ADM. I ESP. ABASTECIMIENTO</t>
  </si>
  <si>
    <t>BASILIO CARRASCO LADY ELIZABETH</t>
  </si>
  <si>
    <t>Economista</t>
  </si>
  <si>
    <t>Maestría</t>
  </si>
  <si>
    <t>Magister en Gestión Publica</t>
  </si>
  <si>
    <t>TECNICO ADMINISTRATIVO I</t>
  </si>
  <si>
    <t>CORDOVA ALFARO LUIS ENRIQUE</t>
  </si>
  <si>
    <t>Docente</t>
  </si>
  <si>
    <t>Licenciado en Educación Primaria</t>
  </si>
  <si>
    <t>DEZA LAOS ANGGELA JEANNETT</t>
  </si>
  <si>
    <t>ESPECIALISTA I</t>
  </si>
  <si>
    <t>DEZA NUÑEZ MARIA TERESA</t>
  </si>
  <si>
    <t>Arquitecta</t>
  </si>
  <si>
    <t>TECNICO ADMIN I - CAJERO</t>
  </si>
  <si>
    <t>ESCUDERO FARRO DARSY MILUSKA</t>
  </si>
  <si>
    <t>ALMACENERO</t>
  </si>
  <si>
    <t>ESPINOZA POLETTY BERTHA ANGELINA</t>
  </si>
  <si>
    <t>BACHILLER EN ADMINISTRACION Y NEGOCIOS INTERNACIONALES</t>
  </si>
  <si>
    <t>LICENCIADA EN ADMINISTRACION Y NEGOCIOS INTERNACIONALES</t>
  </si>
  <si>
    <t>HONORES PEREYRA JOHNNY MARTIN</t>
  </si>
  <si>
    <t>Estadista</t>
  </si>
  <si>
    <t>Licenciado en Estadistica</t>
  </si>
  <si>
    <t>HUAMANCHUMO SEGURA PATRICIA DE LOS MILAGROS</t>
  </si>
  <si>
    <t>Tec. Administración Bancaria</t>
  </si>
  <si>
    <t>JIMENEZ NOLE CLARA DEL PILAR</t>
  </si>
  <si>
    <t>Secretaria Ejecutiva</t>
  </si>
  <si>
    <t>TECNICO ADMIN I - PROYECTISTA DE RESOLUCIONES</t>
  </si>
  <si>
    <t>JULIAN OLIVARES CARMEN VANESSA</t>
  </si>
  <si>
    <t>Técnico en Contabilidad</t>
  </si>
  <si>
    <t>LARREA CARBAJULCA JULYSSA JANETH</t>
  </si>
  <si>
    <t>Tec. En Computación e Informática</t>
  </si>
  <si>
    <t>RESPONSABLE DE PLANILLAS</t>
  </si>
  <si>
    <t>LUJAN MOSCOSO MIRIAM CONSUELO</t>
  </si>
  <si>
    <t>Licencia en Ciencias Económicas</t>
  </si>
  <si>
    <t>ASISTENTE DE ESCALAFON</t>
  </si>
  <si>
    <t>MAMANI LOPEZ JOSE ALBERTO</t>
  </si>
  <si>
    <t>Tec. En Mecánica de Producción</t>
  </si>
  <si>
    <t>MARTEL ROSADO MILAGROS DELFINA</t>
  </si>
  <si>
    <t>Contadora</t>
  </si>
  <si>
    <t>CONTADOR I</t>
  </si>
  <si>
    <t>MAURICIO AGUILAR GLORIA HAYDEE</t>
  </si>
  <si>
    <t>SECRETARIO TECNICO DE PROCESOS ADMINISTRATIVOS DISCIPLINARIOS</t>
  </si>
  <si>
    <t>PALACIOS MUGUERZA ROXANA LOLITA</t>
  </si>
  <si>
    <t>Abogado</t>
  </si>
  <si>
    <t>PARDO SAMAMES PATRICIA</t>
  </si>
  <si>
    <t>ESPECIALISTA EN PLANIFICACION I</t>
  </si>
  <si>
    <t>RODRIGUEZ VASQUEZ CARMEN ROSA</t>
  </si>
  <si>
    <t>ROLDAN PEREZ JOSE ALEX EDUARDO</t>
  </si>
  <si>
    <t>ESPECIALISTA EN RACIONALIZACION</t>
  </si>
  <si>
    <t>ROMERO DELGADO LADY LISSET</t>
  </si>
  <si>
    <t>TRABAJADOR DE SERVICIO II</t>
  </si>
  <si>
    <t>VILCA MAMANI PAULO</t>
  </si>
  <si>
    <t>ALVA MORI ALFONSO MANUEL</t>
  </si>
  <si>
    <t>ESPECIALISTA EN INFORMATICA</t>
  </si>
  <si>
    <t>BUSTAMANTE SILVA KENNET</t>
  </si>
  <si>
    <t>ING. DE SISTEMA</t>
  </si>
  <si>
    <t>INGENIERO EN SISTEMAS E INFORMATICA</t>
  </si>
  <si>
    <t>ASISTENTE LEGAL</t>
  </si>
  <si>
    <t>CERNA CHAMORRO CLAUDIA VICTORIA</t>
  </si>
  <si>
    <t>ASISTENTE EN PLANILLAS</t>
  </si>
  <si>
    <t>GUEVARA SANTA CRUZ MIDUA ELENA</t>
  </si>
  <si>
    <t>FLORES GUTIERREZ WILTON HUGO</t>
  </si>
  <si>
    <t>LICENCIADO EN ADMIISTRACION DE EMPRESAS</t>
  </si>
  <si>
    <t>COORDINADORES DE UGEL REGIONES</t>
  </si>
  <si>
    <t>MORI MARIN PATRICIA KARINA</t>
  </si>
  <si>
    <t>ROBLES SALAZAR JOSE WALTER</t>
  </si>
  <si>
    <t>RUIZ GARCIA SANTIAGO NIKOLAI</t>
  </si>
  <si>
    <t>UCEDA AGREDA NANCY JANET</t>
  </si>
  <si>
    <t>Magister en Administración de la Educación</t>
  </si>
  <si>
    <t>ESPECIALISTA ADMINISTRATIVO I - ESPECIALISTA EN PERSONAL</t>
  </si>
  <si>
    <t>CALDERON MIRANDA LUIS ANTHONY</t>
  </si>
  <si>
    <t>TÉCNICO ADMINISTRATIVO I EN ESCALAFON</t>
  </si>
  <si>
    <t>FLORIAN MESTANZA DIANA CATHERIN</t>
  </si>
  <si>
    <t>PROFESIONAL EN PSICOLOGÍA</t>
  </si>
  <si>
    <t>AYBAR VARGAS SHESSIRA MARIANE</t>
  </si>
  <si>
    <t>AGUILAR VALENCIA CARMEN SOCORRO</t>
  </si>
  <si>
    <t>RODRIGUEZ GERMAN REYNA DIMAS</t>
  </si>
  <si>
    <t>AMARAL DIOSES RAFAEL HUMBERTO</t>
  </si>
  <si>
    <t>BACILIO SOLANO BENERANDO VIDAL</t>
  </si>
  <si>
    <t>ESPECIALISTA EN MODERNIZACION</t>
  </si>
  <si>
    <t>DEFEUDES AVILA HANS ALEXANDER</t>
  </si>
  <si>
    <t>LICENCIADO EN MARKETING</t>
  </si>
  <si>
    <t>MARKETING EMPRESARIAL</t>
  </si>
  <si>
    <t>316 EDUCACION TRUJILLO SUR ESTE</t>
  </si>
  <si>
    <t>SECRETARIA AGI</t>
  </si>
  <si>
    <t>AGUILAR FERNANDEZ AZUCENA</t>
  </si>
  <si>
    <t>INDEFINIDO</t>
  </si>
  <si>
    <t>T.A.(ESCALAFON)</t>
  </si>
  <si>
    <t>ARTEAGA ZAVALETA SEFORA LUCIA</t>
  </si>
  <si>
    <t>LICENCIADA</t>
  </si>
  <si>
    <t>ESP. (PERSONAL)</t>
  </si>
  <si>
    <t>ASENCIO REBAZA ANNETTE MELISSA MELLA</t>
  </si>
  <si>
    <t>T.A.(CAJA)</t>
  </si>
  <si>
    <t>AQUINO RODRIGUEZ MANUEL ALEX</t>
  </si>
  <si>
    <t>T.A. (ACTAS)</t>
  </si>
  <si>
    <t>CABRERA PURISACA ELVIRA ROSA</t>
  </si>
  <si>
    <t>CASTILLO PESTANA ZOILA ROSA</t>
  </si>
  <si>
    <t>DOCTORA</t>
  </si>
  <si>
    <t>ALMACENERO I</t>
  </si>
  <si>
    <t>CRUZ AZAÑERO GARY MANUEL</t>
  </si>
  <si>
    <t>ESP. EN FINANZAS I</t>
  </si>
  <si>
    <t>HERRERA BARRETO YESENIA ILIANA</t>
  </si>
  <si>
    <t>SECRETARIA DIREC.</t>
  </si>
  <si>
    <t>HORNA CASTILLO ELVA CAROLI</t>
  </si>
  <si>
    <t>RACIONALIZADOR I</t>
  </si>
  <si>
    <t>JUAREZ CARRANZA CESAR MARIO</t>
  </si>
  <si>
    <t>T.S (SEGURIDAD)</t>
  </si>
  <si>
    <t>LEON LINARES CARLOS REYNALDO</t>
  </si>
  <si>
    <t>MORALES MAURICIO CATHERINE VANESA</t>
  </si>
  <si>
    <t>SECRETARIA ASE-JUR</t>
  </si>
  <si>
    <t>MARINO ASTO ROXANA MARIVEL</t>
  </si>
  <si>
    <t>T.A.(TRAMITE)</t>
  </si>
  <si>
    <t>MENDOZA ASMAD CESAR ANIBAL</t>
  </si>
  <si>
    <t>ABASTECIMIENTO I</t>
  </si>
  <si>
    <t>MORENO HORNA ANAHI ROXANA</t>
  </si>
  <si>
    <t>OCHOA VEGA MARIA</t>
  </si>
  <si>
    <t>ESTADISTICO I</t>
  </si>
  <si>
    <t>ROSALES CASTRO KARLA YAMILLY</t>
  </si>
  <si>
    <t>ESTADISTICA</t>
  </si>
  <si>
    <t>T.A.(PERSONAL)</t>
  </si>
  <si>
    <t>ROSAS TOMAS OSMAR</t>
  </si>
  <si>
    <t>TIMANA PALACIOS GIANINA MARLENE</t>
  </si>
  <si>
    <t>SECRETARIA AGP</t>
  </si>
  <si>
    <t>URQUIZO ENRIQUEZ MARIA DE LOURDES</t>
  </si>
  <si>
    <t>VILLANUEVA MORENO MILTON</t>
  </si>
  <si>
    <t>OBLITAS MANTILLA MOISES ENRIQUE</t>
  </si>
  <si>
    <t>ESPECIALISTA DE PLANILLAS</t>
  </si>
  <si>
    <t>LUCIANO SALAZAR FRANCO EDILBERTO</t>
  </si>
  <si>
    <t>INGENIERIA DE SISTEMAS</t>
  </si>
  <si>
    <t>IDIAQUEZ MENDEZ MARCO ANTONIO</t>
  </si>
  <si>
    <t>ABOGADO COMISIONES</t>
  </si>
  <si>
    <t>NUÑERA SOLSOL MAGDA SOLEDAD</t>
  </si>
  <si>
    <t>POR DEFINIR</t>
  </si>
  <si>
    <t>PRETELL MORENO VERONICA ROSALINDA</t>
  </si>
  <si>
    <t>PRETEL MEDINA GLADIZ ELITA</t>
  </si>
  <si>
    <t>TUESTA FLORES NESTOR</t>
  </si>
  <si>
    <t>PEDAGOGICO</t>
  </si>
  <si>
    <t>INCOMPLETO</t>
  </si>
  <si>
    <t>COORDINADOR ADMINISTRATIVO I</t>
  </si>
  <si>
    <t>VELASQUEZ LIZARRAGA MARICIELO MERCEDES</t>
  </si>
  <si>
    <t>CHAVEZ MARIN HOLMER DENNIS</t>
  </si>
  <si>
    <t>ESPECIALISTA DE PATRIMONIO</t>
  </si>
  <si>
    <t>BURGOS REYNA PABLO JONATHAN</t>
  </si>
  <si>
    <t>SECRETARIA II</t>
  </si>
  <si>
    <t>MURGA RAMIREZ CARMENCITA INOCENTA</t>
  </si>
  <si>
    <t>ESPECIALISTA DE RECURSOS HUMANOS</t>
  </si>
  <si>
    <t>AGUILAR GOMEZ SILVANA MAYTE</t>
  </si>
  <si>
    <t>CONDUCTOR</t>
  </si>
  <si>
    <t>ULCO VELORIO RUBEN ARMANDO ROBERTO</t>
  </si>
  <si>
    <t>TECNICO NOTIFICADOR</t>
  </si>
  <si>
    <t>SANCHEZ VALENCIA LESLY ANABEL</t>
  </si>
  <si>
    <t>RAMOS SALINAS GRISELL BEATRIZ</t>
  </si>
  <si>
    <t>APOYO INFORMATICO</t>
  </si>
  <si>
    <t>70973351</t>
  </si>
  <si>
    <t>RODRIGUEZ VASQUEZ GIAN MARCO</t>
  </si>
  <si>
    <t>18022076</t>
  </si>
  <si>
    <t>AGUIRRE ROBLES AMERICO ROBERTO</t>
  </si>
  <si>
    <t>APOYO ADMINISTRACION</t>
  </si>
  <si>
    <t>71002021</t>
  </si>
  <si>
    <t>BOHYTRON NARRO ANGUIE KAROLINA</t>
  </si>
  <si>
    <t>LIMPIEZA</t>
  </si>
  <si>
    <t>20996013</t>
  </si>
  <si>
    <t>CARRION BARTOLO EDITH</t>
  </si>
  <si>
    <t>APOYO EN ASESORIA JURIDICA</t>
  </si>
  <si>
    <t>43007180</t>
  </si>
  <si>
    <t>VASQUEZ MENDEZ DIANA VICTORIA</t>
  </si>
  <si>
    <t>APOYO A PLANILLAS LIQUIDACION JUDICIALES</t>
  </si>
  <si>
    <t>43100500</t>
  </si>
  <si>
    <t>ARMIJOS BOBADILLA ANTERO</t>
  </si>
  <si>
    <t>46282022</t>
  </si>
  <si>
    <t>ALVAREZ MOSQUEIRA VICTOR ALEXANDER</t>
  </si>
  <si>
    <t>400 SALUD</t>
  </si>
  <si>
    <t>CAS REGULAR</t>
  </si>
  <si>
    <t>PSICÓLOGO/A</t>
  </si>
  <si>
    <t>MALABRIGO VELASQUEZ LYLA SOLEDAD</t>
  </si>
  <si>
    <t>FERNANDEZ VASQUEZ BERTHA EVELINA</t>
  </si>
  <si>
    <t>AGUILAR AGUIRRE HANS PABLO</t>
  </si>
  <si>
    <t>ESPECIALISTA EN SOPORTE INFORMÁTICO</t>
  </si>
  <si>
    <t>BREAS JESUS ROBERTO FRANCIS</t>
  </si>
  <si>
    <t xml:space="preserve">TECNICO </t>
  </si>
  <si>
    <t>TÉCNICO ADMINISTRATIVO/A</t>
  </si>
  <si>
    <t>CHIGNE OSPINO JOHANA ELIZABETH</t>
  </si>
  <si>
    <t>INGENIERO/A INDUSTRIAL</t>
  </si>
  <si>
    <t>BOCANEGRA RIOS EVELIN ELIZABETH</t>
  </si>
  <si>
    <t>OPERADOR DE  TELECOMUNICACIONES</t>
  </si>
  <si>
    <t>CHAVEZ CASTILLO LUIS ALFONSO</t>
  </si>
  <si>
    <t>ENFERMERO/A</t>
  </si>
  <si>
    <t>DIAZ SALINAS ROCIO ELIZABETH</t>
  </si>
  <si>
    <t>OPERADOR DE RADIO</t>
  </si>
  <si>
    <t>GUTIERREZ CASTILLO JOSE LUIS</t>
  </si>
  <si>
    <t>OBESO CHAVEZ DAVID JOSEPH</t>
  </si>
  <si>
    <t>TÉCNICO EN TELECOMUNICACIONES</t>
  </si>
  <si>
    <t>BARRERA HINOSTROZA SANDRA MARISOL</t>
  </si>
  <si>
    <t>PINO FLORES KATERIN AMALIA</t>
  </si>
  <si>
    <t>LLAJARUNA PARIMANGO ELDER MARTIN</t>
  </si>
  <si>
    <t>ESPECIALISTA EN COMUNICACIONES.</t>
  </si>
  <si>
    <t>CASTILLO LAOS JOHAN ANTONIO</t>
  </si>
  <si>
    <t>TECNICO EN COMPUTACIÓN</t>
  </si>
  <si>
    <t>CISNEROS ROJAS RENE</t>
  </si>
  <si>
    <t>BIÓLOGO MICROBIÓLOGO</t>
  </si>
  <si>
    <t>SANDOVAL MOYA  DIANA ELVIRA</t>
  </si>
  <si>
    <t>TÉCNICO/A EN LABORATORIO</t>
  </si>
  <si>
    <t>YPARRAGUIRRE CHANDUVI FATIMA BRISSETTE</t>
  </si>
  <si>
    <t>TERAN ROJAS YONY ALEXANDER</t>
  </si>
  <si>
    <t>BIÓLOGO/A</t>
  </si>
  <si>
    <t>MARIÑOS MELÓN NILDA JACOBITA</t>
  </si>
  <si>
    <t>APOYO TÉCNICO SECRETARIAL</t>
  </si>
  <si>
    <t>HUANCA ZAVALA CARITO ROXANA</t>
  </si>
  <si>
    <t>NOVOA VEGA MARLENE</t>
  </si>
  <si>
    <t>ARROYO HUAMAN ROSI ARASELLY</t>
  </si>
  <si>
    <t>SIMON BARRETO YULY VILMA</t>
  </si>
  <si>
    <t>AUXILIAR EN ALMACEN</t>
  </si>
  <si>
    <t>KREDERDT AVALOS WILLIAN BRIYYAM</t>
  </si>
  <si>
    <t>NUÑEZ SANCHEZ JOSE</t>
  </si>
  <si>
    <t>TECNICO EN FARMACIA</t>
  </si>
  <si>
    <t>BACILIO OTINIANO SANDRA FRANCISCA</t>
  </si>
  <si>
    <t>RAMOS PAREDES ADOLFO SALOMON</t>
  </si>
  <si>
    <t>SANCHEZ JAUREGUI JAVIER ANTONIO</t>
  </si>
  <si>
    <t>INGENIERO ELECTRÓNICO</t>
  </si>
  <si>
    <t>ESLAVA ALZAMORA HUGO ALFREDO</t>
  </si>
  <si>
    <t>YOVERA GONZALES JOSE ALEXANDER</t>
  </si>
  <si>
    <t>ASISTENTE ADMINISTRATIVO/A</t>
  </si>
  <si>
    <t>SIFUENTES NICACIO LUZ HAYDE</t>
  </si>
  <si>
    <t>TRABAJADOR/A DE SERVICIOS</t>
  </si>
  <si>
    <t>JARA MIRANDA JESÚS ALBERTO</t>
  </si>
  <si>
    <t>SÁNCHEZ ACOSTA LINDEMBERG FELIPE</t>
  </si>
  <si>
    <t>CAMPOS RODRIGUEZ FRANCISCO</t>
  </si>
  <si>
    <t>COBA CHUQUILIN JUAN</t>
  </si>
  <si>
    <t>BACON RAMIREZ MARIA ELENA</t>
  </si>
  <si>
    <t>BAUTISTA REYES LUIS FERNANDO</t>
  </si>
  <si>
    <t>NUÑEZ CUEVA LILIAN DEL ROSARIO</t>
  </si>
  <si>
    <t>SALAZAR DIOSES ROMMEL WELLINGTON</t>
  </si>
  <si>
    <t>ABOGADO/A</t>
  </si>
  <si>
    <t>SEVILLANO ALVA JULISSA LIZZETHY</t>
  </si>
  <si>
    <t>GONZALEZ ESPINOZA JUDITH ANAIS</t>
  </si>
  <si>
    <t>SALDAÑA LEIVA MARIANELLA JEANETTE GUADALUPE</t>
  </si>
  <si>
    <t>RAMIREZ RODRIGUEZ WILFREDO CESAR</t>
  </si>
  <si>
    <t>CANTERA GARCIA DE ULLOA LINDA ISIS</t>
  </si>
  <si>
    <t>PAREDES DÍAZ ANA MARÍA</t>
  </si>
  <si>
    <t>SANDOVAL CABRERA OLGA BELLY</t>
  </si>
  <si>
    <t>SALVADOR ARANA MELISSA JACKELINE</t>
  </si>
  <si>
    <t>GARCÍA FLORES FRANKLIN ANDERSON</t>
  </si>
  <si>
    <t>CARRION ZAVALA SANTOS GLORIA</t>
  </si>
  <si>
    <t>PAREDES JARA ANA LUCILA</t>
  </si>
  <si>
    <t>AVILA GRADOS HECTOR WILMER</t>
  </si>
  <si>
    <t>AUXILIAR INFORMATICO</t>
  </si>
  <si>
    <t>RENQUIFO SILVA CARLOS ANTONIO</t>
  </si>
  <si>
    <t>PEREDA GUANILO VICTOR IVAN</t>
  </si>
  <si>
    <t>ADMINISTRADOR DE BASE DE DATOS</t>
  </si>
  <si>
    <t>SALINAS RAMIREZ VICTOR FERNANDO</t>
  </si>
  <si>
    <t>PROGRAMADOR WEB</t>
  </si>
  <si>
    <t>GARCÍA NAVARRO CARLOS FIDEL</t>
  </si>
  <si>
    <t>VILLAVICENCIO PALACIOS DARINKA SHIRLEY</t>
  </si>
  <si>
    <t>ESPECIALISTA EN EQUIPAMIENTO HOSPITALARIO</t>
  </si>
  <si>
    <t>VARGAS CARRERA CARLOS RICARDO</t>
  </si>
  <si>
    <t>HERRERA DOMINGUEZ MIKE ALEX</t>
  </si>
  <si>
    <t>DIAZ ARANA OSCAR IVAN</t>
  </si>
  <si>
    <t>ESPECIALISTA EN PROYECTOS DE INVERSIÓN</t>
  </si>
  <si>
    <t>TEJADA CACERES MARIELA DEL PILAR</t>
  </si>
  <si>
    <t>INGENIERO/A CIVIL</t>
  </si>
  <si>
    <t>PELAEZ VASQUEZ HUBERT HERNAN</t>
  </si>
  <si>
    <t>ROJAS VEJARANO KAREN NOELIA</t>
  </si>
  <si>
    <t>VARAS PICHÉN JOSÉ ANTONIO</t>
  </si>
  <si>
    <t>DIAZ VILLEGAS GABY MARCELA</t>
  </si>
  <si>
    <t>RUIZ CHAVEZ DANILLY KELIN</t>
  </si>
  <si>
    <t>MÉDICO CIRUJANO</t>
  </si>
  <si>
    <t>RODRIGUEZ FLORIAN  MANUEL GUILLERMO</t>
  </si>
  <si>
    <t>ATILANO URBINA ROBERTO GUSTAVO</t>
  </si>
  <si>
    <t>ABANTO MARREROS YESENIA KELY</t>
  </si>
  <si>
    <t>CELIS SANCHEZ MARIO ALBERTO</t>
  </si>
  <si>
    <t>TERAN VELASQUEZ ROSA JOHARY</t>
  </si>
  <si>
    <t>BRIONES SAGASTEGUI LUISA MARIA MILAGROS</t>
  </si>
  <si>
    <t>CEDRON LEON YRIS YRENE</t>
  </si>
  <si>
    <t>CHOFER DE AMBULANCIA</t>
  </si>
  <si>
    <t>MAGUIÑA ACUÑA JHON ALEX</t>
  </si>
  <si>
    <t>ORELLANO ESPINOLA ALEXANDER NOE</t>
  </si>
  <si>
    <t>DE LA CRUZ RODRIGUEZ LUIS ALBERTO</t>
  </si>
  <si>
    <t>NARVAEZ LOZANO WALTER SAUL</t>
  </si>
  <si>
    <t>ANTICONA QUIPUSCOA ANTONY JHON</t>
  </si>
  <si>
    <t>RIVAS CASTAÑEDA DIEGO ALONSO GABRIEL</t>
  </si>
  <si>
    <t>PONCE AGUILAR LUIS ALBERTO</t>
  </si>
  <si>
    <t>DESPACHADOR/A</t>
  </si>
  <si>
    <t>ROSILLO AZABACHE CECILIA DEL PILAR</t>
  </si>
  <si>
    <t>PEREDA VASQUEZ NORKA FIORELLA</t>
  </si>
  <si>
    <t>VALENCIA AVILA GERMAN VIDAL</t>
  </si>
  <si>
    <t>CHOFER - MOTO</t>
  </si>
  <si>
    <t>MARINO BOCANEGRA JORGE ENRIQUE</t>
  </si>
  <si>
    <t>VASQUEZ REYES WALTER ABADO</t>
  </si>
  <si>
    <t>VASQUEZ TIRADO LUCY DEL ROSARIO</t>
  </si>
  <si>
    <t>ESPINOZA BORJA SABY MARYLING</t>
  </si>
  <si>
    <t>ALVA MONTOYA ZAYRA MERY</t>
  </si>
  <si>
    <t>DIAZ ESTEVES ROSA ANGELA</t>
  </si>
  <si>
    <t>NEYRA TRINIDAD JUANA ELIZABETH</t>
  </si>
  <si>
    <t>CHICLOTE SUELPRES CARLOS</t>
  </si>
  <si>
    <t>PLASENCIA CHAVEZ LINDA PAOLA</t>
  </si>
  <si>
    <t>RUBIO NARRO LINDA JHOANA</t>
  </si>
  <si>
    <t>CIFUENTES MAURICIO LUIS ALEXANDER</t>
  </si>
  <si>
    <t>LOPEZ TORRES DERA YSABEL</t>
  </si>
  <si>
    <t>TÉCNICO/A EN ENFERMERÍA</t>
  </si>
  <si>
    <t>CASPITO ROJAS ADELA SANTOS</t>
  </si>
  <si>
    <t>QUIROZ EVANGELISTA LIZ NIKOLL</t>
  </si>
  <si>
    <t>CASTILLO VARGAS JORGE LUIS</t>
  </si>
  <si>
    <t>LOBATON IPANAQUE LELIA MILAGROS</t>
  </si>
  <si>
    <t>PINILLOS CASTILLO FIORELLA GERALDINE</t>
  </si>
  <si>
    <t>QUÍMICO FARMACÉUTICO</t>
  </si>
  <si>
    <t>FLORES RONDO ROGER EDINSON</t>
  </si>
  <si>
    <t>GALLARDO SALDAÑA ENRIQUE JAVIER</t>
  </si>
  <si>
    <t>VERA VALDERRAMA JULIA ELOISA</t>
  </si>
  <si>
    <t>FIGUEROA DIAZ ADELA YESENIA</t>
  </si>
  <si>
    <t>VELASCO HUIVIN ELSA JHULIANA</t>
  </si>
  <si>
    <t>CAMPOS CAMPOS JUAN CARLOS</t>
  </si>
  <si>
    <t>MANTILLA VASQUEZ ROXANA MARIBEL</t>
  </si>
  <si>
    <t>GUZMAN AGUILAR RAY HERMAN</t>
  </si>
  <si>
    <t>DIONICIO ESQUIVEL SHIRLEY CATHERINE</t>
  </si>
  <si>
    <t>DIAZ HUACACOLQUI MIGUEL ARTURO</t>
  </si>
  <si>
    <t>ANHUAMAN CASTAÑEDA VANNESSA ANDREA</t>
  </si>
  <si>
    <t>LAYZA BENITES LUCIA MARIBEL</t>
  </si>
  <si>
    <t>INGENIERO QUÍMICO</t>
  </si>
  <si>
    <t>CARRANZA CARRASCO DIANA RAQUEL</t>
  </si>
  <si>
    <t>RAMOS CORDOVA MADELINA ADELAIDA</t>
  </si>
  <si>
    <t>BARRIENTOS CASTRO RICHARD MARTIN</t>
  </si>
  <si>
    <t>MUÑOZ CENTURION LAURA FANNY</t>
  </si>
  <si>
    <t>CARRILLO ROJAS MARIA JOVANA</t>
  </si>
  <si>
    <t>MORILLO CASTAÑEDA KATICZA JACQUELINE</t>
  </si>
  <si>
    <t>NAVARRO SEMPERTIGUE ANAYANSI</t>
  </si>
  <si>
    <t>GUTIERREZ HOYOS EVELYN</t>
  </si>
  <si>
    <t>OBSTETRA</t>
  </si>
  <si>
    <t>GOMEZ GUADALUPE KAREN STHEPHANIE</t>
  </si>
  <si>
    <t>CHORRES ESCUDERO PAMELA VANESSA</t>
  </si>
  <si>
    <t>MENDOZA TANTA REYDA</t>
  </si>
  <si>
    <t>PECHE VERGARAY MARISOL</t>
  </si>
  <si>
    <t>CIRUJANO DENTISTA</t>
  </si>
  <si>
    <t>VEGA DELGADO JESSICA EDITH</t>
  </si>
  <si>
    <t>SULLON MOLINA MIRCKO</t>
  </si>
  <si>
    <t>PECHE FLORINDEZ JOSE SOLANO</t>
  </si>
  <si>
    <t>LOZADA ECHEVERRIA ELVA SILVIA</t>
  </si>
  <si>
    <t>DIGITADOR</t>
  </si>
  <si>
    <t>ZELADA CABRERA LELY ROXANA</t>
  </si>
  <si>
    <t>MEJIA TRINIDAD VICTOR RAUL</t>
  </si>
  <si>
    <t>CHACON DIAZ CHELITA MARGOT</t>
  </si>
  <si>
    <t>PRIETO CHÁVEZ JOHN WILLIAMS</t>
  </si>
  <si>
    <t>RENGIFO CHIGUALA JOSE JESUS</t>
  </si>
  <si>
    <t>ULLILEN CASTAÑEDA MELECIO</t>
  </si>
  <si>
    <t>MENDOZA CAMACHO IRMA JULIA</t>
  </si>
  <si>
    <t>CHILCHO LUCANO FLOR ANGELICA</t>
  </si>
  <si>
    <t>SALIRROSAS SALAZAR MATILDE</t>
  </si>
  <si>
    <t>ROMERO DE LA CRUZ JACKELINE JESUS</t>
  </si>
  <si>
    <t>QUISPE VÁSQUEZ OMAR DIOMENES</t>
  </si>
  <si>
    <t>VELASQUEZ AGUILAR SANDRA ROXANA</t>
  </si>
  <si>
    <t>RENGIFO BAZAN ZARITA YOBANY</t>
  </si>
  <si>
    <t>MUÑOZ TORRES IVONNE KATHERINE</t>
  </si>
  <si>
    <t>VENEGAS DEL CASTILLO ALAN MITCHEL</t>
  </si>
  <si>
    <t>URTECHO CELIS MIRIAN ELIZABETH</t>
  </si>
  <si>
    <t>CARDENAS PALOMINO ROSMERY LISETTE</t>
  </si>
  <si>
    <t>ROMAN REYES JUANA OLINDA</t>
  </si>
  <si>
    <t>CONTRERAS ESCOBEDO ALICIA IRENE</t>
  </si>
  <si>
    <t>VALVERDE BENITES IRMA MARILU</t>
  </si>
  <si>
    <t>RODRIGUEZ TAMAYO ALEYDA YULIZA</t>
  </si>
  <si>
    <t>1896.8</t>
  </si>
  <si>
    <t>CERQUIN GARCIA JOSE WILLAN</t>
  </si>
  <si>
    <t>PILOTO DE AMBULANCIA</t>
  </si>
  <si>
    <t>ROJAS MUÑOZ JOEL</t>
  </si>
  <si>
    <t>MENDOZA YAMASHIRO LUISA YRENE</t>
  </si>
  <si>
    <t>INCA HERNANDEZ JORGE LUIS</t>
  </si>
  <si>
    <t>ZELADA ESCUADRA LUIS ANTONIO</t>
  </si>
  <si>
    <t>GASPAR AGUILAR MILTON</t>
  </si>
  <si>
    <t>DEZA SILVA SONIA CRISTINA</t>
  </si>
  <si>
    <t>ODONTÓLOGO/A</t>
  </si>
  <si>
    <t>MARIN VELASQUEZ LENNIN CLADDER</t>
  </si>
  <si>
    <t>SAENZ NARRO MARITZA ISABEL</t>
  </si>
  <si>
    <t>DIAZ CORONEL CARMEN</t>
  </si>
  <si>
    <t>BARRIENTOS REYNAGA ROSA MERCEDES</t>
  </si>
  <si>
    <t>VASQUEZ JARA LIZ JANINA</t>
  </si>
  <si>
    <t>MUÑOZ REYES BALBINA</t>
  </si>
  <si>
    <t>ROSALES VALDIVIEZO MARTIN DOMINGO</t>
  </si>
  <si>
    <t>SANCHEZ BALLENA JANNY JESSICA</t>
  </si>
  <si>
    <t>RODRIGUEZ MURRUGARRA MANUELITA DEL ROSARIO</t>
  </si>
  <si>
    <t>CASTILLO STOLL JOSE ORLANDO</t>
  </si>
  <si>
    <t>PALACIOS LOPEZ CELSO VICTOR</t>
  </si>
  <si>
    <t>ANCAJIMA HERNANDEZ DE CARRANZA LUISA MARIANA</t>
  </si>
  <si>
    <t>PLASENCIA MARIÑOS CESAR MEDARDO</t>
  </si>
  <si>
    <t>SALINAS FLORES MILAGROS</t>
  </si>
  <si>
    <t>MEJÍA SÁNCHEZ GISSEL VERÓNICA</t>
  </si>
  <si>
    <t>GARCIA MORE JUAN CARLOS</t>
  </si>
  <si>
    <t>JULIAN YACILA ALEJANDRO DANIEL</t>
  </si>
  <si>
    <t>NIQUIN ALVARADO ANGEL JESUS</t>
  </si>
  <si>
    <t>ALVINCO LOZANO SACRAMENTA MICHILINA</t>
  </si>
  <si>
    <t>MATOS DOMINGUEZ MARLENY MARILY</t>
  </si>
  <si>
    <t>PIZARRO MENDOZA ROHNER</t>
  </si>
  <si>
    <t>HERRERA SILVA FREDDY MICHAEL</t>
  </si>
  <si>
    <t>ROQUE REYES ROSVIL</t>
  </si>
  <si>
    <t>SANTIAGO MEZA NELIDA ALICIA</t>
  </si>
  <si>
    <t>ACOSTA ALAMO LUIS</t>
  </si>
  <si>
    <t>ALVA AVILA EDUARDO</t>
  </si>
  <si>
    <t>TÉCNICO MECÁNICO</t>
  </si>
  <si>
    <t>ARROYO SANTILLAN OSCAR ALBERTO</t>
  </si>
  <si>
    <t>FLORES ALVARADO KEREN EUMICE</t>
  </si>
  <si>
    <t>FLORES GAMEZ ANALY YACORI</t>
  </si>
  <si>
    <t>LOPEZ HERAS SANTOS FRANCISCO</t>
  </si>
  <si>
    <t>MEDINA ZAVALETA MIRLA BANESSA</t>
  </si>
  <si>
    <t>SEVILLANO FRANCO NERY MARISOL</t>
  </si>
  <si>
    <t>SEVILLANO SALDAÑA ELVA MILY</t>
  </si>
  <si>
    <t>VELEZMORO RIOS AZUCENA VIOLETA</t>
  </si>
  <si>
    <t>ESPINO AVILA JUAN JAVIER</t>
  </si>
  <si>
    <t>CENIZARIO ALAMO RONALD</t>
  </si>
  <si>
    <t>LOZANO CARLOS DANE JAVIER</t>
  </si>
  <si>
    <t>ROSAS PONCE LUCIA LILETTE</t>
  </si>
  <si>
    <t>VALENCIA RAMOS ALBERTO</t>
  </si>
  <si>
    <t>VASQUEZ CASTRO KARLA</t>
  </si>
  <si>
    <t>VIERA CARRERA FERNANDO</t>
  </si>
  <si>
    <t>ULLOA SILVA HERNAN</t>
  </si>
  <si>
    <t>TIRADO VEGA ELSA MELISSA</t>
  </si>
  <si>
    <t>VERA FLORES YESENIA MARITZA</t>
  </si>
  <si>
    <t>VALVERDE CARRANZA MARIA</t>
  </si>
  <si>
    <t>CHOZO CASTRO YESENIA GLADYS</t>
  </si>
  <si>
    <t>ROSALES INFANTES ROBERTO ANTONIO</t>
  </si>
  <si>
    <t>MEDINA MORALES GLADIS MILI</t>
  </si>
  <si>
    <t>LOPEZ MENDOZA SARA ISABEL</t>
  </si>
  <si>
    <t>QUEREVALU REFORME FIORELLA YADIRA</t>
  </si>
  <si>
    <t>VELASQUEZ ASTUQUIPAN YOVANI ADDI</t>
  </si>
  <si>
    <t>MEZA MENDIETA GROILANDA ELIZABETH</t>
  </si>
  <si>
    <t>CHINCHAYHUARA MORON YELSIN</t>
  </si>
  <si>
    <t>GARCIA TOLEDO FATIMA LEIDY</t>
  </si>
  <si>
    <t>CARRANZA MEZA LEYDEN NATALY</t>
  </si>
  <si>
    <t>VILLANUEVA MEDINA KETTHY YOHANA</t>
  </si>
  <si>
    <t>VALENCIA JUGO CESAR GEINER</t>
  </si>
  <si>
    <t>VILLANUEVA VELASQUEZ MARIA</t>
  </si>
  <si>
    <t>DOMINGUEZ VÁSQUEZ CELMIRA VIOLETA</t>
  </si>
  <si>
    <t>BRICEÑO ULLOA SANTA MADELI</t>
  </si>
  <si>
    <t>LOPEZ ARTEAGA HERCELIZ KELLY</t>
  </si>
  <si>
    <t>CALDERON SANCHEZ JOSE ISAIAS</t>
  </si>
  <si>
    <t>INGA LOPEZ DENIS GEINER</t>
  </si>
  <si>
    <t>MONTERO BARRENA HULIMER</t>
  </si>
  <si>
    <t>FLORES MEZA LIZBETH OLIVIA</t>
  </si>
  <si>
    <t>PINO MORENO ZAIL BILLY</t>
  </si>
  <si>
    <t>MORILLO GENOVEZ TANIA YANET</t>
  </si>
  <si>
    <t>LUGO DELGADO MILY REYNA</t>
  </si>
  <si>
    <t>NOLAZCO BAZAN ERICK JUNIOR</t>
  </si>
  <si>
    <t>CASTILLO ALFARO JOHNNY HAROLD</t>
  </si>
  <si>
    <t>OTINIANO ARMAS VALENTIN CIRILO</t>
  </si>
  <si>
    <t>VIZCONDE CARMEN SILVANA ANDREA</t>
  </si>
  <si>
    <t>GARCIA JUAREZ JUAN ANTONIO</t>
  </si>
  <si>
    <t>RODRIGUEZ PIÑA MARIA SUSANA</t>
  </si>
  <si>
    <t>ILQUIMICHE SALVADOR FANY ELIZABETH</t>
  </si>
  <si>
    <t>RODRIGUEZ BUITRON PAUL IVAN</t>
  </si>
  <si>
    <t>VALLES VELA VICTOR HUGO</t>
  </si>
  <si>
    <t>RIVERA SALAZAR MARCO ANTONIO</t>
  </si>
  <si>
    <t>TÉCNICO EN COMPUTACIÓN E INFORMÁTICA</t>
  </si>
  <si>
    <t>TORRES ROJAS JESUS ALBERTO</t>
  </si>
  <si>
    <t>TÉCNICO EN ENFERMERÍA</t>
  </si>
  <si>
    <t>PASTOR CULQUE SERAPIO EDELMIRO</t>
  </si>
  <si>
    <t>VALVERDE SAENZ RENZO JOSE</t>
  </si>
  <si>
    <t>FARRO GOICOCHEA MADAI DEL MILAGRO</t>
  </si>
  <si>
    <t>BENAVIDES ANDREU ALVARO EDUARDO</t>
  </si>
  <si>
    <t>SILVA VALENCIA DJELLA ALINA</t>
  </si>
  <si>
    <t>CAS FUNCIONARIO</t>
  </si>
  <si>
    <t>GERENTE REGIONAL DE SALUD - LA LIBERTAD</t>
  </si>
  <si>
    <t>MOROTE GARCIA DE SANCHEZ KERSTYN</t>
  </si>
  <si>
    <t xml:space="preserve">MEDICO </t>
  </si>
  <si>
    <t>MÉDICO OCUPACIONAL</t>
  </si>
  <si>
    <t>CRUZ LOPEZ LAURA MIRELLA</t>
  </si>
  <si>
    <t>MORI PINEDO HAMLET FERNANDO</t>
  </si>
  <si>
    <t>EVANGELISTA MONTOYA FLOR DE MARIA</t>
  </si>
  <si>
    <t>AVILA VEREAU ELIO FERNANDO</t>
  </si>
  <si>
    <t>OBANDO MACHUCA ETHEL JAZMIN</t>
  </si>
  <si>
    <t>PALMA ASMAD MARILYA ROSELLA</t>
  </si>
  <si>
    <t>GARCIA VICUÑA KATHERIN GUADALUPE</t>
  </si>
  <si>
    <t>JULCA CASTILLO JHONY ALEXANDER</t>
  </si>
  <si>
    <t>MONTERO ALTAMIRANO FIORELLA YESENIA</t>
  </si>
  <si>
    <t>NARVAEZ LOPEZ MARIA PATRICIA</t>
  </si>
  <si>
    <t>MIÑANO MERCADO JAINOR ALEXANDER</t>
  </si>
  <si>
    <t>COHEN GARCIA FIORELLA DEL ROCIO</t>
  </si>
  <si>
    <t>OLORTEGUI VERA MIGUEL ALEXANDER</t>
  </si>
  <si>
    <t>JUAREZ CABRERA GILMER EDUARDO</t>
  </si>
  <si>
    <t>ECHEGARAY ROJAS JOSUE RUBEN</t>
  </si>
  <si>
    <t>OCAMPO CUEVA SEGUNDO HEGEL</t>
  </si>
  <si>
    <t>AVALOS TUFINIO LEONCIO ENRIQUE</t>
  </si>
  <si>
    <t>DIAZ ESPINOZA CRISTOBAL HUMBERTO</t>
  </si>
  <si>
    <t>ROJAS GARCIA EDIL NOE</t>
  </si>
  <si>
    <t>NEYRA ORBEGOSO HIDIANA</t>
  </si>
  <si>
    <t>RODRIGUEZ PORTALES KETTY DEL ROCIO</t>
  </si>
  <si>
    <t>HUACCHA GOICOCHEA ERIKA VIVIANA</t>
  </si>
  <si>
    <t>FLORES ACOSTA MARTIN</t>
  </si>
  <si>
    <t>AYBAR CEFERINO JOSE ALEXIS</t>
  </si>
  <si>
    <t>DE LA CRUZ VELASQUEZ KATHERINE STEPHANY</t>
  </si>
  <si>
    <t>CORREA CEDEÑO LUCIA GISELLA</t>
  </si>
  <si>
    <t>SALVATIERRA RODRIGUEZ NILTON CESAR</t>
  </si>
  <si>
    <t>REYNA LOPEZ LENNIS ANTONIO</t>
  </si>
  <si>
    <t>QUENAYA RODRIGUEZ TALY BELISBITH</t>
  </si>
  <si>
    <t>PIMPINCO FLORINDEZ ROSA ELVIRA</t>
  </si>
  <si>
    <t>DIAZ ORDOÑEZ JOHAMY JEORGINA</t>
  </si>
  <si>
    <t>URIBE CASTILLO MARIO ANDREE</t>
  </si>
  <si>
    <t>CRUZADO TORIBIO ROCIO DEL PILAR</t>
  </si>
  <si>
    <t>POLONIO CHUMIOQUE MILAGRITOS MORELIA</t>
  </si>
  <si>
    <t>JACOBS VALLEJOS, CÉSAR JOSÉ JUAN</t>
  </si>
  <si>
    <t>TUME ESPINOZA TOMAS JESUS</t>
  </si>
  <si>
    <t>VEGA PIUNDO GIOVANA</t>
  </si>
  <si>
    <t>AVILA GONGORA DOMINGA</t>
  </si>
  <si>
    <t>GALINDOS IPARRAGUIRRE ERALDI</t>
  </si>
  <si>
    <t>ABURTO ESCUDERO MAGALI VANESSA</t>
  </si>
  <si>
    <t>PAJARES SAGASTEGUI LILIANA BACILIA</t>
  </si>
  <si>
    <t>PECHE VERGARAY PAULITA IDELFITA</t>
  </si>
  <si>
    <t>CUSQUIPOMA RENGIFO MANUEL ALEJANDRO</t>
  </si>
  <si>
    <t>QUEZADA SEGURA MARILIN LILIANE</t>
  </si>
  <si>
    <t>SUAREZ ANAYA MIGUEL ALEJANDRO</t>
  </si>
  <si>
    <t>FLORES ANDERSON EDMUNDO</t>
  </si>
  <si>
    <t>OLIVA RODRIGUEZ ANA ARAZELI</t>
  </si>
  <si>
    <t>LEYVA SOLORZANO EUNICE JACKELINE</t>
  </si>
  <si>
    <t>RUBIO ZAVALETA ANGGIE CAROLINA</t>
  </si>
  <si>
    <t>VELASQUEZ ROVERO JOSE ALBERTO</t>
  </si>
  <si>
    <t>RODRIGUEZ MENDOZA CARMEN BERENICE</t>
  </si>
  <si>
    <t>FRANCO SALDAÑA DIANA ELIZABETH</t>
  </si>
  <si>
    <t>PECHE BAZAN MARIA OBERTILA</t>
  </si>
  <si>
    <t>FLORES ABANTO EDUIN</t>
  </si>
  <si>
    <t>QUIROZ CAPA ROSMERY</t>
  </si>
  <si>
    <t>LECCA PINO MILCIADES</t>
  </si>
  <si>
    <t>RUBIO MEZA TEONILA</t>
  </si>
  <si>
    <t>IPARRAGUIRRE GIRON CASTULA</t>
  </si>
  <si>
    <t>ALONZO GERVACIO EDAR JOEL</t>
  </si>
  <si>
    <t>JARA MAURICIO ARCIDIO</t>
  </si>
  <si>
    <t>MANTILLA SANTA CRUZ PAMELA</t>
  </si>
  <si>
    <t>JIMENEZ OLASCUAGA HARLIN YHURI</t>
  </si>
  <si>
    <t>GUTIERREZ AZABACHE ESAU CHRISTIAN</t>
  </si>
  <si>
    <t>PROMOTOR/A SOCIAL</t>
  </si>
  <si>
    <t>CARPIO DELGADO LUCILA KATERIN</t>
  </si>
  <si>
    <t>CASTILLO MACEDA DIANA SOFIA</t>
  </si>
  <si>
    <t>DIAZ VASQUEZ YOLY MELANI</t>
  </si>
  <si>
    <t>ENRIQUEZ BACILIO YAHAIRA KARINA</t>
  </si>
  <si>
    <t>GAMERO ARANA MARIA JOSE</t>
  </si>
  <si>
    <t>HORNA RODRIGUEZ CARLOS ANDRES</t>
  </si>
  <si>
    <t>PONCE SILVESTRE KARLA ANAIS</t>
  </si>
  <si>
    <t>RESPONSABLE DE LA UNIDAD TÉCNICA FUNCIONAL DE ABASTECIMIENTO</t>
  </si>
  <si>
    <t>VILCHEZ IGLESIAS GUSTAVO CUSTODIO</t>
  </si>
  <si>
    <t>OTINIANO MATOS ARELY ESTELA</t>
  </si>
  <si>
    <t>GANOZA RONDÓN CARLOS VICTOR</t>
  </si>
  <si>
    <t>CABEZA ROLDAN EDVAR VLADEMIR</t>
  </si>
  <si>
    <t>LEON RODRIGUEZ MARIA ELENA DEL SOCORRO</t>
  </si>
  <si>
    <t>REYNA AGUILAR YANINA ELIZABETH</t>
  </si>
  <si>
    <t>ROMERO RODRIGUEZ CRISTHIAN DAVID</t>
  </si>
  <si>
    <t>ANTICONA CASTILLO PRESBITERO</t>
  </si>
  <si>
    <t>HARO VILLANUEVA APOLINAR</t>
  </si>
  <si>
    <t>ACOSTA QUEZADA JEFSTER LINDER</t>
  </si>
  <si>
    <t>ROMERO SALIRROSAS NELLY KATHERINE DEL ROCIO</t>
  </si>
  <si>
    <t>VARGAS VERASTEGUI SEGUNDO NOED</t>
  </si>
  <si>
    <t>PAREDES POLO SARITA GEOVANNY</t>
  </si>
  <si>
    <t>IPARRAGUIRRE LAVADO SANDI PAMELA</t>
  </si>
  <si>
    <t>ESPEJO LUJAN WILMER ELI</t>
  </si>
  <si>
    <t>TORRES IPARRAGUIRRE ANGELA MARIQUITA</t>
  </si>
  <si>
    <t>ZAMORA DIAZ FIORELLA PAOLA</t>
  </si>
  <si>
    <t>ZARATE CHAVEZ EVELYN STEFHANY</t>
  </si>
  <si>
    <t>MELO GARIZA LILIANA ELIZABETH</t>
  </si>
  <si>
    <t>ARRASCUE SANTISTEBAN SAIRA MILY LIZ</t>
  </si>
  <si>
    <t>VERA LUJAN ERICK EDUARDO</t>
  </si>
  <si>
    <t>MEDINA MARREROS KATHY KAROLD</t>
  </si>
  <si>
    <t>MOLOCHO CARRASCO CLEYDI EDITH</t>
  </si>
  <si>
    <t>ASENCIO VARAS HENRY JOSE</t>
  </si>
  <si>
    <t>BENITES CARRIL ROSMERY BEATRIZ</t>
  </si>
  <si>
    <t>MENDIETA MALDONADO LUISA FELIPA</t>
  </si>
  <si>
    <t>PIZAN ARANDA AIDA NERY</t>
  </si>
  <si>
    <t>DE LA CRUZ BRICEÑO DILMA ELIZABETH</t>
  </si>
  <si>
    <t>RODRIGUEZ AVILA EVELYN MARISELA</t>
  </si>
  <si>
    <t>ZUÑIGA BEJARANO BRIGITTE ALEJANDRA</t>
  </si>
  <si>
    <t>MORALES ZUÑIGA MARILIA ARACELLY</t>
  </si>
  <si>
    <t>LONGA VIA AZUCENA DEL PILAR</t>
  </si>
  <si>
    <t>VALVERDE MENDOZA GAVINITA MAXEYLI</t>
  </si>
  <si>
    <t>SALAZAR MEZA LILY PILAR</t>
  </si>
  <si>
    <t>GONZALES LUNA JOHANA JAZMIN</t>
  </si>
  <si>
    <t>NAVARRO PEREZ ALEIDA TERESA</t>
  </si>
  <si>
    <t>MEDINA LOPEZ ROBERTO RONALD</t>
  </si>
  <si>
    <t>MALQUE URTECHO DANIEL ALEXANDER</t>
  </si>
  <si>
    <t>NOVOA ROJAS MILAGROS CECILIA</t>
  </si>
  <si>
    <t>NANFUÑAY CHAFLOC CAROLINA LIZETTE</t>
  </si>
  <si>
    <t>FLORES CAMPOS ELIZABETH VICTORIA</t>
  </si>
  <si>
    <t>LEIVA PEREDA NIMIA ELIZABETH</t>
  </si>
  <si>
    <t>ARANDA CRUZADO MELISSA JANETH</t>
  </si>
  <si>
    <t>MURGA ALVAREZ DENIS JANNET</t>
  </si>
  <si>
    <t>VILLANUEVA HERAS CAROL LIZBET</t>
  </si>
  <si>
    <t>TÉCNICO EN FARMACIA</t>
  </si>
  <si>
    <t>MARTINEZ REQUEJO LILIANA</t>
  </si>
  <si>
    <t>FLORES SABINA INES ALEGRIA</t>
  </si>
  <si>
    <t>CARHUANIRA ASPIROS KARLA MISHELL</t>
  </si>
  <si>
    <t>QUISSE SANCHEZ CARLOS EDUARDO</t>
  </si>
  <si>
    <t>RODRIGUEZ LORA HOPE MARINO</t>
  </si>
  <si>
    <t>CAMACHO LETONA TANIA LUZ</t>
  </si>
  <si>
    <t>CHAVARRY VELARDE VANESSA RUBY</t>
  </si>
  <si>
    <t>RODRIGUEZ RUIZ MARIO ALBERTO</t>
  </si>
  <si>
    <t>ESCOBAR ROMERO LUIS ALBERTO</t>
  </si>
  <si>
    <t>MONZON ALVARADO WILLIAM JAIME</t>
  </si>
  <si>
    <t>DAVILA ARRIAGA CARLOS ANTONIO</t>
  </si>
  <si>
    <t>BLAS CRUZ WILMER ALFONSO</t>
  </si>
  <si>
    <t>ABANTO VERTIZ CESAR ABELINO</t>
  </si>
  <si>
    <t>GERMAN JIMENEZ ELTON WILI</t>
  </si>
  <si>
    <t>FLORES ANCALLI FIDELIA</t>
  </si>
  <si>
    <t>RIOS TICLLA DEYSI GUISELA</t>
  </si>
  <si>
    <t>RAMOS PONTE WILMER</t>
  </si>
  <si>
    <t>CHUMIOQUE CHAVEZ KELLY MARYBELL</t>
  </si>
  <si>
    <t>CORREA PONTE YUMICITA</t>
  </si>
  <si>
    <t>DIRECTOR DE LA OFICINA DE PLANIFICACIÓN</t>
  </si>
  <si>
    <t>HERRERA DOMINGUEZ ALEY ALE</t>
  </si>
  <si>
    <t>DIRECTOR DE LA OFICINA DE ADMINISTRACIÓN</t>
  </si>
  <si>
    <t>AREVALO RUIZ LEONARDO JACINTO</t>
  </si>
  <si>
    <t>NIQUIN CARRANZA EULALIA</t>
  </si>
  <si>
    <t>TIRADO TERAN CAROLA BERENA</t>
  </si>
  <si>
    <t>INGA CAMPOS ORFA PAULA</t>
  </si>
  <si>
    <t>FERNANDEZ POMIANO MARIA CONCEPCION</t>
  </si>
  <si>
    <t>ARTEAGA SALVATIERRA SAIDA NASELY</t>
  </si>
  <si>
    <t>FLORES QUEZADA ELDA ELISA</t>
  </si>
  <si>
    <t>IDROGO RAFAEL SILVIA YANETH</t>
  </si>
  <si>
    <t>LOPEZ ZEGARRA DELISS HERMINIA</t>
  </si>
  <si>
    <t>PAREDES HARO DEYSI BEATRIZ</t>
  </si>
  <si>
    <t>ZEGARRA MEZA MARITA SOFIA</t>
  </si>
  <si>
    <t>BRICEÑO VIGO SOLANGE</t>
  </si>
  <si>
    <t>LLUEN MORALES JAIME</t>
  </si>
  <si>
    <t>PECHE DOMINGUEZ LILIANA GABRIELA</t>
  </si>
  <si>
    <t>TARRILLO MENESES SARITA SANTOS</t>
  </si>
  <si>
    <t>NICACIO VICENTE SANTOS ESTELINA</t>
  </si>
  <si>
    <t>ECHEVARRIA FRANCO ORFELINDA EVEL</t>
  </si>
  <si>
    <t>HARO JULCA MAYURY ESTEFANY</t>
  </si>
  <si>
    <t>VIGO CASTILLO LESVIA LIBUSI</t>
  </si>
  <si>
    <t>TRUJILLO RAMOS ANA MARIA</t>
  </si>
  <si>
    <t>LEON MARCHAN MARIELA DEL MILAGRO</t>
  </si>
  <si>
    <t>ANAMPA CRUZADO VIOLETA ALVINA</t>
  </si>
  <si>
    <t>CASTILLO ROSAS DIALINY</t>
  </si>
  <si>
    <t>MARIÑEZ CASTILLO EVA SIRIA</t>
  </si>
  <si>
    <t>HUAMAN TORRES BLANCA ISABEL</t>
  </si>
  <si>
    <t>LEZAMA RIOS MAYELY ELIVET</t>
  </si>
  <si>
    <t>ACUÑA VALVERDE TANIA YUNET</t>
  </si>
  <si>
    <t>PALACIOS VILLANUEVA YISSELA YSAVET</t>
  </si>
  <si>
    <t>MENDOZA SAENZ DAMARIS LILY</t>
  </si>
  <si>
    <t>MORENO QUIROZ MARITZA</t>
  </si>
  <si>
    <t>ACOSTA ARTEAGA MILY PAMELA</t>
  </si>
  <si>
    <t>LOPEZ JARA DIAMELA</t>
  </si>
  <si>
    <t>TORRES SILVA MARIELA</t>
  </si>
  <si>
    <t>VASQUEZ TANTAS CATALINA ZENAIDA</t>
  </si>
  <si>
    <t>CARRUITERO GALINDOS DORA MERCEDES</t>
  </si>
  <si>
    <t>ZEGARRA TORRES MAGALI YOVANI</t>
  </si>
  <si>
    <t>43352606 </t>
  </si>
  <si>
    <t>ZELADA CABRERA JENNY JUDITH</t>
  </si>
  <si>
    <t>CORREA CAMPOS DE YZQUIERDO MARLENE SOLEDAD</t>
  </si>
  <si>
    <t>RODRIGUEZ SALDAÑA ERICKA YANETH</t>
  </si>
  <si>
    <t>DIAZ LOPEZ DORIS ESTELA</t>
  </si>
  <si>
    <t>AVALOS BURGOS JANETH JACQUELIN</t>
  </si>
  <si>
    <t>ABANTO PORTILLA ROSA ALICIA</t>
  </si>
  <si>
    <t>TAPA RODRIGUEZ DINA</t>
  </si>
  <si>
    <t>DE LA CRUZ AGUILAR AGUSTO FERNANDO</t>
  </si>
  <si>
    <t>GARIZA PECHE RRULIANA VANEZA</t>
  </si>
  <si>
    <t>HONORIO SALIRROSAS ANA</t>
  </si>
  <si>
    <t>RIOS SOPLA ELVA ANAROCI</t>
  </si>
  <si>
    <t>FERNANDEZ TARIFEÑO YAMALI</t>
  </si>
  <si>
    <t>ECHEVERRIA RODRIGUEZ DE CASTRO MARILU</t>
  </si>
  <si>
    <t>CHAVEZ VALDEZ YUDITH ERIKA</t>
  </si>
  <si>
    <t>CHAVEZ GUEVARA KAREN JESENIA</t>
  </si>
  <si>
    <t>ARAUJO POLO KARINA</t>
  </si>
  <si>
    <t>PAZ VERA YIMI</t>
  </si>
  <si>
    <t>ROMERO PRUDENCIO DORIS DANY</t>
  </si>
  <si>
    <t>ESCOBEDO ALAYO MARUJA MILDA</t>
  </si>
  <si>
    <t>DE LA CRUZ SORIA GRECIA ALEJANDRA</t>
  </si>
  <si>
    <t>VALLEJO DELGADO WALTER OSCAR</t>
  </si>
  <si>
    <t>AGUILAR CASTILLO NELLY MERCEDES</t>
  </si>
  <si>
    <t>YAURY ARAUJO LESLIE YOSELIN</t>
  </si>
  <si>
    <t>CENTURION SANCHEZ YOVANA</t>
  </si>
  <si>
    <t>LOPEZ LOZANO NORI GRACIELA</t>
  </si>
  <si>
    <t>SOPAN ARTEAGA CELENY</t>
  </si>
  <si>
    <t>PONCE LOPEZ DAYCY</t>
  </si>
  <si>
    <t>BOCANEGRA ESTELA MARIA ROSI</t>
  </si>
  <si>
    <t>SAAVEDRA SANGAY JULLISA JACKELIN</t>
  </si>
  <si>
    <t>CORREA ALVARADO SENOVIA</t>
  </si>
  <si>
    <t>IPARRAGUIRRE FLORINDEZ MARIA EDILA</t>
  </si>
  <si>
    <t>ABANTO BAZAN LAZARO BENJAMIN</t>
  </si>
  <si>
    <t>TORRES GAMARRA ERMILA</t>
  </si>
  <si>
    <t>PECHE DOMINGUEZ ELDITA YANDERY</t>
  </si>
  <si>
    <t>FLORES TUCTO ELENA ELIZABETH</t>
  </si>
  <si>
    <t>VELASQUEZ QUIROZ CINDY ANITZA</t>
  </si>
  <si>
    <t>CARRETERO BARDALES RUTH ANGELITA</t>
  </si>
  <si>
    <t>COLLANTES BERNAL WENDY MILAGROS</t>
  </si>
  <si>
    <t>LEON LEYVA CARLOS ENRIQUE</t>
  </si>
  <si>
    <t>TUEROS VASQUEZ ROSS MERY</t>
  </si>
  <si>
    <t>OSORIO TRINIDAD TATIANA LISBETH</t>
  </si>
  <si>
    <t>SALDAÑA AVALOS LESLIE HAYDEE</t>
  </si>
  <si>
    <t>MORALES ARTEAGA LILIAN IRLANDIA</t>
  </si>
  <si>
    <t>OTINIANO LOPEZ ROSA MARIA</t>
  </si>
  <si>
    <t>LOPEZ CABRERA MARIA LUISA</t>
  </si>
  <si>
    <t>HUAMAN RAMIREZ YESSICA LUCIA</t>
  </si>
  <si>
    <t>PESANTES CALDERON JUAN MANUEL</t>
  </si>
  <si>
    <t>AGUIRRE ESQUIVEL JOSE LUIS</t>
  </si>
  <si>
    <t>CRUZ PAIRAZAMAN LORENA LIZET</t>
  </si>
  <si>
    <t>MEDICO OCUPACIONAL</t>
  </si>
  <si>
    <t>AGUIRRE CHOTON DEBORATH JACQUELINE</t>
  </si>
  <si>
    <t>NAVARRO AVALOS TILSA IVETTE</t>
  </si>
  <si>
    <t>ROJAS CASTAÑEDA JESSICA KATHERINE</t>
  </si>
  <si>
    <t>HERRERA COLMENAREZ  JENIFER JOSELYN</t>
  </si>
  <si>
    <t>MATTOS CAMPOS FERNANDO NICOLAS GESU</t>
  </si>
  <si>
    <t>RAMIREZ VARGAS DIEGO HEYSSER</t>
  </si>
  <si>
    <t>CORTEZ TAFUR CATHERINE DEL PILAR TERESA</t>
  </si>
  <si>
    <t>GADEA PERALTA MAXIMO LUIS ANTONIO</t>
  </si>
  <si>
    <t>PAREDES REYES ELISA MARIA</t>
  </si>
  <si>
    <t>UCEDA ARIAS MARIELA YULIANA</t>
  </si>
  <si>
    <t>AGUIRRE AMAYA KATHERINE LUCERO</t>
  </si>
  <si>
    <t>GHERSI DAZA JOSELYN DEL MILAGRO</t>
  </si>
  <si>
    <t>CALDERON AGUILAR ROSA VERONICA</t>
  </si>
  <si>
    <t>RODRIGUEZ RUIZ HILDA</t>
  </si>
  <si>
    <t>GARCES ORTIZ MARIA AYARI</t>
  </si>
  <si>
    <t>MARCELO RODRIGUEZ ELVIS JAVIER</t>
  </si>
  <si>
    <t>ZEGARRA PONCE MARIBEL JHANET</t>
  </si>
  <si>
    <t>MELENDEZ BUSTAMANTE ERICK JOEL</t>
  </si>
  <si>
    <t>HORNA PINEDO LILIANA JANETH</t>
  </si>
  <si>
    <t>LOPEZ RODRIGUEZ LUCERO MELISSA</t>
  </si>
  <si>
    <t>DELGADO HERNANDEZ LORENA JOSELYN</t>
  </si>
  <si>
    <t>TECNICO EN ENFERMERIA</t>
  </si>
  <si>
    <t>CHUQUILIN COLLAVE YESSICA MARILYN</t>
  </si>
  <si>
    <t>LLANOS CRUZ RICHARD GUILLERMO</t>
  </si>
  <si>
    <t>RIVEROS ESCOBAR EDINSON ANTOVELI</t>
  </si>
  <si>
    <t>BECERRA ALVITES SHARIFFA</t>
  </si>
  <si>
    <t>TECNICO EN ALMACEN</t>
  </si>
  <si>
    <t>ALTAMIRANO GUERRA ELIGIO ELOY</t>
  </si>
  <si>
    <t>CHAVEZ ARAUJO ROCIO ISABEL</t>
  </si>
  <si>
    <t>GUTIERREZ MIRANDA YOMALLIA IVETT</t>
  </si>
  <si>
    <t>FLORES SABINO BELY MAGALY</t>
  </si>
  <si>
    <t>VENEGAS RIVERA MARIA DE FATIMA</t>
  </si>
  <si>
    <t>ZAVALETA AMAYA DULCE CLAUDIA</t>
  </si>
  <si>
    <t>PORRAS HUAYAN DIANA EMPERATRIZ</t>
  </si>
  <si>
    <t>VACA BLAS AYDE MARGARITA</t>
  </si>
  <si>
    <t>VEGA CUBAS AUGUSTO ENRIQUE</t>
  </si>
  <si>
    <t>MONTERO DAGA FLOR LINA</t>
  </si>
  <si>
    <t>QUIÑONES SARE MARILI MARITHA</t>
  </si>
  <si>
    <t>PEDRO ENRIQUE CHALEN COSTA</t>
  </si>
  <si>
    <t>CULQUE SALAS GUILLERMO ALBERTO</t>
  </si>
  <si>
    <t>ENFERMERA/O</t>
  </si>
  <si>
    <t>VARGAS PESANTES ANTONY FRANCESCOLI</t>
  </si>
  <si>
    <t>SEVILLANO FRANCO ALONDRA</t>
  </si>
  <si>
    <t>MONTERO PONTE NOLAN</t>
  </si>
  <si>
    <t>MENDOZA ALVARADO ESTHER JUANA</t>
  </si>
  <si>
    <t>CARRERA FLORES ESTHER</t>
  </si>
  <si>
    <t>TINEO SALAZAR ARINIUSKY DE LOS ANGELES</t>
  </si>
  <si>
    <t>ULLILEN ECHEVERRIA MARITZ</t>
  </si>
  <si>
    <t>MÉDICO EN SALUD OCUPACIONAL</t>
  </si>
  <si>
    <t>VERGARA QUISPE ROMINA ARIADNE</t>
  </si>
  <si>
    <t>MURO ROJAS CYNTHIA TATIANA LISSETTE</t>
  </si>
  <si>
    <t>ABANTO ZAÑA ANGHELA ZULEYKA</t>
  </si>
  <si>
    <t>PAREDES FLORES NANCY VIOLETA</t>
  </si>
  <si>
    <t>BARBOZA MECA BIANCA KATIUSKA</t>
  </si>
  <si>
    <t>CASTILLO BARRIENTOS LAURA YANINA</t>
  </si>
  <si>
    <t>GARCIA RODRIGUEZ FRANK STUART</t>
  </si>
  <si>
    <t>MERCEDES HUAMAN SANTOS AURELIA</t>
  </si>
  <si>
    <t>BAUTISTA ANCAJIMA OSCAR JEAN PIERRE</t>
  </si>
  <si>
    <t>ZELADA VASQUEZ ROSMERY LISBETH</t>
  </si>
  <si>
    <t>CRISOLOGO MARTELL JIMMY ALEXANDER</t>
  </si>
  <si>
    <t>RUIZ ALONZO ANA JUDITH</t>
  </si>
  <si>
    <t>FERNANDEZ MONDRAGON MAYRA JULIANA</t>
  </si>
  <si>
    <t>FERRER PAREDES ANTONY HEINZ</t>
  </si>
  <si>
    <t>PSICOLOGO/A</t>
  </si>
  <si>
    <t>RUIZ SANCHEZ ROMY LORENA</t>
  </si>
  <si>
    <t>OTAZU FARFAN ADA FABIOLA</t>
  </si>
  <si>
    <t>MORALES ALAYO CARLOS JHONATAN</t>
  </si>
  <si>
    <t>ESPECIALISTA EN ESTADISTICA</t>
  </si>
  <si>
    <t>YACARINI GUZMAN MIGUEL ANTONIO</t>
  </si>
  <si>
    <t>HUACCHA RODRIGUEZ JOSE PAUL</t>
  </si>
  <si>
    <t>TEJADA PUERTA OLIVIA JANHAYDE</t>
  </si>
  <si>
    <t>BECERRA REYES MARLON RENATO</t>
  </si>
  <si>
    <t>CHALAN ROJAS CYNTHIA DAIANA</t>
  </si>
  <si>
    <t>NAKAGAWA MARIN SUSAN FRANDY</t>
  </si>
  <si>
    <t>HURTADO CAVERO THREISY JAHAIRA</t>
  </si>
  <si>
    <t>ECHEVARRIA SARMIENTO JANETH</t>
  </si>
  <si>
    <t>SANCHEZ BEJARANO LOURDES YSABEL</t>
  </si>
  <si>
    <t>VASQUEZ SHIMAJUKO OLGA SASHIKO</t>
  </si>
  <si>
    <t>GELDRES VALVERDE LALY GARDENI</t>
  </si>
  <si>
    <t>ALVARADO MERCADO YOLI FABIOLA</t>
  </si>
  <si>
    <t>ARAUJO CRUZ MIRIAN AHILUD</t>
  </si>
  <si>
    <t>ALEJOS SILVA HILDER RUSBER</t>
  </si>
  <si>
    <t>VALERIANO LAVADO KATIA GISELLA</t>
  </si>
  <si>
    <t>FLORES LAZO VICTOR OMAR</t>
  </si>
  <si>
    <t>GOMEZ FLORIANO ROSA LESLIE YANINA</t>
  </si>
  <si>
    <t>ESPARZA TAFUR PATRICIA LILIBETH</t>
  </si>
  <si>
    <t>MORALES IBAÑEZ MANUEL ALEJANDRO</t>
  </si>
  <si>
    <t>SALAZAR TACANGA PAVEL RICARDO</t>
  </si>
  <si>
    <t>RENGIFO GAMARRA OLENKA NATALY</t>
  </si>
  <si>
    <t>GUERRA JOAQUIN MARIA MARGARITA</t>
  </si>
  <si>
    <t>RUIZ HERRERA IRENE DEL ROSARIO</t>
  </si>
  <si>
    <t>CHALLCO MAMANI MONICA YASMINA</t>
  </si>
  <si>
    <t>HUAMANI FLORES NILO</t>
  </si>
  <si>
    <t>TORRES CHACIN OSMEIKER ENRIQUE</t>
  </si>
  <si>
    <t>SUYON SANTAMARIA BENIGNO</t>
  </si>
  <si>
    <t>BALCAZAR BALCAZAR ISABEL MARDELI</t>
  </si>
  <si>
    <t>CIEZA HERRERA ANALI LISBET</t>
  </si>
  <si>
    <t>ROSAS ARTEAGA KEYLA ROSMERY</t>
  </si>
  <si>
    <t>CASTILLO OTINIANO CYNTHIA CRISTINA</t>
  </si>
  <si>
    <t>VARGAS ARANDA CINTHYA LISSETTE</t>
  </si>
  <si>
    <t>QUISPE GENOVES RONALD IVAN</t>
  </si>
  <si>
    <t>MONCADA RAMOS ELIZABETH RENEE</t>
  </si>
  <si>
    <t>CABRERA CARDENAS CARLA GABRIELA</t>
  </si>
  <si>
    <t>SUB GERENTE DE CUIDADO INTEGRAL DE LA SALUD</t>
  </si>
  <si>
    <t>CORCUERA CRUZ ALEX FARLY</t>
  </si>
  <si>
    <t>FELIPE VENTURA RODOLFO ALEXANDER</t>
  </si>
  <si>
    <t>SANCHEZ MAQUI ELIZBETH NOEMI</t>
  </si>
  <si>
    <t>CAS - LEY N° 31538</t>
  </si>
  <si>
    <t>CAS - LEY N° 31539</t>
  </si>
  <si>
    <t>CAS - LEY N° 31540</t>
  </si>
  <si>
    <t>CAS - LEY N° 31541</t>
  </si>
  <si>
    <t>CAS - LEY N° 31542</t>
  </si>
  <si>
    <t>CAS - LEY N° 31543</t>
  </si>
  <si>
    <t>CAS - LEY N° 31544</t>
  </si>
  <si>
    <t>CAS - LEY N° 31545</t>
  </si>
  <si>
    <t>CAS - LEY N° 31546</t>
  </si>
  <si>
    <t>CAS - LEY N° 31547</t>
  </si>
  <si>
    <t>CAS - LEY N° 31548</t>
  </si>
  <si>
    <t>CAS - LEY N° 31549</t>
  </si>
  <si>
    <t>CAS - LEY N° 31550</t>
  </si>
  <si>
    <t>CAS - LEY N° 31551</t>
  </si>
  <si>
    <t>CAS - LEY N° 31552</t>
  </si>
  <si>
    <t>CAS - LEY N° 31553</t>
  </si>
  <si>
    <t>CAS - LEY N° 31554</t>
  </si>
  <si>
    <t>CAS - LEY N° 31555</t>
  </si>
  <si>
    <t>TECNICO EN LABORATORIO</t>
  </si>
  <si>
    <t>CAS - LEY N° 31556</t>
  </si>
  <si>
    <t>CAS - LEY N° 31557</t>
  </si>
  <si>
    <t>CAS - LEY N° 31558</t>
  </si>
  <si>
    <t>CAS - LEY N° 31559</t>
  </si>
  <si>
    <t>CAS - LEY N° 31560</t>
  </si>
  <si>
    <t>CAS - LEY N° 31561</t>
  </si>
  <si>
    <t>CAS - LEY N° 31562</t>
  </si>
  <si>
    <t>CAS - LEY N° 31563</t>
  </si>
  <si>
    <t>CAS - LEY N° 31564</t>
  </si>
  <si>
    <t>CAS - LEY N° 31565</t>
  </si>
  <si>
    <t>CAS - LEY N° 31566</t>
  </si>
  <si>
    <t>QUIMICO FARMACEUTICO</t>
  </si>
  <si>
    <t>401 INST. REGIONAL DE OFTALMOLOGIA</t>
  </si>
  <si>
    <t>CAS - LEY N°31131</t>
  </si>
  <si>
    <t>MÉDICO</t>
  </si>
  <si>
    <t>03886276</t>
  </si>
  <si>
    <t>ADRIANZEN REYES JESUS REHXI</t>
  </si>
  <si>
    <t>INDETERMINADO</t>
  </si>
  <si>
    <t>AGUIRRE ROSALES JUAN VICTOR</t>
  </si>
  <si>
    <t>INGENIERÍA INFORMÁTICA Y SISTEMAS</t>
  </si>
  <si>
    <t>ALVA ALVA MERLY ROCIO</t>
  </si>
  <si>
    <t>TÉCNICO /A ADMINISTRATIVO</t>
  </si>
  <si>
    <t>ARROYO ANHUAMAN FRANCISCO ALBERTO</t>
  </si>
  <si>
    <t>BERNAL ACOSTA ANA MARIBEL</t>
  </si>
  <si>
    <t>BOCANEGRA BUENO DIANA CAROLINA</t>
  </si>
  <si>
    <t>SECRETARIA EJECUTIVA BILINGUE</t>
  </si>
  <si>
    <t>BRICEÑO CORONEL KARIM LIZETT</t>
  </si>
  <si>
    <t>CAMPOS ZARATE SHIRLEY LIZBETH</t>
  </si>
  <si>
    <t>CARBAJAL TUPAC ELEANA MILAGROS</t>
  </si>
  <si>
    <t>CARDENAS MALCA LUCIA ANGELICA</t>
  </si>
  <si>
    <t>CASTAÑEDA AYALA DANIEL ALEX</t>
  </si>
  <si>
    <t>CORTIJO ZAVALETA ROSARIO DEL CARMEN</t>
  </si>
  <si>
    <t>CUBA SANCHEZ MARIA ESTHER</t>
  </si>
  <si>
    <t>DE LA ROSA CARRANZA FELIPE SANTIAGO</t>
  </si>
  <si>
    <t xml:space="preserve"> BACHILLER EN CIENCIAS ECONOMICAS</t>
  </si>
  <si>
    <t>MÉDICO OFTALMÓLOGO</t>
  </si>
  <si>
    <t>DÍAZ MENDOZA JERSON JOAO</t>
  </si>
  <si>
    <t>ESCOBEDO SOLIS EDUARDO FRANCISCO</t>
  </si>
  <si>
    <t>CAS TEMPORAL - DU 083-2021</t>
  </si>
  <si>
    <t>QUÍMICO FARMACEÚTICO</t>
  </si>
  <si>
    <t>FERNANDEZ VARGAS ERIKA JOANA</t>
  </si>
  <si>
    <t>CAS TEMPORAL - D.U. N°083-2021</t>
  </si>
  <si>
    <t>CAS TEMPORAL - LEY N°31365</t>
  </si>
  <si>
    <t>GUERRA CABANILLAS DANNY ENIHT</t>
  </si>
  <si>
    <t>Regimen 1057 (CAS)</t>
  </si>
  <si>
    <t>HERRERA RODRIGUEZ NIXSON GHERSY</t>
  </si>
  <si>
    <t>LAVADO DE LA CRUZ SANTOS ROMELIA</t>
  </si>
  <si>
    <t>LÓPEZ REYNA JUAN MANUEL</t>
  </si>
  <si>
    <t>AUXILIAR EN MANTENIMIENTO</t>
  </si>
  <si>
    <t>LOZANO SALAZAR JOSÉ MANUEL</t>
  </si>
  <si>
    <t>MANRIQUE MESIAS MARTHA MARÍA</t>
  </si>
  <si>
    <t>MARIN VASQUEZ ETEL YUDI</t>
  </si>
  <si>
    <t>MAURICIO ACEVEDO JUANA JESUS</t>
  </si>
  <si>
    <t>TÉCNICA EN FARMACIA</t>
  </si>
  <si>
    <t>MORALES CASTILLO DINA KARIN</t>
  </si>
  <si>
    <t>PAZ PORRAS MAURO EDUARDO</t>
  </si>
  <si>
    <t>PELAEZ GARCIA FLOR DE MARIA</t>
  </si>
  <si>
    <t>PINEDA MARIN AURIA VANESSA</t>
  </si>
  <si>
    <t>RAMOS CHAMBILLA CARLOS RUBEN</t>
  </si>
  <si>
    <t>AUXILIAR DE ARCHIVO</t>
  </si>
  <si>
    <t>REYES CORDOVA MANUEL ALEJANDRO</t>
  </si>
  <si>
    <t>PROFESOR DE EDUCACIÓN PRIMARIA</t>
  </si>
  <si>
    <t>RODRIGUEZ CONTRERAS JENNA LUCIA</t>
  </si>
  <si>
    <t>RODRIGUEZ MERCEDES PAULO CESAR</t>
  </si>
  <si>
    <t>TECNICO EN COMPUTACIÓN E INFORMATICA</t>
  </si>
  <si>
    <t>MÉDICO ANESTESIÓLOGO</t>
  </si>
  <si>
    <t>ROJAS ALVARADO CARMEN NIKÉ</t>
  </si>
  <si>
    <t>ROMERO MIÑANO FLOR DE MARÍA</t>
  </si>
  <si>
    <t>SALVADOR JULIAN RILER MILSER</t>
  </si>
  <si>
    <t>SANDOVAL PEREDA ROBERTO CARLOS</t>
  </si>
  <si>
    <t>SILVA VELÁSQUEZ JOHANA MARIANELA</t>
  </si>
  <si>
    <t>TUCTO SILVA DE TRUJILLO MARÍA IRENE</t>
  </si>
  <si>
    <t>VALVERDE LLAURE JUANA FRANCISCA</t>
  </si>
  <si>
    <t>VÁSQUEZ ALVAREZ MILAGRITOS DEL ROSARIO</t>
  </si>
  <si>
    <t>VASQUEZ CERDAN MILAGROS DEL CARMEN</t>
  </si>
  <si>
    <t>INGENIERA EMPRESARIAL</t>
  </si>
  <si>
    <t>VIDAL GUEVARA FLOR ARELIZ</t>
  </si>
  <si>
    <t>ASISTENTE INFORMÁTICO</t>
  </si>
  <si>
    <t>VIGO CORREA CRISTIAN MANUEL</t>
  </si>
  <si>
    <t>RECEPCIONISTA</t>
  </si>
  <si>
    <t>VILLALOBOS VÁSQUEZ ROSARIO DEL PILAR</t>
  </si>
  <si>
    <t>OBSTETRIZ</t>
  </si>
  <si>
    <t>VILLANUEVA RUBIO MILLY</t>
  </si>
  <si>
    <t>VILLEGAS SALDARRIAGA CINDY SELENY</t>
  </si>
  <si>
    <t>ZAVALETA ALVAREZ JULIO BIAGIO</t>
  </si>
  <si>
    <t>ALCANTARA CASANOVA CARLOS ARTURO</t>
  </si>
  <si>
    <t>ALIAGA REYES JUAN CARLOS</t>
  </si>
  <si>
    <t>ALVARADO GIL VERONICA PATRICIA</t>
  </si>
  <si>
    <t>ALVAREZ LINARES MARLÓN ENRIQUE</t>
  </si>
  <si>
    <t>INGENIERIA INDUSTRIAL</t>
  </si>
  <si>
    <t>ARANA NARRO JOVANITA EMERITA</t>
  </si>
  <si>
    <t>MÉDICO AUDITOR</t>
  </si>
  <si>
    <t>ARCE MERCEDES CARMEN TERESA</t>
  </si>
  <si>
    <t>TÉCNICO EN MANTENIMIENTO</t>
  </si>
  <si>
    <t>ARENAS LIZARRAGA CARLOS EDUARDO</t>
  </si>
  <si>
    <t>ARRIAGA RÁZURI DANIEL RICARDO</t>
  </si>
  <si>
    <t>ASMAT CAMPOS KARLA KARYN PAOLA</t>
  </si>
  <si>
    <t>TRABAJADOR DE SERVICIOS GENERALES</t>
  </si>
  <si>
    <t>BUSTAMANTE RAMOS MARIA FLOR</t>
  </si>
  <si>
    <t>CABEL PALOMINO MILLY MARINA</t>
  </si>
  <si>
    <t>CARBAJAL DE LA CRUZ MIJAIL IVAN</t>
  </si>
  <si>
    <t>CARLOS BARBARAN MARTHA LUISA</t>
  </si>
  <si>
    <t>PROFESIONAL ADMINISTRATIVO - RESP CONTRO PREVIO</t>
  </si>
  <si>
    <t>CASTAÑEDA LEÓN YENY</t>
  </si>
  <si>
    <t>CASTILLO CARRASCO MARIANA KAREN LIZBETH</t>
  </si>
  <si>
    <t>CASTRO AGUILAR SUSSAN TATIANA</t>
  </si>
  <si>
    <t xml:space="preserve">CAS FUNCIONARIO </t>
  </si>
  <si>
    <t>DIRECTORA GENERAL</t>
  </si>
  <si>
    <t>CHIRINOS SALDAÑA MAGDA PATRICIA</t>
  </si>
  <si>
    <t>CONTRERAS MIRANDA ROCKY LUIS</t>
  </si>
  <si>
    <t>ESPECIALISTA EN MANTENIMIENTO</t>
  </si>
  <si>
    <t>CORCIO BURGOS CHRISTIAN JOEL</t>
  </si>
  <si>
    <t>DE LA CRUZ AMADOR EDY WILFREDO</t>
  </si>
  <si>
    <t>DEL CASTILLO VILLACORTA LADY MARGOT</t>
  </si>
  <si>
    <t>DÍAZ VÁSQUEZ MARÍA CLAUDIA</t>
  </si>
  <si>
    <t>INGENIERÍA INDUSTRIAL</t>
  </si>
  <si>
    <t>ESPINOLA ARIAS ERIKA JHOANI</t>
  </si>
  <si>
    <t>TECNICO EN ADMINISTRACIÓN</t>
  </si>
  <si>
    <t>DIGITADOR/A</t>
  </si>
  <si>
    <t>FARRO GAMARRA JOHNNY ALDO</t>
  </si>
  <si>
    <t>FLORES MONZÓN VERONICA NOEMI</t>
  </si>
  <si>
    <t>LICENCIADA EN TRABAJO SOCIAL</t>
  </si>
  <si>
    <t>ASISTENTE ADMINISTRATIVO INFORMÁTICO</t>
  </si>
  <si>
    <t>FLORES RUIZ OMAR JAIRO</t>
  </si>
  <si>
    <t>PROFESOR DE EDUCACIÓN SECUNDARIA</t>
  </si>
  <si>
    <t>GARCIA CASTAÑEDA DIEGO ARMANDO</t>
  </si>
  <si>
    <t>GARCIA DIESTRA RIXSI ROXANA</t>
  </si>
  <si>
    <t>PROFESIONAL ADMINISTRATIVO. RESP. ALMACÉN</t>
  </si>
  <si>
    <t>GARCIA FLORES ROBERTO CARLOS</t>
  </si>
  <si>
    <t>ESPECIALISTA EN RACIONALIZACIÓN</t>
  </si>
  <si>
    <t>GIL VEGA ROXANA MILAGRO</t>
  </si>
  <si>
    <t>HARO CASTILLO NORMA MARISOL</t>
  </si>
  <si>
    <t>INGA ANAYA VICTOR MANUEL ALBERTO</t>
  </si>
  <si>
    <t>JARA VASQUEZ ESTEBAN DANIEL</t>
  </si>
  <si>
    <t>KAISER LOMPARTE SILKE</t>
  </si>
  <si>
    <t>INGENIERIO DE COMPUTACION Y SISTEMAS</t>
  </si>
  <si>
    <t>LLONTOP SIESQUÉN LILY VICTORIA</t>
  </si>
  <si>
    <t>MALCA ROJAS MILUSKA SUHELLEN</t>
  </si>
  <si>
    <t>ESPECIALISTA EN LOGÍSTICA</t>
  </si>
  <si>
    <t>MARCOS URTEAGA GINA HELEN</t>
  </si>
  <si>
    <t>MOLINA SOCOLA JUAN CARLOS</t>
  </si>
  <si>
    <t>MONZÓN RODRÍGUEZ ESPERANZA MILEIDY</t>
  </si>
  <si>
    <t>MORILLO VERA JOSÉ FAUSTINO</t>
  </si>
  <si>
    <t>TECNICO EN COMPUTACION Y SISTEMAS</t>
  </si>
  <si>
    <t>NINAQUISPE MEZA FLOR YOVANA</t>
  </si>
  <si>
    <t>OBLEA MEDINA WILLIAM OMAR</t>
  </si>
  <si>
    <t>S/. 1.100,00</t>
  </si>
  <si>
    <t>PAREDES JUAREZ BECXY LINCEY</t>
  </si>
  <si>
    <t>CIENCIAS ECONÓMICAS</t>
  </si>
  <si>
    <t>BACHILLER CIENCIAS ECONÓMICAS</t>
  </si>
  <si>
    <t>PAYANO HERRERA DIEGO FERNANDO</t>
  </si>
  <si>
    <t>INGENIERÍA DE SISTEMAS</t>
  </si>
  <si>
    <t>BACHILLER EN INGENIERÍA DE SISTEMAS</t>
  </si>
  <si>
    <t>ESPECIALISTA EN GESTIÓN EN SALUD</t>
  </si>
  <si>
    <t>PEREZ BALLENA GABRIEL ANDRÉS</t>
  </si>
  <si>
    <t>PEREZ QUEZADA LIDIA ESTHER</t>
  </si>
  <si>
    <t>QUIROGA MARCOS ROBERT ALEXANDER</t>
  </si>
  <si>
    <t>ROALCABA HORNA ALEX EDUARDO</t>
  </si>
  <si>
    <t>RODRÍGUEZ ABARCA ROSA JANNET</t>
  </si>
  <si>
    <t>PROFESIONAL ADMINISTRATIVO-RESPONSABLE DE  REMUNERACIONES</t>
  </si>
  <si>
    <t>RODRIGUEZ SAAVEDRA FANY</t>
  </si>
  <si>
    <t>RODRÍGUEZ VILLENA CRISTHIAN EDWIN</t>
  </si>
  <si>
    <t>RUIZ AMARANTO LUZ ANGELICA</t>
  </si>
  <si>
    <t>SAAVEDRA BRIONES JOSÉ CAMILO</t>
  </si>
  <si>
    <t>SALAZAR TAMAY MARTHA GRACIELA</t>
  </si>
  <si>
    <t>LICENCIADA EN ENFERMERIA</t>
  </si>
  <si>
    <t>SARMIENTO HUATANGARE ARTURO</t>
  </si>
  <si>
    <t>SILVA GAMARRA ROSARIO FABIOLA</t>
  </si>
  <si>
    <t>SOTERO MENDOZA DE HUAMÁN MIXI YASMÍN</t>
  </si>
  <si>
    <t>COMPUTACIÓN E INFORMATICA</t>
  </si>
  <si>
    <t>SOTERO MENDOZA MICAELA CAROLINA</t>
  </si>
  <si>
    <t>VALDIVIA JARA JOSÉ LUIS</t>
  </si>
  <si>
    <t>VÁSQUEZ CASTAÑEDA MARIA DEL SOCORRO</t>
  </si>
  <si>
    <t>VASQUEZ GUTIERREZ ALEJANDRO MARK</t>
  </si>
  <si>
    <t>ASISTENTE TECNICO SECRETARIAL / RECEPCIONISTA</t>
  </si>
  <si>
    <t>VÁSQUEZ PÉREZ MARCO ANTONIO</t>
  </si>
  <si>
    <t>TÉCNICO ELECTRÓNICO</t>
  </si>
  <si>
    <t>VELARDE HURTADO PEDRO ALBERTO</t>
  </si>
  <si>
    <t xml:space="preserve">ELECTRONICO INDUSTRIAL </t>
  </si>
  <si>
    <t>VELARDE VELARDE CRISTINA ELIZABETH</t>
  </si>
  <si>
    <t>VILCA ORTEGA KREISSY ESTHER</t>
  </si>
  <si>
    <t>SECRETARIA CONTABLE BILINGUE</t>
  </si>
  <si>
    <t>VELASQUEZ RUIZ JULIO CESAR</t>
  </si>
  <si>
    <t>LEY 31538</t>
  </si>
  <si>
    <t>AGREDA QUEZADA TAIZA MILAGRITOS</t>
  </si>
  <si>
    <t>HUERTA VALVERDE MILSEY TABITA</t>
  </si>
  <si>
    <t>SORIA CASTAÑEDA KELY CARIN</t>
  </si>
  <si>
    <t>ENFERMERO/A ESPECIALISTA</t>
  </si>
  <si>
    <t>VASQUEZ LEON FLOR JANET</t>
  </si>
  <si>
    <t>VELASQUEZ PITA ROXANA GASDALI</t>
  </si>
  <si>
    <t>402 SALUD NORTE ASCOPE</t>
  </si>
  <si>
    <t>ABANTO HURTADO ROSMERI LILIANA</t>
  </si>
  <si>
    <t>ENFERMERIA</t>
  </si>
  <si>
    <t>AGUILAR CRUZ LISSET YULIANA</t>
  </si>
  <si>
    <t>UNIVERSITARIO</t>
  </si>
  <si>
    <t>LICENCIADOA/O EN ENFERMERIA</t>
  </si>
  <si>
    <t>ALFARO ENRIQUEZ IRMA NELLY</t>
  </si>
  <si>
    <t>MEDICO GENERAL</t>
  </si>
  <si>
    <t>ALQUIZAR DEZA SERGIO RUBEN</t>
  </si>
  <si>
    <t>ALVAREZ TORIBIO ROXANA KARIN</t>
  </si>
  <si>
    <t>SECRETERIA EJECUTIVA</t>
  </si>
  <si>
    <t>ANDONAIRE FLORES JOSE MARTIN</t>
  </si>
  <si>
    <t>ANGEL PEÑA PEDRO SIMEON</t>
  </si>
  <si>
    <t>SIN PROFESION NI CARRERA TÉCNICA</t>
  </si>
  <si>
    <t>ARAUJO VELASQUEZ YOVANA SOLEDAD</t>
  </si>
  <si>
    <t>AROTOMA PAITAN MARTHA EVELYN</t>
  </si>
  <si>
    <t>AVALOS GONZALEZ JORGE LUIS</t>
  </si>
  <si>
    <t>DIGITADOR(A)</t>
  </si>
  <si>
    <t>AVALOS HURTADO RUTH MILAGRITOS</t>
  </si>
  <si>
    <t>AZABACHE DIAZ CARLOS ENRIQUE</t>
  </si>
  <si>
    <t>BACILIO SOLANO CARMELITA ROSA</t>
  </si>
  <si>
    <t>BACILIO SOLANO MAXIMA LILIANA</t>
  </si>
  <si>
    <t>TECNICO EN ESTADISTICA</t>
  </si>
  <si>
    <t>BALTODANO LAVADO BETTY MERCEDES</t>
  </si>
  <si>
    <t>AUXILIAR DE SISTEMA ADMINIST.</t>
  </si>
  <si>
    <t>BARRETO VILCHEZ SILVIA YSABEL</t>
  </si>
  <si>
    <t>BLAS ALVARADO JENNY</t>
  </si>
  <si>
    <t>AUXILIAR DE OFICINA</t>
  </si>
  <si>
    <t>BUSTAMANTE PINEDO CELINA</t>
  </si>
  <si>
    <t>CABANILLAS SILVA FRANK EDGARD</t>
  </si>
  <si>
    <t>LABORATORISTA</t>
  </si>
  <si>
    <t>CAMPOS AGUILAR CINTHIA</t>
  </si>
  <si>
    <t>MEDICO AUDITOR</t>
  </si>
  <si>
    <t>CANTERA CHAVEZ RAUL FERNANDO</t>
  </si>
  <si>
    <t>CASTAÑEDA ALFARO ANA VICENTA</t>
  </si>
  <si>
    <t>CASTILLO LUIS SARITA LUZ</t>
  </si>
  <si>
    <t>CASTILLO PLASENCIA UDELIA PETRONILA</t>
  </si>
  <si>
    <t>FARMACIA</t>
  </si>
  <si>
    <t>CASTILLO RODRIGUEZ MANUEL ALEXANDER</t>
  </si>
  <si>
    <t>CASTRO PINEDO DIANA VANESSA</t>
  </si>
  <si>
    <t>CASTRO PINEDO LUCIA JACKELINE</t>
  </si>
  <si>
    <t>CERQUIN TELLO VICTOR DANIEL</t>
  </si>
  <si>
    <t>CORONADO GUTIERREZ CLAUDIA LUCIANA</t>
  </si>
  <si>
    <t>TRABAJADORA SOCIAL</t>
  </si>
  <si>
    <t>CORREA PEREZ AURORA EMILIA</t>
  </si>
  <si>
    <t>CRUZ SAAVEDRA ESTHEFANY YURIKO</t>
  </si>
  <si>
    <t>TECNICO COMPUTACION INFORMATICA</t>
  </si>
  <si>
    <t>CRUZ VILLANUEVA JAIME</t>
  </si>
  <si>
    <t>INFORMATICA Y COMPUTACION</t>
  </si>
  <si>
    <t>TECNICO EN REHABIL. Y FISIOT.</t>
  </si>
  <si>
    <t>CUBA MC PHERSON JORGE ISAAC</t>
  </si>
  <si>
    <t>FIOSIOTERAPISTA</t>
  </si>
  <si>
    <t>TECNICO EN FISIOTERAPIA Y REHABILITACION</t>
  </si>
  <si>
    <t>DE LA CRUZ MARTINEZ ADALI LUCERO</t>
  </si>
  <si>
    <t>DELGADO GALVEZ SILVIA JANETT</t>
  </si>
  <si>
    <t>MEDICO ESPECIALISTA</t>
  </si>
  <si>
    <t>DELGADO TORRES CYNTHIA STEPHANIE</t>
  </si>
  <si>
    <t>LICENCIADO EN COMUNICACIONES</t>
  </si>
  <si>
    <t>DEZA ALVA SONIA LUCILA</t>
  </si>
  <si>
    <t>DIAZ GUANILO JULIO JAVIER</t>
  </si>
  <si>
    <t>DIAZ RAMIREZ JESSY MARIBEL</t>
  </si>
  <si>
    <t>ESPINOZA LLERENA ROBERTO JOSE MANUEL</t>
  </si>
  <si>
    <t>ESQUIVEL MENDEZ LENIN EDAR</t>
  </si>
  <si>
    <t>FERNANDEZ AGUILAR FLORISA CONSUELO</t>
  </si>
  <si>
    <t>FERNANDEZ VARGAS VANESSA IVON</t>
  </si>
  <si>
    <t>FERRER ESCOBEDO ESPERANZA AMALIA</t>
  </si>
  <si>
    <t>FHON CEVALLOS MARIA PERLA</t>
  </si>
  <si>
    <t>FLORES GUARNIZ IRIS KATHERINE</t>
  </si>
  <si>
    <t>FLORES VEGA HENRY GERAL</t>
  </si>
  <si>
    <t>GAMBOA VEGA RANDY IBRAHIM</t>
  </si>
  <si>
    <t>GARCIA LEON VERONICA KARIM</t>
  </si>
  <si>
    <t>GARCIA RODRIGUEZ JAQUELIN ANABEL</t>
  </si>
  <si>
    <t>GARCIA SAENZ JORGE JUAN</t>
  </si>
  <si>
    <t>GARCIA VALLE CLEMENTE JUNIORS</t>
  </si>
  <si>
    <t>TECNOLOGO MEDICO</t>
  </si>
  <si>
    <t>GARCIA VILLACORTA ALAN</t>
  </si>
  <si>
    <t>TECNOLOGO MEDICO EN TERAPIA FISICA</t>
  </si>
  <si>
    <t>GONZALES LEON MARISSA ALEJANDRINA</t>
  </si>
  <si>
    <t>GONZALES TELLO ROSA YSABEL</t>
  </si>
  <si>
    <t>GUERRA LOPEZ VIRGINIA GERALDINE</t>
  </si>
  <si>
    <t>HARO ESPINOLA MIRIAN EMILIA</t>
  </si>
  <si>
    <t>HERNANDEZ SEVILLA NELY</t>
  </si>
  <si>
    <t>HIUGUAY CIEZA JUANA GUISSELA</t>
  </si>
  <si>
    <t>HUAMAN ALTAMIRANO CARMEN DEL PILAR</t>
  </si>
  <si>
    <t>HURTADO ALVARADO NERY LUZ</t>
  </si>
  <si>
    <t>INOSTROZA GARCIA JOSE GUILLERMO</t>
  </si>
  <si>
    <t>LICENCNIADO EN PSICOLOGIA</t>
  </si>
  <si>
    <t>JARA REYNA SARITA ESTHER</t>
  </si>
  <si>
    <t>LEON ALAYO MELBA LOURDES</t>
  </si>
  <si>
    <t>LEON SAAVEDRA LUIS ENRIQUE</t>
  </si>
  <si>
    <t>LINARES CAMONES MARIA</t>
  </si>
  <si>
    <t>LOYOLA DIAZ JORGE ALEJANDRO</t>
  </si>
  <si>
    <t>LUCIANO LEON ANGELO VASCO</t>
  </si>
  <si>
    <t>LUJAN MONZON ELITA ESTHER</t>
  </si>
  <si>
    <t>MANRIQUE GRAOS CESAR EDUARDO</t>
  </si>
  <si>
    <t>MARREROS HERRERA KETI YUDIT</t>
  </si>
  <si>
    <t>MARTELL CRUZ WUILLIAM ALEXANDER</t>
  </si>
  <si>
    <t>MAX RIOS ORESTES RAUL</t>
  </si>
  <si>
    <t>MECHAN PEREZ CARMELA ORFELINDA</t>
  </si>
  <si>
    <t>MEDINA ARROYO TANIA MERLY</t>
  </si>
  <si>
    <t>MENA RUIZ DE VILLAJULCA MERCEDES</t>
  </si>
  <si>
    <t>MENDOZA ALVARADO NILTON ALAN</t>
  </si>
  <si>
    <t>MENDOZA BENITES ALI ALBERTO</t>
  </si>
  <si>
    <t>MENDOZA BLAS ZULLY JANNETH</t>
  </si>
  <si>
    <t>MEZA PACHECO ROGER MANUEL</t>
  </si>
  <si>
    <t>MORENO RODRIGUEZ MARIA ISABEL</t>
  </si>
  <si>
    <t>NARVAEZ RODRIGUEZ KELY ROSELY</t>
  </si>
  <si>
    <t>NAVARRO REYES ROSA JANICE</t>
  </si>
  <si>
    <t>NICACIO ULLOA DE RODRIGUEZ ROCIO RAQUEL</t>
  </si>
  <si>
    <t>NICOLINI BELTRAN GUIDO HUMBERTO</t>
  </si>
  <si>
    <t>OPERADOR PAD</t>
  </si>
  <si>
    <t>NICOLINI BELTRAN LUIS ALBERTO</t>
  </si>
  <si>
    <t>NUÑEZ GALVEZ MARISOL</t>
  </si>
  <si>
    <t>INGENIERO ZOOTENISTA</t>
  </si>
  <si>
    <t>OCAMPO REGALADO LEYLY MILY</t>
  </si>
  <si>
    <t>ORDINOLA OTERO CLAUDIO</t>
  </si>
  <si>
    <t>ORDINOLA OTERO MARIA DEL PILAR</t>
  </si>
  <si>
    <t>PARDO CARRASCO ANGELICA MARIA</t>
  </si>
  <si>
    <t>PAREDES OCARES JUANA ISABEL</t>
  </si>
  <si>
    <t>PARRA GUERZONI PABLO MARCELO</t>
  </si>
  <si>
    <t>PASCUAL VALVERDE IRIS HERLINDA</t>
  </si>
  <si>
    <t>PEDRAZA ALTAMIRANO ROYER REY</t>
  </si>
  <si>
    <t>PEÑA QUISPE CAMILO FLORENTINO</t>
  </si>
  <si>
    <t>PEREZ RODRIGUEZ KARLA IVON</t>
  </si>
  <si>
    <t>POLO LARA MILAGROS DEL ROSARIO</t>
  </si>
  <si>
    <t>POLO RODRIGUEZ ANGELLA MELVA</t>
  </si>
  <si>
    <t>PRADA TIRADO SANDRA SUSANA</t>
  </si>
  <si>
    <t>QUIROZ VERA CARLOS ALBERTO</t>
  </si>
  <si>
    <t>RAMIREZ HUAMAN ZAIDA JANNET</t>
  </si>
  <si>
    <t>RAMIREZ SEGURA LEILA KATHERYN</t>
  </si>
  <si>
    <t>REBAZA ZARATE AMPARO DEL SOCORRO</t>
  </si>
  <si>
    <t>REYES CARRANZA CRISTIAN PIERRE</t>
  </si>
  <si>
    <t>RIMARACHIN SANCHEZ EDWIN</t>
  </si>
  <si>
    <t>RODRIGUEZ CONTRERAS CATHERINE LIDIA VIVIANA</t>
  </si>
  <si>
    <t>AUXILIAR DE NUTRICION</t>
  </si>
  <si>
    <t>RODRIGUEZ PASCUAL ROSA LIDIA</t>
  </si>
  <si>
    <t>BIOLOGO(A)</t>
  </si>
  <si>
    <t>RODRIGUEZ RAMIREZ RUTH JHOANNY</t>
  </si>
  <si>
    <t>RODRIGUEZ VACA URIAS LEVI</t>
  </si>
  <si>
    <t>RODRIGUEZ VALDIVIA MARITZA ANA MARIA</t>
  </si>
  <si>
    <t>ROJAS FERREL MAIRA SANDRA</t>
  </si>
  <si>
    <t>ROJAS VERGARA LUZ DEL CARMEN</t>
  </si>
  <si>
    <t>ROMERO BALTODANO ROSA ANGELITA</t>
  </si>
  <si>
    <t>ROSAS GURRIONERO JOSEFINA ROXANA</t>
  </si>
  <si>
    <t>RUIZ CABALLERO DIANA CECILIA</t>
  </si>
  <si>
    <t>RUIZ URQUIAGA CARLOS ANTONIO</t>
  </si>
  <si>
    <t>AUXILIAR DE TOPICO MEDICO</t>
  </si>
  <si>
    <t>SALAZAR GUZMAN HUGO ALBERTINO</t>
  </si>
  <si>
    <t>SALAZAR MUÑOZ GEOVANY</t>
  </si>
  <si>
    <t>SALIRROSAS RONCAL OSCAR ALEXANDER</t>
  </si>
  <si>
    <t>SANCHEZ MEDINA EDWARDS ERICSSON</t>
  </si>
  <si>
    <t>SANCHEZ PALACIOS MELISSA CELESTE</t>
  </si>
  <si>
    <t>SANCHEZ VALVERDE ELVIS JOEL</t>
  </si>
  <si>
    <t>SANCHEZ VILLANUEVA MARIA DEL PILAR</t>
  </si>
  <si>
    <t>SANDOVAL BRICEÑO JOEL JOSUE</t>
  </si>
  <si>
    <t>SANDOVAL CARRANZA ROBERT WILLIAMS</t>
  </si>
  <si>
    <t>SANDOVAL CONTRERAS ANA ROXANA</t>
  </si>
  <si>
    <t>SANDOVAL RODRIGUEZ MILAGROS ZELIDETH</t>
  </si>
  <si>
    <t>SANGAY TORRES ROBINSON</t>
  </si>
  <si>
    <t>SEMINARIO ALVAN CARLOS ENRIQUE</t>
  </si>
  <si>
    <t>SHUPINGAHUA SOTO ALAN</t>
  </si>
  <si>
    <t>SORIANO PEREZ MARIA ROSA</t>
  </si>
  <si>
    <t>TAFUR DIAZ MARLY</t>
  </si>
  <si>
    <t>TANTALEAN GUTIERREZ CHRISTIAN RODOLFO</t>
  </si>
  <si>
    <t>VARAS ALAYO ROSEMARY PATRICIA</t>
  </si>
  <si>
    <t>VARGAS MEZA MILAGROS MARGARITA</t>
  </si>
  <si>
    <t>VEGA MORALES FREDA MARINA</t>
  </si>
  <si>
    <t>VELA SABOYA JAVIER</t>
  </si>
  <si>
    <t>VELASQUEZ GARCIA GABRIELA MARGARITA</t>
  </si>
  <si>
    <t>VELASQUEZ RODRIGUEZ LIZBETH YESSENIA</t>
  </si>
  <si>
    <t>VENTURA POLO ALEYDA MARIBEL</t>
  </si>
  <si>
    <t>VERDE QUISPE MAYRA STEFFANNY</t>
  </si>
  <si>
    <t>VILLARREAL CABALLERO LUCERO CAROLINA</t>
  </si>
  <si>
    <t>VILLEGAS GARCIA JAZEL BRISED</t>
  </si>
  <si>
    <t>ZAVALETA ALAYA PETTERSON</t>
  </si>
  <si>
    <t>ZEGARRA BELTRAN KAREN JUDITH</t>
  </si>
  <si>
    <t>ALVA MEDINA DIEGO JHOSEP</t>
  </si>
  <si>
    <t>APOLITANO CARDENAS CLAUDIA ISIS</t>
  </si>
  <si>
    <t>ARO RODRIGUEZ MILAGRITOS MERCEDES</t>
  </si>
  <si>
    <t>ARRIAGA RODRIGUEZ ELBA CARMELA</t>
  </si>
  <si>
    <t>CABANILLAS VARGAS YESICA YANET</t>
  </si>
  <si>
    <t>CARLOS TORRES JUAN EDUARDO</t>
  </si>
  <si>
    <t>CARRASCO HUAMAN MARIA MILAGROS</t>
  </si>
  <si>
    <t>CERNA CONDOR JESUS EULALIA</t>
  </si>
  <si>
    <t>CHAVEZ SANCHEZ DAYMAR PAOLA</t>
  </si>
  <si>
    <t>COLUNCHE NARVAEZ CESAR AUGUSTO</t>
  </si>
  <si>
    <t>CONTRERAS CALDERON SARITA ROCIO</t>
  </si>
  <si>
    <t>CRIBILLERO MEZA NATALIA CAROLINA</t>
  </si>
  <si>
    <t>CRUZADO NAVARRO LILIANA YINELSIS</t>
  </si>
  <si>
    <t>TECNOLOGO MEDICO EN ANATAOMIA PATOLOGICA</t>
  </si>
  <si>
    <t>DIAZ QUILICHE MIRIAM ELIZABETH</t>
  </si>
  <si>
    <t>ESTELA DIAZ FERNANDO DAVID</t>
  </si>
  <si>
    <t>GARCIA SAAVEDRA DE VITAL KARIM AMPARO</t>
  </si>
  <si>
    <t>GUERRA MORILLO SANDRA ABIGAIL</t>
  </si>
  <si>
    <t>HERRERA FERNANDEZ YANET DEL ROCIO</t>
  </si>
  <si>
    <t>HORNA NERI HERNAN JOHEL</t>
  </si>
  <si>
    <t>LEON MOSTACERO MASSIEL JAQUELINE</t>
  </si>
  <si>
    <t>LLERENA MENDEZ ANA PAULA FATIMA</t>
  </si>
  <si>
    <t>LLONTOP CAVERO ADELA DEL PILAR</t>
  </si>
  <si>
    <t>LUNA VASQUEZ DIANA</t>
  </si>
  <si>
    <t>MENDEZ CEBRIAN RICHARD JORGE</t>
  </si>
  <si>
    <t>MENDEZ MERINO PAOLA</t>
  </si>
  <si>
    <t>MENDOZA MEREGILDO KATERINE YUDITH</t>
  </si>
  <si>
    <t>MONTENEGRO GORDILLO ROXANA JESUS</t>
  </si>
  <si>
    <t>MUÑOZ CHACON ERIKA DEL ROSARIO</t>
  </si>
  <si>
    <t>NAVARRETE CARLOS EMPERATRIZ VERONICA</t>
  </si>
  <si>
    <t>PARDO CAMPOS ERIKA JEANET</t>
  </si>
  <si>
    <t>PELAEZ GONZALES JONNER ROBERTH</t>
  </si>
  <si>
    <t>PINILLOS GUERRERO VANESSA DEL MILAGRO</t>
  </si>
  <si>
    <t>QUISPE HIPOLITO JUAN EDUARDO</t>
  </si>
  <si>
    <t>RIVERA MARTINEZ MARIA DEL PILAR</t>
  </si>
  <si>
    <t>RODAS PEREZ MARLYN IVANETH</t>
  </si>
  <si>
    <t>RODRIGUEZ ASCON LARRY JOSE LUIS</t>
  </si>
  <si>
    <t>RODRIGUEZ JUAREZ JIMMY ALEXY</t>
  </si>
  <si>
    <t>ROLDAN SILVA ANTONY ARQUIMEDES</t>
  </si>
  <si>
    <t>ROSEBOOM DE ALDAVE PELA JANTINE</t>
  </si>
  <si>
    <t>SANCHEZ MAXIMILIANO ALITHU YAJAIRA</t>
  </si>
  <si>
    <t>SANDOVAL CASANA ROXANA JESUS</t>
  </si>
  <si>
    <t>TORRES QUIROZ SHEYLA FATIMA</t>
  </si>
  <si>
    <t>ENFERMERA/O ESPECIALISTA</t>
  </si>
  <si>
    <t>VALVERDE MENDEZ LAURA INES</t>
  </si>
  <si>
    <t>VARGAS HUAMAN ARACELI</t>
  </si>
  <si>
    <t>VASQUEZ ALVARADO DIANA MARISOL</t>
  </si>
  <si>
    <t>ALFARO LAIZA LENIN DARWIN</t>
  </si>
  <si>
    <t>BENITES ZAVALETA JUANA CILENI</t>
  </si>
  <si>
    <t>BRIONES MENDO LUZ ELENA</t>
  </si>
  <si>
    <t>CARLOS OCMIN JESUS AURELIO</t>
  </si>
  <si>
    <t>RADIOLOGO</t>
  </si>
  <si>
    <t>TECNICO EN RADIOLOGIA</t>
  </si>
  <si>
    <t>CHAVEZ CONTRERAS YESSICA PAOLA</t>
  </si>
  <si>
    <t>CONTRERAS RODRIGUEZ ZAYDA YESENIA</t>
  </si>
  <si>
    <t>DELGADO VILLEGAS ANALI MATILDE</t>
  </si>
  <si>
    <t>JUAREZ VALDIVIA DEVORA SHIRLLY</t>
  </si>
  <si>
    <t>LEON PLASENCIA GLENDA RUTH</t>
  </si>
  <si>
    <t>MAXIMILIANO ROBLES ELIAS SIN</t>
  </si>
  <si>
    <t>MORENO ESCALANTE CHRISTIAN MICHAEL</t>
  </si>
  <si>
    <t>MORENO JULCA GENRI JAVIER</t>
  </si>
  <si>
    <t>OCC CHUQUIPIONDO DE TERRONES AUREA</t>
  </si>
  <si>
    <t>PEREZ LLANOS GLENDI YESENIA</t>
  </si>
  <si>
    <t>ROBLES GAMARRA MARTIN ANGEL</t>
  </si>
  <si>
    <t>ROJAS ROSAS JUAN HUMBERTO</t>
  </si>
  <si>
    <t>SANCHEZ TORIBIO MAREN MILAGROS</t>
  </si>
  <si>
    <t>VALVERDE PARDO REYNA MARIBEL</t>
  </si>
  <si>
    <t>VASQUEZ ULLOA LUCIA MARLENY</t>
  </si>
  <si>
    <t>AZAÑERO CABELLOS PABLO SEBASTIAN</t>
  </si>
  <si>
    <t>ALAYO REYNA DE MILLER ROSA ANGELA</t>
  </si>
  <si>
    <t>ARANDA ROJAS JHENY MAGALI</t>
  </si>
  <si>
    <t>ARROYO ALVAREZ TANIA SOLEDAD</t>
  </si>
  <si>
    <t>BANDA MACEDO CYNTHIA PAMELA</t>
  </si>
  <si>
    <t>BLANCO PERALTA LESLY PIERELA</t>
  </si>
  <si>
    <t>BLAS RIVERA PATRICIA BETTSY</t>
  </si>
  <si>
    <t>BOCANEGRA DIAZ LUCIA ESPERANZA</t>
  </si>
  <si>
    <t>CABALLERO EGUSQUIZA JEANNE MILUSKA</t>
  </si>
  <si>
    <t>CACEDA PEÑA PATRICIA ESTHER</t>
  </si>
  <si>
    <t>CASTILLO PRETELL ROSA ALEXANDRA</t>
  </si>
  <si>
    <t>LICENCIADO/A EN NUTRICIÓN</t>
  </si>
  <si>
    <t>CASTRO RODRIGUEZ DE MUGABURU JACQUELINE SOLED</t>
  </si>
  <si>
    <t>CHOROCO SALVATIERRA MADELY ESTEFANY</t>
  </si>
  <si>
    <t>CONTRERAS ALVA ROSA MILAGROS</t>
  </si>
  <si>
    <t>CRUZADO SANCHEZ DAYANA</t>
  </si>
  <si>
    <t>DIAZ VERGARA BRENDA LYAN</t>
  </si>
  <si>
    <t>DOMINGUEZ SOTO FLOR MAGDALENA</t>
  </si>
  <si>
    <t>ELLEN ESQUIVEL KATHERINE DOREYDA</t>
  </si>
  <si>
    <t>ESCALANTE ANHUAMAN GIANNFRANCO DAVID</t>
  </si>
  <si>
    <t>ESPINOZA YZQUIERDO YESENIA MERCEDES</t>
  </si>
  <si>
    <t>FLORES DIAZ MARIA KATHERINE</t>
  </si>
  <si>
    <t>GALECIO CHUN LIZSETTE ANGELINNE</t>
  </si>
  <si>
    <t>GALLARDO JARA NATALY DEL ROSARIO</t>
  </si>
  <si>
    <t>GARCIA BOBADILLA OFELIA ROSA DE LOS MILAGROS</t>
  </si>
  <si>
    <t>GONZALES MOZOMBITE CAROLI</t>
  </si>
  <si>
    <t>GULDEN RAMIREZ ERWIN JUNIOR</t>
  </si>
  <si>
    <t>IBAÑEZ BRENIS KATHERINE ASTRID</t>
  </si>
  <si>
    <t>JAVE FLORES ERIKA PATRICIA</t>
  </si>
  <si>
    <t>LAVADO PEREIRA CINTHYA CAROLINA</t>
  </si>
  <si>
    <t>LEON VENTURA MARCO FERNANDO</t>
  </si>
  <si>
    <t>MINCHOLA BRICEÑO CHIRLEY YESEBELT</t>
  </si>
  <si>
    <t>MONTOYA GONZALEZ NATHALY MARIA ELENA</t>
  </si>
  <si>
    <t>MORENO CARRANZA JUDITH LORENA</t>
  </si>
  <si>
    <t>NEIRA CHAMORRO NANCY CAROLYN</t>
  </si>
  <si>
    <t>PINEDA RAMIREZ KIMBERLY LUCIANA</t>
  </si>
  <si>
    <t>SANTOS ESCOBEDO PERLA SOLEDAD</t>
  </si>
  <si>
    <t>UCEDA PEREZ CRISTIAN GANPIERO</t>
  </si>
  <si>
    <t>UGAZ GASTELO INGRID CAROLINA</t>
  </si>
  <si>
    <t>VALVERDE QUEZADA JESSICA LIZETH</t>
  </si>
  <si>
    <t>VARAS SANCHEZ CINTHYA YOHANA</t>
  </si>
  <si>
    <t>VARGAS MARQUINA LUIS MIGUEL</t>
  </si>
  <si>
    <t>VEGA CORDOVA MARLITH DEYANIRA</t>
  </si>
  <si>
    <t>VERA REYES ELIZABETH HAILHY</t>
  </si>
  <si>
    <t>VILLANUEVA RODRIGUEZ CINTHIA MARINA</t>
  </si>
  <si>
    <t>VILLENA SOLANO RUTH YOJANI</t>
  </si>
  <si>
    <t>ZAMBRANO QUISPE OSLER NICANOR</t>
  </si>
  <si>
    <t>AZABACHE OTINIANO ERICK DAVID</t>
  </si>
  <si>
    <t>BENITES PAJARES ESTHER</t>
  </si>
  <si>
    <t>CARDENAS CASTRO JENNIFER FRANCESCA</t>
  </si>
  <si>
    <t>CARRASCO TAPIA JOSE ALEXANDER</t>
  </si>
  <si>
    <t>AUXILIAR DE LAVANDERIA</t>
  </si>
  <si>
    <t>CERNA PEREZ JUAN CARLOS ADALBERTO</t>
  </si>
  <si>
    <t>ESTRADA BAYONA MONICA DEL ROCIO</t>
  </si>
  <si>
    <t>GARCES AGURTO PEDRO ISMAEL</t>
  </si>
  <si>
    <t>GRADOS SANGAMA MARIZZA EVELIN</t>
  </si>
  <si>
    <t>LEYVA ORBEGOSO YOSELYN YANINA</t>
  </si>
  <si>
    <t>MENDOZA CAMPOS WILSON LEODAN</t>
  </si>
  <si>
    <t>MONZON SOLORZANO CYNTIA PATRICIA</t>
  </si>
  <si>
    <t>MONZON SOLORZANO SONIA DEL PILAR</t>
  </si>
  <si>
    <t>PALACIOS OCAÑA SARA YOLA</t>
  </si>
  <si>
    <t>PEREZ CHAVEZ DE RIOS MARIA DEL CARMEN</t>
  </si>
  <si>
    <t>PORRAS ARCE PATRICIA</t>
  </si>
  <si>
    <t>QUISPE VERA LILIA NATALY</t>
  </si>
  <si>
    <t>RODRIGUEZ CHINCHAY NILDA</t>
  </si>
  <si>
    <t>RODRIGUEZ GERONIMO MILAGRITOS ESTHER</t>
  </si>
  <si>
    <t>RODRIGUEZ VILLANUEVA LUCY YANNET</t>
  </si>
  <si>
    <t>ROSARIO VALDERRAMA FRANK EVER</t>
  </si>
  <si>
    <t>SALAZAR ZAMORA DEYMITH LEDDY</t>
  </si>
  <si>
    <t>SALVADOR BARRETO YRIS YOLANDA</t>
  </si>
  <si>
    <t>SOLORZANO HUAMAN ERLI RODOLFO</t>
  </si>
  <si>
    <t>VARGAS ANTICONA DE SALVADOR ELVIA YRMA</t>
  </si>
  <si>
    <t>ABANTO DIAZ PAMELA NATIVIDAD</t>
  </si>
  <si>
    <t>ACOSTA ALIAGA ROXANA DEL PILAR</t>
  </si>
  <si>
    <t>ALFARO VARGAS DIANA CAROLINA</t>
  </si>
  <si>
    <t>ANGULO PRETELL TREICI SARITA ABIGAIL</t>
  </si>
  <si>
    <t>AVILA BRONCALES NOHELY ALEXANDRA</t>
  </si>
  <si>
    <t>BURGOS ALVARADO MARIA DEL PILAR</t>
  </si>
  <si>
    <t>CAIPO CHU LUISA LEYLA</t>
  </si>
  <si>
    <t>CAMACHO JULCA BASTI MABEL</t>
  </si>
  <si>
    <t>CASTILLO JORDAN NORALY PIEDAD MIREYA</t>
  </si>
  <si>
    <t>CASTRO HURTADO JOANA LIZZET</t>
  </si>
  <si>
    <t>CORTIJO ZAVALETA TANIA ELIZABETH</t>
  </si>
  <si>
    <t>CRUZ ROMERO ROSY MAGDALENA</t>
  </si>
  <si>
    <t>CRUZ ZAPATA ELIANA SALOME</t>
  </si>
  <si>
    <t>DEL PINO INUMA ROXANA PATRICIA</t>
  </si>
  <si>
    <t>DIAZ GUANILO VERONICA ANGELICA</t>
  </si>
  <si>
    <t>DIAZ JIMENEZ JULIANA ANALI</t>
  </si>
  <si>
    <t>EUSTAQUIO TUESTAS ANGELA ESMERALDA</t>
  </si>
  <si>
    <t>FERNANDEZ SIMEON ISELA FRANCISCA</t>
  </si>
  <si>
    <t>HILARIO JACOBO DORIS NATIVIDAD</t>
  </si>
  <si>
    <t>LIÑAN DIAZ LESLIE JACQUELINE</t>
  </si>
  <si>
    <t>LLAVE MARIÑOS DIANA GISELLA</t>
  </si>
  <si>
    <t>MALDONADO SANDOVAL JANINA NELLY</t>
  </si>
  <si>
    <t>MARTINEZ SANDUA CAROLINA</t>
  </si>
  <si>
    <t>MARTINEZ YNGA MARIMAR MORELI</t>
  </si>
  <si>
    <t>MENDO VASQUEZ SANDRA LISSET</t>
  </si>
  <si>
    <t>MENDOZA FABIAN KAREN LISSET</t>
  </si>
  <si>
    <t>MENDOZA RODRIGUEZ MARIA DEL PILAR</t>
  </si>
  <si>
    <t>MORENO RAMIREZ GLORIA STEFANE</t>
  </si>
  <si>
    <t>PAREDES PADILLA MAYRA STEFANNY</t>
  </si>
  <si>
    <t>PEREZ PAREDES ELKI YANERI</t>
  </si>
  <si>
    <t>RAMIREZ LEIVA KARLA LISSET</t>
  </si>
  <si>
    <t>REQUE RUIZ GABRIEL ALEJANDRO</t>
  </si>
  <si>
    <t>RIOS CRUZADO CINTIA JANETT</t>
  </si>
  <si>
    <t>RIVERA PACHECO DELFINA AZUCENA</t>
  </si>
  <si>
    <t>RODRIGUEZ MARQUINA KAREN MARITA</t>
  </si>
  <si>
    <t>RODRIGUEZ MENDOZA PAOLA MARICELY</t>
  </si>
  <si>
    <t>RODRIGUEZ OBESO REGINA LISBETH</t>
  </si>
  <si>
    <t>ROMERO VASQUEZ CARMEN YULIANA</t>
  </si>
  <si>
    <t>SANCHEZ VALVERDE JACKELINE ELIZABETH</t>
  </si>
  <si>
    <t>SANTA CRUZ LEIVA JANINNA ANDREA</t>
  </si>
  <si>
    <t>SILVA VEJARANO PATRICIA GISELA</t>
  </si>
  <si>
    <t>TELLO BRIONES XIOMARA BELEN</t>
  </si>
  <si>
    <t>TORRES GARCIA GRECIA PAOLA</t>
  </si>
  <si>
    <t>VALLEJOS LAVALLE JOANA LIZBETH</t>
  </si>
  <si>
    <t>VALVERDE LOPEZ HAYDE</t>
  </si>
  <si>
    <t>VARGAS ACATE TALITA ALINA</t>
  </si>
  <si>
    <t>VASQUEZ RAFAEL ROXANA LISSETH</t>
  </si>
  <si>
    <t>VASQUEZ VASQUEZ GISELA EMPERATRIZ</t>
  </si>
  <si>
    <t>VELASQUEZ OJEDA CELSO ANGHELO</t>
  </si>
  <si>
    <t>VENTURA CAVA IVONNE KARLA ZERELDA</t>
  </si>
  <si>
    <t>VILLENA VILLA OBDULIA DORA</t>
  </si>
  <si>
    <t>ZAPATA CHINCHAY ERICKA MARLENY</t>
  </si>
  <si>
    <t>ZARATE ESPINOZA ERIC PAUL</t>
  </si>
  <si>
    <t>BRAVO ZULUETA KEILY VANESA</t>
  </si>
  <si>
    <t>CHAVARRY BARRANTES FLOR EXILDA</t>
  </si>
  <si>
    <t>CORTEGANA TORRES ANA ESMERALDA</t>
  </si>
  <si>
    <t>CULLI LLAJARUNA SARA SABINA</t>
  </si>
  <si>
    <t>DIAZ TERRONES CARMEN ROSA</t>
  </si>
  <si>
    <t>ESQUIVEL TELLO YESSENIA CRISTINA</t>
  </si>
  <si>
    <t>FLORES BARRIOS ABEL</t>
  </si>
  <si>
    <t>FLORIAN ALVAREZ GLADYS JULISSA</t>
  </si>
  <si>
    <t>GARCIA QUIROZ LUZ MARLENY</t>
  </si>
  <si>
    <t>GUEVARA BLAS SULY MARITA</t>
  </si>
  <si>
    <t>JIMENEZ RODRIGUEZ GABY FABIOLA</t>
  </si>
  <si>
    <t>LEON CUEVA ROSARIO DEL PILAR</t>
  </si>
  <si>
    <t>LEYVA ALTAMIRANO ARACELI KATHERINE</t>
  </si>
  <si>
    <t>LINARES GUEVARA MERCEDES LIZETTI</t>
  </si>
  <si>
    <t>LOPEZ LOPEZ MIGUEL TOMAS</t>
  </si>
  <si>
    <t>MEREJILDO VALDIVIEZO ALEX FREDY</t>
  </si>
  <si>
    <t>ORTEGA ARMAS YERSON JOSE</t>
  </si>
  <si>
    <t>PAREDES ESQUIVEL GUSTAVO ALONZO</t>
  </si>
  <si>
    <t>PEREZ VASQUEZ MARLON JAMES</t>
  </si>
  <si>
    <t>ELECTRICISTA</t>
  </si>
  <si>
    <t>QUEZADA MEDINA JESSENIA</t>
  </si>
  <si>
    <t>ROJAS CARDENAS EDUARDO DANIEL</t>
  </si>
  <si>
    <t>RONDO VASQUEZ CARLOS ANTONIO</t>
  </si>
  <si>
    <t>SEMINARIO DIAZ LEONEL ARTURO</t>
  </si>
  <si>
    <t>SOLORZANO ARRIBASPLATA JUANA IRLANDA</t>
  </si>
  <si>
    <t>VALVERDE IPANAQUE MARIA</t>
  </si>
  <si>
    <t>VELIZ PASAPERA FANNY LILIANA</t>
  </si>
  <si>
    <t>VERTIZ SUAREZ CLEMENTINA MAGALY</t>
  </si>
  <si>
    <t>VILLANUEVA FLORES CESILIA</t>
  </si>
  <si>
    <t>VILLANUEVA HARO ARACELY</t>
  </si>
  <si>
    <t>MEDICO EN SALUD OCUPACIONAL</t>
  </si>
  <si>
    <t>AVILA CHUNGA LUIS MIGUEL ADOLFO</t>
  </si>
  <si>
    <t>QUILICHE BRAVO ROLAND REDHER</t>
  </si>
  <si>
    <t>RUIZ LOPEZ YESENIA</t>
  </si>
  <si>
    <t>RODAS TUESTA ROBERT YASSER</t>
  </si>
  <si>
    <t>LEON HORNA LIZANDRO PAUL</t>
  </si>
  <si>
    <t>MORENO ZAFRA CARLOS ERNESTO</t>
  </si>
  <si>
    <t>SANCHEZ QUISPE MARIA LEANDRA</t>
  </si>
  <si>
    <t>ZAVALETA LUJAN MARIELA ESTHER</t>
  </si>
  <si>
    <t>AYLAS RAMIREZ ERIKA LIZETH</t>
  </si>
  <si>
    <t>ROJAS PASHANASI KATIA PAMELA</t>
  </si>
  <si>
    <t>LAZARO ARTEAGA DE SANDOVAL FLOR YANET</t>
  </si>
  <si>
    <t>MARCOS TANDAYPAN SILVIA MAGALY</t>
  </si>
  <si>
    <t>RUIZ LLIQUE TANIA LIZ</t>
  </si>
  <si>
    <t>SANTILLAN EUSTAQUIO GUISELA MARELI</t>
  </si>
  <si>
    <t>VASQUEZ ALVAREZ JHONY</t>
  </si>
  <si>
    <t>VEGA HOLGUIN FABIOLA RAQUEL</t>
  </si>
  <si>
    <t>YGLESIAS MIRANDA HENRY WALDIR</t>
  </si>
  <si>
    <t>RAMIREZ GARCIA ANALY</t>
  </si>
  <si>
    <t>IMAN CHUNGA JORGE RAFAEL JUNIOR</t>
  </si>
  <si>
    <t>CABRERA MERCEDES JUAN CARLOS</t>
  </si>
  <si>
    <t>ROBLES RUIZ MARIANO SEGUNDO</t>
  </si>
  <si>
    <t>TENCIO EN RAYOS X</t>
  </si>
  <si>
    <t>PIMENTEL GUADIAMOS MARISOL DEL PILAR</t>
  </si>
  <si>
    <t>VELASQUEZ HUAYTA KATIA ELIANA</t>
  </si>
  <si>
    <t>SILVA SALINAS EVELYN YOHANA</t>
  </si>
  <si>
    <t>CUBA JIMENEZ MIGUEL ANGEL</t>
  </si>
  <si>
    <t>MARIÑOS MALON ANGIE PRISCILA</t>
  </si>
  <si>
    <t>RODRIGUEZ DIONICIO LINER KENY</t>
  </si>
  <si>
    <t>RODRIGUEZ COSAVALENTE ANTHONY ENRIQUE</t>
  </si>
  <si>
    <t>JULCA ADAN LUIS EDUARDO</t>
  </si>
  <si>
    <t>VALERIANO VALVERDE EDWARD</t>
  </si>
  <si>
    <t>VICUÑA MIÑANO JULIO CESAR</t>
  </si>
  <si>
    <t>RODRIGUEZ CHANCAFE ANGELA MARGARITA</t>
  </si>
  <si>
    <t>SANCHEZ BOCANEGRA ANALI MARIBEL</t>
  </si>
  <si>
    <t>CRUZ HERNANDEZ LOURDES MIRELLA</t>
  </si>
  <si>
    <t>CUEVA FERNANDEZ JANNET GABRIELA</t>
  </si>
  <si>
    <t>VALENCIA BARDALES YRIS RAQUEL</t>
  </si>
  <si>
    <t>CHOLAN PRECIADO ANGELA YANIRA</t>
  </si>
  <si>
    <t>EUGENIO DELGADO RUTH SOLEDAD</t>
  </si>
  <si>
    <t>GUTIERREZ AGUILAR SANTOS MARITA</t>
  </si>
  <si>
    <t>JIMENEZ CASTILLO BRIGGITTE EBELIA</t>
  </si>
  <si>
    <t>JULCA PAPA NATALI</t>
  </si>
  <si>
    <t>LINARES ALCANTARA ROSA ELVIRA</t>
  </si>
  <si>
    <t>REYES CULQUICHICON YESICA PATRICIA</t>
  </si>
  <si>
    <t>REYES ZAVALETA LEINI LIZETH</t>
  </si>
  <si>
    <t>ROSARIO AMAYA ROSMERY</t>
  </si>
  <si>
    <t>SARE OTINIANO FLOR ORLINDA</t>
  </si>
  <si>
    <t>SEGURA QUIROZ HELENE JANIRA</t>
  </si>
  <si>
    <t>VALDERRAMA ULLOA GAMEL AVIGAIL</t>
  </si>
  <si>
    <t>VELA PAREDES LESLY KARINA</t>
  </si>
  <si>
    <t>VELASQUEZ TUFINIO GLORIA MAGDALENA</t>
  </si>
  <si>
    <t>CRUZ CABOS ANTONIO JUAN VICENTE</t>
  </si>
  <si>
    <t>SOLANO PALACIOS JORGE LUIS</t>
  </si>
  <si>
    <t>YUPANQUI SICCHA GILDA JAQUELINE</t>
  </si>
  <si>
    <t>CUBA GALLARDO LAIS ALMENDRA</t>
  </si>
  <si>
    <t>TECNOLOGO MEDICO EN TERAPIA FISICA Y REHABILITACION</t>
  </si>
  <si>
    <t>GUERRERO AREVALO MAYDA ARACELY</t>
  </si>
  <si>
    <t>JONDEC HUAMURO LESLY NICOLE</t>
  </si>
  <si>
    <t>OCHOA ARIAS SHEYLY DEL PILAR</t>
  </si>
  <si>
    <t>TECNICO EN TERAPIA FISICA Y REHABILITACION</t>
  </si>
  <si>
    <t>BARRANTES RABANAL MILTON EMERSON</t>
  </si>
  <si>
    <t>FISIOTERAPISTA</t>
  </si>
  <si>
    <t>GARCIA MIRANDA SANDRA MERY</t>
  </si>
  <si>
    <t>RODRIGUEZ CHACON ALICIA JUDITH</t>
  </si>
  <si>
    <t>SOLANO SOSA SILVIA SOLEDAD</t>
  </si>
  <si>
    <t>VILLALOBOS OSORIO JORGE CARLOS JUNIOR</t>
  </si>
  <si>
    <t>DIAZ SALDAÑA ANA LUCY</t>
  </si>
  <si>
    <t>IBAÑEZ LOPEZ PATRICIA SORAYA</t>
  </si>
  <si>
    <t>ULLON CRUZADO CLAUDIA LUCIA</t>
  </si>
  <si>
    <t>TECNOLOGO MEDICO EN LABORATORIO</t>
  </si>
  <si>
    <t>AGUILAR MONTALVAN JOHNNY</t>
  </si>
  <si>
    <t>AUXILIAR DE MORGUE</t>
  </si>
  <si>
    <t>RIVAS CHAVEZ YAIKSON YODEL</t>
  </si>
  <si>
    <t>MENDOZA CHIRINOS JOSE GREGORIO</t>
  </si>
  <si>
    <t>ENCOMENDEROS ALVA YURI CHRISTIAN</t>
  </si>
  <si>
    <t>HILARIO COLLAVE CARLOS AURELIO</t>
  </si>
  <si>
    <t>AVALOS REYNA JESUS DEL CARMEN</t>
  </si>
  <si>
    <t>CHERRES NUÑEZ FIORELLA MILAGROS</t>
  </si>
  <si>
    <t>FLORES MEDRANO YESSENIA DAMARA</t>
  </si>
  <si>
    <t>GUZMAN YSLA DORIS ELSA</t>
  </si>
  <si>
    <t>MEDINA JARA GLORIA ESTHER</t>
  </si>
  <si>
    <t>PAREDES RENJIFO JOSE CARLOS</t>
  </si>
  <si>
    <t>ROJAS VALENCIA LUIS ALBERTO</t>
  </si>
  <si>
    <t>DIAZ CALLE ELIZABETH</t>
  </si>
  <si>
    <t>TECNICO EN MANTENIMIENTO</t>
  </si>
  <si>
    <t>SILVA ZAVALETA CARLOS PAUL</t>
  </si>
  <si>
    <t>PECHE CHIGUALA HIRALDO</t>
  </si>
  <si>
    <t>BARRETO VERA RONALD SEGUNDO</t>
  </si>
  <si>
    <t>CHAVARRY TORRES RICARDO ERICK PAUL</t>
  </si>
  <si>
    <t>TIPACTI ESPINOZA EMY LUCI MILAGROS</t>
  </si>
  <si>
    <t>ALVAREZ THORNDIKE CARMEN ALICIA</t>
  </si>
  <si>
    <t>BACA QUIROZ ANGHIE XIMENA</t>
  </si>
  <si>
    <t>ENRIQUEZ CUEVAS WILSON ELICEO</t>
  </si>
  <si>
    <t>FARROÑAN NIETO DELIA DEL ROCIO</t>
  </si>
  <si>
    <t>GONZALES VELA LIZ FRANCIS</t>
  </si>
  <si>
    <t>MIRANDA ENRIQUEZ JENNY DUNIA</t>
  </si>
  <si>
    <t>SALAZAR CARRETERO BIANCA JIMENA</t>
  </si>
  <si>
    <t>ZEGARRA ZEGARRA MARIA ESPERANZA</t>
  </si>
  <si>
    <t>ROSALES MARREROS MILAGROS YANETH</t>
  </si>
  <si>
    <t>ACHATA YGLESIAS YANET PATRICIA</t>
  </si>
  <si>
    <t>ASTO CAMPOS LIZ PAMELA</t>
  </si>
  <si>
    <t>AVILA BERMUDEZ ELENA RITA</t>
  </si>
  <si>
    <t>BACA ZAVALETA MILAGRITOS DEL PILAR</t>
  </si>
  <si>
    <t>CASTRO GUTIERREZ MAYRA ELIZABETH</t>
  </si>
  <si>
    <t>CHAVEZ CAMPOS RUBY ROXANA</t>
  </si>
  <si>
    <t>CULQUICHICON CARBAJAL ZENDY JANETH</t>
  </si>
  <si>
    <t>CRUZ LOPEZ KRIZIA PIERINA</t>
  </si>
  <si>
    <t>CHOLAN AYAY GISELA THALIA</t>
  </si>
  <si>
    <t>ESCOBAR BANCES ANDREA CELESTE</t>
  </si>
  <si>
    <t>FLORES GURREONERO SILVIA</t>
  </si>
  <si>
    <t>GUTIERREZ TAMAYO ROSA YANIRA</t>
  </si>
  <si>
    <t>MALCA MEDINA LEONOR VERONICA</t>
  </si>
  <si>
    <t>MAQUI DIAZ DIANA SANDRA</t>
  </si>
  <si>
    <t>MEJIA PRETELL MARIA DELCARMEN</t>
  </si>
  <si>
    <t>MUÑOZ LEON PATTY DEL ROCIO</t>
  </si>
  <si>
    <t>PAREDES SILVESTRE PAMELA CAROLINA</t>
  </si>
  <si>
    <t>PEREZ MENDOZA YOSDI EDITH</t>
  </si>
  <si>
    <t>QUEZADA RODRIGUEZ JHINEZHKA MADELEINE</t>
  </si>
  <si>
    <t>QUISPE RUIZ GRESSIA EVEANNA</t>
  </si>
  <si>
    <t>REYES PAREDES DARLY YAMILET</t>
  </si>
  <si>
    <t>SAENZ LAYZA SUSAN KELY</t>
  </si>
  <si>
    <t>SALAZAR VELA GHIZIS MURIEL</t>
  </si>
  <si>
    <t>SANTAMARIA JUAREZ VIOLETITA ARACELY</t>
  </si>
  <si>
    <t>TAFUR CANO INGRID YOVANNA</t>
  </si>
  <si>
    <t>TELLO SAGARDIA MARIA JOSE</t>
  </si>
  <si>
    <t>VALDERRAMA ESPINOLA SONIA ISABEL</t>
  </si>
  <si>
    <t>ZAMUDIO BURGOS CYNTIA MERCEDES</t>
  </si>
  <si>
    <t>ZAPATA MEDINA LILA SELFA</t>
  </si>
  <si>
    <t>ZAVALETA YPARRAGUIRRE GABRIELA CAROLINA</t>
  </si>
  <si>
    <t>AVILA PAIRAZAMAN JESSICA MARILU</t>
  </si>
  <si>
    <t>BACILIO TOMAS ELVIA</t>
  </si>
  <si>
    <t>BARBOZA VASQUEZ MARILU</t>
  </si>
  <si>
    <t>BARRETO ALEJANDRO LEYDI NATALI</t>
  </si>
  <si>
    <t>CABANILLAS CHAVEZ KATTY MELISA</t>
  </si>
  <si>
    <t>CABRERA GASTELO PEPE ENRRIQUE</t>
  </si>
  <si>
    <t>CAMPOS NAZARIO CLAUDIA VALESKA</t>
  </si>
  <si>
    <t>CARDENAS RENGIFO LUZ ELENA</t>
  </si>
  <si>
    <t>CARDENAS LOPEZ ANA LAURA</t>
  </si>
  <si>
    <t>CASTAÑEDA VALERIANO ROSMERY</t>
  </si>
  <si>
    <t>CASTRO VASQUEZ CARIN AILIN</t>
  </si>
  <si>
    <t>CASTRO CARO DIANA MARLIT</t>
  </si>
  <si>
    <t>CERNA HUACCHA KARLA ISABEL</t>
  </si>
  <si>
    <t>CHAMACHE DELGADO MELISSA MARILUZ</t>
  </si>
  <si>
    <t>CHAVEZ LUJAN EVELYN KATERINE</t>
  </si>
  <si>
    <t>CHERRES SUAREZ NELSON</t>
  </si>
  <si>
    <t>CHUP MARREROS YOVANA</t>
  </si>
  <si>
    <t>CHUSO CERQUIN BELSABE TAMAR</t>
  </si>
  <si>
    <t>COTRINA TACANGA CORY ELISA</t>
  </si>
  <si>
    <t>CRUZ QUIJANO NANCY EDIT</t>
  </si>
  <si>
    <t>CRUZ ZAR FRANCISCA</t>
  </si>
  <si>
    <t>DEL RISCO ARGOMEDO LESLY ESTEFANY</t>
  </si>
  <si>
    <t>DIAZ ROMERO LUIS JOEL</t>
  </si>
  <si>
    <t>FLORES DAZA VIOLETA RAQUEL</t>
  </si>
  <si>
    <t>GARCIA MOZO LUCY ANALI</t>
  </si>
  <si>
    <t>GARRO HUAMAN MILY FLORDELIS</t>
  </si>
  <si>
    <t>GOICOCHEA CABRERA SHEYLA PAMELA</t>
  </si>
  <si>
    <t>GONZALES VASQUEZ VICTORIA YSABEL</t>
  </si>
  <si>
    <t>GUEVARA MIGUEL KATHERINE MARIA</t>
  </si>
  <si>
    <t>GUTIERREZ AMAYA SANTOS LEONOR</t>
  </si>
  <si>
    <t>GUZMAN JIMENEZ ELIZABETH MARIXA</t>
  </si>
  <si>
    <t>HORNA CARRASCO LESLIE GIANINA</t>
  </si>
  <si>
    <t>JORDAN ALVARADO JUAN JULIO</t>
  </si>
  <si>
    <t>LEON LOPEZ CINTYA VANESSA</t>
  </si>
  <si>
    <t>LEYVA RAVELO KARINA YSABEL</t>
  </si>
  <si>
    <t>LUIS BURGOS ERICKA ROCIO</t>
  </si>
  <si>
    <t>MECHAN CABRERA YANNE MAGALY</t>
  </si>
  <si>
    <t>MEDINA BRICEÑO MARIA ESTEFANI</t>
  </si>
  <si>
    <t>MONZON GUERRA CARMEN FEDELINA</t>
  </si>
  <si>
    <t>MORENO VALERA CINTHYA BEATRIZ</t>
  </si>
  <si>
    <t>MORETO CARRANZA ZOILA</t>
  </si>
  <si>
    <t>NAVIS RAMOS NANCY ELIZABETH</t>
  </si>
  <si>
    <t>PEREZ ROSADO SANDY KATHERINE</t>
  </si>
  <si>
    <t>PEREZ SORIANO KARLA JANET</t>
  </si>
  <si>
    <t>PEREZ HUAPAYA DIANA BEATRIZ</t>
  </si>
  <si>
    <t>PORTALES REYES MARTHA LAURA</t>
  </si>
  <si>
    <t>QUEZADA CARRION JHON THAYLOR</t>
  </si>
  <si>
    <t>QUISPE GUTIERREZ GEYDI INES</t>
  </si>
  <si>
    <t>RAMOS CONTRERAS MIRIAN LEUCADIA</t>
  </si>
  <si>
    <t>RAZURI VASQUEZ VANESSA LIDIA DEL ROSARIO</t>
  </si>
  <si>
    <t>REYNA RODRIGUEZ MARIELA SOLEDAD</t>
  </si>
  <si>
    <t>RODRIGUEZ JACOBO SANTOS NANCY</t>
  </si>
  <si>
    <t>RODRIGUEZ SEGURA BRENDA MAURA</t>
  </si>
  <si>
    <t>RODRIGUEZ AGUIRRE YERALDI CHARITO</t>
  </si>
  <si>
    <t>ROJAS ACUBINO DE LEON NANY CHULENIA</t>
  </si>
  <si>
    <t>ROJAS HERNANDEZ YOLANDA WENDY ISABEL</t>
  </si>
  <si>
    <t>ROJAS LLARO DEICI PATRICIA</t>
  </si>
  <si>
    <t>ROJAS QUIROZ NORMA LILIANA</t>
  </si>
  <si>
    <t>RUIZ ROMERO CLEOFE NOEMI</t>
  </si>
  <si>
    <t>SALDAÑA ALVA DAVID JAVIER</t>
  </si>
  <si>
    <t>SANCHEZ BARRETO CARMEN ROSA</t>
  </si>
  <si>
    <t>SANCHEZ CECIAS STEFFANY KEY</t>
  </si>
  <si>
    <t>SANCHEZ GOICOCHEA ALEX DANIEL</t>
  </si>
  <si>
    <t>TAPIA SEGURA MERCEDES EDELMIRA</t>
  </si>
  <si>
    <t>TERAN RIOS KEVIN ARNOLD</t>
  </si>
  <si>
    <t>TORIBIO ROJAS ROXANA VIOLETA</t>
  </si>
  <si>
    <t>URCIA ARGOMEDO MARIA ELENA</t>
  </si>
  <si>
    <t>VALENCIA SARE MARITZA ALICIA</t>
  </si>
  <si>
    <t>VALERIANO GALLARDO MELISSA ARACELI</t>
  </si>
  <si>
    <t>VALVERDE BELTRAN MARIA ELIZABETH</t>
  </si>
  <si>
    <t>VARAS GARCIA MERELY YOSANI</t>
  </si>
  <si>
    <t>VEGA CALDERON DANIELA EUGENIA</t>
  </si>
  <si>
    <t>VERTURE TONGO MARIELA</t>
  </si>
  <si>
    <t>VICUÑA PINO SOCORRO BALBINA</t>
  </si>
  <si>
    <t>VILLACORTA SANDOVAL MILAGROS ISABEL</t>
  </si>
  <si>
    <t>VILLANUEVA BARRANTES MARISOL YANET</t>
  </si>
  <si>
    <t>VILLEGAS BURGOS LENIN ALFREDO</t>
  </si>
  <si>
    <t>VILLEGAS ROJAS FLOR MARIBEL</t>
  </si>
  <si>
    <t>ANGELES CHAVEZ ARACELI MICAELA</t>
  </si>
  <si>
    <t>AZABACHE AYALA ROSITA PAOLA</t>
  </si>
  <si>
    <t>CANEPA LIVAQUE JOSEF ANGELLO</t>
  </si>
  <si>
    <t>CEDANO ECHEVERRIA ELMER ALFREDO</t>
  </si>
  <si>
    <t>CRUZ GARCIA LILIAN YOVANI</t>
  </si>
  <si>
    <t>CUEVA VALVERDE MARIBEL</t>
  </si>
  <si>
    <t>GORDILLO LEYTON SAIRA LISBETH</t>
  </si>
  <si>
    <t>HOLGUIN MENDOZA JUAN PABLO</t>
  </si>
  <si>
    <t>RAMOS VELASQUEZ LUIS ALBERTO</t>
  </si>
  <si>
    <t>RUIDIAS CUTIPA GERSON JHORMAN</t>
  </si>
  <si>
    <t>VERASTEGUI LLIQUE DEIVY GERSON</t>
  </si>
  <si>
    <t>MARIÑOS MELON IRMA BERTILA</t>
  </si>
  <si>
    <t>ORBEGOSO PAREDES MERCY ELIZABETH</t>
  </si>
  <si>
    <t>SARRIN VARGAS MACHUCA CECILIA</t>
  </si>
  <si>
    <t>TORRES SANCHEZ ZARELLLA DEL PILAR</t>
  </si>
  <si>
    <t>HOYOS ARTETA ANA PATRICIA</t>
  </si>
  <si>
    <t>ORTIZ PAUCAR KAREN ESTEFANI</t>
  </si>
  <si>
    <t>ALVARADO CASTRO FRESCIA LISET</t>
  </si>
  <si>
    <t>BELTRAN GONZALEZ MARTHA YESENIA</t>
  </si>
  <si>
    <t>ROMERO ANCIETA KADIANA CONSUELO</t>
  </si>
  <si>
    <t>EUGENIO HURTADO JUDITH ANTONIA</t>
  </si>
  <si>
    <t>CARRANZA OSORIO MADELEINE GISELLE</t>
  </si>
  <si>
    <t>HORNA SILVA JERY RAFAEL</t>
  </si>
  <si>
    <t>ZURITA RUIZ GEAN PAUL</t>
  </si>
  <si>
    <t>VERGARA ARMAS CAROLINA STEFANI</t>
  </si>
  <si>
    <t>MERCEDES CHAVEZ FREDIX ERIBERTO</t>
  </si>
  <si>
    <t>PEREZ VARGAS CLAUDIA JULIA LYZZETH</t>
  </si>
  <si>
    <t>LIZARZABURU ABANTO YBIS AMPARO</t>
  </si>
  <si>
    <t>CABANILLAS GUTIERREZ PIERINA MILAGROS</t>
  </si>
  <si>
    <t>LESCANO AGUILAR MOYRA IDIANA</t>
  </si>
  <si>
    <t>PEREDA AGUILAR STEFANY LISSET</t>
  </si>
  <si>
    <t>URTECHO SAUNA YANDIRA YUNITSA</t>
  </si>
  <si>
    <t>VENTURA SALAZAR GABRIELA DE LOS ANGELES</t>
  </si>
  <si>
    <t>ACUÑA LIZARDO ANGELA MILAGRITOS</t>
  </si>
  <si>
    <t>ALEGRIA RUIZ LUCECITA</t>
  </si>
  <si>
    <t>IRRIBARREN FLORES MICAELA DE FATIMA</t>
  </si>
  <si>
    <t>CASTILLO SANCHEZ VIVIAN PAMELA</t>
  </si>
  <si>
    <t>CASTOPE SERRANO TRACEY VANESA</t>
  </si>
  <si>
    <t>DIAZ ACUÑA EDIT MARLENY</t>
  </si>
  <si>
    <t>HURTADO VASQUEZ LENEYDA</t>
  </si>
  <si>
    <t>INCISO CARDENAS RAQUEL JACQUELINE</t>
  </si>
  <si>
    <t>MORI CASTILLO KAREN GISSELLA</t>
  </si>
  <si>
    <t>NATIVIDAD RUIZ LISSETH JULIANA</t>
  </si>
  <si>
    <t>QUITO JULCA DANIEL</t>
  </si>
  <si>
    <t>REYES GARCIA DINA MELELI</t>
  </si>
  <si>
    <t>REYNA GARCIA YESSICA MARCELA</t>
  </si>
  <si>
    <t>RODRIGUEZ VALENCIA MARTHA NATALY</t>
  </si>
  <si>
    <t>ZUMARAN CUBEÑOS EVELYN</t>
  </si>
  <si>
    <t>MUÑOZ IZQUIERDO YULISA ARACELI</t>
  </si>
  <si>
    <t>SIMON COTRINA MIRTHA EDELMIRA</t>
  </si>
  <si>
    <t>PASTOR RIOS WALTER ALFREDO</t>
  </si>
  <si>
    <t>BACHILLER EN ADMINISTRACIÓN</t>
  </si>
  <si>
    <t>TECNICO DE ENERMERIA</t>
  </si>
  <si>
    <t>CASTILLO PEREZ KARIN FIORELLA</t>
  </si>
  <si>
    <t>JIMENEZ JIMENEZ GIANELLA ALEXANDRA</t>
  </si>
  <si>
    <t>JACINTO MORALES JENNIFER ZENAIDA</t>
  </si>
  <si>
    <t>ADMINISTRADOR DE NEGOCIOS INTERNACIONALES</t>
  </si>
  <si>
    <t>LICENCIADO EN ADMINISTRACIÓN Y NEGOCIOS INTERNACIONALES</t>
  </si>
  <si>
    <t>AVALOS LOPEZ LALI MADELEYNE</t>
  </si>
  <si>
    <t>SECRETARIA TECNICA PAD</t>
  </si>
  <si>
    <t>ALAYO ARTEAGA ELIAN ELIZABETH</t>
  </si>
  <si>
    <t>CASTILLO PLASENCIA LENNY</t>
  </si>
  <si>
    <t>RIVEROS CRUCHAGA FRANK YONEL</t>
  </si>
  <si>
    <t>BRITO REGALADO RENATO ANTONI</t>
  </si>
  <si>
    <t>ZEVALLOS RIVERA CARLA MORGANA</t>
  </si>
  <si>
    <t>PALACIOS OBESO JOSE LUIS</t>
  </si>
  <si>
    <t>ESPECIALISTA EN INGENIERIA DE MANTENIMIENTO</t>
  </si>
  <si>
    <t>LIVAQUE SUAREZ JOSE IGNACIO</t>
  </si>
  <si>
    <t>GUERRERO PAIBA EDITH ADDERLY</t>
  </si>
  <si>
    <t>CALIXTO ROJAS MARTIN ALONSO</t>
  </si>
  <si>
    <t>ARIAS MESTANZA NESTOR PAUL</t>
  </si>
  <si>
    <t>VASQUEZ YUPANQUI ENMA YUDIT</t>
  </si>
  <si>
    <t>HISTORIA</t>
  </si>
  <si>
    <t>LICENCIADA EN HISTORIA</t>
  </si>
  <si>
    <t>AVALOS HURTADO DEYSI DALILA</t>
  </si>
  <si>
    <t>ADMINISTRACIÓN BANCARIA</t>
  </si>
  <si>
    <t>MORILLO SANCHEZ RUTH NOEMI</t>
  </si>
  <si>
    <t>CASTILLO REYES ODAR HERNAN</t>
  </si>
  <si>
    <t>PAREDES RUIZ GERSON ALEXIS</t>
  </si>
  <si>
    <t>CONSULTA EXTERNA</t>
  </si>
  <si>
    <t>POMPA ABANTO RUTH WENNE</t>
  </si>
  <si>
    <t>PADILLA ROSADO MONICA LORENA</t>
  </si>
  <si>
    <t>SECRETARIA EJEUCTIVA</t>
  </si>
  <si>
    <t>VIGO VIDAL CARLOS FREDY</t>
  </si>
  <si>
    <t>PUICON CRUZ PAOLA MARIANELLA</t>
  </si>
  <si>
    <t>QUISPE REYES JESUS ANTONIO</t>
  </si>
  <si>
    <t>REYES CRUZ BRISSI NOHELIA</t>
  </si>
  <si>
    <t>ANHUAMAN ÑIQUE RAUL</t>
  </si>
  <si>
    <t>PALACIOS AVILA DIEGO JOSE</t>
  </si>
  <si>
    <t>ANDONAYRE RODRIGUEZ YAMELY ALEXANDRA</t>
  </si>
  <si>
    <t>HORNA BAZAN ADRIANA FIORELA</t>
  </si>
  <si>
    <t>MAURICIO PALOMARES JIM</t>
  </si>
  <si>
    <t>ENFERMERA/O GENERAL</t>
  </si>
  <si>
    <t>AMAYA MASIAS BIBI XIOSMAHARA</t>
  </si>
  <si>
    <t>LICENCIADO/A EN ENFERMERIA</t>
  </si>
  <si>
    <t>BERNUI SALAS SUSAN NATHALI</t>
  </si>
  <si>
    <t>ROSALES VELASQUEZ MINKELI JUDITH</t>
  </si>
  <si>
    <t>VIGO SEMINARIO KAREN MARIA</t>
  </si>
  <si>
    <t>ZAVALETA VASQUEZ MERCY KATHERINE</t>
  </si>
  <si>
    <t>ABANTO ROBLES CONSUELO ASUCENA</t>
  </si>
  <si>
    <t>TECNICO PROFESIONAL EN ENFERMERIA</t>
  </si>
  <si>
    <t>CASTRO ESPEJO TERESA JESUS</t>
  </si>
  <si>
    <t>GUERRA DAVILA CRISTIAN OMAR</t>
  </si>
  <si>
    <t>HUARIPATA BURGOS SARA ISABEL</t>
  </si>
  <si>
    <t>PAREDES RUIZ KARLA LIZET</t>
  </si>
  <si>
    <t>POMATANTA CABRERA MIRIAM ELIZABETH</t>
  </si>
  <si>
    <t>SANCHEZ PAJARES CESAR ENRIQUE</t>
  </si>
  <si>
    <t>AGUILAR MARIN JIMMY WILLY</t>
  </si>
  <si>
    <t>LOYOLA ESTRADA THELMO RUBEN</t>
  </si>
  <si>
    <t>CABRERA ROJAS LIZBETH ALEXANDRA JANNETTE</t>
  </si>
  <si>
    <t>DIRECTOR GENERAL</t>
  </si>
  <si>
    <t>FERNANDEZ SANCHEZ CESAR AUGUSTO</t>
  </si>
  <si>
    <t>JEFE DE OFICINA</t>
  </si>
  <si>
    <t>REVILLA PAREDES CESAR ROBERTO</t>
  </si>
  <si>
    <t>SALAZAR CHERO PATRICIA RAQUEL</t>
  </si>
  <si>
    <t>VARGAS PASTOR CLAUDIA VALERIE</t>
  </si>
  <si>
    <t>ESPINOLA QUIPUZCO FRANCIS ALBERTH</t>
  </si>
  <si>
    <t>MEDINA AGUILAR ALEX EDUARDO</t>
  </si>
  <si>
    <t>PAREDES RUIZ CECILIA LORENA</t>
  </si>
  <si>
    <t>MORON VASQUEZ DORA PAULA</t>
  </si>
  <si>
    <t>DE LA PIEDRA DELGADO CARLITA BEATRIZ</t>
  </si>
  <si>
    <t>LLEMPEN SOLANO ROCIO DEL PILAR</t>
  </si>
  <si>
    <t>CUSTODIO SOLIS ESTHER LIZBETH</t>
  </si>
  <si>
    <t>VASQUEZ DIESTRA FIORELLA MILAGROS</t>
  </si>
  <si>
    <t>VASQUEZ VILCHEZ IRENE</t>
  </si>
  <si>
    <t>ROLANDO CAMPOVERDE MARIA D'JESUS MARGARITA</t>
  </si>
  <si>
    <t>LEAL RONDON CINTHIA LUCIA</t>
  </si>
  <si>
    <t>CARRANZA LEON VANESSA MILAGROS</t>
  </si>
  <si>
    <t>ABANTO RODRIGUEZ DAYANA STEFANY</t>
  </si>
  <si>
    <t>GERONIMO AQUINO GLORIA ARACELI</t>
  </si>
  <si>
    <t>TECNICO EN SECRETARIADO EJECUTIVO</t>
  </si>
  <si>
    <t>CHAVARRY DIAZ MELANIE FIORELLA</t>
  </si>
  <si>
    <t>CAJERO/A</t>
  </si>
  <si>
    <t>MURGA SANCHEZ DANIEL SANTOS</t>
  </si>
  <si>
    <t>LEYVA QUEZADA FLOR MARIA DEL PILAR</t>
  </si>
  <si>
    <t>SECRETARIA/O</t>
  </si>
  <si>
    <t>LECA ARANA ROSA MERCEDES</t>
  </si>
  <si>
    <t>RODRIGUEZ URBINA YANIRA YAJAIRA</t>
  </si>
  <si>
    <t>LICENCIADO/A EN TRABAJO SOCIAL</t>
  </si>
  <si>
    <t>VALLES VALVERDE ALICIA ANGELITA</t>
  </si>
  <si>
    <t>ESPECIALISTA EN ORIENTACION EN SALUD</t>
  </si>
  <si>
    <t>ALCANTARA MENDOZA ROSIBELL AMELI</t>
  </si>
  <si>
    <t>OLIVRY CORTEZ JEAN PIERR</t>
  </si>
  <si>
    <t>VASQUEZ AGUIRRE JAIR DARNLEY</t>
  </si>
  <si>
    <t>CHACON VELASQUEZ SANDRA IVONNE</t>
  </si>
  <si>
    <t>TECNICO EN LABOATORIO CLINICO</t>
  </si>
  <si>
    <t>403 SALUD TRUJILLO SUR OESTE</t>
  </si>
  <si>
    <t>CAS LEY N° 31131</t>
  </si>
  <si>
    <t>ALZA LANDEO GUSTAVO FERNANDO</t>
  </si>
  <si>
    <t>INDETERMIANDO</t>
  </si>
  <si>
    <t>TECNICO/A EN SERVICIOS GENERALES I</t>
  </si>
  <si>
    <t>AZABACHE CARPIO CESAR MANUEL</t>
  </si>
  <si>
    <t>* SIN PROFESIÓN NI CARRERA TÉCNICA</t>
  </si>
  <si>
    <t>BOZZETA SANCHEZ JERICO GIOVANNI</t>
  </si>
  <si>
    <t>CASTRO RODRIGUEZ JOSE ALFREDO</t>
  </si>
  <si>
    <t>TECNICO/A ADMINISTRATIVO I</t>
  </si>
  <si>
    <t>DIAZ ALVAREZ CRISTIAN GIUSEPPI</t>
  </si>
  <si>
    <t>CONTADOR/A I</t>
  </si>
  <si>
    <t>SANCHEZ GALVEZ JEFFERSON MAXIMO</t>
  </si>
  <si>
    <t>SANCHEZ LANDERS MANUEL MARIO ANIBAL</t>
  </si>
  <si>
    <t>TECNICO/A EN SOPORTE INFORMATICO</t>
  </si>
  <si>
    <t>SUAREZ SALINAS JULIA ISABEL</t>
  </si>
  <si>
    <t>TECNICO EN COMPUTACION E INFORMATICA/EN COMPUTADORAS</t>
  </si>
  <si>
    <t>VASQUEZ NIETO SABINA MARGOT</t>
  </si>
  <si>
    <t>TECNICO ADMINISTRADOR</t>
  </si>
  <si>
    <t>CASAMAYOR VILCA DIANA DEYCI</t>
  </si>
  <si>
    <t>ENFERMERA(O)</t>
  </si>
  <si>
    <t>ACHATA RODRIGUEZ CRISTINA MILUZKA</t>
  </si>
  <si>
    <t>INGENIERO DE SISTEMAS E INFORMATICA</t>
  </si>
  <si>
    <t>TECNICO/A EN ENFERMERIA I</t>
  </si>
  <si>
    <t>AMASIFUEN RENGIFO JARMIN</t>
  </si>
  <si>
    <t>GUTIERREZ AVILA YENNY YUDITH</t>
  </si>
  <si>
    <t>ASISTENTE/A TECNICO/A SECRETARIAL</t>
  </si>
  <si>
    <t>INCA DIESTRA JESSICA JACKELIN</t>
  </si>
  <si>
    <t>CABRERA PORTILLA WILSON ANTONIO</t>
  </si>
  <si>
    <t>TRABAJADOR/A DE SERVICIOS GENERALES</t>
  </si>
  <si>
    <t>MURRUGARRA CASTRO JOSE LUIS</t>
  </si>
  <si>
    <t>CUBAS LLAXACONDOR HERMINIA ROSITA</t>
  </si>
  <si>
    <t>ESPINOZA SIGUENZA CARMEN ROSA</t>
  </si>
  <si>
    <t>VILLANUEVA SANCHEZ MARILU JESUS</t>
  </si>
  <si>
    <t>BROCCA PADILLA DIEGO LUIS ENRIQUE</t>
  </si>
  <si>
    <t>TECNICO/A EN MANTENIMIENTO</t>
  </si>
  <si>
    <t>ROSARIO LLACTAHUACCHA ALAN GABRIEL</t>
  </si>
  <si>
    <t>GUEVARA VALVERDE JULIO CESAR</t>
  </si>
  <si>
    <t>PAREDES VILLALOBOS CARLOS ENRIQUE</t>
  </si>
  <si>
    <t>PEREDA SANCHEZ BELGICA LORENA</t>
  </si>
  <si>
    <t>VILLANUEVA SANCHEZ KATHERINE LUZ</t>
  </si>
  <si>
    <t>REYES ARANDA KARINA IVONNE</t>
  </si>
  <si>
    <t>CASTILLO TEJADA SAYRA STEFANI</t>
  </si>
  <si>
    <t>ORBEGOSO PONCE GLENDA JOHANY</t>
  </si>
  <si>
    <t>TECNICO/A EN LABORATORIO I</t>
  </si>
  <si>
    <t>CASTILLO DIESTRA JAIME ALEJANDRO</t>
  </si>
  <si>
    <t>TECNICO LABORATORISTA</t>
  </si>
  <si>
    <t>BENAVIDES FERNANDEZ NELLY DEL CARMEN</t>
  </si>
  <si>
    <t>CASTILLO TEJADA XEOSMARA YENDA</t>
  </si>
  <si>
    <t>TRUJILLO TORRES OMER EZEQUIEL</t>
  </si>
  <si>
    <t>LOPEZ LIHON ROXANA</t>
  </si>
  <si>
    <t>ZAVALETA RODRIGUEZ ANTONIA FLORENCIA</t>
  </si>
  <si>
    <t>SANCHEZ GORDILLO CARLOS HUMBERTO</t>
  </si>
  <si>
    <t>SALDAÑA RODRIGUEZ SALLY</t>
  </si>
  <si>
    <t>ESPECIALISTA ADMINISTRATIVO I</t>
  </si>
  <si>
    <t>GARCIA AGUILAR GABRIELA JUDITH</t>
  </si>
  <si>
    <t>BIOLOGO/A</t>
  </si>
  <si>
    <t>GIL RUIZ BIRMANIA HOLANDA</t>
  </si>
  <si>
    <t>TECNICO/A EN RADIOLOGIA</t>
  </si>
  <si>
    <t>GUERRERO NEIRA LUZ MARIA</t>
  </si>
  <si>
    <t>TECNOLOGO MEDICO RADIOLOGIA</t>
  </si>
  <si>
    <t>JULCA DIAZ LINDLEY PEDRO</t>
  </si>
  <si>
    <t>MELENDEZ JARA LUIS ANANIAS</t>
  </si>
  <si>
    <t>TECNICO/A EN NUTRICION I</t>
  </si>
  <si>
    <t>NARRO SOLANO PILAR DEL CARMEN</t>
  </si>
  <si>
    <t>PEREZ RODRIGUEZ KATIA FIORELLA</t>
  </si>
  <si>
    <t>LLERENA OTINIANO MARIA ISABEL</t>
  </si>
  <si>
    <t>DURAND VILELA GONZALO</t>
  </si>
  <si>
    <t>RUBIO ROJAS KARLA PAOLA</t>
  </si>
  <si>
    <t>CHUMBE GALARZA JUAN ARMANDO</t>
  </si>
  <si>
    <t>INCA MELENDEZ MARIELA MEDALIT</t>
  </si>
  <si>
    <t>BACILIO PEREZ DIANA ARACELI</t>
  </si>
  <si>
    <t>PELAEZ ESQUERRE CARLOS ALBERTO</t>
  </si>
  <si>
    <t>SANDOVAL CUEVA LUZ ELENA</t>
  </si>
  <si>
    <t>CASTRO VALDERRAMA DORIAN SISINIA</t>
  </si>
  <si>
    <t>TRABAJADOR/A SOCIAL</t>
  </si>
  <si>
    <t>RONDO GAVIDIA SILVIA GEORGINA</t>
  </si>
  <si>
    <t>TRABAJADOR(A) SOCIAL</t>
  </si>
  <si>
    <t>CHAVEZ BAZAN TANIA HOMAIRA</t>
  </si>
  <si>
    <t>POLO TACANGA ROSA LUZ</t>
  </si>
  <si>
    <t>POLO CALDERON ZARA ELIZABETH</t>
  </si>
  <si>
    <t>ZERPA CHAVEZ CLAUDIA CAROLINA</t>
  </si>
  <si>
    <t>ULLOA BROCCA EVELYN GISELA</t>
  </si>
  <si>
    <t>TAMAYO CARRANZA DIANA MICAELA</t>
  </si>
  <si>
    <t>CRUZ LAZARO CHRISTIAN LARK</t>
  </si>
  <si>
    <t>POLO CASTILLO VERONICA LISSETH</t>
  </si>
  <si>
    <t>ABRAMONTE SOSA JHON PAUL</t>
  </si>
  <si>
    <t>CARDENAS JARA LOURDES NOELIA</t>
  </si>
  <si>
    <t>MENDEZ ANGULO ROSA OFELIA</t>
  </si>
  <si>
    <t>LEON JACINTO PAOLA LISETH</t>
  </si>
  <si>
    <t>VALENCIA COSME MARITZA DORIS</t>
  </si>
  <si>
    <t>ESPINOZA QUIPAN DENNIS ANDREE</t>
  </si>
  <si>
    <t>LEYVA QUISPE WENDY XIOMARA</t>
  </si>
  <si>
    <t>YNGUIL MUÑOZ WILLIAM FRANCISCO</t>
  </si>
  <si>
    <t>VEGA POLO LESLY JULISSA</t>
  </si>
  <si>
    <t>ESTRADA IGLESIAS NADITH ANALY</t>
  </si>
  <si>
    <t>RODRIGUEZ DIAZ JUANA BEATRIZ</t>
  </si>
  <si>
    <t>AGUILAR GARCIA MIRIAN YSABEL</t>
  </si>
  <si>
    <t>MANTILLA LAGUNA ROSA LIDIA</t>
  </si>
  <si>
    <t>CERNA ZAVALA INGRID ELIZABETH</t>
  </si>
  <si>
    <t>DESCALZI RODRIGUEZ ROSA INES</t>
  </si>
  <si>
    <t>JEFE/A DE OFICINA</t>
  </si>
  <si>
    <t>MEDEROS MONTERO CINTHIA IVONNE</t>
  </si>
  <si>
    <t>LOPEZ GAMARRA ALIDA MERCEDES</t>
  </si>
  <si>
    <t>PEREZ ARENAZA LISSETH FIORELA</t>
  </si>
  <si>
    <t>CAS(1057)</t>
  </si>
  <si>
    <t>MENDOZA BRIONES ANA MARIA</t>
  </si>
  <si>
    <t>GUZMAN RODRIGUEZ LIZBETH MILAGROS</t>
  </si>
  <si>
    <t>CIEZA SIFUENTES LIZETTE KAREN</t>
  </si>
  <si>
    <t>CONTRATO CAS-TEMPORAL</t>
  </si>
  <si>
    <t>CRUZ CASTILLO JORGE LUIS</t>
  </si>
  <si>
    <t>SALGADO ROJAS CYNTHIA MARIEGRACE</t>
  </si>
  <si>
    <t>GONZALEZ URBINA DORIS EMILIA GEORGETH</t>
  </si>
  <si>
    <t>ESPECIALISTA EN SOPORTE INFORMATICO</t>
  </si>
  <si>
    <t>BURGOS GARCIA ABEL DEL CARMEN</t>
  </si>
  <si>
    <t>MERINO SAMANA ULISES RONALD</t>
  </si>
  <si>
    <t>MARCELO RODRIGUEZ JOSE CARLOS</t>
  </si>
  <si>
    <t>FLORES ALTAMIRANO YULISSA</t>
  </si>
  <si>
    <t>BELTRAN DIESTRA ROSARIO DEL PILAR</t>
  </si>
  <si>
    <t>QUIROZ ORIHUELA JUAN CARLOS</t>
  </si>
  <si>
    <t>VALDEZ AZAÑERO YOBANY YANETH</t>
  </si>
  <si>
    <t>JACOBO ARMAS ANTONIA LISBET</t>
  </si>
  <si>
    <t>VIGO LEIVA ANGELITA MILAGRITOS</t>
  </si>
  <si>
    <t>BARRANTES ESCOBAR SAMIR ELISAMA</t>
  </si>
  <si>
    <t>ALAS RIOS MARVIN DAVID</t>
  </si>
  <si>
    <t>BENITES BECERRA MARYORI JOANA</t>
  </si>
  <si>
    <t>HERRERA ZARATE ANGHE LISBET</t>
  </si>
  <si>
    <t>CASTILLO SALINAS JACQUELINE MILAGROS</t>
  </si>
  <si>
    <t>CIENCIAS POLITICAS</t>
  </si>
  <si>
    <t>GARCIA SAAVEDRA SILVIA STEPHANY</t>
  </si>
  <si>
    <t>CHUQUIMANGO VERA DEYBIN BRAYAMS</t>
  </si>
  <si>
    <t>MOSQUERA SANDOVAL ANTHONY BENITO</t>
  </si>
  <si>
    <t>GARCIA CAVERO ANA CECILIA</t>
  </si>
  <si>
    <t>CAS LEY N° 31538</t>
  </si>
  <si>
    <t>GONZA AGUILERA SEGUNDO MARTIN</t>
  </si>
  <si>
    <t>LAIZA CUEVA ZOILA ELIZABETH</t>
  </si>
  <si>
    <t>ALAYO VIDAL MARIA ELIZABETH</t>
  </si>
  <si>
    <t>CAMACHO SOLORZANO MARIA TERESA DE JESUS</t>
  </si>
  <si>
    <t>PISCOCHE VALVERDE YELINA MADELEYNE</t>
  </si>
  <si>
    <t>VILCHEZ CARRILLO SUSY RAQUEL</t>
  </si>
  <si>
    <t>ARISTA MONTES MARIA DE LOS ANGELES</t>
  </si>
  <si>
    <t>FERNANDEZ TABOADA ELIZABETH</t>
  </si>
  <si>
    <t>RODRIGUEZ QUEZADA ROSA YSABEL</t>
  </si>
  <si>
    <t>URCOS TAMARA JESICA</t>
  </si>
  <si>
    <t>ROJAS AMAYA ROSARIO ELIZABET</t>
  </si>
  <si>
    <t>CRUZ HUAMAN EDITH OLINDA</t>
  </si>
  <si>
    <t>TECNICO DE LA SALUD</t>
  </si>
  <si>
    <t>BENITES GOMEZ CHRISTIAN HERNANDO</t>
  </si>
  <si>
    <t>ORDOÑEZ SULLON CRISTHIAM MEDIN</t>
  </si>
  <si>
    <t>BALLARDO ARCE CARMEN MARILIN</t>
  </si>
  <si>
    <t>MIÑANO TERRONES KEVERLIN JENNY</t>
  </si>
  <si>
    <t>VEJARANO GARCIA NEREYDA OLINDA</t>
  </si>
  <si>
    <t>PUENTE RUIZ DENIS FERNANDO</t>
  </si>
  <si>
    <t>CASOS PORTOCARRERO KARLA LUZ DEL ROCIO</t>
  </si>
  <si>
    <t>RAMOS TERRONES SHEILA JESSICA</t>
  </si>
  <si>
    <t>COTERA ORBEGOZO SARVIA INES</t>
  </si>
  <si>
    <t>RODRIGUEZ AGUILAR CINTHYA YSABEL</t>
  </si>
  <si>
    <t>SANCHEZ SOTO MANUEL EDUARDO</t>
  </si>
  <si>
    <t>COLLAVE ALVARADO SUSAN ROCIO</t>
  </si>
  <si>
    <t>VERA OLIVARES GABY SANDRA</t>
  </si>
  <si>
    <t>DIAZ HERNANDEZ JUAN RENE</t>
  </si>
  <si>
    <t>TECNICO/A EN FARMACIA I</t>
  </si>
  <si>
    <t>VALDERRAMA VELA DINA JANETH</t>
  </si>
  <si>
    <t>TECNICO DE FARMACIA</t>
  </si>
  <si>
    <t>CUEVA AQUINO ROSMERY TANIA</t>
  </si>
  <si>
    <t>CASTAÑEDA POZO LUIS EDUARDO</t>
  </si>
  <si>
    <t>ROMAN RAMOS ROSA MARIA</t>
  </si>
  <si>
    <t>SERNAQUE MOGOLLON YULISSA</t>
  </si>
  <si>
    <t>ODAR SAMPE DIANA VIRGINIA</t>
  </si>
  <si>
    <t>VERGARA CELIS JAVIER EDUARDO</t>
  </si>
  <si>
    <t>ZAVALETA JUAREZ SUSSY MARICARMEN</t>
  </si>
  <si>
    <t>AUXILIAR DE FARMACIA</t>
  </si>
  <si>
    <t>REYES VIERA JAHN PIERE</t>
  </si>
  <si>
    <t>CARBAJAL ESQUIVEL GLORIA EMELDA</t>
  </si>
  <si>
    <t>DIAZ INFANTES ANA LAURA</t>
  </si>
  <si>
    <t>MORALES MUÑOZ FRANCIS VANESSA</t>
  </si>
  <si>
    <t>RODRIGUEZ BOCANEGRA CYNTHIA MERCEDES</t>
  </si>
  <si>
    <t>RODRIGUEZ YUPANQUI KARLA NATHALY</t>
  </si>
  <si>
    <t>CORRALES REYES KAROL ELIZABETH</t>
  </si>
  <si>
    <t>RODRIGUEZ ALIAGA ROSITA LISSET</t>
  </si>
  <si>
    <t>CALERO ESPINOZA MANUEL</t>
  </si>
  <si>
    <t>TECNOLOGO MEDICO LABORATORIO CLINICO Y ANATOMIA PATOLOGICA</t>
  </si>
  <si>
    <t>AGUILERA RODRIGUEZ MARISELA SOFIA</t>
  </si>
  <si>
    <t>CORONEL DAVALOS JUAN CARLOS</t>
  </si>
  <si>
    <t>ISIDRO BONIFACIO JUAN CARLOS</t>
  </si>
  <si>
    <t>LAZO VASQUEZ ANNELICE GEORGINA</t>
  </si>
  <si>
    <t>ALVARADO RODRIGUEZ KELLY DEL ROSARIO</t>
  </si>
  <si>
    <t>RODRIGUEZ RODRIGUEZ EMERSON PAULO</t>
  </si>
  <si>
    <t>TECNICO ELECTRICISTA EN GENERAL</t>
  </si>
  <si>
    <t>CORONADO RIVERA ERIKA FIORELLA</t>
  </si>
  <si>
    <t>BENITES REVILLA DIANA LUCIA</t>
  </si>
  <si>
    <t>DIAZ SANCHEZ ANGELA LISSET</t>
  </si>
  <si>
    <t>RODRIGUEZ FERNANDEZ MELISSA YURICA</t>
  </si>
  <si>
    <t>MARQUINA BAZAN KATHERIN LISSET</t>
  </si>
  <si>
    <t>ESPEJO VALDEZ YANG PIERRE WILSON</t>
  </si>
  <si>
    <t>VARGAS RODRIGUEZ JUAN ALBERTO</t>
  </si>
  <si>
    <t>JUAREZ CHAVEZ ALEXA DIDI</t>
  </si>
  <si>
    <t>SILVA GARCIA ELENA JACKELINE</t>
  </si>
  <si>
    <t>MEGO DIAZ ELMA DEL ROSARIO</t>
  </si>
  <si>
    <t>ANGULO GUEVARA KARIN MILAGROS</t>
  </si>
  <si>
    <t>MENDOZA VALDEZ BEATRIZ</t>
  </si>
  <si>
    <t>BERMUDEZ QUISPE MEYSI YOSELINE</t>
  </si>
  <si>
    <t>SILVA BOYD KARLA JENIFFER</t>
  </si>
  <si>
    <t>CASTILLO CALDERON TEOFILO ERARDO</t>
  </si>
  <si>
    <t>RUIZ VALERIO SANDRA YUDIT</t>
  </si>
  <si>
    <t>QUISPE SALDAÑA ROSITA</t>
  </si>
  <si>
    <t>ZAPATA VARGAS GABRIELA ALEJANDRA</t>
  </si>
  <si>
    <t>LUJAN MARIÑOS IRMA ROSEL</t>
  </si>
  <si>
    <t>TECNOLOGO MEDICO TERAPIA FISICA Y REHABILITACION</t>
  </si>
  <si>
    <t>DIAZ LEON FLOR MAGALITA</t>
  </si>
  <si>
    <t>MEZA SANDOVAL ANALUCIA RAQUEL</t>
  </si>
  <si>
    <t>VALDIVIEZO ARAUJO JHON CARLOS</t>
  </si>
  <si>
    <t>LEIVA AZNARAN KATHYA NATHALY</t>
  </si>
  <si>
    <t>CHACON RAMIREZ CHRISTIAN ENRIQUE</t>
  </si>
  <si>
    <t>CUADRA SEMINARIO ROGELIO ESTEBAN</t>
  </si>
  <si>
    <t>ARAUJO ALVA NAYASSELINE LAYDIR</t>
  </si>
  <si>
    <t>CACHAY VILLANUEVA PAMELA UXUA</t>
  </si>
  <si>
    <t>CASTILLO FONSECA ALICE YULIANA DEL ROCIO</t>
  </si>
  <si>
    <t>DIAZ VIGO JESUS ANDRES</t>
  </si>
  <si>
    <t>GUZMAN NORIEGA MILAGRITOS ISABEL</t>
  </si>
  <si>
    <t>HILARIO CASTRO CYNTHIA JENNIFER</t>
  </si>
  <si>
    <t>LOPEZ ECHEVARRIA HELEN MARYLIN</t>
  </si>
  <si>
    <t>MARCHENA RODRIGUEZ JACKELINE MIRELLA</t>
  </si>
  <si>
    <t>QUIROZ MURGA KAROLINE FRANSHESCA</t>
  </si>
  <si>
    <t>URQUIZO CESPEDES MARIA JUANA</t>
  </si>
  <si>
    <t>OTINIANO RUIZ MIGUEL ANGEL</t>
  </si>
  <si>
    <t>SILVA HUAMAN EVA MARIA</t>
  </si>
  <si>
    <t>ALVAREZ ARCE MABEL YANNETT</t>
  </si>
  <si>
    <t>RUIZ RODRIGUEZ ANA MARIA DEL PILAR</t>
  </si>
  <si>
    <t>DIAZ GALVEZ HUBERT GERARDO</t>
  </si>
  <si>
    <t>ARTEAGA VIDAL YESSICA LISETH</t>
  </si>
  <si>
    <t>BURGOS CHOMBA CINTYA MARISOL</t>
  </si>
  <si>
    <t>CALDERON QUEVEDO JESUS ESMILDA</t>
  </si>
  <si>
    <t>CHACON MAURICIO LITA LUZ</t>
  </si>
  <si>
    <t>CHUQUIVIGUEL PORTILLA ALEX FEDERICO</t>
  </si>
  <si>
    <t>CORNELIO REYES ERIKA KATHERINE</t>
  </si>
  <si>
    <t>CORTEZ SEMBRERA ROSA MARIBEL</t>
  </si>
  <si>
    <t>DIAZ CASTILLO CINTHIA LEONOR</t>
  </si>
  <si>
    <t>GARCIA SALINAS ELIA</t>
  </si>
  <si>
    <t>GIL ALIPIO SONIA ELENA</t>
  </si>
  <si>
    <t>GUEVARA MARCELO YULY MARIBEL</t>
  </si>
  <si>
    <t>JULIAN BARRETO NELIDA SILVIA</t>
  </si>
  <si>
    <t>MELENDEZ CARRION KEYKO KASSANDRA</t>
  </si>
  <si>
    <t>NEGREIROS LUJAN MARLENI RAQUEL</t>
  </si>
  <si>
    <t>RAMIREZ PECHE ELIZABETH</t>
  </si>
  <si>
    <t>RIMARACHIN TORRES DORA</t>
  </si>
  <si>
    <t>VARELA AGUILAR YOVANNA VANESSA</t>
  </si>
  <si>
    <t>RAMOS QUISPE NOEMI LILIANY</t>
  </si>
  <si>
    <t>LOZADA DIAZ YHELBY DANERY</t>
  </si>
  <si>
    <t>RUIZ VERA CESAR OMAR</t>
  </si>
  <si>
    <t>VILLANUEVA PEREZ PAOLA CONSUELO</t>
  </si>
  <si>
    <t>ALTAMIRANO HUAMAN GAYRLIN</t>
  </si>
  <si>
    <t>POLO VARGAS YURI NIKOLAI</t>
  </si>
  <si>
    <t>CASTILLO BENITES CARLOS MIGUEL</t>
  </si>
  <si>
    <t>CHAVEZ VERGARA LENIN ORLANDO</t>
  </si>
  <si>
    <t>BARRANTES SALDARRIAGA SORAYA</t>
  </si>
  <si>
    <t>MONTENEGRO DIAZ CYNTHIA STEFANNY</t>
  </si>
  <si>
    <t>RODRIGUEZ AMAYA KARINA MARIBEL</t>
  </si>
  <si>
    <t>IRAITA ESPINOZA ROSALIA VERONICA</t>
  </si>
  <si>
    <t>CONTRERAS ZAVALETA YANY BAEZA</t>
  </si>
  <si>
    <t>SANDOVAL ALTAMIRANO KATHERINE YINETT</t>
  </si>
  <si>
    <t>ESPINOZA BOYER MIREILLY LISBETH</t>
  </si>
  <si>
    <t>RIVEROS HERNANDEZ OLMEDO NEYRA</t>
  </si>
  <si>
    <t>YBAÑEZ GUZMAN TERESA MILAGROS</t>
  </si>
  <si>
    <t>FLORES GARCIA IMELDA MARISELA</t>
  </si>
  <si>
    <t>DONET CORDOVA KAREN MADELEINE</t>
  </si>
  <si>
    <t>ROJAS VEGA LIZZETH</t>
  </si>
  <si>
    <t>FARROÑAN ANACLETO IRIS DIANA</t>
  </si>
  <si>
    <t>CABELLO TUME ERICK ARTURO JUNIOR</t>
  </si>
  <si>
    <t>AUXILIAR ASISTENCIAL</t>
  </si>
  <si>
    <t>HERRERA GUANILO MARCEL STEFANO</t>
  </si>
  <si>
    <t>ZUÑIGA MONSALVE KETTY OFELIA</t>
  </si>
  <si>
    <t>VASQUEZ ANHUAMAN IRIS ZORAIDA</t>
  </si>
  <si>
    <t>RODRIGUEZ CERNA ANGHEI YANINA</t>
  </si>
  <si>
    <t>ROMERO SANCHEZ YOANI MARIBEL</t>
  </si>
  <si>
    <t>ALVARADO SEMINARIO LUIS ALFREDO</t>
  </si>
  <si>
    <t>ROJAS GARCIA ADELA JHASMIN</t>
  </si>
  <si>
    <t>MIRANDA CHIGNE JAVIER ANTONIO</t>
  </si>
  <si>
    <t>PASCUAL VALVERDE RONALD</t>
  </si>
  <si>
    <t>TECNICO/A EN ENFERMERIA II</t>
  </si>
  <si>
    <t>MARQUINA SALVATIERRA MARINA ELIZA</t>
  </si>
  <si>
    <t>BLAS SALAS JESSICA EMPERATRIZ</t>
  </si>
  <si>
    <t>SOLANO VILLANUEVA IRIS GIOVANNA</t>
  </si>
  <si>
    <t>SANCHEZ GALLARDO MILAGRITOS DEL ROCIO</t>
  </si>
  <si>
    <t>HONORIO ALVA ZAIRA LUCIA</t>
  </si>
  <si>
    <t>MUDARRA SARE JOSUE ABIMAEL</t>
  </si>
  <si>
    <t>GONZALEZ RODRIGUEZ INGRID DARIVET</t>
  </si>
  <si>
    <t>FARRO ARIAS SHALOM JAEL</t>
  </si>
  <si>
    <t>PANTA ALCANTARA LISSET DEL PILAR</t>
  </si>
  <si>
    <t>CRUZ SOUZA MILAGROS FIORELLA</t>
  </si>
  <si>
    <t>VENTURA RODRIGUEZ ARELI ANAIS</t>
  </si>
  <si>
    <t>CABRERA OTINIANO LOURDES JOSSELYN</t>
  </si>
  <si>
    <t>DELGADO SEVILLANO ROSA LINDA YDELSA</t>
  </si>
  <si>
    <t>URQUIAGA RUIZ MELISSA KATERYNE</t>
  </si>
  <si>
    <t>GARCIA AGURTO ERIKA MARIBEL</t>
  </si>
  <si>
    <t>BLAS SALAS JONATHAN PAUL</t>
  </si>
  <si>
    <t>TECNICO EN GASTRONOMIA Y ARTE CULINARIO</t>
  </si>
  <si>
    <t>COLMENAREZ ROJAS CARLA VALENTINA</t>
  </si>
  <si>
    <t>SARMIENTO PEREZ VIVIANA GRACIELA</t>
  </si>
  <si>
    <t>GUTIERREZ AVILA FRANK CRISTHIAN</t>
  </si>
  <si>
    <t>TECNICO MANTENIMIENTO DE MAQUINARIA PESADA</t>
  </si>
  <si>
    <t>ROSALES ALTAMIRANO JOSE FIDEL</t>
  </si>
  <si>
    <t>HUAILLA CHAUPE MARIA FERNANDA</t>
  </si>
  <si>
    <t>REYES BACILIO YESENIA JUDITH</t>
  </si>
  <si>
    <t>CISNEROS TRUJILLO YERLY PAMELA</t>
  </si>
  <si>
    <t>CRUZ CRUZ YURIKO YBETH</t>
  </si>
  <si>
    <t>ALBARRAN RONCAL MARIA ANALI</t>
  </si>
  <si>
    <t>PEREZ RODRIGUEZ NITZIA ANNHIEL</t>
  </si>
  <si>
    <t>ABANTO BRAVO SEGUNDO ELOY</t>
  </si>
  <si>
    <t>CAVERO BERNAL MARIA YOVANA</t>
  </si>
  <si>
    <t>CASTREJON VERASTEGUI MARIA CONSUELO</t>
  </si>
  <si>
    <t>CHAVEZ LAZARO DANIXA YOSIBEL</t>
  </si>
  <si>
    <t>ROMERO CAMPOS EVELIN AIRICEL</t>
  </si>
  <si>
    <t>CASTAÑEDA MOYA MAYRA MARIBEL</t>
  </si>
  <si>
    <t>RAFAEL REYMUNDO DENIS ANAVELI</t>
  </si>
  <si>
    <t>PACHERRES GUANILO ELVIA ANAI</t>
  </si>
  <si>
    <t>FLORES EUSTAQUIO JULIA AMERIDA</t>
  </si>
  <si>
    <t>CABRERA SORIANO DORIS MARITA</t>
  </si>
  <si>
    <t>PEREZ TAMAYO LUIS ABRAHAM</t>
  </si>
  <si>
    <t>PADILLA CASTILLO EDWIN CRISTHIAN</t>
  </si>
  <si>
    <t>ALVAREZ MAQUI YAKELINE JUANA</t>
  </si>
  <si>
    <t>PULACHE PARIATON ALIX FABIOLA</t>
  </si>
  <si>
    <t>NOLE LUPU MARIA MARLENY</t>
  </si>
  <si>
    <t>REYES MALDONADO CECILIA LISSET</t>
  </si>
  <si>
    <t>VALERA VALLEJOS TATIANA MARISELA</t>
  </si>
  <si>
    <t>BOCANEGRA HORNA DIANA ERIKA</t>
  </si>
  <si>
    <t>AZAÑERO SANCHEZ PENELOPE SOLEDAD</t>
  </si>
  <si>
    <t>GIRALDO TORRES FIORELLA ALEJANDRA</t>
  </si>
  <si>
    <t>RODRIGUEZ CABALLERO MARIA ANGELICA</t>
  </si>
  <si>
    <t>REYNA RAMIREZ MILAGROS KATHERINE</t>
  </si>
  <si>
    <t>OLOYA MORENO ESTHER MAGALY</t>
  </si>
  <si>
    <t>LOPEZ ARGOMEDO LORENA SOLEDAD</t>
  </si>
  <si>
    <t>FERRADAS SOLAR JORGE JOSE FELIX</t>
  </si>
  <si>
    <t>OTINIANO FLORES JENNY HANGHY</t>
  </si>
  <si>
    <t>BAZAN CAJUSOL HENRY ROGER</t>
  </si>
  <si>
    <t>GARCIA VELASQUEZ KATY LLANIXA</t>
  </si>
  <si>
    <t>SANCHEZ GRANDA JELICSSA MILAGRITOS</t>
  </si>
  <si>
    <t>GAMBOA CASTILLO ERIKA ELIZABETH</t>
  </si>
  <si>
    <t>GIL REYES KATIA ESTEFANY</t>
  </si>
  <si>
    <t>ACOSTA CHAVEZ HILARY NICOLE</t>
  </si>
  <si>
    <t>SANCHEZ PALACIOS STEFANY THALIA</t>
  </si>
  <si>
    <t>RODRIGUEZ ZAVALETA ELIZA KHIABET</t>
  </si>
  <si>
    <t>GUANILO YENGLE YURIKA YAMILLE</t>
  </si>
  <si>
    <t>VALDEZ GARCIA FLOR FIORELLA</t>
  </si>
  <si>
    <t>PEÑA ORTIZ CLAUDIA CAROLINA DEL CARMEN</t>
  </si>
  <si>
    <t>ABANTO VAELLA MARIA JULISSA</t>
  </si>
  <si>
    <t>CABELLO LINARES ALAN STADKINSON</t>
  </si>
  <si>
    <t>SOTO CARRERA FIORELA LILIANY</t>
  </si>
  <si>
    <t>ALVAREZ CARBAJAL FIORELA VANESA</t>
  </si>
  <si>
    <t>VARAS VILLANUEVA YVONNE KARINA</t>
  </si>
  <si>
    <t>PEREDA ROMERO TERESA ELIZABETH</t>
  </si>
  <si>
    <t>ROJAS PEÑA JUAN CARLOS</t>
  </si>
  <si>
    <t>DELGADO ULLOA JUAN CARLOS</t>
  </si>
  <si>
    <t>VILCHEZ VILLANUEVA MARYLAURA ESTEFANY</t>
  </si>
  <si>
    <t>CRUZADO TERRONES SANTOS MARIA</t>
  </si>
  <si>
    <t>FERNANDEZ PAREDES ABIGAID TOMASA</t>
  </si>
  <si>
    <t>CASTRO ARTEAGA SUMMER NICOLE</t>
  </si>
  <si>
    <t>VALDERRAMA CORTEZ ZOILA ISABEL</t>
  </si>
  <si>
    <t>ALVA HUAYLLA MERLY GISELLE</t>
  </si>
  <si>
    <t>ZAMBRANO QUISPE JOSEPH ANTONY</t>
  </si>
  <si>
    <t>UCEDA VERDE JOHNY ANDRES</t>
  </si>
  <si>
    <t>RODRIGUEZ GRAOS LUCY YOLANDA</t>
  </si>
  <si>
    <t>BACILIO JUAREZ DEISY MIRELA</t>
  </si>
  <si>
    <t>CRESPIN SANDOVAL JUDITH SANTOS</t>
  </si>
  <si>
    <t>GARCIA GUEVARA ROCIO MILAGRITOS</t>
  </si>
  <si>
    <t>HERNANDEZ QUEZADA ANA</t>
  </si>
  <si>
    <t>REYES EVANGELISTA KELITA ZELMIRA</t>
  </si>
  <si>
    <t>SANDOVAL MARINA PATSY THALIA</t>
  </si>
  <si>
    <t>ESLAVA ALZAMORA CYNTHIA MARIANELLA</t>
  </si>
  <si>
    <t>DIAZ HOYOS VIOLETA FLOR</t>
  </si>
  <si>
    <t>REYNA RAMOS LIZ VALERIA</t>
  </si>
  <si>
    <t>RODRIGUEZ AVALOS JEHNNI</t>
  </si>
  <si>
    <t>VARGAS CRUZADO DIANA ELIZABETH</t>
  </si>
  <si>
    <t>VILCHEZ SUAREZ MARIA MARGARITA</t>
  </si>
  <si>
    <t>CRUZ PEÑA MARIA YOVANNY</t>
  </si>
  <si>
    <t>CORDOVA PAZ SOLDAN KEVIN MATÍAS</t>
  </si>
  <si>
    <t>CARRANZA GUTIERREZ NIDIA MABEL</t>
  </si>
  <si>
    <t>DIAZ DIAZ LISSET ROCIO</t>
  </si>
  <si>
    <t>CASTRO VASQUEZ VANIA IRENE</t>
  </si>
  <si>
    <t>GONZALES CABRERA ORLANDO ARAVENA</t>
  </si>
  <si>
    <t>CHAVEZ TELLO NORKA DEYANIRA</t>
  </si>
  <si>
    <t>LEIVA DEZA ROSA MARIA</t>
  </si>
  <si>
    <t>ULLOA CASTAÑEDA BRUNELLA VANETTE</t>
  </si>
  <si>
    <t>LOPEZ GIRON JOCELYN BRIGGITTE</t>
  </si>
  <si>
    <t>RODRIGUEZ CAMARENA ERIC JOSE</t>
  </si>
  <si>
    <t>VASQUEZ ASENCIO VANESSA ELIZABETH</t>
  </si>
  <si>
    <t>OTINIANO CERNA GISELA GREISY</t>
  </si>
  <si>
    <t>DEZA TARRILLO NOGUI EMIL</t>
  </si>
  <si>
    <t>DE LA CRUZ MIÑANO JUAN DIEGO</t>
  </si>
  <si>
    <t>QUIROZ RUIZ VANESSA LIZETH</t>
  </si>
  <si>
    <t>CHAYAN COLOMA JORGE LUIS</t>
  </si>
  <si>
    <t>BENITEZ BUENO JAVIER ORLANDO</t>
  </si>
  <si>
    <t>RUIZ LI ISABEL CANDACE</t>
  </si>
  <si>
    <t>ALCANTARA GUTTI MANUEL ENRIQUE</t>
  </si>
  <si>
    <t>HONORIO SILVA MARIA ALEJANDRA</t>
  </si>
  <si>
    <t>INCIO ONOLASCO GEORCY JACQUELINE</t>
  </si>
  <si>
    <t>HURTADO RODRIGUEZ JACKELINE GISELA</t>
  </si>
  <si>
    <t>VARGAS ROMERO LILIANA MAGALY</t>
  </si>
  <si>
    <t>SIHUES HUME ANITA IRENE</t>
  </si>
  <si>
    <t>BRICEÑO OLIVARES YHELDA YVONNE</t>
  </si>
  <si>
    <t>SANCHEZ AGUILAR SANTOS NOHEMI</t>
  </si>
  <si>
    <t>DAVILA COSTA DULEY SARAI</t>
  </si>
  <si>
    <t>CARDOZO RODRIGUEZ JOSE GARY</t>
  </si>
  <si>
    <t>BURGOS ASCOY GABRIELA YSABEL</t>
  </si>
  <si>
    <t>VILLOSLADA BRACAMONTE MARIA EUGENIA</t>
  </si>
  <si>
    <t>BACA AVALOS JULISSA LIZBETH</t>
  </si>
  <si>
    <t>CIPIRAN OLIVARES FIORELLA COLLIN</t>
  </si>
  <si>
    <t>RUIZ BENITES JESABEL CLEMENCIA</t>
  </si>
  <si>
    <t>LINARES TAPIA EDWARD AUGUSTO</t>
  </si>
  <si>
    <t>VASQUEZ PAREDES GINO PAOLO</t>
  </si>
  <si>
    <t>ABAD MALDONADO YOVANA YANET</t>
  </si>
  <si>
    <t>ROJAS JOAQUIN KATHERINE ESTHER</t>
  </si>
  <si>
    <t>LLONTOP VELARDE CHRISTIAN DAVID</t>
  </si>
  <si>
    <t>RAMIREZ QUITO OSCAR JAVIER</t>
  </si>
  <si>
    <t>ZETA SANJINEZ BETTY FIORELLA</t>
  </si>
  <si>
    <t>COBIAN BECERRA YESSICA MILAGROS</t>
  </si>
  <si>
    <t>ZEGARRA IPARRAGUIRRE MARIA KATHERINNE</t>
  </si>
  <si>
    <t>SUAREZ AGREDA KARLA PATRICIA</t>
  </si>
  <si>
    <t>VASQUEZ CHAVEZ DICELLA LAELIA</t>
  </si>
  <si>
    <t>ARANA RUIZ ELSA MARLISE</t>
  </si>
  <si>
    <t>CARO SALAZAR MILAGRITOS BRENDA MERCEDES</t>
  </si>
  <si>
    <t>CASTILLO FLORES MAYLIN ASTRID</t>
  </si>
  <si>
    <t>DE LA CRUZ MIRANDA NORALI NOELIA</t>
  </si>
  <si>
    <t>GIRALDO BERNUY FRANK EDISON</t>
  </si>
  <si>
    <t>IBAÑEZ CARDENAS LUISA ARMIDA</t>
  </si>
  <si>
    <t>OCROSPOMA ALMENDRADES RODOLFO JOSUE</t>
  </si>
  <si>
    <t>PALACIOS PAZ ALDO ALBERTO</t>
  </si>
  <si>
    <t>TORRES CHAVEZ DIANA AMELIA</t>
  </si>
  <si>
    <t>VARAS PAREDES JIMMY MANFER</t>
  </si>
  <si>
    <t>ARROYO LESCANO JOSE LUIS</t>
  </si>
  <si>
    <t>GUZMAN GAMARRA ALFREDO MARCIAL</t>
  </si>
  <si>
    <t>CHILON BRICEÑO PAOLA YUDITH</t>
  </si>
  <si>
    <t>404 SALUD CHEPÉN</t>
  </si>
  <si>
    <t>D.L. 1057</t>
  </si>
  <si>
    <t>2500.00</t>
  </si>
  <si>
    <t>BARBOZA PAREDES KARLA ELIZABETH</t>
  </si>
  <si>
    <t>CENTURION CHAVARRY CATHERINN VERONICA</t>
  </si>
  <si>
    <t>COLLANTES VASQUEZ NILDA ESPERANZA</t>
  </si>
  <si>
    <t>930.00</t>
  </si>
  <si>
    <t>COSCOL CASTILLO RAUL ROLANDO</t>
  </si>
  <si>
    <t>1100.00</t>
  </si>
  <si>
    <t>CHAVEZ SALAS REYNA ELIZABETH</t>
  </si>
  <si>
    <t>VILLAR MOGOLLON LUIS ALAN</t>
  </si>
  <si>
    <t>1200.00</t>
  </si>
  <si>
    <t>VILCHEZ CASTAÑEDA MARCO ARTURO</t>
  </si>
  <si>
    <t>1025.00</t>
  </si>
  <si>
    <t>CASTAÑEDA BARRANTES OSCAR AGOBERTO</t>
  </si>
  <si>
    <t>ARANDA ABANTO KELLY LESBITH</t>
  </si>
  <si>
    <t>TERAPISTA I</t>
  </si>
  <si>
    <t>FLORES CASTRO LISBETH MARIELY</t>
  </si>
  <si>
    <t>SUAREZ MALCA JORGE HUMBERTO</t>
  </si>
  <si>
    <t>SUAREZ JONDE CICELI ANABEL</t>
  </si>
  <si>
    <t>ESPECIALISTA EN ESTADISTICA I</t>
  </si>
  <si>
    <t>JORGE VELARDE MARIA DE LOS ANGELES</t>
  </si>
  <si>
    <t>BECERRA CRUZADO MADELEINE ISABEL</t>
  </si>
  <si>
    <t>CAMPOS LAZARO JORGE ADOLFO</t>
  </si>
  <si>
    <t>PEREZ PEREZ TANIA SUGEY</t>
  </si>
  <si>
    <t>QUIROZ RAMIREZ ANA VERONICA</t>
  </si>
  <si>
    <t>UGAZ DELGADO RUBBY SAUDI</t>
  </si>
  <si>
    <t>CHAVARRY NUÑEZ ESSY DEL PILAR</t>
  </si>
  <si>
    <t>PEREZ COSCOL GARY LENIN</t>
  </si>
  <si>
    <t>DELGADO GALVEZ FLOR KATHERINE</t>
  </si>
  <si>
    <t>RIVAS CRUZADO KENY MARLO</t>
  </si>
  <si>
    <t>VALDIVIA MUNDACA CARLOS ARMANDO</t>
  </si>
  <si>
    <t>3500.00</t>
  </si>
  <si>
    <t>RAMIREZ GAVIDIA DIAMER JUBALDO</t>
  </si>
  <si>
    <t>FERNANDEZ BACA JORGE ERNESTO</t>
  </si>
  <si>
    <t>RIVASPLATA MELENDEZ JERSON OMAR</t>
  </si>
  <si>
    <t>SAAVEDRA VITTERI MILAGRO TRINIDAD</t>
  </si>
  <si>
    <t>RIOS DIAZ LIDIA MARINA</t>
  </si>
  <si>
    <t>1834.00</t>
  </si>
  <si>
    <t>CHANCAFE RAMIREZ MARITA DEL PILAR</t>
  </si>
  <si>
    <t>ARTESANO</t>
  </si>
  <si>
    <t>HERNANDEZ CASTAÑEDA SEGUNDO NICASIO</t>
  </si>
  <si>
    <t>TUCTO HUAMAN MARIELA BEATRIZ</t>
  </si>
  <si>
    <t>2689.00</t>
  </si>
  <si>
    <t>CORREA FLORES LUZ ELENA</t>
  </si>
  <si>
    <t>MALCA VALERA GISELLA MILUSKA</t>
  </si>
  <si>
    <t>CHAVARRIA VASQUEZ YARISA MARIEL</t>
  </si>
  <si>
    <t>MONDRAGON CHAVARRY YURICO YOSELY</t>
  </si>
  <si>
    <t>PISFIL CUMPA ERIKA ELVIA</t>
  </si>
  <si>
    <t>ALVITRES MENDOZA ALIS MARTHA</t>
  </si>
  <si>
    <t>ZANINI DELGADO LEONARDO</t>
  </si>
  <si>
    <t>VILCA ROCHA LUIS EDUARDO</t>
  </si>
  <si>
    <t>ALVA HUANGAL BERNARDO</t>
  </si>
  <si>
    <t>DELGADO ALVITRES OSCAR TEODORO</t>
  </si>
  <si>
    <t>NUÑEZ VASQUEZ LAURA ESTELA</t>
  </si>
  <si>
    <t>TERAN BUSTAMANTE JUAN CARLOS</t>
  </si>
  <si>
    <t>MORALES BALDERA ERIKA JANETH</t>
  </si>
  <si>
    <t>CENTURION PIZANGO DIANA DOLORES</t>
  </si>
  <si>
    <t>ENEQUE EFIO PEDRO</t>
  </si>
  <si>
    <t>CUBAS GUEVARA ERICK PAUL</t>
  </si>
  <si>
    <t>LLICAN PAUCAR JORGE ANTONIO</t>
  </si>
  <si>
    <t>3000.00</t>
  </si>
  <si>
    <t>BALLENA MONCADA ERICK GIANFRANCO</t>
  </si>
  <si>
    <t>5025.00</t>
  </si>
  <si>
    <t>QUIROZ ALDAVE JUAN EDUARDO</t>
  </si>
  <si>
    <t>ACUÑA ZELADA JUAN CARLOS</t>
  </si>
  <si>
    <t>FERNANDEZ CARBONEL JOHANNA LILIANA</t>
  </si>
  <si>
    <t>GONZALES ALVAREZ VERONICA JUDITH</t>
  </si>
  <si>
    <t>BRAVO ESPINOZA MARTIN BRYAN MICHAEL</t>
  </si>
  <si>
    <t>2097.00</t>
  </si>
  <si>
    <t>CALLA VILCHEZ FREYSER NICK</t>
  </si>
  <si>
    <t>ALVITES ALTAMIRANO KETTY YAHAIRA</t>
  </si>
  <si>
    <t>ALCANTARA CASTRO NORKA GRACIELA</t>
  </si>
  <si>
    <t>1800.00</t>
  </si>
  <si>
    <t>URBINA CUEVA ROCIO DEL PILAR</t>
  </si>
  <si>
    <t>MUÑOZ MOSTACERO DENISSE JUDITH</t>
  </si>
  <si>
    <t>ANTINORI CASTRO ROXANA MARIBEL</t>
  </si>
  <si>
    <t>CRUZADO MALCA GLORIA EVITA</t>
  </si>
  <si>
    <t>CORONADO SANCHEZ MARLENY ELIZABETH</t>
  </si>
  <si>
    <t>MEDICO PSIQUIATRA</t>
  </si>
  <si>
    <t>MORENO VERGARA LOURDES ELIZABETH CRISTINA</t>
  </si>
  <si>
    <t>TRABAJADOR SOCIAL</t>
  </si>
  <si>
    <t>REYNA MORO KATHERINE LIZETH</t>
  </si>
  <si>
    <t>MARQUINA CASTELLANOS CINTHIA ELENA</t>
  </si>
  <si>
    <t>ALDEA ISLA ALEX PAUL</t>
  </si>
  <si>
    <t>ESPINOZA MIÑOPE JESSICA</t>
  </si>
  <si>
    <t>PERSONAL DE LIMPIEZA</t>
  </si>
  <si>
    <t>BAZAN AQUINO JOSE JAVIER</t>
  </si>
  <si>
    <t>IZQUIERDO TEJADA EDWIN FERNANDO</t>
  </si>
  <si>
    <t>HERNANDEZ ZAMBRANO CARLOS ALBERTO</t>
  </si>
  <si>
    <t>GUTIERREZ LEYVA KIOMY LISETTE</t>
  </si>
  <si>
    <t>COSTA CONDE MARY STEPHANY</t>
  </si>
  <si>
    <t>PARRAMO GUERRERO GENISES LIZETH</t>
  </si>
  <si>
    <t>CORREA GONZALES JUDITH RAQUEL</t>
  </si>
  <si>
    <t>ANTICONA RAZURI SEGUNDO JORGE</t>
  </si>
  <si>
    <t>PARIHUAMAN CAUCHA SANTOS LIDA</t>
  </si>
  <si>
    <t>D.L. 1057 - D.S. N° 049-2022-EF</t>
  </si>
  <si>
    <t>SEGURA VASQUEZ DIEGO CHRISTIAN</t>
  </si>
  <si>
    <t>VERA AGUIRRE SUSELY MARYCE</t>
  </si>
  <si>
    <t>D.L. 1057 - LEY N° 31538</t>
  </si>
  <si>
    <t>2900.00</t>
  </si>
  <si>
    <t>CARBAJAL CUBAS KATIA MARIBEL</t>
  </si>
  <si>
    <t>PAICO AZCARATE GIOVANNI DEL PILAR</t>
  </si>
  <si>
    <t>2,,900.00</t>
  </si>
  <si>
    <t>RIOS VARGAS ZE CARLA</t>
  </si>
  <si>
    <t>RAMIREZ CAHUAS MIRELLA ELIZAMAR</t>
  </si>
  <si>
    <t>BRIONES VASQUEZ SANDRA FABIOLA</t>
  </si>
  <si>
    <t>CHILON IBAÑEZ ANGELICA DALIA</t>
  </si>
  <si>
    <t>CACERES SUAREZ SARA JUDIT</t>
  </si>
  <si>
    <t>VASQUEZ CHERO JHOANA ROSMARY</t>
  </si>
  <si>
    <t>ALVA VALLEJOS DE VIGO HELEN</t>
  </si>
  <si>
    <t>AGURTO FERNANDEZ IVAN DIGGLIO</t>
  </si>
  <si>
    <t>MENDOZA IPANAQUE JOSE RAFAEL</t>
  </si>
  <si>
    <t>GARRIDO SANCHEZ YORELLY MELISSA</t>
  </si>
  <si>
    <t>PILCO SANCHEZ MILAGRITOS YOVANA</t>
  </si>
  <si>
    <t>PEREZ HUANGAL CINTHYA YUVIANA ALICIA</t>
  </si>
  <si>
    <t>CASTAÑEDA OTOYA BETSSY PAOLA</t>
  </si>
  <si>
    <t>CARPIO BARRAGAN WENDY ESTEFANY</t>
  </si>
  <si>
    <t>CRUZ SALDAÑA CATHERINE JOSELLYN</t>
  </si>
  <si>
    <t>5200.00</t>
  </si>
  <si>
    <t>HUANGAL GIL MILAGROS DEL PILAR</t>
  </si>
  <si>
    <t>7300.00</t>
  </si>
  <si>
    <t>VARAS BACA JOSE LUIS</t>
  </si>
  <si>
    <t>LAMELA MONTERO LUCIANA GABRIELA</t>
  </si>
  <si>
    <t>NECIOSUP BECERRA LENIZ JOSE</t>
  </si>
  <si>
    <t>DURAND VASQUEZ MARIA DEL CARMEN ANDALUCES</t>
  </si>
  <si>
    <t>CHAVEZ CERNA WILDER PAUL</t>
  </si>
  <si>
    <t>VASQUEZ MONTENEGRO BRIGGITTE CICILIA</t>
  </si>
  <si>
    <t>ALDAVE CORREA JORGE NOE</t>
  </si>
  <si>
    <t>TOLENTINO LAVADO JUAN JOHAN</t>
  </si>
  <si>
    <t>PEREZ BURGOS SANDRA YVON</t>
  </si>
  <si>
    <t>MUÑOZ CIEZA HAROLD ANGEL</t>
  </si>
  <si>
    <t>MORA CHAVARRY JUAN CARLOS</t>
  </si>
  <si>
    <t>SANTAMARIA VARGAS MERILIN JULIANA</t>
  </si>
  <si>
    <t>LOZANO MORALES JUDY JANET</t>
  </si>
  <si>
    <t>BASAURI LINARES KEBEN ARTURO</t>
  </si>
  <si>
    <t>VERA ALBILDO SILVIA LILIANA</t>
  </si>
  <si>
    <t>AMAMBAL ALVAREZ LILIAN LETICIA</t>
  </si>
  <si>
    <t>ANDRADE CHAVEZ KATHERINE VANESSA</t>
  </si>
  <si>
    <t>MONSEFU AZALDE JULISSA DEL ROSARIO</t>
  </si>
  <si>
    <t>VERASTEGUI PALOMINO YESENIA LISET</t>
  </si>
  <si>
    <t>MEJIA BALCAZAR MARIA MAGDALENA</t>
  </si>
  <si>
    <t>QUISPE SANCHEZ DE VILCHEZ DARLYN JANET</t>
  </si>
  <si>
    <t>LARA MARIN CARMEN ELVIRA</t>
  </si>
  <si>
    <t>VALLEJOS PERALTA MARDELY</t>
  </si>
  <si>
    <t>TECNICO EN SERVICIOS GENERALES</t>
  </si>
  <si>
    <t>EUGENIO IDROGO LUIS JESUS</t>
  </si>
  <si>
    <t>ESQUEN CABANILLAS JIMMY ANDY</t>
  </si>
  <si>
    <t>URBINA CHÁVEZ MARTÍN</t>
  </si>
  <si>
    <t>FARRO RUIZ JOAN MANUEL</t>
  </si>
  <si>
    <t>1650.00</t>
  </si>
  <si>
    <t>MAYTA MEJIA RAIMOND GUSTAVO</t>
  </si>
  <si>
    <t>VASQUEZ LINARES DAMARIS MAGDALEYNI</t>
  </si>
  <si>
    <t>ALVA CRUZADO RICARDO JOSHELIO</t>
  </si>
  <si>
    <t>GUANILO PAREDES EDWIN RICARDO</t>
  </si>
  <si>
    <t>CAYAO FERNANDEZ JORGE TOMAS</t>
  </si>
  <si>
    <t>MONTALVAN MELENDEZ JULIO CESAR</t>
  </si>
  <si>
    <t>MUÑOZ CHANDUVI JULIO CESAR</t>
  </si>
  <si>
    <t>GALLARDO VASQUEZ ARTURO NOE</t>
  </si>
  <si>
    <t>MALCA PALOMINO MAYRA SARAY</t>
  </si>
  <si>
    <t>BRIONES CALDERON MILAGRITOS GIOVANNA</t>
  </si>
  <si>
    <t>AHUMADA DIAZ JOSE HORACIO</t>
  </si>
  <si>
    <t>MONCADA CUEVA RAFAEL WALTER</t>
  </si>
  <si>
    <t>LOPEZ TORRES JAVIER EDGARDO</t>
  </si>
  <si>
    <t>CHOLAN CALDERON WILLIAMS EDUARDO</t>
  </si>
  <si>
    <t>SAAVEDRA GARRIDO EDWIN DAVIS</t>
  </si>
  <si>
    <t>MEDINA TACILLO SEGUNDO CESAR</t>
  </si>
  <si>
    <t>BRUNO CORREA SEGUNDO MATEO</t>
  </si>
  <si>
    <t>ARANDA ABANTO FRANKLIN JONEL</t>
  </si>
  <si>
    <t>GUERRERO ORDOÑEZ JUAN</t>
  </si>
  <si>
    <t>MONTENEGRO REVILLA JOSE LUIS</t>
  </si>
  <si>
    <t>BENAVIDES REGALADO JOSE LUIS</t>
  </si>
  <si>
    <t>SULLON BRAVO MARIA ALEJANDRA</t>
  </si>
  <si>
    <t>MORA MENDOZA SERGIO OMAR</t>
  </si>
  <si>
    <t>GOYTIZOLO POZADA PIERA GIOCONDA</t>
  </si>
  <si>
    <t>GALLO TORRES GLADIS GABRIELA</t>
  </si>
  <si>
    <t>QUISPE NUÑEZ JHAZEL JANNET</t>
  </si>
  <si>
    <t>GUZMAN SALVATIERRA JUAN ALEXIS</t>
  </si>
  <si>
    <t>RODRIGUEZ GARCIA HANS KARL</t>
  </si>
  <si>
    <t>TECNICO ASISTENCIAL</t>
  </si>
  <si>
    <t>SOLEDAD BECERRA ROLANDO ERNESTO</t>
  </si>
  <si>
    <t>PEREZ COSCOL EDUARDO BENJAMIN</t>
  </si>
  <si>
    <t>JULCA POMATANTA YENIFER WENDY</t>
  </si>
  <si>
    <t>CENTURION PEREZ ROMER JEFFERSSON</t>
  </si>
  <si>
    <t>CUBAS AHUMADA MANUEL HUMBERTO</t>
  </si>
  <si>
    <t>GONZALEZ CELIS LUCAS ALEXANDER</t>
  </si>
  <si>
    <t>CABANILLAS ROMERO EDITH MARILU</t>
  </si>
  <si>
    <t>GUEVARA RAMIREZ JESSICA JUDITH</t>
  </si>
  <si>
    <t>ACOSTA MACHUCA MAYRA VIRGINIA</t>
  </si>
  <si>
    <t>VASQUEZ GUTIERREZ JULIA MARY CARMEN</t>
  </si>
  <si>
    <t>GONZALEZ LEZCANO LUZ AURORA</t>
  </si>
  <si>
    <t>CALDERON RAMOS EVELINE IVET</t>
  </si>
  <si>
    <t>MONCADA TAFUR JAHAIRA JANILE</t>
  </si>
  <si>
    <t>RUIZ NERIA PERLA ELENA</t>
  </si>
  <si>
    <t>VASQUEZ CALDERON MARLENY ROXANA</t>
  </si>
  <si>
    <t>JULCA ROMERO ESMIT FIORELA</t>
  </si>
  <si>
    <t>CHAVEZ GAMARRA ROSARIO ALBERTINA</t>
  </si>
  <si>
    <t>QUISPE ROMERO NANCY JUDITH</t>
  </si>
  <si>
    <t>CARRASCO CHAVEZ JOSE ADRIANO</t>
  </si>
  <si>
    <t>AGUILAR CASTILLO ESTHER JANETH</t>
  </si>
  <si>
    <t>SANTA CRUZ ZAVALETA DE PUICAN LUZ BASILIA</t>
  </si>
  <si>
    <t>GIL VASQUEZ FIORELLA MARISOL</t>
  </si>
  <si>
    <t>PASTOR TERRONES CARLA FRANCESCA</t>
  </si>
  <si>
    <t>DE LA CRUZ TERRONES EMILY SAIRA</t>
  </si>
  <si>
    <t>CHAVEZ GONZALEZ YESSICA</t>
  </si>
  <si>
    <t>IMAN PAZ ALEJANDRINA</t>
  </si>
  <si>
    <t>CHAFLOQUE ELIAS MARIA DEL PILAR</t>
  </si>
  <si>
    <t>CHANCAFE BRUNO KAREN JANETH</t>
  </si>
  <si>
    <t>TECNICO EN TERAPIA FISICA</t>
  </si>
  <si>
    <t>MORENO LARA JANET SOLEDAD</t>
  </si>
  <si>
    <t>CHANG VALERA FABRIZIO RICARDO</t>
  </si>
  <si>
    <t>405 PACASMAYO</t>
  </si>
  <si>
    <t>1,025.00</t>
  </si>
  <si>
    <t>ABANTO ROMERO JOSE MARIO</t>
  </si>
  <si>
    <t>11,160.00</t>
  </si>
  <si>
    <t>AMAYA SALDAÑA CARLOS CESAR</t>
  </si>
  <si>
    <t>Tec.en Administración</t>
  </si>
  <si>
    <t>ARIAS NOMBERTO JESSICA EDITH</t>
  </si>
  <si>
    <t>Tec. en Enfermería</t>
  </si>
  <si>
    <t>9,225.00</t>
  </si>
  <si>
    <t>AZCARATE HUANGAL LUCILA MARIBEL</t>
  </si>
  <si>
    <t>BRIONES CALDERON MANUEL EDUARDO</t>
  </si>
  <si>
    <t>Tec. Electrónico</t>
  </si>
  <si>
    <t>CABOS CASQUIN DAMARIS ANABEL</t>
  </si>
  <si>
    <t>CABOS SALDAÑA JHON MARTIN</t>
  </si>
  <si>
    <t>Piloto</t>
  </si>
  <si>
    <t>CALDERON TAPIA DORIS ISABEL</t>
  </si>
  <si>
    <t>TECNICO COMPUTACION INFORMATI</t>
  </si>
  <si>
    <t>CASTAÑEDA VARGAS JOSE RAUL</t>
  </si>
  <si>
    <t>Lic. en Administración</t>
  </si>
  <si>
    <t>CASTILLO ALAMA DIANA LORENA</t>
  </si>
  <si>
    <t>CHAPOÑAN VENTURA MARIA ROSARIO</t>
  </si>
  <si>
    <t>Tec. Laboratorio Clínico</t>
  </si>
  <si>
    <t>CHAVEZ VERA YALY ALEX</t>
  </si>
  <si>
    <t>CHUQUIRUNA GUANILO MANUEL PAUL</t>
  </si>
  <si>
    <t>CORREA ESCOBAR ARTURO PEDRO</t>
  </si>
  <si>
    <t>CORREA QUIROZ JOSE DEL CARMEN</t>
  </si>
  <si>
    <t>DE LA CRUZ ROMAN OSCAR CARLOS</t>
  </si>
  <si>
    <t>Tec.en Enfermeria</t>
  </si>
  <si>
    <t>DIAZ ESCOBAR ALEIDA ANABEL</t>
  </si>
  <si>
    <t>ESTEVES ESPINOZA NELLY VIOLETA</t>
  </si>
  <si>
    <t>FRIAS PAREDES DOMINGO DEMETRIO</t>
  </si>
  <si>
    <t>GARCIA ZELADA LUIS ROLANDO</t>
  </si>
  <si>
    <t>GIL CRUZADO BEATRIZ LEONOR</t>
  </si>
  <si>
    <t>Tec. en Laboratorio Clínico</t>
  </si>
  <si>
    <t>GUZMAN ESPINOZA DENNENSSI PAULINA</t>
  </si>
  <si>
    <t>Tec.en Computación e Informática</t>
  </si>
  <si>
    <t>HERNANDEZ MONTENEGRO SONIA MARILU</t>
  </si>
  <si>
    <t>IBAÑEZ RIOS DENNIS PAUL</t>
  </si>
  <si>
    <t>JUARES RIOS DIANA FIORELLA</t>
  </si>
  <si>
    <t>LARA FERNANDEZ MELINA MILAGROS</t>
  </si>
  <si>
    <t>Profesor Educación Primaria</t>
  </si>
  <si>
    <t>LARA SIFUENTES MIGUEL LUIS</t>
  </si>
  <si>
    <t>LEYVA BRUNO EDWIN OMAR</t>
  </si>
  <si>
    <t>Tec. en Computación e Informática</t>
  </si>
  <si>
    <t>LOPEZ GOMEZ TATIANA LISBETH</t>
  </si>
  <si>
    <t>MANYA CHOLAN JOSSY MILENKA</t>
  </si>
  <si>
    <t>Tec. en Laboratorio</t>
  </si>
  <si>
    <t>MAYTA VARGAS DE VASQUEZ LIDIA FLOR</t>
  </si>
  <si>
    <t>MENDOZA MUÑOZ ALDO VIRGILIO</t>
  </si>
  <si>
    <t>MONTALVAN CHERO BETTY DEL ROCIO</t>
  </si>
  <si>
    <t>Tec. en Enfermeria</t>
  </si>
  <si>
    <t>MONTERO CERDAN VIOLETA MARIBEL</t>
  </si>
  <si>
    <t>MUÑOZ ACHA EVELYN LETICIA</t>
  </si>
  <si>
    <t>MUÑOZ ASENCIO GEINER</t>
  </si>
  <si>
    <t>NINATANTA ORTIZ JUAN CARLOS</t>
  </si>
  <si>
    <t>NUÑEZ HUAMAN JHONNY BALDOMERO</t>
  </si>
  <si>
    <t>OLIVA ESPINOZA MARIA DEL CARMEN</t>
  </si>
  <si>
    <t>OLIVERA SOTO LUIS ALBERTO</t>
  </si>
  <si>
    <t>PALOMINO ROJAS YESSICA MELISSA</t>
  </si>
  <si>
    <t>PAREDES MEDINA LUIS ENRIQUE</t>
  </si>
  <si>
    <t>Tec.en Contabilidad</t>
  </si>
  <si>
    <t>PASAPERA VASQUEZ RICHARD LARRY</t>
  </si>
  <si>
    <t>PEÑA CASTAÑEDA MARIA DEL PILAR</t>
  </si>
  <si>
    <t>PILCO GURBILLON JOHANA YVON</t>
  </si>
  <si>
    <t>QUIÑE CERNA JUAN RICARDO</t>
  </si>
  <si>
    <t>RODAS CUBAS EULOGIO GILMER</t>
  </si>
  <si>
    <t>RODRIGUEZ CASTELLANOS EDDY FRANKLIN</t>
  </si>
  <si>
    <t>SANCHEZ CASTREJON DE LA MADRID ISOLINA NANCY</t>
  </si>
  <si>
    <t>SANCHEZ RAMIREZ DEISSY MARIANELA</t>
  </si>
  <si>
    <t>Tec. en Farmacia</t>
  </si>
  <si>
    <t>SENMACHE LOPEZ LUIS ALBERTO</t>
  </si>
  <si>
    <t>SILVA ALTAMIRANO JESSICA VERONICA</t>
  </si>
  <si>
    <t>Profesor.de Educ. Sec./Secretariado</t>
  </si>
  <si>
    <t>TELLO COTRINA SEGUNDO DEMETRIO</t>
  </si>
  <si>
    <t>DIGITADOR DE AFILIACION SIS</t>
  </si>
  <si>
    <t>TERAN GRADOS KAREN MELARY</t>
  </si>
  <si>
    <t>TERRONES FLORES VICTOR JAVIER</t>
  </si>
  <si>
    <t>TORRES ORTIZ CARLOS ALFONSO</t>
  </si>
  <si>
    <t>Administracion de Empresas</t>
  </si>
  <si>
    <t>TORRES PADILLA LUCY ESMIT</t>
  </si>
  <si>
    <t>Tec. Enfermeia</t>
  </si>
  <si>
    <t>URBINA NORIEGA INGRID MARILIN</t>
  </si>
  <si>
    <t>VASQUEZ CHAVARRY RULY SEBASTIAN</t>
  </si>
  <si>
    <t>Tec.en Mecanica Automotriz</t>
  </si>
  <si>
    <t>VIGO ZAPATA FRANSYS NELMARIE</t>
  </si>
  <si>
    <t>VILCHEZ DIAZ HELGA DEL ROCIO</t>
  </si>
  <si>
    <t>VILLANUEVA RODRIGUEZ CYNTHIA DEL PILAR</t>
  </si>
  <si>
    <t>Bch. En Ingenieria Industrial</t>
  </si>
  <si>
    <t>ZAMBRANO VASQUEZ CENIA</t>
  </si>
  <si>
    <t>Tec. en Laboratorio Clinico</t>
  </si>
  <si>
    <t>ZELADA VENTURA LISSET KATHERINE</t>
  </si>
  <si>
    <t>AYAY CHAVARRY BLANCA FLOR</t>
  </si>
  <si>
    <t>CASTAÑEDA MENDOZA LUZ ANGELICA</t>
  </si>
  <si>
    <t>Tec. en Computacion e Informat.</t>
  </si>
  <si>
    <t>CEDRON FLORIAN ALESSANDRA MIRELLA</t>
  </si>
  <si>
    <t>Bch. En Ingenieria de Sistemas</t>
  </si>
  <si>
    <t>COTRINA GRADOS MARIA ISABEL</t>
  </si>
  <si>
    <t>DIAZ COBA MARILYANS ROSSANA</t>
  </si>
  <si>
    <t>ESPINOZA GARCIA LUZ VICTORIA</t>
  </si>
  <si>
    <t>Bach. En Ingenieria de Sistemas</t>
  </si>
  <si>
    <t>GALLARDO HONORIO JENNIFER HELLEN</t>
  </si>
  <si>
    <t>JAUREGUI TERRONES JUAN MANUEL</t>
  </si>
  <si>
    <t>JAVIER CHIRINOS EDUARDO TEOFILO</t>
  </si>
  <si>
    <t>Bachiller Profesional en el Área Contabilidad</t>
  </si>
  <si>
    <t>LEIVA VASQUEZ JOAN NICOLAS</t>
  </si>
  <si>
    <t>LOPEZ TORRES JESSICA KARINA</t>
  </si>
  <si>
    <t>LOZANO PORTAL TEODORO ELMERIS</t>
  </si>
  <si>
    <t>ÑAÑO MARTINEZ VICTOR MAURI</t>
  </si>
  <si>
    <t>Bachiller en Ciencia de la Computación</t>
  </si>
  <si>
    <t>ORBEZO RAMIREZ CHRISTIAN BAUDELIO</t>
  </si>
  <si>
    <t>RAMOS CERDAN JULIO MIGUEL ANGEL</t>
  </si>
  <si>
    <t>Bach. En Derecho</t>
  </si>
  <si>
    <t>RODRIGUEZ DELGADO ZAIDA JULISSA</t>
  </si>
  <si>
    <t>RODRIGUEZ GRADOS CLAUDIA KATHERYNE</t>
  </si>
  <si>
    <t>ROMERO MARIÑAS JACKELINE ELIZABETH</t>
  </si>
  <si>
    <t>VERA COTRINA BLANCA PERLA</t>
  </si>
  <si>
    <t>VERTIZ MORALES JUAN CARLOS</t>
  </si>
  <si>
    <t>ASCOY CERNA LOREN LALESKA</t>
  </si>
  <si>
    <t>Tec. en Administración Bancaria</t>
  </si>
  <si>
    <t>OCAÑA RAMIREZ JUDITH KAROL</t>
  </si>
  <si>
    <t>Tec. en Administracion de Empresas</t>
  </si>
  <si>
    <t>YNGOL BASAURI JAIME NORVIL</t>
  </si>
  <si>
    <t>Bachiller en Ciencias Economicas</t>
  </si>
  <si>
    <t>CUEVA GARCIA JESSICA MAGALY</t>
  </si>
  <si>
    <t>Lic. en Enfermeria</t>
  </si>
  <si>
    <t>ESPINAQUE DE LA CRUZ RUBI CHANEL</t>
  </si>
  <si>
    <t>Lic. en Enfermería</t>
  </si>
  <si>
    <t>MARIN GUANILO MARLON ARTURO</t>
  </si>
  <si>
    <t>Lic. en Obstetricia</t>
  </si>
  <si>
    <t>ACHA CASTILLO NATALIA</t>
  </si>
  <si>
    <t>Lic. en Nutricion</t>
  </si>
  <si>
    <t>AHUMADA UCEDA LUCY MELISSA</t>
  </si>
  <si>
    <t>ALVA CHUQUILIN DE VASQUEZ ANGELA DRYEDI</t>
  </si>
  <si>
    <t>ARIAS RIVERA MIRIAM CECILIA</t>
  </si>
  <si>
    <t>ARRELUCEA CHINGAY ROSA POLONIA</t>
  </si>
  <si>
    <t>Lic. Enfermería</t>
  </si>
  <si>
    <t>CABELLO ÑASCO JOSE EMERSON</t>
  </si>
  <si>
    <t>CHAVEZ VALERA INGRID VERONICA</t>
  </si>
  <si>
    <t>ODONTOLOGO(A)</t>
  </si>
  <si>
    <t>CHOMBA SUAREZ DOMITILA</t>
  </si>
  <si>
    <t>Cirujano Dentista</t>
  </si>
  <si>
    <t>COTRINA CISNEROS EVELYN HITARINA</t>
  </si>
  <si>
    <t>Lic. En Psicologia</t>
  </si>
  <si>
    <t>GAMARRA HERNANDEZ LENNY ESTHER</t>
  </si>
  <si>
    <t>HERRERA CHOLAN MARIA ROXANA</t>
  </si>
  <si>
    <t>Lic.en Enfermería</t>
  </si>
  <si>
    <t>HONORIO VARGAS ANGIE YARITZA</t>
  </si>
  <si>
    <t>HUAMAN AMAYA JESUS MANUEL</t>
  </si>
  <si>
    <t>ISLA CRUZ INGRID LORENA ROSALI</t>
  </si>
  <si>
    <t>LOPEZ RIOS LILIANA NOEMI</t>
  </si>
  <si>
    <t>MACHUCA JAVIER CARMEN MILAGROS</t>
  </si>
  <si>
    <t>MARTINEZ ZAMORA REGINA JOHANA</t>
  </si>
  <si>
    <t>MONSEFU JIMENEZ CINTHIA VANESSA</t>
  </si>
  <si>
    <t>PANTA CHAPOÑAN ERIKA ESTHER</t>
  </si>
  <si>
    <t>REAÑO URBINA JUANA CELINA</t>
  </si>
  <si>
    <t>INGENIERA DE SISTEMAS</t>
  </si>
  <si>
    <t>RUIZ BALAREZO CECILIA MARGARET</t>
  </si>
  <si>
    <t>SANTOLALLA JAVIER ROSITA DEL PILAR</t>
  </si>
  <si>
    <t>SILVA MONCADA RAFAEL</t>
  </si>
  <si>
    <t>TELLO ALCANTARA LESLY NOHELI</t>
  </si>
  <si>
    <t>TERRONES CANO VERONICA EYLEEN</t>
  </si>
  <si>
    <t>VELASQUEZ GUANILO ZUMILDA LADY ALICIA</t>
  </si>
  <si>
    <t>VERA CHAVEZ JUDITH LAUREN</t>
  </si>
  <si>
    <t>VILLENA CRUZ DIANE JACQUELINE</t>
  </si>
  <si>
    <t>Biologo-Microbiologo</t>
  </si>
  <si>
    <t>ZAMORA GOMEZ YULIANA MARIBEL</t>
  </si>
  <si>
    <t>1,834.00</t>
  </si>
  <si>
    <t>TORRES TERAN JESUS MARIA</t>
  </si>
  <si>
    <t>22,008.00</t>
  </si>
  <si>
    <t>RUIZ JIMENEZ VERONICA</t>
  </si>
  <si>
    <t>16,506.00</t>
  </si>
  <si>
    <t>SANCHEZ RODRIGUEZ ERICA SARELA</t>
  </si>
  <si>
    <t>BALLENA VARGAS KRISTELL ELVIRA</t>
  </si>
  <si>
    <t>ANALISTA EN PRESUPUESTO</t>
  </si>
  <si>
    <t>VALDIVIEZO ALBUQUERQUE ANA LUCIA</t>
  </si>
  <si>
    <t>2,689.00</t>
  </si>
  <si>
    <t>ALVA GUZMAN BRENDA CAROLINA</t>
  </si>
  <si>
    <t>Biólogo</t>
  </si>
  <si>
    <t>32,268.00</t>
  </si>
  <si>
    <t>24,201.00</t>
  </si>
  <si>
    <t>ESCOBAR ZAMORA ROCIO DEL PILAR</t>
  </si>
  <si>
    <t>ZUÑE SILVA LUIS VLADIMIR</t>
  </si>
  <si>
    <t>CASTILLO GASPAR JOSE LUIS</t>
  </si>
  <si>
    <t>ESCOBAR PAIRAZAMAN PATRICIA ISABEL</t>
  </si>
  <si>
    <t>Medico Cirujano</t>
  </si>
  <si>
    <t>RODRIGUEZ CRUZ JULIO CESAR</t>
  </si>
  <si>
    <t>ADMINISTRADOR DE REDES</t>
  </si>
  <si>
    <t>AMAYA DIAZ NESTOR FREDY</t>
  </si>
  <si>
    <t>72,000.00</t>
  </si>
  <si>
    <t>MARQUINA CASTELLANOS GRACE GIOVANA</t>
  </si>
  <si>
    <t>Gineco Obstetra</t>
  </si>
  <si>
    <t>63,000.00</t>
  </si>
  <si>
    <t>JARA SANCHEZ JUAN CESAR</t>
  </si>
  <si>
    <t>Medico</t>
  </si>
  <si>
    <t>TEC. EN COMPUTACION E INFORMAT.</t>
  </si>
  <si>
    <t>CHERRE PINGO JULIO CESAR</t>
  </si>
  <si>
    <t>JEFE DE LOGISTICO</t>
  </si>
  <si>
    <t>FERREL VASQUEZ FABIOLA MARLENE</t>
  </si>
  <si>
    <t>JEFE DE RECURSOS HUMANOS</t>
  </si>
  <si>
    <t>406 SALUD SANCHEZ CARRION</t>
  </si>
  <si>
    <t>ALONZO GERVACIO MAIRA JERAMEEL</t>
  </si>
  <si>
    <t>PEREZ MORENO LIDIA YOLANDA</t>
  </si>
  <si>
    <t>ESQUIVEL REYES ROSMERY</t>
  </si>
  <si>
    <t>VIGILANTES</t>
  </si>
  <si>
    <t>HUAMAN CASTILLO RONALD WILFREDO</t>
  </si>
  <si>
    <t>DE LA CRUZ BALLENA CIRO</t>
  </si>
  <si>
    <t>GUEVARA DIESTRA NANCY ROSANNA</t>
  </si>
  <si>
    <t>ROSALES EUSEBIO VICTORIA GLADIS</t>
  </si>
  <si>
    <t>DE LA CRUZ MARIÑOS SAMANTHA MABEL</t>
  </si>
  <si>
    <t>FLORES MAURICIO SANTOS</t>
  </si>
  <si>
    <t>Vacante</t>
  </si>
  <si>
    <t>JULCA SALINAS MARIA MARGARITA</t>
  </si>
  <si>
    <t>VALLE GUANILO SUSAN ELIZABETH</t>
  </si>
  <si>
    <t>INCA QUISPE NELLY ANALY</t>
  </si>
  <si>
    <t>OTINIANO QUISPE ROXANA</t>
  </si>
  <si>
    <t>LLANTO VILLAR ANA ISABEL</t>
  </si>
  <si>
    <t>FERNANDEZ JULCA ROSMERY</t>
  </si>
  <si>
    <t>SICCHA ASUNCION ELIAS FRANCISCO</t>
  </si>
  <si>
    <t>MARQUINA BAUTISTA LORENZO</t>
  </si>
  <si>
    <t>MASLUCAN RUIZ JUDITH CELY</t>
  </si>
  <si>
    <t>ROQUE MIÑANO MIREYA YAHAIRA</t>
  </si>
  <si>
    <t>JARA RONDO MARCIA SONIA</t>
  </si>
  <si>
    <t>CAIPO RUIZ SANTOS NICANOR</t>
  </si>
  <si>
    <t>BALLENA SALINAS MARIA MARGARITA</t>
  </si>
  <si>
    <t>RUIZ GARCIA GISSELA ROXANA</t>
  </si>
  <si>
    <t>HUACCHA HURTADO WENDY NATALIE</t>
  </si>
  <si>
    <t>MONTES DE LA CRUZ CINDY LIZBETH</t>
  </si>
  <si>
    <t>ARTEAGA BLAS ALICIA</t>
  </si>
  <si>
    <t>CAMPOS MEZA NILO</t>
  </si>
  <si>
    <t>RAMOS CHACON IRMA OLINDA</t>
  </si>
  <si>
    <t>SALVADOR SALVATIERRA ELIZABETH ELVIRA</t>
  </si>
  <si>
    <t>GAMBOA RAMOS ALEJANDRO ALONSO</t>
  </si>
  <si>
    <t>JULCA SIFUENTES ESTHER MERCEDES</t>
  </si>
  <si>
    <t>ALTAMIRANO GOMEZ ADRIANA REYNINA</t>
  </si>
  <si>
    <t>CASTILLO BALLENA YOVANI EVELYN</t>
  </si>
  <si>
    <t>LIC. ENFERMERIA</t>
  </si>
  <si>
    <t>MARQUINA ARAUJO DEYSY ELYTA</t>
  </si>
  <si>
    <t>SALDAÑA HUACCHA SANDRA PAOLA</t>
  </si>
  <si>
    <t>VALDERRAMA SANDOVAL BRISSY JESELLY</t>
  </si>
  <si>
    <t>LAGUNA MAURICIO FLOR ORTENCIA</t>
  </si>
  <si>
    <t>MARQUINA ARAUJO SUCY NANCY</t>
  </si>
  <si>
    <t>MAURICIO RIOS MARIBEL MARLENY</t>
  </si>
  <si>
    <t>CUEVA RODRIGUEZ ERICA EMILI</t>
  </si>
  <si>
    <t>ESCOBEDO CRIZOLOGO BAUTISTA TEODOLINDA</t>
  </si>
  <si>
    <t>YUPANQUI MICHEEL JHON</t>
  </si>
  <si>
    <t>FERNANDEZ GRAOS SARA GERALDINE</t>
  </si>
  <si>
    <t>REYES MURGA MARIA DOMITILA</t>
  </si>
  <si>
    <t>BARRIOS PRINCIPE ANITA EULALIA</t>
  </si>
  <si>
    <t>SEGURA VILLEGUEZ LILIANA MELISA</t>
  </si>
  <si>
    <t>RIOS HENRIQUEZ NELLY EDELMIRA</t>
  </si>
  <si>
    <t>RODRIGUEZ RODRIGUEZ SANTOS DORALI</t>
  </si>
  <si>
    <t>RODRIGUEZ SERIN LUCIA MARICELA</t>
  </si>
  <si>
    <t>VARGAS RODRIGUEZ MOISES</t>
  </si>
  <si>
    <t>GUZMAN INFANTES GRETA GABY</t>
  </si>
  <si>
    <t>BACA RUIZ OLGA</t>
  </si>
  <si>
    <t>CHERO SUAREZ CHARITO ROSMERY</t>
  </si>
  <si>
    <t>RUIZ RIVERA ROXANA ROSALI</t>
  </si>
  <si>
    <t>GIL LAYZA LILYAN SARAY</t>
  </si>
  <si>
    <t>IBAÑEZ GONZALEZ ERMANCIA ERSELIZ</t>
  </si>
  <si>
    <t>DE LA CRUZ ASTO MARIA SUSANA</t>
  </si>
  <si>
    <t>BARRETO FLORES TOMAS LUCIANO</t>
  </si>
  <si>
    <t>CIPRIANO VERA LAURA FIORELLA</t>
  </si>
  <si>
    <t>SANTOS FERNANDEZ KEYLA MIRELLA</t>
  </si>
  <si>
    <t>CAMPOS REYES SANDY TANIA</t>
  </si>
  <si>
    <t>AGUIRRE AMADOR ANCELMO DAVID</t>
  </si>
  <si>
    <t>MUDARRA CARRANZA ELIZABETH MARIBEL</t>
  </si>
  <si>
    <t>PADILLA ULLOA MARIA MARGARITA</t>
  </si>
  <si>
    <t>JIMENEZ CORDILLO MILAGROS MARUJA</t>
  </si>
  <si>
    <t>DOMINGUEZ SANDOVAL YUDIT</t>
  </si>
  <si>
    <t>RAMOS CALVO JESSICA ELIZABETH</t>
  </si>
  <si>
    <t>CORDOVA MEDINA JACKELYNE PATRICIA</t>
  </si>
  <si>
    <t>MONTES HERRERA MELINA SOLEDAD</t>
  </si>
  <si>
    <t>RIOS CASTILLO YOVELI</t>
  </si>
  <si>
    <t>AGUIRRE BENITES FREDY MARTIN</t>
  </si>
  <si>
    <t>JIMENEZ AMADOR MELVIN JHONATAN</t>
  </si>
  <si>
    <t>MONCADA CABANILLAS MARIA AMPARO</t>
  </si>
  <si>
    <t>CASTILLO BALLENA EDELITA GUILLANE</t>
  </si>
  <si>
    <t>GONZALEZ MORENO EDELMIRA</t>
  </si>
  <si>
    <t>CHACON AMADOR ROSA</t>
  </si>
  <si>
    <t>TORRES CABALLERO LUIS JANSON</t>
  </si>
  <si>
    <t>ARTEAGA VEGA JORGE IVAN</t>
  </si>
  <si>
    <t>MIÑANO MURGA JOSE ALFREDO</t>
  </si>
  <si>
    <t>TEC. ENFERMERIA</t>
  </si>
  <si>
    <t>ANTICONA RIOS ELVIA DANILA</t>
  </si>
  <si>
    <t>BARRIOS GARCIA EDGARD EDUARDO</t>
  </si>
  <si>
    <t>CAMPOS CERNA YRMA HORTENCIA</t>
  </si>
  <si>
    <t>RUIZ HILARIO JUANA CRISANTA</t>
  </si>
  <si>
    <t>GUEVARA GARCIA WENDY MILAGROS</t>
  </si>
  <si>
    <t>OLASCOAGA GARCIA LUIS ENRIQUE</t>
  </si>
  <si>
    <t>MAURICIO RIOS GEINER RAUL</t>
  </si>
  <si>
    <t>PADILLA AGREDA NATALY DEL ROCIO</t>
  </si>
  <si>
    <t>VARAS BENITES AMADA YURELA</t>
  </si>
  <si>
    <t>NUÑEZ NUÑEZ FLOR DENIS</t>
  </si>
  <si>
    <t>QUEZADA MARCELIANO HAYDEE</t>
  </si>
  <si>
    <t>LABORIANO SUAREZ ORFELINA MARGARITA</t>
  </si>
  <si>
    <t>ESQUIVEL CAIPO ANDREA OLIVIA</t>
  </si>
  <si>
    <t>LOPEZ NUÑEZ LILIANA</t>
  </si>
  <si>
    <t>CARBAJAL LAZARO MADELEINE DAYANA</t>
  </si>
  <si>
    <t>POLO ESPEJO MARTHA ESTHER</t>
  </si>
  <si>
    <t>CERNA SANCHEZ GINA KATERINA</t>
  </si>
  <si>
    <t>MORENO VILLANUEVA VILMA EDITH</t>
  </si>
  <si>
    <t>DIGITADOR - PAD</t>
  </si>
  <si>
    <t>AMADOR ROMERO GLEDER WILMAN</t>
  </si>
  <si>
    <t>CURINAMBE PEREZ KEILA LEONILA</t>
  </si>
  <si>
    <t>CABALLERO ALFARO LISETTE ANALIA</t>
  </si>
  <si>
    <t>CARBAJAL AYAIPUMA YESSENIA DALILA</t>
  </si>
  <si>
    <t>ROJAS CASTILLO ANA ROSA</t>
  </si>
  <si>
    <t>FERNANDEZ GUTIERREZ ALEXANDER</t>
  </si>
  <si>
    <t>AMADOR ROMERO VILMA ANGELA</t>
  </si>
  <si>
    <t>ACEVEDO POLO ELMER HECTOR</t>
  </si>
  <si>
    <t>JUAREZ ALVAREZ PORFIRIO CONSTANTE</t>
  </si>
  <si>
    <t>BRICEÑO GUERRA SILVIA JANET</t>
  </si>
  <si>
    <t>VALVERDE MARCELIANO NOEMI</t>
  </si>
  <si>
    <t>TEC ENFEMERIA</t>
  </si>
  <si>
    <t>RUBIO AVILA ANITA LEONIZA</t>
  </si>
  <si>
    <t>QUISPE DE LA CRUZ ROCIO ARACELI</t>
  </si>
  <si>
    <t>TAMBO LLAURY MARUJA SARA</t>
  </si>
  <si>
    <t>YUPANQUI CAMPOS MARIELA MARGARITA</t>
  </si>
  <si>
    <t>TACANGA INCA JANETH</t>
  </si>
  <si>
    <t>CASTILLO BARRETO VILMA ISELA</t>
  </si>
  <si>
    <t>RAMOS VASQUEZ HELI HELISBAN</t>
  </si>
  <si>
    <t>PAREDES RIOS KELYN LILIANA</t>
  </si>
  <si>
    <t>CABRERA PEÑA ELVA SUCY</t>
  </si>
  <si>
    <t>TERAPEUTICA DE LENGUAJE</t>
  </si>
  <si>
    <t>CRUZ SOTOMAYOR VANESSA YOVANNA</t>
  </si>
  <si>
    <t>GALARRETA LEDESMA DIANA ELISA</t>
  </si>
  <si>
    <t>DE LA CRUZ COSAVALENTE ROBINSON JUNIOR</t>
  </si>
  <si>
    <t>SERVICIOS GENERALES - VIGILANCIA</t>
  </si>
  <si>
    <t>ROMERO ALBUJAR SEGUNDO GENARO</t>
  </si>
  <si>
    <t>TECNICO FARMACIA</t>
  </si>
  <si>
    <t>DELGADO SIAPO PATRICIA ISABEL</t>
  </si>
  <si>
    <t>RIOS MIÑANO NELLY ROSA</t>
  </si>
  <si>
    <t>RAYMUNDO ROJAS EDGAR JOSE</t>
  </si>
  <si>
    <t>FLORES ROJAS LUPE JHANINA</t>
  </si>
  <si>
    <t>MONZON REYES TOMASA MARTINA</t>
  </si>
  <si>
    <t>HUANCA ABAD JACKELINE MELISSA</t>
  </si>
  <si>
    <t>ESPINOZA FERNANDEZ MELISSA JANETH</t>
  </si>
  <si>
    <t>VILLA CRUZADO ELVA ERODITA</t>
  </si>
  <si>
    <t>TERAPEUTICA OCUPACIONAL</t>
  </si>
  <si>
    <t>ENRIQUEZ CABALLERO JUDITH LILIANA</t>
  </si>
  <si>
    <t>SERVICIOS GENERALES - LIMPIEZA</t>
  </si>
  <si>
    <t>ARANDA PALOMINO DE QUISPE MERCEDES VIRGINIA</t>
  </si>
  <si>
    <t>ALFARO POLO DEYCY KARINA</t>
  </si>
  <si>
    <t>GARCIA CERNA ROSMERY ESTHER</t>
  </si>
  <si>
    <t>ARTEAGA ARAUJO ESTHER MARILINA</t>
  </si>
  <si>
    <t>CASTILLO PAREDES OLIVIA ANGELICA</t>
  </si>
  <si>
    <t>QUEZADA RODRIGUEZ KATHYA PAMELA</t>
  </si>
  <si>
    <t>OLOYA POLO MARGARITA</t>
  </si>
  <si>
    <t>PAREDES CALDERON JOHANA JAQUELYN</t>
  </si>
  <si>
    <t>COCINERA (O)</t>
  </si>
  <si>
    <t>LAMADRID ORDOÑEZ ANTHONY MANUEL</t>
  </si>
  <si>
    <t>VALERA GARCIA JOHANA</t>
  </si>
  <si>
    <t>CANTO MALLQUI YESSENIA IRENE</t>
  </si>
  <si>
    <t>MONZON MENDOZA VICKY ADELAIDA</t>
  </si>
  <si>
    <t>MEDICO FAMILIAR</t>
  </si>
  <si>
    <t>ORTEGA URIBARRI ALVARO</t>
  </si>
  <si>
    <t>RUIZ VERA LORENA ESTEFANNY</t>
  </si>
  <si>
    <t>ARTEAGA CAMPOS JHAMILET CRISANTA</t>
  </si>
  <si>
    <t>VILLALVA JULCA MAGDALENA</t>
  </si>
  <si>
    <t>CARDENAS CALDERON CARMEN NIDIA</t>
  </si>
  <si>
    <t>SANDOVAL INFANTES NORA MILY</t>
  </si>
  <si>
    <t>ASESORIA LEGAL</t>
  </si>
  <si>
    <t>VILLA SAEZ MAYRA JANETT</t>
  </si>
  <si>
    <t>ASISTENTE ADMINISTRATIVO- ADMINISTRADOR</t>
  </si>
  <si>
    <t>GOMEZ PALOMINO EDSON RUBEN</t>
  </si>
  <si>
    <t>FERNANDEZ GAMBOA PEDRO</t>
  </si>
  <si>
    <t>URQUIAGA RUIZ CESAR SANTIAGO</t>
  </si>
  <si>
    <t>ESPIRE CAMPOS ROSA JUDIT</t>
  </si>
  <si>
    <t>ARANDA AGUILAR JENNY NATALY</t>
  </si>
  <si>
    <t>TEC. ADMINSTRATIVO</t>
  </si>
  <si>
    <t>BLAS ARGOMEDO RAUL KHATRIEL</t>
  </si>
  <si>
    <t>JEFE DE PANEAMIENTO</t>
  </si>
  <si>
    <t>PAREDES LOPEZ MARCOS NOE</t>
  </si>
  <si>
    <t>GUEVARA CASTRO JAIRO ARTURO</t>
  </si>
  <si>
    <t>RRHH</t>
  </si>
  <si>
    <t>GELDRES LAYZA IVAN SANTIAGO</t>
  </si>
  <si>
    <t>POLO OTINIANO VIOLETA RENEE</t>
  </si>
  <si>
    <t>FERNANDEZ ARMAS ROXANA DE GRACIA</t>
  </si>
  <si>
    <t>GARCIA BENITES MARY CARMEN</t>
  </si>
  <si>
    <t>SALIRROSAS CABADA HEYLEMM MAUREN</t>
  </si>
  <si>
    <t>TEJADA REBAZA DAMARIS</t>
  </si>
  <si>
    <t>RUIZ RIOS JANETH</t>
  </si>
  <si>
    <t>RODRIGUEZ PAREDES JHOVANA JHACKELYN</t>
  </si>
  <si>
    <t>MONZON ROJAS TERESA JACQUELINE</t>
  </si>
  <si>
    <t>ARMAS CALDERON DAMIAN</t>
  </si>
  <si>
    <t>PEREDA CARBAJAL DANY MARIANELA</t>
  </si>
  <si>
    <t>VASQUEZ ULLOA ROSA ELVIRA</t>
  </si>
  <si>
    <t>CAS DU 083-2021</t>
  </si>
  <si>
    <t>ASTO PAREDES INES OLIVIA</t>
  </si>
  <si>
    <t>ROBLES MESA YAJAIRA YALENE</t>
  </si>
  <si>
    <t>FLORES ASUNCION CELINDA ARCELIS</t>
  </si>
  <si>
    <t>PAREDES ALTAMIRANO ERIKA JULISSA</t>
  </si>
  <si>
    <t>CASTRO CONLLAO CRISTIAN PEDRO</t>
  </si>
  <si>
    <t>ASISTENTE ADMINISTRATIVO - ABOGADO</t>
  </si>
  <si>
    <t>ESQUIVEL SANCHEZ PATRICIA KATHERINE</t>
  </si>
  <si>
    <t>QUEZADA POLO LUZ MARINA</t>
  </si>
  <si>
    <t>VERA RODRIGUEZ BARTOLO</t>
  </si>
  <si>
    <t>VIERA RAMIREZ KELLY JESSICA</t>
  </si>
  <si>
    <t>ANTICONA SANDOVAL BREYDI JOEL</t>
  </si>
  <si>
    <t>ARENAS MONZON TAMER QUIKE</t>
  </si>
  <si>
    <t>RIVERA VARGAS CIRLEY ARELYN</t>
  </si>
  <si>
    <t>TREJO HONORIO ELIZABETH YOSELIN</t>
  </si>
  <si>
    <t>COMUNICADORA SOCIAL</t>
  </si>
  <si>
    <t>BARRUETO ZAVALETA MARIA DENIS</t>
  </si>
  <si>
    <t>ACEVEDO CASTILLO JUANA LIDIA</t>
  </si>
  <si>
    <t>FERNANDEZ PIZAN NOLBERTA</t>
  </si>
  <si>
    <t>INGENIERO AMBIENTAL</t>
  </si>
  <si>
    <t>ESQUIVEL CAIPO DENISA AURORA</t>
  </si>
  <si>
    <t>BARTOLO JIMENES LUIS RICARDO</t>
  </si>
  <si>
    <t>SERVICIOS GENERALES PLATA OXIGENO</t>
  </si>
  <si>
    <t>TOLEDO TOLENTINO CESAR JAVIER</t>
  </si>
  <si>
    <t>TRUJILLO PAREDES WALTER DAVID</t>
  </si>
  <si>
    <t>ARTEAGA CONTRERAS DAVID</t>
  </si>
  <si>
    <t>CONTRERAS DE LA CRUZ MILAGROS JANETH</t>
  </si>
  <si>
    <t>VASQUEZ LAYZA EDITH</t>
  </si>
  <si>
    <t>HUAMAN BENITES MILAGROS JHULIANA</t>
  </si>
  <si>
    <t>AVILA ALVARADO NATIVIDAD FLORENTINO</t>
  </si>
  <si>
    <t>ROJAS ESPINOZA RAISA IVANNA</t>
  </si>
  <si>
    <t>LOZANO QUIPAN ALEXANDRA ALISON</t>
  </si>
  <si>
    <t>RUIZ MARTINEZ EMILIANO</t>
  </si>
  <si>
    <t>ZUÑIGA VELASQUEZ MARIA DEL CARMEN</t>
  </si>
  <si>
    <t>VERA GAMBOA LUISA BANESSA</t>
  </si>
  <si>
    <t>SEVILLANO JIMENEZ RAUL ELMER</t>
  </si>
  <si>
    <t>VILLANUEVA SIGUENZA EVELIN MARIANA</t>
  </si>
  <si>
    <t>JARA VASQUEZ NANCY</t>
  </si>
  <si>
    <t>SILVESTRE LAIZA HEINER ADILSON</t>
  </si>
  <si>
    <t>ROJAS MARTINEZ GONZALO EDGAR</t>
  </si>
  <si>
    <t>LAVANDERIA</t>
  </si>
  <si>
    <t>RAMOS CATALAN EDITA VIOLETA</t>
  </si>
  <si>
    <t>RONDO LAYZA FRANCISCA</t>
  </si>
  <si>
    <t>AVALOS OJEDA GAUDY SILVANA</t>
  </si>
  <si>
    <t>ACOSTA VILCHEZ MARY CARMEN DEL TRANSITO</t>
  </si>
  <si>
    <t>SIMEON ACOSTA JULY EMILY</t>
  </si>
  <si>
    <t>RUIZ HENRIQUEZ DORIS JANETT</t>
  </si>
  <si>
    <t>ODONTOLOGO</t>
  </si>
  <si>
    <t>AGUILAR LACUNZA LUIS MIGUEL</t>
  </si>
  <si>
    <t>LAYZA TORRES YSAIAS JHEFERSON</t>
  </si>
  <si>
    <t>POLO VERA ALFREDO JHIMMY</t>
  </si>
  <si>
    <t>ARTEAGA SANDOVAL JOSE MANUEL</t>
  </si>
  <si>
    <t>DIAZ CUSTODIO NORA LEIDITH</t>
  </si>
  <si>
    <t>SEGURA RUIZ LIDIA</t>
  </si>
  <si>
    <t>CALDERON SANCHEZ GABRIELA ESTEFANNY</t>
  </si>
  <si>
    <t>CARRASCO VALERIO MONICA ALLYSON</t>
  </si>
  <si>
    <t>MALDONADO MALDONADO ANA MARIA</t>
  </si>
  <si>
    <t>ARMAS LAIZA KAROL JEANETT</t>
  </si>
  <si>
    <t>CAS LEY 31538</t>
  </si>
  <si>
    <t>ACEVEDO CERNA FLOR MARINA</t>
  </si>
  <si>
    <t>ACUÑA SANCHEZ MAXIMO DANIEL</t>
  </si>
  <si>
    <t>ACUÑA SILVA ANALI KIARITA</t>
  </si>
  <si>
    <t>ALFARO HERRERA ERICK</t>
  </si>
  <si>
    <t>ALVA PIZAN MIRIAM NOEMI</t>
  </si>
  <si>
    <t>ALVA TORIBIO SILVIA CRISTINA</t>
  </si>
  <si>
    <t>ALVARES GUZMAN ANNY YANELA</t>
  </si>
  <si>
    <t>AMOROTO RODRIGUEZ CECILIA ISABEL</t>
  </si>
  <si>
    <t>ARANA VALDERRAMA GUSTAVO DANIEL</t>
  </si>
  <si>
    <t>ARCE NEGREIROS DENIS FABIOLA</t>
  </si>
  <si>
    <t>ARMAS MONZON FANNY MADILEY</t>
  </si>
  <si>
    <t>ARTEAGA ARAUJO MILAN</t>
  </si>
  <si>
    <t>ASTO CAMPOS PAOLA MELINA</t>
  </si>
  <si>
    <t>BACA ARTEAGA SAHIRITA KATERINNE</t>
  </si>
  <si>
    <t>BAILON VERA JESSICA FABIOLA</t>
  </si>
  <si>
    <t>BASILIO BURGOS ROSANNI ODALIS</t>
  </si>
  <si>
    <t>BRICEÑO CAMPOS JOHANA LUCILA</t>
  </si>
  <si>
    <t>CABRERA POLO FIORELLA LISSETT</t>
  </si>
  <si>
    <t>CABRERA POLO KARINA VANESSA</t>
  </si>
  <si>
    <t>CALDERON QUIROZ SANDRA ROSMARY</t>
  </si>
  <si>
    <t>CARRION CHACON DINA NOEMI</t>
  </si>
  <si>
    <t>CASTRO ALTAMIRANO MAYRA DEL ROCIO</t>
  </si>
  <si>
    <t>CORTES VALLE LEIVIS ARTEMIO</t>
  </si>
  <si>
    <t>CRESPIN RAMOS LILI FIORELA</t>
  </si>
  <si>
    <t>DELAO VERGARA KATTIA HAYDEE</t>
  </si>
  <si>
    <t>DOMINGUEZ ECHEVERRIA PABLO RAFAEL</t>
  </si>
  <si>
    <t>ESCOBEDO BALLENA ESMERALDA</t>
  </si>
  <si>
    <t>ESQUIVEL ASUNCION CARMEN ODALIS</t>
  </si>
  <si>
    <t>ESQUIVEL RUIZ ANGELITA ISABEL</t>
  </si>
  <si>
    <t>FERNANDEZ JUAREZ SANTOS JUAN</t>
  </si>
  <si>
    <t>FLORES VALDERRAMA ANASTASIA</t>
  </si>
  <si>
    <t>FLORES FERNANDEZ YOLANDA</t>
  </si>
  <si>
    <t>GARCIA CORREA JENNY</t>
  </si>
  <si>
    <t>GARCIA FLORES DINA LUZ</t>
  </si>
  <si>
    <t>GARCIA FLORES NERY MARISOL</t>
  </si>
  <si>
    <t>GARCIA FLORES MELVA MILAGROS</t>
  </si>
  <si>
    <t>GARCIA AGREDA JAIRO DAVID</t>
  </si>
  <si>
    <t>GUEVARA VASQUEZ DINA MELINA</t>
  </si>
  <si>
    <t>HENRRIQUEZ ACEBEDO HUMBERTO</t>
  </si>
  <si>
    <t>PERSONAL DE SERVICIOS</t>
  </si>
  <si>
    <t>INCA QUISPE JORGE DANY</t>
  </si>
  <si>
    <t>JARA PAREDES JULIA AURORA</t>
  </si>
  <si>
    <t>LLENQUE TORRES ROGER MIGUEL</t>
  </si>
  <si>
    <t>LUNA ALMANZA NIEL DENYS</t>
  </si>
  <si>
    <t>MARCELIANO VERA JESSICA JUDITH</t>
  </si>
  <si>
    <t>MEDRANO CHACON ROSITA GISSELA</t>
  </si>
  <si>
    <t>MONTES VILCHEZ DINA</t>
  </si>
  <si>
    <t>NORIEGA SANCHEZ LOURDES DEL ROSARIO</t>
  </si>
  <si>
    <t>OTINIANO RUIZ MIRTHA JULISSA</t>
  </si>
  <si>
    <t>PAREDES BALTAZAR ANIBAL</t>
  </si>
  <si>
    <t>PEREDA GUEVARA NERY MARDELINDA</t>
  </si>
  <si>
    <t>PEREDA VALENCIA HILDA MARIA</t>
  </si>
  <si>
    <t>PEREZ CUBAS ROSEMARY DOMINIQUE</t>
  </si>
  <si>
    <t>POLO VERA DIANA CARMENCITA</t>
  </si>
  <si>
    <t>QUISPE JOAQUIN FRANCISCA JHULIANA</t>
  </si>
  <si>
    <t>RAMIREZ RUIZ MAIRA IBET</t>
  </si>
  <si>
    <t>RAMIREZ CARBAJAL MARICELA ABIGAIL</t>
  </si>
  <si>
    <t>RAMOS JOAQUIN LIDIA</t>
  </si>
  <si>
    <t>REYES BURGOS VANESSA NEPTHALI</t>
  </si>
  <si>
    <t>RIOS MARREROS DIANA MARISOL</t>
  </si>
  <si>
    <t>RIOS PAREDES JHENIFER LETICIA</t>
  </si>
  <si>
    <t>RODRIGUEZ POLO CARMELA</t>
  </si>
  <si>
    <t>ROJAS ULLOA SONIA ODALYS</t>
  </si>
  <si>
    <t>ROMERO VERA ZELIDETH</t>
  </si>
  <si>
    <t>RUIZ MORALES LEIDY TATIANA</t>
  </si>
  <si>
    <t>RUIZ LEONARDO ARMINDA</t>
  </si>
  <si>
    <t>RUIZ FERNANDEZ ANTHONY MIK OTONIEL</t>
  </si>
  <si>
    <t>RUIZ GONZALEZ LADY JUDITH</t>
  </si>
  <si>
    <t>SAAVEDRA LOPEZ MARIA LUISA</t>
  </si>
  <si>
    <t>SALDAÑA FLORES LESLY MARYDIANA</t>
  </si>
  <si>
    <t>SALINAS DOMINGUEZ JULIA OTILIA</t>
  </si>
  <si>
    <t>SANCHEZ CONTRERAS AIDE</t>
  </si>
  <si>
    <t>SANCHEZ SOTO KAREN JESSICA</t>
  </si>
  <si>
    <t>SANCHEZ VALDERRAMA FLORIVEL</t>
  </si>
  <si>
    <t>SANCHEZ SARE NELIDA NERY</t>
  </si>
  <si>
    <t>SANTILLAN GARCIA LEYDI NATALI</t>
  </si>
  <si>
    <t>SICCHA SAMANA SILVIA OLINDA</t>
  </si>
  <si>
    <t>SUYON CERNA JUANA LIYI</t>
  </si>
  <si>
    <t>TELIRIO CORREA FLOR MARGARITA</t>
  </si>
  <si>
    <t>TOLEDO VILLANUEVA CARMEN ROSA</t>
  </si>
  <si>
    <t>VILCHEZ ARENAS MARCO ANTONIO</t>
  </si>
  <si>
    <t>ZAVALETA ZAVALETA ANNIE EMILCE</t>
  </si>
  <si>
    <t>ZUÑIGA VALVERDE VICTOR ERNESTO</t>
  </si>
  <si>
    <t>CAS D.U. 049-2022</t>
  </si>
  <si>
    <t>BUEZA QUIÑONES ROMI RUTH</t>
  </si>
  <si>
    <t>LOPEZ DIAZ YESSICA TESI</t>
  </si>
  <si>
    <t>VASQUEZ VILLALVA JANETH</t>
  </si>
  <si>
    <t>407 SALUD SANTIAGO DE CHUCO</t>
  </si>
  <si>
    <t>CAS REGULAR INDETERMINADO</t>
  </si>
  <si>
    <t>AGUILAR VASQUEZ FERNANDO MIGUEL</t>
  </si>
  <si>
    <t>AGUILERA CIPIRAN YANELA HERMINIA</t>
  </si>
  <si>
    <t>ALAYO AGREDA ISAURA YULIANA</t>
  </si>
  <si>
    <t>ALBURQUERQUE SANTISTEBAN JANETT SOLEDAD</t>
  </si>
  <si>
    <t>ALVA SAONA JUANITA DEL PILAR</t>
  </si>
  <si>
    <t>AMARO OLLERO MARIELA LUZ</t>
  </si>
  <si>
    <t>CAS REGULAR TEMPORAL</t>
  </si>
  <si>
    <t>ANTICONA LUNA EVELYN MICHAEL</t>
  </si>
  <si>
    <t>AYALA ECHE ELIZA KARINA</t>
  </si>
  <si>
    <t>BACILIO OBESO MIRTHA JULISSA</t>
  </si>
  <si>
    <t>BARRIONUEVO BALLADARES MARIELA ELIZABETH</t>
  </si>
  <si>
    <t>BENITES GUEVARA ALCIDES LEONARDO</t>
  </si>
  <si>
    <t>BENITES RUIZ ANDRES MODESTO</t>
  </si>
  <si>
    <t>BURGOS RODRIGUEZ DIANA JACKELINE</t>
  </si>
  <si>
    <t>BURGOS RODRIGUEZ LILY YESSENIA</t>
  </si>
  <si>
    <t>CACEDA CORREA CLAUDIA ELIZABETH</t>
  </si>
  <si>
    <t>CALDERON ÑIQUE CARLOS JUVENAL</t>
  </si>
  <si>
    <t>CALVA VASQUEZ JAHAIRA BRIGGITE</t>
  </si>
  <si>
    <t>CAMPOS LIZARRAGA IVAN ROLYN</t>
  </si>
  <si>
    <t>CASTILLO QUISPE DANTE GABRIEL</t>
  </si>
  <si>
    <t>CASTRO PEREZ MIRIAM GIULIANA</t>
  </si>
  <si>
    <t>CHAVARRY VALVERDE MARIA DEL PILAR</t>
  </si>
  <si>
    <t>CHAVESTA CACHAY NELLY GIOVANNA</t>
  </si>
  <si>
    <t>CHULLE RAMOS LEYLA REBECA</t>
  </si>
  <si>
    <t>CORALES AGUILAR ELSA ALCIRA</t>
  </si>
  <si>
    <t>CORDOVA VELASQUEZ ANSHELLY ELIZABETH</t>
  </si>
  <si>
    <t>CUEVA ARGOMEDO JORGE AUGUSTO</t>
  </si>
  <si>
    <t>DIAZ AGREDA ALVARO RAFAEL</t>
  </si>
  <si>
    <t>DIESTRA FERRER YUDITH GIOVANNA</t>
  </si>
  <si>
    <t>ESPINOZA ULLOA ESTEBAN JOEL</t>
  </si>
  <si>
    <t>ESQUIVEL GASTAÑADUI NORBERTO JAIR</t>
  </si>
  <si>
    <t>ABOGADO(A)</t>
  </si>
  <si>
    <t>ESQUIVEL GONZALES OMASYR RUDI</t>
  </si>
  <si>
    <t>ESQUIVEL SANDOVAL ROSA YANET</t>
  </si>
  <si>
    <t>FARFAN RAMOS PAULA KATHERINE</t>
  </si>
  <si>
    <t>FLORES DIAZ EDIL</t>
  </si>
  <si>
    <t>GAMBOA MEZA YESENIA ALELI</t>
  </si>
  <si>
    <t>GARCIA PEREDA EDUARDO VLADIMIR</t>
  </si>
  <si>
    <t>GARCIA SANCHEZ KAREN ROSMERY</t>
  </si>
  <si>
    <t>GARCIA SANCHEZ KARIN</t>
  </si>
  <si>
    <t>GERMAN BENITES GLADYS SOLEDAD</t>
  </si>
  <si>
    <t>GIL PEREDA JACKELINE VIOLETA</t>
  </si>
  <si>
    <t>GOMEZ INCA JACKELIN DEYSSI</t>
  </si>
  <si>
    <t>GONZALES LUNA NOHEMI ROSAY</t>
  </si>
  <si>
    <t>GUERRA CARDENAS VERONICA JACQUELIN</t>
  </si>
  <si>
    <t>GUTIERREZ BURGOS DEYSI ANADELA</t>
  </si>
  <si>
    <t>HORNA GIL SANTOS FERNANDO</t>
  </si>
  <si>
    <t>IBAÑEZ GONZALES JERZON GARI</t>
  </si>
  <si>
    <t>JIMENEZ RUIZ RICHARD MANUEL EFRAIN</t>
  </si>
  <si>
    <t>LAVADO PEREZ JUAN ANDRES</t>
  </si>
  <si>
    <t>LINARES ZAVALETA JESSICA GABRIELA</t>
  </si>
  <si>
    <t>LLAJARUNA URTECHO EDUAR FRANKLIN</t>
  </si>
  <si>
    <t>LOPEZ CASTILLO MARCOS SERGIO</t>
  </si>
  <si>
    <t>LOPEZ VILLEGAS JAIRO PETTER</t>
  </si>
  <si>
    <t>LUIS CALIPUY PEDRO RICARDO</t>
  </si>
  <si>
    <t>ASISTENTE EN SISTEMAS FINANCIE</t>
  </si>
  <si>
    <t>LUIS GARCIA SANTIAGO ANGEL</t>
  </si>
  <si>
    <t>LUJAN JUMPA ROSA DAISY</t>
  </si>
  <si>
    <t>MAURICIO RUIZ CACIQUE VIRGILIO</t>
  </si>
  <si>
    <t>MECOLA RAMOS EDITH ROSMERI</t>
  </si>
  <si>
    <t>MEJIA CARRANZA YULI JUDITH</t>
  </si>
  <si>
    <t>MUÑOZ ORTIZ DANITZA LIZBETH</t>
  </si>
  <si>
    <t>OBESO LIZARRAGA LUIS ALBERTO</t>
  </si>
  <si>
    <t>OLIVA MARI;O LEIDI OLIVETH</t>
  </si>
  <si>
    <t>PALOMINO RIOS CARLOS</t>
  </si>
  <si>
    <t>PEREZ CARRANZA GINA TANIA</t>
  </si>
  <si>
    <t>PEREZ ENRIQUEZ JHONI FRANKLIN</t>
  </si>
  <si>
    <t>PONTE BUEZA JERESBITH DAYAN</t>
  </si>
  <si>
    <t>TECNICO/A ADMINISTRATIVO/A</t>
  </si>
  <si>
    <t>QUEZADA ALBITES KARINA NATALY</t>
  </si>
  <si>
    <t>QUIROZ ROJAS LUIS ALBERTO</t>
  </si>
  <si>
    <t>QUISPE QUEZADA MIRTHA SOLEDAD</t>
  </si>
  <si>
    <t>RAMIREZ LEON YANETTI</t>
  </si>
  <si>
    <t>RAMOS INCA JULIO CESAR</t>
  </si>
  <si>
    <t>RAMOS PINEDO CAROLINA VANESA</t>
  </si>
  <si>
    <t>RAMOS SALVATIERRA GIORDANO OLARAN</t>
  </si>
  <si>
    <t>REYES ROQUE CARMEN MELISA</t>
  </si>
  <si>
    <t>REYNA PAREDES ALBERTO JOEL</t>
  </si>
  <si>
    <t>RODRIGUEZ CASTILLO CARLOS ALBERTO</t>
  </si>
  <si>
    <t>RODRIGUEZ LABADO GENARO DECIDERIO</t>
  </si>
  <si>
    <t>ROJAS GONZALEZ JUAN CARLOS</t>
  </si>
  <si>
    <t>RUBIO LUNA VICTORIA KARINA DEL PILAR</t>
  </si>
  <si>
    <t>RUIZ GARCIA EUCEBIO AMILCAR</t>
  </si>
  <si>
    <t>RUIZ PAREDES FLOR DE MARIA</t>
  </si>
  <si>
    <t>RUIZ PEREZ JOSE CARLOS</t>
  </si>
  <si>
    <t>RUIZ VASQUEZ ROSMERY ISABEL</t>
  </si>
  <si>
    <t>SAAVEDRA VIDAL CINTHIA JACQUELINE</t>
  </si>
  <si>
    <t>SALGADO QUISPE VICTORIA EUFEMIA</t>
  </si>
  <si>
    <t>SALOMON RAMOS ELVIS JHONATAN</t>
  </si>
  <si>
    <t>SOLANO MUÑOZ GIANELLA MAGALY</t>
  </si>
  <si>
    <t>TARAZONA ARRUE ARACELY PAMELA</t>
  </si>
  <si>
    <t>TOLENTINO ROSSO CYNTHIA ANALY</t>
  </si>
  <si>
    <t>INGENIERO EN INFORMATICA</t>
  </si>
  <si>
    <t>TORRES QUEZADA AMARILDO MIGUEL</t>
  </si>
  <si>
    <t>URQUIAGA RUIZ WISTON MILCIADES</t>
  </si>
  <si>
    <t>ANALISTA DE PROCESOS LOGISTICO</t>
  </si>
  <si>
    <t>URTECHO CASTILLO FRANKLIN JHOAN</t>
  </si>
  <si>
    <t>VALENCIA VALVERDE SANTOS MELANIO</t>
  </si>
  <si>
    <t>VARAS ARTEAGA MIGUEL EUDORO</t>
  </si>
  <si>
    <t>VASQUEZ CONTRERAS LUZMERY</t>
  </si>
  <si>
    <t>VASQUEZ VALVERDE JUAN ISIDRO</t>
  </si>
  <si>
    <t>VELA BURGOS FIORELLA MELISSA</t>
  </si>
  <si>
    <t>VELARDE CASANA CLAUDIA ELISA</t>
  </si>
  <si>
    <t>VELASQUEZ VALVERDE DALMA STEFANIE</t>
  </si>
  <si>
    <t>VILLEGAS SIGÜE;AS MARIA ELENA</t>
  </si>
  <si>
    <t>ZAVALA ESPINOZA LIZBETH YANETH</t>
  </si>
  <si>
    <t>ZAVALETA DELGADO ROSMERY JOBITA</t>
  </si>
  <si>
    <t>JUAREZ VALDIVIEZO IRIS ROXANA</t>
  </si>
  <si>
    <t>MARIÑO TOLEDO ANDY ROMARIO</t>
  </si>
  <si>
    <t>MENDOZA FLORES WILDER SAMUEL</t>
  </si>
  <si>
    <t>MORENO BASILIO ANTONY DANIEL</t>
  </si>
  <si>
    <t>PEREDA VASQUEZ JORGE NILTON</t>
  </si>
  <si>
    <t>CAS COVID</t>
  </si>
  <si>
    <t>ABANTO SUGARAY LILIANA LILIVETH</t>
  </si>
  <si>
    <t>ABURTO MORENO MAYCOL LEONARDO</t>
  </si>
  <si>
    <t>AGREDA GIL LEIDY FIORELA</t>
  </si>
  <si>
    <t>ARROYO BURGOS ESTEPHANIE GIORGIANA</t>
  </si>
  <si>
    <t>BACILIO CHAMORRO LOURDES MARIBEL</t>
  </si>
  <si>
    <t>BENITES GUEVARA ELMER ADALI</t>
  </si>
  <si>
    <t>BENITES SANCHEZ EDITH PATRICIA</t>
  </si>
  <si>
    <t>BLAS PRINCIPE SANTOS MANUELITA</t>
  </si>
  <si>
    <t>CALLUPE HUARANGA SESY MILAGROS</t>
  </si>
  <si>
    <t>CARBAJAL GOMEZ ALDO IVAN</t>
  </si>
  <si>
    <t>CASTILLO VILLA ANDREA ELVIRA</t>
  </si>
  <si>
    <t>CAVERO AVALOS MARVIN LENIN</t>
  </si>
  <si>
    <t>CAYPO VALVERDE MONICA ANALY</t>
  </si>
  <si>
    <t>CHAVEZ BOLAÑOS MONICA</t>
  </si>
  <si>
    <t>CHUQUIZUTA BERRIOS ANA FRANCISCA</t>
  </si>
  <si>
    <t>CRUZ GAVIDIA LORENA ERVELITA</t>
  </si>
  <si>
    <t>DE GRACIA DIONICIO KATTIA LIZZET</t>
  </si>
  <si>
    <t>DE LA CRUZ RUIZ ROMELIA SOLAR</t>
  </si>
  <si>
    <t>DELGADO NICOLAS HECTOR DIEGO</t>
  </si>
  <si>
    <t>INSPECTOR SANITARIO</t>
  </si>
  <si>
    <t>DELGADO ORELLANA JULIO ENRIQUE</t>
  </si>
  <si>
    <t>DIAZ ESTEVES ROSA ANAHI</t>
  </si>
  <si>
    <t>ESQUIVEL MENDEZ RAQUEL MARIBEL</t>
  </si>
  <si>
    <t>ESQUIVEL PAREDES ROSA JANETH</t>
  </si>
  <si>
    <t>FARRO SILVA LUCIA STEFANNY</t>
  </si>
  <si>
    <t>FELIPE RODRIGUEZ MARTINA MILY</t>
  </si>
  <si>
    <t>FELIPE ZAVALA NELY KAREN</t>
  </si>
  <si>
    <t>HUAMAN RUMAY DEISY JANET</t>
  </si>
  <si>
    <t>JUSTINIANO PEREDA MIRIAN VARINIA</t>
  </si>
  <si>
    <t>LAVADO VELA SUSY LORENA</t>
  </si>
  <si>
    <t>LEON LOYOLA EVELYN JULISSA</t>
  </si>
  <si>
    <t>LEZAMA PAREDES MIRELY JOHANNY</t>
  </si>
  <si>
    <t>LOPEZ BOADO MARIA ISABEL</t>
  </si>
  <si>
    <t>MAMANI CHULLUNQUIA SAYDA CLAUDIA</t>
  </si>
  <si>
    <t>MARTINEZ ALCALDE BERNARDO</t>
  </si>
  <si>
    <t>MENDOZA FERNANDEZ GRISEL ESTEFANY</t>
  </si>
  <si>
    <t>MIMBELA VALLEJO BECQUE PEPIN</t>
  </si>
  <si>
    <t>MORENO YNFANTE CARLOS LUIS</t>
  </si>
  <si>
    <t>MUNDACA ESTELA NELLY ROXANA</t>
  </si>
  <si>
    <t>MURGA LUIS SANY NOEMI</t>
  </si>
  <si>
    <t>NARVAEZ ZAVALETA KARINA JERALDINE</t>
  </si>
  <si>
    <t>OBLITAS ASENCIOS JANET YOVANA</t>
  </si>
  <si>
    <t>OTINIANO QUISPE EDITH ELIZABETH</t>
  </si>
  <si>
    <t>PAREDES RODRIGUEZ DE URTECHO MARIA LUCY</t>
  </si>
  <si>
    <t>PARIMANGO PEREDA CLAUDIA LISETTE</t>
  </si>
  <si>
    <t>PEREZ CASTELLANOS FELIX AUGUSTO</t>
  </si>
  <si>
    <t>PONCE PARDO KARINA KATHERYN</t>
  </si>
  <si>
    <t>PRETEL PAREDES CRISTIAN AUGUSTO</t>
  </si>
  <si>
    <t>RAMOS TIRADO LEYDI YANINA</t>
  </si>
  <si>
    <t>RODRIGUEZ AGREDA THALIA INOCENTA</t>
  </si>
  <si>
    <t>RODRIGUEZ TRUJILLO VANESSA ELIZABETH</t>
  </si>
  <si>
    <t>ROLDAN CONTRERAS EYDI ELISET</t>
  </si>
  <si>
    <t>RUIZ CUEVA JUAN AVEL</t>
  </si>
  <si>
    <t>SANCHEZ CIUDAD CINTHYA ARACELY</t>
  </si>
  <si>
    <t>SANCHEZ MEZA MILAGROS LIZBETH</t>
  </si>
  <si>
    <t>SANCHEZ QUEZADA CARLOS LEONEL</t>
  </si>
  <si>
    <t>SANTIAGO CARBAJAL NELLY NOELIA</t>
  </si>
  <si>
    <t>SARMIENTO SANCHEZ FELICITA ROSMERY</t>
  </si>
  <si>
    <t>TOLENTINO VALVERDE SUSAN LEONOR</t>
  </si>
  <si>
    <t>TORRE MINAYA ANALIONY CARLOS</t>
  </si>
  <si>
    <t>TRUJILLO VELASQUEZ MARIA ISABEL</t>
  </si>
  <si>
    <t>ULLOA RODRIGUEZ EDWIN RONALD</t>
  </si>
  <si>
    <t>ULLOA RODRIGUEZ YEYSON HOLIS</t>
  </si>
  <si>
    <t>ULLOA SAUNA MARILI</t>
  </si>
  <si>
    <t>ULLOA TRUJILLO SABINA ROSA</t>
  </si>
  <si>
    <t>VARGAS RODRIGUEZ YRMA NATIVIDAD</t>
  </si>
  <si>
    <t>VASQUEZ MICHA CLAUDIA KATHERINE</t>
  </si>
  <si>
    <t>VELASQUEZ GIL CARMEN LUZ</t>
  </si>
  <si>
    <t>VELASQUEZ SANDOVAL SANTOS SONIA</t>
  </si>
  <si>
    <t>VERGARA CHAVEZ MARIA VICTORIA</t>
  </si>
  <si>
    <t>ZAPATA CABAÑAS KATHERINE LILIANA</t>
  </si>
  <si>
    <t>AGUILAR LUIS CECILIA LIZETH</t>
  </si>
  <si>
    <t>BENITES SEGURA ROSELY</t>
  </si>
  <si>
    <t>CARBAJAL REBAZA ROXANA ANALI</t>
  </si>
  <si>
    <t>CARRION VASQUEZ PEDRO CARMELO</t>
  </si>
  <si>
    <t>CERNA VARGAS WILMA JACQUELINE</t>
  </si>
  <si>
    <t>CONTRERAS VERA SILVIA</t>
  </si>
  <si>
    <t>DIAZ LAIZA BETTSY FLORA</t>
  </si>
  <si>
    <t>ESQUIVEL ZAVALA LUCY PAOLA</t>
  </si>
  <si>
    <t>FIESTAS JACINTO RAMIRO</t>
  </si>
  <si>
    <t>GARCIA PAZ MELINA MILDE</t>
  </si>
  <si>
    <t>GUEVARA CABANILLAS KARICSA JENIFFER</t>
  </si>
  <si>
    <t>HUAMAN VALVERDE YEFERSON NATIVIDAD</t>
  </si>
  <si>
    <t>LOPEZ NINAQUISPE ADRIAN ROSENDO</t>
  </si>
  <si>
    <t>LUJAN PEREDA ZAYRA ERIKA</t>
  </si>
  <si>
    <t>MURGA PEREZ MIRIAN MARIBEL</t>
  </si>
  <si>
    <t>MURGA ROJAS MARIELA MAXIMINA</t>
  </si>
  <si>
    <t>MURGA VASQUEZ FLOR ELENA</t>
  </si>
  <si>
    <t>PEREZ RODRIGUEZ SUSANA ELENA</t>
  </si>
  <si>
    <t>RISCO UCEDA NORMA MANUELITA</t>
  </si>
  <si>
    <t>SALAS CERNA RONNY ANDRES</t>
  </si>
  <si>
    <t>SALVATIERRA BALTAZAR ELMA AIDEE</t>
  </si>
  <si>
    <t>SANCHEZ MARIÑO LUZ CLARITA</t>
  </si>
  <si>
    <t>SILVA GARCIA LUCERITO BABERLY RUBI</t>
  </si>
  <si>
    <t>TICERAN IPARRAGUIRRE ANGELICA MARIA VICENTA</t>
  </si>
  <si>
    <t>TOLENTINO ROSSO JACKELIN MEDALY</t>
  </si>
  <si>
    <t>VALVERDE RAVELO KAREN JALLINY</t>
  </si>
  <si>
    <t>VARGAS MACHUCA GUTIERREZ ANDREA VALENTINA</t>
  </si>
  <si>
    <t>VASQUEZ MEZA CARLOS ANTONIO</t>
  </si>
  <si>
    <t>VASQUEZ VALERIO MARITZA</t>
  </si>
  <si>
    <t>VELASQUEZ QUISPE LILIANA ROSMERY</t>
  </si>
  <si>
    <t>VERA LUJAN MARIBEL ATENAS</t>
  </si>
  <si>
    <t>VILLA CRUZADO DORA ADRIANITA</t>
  </si>
  <si>
    <t>ESCOBEDO REYES PATRICIA GABRIELA</t>
  </si>
  <si>
    <t>VELASQUEZ CARBAJAL LAURA MARSHYORY</t>
  </si>
  <si>
    <t>ACUÑA TRUJILLO DIANA LUCIA</t>
  </si>
  <si>
    <t>BEJARANO GUZMAN JULIO CESAR</t>
  </si>
  <si>
    <t>HOYOS VILCHEZ JOSE EBERT</t>
  </si>
  <si>
    <t>QUISPE SALAZAR SAYRA LUCIA</t>
  </si>
  <si>
    <t>PANTOJA CASIANO LESLY ROCIO</t>
  </si>
  <si>
    <t>CRUZ MORALES JOEL JORGE</t>
  </si>
  <si>
    <t>HUAMAN MEDRANO EDWIN ABEL</t>
  </si>
  <si>
    <t>MORALES RUIZ SIGIFREDO ALEXIS</t>
  </si>
  <si>
    <t>PEREZ ULLOA ELVA ODILA</t>
  </si>
  <si>
    <t>QUISPE AGUILAR SILVIA JACKELINY</t>
  </si>
  <si>
    <t>TAMAYO BOADO AMARILLYS JANNELY</t>
  </si>
  <si>
    <t>JIMENEZ LEON LILY FIORELLA</t>
  </si>
  <si>
    <t>MARCELO MENDEZ CYNTHIA YOMIRA</t>
  </si>
  <si>
    <t>NABIS MARTELL FLOR DE MARIA</t>
  </si>
  <si>
    <t>PASAPERA ROJAS DAYAN KAROL</t>
  </si>
  <si>
    <t>5000.00</t>
  </si>
  <si>
    <t>LEON CAMACHO ANMIE NONOY</t>
  </si>
  <si>
    <t>9000.00</t>
  </si>
  <si>
    <t>MIRANDA ZAPATA EMMA LOLA</t>
  </si>
  <si>
    <t>SUTIZAL PABLO LESLY SHERLY</t>
  </si>
  <si>
    <t>VERDE CUEVA JHONNY DAVID</t>
  </si>
  <si>
    <t>ROOC</t>
  </si>
  <si>
    <t>CHAVEZ BAZAN JORGE DOUGLAS</t>
  </si>
  <si>
    <t>ESQUIVEL SALVADOR ROSALIA ANGELINA</t>
  </si>
  <si>
    <t>FLORES MONTENEGRO MARIA TERESA DEL CARMEN</t>
  </si>
  <si>
    <t>GARCIA NIÑO RODRIGO ALONSO</t>
  </si>
  <si>
    <t>GARCIA REBAZA JULIA YULIANA</t>
  </si>
  <si>
    <t>GUTIERREZ BENITES MILAGROS LISSET</t>
  </si>
  <si>
    <t>HUAMAN BECERRA RAMIRO EDUARDO</t>
  </si>
  <si>
    <t>JARA SANCHEZ GONZALO ALEXANDER</t>
  </si>
  <si>
    <t>MAURICIO DE LA CRUZ ARMENCIA DELA</t>
  </si>
  <si>
    <t>MELENDEZ VARGAS ANTONIO RAFAEL</t>
  </si>
  <si>
    <t>PAIRAZAMAN VILLALVA ANA LUISA</t>
  </si>
  <si>
    <t>REYES SALDARRIAGA CLAUDIA VANESSA</t>
  </si>
  <si>
    <t>RUIZ VERA LELIS SANDRA</t>
  </si>
  <si>
    <t>SANCHEZ MARI;O LUZ CLARITA</t>
  </si>
  <si>
    <t>SANCHEZ RODRIGUEZ MARIA ELENA</t>
  </si>
  <si>
    <t>ZAMBRANO HERNANDEZ JUAN PABLO</t>
  </si>
  <si>
    <t>RODRIGUEZ AGUIRRE ANA LUCIA</t>
  </si>
  <si>
    <t>BARBOZA MUÑOZ KATHYA LILIANA</t>
  </si>
  <si>
    <t>MIRANDA ZAPATA ENNA LOLA</t>
  </si>
  <si>
    <t>SULIZAL PABLO LESLY SHERLY</t>
  </si>
  <si>
    <t>408 SALUD OTUZCO</t>
  </si>
  <si>
    <t>CAS INDETERMINADO</t>
  </si>
  <si>
    <t>JUAREZ TOMAS YENI LICET</t>
  </si>
  <si>
    <t>GARCIA RODRIGUEZ DEIVI GILVER</t>
  </si>
  <si>
    <t>VELASQUEZ CASTILLO LARICZA KATTERIN</t>
  </si>
  <si>
    <t>OROZCO CHUMACERO NELY</t>
  </si>
  <si>
    <t>MENDOZA AMAYA ELVERES BALDEMAR</t>
  </si>
  <si>
    <t>MEDICO ANESTESIOLOGO</t>
  </si>
  <si>
    <t>GUTIERREZ CONTRERAS MIGUEL ANGEL</t>
  </si>
  <si>
    <t>RODRIGUEZ RAVELO ESTEBAN MARINO</t>
  </si>
  <si>
    <t>EVANGELISTA VARGAS RAFAEL SANTIAGO</t>
  </si>
  <si>
    <t>INGENIERO METALURGICO</t>
  </si>
  <si>
    <t>ALVAREZ CARRANZA CARLOS WELLINGTON</t>
  </si>
  <si>
    <t>COVINOS POEMAPE EDUARDO JORGE ENRIQUE</t>
  </si>
  <si>
    <t>ZAVALETA TICLIO LUZ EMERITA</t>
  </si>
  <si>
    <t>CASAS RABINES ANGELITA DEISY</t>
  </si>
  <si>
    <t>GARCIA CARRANZA ROSA HERMINIA</t>
  </si>
  <si>
    <t>FIGUEROA FERNANDEZ KATTY CARLA</t>
  </si>
  <si>
    <t>GUTIERREZ LUJAN HERNAN LADINES</t>
  </si>
  <si>
    <t>CASTILLO CHAVEZ RANDOLPH ADEMAR</t>
  </si>
  <si>
    <t>VILLALTA SEGURA ROSA MARIA</t>
  </si>
  <si>
    <t>LOPEZ PADILLA MARIA OLINKA</t>
  </si>
  <si>
    <t>RAFAEL DELGADO DORALIZA</t>
  </si>
  <si>
    <t>BOCANEGRA AGUILAR JAIME CELESTINO</t>
  </si>
  <si>
    <t>GUZMAN CORDOVA HERNAN HENRY</t>
  </si>
  <si>
    <t>VEGA AVALOS JUAN</t>
  </si>
  <si>
    <t>COLLANTES ESCOBEDO AQUILES BERNABE</t>
  </si>
  <si>
    <t>ZAVALETA AREDO ESTEBAN SIMON</t>
  </si>
  <si>
    <t>DE LA CRUZ AVALOS JOSE ANTONIO</t>
  </si>
  <si>
    <t>MIGUEL HONORIO FAVIO GRIMALDO</t>
  </si>
  <si>
    <t>VILLACORTA ZAVALETA SEGUNDO VICTORIANO</t>
  </si>
  <si>
    <t>ENRIQUEZ VIDAL DEYBI MARISELA</t>
  </si>
  <si>
    <t>RODRIGUEZ SALINAS FERMIN ARMANDO</t>
  </si>
  <si>
    <t>GUZMAN ZAVALETA JENNY JANETT</t>
  </si>
  <si>
    <t>ANGULO LIFONSO MANFREDO</t>
  </si>
  <si>
    <t>REYES MIGUEL GILMER GRIMALDO</t>
  </si>
  <si>
    <t>AGUILAR MOYA NANCY MARLENY</t>
  </si>
  <si>
    <t>CHAVEZ LEYVA JULIO CESAR</t>
  </si>
  <si>
    <t>CRUZADO BARRETO WILDER JAIME</t>
  </si>
  <si>
    <t>ESCOBEDO ALVARADO MODESTA EULALIA</t>
  </si>
  <si>
    <t>JARA VASQUEZ MAGALY VERONICA</t>
  </si>
  <si>
    <t>ALFARO CRUZ NORMA</t>
  </si>
  <si>
    <t>CABRERA CARRASCO DIANA JAZMIN</t>
  </si>
  <si>
    <t>ANTICONA ANAMPA LIDIA</t>
  </si>
  <si>
    <t>RUIZ ALIAGA LUCY HAIDY</t>
  </si>
  <si>
    <t>ROSALES CALDERON CARMEN NELLY</t>
  </si>
  <si>
    <t>GARCIA MIGUEL SANTOS JHONY</t>
  </si>
  <si>
    <t>DIAZ GUTIERREZ MAIRA IVET</t>
  </si>
  <si>
    <t>RODRIGUEZ RIVERA SUELLEN DAMARY</t>
  </si>
  <si>
    <t>VIDAL ZAVALETA MARITZA EVELIN</t>
  </si>
  <si>
    <t>ESCOBAL RIVEROS HERMOGENES</t>
  </si>
  <si>
    <t>DELFIN REYES LISSET ISABEL</t>
  </si>
  <si>
    <t>VILLANUEVA BENITES ESMIT EVELENY</t>
  </si>
  <si>
    <t>RODRIGUEZ HURTADO COSME ISIDRO</t>
  </si>
  <si>
    <t>ALVARADO RODRIGUEZ ELVIS RUBEN</t>
  </si>
  <si>
    <t>TECNICO EN LABORATORIO CLINICO</t>
  </si>
  <si>
    <t>ALVAREZ PALMA GERARDO RAMON</t>
  </si>
  <si>
    <t>CASTILLO AGUILAR KARINA PATRICIA</t>
  </si>
  <si>
    <t>RIVEROS HUAYLLA SANTOS AGUSTIN</t>
  </si>
  <si>
    <t>ARMAS ZEGARRA ROSA VERONICA</t>
  </si>
  <si>
    <t>SANCHEZ RODRIGUEZ GIOVANI BEATRIZ</t>
  </si>
  <si>
    <t>MUÑOZ TORRES LUIS DANIEL</t>
  </si>
  <si>
    <t>ANGULO ENRIQUEZ SEGUNDO ROBERTO</t>
  </si>
  <si>
    <t>FIGUEROA SANCHEZ SONIA CONSUELO</t>
  </si>
  <si>
    <t>MORENO CRUZADO CARLOS ARTIME</t>
  </si>
  <si>
    <t>FLORES ZAVALETA EYDER LUIS</t>
  </si>
  <si>
    <t>LOYOLA RIOS MARIANELA ARMIDA</t>
  </si>
  <si>
    <t>HERRERA COLLANTES VILMA DORIS</t>
  </si>
  <si>
    <t>SALGADO LOPEZ OSCAR EDUARDO</t>
  </si>
  <si>
    <t>CRUZ JULCA ROSBERT ROSELL</t>
  </si>
  <si>
    <t>RODRIGUEZ SALVATIERRA MARITZA</t>
  </si>
  <si>
    <t>AGUILAR BURGOS JOSE ALBERTO</t>
  </si>
  <si>
    <t>CERNA DE LA CRUZ AZUCENA NATALI</t>
  </si>
  <si>
    <t>LOZANO LOYOLA DANIEL</t>
  </si>
  <si>
    <t>RODRIGUEZ HURTADO MIGUEL ANGEL</t>
  </si>
  <si>
    <t>RUIZ ALAYO RUTH RAQUEL</t>
  </si>
  <si>
    <t>RODRIGUEZ SUAREZ KATERINE PAOLA</t>
  </si>
  <si>
    <t>QUIPUSCOA MEDINA ARACELI MARILU</t>
  </si>
  <si>
    <t>DE LA CRUZ AREDO LUCILA</t>
  </si>
  <si>
    <t>RIVEROS MENDOZA FANY KELICHE</t>
  </si>
  <si>
    <t>ZAVALA CARRANZA LUIS SEGUNDO</t>
  </si>
  <si>
    <t>BLAS GAVIDIA JAMILET EDIT</t>
  </si>
  <si>
    <t>CAYETANO ESPINOLA ROXANA AMANDA</t>
  </si>
  <si>
    <t>PEREZ RODRIGUEZ MAX ANTHONY</t>
  </si>
  <si>
    <t>POLO RAMIREZ JOSE EDWAR</t>
  </si>
  <si>
    <t>PALOMINO SANCHEZ MANUEL ANTONIO</t>
  </si>
  <si>
    <t>VENTURA BECERRA FABIOLA</t>
  </si>
  <si>
    <t>ROJAS PERALTA FLOR DE MARIA</t>
  </si>
  <si>
    <t>DIRECTOR EJECUTIVO</t>
  </si>
  <si>
    <t>ALVARADO MUÑOZ ALAN ANTONIO</t>
  </si>
  <si>
    <t>OBESO JIMENEZ JULIO IVAN</t>
  </si>
  <si>
    <t>RAZURI GUTIERREZ JENNIFER ELIZABETH</t>
  </si>
  <si>
    <t>ANGULO RODRIGUEZ DIANA LIZETH</t>
  </si>
  <si>
    <t>ALAYO ORBEGOSO MARLENI EDITH</t>
  </si>
  <si>
    <t>CARLOS AGUILAR LESLIE MARIELA</t>
  </si>
  <si>
    <t>MARCELO EUSTAQUIO ROBERT ALEX</t>
  </si>
  <si>
    <t>GIL VILLARREAL HELADIA FLOR</t>
  </si>
  <si>
    <t>PONTE ANAMPA MELCI</t>
  </si>
  <si>
    <t>RUIZ ANCAJIMA YESSICA VANESSA</t>
  </si>
  <si>
    <t>LEON ALVAREZ ANA INDIRA ELEONOR</t>
  </si>
  <si>
    <t>LEON LAGUNA JOSE MIGUEL</t>
  </si>
  <si>
    <t>LOPEZ BACILIO EDWARD ROSTANIO</t>
  </si>
  <si>
    <t>ZAMUDIO BURGOS MELISSA IRENE</t>
  </si>
  <si>
    <t>RODRIGUEZ QUILICHE DANI ALEXIS</t>
  </si>
  <si>
    <t>DIAZ VASQUEZ FLOR DE MARIA</t>
  </si>
  <si>
    <t>PACHECO VELA CINDY SUSAN</t>
  </si>
  <si>
    <t>HUAÑAP LUCIANO ANITA PAMELA</t>
  </si>
  <si>
    <t>CASTILLO GARCIA LADY DORALISSA</t>
  </si>
  <si>
    <t>LUJAN REYES LICNER ARANTES</t>
  </si>
  <si>
    <t>PEREZ ROJAS ITALO JHONATAN</t>
  </si>
  <si>
    <t>ASCOY NORIEGA PATRICIA GABRIELA</t>
  </si>
  <si>
    <t>GUZMAN VASQUEZ FRANK ROBERT</t>
  </si>
  <si>
    <t>JAVE CACERES JHONATAN POOL</t>
  </si>
  <si>
    <t>SEIJAS CAMPOS MARIA DEL CARMEN</t>
  </si>
  <si>
    <t>HORNA MERCADO JENRRYY TOMAS</t>
  </si>
  <si>
    <t>GUZMAN ZAVALETA JANE MILEIDY</t>
  </si>
  <si>
    <t>ZAVALETA ORDOÑEZ NESTOR ALFREDO</t>
  </si>
  <si>
    <t>GUERRA GOMEZ DENNISE GIOVANNA</t>
  </si>
  <si>
    <t>RODRIGUEZ ALVARADO HANZ ALEXANDER</t>
  </si>
  <si>
    <t>FERREL GAMBOA FERNANDO EDWARDS</t>
  </si>
  <si>
    <t>AGUILAR SALVADOR ANGELITA MARIXA</t>
  </si>
  <si>
    <t>FERNANDINI CHAVEZ JACKELINE MECKY</t>
  </si>
  <si>
    <t>TERAN MOSTACERO ESMERITA VIOLETA</t>
  </si>
  <si>
    <t>CRUZ GAMBOA ANA LIZBETH</t>
  </si>
  <si>
    <t>CUEVA MANTILLA JUANA ROSARIO</t>
  </si>
  <si>
    <t>CRUZ LAZARO ALEX DAVID</t>
  </si>
  <si>
    <t>GUZMAN RODRIGUEZ DEISY ELIZABETH</t>
  </si>
  <si>
    <t>SANCHEZ VIDAL NOELI JENY</t>
  </si>
  <si>
    <t>REYES VILLACORTA FIORELLA INGRID</t>
  </si>
  <si>
    <t>AGUIRRE REYES RUDY NORMA</t>
  </si>
  <si>
    <t>CRISANTO PESCORAN KATHERINE INES</t>
  </si>
  <si>
    <t>URBINA CASTRO LUIS MIGUEL</t>
  </si>
  <si>
    <t>LOZANO BEJARANO NEDER ROSINALDO</t>
  </si>
  <si>
    <t>HERRERA RODRIGUEZ ENEIDA MADALI</t>
  </si>
  <si>
    <t>RODRIGUEZ CASTILLO PATRICIA JANETH</t>
  </si>
  <si>
    <t>ZAVALETA CRUZ YEISEN EDITH</t>
  </si>
  <si>
    <t>MENDOZA VILLACORTA LEIDY MIRELI</t>
  </si>
  <si>
    <t>LA ROSA SALAS BERNARDO JONATHAN</t>
  </si>
  <si>
    <t>RODRIGUEZ VILLANUEVA SARITA ESTHER</t>
  </si>
  <si>
    <t>CRUZADO CARLOS WILMA KATHERINE</t>
  </si>
  <si>
    <t>CASTAÑEDA GUZMAN OLINDA BETH</t>
  </si>
  <si>
    <t>GONZALES PACHECO PIERRE ERWIN</t>
  </si>
  <si>
    <t>CAYPO VALVERDE NALDA EDHITA</t>
  </si>
  <si>
    <t>SOLANO HORNA JHAN MARCOS</t>
  </si>
  <si>
    <t>AGUILAR SALVADOR ANA MARIA</t>
  </si>
  <si>
    <t>VILLARREAL GOMEZ BELBER ROVER</t>
  </si>
  <si>
    <t>RODRIGUEZ RODRIGUEZ DELIS NABEL</t>
  </si>
  <si>
    <t>URBINA ESCOBAR JHONATAN SMITH</t>
  </si>
  <si>
    <t>MINCHOLA RODRIGUEZ CRISTHIAN ANTHONY</t>
  </si>
  <si>
    <t>BRICEÑO JUAREZ VERONICA ELIZABETH</t>
  </si>
  <si>
    <t>CARRANZA OTINIANO BRAMNER JOSHIMAR</t>
  </si>
  <si>
    <t>CRUZADO CARLOS SANDRA LISCET</t>
  </si>
  <si>
    <t>GARCIA GOMEZ YONE DILMER</t>
  </si>
  <si>
    <t>MENDOZA LOYAGA JULEISY ADALID</t>
  </si>
  <si>
    <t>SOLANO MANTILLA AIDE ELIZABETH</t>
  </si>
  <si>
    <t>VALVERDE GARCIA MILTON DANIEL</t>
  </si>
  <si>
    <t>VALDIVIEZO ROSAS JUBICSA JAKELINE</t>
  </si>
  <si>
    <t>ROJALES RISCO MARIELA LUISA</t>
  </si>
  <si>
    <t>ESQUIVEL BAZAN KATHERINE JAZMIN</t>
  </si>
  <si>
    <t>GUTIERREZ GARCIA MERLY BERVELY</t>
  </si>
  <si>
    <t>ORBEGOSO BURGOS DIANA PAMELA</t>
  </si>
  <si>
    <t>TORRES MORALES FLOR ISABEL</t>
  </si>
  <si>
    <t>PAREDES BENITES CLAUDIA NADINE</t>
  </si>
  <si>
    <t>REYES CRUZ SANTOS ANYELI</t>
  </si>
  <si>
    <t>REYES COLLANTES GERALDYN STHEFANY</t>
  </si>
  <si>
    <t>VEGA LIÑAN KHARENT ABIGAIL</t>
  </si>
  <si>
    <t>SAONA RODRIGUEZ CARMEN ROSA</t>
  </si>
  <si>
    <t>VASQUEZ CASTILLO GRETTY JANINA</t>
  </si>
  <si>
    <t>JULIAN MANTILLA FABIOLA LITA</t>
  </si>
  <si>
    <t>SANDOVAL RODRIGUEZ ELIZABETH CRISTINA</t>
  </si>
  <si>
    <t>SOLANO SILVA JEAN JONATHAN</t>
  </si>
  <si>
    <t>SANCHEZ SOPLA WILLY ALEXANDER</t>
  </si>
  <si>
    <t>BUSTOS MORE MARIA ELENA</t>
  </si>
  <si>
    <t>SALAS ESPINOLA JUAN ORLANDO</t>
  </si>
  <si>
    <t>VILLAJULCA RODRIGUEZ JOIS JAQUELINE</t>
  </si>
  <si>
    <t>MENDEZ CRUZ FIORELA YULISA</t>
  </si>
  <si>
    <t>YBAÑEZ GUTIERREZ DEYLI MELY</t>
  </si>
  <si>
    <t>GUTIERREZ BAZAN VERONICA ANADELA</t>
  </si>
  <si>
    <t>TERRONES VASQUEZ DIANA PAOLA</t>
  </si>
  <si>
    <t>ANDRADE AVALOS SANTOS AGAPITO</t>
  </si>
  <si>
    <t>JULIAN CONTRERAS CARLOS ALBERTO</t>
  </si>
  <si>
    <t>LEON ANGASPILCO JUAN CARLOS</t>
  </si>
  <si>
    <t>GALVEZ GARCIA DIANA NATALIA</t>
  </si>
  <si>
    <t>CABRERA HERRERA YANIRA</t>
  </si>
  <si>
    <t>RODRIGUEZ RODRIGUEZ DIGNA ALICIA</t>
  </si>
  <si>
    <t>MINCHOLA GALLARDO LITA ZURY</t>
  </si>
  <si>
    <t>ZAVALETA RODRIGUEZ MARTHA ESMILDA</t>
  </si>
  <si>
    <t>AVALOS ARQUEROS ELIZABETH NELLY</t>
  </si>
  <si>
    <t>TERRONES COTRINA JACOBA YSABEL</t>
  </si>
  <si>
    <t>CAMPOS CAPRISTAN ANIBAL MARTIN</t>
  </si>
  <si>
    <t>RODRIGUEZ CUBA SANGI GREISDI</t>
  </si>
  <si>
    <t>HARO BACILIO DELIS FREDESVINDA</t>
  </si>
  <si>
    <t>AGUILAR CONTRERAS YINA ANALY</t>
  </si>
  <si>
    <t>SALINAS VENTURA ROSA EVELIN</t>
  </si>
  <si>
    <t>REYES ZAVALETA DIANA JOSELYN</t>
  </si>
  <si>
    <t>GONZA CARNERO KATTY ARACELY</t>
  </si>
  <si>
    <t>GARCIA VENTURA ELAR JHOSIMAR</t>
  </si>
  <si>
    <t>POLO ESPEJO ESTHER NOEMI</t>
  </si>
  <si>
    <t>ESPINOLA NERI JESSICA INES</t>
  </si>
  <si>
    <t>TAPIA BARDALES LEYDI KAROL</t>
  </si>
  <si>
    <t>ALAYO BRICEÑO CINTHIA ELIZABETH</t>
  </si>
  <si>
    <t>CUSTODIO ZEGARRA KELLY LAURENT</t>
  </si>
  <si>
    <t>ENFERMERA ESPECIALISTA</t>
  </si>
  <si>
    <t>SANTOS JIMENEZ ROSA ISABEL</t>
  </si>
  <si>
    <t>ALVARADO PANTOJA MARIBEL</t>
  </si>
  <si>
    <t>MEJIA CARLOS MAIZA LORENA</t>
  </si>
  <si>
    <t>COLLANTES ARTEAGA YCELA AURORA</t>
  </si>
  <si>
    <t>LLANOS BRUNO JOHNNY ALEXANDER</t>
  </si>
  <si>
    <t>CORDOVA AGUILAR MONICA JOSELI</t>
  </si>
  <si>
    <t>ORBEGOSO HUAYLLA OLIVA JUDITH</t>
  </si>
  <si>
    <t>BRICEÑO JUAREZ ALEJANDRO EXEQUIEL</t>
  </si>
  <si>
    <t>CRUZADO HURTADO WILSON RAFAEL</t>
  </si>
  <si>
    <t>OCAÑA MARQUEZ GLENDA MEDALY</t>
  </si>
  <si>
    <t>GAMARRA AVALOS HABNER ALEXANDER</t>
  </si>
  <si>
    <t>GARCIA GAMBOA SOLEDAD ELSY</t>
  </si>
  <si>
    <t>NERI ROSAS FIORELA</t>
  </si>
  <si>
    <t>ROJAS CARRANZA ANGGIE ESTEFANY</t>
  </si>
  <si>
    <t>SOLANO TOLENTINO ALEXIS NOLBERTO</t>
  </si>
  <si>
    <t>BACILIO GONZALES KEVIN ALEXIS</t>
  </si>
  <si>
    <t>REYES BENITES NORI JULISSA</t>
  </si>
  <si>
    <t>VILLANUEVA ENRIQUEZ MARIVI PAMELA</t>
  </si>
  <si>
    <t>RODRIGUEZ RODRIGUEZ JHONELA ESTHER</t>
  </si>
  <si>
    <t>RODRIGUEZ SALINAS BERTHA IMELDA</t>
  </si>
  <si>
    <t>ZAVALETA GARCIA NELLY MARITZA</t>
  </si>
  <si>
    <t>YBAÑEZ CUADRA EDITH MABEL</t>
  </si>
  <si>
    <t>ROMERO DIAZ ANGELICA MARIBEL</t>
  </si>
  <si>
    <t>TAFUR MUÑOZ VICTOR HUGO</t>
  </si>
  <si>
    <t>ALFARO VALDEZ DAMARIS ABIGAIL</t>
  </si>
  <si>
    <t>MUNDACA GUEVARA ANA LAURA</t>
  </si>
  <si>
    <t>SOLANO SILVA POOL JOZSEF GARY</t>
  </si>
  <si>
    <t>SANCHEZ NAVARRO KARLA NATHALI</t>
  </si>
  <si>
    <t>ARMILLE QUIROZ ELIZABETH</t>
  </si>
  <si>
    <t>GARCIA REYES YUÑOR HAMILTON</t>
  </si>
  <si>
    <t>MENDOZA ZAVALETA MARIANA ANDREA DEL CARMEN</t>
  </si>
  <si>
    <t>ROJALES ROJAS MARIA ROXANA</t>
  </si>
  <si>
    <t>ZAVALA OROYA PATRICIA SARA</t>
  </si>
  <si>
    <t>ESPINOLA SANCHEZ JENNY LIZETT</t>
  </si>
  <si>
    <t>GUTIERREZ BRAVO LILIAN MASSIEL</t>
  </si>
  <si>
    <t>RENGIFO AGUILAR TERESA</t>
  </si>
  <si>
    <t>SALIRROSAS SANTIAGO ANA MELVA</t>
  </si>
  <si>
    <t>GUTIERREZ ACEVEDO ELIZET MILI</t>
  </si>
  <si>
    <t>ANGULO ACEVEDO LILIANA MARIANELA</t>
  </si>
  <si>
    <t>CRUZADO HURTADO CARLITA VICTORIA</t>
  </si>
  <si>
    <t>CAS TEMPORAL</t>
  </si>
  <si>
    <t>JULCA SANDOVAL ESTER</t>
  </si>
  <si>
    <t>HERNANDEZ GERONIMO FANY DARELA</t>
  </si>
  <si>
    <t>CRUZ JUAREZ HAMERT KENNER</t>
  </si>
  <si>
    <t>LOYOLA RIVERA ARACELY YANALI</t>
  </si>
  <si>
    <t>GARFIAS RODAS DIANA CAROLINA</t>
  </si>
  <si>
    <t>FLORIANO VALERIO LIZ BLYBI</t>
  </si>
  <si>
    <t>TUCTO SANCHEZ PAULA MALU</t>
  </si>
  <si>
    <t>ANGULO LUJAN KEVIN CESAR</t>
  </si>
  <si>
    <t>HURTADO ZAVALETA HUGO MANUEL</t>
  </si>
  <si>
    <t>GUEVARA SILVA JULIO ESTEBAN</t>
  </si>
  <si>
    <t>QUITO MESTANZA ANAIS ELIZABETH</t>
  </si>
  <si>
    <t>LUCAS AYALA MICHEL ALEX</t>
  </si>
  <si>
    <t>CABRERA PEREZ HIMI JOSELYN</t>
  </si>
  <si>
    <t>MEREGILDO ARGOMEDO YULISSA YULIANA</t>
  </si>
  <si>
    <t>CHAVEZ LEYVA PAHOLA ANALI</t>
  </si>
  <si>
    <t>GAMBOA ZAVALETA FIORELA ESTHER</t>
  </si>
  <si>
    <t>LAÑAS QUINDE ELIZABETH DELFINA</t>
  </si>
  <si>
    <t>ZAMBRANO FERRO PILAR</t>
  </si>
  <si>
    <t>AGUIRRE MILACHAY EDGAR PAUL</t>
  </si>
  <si>
    <t>GONZALES PEREZ ALAIN WALDEMAR</t>
  </si>
  <si>
    <t>ORIHUELA RIVAS VANESSA ANGELICA</t>
  </si>
  <si>
    <t>CHUQUILIN TERRONES DIANA ROXANA</t>
  </si>
  <si>
    <t>GALLARDO BLAS JULIA ROSA ISABEL</t>
  </si>
  <si>
    <t>LA PORTILLA RABANAL VENUS JERALDINE</t>
  </si>
  <si>
    <t>CADENILLAS ESQUIVEL RUDY MARIELA</t>
  </si>
  <si>
    <t>BOCANEGRA GUTIERREZ MIRIAM STEISY</t>
  </si>
  <si>
    <t>ROMERO AVILA RUBI MARGIORI</t>
  </si>
  <si>
    <t>SILVA RUIZ MARIA LUISA</t>
  </si>
  <si>
    <t>FLORES NIEVES LIZARDO MANUEL</t>
  </si>
  <si>
    <t>MALDONADO CASTILLO DIANA KAROLINA</t>
  </si>
  <si>
    <t>MONTERO CRUZ GABY LUCERO</t>
  </si>
  <si>
    <t>ZEGARRA QUISPE MARITA MARICIELO</t>
  </si>
  <si>
    <t>ROSAS MARTINEZ EVELYN LIZETH</t>
  </si>
  <si>
    <t>INFANTES QUIROZ FALOLY MAGALY</t>
  </si>
  <si>
    <t>VERGEL BRACAMONTE PAOLA GISSELI</t>
  </si>
  <si>
    <t>ROJAS MENDOZA DIANA LISBET</t>
  </si>
  <si>
    <t>VASQUEZ MARIN NOLLY JUDITH</t>
  </si>
  <si>
    <t>ALVAN VERTIZ CARMEN EMILIA</t>
  </si>
  <si>
    <t>DIONICIO MINCHOLA LUIS ALBERTO</t>
  </si>
  <si>
    <t>CARRANZA REYES RICARDINA ISABEL</t>
  </si>
  <si>
    <t>CABANILLAS GOZZER KARIN DEL ROCIO</t>
  </si>
  <si>
    <t>LOZANO TORRES JULIO LEONIDAS</t>
  </si>
  <si>
    <t>GUTIERREZ MAURICIO MIGUEL ANGHELO</t>
  </si>
  <si>
    <t>ECHE ZAPATA GENESSIS YANINA</t>
  </si>
  <si>
    <t>OBESO CUEVA TEODOSIO OSCAR</t>
  </si>
  <si>
    <t>FLORIANO ARMANZA MILUSKA ARACELLY</t>
  </si>
  <si>
    <t>GARCIA SAAVEDRA EMILY YULIANA</t>
  </si>
  <si>
    <t>MUÑOZ RODRIGUEZ HEYDI YURI</t>
  </si>
  <si>
    <t>PEREZ GOMEZ ALEN GERONIMO</t>
  </si>
  <si>
    <t>CALDERON RODRIGO ELBER</t>
  </si>
  <si>
    <t>OCLOCHO VALQUI DANTE EULOGIO</t>
  </si>
  <si>
    <t>CABREJOS SOLANO GUILLERMO ABRAHAM</t>
  </si>
  <si>
    <t>HERRERA CARRERA GLADYS YONEMI</t>
  </si>
  <si>
    <t>VILLALOBOS RIOS ANAHI DE LOURDES</t>
  </si>
  <si>
    <t>GUZMAN LIZARRAGA YBETH MERCEDES</t>
  </si>
  <si>
    <t>PUJAY LOZANO EVELYN PATRICIA</t>
  </si>
  <si>
    <t>ALFARO RUBIO KELITA GEMALI</t>
  </si>
  <si>
    <t>REYES AGUILAR KARITO ELIZABETH</t>
  </si>
  <si>
    <t>RODRIGUEZ GUTIERREZ MARITZA MELISSA</t>
  </si>
  <si>
    <t>APAZA CASANA MELIZA ROSMERY</t>
  </si>
  <si>
    <t>OCHOA ASMAT ROSARIO SACRAMENTA</t>
  </si>
  <si>
    <t>VALVERDE BARRIOS NELLY</t>
  </si>
  <si>
    <t>LUJAN LAUREANO MARITA MILAGROS</t>
  </si>
  <si>
    <t>GARCIA ANGEL YAQUELIN</t>
  </si>
  <si>
    <t>SANCHEZ BARBOZA VINCER ANTHONY</t>
  </si>
  <si>
    <t>TERRONES MENDOZA BRAYAN ANTONY</t>
  </si>
  <si>
    <t>FERNANDEZ ROBLES STEPHANIE ELIZABETH</t>
  </si>
  <si>
    <t>BACILIO PEREZ SHARON MEDALI</t>
  </si>
  <si>
    <t>DIAZ SAJAMI YANET DEL PILAR</t>
  </si>
  <si>
    <t>FERNANDEZ GUTIERREZ WILLIGNTON FRANCISCO</t>
  </si>
  <si>
    <t>RODRIGUEZ CASAS ALEX JUAN EDUARDO</t>
  </si>
  <si>
    <t>SOSA HUIMAN CATHERINE STEFANIA</t>
  </si>
  <si>
    <t>CHAVEZ LOZANO MARIA LIDIA</t>
  </si>
  <si>
    <t>BARDALES CASTRO ANDREA STEPHANY</t>
  </si>
  <si>
    <t>AGUILAR VILLANUEVA RENNY JOEL</t>
  </si>
  <si>
    <t>COBEÑAS CHIROQUE LALY TATIANA</t>
  </si>
  <si>
    <t>VEREAU PADILLA PEDRO ZACARIAS</t>
  </si>
  <si>
    <t>ORBEGOSO LEIVA GERARDO RAFAEL</t>
  </si>
  <si>
    <t>HUAMAN RODRIGUEZ ANNIE FIORELLA</t>
  </si>
  <si>
    <t>ROJAS ALBURQUERQUE MARIA ELENA</t>
  </si>
  <si>
    <t>GUEVARA RAMOS JOSE CARLOS</t>
  </si>
  <si>
    <t>TIRADO VASQUEZ IVON LISBETH</t>
  </si>
  <si>
    <t>ABANTO JARA MAYRA LIZ</t>
  </si>
  <si>
    <t>MEDINA FERNANDEZ MARIA PAOLA</t>
  </si>
  <si>
    <t>TRUJILLO GALLARDO ANIBAL EDUARDO</t>
  </si>
  <si>
    <t>NAVARRETE CABRERA YADITH ADRIANA</t>
  </si>
  <si>
    <t>CARRANZA GAMBOA MANUEL HERNANDO</t>
  </si>
  <si>
    <t>CASTILLO TEMOCHE EVELYN ELIZABETH</t>
  </si>
  <si>
    <t>GUERRA GOMEZ DE JAVE KATHERINE ROSMERY</t>
  </si>
  <si>
    <t>ULLAURI OCAMPO RONALD ARNOLD</t>
  </si>
  <si>
    <t>TORRES OBANDO KATHERINE LIZETT</t>
  </si>
  <si>
    <t>ARMAS ZAVALETA ELIAS</t>
  </si>
  <si>
    <t>LINO HUAMAN BRUNO FELIX</t>
  </si>
  <si>
    <t>CHAVEZ FERIA STEPHANY SAMANTHA</t>
  </si>
  <si>
    <t>SIMON SCAMARONE GRASSY ELVA</t>
  </si>
  <si>
    <t>CHARCA COLQUE YOSZELIN PAOLA</t>
  </si>
  <si>
    <t>LA PORTILLA RUBIO KATHERINE JHOANA</t>
  </si>
  <si>
    <t>FERREL ALFARO ALEXA LILIBETH</t>
  </si>
  <si>
    <t>HERNANDEZ RIVEROS DEYSI ELIZABETH</t>
  </si>
  <si>
    <t>VILLACORTA VENTURA JOSSI TATIANA</t>
  </si>
  <si>
    <t>FERNANDEZ GARCIA ELIZABETH LEONOR</t>
  </si>
  <si>
    <t>LLAVE MARIÑOS JANNETT</t>
  </si>
  <si>
    <t>CERNA CHAVEZ LEISY MARGOT</t>
  </si>
  <si>
    <t>QUINTANA RIVERA FIORELLA LIZBETH</t>
  </si>
  <si>
    <t>ZAVALA RODRIGUEZ CARLOS ALBERTO SEGUNDO</t>
  </si>
  <si>
    <t>CARBAJAL CHUQUIRUNA GARY RANDY</t>
  </si>
  <si>
    <t>FIGUEROA MENDOZA SEGUNDO CARLOS</t>
  </si>
  <si>
    <t>VILLANUEVA SIGÜENZA EVELIN MARIANA</t>
  </si>
  <si>
    <t>CRUZADO CARLOS BELLA MALU LUCELY</t>
  </si>
  <si>
    <t>BENITES SUAREZ JESSICA DIANA</t>
  </si>
  <si>
    <t>MUNCIBAY VIDAL SANTOS NILA</t>
  </si>
  <si>
    <t>ESQUEN LEYVA CARLOS JOSUE</t>
  </si>
  <si>
    <t>ALCANTARA PAREDES SHEYLA KAROLINA</t>
  </si>
  <si>
    <t>PORTILLA VARGAS KATHERIN ELIZABETH</t>
  </si>
  <si>
    <t>ARAUJO LUNA JEIMMY STEFFANY</t>
  </si>
  <si>
    <t>OLIVARES LUNA VICTORIA WENDY TAMARA</t>
  </si>
  <si>
    <t>GUZMAN LOPEZ LUCERO DANELITZ</t>
  </si>
  <si>
    <t>REYES CASTAÑEDA GHERALDO STALIN</t>
  </si>
  <si>
    <t>VILLEGAS LEON KARLA ANDREA</t>
  </si>
  <si>
    <t>CABANILLAS TISNADO BETXY XIOMARA EMPERATRIZ</t>
  </si>
  <si>
    <t>SECLEN BANCAYAN LISET STANY</t>
  </si>
  <si>
    <t>VEGA BENITES MARIA EMILENA</t>
  </si>
  <si>
    <t>ARAUJO SALVATIERRA SHEYLA ROSMERY</t>
  </si>
  <si>
    <t>HONORIO GARCIA ESTHER ELIZABETH</t>
  </si>
  <si>
    <t>BALABARCA ACUÑA JAQUELINE LOURDES</t>
  </si>
  <si>
    <t>ROSAS MINCHOLA SONIA LILIANA</t>
  </si>
  <si>
    <t>CARRION YUPANQUI ROSA YASMITH</t>
  </si>
  <si>
    <t>JUAREZ VENTURA LEYDI YELI</t>
  </si>
  <si>
    <t>TANTA QUIROZ FRESIA YAJAIRA</t>
  </si>
  <si>
    <t>QUEZADA PAREDES ELIZETH ROSMERY</t>
  </si>
  <si>
    <t>LLAMO MONTENEGRO TANIA YASMIN</t>
  </si>
  <si>
    <t>ZAVALETA GONZALES ALEX MILBER</t>
  </si>
  <si>
    <t>CUBAS SALAZAR AUREA MILAGROS</t>
  </si>
  <si>
    <t>GARCIA MANTILLA JULIA LEONOR</t>
  </si>
  <si>
    <t>ROSALES VASQUEZ LUZMILA ELIZABETH</t>
  </si>
  <si>
    <t>RUIZ LLIQUE GABY MILAGROS</t>
  </si>
  <si>
    <t>SIMEON ROMERO CYNTHIA MARILIN</t>
  </si>
  <si>
    <t>SAAVEDRA ROSAS ROSI ANABEL</t>
  </si>
  <si>
    <t>PACHECO PAREDES ROSA MARIA DE LOS ANGELES</t>
  </si>
  <si>
    <t>JIMENEZ CASTILLO YESENIA DAYVIS</t>
  </si>
  <si>
    <t>RODRIGUEZ BURGOS JUDITH YANINA</t>
  </si>
  <si>
    <t>GUTIERREZ MOYA DE GUZMAN SANDRA YOHANA</t>
  </si>
  <si>
    <t>CHAVEZ CERNA DAMARIS NOEMI</t>
  </si>
  <si>
    <t>HUANGAL SAMAN ANA JAHELA</t>
  </si>
  <si>
    <t>SANTOS GAMARRA ROCIO ELIZABETH</t>
  </si>
  <si>
    <t>ORDOÑEZ CABELLOS MARY DE FATIMA</t>
  </si>
  <si>
    <t>PISCOYA PINGLO IRMA DEL ROSARIO</t>
  </si>
  <si>
    <t>SOLANO ALBINO PAMELA ERIKA</t>
  </si>
  <si>
    <t>CHAVEZ ESPINOZA ROXANA LIZBETH</t>
  </si>
  <si>
    <t>MENDOZA MIRANDA KATERIN YANET</t>
  </si>
  <si>
    <t>ALFARO MURGA LILIANA MERCEDES</t>
  </si>
  <si>
    <t>LUJAN GAMBOA ABEL JOAQUIN</t>
  </si>
  <si>
    <t>ALVARADO DIAZ GRACE STEFANY</t>
  </si>
  <si>
    <t>ASTO VELASQUEZ LUCERO DEL ROSARIO</t>
  </si>
  <si>
    <t>MENDEZ LAUREANO DEYLLY NOEMI</t>
  </si>
  <si>
    <t>JAUREGUI ROJAS PAOLA BERENIZE</t>
  </si>
  <si>
    <t>DELGADO ROJAS LUIS BENJAMIN</t>
  </si>
  <si>
    <t>PURIZAGA CHINCHAYAN VICTOR HUGO</t>
  </si>
  <si>
    <t>VASQUEZ VARGAS LOURDES CECILIA</t>
  </si>
  <si>
    <t>CARRANZA SALINAS ANALI CAROLINA</t>
  </si>
  <si>
    <t>GUEVARA SILVA KARIMM YULISSA</t>
  </si>
  <si>
    <t>RUBIO ALVAREZ MAGALY DEL CARMEN</t>
  </si>
  <si>
    <t>HONORIO MORALES SULIN MACIEL</t>
  </si>
  <si>
    <t>JURADO MARQUINA DAYANNA ALEJANDRA</t>
  </si>
  <si>
    <t>RODRIGUEZ PRIETO JAMELY DEL PILAR</t>
  </si>
  <si>
    <t>MORALES VILLARREAL FIORELA YANIRA</t>
  </si>
  <si>
    <t>PESANTES LOPEZ GLORIA ROXANA</t>
  </si>
  <si>
    <t>GUZMAN ANGULO VICTOR JULIO</t>
  </si>
  <si>
    <t>NEIRA CHAVEZ ENMA NOEMI</t>
  </si>
  <si>
    <t>TOLEDO PINTADO ROSSIO DEL PILAR</t>
  </si>
  <si>
    <t>AVALOS ARQUEROS MARIELA CELINDA</t>
  </si>
  <si>
    <t>TEQUEN RODAS JORGE LUIS</t>
  </si>
  <si>
    <t>CACEDA CHAVEZ YESVI KARINA</t>
  </si>
  <si>
    <t>CORCUERA MURILLO JHERY GERALDINE</t>
  </si>
  <si>
    <t>MORERA JULCA KELLY KATHERINE</t>
  </si>
  <si>
    <t>ULLOA CONTRERAS SHARON MELISSA</t>
  </si>
  <si>
    <t>ALARCON ABASALO MARIA DEL MILAGRO</t>
  </si>
  <si>
    <t>TEJEDA TORRES DORIS</t>
  </si>
  <si>
    <t>CASTILLO GUEVARA JOSE MANUEL</t>
  </si>
  <si>
    <t>AGUILAR GARCIA ALEX MIGUEL</t>
  </si>
  <si>
    <t>VIERA MEZA CLEYMAN JHANS</t>
  </si>
  <si>
    <t>SANCHEZ MENDEZ AYDALUZ MAYTE</t>
  </si>
  <si>
    <t>MARTINIANO NARVAEZ LESLIE BRENDA</t>
  </si>
  <si>
    <t>GALLARDO BARRERA SHIRLEY LIZBETH</t>
  </si>
  <si>
    <t>SICHEZ RODRIGUEZ YOLANDA ISABEL</t>
  </si>
  <si>
    <t>CABRERA PASTOR LOURDES HELEN</t>
  </si>
  <si>
    <t>MENDOZA ROMERO JOSSELYN GERALDY</t>
  </si>
  <si>
    <t>ALVARADO SOLANO CARMEN ESTELA</t>
  </si>
  <si>
    <t>AGUILAR CHACON LOURDES MELIZA</t>
  </si>
  <si>
    <t>HOLGUIN CARRANZA JUANA DELIA</t>
  </si>
  <si>
    <t>CARRERA AZAÑERO NINJACER</t>
  </si>
  <si>
    <t>LAVADO CRUZ DAYANA DALITH</t>
  </si>
  <si>
    <t>URQUIAGA BAZAN MELVA DEL CARMEN</t>
  </si>
  <si>
    <t>ZARATE PRETEL SARITA ISABEL</t>
  </si>
  <si>
    <t>TORRES DIAZ NELSON JEAN FRANCO</t>
  </si>
  <si>
    <t>SANTOS MORE INGRID ELIZABETH</t>
  </si>
  <si>
    <t>CORDOVA HERNANDEZ ROSA ELENA</t>
  </si>
  <si>
    <t>GARCIA ROMERO JESSENIA JEMIFER</t>
  </si>
  <si>
    <t>CONTRERAS YUPANQUI MIRLA LUCERO</t>
  </si>
  <si>
    <t>VILLACORTA SANCHEZ LAURA ISABEL</t>
  </si>
  <si>
    <t>HUAMANCHAY PORTAL DELIA FANNY</t>
  </si>
  <si>
    <t>LUNA CUBA MARIA JOSE</t>
  </si>
  <si>
    <t>QUISPE VASQUEZ ANIBAL JHON</t>
  </si>
  <si>
    <t>MECHAN TIMANA VILMA ESPERANZA</t>
  </si>
  <si>
    <t>SANDOVAL CARRANZA MIGUEL ANGEL</t>
  </si>
  <si>
    <t>ZAVALETA CARHUACHIN JHOSELIN MELISA</t>
  </si>
  <si>
    <t>SOTO LOZADA JUNIOR PAUL</t>
  </si>
  <si>
    <t>AMADOR MONZON SANTOS MILDER</t>
  </si>
  <si>
    <t>ZAVALETA PELAEZ DELIS YURLIS</t>
  </si>
  <si>
    <t>MAS MONTOYA JAME RONALD</t>
  </si>
  <si>
    <t>MENDOZA HURTADO PEDRO MARTIN</t>
  </si>
  <si>
    <t>ROJAS BRICEÑO LIZ JINETH</t>
  </si>
  <si>
    <t>CASTILLO RODRIGUEZ WENDY CRISTINA</t>
  </si>
  <si>
    <t>GAMBOA CAQUI ROSALIA PRIMITIVA</t>
  </si>
  <si>
    <t>CAMPOS POLO ROMULO ROMAN</t>
  </si>
  <si>
    <t>ASTO LAIZA MARY ELIZABETH</t>
  </si>
  <si>
    <t>MENESES PALOMINO CRISTIAN</t>
  </si>
  <si>
    <t>VILLANUEVA CASTILLO SANDRA GERALDY</t>
  </si>
  <si>
    <t>ORBEGOSO CABRERA LEYDI MARYLIN</t>
  </si>
  <si>
    <t>ARMAS HENRIQUEZ CLAUDIA VICTORIA</t>
  </si>
  <si>
    <t>S/.2,000.00</t>
  </si>
  <si>
    <t>SOLANO RODRIGUEZ ANALIT YOSELIN</t>
  </si>
  <si>
    <t>RAMIREZ VALLADARES LUZ YANILA</t>
  </si>
  <si>
    <t>NEYRA LOPEZ SHEYLA JANETH</t>
  </si>
  <si>
    <t>AZAÑERO AGUILAR LUIS RAMON</t>
  </si>
  <si>
    <t>POTOSI VALDERRAMA MIRIAM YSABEL</t>
  </si>
  <si>
    <t>LUNA VICTORIA VARAS VICTOR AUGUSTO</t>
  </si>
  <si>
    <t>REYES CARDENAS YASHIRA SIMEI</t>
  </si>
  <si>
    <t>ARIAS VARGAS BENILDA</t>
  </si>
  <si>
    <t>NAVARRO MANAY ANA EIMY GABRIELA</t>
  </si>
  <si>
    <t>HILARIO CRUZ ANGEL MICHAEL</t>
  </si>
  <si>
    <t>RODRIGUEZ GONZALEZ SERGIO WILSON</t>
  </si>
  <si>
    <t>ALAYO CRUZ ALEX MANUEL</t>
  </si>
  <si>
    <t>409 SALUD TRUJILLO ESTE</t>
  </si>
  <si>
    <t>CAS-LEY 31131</t>
  </si>
  <si>
    <t>ABANTO FIGUEROA LUIS JILMER</t>
  </si>
  <si>
    <t>LIC. EN ENFERMERIA</t>
  </si>
  <si>
    <t>35,881.72</t>
  </si>
  <si>
    <t>17,451.86</t>
  </si>
  <si>
    <t>ABANTO SALIRROSAS JOHN EDUARD</t>
  </si>
  <si>
    <t>CAPACITACION OCUPACIONAL</t>
  </si>
  <si>
    <t>20,443.20</t>
  </si>
  <si>
    <t>9,921.60</t>
  </si>
  <si>
    <t>ACEVEDO RAMIREZ JACQUELINE MILAGROS</t>
  </si>
  <si>
    <t>ACOSTA MORALES SELIA ELINA</t>
  </si>
  <si>
    <t>12,902.78</t>
  </si>
  <si>
    <t>6,151.39</t>
  </si>
  <si>
    <t>ACUÑA CASTILLO YULITZA NATHALIA</t>
  </si>
  <si>
    <t>17,797.44</t>
  </si>
  <si>
    <t>8,598.72</t>
  </si>
  <si>
    <t>AGUILAR BERNAL ADA CLOTILDE</t>
  </si>
  <si>
    <t>AGUIRRE RODRIGUEZ CINTHYA NOEMI</t>
  </si>
  <si>
    <t>24,411.84</t>
  </si>
  <si>
    <t>11,905.92</t>
  </si>
  <si>
    <t>ALAYO CENTENO LUIS ALBERTO</t>
  </si>
  <si>
    <t>16,474.56</t>
  </si>
  <si>
    <t>7,937.28</t>
  </si>
  <si>
    <t>ALAYO ZORRILLA GABRIELA TERESA</t>
  </si>
  <si>
    <t>15,813.12</t>
  </si>
  <si>
    <t>5,071.04</t>
  </si>
  <si>
    <t>ALCANTARA CERNA KAREN ZENITH</t>
  </si>
  <si>
    <t>ALCANTARA LUJAN DE VERGARAY VICTORIA DEL CARM</t>
  </si>
  <si>
    <t>ALDEA LISBOA MONICA ELIZABETH</t>
  </si>
  <si>
    <t>ALTAMIRANO SARMIENTO ROSA MILAGROS</t>
  </si>
  <si>
    <t>CAJERO</t>
  </si>
  <si>
    <t>ALVA ESPINOZA ALI MILAGRITOS</t>
  </si>
  <si>
    <t>13,828.80</t>
  </si>
  <si>
    <t>7,192.20</t>
  </si>
  <si>
    <t>ALVA PIMINCHUMO LISSET PAOLA</t>
  </si>
  <si>
    <t>ALVA QUISPE MARIELA CLARIVEL</t>
  </si>
  <si>
    <t>ALVARADO AURORA ELIZABETH ARACELLY</t>
  </si>
  <si>
    <t>33,585.60</t>
  </si>
  <si>
    <t>16,303.80</t>
  </si>
  <si>
    <t>ALVARADO CORDOVA CANDIDA</t>
  </si>
  <si>
    <t>ALVITES SANDOVAL MICHAEL DICK</t>
  </si>
  <si>
    <t>ANTICONA HURTADO ANTONIO MARIANO</t>
  </si>
  <si>
    <t>API PERALTA JULIO ROBINSON</t>
  </si>
  <si>
    <t>ARANA CASTAÑEDA MILAGROS ELIZABETH</t>
  </si>
  <si>
    <t>ARANDA CHICLAYO LEYSI LISSETH</t>
  </si>
  <si>
    <t>ARANDA LOPEZ RENATO RENZO</t>
  </si>
  <si>
    <t>ARCILA DIAZ JENIFFER KAREN</t>
  </si>
  <si>
    <t>100,404.00</t>
  </si>
  <si>
    <t>49,713.00</t>
  </si>
  <si>
    <t>AREDO HILARIO KATHIA FELICITA</t>
  </si>
  <si>
    <t>5279.80</t>
  </si>
  <si>
    <t>ARMAS MEZA MARCO ANTONIO</t>
  </si>
  <si>
    <t>ARMAS RODRIGUEZ HECTOR JOHNNY</t>
  </si>
  <si>
    <t>2,908.64</t>
  </si>
  <si>
    <t>ARRIBASPLATA PELAEZ FRANK ENRIQUE</t>
  </si>
  <si>
    <t>ARTEAGA DE BECERRA ANDREA EVELINA</t>
  </si>
  <si>
    <t>AVALOS AVALOS WAGNER ALFREDO</t>
  </si>
  <si>
    <t>15,151.68</t>
  </si>
  <si>
    <t>7,799.64</t>
  </si>
  <si>
    <t>AVALOS AVALOS WILLIAM GUILLERMO</t>
  </si>
  <si>
    <t>AVILA ALAYO UBALDINA ELIZABETH</t>
  </si>
  <si>
    <t>AVILA MENDOZA ROXANA</t>
  </si>
  <si>
    <t>BAILON LIZARRAGA MONICA SANDRA</t>
  </si>
  <si>
    <t>24,861.62</t>
  </si>
  <si>
    <t>12,130.81</t>
  </si>
  <si>
    <t>BALLENAS NORIEGA JUAN MANUEL</t>
  </si>
  <si>
    <t>BALTODANO ARMAS PAULA ESTHER</t>
  </si>
  <si>
    <t>BALTODANO VALDIVIA MELVA RAQUEL</t>
  </si>
  <si>
    <t>BARRANTES GONZALEZ GLENDA ROCIO</t>
  </si>
  <si>
    <t>BAUTISTA CACERES ROSARIO DEL PILAR</t>
  </si>
  <si>
    <t>BAUTISTA VALDERRAMA YUVISSA LIZETH</t>
  </si>
  <si>
    <t>BAUTISTA YUPANQUI MAXIMINA</t>
  </si>
  <si>
    <t>BELLINA VALVERDE CARLOS JOSE</t>
  </si>
  <si>
    <t>BENDEZU GAMBOA CINTHIA ROMY</t>
  </si>
  <si>
    <t>7,606.56</t>
  </si>
  <si>
    <t>BENDEZU LOZADA LUIS ALFREDO</t>
  </si>
  <si>
    <t>BENDEZU VELASQUEZ MARCO ANTONIO</t>
  </si>
  <si>
    <t>BENITES GONZALEZ AMADEO MARTIN</t>
  </si>
  <si>
    <t>11,760.57</t>
  </si>
  <si>
    <t>BENITES GUTIERREZ FLOR NATALY</t>
  </si>
  <si>
    <t>BERMUDEZ ZARATE ROCIO DEL PILAR</t>
  </si>
  <si>
    <t>BLAS AVALOS EDSON GIANCARLO</t>
  </si>
  <si>
    <t>BLAS EVANGELISTA ROSA MILAGROS</t>
  </si>
  <si>
    <t>BLAS FLORES CARLOS JONATHAN</t>
  </si>
  <si>
    <t>BRAVO CRUZ ROSALIA</t>
  </si>
  <si>
    <t>23,088.96</t>
  </si>
  <si>
    <t>11,244.48</t>
  </si>
  <si>
    <t>BURGOS RODRIGUEZ JORGE LUIS</t>
  </si>
  <si>
    <t>BURGOS TOMAS SEGUNDA SUSANA</t>
  </si>
  <si>
    <t>CABALLERO FLORES ROSA LUCIANA</t>
  </si>
  <si>
    <t>CABRERA LUJAN LUZMILA FREDESVINDA</t>
  </si>
  <si>
    <t>CAJO PEREZ CARITO MARILIN</t>
  </si>
  <si>
    <t>CAJO PEREZ CARMEN DOMINGA</t>
  </si>
  <si>
    <t>CALDERON RODRIGUEZ JESUS MANUEL</t>
  </si>
  <si>
    <t>CALDERON VARGAS JORGE ARNALDO</t>
  </si>
  <si>
    <t>TECNICO OPERADOR DE EQUIPOS ME</t>
  </si>
  <si>
    <t>CALERO GOMEZ TERESA GIULIANA</t>
  </si>
  <si>
    <t>CALVO BARRANTES BORIS</t>
  </si>
  <si>
    <t>102,623.40</t>
  </si>
  <si>
    <t>55,787.40</t>
  </si>
  <si>
    <t>CAMACHO MARIN CAROL JANET</t>
  </si>
  <si>
    <t>CAMACHO RUIZ ERIKA MELISSA</t>
  </si>
  <si>
    <t>CAMPOS MAZA JUDITH ELIZABET</t>
  </si>
  <si>
    <t>CANCHUCAJA BONARRIBA LUCIA VICTORIA</t>
  </si>
  <si>
    <t>CAPRISTAN GANOZA ANDRES MARTIN</t>
  </si>
  <si>
    <t>CARBAJAL PUMAMANGO DE CRUZ ROSA ELENA</t>
  </si>
  <si>
    <t>CARDENAS ARGOMEDO DE LOPEZ JURIKA OLENKA</t>
  </si>
  <si>
    <t>CARDENAS BUSTAMANTE ROCIO ANALY</t>
  </si>
  <si>
    <t>CARLOS ESQUIVEL ENMA MELISSA</t>
  </si>
  <si>
    <t>CARRANZA RAMIREZ JUAN ADRIAN</t>
  </si>
  <si>
    <t>CASAMAYOR LEON JHARCINIO ROSELI</t>
  </si>
  <si>
    <t>6,500.00</t>
  </si>
  <si>
    <t>CASTAGNOLA SANCHEZ SOFIA ELENA</t>
  </si>
  <si>
    <t>82,180.80</t>
  </si>
  <si>
    <t>40,601.40</t>
  </si>
  <si>
    <t>CASTAÑEDA AVALOS MARGARITA DEL ROCIO</t>
  </si>
  <si>
    <t>CASTAÑEDA MARIÑOS SILVIA VERONICA</t>
  </si>
  <si>
    <t>CASTILLO DONAYRE NELLY ARACELLY</t>
  </si>
  <si>
    <t>CASTILLO DONAYRE SILVIA MILAGROS</t>
  </si>
  <si>
    <t>CASTILLO GRADOS JESSICA ELIZABETH</t>
  </si>
  <si>
    <t>CASTILLO LEON CARLOS ALBERTO</t>
  </si>
  <si>
    <t>16,536.00</t>
  </si>
  <si>
    <t>CASTILLO MORRILLO HILDA JESUS</t>
  </si>
  <si>
    <t>CASTILLO PRETEL SANDY</t>
  </si>
  <si>
    <t>CASTRAT YBACETA JOSE FELIPE</t>
  </si>
  <si>
    <t>CASTRO RODRIGUEZ MAX LEOVIGILDO</t>
  </si>
  <si>
    <t>27,057.60</t>
  </si>
  <si>
    <t>13,228.80</t>
  </si>
  <si>
    <t>CASTRO RODRIGUEZ NIEVES PAMELA</t>
  </si>
  <si>
    <t>TECNICO EN MANTENIMIENTO EQUIP</t>
  </si>
  <si>
    <t>CENAS ANGULO ALIN KEVIN</t>
  </si>
  <si>
    <t>CERNA ALFARO YNGRID VANESSA</t>
  </si>
  <si>
    <t>CERNA FLORES MAGALI ARACELI</t>
  </si>
  <si>
    <t>CESPEDES LINARES ROXANA JANETH</t>
  </si>
  <si>
    <t>CHAVESTA VITE MANUEL DANIEL</t>
  </si>
  <si>
    <t>CHAVEZ BRICEÑO JORGE ALEJANDRO</t>
  </si>
  <si>
    <t>CHAVEZ CARDENAS ESTHER NOEMI</t>
  </si>
  <si>
    <t>CHAVEZ FERNANDEZ LUIS ALBERTO</t>
  </si>
  <si>
    <t>CHAVEZ FLORES NORA YANNY</t>
  </si>
  <si>
    <t>CHAVEZ GARCIA SARITA FLORINDA</t>
  </si>
  <si>
    <t>CHAVEZ GAYTAN CARMELA</t>
  </si>
  <si>
    <t>21,766.08</t>
  </si>
  <si>
    <t>10,583.04</t>
  </si>
  <si>
    <t>CHAVEZ GUTIERREZ ANTHONY ROGGER</t>
  </si>
  <si>
    <t>CHAVEZ JULCA NOEMI ELIZABETH</t>
  </si>
  <si>
    <t>CHAVEZ ROMERO CINTHYA PAMELA</t>
  </si>
  <si>
    <t>13,744.00</t>
  </si>
  <si>
    <t>CHUQUIHUANCA MERINO CARMEN DALILA</t>
  </si>
  <si>
    <t>1,322.88</t>
  </si>
  <si>
    <t>CIEZA VIGIL LEILA MARLENI</t>
  </si>
  <si>
    <t>COBA AMBULODEGUI HECTOR LORENZO</t>
  </si>
  <si>
    <t>COBA QUIÑONES MARCO ANTONIO</t>
  </si>
  <si>
    <t>5,126.16</t>
  </si>
  <si>
    <t>5,025.00</t>
  </si>
  <si>
    <t>CONDORI CUSACANI MIRIAN</t>
  </si>
  <si>
    <t>15,915.33</t>
  </si>
  <si>
    <t>CONTRERAS CORTEZ JENIFFER EMPERATRIZ</t>
  </si>
  <si>
    <t>CONTRERAS RODRIGUEZ ELMER GENARO</t>
  </si>
  <si>
    <t>CONTRERAS RODRIGUEZ ROCIO ROSMEL</t>
  </si>
  <si>
    <t>CORCIO NUÑUVERO HENRY ELVIS</t>
  </si>
  <si>
    <t>CORDOVA CASTILLO ALBERTO PATRICIO</t>
  </si>
  <si>
    <t>CORTEZ JARA RUBI ESMERALDA</t>
  </si>
  <si>
    <t>CRUZ CASTILLO GEILY JUDITH</t>
  </si>
  <si>
    <t>25,734.72</t>
  </si>
  <si>
    <t>12567.36</t>
  </si>
  <si>
    <t>CRUZ GERMAN MERCY YANINA</t>
  </si>
  <si>
    <t>CRUZ LOZANO HILDA MARYLIN EDITH</t>
  </si>
  <si>
    <t>CRUZ SEGURA MARIANA IRA</t>
  </si>
  <si>
    <t>CRUZADO CAVERO ELMER JOSE</t>
  </si>
  <si>
    <t>CRUZADO VALLEJO JUAN FRANCISCO</t>
  </si>
  <si>
    <t>CUEVA CASTILLO PATRICIA ALEJANDRA</t>
  </si>
  <si>
    <t>LIC. EN NUTRICION</t>
  </si>
  <si>
    <t>DAVALOS CENTURION ILDA ROSMERI</t>
  </si>
  <si>
    <t>DE LA CRUZ MOLINA CATERINA</t>
  </si>
  <si>
    <t>DE LA CRUZ ZAVALETA INES DEL CARMEN</t>
  </si>
  <si>
    <t>DIAZ ALVITRES SEGISMUNDO PORFIRIO</t>
  </si>
  <si>
    <t>DIAZ BENITES ROSA ELENA</t>
  </si>
  <si>
    <t>DIAZ CASTILLO IRVIN IVAN</t>
  </si>
  <si>
    <t>DIAZ CASTILLO MERLLY ELIZABET</t>
  </si>
  <si>
    <t>DIAZ PAREDES DORIS ALICIA</t>
  </si>
  <si>
    <t>8,268.00</t>
  </si>
  <si>
    <t>DIAZ ROJAS MELISSA MERCEDES</t>
  </si>
  <si>
    <t>ENRIQUEZ JOTA KATERYNE GUIBELL</t>
  </si>
  <si>
    <t>EPIQUEN MERINO MARIELA</t>
  </si>
  <si>
    <t>ESCOBEDO REYES DEYSI MARIBEL</t>
  </si>
  <si>
    <t>ESCOBEDO RODRIGUEZ SHEYLA LAURA</t>
  </si>
  <si>
    <t>ESPINOLA AGUIRRE RUBI JACKELINE</t>
  </si>
  <si>
    <t>ESPINOZA CABALLERO DE JOAQUIN AMPARO BELERMIN</t>
  </si>
  <si>
    <t>ESPINOZA CASTILLO KARINA YESSENIA</t>
  </si>
  <si>
    <t>ESPINOZA URCIA MILAGROS ELIZABETH</t>
  </si>
  <si>
    <t>ESQUIVEL CHAVEZ HELEN SUSY</t>
  </si>
  <si>
    <t>2,097.00</t>
  </si>
  <si>
    <t>ESTRADA HAYA SANDRA BELEN</t>
  </si>
  <si>
    <t>28,340.79</t>
  </si>
  <si>
    <t>13,855.82</t>
  </si>
  <si>
    <t>FARFAN MAROCHO ILDA</t>
  </si>
  <si>
    <t>FARRO GOICOCHEA JOEL OLIVER</t>
  </si>
  <si>
    <t>FERNANDEZ PONCE LYNDA JOHANNA</t>
  </si>
  <si>
    <t>FERNANDEZ SEGURA OSCAR JAVIER</t>
  </si>
  <si>
    <t>FLOREANO MESA TONI SANTIAGO</t>
  </si>
  <si>
    <t>FLORES CAMPOS PATRICIA RAQUEL</t>
  </si>
  <si>
    <t>FLORES CARRANZA TITO YHONG</t>
  </si>
  <si>
    <t>FLORIAN YBAÑEZ HELEN FRANCESCA</t>
  </si>
  <si>
    <t>GABRIEL AGUILAR DORALIZA DETIL</t>
  </si>
  <si>
    <t>GALVEZ AURAZO SUSANA</t>
  </si>
  <si>
    <t>GALVEZ VILLANUEVA VIOLETA DEL ROSARIO</t>
  </si>
  <si>
    <t>GARCIA CARRANZA CATHARINE OLENKA</t>
  </si>
  <si>
    <t>GARCIA CISNEROS IRMA</t>
  </si>
  <si>
    <t>GARCIA GUEVARA MAXIMILIANO</t>
  </si>
  <si>
    <t>GARCIA JUNES ELI LORENA</t>
  </si>
  <si>
    <t>GARCIA LEON HUGO JOHANN</t>
  </si>
  <si>
    <t>GARCIA PAREDES NORMA KARIN</t>
  </si>
  <si>
    <t>TITULO DE ESPECIALISTA EN FISIOTERAPIA CARDIORRESPIRATORIA</t>
  </si>
  <si>
    <t>8,246.40</t>
  </si>
  <si>
    <t>GARCIA VEGA EDWIN MANUEL</t>
  </si>
  <si>
    <t>GARCIA VEGA LUCIA VICTORIA</t>
  </si>
  <si>
    <t>GARCIA VEGA SANDRA JANET</t>
  </si>
  <si>
    <t>GARCIA VENTURA KAREN</t>
  </si>
  <si>
    <t>GOICOCHEA MAURICIO YANET LISSET</t>
  </si>
  <si>
    <t>GOMEZ CALDAS DEYSI NOEMI</t>
  </si>
  <si>
    <t>GOMEZ MEDRANO GERALDYN JIMENA</t>
  </si>
  <si>
    <t>GONZALES AMAYA YERSON ANDRES</t>
  </si>
  <si>
    <t>TERAPISTA</t>
  </si>
  <si>
    <t>GONZALES LAZO KARLA VANESSA</t>
  </si>
  <si>
    <t>GONZALES ORTEGA CHRISTIAN JOSE FRANK</t>
  </si>
  <si>
    <t>GONZALES ROMERO MARIA ELIA</t>
  </si>
  <si>
    <t>GONZALES TORRES FRANCESCA CATHERINE</t>
  </si>
  <si>
    <t>39,660.00</t>
  </si>
  <si>
    <t>19,341.00</t>
  </si>
  <si>
    <t>GONZALES TORRES MARIO DANIEL</t>
  </si>
  <si>
    <t>GONZALES VASQUEZ VELISA YANETH</t>
  </si>
  <si>
    <t>GONZALEZ GALVEZ PEDRO OMAR</t>
  </si>
  <si>
    <t>GONZALEZ SANCHEZ SANDRA BEATRIZ</t>
  </si>
  <si>
    <t>22,567.20</t>
  </si>
  <si>
    <t>GRACEY PUESCAS MARIANELLA BEATRIZ</t>
  </si>
  <si>
    <t>GUERRA LOLOY BERTILDA</t>
  </si>
  <si>
    <t>GUEVARA GUARNIZ DORA CARMELA</t>
  </si>
  <si>
    <t>51,808.80</t>
  </si>
  <si>
    <t>25,415.40</t>
  </si>
  <si>
    <t>GUEVARA GUEVARA LUIS FERNANDO</t>
  </si>
  <si>
    <t>GUEVARA SIMON MIGUEL ANGEL</t>
  </si>
  <si>
    <t>GUEVARA SIMON YOLANDA NOEMI</t>
  </si>
  <si>
    <t>GUTIERREZ CUBAS IVAN ISMAEL</t>
  </si>
  <si>
    <t>GUTIERREZ GUTIERREZ DAVID</t>
  </si>
  <si>
    <t>64,261.32</t>
  </si>
  <si>
    <t>31,641.66</t>
  </si>
  <si>
    <t>GUTIERREZ HORNA STEFANY JHILEN</t>
  </si>
  <si>
    <t>GUTIERREZ SANCHEZ LUZ DEL CORE</t>
  </si>
  <si>
    <t>HARO MENDOZA MILY VANESSA</t>
  </si>
  <si>
    <t>HERMENEGILDO GONZALES REGINA DUVAL</t>
  </si>
  <si>
    <t>HERNANDEZ BOCANEGRA CARMEN CECILIA</t>
  </si>
  <si>
    <t>HERNANDEZ JUAREZ GUIDOBERTO</t>
  </si>
  <si>
    <t>HONORES CHAVARRY DORIS ACELA</t>
  </si>
  <si>
    <t>HUAMAN CUBAS HECTOR LEIBNIZ</t>
  </si>
  <si>
    <t>HUAMAN PEREZ VIKY ELBITA</t>
  </si>
  <si>
    <t>HUAMANCHAY CARBAJAL ELCY</t>
  </si>
  <si>
    <t>HUARIPATA RUIZ RUTH CONSUELO</t>
  </si>
  <si>
    <t>HURTADO LUJAN LUZ KARINE</t>
  </si>
  <si>
    <t>HURTADO VALENCIA MIGUEL ANGEL</t>
  </si>
  <si>
    <t>IBAÑEZ RODRIGUEZ JULIA ROXANA</t>
  </si>
  <si>
    <t>IPARRAGUIRRE GIRON ALEJANDRO ROMAN</t>
  </si>
  <si>
    <t>JAVIEL VALVERDE JOB RAUL</t>
  </si>
  <si>
    <t>JIMENEZ AZABACHE DORIS MERCEDES</t>
  </si>
  <si>
    <t>3,307.20</t>
  </si>
  <si>
    <t>LA TORRE VALDIVIESO ELOISA AMALIA</t>
  </si>
  <si>
    <t>LANDAURO AJOY JOSE CARLOS</t>
  </si>
  <si>
    <t>LANGLE LEYVA MERCEDES MONICA</t>
  </si>
  <si>
    <t>LARA SAJAMI JOSEFINA LUZ</t>
  </si>
  <si>
    <t>LATOCHE CONTRERAS ERADIA</t>
  </si>
  <si>
    <t>LATOCHE CONTRERAS EYLI</t>
  </si>
  <si>
    <t>LAURENTE MIRANDA VANESA ELIZABETH</t>
  </si>
  <si>
    <t>LAVADO LAZARO FRANSHESCA MADELEINE IVONNE</t>
  </si>
  <si>
    <t>LAZARO CALUA ANGELICA ROSSANA</t>
  </si>
  <si>
    <t>1,267.76</t>
  </si>
  <si>
    <t>LAZO PESANTES LUIS PERCY</t>
  </si>
  <si>
    <t>LEDESMA LOPEZ MARCOS MANUEL</t>
  </si>
  <si>
    <t>LEIVA CASTREJON LARRY KLEBERT</t>
  </si>
  <si>
    <t>45,734.40</t>
  </si>
  <si>
    <t>22,378.20</t>
  </si>
  <si>
    <t>LEIVA MALCA GINA LIZSETH</t>
  </si>
  <si>
    <t>20,881.01</t>
  </si>
  <si>
    <t>LEIVA VARAS DEYSI MARILLE</t>
  </si>
  <si>
    <t>LEON ASTO RUY HERNANI</t>
  </si>
  <si>
    <t>LEON MEDINA SANDRA CECILIA</t>
  </si>
  <si>
    <t>LEYVA PAREDES FANNY LINDIEY</t>
  </si>
  <si>
    <t>LINARES PANTA ROSSMERY ESTHER</t>
  </si>
  <si>
    <t>LIZARZABURU AGUINAGA ANA KARINA</t>
  </si>
  <si>
    <t>LLAJARUNA CASTILLO DE CHAVEZ NANCY ROSMAY</t>
  </si>
  <si>
    <t>LOPEZ . MONICA PATRICIA</t>
  </si>
  <si>
    <t>LOPEZ ALVA KEYLA NATALI</t>
  </si>
  <si>
    <t>LOPEZ HUAMAN MARIA SOLEDAD</t>
  </si>
  <si>
    <t>LOPEZ LOPEZ MIGUEL ALIPIO</t>
  </si>
  <si>
    <t>LOPEZ PACHERRES JIMY JOEL</t>
  </si>
  <si>
    <t>LOPEZ RIOS AURISTELA</t>
  </si>
  <si>
    <t>LOPEZ VIGO PEDRO PABLO</t>
  </si>
  <si>
    <t>LOYAGA JULIAN TAYLON ROBERT</t>
  </si>
  <si>
    <t>LOYOLA MARQUEZADO PATRICIA JUANITA</t>
  </si>
  <si>
    <t>LOYOLA ORTECHO LUIS MIGUEL</t>
  </si>
  <si>
    <t>LOZANO CABRERA YOVANA ALINA</t>
  </si>
  <si>
    <t>LOZANO PRADO JOSE CARLOS</t>
  </si>
  <si>
    <t>LOZANO SALAZAR CARLOS EDUARDO</t>
  </si>
  <si>
    <t>LOZANO TERAN RITA ELENA</t>
  </si>
  <si>
    <t>LUNA RODRIGUEZ ROXANA JACKELINE</t>
  </si>
  <si>
    <t>MACHUCA ALVA IRIS YOVANNY</t>
  </si>
  <si>
    <t>MANTILLA PEREDA EBER ALEXHANDER</t>
  </si>
  <si>
    <t>MARIÑOS MORENO KARINA JACQUELINE</t>
  </si>
  <si>
    <t>MARQUINA INFANTES NATALIE STEFFANY</t>
  </si>
  <si>
    <t>MARTINEZ ABANTO LUIS CERMANDO</t>
  </si>
  <si>
    <t>MARTINEZ ASMAD MANUEL AUGUSTO</t>
  </si>
  <si>
    <t>MAURICIO ARAUJO JUAN NICOLAS</t>
  </si>
  <si>
    <t>MAURICIO ARAUJO VICTOR MANUEL</t>
  </si>
  <si>
    <t>MEDINA RIVADENEIRA HILDA LISETH</t>
  </si>
  <si>
    <t>MEGO REBAZA NATALI VANESA</t>
  </si>
  <si>
    <t>MELGAREJO BELTRAN KELLY MARIELA</t>
  </si>
  <si>
    <t>MENACHO RODRIGUEZ MARIA ELENA</t>
  </si>
  <si>
    <t>MENDEZ CASTAÑEDA CYNTHIA LISSETTE</t>
  </si>
  <si>
    <t>MENDOCILLA PINEDA SARA</t>
  </si>
  <si>
    <t>MENDOZA ANGULO IVONNE LIZET</t>
  </si>
  <si>
    <t>MENDOZA ESPINOZA FRECIA LIZET</t>
  </si>
  <si>
    <t>MENDOZA EUSTAQUIO ROMMEL ALEXANDER</t>
  </si>
  <si>
    <t>MENDOZA VARGAS TATIANA SEVERA</t>
  </si>
  <si>
    <t>MEREGILDO ALAYO HEINER ANDERSON</t>
  </si>
  <si>
    <t>MESTANZA POMATANTA MIGUEL JUAN</t>
  </si>
  <si>
    <t>MINCHOLA ALVAREZ VANESSA ALEJANDRA DEL PILAR</t>
  </si>
  <si>
    <t>MOLLEDA PALOMINO NEIL EDWIN</t>
  </si>
  <si>
    <t>MORENO ULLOA JORGE LUIS</t>
  </si>
  <si>
    <t>MORILLAS TERRONES IVANIA LORENA</t>
  </si>
  <si>
    <t>MORILLO ARQUEROS ANIBAL MANUEL</t>
  </si>
  <si>
    <t>9,297.90</t>
  </si>
  <si>
    <t>MORILLOS CARRASCO DIANA VIRGINIA</t>
  </si>
  <si>
    <t>MOYA MORENO MAINOR ORESTES</t>
  </si>
  <si>
    <t>MOYA PAREDES PERCY RONALD</t>
  </si>
  <si>
    <t>MOYA VEGA VICTOR RAUL</t>
  </si>
  <si>
    <t>MUNSIBAY RODRIGUEZ DEYSI ESTHER</t>
  </si>
  <si>
    <t>MUÑOZ ARTEAGA ELIZABETH CAROLINA</t>
  </si>
  <si>
    <t>MUÑOZ BOCANEGRA STHEFANI LORENA</t>
  </si>
  <si>
    <t>MUÑOZ ESCOBEDO DEYSI PAMELA</t>
  </si>
  <si>
    <t>2,717.30</t>
  </si>
  <si>
    <t>MUÑOZ GUTIERREZ CONSUELO DEL ALMA</t>
  </si>
  <si>
    <t>MUÑOZ MATENCIO CYNTHIA MISHEL</t>
  </si>
  <si>
    <t>MUÑOZ MIRELES LUZ MARIA</t>
  </si>
  <si>
    <t>NARRO ALVA MARICELA DEL PILAR</t>
  </si>
  <si>
    <t>NARRO QUEYPO FLOR MERLY</t>
  </si>
  <si>
    <t>NARVAEZ HONORIO SANTOS MARTHA</t>
  </si>
  <si>
    <t>NAVARRO CHERO MARCO ANTONIO</t>
  </si>
  <si>
    <t>NECIOSUP QUEZADA JORGE LUS</t>
  </si>
  <si>
    <t>NEIRA CASTILLO PAUL MARTIN</t>
  </si>
  <si>
    <t>NEIRA RODRIGUEZ GLORIA</t>
  </si>
  <si>
    <t>NEYRA MOZO ANITA</t>
  </si>
  <si>
    <t>NICASIO SANCHEZ CONSUELO LILI</t>
  </si>
  <si>
    <t>NIEVES DE PAREDES NORA</t>
  </si>
  <si>
    <t>NOLASCO CHAVEZ DANIEL TIMOTEO</t>
  </si>
  <si>
    <t>NOMBERTO CARRANZA MILAGROS DEL CARMEN FLOR</t>
  </si>
  <si>
    <t>ÑIQUE GARCIA LUCIA CAROLINA</t>
  </si>
  <si>
    <t>OBESO GUTIERREZ JUAN CARLOS</t>
  </si>
  <si>
    <t>OBESO HORNA YUREYKA YUNELY</t>
  </si>
  <si>
    <t>OBLITAS DE PALMA OLGA AURA</t>
  </si>
  <si>
    <t>OCAÑA ALZA EGBERTO MIGUEL</t>
  </si>
  <si>
    <t>OCAS LUICHO VALENTINA</t>
  </si>
  <si>
    <t>OLANO FERNANDEZ MIRELA</t>
  </si>
  <si>
    <t>ORTIZ CASTILLO JORGE ARTURO</t>
  </si>
  <si>
    <t>ORTIZ DIAZ KELLY ELIZABETH</t>
  </si>
  <si>
    <t>OTINIANO SANDOVAL WILMER FRANCISCO</t>
  </si>
  <si>
    <t>PADILLA ANGULO GABRIELA JOHAIDA</t>
  </si>
  <si>
    <t>PADROS LUCAS FANNY ELIZABETH</t>
  </si>
  <si>
    <t>PAIRAZAMAN NOMBERTO LESLIE IRIS</t>
  </si>
  <si>
    <t>PALACIN CASTILLO LEYLA ELIZABETH</t>
  </si>
  <si>
    <t>PALMA ZARZOSA FIORELLA MEDALIT</t>
  </si>
  <si>
    <t>PAREDES ESTACIO MILAGROS ANTONIA</t>
  </si>
  <si>
    <t>PAREDES LIZANA KARINA MAGALI</t>
  </si>
  <si>
    <t>PASHANASI SORIA ENERLITH</t>
  </si>
  <si>
    <t>PENAS LOZADA ELIZABETH DEL ROCIO</t>
  </si>
  <si>
    <t>PEREDA MIRANDA ARMANDO</t>
  </si>
  <si>
    <t>PEREZ FLORES CARMEN ROSA</t>
  </si>
  <si>
    <t>PEREZ TANDAYPAN RAQUEL LETTY</t>
  </si>
  <si>
    <t>PEREZ TARAZONA TRACY ALEXANDRA</t>
  </si>
  <si>
    <t>PESANTES CALDERON ELVIA MAGALI</t>
  </si>
  <si>
    <t>PIMINCHUMO VENEGAS ELVIRA MONICA</t>
  </si>
  <si>
    <t>PINILLOS BARRANTES JULIO VICENTE LUIS</t>
  </si>
  <si>
    <t>PLAZA VELASQUEZ DE VALDERRAMA FLOR DE MARIA</t>
  </si>
  <si>
    <t>11,875.20</t>
  </si>
  <si>
    <t>POLO LAMBRUSCHINI MIRTHA DEL ROCIO</t>
  </si>
  <si>
    <t>POMA GALVEZ YLIANA DEL ROCIO</t>
  </si>
  <si>
    <t>PORTAL SANCHEZ MARDELI ROCIO DEL PILAR</t>
  </si>
  <si>
    <t>PORTILLA MONTOYA YSELA SOLEDAD</t>
  </si>
  <si>
    <t>PRIETO VELA ELIANA PATRICIA</t>
  </si>
  <si>
    <t>PRINCIPE ALARCON CINDY ERALDITH</t>
  </si>
  <si>
    <t>PRINCIPE VELASQUEZ SANTOS LEONARDO</t>
  </si>
  <si>
    <t>PUELLES VALQUI JULISSA</t>
  </si>
  <si>
    <t>14,700.72</t>
  </si>
  <si>
    <t>QUEZADA ROMERO JUAN LIZARDO</t>
  </si>
  <si>
    <t>QUEZADA ZAVALETA MARILU JESENIA</t>
  </si>
  <si>
    <t>QUIÐONEZ CASTRO EMERITA AIME</t>
  </si>
  <si>
    <t>QUILICHE GAMBOA ORFELINDA</t>
  </si>
  <si>
    <t>QUIROZ ANGASPILCO FATIMA ISABEL</t>
  </si>
  <si>
    <t>26,461.29</t>
  </si>
  <si>
    <t>QUIROZ SUAREZ ERIK TOMAS</t>
  </si>
  <si>
    <t>QUISPE RICCI YULIANA PALMIRA</t>
  </si>
  <si>
    <t>RAMIREZ NUÑEZ SILVIA JANET</t>
  </si>
  <si>
    <t>RAMIREZ RODRIGUEZ JAIR ANTONIO</t>
  </si>
  <si>
    <t>RAMOS ACOSTA YESSICA KATHERINE</t>
  </si>
  <si>
    <t>RAMOS AMAYA KATERINE LIBETT</t>
  </si>
  <si>
    <t>RAMOS MIÑANO JANETH</t>
  </si>
  <si>
    <t>RAMOS PRADO CARLOS ALBERTO</t>
  </si>
  <si>
    <t>REBAZA GAMARRA ANALY LICETH</t>
  </si>
  <si>
    <t>REBAZA SANTISTEBAN FANY MARGOT</t>
  </si>
  <si>
    <t>REYES NOVOA JOHANA ARACELI</t>
  </si>
  <si>
    <t>REYNA RUIZ ROCIO DEL PILAR</t>
  </si>
  <si>
    <t>ESPECIALISTA EN CONTRATACIONES</t>
  </si>
  <si>
    <t>RIOS ALAYO LESLIE LIZETH</t>
  </si>
  <si>
    <t>LIC. EN INFORMATICA</t>
  </si>
  <si>
    <t>RIVADENEYRA BURGOS ZAIRA ANGELICA</t>
  </si>
  <si>
    <t>6,065.40</t>
  </si>
  <si>
    <t>RIVAS MADRID MIRTHA YOHANA</t>
  </si>
  <si>
    <t>RIVASPLATA PALMA KARLA YERLINA</t>
  </si>
  <si>
    <t>LICENCIADO EN TECNOLOGIA MEDICA CON ESPECIALIDAD EN RADIOLOGIA</t>
  </si>
  <si>
    <t>RODRIGUEZ - ADID HENDERSON</t>
  </si>
  <si>
    <t>RODRIGUEZ ABANTO ILDEBRANDO</t>
  </si>
  <si>
    <t>RODRIGUEZ AGUIRRE KAREN BEATRIZ</t>
  </si>
  <si>
    <t>RODRIGUEZ BASILIO LUIS ALEXANDER</t>
  </si>
  <si>
    <t>RODRIGUEZ DE LA CRUZ RICARDO</t>
  </si>
  <si>
    <t>RODRIGUEZ HARO MARAYNI GIOVANNA</t>
  </si>
  <si>
    <t>RODRIGUEZ HERNANDEZ EVELYN LISBETH</t>
  </si>
  <si>
    <t>RODRIGUEZ HERRERA MAGALI MARILYN</t>
  </si>
  <si>
    <t>RODRIGUEZ JUAREZ LOURDES JUDITH</t>
  </si>
  <si>
    <t>RODRIGUEZ MIÑANO FRANCISCO</t>
  </si>
  <si>
    <t>RODRIGUEZ SANTOS CESAR DANIEL</t>
  </si>
  <si>
    <t>RODRIGUEZ VALVERDE WILMER</t>
  </si>
  <si>
    <t>RODRIGUEZ VARAS SARITA NOEMI</t>
  </si>
  <si>
    <t>RODRIGUEZ VILLENA NERY YANETH</t>
  </si>
  <si>
    <t>ROJAS CASTRO KARLA TATIANA</t>
  </si>
  <si>
    <t>ROJAS CIPRA JUAN ARTURO</t>
  </si>
  <si>
    <t>ROJAS GUTIERREZ IVAN EMMANUELLE</t>
  </si>
  <si>
    <t>ROJAS LUJAN MARIA ELENA</t>
  </si>
  <si>
    <t>ROJAS RODRIGUEZ LUIS HUMBERTO</t>
  </si>
  <si>
    <t>ROJAS SANCHEZ FRANCISCO ENRIQUE</t>
  </si>
  <si>
    <t>ROMAN CHAVEZ MARIA VICTORIA</t>
  </si>
  <si>
    <t>ROMERO ESPINOZA KELY ELIZABETH</t>
  </si>
  <si>
    <t>ROMERO VALCARCEL MIGUEL ANGEL</t>
  </si>
  <si>
    <t>ROMERO VERA MERCEDES JOSEFA</t>
  </si>
  <si>
    <t>ROSADO PEREZ FRANKLIN ORLANDO</t>
  </si>
  <si>
    <t>ROSARIO LAUREANO ANGELA MARIA</t>
  </si>
  <si>
    <t>RUBIO GONZALES MANUEL ALBERTO</t>
  </si>
  <si>
    <t>SAAVEDRA NARVAEZ MIRTHA NOHELY</t>
  </si>
  <si>
    <t>SALAZAR LEIVA PAULO CESAR</t>
  </si>
  <si>
    <t>SANCHEZ ANHUAMAN LADY DIANA</t>
  </si>
  <si>
    <t>SANCHEZ BUSTAMANTE CARMEN RITA</t>
  </si>
  <si>
    <t>17,858.88</t>
  </si>
  <si>
    <t>SANCHEZ CERNA JORGE LUIS CASIMIRO</t>
  </si>
  <si>
    <t>SANCHEZ CHAVEZ ROSSY MARILY</t>
  </si>
  <si>
    <t>SANCHEZ CORTEZ ZOILA LILIA</t>
  </si>
  <si>
    <t>SANCHEZ DUARTE FRECIA DAMICELA</t>
  </si>
  <si>
    <t>SANCHEZ GUEVARA NELI MARLENI</t>
  </si>
  <si>
    <t>SANCHEZ HERRERA NELSON ALEJANDRO</t>
  </si>
  <si>
    <t>SANCHEZ RIVERA HUGO MARTIN</t>
  </si>
  <si>
    <t>SANCHEZ ZAVALETA TERESA MILAGROS</t>
  </si>
  <si>
    <t>SANCHEZ ZEVALLOS CARLOS ALBERTO MAGNO</t>
  </si>
  <si>
    <t>SANDOVAL BASILIO AZUCENA ESPERANZA</t>
  </si>
  <si>
    <t>SANTACRUZ TEQUEN ALIPIO</t>
  </si>
  <si>
    <t>SANTOS RUIZ TATIANA JULISSA</t>
  </si>
  <si>
    <t>SARANGO CARHUATOCTO GREGORIO</t>
  </si>
  <si>
    <t>SEBASTIAN REYES NIDIA ELESTINA</t>
  </si>
  <si>
    <t>SEMINARIO GUARNIZ JOSE ENRIQUE</t>
  </si>
  <si>
    <t>SERRA FUENTES ENRIQUE MARIO</t>
  </si>
  <si>
    <t>SERRANO GARCIA MARCO ORLANDO</t>
  </si>
  <si>
    <t>SERRATE SALAZAR KARINA ISABEL</t>
  </si>
  <si>
    <t>SICCHA LOPEZ DANIEL GERMAN</t>
  </si>
  <si>
    <t>31,830.66</t>
  </si>
  <si>
    <t>SICCHA REYES ESPERANZA BEATRIZ</t>
  </si>
  <si>
    <t>SILVA ARANA JUAN ALEJANDRO</t>
  </si>
  <si>
    <t>SILVA ARANA PATRICIA DEL CARMEN</t>
  </si>
  <si>
    <t>SILVA DE LA CRUZ PABLO</t>
  </si>
  <si>
    <t>SILVA PEREZ ROSANGELA</t>
  </si>
  <si>
    <t>63,957.60</t>
  </si>
  <si>
    <t>31,489.80</t>
  </si>
  <si>
    <t>SIMEON VEGA JORGE LUIS</t>
  </si>
  <si>
    <t>SOLORZANO HUERTAS SAYRA DENISSE</t>
  </si>
  <si>
    <t>SOLORZANO MORILLAS MARIANELA ELIZABETH</t>
  </si>
  <si>
    <t>SOSA REYES JUANA ROSA</t>
  </si>
  <si>
    <t>SUAREZ MORALES DE CCORI EVELYN KATHERINE</t>
  </si>
  <si>
    <t>TABOADA GARCIA ESTALFER RAFAEL</t>
  </si>
  <si>
    <t>TADEO OLIVEROS MELISSA YAMELIT</t>
  </si>
  <si>
    <t>TAMAYO GIL NATALIE MADALEINE</t>
  </si>
  <si>
    <t>TANG OTERO MAURO RICARDO</t>
  </si>
  <si>
    <t>TELLO CORREA MARITZA ELIZABEHT</t>
  </si>
  <si>
    <t>TELLO TANTALEAN MARY SUGELY</t>
  </si>
  <si>
    <t>TOCTO VILLAR GEORGINEA GUADALUPE</t>
  </si>
  <si>
    <t>TORRES SABOYA FIDENCIO</t>
  </si>
  <si>
    <t>TRUJILLO OBESO ALBERTO</t>
  </si>
  <si>
    <t>3,800.00</t>
  </si>
  <si>
    <t>UMPIRE LLANOS MIGUEL ANGEL</t>
  </si>
  <si>
    <t>49,379.04</t>
  </si>
  <si>
    <t>24,200.52</t>
  </si>
  <si>
    <t>URBINA CRUZ ANA LORENA</t>
  </si>
  <si>
    <t>URQUIZO GABRIEL BETTY SILVIA</t>
  </si>
  <si>
    <t>VALDERRAMA URBINA JESUS JEAN MARCOS</t>
  </si>
  <si>
    <t>10,610.22</t>
  </si>
  <si>
    <t>VALERA ALVARADO JAIRO</t>
  </si>
  <si>
    <t>VALVERDE ARTEAGA MARCO ANTONIO</t>
  </si>
  <si>
    <t>VALVERDE RIOS KARINA LIZET</t>
  </si>
  <si>
    <t>VARAS URIOL JANNY HAYDEE</t>
  </si>
  <si>
    <t>VARGAS PEREZ CARMEN ROSA</t>
  </si>
  <si>
    <t>VASALLO LUNA ROSA ELENA</t>
  </si>
  <si>
    <t>VASQUEZ CHAVEZ DIANA CATHLEYA</t>
  </si>
  <si>
    <t>VASQUEZ IBAÐEZ LEYDY ANTUANE</t>
  </si>
  <si>
    <t>VASQUEZ MELENDEZ ERICH</t>
  </si>
  <si>
    <t>VASQUEZ PEREZ PAMELA NOELIA</t>
  </si>
  <si>
    <t>VASQUEZ VARAS MONICA ESTHER</t>
  </si>
  <si>
    <t>17,136.00</t>
  </si>
  <si>
    <t>VEGA ORDOÑEZ BEATRIZ SANDRA</t>
  </si>
  <si>
    <t>VELA ALVARADO JUDITH</t>
  </si>
  <si>
    <t>VELARDE QUINTANA CARLOS EDUARDO</t>
  </si>
  <si>
    <t>VELASQUEZ CASTILLO MIRTHA</t>
  </si>
  <si>
    <t>VELASQUEZ MAGO KARINA ELIZABETH</t>
  </si>
  <si>
    <t>VELEZMORO DE LA CRUZ ROMEL IVAN</t>
  </si>
  <si>
    <t>VELOZ ARANDA CINDY AMPARO</t>
  </si>
  <si>
    <t>VERA BENITES FLOR YANETH</t>
  </si>
  <si>
    <t>VERA SALDAÐA JANTZEN ADRIANO</t>
  </si>
  <si>
    <t>5,434.60</t>
  </si>
  <si>
    <t>VEREAU RODRIGUEZ DIANA ELIZABETH</t>
  </si>
  <si>
    <t>VIDAL ORBEGOSO DAVID SAMUEL</t>
  </si>
  <si>
    <t>VIDAURRE VERGARA GINA JACQUELINE</t>
  </si>
  <si>
    <t>VILLALOBOS HOYOS SEGUNDO HECTOR</t>
  </si>
  <si>
    <t>9,227.09</t>
  </si>
  <si>
    <t>VILLALOBOS NUREÑA ANA SOLEDAD</t>
  </si>
  <si>
    <t>VISITACION SOLANO ELVIA</t>
  </si>
  <si>
    <t>VITERI GAMBOA YERTHY DAMARIS</t>
  </si>
  <si>
    <t>YUPANQUI VENTURA ELIANA CAROLINA</t>
  </si>
  <si>
    <t>ZARATE AVALOS FERMIN ALMENSOR</t>
  </si>
  <si>
    <t>ZARATE HUAMANCHUMO ERIKA ELIZABETH</t>
  </si>
  <si>
    <t>ZARE GONZALES SANTOS CATALINO</t>
  </si>
  <si>
    <t>ZAVALETA ALVARADO ARACELY YOLANDA</t>
  </si>
  <si>
    <t>ZAVALETA BLAS CEILI NATALI</t>
  </si>
  <si>
    <t>5,952.96</t>
  </si>
  <si>
    <t>ZAVALETA CASTRO LINDA CRISTINA</t>
  </si>
  <si>
    <t>ZAVALETA LLONTOP LUIS ENRIQUE</t>
  </si>
  <si>
    <t>ZAVALETA POLO CATHERIN DEYSI</t>
  </si>
  <si>
    <t>ZAVALETA RUIZ JACKELIN</t>
  </si>
  <si>
    <t>ZEGARRA CASTRO CLAUDIA YVONNE</t>
  </si>
  <si>
    <t>RO LEY 31538</t>
  </si>
  <si>
    <t>CAS 1057</t>
  </si>
  <si>
    <t>ABANTO QUIROZ VILMA</t>
  </si>
  <si>
    <t>ABANTO ZAVALETA LUIS</t>
  </si>
  <si>
    <t>ABURTO MORENO MARXZEN CRISTIAN</t>
  </si>
  <si>
    <t>88,255.20</t>
  </si>
  <si>
    <t>43,638.60</t>
  </si>
  <si>
    <t>ACOSTA PAREDES CINDY</t>
  </si>
  <si>
    <t>AFILER HORNA MIRTHA YANINA</t>
  </si>
  <si>
    <t>57,883.20</t>
  </si>
  <si>
    <t>4,742.10</t>
  </si>
  <si>
    <t>AGUERO LOPEZ MEREIDA</t>
  </si>
  <si>
    <t>AGUILAR VILLANUEVA DANIEL ANDERSON</t>
  </si>
  <si>
    <t>7304.60</t>
  </si>
  <si>
    <t>AGUIRRE RODRIGUEZ EMERSON DAVID</t>
  </si>
  <si>
    <t>ALARCON PEREZ DILMA</t>
  </si>
  <si>
    <t>ALARCON VASQUEZ ALFONSO ANIBAL</t>
  </si>
  <si>
    <t>ALAYO JURADO ELVIS ADDERLY</t>
  </si>
  <si>
    <t>ALAYO SALINAS DIANA ISAMAR</t>
  </si>
  <si>
    <t>ALEGRE PANDURO LEYLA LUMIERE</t>
  </si>
  <si>
    <t>ALFARO MEDINA KATTY LISSETI</t>
  </si>
  <si>
    <t>ALFARO MUDARRA ELIZABETH SARAI</t>
  </si>
  <si>
    <t>ALTAMIRANO CARDENAS LILIANA LISSETTE</t>
  </si>
  <si>
    <t>15,044.80</t>
  </si>
  <si>
    <t>ALTAMIRANO RAMIREZ YESSICA LIZETTE</t>
  </si>
  <si>
    <t>ALTAMIRANO TAPIA KATHERINE KRISTEL</t>
  </si>
  <si>
    <t>ALVA GARCIA KATERIN</t>
  </si>
  <si>
    <t>ALVA MATHEY CLAUDIA ODILIA</t>
  </si>
  <si>
    <t>ALVA RODRIGUEZ CARMEN MARIANELLA</t>
  </si>
  <si>
    <t>36,523.00</t>
  </si>
  <si>
    <t>ALVARADO CARDENAS HEIDE DANITZA</t>
  </si>
  <si>
    <t>ALVAREZ ACENCIO HECTOR SANTIAGO</t>
  </si>
  <si>
    <t>AMARANTO RONCAL YRIS JOVANNA</t>
  </si>
  <si>
    <t>AMAYA RONDON CECILIA LICET</t>
  </si>
  <si>
    <t>ANDRADE AREVALO LIDIA ANGELICA</t>
  </si>
  <si>
    <t>15,744.90</t>
  </si>
  <si>
    <t>ANDRADE QUISPE DEYBI JACSON</t>
  </si>
  <si>
    <t>37,612.00</t>
  </si>
  <si>
    <t>ARELLANO MAURTUA RUBY CATHERINE</t>
  </si>
  <si>
    <t>ARQUERO PORTAL HAROLD HEISON</t>
  </si>
  <si>
    <t>ARROYO ULLOA VANESSA ROCIO</t>
  </si>
  <si>
    <t>ARTEAGA ALTAMIRANO TARSY DODANY</t>
  </si>
  <si>
    <t>ASMAT BOBADILLA ANITA DEL SOCORRO</t>
  </si>
  <si>
    <t>ASTO GRADOS JHONATHAN ALEXANDER</t>
  </si>
  <si>
    <t>ATOCHE AZABACHE MARIANELLA DEL PILAR</t>
  </si>
  <si>
    <t>ATOCHE CANALES ANDY MARGARITA</t>
  </si>
  <si>
    <t>AVILA REYES KATERINI PAOLA</t>
  </si>
  <si>
    <t>28,452.60</t>
  </si>
  <si>
    <t>AZABACHE ARELLANO ANTONY GERSON</t>
  </si>
  <si>
    <t>AZABACHE BERNUY MAYRA PAOLA</t>
  </si>
  <si>
    <t>BACILIO PEREZ HECTOR DANIEL</t>
  </si>
  <si>
    <t>BARRANTES CAYETANO LOURDES MELISSA</t>
  </si>
  <si>
    <t>BARRETO CALLAN MARISOL MARLENY</t>
  </si>
  <si>
    <t>BARRETO CHAVEZ SHIRLEY LISSETH</t>
  </si>
  <si>
    <t>20,993.20</t>
  </si>
  <si>
    <t>BARRETO SALCEDO ROBBY ALEJANDRO</t>
  </si>
  <si>
    <t>BAZAN VASQUEZ MONICA MABEL</t>
  </si>
  <si>
    <t>BECERRA ORREAGA PATRICIA DALLANA</t>
  </si>
  <si>
    <t>BELLO ROMERO DAYSI LORENA</t>
  </si>
  <si>
    <t>BENITES GARCIA TATIANA LUCELY</t>
  </si>
  <si>
    <t>43,827.60</t>
  </si>
  <si>
    <t>BENITES WONG MONICA CRISTINA</t>
  </si>
  <si>
    <t>BERNABE BARRIOS DENIS ANDERSON</t>
  </si>
  <si>
    <t>4,409.60</t>
  </si>
  <si>
    <t>BLAS VILLAR CATHERINE VANESA</t>
  </si>
  <si>
    <t>37,317.60</t>
  </si>
  <si>
    <t>BOCANEGRA CORONEL GLADYS MAXIMINA</t>
  </si>
  <si>
    <t>BUITRON FUENTES FLOR ANALI</t>
  </si>
  <si>
    <t>BURGOS VELA GARY ORLANDO</t>
  </si>
  <si>
    <t>38,188.80</t>
  </si>
  <si>
    <t>BUSTAMANTE MENDEZ SILVIA ALEXANDRA</t>
  </si>
  <si>
    <t>BUSTAMANTE SANCHEZ GISELA ARACELY</t>
  </si>
  <si>
    <t>CABANILLAS CHIRINOS LUIS ALBERTO</t>
  </si>
  <si>
    <t>CABELLO MIRANDA MARIA TERESA</t>
  </si>
  <si>
    <t>CABRERA ALCALDE YESENIA ELIZABETH</t>
  </si>
  <si>
    <t>CABRERA CARDENAS KARINA ZENAIDA</t>
  </si>
  <si>
    <t>CABRERA NIETO JESSICA GIANELLA</t>
  </si>
  <si>
    <t>CABRERA VARGAS JOSE HERMINIO</t>
  </si>
  <si>
    <t>CALDERON CHUQUILIN JAIR ELOY</t>
  </si>
  <si>
    <t>21,819.30</t>
  </si>
  <si>
    <t>CALDERON SACHUN LIA MABEL</t>
  </si>
  <si>
    <t>CALDERON ZEGARRA OSCAR DEMOZTENEZ</t>
  </si>
  <si>
    <t>CALLE AGUILAR MARIA DEL ROSARIO</t>
  </si>
  <si>
    <t>CALLIRGOS SAAVEDRA LINDSAY PAULETTE</t>
  </si>
  <si>
    <t>CAMPANA MORAN ANA MARIA</t>
  </si>
  <si>
    <t>CAMPOS GUILLEN BONY PERLA</t>
  </si>
  <si>
    <t>CARBAJAL CUEVA MARICRUZ</t>
  </si>
  <si>
    <t>CARDENAS ESPINOZA ROSALINDA</t>
  </si>
  <si>
    <t>CARRANZA HORNA LUIS ANTONIO</t>
  </si>
  <si>
    <t>CARRANZA VASQUEZ RUBEN ANTONIO</t>
  </si>
  <si>
    <t>29,218.40</t>
  </si>
  <si>
    <t>CARRASCAL FIGUEROA ANDRE BREIDY</t>
  </si>
  <si>
    <t>CARRERA GALLARDO ODAR ANDRES</t>
  </si>
  <si>
    <t>CARRIL RAMIREZ MARISOL MARIANELA</t>
  </si>
  <si>
    <t>CASTANEDA ABANTO AMPARITO LUCILA</t>
  </si>
  <si>
    <t>CASTANEDA JUAREZ ANA MARIA</t>
  </si>
  <si>
    <t>CASTILLO GRANDA MILAGRITOS DEL CARMEN</t>
  </si>
  <si>
    <t>23,868.00</t>
  </si>
  <si>
    <t>CASTILLO MANTILLA MARIA ELENA</t>
  </si>
  <si>
    <t>CASTILLO MORILLO LORENA YUDITH</t>
  </si>
  <si>
    <t>CASTILLO RAMOS ERIKA JOHANNA</t>
  </si>
  <si>
    <t>CASTILLO RUIZ VICKY VEREDIT</t>
  </si>
  <si>
    <t>CASTILLO SILVA JUANNY CECILIA</t>
  </si>
  <si>
    <t>CASTILLO VASQUEZ PEDRO ENRIQUE</t>
  </si>
  <si>
    <t>CASTILLO VILCA LIZBETH LUCRECIA</t>
  </si>
  <si>
    <t>CASTRO MONTOYA GABY NOHELY</t>
  </si>
  <si>
    <t>CASTRO NEYRA LISBETH VANESSA</t>
  </si>
  <si>
    <t>CASTRO RODRIGUEZ JESSICA DEL PILAR</t>
  </si>
  <si>
    <t>3,729.70</t>
  </si>
  <si>
    <t>CASTRO TORRES MARIA</t>
  </si>
  <si>
    <t>CASTRO VARGAS DIANA GIOVANNI</t>
  </si>
  <si>
    <t>CAVA MORENO MICHAEL ANTONY</t>
  </si>
  <si>
    <t>CCONAS LOZANO RUBEN ALBERTO</t>
  </si>
  <si>
    <t>CELIS CHICCHON HEBER EDSEL</t>
  </si>
  <si>
    <t>11,024.00</t>
  </si>
  <si>
    <t>CERNA ALONZO KATY ELIZABETH</t>
  </si>
  <si>
    <t>CERNA SALAZAR JORGE OSWALDO</t>
  </si>
  <si>
    <t>CHACON CRUZ MARIELA</t>
  </si>
  <si>
    <t>CHANCAFE TORRES GRACE MELISSA</t>
  </si>
  <si>
    <t>CHANG MARTINEZ VARGAS CLAUDIA MARIA</t>
  </si>
  <si>
    <t>CHAPILLIQUEN QUEVEDO LEYDIANA LYSBETH</t>
  </si>
  <si>
    <t>CHARCAPE DEL ROSARIO FIORELA YOSELIN</t>
  </si>
  <si>
    <t>CHAVARRI BAZAN ANGELICA</t>
  </si>
  <si>
    <t>CHAVARRY ORTIZ YANATY YSABEL</t>
  </si>
  <si>
    <t>CHAVEZ DIAZ ROSARIO DEL PILAR</t>
  </si>
  <si>
    <t>CHICLAYO SILVESTRE RAFAEL ADELFIO</t>
  </si>
  <si>
    <t>CHINCHIGUARA MIRANDA NATALIA DOMINGA</t>
  </si>
  <si>
    <t>CHIROQUE TAVARA GAVIS ELENA</t>
  </si>
  <si>
    <t>COLINA VENEGAS JUAN CARLOS</t>
  </si>
  <si>
    <t>CONTRERAS ULTIMA ROBERTH DANNY</t>
  </si>
  <si>
    <t>CORREA MARTINEZ ALEJANDRO MANUEL</t>
  </si>
  <si>
    <t>CORREA MARTINEZ GUILLERMO ALONSO</t>
  </si>
  <si>
    <t>7,273.10</t>
  </si>
  <si>
    <t>CORREA QUISPE CHARITO CONSUELO</t>
  </si>
  <si>
    <t>CORTEZ BECERRA JULISSA</t>
  </si>
  <si>
    <t>CRESPIN FLORES LEYDI ELINA</t>
  </si>
  <si>
    <t>CRISANTO TENORIO DIANA PATRICIA</t>
  </si>
  <si>
    <t>14,320.80</t>
  </si>
  <si>
    <t>CRISOLOGO VILLARRUEL GILMER ADELMO</t>
  </si>
  <si>
    <t>CRUZ ROMAN KRIS GIULIANA</t>
  </si>
  <si>
    <t>CUADRA PONCE NIKOLAI PAVEL</t>
  </si>
  <si>
    <t>CURITIMA MANIHUARI JAKSON</t>
  </si>
  <si>
    <t>DAMIAN PURISACA SUCETTY VIVIANA</t>
  </si>
  <si>
    <t>DAZA PALACIOS JOSE RICARDO</t>
  </si>
  <si>
    <t>DE LA CRUZ ARANDA NELLY BEATRIZ</t>
  </si>
  <si>
    <t>DE LA CRUZ SANCHEZ DEYSI ESMERALDA</t>
  </si>
  <si>
    <t>DELGADO VALLEJOS AUDEL</t>
  </si>
  <si>
    <t>DIAZ ABANTO CANDY CAROL</t>
  </si>
  <si>
    <t>DIAZ FLORES ROSA MILAGROS</t>
  </si>
  <si>
    <t>DIAZ HERNANDEZ YURENA DE LA CARIDAD</t>
  </si>
  <si>
    <t>DIAZ RETO ANNY PATRICH</t>
  </si>
  <si>
    <t>DIAZ SICCHA NOELIA REGINA</t>
  </si>
  <si>
    <t>R. O. REGULAR</t>
  </si>
  <si>
    <t>DIAZ TANCHIVA DARYL CRISTIAN</t>
  </si>
  <si>
    <t>DIAZ VIGO ROSA AMELIA</t>
  </si>
  <si>
    <t>DIAZ ZAVALA JOSE LUIS</t>
  </si>
  <si>
    <t>DIAZ ZUNIGA GILBERTO JESUS</t>
  </si>
  <si>
    <t>EFFIO CUSTODIO GISSELA ROSMERY</t>
  </si>
  <si>
    <t>58,077.80</t>
  </si>
  <si>
    <t>ENCO GUTIERREZ JESSICA ESTHER</t>
  </si>
  <si>
    <t>ESCALANTE FLORES GINI CONSUELO</t>
  </si>
  <si>
    <t>ESPARZA RAVELO LILIANA YSABEL</t>
  </si>
  <si>
    <t>ESPEJO VEGA REBECA BEATRIZ</t>
  </si>
  <si>
    <t>ESPINO AUCCAPINA VIOLETA KATTY</t>
  </si>
  <si>
    <t>ESPINOLA MORENO MICHELLE KATHERINE</t>
  </si>
  <si>
    <t>ESPINOZA PANTIGOZO IVONNE KELLY</t>
  </si>
  <si>
    <t>ESPINOZA RODRIGUEZ LUZ MARIA</t>
  </si>
  <si>
    <t>FABIAN AVILA SEGUNDO CARLOS</t>
  </si>
  <si>
    <t>FERNANDEZ OCAMPO DANNIA GLORIA</t>
  </si>
  <si>
    <t>21,913.80</t>
  </si>
  <si>
    <t>FERNANDEZ OLOYA AMPARO IVON</t>
  </si>
  <si>
    <t>FERNANDEZ ZUÇIGA ERICK JHERSON</t>
  </si>
  <si>
    <t>52,798.00</t>
  </si>
  <si>
    <t>FLORES BOTTON LUIS ROBERTO</t>
  </si>
  <si>
    <t>FLORES GUTIERREZ MILAGROS CECILIA</t>
  </si>
  <si>
    <t>FLORES RUBIO KHAREN ROSSY MARY</t>
  </si>
  <si>
    <t>FON TEJADA MARIA CLAUDIA</t>
  </si>
  <si>
    <t>GALARRETA ARIAS JESSICA MERCEDES</t>
  </si>
  <si>
    <t>18,968.40</t>
  </si>
  <si>
    <t>GALLEGOS VARGAS KENY YOEL</t>
  </si>
  <si>
    <t>GALVEZ SALAS LIZBETH CLAUDETT</t>
  </si>
  <si>
    <t>GAMBOA RIVEROS YOLANDA ANGELITA</t>
  </si>
  <si>
    <t>6,510.00</t>
  </si>
  <si>
    <t>GARCIA ALAYO OLINDA</t>
  </si>
  <si>
    <t>GARCIA ALCALDE MARTIN ANDERSON</t>
  </si>
  <si>
    <t>GARCIA CACERES ALEXANDER ENRIQUE</t>
  </si>
  <si>
    <t>GARCIA CARRANZA KATHERYNE ROXANA</t>
  </si>
  <si>
    <t>GARCIA FERRER ROSA MANUELA</t>
  </si>
  <si>
    <t>GARCIA GONZALEZ ISRAEL ISAIAS</t>
  </si>
  <si>
    <t>GARCIA LLACSAHUANGA ERMELINDA</t>
  </si>
  <si>
    <t>GARCIA SANTILLAN DE PANDURO EVELYN JUANA</t>
  </si>
  <si>
    <t>3,255.00</t>
  </si>
  <si>
    <t>GASTELU PACHECO JESSICA GIANNINA</t>
  </si>
  <si>
    <t>GERMAN ILQUIMICHE JHOAN HERICK</t>
  </si>
  <si>
    <t>GERMAN VILLAJULCA INGRID JHANELA</t>
  </si>
  <si>
    <t>GIL LA CERNA DAYSI VALERIA</t>
  </si>
  <si>
    <t>GONZALES FELIPA ELIZABETH</t>
  </si>
  <si>
    <t>GONZALES SEGURA FIORELLA SILVANA</t>
  </si>
  <si>
    <t>GORDILLO BRICENO LUILLY GERARDO</t>
  </si>
  <si>
    <t>14,546.20</t>
  </si>
  <si>
    <t>GRAOS BENITES OSCAR JOHN</t>
  </si>
  <si>
    <t>GRAUS ROSALES VIOLETA DEL PILAR</t>
  </si>
  <si>
    <t>GUARNIZ PAREDES PATRICIA DEL PILAR</t>
  </si>
  <si>
    <t>10,559.60</t>
  </si>
  <si>
    <t>GUERRERO PAIBA HAYDEE KEREINE</t>
  </si>
  <si>
    <t>GUERRERO RUBIO JOANN GERARDO</t>
  </si>
  <si>
    <t>GUEVARA BELLO CROVER</t>
  </si>
  <si>
    <t>GUEVARA PAREDES MONICA PATRICIA</t>
  </si>
  <si>
    <t>GUILLEN ORTIZ FLOR DE MARIA</t>
  </si>
  <si>
    <t>GUILLEN SEVILLANO MARILIA</t>
  </si>
  <si>
    <t>GUTIERREZ ATOCHE LOURDES MARISETH</t>
  </si>
  <si>
    <t>GUTIERREZ BRICENO KARLA LISET</t>
  </si>
  <si>
    <t>GUTIERREZ CASTILLO MERY ISABEL</t>
  </si>
  <si>
    <t>GUTIERREZ GUZMAN DIEGO ANTHONY</t>
  </si>
  <si>
    <t>GUTIERREZ MENDOZA YANDIRA ANABEL</t>
  </si>
  <si>
    <t>GUTIERREZ RIVERO CINTHYA MILAGRITOS</t>
  </si>
  <si>
    <t>GUTIERREZ VARGAS SANTIAGO ESNEYDER</t>
  </si>
  <si>
    <t>GUTIERREZ VELASQUEZ VANESSA GERALDINE</t>
  </si>
  <si>
    <t>GUTIERREZ YBANEZ JUDY EVELYN</t>
  </si>
  <si>
    <t>GUZMAN ARMAS FANY ELISABETH</t>
  </si>
  <si>
    <t>HARO CHALEN ANA SOFIA</t>
  </si>
  <si>
    <t>HERNANDEZ LUNA BIONICA YOVANA</t>
  </si>
  <si>
    <t>HERRERA ASCOY KIARA ELIANA</t>
  </si>
  <si>
    <t>HERRERA PLASENCIA AMBAR PAOLA</t>
  </si>
  <si>
    <t>HOLGUIN ALVA YOSHI MARINESS</t>
  </si>
  <si>
    <t>HUAMAN CORTEGANA RAQUEL DE LAS MERCEDES</t>
  </si>
  <si>
    <t>IBANEZ MALDONADO JOSE MIGUEL</t>
  </si>
  <si>
    <t>IBAÑEZ OLIVARES JUANA ISELL</t>
  </si>
  <si>
    <t>IDROGO CRUZADO JIMMY ANDREW</t>
  </si>
  <si>
    <t>IDROGO VASQUEZ LILIANA ELIZABETH</t>
  </si>
  <si>
    <t>ISLA SANCHEZ JESSENIA YSABEL</t>
  </si>
  <si>
    <t>JARA GARCIA GINA SAIRA</t>
  </si>
  <si>
    <t>JIMENEZ CAMACHO LUISAMARIA DEL CARMEN</t>
  </si>
  <si>
    <t>52,509.60</t>
  </si>
  <si>
    <t>JIMENEZ IGLESIAS MIRIAM ELIZABETH</t>
  </si>
  <si>
    <t>JUAREZ ALCANTARA JAIME ALFREDO</t>
  </si>
  <si>
    <t>LATOCHE ROSARIO EMMA NATALY</t>
  </si>
  <si>
    <t>LAULATE RUIZ CARLOS ALBERTO</t>
  </si>
  <si>
    <t>LAYZA ALAYO EDITH FRASH</t>
  </si>
  <si>
    <t>LAYZA NEIRA ROSMERY CATALINA</t>
  </si>
  <si>
    <t>12,894.00</t>
  </si>
  <si>
    <t>LAZARO CHICLAYO JORGE ARMANDO</t>
  </si>
  <si>
    <t>LAZARO ZAVALETA ROLANDO DAVID</t>
  </si>
  <si>
    <t>LEIVA VIGO GEILY PAOLA</t>
  </si>
  <si>
    <t>LEON JUAREZ JUAN CARLOS</t>
  </si>
  <si>
    <t>LEON REBAZA MARITA ALESSANDRA</t>
  </si>
  <si>
    <t>LESCANO MENDOZA MARTHA DEISSY</t>
  </si>
  <si>
    <t>LEYTON RODRIGUEZ FIORELLA DALILA</t>
  </si>
  <si>
    <t>LEYVA GARCIA ROSA ANGELITA</t>
  </si>
  <si>
    <t>LLANOS RODRIGUEZ DIOGENES LEONIDAS</t>
  </si>
  <si>
    <t>LLERENA QUIJANO GULLIANA ANGELICA</t>
  </si>
  <si>
    <t>LLUCHO CARRION JUANA CELESTINA</t>
  </si>
  <si>
    <t>LOJA CORDOVA JACKELINE</t>
  </si>
  <si>
    <t>LOPEZ CASTILLO LILIANA MARLITH</t>
  </si>
  <si>
    <t>LOPEZ CHINCHAYAN PASTOR ISAIAS</t>
  </si>
  <si>
    <t>47,518.20</t>
  </si>
  <si>
    <t>LOPEZ GONZALES YNGRID JANIRA</t>
  </si>
  <si>
    <t>LOYOLA GONZALEZ TANIA CATHERINE</t>
  </si>
  <si>
    <t>LOYOLA VILLAVICENCIO JANDY BRISETTE</t>
  </si>
  <si>
    <t>LOZANO ARAUJO YENNY ELIZABETH</t>
  </si>
  <si>
    <t>LUJAN GONZALES FIORELA HAZEL</t>
  </si>
  <si>
    <t>LUJAN ROJAS JESSICA MARLENY</t>
  </si>
  <si>
    <t>LUMBA RAMOS MARIA</t>
  </si>
  <si>
    <t>LUNA ROBLES JADDY SAYURI</t>
  </si>
  <si>
    <t>MALQUI CASTRO ESMILDA ESTHER</t>
  </si>
  <si>
    <t>MANTILLA GERMAN SUSANA FIORELLA</t>
  </si>
  <si>
    <t>MARAVI ROJAS JORGE LUIS</t>
  </si>
  <si>
    <t>MARTIN ZAVALETA KATHERINE LIZETH</t>
  </si>
  <si>
    <t>MARTINEZ MONICA SANDRA MORENO</t>
  </si>
  <si>
    <t>MEDINA PIZAN ROXANA MAGDALENA</t>
  </si>
  <si>
    <t>MEJIA ACUNA NANCY</t>
  </si>
  <si>
    <t>MELENDEZ DE LA CRUZ GIANCARLO GIOVANY</t>
  </si>
  <si>
    <t>MELENDEZ RUIZ PAMELA STEFANY</t>
  </si>
  <si>
    <t>MELLY FLORIAN ANTHONY MARCO</t>
  </si>
  <si>
    <t>MENDIETA CARRANZA LESLIE YVETTE</t>
  </si>
  <si>
    <t>MENDOCILLA PINEDA LAURA</t>
  </si>
  <si>
    <t>MENDOZA AMAYA SOFIA CAROLINA</t>
  </si>
  <si>
    <t>MENDOZA AZAHUANCHE YSRAEL ROLANDO</t>
  </si>
  <si>
    <t>MENDOZA MENDOCILLA ROXANA MARISOL</t>
  </si>
  <si>
    <t>MENDOZA NARRO MARIELA</t>
  </si>
  <si>
    <t>MERCEDES BOCANEGRA FIORELLA YOVANNA</t>
  </si>
  <si>
    <t>MEREGILDO BURGOS YSELA MARIBEL</t>
  </si>
  <si>
    <t>MESTA CABREJOS JEAN ANDRE</t>
  </si>
  <si>
    <t>MEZA CABALLERO ROGER CESAR</t>
  </si>
  <si>
    <t>MEZA OLANO RAQUEL ELIZABETH</t>
  </si>
  <si>
    <t>MEZARINA SANCHEZ MEILY JUDITH</t>
  </si>
  <si>
    <t>MINANO PEREIRA JAIR ANDRE</t>
  </si>
  <si>
    <t>MINCHOLA ALVAREZ BRIGGIETTE STEPHANIA</t>
  </si>
  <si>
    <t>MORENO PEREZ JOHNATAN ALEXANDER</t>
  </si>
  <si>
    <t>MORILLO CASTANEDA MARCO ANTONIO</t>
  </si>
  <si>
    <t>MORILLO HORNA TATIANA ROSSY</t>
  </si>
  <si>
    <t>MORILLO VENEROS TERESA JANETH</t>
  </si>
  <si>
    <t>MORZAN SANCHEZ PAOLA GLADYS</t>
  </si>
  <si>
    <t>MOSTACERO LUNA ROSMERY JUDDIT</t>
  </si>
  <si>
    <t>MUDARRA ABANTO LADDY DIANA</t>
  </si>
  <si>
    <t>MUDARRA GARCIA ANGHELA YSABEL</t>
  </si>
  <si>
    <t>MUNDACA ZARATE DORA</t>
  </si>
  <si>
    <t>NAVARRETE VELASQUEZ JEAN POOL ADRIAN</t>
  </si>
  <si>
    <t>NEIRA CHAMORRO BRIAN ERICK</t>
  </si>
  <si>
    <t>NEYRA CHAVEZ MARIA CATALINA</t>
  </si>
  <si>
    <t>NIQUE DAVILA LUIS ALBERTO</t>
  </si>
  <si>
    <t>NIQUE ROMERO JORGE SANTOS</t>
  </si>
  <si>
    <t>OBANDO LADINES KAREN LUKSEL</t>
  </si>
  <si>
    <t>OBESO VALDEZ LILIANA JACQUELINE</t>
  </si>
  <si>
    <t>OLORTEGUI RISCO KYARA DE LOS MILAGROS</t>
  </si>
  <si>
    <t>OLORTIGA MALDONADO MARINA ELVA</t>
  </si>
  <si>
    <t>ORBEGOSO AGUILAR GENARO MARCELINO</t>
  </si>
  <si>
    <t>ORDONIO CHUNG ALEJANDRO MARTIN</t>
  </si>
  <si>
    <t>ORELLANO PASTOR EVELYN DEL PILAR</t>
  </si>
  <si>
    <t>ORREGO ROJAS RAQUEL PAMELA</t>
  </si>
  <si>
    <t>OTINIANO CAYPO YRVIN EDUARDO</t>
  </si>
  <si>
    <t>PACHERRE VARGAS MIRNA REBECA</t>
  </si>
  <si>
    <t>PAIRAZAMAN VENTURA CHARO SOLEDAD</t>
  </si>
  <si>
    <t>PALOMINO FERNANDEZ DALMA GIUALIANA</t>
  </si>
  <si>
    <t>PAREDES CERNA MARGARITA LICET</t>
  </si>
  <si>
    <t>PAREDES PAZ MARIA GREGORIA</t>
  </si>
  <si>
    <t>PASCACIO NEYRA CONSUELO</t>
  </si>
  <si>
    <t>PELAEZ BAILON ELVIERA YSABEL</t>
  </si>
  <si>
    <t>PEREZ BUSTAMANTE AMELIA LILIANA</t>
  </si>
  <si>
    <t>PEREZ QUINTOS FATIMA DEL ROCIO</t>
  </si>
  <si>
    <t>PEREZ QUISPITONGO ESTERLITA</t>
  </si>
  <si>
    <t>POLO BRIONES DE CORTEZ ROSA ELVIRA</t>
  </si>
  <si>
    <t>POLO TRUJILLO NALDA</t>
  </si>
  <si>
    <t>POLO VILLANUEVA LISSETTE YOANA</t>
  </si>
  <si>
    <t>POLO ZACARIAS JUAN CALEB</t>
  </si>
  <si>
    <t>PONCE LOYOLA VIRGINIA</t>
  </si>
  <si>
    <t>PRADO RUBIO HORTENCIA HERMELINDA</t>
  </si>
  <si>
    <t>PUELLES LEON FIORELLA DEL MILAGRO</t>
  </si>
  <si>
    <t>PULACHE BAUTISTA MARISOL</t>
  </si>
  <si>
    <t>PURIZACA CHUNGA PATRICIA LOURDES</t>
  </si>
  <si>
    <t>26,399.00</t>
  </si>
  <si>
    <t>QUEZADA JARA MARIO MIGUEL</t>
  </si>
  <si>
    <t>QUIROZ CASTANEDA CARLA RAQUEL</t>
  </si>
  <si>
    <t>QUIROZ HERAS JHOEL CALEB</t>
  </si>
  <si>
    <t>QUISPE CERNA FANNY JHAQUELINE</t>
  </si>
  <si>
    <t>QUISPE RODRIGUEZ VILMA ROSARIO</t>
  </si>
  <si>
    <t>QUISPE SANDOVAL GENESIS ABIGAIL</t>
  </si>
  <si>
    <t>RABANAL LOYOLA CYNTHIA JEANNETTE</t>
  </si>
  <si>
    <t>14,918.80</t>
  </si>
  <si>
    <t>RABANAL RABANAL GLADYS EMPERATRIZ</t>
  </si>
  <si>
    <t>RAMIREZ DIAZ ROSA MARIA</t>
  </si>
  <si>
    <t>RAVELLO RIOS KEVIN ROSS</t>
  </si>
  <si>
    <t>36,365.50</t>
  </si>
  <si>
    <t>REBAZA ESQUEN VICTOR HUGO</t>
  </si>
  <si>
    <t>RENGIFO BURGOS TOMAS EBERT</t>
  </si>
  <si>
    <t>RENTERIA CHEROS LISBET MARIANELA</t>
  </si>
  <si>
    <t>REYES ULLOA MILLY KATY</t>
  </si>
  <si>
    <t>RIOJA RAMIREZ CARMEN MARIA</t>
  </si>
  <si>
    <t>RIOS ARAUJO EDWIN SIXTO</t>
  </si>
  <si>
    <t>RIOS ORBE HERNAN</t>
  </si>
  <si>
    <t>RIOS RUIZ KATHERINE</t>
  </si>
  <si>
    <t>RIVEROS NUNEZ MELISSA LOURDES</t>
  </si>
  <si>
    <t>ROCA SANTOS MARILYN ELIZABETH</t>
  </si>
  <si>
    <t>RODRIGUEZ AGUILAR MANUEL ANGEL</t>
  </si>
  <si>
    <t>RODRIGUEZ ASCON YELTSIN JOHNNY</t>
  </si>
  <si>
    <t>RODRIGUEZ CEPEDA HENRY DAVID</t>
  </si>
  <si>
    <t>RODRIGUEZ CUEVA VICTOR ALBERTO</t>
  </si>
  <si>
    <t>RODRIGUEZ DELGADO JAKELIN ROXANA</t>
  </si>
  <si>
    <t>RODRIGUEZ FLORIANO LUCY BETTY</t>
  </si>
  <si>
    <t>RODRIGUEZ HUAMANI VIOLETA LILIANA</t>
  </si>
  <si>
    <t>RODRIGUEZ LAZARO ANA PAULA</t>
  </si>
  <si>
    <t>RODRIGUEZ LLAJARUNA MARIA ESTHER</t>
  </si>
  <si>
    <t>RODRIGUEZ LOZANO CRISTINA DEL PILAR</t>
  </si>
  <si>
    <t>34,139.20</t>
  </si>
  <si>
    <t>RODRIGUEZ PALOMINO CARLA PATRICIA</t>
  </si>
  <si>
    <t>65,741.40</t>
  </si>
  <si>
    <t>RODRIGUEZ QUISPE JUAN CARLOS</t>
  </si>
  <si>
    <t>RODRIGUEZ REYES VICTOR MANUEL</t>
  </si>
  <si>
    <t>RODRIGUEZ SANCHEZ KARLA SONIA</t>
  </si>
  <si>
    <t>RODRIGUEZ UCEDA ALLAN GALO</t>
  </si>
  <si>
    <t>14,609.20</t>
  </si>
  <si>
    <t>ROJAS BEJARANO CARLOS LORENZO</t>
  </si>
  <si>
    <t>ROJAS CARRERA SANDRA TRINIDAD</t>
  </si>
  <si>
    <t>ROJAS CASTRO DAYAN JALDRI</t>
  </si>
  <si>
    <t>ROJAS VILLACORTA WALTER ANDRES</t>
  </si>
  <si>
    <t>ROJAS ZELADA PAOLA LISVET</t>
  </si>
  <si>
    <t>ROLDAN MORI MAYRA MILAGROS</t>
  </si>
  <si>
    <t>ROLDAN RODRIGUEZ SEMIDA NOEMI</t>
  </si>
  <si>
    <t>ROMERO NAVEA EMILY CHRISTINE</t>
  </si>
  <si>
    <t>ROMERO TAPIA MARIO ALBERTO</t>
  </si>
  <si>
    <t>ROSALES PELAEZ FIORELA JAKELIN</t>
  </si>
  <si>
    <t>ROSAS GARCIA YRMA MIGUELINA</t>
  </si>
  <si>
    <t>ROSAS ZAVALETA DE VILLEGAS MONICA YAQUELIN</t>
  </si>
  <si>
    <t>RUIZ CHARCAPE SANDRA NELCY</t>
  </si>
  <si>
    <t>RUIZ LEON MARIA DEL ROCIO</t>
  </si>
  <si>
    <t>SAAVEDRA RODRIGUEZ SANDRA DEL CARMEN</t>
  </si>
  <si>
    <t>SACHUN SANCHEZ JENNIFER ROSA ANGELICA</t>
  </si>
  <si>
    <t>SALDANA ROJAS NIMIA DEL CARMEN</t>
  </si>
  <si>
    <t>SALVADOR LEYVA BLANCA FLOR</t>
  </si>
  <si>
    <t>SAMANES RAMIREZ SHEYLA ALEJANDRINA</t>
  </si>
  <si>
    <t>SANCHEZ ARRASCUE CAMPOS AURAMARIA</t>
  </si>
  <si>
    <t>SANCHEZ ASMAT JULIO CESAR</t>
  </si>
  <si>
    <t>SANCHEZ PEREZ LUIS GUSTAVO</t>
  </si>
  <si>
    <t>SANCHEZ ROJAS EMMERSON JHON</t>
  </si>
  <si>
    <t>SANCHEZ VALVERDE DELY MADALEINY</t>
  </si>
  <si>
    <t>SANCHEZ VASQUEZ JOSUE LIVAN</t>
  </si>
  <si>
    <t>SAUNA MARTINEZ OSWALDO YOSIMAR</t>
  </si>
  <si>
    <t>SEGURA CONTRERAS SILVIA ROXANA</t>
  </si>
  <si>
    <t>SERNAQUE DE LA CRUZ VERONICA INES</t>
  </si>
  <si>
    <t>SERRANO ALCANTARA STEFFI IVETH</t>
  </si>
  <si>
    <t>SIGUENZA ASMAD ANGELO SAMIR</t>
  </si>
  <si>
    <t>SOLANO GONZALES JOHN HENRY</t>
  </si>
  <si>
    <t>SOLORZANO CHALAN THAIS ARLET</t>
  </si>
  <si>
    <t>SUAREZ TELLO DAVIS BRIAN</t>
  </si>
  <si>
    <t>TABOADA VALVERDE MIRIAM LOURDES</t>
  </si>
  <si>
    <t>TELLO ALVEAR GLORIA FLOR DEL ROC╠O</t>
  </si>
  <si>
    <t>TERRONES ALVARADO YOSSELYN JANETT</t>
  </si>
  <si>
    <t>TERRONES CARRANZA MARIA DE FATIMA</t>
  </si>
  <si>
    <t>TERRONES ESCOBEDO SERGIO ANDRES</t>
  </si>
  <si>
    <t>TINCOPA TINCOPA RICHARD GUSTAVO</t>
  </si>
  <si>
    <t>TOMAS GERMAN KATTIA</t>
  </si>
  <si>
    <t>TONGOMBOL ALVITES JESSENIA MAGDALENA</t>
  </si>
  <si>
    <t>TORRES AGUILAR EDWIN FRANKLIN</t>
  </si>
  <si>
    <t>TORRES CHAFLOC HELEN STEPHANIE</t>
  </si>
  <si>
    <t>TORRES CORDERO ANA MARIA</t>
  </si>
  <si>
    <t>TORRES ESPARTA DANIEL ALEJANDRO</t>
  </si>
  <si>
    <t>TRUJILLO JACINTO FLOR DEL ROCIO</t>
  </si>
  <si>
    <t>TRUYENQUE TAIPE DITHER</t>
  </si>
  <si>
    <t>TUMBAJULCA ZAVALETA ROSA MARITA</t>
  </si>
  <si>
    <t>VALDERRAMA QUIROZ DE GIL CARMEN ROSA</t>
  </si>
  <si>
    <t>VALDIVIESO MOZO DE RAFAEL MERLY YULISA</t>
  </si>
  <si>
    <t>VALDIVIEZO ROMERO JENY CECILIA</t>
  </si>
  <si>
    <t>VALENCIA HERNANDEZ KARINA ISBET</t>
  </si>
  <si>
    <t>19,094.40</t>
  </si>
  <si>
    <t>VALVERDE SANCHEZ MIULLER ALIT</t>
  </si>
  <si>
    <t>VARELA GONZALEZ CRISS NATALI</t>
  </si>
  <si>
    <t>VASQUEZ BURGOS CRISTINA</t>
  </si>
  <si>
    <t>VASQUEZ SANCHEZ KARIN JULIA</t>
  </si>
  <si>
    <t>VAZQUEZ UGARTE VICTOR WILFREDO</t>
  </si>
  <si>
    <t>VEGA ESCALANTE MARIA DEL PILAR</t>
  </si>
  <si>
    <t>VELA TORRES TONY</t>
  </si>
  <si>
    <t>VELASQUEZ CABRERA GRACIELA EMPERATRIZ</t>
  </si>
  <si>
    <t>VELASQUEZ FLORES VLADIMIR LENIN</t>
  </si>
  <si>
    <t>VENEROS RODRIGUEZ DE VILLANUEVA MILAGROS BEAT</t>
  </si>
  <si>
    <t>9,547.20</t>
  </si>
  <si>
    <t>VERA PUSCAN JHIMY JHAN FRANCO</t>
  </si>
  <si>
    <t>VIDAL BRICENO DIANA CLAUDIA</t>
  </si>
  <si>
    <t>VILLACORTA GUTIERREZ MILAGRITOS INGRI</t>
  </si>
  <si>
    <t>VILLANUEVA POLO CARLOS ALBERTO</t>
  </si>
  <si>
    <t>VILLANUEVA RAMIREZ HECTOR ELOY</t>
  </si>
  <si>
    <t>YBAÑEZ CURAZI SARITA YANINA</t>
  </si>
  <si>
    <t>ZAGASTIZABAL GUTIERREZ MARCO ANDERS</t>
  </si>
  <si>
    <t>ZAPATA SANDOVAL YANINA</t>
  </si>
  <si>
    <t>ZAVALETA ANTON KATHERINE MILUSKA</t>
  </si>
  <si>
    <t>ZAVALETA MANRIQUE MERCEDES ADELA</t>
  </si>
  <si>
    <t>ZAVALETA VALDIVIEZO YULI KASSANDRA</t>
  </si>
  <si>
    <t>ZEGARRA DURAND GERALDINE PAULETTE</t>
  </si>
  <si>
    <t>ZUMAETA PANDURO JENIFFER ASHLEY</t>
  </si>
  <si>
    <t>CAS 1057-TEMP</t>
  </si>
  <si>
    <t>ABANTO ALFARO JESSICA ZENDY</t>
  </si>
  <si>
    <t>11,392.50</t>
  </si>
  <si>
    <t>ABANTO ARANA CINTYA FIORELLA</t>
  </si>
  <si>
    <t>ABANTO CACHAY DE TUBILLAS SOLEDAD EMPERATRIZ</t>
  </si>
  <si>
    <t>7,716.80</t>
  </si>
  <si>
    <t>ACOSTA ZEGARRA ELSA MARLENE</t>
  </si>
  <si>
    <t>AGUILAR GRADOS DE VILLANUEVA GRESSY YERELDIN</t>
  </si>
  <si>
    <t>AGUIRRE GUZMAN JOEL FRANCISCO</t>
  </si>
  <si>
    <t>AGUIRRE RAMOS PASCUALA</t>
  </si>
  <si>
    <t>AGUIRRE VASQUEZ LUZMILA LUCIA</t>
  </si>
  <si>
    <t>ALARCON QUISPE LISIDA</t>
  </si>
  <si>
    <t>ALBITRES CHIROQUE JULISSA ELIZABETH</t>
  </si>
  <si>
    <t>ALCANTARA ALEGRIA IDELSA MARITA</t>
  </si>
  <si>
    <t>ALCANTARA ALFARO AGAPITA</t>
  </si>
  <si>
    <t>ALFARO GAMBOA KATIA YULISSA</t>
  </si>
  <si>
    <t>ALFARO GARCIA NERY LIZBETH</t>
  </si>
  <si>
    <t>ALIAGA CHAVEZ MARITZA</t>
  </si>
  <si>
    <t>ALQUIZAR ADRIANZEN ARLENE AIMEE</t>
  </si>
  <si>
    <t>ALVA GIL LAURA MEDALIT</t>
  </si>
  <si>
    <t>ALVA TERRONES JANETH ELIZABETH</t>
  </si>
  <si>
    <t>ALVARADO ARANZABAL BRIGIDA VIRGINIA</t>
  </si>
  <si>
    <t>ALVARADO CHAVEZ IRMA YEYMI</t>
  </si>
  <si>
    <t>ALVARADO FLORES LETICIA MARILYN</t>
  </si>
  <si>
    <t>ALVAREZ COTRINA KARINA SOLEDAD</t>
  </si>
  <si>
    <t>ÁLVAREZ CUBA CONNIE PAULINA</t>
  </si>
  <si>
    <t>ANCO GALDOS SHIRLEY BEATRIZ</t>
  </si>
  <si>
    <t>ANGELES MENDOZA DE VARGAS BETZY YOSELINE</t>
  </si>
  <si>
    <t>ANGULO RUIZ MARIEL ANGHELIN</t>
  </si>
  <si>
    <t>API SOTERO KARLA PAOLA DEL PILAR</t>
  </si>
  <si>
    <t>APONTE BARRETO GABI MARILU</t>
  </si>
  <si>
    <t>ARANDA REBAZA MAYRA MARICELA</t>
  </si>
  <si>
    <t>ARAUJO SANCHEZ FRANCY ELENA</t>
  </si>
  <si>
    <t>AREVALO MENDOZA MARTHA VIOLETA</t>
  </si>
  <si>
    <t>ARROYO SALINAS SANDRA YESENIA</t>
  </si>
  <si>
    <t>ASMAT RAMOS NOEMI DEL ROSARIO</t>
  </si>
  <si>
    <t>ATILANO VALERA ROSANI</t>
  </si>
  <si>
    <t>AVILA AREDO DIANA CARINA</t>
  </si>
  <si>
    <t>AYALA PADILLA ROBERTO CARLOS</t>
  </si>
  <si>
    <t>18,479.30</t>
  </si>
  <si>
    <t>AZABACHE PEREZ TANIA ELENA</t>
  </si>
  <si>
    <t>BACILIO AGUILAR DEYCI ROXANA</t>
  </si>
  <si>
    <t>BALTAZAR SANCHEZ SUSAN DEL CARMEN</t>
  </si>
  <si>
    <t>BARBARAN BARRETO JEANNET MARITZA</t>
  </si>
  <si>
    <t>BARON PELAEZ MARIA BERNAVITA</t>
  </si>
  <si>
    <t>BARREDA RODRIGUEZ CATTY MARILU</t>
  </si>
  <si>
    <t>BARREDA VILLALOBOS JULISSA ELIZABETH</t>
  </si>
  <si>
    <t>BARRERA SILVA FRECIA</t>
  </si>
  <si>
    <t>BELTRAN ASMAT DORIS MARIA</t>
  </si>
  <si>
    <t>BENITES ARROYO LUCIA BEATRIZ</t>
  </si>
  <si>
    <t>BENITES CASTILLO ROSA JUDITH</t>
  </si>
  <si>
    <t>BENITES LEDESMA CARMEN ELIZABETH</t>
  </si>
  <si>
    <t>BENITES RODRIGUEZ HEMNER MELVIN</t>
  </si>
  <si>
    <t>BENITEZ VALDERRAMA YOJAIRA CHANEL</t>
  </si>
  <si>
    <t>BERMUDEZ PONCE JENNY LIZBETH</t>
  </si>
  <si>
    <t>BERNUI SALVADOR CARMEN CRISTINA</t>
  </si>
  <si>
    <t>BOCANEGRA MELENDEZ IRMA ANGELITA</t>
  </si>
  <si>
    <t>BRICEÑO RAMIREZ LUCEL JAMILETH</t>
  </si>
  <si>
    <t>BRICEÑO ROBLES HILDA JANETH</t>
  </si>
  <si>
    <t>BRIONES ANGULO ADELAIDA MELA</t>
  </si>
  <si>
    <t>BRIONES MEDINA IRMA DEL PILAR</t>
  </si>
  <si>
    <t>BRIONES MEDINA RUBY ANDY</t>
  </si>
  <si>
    <t>BRIONES PASTOR ARTURO RENATO</t>
  </si>
  <si>
    <t>25,566.10</t>
  </si>
  <si>
    <t>BURGOS ALVAREZ LADY YERALDIN</t>
  </si>
  <si>
    <t>BUSTAMANTE VASQUEZ ROSABEL</t>
  </si>
  <si>
    <t>CABELLO MIRANDA DINA NERELLA</t>
  </si>
  <si>
    <t>CABRERA VALENTIN ANDREA CARMEN</t>
  </si>
  <si>
    <t>RECURSOS ORDINARIOS REGULAR</t>
  </si>
  <si>
    <t>CAFFO AGUILAR ROBERTO</t>
  </si>
  <si>
    <t>CALDERÓN CALDERÓN ROSANGELA MARILEY</t>
  </si>
  <si>
    <t>CALDERON GOMEZ VILMA JULIETA</t>
  </si>
  <si>
    <t>CAMPOS CASTILLO DIANDRA ANALI</t>
  </si>
  <si>
    <t>CAMPOS QUIROZ JENNY MANUELA</t>
  </si>
  <si>
    <t>CAMPOS VALDIVIEZO LISETH CARITO</t>
  </si>
  <si>
    <t>CARBONELL CAMARGO JUAN LUIS</t>
  </si>
  <si>
    <t>CARDOZO SANDOVAL JESSICA LIZBETH</t>
  </si>
  <si>
    <t>CARLOS MENDO YELINA SILENE</t>
  </si>
  <si>
    <t>CARRANZA SIMÓN CECILIA SOFIA</t>
  </si>
  <si>
    <t>CARUAJULCA VARGAS IRMA</t>
  </si>
  <si>
    <t>CASAS PEREDA ROGER ALFREDO</t>
  </si>
  <si>
    <t>CASTAÑEDA OTOYA KATTYA GUISSELL</t>
  </si>
  <si>
    <t>CASTILLO BOCANEGRA SANDY ANAIS</t>
  </si>
  <si>
    <t>CASTILLO CAMPOS JESSICA KATHERINE</t>
  </si>
  <si>
    <t>CASTILLO CASTILLO YASENI OLIVITA</t>
  </si>
  <si>
    <t>CASTILLO RAMIREZ MILAGROS ANDREA</t>
  </si>
  <si>
    <t>CASTILLO REYES LUZ MARINA</t>
  </si>
  <si>
    <t>CASTREJON AVILA SANDRA YVON</t>
  </si>
  <si>
    <t>CASTRILLON BOCANEGRA MARÍA LUISA</t>
  </si>
  <si>
    <t>CASTRO OLIVERA MERLY SOBEIDA</t>
  </si>
  <si>
    <t>CHAMORRO HUAMAN DIANA MILAGROS</t>
  </si>
  <si>
    <t>CHANDUVI JARA CINTHIA DEL PILAR</t>
  </si>
  <si>
    <t>CHÁVEZ ARQUEROS ANDRES JUNIOR</t>
  </si>
  <si>
    <t>CHAVEZ BAUTISTA CARLOS ENRIQUE</t>
  </si>
  <si>
    <t>CHAVEZ BLAS GISELA LICETH</t>
  </si>
  <si>
    <t>CHINCHAYHUARA CAPA DORIS</t>
  </si>
  <si>
    <t>CHUQUILIN GOICOCHEA SUSAN ELIZABETH</t>
  </si>
  <si>
    <t>CISNEROS MUJICA ELENKA MILUSKA</t>
  </si>
  <si>
    <t>COLLANTES RAFAEL JESUS</t>
  </si>
  <si>
    <t>COMECA ROJAS MARIA JANINA</t>
  </si>
  <si>
    <t>CONTRERAS ÑUÑUVERA SONIA JANNETTE</t>
  </si>
  <si>
    <t>COTRINA NARRO DEILLY LISSETH</t>
  </si>
  <si>
    <t>CRUZ CASTRO CARMEN DIANA</t>
  </si>
  <si>
    <t>CUEVA BORGOÑO VANNESSA</t>
  </si>
  <si>
    <t>CUEVA HERNANDEZ NOEMI ROSMERY</t>
  </si>
  <si>
    <t>CUEVAS VERA FANY DIANA</t>
  </si>
  <si>
    <t>DAVILA CONTRERAS MILAGROS ELIZABETH</t>
  </si>
  <si>
    <t>DE LA CRUZ TIMANA ROSA ELIZABETH</t>
  </si>
  <si>
    <t>DE LA ROCA CORONADO YTALO</t>
  </si>
  <si>
    <t>DIAZ BAUTISTA DORIS BEATRIZ</t>
  </si>
  <si>
    <t>DIAZ BLAS JUAN DAVID</t>
  </si>
  <si>
    <t>DIAZ CONTRERAS MILAGROS STEFANY</t>
  </si>
  <si>
    <t>DIAZ PISCOYA CHRISTIAN EDGARD</t>
  </si>
  <si>
    <t>ENCO PAJARES EDGAR ROGER</t>
  </si>
  <si>
    <t>ESCALANTE PEZO ROSA MARGARITA</t>
  </si>
  <si>
    <t>ESCOBEDO QUIROZ AZUCENA JESUS</t>
  </si>
  <si>
    <t>ESPINOZA VITAL LUCÍA BELÉN</t>
  </si>
  <si>
    <t>FAJARDO ARIAS KATHERINE PAOLA</t>
  </si>
  <si>
    <t>FERNANDEZ SILVA MARIA ALEJANDRA</t>
  </si>
  <si>
    <t>FERREL LUJÁN SONIA ELIZABETH</t>
  </si>
  <si>
    <t>FIESTAS RAMÍREZ GERALDINE JULIANA</t>
  </si>
  <si>
    <t>FLORES DE LA CRUZ KELLY FIORELLA</t>
  </si>
  <si>
    <t>FLORES ELORREAGA CLAUDIA MARIA DE JESUS</t>
  </si>
  <si>
    <t>FOX FARFAN ERNESTINA</t>
  </si>
  <si>
    <t>FULGENCIO OBANDO RAYITO SOLEDAD</t>
  </si>
  <si>
    <t>GALDOS JARA ROSA EDITA</t>
  </si>
  <si>
    <t>GALVEZ LOZANO SARA</t>
  </si>
  <si>
    <t>GAMARRA VIGO LUCY ELIZABETH</t>
  </si>
  <si>
    <t>GAMBOA LEYVA BABSY YOSSELIN</t>
  </si>
  <si>
    <t>GARCIA CALLE TALIA DEL CARMEN</t>
  </si>
  <si>
    <t>GARCIA GUEVARA LADY KAREN</t>
  </si>
  <si>
    <t>GARCIA LAZARO MARIELISA</t>
  </si>
  <si>
    <t>GARCIA MUÑOZ MARTIN BACILIO</t>
  </si>
  <si>
    <t>GARRO LIZA JOSS KRISTHOFFER ALBERTO</t>
  </si>
  <si>
    <t>GIL HUAMAN MARIA GIOVANNA</t>
  </si>
  <si>
    <t>GIL LARA YANDIRA ASTRY</t>
  </si>
  <si>
    <t>GOICOCHEA UÑAPILLCO PATRICIA</t>
  </si>
  <si>
    <t>GOMEZ ROSARIO MARGARITA ELIZABETH</t>
  </si>
  <si>
    <t>GONZALES CABALLERO ELENA ROSMERY</t>
  </si>
  <si>
    <t>GONZALES MENDOZA MARIA ESTHER</t>
  </si>
  <si>
    <t>GONZALEZ VARGAS KAREN PAOLA</t>
  </si>
  <si>
    <t>GUERRERO DIAZ GUISSELLA GRISSELDA</t>
  </si>
  <si>
    <t>GUERRERO RIVERA MERCEDES ALEJANDRINA</t>
  </si>
  <si>
    <t>GUEVARA TRUJILLO YOVANA SOLEDAD</t>
  </si>
  <si>
    <t>GUEVARA VASQUEZ MARIA GRACIELA</t>
  </si>
  <si>
    <t>GUEVARA VEGA BAZAN JUANA LEONOR</t>
  </si>
  <si>
    <t>GUTIERREZ ALVAREZ BRENDA MARGARET</t>
  </si>
  <si>
    <t>GUTIERREZ GRAUS PRESILA MERARI</t>
  </si>
  <si>
    <t>GUTIERREZ LAIZA FABIOLA MARICIELO</t>
  </si>
  <si>
    <t>GUTIERREZ RODRIGUEZ VILMA LILI</t>
  </si>
  <si>
    <t>GUTIERREZ VIDAL TREYSI SAMARA</t>
  </si>
  <si>
    <t>HARO FLORIAN KAROLAN EMILIA</t>
  </si>
  <si>
    <t>HERRERA CEDAMANOS BRENDA ESTEFANIA</t>
  </si>
  <si>
    <t>HORNA HUANCAS JANET PAOLA</t>
  </si>
  <si>
    <t>HUAMAN SANCHEZ JHAIR</t>
  </si>
  <si>
    <t>HUANCA SANCHEZ KATHIA EVANNY</t>
  </si>
  <si>
    <t>HUARIPATA CASTREJON IRENE</t>
  </si>
  <si>
    <t>HUERTAS HUERTAS GRACE FATIMA</t>
  </si>
  <si>
    <t>ISLA GAMARRA GHERALDINE DAMISELA</t>
  </si>
  <si>
    <t>JANAMPA VALLADARES HERMELINDA LOURDES</t>
  </si>
  <si>
    <t>JAVE ESPINOZA AUREA DEL PILAR</t>
  </si>
  <si>
    <t>JUAREZ VERA VICTORIA SANTOS</t>
  </si>
  <si>
    <t>JULCA ROJALES MARIANELA MARITZA</t>
  </si>
  <si>
    <t>LANDAURO ROSARIO DIANA MARISOL</t>
  </si>
  <si>
    <t>LAZARO ARTEAGA FLOR YANET</t>
  </si>
  <si>
    <t>LEON BRICEÑO OLIVIA KATHERINE</t>
  </si>
  <si>
    <t>LEON LEON MAGALY MEDALI</t>
  </si>
  <si>
    <t>LEON TAMAYO CHARITO DEL PILAR</t>
  </si>
  <si>
    <t>LEON ZAPATA LINDA STEPHANIE</t>
  </si>
  <si>
    <t>LLANOS RODRIGUEZ DANIELA LINA</t>
  </si>
  <si>
    <t>LLONTOP PISCOYA GUISELA DEL ROCIO</t>
  </si>
  <si>
    <t>LLONTOP SANCHEZ SARITA GRACIELA</t>
  </si>
  <si>
    <t>LOPEZ BALTODANO MARIA ELENA</t>
  </si>
  <si>
    <t>LOPEZ GIRÓN JOCELYN BRIGGITTE</t>
  </si>
  <si>
    <t>LOPEZ GUEVARA SAYRA OLENKA</t>
  </si>
  <si>
    <t>LOYOLA MENDOCILLA MAHLI YOHANA</t>
  </si>
  <si>
    <t>LUCHO ANDRADE CARMEN SOLEDAD</t>
  </si>
  <si>
    <t>LUCIO MENDOZA SHIRLEY AILEEN</t>
  </si>
  <si>
    <t>MALO CHICLAYO CECILIA CRISTINA</t>
  </si>
  <si>
    <t>MANCHAY ZAVALETA DEYSI MARILU</t>
  </si>
  <si>
    <t>MANTILLA ALVARADO JUNNIOR ENRIQUE</t>
  </si>
  <si>
    <t>MANTILLA AVALOS NANCY MARIBEL</t>
  </si>
  <si>
    <t>MARIN ARMAS MARIA JULIA</t>
  </si>
  <si>
    <t>MARIN GOICOCHEA SILVIA JUDITH</t>
  </si>
  <si>
    <t>MARTINEZ BLAS KELLY VICTORIA</t>
  </si>
  <si>
    <t>RO COVID 20</t>
  </si>
  <si>
    <t>7000.00</t>
  </si>
  <si>
    <t>MELGAREJO FERNÁNDEZ MAYRA TATIANA</t>
  </si>
  <si>
    <t>MELON CARBAJAL LUZ CLARITA</t>
  </si>
  <si>
    <t>MENDEZ ZAVALETA CHERYL CATHERINE</t>
  </si>
  <si>
    <t>MENDIETA MALDONADO KARINA</t>
  </si>
  <si>
    <t>MENDO CONTRERAS JOYSY YUBEL</t>
  </si>
  <si>
    <t>MENDOZA CHAVEZ FRANCISCA BEATRIZ</t>
  </si>
  <si>
    <t>MENDOZA CORREA NOELIA DE LOS ANGELES</t>
  </si>
  <si>
    <t>MENDOZA LOJE KATHERINE IVETTE</t>
  </si>
  <si>
    <t>MENDOZA LULICHA MARIA ELIZABETH</t>
  </si>
  <si>
    <t>MENDOZA ZAVALETA MÓNICA CONCEPCIÓN</t>
  </si>
  <si>
    <t>MIÑANO SANCHEZ MARITZA RAQUEL</t>
  </si>
  <si>
    <t>MONTOYA CIEZA LUSI MARGOHT</t>
  </si>
  <si>
    <t>MONZON RUBIO ALICIA ROSMARY</t>
  </si>
  <si>
    <t>MOYA GURREONERO ROMY EMPERATRIZ</t>
  </si>
  <si>
    <t>MUNDACA CALDERON YESSI YANET</t>
  </si>
  <si>
    <t>NARVAEZ ALAYO MARIA PALMIRA</t>
  </si>
  <si>
    <t>NAUCA HUAMAN GRISELDA</t>
  </si>
  <si>
    <t>NAVARRO VASQUEZ KANDY</t>
  </si>
  <si>
    <t>NEGREROS CASTILLO WENNDY NATHALI</t>
  </si>
  <si>
    <t>OBANDO LOYOLA LUPITA NOEMI</t>
  </si>
  <si>
    <t>OLIVARES ALVARADO MARGOT ELIZABETH</t>
  </si>
  <si>
    <t>OLIVARES CABRERA NELIDA</t>
  </si>
  <si>
    <t>ORBEGOSO AVALOS NOHEMI</t>
  </si>
  <si>
    <t>ORBEGOSO HERRERA BETSY MARILYN</t>
  </si>
  <si>
    <t>ORDOÑEZ ORBEGOZO RUTH NOEMI</t>
  </si>
  <si>
    <t>ORDOÑEZ RUIZ NEILA</t>
  </si>
  <si>
    <t>OROZCO LOPEZ LARIZA</t>
  </si>
  <si>
    <t>ORTIZ AYAY DIANA MAGALY</t>
  </si>
  <si>
    <t>ORTIZ JIMENEZ NOEMI ADRIANA</t>
  </si>
  <si>
    <t>ORTIZ JUAREZ FANY LEONOR</t>
  </si>
  <si>
    <t>ORTIZ RAMIREZ LUZ ESTELA</t>
  </si>
  <si>
    <t>OTINIANO MIÑANO LINCY MELISSA</t>
  </si>
  <si>
    <t>OTOYA LAVADO LESLIE NATHALY</t>
  </si>
  <si>
    <t>PACHECO CHICLAYO KAREN JANETH</t>
  </si>
  <si>
    <t>PALACIOS OLIVARES ROSA MARIBEL</t>
  </si>
  <si>
    <t>PALOMINO LOPEZ ZENAYDA YANET</t>
  </si>
  <si>
    <t>4500.00</t>
  </si>
  <si>
    <t>PAREDES VASQUEZ DELIA MARISOL</t>
  </si>
  <si>
    <t>PECHE PERLADO ANA MELVA</t>
  </si>
  <si>
    <t>PEÑA TERRONES DE HOYOS NILDA</t>
  </si>
  <si>
    <t>PEÑA TERRONES ELENA</t>
  </si>
  <si>
    <t>PEREZ BECERRA SILVANA</t>
  </si>
  <si>
    <t>PEREZ CABALLERO MANUELA FERMINA</t>
  </si>
  <si>
    <t>PEREZ TANTA NELIDA ROSAURA</t>
  </si>
  <si>
    <t>PÉREZ VÁSQUEZ CARLOS ANTONIO</t>
  </si>
  <si>
    <t>PERFECTO ULLOA SHEYLA LISSET</t>
  </si>
  <si>
    <t>PINEGRO DIAZ MILAGROS DENNIS</t>
  </si>
  <si>
    <t>PINILLOS SANCHEZ JAKELYNE SUSSY</t>
  </si>
  <si>
    <t>PINO ESPEJO JULIANA ELIZABETH</t>
  </si>
  <si>
    <t>PISCOYA CASTAÑEDA KEYLA LISSETT</t>
  </si>
  <si>
    <t>POMA ARANA ENITH ELLEN</t>
  </si>
  <si>
    <t>PONCE VILLANUEVA CLAUDIA SOFIA</t>
  </si>
  <si>
    <t>PONTE SANTIAGO HELLEN ANALI</t>
  </si>
  <si>
    <t>PORRAS RIOS DANA DADY</t>
  </si>
  <si>
    <t>POSADAS GUTIERREZ NELLY ELIZABETH</t>
  </si>
  <si>
    <t>PRETELL QUISPE GENESIS EDITA AZUCENA</t>
  </si>
  <si>
    <t>PRINCIPE ARTEAGA CATHERINE LISBETH</t>
  </si>
  <si>
    <t>QUILICHE MOSQUEIRA NADIA STEFANY</t>
  </si>
  <si>
    <t>QUIÑONES REYES YAJAIRA NATALY</t>
  </si>
  <si>
    <t>QUISPE RAMIREZ DAYSY TABITA</t>
  </si>
  <si>
    <t>QUISPE TORRES JULY MILAGROS</t>
  </si>
  <si>
    <t>RAMIREZ PAREDES ELSA AURISTELA</t>
  </si>
  <si>
    <t>RAMOS CAMPOS DEISY JOBANA</t>
  </si>
  <si>
    <t>RAMOS HERNANDEZ GLADITH CELENE</t>
  </si>
  <si>
    <t>RAMOS TOCAS MARTHA</t>
  </si>
  <si>
    <t>REBAZA ZAVALETA DENISSE LEYDI</t>
  </si>
  <si>
    <t>REQUENA VALUIS ARELI REBECA</t>
  </si>
  <si>
    <t>REYES AVILA DE GAMARRA EDITH JANET</t>
  </si>
  <si>
    <t>REYES GIL GIOVANNA JANETH</t>
  </si>
  <si>
    <t>REYES HARO MARIZTA YANNETH</t>
  </si>
  <si>
    <t>REYES PINCHES LISSET HERLINDA YSABEL</t>
  </si>
  <si>
    <t>REYNA GURREONERO NATHALY VALERIA</t>
  </si>
  <si>
    <t>RIOS VALLE CARMEN SONIA</t>
  </si>
  <si>
    <t>ROBINET SERRANO ALLISSON LISSETT</t>
  </si>
  <si>
    <t>RODRIGUEZ ABANTO MELVA DEYSI</t>
  </si>
  <si>
    <t>RODRÍGUEZ ALVITES FLOR AZUCENA</t>
  </si>
  <si>
    <t>RODRIGUEZ CASTILLO MARÍA MARISOL</t>
  </si>
  <si>
    <t>RODRIGUEZ CRUZ ELIZABETH MIRIAN</t>
  </si>
  <si>
    <t>RODRIGUEZ GELDRES MARLENY MAGALY</t>
  </si>
  <si>
    <t>RODRÍGUEZ GÓMEZ SILENE VERENÍ</t>
  </si>
  <si>
    <t>RODRIGUEZ RAMOS GIANELA KATERINE</t>
  </si>
  <si>
    <t>RODRIGUEZ SALINAS JHULIANA ESTHER</t>
  </si>
  <si>
    <t>RODRIGUEZ SANCHEZ SANDRA ESMAIDER</t>
  </si>
  <si>
    <t>RODRIGUEZ VILLANUEVA DE ZAVALETA GIULIANA ELI</t>
  </si>
  <si>
    <t>ROJAS CABANILLAS JAQUELIN</t>
  </si>
  <si>
    <t>ROJAS MARQUINA KATHERINE YANIRA</t>
  </si>
  <si>
    <t>ROMERO VASQUEZ CINDY MAGALY</t>
  </si>
  <si>
    <t>ROSAS PELAEZ MARIA ESTHER</t>
  </si>
  <si>
    <t>RUBIO HERRERA FANI KELI</t>
  </si>
  <si>
    <t>RUIZ GONZALES CLAUDIA YOSHIRA</t>
  </si>
  <si>
    <t>RUIZ HURTADO DE CHAVARRY ROSA BEATRIZ</t>
  </si>
  <si>
    <t>RUIZ SILVESTRE SAYRA YOHANNA</t>
  </si>
  <si>
    <t>SAAVEDRA GUTIERREZ MELISSA CLOTILDE</t>
  </si>
  <si>
    <t>SAAVEDRA PORTALES JULISSA LISBETH</t>
  </si>
  <si>
    <t>SACRAMENTO PORTILLA LILIA MEREYRA</t>
  </si>
  <si>
    <t>SALAS RUIZ JULLIANA CECILIA</t>
  </si>
  <si>
    <t>SALINAS MORALES CYNTHIA ALEXANDRA</t>
  </si>
  <si>
    <t>SALVATIERRA CONTRERAS MARIA FELICITA</t>
  </si>
  <si>
    <t>SANABRIA TALAVERA HERNAN MIGUEL</t>
  </si>
  <si>
    <t>SANCHEZ ARNAO WALTER ENRIQUE</t>
  </si>
  <si>
    <t>SANCHEZ CASTILLO KELLY ELIZABETH</t>
  </si>
  <si>
    <t>SANCHEZ CORDOVA ALMA CRISTAL</t>
  </si>
  <si>
    <t>SANCHEZ GUERRA HILDA ISEL</t>
  </si>
  <si>
    <t>SÁNCHEZ LARA ANTHONY JESÚS</t>
  </si>
  <si>
    <t>SANCHEZ MONTENEGRO CIRIA</t>
  </si>
  <si>
    <t>SANCHEZ TAMAYO GREIS KELLY</t>
  </si>
  <si>
    <t>SANCHEZ TICONA MELISSA GIOVANNA</t>
  </si>
  <si>
    <t>SANCHEZ TRUJILLO ANA LUCIA</t>
  </si>
  <si>
    <t>SANCHEZ VALVERDE GRISELDA ERIN</t>
  </si>
  <si>
    <t>SANDOVAL CRUZ MARLENY MAGDALENA</t>
  </si>
  <si>
    <t>SANTIAGO MEZA NÉLIDA ALICIA</t>
  </si>
  <si>
    <t>SANTILLAN PLASENCIA DEYCI JACKELYM</t>
  </si>
  <si>
    <t>SANTILLAN RONDO DIEGO STEVE</t>
  </si>
  <si>
    <t>SERVAN DIAZ ROMINA FERNANDA</t>
  </si>
  <si>
    <t>SIAPO CARDENAS KAREN JANETH</t>
  </si>
  <si>
    <t>SOLANO RAMOS PATRICIA ESTHER</t>
  </si>
  <si>
    <t>SOLES RODRIGUEZ LALY ALEJANDRA</t>
  </si>
  <si>
    <t>SOTO AVALOS DIANA JHOSSELIN</t>
  </si>
  <si>
    <t>SOTO CANTA RUDIT</t>
  </si>
  <si>
    <t>TAMAYO INFANTES MELVA YULISA</t>
  </si>
  <si>
    <t>TANTAQUISPE PAZ EMELDA LUCI</t>
  </si>
  <si>
    <t>TAPIA AGUILAR JEAN CARLOS JUN FAN</t>
  </si>
  <si>
    <t>TAPULLIMA FASABI BEDITH</t>
  </si>
  <si>
    <t>TENORIO IZQUIERDO SHENN CHRIS SMITH</t>
  </si>
  <si>
    <t>TORRES FLORES MARGARITA ISABEL</t>
  </si>
  <si>
    <t>TORRES NARRO JACQUELINE MARGOT</t>
  </si>
  <si>
    <t>TORRES RODRIGUEZ SULLY ELOISA</t>
  </si>
  <si>
    <t>UBILLUS GUEVARA JOANA YENNY</t>
  </si>
  <si>
    <t>ULLOA VASQUEZ ELIANA JACQUELINE</t>
  </si>
  <si>
    <t>URIARTE SALINAS ESTEFANI DANELI</t>
  </si>
  <si>
    <t>URIOL YUPANQUI YAJAIRA YAMALI</t>
  </si>
  <si>
    <t>VALDERRAMA ROJAS GENESIS MILAGRITOS</t>
  </si>
  <si>
    <t>VALDEZ RIOS LUCERO ROSALINA</t>
  </si>
  <si>
    <t>VALDIVIEZO ESPINOZA MARTHA VANESSA</t>
  </si>
  <si>
    <t>VALENCIA RUBIO MARJORIE ALESSANDRA</t>
  </si>
  <si>
    <t>VALENZUELA HERNANDEZ MARIA ESTILITA</t>
  </si>
  <si>
    <t>VALERIO BERNABE NEYDA DEYSI</t>
  </si>
  <si>
    <t>VALVERDE ARENAS SILVIA TOMASA</t>
  </si>
  <si>
    <t>VALVERDE VALLEJOS MARIA INMACULADA</t>
  </si>
  <si>
    <t>VARAS CEDANO DE GUTIERREZ HAIDY ANALI</t>
  </si>
  <si>
    <t>VARGAS BARRETO SUSANA ISABEL</t>
  </si>
  <si>
    <t>VASQUEZ ALVAREZ JOHNNY</t>
  </si>
  <si>
    <t>VÁSQUEZ ASENCIO VANESSA ELIZABETH</t>
  </si>
  <si>
    <t>VASQUEZ MEDINA YAMALY KATIA</t>
  </si>
  <si>
    <t>VÁSQUEZ SOBERON VILMA JOVANA</t>
  </si>
  <si>
    <t>VASQUEZ VIGO LINDA NATHALIE LIZZET</t>
  </si>
  <si>
    <t>VEINTEMILLA GAMBOA LORENA DEL PILAR</t>
  </si>
  <si>
    <t>VENTURA MINCHOLA ANA JUDITH</t>
  </si>
  <si>
    <t>VIGO ALVA ANIBAL SALOMON</t>
  </si>
  <si>
    <t>VIGO VALDIVIEZO MERCEDES FERNANDA</t>
  </si>
  <si>
    <t>VILLAJULCA HONORIO VANESSA JACQUELIN</t>
  </si>
  <si>
    <t>VILLANUEVA ARMAS AÍDA MARGARITA</t>
  </si>
  <si>
    <t>YACHE SILVA YESSENIA SUSANA</t>
  </si>
  <si>
    <t>YSLA CEDEÑO DEYSI JANET</t>
  </si>
  <si>
    <t>YSLA CEDEÑO VANESSA YOLANDA</t>
  </si>
  <si>
    <t>YSLADO VELASQUEZ YULIANA YSABEL</t>
  </si>
  <si>
    <t>YUPANQUI JUAREZ MAGALI NATALI</t>
  </si>
  <si>
    <t>YUPANQUI LUJAN MARLENI EDIT</t>
  </si>
  <si>
    <t>ZAGASTIZABAL ATOCHE CESAR AUGUSTO</t>
  </si>
  <si>
    <t>ZAVALETA FLORES DE YOPLA SILVIA GLORIA</t>
  </si>
  <si>
    <t>ZAVALETA IBAÑEZ ISELA YASENI</t>
  </si>
  <si>
    <t>ZAVALETA MENDEZ KAROL MARELY</t>
  </si>
  <si>
    <t>ZEGARRA GUERRERO LUISA TERESA</t>
  </si>
  <si>
    <t>ABANTO CACEDA NATALI ELIZABETH</t>
  </si>
  <si>
    <t>42,838.40</t>
  </si>
  <si>
    <t>3,300.00</t>
  </si>
  <si>
    <t>29,069.76</t>
  </si>
  <si>
    <t>21,163.32</t>
  </si>
  <si>
    <t>ACEVEDO MARIÑAS PAOLA MAGALI</t>
  </si>
  <si>
    <t>AGUILAR MAURICIO AGAPITO</t>
  </si>
  <si>
    <t>ALCANTARA FERNANDEZ YANET ANGELITA</t>
  </si>
  <si>
    <t>ALCANTARA RAMIREZ ZOILA ELIZA</t>
  </si>
  <si>
    <t>ALDUI MONTALVO JHON GUSTAVO</t>
  </si>
  <si>
    <t>ALTAMIRANO FABIAN JUANA GEOVANNY</t>
  </si>
  <si>
    <t>ALVA CRESPO ÁNGELA KARINA</t>
  </si>
  <si>
    <t>ALVA DIAZ ADELI JASMIN</t>
  </si>
  <si>
    <t>ALVARADO ARANZABAL BRÍGIDA VIRGINIA</t>
  </si>
  <si>
    <t>ALVARADO ZAVALETA MARIA MARLENI</t>
  </si>
  <si>
    <t>ALVAREZ CUBA CONNIE PAULINA</t>
  </si>
  <si>
    <t>ALVAREZ MIRANDA EBERT MOISES</t>
  </si>
  <si>
    <t>APONTE CACHAY JUDITH MARISEL</t>
  </si>
  <si>
    <t>APONTE CRUZADO NATALY YOLANDA</t>
  </si>
  <si>
    <t>59,036.80</t>
  </si>
  <si>
    <t>ARANA CASANOVA DELIA ALICIA</t>
  </si>
  <si>
    <t>ARTEAGA BOCANEGRA KARLA ORNELLA</t>
  </si>
  <si>
    <t>ASIJAS CORDOVA LISBETH JACKELIN</t>
  </si>
  <si>
    <t>AVALOS CHAVEZ ALICIA ARELI</t>
  </si>
  <si>
    <t>AZABACHE VASQUEZ ÁLVARO VLADIMIR</t>
  </si>
  <si>
    <t>BACA CONTRERAS MENGUELI KARINA</t>
  </si>
  <si>
    <t>BACILIO OTINIANO DIANA ERIKA</t>
  </si>
  <si>
    <t>BANDA CUBAS JANNE</t>
  </si>
  <si>
    <t>BARREDA RODRÍGUEZ CATTY MARILU</t>
  </si>
  <si>
    <t>BAZAN COBEÑAS ZAIRA KARELY</t>
  </si>
  <si>
    <t>BECERRA CASTREJON ROSMERY MARILÚ</t>
  </si>
  <si>
    <t>BEJARANO LEGUIA KARLA MARIA JOSE</t>
  </si>
  <si>
    <t>BENITES FLORES FRANCKLIN TOMAS</t>
  </si>
  <si>
    <t>BENITES GARCIA LUCY OLINDA</t>
  </si>
  <si>
    <t>BENITES MURRIETA ADDERLY ROLAND</t>
  </si>
  <si>
    <t>BOZZETA SALIRROSAS LIZBETH ROXANA</t>
  </si>
  <si>
    <t>BRIONES ÁNGULO ADELAIDA MELA</t>
  </si>
  <si>
    <t>CABELLOS CASTRO EDITH ELIZABETH</t>
  </si>
  <si>
    <t>CACEDA PLASENCIA MAIRA YSABEL</t>
  </si>
  <si>
    <t>CAFFO AGUILAR KARINA JACQUELINE</t>
  </si>
  <si>
    <t>CANEPA LIVAQUE CLAUDIA PIERINA</t>
  </si>
  <si>
    <t>CARRANZA MILLA LILY YESENIA</t>
  </si>
  <si>
    <t>CARRANZA SIMON CECILIA SOFIA</t>
  </si>
  <si>
    <t>CASANOVA LAU KEIKO PAOLA</t>
  </si>
  <si>
    <t>CASTAÑEDA VERIAU PATRICIA MARIBEL</t>
  </si>
  <si>
    <t>CASTRO ROMERO SILVIA MAGALI</t>
  </si>
  <si>
    <t>CASTRO SANCHEZ JIMMY SANTY</t>
  </si>
  <si>
    <t>CHACON SANTOS MARILYN JANETH</t>
  </si>
  <si>
    <t>CHÁVEZ ARIAS ERICA YHOANNA</t>
  </si>
  <si>
    <t>CHAVEZ MATTOS MARISOL KATHERINE</t>
  </si>
  <si>
    <t>CHILON NEYRA MILAGROS PILAR</t>
  </si>
  <si>
    <t>CIPIRAN ARGOMEDO JUAN CARLOS EDUARDO</t>
  </si>
  <si>
    <t>CONDO HIGA CARMEN YOSHI</t>
  </si>
  <si>
    <t>CORDOVA VILLALOBOS ALEJANDRO</t>
  </si>
  <si>
    <t>CORONADO MILLONES CLAUDIA MARIANELA</t>
  </si>
  <si>
    <t>CORONEL RODRIGUEZ BETSI VANESSA</t>
  </si>
  <si>
    <t>COTRINA LEON MAYDA ELISA</t>
  </si>
  <si>
    <t>CRUZ BENITES KARINA YSABEL</t>
  </si>
  <si>
    <t>CRUZ GARCIA AURORA ANCELMIRA</t>
  </si>
  <si>
    <t>CRUZ SARE DAVID JOEL</t>
  </si>
  <si>
    <t>CUBAS PARIMANGO CATHERINE ROSA</t>
  </si>
  <si>
    <t>DE LA PUENTE ORELLANO ANGGELHA MARYTTE</t>
  </si>
  <si>
    <t>DEL AGUILA MENDOZA FRANK HELMUTH</t>
  </si>
  <si>
    <t>DELGADO AZABACHE RAIZZA VANESSA</t>
  </si>
  <si>
    <t>DELGADO ZAVALETA CLAUDIA LUCIA</t>
  </si>
  <si>
    <t>DEZA RODRIGUEZ LUIS MIGUEL</t>
  </si>
  <si>
    <t>DÍAZ INUMA CONSUELO</t>
  </si>
  <si>
    <t>DIAZ RODRIGUEZ TONY ANGEL</t>
  </si>
  <si>
    <t>DÍAZ SÁNCHEZ ANGELICA ALEXANDRA</t>
  </si>
  <si>
    <t>DIAZ SANCHEZ NATALY CECILIA</t>
  </si>
  <si>
    <t>ESCOBEDO QUIROZ AZUCENA JESÚS</t>
  </si>
  <si>
    <t>ESCUDERO CASTILLO LUCY ELENA</t>
  </si>
  <si>
    <t>ESPARZA PLASENCIA GINA ISABEL</t>
  </si>
  <si>
    <t>ESPINOLA DIAZ YENY MARCELINA</t>
  </si>
  <si>
    <t>ESPINOZA VÁSQUEZ MELISSA VANESSA</t>
  </si>
  <si>
    <t>EUSTAQUIO BELTRÁN KARLA PATRICIA</t>
  </si>
  <si>
    <t>FERNANDEZ MENDEZ NARA MAYUMMY DE BELÉN</t>
  </si>
  <si>
    <t>FERREL LUJAN SONIA ELIZABETH</t>
  </si>
  <si>
    <t>FIESTAS RAMIREZ GERALDINE JULIANA</t>
  </si>
  <si>
    <t>GARCIA BENAVIDES ISAURA SOLANGE</t>
  </si>
  <si>
    <t>GARCIA BERNABE MARYORI LIZETH</t>
  </si>
  <si>
    <t>GARCIA GARCIA PEDRO DANIEL</t>
  </si>
  <si>
    <t>GERONIMO MORE MARYZEL LUCELY</t>
  </si>
  <si>
    <t>GOMEZ CUEVA EMILY NOHELY</t>
  </si>
  <si>
    <t>GOMEZ JIMENEZ JANETH JOSEFINA</t>
  </si>
  <si>
    <t>GONZALES URBINA GLADYS DEL PILAR</t>
  </si>
  <si>
    <t>GUARNIZ LAVADO LUS MARINA</t>
  </si>
  <si>
    <t>GUERRERO ORDINOLA FLOR DE MARIA</t>
  </si>
  <si>
    <t>GUTIERREZ VARGAS ERIKA ADELY</t>
  </si>
  <si>
    <t>HERNÁNDEZ RAMÍREZ MILAGRITOS DE JESÚS</t>
  </si>
  <si>
    <t>HERRERA CASTRO VERONICA FRANCESCA</t>
  </si>
  <si>
    <t>HERRERA CHAMOCHUMBI CARLOS ALBERTO</t>
  </si>
  <si>
    <t>HORNA AGUILAR ROSA MIRIAN</t>
  </si>
  <si>
    <t>HUAMÁN SÁNCHEZ JHAIR</t>
  </si>
  <si>
    <t>HUARIPATA CASTREJÓN IRENE</t>
  </si>
  <si>
    <t>HUAYAN MUÑOZ GABRIELA IVETH</t>
  </si>
  <si>
    <t>IDROGO AGUILAR JAKELYN LIZETH</t>
  </si>
  <si>
    <t>JONDEC SANCHEZ FATIMA DEL ROSARIO</t>
  </si>
  <si>
    <t>KCAMT MENDOZA LIZZETH IRENE</t>
  </si>
  <si>
    <t>LAYZA RUESTA CAROL EDITH</t>
  </si>
  <si>
    <t>LICENCIADA TECNÓLOGO MÉDICO EN EL ÁREA DE RADIOLOGÍA</t>
  </si>
  <si>
    <t>LAZARO AGUILAR MARGARITA PAMELA</t>
  </si>
  <si>
    <t>LEON GONZALEZ CATHERINE MILAGROS</t>
  </si>
  <si>
    <t>LLONTOP APONTE JOSE CARLOS</t>
  </si>
  <si>
    <t>LLONTOP SÁNCHEZ SARITA GRACIELA</t>
  </si>
  <si>
    <t>LÓPEZ BALTODANO MARIA ELENA</t>
  </si>
  <si>
    <t>LOZANO PECHE LISETT MAGDALI</t>
  </si>
  <si>
    <t>LUJAN RODRIGUEZ RODOLFO MIGUEL</t>
  </si>
  <si>
    <t>MACHICA CARRERA MELISA LISBELY</t>
  </si>
  <si>
    <t>MELENDEZ GRANDEZ JUNELLY MARLENY</t>
  </si>
  <si>
    <t>MELQUIADES DE LA CRUZ HEIDY EBELIN</t>
  </si>
  <si>
    <t>MENDEZ CHICLAYO JACKELINE AURORA</t>
  </si>
  <si>
    <t>MIRANDA ESCUDERO LOURDES KARLITA</t>
  </si>
  <si>
    <t>MIRANDA PUMACAYO RUTH LYNA</t>
  </si>
  <si>
    <t>MIRANDA TAMAYO ROSITA</t>
  </si>
  <si>
    <t>MORALES ANTICONA ALEX HENRY</t>
  </si>
  <si>
    <t>MORILLO CASTAÑEDA LUCY ELIZABETH</t>
  </si>
  <si>
    <t>MOSTACERO CHAVEZ MELVIN ROXANA</t>
  </si>
  <si>
    <t>MOYA ROSAS MARIA DE JESUS</t>
  </si>
  <si>
    <t>NAMUCHE MACHCO JUAN CARLOS</t>
  </si>
  <si>
    <t>NAVARRO REYES SONIA KATHERINE</t>
  </si>
  <si>
    <t>NIEVA MENDOZA LEONOR ESTELA</t>
  </si>
  <si>
    <t>NOREÑA RIVERA LUIS ALVARO</t>
  </si>
  <si>
    <t>NUÑUVERO DE LA CRUZ ROSSY LISSET</t>
  </si>
  <si>
    <t>OBANDO LOYOLA LUPITA NOEMÍ</t>
  </si>
  <si>
    <t>ORDOÑEZ RUIZ LINA</t>
  </si>
  <si>
    <t>ORELLANO VENEGAS YLLIARI LAURA</t>
  </si>
  <si>
    <t>OROZCO LÓPEZ LARIZA</t>
  </si>
  <si>
    <t>PAREDES HORNA ELUBYN RUBY</t>
  </si>
  <si>
    <t>PAREDES VASQUEZ GUINA ELIZABET</t>
  </si>
  <si>
    <t>PAZ IBAÑEZ PRESCYLLA PIERINA</t>
  </si>
  <si>
    <t>PEREIRA APARCANA DANIEL GUILLERMO</t>
  </si>
  <si>
    <t>PEREZ VASQUEZ CARLOS ANTONIO</t>
  </si>
  <si>
    <t>PICHON AGUILAR DIANA BRISEIDA</t>
  </si>
  <si>
    <t>PLASENCIA ALVAREZ LAURA CRISTINA</t>
  </si>
  <si>
    <t>PLASENCIA CASTILLO ANA ARELY</t>
  </si>
  <si>
    <t>PLASENCIA NINATANTA ANAIS BENEDICTA</t>
  </si>
  <si>
    <t>POLAR ARANDA YEISON CLEIDER</t>
  </si>
  <si>
    <t>PORTILLA NÚÑEZ KATHERINE LIZBETH</t>
  </si>
  <si>
    <t>PRETELL TRUJILLO KATHERIN MARYORI</t>
  </si>
  <si>
    <t>PRIETO MELGAREJO ROCÍO LILIANA</t>
  </si>
  <si>
    <t>PURIZACA RAMOS WENDY GIANELLA</t>
  </si>
  <si>
    <t>REBAZA SORIA SOLENKA KATHERINE</t>
  </si>
  <si>
    <t>REVILLA MELENDEZ CRIS JENIFER</t>
  </si>
  <si>
    <t>REYES AVILA EDITH JANET</t>
  </si>
  <si>
    <t>REYES FLORIAN JULIO CESAR</t>
  </si>
  <si>
    <t>REYES SANCHEZ ALICIA</t>
  </si>
  <si>
    <t>RIOS VALERIANO ESMILAR ESPERANZA</t>
  </si>
  <si>
    <t>ROCHA RIOFRIO ANA LUCIA</t>
  </si>
  <si>
    <t>RODRIGUEZ ALVITES FLOR AZUCENA</t>
  </si>
  <si>
    <t>RODRIGUEZ CASTILLO MARIA MARISOL</t>
  </si>
  <si>
    <t>RODRÍGUEZ GARCIA JUAN CARLOS</t>
  </si>
  <si>
    <t>RODRÍGUEZ GARCÍA MARÍA ROSMERY</t>
  </si>
  <si>
    <t>RODRIGUEZ GÓMEZ SILENE VERENI</t>
  </si>
  <si>
    <t>RODRÍGUEZ MORENO PILAR YESENIA</t>
  </si>
  <si>
    <t>RODRÍGUEZ PESANTES DIANA LIZET</t>
  </si>
  <si>
    <t>ROJAS CASTRO ESTHER ELIZABETT</t>
  </si>
  <si>
    <t>ROJAS SAGÁSTEGUI EDWARD JUNIOR</t>
  </si>
  <si>
    <t>ROSAS ALFARO YESSICA MILAGROS</t>
  </si>
  <si>
    <t>RUBIO FLORES MARIA ISABEL</t>
  </si>
  <si>
    <t>RUEDA DAVALOS MONICA ALEXIS MARIANELLA</t>
  </si>
  <si>
    <t>SACHUN MARTINEZ EDWARD ALEXANDER</t>
  </si>
  <si>
    <t>SAGASTEGUI CABALLERO CLAUDIA ALEXANDRA</t>
  </si>
  <si>
    <t>SALAS HUAYAN ANDRES MICHEL</t>
  </si>
  <si>
    <t>SALGADO ROMERO MARCIA ESTHER</t>
  </si>
  <si>
    <t>SALINAS CASTILLO GLORIA ELENA</t>
  </si>
  <si>
    <t>SALVADOR CASTILLO SILVIA MAGALY</t>
  </si>
  <si>
    <t>SAMILLAN QUIROZ SINDY ISABEL</t>
  </si>
  <si>
    <t>SANCHEZ PLASENCIA ANNIE JAZMIN</t>
  </si>
  <si>
    <t>SOLORZANO ARROYO ROSANGELA LISETTE</t>
  </si>
  <si>
    <t>SOTO GUTIERREZ NOELIA KARIN</t>
  </si>
  <si>
    <t>SURCO PEREZ JAKELIN MERCEDES</t>
  </si>
  <si>
    <t>TACANGA AGREDA MARIA JHOANA</t>
  </si>
  <si>
    <t>TELLO LEIVA CRISTINA VANESSA</t>
  </si>
  <si>
    <t>TERRONES VASQUEZ DIANA CAROLINA</t>
  </si>
  <si>
    <t>TORO LOZANO JULIO CESAR</t>
  </si>
  <si>
    <t>TORRES LEÓN JOHANNA ELIZABETH</t>
  </si>
  <si>
    <t>TORRES MENDOZA KATHERINNE ELVIRA</t>
  </si>
  <si>
    <t>ULLOA ESTRADA MARA ALINE</t>
  </si>
  <si>
    <t>UPIACHIHUA CARRANZA ERIKA LETICIA</t>
  </si>
  <si>
    <t>URIARTE GUTIERREZ DIANA PAOLA</t>
  </si>
  <si>
    <t>VALENZUELA HERNÁNDEZ MARÍA ESTILITA</t>
  </si>
  <si>
    <t>VALERIO SANCHEZ ESTHER YAQUELIN</t>
  </si>
  <si>
    <t>VALVERDE DIAZ RORIEVANS LEONCIO</t>
  </si>
  <si>
    <t>VALVERDE PONCE LIZET KARINA</t>
  </si>
  <si>
    <t>VARAS CRUZ DEYSI MELI</t>
  </si>
  <si>
    <t>VARGAS YUPANQUI MELIZA PAMELA</t>
  </si>
  <si>
    <t>VASQUEZ ARQUEROS ABIGAIL MEDALI</t>
  </si>
  <si>
    <t>VASQUEZ SOBERON VILMA JOVANA</t>
  </si>
  <si>
    <t>VÁSQUEZ VIGO LINDA NATHALIE LIZZET</t>
  </si>
  <si>
    <t>VEGA CABANILLAS RUBBY LISSETT</t>
  </si>
  <si>
    <t>VEGA ORDOÑEZ CARMEN CRISTINA</t>
  </si>
  <si>
    <t>VEGA RAMÍREZ MARIA JULIA</t>
  </si>
  <si>
    <t>VEGA REAÑO JUAN JOSE</t>
  </si>
  <si>
    <t>VENTURA SANTISTEBAN CARMEN ROSA</t>
  </si>
  <si>
    <t>VERA PALACIOS SASHA LISSET</t>
  </si>
  <si>
    <t>VERRAU OSORIO MIGUEL ALEJANDRO</t>
  </si>
  <si>
    <t>VILLANUEVA LEYVA GOLY ZULEMA</t>
  </si>
  <si>
    <t>VILLANUEVA SÁNCHEZ ELTON ARMANDO</t>
  </si>
  <si>
    <t>VILLEGAS GONZÁLES GABY ETAFANIE</t>
  </si>
  <si>
    <t>ZAPATA TELLO CHRISTIAN EMILIO FORTUNATO</t>
  </si>
  <si>
    <t>ZAVALETA HUACCHA GLADYS SOCORRO</t>
  </si>
  <si>
    <t>ZAVALETA MÉNDEZ KAROL MARELY</t>
  </si>
  <si>
    <t>27,290.40</t>
  </si>
  <si>
    <t>BLAS ROJAS MARIO ALFREDO</t>
  </si>
  <si>
    <t>BLAS TORRES KAMY JHANCY</t>
  </si>
  <si>
    <t>CABANILLAS CACERES GSHINA LORENA</t>
  </si>
  <si>
    <t>40,388.33</t>
  </si>
  <si>
    <t>CASANOVA DIAZ YESSENIA NOEMI</t>
  </si>
  <si>
    <t>28,809.00</t>
  </si>
  <si>
    <t>CHOTON CABANILLAS JORGE ALBERTO</t>
  </si>
  <si>
    <t>TECNOLOGO MED-ESPEC. REHABIL.</t>
  </si>
  <si>
    <t>DELGADO MINCHOLA FLOR VICTORIA</t>
  </si>
  <si>
    <t>LICENCIADA TECNÓLOGO MÉDICO EN EL ÁREA DE TERAPIA FÍSICA Y REHABILITACIÓN</t>
  </si>
  <si>
    <t>GOMEZ COSAVALENTE PEPE AUGUSTO</t>
  </si>
  <si>
    <t>JIMENEZ VARAS ALYSSA DEL ROSARIO</t>
  </si>
  <si>
    <t>LUPERDI AGUIRRE JEAN MANUEL</t>
  </si>
  <si>
    <t>13,002.00</t>
  </si>
  <si>
    <t>MURILLO MANTILLA DAVID FERNANDO</t>
  </si>
  <si>
    <t>NU;UVERO DE LA CRUZ ROSSY LISSET</t>
  </si>
  <si>
    <t>ÑIQUE RIVAS MANUEL ALEJANDRO</t>
  </si>
  <si>
    <t>62,977.50</t>
  </si>
  <si>
    <t>PICHON NEYRA LISSETHE KATHERINE</t>
  </si>
  <si>
    <t>PONTE MINAYA STEFANY MARISA</t>
  </si>
  <si>
    <t>RAMIREZ CHOTON LESLIE ANALI</t>
  </si>
  <si>
    <t>RAMIREZ MAURICIO JUAN RUBEN</t>
  </si>
  <si>
    <t>RODRIGUEZ AGREDA JULY MILAGROS</t>
  </si>
  <si>
    <t>SANCHEZ VARGAS MAYRA JULISSA</t>
  </si>
  <si>
    <t>SEGURA AVALOS YURI LIZETH</t>
  </si>
  <si>
    <t>SEGURA SANCHEZ IRMA ISABEL</t>
  </si>
  <si>
    <t>SOTO TORRES ROSE ISABEL</t>
  </si>
  <si>
    <t>TABOADA VEGA DIEGO ESTEFANO</t>
  </si>
  <si>
    <t>ULLAURI LEON JUSTINA VICTORIA</t>
  </si>
  <si>
    <t>15,763.51</t>
  </si>
  <si>
    <t>VASQUEZ VIDAL ANALY VERCELY</t>
  </si>
  <si>
    <t>ZAVALETA CHAVEZ DANIELA RENATTA</t>
  </si>
  <si>
    <t>38,153.20</t>
  </si>
  <si>
    <t>37,564.20</t>
  </si>
  <si>
    <t>ABANTO BAZAN ESTHEFANI ANSHELA VANESA</t>
  </si>
  <si>
    <t>21,752.32</t>
  </si>
  <si>
    <t>ABANTO GARCIA ZULEMA SOLEDAD</t>
  </si>
  <si>
    <t>ALAYO ESQUIVEL KARLA MILAGROS</t>
  </si>
  <si>
    <t>ALCALDE PEREIRA BELINDA</t>
  </si>
  <si>
    <t>ALVA TERRONES ELITA CELINA</t>
  </si>
  <si>
    <t>AMAYA CARHUACHAGUA KARINA INGRID</t>
  </si>
  <si>
    <t>BARRERA BOCANEGRA KARLA INES</t>
  </si>
  <si>
    <t>BECERRA CASTREJON ROSMERY MARILU</t>
  </si>
  <si>
    <t>BURGOS VEJARANO ARLENI FANY</t>
  </si>
  <si>
    <t>CALDERON PASCACIO JESUS DALILA</t>
  </si>
  <si>
    <t>CAMACHO COTRINA SANDRA MAGALY</t>
  </si>
  <si>
    <t>CEOPA CARBAJAL MAGDALY</t>
  </si>
  <si>
    <t>CHANTA HUACHEZ OLGA JOHANIE</t>
  </si>
  <si>
    <t>CHAVEZ VERA GABY MARGOT</t>
  </si>
  <si>
    <t>CHIRINOS PAIRAZAMAN ROSA MARIBEL</t>
  </si>
  <si>
    <t>CHOLAN BRAVO ELVIA</t>
  </si>
  <si>
    <t>CHOLAN BRAVO ZOILA</t>
  </si>
  <si>
    <t>CORONEL MIÑANO ANA CECILIA</t>
  </si>
  <si>
    <t>DE LA CRUZ GOMEZ ROXANA MILAGRITOS</t>
  </si>
  <si>
    <t>DIAZ QUIPUZCO MELISSA LIZBETH</t>
  </si>
  <si>
    <t>DIAZ REYES CLAUDIA PATRICIA</t>
  </si>
  <si>
    <t>ELLEN ROCHA LEIDY MIRELLA</t>
  </si>
  <si>
    <t>ENCARNACION LLAJA SARITA TATIANA</t>
  </si>
  <si>
    <t>ESQUIVEL ESPINOLA CECILIA LIBERTAD</t>
  </si>
  <si>
    <t>ESQUIVEL LUNA VICTORIA ERIKA NORIKO</t>
  </si>
  <si>
    <t>ESQUIVEL VILLA MARIA ELIZABETH</t>
  </si>
  <si>
    <t>FELIPE HURTADO LUZ KARINA</t>
  </si>
  <si>
    <t>FLORES ZAVALETA KATHERYN</t>
  </si>
  <si>
    <t>GALVEZ GOICOCHEA ANYHELA NATALI</t>
  </si>
  <si>
    <t>GANOZA CASTILLO RUTH KAREN HAPUC</t>
  </si>
  <si>
    <t>GARCIA MAURICCI LILIANA DOLORES</t>
  </si>
  <si>
    <t>GARCIA RODRIGUEZ MARIELA ANANDA</t>
  </si>
  <si>
    <t>GONZALES SIFUENTES BRENDA STHEFANY</t>
  </si>
  <si>
    <t>GONZALEZ CHACON ROSA CRISTINA</t>
  </si>
  <si>
    <t>GRADOS GASTAÑADUI GLADYS ISAMI</t>
  </si>
  <si>
    <t>GUARNIZ VALVERDE KARIN YANET</t>
  </si>
  <si>
    <t>GUTIERREZ REVOREDO VANESSA ELVIRA</t>
  </si>
  <si>
    <t>GUZMAN PAREDES LOURDES MADELEIHNE</t>
  </si>
  <si>
    <t>HERRERA BECERRA MAYRA LUCIA</t>
  </si>
  <si>
    <t>HERRERA PRETELL JOSSELYN JOAN</t>
  </si>
  <si>
    <t>HILARIO DIAZ EDITH MARISOL</t>
  </si>
  <si>
    <t>HUAMAN PEREZ DORIS MARY</t>
  </si>
  <si>
    <t>HUARACA PEREZ MAXI</t>
  </si>
  <si>
    <t>LLANOS RODRIGUEZ VINA ELIZABET</t>
  </si>
  <si>
    <t>LLAURE PORTALES CLARIBEL</t>
  </si>
  <si>
    <t>LLONTOP MORALES MIRIAM</t>
  </si>
  <si>
    <t>LOPEZ PONCE KARLA PAOLA</t>
  </si>
  <si>
    <t>MADALANGOITIA PRINCIPE GARY MELISSA</t>
  </si>
  <si>
    <t>MARCELO BUSTAMANTE NORA ELIZABETH</t>
  </si>
  <si>
    <t>MARRUFO ROJAS LOURDES SMITH</t>
  </si>
  <si>
    <t>MENDEZ ASMAT WENDY LISSET</t>
  </si>
  <si>
    <t>MENDEZ CABELLOS JANINA LUCYMAR</t>
  </si>
  <si>
    <t>MENDOZA CRUZ YENI LISSETH</t>
  </si>
  <si>
    <t>MENDOZA PEREDA STEFFANY LISSET</t>
  </si>
  <si>
    <t>MENDOZA VARGAS LISSET CAROLINA</t>
  </si>
  <si>
    <t>MERCEDES CANO DE GONZALES PAOLA TATIANA</t>
  </si>
  <si>
    <t>MEREGILDO SALVATIERRA PAMELA DEL ROSARIO</t>
  </si>
  <si>
    <t>MIRANDA MOSCOL LEYDI YASMIN</t>
  </si>
  <si>
    <t>MONTENEGRO SOSA CARMEN JULIA</t>
  </si>
  <si>
    <t>MUDARRA VASQUEZ YOANA LIZBET</t>
  </si>
  <si>
    <t>MURGA TANTAQUISPE JHENNY MARIELA</t>
  </si>
  <si>
    <t>NORIEGA VIGO LUIS CARLOS</t>
  </si>
  <si>
    <t>OLIVA SACHUN SUSY VANESSA</t>
  </si>
  <si>
    <t>PADILLA GRANDEZ LIVIA</t>
  </si>
  <si>
    <t>PAREDES MENCHOLA VERONICA DEL ROSARIO</t>
  </si>
  <si>
    <t>PAREDES PEREDA MARIA ISABEL</t>
  </si>
  <si>
    <t>POLO VALENCIA BISLENI ELIZABETH</t>
  </si>
  <si>
    <t>QUEVEDO GARCIA MIKCELI GELLEN</t>
  </si>
  <si>
    <t>QUIROZ ARELLANO BONNY MELISA</t>
  </si>
  <si>
    <t>QUIROZ POLO JENNY NOELIA</t>
  </si>
  <si>
    <t>RAMIREZ AGUILERA LOURDES DEL PILAR</t>
  </si>
  <si>
    <t>REYNA PINCHI YESICA MARILU</t>
  </si>
  <si>
    <t>REYNA SANCHEZ ANA MARIA</t>
  </si>
  <si>
    <t>RIOS HILARIO DIANA MARIBEL</t>
  </si>
  <si>
    <t>RIVERA NEYRA NATALY CAROLINA</t>
  </si>
  <si>
    <t>RODRIGUEZ LEON ESTHER ELIZABETH</t>
  </si>
  <si>
    <t>RODRIGUEZ SALVATIERRA DOLORES YRENE</t>
  </si>
  <si>
    <t>ROJAS ESCALANTE DEYSI ROSMERI</t>
  </si>
  <si>
    <t>ROJAS GONZALEZ CLAUDIA ESTEFANY</t>
  </si>
  <si>
    <t>RUIZ ARGANDOÑA RUTH MAGALY</t>
  </si>
  <si>
    <t>SALAZAR NACARINO YOVANA MARGARITA</t>
  </si>
  <si>
    <t>SALAZAR SALDAÑA SEIRI ERIC</t>
  </si>
  <si>
    <t>SALDIVAR VASQUEZ BETTY</t>
  </si>
  <si>
    <t>SALINAS REBAZA DEYNI NOEMI</t>
  </si>
  <si>
    <t>SANCHEZ CASTAÑEDA ERLITA EVANGELISTA</t>
  </si>
  <si>
    <t>SANCHEZ ROJAS ANGELA ROSARIO DEL MILAGRO</t>
  </si>
  <si>
    <t>SANCHEZ ZAVALETA FLOR ANDINA</t>
  </si>
  <si>
    <t>SOLIS RODAS MARIA ZULEIDY</t>
  </si>
  <si>
    <t>SURCO ABANTO PATRICIA IRENE</t>
  </si>
  <si>
    <t>TASSON FLORES MARIA JOSE</t>
  </si>
  <si>
    <t>TIRADO CASTILLO GERALDINE ISABEL</t>
  </si>
  <si>
    <t>ULLILEN MEZA LUZMILA</t>
  </si>
  <si>
    <t>VALLEJOS CIEZA ZOILA YANET</t>
  </si>
  <si>
    <t>VARGAS ALTUNA GIOVANA STEFANNI</t>
  </si>
  <si>
    <t>VASQUEZ DESPOSORIO LIZETH CATHERINE</t>
  </si>
  <si>
    <t>VASQUEZ FUKUMOTO ZAIRA LUISA MIDORI</t>
  </si>
  <si>
    <t>VASQUEZ LAIZA JUANITA BLANCA FLOR</t>
  </si>
  <si>
    <t>VASQUEZ WILLIAMS ANA LUCIA</t>
  </si>
  <si>
    <t>VEJARANO PRINCIPE CECILIA DEL CARMEN</t>
  </si>
  <si>
    <t>VELASQUEZ CRESPIN ANNY</t>
  </si>
  <si>
    <t>VELASQUEZ LOPEZ FLAVIA</t>
  </si>
  <si>
    <t>VENTURA DIAZ YESSENIA</t>
  </si>
  <si>
    <t>VENTURA RODRIGUEZ NEILI LUZMINDA</t>
  </si>
  <si>
    <t>VERA MOSTACERO LADY JANNETT</t>
  </si>
  <si>
    <t>VERDE IPARRAGUIRRE ANALY ELIZABET</t>
  </si>
  <si>
    <t>VIGO ROJAS TATIANA YANET</t>
  </si>
  <si>
    <t>AJALCRIÑA HERNANDEZ JOHANA LISSETH</t>
  </si>
  <si>
    <t>ALVA LA ROSA ROSARIO ESPERANZA</t>
  </si>
  <si>
    <t>AZABACHE MARTINEZ CINTHIA FIORELA</t>
  </si>
  <si>
    <t>CARDOZA GUTIERREZ BERTHA MARIELA</t>
  </si>
  <si>
    <t>CASTAÑEDA CAMAN ROSIO ELIZABETH</t>
  </si>
  <si>
    <t>GARCIA CORREA CLAUDIA CAROLINA</t>
  </si>
  <si>
    <t>GONZALES SUAREZ ZOILA PIEDAD</t>
  </si>
  <si>
    <t>MECA RUGEL BLANCA LILIANA</t>
  </si>
  <si>
    <t>NIÑO BARTUREN FLOR MARINA</t>
  </si>
  <si>
    <t>RAMIREZ GAMARRA ROSA YAJAIRA</t>
  </si>
  <si>
    <t>RENGIFO TORRES NADIA MAGALI</t>
  </si>
  <si>
    <t>SAENZ ROMERO LUZ MILAGROS</t>
  </si>
  <si>
    <t>SAUNE RUIZ NOEMI STEFANI</t>
  </si>
  <si>
    <t>TENORIO CORONEL MARIA LISSET</t>
  </si>
  <si>
    <t>VERA MORALES MILAGROS YAMELIN</t>
  </si>
  <si>
    <t>ACEVEDO MORALES CESAR ANDY</t>
  </si>
  <si>
    <t>22,113.80</t>
  </si>
  <si>
    <t>AGREDA YUPANQUI DYANA KAREN</t>
  </si>
  <si>
    <t>16,039.40</t>
  </si>
  <si>
    <t>ALBARRAN PORTILLA XIMENA DEL PILAR</t>
  </si>
  <si>
    <t>ALCANTARA VIDAL HEIDHY DALISSY</t>
  </si>
  <si>
    <t>13,002.20</t>
  </si>
  <si>
    <t>ARGOMEDO CORNELIO MARIA</t>
  </si>
  <si>
    <t>BARRETO CABRERA WILSON FERNANDO</t>
  </si>
  <si>
    <t>BEJARANO PICHEN YHASMINA</t>
  </si>
  <si>
    <t>BONILLA VALDIVIA MONICA DEL PILAR</t>
  </si>
  <si>
    <t>BURGA CORTEZ DIGNA ARACELY</t>
  </si>
  <si>
    <t>10,876.16</t>
  </si>
  <si>
    <t>CABRERA ROMERO EVELYN NATALIE</t>
  </si>
  <si>
    <t>CHIROQUE CASTRO LAURA IRENE</t>
  </si>
  <si>
    <t>CRUZ LEON SARITA BEATRIZ</t>
  </si>
  <si>
    <t>DIAZ ADAMA JIMMY JOE</t>
  </si>
  <si>
    <t>ESCOBEDO PEÑALOZA LIZ YOSSELIN</t>
  </si>
  <si>
    <t>FLORES VASQUEZ LORGIA ESTEFANY</t>
  </si>
  <si>
    <t>19,076.60</t>
  </si>
  <si>
    <t>GOMEZ AREDO ARCADIA ELIA</t>
  </si>
  <si>
    <t>GUEVARA PONCE YOHANNA YVETT</t>
  </si>
  <si>
    <t>GUTIERREZ RAMIREZ JOHANN JOCSAN KAREL</t>
  </si>
  <si>
    <t>GUZMAN LOPEZ LUCERO</t>
  </si>
  <si>
    <t>HUAMANI CALDERON LIZ JOHANNA</t>
  </si>
  <si>
    <t>LAZO ATOCHE ANGHELA ZULEIKA</t>
  </si>
  <si>
    <t>LOPEZ GUEVARA NANCY ELIZABETH</t>
  </si>
  <si>
    <t>MARIÑOS DIAZ LUZ MARIA</t>
  </si>
  <si>
    <t>MAURICIO DE LA CRUZ ANITA FLORISA</t>
  </si>
  <si>
    <t>MONTALVO FERNANDEZ MILAGROS DEL PILAR</t>
  </si>
  <si>
    <t>MUDARRA ABANTO JILL CORINNE</t>
  </si>
  <si>
    <t>MUÑOZ COLLANTES SENIA MARISOL</t>
  </si>
  <si>
    <t>PAREDES QUEZADA DE CARBAJAL LIZETH MADELEINE</t>
  </si>
  <si>
    <t>PAREDES ROMERO YULISA YANETH</t>
  </si>
  <si>
    <t>PEREZ AGUILAR OSCAR JEAN ALEJANDRO</t>
  </si>
  <si>
    <t>PLACENCIA CONCEPCION MAHALIA JANET</t>
  </si>
  <si>
    <t>REYES MOSTACERO EDITH MILAGRITOS</t>
  </si>
  <si>
    <t>RODRIGUEZ ALAYO GABRIELA JOCELYN</t>
  </si>
  <si>
    <t>RODRIGUEZ LARA MELANIA DE LOS ANGELES</t>
  </si>
  <si>
    <t>SALAZAR QUISPE ROCIO CATHERINE</t>
  </si>
  <si>
    <t>SOTERO NECIOSUP VICTOR ELIAS</t>
  </si>
  <si>
    <t>SUAREZ BENITES KEVIN</t>
  </si>
  <si>
    <t>TRUJILLO BRICEÑO DE ARMAS ENNY</t>
  </si>
  <si>
    <t>VERDE MAURICIO NORMA ELIZABETH</t>
  </si>
  <si>
    <t>VILLANUEVA SILVESTRE LANNY MAITE</t>
  </si>
  <si>
    <t>YACONO CASTILLO GENESIS DEL CARMEN</t>
  </si>
  <si>
    <t>ZARATE ASMAT CESAR ALFONSO</t>
  </si>
  <si>
    <t>14,520.80</t>
  </si>
  <si>
    <t>BURGA DELGADO ALDO IVAN</t>
  </si>
  <si>
    <t>3,607.20</t>
  </si>
  <si>
    <t>BUSTAMANTE VALDERRAMA CARLO DAVID</t>
  </si>
  <si>
    <t>7,822.40</t>
  </si>
  <si>
    <t>COLAN CONCEPCION GLADYS MILUSKA</t>
  </si>
  <si>
    <t>FLORES GARCIA JHONATAN ALEXANDER</t>
  </si>
  <si>
    <t>5,797.60</t>
  </si>
  <si>
    <t>16,492.80</t>
  </si>
  <si>
    <t>ESPECIALISTA EN PLANILLAS</t>
  </si>
  <si>
    <t>LIÑAN CRUZ GIANINA LIZETH</t>
  </si>
  <si>
    <t>MARREROS SANDOVAL ARACELIC EDELMIRA</t>
  </si>
  <si>
    <t>ALONZO DE LA CRUZ SONIA CELENY</t>
  </si>
  <si>
    <t>17,636.10</t>
  </si>
  <si>
    <t>ALVA GALARRETA MIGUEL ANGEL</t>
  </si>
  <si>
    <t>AMARANTO ZAVALETA ANGELICA MARIA</t>
  </si>
  <si>
    <t>31,303.50</t>
  </si>
  <si>
    <t>CASTAÑEDA CASTILLO MARIA DEL PILAR</t>
  </si>
  <si>
    <t>CASTILLO LOPEZ NANCY PATRICIA</t>
  </si>
  <si>
    <t>CAYHUARAY AGUIRRE ROSA ELENA</t>
  </si>
  <si>
    <t>CERNA MONTENEGRO LILIANA MILAGROS</t>
  </si>
  <si>
    <t>CHAVEZ ALBERCA BETSSY CLAYREN</t>
  </si>
  <si>
    <t>26,241.50</t>
  </si>
  <si>
    <t>MEDICO ESP. GINECOLOGIA Y OBST</t>
  </si>
  <si>
    <t>12,900.00</t>
  </si>
  <si>
    <t>66,231.30</t>
  </si>
  <si>
    <t>ESQUIVEL DIESTRA JEILIN JANIRA</t>
  </si>
  <si>
    <t>GARCIA RAZURI MILAGROS CECILIA</t>
  </si>
  <si>
    <t>GOMEZ RODRIGUEZ CYNTHIA MARISELA</t>
  </si>
  <si>
    <t>GUERRERO TORRES JHON CARLO</t>
  </si>
  <si>
    <t>HUAMAN PADILLA YRINHA VIOLETA</t>
  </si>
  <si>
    <t>MEDINA GONZALEZ GUSTAVO ALEJANDRO</t>
  </si>
  <si>
    <t>CONDUCTOR DE AMBULANCIA</t>
  </si>
  <si>
    <t>MENDOZA ARROYO JULIAN</t>
  </si>
  <si>
    <t>MOSTACERO ATO DANIELA PATRICIA</t>
  </si>
  <si>
    <t>NUÑEZ CERCADO SANDRA LUPITA</t>
  </si>
  <si>
    <t>PEÑA DELGADO MILNE ZULINE</t>
  </si>
  <si>
    <t>RAMIREZ MENDEZ YANE MARILU</t>
  </si>
  <si>
    <t>23,710.50</t>
  </si>
  <si>
    <t>SICCHA BURGOS DEYSI VIOLETA</t>
  </si>
  <si>
    <t>URBINA PINAZZO CARLOS ALBERTO</t>
  </si>
  <si>
    <t>VARGAS CRUZ ESTEFANY SINDI</t>
  </si>
  <si>
    <t>VARGAS LINARES YENNIFER LISSETH</t>
  </si>
  <si>
    <t>25,042.80</t>
  </si>
  <si>
    <t>CABEZA LUJAN CHRISTHIAN MANUEL</t>
  </si>
  <si>
    <t>14,108.88</t>
  </si>
  <si>
    <t>LEON ULLOA ESTEFANY LIZET</t>
  </si>
  <si>
    <t>29,092.40</t>
  </si>
  <si>
    <t>MIRANDA ALCANTARA MARIA LUZ</t>
  </si>
  <si>
    <t>NIÑO LADRON DE GUEVARA PAREDES EDWIN STEVE</t>
  </si>
  <si>
    <t>SANDOVAL PAJILLA JANNET VITALIA</t>
  </si>
  <si>
    <t>TORIBIO AVALOS ANITA DEL PILAR</t>
  </si>
  <si>
    <t>ZARATE MARCHAN LIZ MARJORIE</t>
  </si>
  <si>
    <t>2,040.00</t>
  </si>
  <si>
    <t>ARENAS ABANTO THALIA ZULY</t>
  </si>
  <si>
    <t>2,248.90</t>
  </si>
  <si>
    <t>ASTO LLANCO KELLY YURICO</t>
  </si>
  <si>
    <t>BAILON LIZARRAGA ARACELI ROSMERY</t>
  </si>
  <si>
    <t>CACHAY PANTA CLAUDIA STEFANI YURIKO</t>
  </si>
  <si>
    <t>CHAUCA COTRINA BRENDA</t>
  </si>
  <si>
    <t>CHIRINOS GUEVARA KAREN</t>
  </si>
  <si>
    <t>DE LOS SANTOS QUISPE YUVICA</t>
  </si>
  <si>
    <t>FLORES CORDOVA ANDY WILLIAM</t>
  </si>
  <si>
    <t>GARCIA MARIN JEPPSON JAIR</t>
  </si>
  <si>
    <t>HARO MENDOZA ROGER CHRISTIAN</t>
  </si>
  <si>
    <t>INFANTE PUELLES RUTH ESTHER</t>
  </si>
  <si>
    <t>INFANTES PECHE MARIA HILDA</t>
  </si>
  <si>
    <t>LEDEZMA SOLANO NOELIA LISBETH</t>
  </si>
  <si>
    <t>LEON GUARNIZ ROCIO KATHERYNE</t>
  </si>
  <si>
    <t>LEON LESCANO ERICCSON JHANCARLOS</t>
  </si>
  <si>
    <t>LIMAY MARCELO ALINA VERONICA</t>
  </si>
  <si>
    <t>MARTINEZ CASTRO GUILIANA CARLA</t>
  </si>
  <si>
    <t>MEDINA PESANTES BERTHA NIDIA</t>
  </si>
  <si>
    <t>MINCHOLA VENEROS CELESTE ELIZABETH AGRIPINA</t>
  </si>
  <si>
    <t>MUÑOZ CONTRERAS DORIS MAGDALENA</t>
  </si>
  <si>
    <t>ORBEGOSO FACCIO GLADIS CECILIA</t>
  </si>
  <si>
    <t>PEÑA QUINTANILLA JOSE ANTONIO</t>
  </si>
  <si>
    <t>POLANCO ALTAMIRANO DIANA ELISA</t>
  </si>
  <si>
    <t>ADMINISTRADOR(A)</t>
  </si>
  <si>
    <t>PONGO MENDO MIGUEL ANGEL</t>
  </si>
  <si>
    <t>RAMIREZ NARRO MARIA KIMBERLEY</t>
  </si>
  <si>
    <t>RAMIREZ ZEVALLOS KAREN JAQUELINE</t>
  </si>
  <si>
    <t>REQUEJO MEDINA CHARITO ESPERANZA</t>
  </si>
  <si>
    <t>RODRIGUEZ SALAS LEIDY MABEL</t>
  </si>
  <si>
    <t>RODRIGUEZ VILLANUEVA SARITA</t>
  </si>
  <si>
    <t>ROMERO GONZALEZ MIRIAN</t>
  </si>
  <si>
    <t>ROMERO NIMA EVELYN MAYVETH</t>
  </si>
  <si>
    <t>SAAVEDRA VASQUEZ LENIN</t>
  </si>
  <si>
    <t>SALAZAR ROBLES MARIA DEL ROSARIO</t>
  </si>
  <si>
    <t>SANCHEZ LLARO YESSENIA DEL PILAR</t>
  </si>
  <si>
    <t>SANCHEZ SIFUENTES VANESA LUCIA</t>
  </si>
  <si>
    <t>TACANGA RODRIGUEZ MARIA CECILIA</t>
  </si>
  <si>
    <t>TAM GONZALEZ RUBY LIZETH</t>
  </si>
  <si>
    <t>UCEDA CEDRON ETELGIVA</t>
  </si>
  <si>
    <t>URTECHO CASTRO YAHAIRA MARICIELO</t>
  </si>
  <si>
    <t>VASQUEZ PAREDES YULY</t>
  </si>
  <si>
    <t>VASQUEZ TORRES EMILY ILANYTH</t>
  </si>
  <si>
    <t>410 IREN NORTE</t>
  </si>
  <si>
    <t>CAS - Ley N° 31131</t>
  </si>
  <si>
    <t>TECNICO/A EN INFORMATICA</t>
  </si>
  <si>
    <t>CARDENAS CASTILLO JOSE LUIS</t>
  </si>
  <si>
    <t>TÉCNICO</t>
  </si>
  <si>
    <t>TABOADA VEGA CARLOS RAFAEL</t>
  </si>
  <si>
    <t>ALTAMIRANO SOTO ROSA ELVIRA</t>
  </si>
  <si>
    <t>RODRIGUEZ TITO MARYURI STEFANIE</t>
  </si>
  <si>
    <t>SUAREZ ALVARADO EVELIN JOHANA</t>
  </si>
  <si>
    <t>MENDOZA BERMUDEZ CHRIS MARILYN</t>
  </si>
  <si>
    <t>4,568.00</t>
  </si>
  <si>
    <t>GUANILO ARMAS ERICKA IVON</t>
  </si>
  <si>
    <t>HUAMANCHUMO BACA JORGE LUIS</t>
  </si>
  <si>
    <t>CUSMA QUINTANA TERESA NOEMI</t>
  </si>
  <si>
    <t>YRIGOIN RUBIO FELICITA</t>
  </si>
  <si>
    <t>DIAZ NARRO JUDITH MARISOL</t>
  </si>
  <si>
    <t>SERNAQUE PEREZ CYNTHIA ARCELI</t>
  </si>
  <si>
    <t>MENDOZA PAJARES MARIA EUGENIA</t>
  </si>
  <si>
    <t>SOSA NUNURA ROCIO BEBELU</t>
  </si>
  <si>
    <t>OJEDA GELDRES JOHULY YESSENIA</t>
  </si>
  <si>
    <t>5,200.00</t>
  </si>
  <si>
    <t>RIOS ALVA RONALD RICHARD</t>
  </si>
  <si>
    <t>GARCIA SANDOVAL JOSE LUIS</t>
  </si>
  <si>
    <t>VIDAL BRICEÑO FLOR DE LUZBETH</t>
  </si>
  <si>
    <t>MURGA ESCUDERO SANDRA PAOLA</t>
  </si>
  <si>
    <t>MÉDICO ESPECIALISTA</t>
  </si>
  <si>
    <t>VALERA SAAVEDRA JAMES ALEXIS</t>
  </si>
  <si>
    <t>GONZALES SEBASTIAN YESENIA MARIANELA</t>
  </si>
  <si>
    <t>GARCIA RODRIGUEZ ANTHONY JOEL</t>
  </si>
  <si>
    <t>AUXILIAR EN NUTRICIÓN</t>
  </si>
  <si>
    <t>1,263.00</t>
  </si>
  <si>
    <t>PORTALES PAZ GLEISER SHAYAN JUNIOR</t>
  </si>
  <si>
    <t>CAPACITACION EN NUTRICION</t>
  </si>
  <si>
    <t>SALINAS MONTOYA DE CHAVEZ MONICA ELBA</t>
  </si>
  <si>
    <t>FLORES ZAMORA RICARDO</t>
  </si>
  <si>
    <t>GAMARRA ARRUE JAQUELINE ZULEMA</t>
  </si>
  <si>
    <t>MENDOCILLA CRUZ LOUGI EDUARDO</t>
  </si>
  <si>
    <t>CORDOVA BERMEO JULISSA</t>
  </si>
  <si>
    <t>SANCHEZ SAAVEDRA PEDRO DAVID</t>
  </si>
  <si>
    <t>CONDEZO MORALES HELY VANESA</t>
  </si>
  <si>
    <t>VARGAS ALVARADO DE DIAZ YANINA MABEL</t>
  </si>
  <si>
    <t>NECIOSUP ROSALES GLADYS ELENA DEL PILAR</t>
  </si>
  <si>
    <t>ANHUAMAN AZABACHE SONIA MILAGROS</t>
  </si>
  <si>
    <t>SANCHEZ JACOBO LUZ VERONICA</t>
  </si>
  <si>
    <t>CUEVA MARTELL KRISTIAN MARK</t>
  </si>
  <si>
    <t>CLAVIJO PAZ JORGE EUGENIO</t>
  </si>
  <si>
    <t>SALDAÑA HONORIO TERESA YOLANDA</t>
  </si>
  <si>
    <t>COSME GAMARRA KARINA YAKELIN</t>
  </si>
  <si>
    <t>VERDE AREDO NILTHON LENNON</t>
  </si>
  <si>
    <t>PLASENCIA ATAHUAMAN CYNTHIA MERCEDES</t>
  </si>
  <si>
    <t>RUIZ VILLANUEVA FREDY RICHARD</t>
  </si>
  <si>
    <t>CHIRA BACON WILLIAM ARMANDO</t>
  </si>
  <si>
    <t>PEREZ RODRIGUEZ GONZALO RAMIRO</t>
  </si>
  <si>
    <t>GONZALEZ DIAZ DE SOLANO MARIA AGUEDITA</t>
  </si>
  <si>
    <t>CAPACITACION EN ADMINISTRACION</t>
  </si>
  <si>
    <t>RODRIGUEZ SANTOS JORGE CESAR AUGUSTO</t>
  </si>
  <si>
    <t>CASTILLO DIAZ MERCI CARLA</t>
  </si>
  <si>
    <t>HARO ANICETO MELISSA MILAGROS</t>
  </si>
  <si>
    <t>LAZARO HARO RUTH JESUS</t>
  </si>
  <si>
    <t>MOLERO LA MADRID LISSETTE GIANINA</t>
  </si>
  <si>
    <t>MENDOZA FARRO CIRO JACINTO</t>
  </si>
  <si>
    <t>CIENCIAS DE LA COMUNICACIÓN</t>
  </si>
  <si>
    <t>ASISTENTE EJECUTIVO I</t>
  </si>
  <si>
    <t>CRUZ CABANILLAS MARLENI GRICELIDA</t>
  </si>
  <si>
    <t>CUEVA FLORES MILAGRITOS JESUS</t>
  </si>
  <si>
    <t>1,420.00</t>
  </si>
  <si>
    <t>LIZARAZO PURIZAGA NORKA DELMA</t>
  </si>
  <si>
    <t>LUJAN REYES ANALY</t>
  </si>
  <si>
    <t>PAREDES RUIZ SAIRA ROSMERY</t>
  </si>
  <si>
    <t>SALDAÑA PRETELL LUCIA VANESSA</t>
  </si>
  <si>
    <t>ORRILLO BEJAR MAGALY DEL ROCIO</t>
  </si>
  <si>
    <t>AGUIRRE ALAYO TEODORO EDILBERTO</t>
  </si>
  <si>
    <t>TECNICO EN INFORMATICA</t>
  </si>
  <si>
    <t>CASTELLANOS RUBIO JACQUELINE VANESSA</t>
  </si>
  <si>
    <t>GALVEZ MIRANDA ARMANDO JOSE</t>
  </si>
  <si>
    <t>CASTELLANOS CHAVEZ RAFAEL VICTOR</t>
  </si>
  <si>
    <t>FLORES RIOS MARCO ANTONIO</t>
  </si>
  <si>
    <t>LLAGAS MUNAYCO PABLO AUGUSTO</t>
  </si>
  <si>
    <t>POTOZEN CRUZ WALTER JEFFERSSON</t>
  </si>
  <si>
    <t>REVOREDO MARTINEZ JULIO RONALD</t>
  </si>
  <si>
    <t>FLORIAN CASTILLO LUIS MANUEL</t>
  </si>
  <si>
    <t>LOPEZ NERI PATRICIA DEL MILAGRO</t>
  </si>
  <si>
    <t>VILLARROEL CRUZADO DE GORDILLO EVELYN LILY</t>
  </si>
  <si>
    <t>GALVEZ VILLANUEVA MARCO ANTONIO</t>
  </si>
  <si>
    <t>MEDICO ONCOLOGO</t>
  </si>
  <si>
    <t>NUÑEZ GONZALES JUAN VICENTE</t>
  </si>
  <si>
    <t>ESTEFANO RUIZ SABETO STANO</t>
  </si>
  <si>
    <t>SILVA TTITO JESSICA</t>
  </si>
  <si>
    <t>ALVAREZ BENITEZ ANA ISABEL</t>
  </si>
  <si>
    <t>CONTRERAS AZABACHE LIDIA ROSA</t>
  </si>
  <si>
    <t>FLORES FLORES MARIA GABRIELA</t>
  </si>
  <si>
    <t>VERA VERNA ANA MARIA</t>
  </si>
  <si>
    <t>GUERRA PACHAMANGO WILFREDO EDUARDO</t>
  </si>
  <si>
    <t>SANCHEZ ZAVALETA JULIO CESAR</t>
  </si>
  <si>
    <t>CAPACITACION OCUPACIONAL EN INFORMATICA</t>
  </si>
  <si>
    <t>YUPANQUI DIAZ CINTHIA MELISSA</t>
  </si>
  <si>
    <t>MORY RUESTA JACK HANDERSON</t>
  </si>
  <si>
    <t>CALVO . LILIAM RAQUEL</t>
  </si>
  <si>
    <t>ESPINOZA ALVA JAIME OMERT</t>
  </si>
  <si>
    <t>MENDOZA ALBUQUERQUE CARLOS HERMOGENES</t>
  </si>
  <si>
    <t>ORBEGOSO YPARRAGUIRRE CARLOS MANUEL</t>
  </si>
  <si>
    <t>MORALES CASTAÑEDA ROSA ELVIRA</t>
  </si>
  <si>
    <t>AMAYA CAMACHO ALINA MARITZA</t>
  </si>
  <si>
    <t>SANDOVAL BACA DANIEL OMAR</t>
  </si>
  <si>
    <t>SALDAÑA OTINIANO JHON MARLON</t>
  </si>
  <si>
    <t>AGUILAR QUIÑE CARLOS ALBERTO</t>
  </si>
  <si>
    <t>BALTAZAR RAMOS LUIS ENRIQUE</t>
  </si>
  <si>
    <t>DIAZ VASQUEZ CRISTHIAN SEBASTIAN</t>
  </si>
  <si>
    <t>ROJAS OBANDO RICHARD ANDY</t>
  </si>
  <si>
    <t>URTECHO DAVALOS ANGELICA TERESA</t>
  </si>
  <si>
    <t>HERRERA RODRIGUEZ JOSE ANTONIO</t>
  </si>
  <si>
    <t>QUISPE CRUZ CHARO FRANCISCA</t>
  </si>
  <si>
    <t>RAMOS MUÑOZ JULIO FRANCISCO</t>
  </si>
  <si>
    <t>GARCIA CACERES GLADIS YAQUELI</t>
  </si>
  <si>
    <t>CASTILLO CUBA CARLA</t>
  </si>
  <si>
    <t>HEREDIA RODRIGO JAIME RAFAEL</t>
  </si>
  <si>
    <t>HUACCHA CRUZ SHEYLA ALEJANDRA</t>
  </si>
  <si>
    <t>ASMAT YPANAQUE DAVIS ANTHONY</t>
  </si>
  <si>
    <t>BOZZETA SANCHEZ JOSEPH D' ANGELO</t>
  </si>
  <si>
    <t>CENEPO SHAPIAMA CESAR</t>
  </si>
  <si>
    <t>1,050.00</t>
  </si>
  <si>
    <t>CONTRERAS ORBEGOSO ROXANA GISELA</t>
  </si>
  <si>
    <t>CAPACITACION EN BIOSEGURIDAD</t>
  </si>
  <si>
    <t>CRISANTO GOMEZ ROSA YSABEL</t>
  </si>
  <si>
    <t>VERGARA BENITES JORGE LUIS</t>
  </si>
  <si>
    <t>GONZALES ROSAS RONALD FERNANDO</t>
  </si>
  <si>
    <t>HERNANDEZ SERRANO SEGUNDO MAXIMO</t>
  </si>
  <si>
    <t>RUIZ ZARATE EDIN ALEXANDER</t>
  </si>
  <si>
    <t>LOAYZA AZABACHE JULISSA JACQUELINE</t>
  </si>
  <si>
    <t>1,480.00</t>
  </si>
  <si>
    <t>MEDINA LEON SEGUNDO</t>
  </si>
  <si>
    <t>MOYA CERNA NICANOR</t>
  </si>
  <si>
    <t>PALACIOS MENDOZA ROSA</t>
  </si>
  <si>
    <t>REQUEJO MENDOZA LIZ KARINA</t>
  </si>
  <si>
    <t>SAGASTEGUI ACOSTA ALBERT ANDERSON</t>
  </si>
  <si>
    <t>VERA QUIPUZCO JONATHAN PAUL</t>
  </si>
  <si>
    <t>INGENIERIO MECANICO</t>
  </si>
  <si>
    <t>INGENIERIA MECANICA</t>
  </si>
  <si>
    <t>ARMAS ZAVALETA GIAN POLL</t>
  </si>
  <si>
    <t>ESCALON HARO BETTY LUCIA</t>
  </si>
  <si>
    <t>MORALES URTECHO MANUEL</t>
  </si>
  <si>
    <t>REYNA SEGURA CHARITO DEL PILAR</t>
  </si>
  <si>
    <t>YACHE CUENCA EDUARDO JAVIER</t>
  </si>
  <si>
    <t>RODRIGUEZ FAJARDO MARIA TERESA</t>
  </si>
  <si>
    <t>DIOSES BRAVO JUAN JULIO</t>
  </si>
  <si>
    <t>MEDICO PATOLOGO</t>
  </si>
  <si>
    <t>SALAZAR RONCAL JORGE WALTER</t>
  </si>
  <si>
    <t>ZAVALETA CRUZ MONIQUE MARICELLE</t>
  </si>
  <si>
    <t>QUISPE RODRIGUEZ MARCIONILA KELLY</t>
  </si>
  <si>
    <t>LLACSAHUACHE CHAVEZ KORINA KEIKO</t>
  </si>
  <si>
    <t>LUNA CASTAÑEDA ROSA VIKELLY</t>
  </si>
  <si>
    <t>FERNANDEZ ASUNCION LUIS ALBERTO</t>
  </si>
  <si>
    <t>BIOLOGO (A)</t>
  </si>
  <si>
    <t>LEON CORNEJO SUSANA PAOLA</t>
  </si>
  <si>
    <t>APOLO ASMAT NATALLY LISSET</t>
  </si>
  <si>
    <t>ARROYO GRADOS SEGUNDO ALEXANDER</t>
  </si>
  <si>
    <t>MARIÑOS AVILA YSABEL ESPERANZA</t>
  </si>
  <si>
    <t>ZARATE ASMAT EDUARDO SALOMON</t>
  </si>
  <si>
    <t>CARRANZA BLAS OSCAR DAVID</t>
  </si>
  <si>
    <t>PICON ZAMBORA SONIA ESTELA</t>
  </si>
  <si>
    <t>ASISTENTE ADMINISTRATIVO I</t>
  </si>
  <si>
    <t>DIAZ SANTA CRUZ IRIS IVET</t>
  </si>
  <si>
    <t>UCEDA PEREZ AMALIA ELIZABETH</t>
  </si>
  <si>
    <t>RUIZ SALDAÑA KEIKO BETINA</t>
  </si>
  <si>
    <t>ROSAS MORENO MARIA ANGELICA</t>
  </si>
  <si>
    <t>RUIZ RIOS KAREN MELISSA</t>
  </si>
  <si>
    <t>CASTAÑEDA FLORES CARMEN NATALIA</t>
  </si>
  <si>
    <t>NAVARRO CHISTAMA ALEX</t>
  </si>
  <si>
    <t>NIQUIN ZARSOZA ANGEL ADRIAN</t>
  </si>
  <si>
    <t>MIRANDA ZAPATA SAMUEL ANTONIO</t>
  </si>
  <si>
    <t>NARVAEZ CAIPO YUDID ESTEFANI</t>
  </si>
  <si>
    <t>SALDAÑA POMACONDOR MILAGROS MERCEDES</t>
  </si>
  <si>
    <t>GARCIA CACERES DE VOY CAROL VERONICA</t>
  </si>
  <si>
    <t>CALDERON LOZADA JENNY ISABEL</t>
  </si>
  <si>
    <t>SALAZAR GARCIA GERALDINE KORAZU</t>
  </si>
  <si>
    <t>GARCIA RODRIGUEZ MARUJA ISABEL</t>
  </si>
  <si>
    <t>ESQUIVEL RUIZ FIORELA JULIZA</t>
  </si>
  <si>
    <t>MIRANDA BENITES LILIANA JACKELINE</t>
  </si>
  <si>
    <t>ALVITEZ SANCHEZ GARY JHON</t>
  </si>
  <si>
    <t>NERI LOPEZ VERONICA ANTONIETA</t>
  </si>
  <si>
    <t>MACEN MOYA CARLOS EDUARDO</t>
  </si>
  <si>
    <t>SANCHEZ LOPEZ CLAUDIA PAOLA</t>
  </si>
  <si>
    <t>CAS - Temporal</t>
  </si>
  <si>
    <t>ESQUIVEL SANCHEZSOFIA</t>
  </si>
  <si>
    <t>TAVARA UCAÑAY XIMENA DEL CARMEN</t>
  </si>
  <si>
    <t>INGENIERIA CIVIL</t>
  </si>
  <si>
    <t>1050.00</t>
  </si>
  <si>
    <t>SALDAÑA ARMAS DIEGO ARTURO</t>
  </si>
  <si>
    <t>CAPACITACION EN INFORMATICA</t>
  </si>
  <si>
    <t>ALVARADO CABEL DALIA MARIANELLA</t>
  </si>
  <si>
    <t>IINGENIERA CIVIL</t>
  </si>
  <si>
    <t>CRUZ AGUILAR ROXANA YAQUELIN</t>
  </si>
  <si>
    <t>1750.00</t>
  </si>
  <si>
    <t>DIAZ CHU ROSA MARIA DEL CARMEN</t>
  </si>
  <si>
    <t>CAPACITACION OCUPACIONAL EN CONTABILIDAD</t>
  </si>
  <si>
    <t>2800.00</t>
  </si>
  <si>
    <t>RODRIGUEZ LLAPO TANIA ELIZABETH</t>
  </si>
  <si>
    <t>RIOS ALCANTARA MIGSY STEPHANY</t>
  </si>
  <si>
    <t>6250.00</t>
  </si>
  <si>
    <t>SALAZAR ESPINOZA MELISSA SOLEDAD</t>
  </si>
  <si>
    <t>FLORES ISUIZA GELIA</t>
  </si>
  <si>
    <t>BACILIO AGUSTIN FANY YUDI</t>
  </si>
  <si>
    <t>CARRANZA RAMOS CARMEN ROSA</t>
  </si>
  <si>
    <t>HUAMAN SILVA ROSA ELVIRA</t>
  </si>
  <si>
    <t>PAISIG PEREZ ALICIA DORIS</t>
  </si>
  <si>
    <t>PEREZ BERNABE YISSA YNGRITS EMPERATRIZ</t>
  </si>
  <si>
    <t>RAMIREZ RODRIGUEZ ROSITA PAMELA</t>
  </si>
  <si>
    <t>TACILLA SANTILLAN KATTERIN NATALID</t>
  </si>
  <si>
    <t>GARCIA ALEJO JORGE ALFREDO</t>
  </si>
  <si>
    <t>LOPEZ DIESTRA LUCIANA STEPHANY</t>
  </si>
  <si>
    <t>SALINAS AVALOS ROSARIO MARISOL</t>
  </si>
  <si>
    <t>SALIRROSAS CASTRO JOSE CONSTANTE</t>
  </si>
  <si>
    <t>TORIBIO AGUILAR EVELIN ELEONORA</t>
  </si>
  <si>
    <t>ZURITA MILLONES MARIELA DEL CARMEN</t>
  </si>
  <si>
    <t>TECNICO ELECTRONICO</t>
  </si>
  <si>
    <t>CASTRO DOMINGUEZ HUBER ENRIQUE</t>
  </si>
  <si>
    <t>RONDON PLASENCIA CARLOS ALEJANDRO</t>
  </si>
  <si>
    <t>MEDICO ANATOMO PATOLOGO</t>
  </si>
  <si>
    <t>GUERRERO ESPINOZA ANDRIC EMANUEL</t>
  </si>
  <si>
    <t>GILES HERNANDEZ MARIA ISABEL</t>
  </si>
  <si>
    <t>TECNOLOGO MEDICO EN LAB. CLINICO Y ANATOMIA PATOLOGICA</t>
  </si>
  <si>
    <t>BARRANZUELA MENDOCILA ALICE YESSENIA</t>
  </si>
  <si>
    <t>ALVA CASTILLO GLENDA NOHELI</t>
  </si>
  <si>
    <t>AGURTO ZAPATA VERONICA ROMINA</t>
  </si>
  <si>
    <t>RODRIGUEZ RAMOS SERGIO JHORDAN</t>
  </si>
  <si>
    <t>RAMOS RUBIO GARY MARGOT</t>
  </si>
  <si>
    <t>OROZCO LLONTOP NELLY ROCIO</t>
  </si>
  <si>
    <t>GUADALUPE ZABALETA HERMAN</t>
  </si>
  <si>
    <t>GOMEZ RAZURI KATHERINE GIULIANA</t>
  </si>
  <si>
    <t>CAMPOS ELORREAGA CELIA VICTORIA DE JESUS</t>
  </si>
  <si>
    <t>CAS - Ley N° 31538</t>
  </si>
  <si>
    <t>CARRANZA VEGA DARK BADER</t>
  </si>
  <si>
    <t>CHUQUIZUTA VILLANUEVA SHIRLEY XIOMARA</t>
  </si>
  <si>
    <t>GALVEZ CHAVEZ DIANA ARIANA</t>
  </si>
  <si>
    <t>OTINIANO VASQUEZ CLAUDIA SUSANA</t>
  </si>
  <si>
    <t>FERNANDEZ ASMAT CAROLINA</t>
  </si>
  <si>
    <t>RAMOS VASQUEZ JENNIFER EDITH</t>
  </si>
  <si>
    <t>PAJUELO RODRIGUEZ LOURDES DEL CARMEN</t>
  </si>
  <si>
    <t>GARCIA LIZARRAGA DORIS YOVANA</t>
  </si>
  <si>
    <t>VILLENA CRUZ MAYRA MARILLYN</t>
  </si>
  <si>
    <t>GONZALEZ CASTRO ROSAMARIA</t>
  </si>
  <si>
    <t>DAVILA HOLGUIN ESTHER DEL ROCIO</t>
  </si>
  <si>
    <t>LAIZA MELGAREJO JACQUELINE MARIA</t>
  </si>
  <si>
    <t>7,300.00</t>
  </si>
  <si>
    <t>SAAVEDRA ARRASCUE OMAR HERNANDO</t>
  </si>
  <si>
    <t>MUÑOZ DIAZ JOSE ALBERTO</t>
  </si>
  <si>
    <t>FERNANDEZ ROSAS LENIN JHOSEP</t>
  </si>
  <si>
    <t>ROSALES DELGADO SARITA YULIANA</t>
  </si>
  <si>
    <t>VASQUEZ FLORES EMMA GABRIELA</t>
  </si>
  <si>
    <t>MATIAS CORDOVA AUGUSTO EDUARDO</t>
  </si>
  <si>
    <t>ROJAS PEREZ PETER WILLIAM</t>
  </si>
  <si>
    <t>SANTILLAN JIMENEZ MARCO ANTONIO</t>
  </si>
  <si>
    <t>CRUZ ZARE JAIME ENRIQUE</t>
  </si>
  <si>
    <t>ESCOBAR CAIPO LAURA GABRIELA</t>
  </si>
  <si>
    <t>ASMAT SACHUN RONALD ROGER</t>
  </si>
  <si>
    <t>AGUIRRE VELASQUEZ OSCAR YOEL</t>
  </si>
  <si>
    <t>GELDRES SARE ARMIDA MARGOT</t>
  </si>
  <si>
    <t>GERONIMO BOÑON JOSE ALBERTO</t>
  </si>
  <si>
    <t>QUIÑONES CONDOR JEANETHE JUDIT</t>
  </si>
  <si>
    <t>CONTRERAS RUIZ VICENTE LUCIANO</t>
  </si>
  <si>
    <t>NUREÑA DIAZ CRISTIAN ALEXANDER</t>
  </si>
  <si>
    <t>YBAÑEZ SARE LOURDES PATRICIA</t>
  </si>
  <si>
    <t>PAREDES LEON CAROL LILIANA</t>
  </si>
  <si>
    <t>DELGADO TAPIA WILMER SIMON</t>
  </si>
  <si>
    <t>RODRIGUEZ RODRIGUEZ LORENA ELIZABETH</t>
  </si>
  <si>
    <t>SOTO FLORES JORGE WILFREDO</t>
  </si>
  <si>
    <t>VASQUEZ ZAVALETA FLOR MEDALY</t>
  </si>
  <si>
    <t>CONTRERAS COLMENARES RUBY HEIDI</t>
  </si>
  <si>
    <t>MAYTA ORTIZ TITO IVAN</t>
  </si>
  <si>
    <t>CANALES CUBA ROXANA GERALDINE</t>
  </si>
  <si>
    <t>CARDENAS BUSTAMANTE ROXANA DEL PILAR</t>
  </si>
  <si>
    <t>SANCHEZ RAMIREZ YESENIA CRISTINA</t>
  </si>
  <si>
    <t>ROLDAN RUBIO RUTH ISABEL</t>
  </si>
  <si>
    <t>GALARRETA MORALES LUZ ANANI</t>
  </si>
  <si>
    <t>VIVAS REQUEJO KAREN MARICELLA</t>
  </si>
  <si>
    <t>TECNOLOGO MEDICO EN RADIOLOGIA</t>
  </si>
  <si>
    <t>CALDERON MENDOZA SERGIO ANDRE</t>
  </si>
  <si>
    <t>CARRANZA AGUILAR JUAN DIEGO</t>
  </si>
  <si>
    <t>PANDURO GUZMAN JHONY KEYSI</t>
  </si>
  <si>
    <t>DIAZ GOMEZ ANGEL GABRIEL</t>
  </si>
  <si>
    <t>ROJAS CARRANZA VICTOR ANDRES</t>
  </si>
  <si>
    <t>AGREDA NEIRA JOSE JUSTINO</t>
  </si>
  <si>
    <t>JAUREGUI FUENTES JULIO CESAR</t>
  </si>
  <si>
    <t>PEREZ ROMERO MARIA ALEJANDRA</t>
  </si>
  <si>
    <t>PAUCAR CARO JEAN CARLOS</t>
  </si>
  <si>
    <t>GUTIERREZ AVALOS LORENA ELIZABETH</t>
  </si>
  <si>
    <t>PARI ESPINOZA ARMANDO ENMANUEL</t>
  </si>
  <si>
    <t>CHAVARRI TRONCOSO YESSICA KATHERINE</t>
  </si>
  <si>
    <t>REBAZA TORO CECILIA CAROLINA</t>
  </si>
  <si>
    <t>SANCHEZ ANDRADE CARMEN MIRIELA</t>
  </si>
  <si>
    <t>BLAS GAVIDIA LILIAN ELIZABETH</t>
  </si>
  <si>
    <t>BARRANTES VASQUEZ DORIS YOVANA</t>
  </si>
  <si>
    <t>SILVA TTITO CARMEN ROSA</t>
  </si>
  <si>
    <t>SOTERO GONZALEZ PABLO IVAN</t>
  </si>
  <si>
    <t>VASQUEZ REATEGUI JHENY SOLEDAD</t>
  </si>
  <si>
    <t>ESPINOZA VILCHEZ GLADYS LIZBETH</t>
  </si>
  <si>
    <t>GARAY DEL AGUILA CESAR ALBERTO</t>
  </si>
  <si>
    <t>VELASQUEZ QUEZADA YHAJAIRA MARLENI</t>
  </si>
  <si>
    <t>FACHE MARCELO JEFERSON ESGARDO</t>
  </si>
  <si>
    <t>MAS DE LA CRUZ MILAGROS</t>
  </si>
  <si>
    <t>MENDOZA MENDOZA ROCIO MARIBEL</t>
  </si>
  <si>
    <t>GUERRERO GARCIA DERLIS</t>
  </si>
  <si>
    <t>DE LA CRUZ TRONCOSO IRMA ISABEL</t>
  </si>
  <si>
    <t>CARRANZA CARRANZA LEYDI JANET</t>
  </si>
  <si>
    <t>VASQUEZ MEJIA JUAN FERNANDO</t>
  </si>
  <si>
    <t>411 SALUD JULCAN</t>
  </si>
  <si>
    <t>CAS LEY Nº 31131</t>
  </si>
  <si>
    <t>TECNICO/A EN ENFERMERIA</t>
  </si>
  <si>
    <t>REYES DELGADO CARMITA MEDALIT</t>
  </si>
  <si>
    <t>ORBEGOSO CASTAÑADUI LEYDI MARILU</t>
  </si>
  <si>
    <t>AGREDA NEYRA BALERIA MERCI</t>
  </si>
  <si>
    <t>VICENTE LUJAN TERESA MARIVEL</t>
  </si>
  <si>
    <t>CORDOVA AVALOS JAIME ROMAN</t>
  </si>
  <si>
    <t>TECNICO/A EN LABORATORIO</t>
  </si>
  <si>
    <t>SANCHEZ CEDANO GIULLIANA NOHELY</t>
  </si>
  <si>
    <t>RAMIREZ RIOS JAN CARLOS</t>
  </si>
  <si>
    <t>RECURSOS HUMANOS</t>
  </si>
  <si>
    <t>LUJAN GARCIA MANUEL CELFORO</t>
  </si>
  <si>
    <t>LOGISTICA</t>
  </si>
  <si>
    <t>ROBLES HILARIO CESAR ENRIQUE</t>
  </si>
  <si>
    <t>PATRIMONIO</t>
  </si>
  <si>
    <t>SANTIAGO LUJAN CARLOS BERINO</t>
  </si>
  <si>
    <t>RODRIGUEZ DIAZ LUIS EDUARDO</t>
  </si>
  <si>
    <t>LOPEZ MORI KARLA YULALI</t>
  </si>
  <si>
    <t>CABRERA LUJAN JOSUE GIANMARCO</t>
  </si>
  <si>
    <t>ASITENTE/A ADMINISTRATIVO</t>
  </si>
  <si>
    <t>CORCUERA LOYOLA MELISSA PAOLA</t>
  </si>
  <si>
    <t>ROJAS BARRIOS WALTER</t>
  </si>
  <si>
    <t>VILLEGAS BURGOS IDALIA NOEMI</t>
  </si>
  <si>
    <t>HERNANDEZ BRICEÑO LELYS ARTURO</t>
  </si>
  <si>
    <t>ESPINOLA SALVADOR MARIA ISABEL</t>
  </si>
  <si>
    <t>BURGOS AGUILAR MARCOS PIERO JUNIOR</t>
  </si>
  <si>
    <t>ARGOMEDO RODRIGUEZ TITO BRAYAN</t>
  </si>
  <si>
    <t>VALVERDE BURGOS CARITO LISBETH</t>
  </si>
  <si>
    <t>VICENTE REYNA CESAR VIANEY</t>
  </si>
  <si>
    <t>AUXILIAR MANTENIMIENTO</t>
  </si>
  <si>
    <t>ESPINOLA SALIRROSAS SANTIAGO</t>
  </si>
  <si>
    <t>RODRIGUEZ VERGEL LUIS ALBERTO</t>
  </si>
  <si>
    <t>GONZALEZ CAYETANO ESTUARDO ANTONIO</t>
  </si>
  <si>
    <t>GUTIERREZ RODRIGUEZ ELVER</t>
  </si>
  <si>
    <t>RODRIGUEZ CASTILLO ALEX WILMER</t>
  </si>
  <si>
    <t>VENTURA ORBEGOSO BERNARDO</t>
  </si>
  <si>
    <t>BLAS GAVIDIA ARMIDA</t>
  </si>
  <si>
    <t>DE LA CRUZ VILLACORTA WILMER ULISES</t>
  </si>
  <si>
    <t>NIEVES AVALOS SEGUNDO ISMAEL</t>
  </si>
  <si>
    <t>SOLANO MOZO CELINDA CONSUELO</t>
  </si>
  <si>
    <t>ALFARO RIOS SANTOS BENILDA</t>
  </si>
  <si>
    <t>SILVESTRE ARTEAGA KELY MABEL</t>
  </si>
  <si>
    <t>CHOFER MOTOCICLETA</t>
  </si>
  <si>
    <t>GUZMAN VASQUEZ ELAR</t>
  </si>
  <si>
    <t>ARGOMEDO OLIVARES TITO WILMER</t>
  </si>
  <si>
    <t>CHOFER DE MOTOCICLETA</t>
  </si>
  <si>
    <t>CHIMBOR SALVADOR ILDER WALTER</t>
  </si>
  <si>
    <t>GUZMAN BAZAURI BLANCA MARINA</t>
  </si>
  <si>
    <t>LUCAS PEREZ ALAN RAUL</t>
  </si>
  <si>
    <t>HILARIO GARCIA LUIS DOMINGO</t>
  </si>
  <si>
    <t>FLORES CASTILLO JUSTINIANO RAUL</t>
  </si>
  <si>
    <t>CAYETANO ARQUEROS ANIGREDY</t>
  </si>
  <si>
    <t>ZAVALA CRUZ AURORITA MARISOL</t>
  </si>
  <si>
    <t>REYNA ORBEGOSO BRAHAN LEUMAN</t>
  </si>
  <si>
    <t>BACILIO RODRIGUEZ SANTOS EDILBERTO</t>
  </si>
  <si>
    <t>CRUZ BURGOS WANNER</t>
  </si>
  <si>
    <t>SANCHEZ LOPEZ ISIDRO AQUILINO</t>
  </si>
  <si>
    <t>HILARIO QUEZADA FLOR JEANET</t>
  </si>
  <si>
    <t>ASTO BACILIO EDER WAGNNER</t>
  </si>
  <si>
    <t>CAS-LEY Nº 31538</t>
  </si>
  <si>
    <t>GERONIMO RUBIO CALIXTO</t>
  </si>
  <si>
    <t>GUARNIZ MEDINA FRANK JHONATAN</t>
  </si>
  <si>
    <t>LA MATTA SALAZAR MARIA DE LOS ANGELES ALEJANDRA</t>
  </si>
  <si>
    <t>AGUIRRE MARQUEZ MARTHITA EVELYN</t>
  </si>
  <si>
    <t>RODRIGUEZ AGUIRRE SUSAN ANAVELEN</t>
  </si>
  <si>
    <t>RODRIGUEZ ARTEAGA KAREN LIZETH</t>
  </si>
  <si>
    <t>CASTAÑEDA GONZALES ALEXA YAHAIRA</t>
  </si>
  <si>
    <t>PAREDES CIEZA SHEYLA MELANIE</t>
  </si>
  <si>
    <t>MIRANDA PALACIOS MILAGRITOS DE ROSARIO</t>
  </si>
  <si>
    <t>MAS GUIVIN LUCY MERCEDES</t>
  </si>
  <si>
    <t>HOYOS CHAVEZ VERONICA NOHELY</t>
  </si>
  <si>
    <t>CUBA GANOZA ELIANE NURI</t>
  </si>
  <si>
    <t>DIAZ KONG HEYDI LEIG</t>
  </si>
  <si>
    <t>PINEDA GONZALEZ MARTHA MARISCIELO</t>
  </si>
  <si>
    <t>MEDINA ESPINOZA TANIA MAGALY</t>
  </si>
  <si>
    <t>ROMERO LEYVA HILMAR GENNER</t>
  </si>
  <si>
    <t>ZAVALA CRUZ LILY MARILUZ</t>
  </si>
  <si>
    <t>RONDO LOPEZ MARITZA LAURA</t>
  </si>
  <si>
    <t>VARGAS ESPINOZA ROSA MARIA</t>
  </si>
  <si>
    <t>MERLO CHINCHILLA ROSA AMELIA</t>
  </si>
  <si>
    <t>ZAPATA GONZALES JUAN FERNANDO</t>
  </si>
  <si>
    <t>ROBLES TAPIA ALBERTO JESUS</t>
  </si>
  <si>
    <t>CERNA OBANDO SUSAN VALERY</t>
  </si>
  <si>
    <t>PINTADO BURGOS LAURA NATALY</t>
  </si>
  <si>
    <t>LUCAS PEREZ LAURITA LISBET</t>
  </si>
  <si>
    <t>JACOBO AYALA MERY AYDEE</t>
  </si>
  <si>
    <t>REYNA ORBEGOSO CARITO YOSELIN</t>
  </si>
  <si>
    <t>LAZARO ROJAS ROSA VIOLETA</t>
  </si>
  <si>
    <t>EZCURRA PACAYA TULA FIORELLA</t>
  </si>
  <si>
    <t>FERNANDEZ MENDOZA PATRICIA LIZET</t>
  </si>
  <si>
    <t>ROSALES ALIAGA LIZBET MARISELLY</t>
  </si>
  <si>
    <t>PAZ CORDOVA SANTOS DELMIRA</t>
  </si>
  <si>
    <t>TOLEDO ROJAS KATHERIN LIZBETH</t>
  </si>
  <si>
    <t>CARTY ACOSTA SHIRLY MARGOTH</t>
  </si>
  <si>
    <t>AMAYA MORENO KEYKO MILAGROS</t>
  </si>
  <si>
    <t>GARCIA RODRIGUEZ EVA THALIA</t>
  </si>
  <si>
    <t>SANCHEZ VEGA EVELYN JHOANA</t>
  </si>
  <si>
    <t>MARQUINA SANCHEZ KATHERINE ANALI</t>
  </si>
  <si>
    <t>GUZMAN ALVAREZ NORMA LUZ</t>
  </si>
  <si>
    <t>MONTOYA LOPEZ LEONOR AURORA</t>
  </si>
  <si>
    <t>FARIAS MARTINEZ ROSALIA EMPERATRIZ</t>
  </si>
  <si>
    <t>CRUZADO TORRES KATTY CAROLINA</t>
  </si>
  <si>
    <t>ASCENCIO ÑAURE LILIANA JARIFFE</t>
  </si>
  <si>
    <t>VILLANUEVA ORDOÑEZ KARINA JUDITH</t>
  </si>
  <si>
    <t>MORE VILLAFUERTE MILAGROS PAOLA</t>
  </si>
  <si>
    <t>AGUILAR VILLAJULCA HERLINDA RUTH</t>
  </si>
  <si>
    <t>QUEVEDO GUILLERMO RAUL EDUARDO</t>
  </si>
  <si>
    <t>RODRIGUEZ BARRETO EVELYN CAROLINA</t>
  </si>
  <si>
    <t>OLIVARES CANCHACHI GUILLERMO JAIME</t>
  </si>
  <si>
    <t>MIÑANO ACEVEDO ESPERANZA DAMARIS</t>
  </si>
  <si>
    <t>REYNA ULLOA NILO YULIÑO</t>
  </si>
  <si>
    <t>YABAR CHINCHE JENNY MARGOT</t>
  </si>
  <si>
    <t>ENRIQUEZ ESPINOLA YAHIRA STEFANY</t>
  </si>
  <si>
    <t>RONDO AGUILAR VERHEYEN BREINER</t>
  </si>
  <si>
    <t>412 SALUD VIRU</t>
  </si>
  <si>
    <t>R.O.O.C</t>
  </si>
  <si>
    <t>ACEVEDO CELIS BRUNO TOMAS</t>
  </si>
  <si>
    <t>ACOSTA CASTILLO KELVIN MARVIN</t>
  </si>
  <si>
    <t>TITULO TECNICO</t>
  </si>
  <si>
    <t>R.O</t>
  </si>
  <si>
    <t>ACOSTA CASTILLO MARLENY</t>
  </si>
  <si>
    <t>ACOSTA VALDERRAMA CESAR OSWALDO</t>
  </si>
  <si>
    <t>AGRAMONTE CONTRERAS ROSA IRENE</t>
  </si>
  <si>
    <t>39,600.00</t>
  </si>
  <si>
    <t>AGUILAR GERMAN ERIC</t>
  </si>
  <si>
    <t>PSICOLOGO (A)</t>
  </si>
  <si>
    <t>AGUILAR HAYEN JOHANNA ARACELLI</t>
  </si>
  <si>
    <t>AGUILAR JOAQUIN TANIA LUCIA</t>
  </si>
  <si>
    <t>AGUILAR RAMOS CECILIA MARGARITA</t>
  </si>
  <si>
    <t>LIC. EN BIOLOGIA</t>
  </si>
  <si>
    <t>AGUIRRE RODRIGUEZ ROSA YOSILYN</t>
  </si>
  <si>
    <t>ALAYO ROSADO MILAGRO DE JESUS</t>
  </si>
  <si>
    <t>ALCANTARA LLERENA RICARDO LEONCIO</t>
  </si>
  <si>
    <t>LIC. EN OBSTETRICIA</t>
  </si>
  <si>
    <t>R.D.R</t>
  </si>
  <si>
    <t>ALLAIN SILVA YAHAIRA</t>
  </si>
  <si>
    <t>ALVA SEVILLA JUAN MIGUEL</t>
  </si>
  <si>
    <t>MEDICO GINECOLOGO</t>
  </si>
  <si>
    <t>ALZA RODRIGUEZ JIMENA VALERIA</t>
  </si>
  <si>
    <t>154,800.00</t>
  </si>
  <si>
    <t>AMAYA CASTAÑEDA MARICRISH IVONNE</t>
  </si>
  <si>
    <t>ANDRADE MORENO CARMEN BEATRIZ</t>
  </si>
  <si>
    <t>ANGELES DOMINGUEZ NATALY ALEXANDRA</t>
  </si>
  <si>
    <t>ANTAURCO GARRIDO ALDO GROBER</t>
  </si>
  <si>
    <t>.6,500.00</t>
  </si>
  <si>
    <t>ARANDA REBAZA ANA EDITH</t>
  </si>
  <si>
    <t>AREDO GAITAN RAQUEL SOFIA</t>
  </si>
  <si>
    <t>ARMAS SANCHEZ ERLI CATHERI</t>
  </si>
  <si>
    <t>ARO RODRIGUEZ ELMER YAVE</t>
  </si>
  <si>
    <t>ARROYO CHAVEZ MARIA ISABEL</t>
  </si>
  <si>
    <t>ARTEAGA GARCIA SANDRA NOEMI</t>
  </si>
  <si>
    <t>AVALOS HORNA SHEYLA MILENA</t>
  </si>
  <si>
    <t>25,164.00</t>
  </si>
  <si>
    <t>PSIQUIATRA</t>
  </si>
  <si>
    <t>8,060.00</t>
  </si>
  <si>
    <t>AVALOS MENDOCILLA ERIKA DANIELA</t>
  </si>
  <si>
    <t>AVALOS MORENO GLICERIA ANDREA</t>
  </si>
  <si>
    <t>AVELINO CASTREJON CINDY LISBET</t>
  </si>
  <si>
    <t>AYALA MIRANDA CRISTHIAN ROBERTO</t>
  </si>
  <si>
    <t>2,800.00</t>
  </si>
  <si>
    <t>AZABACHE LUJAN CINTYA MILAGRITOS LIZBETH</t>
  </si>
  <si>
    <t>BACA LAIZA ELDA SARA</t>
  </si>
  <si>
    <t>BANDA COLCHAO ANA BEATRIZ</t>
  </si>
  <si>
    <t>BARRANTES MENDOCILLA CECILIA MAGALY</t>
  </si>
  <si>
    <t>6,150.00</t>
  </si>
  <si>
    <t>BARRETO GUTIERREZ SARA</t>
  </si>
  <si>
    <t>73,800.00</t>
  </si>
  <si>
    <t>BARROS GAMBOA JANI BAKET</t>
  </si>
  <si>
    <t>BARTOLO MELLY LIZETH MATILDE</t>
  </si>
  <si>
    <t>BEJARANO PICHEN YHASMINA MARINET</t>
  </si>
  <si>
    <t>BELTRAN ARTETA KAREN JANET</t>
  </si>
  <si>
    <t>BERMEJO ESCOBEDO SEGUNDINA ESPERANZA</t>
  </si>
  <si>
    <t>BERMUDEZ AZAÑA LUIS GUSTAVO</t>
  </si>
  <si>
    <t>BERNILLA SANTIAGO OLGA</t>
  </si>
  <si>
    <t>BONIFACIO PONCE YERSON ORLANDO</t>
  </si>
  <si>
    <t>3,420.00</t>
  </si>
  <si>
    <t>BURGOS NAZARIO CHARITO YOVANA</t>
  </si>
  <si>
    <t>CABALLERO RODRIGUEZ SUSY ANALI</t>
  </si>
  <si>
    <t>CABANILLAS BRICEÑO MARIA ALEJANDRA</t>
  </si>
  <si>
    <t>CABANILLAS CHACON LEIDY ESTEFANY</t>
  </si>
  <si>
    <t>CABANILLAS MARTINEZ EDGAR OSMAR</t>
  </si>
  <si>
    <t>CABANILLAS TIRADO SANTOS JOSELITO</t>
  </si>
  <si>
    <t>CABRERA PONCE MILUSKA MARILYN</t>
  </si>
  <si>
    <t>CACEDA RODRIGUEZ JHONNY JOHNSON</t>
  </si>
  <si>
    <t>CAJO MANAYAY PERPETUA ISIDORA</t>
  </si>
  <si>
    <t>CALDERON ALFARO PEDRO</t>
  </si>
  <si>
    <t>CALDERON CABRERA DIANA CAROLINA</t>
  </si>
  <si>
    <t>CALLE DESULOVICH LYDA JANISSE</t>
  </si>
  <si>
    <t>CAMPOS ALBA YADIRA GRISSEL</t>
  </si>
  <si>
    <t>CAMPOS ANTICONA GABRIELA YSELA</t>
  </si>
  <si>
    <t>CAPRISTAN LEZCANO ERICKA CLARA</t>
  </si>
  <si>
    <t>41,040.00</t>
  </si>
  <si>
    <t>CAPRISTAN MORALES MARIAM CLAUDIA</t>
  </si>
  <si>
    <t>CARRANZA BALAREZO ESTEFANNY ALICIA</t>
  </si>
  <si>
    <t>CARRANZA BLAS ANGELICA</t>
  </si>
  <si>
    <t>CARRASCAL MEJIA ERWIN ALONSO</t>
  </si>
  <si>
    <t>CASTILLO VELASQUEZ LUIS MIGUEL</t>
  </si>
  <si>
    <t>CASTILLO VILLANUEVA LIANA LISET</t>
  </si>
  <si>
    <t>CASTRO CUEVA ROSARIO PATRICIA</t>
  </si>
  <si>
    <t>CASTRO GOICOCHEA MICHAEL FRANCIS</t>
  </si>
  <si>
    <t>CASTROMONTE ABAD GLADYS VERONICA</t>
  </si>
  <si>
    <t>CELI ALCANTARA MARIO ARTURO</t>
  </si>
  <si>
    <t>CHANGANAQUI ARRIAGA SUSAN ELIZABETH</t>
  </si>
  <si>
    <t>CHAVEZ BERMUDEZ CLAUDIA LUCIA</t>
  </si>
  <si>
    <t>CHILCHO PINO JESSICA YESENIA</t>
  </si>
  <si>
    <t>CHISCUL GALVEZ GUISSETH EDITH</t>
  </si>
  <si>
    <t>CHU RAMIREZ CARLOS ESTEVAN</t>
  </si>
  <si>
    <t>CHUNGA ALCEDO KATHERYNE KELLY</t>
  </si>
  <si>
    <t>CHUQUILIN SANDOVAL ZORAIDA ELIZABETH</t>
  </si>
  <si>
    <t>CISNEROS RUIZ YOLANDA SEBERINA</t>
  </si>
  <si>
    <t>CORCUERA ARRESTEGUI GLORIA ALEJANDRA</t>
  </si>
  <si>
    <t>CORDOVA CORDOVA MARIELA ISABEL</t>
  </si>
  <si>
    <t>COSTA BARRETO GLADYS ROSS MERY</t>
  </si>
  <si>
    <t>COTRINA CHAVEZ WILSON ARNALDO</t>
  </si>
  <si>
    <t>COTRINA DE LA CRUZ HEIDY NATHALY</t>
  </si>
  <si>
    <t>CRUZ GUTIERREZ HENRY RAY</t>
  </si>
  <si>
    <t>CUBA GALLARDO MAYRA KATHERINE</t>
  </si>
  <si>
    <t>CUENCA PRINCIPE JHADY</t>
  </si>
  <si>
    <t>CUENCA SALCEDO CARLOS MARTIN</t>
  </si>
  <si>
    <t>CUEVA JULCA CINTHIA SUCETH</t>
  </si>
  <si>
    <t>DE LA CRUZ RAFAILE DAYANA ANABEL</t>
  </si>
  <si>
    <t>DE LA GRECCA JACOME FRYDA ABIGAIL</t>
  </si>
  <si>
    <t>DESPOSORIO SANDOVAL KATYA THALIA</t>
  </si>
  <si>
    <t>DIAZ DELGADO VILMA</t>
  </si>
  <si>
    <t>DIAZ GONZALES LUZ DE LOS MILAGROS</t>
  </si>
  <si>
    <t>DIAZ HERNA LORENA DE JESUS</t>
  </si>
  <si>
    <t>DIAZ JAVE DEVORA DANAE</t>
  </si>
  <si>
    <t>DIAZ MORALES DIANA DEL PILAR</t>
  </si>
  <si>
    <t>DIAZ PELAEZ MIGUEL GUMERCINDO</t>
  </si>
  <si>
    <t>DIAZ ZARATE MIRIAN</t>
  </si>
  <si>
    <t>DIESTRA LUJAN GABY PAOLA</t>
  </si>
  <si>
    <t>DIONICIO VILLALBA EDWAR MIGUEL</t>
  </si>
  <si>
    <t>DOMINGUEZ DIESTRA ELIZABETH MARILY</t>
  </si>
  <si>
    <t>DOMINGUEZ GOMEZ JEN JUBER</t>
  </si>
  <si>
    <t>ECHEVARRIA NEIRA LUCERO CRISTINA</t>
  </si>
  <si>
    <t>ESCOBEDO LOYOLA JUNIOR ARMANDO</t>
  </si>
  <si>
    <t>ESCOBEDO LOZANO FANNY LISBETH</t>
  </si>
  <si>
    <t>ESCOBEDO TORIBIO LOURDES LISSETE</t>
  </si>
  <si>
    <t>ESPINOLA BACILIO SANDRA ARACELY</t>
  </si>
  <si>
    <t>ESPINOZA APONTE MARYCARMEN NOELIA</t>
  </si>
  <si>
    <t>ESPINOZA GARRO ROCIO JACKELINE</t>
  </si>
  <si>
    <t>ESPINOZA MARTINEZ JULIANA MERCEDES</t>
  </si>
  <si>
    <t>ESPINOZA VITAL LUCIA BELEN</t>
  </si>
  <si>
    <t>ESTELA ZAMORA EDUEN ROSEL</t>
  </si>
  <si>
    <t>FARFAN GERMAN KAREN ABIGAIL</t>
  </si>
  <si>
    <t>FERNANDEZ GONZALEZ YULY KATHERIN</t>
  </si>
  <si>
    <t>FERNANDEZ TOLENTINO DE LEON CYNTIA LIZBET</t>
  </si>
  <si>
    <t>FERREL GARCIA CINTHIA JUDITH</t>
  </si>
  <si>
    <t>FLORES MOZOMBITE HEINER MARTIN</t>
  </si>
  <si>
    <t>FLORES PASTOR LIZ ABIGAIL</t>
  </si>
  <si>
    <t>FLORES POLO YESENIA ELENA</t>
  </si>
  <si>
    <t>FLORIAN RODRIGUEZ DIANA MINELLI</t>
  </si>
  <si>
    <t>FLORIAN RODRIGUEZ OMAR</t>
  </si>
  <si>
    <t>FRANCIA CHUZON ALICE JEANETTE</t>
  </si>
  <si>
    <t>GALLEGOS VALER JUAN CARLOS</t>
  </si>
  <si>
    <t>GALVEZ GOICOCHEA ANYHELA NATALY</t>
  </si>
  <si>
    <t>GAMARRA ROJO ASHLIE ALEXANDRA</t>
  </si>
  <si>
    <t>GAMBOA VICENTE YELLY EDITH</t>
  </si>
  <si>
    <t>GARCIA CABRERA STEPHANY MILAGRITOS</t>
  </si>
  <si>
    <t>GARCIA CUBAS NANCY MARLY</t>
  </si>
  <si>
    <t>GARCIA PAREDES SCHÖNHEIT VIOLETA DE MARIA</t>
  </si>
  <si>
    <t>GARCIA ROMERO MARIA LUZ</t>
  </si>
  <si>
    <t>GARRIDO REQUE KARLA FIORELLA</t>
  </si>
  <si>
    <t>GERONIMO VIVANCO STEPHANIE VANESSA</t>
  </si>
  <si>
    <t>GIL RAYMUNDO JOSE JUNIOR</t>
  </si>
  <si>
    <t>GOICOCHEA MENDOZA LEYLA MEDHALIT</t>
  </si>
  <si>
    <t>GOICOCHEA SALAZAR JULIA ARACELI</t>
  </si>
  <si>
    <t>GOMEZ DOMINGUEZ YORLI</t>
  </si>
  <si>
    <t>GONZAGA ASMAD LLEN BAGNER</t>
  </si>
  <si>
    <t>GONZAGA ASMAD ZURY MILAGROS</t>
  </si>
  <si>
    <t>GONZALES LUJAN EBERT YONEL</t>
  </si>
  <si>
    <t>GONZALES VARGAS TABITA</t>
  </si>
  <si>
    <t>GONZALES ZAVALETA OSMAR JAIR</t>
  </si>
  <si>
    <t>GONZALEZ AGUILAR FELICITA RICARDINA</t>
  </si>
  <si>
    <t>GRAUS MEJIA LUIS ALBERTO</t>
  </si>
  <si>
    <t>GUERRA DIAZ DIANA JESUS</t>
  </si>
  <si>
    <t>GUERRERO BARCO EDITH MAGALY</t>
  </si>
  <si>
    <t>GUEVARA ARROYO DEYVIN ROLIN</t>
  </si>
  <si>
    <t>GUEVARA REYES MERLIN FANNY</t>
  </si>
  <si>
    <t>GUILLEN PAREDES ERICK GIULIANO</t>
  </si>
  <si>
    <t>GUILLEN PAREDES KAREN ESLY</t>
  </si>
  <si>
    <t>GUTIERREZ AZABACHE BRIAN PAUL</t>
  </si>
  <si>
    <t>GUTIERREZ MEDINA KATHERIN FIORELLA</t>
  </si>
  <si>
    <t>GUZMAN GAONA CARLOS ELEZAR</t>
  </si>
  <si>
    <t>HERRERA ZAVALETA MILAGROS MARDELI</t>
  </si>
  <si>
    <t>HILARIO MORILLAS ELI ARACELI</t>
  </si>
  <si>
    <t>HONORES DAMIAN HANNIELISSE YASMIN</t>
  </si>
  <si>
    <t>HORNA HUACAS JANET PAOLA</t>
  </si>
  <si>
    <t>HUAMAN CORCUERA KARINA SUYLIN</t>
  </si>
  <si>
    <t>HUAMANCHUMO REYES DE MENDEZ MARIA DEL CARMEN</t>
  </si>
  <si>
    <t>HUANES GONZALES LUISA LUSMERY KATHERINE</t>
  </si>
  <si>
    <t>HUERTA VERASTEGUI STEFANY MILAGROS</t>
  </si>
  <si>
    <t>IBAÑEZ RODRIGUEZ ODAR FREDDY</t>
  </si>
  <si>
    <t>INFANTES ALBINO KELLY ANDREA</t>
  </si>
  <si>
    <t>JIMENEZ CRIOLLO LUZ ARMANDINA</t>
  </si>
  <si>
    <t>JUAREZ RODRIGUEZ JACOB JEFTE</t>
  </si>
  <si>
    <t>JULCA SANCHEZ LINDA ESTEFANI</t>
  </si>
  <si>
    <t>JURADO CHAVEZ KEILA TRINIDAD</t>
  </si>
  <si>
    <t>LA ROSA VILLAR MILAGROS JANETH</t>
  </si>
  <si>
    <t>LARIOS RODRIGUEZ CARLOS ALEXIS</t>
  </si>
  <si>
    <t>LAVADO ALVARADO ADELA</t>
  </si>
  <si>
    <t>LAVADO PIZAN MELISSA RAQUEL</t>
  </si>
  <si>
    <t>LAZARO VALVERDE DANIEL ENRIQUE</t>
  </si>
  <si>
    <t>LEAL SOPAN NORDITH SOLEDAD</t>
  </si>
  <si>
    <t>LECCA BERNILLA GARY ANDERSON</t>
  </si>
  <si>
    <t>LECCA BERNILLA LUIGGI PIERRE</t>
  </si>
  <si>
    <t>LEON TOSCANO CRISTHIAN EDWARD</t>
  </si>
  <si>
    <t>LESCANO LESCANO VICTOR EDUARDO</t>
  </si>
  <si>
    <t>LEYVA POZO ASTRID CAROLINA</t>
  </si>
  <si>
    <t>LIMO GUERRERO MARITZA JULIA</t>
  </si>
  <si>
    <t>LINO PECHO MIGUEL JACINTO</t>
  </si>
  <si>
    <t>LIZA CHIBA YAZMIN FARAH</t>
  </si>
  <si>
    <t>LLERENA VARGAS MILAGROS MAVILA</t>
  </si>
  <si>
    <t>LOPEZ NIEVES HUGO ANTONIO</t>
  </si>
  <si>
    <t>LOYAGA CHAVEZ JENNYFER PAOLA</t>
  </si>
  <si>
    <t>LOYAGA JULIAN SANDY</t>
  </si>
  <si>
    <t>LOYOLA SOLES ALEX RAUL</t>
  </si>
  <si>
    <t>LOZANO ALVA GABRIEL ALFREDO</t>
  </si>
  <si>
    <t>LOZANO PECHE SEGUNDO VIRGILIO</t>
  </si>
  <si>
    <t>LUJAN ESCOBEDO TANIA MERI</t>
  </si>
  <si>
    <t>MAGUIÑA SOTOMAYOR MADEL MARY</t>
  </si>
  <si>
    <t>MARCELO RAMOS NANCY ESPERANZA</t>
  </si>
  <si>
    <t>MARTINEZ REYES MILAGROS MERCEDES</t>
  </si>
  <si>
    <t>MEDINA ALVA AMERICO EUSEBIO</t>
  </si>
  <si>
    <t>MEDINA ZAVALETA ERICA FLOR</t>
  </si>
  <si>
    <t>MEJIA VASQUEZ MARLENI</t>
  </si>
  <si>
    <t>MENDIETA PADILLA ROSA ELIANA</t>
  </si>
  <si>
    <t>MENDO LUIS JOSE INOCENTE</t>
  </si>
  <si>
    <t>MENDOZA FLORES JOHNNY OSWALDO</t>
  </si>
  <si>
    <t>MENDOZA ITURBE JULIO ESTEBAN</t>
  </si>
  <si>
    <t>MERCEDES PERALTA CYNTHIA LORENA</t>
  </si>
  <si>
    <t>MESIA ESPINOZA KELLY MAGALY</t>
  </si>
  <si>
    <t>MESTANZA LLANOS JORGE LUIS</t>
  </si>
  <si>
    <t>TECNICO EN FISIOTERAPIA</t>
  </si>
  <si>
    <t>MIRANDA ARANA KATHERINE ELIANA</t>
  </si>
  <si>
    <t>ASISTENTE SOCIAL</t>
  </si>
  <si>
    <t>MORALES CASTILLO ROCIO DEL PILAR</t>
  </si>
  <si>
    <t>LIC. EN TRABAJO SOCIAL</t>
  </si>
  <si>
    <t>MORAN MELGAREJO TANIA MARILYN</t>
  </si>
  <si>
    <t>MORENO YNCA WAGNER ALEJANDRO</t>
  </si>
  <si>
    <t>MOSTACERO PITA MARITA ROCIO</t>
  </si>
  <si>
    <t>NARVAEZ AYCHO CINTHIA YACKELINE</t>
  </si>
  <si>
    <t>NAZARIO NEYRA KENLLY RENE</t>
  </si>
  <si>
    <t>NEYRA CASTILLO LUIS FERNANDO</t>
  </si>
  <si>
    <t>NEYRA SOLORZANO GISSEL NOHELY</t>
  </si>
  <si>
    <t>NEYRA TUYEME HORTENCIA LILIANA</t>
  </si>
  <si>
    <t>NINATANTA JAVE ANA BICSI</t>
  </si>
  <si>
    <t>NUÑEZ ROMERO JAKKELYN</t>
  </si>
  <si>
    <t>OLIVARES AVALOS HENRY JHONATAN</t>
  </si>
  <si>
    <t>ORDINOLA OTERO JULIO CESAR</t>
  </si>
  <si>
    <t>PACHECO CERNA TOMACITA YSABEL</t>
  </si>
  <si>
    <t>PACHERREZ CRUZ MIRIAM ERLITA</t>
  </si>
  <si>
    <t>PALACIOS AGUILAR JEANNIE ANALI</t>
  </si>
  <si>
    <t>PALACIOS VALDERRAMA ORLANDO STIVE</t>
  </si>
  <si>
    <t>PAREDES COCHACHIN MIGUEL ANDRES</t>
  </si>
  <si>
    <t>PAREDES GONZALES ROSA JANETT</t>
  </si>
  <si>
    <t>PAREDES LOPEZ CARLOS EUSEBIO</t>
  </si>
  <si>
    <t>PAREDES RODRIGUEZ ANITA MARILU</t>
  </si>
  <si>
    <t>PAREDES RODRIGUEZ EDILBERTO</t>
  </si>
  <si>
    <t>PASTOR URQUIAGA KELLY JENIFFER</t>
  </si>
  <si>
    <t>PELAEZ LOPEZ ASCENCION JAMES</t>
  </si>
  <si>
    <t>PELAEZ VALVERDE MARIA VICTORIA</t>
  </si>
  <si>
    <t>PELAEZ VALVERDE PATRICIA DEL PILAR</t>
  </si>
  <si>
    <t>PELLEGRINO CAPRISTAN ERICK PAUL</t>
  </si>
  <si>
    <t>PEREDA SAGASTEGUI CLAUDIA PAOLA</t>
  </si>
  <si>
    <t>PEREZ QUISPE DERLIN</t>
  </si>
  <si>
    <t>PIMENTEL BUSTAMANTE CAMILA GISELL</t>
  </si>
  <si>
    <t>PINILLOS POZO VIKY DEL PILAR</t>
  </si>
  <si>
    <t>POLO CISNEROS YOLANDA</t>
  </si>
  <si>
    <t>POLO RIOS JOSE ASUNCION</t>
  </si>
  <si>
    <t>POLO TRUJILLO EULALIA</t>
  </si>
  <si>
    <t>POMA CASTILLO MARISOL SUSAN</t>
  </si>
  <si>
    <t>POMA REYES ROMEL ALEXIS</t>
  </si>
  <si>
    <t>PONCE DIAZ LAURA MERCEDES</t>
  </si>
  <si>
    <t>PRADO GARCIA LUZ MARIA</t>
  </si>
  <si>
    <t>PRESCOTT BUSTAMANTE JUSSELFY ISABEL</t>
  </si>
  <si>
    <t>PULIDO PAREDES MANUELA MELISSA</t>
  </si>
  <si>
    <t>PULIDO ROSALES JULISSA GULIANA</t>
  </si>
  <si>
    <t>PULIDO TORRES DANIEL LORENZO</t>
  </si>
  <si>
    <t>QUEVEDO CIUDAD LILIANA FLOR</t>
  </si>
  <si>
    <t>QUINTANA SOLES TANIA GIOVANNA</t>
  </si>
  <si>
    <t>QUIROZ PAREDES MARCO ANTONIO</t>
  </si>
  <si>
    <t>QUISPE OTINIANO JULIO CESAR</t>
  </si>
  <si>
    <t>QUISPE VEGA GISELL PATRICIA YNES</t>
  </si>
  <si>
    <t>QUITO VILLAR SEGUNDO MERCEDES</t>
  </si>
  <si>
    <t>RAMIREZ BERNABE CARLOS ANRREDI</t>
  </si>
  <si>
    <t>RAMIREZ CHOTON KAREN LISBET</t>
  </si>
  <si>
    <t>RAMIREZ CHOTON KAREN LISSET</t>
  </si>
  <si>
    <t>RAMOS VEGA ALEJANDRA PAMELA</t>
  </si>
  <si>
    <t>REYES CASTILLO KARONLAY</t>
  </si>
  <si>
    <t>REYES CHANTA ANA MARIA</t>
  </si>
  <si>
    <t>REYES GUTIERREZ MERLY PAOLA</t>
  </si>
  <si>
    <t>REYES SANCHEZ KATERIN AMELI</t>
  </si>
  <si>
    <t>REYES VALENCIA SHEYLA MARISELLA</t>
  </si>
  <si>
    <t>RIOS KAVADOY FATIMA</t>
  </si>
  <si>
    <t>RIVAS MADRID IRMA MARIELA</t>
  </si>
  <si>
    <t>ROBLES BACILIO ELSA DIANA</t>
  </si>
  <si>
    <t>RODRIGUEZ CASTRO JESYE JAYRO</t>
  </si>
  <si>
    <t>RODRIGUEZ CHAVEZ JANET ESTHER</t>
  </si>
  <si>
    <t>RODRIGUEZ LULIMACHE ANDREA XIMENA</t>
  </si>
  <si>
    <t>RODRIGUEZ RODRIGUEZ EMERITA OLIVIA</t>
  </si>
  <si>
    <t>RODRIGUEZ SANTIAGO MARIA DEYSI</t>
  </si>
  <si>
    <t>RODRIGUEZ VASQUEZ KEVIN</t>
  </si>
  <si>
    <t>ROJAS CHACON KAREN YAHAIRA</t>
  </si>
  <si>
    <t>ROMANO VILLALVA DAYANE JOAN</t>
  </si>
  <si>
    <t>ASISTENTE DE SERVICIOS DE SALUD</t>
  </si>
  <si>
    <t>ROSALES MARREROS JOSE RUBEN</t>
  </si>
  <si>
    <t>ROSAS CONTRERAS JOHN ALEXANDER</t>
  </si>
  <si>
    <t>RUBIO CHAMORRO KATHIA MARIA</t>
  </si>
  <si>
    <t>.4,502.00</t>
  </si>
  <si>
    <t>RUFASTO CHAPA JOSE JOHN</t>
  </si>
  <si>
    <t>RUIZ VENTURA ROCIO SONIA</t>
  </si>
  <si>
    <t>SAAVEDRA CABALLERO OLGA MARIA DE LOS MILAGROS</t>
  </si>
  <si>
    <t>SAAVEDRA TUANAMA ERICA</t>
  </si>
  <si>
    <t>SALAS SILVA KEYLA DAMARIS</t>
  </si>
  <si>
    <t>SALAZAR SILVESTRE PRAXIDES EDWIN</t>
  </si>
  <si>
    <t>SALDAÑA SANCHEZ MUSIO LEONIDAS</t>
  </si>
  <si>
    <t>SANCHEZ ANHUAMAN SARITA MARIBEL</t>
  </si>
  <si>
    <t>SANCHEZ ARANA CESAR ENRIQUE</t>
  </si>
  <si>
    <t>SANCHEZ DAVALOS YURI</t>
  </si>
  <si>
    <t>SANCHEZ DESPOSORIO WILLINTHON WAGNER ALDRUIM</t>
  </si>
  <si>
    <t>SANCHEZ MIMBELA ALESSANDRA DEL PILAR</t>
  </si>
  <si>
    <t>SANCHEZ RENQUIFO MARIA MAGDALENA</t>
  </si>
  <si>
    <t>SANDOVAL RENGIFO MAGALY</t>
  </si>
  <si>
    <t>SANTISTEBAN HUAMAN BILLIGRAN DANIEL</t>
  </si>
  <si>
    <t>SANTISTEBAN RECALDE ZOILA VERONICA</t>
  </si>
  <si>
    <t>SANTOS ACEVEDO ROCIO</t>
  </si>
  <si>
    <t>SANTOS AGUILAR SINDY SILVANA</t>
  </si>
  <si>
    <t>SARAVIA LOPEZ MARIANELLA</t>
  </si>
  <si>
    <t>SEMINARIO VALVERDE EMITH YULIANA</t>
  </si>
  <si>
    <t>SEVILLA PASTOR DE MEDINA GEMMA KARINA</t>
  </si>
  <si>
    <t>SIESQUEN DIAZ SONIA ANGELITA</t>
  </si>
  <si>
    <t>SILVA AZABACHE DIANA LUCIA</t>
  </si>
  <si>
    <t>SILVA SANTIAGO ANA BEATRIZ</t>
  </si>
  <si>
    <t>SOLES FERNANDEZ JUAN FERNANDO</t>
  </si>
  <si>
    <t>SUCSE PALOMINO WILDER</t>
  </si>
  <si>
    <t>TACO YAURI SUSANA ANDREA</t>
  </si>
  <si>
    <t>TAPIA CUEVA BERTHA ESPERANZA</t>
  </si>
  <si>
    <t>TEQUE CABRERA CARLOS</t>
  </si>
  <si>
    <t>TIBURCIO NEYRA MERILEY YOMIRA YISELL</t>
  </si>
  <si>
    <t>TIPULA DEZA MEYLIN LLOSEANY</t>
  </si>
  <si>
    <t>TORRES ALTAMIRANO DANY MARIBEL</t>
  </si>
  <si>
    <t>TORRES PEREZ NOELIA IZARELA</t>
  </si>
  <si>
    <t>UCAÑAN GONZALES LIZETH CAROLINA</t>
  </si>
  <si>
    <t>ULLOA JUAREZ LEYLA ROSALY</t>
  </si>
  <si>
    <t>URBINA AZABACHE VICTOR ARTURO</t>
  </si>
  <si>
    <t>URCIA MEDINA JIMENA SOLANSH</t>
  </si>
  <si>
    <t>VALDERRAMA PEREZ DOLLY MITZY</t>
  </si>
  <si>
    <t>VALDERRAMA SAAVEDRA YELITZA YANEDITH</t>
  </si>
  <si>
    <t>VALDIVIA GARCIA KAREM MARYSOL</t>
  </si>
  <si>
    <t>VALENCIA JULCA ANA KELLY</t>
  </si>
  <si>
    <t>VALERIANO NORABUENA LUIS ALBERTO</t>
  </si>
  <si>
    <t>VALLEJO ZARATE GUILLERMO ALAMIRO</t>
  </si>
  <si>
    <t>VARGAS REYNA GIANELLA ASTRID</t>
  </si>
  <si>
    <t>VARGAS VELASQUEZ JUANITA MARIANA</t>
  </si>
  <si>
    <t>VASQUEZ CELIZ MARIA AUDELINA</t>
  </si>
  <si>
    <t>VASQUEZ GAMBOA LUIS ANTONIO</t>
  </si>
  <si>
    <t>VASQUEZ LAVADO IVIS KELLY</t>
  </si>
  <si>
    <t>VASQUEZ VASQUEZ YULEYCI LICET</t>
  </si>
  <si>
    <t>VEGA CASTRO LUIS FERNANDO</t>
  </si>
  <si>
    <t>VEGA CASTRO YONEL ORLANDO</t>
  </si>
  <si>
    <t>VELA DIAZ JOSE STEVEN</t>
  </si>
  <si>
    <t>VENTURA GARCIA TANIA LETICIA</t>
  </si>
  <si>
    <t>VERGARA NAZARIO JHONATAN ALEXANDER</t>
  </si>
  <si>
    <t>VICENTE CRUZ MONICA ELIZABETH</t>
  </si>
  <si>
    <t>VIDAL CHIHUALA JAZMINE ISABEL</t>
  </si>
  <si>
    <t>VILELA PINILLOS MANUEL GIANCARLO</t>
  </si>
  <si>
    <t>VILLALVA MURRUGARRA DENISSE NATALY</t>
  </si>
  <si>
    <t>VILLANUEVA MONTEAGUDO RONAL ALBERTO</t>
  </si>
  <si>
    <t>VILLANUEVA ROCA IRIS JUDID</t>
  </si>
  <si>
    <t>VILLARREAL BARDALES GIULIANA ELIZABETH KAT</t>
  </si>
  <si>
    <t>VILLARREAL BARDALES GIULIANA ELIZABETH KATHER</t>
  </si>
  <si>
    <t>YABAR ROSALES EDGAR ABEL</t>
  </si>
  <si>
    <t>YZAGUIRRE ABANTO CHRISTIAN EDINSON ROBERTO</t>
  </si>
  <si>
    <t>ZAMORA AROCA CHRISTIAN JAMES</t>
  </si>
  <si>
    <t>ZARE PASTOR ROCIO DEL PILAR</t>
  </si>
  <si>
    <t>ZAVALA LEON DEBORATH SAMANTA</t>
  </si>
  <si>
    <t>ZAVALETA REYES BRAYAN JUNIOR GUILLERMO</t>
  </si>
  <si>
    <t>ZELAYA RIVERA ANGELICA MIRLEY</t>
  </si>
  <si>
    <t>413 SALUD ASCOPE</t>
  </si>
  <si>
    <t>CAS REGULAR LEY Nº 31131</t>
  </si>
  <si>
    <t>SEMINARIO MENDOZA ROCIO DEL PILAR</t>
  </si>
  <si>
    <t>SUPERIOR TECNICO</t>
  </si>
  <si>
    <t>GUTIERREZ RAMIREZ GEORGINA ROSMERY</t>
  </si>
  <si>
    <t>ELLEN MORILLO ERNESTINA ROSA ISABEL</t>
  </si>
  <si>
    <t>PELAEZ HUACANJULCA LENNY ELIZABETH</t>
  </si>
  <si>
    <t>ASUNCION MERCADO JESUS ROSMERY</t>
  </si>
  <si>
    <t>CABALLERO GONZALES VANESSA LISSETH</t>
  </si>
  <si>
    <t>LULICHAC MINEZ LUZ MARIA</t>
  </si>
  <si>
    <t>MENDO HUALTIBAMBA CARLOS ANDRES</t>
  </si>
  <si>
    <t>SECUNDARIA COMPLETO</t>
  </si>
  <si>
    <t>CHUQUIPOMA LESCANO GRETTA CAROLINA</t>
  </si>
  <si>
    <t>COSAVALENTE FLORES CARMEN ELIZABETH</t>
  </si>
  <si>
    <t>FLORES MORENO YESICA YESENIA</t>
  </si>
  <si>
    <t>MENDOZA NAVARRETE DE BAUTISTA MARIA ISABEL</t>
  </si>
  <si>
    <t>MORENO PACHAMANGO SILVANA DEL ROCIO</t>
  </si>
  <si>
    <t>SANCHEZ FERNANDEZ EDDY MARLON</t>
  </si>
  <si>
    <t>45,600.00</t>
  </si>
  <si>
    <t>BAZAN RODRIGUEZ ERWIN HENRY</t>
  </si>
  <si>
    <t>CAPACITACION EN ALMACENES Y LOGISTICA</t>
  </si>
  <si>
    <t>CASTRO RAMIREZ CARLOS EDUARDO</t>
  </si>
  <si>
    <t>CHALAN CIRIACO HOWARD WILSON</t>
  </si>
  <si>
    <t>CHUQUIRUNA BAUTISTA CARMEN DEL PILAR</t>
  </si>
  <si>
    <t>CHUQUIRUNA LEON HILDEMARO ALEXANDER</t>
  </si>
  <si>
    <t>DIAZ VITTERY VICTOR HUGO</t>
  </si>
  <si>
    <t>JAVE VITTERY CARLOS ENRIQUE</t>
  </si>
  <si>
    <t>LLERENA ARANA JULIO CESAR</t>
  </si>
  <si>
    <t>MUÑOZ CABRERA DEYSI YAQUELIN</t>
  </si>
  <si>
    <t>MUÑOZ CABRERA MERY ELIZABETH</t>
  </si>
  <si>
    <t>YESQUEN AGUILAR NORELIA ELIZABETH</t>
  </si>
  <si>
    <t>TECNICO ASISTENTE ADMINISTRATIVO</t>
  </si>
  <si>
    <t>ABANTO FLORES HUGO ANTONIO</t>
  </si>
  <si>
    <t>LIC. PSICOLOGO(A)</t>
  </si>
  <si>
    <t>ABANTO QUISPE LOURDES MARIA LAURA</t>
  </si>
  <si>
    <t>ACUÑA SHARDIN LIZ VANESSA</t>
  </si>
  <si>
    <t>LIC. ENFERMERA(O)</t>
  </si>
  <si>
    <t>ALIAGA SANCHEZ CRISTIAN ALEXIS</t>
  </si>
  <si>
    <t>ARMAS VENEROS LOIZ YNDIRA</t>
  </si>
  <si>
    <t>LIC. EDUCACION INICIAL</t>
  </si>
  <si>
    <t>CABRERA CARDENAS CYNTHIA PAOLA</t>
  </si>
  <si>
    <t>CARRASCO SUAREZ NERNI SHEILA</t>
  </si>
  <si>
    <t>DIAZ SALAZAR JAHAIRA ANTONELLA</t>
  </si>
  <si>
    <t>FLORES ACOSTA LISANKA JANETH</t>
  </si>
  <si>
    <t>GARCIA MERCADO LUZ JOHANA</t>
  </si>
  <si>
    <t>LLERENA SANCHEZ YENNY ORMELIN</t>
  </si>
  <si>
    <t>MEDINA JIMENEZ MIRTHA PAOLA</t>
  </si>
  <si>
    <t>LIC. ASISTENTA SOCIAL</t>
  </si>
  <si>
    <t>MIRANDA JIMENEZ CINTHYA LIZBETH</t>
  </si>
  <si>
    <t>MOSTACERO ATO CARMEN ROSA</t>
  </si>
  <si>
    <t>RIOS PEREZ BELGICA LIZETH</t>
  </si>
  <si>
    <t>RUIZ SALAZAR LIZZBETH MARDELI</t>
  </si>
  <si>
    <t>SANTIAGO LEYVA DARLYG MILLE</t>
  </si>
  <si>
    <t>VARGAS CARRASCO CINTHIA YOLANDA</t>
  </si>
  <si>
    <t>VASQUEZ SALVADOR ALEXIS IVAN</t>
  </si>
  <si>
    <t>MC. PSIQUIATRA</t>
  </si>
  <si>
    <t>ZULUETA PLASENCIA CHRISTIAN MAXIMO ALEXIS</t>
  </si>
  <si>
    <t>ABANTO ROBLES SAIRA CARMELA</t>
  </si>
  <si>
    <t>CHUQUIRUNA LEIVA PATRICIA ELIZBET</t>
  </si>
  <si>
    <t>DIAZ AYESTA LIZ EVELYN</t>
  </si>
  <si>
    <t>DIAZ SALAZAR MARIA RICARDINA</t>
  </si>
  <si>
    <t>EXALTACION SAAVEDRA JHON JARLY</t>
  </si>
  <si>
    <t>FLORES HUACCHA RONALD EDGAR</t>
  </si>
  <si>
    <t>GUTIERREZ ALFARO OLIVIA DELIDIA</t>
  </si>
  <si>
    <t>HUACCHA MORENO ANDREA</t>
  </si>
  <si>
    <t>LEON ALTAMIRANO KELLY NURY</t>
  </si>
  <si>
    <t>LEZCANO LEZAMA JENIFER PAOLA</t>
  </si>
  <si>
    <t>MANCHAY NEYRA KARLA JANET MARCELA</t>
  </si>
  <si>
    <t>PAREDES DIAZ CESAR ALBERTO</t>
  </si>
  <si>
    <t>RODRIGUEZ MUÑOZ EVELYN LIZETH</t>
  </si>
  <si>
    <t>RONCAL ROMERO ROSA MARIA</t>
  </si>
  <si>
    <t>SEIJAS RUIZ CAROLA DEL CARMEN</t>
  </si>
  <si>
    <t>SOLAR SALDAÑA DE ORBEGOSO SILVIA ANALI</t>
  </si>
  <si>
    <t>VIGO CUZCO CYNTHIA ELIZABETH</t>
  </si>
  <si>
    <t>TECNICO EN TERAPIA OCUPACIONAL</t>
  </si>
  <si>
    <t>RODRIGUEZ FLORIAN JHONNY JESUS</t>
  </si>
  <si>
    <t>VILLANUEVA FERNANDEZ NOLBERTO</t>
  </si>
  <si>
    <t>ROBLES PASTOR MARY DANNA</t>
  </si>
  <si>
    <t>FARIAS ROSALES ANTHONY JIMMY</t>
  </si>
  <si>
    <t>GUTIERREZ MARTINEZ DE FLORES LEYDEE ANN</t>
  </si>
  <si>
    <t>JULCA GUERRERO ROSA ANALI</t>
  </si>
  <si>
    <t>60,300.00</t>
  </si>
  <si>
    <t>REYES HILARIO DE CABRERA SHEYLA MELISSA</t>
  </si>
  <si>
    <t>LIC. NUTRICION</t>
  </si>
  <si>
    <t>SANTILLAN ALAYO ANTONIO JOSE RUBEN</t>
  </si>
  <si>
    <t>ALCANTARA ALCANTARA NICKY ALBERTO</t>
  </si>
  <si>
    <t>CASTILLO PACHAMANGO DE URIOL NATALI MARIANELL</t>
  </si>
  <si>
    <t>ESQUIVEL JULCA MARIA VERONICA</t>
  </si>
  <si>
    <t>ALCALDE MENDOZA TOMAS</t>
  </si>
  <si>
    <t>GONZALES LEON ANA CECILIA</t>
  </si>
  <si>
    <t>CARRASCO PINEDO MARGARITA YOLANDA</t>
  </si>
  <si>
    <t>ALCANTARA CASTAÑEDA CATALINA MAFALDA</t>
  </si>
  <si>
    <t>RODRIGUEZ LAYZA MARCOS DANIEL</t>
  </si>
  <si>
    <t>VILLANUEVA REYES ANABEL JENESY</t>
  </si>
  <si>
    <t>VALLADARES SANTISTEBAN SEGUNDO MANUEL</t>
  </si>
  <si>
    <t>CAS TEMPORAL LEY Nº 31538</t>
  </si>
  <si>
    <t>ALBA TOLENTINO MARTHA GUADALUPE</t>
  </si>
  <si>
    <t>CASTILLO SILVA SHANIK NEILE</t>
  </si>
  <si>
    <t>50,400.00</t>
  </si>
  <si>
    <t>GARCIA ALZA CORAL PERLA CELESTE</t>
  </si>
  <si>
    <t>LLUNCOR SAMAME MARCIA FRANCESCA DE LOS MILAGR</t>
  </si>
  <si>
    <t>MORAN HUAÑAP YAJAIRA LISSET</t>
  </si>
  <si>
    <t>LEON ESTRADA LUIS ENRIQUE</t>
  </si>
  <si>
    <t>MUÑOZ AGUILAR FANNY</t>
  </si>
  <si>
    <t>SALDAÑA VERASTEGUI BLANCA YSABEL</t>
  </si>
  <si>
    <t>YRRIBARREN VARGAS JHONNY JAHIL</t>
  </si>
  <si>
    <t>BAZAN CORREA IRIS</t>
  </si>
  <si>
    <t>BAEZ QUIAG SEGUNDO JESUS</t>
  </si>
  <si>
    <t>LEIVA DIAZ JENNIFFER EDITH</t>
  </si>
  <si>
    <t>PINEDO GARCIA FIORELLA MAGDALENA DEL RIO</t>
  </si>
  <si>
    <t>QUISPE CUENTAS CRISTOPHER ALEXANDER</t>
  </si>
  <si>
    <t>BOY CASTILLO GLORIA OLINDA</t>
  </si>
  <si>
    <t>GALLARDO TRUJILLO KARLITA LIZBETH</t>
  </si>
  <si>
    <t>ORTIZ ALVA PAMELA IVONNE</t>
  </si>
  <si>
    <t>VARGAS TERRONES ROSA DEL PILAR</t>
  </si>
  <si>
    <t>CORTEZ ROMERO ISABEL</t>
  </si>
  <si>
    <t>DE LA MELENA FERNANDEZ ROSA LINDA</t>
  </si>
  <si>
    <t>FERNANDEZ NAVARRETE MIGUEL ENRIQUE</t>
  </si>
  <si>
    <t>MARTINEZ ARMAS JOSE JERSON JUNIOR</t>
  </si>
  <si>
    <t>MEDINA VASQUEZ BIANCA ALEJANDRINA STEFANY</t>
  </si>
  <si>
    <t>PONGO CHOTON GABRIELA MARIA</t>
  </si>
  <si>
    <t>RODRIGUEZ HUACCHA CESAR ANTONIO</t>
  </si>
  <si>
    <t>SANTOS MONTERO WENDY YAJHAYRA</t>
  </si>
  <si>
    <t>AGUILAR CERQUIN MORELIA VERENISE</t>
  </si>
  <si>
    <t>ALVA ANGULO ZARELA YASMIN</t>
  </si>
  <si>
    <t>ARMAS PLASENCIA EDWARD ENRIQUE</t>
  </si>
  <si>
    <t>CIRIACO RODRIGUEZ MARIA JULLIANA</t>
  </si>
  <si>
    <t>CONDOR OLORTIGA TANIA MARIBEL</t>
  </si>
  <si>
    <t>COTRINA QUISPE LESLI CECILIA</t>
  </si>
  <si>
    <t>ACUÑA MARIÑOS YESSICA YESENIA</t>
  </si>
  <si>
    <t>AGUILAR AGUILAR JESUS ANGEL</t>
  </si>
  <si>
    <t>ASENCIO REYES TANIA LIBERTAD</t>
  </si>
  <si>
    <t>CARRION PASTOR YULIANA ELIZABETH</t>
  </si>
  <si>
    <t>CHAVARRI TRONCOSO KAREN JEANNETTE</t>
  </si>
  <si>
    <t>DIAZ CRUZADO KATIA ELISSET</t>
  </si>
  <si>
    <t>ESPINOZA RODRIGUEZ PEDRO ROBERT</t>
  </si>
  <si>
    <t>ESTACIO SANCHEZ REBECA JENNIFFER</t>
  </si>
  <si>
    <t>FLORES ENCO MANHIORY LIZBETH</t>
  </si>
  <si>
    <t>GARCIA GUTIERREZ ROSSY YSABEL</t>
  </si>
  <si>
    <t>GUZMAN BEJARANO LIZET YANET</t>
  </si>
  <si>
    <t>HOLGUIN NEIRA JUNIOR ANDRES</t>
  </si>
  <si>
    <t>MEDINA VASQUEZ KATHERINE MARITA ELIZABETH</t>
  </si>
  <si>
    <t>MERINO CAMACHO AURORA ISABEL</t>
  </si>
  <si>
    <t>OBESTO RODRIGUEZ KATIA ELIZABETH</t>
  </si>
  <si>
    <t>OTAZU GORDILLO BLANCA LEONOR</t>
  </si>
  <si>
    <t>PASTOR MURILLO DE REYES MARIAM JOVANNIE</t>
  </si>
  <si>
    <t>REQUELME RUIZ CECILIA ELIANA</t>
  </si>
  <si>
    <t>SALIRROSAS CERNA FRANKLIN ESTEBAN</t>
  </si>
  <si>
    <t>MEDICO GINECO-OBSTETRA</t>
  </si>
  <si>
    <t>129,600.00</t>
  </si>
  <si>
    <t>SANDOVAL LESCANO PEDRO ANDRES</t>
  </si>
  <si>
    <t>TERRONES HORNA CARMEN JANE</t>
  </si>
  <si>
    <t>VASQUEZ SICCHA PATRICIA KATHERINE</t>
  </si>
  <si>
    <t>VERGARA QUISPE FLORENCIA ELEANY</t>
  </si>
  <si>
    <t>YARLEQUE CRUZ ROMY MARILYN</t>
  </si>
  <si>
    <t>AMAYA DIAZ DE GUTIERREZ LILI JACKELINE</t>
  </si>
  <si>
    <t>AMAYA PLASENCIA ERICK ARMANDO</t>
  </si>
  <si>
    <t>BASILIO CARLOS ROSANY MARIBEL</t>
  </si>
  <si>
    <t>BAUTISTA VELEZMORO EDWIN WILLIAM</t>
  </si>
  <si>
    <t>BAZAN SILVA JULIO JUDEF</t>
  </si>
  <si>
    <t>BUENO MUÑOZ SERGIO JOSE LUIS</t>
  </si>
  <si>
    <t>CAMPOS PELAEZ CARLOS ERNESTO</t>
  </si>
  <si>
    <t>CHUQUIPOMA LOPEZ FANNY AMPARO</t>
  </si>
  <si>
    <t>CHUZO FLORES CRISTIAN ANDERSON</t>
  </si>
  <si>
    <t>CRUZ PANTOJA JUAN ANTONIO</t>
  </si>
  <si>
    <t>ESTRADA DEZA GUILLERMO NICOLAS</t>
  </si>
  <si>
    <t>ESTRADA DEZA SEGUNDO MANUEL</t>
  </si>
  <si>
    <t>GARCIA VERGARA JOSE ALONSO FLAVIO</t>
  </si>
  <si>
    <t>GUEVARA COSANATAN JOSE LUIS</t>
  </si>
  <si>
    <t>GUTIERREZ ABANTO LUIS ANTONIO</t>
  </si>
  <si>
    <t>GUTIERREZ ROJAS JOHAN GIAN</t>
  </si>
  <si>
    <t>HUACCHA HUAMAN ZAIDA KRISTHELL</t>
  </si>
  <si>
    <t>HUATAY CACHI WALTER SAUL</t>
  </si>
  <si>
    <t>LEIVA AGUIRRE JESSICA ELIZABETH</t>
  </si>
  <si>
    <t>LEIVA DIAZ LUIS ALBERTO</t>
  </si>
  <si>
    <t>LLANOS ALCANTARA ALEXANDER EDUARDO</t>
  </si>
  <si>
    <t>LLANOS SAAVEDRA SANTOS SERAFINA</t>
  </si>
  <si>
    <t>MEREJILDO COTRINA ESTEBAN</t>
  </si>
  <si>
    <t>MIRANDA MUÑOZ RUTH KARINA</t>
  </si>
  <si>
    <t>MOSTACERO JIMENEZ KARLA JACKELINE</t>
  </si>
  <si>
    <t>MURILLO MEDINA JOSEPH MANUEL</t>
  </si>
  <si>
    <t>PEREZ DIAZ NOEMI ELIZABET</t>
  </si>
  <si>
    <t>QUEREBALU ZAPATA MILAGROS GUADALUPE</t>
  </si>
  <si>
    <t>RAPREY BRONCANO SILVERIO EXON</t>
  </si>
  <si>
    <t>RUIZ VASQUEZ DE CUBEÑAS ESPERANZA DEL CARMEN</t>
  </si>
  <si>
    <t>SALVADOR TELLO CARLOS ALBERTO</t>
  </si>
  <si>
    <t>SOTERO LARA DE ALBITES MARIA DEL PILAR</t>
  </si>
  <si>
    <t>SÁNCHEZ AQUINO ANA DEISY</t>
  </si>
  <si>
    <t>TAPIA HOYOS ALEX GEINER</t>
  </si>
  <si>
    <t>TIRADO TERRONES VANIA ARCELI</t>
  </si>
  <si>
    <t>VALIENTE ROJAS ALICE JACLYNC</t>
  </si>
  <si>
    <t>VASQUEZ TERRONES DEISY ELVIRA</t>
  </si>
  <si>
    <t>VILLENA CULQUICHICON CESAR SEGUNDO</t>
  </si>
  <si>
    <t>YESQUEN AGUILAR ORLANDO WILFREDO</t>
  </si>
  <si>
    <t>AMAYA GARAY DIEGO ALEJANDRO</t>
  </si>
  <si>
    <t>BENAVIDES CARRANZA MADELEYNI</t>
  </si>
  <si>
    <t>CABREJOS RIMARACHIN MILAGROS DEL PILAR</t>
  </si>
  <si>
    <t>LEZAMA LOZANO MAYRA JUDITH</t>
  </si>
  <si>
    <t>LOAYZA SALVATIERRA NATALI MILAGRITOS DE MARIA</t>
  </si>
  <si>
    <t>MARIN CARRANZA JULIA MERY</t>
  </si>
  <si>
    <t>MONTALVAN ROJAS GLORIA MILUSKA</t>
  </si>
  <si>
    <t>PEREDA VILLAJULCA PATRICIA LISETH</t>
  </si>
  <si>
    <t>VILLOSLADA QUEVEDO YESENIA ISABEL</t>
  </si>
  <si>
    <t>ALVARADO SALIRROSAS ANITA MELISSA</t>
  </si>
  <si>
    <t>CASTILLO GALVEZ JOSE ROBERTO</t>
  </si>
  <si>
    <t>CERNA BACA YOVANA YESENIA</t>
  </si>
  <si>
    <t>CIEZA MANTA MANUEL EDUARDO</t>
  </si>
  <si>
    <t>17,040.00</t>
  </si>
  <si>
    <t>DIESTRA JARA HELLEN GIOVANNA</t>
  </si>
  <si>
    <t>ESTRADA DEZA ROSITA ANGELICA</t>
  </si>
  <si>
    <t>GONZALEZ CASTILLO MATEA CATALINA</t>
  </si>
  <si>
    <t>LEON ARANDA MARIA NOEMI</t>
  </si>
  <si>
    <t>PEREZ ZAVALETA LUIS ROBERT</t>
  </si>
  <si>
    <t>POMA CHIRINOS JOSELIN FABIOLA</t>
  </si>
  <si>
    <t>SEMINARIO RAMIREZ CYNTHIA ROSA</t>
  </si>
  <si>
    <t>ROJAS CASTILLO LUZ ELIZABETH</t>
  </si>
  <si>
    <t>DIAZ QUIROZ DIANA CAROLINA</t>
  </si>
  <si>
    <t>MAQUI BARRIOS MELISA DEL ROCIO</t>
  </si>
  <si>
    <t>PAREDES RODRIGUEZ MARIA GIOVANA</t>
  </si>
  <si>
    <t>SALVATIERRA LOZADA NOELIA CONSUELO</t>
  </si>
  <si>
    <t>SANTOS ABANTO SHEYLA PAOLA</t>
  </si>
  <si>
    <t>CHAVEZ COTRINA DALIA YULISA</t>
  </si>
  <si>
    <t>CHAVEZ TORRES JUANA AGRIPINA</t>
  </si>
  <si>
    <t>MOSTACERO RUBIÑOS EDUARDO SEGUNDO</t>
  </si>
  <si>
    <t>SIFUENTES ALFARO LUCERO MILAGRITOS</t>
  </si>
  <si>
    <t>VILLALOBOS COTRINA ROSA</t>
  </si>
  <si>
    <t>ZAVALETA BUENO RONALD GERARDO</t>
  </si>
  <si>
    <t>AGUIRRE MENDOZA NATALIE DORIS DEL PILAR</t>
  </si>
  <si>
    <t>ALDAVE LAZARO KEVIN JOSETH</t>
  </si>
  <si>
    <t>ASENJO MEJIA ROSITA ELIZABETH</t>
  </si>
  <si>
    <t>ESCOBEDO ACOSTA JUNIOR JHONATAN</t>
  </si>
  <si>
    <t>PLASENCIA MEDINA JESUS VERANIS</t>
  </si>
  <si>
    <t>RAMOS SEGURA BILLY JEAN</t>
  </si>
  <si>
    <t>RODRIGUEZ MENDEZ CRHISTINA ELIZABETH</t>
  </si>
  <si>
    <t>RODRIGUEZ MORENO VANEZA ANALI</t>
  </si>
  <si>
    <t>SANTISTEBAN PESANTES ELVA ROSA</t>
  </si>
  <si>
    <t>TERRONES CUEVA MARY OTILIA</t>
  </si>
  <si>
    <t>VASQUEZ TANDAYPAN ANA</t>
  </si>
  <si>
    <t>ALDANA GARCIA DAMARYS DEL CARMEN</t>
  </si>
  <si>
    <t>CABANILLAS DURAND SANDRA YLEIM</t>
  </si>
  <si>
    <t>CHAVEZ PAREDES HEYDER JONEL</t>
  </si>
  <si>
    <t>DEZA SANCHEZ ODALIS MELIZA</t>
  </si>
  <si>
    <t>ESPINOZA PAIRAZAMAN CARITO JOVANA</t>
  </si>
  <si>
    <t>FLORES RODRIGUEZ CARLOS ALBERTO</t>
  </si>
  <si>
    <t>GUZMAN MEDINA ANA MARIA LEONOR</t>
  </si>
  <si>
    <t>HUATAY CACHI JEAN CARLOS HERNAN</t>
  </si>
  <si>
    <t>JAVE RISCO SEGUNDO FRANCISCO</t>
  </si>
  <si>
    <t>LEON RAMIREZ JANETT JUANA</t>
  </si>
  <si>
    <t>MOLINA RAMIREZ DE ALCANTARA OLENKA DOLORES</t>
  </si>
  <si>
    <t>SALDAÑA ARQUEROS CARLOS EDUARDO</t>
  </si>
  <si>
    <t>YEPES ANGULO JHOEL ALEXANDER</t>
  </si>
  <si>
    <t>CASANA RODRIGUEZ DAVID MANUEL</t>
  </si>
  <si>
    <t>CASTRO ESPINOLA ANGELITA YARITZA</t>
  </si>
  <si>
    <t>JUAREZ ORELLANA JENNY MERCEDES</t>
  </si>
  <si>
    <t>MARIN CAMPOS DENISSE JANETH</t>
  </si>
  <si>
    <t>QUINTANA ALFARO LOURDES TATIANA</t>
  </si>
  <si>
    <t>BAUTISTA ARMAS JESSICA MARGOT</t>
  </si>
  <si>
    <t>COSANATAN LESCANO NOHELY DEL PILAR</t>
  </si>
  <si>
    <t>DIAZ ACEVEDO DEISY ANALY</t>
  </si>
  <si>
    <t>GALLARDO MANTILLA MILTON FREDDY</t>
  </si>
  <si>
    <t>SANCHEZ MORENO HADAD RUSVEL</t>
  </si>
  <si>
    <t>CHUQUIZAPON QUIROZ EDITH ALONDRA</t>
  </si>
  <si>
    <t>CAMPOS ACOSTA EDWARD HEBERTH</t>
  </si>
  <si>
    <t>DIAZ PISCOYA ERNESTO YRWIN</t>
  </si>
  <si>
    <t>MAMANI HERRERA PATRICIA MIRELLY</t>
  </si>
  <si>
    <t>MARCHENA CASTILLO ANA CLAUDIA</t>
  </si>
  <si>
    <t>CORDERO JAVIER GABRIELA ALEXANDRA</t>
  </si>
  <si>
    <t>DIAZ PAREDES CAROL ESTEFANY</t>
  </si>
  <si>
    <t>GIL JULCA ROSA MARIA</t>
  </si>
  <si>
    <t>SOTERO SANCHEZ ROSA ELVIRA</t>
  </si>
  <si>
    <t>URIOL LEON ELCI ANANI</t>
  </si>
  <si>
    <t>MOYA VEGA SARA MERCEDES</t>
  </si>
  <si>
    <t>RAMOS CASTILLO JOSE ROBERTO</t>
  </si>
  <si>
    <t>414 SALUD GRAN CHIMU</t>
  </si>
  <si>
    <t>CAS-1057</t>
  </si>
  <si>
    <t>DIAZ CASTILLO ROBERTO MARTIN</t>
  </si>
  <si>
    <t>CONTRATO N° 01-ADENDA 6</t>
  </si>
  <si>
    <t>CONTRATO N° 01-ADENDA 10</t>
  </si>
  <si>
    <t>CONTRATO N° 02-ADENDA 4</t>
  </si>
  <si>
    <t>TECNICA DE NFERMERIA</t>
  </si>
  <si>
    <t>GUTIERREZ SAGASTEGUI ROXANA JANNETT</t>
  </si>
  <si>
    <t xml:space="preserve">TECNICA DE ENFERMRIA </t>
  </si>
  <si>
    <t>CONTRATO N° 03-ADENDA 4</t>
  </si>
  <si>
    <t>CONTRATO N° 85-ADENDA 1</t>
  </si>
  <si>
    <t>CONTRATO N° 85-ADENDA 5</t>
  </si>
  <si>
    <t>LEON GUEVARA MARIA DEL CARMEN</t>
  </si>
  <si>
    <t>CONTRATO N° 04-ADENDA 6</t>
  </si>
  <si>
    <t>CONTRATO N° 04-ADENDA 9</t>
  </si>
  <si>
    <t>TRABAJADOR  DE SERVICIOS</t>
  </si>
  <si>
    <t>MIRANDA BOBADILLA ANGEL MARIO</t>
  </si>
  <si>
    <t>CONTRATO N° 05-ADENDA 6</t>
  </si>
  <si>
    <t>CONTRATO N° 05-ADENDA  10</t>
  </si>
  <si>
    <t>MIRANDA BOBADILLA HILVER ALADINO</t>
  </si>
  <si>
    <t>CONTRATO N° 06-ADENDA 6</t>
  </si>
  <si>
    <t>CONTRATO N° 06-ADENDA 10</t>
  </si>
  <si>
    <t>NIQUEN SALAZAR MARIA ALEJANDRA</t>
  </si>
  <si>
    <t>CONTRATO N° 07-ADENDA 1</t>
  </si>
  <si>
    <t>SANCHEZ TISNADO DENIS ANDREE</t>
  </si>
  <si>
    <t>CONTRATO N° 01-2021-ADENDA N° 6</t>
  </si>
  <si>
    <t>CONTRATO N° 01-2021-ADENDA N° 10</t>
  </si>
  <si>
    <t>CONTRATO N° 02-2021-ADENDA N° 4</t>
  </si>
  <si>
    <t>TECNICA EN ENFERMERIA</t>
  </si>
  <si>
    <t>TECNICO ENE ENFERMRIA</t>
  </si>
  <si>
    <t>CONTRATO N° 03-2021-ADENDA N° 4</t>
  </si>
  <si>
    <t>CONTRATO N° 04-2021-ADENDA N° 6</t>
  </si>
  <si>
    <t>CONTRATO N° 04-2021-ADENDA N° 9</t>
  </si>
  <si>
    <t>CONTRATO N° 05-2021-ADENDA N° 6</t>
  </si>
  <si>
    <t>CONTRATO N° 05-2021-ADENDA N° 10</t>
  </si>
  <si>
    <t>CONTRATO N° 06-2021-ADENDA N° 6</t>
  </si>
  <si>
    <t>CONTRATO N° 07-2021-ADENDA N° 1</t>
  </si>
  <si>
    <t>CONTRATO N° 08-2021-ADENDA N° 1</t>
  </si>
  <si>
    <t>VASQUEZ ESCOBEDO BLANCA EUNISE</t>
  </si>
  <si>
    <t>CONTRATO N° 09-2021-ADENDA N° 1</t>
  </si>
  <si>
    <t>BOBADILLA ALVA JHON CARLOS</t>
  </si>
  <si>
    <t>CONTRATO N° 10-2021-ADENDA N° 3</t>
  </si>
  <si>
    <t>REYES SANCHEZ ANGEL JAVIER</t>
  </si>
  <si>
    <t>CONTRATO N° 11-2021-ADENDA N° 6</t>
  </si>
  <si>
    <t>CONTRATO N° 11-2021-ADENDA N° 10</t>
  </si>
  <si>
    <t>PLASENCIA CABOSMALON KATHERINE</t>
  </si>
  <si>
    <t>CONTRATO N° 12-2021-ADENDA N° 6</t>
  </si>
  <si>
    <t>CONTRATO N° 12-2021-ADENDA N° 10</t>
  </si>
  <si>
    <t>CRUZ POLO ALIS ANGGIE PAMELA</t>
  </si>
  <si>
    <t>CONTRATO N° 13-2021-ADENDA N° 6</t>
  </si>
  <si>
    <t>CONTRATO N° 13-2021-ADENDA N° 10</t>
  </si>
  <si>
    <t>DIAZ GUTIERREZ LIZETH JULUISA</t>
  </si>
  <si>
    <t>CONTRATO N° 14-2021-ADENDA N° 6</t>
  </si>
  <si>
    <t>CONTRATO N° 14-2021-ADENDA N° 10</t>
  </si>
  <si>
    <t>SUCASAIRE SUCASAIRE EDGAR RENE</t>
  </si>
  <si>
    <t>CONTRATO N° 15-2021</t>
  </si>
  <si>
    <t>VILLANUEVA DE LA CRUZ FREDY ALEXANDER</t>
  </si>
  <si>
    <t>CONTRATO N° 16-2021-ADENDA N° 6</t>
  </si>
  <si>
    <t>CONTRATO N° 12-2022-ADENDA N° 3</t>
  </si>
  <si>
    <t>GONZALES ALAYO SAYRI ELIZABETH</t>
  </si>
  <si>
    <t>CONTRATO N° 17-2021-ADENDA N° 2</t>
  </si>
  <si>
    <t>JAUREGUI CRUZ NORIS JANNET</t>
  </si>
  <si>
    <t>CONTRATO N° 18-2021-ADENDA N° 6</t>
  </si>
  <si>
    <t>IZQUIERDO ALCANTARA JHOANA CATHERINE</t>
  </si>
  <si>
    <t>CONTRATO N° 19-2021-ADENDA N° 6</t>
  </si>
  <si>
    <t>CONTRATO N° 19-2021-ADENDA N° 10</t>
  </si>
  <si>
    <t>CONTRATO N° 20-2021-ADENDA N°1</t>
  </si>
  <si>
    <t>HORNA AREDO LUIS MIGUEL</t>
  </si>
  <si>
    <t>CONTRATO N° 21-2021</t>
  </si>
  <si>
    <t>SANCHEZ PAREDES KEVIN JOEL</t>
  </si>
  <si>
    <t>CONTRATO N° 22-2021-ADENDA N° 6</t>
  </si>
  <si>
    <t>CONTRATO N° 22-2021-ADENDA N° 10</t>
  </si>
  <si>
    <t>CONTRATO N° 23-2021-ADENDA N° 2</t>
  </si>
  <si>
    <t>ORBEGOSO NORIEGA MARIETTA VICTORIA LAYLI</t>
  </si>
  <si>
    <t>CONTRATO N° 24-2021-ADENDA N° 6</t>
  </si>
  <si>
    <t>CONTRATO N° 24-2021-ADENDA N° 10</t>
  </si>
  <si>
    <t>DIAZ PLASENCIA CARLOS DANTE</t>
  </si>
  <si>
    <t>CONTRATO N° 25-2021</t>
  </si>
  <si>
    <t>PAREDES ALCANTARA JORGE CARLOS</t>
  </si>
  <si>
    <t>CONTRATO N° 26-2021-ADENDA N° 6</t>
  </si>
  <si>
    <t>CONTRATO N° 10-2022-ADENDA N° 3</t>
  </si>
  <si>
    <t>NUNJA MELQUIADES ESTHER NOEMI</t>
  </si>
  <si>
    <t>CONTRATO N° 27-2021-ADENDA N° 6</t>
  </si>
  <si>
    <t>CONTRATO N° 27-2021-ADENDA N° 10</t>
  </si>
  <si>
    <t>ARTHUR ALEJANDRO GONZALES LEON</t>
  </si>
  <si>
    <t>CONTRATO N° 28-2021</t>
  </si>
  <si>
    <t>RIOS MORENO JOSE OSWAL</t>
  </si>
  <si>
    <t>CONTRATO N° 29-2021-ADENDA N° 6</t>
  </si>
  <si>
    <t>CONTRATO N° 28-2021-ADENDA N° 10</t>
  </si>
  <si>
    <t>TECNICO DE ENFERMERIA</t>
  </si>
  <si>
    <t>DE LA CRUZ GONZALES LUCIO FLORECIENDO</t>
  </si>
  <si>
    <t>CONTRATO N° 30-2021-ADENDA N° 6</t>
  </si>
  <si>
    <t>CONTRATO N° 30-2021-ADENDA N° 10</t>
  </si>
  <si>
    <t>RODRIGUEZ PAREDES JORDY JEAN PIERRE</t>
  </si>
  <si>
    <t>CONTRATO N° 31-2021-ADENDA N° 1</t>
  </si>
  <si>
    <t>BOBADILLA ALVA TANI ARNALDO</t>
  </si>
  <si>
    <t>CONTRATO N° 32-2021-ADENDA N° 5</t>
  </si>
  <si>
    <t>CONTRATO N° 32-2021-ADENDA N° 9</t>
  </si>
  <si>
    <t>RODRIGUEZ PEREZ ROXANA OLIVIA</t>
  </si>
  <si>
    <t>CONTRATO N° 33-2021-ADENDA N° 3</t>
  </si>
  <si>
    <t>CONTRATO N° 34</t>
  </si>
  <si>
    <t>ALVA GALVEZ ROSA ELIZABETH</t>
  </si>
  <si>
    <t>CONTRATO N° 35-2021-ADENDA N° 5</t>
  </si>
  <si>
    <t>CONTRATO N° 35-2021-ADENDA N° 9</t>
  </si>
  <si>
    <t>CONTRATO N° 36-2021-ADENDA N° 1</t>
  </si>
  <si>
    <t>TERRONES LEON NADIA YHISELLY</t>
  </si>
  <si>
    <t>CONTRATO N° 37-2021-ADENDA N° 2</t>
  </si>
  <si>
    <t>MIRANDA SIGUAS CARLOS ANTONIO</t>
  </si>
  <si>
    <t>CONTRATO N° 38-2021-ADENDA N° 4</t>
  </si>
  <si>
    <t>CONTRATO N° 38-2021-ADENDA N° 8</t>
  </si>
  <si>
    <t>NUÑEZ INFANTES MILEYDI</t>
  </si>
  <si>
    <t>CONTRATO N° 39-2021-ADENDA N° 2</t>
  </si>
  <si>
    <t>DIAZ AGUILAR KLEVER JOEL</t>
  </si>
  <si>
    <t>CONTRATO N° 40-2021-ADENDA N° 4</t>
  </si>
  <si>
    <t>CONTRATO N° 40-2021-ADENDA N° 8</t>
  </si>
  <si>
    <t>LOZADA CULQUITANTE LETICIA SOLEDAD</t>
  </si>
  <si>
    <t>CONTRATO N° 41-2021-ADENDA N° 2</t>
  </si>
  <si>
    <t>CONTRATO N° 42-2021-ADENDA N° 2</t>
  </si>
  <si>
    <t>GONZALES HUAYA AIRAM LOURDES</t>
  </si>
  <si>
    <t>CONTRATO N° 43-2021-ADENDA N° 2</t>
  </si>
  <si>
    <t>ESPINOZA SALDAÑA ELIANA ELENA</t>
  </si>
  <si>
    <t>CONTRATO N° 44-2021-ADENDA N° 3</t>
  </si>
  <si>
    <t>ALVA MIRANDA TANIA JULISSA</t>
  </si>
  <si>
    <t>CONTRATO N° 45-2021-ADENDA N° 6</t>
  </si>
  <si>
    <t>CONTRATO N° 88-2021-ADENDA N° 5</t>
  </si>
  <si>
    <t>CONTRATO N° 46-2021</t>
  </si>
  <si>
    <t>DE LA CRUZ ANHUAMAN LUCIA MARIELA</t>
  </si>
  <si>
    <t>CONTRATO N° 47-2021-ADENDA N° 4</t>
  </si>
  <si>
    <t>QUIROZ ARELLANO BONY MELISA</t>
  </si>
  <si>
    <t>CONTRATO N° 48-2021</t>
  </si>
  <si>
    <t>CORNELIO HINOSTROZA KATTERINE JOHANA</t>
  </si>
  <si>
    <t>CONTRATO N° 49-2021-ADENDA N° 4</t>
  </si>
  <si>
    <t>CONTRATO N° 49-2021-ADENDA N° 08</t>
  </si>
  <si>
    <t>CONTRATO N° 50-2021-ADENDA N° 3</t>
  </si>
  <si>
    <t>VEGA ARQUEROS SALLIE ANGELA</t>
  </si>
  <si>
    <t>CONTRATO N° 51-2021-ADENDA N° 3</t>
  </si>
  <si>
    <t>GOICOCHEA ABURTO EILEEN XIMENA</t>
  </si>
  <si>
    <t>CONTRATO N° 52-2021-ADENDA N° 4</t>
  </si>
  <si>
    <t>CONTRATO N° 52-2021-ADENDA N° 8</t>
  </si>
  <si>
    <t>GAMBOA GRANDA JERSON JOSHIMAR</t>
  </si>
  <si>
    <t>CONTRATO N° 53-2021-ADENDA N° 5</t>
  </si>
  <si>
    <t>CONTRATO N° 53-2021-ADENDA N° 8</t>
  </si>
  <si>
    <t>BORJAS ALDAMAS LUCERO</t>
  </si>
  <si>
    <t>CONTRATO N° 54-2021</t>
  </si>
  <si>
    <t>ROJAS BRINGAS SANDY PAMELA</t>
  </si>
  <si>
    <t>CONTRATO N° 56-2021</t>
  </si>
  <si>
    <t>BRAVO SENOSAIN JAIME GROBER</t>
  </si>
  <si>
    <t>CONTRATO N° 57-2021</t>
  </si>
  <si>
    <t>SALUD GRAN CHIMU</t>
  </si>
  <si>
    <t>BALCAZAR SALAS OSCAR LUIS</t>
  </si>
  <si>
    <t>CONTRATO N° 58-2021</t>
  </si>
  <si>
    <t>ALACHA DOLORES ROBERTO CARLOS</t>
  </si>
  <si>
    <t>CONTRATO N° 59-2021</t>
  </si>
  <si>
    <t>LEYVA LOPEZ MILAGROS ARACELI</t>
  </si>
  <si>
    <t>CONTRATO N° 60-2021</t>
  </si>
  <si>
    <t>CERNA PEREZ SEGUNDA JESUS</t>
  </si>
  <si>
    <t>CONTRATO N° 61-2021</t>
  </si>
  <si>
    <t>TEJADA ALVA ROSITA PAHOLA</t>
  </si>
  <si>
    <t>CONTRATO N° 62-2021</t>
  </si>
  <si>
    <t>BOBADILLA GUARNIZ PATRICIA ELIZABETH</t>
  </si>
  <si>
    <t>CONTRATO N° 63-2021</t>
  </si>
  <si>
    <t>HUISA SANCHEZ JUAN MANUEL MARTIN</t>
  </si>
  <si>
    <t>CONTRATO N° 64-2021</t>
  </si>
  <si>
    <t>CONTRATO N° 65-2021-ADENDA N° 2</t>
  </si>
  <si>
    <t>CONTRATO N° 65-2021-ADENDA N° 06</t>
  </si>
  <si>
    <t>CONTRATO N° 67-2021-ADENDA N° 2</t>
  </si>
  <si>
    <t>AVALOS MENDOZA JULIO MIGUEL</t>
  </si>
  <si>
    <t>CONTRATO N° 68-2021-ADENDA N° 2</t>
  </si>
  <si>
    <t>CONTRATO N° 68-2021-ADENDA N° 6</t>
  </si>
  <si>
    <t>RODRIGUEZ GARCIA JULYZA JEZABEL</t>
  </si>
  <si>
    <t>CONTRATO N° 69-2021-ADENDA N° 2</t>
  </si>
  <si>
    <t>CONTRATO N° 69-2021-ADENDA N° 6</t>
  </si>
  <si>
    <t>SAUCEDO MUÑOZ FIORELA LISETH</t>
  </si>
  <si>
    <t>CONTRATO N° 70-2021</t>
  </si>
  <si>
    <t>DIAZ LEON LUIS FERNANDO</t>
  </si>
  <si>
    <t>CONTRATO N° 71-2021-ADENDA N° 2</t>
  </si>
  <si>
    <t>LEYLA MILAGRITOS FLORIAN PAULINO</t>
  </si>
  <si>
    <t>CONTRATO N° 72-2021-ADENDA N° 1</t>
  </si>
  <si>
    <t>ALCANTARA ANGULO JUSTO DAVID</t>
  </si>
  <si>
    <t>CONTRATO N° 73-2021-ADENDA N° 1</t>
  </si>
  <si>
    <t>TEJADA ALVA ROSITA PAMELA</t>
  </si>
  <si>
    <t>CONTRATO N° 74-2021-ADENDA N° 1</t>
  </si>
  <si>
    <t>MACO CABALLERO MILAGROS MAGALY</t>
  </si>
  <si>
    <t>CONTRATO N° 75-2021</t>
  </si>
  <si>
    <t>DIAZ VILLANUEVA JUDTIH PAOLA</t>
  </si>
  <si>
    <t>CONTRATO N° 76-2021</t>
  </si>
  <si>
    <t>CASTILLO ANGULO JHEYNER STEILER</t>
  </si>
  <si>
    <t>CONTRATO N° 77-2021 --ADENDA N° 1</t>
  </si>
  <si>
    <t>LOREDO RAMOS NELSON RAFAEL</t>
  </si>
  <si>
    <t>CONTRATO N° 78-2021</t>
  </si>
  <si>
    <t>CONTRATO N° 79-2022</t>
  </si>
  <si>
    <t>CASTILLO ALVA LUZ CLARITA</t>
  </si>
  <si>
    <t>CONTRATO N° 80-2021 --ADENDA N° 1</t>
  </si>
  <si>
    <t>RUIZ OLIVARES SAYRA MARIBEL</t>
  </si>
  <si>
    <t>CONTRATO N° 81-2021</t>
  </si>
  <si>
    <t>DIAZ LEON EDY</t>
  </si>
  <si>
    <t>CONTRATO N° 82-2021 --ADENDA N° 1</t>
  </si>
  <si>
    <t>SANCHEZ LEON SARAI ANTONET</t>
  </si>
  <si>
    <t>CONTRATO N° 83-2021 --ADENDA N° 2</t>
  </si>
  <si>
    <t>VALDERRAMA AGUILAR JOHAN PAUL</t>
  </si>
  <si>
    <t>CONTRATO N° 84-2021</t>
  </si>
  <si>
    <t>CONTRATO N° 85-2021 --ADENDA N° 1</t>
  </si>
  <si>
    <t>CONTRATO N° 85-2021-ADENDA N° 4</t>
  </si>
  <si>
    <t>CONTRATO N° 86-2021 - ADENDA N°1</t>
  </si>
  <si>
    <t>CONTRATO N° 86-2021-ADENDA N° 4</t>
  </si>
  <si>
    <t>CONTRATO N° 87-2021 - ADENDA N°1</t>
  </si>
  <si>
    <t>CONTRATO N° 87-2021-ADENDA N° 4</t>
  </si>
  <si>
    <t>TANIA JULISSA ALVA MIRANDA</t>
  </si>
  <si>
    <t>CONTRATO N° 88-2021 - ADENDA N°1</t>
  </si>
  <si>
    <t>NADIA YHISELLY TERRONES LEON</t>
  </si>
  <si>
    <t>CONTRATO N° 89-2021 - ADENDA N°1</t>
  </si>
  <si>
    <t>CONTRATO N° 89-2021-ADENDA N° 5</t>
  </si>
  <si>
    <t>LETICIA SOLEDAD LOZADA CULQUITANTE</t>
  </si>
  <si>
    <t>CONTRATO N° 90-2021 - ADENDA N°1</t>
  </si>
  <si>
    <t>TECNICA DE ENFERMERIA</t>
  </si>
  <si>
    <t>SEGUNDA JESUS CERNA PEREZ</t>
  </si>
  <si>
    <t>CONTRATO N° 91-2021 - ADENDA N°1</t>
  </si>
  <si>
    <t>BAZALAR RAMIREZ MARIET CARMEN</t>
  </si>
  <si>
    <t>CONTRATO N° 92-2021 - ADENDA N°1</t>
  </si>
  <si>
    <t>CONTRATO N° 92-2021 - ADENDA N°5</t>
  </si>
  <si>
    <t>CASTRILLON BOCANEGRA MARIA LUISA</t>
  </si>
  <si>
    <t>CONTRATO N° 93-2021</t>
  </si>
  <si>
    <t>RODRIGUEZ RODRIGUEZ CARMEN NOEMI</t>
  </si>
  <si>
    <t>TECNICA</t>
  </si>
  <si>
    <t>CONTRATO N° 94-2021 - ADENDA N°1</t>
  </si>
  <si>
    <t>CONTRATO N° 94-2021 - ADENDA N°5</t>
  </si>
  <si>
    <t>HUERTAS BRICEÑOS ATENAS YAMELIN</t>
  </si>
  <si>
    <t>CONTRATO N° 95-2021 - ADENDA N°1</t>
  </si>
  <si>
    <t>CONTRATO N° 95-2021 - ADENDA N°5</t>
  </si>
  <si>
    <t>CIEZA MEJIA ANA ABIGAIL</t>
  </si>
  <si>
    <t>CONTRATO N° 96-2021 - INGRESO .13/09/2021 Y RENUNCIO 15/09/2021</t>
  </si>
  <si>
    <t>MARTIN ENRIQUE VERA REVILLA</t>
  </si>
  <si>
    <t>CONTRATO N° 97-2021 - ADENDA N°1</t>
  </si>
  <si>
    <t>CONTRATO N° 97-2021 - ADENDA N°5</t>
  </si>
  <si>
    <t>ESTRADA ARCE JULY CHABELY</t>
  </si>
  <si>
    <t>CONTRATO N° 98-2021 - INGRESO 01/10/2021-RENUNCIO 21/10/2021</t>
  </si>
  <si>
    <t>ALCANTARA PLASENCIA EILYN YULIANA</t>
  </si>
  <si>
    <t>CONTRATO N° 100-2021 - ADENDA N°1</t>
  </si>
  <si>
    <t>CONTRATO N° 100-2021 - ADENDA N°5</t>
  </si>
  <si>
    <t>COSAVALENTE ORDOÑEZ JUANITA</t>
  </si>
  <si>
    <t>CONTRATO N° 101-2021 - ADENDA N°1</t>
  </si>
  <si>
    <t>CONTRATO N° 101-2021 - ADENDA N°5</t>
  </si>
  <si>
    <t>VILCHEZ PASTOR KARLA</t>
  </si>
  <si>
    <t>CONTRATO N° 102-2021 - ADENDA N°1</t>
  </si>
  <si>
    <t>RODRIGUEZ VALLADARES YENINFFER PATRICIA</t>
  </si>
  <si>
    <t>CONTRATO N° 103-2021 - ADENDA N°1</t>
  </si>
  <si>
    <t>CONTRATO N° 103-2021 - ADENDA N°5</t>
  </si>
  <si>
    <t>CONTRATO N° 105-2021 - ADENDA N°1</t>
  </si>
  <si>
    <t>LEON VARGAS LENI ANNEL</t>
  </si>
  <si>
    <t>CONTRATO N° 107-2021 - ADENDA N°1</t>
  </si>
  <si>
    <t>CONTRATO N° 107-2021 - ADENDA N°5</t>
  </si>
  <si>
    <t>TEQUEN GUEVARA VICTOR RAUL</t>
  </si>
  <si>
    <t>CONTRATO N° 108-2021 - ADENDA N°1</t>
  </si>
  <si>
    <t>CONTRATO N° 108-2021 - ADENDA N°5</t>
  </si>
  <si>
    <t>HURTADO SAGASTEGUI PATRICIAJOVANNA</t>
  </si>
  <si>
    <t>CONTRATO N° 109-2021</t>
  </si>
  <si>
    <t>CONTRATO N° 109-2021 - ADENDA N°4</t>
  </si>
  <si>
    <t>GARCIA CASTRO LOURDES ALEJANDRA</t>
  </si>
  <si>
    <t>CONTRATO N° 111 - 2021</t>
  </si>
  <si>
    <t>AGUILAR ESPINO MARISSA NAYELI</t>
  </si>
  <si>
    <t>CONTRATO N° 112-2021</t>
  </si>
  <si>
    <t>PLASENCIA TERRONES MARIA DORIS</t>
  </si>
  <si>
    <t>CONTRATO N° 113-2021 - ADENDA N°1</t>
  </si>
  <si>
    <t>CONTRATO N° 113-2021 - ADENDA N°4</t>
  </si>
  <si>
    <t>MEDICO ESPECIALISTA PEDIATRA</t>
  </si>
  <si>
    <t>ORBEGOSO GAMONAL LUIS ARMANDO</t>
  </si>
  <si>
    <t>CONTRATO N° 114-2021</t>
  </si>
  <si>
    <t>VILLALOBOS MALAVER EDGAR ALEXANDER</t>
  </si>
  <si>
    <t>CONTRATO N° 115-2021</t>
  </si>
  <si>
    <t>CONTRATO N° 115-2021 - ADENDA N°3</t>
  </si>
  <si>
    <t>PEREZ PONCE DANNA PATRICIA</t>
  </si>
  <si>
    <t>CONTRATO N° 116-2021</t>
  </si>
  <si>
    <t>CONTRATO N° 116-2021 - ADENDA N°2</t>
  </si>
  <si>
    <t>CONTRATO N° 117-2021</t>
  </si>
  <si>
    <t>TORRES MUÑANTE JOSE ITALO</t>
  </si>
  <si>
    <t>CONTRATO N° 118-2021</t>
  </si>
  <si>
    <t>ALVA ALAYO IRVING ALFONSO</t>
  </si>
  <si>
    <t>CONTRATO N° 119-2021</t>
  </si>
  <si>
    <t>CONTRATO N° 01-2022 - ADENDA N°3</t>
  </si>
  <si>
    <t>AGUILAR DIAZ FRANCK ALFREDO</t>
  </si>
  <si>
    <t>CONTRATO N° 120-2021</t>
  </si>
  <si>
    <t>CONTRATO N° 121-2021</t>
  </si>
  <si>
    <t>CONTRATO N° 122-2021 - ADENDA N°4</t>
  </si>
  <si>
    <t>MANRIQUE MENDOZA CAROLYN ISABEL</t>
  </si>
  <si>
    <t>CONTRATO N° 122-2021</t>
  </si>
  <si>
    <t>CONTRATO N° 123-2021 - ADENDA N°3</t>
  </si>
  <si>
    <t>GUERRERO BARCO EDTIH MAGALY</t>
  </si>
  <si>
    <t>CONTRATO N° 123-2021</t>
  </si>
  <si>
    <t>PAZ GARCIA CARLOS JESUS</t>
  </si>
  <si>
    <t>CONTRATO N° 125-2021</t>
  </si>
  <si>
    <t>CONTRATO N° 13-2022 - ADENDA N°3</t>
  </si>
  <si>
    <t>LICETT KELLY VALENCIA CERNA</t>
  </si>
  <si>
    <t>CONTRATO N° 126-2021</t>
  </si>
  <si>
    <t>ALCANTARA PAREDES SHEYLA CAROLINA</t>
  </si>
  <si>
    <t>CONTRATO N° 02-2022 - ADENDA N°1</t>
  </si>
  <si>
    <t>PAREDES REYES ALLISON ESTHEFANY</t>
  </si>
  <si>
    <t>CONTRATO N° 03-2022 - ADENDA N°4</t>
  </si>
  <si>
    <t>CONTRATO N° 04-2022- ADENDA N°2</t>
  </si>
  <si>
    <t>VEJARANO FERRER IDANLINDA LAURA</t>
  </si>
  <si>
    <t>CONTRATO N° 05-2022- ADENDA N°2</t>
  </si>
  <si>
    <t>POLO RAMOS BETANIA</t>
  </si>
  <si>
    <t>CONTRATO N° 06-2022- ADENDA N°3</t>
  </si>
  <si>
    <t>HUAMAN JULCA ESTELA</t>
  </si>
  <si>
    <t>CONTRATO N° 07-2022- ADENDA N°3</t>
  </si>
  <si>
    <t>ARANDA RAFAEL DANERIS VANESA</t>
  </si>
  <si>
    <t>CONTRATO N° 08-2022- ADENDA N°1</t>
  </si>
  <si>
    <t>FLORES BAZAURI WALTER DANIEL</t>
  </si>
  <si>
    <t>CONTRATO N° 09-2022- ADENDA N°3</t>
  </si>
  <si>
    <t>TECNICO RADIOLOGO</t>
  </si>
  <si>
    <t>CONTRATO N° 10-2022- ADENDA N°3</t>
  </si>
  <si>
    <t>TECNINO</t>
  </si>
  <si>
    <t>CONTRATO N° 11-2022- ADENDA N°3</t>
  </si>
  <si>
    <t>TISNADO SAGASTEGUI ERICK ROY</t>
  </si>
  <si>
    <t>CONTRATO N° 14-2022</t>
  </si>
  <si>
    <t>CIPRA GILIAN INGRI MARICELI</t>
  </si>
  <si>
    <t>CONTRATO N° 16-2022- ADENDA N°3</t>
  </si>
  <si>
    <t>GINECOLOGA</t>
  </si>
  <si>
    <t>MANTILLA MOSTACERO LOURDES IDUBINA</t>
  </si>
  <si>
    <t>MEDICO ESPECIALISTA GINECOLOGO</t>
  </si>
  <si>
    <t>GINECOLOGO</t>
  </si>
  <si>
    <t>CONTRATO N° 17-2022- ADENDA N°3</t>
  </si>
  <si>
    <t>CHAVEZ VALERIANO MIGUEL ANGEL</t>
  </si>
  <si>
    <t>CONTRATO N° 18-2022- ADENDA N°2</t>
  </si>
  <si>
    <t>MESTANZA MEDINA MILAGROS BEATRIZ</t>
  </si>
  <si>
    <t>CONTRATO N° 19-2022</t>
  </si>
  <si>
    <t>LEON VASQUEZ JOSE EMERSON</t>
  </si>
  <si>
    <t>CONTRATO N° 20-2022- ADENDA N°2</t>
  </si>
  <si>
    <t>VILCA REYES SANTOS DEDICACION</t>
  </si>
  <si>
    <t>CONTRATO N° 21-2022- ADENDA N°2</t>
  </si>
  <si>
    <t>AZABACHE VALERA ROBINSON</t>
  </si>
  <si>
    <t>CONTRATO N° 29-2022</t>
  </si>
  <si>
    <t>CARPIO MI;ANO ILIANA MARILY</t>
  </si>
  <si>
    <t>CONTRATO N° 25-2022- ADENDA N°1</t>
  </si>
  <si>
    <t>CASTRO GRADOS GLADYS VERONICA</t>
  </si>
  <si>
    <t>CONTRATO N° 28-2022</t>
  </si>
  <si>
    <t>CERNA QUISPE ROSMERY CELINDA</t>
  </si>
  <si>
    <t>CONTRATO N° 32-2022</t>
  </si>
  <si>
    <t>CRUZ SARE MARIA ELIZABETH</t>
  </si>
  <si>
    <t>CONTRATO N° 23-2022- ADENDA N°2</t>
  </si>
  <si>
    <t>HIDALGO QUINDE MIRIAN FERNANDA</t>
  </si>
  <si>
    <t>CONTRATO N° 24-2022- ADENDA N°1</t>
  </si>
  <si>
    <t>LINARES VARGAS ROSA ELIZABETH</t>
  </si>
  <si>
    <t>CONTRATO N° 31-2022</t>
  </si>
  <si>
    <t>LOPEZ CABEZUDO DE LICHTY SHAOMI</t>
  </si>
  <si>
    <t>CONTRATO N° 22-2022- ADENDA N°1</t>
  </si>
  <si>
    <t>CONTRATO N° 30-2022</t>
  </si>
  <si>
    <t>AGAPITO ESQUERRE KARLA FIORELLA</t>
  </si>
  <si>
    <t>CONTRATO N° 1-2021- ADENDA N°1 INDETERMINADO</t>
  </si>
  <si>
    <t>AGUILAR DIAZ SUSY JUDITH</t>
  </si>
  <si>
    <t>CONTRATO N° 2-2021- ADENDA N°1 NDETERMINADO</t>
  </si>
  <si>
    <t>AGUILAR FLORES FRANKLIN LEONARDO</t>
  </si>
  <si>
    <t>CONTRATO N° 3-2021- ADENDA N°1 INDETERMINADO</t>
  </si>
  <si>
    <t>ARANDA MOSTACERO ANTHONY RAUL</t>
  </si>
  <si>
    <t>CONTRATO N°5 -2021- ADENDA N°INDETERMINADO</t>
  </si>
  <si>
    <t>AZANERO COTRINA LUIS ELOIN</t>
  </si>
  <si>
    <t>CONTRATO N° 6-2021- ADENDA N°1 INDETERMINADO</t>
  </si>
  <si>
    <t>CALONGE SALDANA BRENDA KIARA</t>
  </si>
  <si>
    <t>CONTRATO N° 7-2021- ADENDA N°INDETERMINADO</t>
  </si>
  <si>
    <t>CAMACHO CACHAY MERCEDES ALEXANDRA</t>
  </si>
  <si>
    <t>CONTRATO N° 8-2021- ADENDA N°1 INDETERMINADO</t>
  </si>
  <si>
    <t>CUMPA SALDAÑA RICHARD RONALD</t>
  </si>
  <si>
    <t>CONTRATO N° 30-2021- ADENDA N°1 INDETERMINADO</t>
  </si>
  <si>
    <t>DEZA VILLALOBOS JENNIFER ALEXANDRA</t>
  </si>
  <si>
    <t>CONTRATO N° 9-2021- ADENDA N°1 INDETERMINADO</t>
  </si>
  <si>
    <t>DIAZ ASMAT SEGUNDO AMADO</t>
  </si>
  <si>
    <t>CONTRATO N° 10-2021- ADENDA N°1 INDETERMINADO</t>
  </si>
  <si>
    <t>DIAZ JAVE SILVERT YAIL</t>
  </si>
  <si>
    <t>CONTRATO N° 37-2021- ADENDA N°1 INDETERMINADO</t>
  </si>
  <si>
    <t>GONZALES ALVARADO LEONEL LIBIO</t>
  </si>
  <si>
    <t>CONTRATO N° 39-2021- ADENDA N°2 INDETERMINADO</t>
  </si>
  <si>
    <t>GUARNIZ ABANTO WILDOR LAZARO</t>
  </si>
  <si>
    <t>CONTRATO N° 12-2021- ADENDA N°1 INDETERMINADO</t>
  </si>
  <si>
    <t>HUAMAN FLORIAN MARIA DEL PILAR</t>
  </si>
  <si>
    <t>CONTRATO N° 13-2021- ADENDA N°INDETERMINADO</t>
  </si>
  <si>
    <t>JULCA RENGIFO WILDER</t>
  </si>
  <si>
    <t>CONTRATO N°31 -2021- ADENDA N°INDETERMINADO</t>
  </si>
  <si>
    <t>LLANOS TERRONES EMILY AMILU</t>
  </si>
  <si>
    <t>CONTRATO N° 14-2021- ADENDA N°1 INDETERMINADO</t>
  </si>
  <si>
    <t>LUCIANO ARANEDA ANGEL LUIS</t>
  </si>
  <si>
    <t>CONTRATO N°15-2021- ADENDA N°INDETERMINADO</t>
  </si>
  <si>
    <t>MORALES ORDINOLA DIANA ISABEL</t>
  </si>
  <si>
    <t>CONTRATO N° 32-2021- ADENDA N°INDETERMINADO</t>
  </si>
  <si>
    <t>MUÑOZ DIAZ MARIA SOLEDAD</t>
  </si>
  <si>
    <t>CONTRATO N° 33-2021- ADENDA N°2 INDETERMINADO</t>
  </si>
  <si>
    <t>CONTRATO N° 45-2021- ADENDA N°INDETERMINADO</t>
  </si>
  <si>
    <t>PEDRO ABANTO ESMERY MEDALIT</t>
  </si>
  <si>
    <t>CONTRATO N° 16-2021- ADENDA N°1INDETERMINADO</t>
  </si>
  <si>
    <t>RODRIGUEZ MONTOYA PEDRO ERASMO</t>
  </si>
  <si>
    <t>CONTRATO N° 17-2021- ADENDA N°1 INDETERMINADO</t>
  </si>
  <si>
    <t>SANCHEZ MURRUGARRA VICTOR JONEL</t>
  </si>
  <si>
    <t>CONTRATO N° 18-2021- ADENDA N°INDETERMINADO</t>
  </si>
  <si>
    <t>CONTRATO N° 46-2021- ADENDA N°INDETERMINADO</t>
  </si>
  <si>
    <t>TERRONES CHIGNE MIXI YANINA</t>
  </si>
  <si>
    <t>CONTRATO N° 19-2021- ADENDA N°I1 INDETERMINADO</t>
  </si>
  <si>
    <t>VELASQUEZ VARGAS ISIDORO ABRAHAM</t>
  </si>
  <si>
    <t>CONTRATO N° 34-2021- ADENDA N°2 INDETERMINADO</t>
  </si>
  <si>
    <t>ZAPATA GUERRERO CLAUDIA LISSET</t>
  </si>
  <si>
    <t>CONTRATO N° 23-2021- ADENDA N°INDETERMINADO</t>
  </si>
  <si>
    <t>ZAPATA GUERRERO RICARDO DANIEL</t>
  </si>
  <si>
    <t>CONTRATO N° 24-2021- ADENDA N°1 INDETERMINADO</t>
  </si>
  <si>
    <t>CONTRATO N°67 -2021</t>
  </si>
  <si>
    <t>CONTRATO N°67 -2021 ADENDA 3</t>
  </si>
  <si>
    <t>AMAYA TORRES DENNIS JHOEL</t>
  </si>
  <si>
    <t>CONTRATO N° 47-2021 ADENDA N°2</t>
  </si>
  <si>
    <t>CONTRATO N° 47-2021 ADENDA N°5</t>
  </si>
  <si>
    <t>CAMACHO JULCA NESTOR RENALDO</t>
  </si>
  <si>
    <t>CONTRATO N°48 -2021 ADENDA N°2</t>
  </si>
  <si>
    <t>CONTRATO N°48 -2021 ADENDA N°5</t>
  </si>
  <si>
    <t>CONTRATO N°64 -2021</t>
  </si>
  <si>
    <t>CONTRATO N°55 -2021</t>
  </si>
  <si>
    <t>CONTRATO N°55 -2021 ADENDA N°3</t>
  </si>
  <si>
    <t>DIAZ LEON EDY JOHNY</t>
  </si>
  <si>
    <t>CONTRATO N°61-2021</t>
  </si>
  <si>
    <t>CONTRATO N°61-2021 ADENDA N°3</t>
  </si>
  <si>
    <t>CONTRATO N°71-2022 ADENDA N°2</t>
  </si>
  <si>
    <t>DIAZ GUARNIZ CESAR PIER</t>
  </si>
  <si>
    <t>CONTRATO N°54-2021</t>
  </si>
  <si>
    <t>DIAZ VILLANUEVA JUDITH PAOLA</t>
  </si>
  <si>
    <t>CONTRATO N°73-2022</t>
  </si>
  <si>
    <t>EVANGELISTA SAAVEDRA DARLEY ANDHERSON</t>
  </si>
  <si>
    <t>CONTRATO N°51-2021</t>
  </si>
  <si>
    <t>CONTRATO N°51-2021 ADENDA N°3</t>
  </si>
  <si>
    <t>FLORIAN PAULINO LEYLA MILAGRITOS</t>
  </si>
  <si>
    <t>CONTRATO N°62-2021</t>
  </si>
  <si>
    <t>CONTRATO N°62-2021 ADENDA 3</t>
  </si>
  <si>
    <t>BILOGO</t>
  </si>
  <si>
    <t>CONTRATO N°50-2021</t>
  </si>
  <si>
    <t>GUTIERREZ CORDOVA ROSSIO DEL PILAR</t>
  </si>
  <si>
    <t>CONTRATO N°66-2021</t>
  </si>
  <si>
    <t>CONTRATO N°66-2021 ADENDA 3</t>
  </si>
  <si>
    <t>LLERENA CASTRO GASDALY WENDY</t>
  </si>
  <si>
    <t>CONTRATO N°52-2021</t>
  </si>
  <si>
    <t>CONTRATO N°52-2021 ADENDA 1</t>
  </si>
  <si>
    <t>JARA HUACACOLQUI ESTEFANY LIZBETH</t>
  </si>
  <si>
    <t>CONTRATO N°74-2021</t>
  </si>
  <si>
    <t>JAUREGUI CRUZ NORIS JANNETT</t>
  </si>
  <si>
    <t>CONTRATO N°69-2022 -ADENDA 2</t>
  </si>
  <si>
    <t>MARIN CHAVEZ GIANELLA ELIZABETH</t>
  </si>
  <si>
    <t>CONTRATO N°57 -2021 ADENDA N°2</t>
  </si>
  <si>
    <t>CONTRATO N°57 -2021 ADENDA N°3</t>
  </si>
  <si>
    <t>CUBA GANOZA ELIENE NURI</t>
  </si>
  <si>
    <t>CONTRATO N°70 -2022 ADENDA N°1</t>
  </si>
  <si>
    <t>PORTALES VALDIVIA JAMES FRANK</t>
  </si>
  <si>
    <t>CONTRATO N°72-2022 ADENDA</t>
  </si>
  <si>
    <t>PRETEL GUARNIZ HEYDI JACKELINE</t>
  </si>
  <si>
    <t>CONTRATO N°56-2021</t>
  </si>
  <si>
    <t>CONTRATO N°56 -2022 ADENDA N°3</t>
  </si>
  <si>
    <t>RODRIGUEZ PEREZ ANNIE ISELA</t>
  </si>
  <si>
    <t>CONTRATO N°59-2021</t>
  </si>
  <si>
    <t>CONTRATO N°59 -2022 ADENDA N°3</t>
  </si>
  <si>
    <t>RODRIGUEZ RODRIGUEZ MIRTHA IRIS</t>
  </si>
  <si>
    <t>CONTRATO N°60-2021</t>
  </si>
  <si>
    <t>CONTRATO N°60 -2022 ADENDA N°3</t>
  </si>
  <si>
    <t>CONTRATO N°63 -2021</t>
  </si>
  <si>
    <t>CONTRATO N°63 -2021 ADENDA N°2</t>
  </si>
  <si>
    <t>VARGAS ALCANTARA MARITZA JUDIT</t>
  </si>
  <si>
    <t>CONTRATO N°58-2021</t>
  </si>
  <si>
    <t>CONTRATO N°58-2021 ADENDA N°3</t>
  </si>
  <si>
    <t>415 SALUD PATAZ</t>
  </si>
  <si>
    <t>Contrato Administrativo de Servicio</t>
  </si>
  <si>
    <t>Tecnico (a)</t>
  </si>
  <si>
    <t>ANCAJIMA DE CARRANZA LUISA MARIANA</t>
  </si>
  <si>
    <t>Licenciado (a)</t>
  </si>
  <si>
    <t>26,100.00</t>
  </si>
  <si>
    <t>1,923.00</t>
  </si>
  <si>
    <t>23,076.00</t>
  </si>
  <si>
    <t>17,307.00</t>
  </si>
  <si>
    <t>Medidco</t>
  </si>
  <si>
    <t>40,500.00</t>
  </si>
  <si>
    <t>DOMINGUEZ VASQUEZ CELMIRA VIOLETA</t>
  </si>
  <si>
    <t>TECNICO EN COMPUTACION E INFOR</t>
  </si>
  <si>
    <t>2,931.00</t>
  </si>
  <si>
    <t>35,172.00</t>
  </si>
  <si>
    <t>26,379.00</t>
  </si>
  <si>
    <t>GONZALES LUNA JOHANA ESTEFANY</t>
  </si>
  <si>
    <t>HARO JULCA MAYURI ESTEFANY</t>
  </si>
  <si>
    <t>LEZAMA RIOS MAYELI ELIVET</t>
  </si>
  <si>
    <t>ROMERO PRUDENCIO DORIS DANNY</t>
  </si>
  <si>
    <t>SALAZAR MEZA LILY DEL PILAR</t>
  </si>
  <si>
    <t>ULLILEN ECHEVARRIAS MARITZ</t>
  </si>
  <si>
    <t>1,896.80</t>
  </si>
  <si>
    <t>22,761.60</t>
  </si>
  <si>
    <t>17,071.20</t>
  </si>
  <si>
    <t>ZEGARRA PONCE MARIBEL JHANT</t>
  </si>
  <si>
    <t>KRHIDTHIAN THOMAS OJEDA NORIEGA</t>
  </si>
  <si>
    <t>001 - SEDE</t>
  </si>
  <si>
    <t>BANCO DE LA NACION</t>
  </si>
  <si>
    <t>SOLES</t>
  </si>
  <si>
    <t>6,563,193.02</t>
  </si>
  <si>
    <t>7,867,535.52</t>
  </si>
  <si>
    <t>OFICIALES DE CRED. EXTERNO</t>
  </si>
  <si>
    <t>2,044,226.41</t>
  </si>
  <si>
    <t>1,330,183.61</t>
  </si>
  <si>
    <t>- CANON Y SOBRECANON, REGALIAS</t>
  </si>
  <si>
    <t>77,597,024.05</t>
  </si>
  <si>
    <t>Y PARTICIPACIONES</t>
  </si>
  <si>
    <t>- OTROS (ESPECIFIQUE)</t>
  </si>
  <si>
    <t>INGRESOS PROPIOS</t>
  </si>
  <si>
    <t>RDR CENTRAL</t>
  </si>
  <si>
    <t>ENCARGOS MYPE</t>
  </si>
  <si>
    <t>FONCOR</t>
  </si>
  <si>
    <t>SB A TRABAJAR URBANO</t>
  </si>
  <si>
    <t>SENTENCIAS JUDICIALES</t>
  </si>
  <si>
    <t>SEDE CENTRAL</t>
  </si>
  <si>
    <t>12.31</t>
  </si>
  <si>
    <t>SEDE CENTRAL CREDITO INTERNO</t>
  </si>
  <si>
    <t>DONACIONES</t>
  </si>
  <si>
    <t>TRANSFERENCIAS</t>
  </si>
  <si>
    <t>114.44</t>
  </si>
  <si>
    <t>CTA CENTRAL RDR</t>
  </si>
  <si>
    <t>MINERA BARRICK</t>
  </si>
  <si>
    <t>399.54</t>
  </si>
  <si>
    <t>COBRANZA COACTIVA</t>
  </si>
  <si>
    <t>346.86</t>
  </si>
  <si>
    <t>PRESUPUESTAL</t>
  </si>
  <si>
    <t>FONDO DE GARANTIAS C.</t>
  </si>
  <si>
    <t>005 - PECH</t>
  </si>
  <si>
    <t>BANCO DE LA NACIÓN</t>
  </si>
  <si>
    <t>- RDR</t>
  </si>
  <si>
    <t>- RDR-CUT</t>
  </si>
  <si>
    <t>- RDR-DOLARES</t>
  </si>
  <si>
    <t>DOLARES</t>
  </si>
  <si>
    <t>- RDR-DETRACCIONES</t>
  </si>
  <si>
    <t>- RDR - RETENCIONES 10% - LEY 28015</t>
  </si>
  <si>
    <t>- CUT BONOS F</t>
  </si>
  <si>
    <t>00-741-082438</t>
  </si>
  <si>
    <t>361,312.23</t>
  </si>
  <si>
    <t>- CANON Y SOBRECANON, REGALIAS Y</t>
  </si>
  <si>
    <t>PARTICIPACIONES</t>
  </si>
  <si>
    <t>00-741-388847</t>
  </si>
  <si>
    <t>00-741-082403</t>
  </si>
  <si>
    <t xml:space="preserve">  CTA. ORD. RDR</t>
  </si>
  <si>
    <t>00-741-040891</t>
  </si>
  <si>
    <t xml:space="preserve">  CTA. REC. RDR. ACT. FORESTAL - TUPA</t>
  </si>
  <si>
    <t>00-741-238470</t>
  </si>
  <si>
    <t xml:space="preserve">  CTA. REC. RDR. ACT. FORESTAL -  APROV.</t>
  </si>
  <si>
    <t>00-741-238489</t>
  </si>
  <si>
    <t>861.66</t>
  </si>
  <si>
    <t xml:space="preserve">  CTA. REC. RDR. ACT. FORESTAL - MULTAS</t>
  </si>
  <si>
    <t>00-741-238497</t>
  </si>
  <si>
    <t>0.00</t>
  </si>
  <si>
    <t xml:space="preserve">  CTA. REC. RDR. ACT. FORESTAL - OTROS</t>
  </si>
  <si>
    <t>00-741-238519</t>
  </si>
  <si>
    <t xml:space="preserve">  CTA. DETRACCIONES</t>
  </si>
  <si>
    <t>00-741-070847</t>
  </si>
  <si>
    <t>200 - TRANSPORTES</t>
  </si>
  <si>
    <t>0741-082411</t>
  </si>
  <si>
    <t>0741-040107</t>
  </si>
  <si>
    <t>2,940.87</t>
  </si>
  <si>
    <t>688,081.28</t>
  </si>
  <si>
    <t>0741-199440</t>
  </si>
  <si>
    <t>300 - EDUCACION LA LIBERTAD</t>
  </si>
  <si>
    <t>0741-082268</t>
  </si>
  <si>
    <t xml:space="preserve">    -PARTICIPACIONES FED</t>
  </si>
  <si>
    <t xml:space="preserve">    -CANON MINERO</t>
  </si>
  <si>
    <t>234.59</t>
  </si>
  <si>
    <t>238.04</t>
  </si>
  <si>
    <t xml:space="preserve">    -FONCOR LEY 31069</t>
  </si>
  <si>
    <t>301  EDUCACION CHEPEN</t>
  </si>
  <si>
    <t>0-812-017853</t>
  </si>
  <si>
    <t>0-812-017624</t>
  </si>
  <si>
    <t>80.22</t>
  </si>
  <si>
    <t xml:space="preserve">   - RECURSOS DIRECT. RECAUD. - CUT</t>
  </si>
  <si>
    <t>245.93</t>
  </si>
  <si>
    <t>15,916.05</t>
  </si>
  <si>
    <t>9,965.44</t>
  </si>
  <si>
    <t>109,781.50</t>
  </si>
  <si>
    <t>DE LA NACION</t>
  </si>
  <si>
    <t>857.56</t>
  </si>
  <si>
    <t>848.95</t>
  </si>
  <si>
    <t>- OTROS.CARTAS FIANZAS POR GARANTIAS</t>
  </si>
  <si>
    <t>0.52</t>
  </si>
  <si>
    <t>- CONTRIBUCIONES A FONDOS</t>
  </si>
  <si>
    <t xml:space="preserve">BANCO DE LA NACION </t>
  </si>
  <si>
    <t>RECURSOS DIRECT. RECAUD. - CUT</t>
  </si>
  <si>
    <t>- OTROS (ESPECIFIQUE) SUB CUENTA- FONCOR- LEY 31069</t>
  </si>
  <si>
    <t>0741-082292</t>
  </si>
  <si>
    <t>0741-041073</t>
  </si>
  <si>
    <t>4.39</t>
  </si>
  <si>
    <t>MEF</t>
  </si>
  <si>
    <t>0741-082292 (7)</t>
  </si>
  <si>
    <t>65,239.67</t>
  </si>
  <si>
    <t>17,946.81</t>
  </si>
  <si>
    <t>0741-082292 (18)</t>
  </si>
  <si>
    <t>0741-046660</t>
  </si>
  <si>
    <t>1,910.91</t>
  </si>
  <si>
    <t>0741-082292 (N)</t>
  </si>
  <si>
    <t>140.02</t>
  </si>
  <si>
    <t>0741-082292 (19)</t>
  </si>
  <si>
    <t>10,715.87</t>
  </si>
  <si>
    <t>0741-082292 (27)</t>
  </si>
  <si>
    <t>199,384.70</t>
  </si>
  <si>
    <t>EJEC. CARTAS FIANZAS POR GARANTIAS</t>
  </si>
  <si>
    <t>0741-557886</t>
  </si>
  <si>
    <t>00-801-019706</t>
  </si>
  <si>
    <t>00-801-0801019706</t>
  </si>
  <si>
    <t>43,001.15</t>
  </si>
  <si>
    <t>56,809.50</t>
  </si>
  <si>
    <t>207.17</t>
  </si>
  <si>
    <t>15,207.17</t>
  </si>
  <si>
    <t>- FONDO DE COMPENCIÓN MUNICIPAL</t>
  </si>
  <si>
    <t>572,497.66</t>
  </si>
  <si>
    <t>00-801-051685</t>
  </si>
  <si>
    <t>019714</t>
  </si>
  <si>
    <t>192,77.92</t>
  </si>
  <si>
    <t>46.26</t>
  </si>
  <si>
    <t xml:space="preserve">   -DONACIONES</t>
  </si>
  <si>
    <t>019242</t>
  </si>
  <si>
    <t>- FONCOR</t>
  </si>
  <si>
    <t>00-801-019722</t>
  </si>
  <si>
    <t>00-801-004148</t>
  </si>
  <si>
    <t>- TRANSFERENCIAS</t>
  </si>
  <si>
    <t>00-801-019250</t>
  </si>
  <si>
    <t>0.67</t>
  </si>
  <si>
    <t>- DONACIONES</t>
  </si>
  <si>
    <t>00-801-019951</t>
  </si>
  <si>
    <t>0.72</t>
  </si>
  <si>
    <t>00-801-051650</t>
  </si>
  <si>
    <t>155.24</t>
  </si>
  <si>
    <t>209.16</t>
  </si>
  <si>
    <t>0741-082446</t>
  </si>
  <si>
    <t>0741-040123</t>
  </si>
  <si>
    <t>12,140.84</t>
  </si>
  <si>
    <t>26,473.74</t>
  </si>
  <si>
    <t>0741-046679</t>
  </si>
  <si>
    <t>441.74</t>
  </si>
  <si>
    <t>0741-082306</t>
  </si>
  <si>
    <t>0741-046687</t>
  </si>
  <si>
    <t>4.47</t>
  </si>
  <si>
    <t>PARTICIPACIONES FED</t>
  </si>
  <si>
    <t>00-741-166593</t>
  </si>
  <si>
    <t xml:space="preserve">   RECURSOS DIRECTAM. RECAUD. - D.S.195-2001-EF </t>
  </si>
  <si>
    <t>00-741-167824</t>
  </si>
  <si>
    <t>81.15</t>
  </si>
  <si>
    <t xml:space="preserve">3.- RECURSOS OPERACIONES OFICIALES </t>
  </si>
  <si>
    <t xml:space="preserve">     DE CRED. EXTERNO</t>
  </si>
  <si>
    <t xml:space="preserve">    - SUBCUENTA: SALDOS DE TRANSFERENCIA FINANCIERAS  </t>
  </si>
  <si>
    <t>401.12</t>
  </si>
  <si>
    <t xml:space="preserve">    - DONACIONES PARA APOYO PRESUPUESTARIO</t>
  </si>
  <si>
    <t>- CANON Y SOBRECANON, REGALIAS Y PARTICIPACIONES</t>
  </si>
  <si>
    <t xml:space="preserve">      - PARTICIPACIONES FED</t>
  </si>
  <si>
    <t xml:space="preserve">24,022.01
</t>
  </si>
  <si>
    <t>0.01</t>
  </si>
  <si>
    <t xml:space="preserve">      - FONCOR LEY 31069</t>
  </si>
  <si>
    <t>173,543.14</t>
  </si>
  <si>
    <t>45,228.27</t>
  </si>
  <si>
    <t>34,816.85</t>
  </si>
  <si>
    <t>0.47</t>
  </si>
  <si>
    <t>499.63</t>
  </si>
  <si>
    <t>358.13</t>
  </si>
  <si>
    <t>517,361.61</t>
  </si>
  <si>
    <t>5,096.98</t>
  </si>
  <si>
    <t>7,602.92</t>
  </si>
  <si>
    <t>150.64</t>
  </si>
  <si>
    <t>FED</t>
  </si>
  <si>
    <t>0.39</t>
  </si>
  <si>
    <t>944,903.16</t>
  </si>
  <si>
    <t>413.32</t>
  </si>
  <si>
    <t xml:space="preserve">               6,535.04</t>
  </si>
  <si>
    <t xml:space="preserve">                6,632.47</t>
  </si>
  <si>
    <t xml:space="preserve">                       3.14</t>
  </si>
  <si>
    <t xml:space="preserve">               3,596.30</t>
  </si>
  <si>
    <t xml:space="preserve">                3,596.30</t>
  </si>
  <si>
    <t xml:space="preserve">           183,080.23</t>
  </si>
  <si>
    <t>0741-082314</t>
  </si>
  <si>
    <t>0741-.082314</t>
  </si>
  <si>
    <t>0741-045818</t>
  </si>
  <si>
    <t>1,351.61</t>
  </si>
  <si>
    <t>741-082322</t>
  </si>
  <si>
    <t>741-040913</t>
  </si>
  <si>
    <t>741-082332</t>
  </si>
  <si>
    <t>BANCO DE LA  NACION</t>
  </si>
  <si>
    <t>741-042770</t>
  </si>
  <si>
    <t>321.82</t>
  </si>
  <si>
    <t>261.82</t>
  </si>
  <si>
    <t>741--082332</t>
  </si>
  <si>
    <t>Y PARTICIPACIONES -FONCOR LEY 31069</t>
  </si>
  <si>
    <t>RETENCIONES 10% LEY 28015</t>
  </si>
  <si>
    <t>741-389509</t>
  </si>
  <si>
    <t>00-741-040921</t>
  </si>
  <si>
    <t>148,658.04</t>
  </si>
  <si>
    <t>121,597.16</t>
  </si>
  <si>
    <t>00-741-041014</t>
  </si>
  <si>
    <t>3,993,467.57</t>
  </si>
  <si>
    <t>4,366,992.39</t>
  </si>
  <si>
    <t>00-741-045834</t>
  </si>
  <si>
    <t>3,056.75</t>
  </si>
  <si>
    <t>00-741-076586</t>
  </si>
  <si>
    <t>2,144.06</t>
  </si>
  <si>
    <t>00-741-153343</t>
  </si>
  <si>
    <t>513,708.97</t>
  </si>
  <si>
    <t>621,515.41</t>
  </si>
  <si>
    <t>0741-082349</t>
  </si>
  <si>
    <t>0741-040948</t>
  </si>
  <si>
    <t>0741-046970</t>
  </si>
  <si>
    <t>0741-082349 - ROOC</t>
  </si>
  <si>
    <t>0741-082349 - TRANS</t>
  </si>
  <si>
    <t>0741-082349 - CANON</t>
  </si>
  <si>
    <t>0741-082349 - PARTC. FED</t>
  </si>
  <si>
    <t>0741-082349 -  FONCOR</t>
  </si>
  <si>
    <t>0741-082349 - CUT</t>
  </si>
  <si>
    <t>9.59</t>
  </si>
  <si>
    <t>812017632-CUT</t>
  </si>
  <si>
    <t>0811-017744</t>
  </si>
  <si>
    <t>1,206,613.47</t>
  </si>
  <si>
    <t>999.60</t>
  </si>
  <si>
    <t>167,300.68</t>
  </si>
  <si>
    <t>1,423,129.16</t>
  </si>
  <si>
    <t>611,246.05</t>
  </si>
  <si>
    <t>21,355.69</t>
  </si>
  <si>
    <t>25,306.06</t>
  </si>
  <si>
    <t>1,526.86</t>
  </si>
  <si>
    <t>1,551,627.99</t>
  </si>
  <si>
    <t>- CANON MINERO</t>
  </si>
  <si>
    <t>71,396.20</t>
  </si>
  <si>
    <t>898.35</t>
  </si>
  <si>
    <t>- CANON PESQUERO</t>
  </si>
  <si>
    <t>414.00</t>
  </si>
  <si>
    <t>420.12</t>
  </si>
  <si>
    <t>0801 019 730</t>
  </si>
  <si>
    <t>405,895.74</t>
  </si>
  <si>
    <t>0801 018 866</t>
  </si>
  <si>
    <t>26,852.15</t>
  </si>
  <si>
    <t>64,484.54</t>
  </si>
  <si>
    <t>709,925.96</t>
  </si>
  <si>
    <t>561,195.88</t>
  </si>
  <si>
    <t>1,800.14</t>
  </si>
  <si>
    <t>1,827.10</t>
  </si>
  <si>
    <t>46.30</t>
  </si>
  <si>
    <t>117,206.36</t>
  </si>
  <si>
    <t>Y PARTICIPACIONES - 19</t>
  </si>
  <si>
    <t>- FONCOR - 27</t>
  </si>
  <si>
    <t>1,136,613.35</t>
  </si>
  <si>
    <t>- CANON MINERO - H</t>
  </si>
  <si>
    <t>1,270.99</t>
  </si>
  <si>
    <t>1,299.16</t>
  </si>
  <si>
    <t>741-082373</t>
  </si>
  <si>
    <t>BANCO  DE LA NACION</t>
  </si>
  <si>
    <t>129,656.85</t>
  </si>
  <si>
    <t>138,649.63</t>
  </si>
  <si>
    <t>1´940,461.58</t>
  </si>
  <si>
    <t>1'076,588.99</t>
  </si>
  <si>
    <t>781,483.95</t>
  </si>
  <si>
    <t>1'956,640.22</t>
  </si>
  <si>
    <t>25,981.28</t>
  </si>
  <si>
    <t>15,688.54</t>
  </si>
  <si>
    <t>CANON PESQUERO</t>
  </si>
  <si>
    <t>82,539.33</t>
  </si>
  <si>
    <t>56,005.31</t>
  </si>
  <si>
    <t xml:space="preserve">FONCOR </t>
  </si>
  <si>
    <t>978,284.00</t>
  </si>
  <si>
    <t>741-082381</t>
  </si>
  <si>
    <t>741-040956</t>
  </si>
  <si>
    <t>13,264.91</t>
  </si>
  <si>
    <t>371,817.60</t>
  </si>
  <si>
    <t>741-143909</t>
  </si>
  <si>
    <t>741-144328</t>
  </si>
  <si>
    <t>741-148641</t>
  </si>
  <si>
    <t>741-394014</t>
  </si>
  <si>
    <t>741-417944</t>
  </si>
  <si>
    <t>741-575205</t>
  </si>
  <si>
    <t>741-219298</t>
  </si>
  <si>
    <t>741-219875</t>
  </si>
  <si>
    <t>683.83</t>
  </si>
  <si>
    <t>00-758-000826</t>
  </si>
  <si>
    <t>00-758000834</t>
  </si>
  <si>
    <t>00-758000869</t>
  </si>
  <si>
    <t>00756-007327</t>
  </si>
  <si>
    <t>00756-007319</t>
  </si>
  <si>
    <t>24,884.00</t>
  </si>
  <si>
    <t>CUT - RDR : 09R7TR</t>
  </si>
  <si>
    <t>53,441.62</t>
  </si>
  <si>
    <t>28,023.58</t>
  </si>
  <si>
    <t>CUT - ROOC: 19R18TR</t>
  </si>
  <si>
    <t>CUT - ROOC: 19R20TR</t>
  </si>
  <si>
    <t>90,516.47</t>
  </si>
  <si>
    <t>240,662.33</t>
  </si>
  <si>
    <t>DONACIONES Y TRANSFERENCIAS</t>
  </si>
  <si>
    <t>00756-007440</t>
  </si>
  <si>
    <t>00756-012010</t>
  </si>
  <si>
    <t>CUT 13 R18TR</t>
  </si>
  <si>
    <t>428,614.13</t>
  </si>
  <si>
    <t>1,605,534.74</t>
  </si>
  <si>
    <t>CUT 13 R15TR</t>
  </si>
  <si>
    <t>CUT - FED- 18R19TR</t>
  </si>
  <si>
    <t>12,111.91</t>
  </si>
  <si>
    <t>5.79</t>
  </si>
  <si>
    <t>CUT - FONCOR -18R27TR</t>
  </si>
  <si>
    <t>444,426.40</t>
  </si>
  <si>
    <t>00742-000516</t>
  </si>
  <si>
    <t>00742-000524</t>
  </si>
  <si>
    <t>00742-000567</t>
  </si>
  <si>
    <t>512.84</t>
  </si>
  <si>
    <t xml:space="preserve">00741425939- RO         </t>
  </si>
  <si>
    <t>42,2067.61</t>
  </si>
  <si>
    <t xml:space="preserve">00741425939-RDR-CUT </t>
  </si>
  <si>
    <t>25,615.42</t>
  </si>
  <si>
    <t xml:space="preserve">00741425939-ROOC-CUT       </t>
  </si>
  <si>
    <t xml:space="preserve">00741425939-DT-CUT- SIS </t>
  </si>
  <si>
    <t xml:space="preserve">00741425939-RD-CANON-FED-CUT  </t>
  </si>
  <si>
    <t>00807005693 ROOC EMG SANITARIA COVID-19K/R"20"</t>
  </si>
  <si>
    <t>00807005693 DYT RBR 13 T/R 18</t>
  </si>
  <si>
    <t>00807005693 CANON SBRCANON FONCOR - R "18"T"27"</t>
  </si>
  <si>
    <t>SERVICIO ESPECIALIZADO EN ANESTESIOLOGIA</t>
  </si>
  <si>
    <t>10182129670-HUAMAN ROJAS JUVITZA ROSEMARY</t>
  </si>
  <si>
    <t>9 DE MAYO 2022</t>
  </si>
  <si>
    <t>SERVICIO DE APOYO EN COORDINACIÓN DE REFERENCIAS MÉDICAS</t>
  </si>
  <si>
    <t>10414586941-MARCELO RODRIGUEZ ELVIS JAVIER</t>
  </si>
  <si>
    <t>5 DE MAYO 2022</t>
  </si>
  <si>
    <t>SERVICIO DE EVALUACION DE CASOS DE REFERENCIA Y CONTRAREFERENCIA</t>
  </si>
  <si>
    <t>10450316321-GAMBOA MORENO LINDA NOHELI</t>
  </si>
  <si>
    <t>1 DE SETIEMBRE 2022</t>
  </si>
  <si>
    <t xml:space="preserve"> SERVICIO ESPECIALIZADO EN INGENIERÍA CIVIL</t>
  </si>
  <si>
    <t>10432214601-RONCAL PONCE JACK ROOBYN</t>
  </si>
  <si>
    <t>24 DE JUNIO 2022</t>
  </si>
  <si>
    <t>SERVICIO DE  ENFERMERIA</t>
  </si>
  <si>
    <t>10408038681-PRIETO ABANTO ANGELICA LETICIA</t>
  </si>
  <si>
    <t>31 DE MAYO 2022</t>
  </si>
  <si>
    <t>SERVICIO DE ASISTENCIA EN MONITOREO, ANALISIS Y PROCESAMIENTO DE INFORMACION</t>
  </si>
  <si>
    <t>10706496268-ROMAN JUAREZ PATRICIA MASHIEL</t>
  </si>
  <si>
    <t>3 DE MAYO 2022</t>
  </si>
  <si>
    <t>SERVICIO DE ALMUERZO, SERVICIO DE CENA</t>
  </si>
  <si>
    <t>20609359871-PUNTO CULINARIO PERU S.A.C.</t>
  </si>
  <si>
    <t>25 DE ABRIL 2022</t>
  </si>
  <si>
    <t>SERVICIO DE MEDICO AUDITOR</t>
  </si>
  <si>
    <t>10463578996-PEREIRA MEJIA PAMELA AIDE KATHERINE</t>
  </si>
  <si>
    <t>15 DE AGOSTO 2022</t>
  </si>
  <si>
    <t>ASESORIAS Y CONSULTORIAS EN OTRAS ESPECIALIDADES</t>
  </si>
  <si>
    <t>10434820125
10434820125-CUBAS ALVARADO SAUL</t>
  </si>
  <si>
    <t>4 DE JULIO 2022</t>
  </si>
  <si>
    <t>SERVICIO ESPECIALIZADO DE MEDICO OFTALMOLOGO</t>
  </si>
  <si>
    <t>10442020898-REYES MEDINA RODOLFO EDMUNDO</t>
  </si>
  <si>
    <t>19 DE JULIO 2022</t>
  </si>
  <si>
    <t>10454194221-ROJAS PEÑA DIANA MARGARITA</t>
  </si>
  <si>
    <t>21 DE JULIO 2022</t>
  </si>
  <si>
    <t>SERVICIO ESPECIALIZADO DE MEDICO CIRUJANO</t>
  </si>
  <si>
    <t>10440719622-CALLA HERRERA MAURA NELY ENMITA</t>
  </si>
  <si>
    <t>27 DE MAYO 2022</t>
  </si>
  <si>
    <t>10274241336-CHERO RUBIO WILLY FERNANDO</t>
  </si>
  <si>
    <t>03 DE MAYO 2022</t>
  </si>
  <si>
    <t>10440637472_TELLO QUICHE JHONNY ORLANDO</t>
  </si>
  <si>
    <t>1 DE JUNIO 2022</t>
  </si>
  <si>
    <t>SERVICIO DE EVALUACIÓN DE CASOS DE REFERENCIA Y CONTRARREFERENCIA(RJ 032-2022)</t>
  </si>
  <si>
    <t>10704910351-ALCALDE TORRES MAYLI LILIA</t>
  </si>
  <si>
    <t>3 DE AGOSTO 2022</t>
  </si>
  <si>
    <t>10456082055-RODRIGUEZ RODRIGUEZ JULIO GABRIEL SEGUNDO</t>
  </si>
  <si>
    <t>SERVICIO DE TRANSMISIÓN DE VOZ Y DATOS.</t>
  </si>
  <si>
    <t>20601346622-NEW IP SOLUTIONS S.A.C.</t>
  </si>
  <si>
    <t>13 DE JUNIO 2022</t>
  </si>
  <si>
    <t>002-2022-IRO</t>
  </si>
  <si>
    <t>20552504641-OPTICAL TECHNOLOGIES SAC</t>
  </si>
  <si>
    <t>3 DE JUNIO 2022</t>
  </si>
  <si>
    <t>MANTENIMIENTO PREVENTIVO DE FACOEMULSIFICADOR SERIE:0702120501X,1502577001X,1603946501X</t>
  </si>
  <si>
    <t>008-2022-IRO</t>
  </si>
  <si>
    <t>15 DE SETIEMBRE 2022</t>
  </si>
  <si>
    <t>SERVICIO DE AGUA POTABLE Y ALCANTARILLADO, CORRESPONDIENTE AL AÑO 2022.</t>
  </si>
  <si>
    <t>20131911310-SEDALIB   S.A</t>
  </si>
  <si>
    <t>SERVICIO DE ENERGIA ELÉCTRICA, CORRESPONDIENTE AL AÑO 2022.</t>
  </si>
  <si>
    <t>20132023540-EMPRESA REGIONAL DE SERVICIO PUBLICO DE ELECTRICIDAD ELECTRONORTEMEDIO SOCIEDAD ANONIMA - HIDRANDINA</t>
  </si>
  <si>
    <t>MTTO PREVENTIVO DE EQUIPO DE RAYOS LASER-EQUIPO DE CIRUGIA REFRACTIVA EXCIMER LASER SERE: 1204859</t>
  </si>
  <si>
    <t>SEMESTRAL</t>
  </si>
  <si>
    <t>MANTENIMIENTO CORRECTIVO DE INFRAESTRUCTURA FISICA DE INMUEBLE</t>
  </si>
  <si>
    <t>003-2022-IRO</t>
  </si>
  <si>
    <t>20609048388-V &amp; Q CONSTRUCCION E.I.R.L.</t>
  </si>
  <si>
    <t>SERVICIO DE MANTENIMIENTO PREVENTIVO DE EQUIPO VITREOFAGO SERIE:170267501X</t>
  </si>
  <si>
    <t>8/09/2022 -(OS N° 383)</t>
  </si>
  <si>
    <t xml:space="preserve"> ACONDICIONAMIENTO DE SERVICIOS HIGIÉNICOS.</t>
  </si>
  <si>
    <t>20607404608-ALFARO GROUP E.I.R.L.</t>
  </si>
  <si>
    <t>15/07/2022-(OS N° 244)</t>
  </si>
  <si>
    <t>SUBSCRIPCION ANUAL DE CORREO CORPORATIVO INSTITUCIONAL</t>
  </si>
  <si>
    <t>20606290218-A &amp; E COMPUTER TI S.A.C.</t>
  </si>
  <si>
    <t>13/06/2022-(OS N°181)</t>
  </si>
  <si>
    <t>SERVICIO DE ENLACE A INTRANET</t>
  </si>
  <si>
    <t>3/08/2022-(OS N°290)</t>
  </si>
  <si>
    <t>MTTO PREVENTIVO DE EQUIPO DE RAYOS LASER-EQUIPO DE CIRUGIA REFRACTIVA EXCIMER SERIE:1204859</t>
  </si>
  <si>
    <t>21/02/2022-(OS N° 15)</t>
  </si>
  <si>
    <t>ENERO-2022- 4to mant.</t>
  </si>
  <si>
    <t>SERVICIO DE MANTENIMIENTO CORRECTIVO DE REGLA BIOMÉTRICA SERIE:1186743</t>
  </si>
  <si>
    <t>20101337261-ROCA S.A.C</t>
  </si>
  <si>
    <t>10/06/2022-(OS N° 167)</t>
  </si>
  <si>
    <t>SERVICIO DE MANTENIMIENTO CORRECTIVO DE TOPÓGRAFO CORNEAL SERIE:37534170</t>
  </si>
  <si>
    <t>20547712740-JM SOMEDIND S.A.C.</t>
  </si>
  <si>
    <t>9/06/2022-(OS N° 166)</t>
  </si>
  <si>
    <t>76. BRIMONIDINA 1.5 MG/ML SOL OFT  5 ML</t>
  </si>
  <si>
    <t>77. CAMPIMETRO</t>
  </si>
  <si>
    <t>AS 0014-2021-IRO</t>
  </si>
  <si>
    <t>78. HIALURONATO SODICO 4 MG/ML SOL OFT 10 ML</t>
  </si>
  <si>
    <t>AS 0012-2021-IRO</t>
  </si>
  <si>
    <t>LABORATORIOS   LANSIER   S.A C</t>
  </si>
  <si>
    <t>79. BRIMONIDINA + DORZOLAMIDA + TIMOLOL 2 MG + 20 MG + 5 MG/ML SOL OFT 5 ML</t>
  </si>
  <si>
    <t>CD 0001-2022-IRO</t>
  </si>
  <si>
    <t>02 ENTREGAS</t>
  </si>
  <si>
    <t>80. CASSETTE DE ULTRASONIDO PARA EQUIPO FACOEMULSIFICADOR CONSTELLATION</t>
  </si>
  <si>
    <t>CD 0013-2021-IRO</t>
  </si>
  <si>
    <t>81. SET DE VITRECTOMIA VALVULADO PARA SEGMENTO POSTERIOR 23GA DE 7500 cpm</t>
  </si>
  <si>
    <t>82. KIT DE ROPA DESCARTABLE PARA CIRUGIA X 6 PIEZAS</t>
  </si>
  <si>
    <t>LP 0001-2021-IRO</t>
  </si>
  <si>
    <t>L &amp; M MEDICAL SUPPLIES SOCIEDAD ANONIMA CERRADA</t>
  </si>
  <si>
    <t>83. KIT DE ROPA DESCARTABLE PARA CIRUGIA X 3 PIEZAS</t>
  </si>
  <si>
    <t>84. PAPEL BOND 75 g TAMAÑO A4</t>
  </si>
  <si>
    <t>ABASTECIMIENTO Y LOGISTICA EMPRESARIAL DEL PERU E.I.R.L.</t>
  </si>
  <si>
    <t>85. IMPLANTE PARA GLAUCOMA VALVULADO</t>
  </si>
  <si>
    <t>CD 0012-2021-IRO</t>
  </si>
  <si>
    <t>INSTITUTO DE GLAUCOMA Y CATARATA S.A.C.</t>
  </si>
  <si>
    <t>86. MONITOR LED</t>
  </si>
  <si>
    <t>FIMAV PERU E.I.R.L</t>
  </si>
  <si>
    <t>87. UNIDAD CENTRAL DE PROCESO - CPU</t>
  </si>
  <si>
    <t>88. SET DE MATERIAL DESCARTABLE PARA INYECCIÓN DE FLUIDO VISCOSO</t>
  </si>
  <si>
    <t>CD 0004-2022-IRO</t>
  </si>
  <si>
    <t>89. CASSETTE DE ULTRASONIDO PARA EQUIPO FACOEMULSIFICADOR INTREPID</t>
  </si>
  <si>
    <t>CD 0003-2022-IRO</t>
  </si>
  <si>
    <t>90. EQUIPO MULTIFUNCIONAL COPIADORA FAX IMPRESORA SCANNER LASER MONOCROMÁTICA</t>
  </si>
  <si>
    <t>91. SOLUCION SALINA BALANCEADA SOL 500 ML</t>
  </si>
  <si>
    <t>92. LENTE INTRAOCULAR DIOPTRÍA 19.5 CÁMARA POSTERIOR PLEGABLE 3 PIEZAS</t>
  </si>
  <si>
    <t>CD 0005-2022-IRO</t>
  </si>
  <si>
    <t>93. IMPLANTE PARA GLAUCOMA NO VALVULADO-ADULTO</t>
  </si>
  <si>
    <t>94. BRINZOLAMIDA + TIMOLOL 10 mg + 5 mg/mL SUS OFT 5 mL</t>
  </si>
  <si>
    <t>AS 0005-2022-IRO</t>
  </si>
  <si>
    <t>95. CARBOMERO 200 MG/100 G GEL 12 G</t>
  </si>
  <si>
    <t>CD 0006-2022-IRO</t>
  </si>
  <si>
    <t>96. CASSETTE DE ULTRASONIDO PARA EQUIPO FACOEMULSIFICADOR CENTURION-GRAVITY</t>
  </si>
  <si>
    <t>CD 0005-2021-IRO</t>
  </si>
  <si>
    <t>97. BRIMONIDINA 1.5 MG/ML SOL OFT  5 ML</t>
  </si>
  <si>
    <t>AS 0007-2022-IRO</t>
  </si>
  <si>
    <t>QUIMICA SUIZA S AC</t>
  </si>
  <si>
    <t>98. SET INSTRUMENTAL QUIRURGICO PARA CIRUGIA DE CATARATA X 18 PIEZAS</t>
  </si>
  <si>
    <t>DAK BIOMEDICAL SOCIEDAD ANONIMA CERRADA</t>
  </si>
  <si>
    <t>99. TIJERA DE TENOTOMIA CURVA WESCOTT 11 cm</t>
  </si>
  <si>
    <t>100. PROXIMETACAINA 5 MG/ML  SOL OFT 15 ML</t>
  </si>
  <si>
    <t>101. SET INSTRUMENTAL QUIRURGICO DE GLAUCOMA X 16 PIEZAS</t>
  </si>
  <si>
    <t>102. NEPAFENACO 1 mg/mL SUS OFT 5 mL</t>
  </si>
  <si>
    <t>103. TRAVOPROST + TIMOLOL 40 µg + 5 mg/mL SOL OFT 2.5 mL</t>
  </si>
  <si>
    <t>AS 0006-2022-IRO</t>
  </si>
  <si>
    <t>104. MICROPINZA PARA DELAMINACIÓN DE MEMBRANA 23 G</t>
  </si>
  <si>
    <t>105. PIEZA DE MANO DE ULTRASONIDO TORSIONAL PARA FACOEMULSIFICADOR INFINITI</t>
  </si>
  <si>
    <t>106. PIEZA DE MANO DE ULTRASONIDO TORSIONAL PARA FACOEMULSIFICADOR CENTURION</t>
  </si>
  <si>
    <t>107. PERFLUOR DE CARBONO PURIFICADO SOL OFT 5 ML</t>
  </si>
  <si>
    <t>AS 0009-2022-IRO</t>
  </si>
  <si>
    <t>108. DORZOLAMIDA + TIMOLOL 20 MG + 5 MG/ML SOL OFT 5 ML</t>
  </si>
  <si>
    <t>SIE 0001-2022-IRO</t>
  </si>
  <si>
    <t>109. HIPROMELOSA 3 mg/mL SOL OFT 15 mL</t>
  </si>
  <si>
    <t>SIE 0002-2022-IRO</t>
  </si>
  <si>
    <t>110. MOXIFLOXACINO 5 MG/ML (0.5%) + DEXAMETASONA 1 MG/ML (0.1%) SOL OFT 5 ML</t>
  </si>
  <si>
    <t>CD 0007-2022-IRO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</si>
</sst>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8" formatCode="&quot;S/&quot;#,##0.00;[Red]\-&quot;S/&quot;#,##0.00"/>
    <numFmt numFmtId="43" formatCode="_-* #,##0.00_-;\-* #,##0.00_-;_-* &quot;-&quot;??_-;_-@_-"/>
    <numFmt numFmtId="164" formatCode="[$-280A]d&quot; de &quot;mmmm&quot; de &quot;yyyy;@"/>
    <numFmt numFmtId="165" formatCode="_-* #,##0.0_-;\-* #,##0.0_-;_-* &quot;-&quot;??_-;_-@_-"/>
    <numFmt numFmtId="166" formatCode="_-* #,##0.0000_-;\-* #,##0.0000_-;_-* &quot;-&quot;??_-;_-@_-"/>
    <numFmt numFmtId="167" formatCode="_-* #,##0_-;\-* #,##0_-;_-* &quot;-&quot;??_-;_-@_-"/>
    <numFmt numFmtId="168" formatCode="0.0%"/>
    <numFmt numFmtId="169" formatCode="_ * #,##0.00_ ;_ * \-#,##0.00_ ;_ * &quot;-&quot;??_ ;_ @_ "/>
    <numFmt numFmtId="170" formatCode="&quot;S/&quot;\ #,##0.00"/>
    <numFmt numFmtId="171" formatCode="dd/mm/yyyy"/>
    <numFmt numFmtId="172" formatCode="d/m/yyyy"/>
    <numFmt numFmtId="173" formatCode="d\.m\.yyyy"/>
    <numFmt numFmtId="174" formatCode="dd\.mm\.yyyy"/>
    <numFmt numFmtId="175" formatCode="d/m/yy"/>
    <numFmt numFmtId="176" formatCode="dd/mm/yyyy\ h:mm:ss"/>
    <numFmt numFmtId="177" formatCode="dd/mm/yy"/>
    <numFmt numFmtId="178" formatCode="dd\-mm\-yyyy"/>
    <numFmt numFmtId="179" formatCode="d&quot; DE &quot;mmmm\ yyyy"/>
    <numFmt numFmtId="180" formatCode="mmm\-d"/>
    <numFmt numFmtId="181" formatCode="mmmm\ yyyy"/>
    <numFmt numFmtId="182" formatCode="d/m/yyyy\ h:mm:ss"/>
    <numFmt numFmtId="183" formatCode="d\-m\-yyyy"/>
    <numFmt numFmtId="184" formatCode="mm\-yyyy"/>
    <numFmt numFmtId="185" formatCode="m\-yyyy"/>
    <numFmt numFmtId="186" formatCode="dd\-mm\-yy"/>
    <numFmt numFmtId="187" formatCode="dd/mm/yyyy\."/>
    <numFmt numFmtId="188" formatCode="#,##0.00;\(#,##0.00\)"/>
    <numFmt numFmtId="189" formatCode="00000000"/>
    <numFmt numFmtId="190" formatCode="d\.m"/>
    <numFmt numFmtId="191" formatCode="#,##0.00;[Red]#,##0.00"/>
  </numFmts>
  <fonts count="99" x14ac:knownFonts="1">
    <font>
      <sz val="11"/>
      <color theme="1"/>
      <name val="Calibri"/>
      <family val="2"/>
      <scheme val="minor"/>
    </font>
    <font>
      <b/>
      <sz val="8"/>
      <name val="Arial"/>
      <family val="2"/>
    </font>
    <font>
      <sz val="10"/>
      <name val="Arial"/>
      <family val="2"/>
    </font>
    <font>
      <sz val="8"/>
      <name val="Arial"/>
      <family val="2"/>
    </font>
    <font>
      <sz val="10"/>
      <name val="Arial Narrow"/>
      <family val="2"/>
    </font>
    <font>
      <sz val="8"/>
      <color indexed="81"/>
      <name val="Tahoma"/>
      <family val="2"/>
    </font>
    <font>
      <sz val="8"/>
      <name val="Calibri"/>
      <family val="2"/>
      <scheme val="minor"/>
    </font>
    <font>
      <b/>
      <sz val="8"/>
      <name val="Calibri"/>
      <family val="2"/>
      <scheme val="minor"/>
    </font>
    <font>
      <sz val="10"/>
      <name val="Courier"/>
      <family val="3"/>
    </font>
    <font>
      <b/>
      <sz val="9"/>
      <name val="Arial"/>
      <family val="2"/>
    </font>
    <font>
      <b/>
      <sz val="10"/>
      <name val="Arial"/>
      <family val="2"/>
    </font>
    <font>
      <b/>
      <sz val="10"/>
      <color theme="0"/>
      <name val="Arial"/>
      <family val="2"/>
    </font>
    <font>
      <b/>
      <sz val="8"/>
      <color theme="0"/>
      <name val="Arial"/>
      <family val="2"/>
    </font>
    <font>
      <b/>
      <sz val="12"/>
      <name val="Arial"/>
      <family val="2"/>
    </font>
    <font>
      <b/>
      <sz val="11"/>
      <color theme="0"/>
      <name val="Arial"/>
      <family val="2"/>
    </font>
    <font>
      <b/>
      <sz val="12"/>
      <color theme="0"/>
      <name val="Arial"/>
      <family val="2"/>
    </font>
    <font>
      <sz val="8"/>
      <color theme="1"/>
      <name val="Arial"/>
      <family val="2"/>
    </font>
    <font>
      <sz val="8"/>
      <color theme="1"/>
      <name val="Calibri"/>
      <family val="2"/>
      <scheme val="minor"/>
    </font>
    <font>
      <b/>
      <sz val="14"/>
      <color theme="0"/>
      <name val="Arial"/>
      <family val="2"/>
    </font>
    <font>
      <sz val="9"/>
      <name val="Arial"/>
      <family val="2"/>
    </font>
    <font>
      <sz val="9"/>
      <color rgb="FFFF0000"/>
      <name val="Arial"/>
      <family val="2"/>
    </font>
    <font>
      <sz val="12"/>
      <name val="Arial"/>
      <family val="2"/>
    </font>
    <font>
      <b/>
      <sz val="11"/>
      <color theme="0"/>
      <name val="Calibri"/>
      <family val="2"/>
      <scheme val="minor"/>
    </font>
    <font>
      <sz val="11"/>
      <name val="Calibri"/>
      <family val="2"/>
      <scheme val="minor"/>
    </font>
    <font>
      <b/>
      <sz val="11"/>
      <name val="Calibri"/>
      <family val="2"/>
      <scheme val="minor"/>
    </font>
    <font>
      <b/>
      <sz val="14"/>
      <color theme="0"/>
      <name val="Calibri"/>
      <family val="2"/>
      <scheme val="minor"/>
    </font>
    <font>
      <b/>
      <sz val="8"/>
      <color theme="0"/>
      <name val="Calibri"/>
      <family val="2"/>
      <scheme val="minor"/>
    </font>
    <font>
      <b/>
      <sz val="9"/>
      <color theme="0"/>
      <name val="Calibri"/>
      <family val="2"/>
      <scheme val="minor"/>
    </font>
    <font>
      <b/>
      <sz val="9"/>
      <color theme="0"/>
      <name val="Arial"/>
      <family val="2"/>
    </font>
    <font>
      <sz val="9"/>
      <color theme="0"/>
      <name val="Arial"/>
      <family val="2"/>
    </font>
    <font>
      <sz val="11"/>
      <color theme="1"/>
      <name val="Calibri"/>
      <family val="2"/>
      <scheme val="minor"/>
    </font>
    <font>
      <sz val="9"/>
      <color indexed="8"/>
      <name val="Calibri"/>
      <family val="2"/>
      <scheme val="minor"/>
    </font>
    <font>
      <b/>
      <sz val="9"/>
      <color indexed="8"/>
      <name val="Calibri"/>
      <family val="2"/>
      <scheme val="minor"/>
    </font>
    <font>
      <sz val="9"/>
      <color theme="1"/>
      <name val="Arial"/>
      <family val="2"/>
    </font>
    <font>
      <sz val="9"/>
      <color indexed="8"/>
      <name val="Arial"/>
      <family val="2"/>
    </font>
    <font>
      <b/>
      <sz val="10"/>
      <color theme="1"/>
      <name val="Arial Narrow"/>
      <family val="2"/>
    </font>
    <font>
      <sz val="10"/>
      <color theme="1"/>
      <name val="Arial Narrow"/>
      <family val="2"/>
    </font>
    <font>
      <b/>
      <sz val="10"/>
      <name val="Arial Narrow"/>
      <family val="2"/>
    </font>
    <font>
      <b/>
      <sz val="10"/>
      <color theme="0"/>
      <name val="Arial Narrow"/>
      <family val="2"/>
    </font>
    <font>
      <sz val="10"/>
      <color theme="0"/>
      <name val="Arial Narrow"/>
      <family val="2"/>
    </font>
    <font>
      <b/>
      <u/>
      <sz val="10"/>
      <name val="Arial Narrow"/>
      <family val="2"/>
    </font>
    <font>
      <sz val="11"/>
      <name val="Arial Narrow"/>
      <family val="2"/>
    </font>
    <font>
      <b/>
      <sz val="12"/>
      <color theme="0"/>
      <name val="Arial Narrow"/>
      <family val="2"/>
    </font>
    <font>
      <sz val="12"/>
      <name val="Arial Narrow"/>
      <family val="2"/>
    </font>
    <font>
      <b/>
      <sz val="12"/>
      <name val="Arial Narrow"/>
      <family val="2"/>
    </font>
    <font>
      <sz val="10"/>
      <color theme="0"/>
      <name val="Arial"/>
      <family val="2"/>
    </font>
    <font>
      <b/>
      <sz val="11"/>
      <name val="Arial"/>
      <family val="2"/>
    </font>
    <font>
      <sz val="11"/>
      <name val="Arial"/>
      <family val="2"/>
    </font>
    <font>
      <sz val="9"/>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rgb="FF000000"/>
      <name val="Calibri"/>
      <scheme val="minor"/>
    </font>
    <font>
      <b/>
      <sz val="12"/>
      <color rgb="FFFFFFFF"/>
      <name val="Arial Narrow"/>
      <family val="2"/>
    </font>
    <font>
      <b/>
      <sz val="12"/>
      <color rgb="FF000000"/>
      <name val="Arial Narrow"/>
      <family val="2"/>
    </font>
    <font>
      <b/>
      <u/>
      <sz val="12"/>
      <name val="Calibri"/>
      <family val="2"/>
      <scheme val="minor"/>
    </font>
    <font>
      <b/>
      <sz val="12"/>
      <name val="Calibri"/>
      <family val="2"/>
      <scheme val="minor"/>
    </font>
    <font>
      <b/>
      <u/>
      <sz val="9"/>
      <name val="Calibri"/>
      <family val="2"/>
      <scheme val="minor"/>
    </font>
    <font>
      <b/>
      <sz val="9"/>
      <name val="Calibri"/>
      <family val="2"/>
      <scheme val="minor"/>
    </font>
    <font>
      <b/>
      <sz val="9"/>
      <color rgb="FFFFFFFF"/>
      <name val="Arial Narrow"/>
      <family val="2"/>
    </font>
    <font>
      <u/>
      <sz val="9"/>
      <name val="Calibri"/>
      <family val="2"/>
      <scheme val="minor"/>
    </font>
    <font>
      <sz val="9"/>
      <name val="Calibri"/>
      <family val="2"/>
      <scheme val="minor"/>
    </font>
    <font>
      <sz val="9"/>
      <name val="Arial Narrow"/>
      <family val="2"/>
    </font>
    <font>
      <u/>
      <sz val="10"/>
      <name val="Calibri"/>
      <family val="2"/>
      <scheme val="minor"/>
    </font>
    <font>
      <b/>
      <sz val="9"/>
      <name val="Arial Narrow"/>
      <family val="2"/>
    </font>
    <font>
      <sz val="9"/>
      <color rgb="FF000000"/>
      <name val="Arial"/>
      <family val="2"/>
    </font>
    <font>
      <i/>
      <sz val="9"/>
      <name val="Arial"/>
      <family val="2"/>
    </font>
    <font>
      <sz val="9"/>
      <color theme="1"/>
      <name val="Arial Narrow"/>
      <family val="2"/>
    </font>
    <font>
      <sz val="12"/>
      <color theme="2"/>
      <name val="Arial"/>
      <family val="2"/>
    </font>
    <font>
      <sz val="9"/>
      <color theme="2"/>
      <name val="Arial Narrow"/>
      <family val="2"/>
    </font>
    <font>
      <sz val="10"/>
      <color theme="1"/>
      <name val="Arial"/>
      <family val="2"/>
    </font>
    <font>
      <sz val="9"/>
      <name val="Calibri"/>
      <family val="2"/>
    </font>
    <font>
      <b/>
      <sz val="9"/>
      <color theme="1"/>
      <name val="Arial"/>
      <family val="2"/>
    </font>
    <font>
      <sz val="10"/>
      <color theme="1"/>
      <name val="Calibri"/>
      <family val="2"/>
      <scheme val="minor"/>
    </font>
    <font>
      <b/>
      <sz val="11"/>
      <color rgb="FFFFFFFF"/>
      <name val="Arial Narrow"/>
      <family val="2"/>
    </font>
    <font>
      <b/>
      <sz val="11"/>
      <name val="Arial Narrow"/>
      <family val="2"/>
    </font>
    <font>
      <b/>
      <sz val="11"/>
      <color theme="1"/>
      <name val="Arial Narrow"/>
      <family val="2"/>
    </font>
    <font>
      <b/>
      <sz val="11"/>
      <color rgb="FF000000"/>
      <name val="Arial Narrow"/>
      <family val="2"/>
    </font>
    <font>
      <sz val="10"/>
      <color rgb="FF000000"/>
      <name val="Arial Narrow"/>
      <family val="2"/>
    </font>
    <font>
      <sz val="10"/>
      <color rgb="FF0000FF"/>
      <name val="Arial Narrow"/>
      <family val="2"/>
    </font>
    <font>
      <sz val="10"/>
      <color rgb="FFFFFFFF"/>
      <name val="Arial Narrow"/>
      <family val="2"/>
    </font>
    <font>
      <sz val="12"/>
      <color rgb="FF000000"/>
      <name val="Arial Narrow"/>
      <family val="2"/>
    </font>
    <font>
      <sz val="11"/>
      <color theme="1"/>
      <name val="Arial Narrow"/>
      <family val="2"/>
    </font>
    <font>
      <sz val="11"/>
      <color rgb="FF000000"/>
      <name val="Arial Narrow"/>
      <family val="2"/>
    </font>
    <font>
      <b/>
      <sz val="12"/>
      <color theme="1"/>
      <name val="Arial Narrow"/>
      <family val="2"/>
    </font>
    <font>
      <sz val="12"/>
      <color theme="1"/>
      <name val="Arial Narrow"/>
      <family val="2"/>
    </font>
    <font>
      <sz val="10"/>
      <color rgb="FF2A2A2A"/>
      <name val="Arial Narrow"/>
      <family val="2"/>
    </font>
    <font>
      <sz val="10"/>
      <color rgb="FFFF0000"/>
      <name val="Arial Narrow"/>
      <family val="2"/>
    </font>
    <font>
      <sz val="10"/>
      <color rgb="FF676A6C"/>
      <name val="Arial Narrow"/>
      <family val="2"/>
    </font>
    <font>
      <sz val="10"/>
      <color rgb="FF000000"/>
      <name val="Calibri"/>
      <family val="2"/>
      <scheme val="minor"/>
    </font>
    <font>
      <b/>
      <sz val="10"/>
      <color rgb="FF000000"/>
      <name val="Arial Narrow"/>
      <family val="2"/>
    </font>
    <font>
      <sz val="9"/>
      <color rgb="FF000000"/>
      <name val="Arial Narrow"/>
      <family val="2"/>
    </font>
    <font>
      <b/>
      <sz val="10"/>
      <color rgb="FFFFFFFF"/>
      <name val="Arial Narrow"/>
      <family val="2"/>
    </font>
    <font>
      <b/>
      <sz val="14"/>
      <color rgb="FFFFFFFF"/>
      <name val="Arial Narrow"/>
      <family val="2"/>
    </font>
    <font>
      <b/>
      <sz val="14"/>
      <color rgb="FF000000"/>
      <name val="Arial Narrow"/>
      <family val="2"/>
    </font>
    <font>
      <b/>
      <sz val="11"/>
      <color theme="0"/>
      <name val="Arial Narrow"/>
      <family val="2"/>
    </font>
    <font>
      <sz val="8"/>
      <color rgb="FF000000"/>
      <name val="Arial"/>
    </font>
    <font>
      <sz val="8"/>
      <color rgb="FF000000"/>
      <name val="Arial"/>
      <family val="2"/>
    </font>
    <font>
      <sz val="9"/>
      <color theme="1"/>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4" tint="-0.499984740745262"/>
        <bgColor indexed="64"/>
      </patternFill>
    </fill>
    <fill>
      <patternFill patternType="solid">
        <fgColor theme="0"/>
        <bgColor indexed="64"/>
      </patternFill>
    </fill>
    <fill>
      <patternFill patternType="solid">
        <fgColor rgb="FFFFFFFF"/>
        <bgColor indexed="64"/>
      </patternFill>
    </fill>
    <fill>
      <patternFill patternType="solid">
        <fgColor rgb="FF1F4E78"/>
        <bgColor rgb="FF1F4E78"/>
      </patternFill>
    </fill>
    <fill>
      <patternFill patternType="solid">
        <fgColor theme="4" tint="0.39997558519241921"/>
        <bgColor indexed="64"/>
      </patternFill>
    </fill>
    <fill>
      <patternFill patternType="solid">
        <fgColor theme="4" tint="-0.249977111117893"/>
        <bgColor indexed="64"/>
      </patternFill>
    </fill>
    <fill>
      <patternFill patternType="solid">
        <fgColor theme="0"/>
        <bgColor theme="0"/>
      </patternFill>
    </fill>
    <fill>
      <patternFill patternType="solid">
        <fgColor rgb="FFFFFFFF"/>
        <bgColor rgb="FFFFFFFF"/>
      </patternFill>
    </fill>
    <fill>
      <patternFill patternType="solid">
        <fgColor rgb="FFFBBC04"/>
        <bgColor rgb="FFFBBC04"/>
      </patternFill>
    </fill>
    <fill>
      <patternFill patternType="solid">
        <fgColor rgb="FFFFFF00"/>
        <bgColor rgb="FFFFFF00"/>
      </patternFill>
    </fill>
  </fills>
  <borders count="86">
    <border>
      <left/>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top/>
      <bottom style="medium">
        <color indexed="64"/>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theme="0"/>
      </left>
      <right style="thin">
        <color theme="0"/>
      </right>
      <top style="medium">
        <color indexed="64"/>
      </top>
      <bottom style="thin">
        <color theme="0"/>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top style="thin">
        <color indexed="64"/>
      </top>
      <bottom style="medium">
        <color indexed="64"/>
      </bottom>
      <diagonal/>
    </border>
    <border>
      <left style="medium">
        <color rgb="FFDDDDDD"/>
      </left>
      <right style="medium">
        <color rgb="FFDDDDDD"/>
      </right>
      <top style="medium">
        <color rgb="FFDDDDDD"/>
      </top>
      <bottom style="medium">
        <color rgb="FFDDDDDD"/>
      </bottom>
      <diagonal/>
    </border>
    <border>
      <left style="thin">
        <color rgb="FFFFFFFF"/>
      </left>
      <right/>
      <top/>
      <bottom/>
      <diagonal/>
    </border>
    <border>
      <left style="thin">
        <color indexed="64"/>
      </left>
      <right/>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bottom/>
      <diagonal/>
    </border>
    <border>
      <left/>
      <right style="thin">
        <color rgb="FFFFFFFF"/>
      </right>
      <top/>
      <bottom style="thin">
        <color rgb="FFFFFFFF"/>
      </bottom>
      <diagonal/>
    </border>
    <border>
      <left/>
      <right style="thin">
        <color rgb="FFFFFFFF"/>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rgb="FF00000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style="thin">
        <color rgb="FFFFFFFF"/>
      </top>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rgb="FFFFFFFF"/>
      </left>
      <right/>
      <top style="thin">
        <color theme="0"/>
      </top>
      <bottom style="thin">
        <color rgb="FFFFFFFF"/>
      </bottom>
      <diagonal/>
    </border>
    <border>
      <left/>
      <right/>
      <top style="thin">
        <color theme="0"/>
      </top>
      <bottom style="thin">
        <color rgb="FFFFFFFF"/>
      </bottom>
      <diagonal/>
    </border>
    <border>
      <left/>
      <right/>
      <top/>
      <bottom style="thin">
        <color rgb="FFFFFFFF"/>
      </bottom>
      <diagonal/>
    </border>
    <border>
      <left style="thin">
        <color rgb="FFFFFFFF"/>
      </left>
      <right/>
      <top/>
      <bottom style="thin">
        <color rgb="FFFFFFFF"/>
      </bottom>
      <diagonal/>
    </border>
  </borders>
  <cellStyleXfs count="12">
    <xf numFmtId="0" fontId="0" fillId="0" borderId="0"/>
    <xf numFmtId="0" fontId="4" fillId="0" borderId="0"/>
    <xf numFmtId="49" fontId="8" fillId="0" borderId="0"/>
    <xf numFmtId="0" fontId="4" fillId="0" borderId="0"/>
    <xf numFmtId="0" fontId="2" fillId="0" borderId="0"/>
    <xf numFmtId="43" fontId="30" fillId="0" borderId="0" applyFont="0" applyFill="0" applyBorder="0" applyAlignment="0" applyProtection="0"/>
    <xf numFmtId="9" fontId="30" fillId="0" borderId="0" applyFont="0" applyFill="0" applyBorder="0" applyAlignment="0" applyProtection="0"/>
    <xf numFmtId="0" fontId="52" fillId="0" borderId="0"/>
    <xf numFmtId="43" fontId="52"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cellStyleXfs>
  <cellXfs count="950">
    <xf numFmtId="0" fontId="0" fillId="0" borderId="0" xfId="0"/>
    <xf numFmtId="0" fontId="3" fillId="0" borderId="0" xfId="0" applyFont="1" applyAlignment="1">
      <alignment horizontal="center" vertical="center" wrapText="1"/>
    </xf>
    <xf numFmtId="0" fontId="3" fillId="0" borderId="0" xfId="0" applyFont="1" applyAlignment="1">
      <alignment horizontal="justify" vertical="center" wrapText="1"/>
    </xf>
    <xf numFmtId="0" fontId="3" fillId="0" borderId="0" xfId="0" applyFont="1"/>
    <xf numFmtId="0" fontId="6" fillId="0" borderId="0" xfId="0" applyFont="1"/>
    <xf numFmtId="0" fontId="7" fillId="0" borderId="0" xfId="1" applyFont="1" applyAlignment="1">
      <alignment vertical="center"/>
    </xf>
    <xf numFmtId="0" fontId="6" fillId="0" borderId="0" xfId="0" applyFont="1" applyAlignment="1">
      <alignment vertical="center" wrapText="1"/>
    </xf>
    <xf numFmtId="0" fontId="6" fillId="0" borderId="0" xfId="0" applyFont="1" applyAlignment="1">
      <alignment wrapText="1"/>
    </xf>
    <xf numFmtId="4" fontId="1" fillId="0" borderId="6" xfId="2" applyNumberFormat="1" applyFont="1" applyBorder="1" applyAlignment="1">
      <alignment vertical="center"/>
    </xf>
    <xf numFmtId="4" fontId="3" fillId="0" borderId="6" xfId="2" applyNumberFormat="1" applyFont="1" applyBorder="1" applyAlignment="1">
      <alignment horizontal="justify" vertical="center"/>
    </xf>
    <xf numFmtId="4" fontId="3" fillId="0" borderId="6" xfId="2" applyNumberFormat="1" applyFont="1" applyBorder="1" applyAlignment="1">
      <alignment vertical="center"/>
    </xf>
    <xf numFmtId="49" fontId="7" fillId="0" borderId="0" xfId="2" applyFont="1" applyAlignment="1">
      <alignment horizontal="left" vertical="center"/>
    </xf>
    <xf numFmtId="3" fontId="6" fillId="0" borderId="0" xfId="2" applyNumberFormat="1" applyFont="1" applyAlignment="1">
      <alignment vertical="center"/>
    </xf>
    <xf numFmtId="3" fontId="6" fillId="0" borderId="0" xfId="2" applyNumberFormat="1" applyFont="1" applyAlignment="1">
      <alignment horizontal="right" vertical="center"/>
    </xf>
    <xf numFmtId="0" fontId="3" fillId="0" borderId="24" xfId="0" applyFont="1" applyBorder="1" applyAlignment="1">
      <alignment horizontal="center" vertical="center" wrapText="1"/>
    </xf>
    <xf numFmtId="0" fontId="3" fillId="0" borderId="0" xfId="0" applyFont="1" applyAlignment="1">
      <alignment horizontal="left" indent="2"/>
    </xf>
    <xf numFmtId="0" fontId="19" fillId="0" borderId="0" xfId="0" applyFont="1"/>
    <xf numFmtId="0" fontId="9" fillId="0" borderId="0" xfId="1" applyFont="1" applyAlignment="1">
      <alignment vertical="center"/>
    </xf>
    <xf numFmtId="0" fontId="19" fillId="0" borderId="10" xfId="0" applyFont="1" applyBorder="1"/>
    <xf numFmtId="0" fontId="19" fillId="0" borderId="9" xfId="0" applyFont="1" applyBorder="1"/>
    <xf numFmtId="0" fontId="19" fillId="0" borderId="29" xfId="0" applyFont="1" applyBorder="1"/>
    <xf numFmtId="0" fontId="19" fillId="0" borderId="2" xfId="0" applyFont="1" applyBorder="1"/>
    <xf numFmtId="0" fontId="19" fillId="0" borderId="1" xfId="0" applyFont="1" applyBorder="1"/>
    <xf numFmtId="49" fontId="19" fillId="0" borderId="22" xfId="0" applyNumberFormat="1" applyFont="1" applyBorder="1" applyAlignment="1">
      <alignment horizontal="left"/>
    </xf>
    <xf numFmtId="0" fontId="19" fillId="0" borderId="21" xfId="0" applyFont="1" applyBorder="1"/>
    <xf numFmtId="0" fontId="19" fillId="0" borderId="5" xfId="0" applyFont="1" applyBorder="1"/>
    <xf numFmtId="0" fontId="19" fillId="0" borderId="6" xfId="0" applyFont="1" applyBorder="1"/>
    <xf numFmtId="0" fontId="19" fillId="0" borderId="20" xfId="0" applyFont="1" applyBorder="1"/>
    <xf numFmtId="0" fontId="19" fillId="0" borderId="16" xfId="0" applyFont="1" applyBorder="1"/>
    <xf numFmtId="0" fontId="19" fillId="0" borderId="17" xfId="0" applyFont="1" applyBorder="1"/>
    <xf numFmtId="0" fontId="19" fillId="0" borderId="33" xfId="0" applyFont="1" applyBorder="1"/>
    <xf numFmtId="49" fontId="19" fillId="0" borderId="34" xfId="0" applyNumberFormat="1" applyFont="1" applyBorder="1" applyAlignment="1">
      <alignment horizontal="left"/>
    </xf>
    <xf numFmtId="0" fontId="19" fillId="2" borderId="11" xfId="0" applyFont="1" applyFill="1" applyBorder="1" applyAlignment="1">
      <alignment horizontal="right"/>
    </xf>
    <xf numFmtId="0" fontId="19" fillId="2" borderId="7" xfId="0" applyFont="1" applyFill="1" applyBorder="1"/>
    <xf numFmtId="0" fontId="19" fillId="2" borderId="8" xfId="0" applyFont="1" applyFill="1" applyBorder="1"/>
    <xf numFmtId="0" fontId="19" fillId="2" borderId="32" xfId="0" applyFont="1" applyFill="1" applyBorder="1"/>
    <xf numFmtId="0" fontId="19" fillId="0" borderId="22" xfId="0" applyFont="1" applyBorder="1"/>
    <xf numFmtId="0" fontId="19" fillId="0" borderId="3" xfId="0" applyFont="1" applyBorder="1"/>
    <xf numFmtId="0" fontId="19" fillId="0" borderId="4" xfId="0" applyFont="1" applyBorder="1"/>
    <xf numFmtId="0" fontId="19" fillId="0" borderId="19" xfId="0" applyFont="1" applyBorder="1"/>
    <xf numFmtId="0" fontId="19" fillId="0" borderId="34" xfId="0" applyFont="1" applyBorder="1" applyAlignment="1">
      <alignment horizontal="right"/>
    </xf>
    <xf numFmtId="0" fontId="20" fillId="0" borderId="0" xfId="0" applyFont="1" applyAlignment="1">
      <alignment wrapText="1"/>
    </xf>
    <xf numFmtId="0" fontId="19" fillId="0" borderId="0" xfId="1" applyFont="1" applyAlignment="1">
      <alignment horizontal="left" vertical="center"/>
    </xf>
    <xf numFmtId="0" fontId="19" fillId="0" borderId="0" xfId="1" applyFont="1" applyAlignment="1">
      <alignment vertical="center"/>
    </xf>
    <xf numFmtId="0" fontId="9" fillId="0" borderId="0" xfId="1" applyFont="1" applyAlignment="1">
      <alignment horizontal="center" vertical="center"/>
    </xf>
    <xf numFmtId="0" fontId="1" fillId="0" borderId="0" xfId="0" applyFont="1" applyAlignment="1">
      <alignment horizontal="left" indent="2"/>
    </xf>
    <xf numFmtId="0" fontId="9" fillId="0" borderId="6" xfId="1" applyFont="1" applyBorder="1" applyAlignment="1">
      <alignment vertical="center"/>
    </xf>
    <xf numFmtId="0" fontId="9" fillId="0" borderId="6" xfId="1" applyFont="1" applyBorder="1" applyAlignment="1">
      <alignment horizontal="left" vertical="center"/>
    </xf>
    <xf numFmtId="0" fontId="29" fillId="3" borderId="25" xfId="0" applyFont="1" applyFill="1" applyBorder="1"/>
    <xf numFmtId="0" fontId="28" fillId="3" borderId="25" xfId="0" applyFont="1" applyFill="1" applyBorder="1"/>
    <xf numFmtId="0" fontId="9" fillId="3" borderId="25" xfId="1" applyFont="1" applyFill="1" applyBorder="1" applyAlignment="1">
      <alignment horizontal="center" vertical="center"/>
    </xf>
    <xf numFmtId="0" fontId="9" fillId="3" borderId="25" xfId="1" applyFont="1" applyFill="1" applyBorder="1" applyAlignment="1">
      <alignment vertical="center"/>
    </xf>
    <xf numFmtId="0" fontId="19" fillId="0" borderId="22" xfId="0" applyFont="1" applyBorder="1" applyAlignment="1">
      <alignment horizontal="right"/>
    </xf>
    <xf numFmtId="0" fontId="19" fillId="2" borderId="21" xfId="0" applyFont="1" applyFill="1" applyBorder="1" applyAlignment="1">
      <alignment horizontal="right"/>
    </xf>
    <xf numFmtId="0" fontId="19" fillId="2" borderId="16" xfId="0" applyFont="1" applyFill="1" applyBorder="1"/>
    <xf numFmtId="0" fontId="19" fillId="2" borderId="17" xfId="0" applyFont="1" applyFill="1" applyBorder="1"/>
    <xf numFmtId="0" fontId="11" fillId="3" borderId="25" xfId="0" applyFont="1" applyFill="1" applyBorder="1" applyAlignment="1">
      <alignment horizontal="left"/>
    </xf>
    <xf numFmtId="0" fontId="9" fillId="0" borderId="0" xfId="1" applyFont="1" applyAlignment="1">
      <alignment horizontal="left" vertical="center"/>
    </xf>
    <xf numFmtId="0" fontId="19" fillId="0" borderId="6" xfId="1" applyFont="1" applyBorder="1" applyAlignment="1">
      <alignment horizontal="left" vertical="center"/>
    </xf>
    <xf numFmtId="0" fontId="19" fillId="4" borderId="6" xfId="1" applyFont="1" applyFill="1" applyBorder="1" applyAlignment="1">
      <alignment horizontal="left" vertical="center"/>
    </xf>
    <xf numFmtId="0" fontId="19" fillId="0" borderId="6" xfId="1" applyFont="1" applyBorder="1" applyAlignment="1">
      <alignment vertical="center"/>
    </xf>
    <xf numFmtId="0" fontId="6" fillId="0" borderId="6" xfId="0" applyFont="1" applyBorder="1"/>
    <xf numFmtId="3" fontId="6" fillId="0" borderId="6" xfId="0" applyNumberFormat="1" applyFont="1" applyBorder="1"/>
    <xf numFmtId="0" fontId="24" fillId="0" borderId="6" xfId="0" applyFont="1" applyBorder="1"/>
    <xf numFmtId="0" fontId="24" fillId="0" borderId="6" xfId="0" applyFont="1" applyBorder="1" applyAlignment="1">
      <alignment wrapText="1"/>
    </xf>
    <xf numFmtId="0" fontId="0" fillId="0" borderId="6" xfId="0" applyBorder="1" applyAlignment="1">
      <alignment horizontal="center" wrapText="1"/>
    </xf>
    <xf numFmtId="167" fontId="0" fillId="0" borderId="0" xfId="5" applyNumberFormat="1" applyFont="1"/>
    <xf numFmtId="167" fontId="6" fillId="0" borderId="0" xfId="5" applyNumberFormat="1" applyFont="1" applyAlignment="1">
      <alignment vertical="center"/>
    </xf>
    <xf numFmtId="167" fontId="6" fillId="0" borderId="0" xfId="5" applyNumberFormat="1" applyFont="1" applyAlignment="1">
      <alignment horizontal="right" vertical="center"/>
    </xf>
    <xf numFmtId="167" fontId="6" fillId="0" borderId="0" xfId="5" applyNumberFormat="1" applyFont="1"/>
    <xf numFmtId="167" fontId="1" fillId="0" borderId="6" xfId="5" applyNumberFormat="1" applyFont="1" applyBorder="1" applyAlignment="1">
      <alignment vertical="center"/>
    </xf>
    <xf numFmtId="167" fontId="3" fillId="0" borderId="6" xfId="5" applyNumberFormat="1" applyFont="1" applyBorder="1" applyAlignment="1">
      <alignment horizontal="justify" vertical="center"/>
    </xf>
    <xf numFmtId="167" fontId="3" fillId="0" borderId="6" xfId="5" applyNumberFormat="1" applyFont="1" applyBorder="1" applyAlignment="1">
      <alignment vertical="center"/>
    </xf>
    <xf numFmtId="167" fontId="3" fillId="0" borderId="6" xfId="5" applyNumberFormat="1" applyFont="1" applyBorder="1" applyAlignment="1">
      <alignment horizontal="right" vertical="center"/>
    </xf>
    <xf numFmtId="49" fontId="12" fillId="3" borderId="36" xfId="2" applyFont="1" applyFill="1" applyBorder="1" applyAlignment="1">
      <alignment horizontal="center" textRotation="90" wrapText="1"/>
    </xf>
    <xf numFmtId="167" fontId="12" fillId="3" borderId="36" xfId="5" applyNumberFormat="1" applyFont="1" applyFill="1" applyBorder="1" applyAlignment="1">
      <alignment horizontal="center" textRotation="90" wrapText="1"/>
    </xf>
    <xf numFmtId="49" fontId="12" fillId="3" borderId="37" xfId="2" applyFont="1" applyFill="1" applyBorder="1" applyAlignment="1">
      <alignment horizontal="center" vertical="center"/>
    </xf>
    <xf numFmtId="4" fontId="12" fillId="3" borderId="37" xfId="2" applyNumberFormat="1" applyFont="1" applyFill="1" applyBorder="1" applyAlignment="1">
      <alignment horizontal="right" vertical="center"/>
    </xf>
    <xf numFmtId="167" fontId="12" fillId="3" borderId="37" xfId="5" applyNumberFormat="1" applyFont="1" applyFill="1" applyBorder="1" applyAlignment="1">
      <alignment horizontal="right" vertical="center"/>
    </xf>
    <xf numFmtId="49" fontId="3" fillId="0" borderId="6" xfId="2" applyFont="1" applyBorder="1" applyAlignment="1">
      <alignment vertical="center"/>
    </xf>
    <xf numFmtId="10" fontId="1" fillId="0" borderId="6" xfId="6" applyNumberFormat="1" applyFont="1" applyBorder="1" applyAlignment="1">
      <alignment vertical="center"/>
    </xf>
    <xf numFmtId="10" fontId="12" fillId="3" borderId="37" xfId="6" applyNumberFormat="1" applyFont="1" applyFill="1" applyBorder="1" applyAlignment="1">
      <alignment horizontal="right" vertical="center"/>
    </xf>
    <xf numFmtId="0" fontId="16" fillId="0" borderId="6" xfId="0" applyFont="1" applyBorder="1" applyAlignment="1">
      <alignment horizontal="left"/>
    </xf>
    <xf numFmtId="167" fontId="16" fillId="0" borderId="6" xfId="5" applyNumberFormat="1" applyFont="1" applyBorder="1"/>
    <xf numFmtId="167" fontId="31" fillId="0" borderId="6" xfId="5" applyNumberFormat="1" applyFont="1" applyBorder="1"/>
    <xf numFmtId="0" fontId="23" fillId="0" borderId="6" xfId="0" applyFont="1" applyBorder="1" applyAlignment="1">
      <alignment horizontal="left"/>
    </xf>
    <xf numFmtId="10" fontId="6" fillId="0" borderId="6" xfId="6" applyNumberFormat="1" applyFont="1" applyBorder="1"/>
    <xf numFmtId="49" fontId="25" fillId="3" borderId="37" xfId="2" applyFont="1" applyFill="1" applyBorder="1" applyAlignment="1">
      <alignment horizontal="center" vertical="center"/>
    </xf>
    <xf numFmtId="0" fontId="26" fillId="3" borderId="37" xfId="0" applyFont="1" applyFill="1" applyBorder="1" applyAlignment="1">
      <alignment horizontal="center" vertical="center"/>
    </xf>
    <xf numFmtId="167" fontId="26" fillId="3" borderId="37" xfId="0" applyNumberFormat="1" applyFont="1" applyFill="1" applyBorder="1" applyAlignment="1">
      <alignment horizontal="center" vertical="center"/>
    </xf>
    <xf numFmtId="10" fontId="26" fillId="3" borderId="37" xfId="0" applyNumberFormat="1" applyFont="1" applyFill="1" applyBorder="1" applyAlignment="1">
      <alignment horizontal="center" vertical="center"/>
    </xf>
    <xf numFmtId="0" fontId="7" fillId="0" borderId="0" xfId="0" applyFont="1" applyAlignment="1">
      <alignment horizontal="center" vertical="center"/>
    </xf>
    <xf numFmtId="3" fontId="7" fillId="0" borderId="6" xfId="0" applyNumberFormat="1" applyFont="1" applyBorder="1"/>
    <xf numFmtId="10" fontId="7" fillId="0" borderId="6" xfId="6" applyNumberFormat="1" applyFont="1" applyBorder="1"/>
    <xf numFmtId="167" fontId="32" fillId="0" borderId="6" xfId="5" applyNumberFormat="1" applyFont="1" applyBorder="1"/>
    <xf numFmtId="167" fontId="19" fillId="0" borderId="13" xfId="5" applyNumberFormat="1" applyFont="1" applyBorder="1"/>
    <xf numFmtId="166" fontId="19" fillId="2" borderId="8" xfId="5" applyNumberFormat="1" applyFont="1" applyFill="1" applyBorder="1"/>
    <xf numFmtId="165" fontId="29" fillId="3" borderId="25" xfId="5" applyNumberFormat="1" applyFont="1" applyFill="1" applyBorder="1"/>
    <xf numFmtId="167" fontId="19" fillId="2" borderId="8" xfId="5" applyNumberFormat="1" applyFont="1" applyFill="1" applyBorder="1"/>
    <xf numFmtId="167" fontId="29" fillId="3" borderId="25" xfId="5" applyNumberFormat="1" applyFont="1" applyFill="1" applyBorder="1"/>
    <xf numFmtId="167" fontId="19" fillId="0" borderId="0" xfId="5" applyNumberFormat="1" applyFont="1"/>
    <xf numFmtId="167" fontId="19" fillId="0" borderId="6" xfId="0" applyNumberFormat="1" applyFont="1" applyBorder="1"/>
    <xf numFmtId="167" fontId="19" fillId="0" borderId="4" xfId="0" applyNumberFormat="1" applyFont="1" applyBorder="1"/>
    <xf numFmtId="167" fontId="29" fillId="3" borderId="25" xfId="0" applyNumberFormat="1" applyFont="1" applyFill="1" applyBorder="1"/>
    <xf numFmtId="167" fontId="19" fillId="0" borderId="6" xfId="5" applyNumberFormat="1" applyFont="1" applyBorder="1"/>
    <xf numFmtId="167" fontId="19" fillId="2" borderId="17" xfId="5" applyNumberFormat="1" applyFont="1" applyFill="1" applyBorder="1"/>
    <xf numFmtId="167" fontId="19" fillId="0" borderId="12" xfId="5" applyNumberFormat="1" applyFont="1" applyBorder="1"/>
    <xf numFmtId="167" fontId="19" fillId="0" borderId="47" xfId="0" applyNumberFormat="1" applyFont="1" applyBorder="1"/>
    <xf numFmtId="167" fontId="19" fillId="0" borderId="2" xfId="5" applyNumberFormat="1" applyFont="1" applyBorder="1"/>
    <xf numFmtId="167" fontId="19" fillId="0" borderId="4" xfId="5" applyNumberFormat="1" applyFont="1" applyBorder="1"/>
    <xf numFmtId="166" fontId="19" fillId="2" borderId="31" xfId="5" applyNumberFormat="1" applyFont="1" applyFill="1" applyBorder="1"/>
    <xf numFmtId="167" fontId="29" fillId="3" borderId="49" xfId="5" applyNumberFormat="1" applyFont="1" applyFill="1" applyBorder="1"/>
    <xf numFmtId="167" fontId="29" fillId="3" borderId="37" xfId="5" applyNumberFormat="1" applyFont="1" applyFill="1" applyBorder="1"/>
    <xf numFmtId="167" fontId="19" fillId="0" borderId="50" xfId="5" applyNumberFormat="1" applyFont="1" applyBorder="1"/>
    <xf numFmtId="167" fontId="19" fillId="0" borderId="48" xfId="0" applyNumberFormat="1" applyFont="1" applyBorder="1"/>
    <xf numFmtId="167" fontId="19" fillId="0" borderId="2" xfId="0" applyNumberFormat="1" applyFont="1" applyBorder="1"/>
    <xf numFmtId="167" fontId="19" fillId="0" borderId="8" xfId="0" applyNumberFormat="1" applyFont="1" applyBorder="1"/>
    <xf numFmtId="10" fontId="19" fillId="2" borderId="8" xfId="6" applyNumberFormat="1" applyFont="1" applyFill="1" applyBorder="1"/>
    <xf numFmtId="10" fontId="19" fillId="2" borderId="17" xfId="6" applyNumberFormat="1" applyFont="1" applyFill="1" applyBorder="1"/>
    <xf numFmtId="10" fontId="19" fillId="2" borderId="33" xfId="6" applyNumberFormat="1" applyFont="1" applyFill="1" applyBorder="1"/>
    <xf numFmtId="167" fontId="33" fillId="0" borderId="4" xfId="5" applyNumberFormat="1" applyFont="1" applyBorder="1"/>
    <xf numFmtId="167" fontId="33" fillId="0" borderId="6" xfId="5" applyNumberFormat="1" applyFont="1" applyBorder="1"/>
    <xf numFmtId="167" fontId="34" fillId="0" borderId="0" xfId="5" applyNumberFormat="1" applyFont="1"/>
    <xf numFmtId="167" fontId="34" fillId="0" borderId="6" xfId="5" applyNumberFormat="1" applyFont="1" applyBorder="1"/>
    <xf numFmtId="167" fontId="33" fillId="0" borderId="2" xfId="5" applyNumberFormat="1" applyFont="1" applyBorder="1"/>
    <xf numFmtId="167" fontId="33" fillId="0" borderId="0" xfId="5" applyNumberFormat="1" applyFont="1"/>
    <xf numFmtId="10" fontId="19" fillId="0" borderId="13" xfId="6" applyNumberFormat="1" applyFont="1" applyBorder="1" applyAlignment="1">
      <alignment vertical="center"/>
    </xf>
    <xf numFmtId="10" fontId="19" fillId="0" borderId="15" xfId="6" applyNumberFormat="1" applyFont="1" applyBorder="1" applyAlignment="1">
      <alignment vertical="center"/>
    </xf>
    <xf numFmtId="10" fontId="19" fillId="0" borderId="18" xfId="6" applyNumberFormat="1" applyFont="1" applyBorder="1" applyAlignment="1">
      <alignment vertical="center"/>
    </xf>
    <xf numFmtId="10" fontId="19" fillId="2" borderId="31" xfId="6" applyNumberFormat="1" applyFont="1" applyFill="1" applyBorder="1" applyAlignment="1">
      <alignment vertical="center"/>
    </xf>
    <xf numFmtId="10" fontId="19" fillId="0" borderId="30" xfId="6" applyNumberFormat="1" applyFont="1" applyBorder="1" applyAlignment="1">
      <alignment vertical="center"/>
    </xf>
    <xf numFmtId="10" fontId="19" fillId="0" borderId="31" xfId="6" applyNumberFormat="1" applyFont="1" applyBorder="1" applyAlignment="1">
      <alignment vertical="center"/>
    </xf>
    <xf numFmtId="10" fontId="19" fillId="2" borderId="18" xfId="6" applyNumberFormat="1" applyFont="1" applyFill="1" applyBorder="1" applyAlignment="1">
      <alignment vertical="center"/>
    </xf>
    <xf numFmtId="10" fontId="29" fillId="3" borderId="49" xfId="6" applyNumberFormat="1" applyFont="1" applyFill="1" applyBorder="1" applyAlignment="1">
      <alignment vertical="center"/>
    </xf>
    <xf numFmtId="10" fontId="29" fillId="3" borderId="25" xfId="6" applyNumberFormat="1" applyFont="1" applyFill="1" applyBorder="1" applyAlignment="1">
      <alignment vertical="center"/>
    </xf>
    <xf numFmtId="10" fontId="19" fillId="0" borderId="0" xfId="6" applyNumberFormat="1" applyFont="1" applyAlignment="1">
      <alignment vertical="center"/>
    </xf>
    <xf numFmtId="10" fontId="19" fillId="0" borderId="51" xfId="6" applyNumberFormat="1" applyFont="1" applyBorder="1" applyAlignment="1">
      <alignment vertical="center"/>
    </xf>
    <xf numFmtId="10" fontId="19" fillId="0" borderId="52" xfId="6" applyNumberFormat="1" applyFont="1" applyBorder="1" applyAlignment="1">
      <alignment vertical="center"/>
    </xf>
    <xf numFmtId="10" fontId="19" fillId="0" borderId="14" xfId="6" applyNumberFormat="1" applyFont="1" applyBorder="1" applyAlignment="1">
      <alignment vertical="center"/>
    </xf>
    <xf numFmtId="9" fontId="0" fillId="0" borderId="0" xfId="6" applyFont="1" applyAlignment="1">
      <alignment horizontal="center"/>
    </xf>
    <xf numFmtId="167" fontId="33" fillId="0" borderId="6" xfId="0" applyNumberFormat="1" applyFont="1" applyBorder="1"/>
    <xf numFmtId="0" fontId="19" fillId="0" borderId="14" xfId="0" applyFont="1" applyBorder="1" applyAlignment="1">
      <alignment wrapText="1"/>
    </xf>
    <xf numFmtId="167" fontId="14" fillId="3" borderId="28" xfId="0" applyNumberFormat="1" applyFont="1" applyFill="1" applyBorder="1" applyAlignment="1">
      <alignment vertical="center"/>
    </xf>
    <xf numFmtId="9" fontId="19" fillId="0" borderId="6" xfId="6" applyFont="1" applyBorder="1" applyAlignment="1">
      <alignment horizontal="center"/>
    </xf>
    <xf numFmtId="167" fontId="14" fillId="3" borderId="6" xfId="0" applyNumberFormat="1" applyFont="1" applyFill="1" applyBorder="1" applyAlignment="1">
      <alignment vertical="center"/>
    </xf>
    <xf numFmtId="9" fontId="14" fillId="3" borderId="6" xfId="6" applyFont="1" applyFill="1" applyBorder="1" applyAlignment="1">
      <alignment horizontal="center" vertical="center"/>
    </xf>
    <xf numFmtId="167" fontId="14" fillId="3" borderId="6" xfId="5" applyNumberFormat="1" applyFont="1" applyFill="1" applyBorder="1" applyAlignment="1">
      <alignment vertical="center"/>
    </xf>
    <xf numFmtId="0" fontId="33" fillId="0" borderId="0" xfId="0" applyFont="1" applyAlignment="1">
      <alignment horizontal="left"/>
    </xf>
    <xf numFmtId="0" fontId="33" fillId="0" borderId="6" xfId="0" applyFont="1" applyBorder="1"/>
    <xf numFmtId="167" fontId="9" fillId="0" borderId="0" xfId="5" applyNumberFormat="1" applyFont="1" applyAlignment="1">
      <alignment vertical="center"/>
    </xf>
    <xf numFmtId="167" fontId="19" fillId="0" borderId="0" xfId="5" applyNumberFormat="1" applyFont="1" applyAlignment="1">
      <alignment vertical="center"/>
    </xf>
    <xf numFmtId="167" fontId="19" fillId="0" borderId="6" xfId="5" applyNumberFormat="1" applyFont="1" applyFill="1" applyBorder="1" applyAlignment="1">
      <alignment vertical="center"/>
    </xf>
    <xf numFmtId="167" fontId="33" fillId="0" borderId="6" xfId="5" applyNumberFormat="1" applyFont="1" applyFill="1" applyBorder="1"/>
    <xf numFmtId="0" fontId="12" fillId="3" borderId="25"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6" fillId="0" borderId="6" xfId="0" applyFont="1" applyBorder="1" applyAlignment="1">
      <alignment vertical="center" wrapText="1"/>
    </xf>
    <xf numFmtId="10" fontId="6" fillId="0" borderId="6" xfId="6" applyNumberFormat="1" applyFont="1" applyBorder="1" applyAlignment="1">
      <alignment horizontal="center" vertical="center" wrapText="1"/>
    </xf>
    <xf numFmtId="0" fontId="16" fillId="0" borderId="6" xfId="0" applyFont="1" applyBorder="1" applyAlignment="1">
      <alignment horizontal="center" vertical="center" wrapText="1"/>
    </xf>
    <xf numFmtId="0" fontId="6" fillId="0" borderId="6" xfId="0" applyFont="1" applyBorder="1" applyAlignment="1">
      <alignment horizontal="center" vertical="center" wrapText="1"/>
    </xf>
    <xf numFmtId="0" fontId="6" fillId="0" borderId="6" xfId="0" applyFont="1" applyBorder="1" applyAlignment="1">
      <alignment horizontal="justify" vertical="center" wrapText="1"/>
    </xf>
    <xf numFmtId="0" fontId="6" fillId="0" borderId="6" xfId="0" applyFont="1" applyBorder="1" applyAlignment="1">
      <alignment horizontal="left" vertical="center" wrapText="1"/>
    </xf>
    <xf numFmtId="0" fontId="3" fillId="4" borderId="6" xfId="0" applyFont="1" applyFill="1" applyBorder="1" applyAlignment="1">
      <alignment horizontal="center" vertical="center" wrapText="1"/>
    </xf>
    <xf numFmtId="0" fontId="16" fillId="0" borderId="6" xfId="0" applyFont="1" applyBorder="1" applyAlignment="1">
      <alignment horizontal="center" vertical="center"/>
    </xf>
    <xf numFmtId="9" fontId="16" fillId="0" borderId="6" xfId="6" applyFont="1" applyBorder="1" applyAlignment="1">
      <alignment horizontal="center" vertical="center" wrapText="1"/>
    </xf>
    <xf numFmtId="9" fontId="16" fillId="0" borderId="6" xfId="0" applyNumberFormat="1" applyFont="1" applyBorder="1" applyAlignment="1">
      <alignment horizontal="center" vertical="center" wrapText="1"/>
    </xf>
    <xf numFmtId="0" fontId="12" fillId="3" borderId="38" xfId="0" applyFont="1" applyFill="1" applyBorder="1" applyAlignment="1">
      <alignment horizontal="center" vertical="center" wrapText="1"/>
    </xf>
    <xf numFmtId="0" fontId="6" fillId="0" borderId="6" xfId="0" applyFont="1" applyBorder="1" applyAlignment="1">
      <alignment horizontal="center" vertical="center"/>
    </xf>
    <xf numFmtId="0" fontId="17" fillId="0" borderId="6" xfId="0" applyFont="1" applyBorder="1" applyAlignment="1">
      <alignment horizontal="center" vertical="center" wrapText="1"/>
    </xf>
    <xf numFmtId="168" fontId="3" fillId="4" borderId="6" xfId="0" applyNumberFormat="1" applyFont="1" applyFill="1" applyBorder="1" applyAlignment="1">
      <alignment horizontal="center" vertical="center"/>
    </xf>
    <xf numFmtId="9" fontId="3" fillId="4" borderId="6" xfId="0" applyNumberFormat="1" applyFont="1" applyFill="1" applyBorder="1" applyAlignment="1">
      <alignment horizontal="center" vertical="center" wrapText="1"/>
    </xf>
    <xf numFmtId="0" fontId="16" fillId="0" borderId="6" xfId="6" applyNumberFormat="1" applyFont="1" applyBorder="1" applyAlignment="1">
      <alignment horizontal="center" vertical="center" wrapText="1"/>
    </xf>
    <xf numFmtId="168" fontId="16" fillId="0" borderId="6" xfId="0" applyNumberFormat="1" applyFont="1" applyBorder="1" applyAlignment="1">
      <alignment horizontal="center" vertical="center" wrapText="1"/>
    </xf>
    <xf numFmtId="0" fontId="3" fillId="0" borderId="0" xfId="0" applyFont="1" applyAlignment="1">
      <alignment horizontal="center"/>
    </xf>
    <xf numFmtId="167" fontId="3" fillId="0" borderId="0" xfId="0" applyNumberFormat="1" applyFont="1"/>
    <xf numFmtId="43" fontId="33" fillId="0" borderId="6" xfId="5" applyFont="1" applyBorder="1"/>
    <xf numFmtId="10" fontId="19" fillId="0" borderId="50" xfId="6" applyNumberFormat="1" applyFont="1" applyBorder="1" applyAlignment="1">
      <alignment vertical="center"/>
    </xf>
    <xf numFmtId="10" fontId="19" fillId="2" borderId="6" xfId="6" applyNumberFormat="1" applyFont="1" applyFill="1" applyBorder="1"/>
    <xf numFmtId="167" fontId="19" fillId="0" borderId="30" xfId="5" applyNumberFormat="1" applyFont="1" applyBorder="1"/>
    <xf numFmtId="10" fontId="19" fillId="2" borderId="32" xfId="6" applyNumberFormat="1" applyFont="1" applyFill="1" applyBorder="1"/>
    <xf numFmtId="10" fontId="19" fillId="2" borderId="31" xfId="6" applyNumberFormat="1" applyFont="1" applyFill="1" applyBorder="1"/>
    <xf numFmtId="10" fontId="19" fillId="2" borderId="55" xfId="6" applyNumberFormat="1" applyFont="1" applyFill="1" applyBorder="1"/>
    <xf numFmtId="10" fontId="19" fillId="2" borderId="7" xfId="6" applyNumberFormat="1" applyFont="1" applyFill="1" applyBorder="1"/>
    <xf numFmtId="10" fontId="19" fillId="2" borderId="14" xfId="6" applyNumberFormat="1" applyFont="1" applyFill="1" applyBorder="1"/>
    <xf numFmtId="0" fontId="19" fillId="2" borderId="55" xfId="0" applyFont="1" applyFill="1" applyBorder="1"/>
    <xf numFmtId="167" fontId="6" fillId="0" borderId="6" xfId="5" applyNumberFormat="1" applyFont="1" applyBorder="1" applyAlignment="1">
      <alignment horizontal="center" vertical="center" wrapText="1"/>
    </xf>
    <xf numFmtId="0" fontId="6" fillId="0" borderId="14" xfId="0" applyFont="1" applyBorder="1" applyAlignment="1">
      <alignment horizontal="center" vertical="center" wrapText="1"/>
    </xf>
    <xf numFmtId="9" fontId="6" fillId="0" borderId="14" xfId="0" applyNumberFormat="1" applyFont="1" applyBorder="1" applyAlignment="1">
      <alignment horizontal="center" vertical="center" wrapText="1"/>
    </xf>
    <xf numFmtId="10" fontId="3" fillId="4" borderId="6" xfId="0" applyNumberFormat="1" applyFont="1" applyFill="1" applyBorder="1" applyAlignment="1">
      <alignment horizontal="center" vertical="center"/>
    </xf>
    <xf numFmtId="10" fontId="6" fillId="0" borderId="6" xfId="0" applyNumberFormat="1" applyFont="1" applyBorder="1" applyAlignment="1">
      <alignment horizontal="center" vertical="center" wrapText="1"/>
    </xf>
    <xf numFmtId="9" fontId="16" fillId="0" borderId="6" xfId="6" applyFont="1" applyBorder="1" applyAlignment="1">
      <alignment horizontal="center" vertical="center"/>
    </xf>
    <xf numFmtId="9" fontId="6" fillId="0" borderId="6" xfId="0" applyNumberFormat="1" applyFont="1" applyBorder="1" applyAlignment="1">
      <alignment horizontal="center" vertical="center" wrapText="1"/>
    </xf>
    <xf numFmtId="167" fontId="17" fillId="0" borderId="6" xfId="5" applyNumberFormat="1" applyFont="1" applyBorder="1" applyAlignment="1">
      <alignment horizontal="center" vertical="center"/>
    </xf>
    <xf numFmtId="0" fontId="35" fillId="0" borderId="6" xfId="0" applyFont="1" applyBorder="1"/>
    <xf numFmtId="0" fontId="36" fillId="0" borderId="6" xfId="0" applyFont="1" applyBorder="1" applyAlignment="1">
      <alignment horizontal="left" vertical="center" wrapText="1"/>
    </xf>
    <xf numFmtId="0" fontId="36" fillId="0" borderId="6" xfId="0" applyFont="1" applyBorder="1" applyAlignment="1">
      <alignment horizontal="center" vertical="center" wrapText="1"/>
    </xf>
    <xf numFmtId="43" fontId="4" fillId="0" borderId="6" xfId="5" applyFont="1" applyFill="1" applyBorder="1" applyAlignment="1">
      <alignment horizontal="center" vertical="center"/>
    </xf>
    <xf numFmtId="0" fontId="4" fillId="0" borderId="4" xfId="1" applyBorder="1" applyAlignment="1">
      <alignment horizontal="left" vertical="center" wrapText="1"/>
    </xf>
    <xf numFmtId="0" fontId="4" fillId="0" borderId="4" xfId="1" applyBorder="1" applyAlignment="1">
      <alignment horizontal="center" vertical="center"/>
    </xf>
    <xf numFmtId="0" fontId="4" fillId="0" borderId="6" xfId="1" applyBorder="1" applyAlignment="1">
      <alignment horizontal="left" vertical="center" wrapText="1"/>
    </xf>
    <xf numFmtId="0" fontId="37" fillId="0" borderId="6" xfId="1" applyFont="1" applyBorder="1" applyAlignment="1">
      <alignment horizontal="left" vertical="center" wrapText="1"/>
    </xf>
    <xf numFmtId="0" fontId="37" fillId="0" borderId="6" xfId="1" applyFont="1" applyBorder="1" applyAlignment="1">
      <alignment horizontal="center" vertical="center"/>
    </xf>
    <xf numFmtId="0" fontId="4" fillId="0" borderId="6" xfId="1" applyBorder="1" applyAlignment="1">
      <alignment vertical="center" wrapText="1"/>
    </xf>
    <xf numFmtId="0" fontId="4" fillId="0" borderId="6" xfId="1" applyBorder="1" applyAlignment="1">
      <alignment vertical="center"/>
    </xf>
    <xf numFmtId="0" fontId="4" fillId="0" borderId="0" xfId="0" applyFont="1"/>
    <xf numFmtId="0" fontId="37" fillId="0" borderId="0" xfId="1" applyFont="1" applyAlignment="1">
      <alignment vertical="center"/>
    </xf>
    <xf numFmtId="0" fontId="38" fillId="3" borderId="25" xfId="1" applyFont="1" applyFill="1" applyBorder="1" applyAlignment="1">
      <alignment horizontal="center" vertical="center" wrapText="1"/>
    </xf>
    <xf numFmtId="0" fontId="38" fillId="3" borderId="25" xfId="1" applyFont="1" applyFill="1" applyBorder="1" applyAlignment="1">
      <alignment horizontal="center" vertical="center"/>
    </xf>
    <xf numFmtId="0" fontId="38" fillId="3" borderId="36" xfId="1" applyFont="1" applyFill="1" applyBorder="1" applyAlignment="1">
      <alignment horizontal="center" vertical="center" wrapText="1"/>
    </xf>
    <xf numFmtId="0" fontId="38" fillId="3" borderId="0" xfId="1" applyFont="1" applyFill="1" applyAlignment="1">
      <alignment horizontal="center" vertical="center" wrapText="1"/>
    </xf>
    <xf numFmtId="0" fontId="38" fillId="3" borderId="40" xfId="1" applyFont="1" applyFill="1" applyBorder="1" applyAlignment="1">
      <alignment horizontal="center" vertical="center" wrapText="1"/>
    </xf>
    <xf numFmtId="0" fontId="38" fillId="3" borderId="36" xfId="1" applyFont="1" applyFill="1" applyBorder="1" applyAlignment="1">
      <alignment horizontal="center" vertical="center"/>
    </xf>
    <xf numFmtId="0" fontId="38" fillId="3" borderId="36" xfId="0" applyFont="1" applyFill="1" applyBorder="1" applyAlignment="1">
      <alignment horizontal="center" vertical="center" wrapText="1"/>
    </xf>
    <xf numFmtId="0" fontId="37" fillId="0" borderId="6" xfId="1" applyFont="1" applyBorder="1" applyAlignment="1">
      <alignment horizontal="center" vertical="center" wrapText="1"/>
    </xf>
    <xf numFmtId="0" fontId="38" fillId="0" borderId="6" xfId="1" applyFont="1" applyBorder="1" applyAlignment="1">
      <alignment horizontal="center" vertical="center" wrapText="1"/>
    </xf>
    <xf numFmtId="0" fontId="39" fillId="0" borderId="6" xfId="0" applyFont="1" applyBorder="1" applyAlignment="1">
      <alignment horizontal="center" vertical="center"/>
    </xf>
    <xf numFmtId="0" fontId="38" fillId="0" borderId="6" xfId="1" applyFont="1" applyBorder="1" applyAlignment="1">
      <alignment horizontal="center" vertical="center"/>
    </xf>
    <xf numFmtId="0" fontId="38" fillId="0" borderId="6" xfId="0" applyFont="1" applyBorder="1" applyAlignment="1">
      <alignment horizontal="center" vertical="center" wrapText="1"/>
    </xf>
    <xf numFmtId="43" fontId="4" fillId="0" borderId="6" xfId="0" applyNumberFormat="1" applyFont="1" applyBorder="1" applyAlignment="1">
      <alignment horizontal="center" vertical="center"/>
    </xf>
    <xf numFmtId="10" fontId="4" fillId="0" borderId="6" xfId="6" applyNumberFormat="1" applyFont="1" applyFill="1" applyBorder="1" applyAlignment="1">
      <alignment horizontal="center" vertical="center"/>
    </xf>
    <xf numFmtId="0" fontId="4" fillId="0" borderId="6" xfId="0" applyFont="1" applyBorder="1" applyAlignment="1">
      <alignment horizontal="center" vertical="center"/>
    </xf>
    <xf numFmtId="43" fontId="37" fillId="0" borderId="6" xfId="1" applyNumberFormat="1" applyFont="1" applyBorder="1" applyAlignment="1">
      <alignment horizontal="center" vertical="center" wrapText="1"/>
    </xf>
    <xf numFmtId="43" fontId="37" fillId="0" borderId="6" xfId="5" applyFont="1" applyFill="1" applyBorder="1" applyAlignment="1">
      <alignment horizontal="center" vertical="center"/>
    </xf>
    <xf numFmtId="0" fontId="37" fillId="0" borderId="4" xfId="1" applyFont="1" applyBorder="1" applyAlignment="1">
      <alignment vertical="center"/>
    </xf>
    <xf numFmtId="43" fontId="4" fillId="0" borderId="4" xfId="5" applyFont="1" applyBorder="1" applyAlignment="1">
      <alignment vertical="center"/>
    </xf>
    <xf numFmtId="43" fontId="4" fillId="0" borderId="4" xfId="5" applyFont="1" applyBorder="1"/>
    <xf numFmtId="0" fontId="4" fillId="0" borderId="4" xfId="0" applyFont="1" applyBorder="1"/>
    <xf numFmtId="0" fontId="37" fillId="0" borderId="6" xfId="1" applyFont="1" applyBorder="1" applyAlignment="1">
      <alignment vertical="center"/>
    </xf>
    <xf numFmtId="43" fontId="4" fillId="0" borderId="6" xfId="5" applyFont="1" applyBorder="1" applyAlignment="1">
      <alignment vertical="center"/>
    </xf>
    <xf numFmtId="43" fontId="4" fillId="0" borderId="6" xfId="5" applyFont="1" applyBorder="1"/>
    <xf numFmtId="0" fontId="4" fillId="0" borderId="6" xfId="0" applyFont="1" applyBorder="1"/>
    <xf numFmtId="43" fontId="37" fillId="0" borderId="6" xfId="5" applyFont="1" applyBorder="1" applyAlignment="1">
      <alignment vertical="center"/>
    </xf>
    <xf numFmtId="10" fontId="37" fillId="0" borderId="6" xfId="6" applyNumberFormat="1" applyFont="1" applyBorder="1" applyAlignment="1">
      <alignment horizontal="center"/>
    </xf>
    <xf numFmtId="167" fontId="37" fillId="0" borderId="6" xfId="5" applyNumberFormat="1" applyFont="1" applyBorder="1"/>
    <xf numFmtId="14" fontId="4" fillId="0" borderId="6" xfId="1" applyNumberFormat="1" applyBorder="1" applyAlignment="1">
      <alignment vertical="center"/>
    </xf>
    <xf numFmtId="10" fontId="4" fillId="0" borderId="6" xfId="6" applyNumberFormat="1" applyFont="1" applyBorder="1"/>
    <xf numFmtId="43" fontId="4" fillId="0" borderId="6" xfId="0" applyNumberFormat="1" applyFont="1" applyBorder="1"/>
    <xf numFmtId="10" fontId="4" fillId="0" borderId="6" xfId="6" applyNumberFormat="1" applyFont="1" applyBorder="1" applyAlignment="1">
      <alignment horizontal="center"/>
    </xf>
    <xf numFmtId="169" fontId="4" fillId="0" borderId="0" xfId="0" applyNumberFormat="1" applyFont="1"/>
    <xf numFmtId="169" fontId="4" fillId="0" borderId="6" xfId="0" applyNumberFormat="1" applyFont="1" applyBorder="1"/>
    <xf numFmtId="0" fontId="4" fillId="0" borderId="6" xfId="1" applyBorder="1" applyAlignment="1">
      <alignment horizontal="center" vertical="center"/>
    </xf>
    <xf numFmtId="167" fontId="4" fillId="0" borderId="6" xfId="5" applyNumberFormat="1" applyFont="1" applyBorder="1"/>
    <xf numFmtId="0" fontId="4" fillId="0" borderId="25" xfId="0" applyFont="1" applyBorder="1"/>
    <xf numFmtId="0" fontId="38" fillId="3" borderId="25" xfId="1" applyFont="1" applyFill="1" applyBorder="1" applyAlignment="1">
      <alignment vertical="center"/>
    </xf>
    <xf numFmtId="0" fontId="39" fillId="3" borderId="25" xfId="0" applyFont="1" applyFill="1" applyBorder="1"/>
    <xf numFmtId="0" fontId="37" fillId="0" borderId="0" xfId="0" applyFont="1" applyAlignment="1">
      <alignment horizontal="left" wrapText="1"/>
    </xf>
    <xf numFmtId="0" fontId="37" fillId="0" borderId="23" xfId="0" applyFont="1" applyBorder="1" applyAlignment="1">
      <alignment horizontal="left" wrapText="1"/>
    </xf>
    <xf numFmtId="49" fontId="4" fillId="0" borderId="0" xfId="3" applyNumberFormat="1" applyAlignment="1">
      <alignment horizontal="left" vertical="center"/>
    </xf>
    <xf numFmtId="49" fontId="4" fillId="0" borderId="0" xfId="3" applyNumberFormat="1" applyAlignment="1">
      <alignment horizontal="left" vertical="center" wrapText="1"/>
    </xf>
    <xf numFmtId="49" fontId="40" fillId="0" borderId="0" xfId="3" applyNumberFormat="1" applyFont="1" applyAlignment="1">
      <alignment horizontal="left" vertical="center"/>
    </xf>
    <xf numFmtId="0" fontId="4" fillId="0" borderId="35" xfId="0" applyFont="1" applyBorder="1"/>
    <xf numFmtId="0" fontId="4" fillId="0" borderId="0" xfId="0" applyFont="1" applyAlignment="1">
      <alignment wrapText="1"/>
    </xf>
    <xf numFmtId="0" fontId="4" fillId="0" borderId="6" xfId="1" applyBorder="1" applyAlignment="1">
      <alignment horizontal="center" vertical="center" wrapText="1"/>
    </xf>
    <xf numFmtId="0" fontId="39" fillId="0" borderId="6" xfId="1" applyFont="1" applyBorder="1" applyAlignment="1">
      <alignment horizontal="center" vertical="center" wrapText="1"/>
    </xf>
    <xf numFmtId="14" fontId="4" fillId="0" borderId="6" xfId="1" applyNumberFormat="1" applyBorder="1" applyAlignment="1">
      <alignment horizontal="center" vertical="center"/>
    </xf>
    <xf numFmtId="14" fontId="4" fillId="0" borderId="6" xfId="1" applyNumberFormat="1" applyBorder="1" applyAlignment="1">
      <alignment horizontal="center" vertical="center" wrapText="1"/>
    </xf>
    <xf numFmtId="0" fontId="4" fillId="0" borderId="20" xfId="1" applyBorder="1" applyAlignment="1">
      <alignment horizontal="center" vertical="center" wrapText="1"/>
    </xf>
    <xf numFmtId="0" fontId="4" fillId="0" borderId="17" xfId="1" applyBorder="1" applyAlignment="1">
      <alignment horizontal="center" vertical="center" wrapText="1"/>
    </xf>
    <xf numFmtId="0" fontId="4" fillId="0" borderId="33" xfId="1" applyBorder="1" applyAlignment="1">
      <alignment horizontal="center" vertical="center" wrapText="1"/>
    </xf>
    <xf numFmtId="0" fontId="4" fillId="0" borderId="17" xfId="1" applyBorder="1" applyAlignment="1">
      <alignment vertical="center"/>
    </xf>
    <xf numFmtId="170" fontId="4" fillId="0" borderId="6" xfId="1" applyNumberFormat="1" applyBorder="1" applyAlignment="1">
      <alignment horizontal="center" vertical="center"/>
    </xf>
    <xf numFmtId="10" fontId="4" fillId="0" borderId="6" xfId="1" applyNumberFormat="1" applyBorder="1" applyAlignment="1">
      <alignment horizontal="center" vertical="center"/>
    </xf>
    <xf numFmtId="0" fontId="4" fillId="0" borderId="4" xfId="1" applyBorder="1" applyAlignment="1">
      <alignment vertical="center"/>
    </xf>
    <xf numFmtId="0" fontId="39" fillId="3" borderId="25" xfId="1" applyFont="1" applyFill="1" applyBorder="1" applyAlignment="1">
      <alignment horizontal="center" vertical="center"/>
    </xf>
    <xf numFmtId="0" fontId="41" fillId="0" borderId="0" xfId="0" applyFont="1"/>
    <xf numFmtId="0" fontId="43" fillId="0" borderId="0" xfId="0" applyFont="1"/>
    <xf numFmtId="0" fontId="44" fillId="0" borderId="0" xfId="1" applyFont="1" applyAlignment="1">
      <alignment vertical="center"/>
    </xf>
    <xf numFmtId="0" fontId="37" fillId="0" borderId="4" xfId="1" applyFont="1" applyBorder="1" applyAlignment="1">
      <alignment vertical="center" wrapText="1"/>
    </xf>
    <xf numFmtId="0" fontId="37" fillId="0" borderId="6" xfId="1" applyFont="1" applyBorder="1" applyAlignment="1">
      <alignment vertical="center" wrapText="1"/>
    </xf>
    <xf numFmtId="43" fontId="4" fillId="0" borderId="6" xfId="5" applyFont="1" applyBorder="1" applyAlignment="1">
      <alignment vertical="center" wrapText="1"/>
    </xf>
    <xf numFmtId="43" fontId="37" fillId="0" borderId="6" xfId="5" applyFont="1" applyBorder="1" applyAlignment="1">
      <alignment vertical="center" wrapText="1"/>
    </xf>
    <xf numFmtId="0" fontId="38" fillId="3" borderId="25" xfId="1" applyFont="1" applyFill="1" applyBorder="1" applyAlignment="1">
      <alignment vertical="center" wrapText="1"/>
    </xf>
    <xf numFmtId="0" fontId="37" fillId="0" borderId="0" xfId="1" applyFont="1" applyAlignment="1">
      <alignment vertical="center" wrapText="1"/>
    </xf>
    <xf numFmtId="43" fontId="4" fillId="0" borderId="6" xfId="0" applyNumberFormat="1" applyFont="1" applyBorder="1" applyAlignment="1">
      <alignment vertical="center"/>
    </xf>
    <xf numFmtId="10" fontId="4" fillId="0" borderId="6" xfId="6" applyNumberFormat="1" applyFont="1" applyBorder="1" applyAlignment="1">
      <alignment horizontal="center" vertical="center"/>
    </xf>
    <xf numFmtId="167" fontId="4" fillId="0" borderId="6" xfId="5" applyNumberFormat="1" applyFont="1" applyBorder="1" applyAlignment="1">
      <alignment vertical="center"/>
    </xf>
    <xf numFmtId="0" fontId="28" fillId="3" borderId="25" xfId="0" applyFont="1" applyFill="1" applyBorder="1" applyAlignment="1">
      <alignment horizontal="center" vertical="center" wrapText="1"/>
    </xf>
    <xf numFmtId="0" fontId="28" fillId="3" borderId="36" xfId="0" applyFont="1" applyFill="1" applyBorder="1" applyAlignment="1">
      <alignment horizontal="center" vertical="center" wrapText="1"/>
    </xf>
    <xf numFmtId="0" fontId="11" fillId="3" borderId="25" xfId="1" applyFont="1" applyFill="1" applyBorder="1" applyAlignment="1">
      <alignment vertical="center"/>
    </xf>
    <xf numFmtId="0" fontId="37" fillId="0" borderId="6" xfId="0" applyFont="1" applyBorder="1"/>
    <xf numFmtId="0" fontId="37" fillId="0" borderId="0" xfId="0" applyFont="1"/>
    <xf numFmtId="0" fontId="37" fillId="0" borderId="0" xfId="1" applyFont="1" applyAlignment="1">
      <alignment horizontal="center" vertical="center"/>
    </xf>
    <xf numFmtId="49" fontId="4" fillId="0" borderId="0" xfId="3" applyNumberFormat="1" applyAlignment="1">
      <alignment horizontal="center" vertical="center"/>
    </xf>
    <xf numFmtId="0" fontId="4" fillId="0" borderId="0" xfId="0" applyFont="1" applyAlignment="1">
      <alignment horizontal="center"/>
    </xf>
    <xf numFmtId="43" fontId="4" fillId="0" borderId="4" xfId="5" applyFont="1" applyFill="1" applyBorder="1" applyAlignment="1">
      <alignment vertical="center"/>
    </xf>
    <xf numFmtId="43" fontId="4" fillId="0" borderId="6" xfId="5" applyFont="1" applyFill="1" applyBorder="1" applyAlignment="1">
      <alignment vertical="center"/>
    </xf>
    <xf numFmtId="43" fontId="4" fillId="0" borderId="4" xfId="5" applyFont="1" applyFill="1" applyBorder="1"/>
    <xf numFmtId="43" fontId="4" fillId="0" borderId="4" xfId="0" applyNumberFormat="1" applyFont="1" applyBorder="1"/>
    <xf numFmtId="10" fontId="4" fillId="0" borderId="4" xfId="6" applyNumberFormat="1" applyFont="1" applyFill="1" applyBorder="1" applyAlignment="1">
      <alignment horizontal="center"/>
    </xf>
    <xf numFmtId="43" fontId="4" fillId="0" borderId="6" xfId="5" applyFont="1" applyFill="1" applyBorder="1"/>
    <xf numFmtId="0" fontId="4" fillId="0" borderId="14" xfId="1" applyBorder="1" applyAlignment="1">
      <alignment vertical="center" wrapText="1"/>
    </xf>
    <xf numFmtId="0" fontId="4" fillId="0" borderId="20" xfId="1" applyBorder="1" applyAlignment="1">
      <alignment vertical="center"/>
    </xf>
    <xf numFmtId="0" fontId="4" fillId="0" borderId="4" xfId="1" applyBorder="1" applyAlignment="1">
      <alignment horizontal="center" vertical="center" wrapText="1"/>
    </xf>
    <xf numFmtId="14" fontId="4" fillId="0" borderId="4" xfId="1" applyNumberFormat="1" applyBorder="1" applyAlignment="1">
      <alignment vertical="center"/>
    </xf>
    <xf numFmtId="14" fontId="4" fillId="0" borderId="4" xfId="1" applyNumberFormat="1" applyBorder="1" applyAlignment="1">
      <alignment horizontal="center" vertical="center" wrapText="1"/>
    </xf>
    <xf numFmtId="43" fontId="4" fillId="0" borderId="4" xfId="0" applyNumberFormat="1" applyFont="1" applyBorder="1" applyAlignment="1">
      <alignment vertical="center"/>
    </xf>
    <xf numFmtId="10" fontId="4" fillId="0" borderId="4" xfId="6" applyNumberFormat="1" applyFont="1" applyBorder="1" applyAlignment="1">
      <alignment horizontal="center" vertical="center"/>
    </xf>
    <xf numFmtId="14" fontId="4" fillId="0" borderId="17" xfId="1" applyNumberFormat="1" applyBorder="1" applyAlignment="1">
      <alignment horizontal="center" vertical="center"/>
    </xf>
    <xf numFmtId="0" fontId="37" fillId="0" borderId="4" xfId="1" applyFont="1" applyBorder="1" applyAlignment="1">
      <alignment horizontal="center" vertical="center"/>
    </xf>
    <xf numFmtId="43" fontId="4" fillId="0" borderId="6" xfId="5" applyFont="1" applyBorder="1" applyAlignment="1">
      <alignment horizontal="center" vertical="center"/>
    </xf>
    <xf numFmtId="43" fontId="37" fillId="0" borderId="6" xfId="5" applyFont="1" applyBorder="1" applyAlignment="1">
      <alignment horizontal="center" vertical="center"/>
    </xf>
    <xf numFmtId="14" fontId="4" fillId="0" borderId="4" xfId="1" applyNumberFormat="1" applyBorder="1" applyAlignment="1">
      <alignment horizontal="center" vertical="center"/>
    </xf>
    <xf numFmtId="0" fontId="4" fillId="0" borderId="17" xfId="1" applyBorder="1" applyAlignment="1">
      <alignment horizontal="center" vertical="center"/>
    </xf>
    <xf numFmtId="17" fontId="4" fillId="0" borderId="6" xfId="1" applyNumberFormat="1" applyBorder="1" applyAlignment="1">
      <alignment horizontal="center" vertical="center"/>
    </xf>
    <xf numFmtId="43" fontId="4" fillId="0" borderId="12" xfId="5" applyFont="1" applyBorder="1" applyAlignment="1">
      <alignment horizontal="center"/>
    </xf>
    <xf numFmtId="43" fontId="4" fillId="0" borderId="14" xfId="5" applyFont="1" applyBorder="1" applyAlignment="1">
      <alignment horizontal="center"/>
    </xf>
    <xf numFmtId="43" fontId="4" fillId="0" borderId="14" xfId="0" applyNumberFormat="1" applyFont="1" applyBorder="1" applyAlignment="1">
      <alignment horizontal="center"/>
    </xf>
    <xf numFmtId="167" fontId="4" fillId="0" borderId="14" xfId="5" applyNumberFormat="1" applyFont="1" applyBorder="1" applyAlignment="1">
      <alignment horizontal="center" vertical="center"/>
    </xf>
    <xf numFmtId="43" fontId="4" fillId="0" borderId="14" xfId="0" applyNumberFormat="1" applyFont="1" applyBorder="1" applyAlignment="1">
      <alignment horizontal="center" vertical="center"/>
    </xf>
    <xf numFmtId="0" fontId="4" fillId="0" borderId="12" xfId="0" applyFont="1" applyBorder="1" applyAlignment="1">
      <alignment horizontal="center"/>
    </xf>
    <xf numFmtId="0" fontId="4" fillId="0" borderId="14" xfId="0" applyFont="1" applyBorder="1" applyAlignment="1">
      <alignment horizontal="center"/>
    </xf>
    <xf numFmtId="43" fontId="4" fillId="4" borderId="12" xfId="5" applyFont="1" applyFill="1" applyBorder="1" applyAlignment="1">
      <alignment horizontal="center" vertical="center"/>
    </xf>
    <xf numFmtId="0" fontId="38" fillId="3" borderId="36" xfId="0" applyFont="1" applyFill="1" applyBorder="1" applyAlignment="1">
      <alignment horizontal="center" vertical="center"/>
    </xf>
    <xf numFmtId="0" fontId="38" fillId="3" borderId="38" xfId="0" applyFont="1" applyFill="1" applyBorder="1" applyAlignment="1">
      <alignment horizontal="center" vertical="center"/>
    </xf>
    <xf numFmtId="43" fontId="4" fillId="0" borderId="6" xfId="5" applyFont="1" applyBorder="1" applyAlignment="1">
      <alignment horizontal="center"/>
    </xf>
    <xf numFmtId="0" fontId="18" fillId="3" borderId="25" xfId="1" applyFont="1" applyFill="1" applyBorder="1" applyAlignment="1">
      <alignment horizontal="center" vertical="center"/>
    </xf>
    <xf numFmtId="167" fontId="19" fillId="0" borderId="6" xfId="1" applyNumberFormat="1" applyFont="1" applyBorder="1" applyAlignment="1">
      <alignment vertical="center"/>
    </xf>
    <xf numFmtId="9" fontId="19" fillId="0" borderId="6" xfId="6" applyFont="1" applyBorder="1" applyAlignment="1">
      <alignment horizontal="center" vertical="center"/>
    </xf>
    <xf numFmtId="0" fontId="18" fillId="3" borderId="6" xfId="1" applyFont="1" applyFill="1" applyBorder="1" applyAlignment="1">
      <alignment horizontal="center" vertical="center"/>
    </xf>
    <xf numFmtId="167" fontId="28" fillId="3" borderId="6" xfId="1" applyNumberFormat="1" applyFont="1" applyFill="1" applyBorder="1" applyAlignment="1">
      <alignment vertical="center"/>
    </xf>
    <xf numFmtId="9" fontId="28" fillId="3" borderId="6" xfId="6" applyFont="1" applyFill="1" applyBorder="1" applyAlignment="1">
      <alignment horizontal="center" vertical="center"/>
    </xf>
    <xf numFmtId="0" fontId="16" fillId="5" borderId="56" xfId="0" applyFont="1" applyFill="1" applyBorder="1" applyAlignment="1">
      <alignment horizontal="left" wrapText="1"/>
    </xf>
    <xf numFmtId="3" fontId="16" fillId="5" borderId="56" xfId="0" applyNumberFormat="1" applyFont="1" applyFill="1" applyBorder="1" applyAlignment="1">
      <alignment horizontal="right"/>
    </xf>
    <xf numFmtId="3" fontId="16" fillId="5" borderId="56" xfId="0" applyNumberFormat="1" applyFont="1" applyFill="1" applyBorder="1" applyAlignment="1">
      <alignment horizontal="right" wrapText="1"/>
    </xf>
    <xf numFmtId="167" fontId="19" fillId="0" borderId="0" xfId="0" applyNumberFormat="1" applyFont="1"/>
    <xf numFmtId="43" fontId="19" fillId="0" borderId="0" xfId="0" applyNumberFormat="1" applyFont="1"/>
    <xf numFmtId="9" fontId="19" fillId="0" borderId="6" xfId="6" applyFont="1" applyBorder="1"/>
    <xf numFmtId="9" fontId="14" fillId="3" borderId="6" xfId="6" applyFont="1" applyFill="1" applyBorder="1" applyAlignment="1">
      <alignment vertical="center"/>
    </xf>
    <xf numFmtId="9" fontId="0" fillId="0" borderId="0" xfId="6" applyFont="1"/>
    <xf numFmtId="0" fontId="10" fillId="0" borderId="0" xfId="1" applyFont="1" applyAlignment="1">
      <alignment vertical="center"/>
    </xf>
    <xf numFmtId="0" fontId="2" fillId="0" borderId="0" xfId="0" applyFont="1"/>
    <xf numFmtId="0" fontId="45" fillId="3" borderId="25" xfId="0" applyFont="1" applyFill="1" applyBorder="1"/>
    <xf numFmtId="0" fontId="46" fillId="0" borderId="0" xfId="1" applyFont="1" applyAlignment="1">
      <alignment vertical="center"/>
    </xf>
    <xf numFmtId="0" fontId="47" fillId="0" borderId="0" xfId="0" applyFont="1"/>
    <xf numFmtId="0" fontId="13" fillId="0" borderId="0" xfId="0" applyFont="1"/>
    <xf numFmtId="0" fontId="28" fillId="3" borderId="25" xfId="1" applyFont="1" applyFill="1" applyBorder="1" applyAlignment="1">
      <alignment horizontal="left" vertical="center"/>
    </xf>
    <xf numFmtId="0" fontId="48" fillId="0" borderId="0" xfId="0" applyFont="1"/>
    <xf numFmtId="0" fontId="50" fillId="0" borderId="0" xfId="0" applyFont="1"/>
    <xf numFmtId="0" fontId="49" fillId="3" borderId="25" xfId="1" applyFont="1" applyFill="1" applyBorder="1" applyAlignment="1">
      <alignment vertical="center"/>
    </xf>
    <xf numFmtId="0" fontId="51" fillId="0" borderId="0" xfId="1" applyFont="1" applyAlignment="1">
      <alignment vertical="center"/>
    </xf>
    <xf numFmtId="0" fontId="49" fillId="3" borderId="25" xfId="0" applyFont="1" applyFill="1" applyBorder="1" applyAlignment="1">
      <alignment horizontal="center" wrapText="1"/>
    </xf>
    <xf numFmtId="0" fontId="49" fillId="3" borderId="36" xfId="0" applyFont="1" applyFill="1" applyBorder="1" applyAlignment="1">
      <alignment horizontal="center" vertical="center" textRotation="90" wrapText="1"/>
    </xf>
    <xf numFmtId="0" fontId="51" fillId="0" borderId="0" xfId="0" applyFont="1" applyAlignment="1">
      <alignment horizontal="center" vertical="center" wrapText="1"/>
    </xf>
    <xf numFmtId="0" fontId="21" fillId="0" borderId="0" xfId="0" applyFont="1" applyAlignment="1">
      <alignment horizontal="left"/>
    </xf>
    <xf numFmtId="0" fontId="10" fillId="0" borderId="0" xfId="0" applyFont="1" applyAlignment="1">
      <alignment horizontal="left"/>
    </xf>
    <xf numFmtId="49" fontId="11" fillId="3" borderId="25" xfId="2" applyFont="1" applyFill="1" applyBorder="1" applyAlignment="1">
      <alignment horizontal="center" textRotation="90" wrapText="1"/>
    </xf>
    <xf numFmtId="167" fontId="11" fillId="3" borderId="25" xfId="5" applyNumberFormat="1" applyFont="1" applyFill="1" applyBorder="1" applyAlignment="1">
      <alignment horizontal="center" textRotation="90" wrapText="1"/>
    </xf>
    <xf numFmtId="10" fontId="11" fillId="3" borderId="25" xfId="6" applyNumberFormat="1" applyFont="1" applyFill="1" applyBorder="1" applyAlignment="1">
      <alignment horizontal="center" vertical="center" textRotation="90" wrapText="1"/>
    </xf>
    <xf numFmtId="0" fontId="28" fillId="3" borderId="25" xfId="0" applyFont="1" applyFill="1" applyBorder="1" applyAlignment="1">
      <alignment horizontal="right" vertical="center" wrapText="1"/>
    </xf>
    <xf numFmtId="0" fontId="9" fillId="0" borderId="0" xfId="0" applyFont="1" applyAlignment="1">
      <alignment horizontal="center" vertical="center"/>
    </xf>
    <xf numFmtId="0" fontId="28" fillId="3" borderId="36" xfId="0" applyFont="1" applyFill="1" applyBorder="1" applyAlignment="1">
      <alignment horizontal="center" vertical="center"/>
    </xf>
    <xf numFmtId="9" fontId="28" fillId="3" borderId="36" xfId="6" applyFont="1" applyFill="1" applyBorder="1" applyAlignment="1">
      <alignment horizontal="center" vertical="center"/>
    </xf>
    <xf numFmtId="167" fontId="28" fillId="3" borderId="36" xfId="5" applyNumberFormat="1" applyFont="1" applyFill="1" applyBorder="1" applyAlignment="1">
      <alignment horizontal="center" vertical="center"/>
    </xf>
    <xf numFmtId="10" fontId="28" fillId="3" borderId="25" xfId="6" applyNumberFormat="1" applyFont="1" applyFill="1" applyBorder="1" applyAlignment="1">
      <alignment horizontal="center" vertical="center"/>
    </xf>
    <xf numFmtId="0" fontId="14" fillId="3" borderId="26" xfId="0" applyFont="1" applyFill="1" applyBorder="1" applyAlignment="1">
      <alignment horizontal="right" vertical="center" indent="2"/>
    </xf>
    <xf numFmtId="0" fontId="46" fillId="0" borderId="0" xfId="0" applyFont="1" applyAlignment="1">
      <alignment vertical="center"/>
    </xf>
    <xf numFmtId="0" fontId="55" fillId="0" borderId="0" xfId="7" applyFont="1"/>
    <xf numFmtId="0" fontId="53" fillId="0" borderId="57" xfId="7" applyFont="1" applyBorder="1"/>
    <xf numFmtId="0" fontId="54" fillId="0" borderId="0" xfId="7" applyFont="1"/>
    <xf numFmtId="0" fontId="56" fillId="0" borderId="0" xfId="7" applyFont="1"/>
    <xf numFmtId="0" fontId="53" fillId="6" borderId="25" xfId="7" applyFont="1" applyFill="1" applyBorder="1"/>
    <xf numFmtId="0" fontId="57" fillId="0" borderId="0" xfId="7" applyFont="1"/>
    <xf numFmtId="0" fontId="58" fillId="0" borderId="0" xfId="7" applyFont="1"/>
    <xf numFmtId="0" fontId="53" fillId="6" borderId="25" xfId="7" applyFont="1" applyFill="1" applyBorder="1" applyAlignment="1">
      <alignment horizontal="left"/>
    </xf>
    <xf numFmtId="43" fontId="59" fillId="6" borderId="25" xfId="8" applyFont="1" applyFill="1" applyBorder="1" applyAlignment="1">
      <alignment horizontal="center"/>
    </xf>
    <xf numFmtId="0" fontId="57" fillId="0" borderId="0" xfId="7" applyFont="1" applyAlignment="1">
      <alignment vertical="center" wrapText="1"/>
    </xf>
    <xf numFmtId="0" fontId="53" fillId="6" borderId="25" xfId="7" applyFont="1" applyFill="1" applyBorder="1" applyAlignment="1">
      <alignment horizontal="center" vertical="center" wrapText="1"/>
    </xf>
    <xf numFmtId="0" fontId="53" fillId="6" borderId="25" xfId="7" applyFont="1" applyFill="1" applyBorder="1" applyAlignment="1">
      <alignment horizontal="left" vertical="center" wrapText="1"/>
    </xf>
    <xf numFmtId="43" fontId="59" fillId="6" borderId="25" xfId="8" applyFont="1" applyFill="1" applyBorder="1" applyAlignment="1">
      <alignment horizontal="center" vertical="center" wrapText="1"/>
    </xf>
    <xf numFmtId="0" fontId="60" fillId="0" borderId="0" xfId="7" applyFont="1"/>
    <xf numFmtId="0" fontId="61" fillId="0" borderId="0" xfId="7" applyFont="1"/>
    <xf numFmtId="0" fontId="10" fillId="7" borderId="48" xfId="7" applyFont="1" applyFill="1" applyBorder="1" applyAlignment="1">
      <alignment horizontal="left" wrapText="1"/>
    </xf>
    <xf numFmtId="0" fontId="2" fillId="7" borderId="48" xfId="7" applyFont="1" applyFill="1" applyBorder="1" applyAlignment="1">
      <alignment horizontal="left" wrapText="1"/>
    </xf>
    <xf numFmtId="0" fontId="2" fillId="7" borderId="48" xfId="7" applyFont="1" applyFill="1" applyBorder="1" applyAlignment="1">
      <alignment horizontal="left"/>
    </xf>
    <xf numFmtId="43" fontId="62" fillId="7" borderId="48" xfId="8" applyFont="1" applyFill="1" applyBorder="1" applyAlignment="1">
      <alignment horizontal="center" vertical="center"/>
    </xf>
    <xf numFmtId="0" fontId="63" fillId="0" borderId="0" xfId="7" applyFont="1"/>
    <xf numFmtId="0" fontId="50" fillId="0" borderId="0" xfId="7" applyFont="1"/>
    <xf numFmtId="0" fontId="50" fillId="7" borderId="0" xfId="7" applyFont="1" applyFill="1"/>
    <xf numFmtId="0" fontId="19" fillId="0" borderId="6" xfId="7" applyFont="1" applyBorder="1" applyAlignment="1">
      <alignment vertical="center" wrapText="1"/>
    </xf>
    <xf numFmtId="0" fontId="19" fillId="0" borderId="6" xfId="7" applyFont="1" applyBorder="1" applyAlignment="1">
      <alignment horizontal="left" vertical="center" wrapText="1"/>
    </xf>
    <xf numFmtId="43" fontId="62" fillId="0" borderId="6" xfId="8" applyFont="1" applyFill="1" applyBorder="1" applyAlignment="1">
      <alignment horizontal="center" vertical="center"/>
    </xf>
    <xf numFmtId="0" fontId="19" fillId="0" borderId="6" xfId="7" applyFont="1" applyBorder="1" applyAlignment="1">
      <alignment vertical="center"/>
    </xf>
    <xf numFmtId="171" fontId="19" fillId="0" borderId="6" xfId="7" applyNumberFormat="1" applyFont="1" applyBorder="1" applyAlignment="1">
      <alignment vertical="center"/>
    </xf>
    <xf numFmtId="0" fontId="19" fillId="0" borderId="6" xfId="7" applyFont="1" applyBorder="1" applyAlignment="1">
      <alignment horizontal="left" vertical="center"/>
    </xf>
    <xf numFmtId="0" fontId="61" fillId="0" borderId="0" xfId="7" applyFont="1" applyAlignment="1">
      <alignment vertical="center"/>
    </xf>
    <xf numFmtId="172" fontId="19" fillId="0" borderId="6" xfId="7" applyNumberFormat="1" applyFont="1" applyBorder="1" applyAlignment="1">
      <alignment vertical="center"/>
    </xf>
    <xf numFmtId="43" fontId="62" fillId="0" borderId="6" xfId="8" applyFont="1" applyFill="1" applyBorder="1" applyAlignment="1">
      <alignment horizontal="center" vertical="center" wrapText="1"/>
    </xf>
    <xf numFmtId="171" fontId="19" fillId="0" borderId="6" xfId="7" applyNumberFormat="1" applyFont="1" applyBorder="1" applyAlignment="1">
      <alignment vertical="center" wrapText="1"/>
    </xf>
    <xf numFmtId="0" fontId="61" fillId="0" borderId="0" xfId="7" applyFont="1" applyAlignment="1">
      <alignment vertical="center" wrapText="1"/>
    </xf>
    <xf numFmtId="43" fontId="64" fillId="7" borderId="48" xfId="8" applyFont="1" applyFill="1" applyBorder="1" applyAlignment="1">
      <alignment horizontal="center" wrapText="1"/>
    </xf>
    <xf numFmtId="173" fontId="19" fillId="0" borderId="6" xfId="7" applyNumberFormat="1" applyFont="1" applyBorder="1" applyAlignment="1">
      <alignment vertical="center"/>
    </xf>
    <xf numFmtId="174" fontId="19" fillId="0" borderId="6" xfId="7" applyNumberFormat="1" applyFont="1" applyBorder="1" applyAlignment="1">
      <alignment vertical="center"/>
    </xf>
    <xf numFmtId="175" fontId="19" fillId="0" borderId="6" xfId="7" applyNumberFormat="1" applyFont="1" applyBorder="1" applyAlignment="1">
      <alignment vertical="center"/>
    </xf>
    <xf numFmtId="176" fontId="19" fillId="0" borderId="6" xfId="7" applyNumberFormat="1" applyFont="1" applyBorder="1" applyAlignment="1">
      <alignment vertical="center"/>
    </xf>
    <xf numFmtId="171" fontId="19" fillId="0" borderId="6" xfId="7" applyNumberFormat="1" applyFont="1" applyBorder="1" applyAlignment="1">
      <alignment horizontal="left" vertical="center"/>
    </xf>
    <xf numFmtId="172" fontId="19" fillId="0" borderId="6" xfId="7" applyNumberFormat="1" applyFont="1" applyBorder="1" applyAlignment="1">
      <alignment horizontal="left" vertical="center"/>
    </xf>
    <xf numFmtId="0" fontId="46" fillId="7" borderId="48" xfId="7" applyFont="1" applyFill="1" applyBorder="1" applyAlignment="1">
      <alignment horizontal="left" wrapText="1"/>
    </xf>
    <xf numFmtId="14" fontId="19" fillId="0" borderId="6" xfId="7" applyNumberFormat="1" applyFont="1" applyBorder="1" applyAlignment="1">
      <alignment horizontal="left" vertical="center"/>
    </xf>
    <xf numFmtId="0" fontId="47" fillId="7" borderId="48" xfId="7" applyFont="1" applyFill="1" applyBorder="1" applyAlignment="1">
      <alignment horizontal="left" wrapText="1"/>
    </xf>
    <xf numFmtId="0" fontId="47" fillId="7" borderId="48" xfId="7" applyFont="1" applyFill="1" applyBorder="1" applyAlignment="1">
      <alignment horizontal="left"/>
    </xf>
    <xf numFmtId="0" fontId="65" fillId="0" borderId="6" xfId="7" applyFont="1" applyBorder="1" applyAlignment="1">
      <alignment vertical="center" wrapText="1"/>
    </xf>
    <xf numFmtId="0" fontId="19" fillId="0" borderId="20" xfId="7" applyFont="1" applyBorder="1" applyAlignment="1">
      <alignment vertical="center"/>
    </xf>
    <xf numFmtId="177" fontId="19" fillId="0" borderId="6" xfId="7" applyNumberFormat="1" applyFont="1" applyBorder="1" applyAlignment="1">
      <alignment vertical="center"/>
    </xf>
    <xf numFmtId="177" fontId="19" fillId="0" borderId="6" xfId="7" applyNumberFormat="1" applyFont="1" applyBorder="1" applyAlignment="1">
      <alignment horizontal="left" vertical="center"/>
    </xf>
    <xf numFmtId="10" fontId="19" fillId="0" borderId="6" xfId="7" applyNumberFormat="1" applyFont="1" applyBorder="1" applyAlignment="1">
      <alignment vertical="center"/>
    </xf>
    <xf numFmtId="175" fontId="19" fillId="0" borderId="6" xfId="7" applyNumberFormat="1" applyFont="1" applyBorder="1" applyAlignment="1">
      <alignment horizontal="left" vertical="center"/>
    </xf>
    <xf numFmtId="0" fontId="19" fillId="0" borderId="0" xfId="7" applyFont="1" applyAlignment="1">
      <alignment vertical="center"/>
    </xf>
    <xf numFmtId="178" fontId="19" fillId="0" borderId="6" xfId="7" applyNumberFormat="1" applyFont="1" applyBorder="1" applyAlignment="1">
      <alignment vertical="center"/>
    </xf>
    <xf numFmtId="179" fontId="19" fillId="0" borderId="6" xfId="7" applyNumberFormat="1" applyFont="1" applyBorder="1" applyAlignment="1">
      <alignment vertical="center"/>
    </xf>
    <xf numFmtId="15" fontId="19" fillId="0" borderId="6" xfId="7" applyNumberFormat="1" applyFont="1" applyBorder="1" applyAlignment="1">
      <alignment vertical="center"/>
    </xf>
    <xf numFmtId="180" fontId="19" fillId="0" borderId="6" xfId="7" applyNumberFormat="1" applyFont="1" applyBorder="1" applyAlignment="1">
      <alignment horizontal="left" vertical="center"/>
    </xf>
    <xf numFmtId="181" fontId="19" fillId="0" borderId="6" xfId="7" applyNumberFormat="1" applyFont="1" applyBorder="1" applyAlignment="1">
      <alignment vertical="center"/>
    </xf>
    <xf numFmtId="181" fontId="19" fillId="0" borderId="6" xfId="7" applyNumberFormat="1" applyFont="1" applyBorder="1" applyAlignment="1">
      <alignment horizontal="left" vertical="center"/>
    </xf>
    <xf numFmtId="0" fontId="24" fillId="0" borderId="0" xfId="7" applyFont="1" applyAlignment="1">
      <alignment vertical="center"/>
    </xf>
    <xf numFmtId="0" fontId="58" fillId="0" borderId="0" xfId="7" applyFont="1" applyAlignment="1">
      <alignment vertical="center"/>
    </xf>
    <xf numFmtId="0" fontId="65" fillId="0" borderId="0" xfId="7" applyFont="1" applyAlignment="1">
      <alignment vertical="center"/>
    </xf>
    <xf numFmtId="0" fontId="66" fillId="0" borderId="6" xfId="7" applyFont="1" applyBorder="1" applyAlignment="1">
      <alignment vertical="center" wrapText="1"/>
    </xf>
    <xf numFmtId="176" fontId="19" fillId="0" borderId="6" xfId="7" applyNumberFormat="1" applyFont="1" applyBorder="1" applyAlignment="1">
      <alignment horizontal="left" vertical="center"/>
    </xf>
    <xf numFmtId="182" fontId="19" fillId="0" borderId="6" xfId="7" applyNumberFormat="1" applyFont="1" applyBorder="1" applyAlignment="1">
      <alignment horizontal="left" vertical="center"/>
    </xf>
    <xf numFmtId="0" fontId="65" fillId="0" borderId="0" xfId="7" applyFont="1" applyAlignment="1">
      <alignment vertical="center" wrapText="1"/>
    </xf>
    <xf numFmtId="0" fontId="47" fillId="7" borderId="6" xfId="7" applyFont="1" applyFill="1" applyBorder="1" applyAlignment="1">
      <alignment horizontal="left"/>
    </xf>
    <xf numFmtId="0" fontId="19" fillId="0" borderId="6" xfId="1" applyFont="1" applyBorder="1" applyAlignment="1">
      <alignment vertical="center" wrapText="1"/>
    </xf>
    <xf numFmtId="0" fontId="19" fillId="0" borderId="6" xfId="1" applyFont="1" applyBorder="1" applyAlignment="1">
      <alignment horizontal="left" vertical="center" wrapText="1"/>
    </xf>
    <xf numFmtId="43" fontId="19" fillId="0" borderId="6" xfId="8" applyFont="1" applyBorder="1" applyAlignment="1">
      <alignment horizontal="left" vertical="center"/>
    </xf>
    <xf numFmtId="0" fontId="47" fillId="0" borderId="6" xfId="7" applyFont="1" applyBorder="1" applyAlignment="1">
      <alignment horizontal="left"/>
    </xf>
    <xf numFmtId="14" fontId="19" fillId="0" borderId="6" xfId="1" applyNumberFormat="1" applyFont="1" applyBorder="1" applyAlignment="1">
      <alignment horizontal="left" vertical="center"/>
    </xf>
    <xf numFmtId="178" fontId="19" fillId="0" borderId="6" xfId="7" applyNumberFormat="1" applyFont="1" applyBorder="1" applyAlignment="1">
      <alignment horizontal="left" vertical="center"/>
    </xf>
    <xf numFmtId="183" fontId="19" fillId="0" borderId="6" xfId="7" applyNumberFormat="1" applyFont="1" applyBorder="1" applyAlignment="1">
      <alignment vertical="center"/>
    </xf>
    <xf numFmtId="183" fontId="19" fillId="0" borderId="6" xfId="7" applyNumberFormat="1" applyFont="1" applyBorder="1" applyAlignment="1">
      <alignment horizontal="left" vertical="center"/>
    </xf>
    <xf numFmtId="0" fontId="46" fillId="0" borderId="6" xfId="7" applyFont="1" applyBorder="1" applyAlignment="1">
      <alignment vertical="center" wrapText="1"/>
    </xf>
    <xf numFmtId="0" fontId="2" fillId="0" borderId="48" xfId="7" applyFont="1" applyBorder="1" applyAlignment="1">
      <alignment horizontal="left"/>
    </xf>
    <xf numFmtId="184" fontId="19" fillId="0" borderId="6" xfId="7" applyNumberFormat="1" applyFont="1" applyBorder="1" applyAlignment="1">
      <alignment horizontal="left" vertical="center" wrapText="1"/>
    </xf>
    <xf numFmtId="14" fontId="33" fillId="0" borderId="6" xfId="7" applyNumberFormat="1" applyFont="1" applyBorder="1"/>
    <xf numFmtId="0" fontId="33" fillId="0" borderId="6" xfId="7" applyFont="1" applyBorder="1" applyAlignment="1">
      <alignment horizontal="left"/>
    </xf>
    <xf numFmtId="43" fontId="67" fillId="0" borderId="6" xfId="8" applyFont="1" applyFill="1" applyBorder="1" applyAlignment="1">
      <alignment horizontal="center"/>
    </xf>
    <xf numFmtId="0" fontId="33" fillId="0" borderId="6" xfId="7" applyFont="1" applyBorder="1"/>
    <xf numFmtId="14" fontId="33" fillId="0" borderId="6" xfId="7" applyNumberFormat="1" applyFont="1" applyBorder="1" applyAlignment="1">
      <alignment horizontal="left"/>
    </xf>
    <xf numFmtId="0" fontId="68" fillId="0" borderId="6" xfId="7" applyFont="1" applyBorder="1" applyAlignment="1">
      <alignment vertical="center"/>
    </xf>
    <xf numFmtId="171" fontId="19" fillId="0" borderId="6" xfId="7" applyNumberFormat="1" applyFont="1" applyBorder="1" applyAlignment="1">
      <alignment horizontal="left" vertical="center" wrapText="1"/>
    </xf>
    <xf numFmtId="172" fontId="19" fillId="0" borderId="6" xfId="7" applyNumberFormat="1" applyFont="1" applyBorder="1" applyAlignment="1">
      <alignment horizontal="left" vertical="center" wrapText="1"/>
    </xf>
    <xf numFmtId="0" fontId="68" fillId="3" borderId="6" xfId="7" applyFont="1" applyFill="1" applyBorder="1" applyAlignment="1">
      <alignment vertical="center" wrapText="1"/>
    </xf>
    <xf numFmtId="0" fontId="68" fillId="3" borderId="6" xfId="7" applyFont="1" applyFill="1" applyBorder="1" applyAlignment="1">
      <alignment vertical="center"/>
    </xf>
    <xf numFmtId="0" fontId="68" fillId="3" borderId="6" xfId="7" applyFont="1" applyFill="1" applyBorder="1" applyAlignment="1">
      <alignment horizontal="left" vertical="center" wrapText="1"/>
    </xf>
    <xf numFmtId="43" fontId="69" fillId="3" borderId="6" xfId="8" applyFont="1" applyFill="1" applyBorder="1" applyAlignment="1">
      <alignment horizontal="center" vertical="center"/>
    </xf>
    <xf numFmtId="0" fontId="68" fillId="3" borderId="6" xfId="7" applyFont="1" applyFill="1" applyBorder="1" applyAlignment="1">
      <alignment horizontal="left" vertical="center"/>
    </xf>
    <xf numFmtId="0" fontId="2" fillId="7" borderId="6" xfId="7" applyFont="1" applyFill="1" applyBorder="1" applyAlignment="1">
      <alignment horizontal="left"/>
    </xf>
    <xf numFmtId="0" fontId="61" fillId="0" borderId="6" xfId="7" applyFont="1" applyBorder="1" applyAlignment="1">
      <alignment vertical="center"/>
    </xf>
    <xf numFmtId="185" fontId="19" fillId="0" borderId="6" xfId="7" applyNumberFormat="1" applyFont="1" applyBorder="1" applyAlignment="1">
      <alignment horizontal="left" vertical="center" wrapText="1"/>
    </xf>
    <xf numFmtId="0" fontId="33" fillId="0" borderId="6" xfId="7" applyFont="1" applyBorder="1" applyAlignment="1">
      <alignment wrapText="1"/>
    </xf>
    <xf numFmtId="0" fontId="33" fillId="0" borderId="6" xfId="7" applyFont="1" applyBorder="1" applyAlignment="1">
      <alignment vertical="center"/>
    </xf>
    <xf numFmtId="0" fontId="70" fillId="0" borderId="6" xfId="7" applyFont="1" applyBorder="1" applyAlignment="1">
      <alignment horizontal="left" wrapText="1"/>
    </xf>
    <xf numFmtId="43" fontId="67" fillId="0" borderId="6" xfId="8" applyFont="1" applyBorder="1" applyAlignment="1">
      <alignment horizontal="center" wrapText="1"/>
    </xf>
    <xf numFmtId="0" fontId="9" fillId="0" borderId="20" xfId="1" applyFont="1" applyBorder="1" applyAlignment="1">
      <alignment vertical="center"/>
    </xf>
    <xf numFmtId="0" fontId="33" fillId="0" borderId="6" xfId="7" applyFont="1" applyBorder="1" applyAlignment="1">
      <alignment horizontal="left" wrapText="1"/>
    </xf>
    <xf numFmtId="0" fontId="71" fillId="0" borderId="0" xfId="7" applyFont="1" applyAlignment="1">
      <alignment vertical="center"/>
    </xf>
    <xf numFmtId="0" fontId="72" fillId="0" borderId="6" xfId="7" applyFont="1" applyBorder="1" applyAlignment="1">
      <alignment horizontal="left"/>
    </xf>
    <xf numFmtId="178" fontId="33" fillId="0" borderId="6" xfId="7" applyNumberFormat="1" applyFont="1" applyBorder="1"/>
    <xf numFmtId="178" fontId="33" fillId="0" borderId="6" xfId="7" applyNumberFormat="1" applyFont="1" applyBorder="1" applyAlignment="1">
      <alignment horizontal="left"/>
    </xf>
    <xf numFmtId="186" fontId="33" fillId="0" borderId="6" xfId="7" applyNumberFormat="1" applyFont="1" applyBorder="1"/>
    <xf numFmtId="0" fontId="73" fillId="0" borderId="6" xfId="7" applyFont="1" applyBorder="1" applyAlignment="1">
      <alignment wrapText="1"/>
    </xf>
    <xf numFmtId="8" fontId="62" fillId="0" borderId="6" xfId="8" applyNumberFormat="1" applyFont="1" applyFill="1" applyBorder="1" applyAlignment="1">
      <alignment horizontal="center" vertical="center"/>
    </xf>
    <xf numFmtId="187" fontId="19" fillId="0" borderId="6" xfId="7" applyNumberFormat="1" applyFont="1" applyBorder="1" applyAlignment="1">
      <alignment vertical="center"/>
    </xf>
    <xf numFmtId="0" fontId="46" fillId="0" borderId="6" xfId="7" applyFont="1" applyBorder="1" applyAlignment="1">
      <alignment vertical="center"/>
    </xf>
    <xf numFmtId="43" fontId="19" fillId="0" borderId="6" xfId="8" applyFont="1" applyFill="1" applyBorder="1" applyAlignment="1">
      <alignment horizontal="center" vertical="center"/>
    </xf>
    <xf numFmtId="0" fontId="46" fillId="0" borderId="6" xfId="7" applyFont="1" applyBorder="1" applyAlignment="1">
      <alignment horizontal="left" vertical="center"/>
    </xf>
    <xf numFmtId="0" fontId="19" fillId="8" borderId="6" xfId="7" applyFont="1" applyFill="1" applyBorder="1" applyAlignment="1">
      <alignment vertical="center" wrapText="1"/>
    </xf>
    <xf numFmtId="0" fontId="19" fillId="8" borderId="6" xfId="7" applyFont="1" applyFill="1" applyBorder="1" applyAlignment="1">
      <alignment vertical="center"/>
    </xf>
    <xf numFmtId="0" fontId="19" fillId="8" borderId="6" xfId="7" applyFont="1" applyFill="1" applyBorder="1" applyAlignment="1">
      <alignment horizontal="left" vertical="center" wrapText="1"/>
    </xf>
    <xf numFmtId="43" fontId="62" fillId="8" borderId="6" xfId="8" applyFont="1" applyFill="1" applyBorder="1" applyAlignment="1">
      <alignment horizontal="center" vertical="center"/>
    </xf>
    <xf numFmtId="43" fontId="19" fillId="8" borderId="6" xfId="8" applyFont="1" applyFill="1" applyBorder="1" applyAlignment="1">
      <alignment horizontal="center" vertical="center"/>
    </xf>
    <xf numFmtId="43" fontId="19" fillId="8" borderId="6" xfId="8" applyFont="1" applyFill="1" applyBorder="1" applyAlignment="1">
      <alignment horizontal="left" vertical="center"/>
    </xf>
    <xf numFmtId="0" fontId="10" fillId="0" borderId="48" xfId="7" applyFont="1" applyBorder="1" applyAlignment="1">
      <alignment horizontal="left" wrapText="1"/>
    </xf>
    <xf numFmtId="0" fontId="2" fillId="0" borderId="48" xfId="7" applyFont="1" applyBorder="1" applyAlignment="1">
      <alignment horizontal="left" wrapText="1"/>
    </xf>
    <xf numFmtId="3" fontId="2" fillId="0" borderId="48" xfId="7" applyNumberFormat="1" applyFont="1" applyBorder="1" applyAlignment="1">
      <alignment horizontal="center" vertical="center"/>
    </xf>
    <xf numFmtId="3" fontId="2" fillId="7" borderId="48" xfId="7" applyNumberFormat="1" applyFont="1" applyFill="1" applyBorder="1" applyAlignment="1">
      <alignment horizontal="center" vertical="center"/>
    </xf>
    <xf numFmtId="0" fontId="19" fillId="0" borderId="6" xfId="7" applyFont="1" applyBorder="1"/>
    <xf numFmtId="0" fontId="2" fillId="7" borderId="58" xfId="7" applyFont="1" applyFill="1" applyBorder="1" applyAlignment="1">
      <alignment horizontal="left"/>
    </xf>
    <xf numFmtId="0" fontId="19" fillId="0" borderId="14" xfId="7" applyFont="1" applyBorder="1" applyAlignment="1">
      <alignment horizontal="left" vertical="center"/>
    </xf>
    <xf numFmtId="0" fontId="9" fillId="3" borderId="25" xfId="1" applyFont="1" applyFill="1" applyBorder="1" applyAlignment="1">
      <alignment horizontal="left" vertical="center"/>
    </xf>
    <xf numFmtId="43" fontId="64" fillId="3" borderId="25" xfId="8" applyFont="1" applyFill="1" applyBorder="1" applyAlignment="1">
      <alignment horizontal="center" vertical="center"/>
    </xf>
    <xf numFmtId="0" fontId="9" fillId="3" borderId="26" xfId="1" applyFont="1" applyFill="1" applyBorder="1" applyAlignment="1">
      <alignment horizontal="left" vertical="center"/>
    </xf>
    <xf numFmtId="0" fontId="1" fillId="0" borderId="0" xfId="7" applyFont="1" applyAlignment="1">
      <alignment vertical="top"/>
    </xf>
    <xf numFmtId="43" fontId="64" fillId="0" borderId="0" xfId="8" applyFont="1" applyAlignment="1">
      <alignment horizontal="center" vertical="center"/>
    </xf>
    <xf numFmtId="0" fontId="19" fillId="0" borderId="0" xfId="7" applyFont="1"/>
    <xf numFmtId="0" fontId="19" fillId="0" borderId="0" xfId="7" applyFont="1" applyAlignment="1">
      <alignment horizontal="left"/>
    </xf>
    <xf numFmtId="0" fontId="61" fillId="0" borderId="0" xfId="7" applyFont="1" applyAlignment="1">
      <alignment horizontal="left" vertical="center" wrapText="1"/>
    </xf>
    <xf numFmtId="43" fontId="62" fillId="0" borderId="0" xfId="8" applyFont="1" applyAlignment="1">
      <alignment horizontal="center" vertical="center"/>
    </xf>
    <xf numFmtId="0" fontId="61" fillId="0" borderId="0" xfId="7" applyFont="1" applyAlignment="1">
      <alignment horizontal="left" vertical="center"/>
    </xf>
    <xf numFmtId="0" fontId="61" fillId="0" borderId="0" xfId="7" applyFont="1" applyAlignment="1">
      <alignment horizontal="left"/>
    </xf>
    <xf numFmtId="0" fontId="61" fillId="0" borderId="0" xfId="7" applyFont="1" applyAlignment="1">
      <alignment horizontal="left" wrapText="1"/>
    </xf>
    <xf numFmtId="0" fontId="76" fillId="0" borderId="0" xfId="7" applyFont="1"/>
    <xf numFmtId="0" fontId="77" fillId="0" borderId="0" xfId="7" applyFont="1"/>
    <xf numFmtId="0" fontId="74" fillId="6" borderId="62" xfId="7" applyFont="1" applyFill="1" applyBorder="1" applyAlignment="1">
      <alignment horizontal="left" wrapText="1"/>
    </xf>
    <xf numFmtId="0" fontId="74" fillId="6" borderId="64" xfId="7" applyFont="1" applyFill="1" applyBorder="1" applyAlignment="1">
      <alignment horizontal="center" vertical="center" wrapText="1"/>
    </xf>
    <xf numFmtId="0" fontId="77" fillId="0" borderId="0" xfId="7" applyFont="1" applyAlignment="1">
      <alignment vertical="center"/>
    </xf>
    <xf numFmtId="0" fontId="74" fillId="6" borderId="65" xfId="7" applyFont="1" applyFill="1" applyBorder="1" applyAlignment="1">
      <alignment horizontal="center" vertical="center" wrapText="1"/>
    </xf>
    <xf numFmtId="0" fontId="35" fillId="0" borderId="0" xfId="7" applyFont="1" applyAlignment="1">
      <alignment horizontal="left" wrapText="1"/>
    </xf>
    <xf numFmtId="0" fontId="36" fillId="0" borderId="0" xfId="7" applyFont="1" applyAlignment="1">
      <alignment horizontal="center" vertical="center" wrapText="1"/>
    </xf>
    <xf numFmtId="0" fontId="36" fillId="0" borderId="0" xfId="7" applyFont="1" applyAlignment="1">
      <alignment horizontal="center" vertical="center"/>
    </xf>
    <xf numFmtId="0" fontId="36" fillId="0" borderId="0" xfId="7" applyFont="1" applyAlignment="1">
      <alignment horizontal="left" vertical="center" wrapText="1"/>
    </xf>
    <xf numFmtId="0" fontId="78" fillId="0" borderId="0" xfId="7" applyFont="1"/>
    <xf numFmtId="0" fontId="36" fillId="0" borderId="66" xfId="7" applyFont="1" applyBorder="1" applyAlignment="1">
      <alignment horizontal="left" wrapText="1"/>
    </xf>
    <xf numFmtId="0" fontId="36" fillId="0" borderId="67" xfId="7" applyFont="1" applyBorder="1" applyAlignment="1">
      <alignment horizontal="center" vertical="center" wrapText="1"/>
    </xf>
    <xf numFmtId="4" fontId="36" fillId="0" borderId="67" xfId="7" applyNumberFormat="1" applyFont="1" applyBorder="1" applyAlignment="1">
      <alignment horizontal="center" vertical="center"/>
    </xf>
    <xf numFmtId="0" fontId="36" fillId="0" borderId="67" xfId="7" applyFont="1" applyBorder="1" applyAlignment="1">
      <alignment horizontal="center" vertical="center"/>
    </xf>
    <xf numFmtId="0" fontId="36" fillId="0" borderId="67" xfId="7" applyFont="1" applyBorder="1" applyAlignment="1">
      <alignment horizontal="left" vertical="center" wrapText="1"/>
    </xf>
    <xf numFmtId="0" fontId="36" fillId="0" borderId="68" xfId="7" applyFont="1" applyBorder="1" applyAlignment="1">
      <alignment horizontal="left" wrapText="1"/>
    </xf>
    <xf numFmtId="0" fontId="36" fillId="0" borderId="69" xfId="7" applyFont="1" applyBorder="1" applyAlignment="1">
      <alignment horizontal="center" vertical="center"/>
    </xf>
    <xf numFmtId="4" fontId="36" fillId="0" borderId="70" xfId="7" applyNumberFormat="1" applyFont="1" applyBorder="1" applyAlignment="1">
      <alignment horizontal="center" vertical="center"/>
    </xf>
    <xf numFmtId="0" fontId="36" fillId="0" borderId="69" xfId="7" applyFont="1" applyBorder="1" applyAlignment="1">
      <alignment horizontal="center" vertical="center" wrapText="1"/>
    </xf>
    <xf numFmtId="0" fontId="36" fillId="0" borderId="70" xfId="7" applyFont="1" applyBorder="1" applyAlignment="1">
      <alignment horizontal="center" vertical="center" wrapText="1"/>
    </xf>
    <xf numFmtId="0" fontId="36" fillId="0" borderId="70" xfId="7" applyFont="1" applyBorder="1" applyAlignment="1">
      <alignment horizontal="left" wrapText="1"/>
    </xf>
    <xf numFmtId="0" fontId="36" fillId="9" borderId="67" xfId="7" applyFont="1" applyFill="1" applyBorder="1" applyAlignment="1">
      <alignment horizontal="left" wrapText="1"/>
    </xf>
    <xf numFmtId="0" fontId="36" fillId="9" borderId="67" xfId="7" applyFont="1" applyFill="1" applyBorder="1" applyAlignment="1">
      <alignment horizontal="center" vertical="center"/>
    </xf>
    <xf numFmtId="0" fontId="36" fillId="9" borderId="70" xfId="7" applyFont="1" applyFill="1" applyBorder="1" applyAlignment="1">
      <alignment horizontal="left" wrapText="1"/>
    </xf>
    <xf numFmtId="0" fontId="36" fillId="9" borderId="70" xfId="7" applyFont="1" applyFill="1" applyBorder="1" applyAlignment="1">
      <alignment horizontal="center" vertical="center"/>
    </xf>
    <xf numFmtId="4" fontId="36" fillId="9" borderId="70" xfId="7" applyNumberFormat="1" applyFont="1" applyFill="1" applyBorder="1" applyAlignment="1">
      <alignment horizontal="center" vertical="center"/>
    </xf>
    <xf numFmtId="0" fontId="36" fillId="10" borderId="67" xfId="7" applyFont="1" applyFill="1" applyBorder="1" applyAlignment="1">
      <alignment horizontal="center" vertical="center"/>
    </xf>
    <xf numFmtId="0" fontId="36" fillId="0" borderId="71" xfId="7" applyFont="1" applyBorder="1" applyAlignment="1">
      <alignment horizontal="center" vertical="center"/>
    </xf>
    <xf numFmtId="0" fontId="36" fillId="0" borderId="72" xfId="7" applyFont="1" applyBorder="1" applyAlignment="1">
      <alignment horizontal="center" vertical="center" wrapText="1"/>
    </xf>
    <xf numFmtId="0" fontId="36" fillId="0" borderId="68" xfId="7" applyFont="1" applyBorder="1" applyAlignment="1">
      <alignment horizontal="center" vertical="center" wrapText="1"/>
    </xf>
    <xf numFmtId="0" fontId="78" fillId="10" borderId="6" xfId="7" applyFont="1" applyFill="1" applyBorder="1" applyAlignment="1">
      <alignment horizontal="center" vertical="center"/>
    </xf>
    <xf numFmtId="0" fontId="36" fillId="9" borderId="69" xfId="7" applyFont="1" applyFill="1" applyBorder="1" applyAlignment="1">
      <alignment horizontal="center" vertical="center"/>
    </xf>
    <xf numFmtId="0" fontId="36" fillId="9" borderId="72" xfId="7" applyFont="1" applyFill="1" applyBorder="1" applyAlignment="1">
      <alignment horizontal="left" wrapText="1"/>
    </xf>
    <xf numFmtId="0" fontId="36" fillId="9" borderId="73" xfId="7" applyFont="1" applyFill="1" applyBorder="1" applyAlignment="1">
      <alignment horizontal="left" wrapText="1"/>
    </xf>
    <xf numFmtId="0" fontId="78" fillId="0" borderId="70" xfId="7" applyFont="1" applyBorder="1" applyAlignment="1">
      <alignment horizontal="center" vertical="center" wrapText="1"/>
    </xf>
    <xf numFmtId="0" fontId="36" fillId="0" borderId="69" xfId="7" applyFont="1" applyBorder="1" applyAlignment="1">
      <alignment horizontal="left" vertical="center" wrapText="1"/>
    </xf>
    <xf numFmtId="0" fontId="35" fillId="0" borderId="70" xfId="7" applyFont="1" applyBorder="1" applyAlignment="1">
      <alignment horizontal="left" wrapText="1"/>
    </xf>
    <xf numFmtId="0" fontId="36" fillId="0" borderId="67" xfId="7" applyFont="1" applyBorder="1" applyAlignment="1">
      <alignment horizontal="left" wrapText="1"/>
    </xf>
    <xf numFmtId="0" fontId="36" fillId="0" borderId="71" xfId="7" applyFont="1" applyBorder="1" applyAlignment="1">
      <alignment horizontal="center" vertical="center" wrapText="1"/>
    </xf>
    <xf numFmtId="0" fontId="36" fillId="0" borderId="71" xfId="7" applyFont="1" applyBorder="1" applyAlignment="1">
      <alignment horizontal="left" vertical="center" wrapText="1"/>
    </xf>
    <xf numFmtId="0" fontId="36" fillId="0" borderId="69" xfId="7" applyFont="1" applyBorder="1" applyAlignment="1">
      <alignment horizontal="left"/>
    </xf>
    <xf numFmtId="0" fontId="36" fillId="0" borderId="74" xfId="7" applyFont="1" applyBorder="1" applyAlignment="1">
      <alignment horizontal="center" vertical="center" wrapText="1"/>
    </xf>
    <xf numFmtId="0" fontId="36" fillId="0" borderId="74" xfId="7" applyFont="1" applyBorder="1" applyAlignment="1">
      <alignment horizontal="center" vertical="center"/>
    </xf>
    <xf numFmtId="0" fontId="36" fillId="0" borderId="74" xfId="7" applyFont="1" applyBorder="1" applyAlignment="1">
      <alignment horizontal="left" vertical="center" wrapText="1"/>
    </xf>
    <xf numFmtId="0" fontId="78" fillId="0" borderId="6" xfId="7" applyFont="1" applyBorder="1" applyAlignment="1">
      <alignment horizontal="center" vertical="center" wrapText="1"/>
    </xf>
    <xf numFmtId="0" fontId="78" fillId="0" borderId="6" xfId="7" applyFont="1" applyBorder="1" applyAlignment="1">
      <alignment horizontal="center" vertical="center"/>
    </xf>
    <xf numFmtId="0" fontId="78" fillId="0" borderId="6" xfId="7" applyFont="1" applyBorder="1" applyAlignment="1">
      <alignment horizontal="left" vertical="center" wrapText="1"/>
    </xf>
    <xf numFmtId="0" fontId="35" fillId="0" borderId="68" xfId="7" applyFont="1" applyBorder="1" applyAlignment="1">
      <alignment horizontal="left" wrapText="1"/>
    </xf>
    <xf numFmtId="0" fontId="36" fillId="0" borderId="6" xfId="7" applyFont="1" applyBorder="1" applyAlignment="1">
      <alignment horizontal="center" vertical="center" wrapText="1"/>
    </xf>
    <xf numFmtId="0" fontId="36" fillId="0" borderId="6" xfId="7" applyFont="1" applyBorder="1" applyAlignment="1">
      <alignment horizontal="center" vertical="center"/>
    </xf>
    <xf numFmtId="0" fontId="36" fillId="0" borderId="6" xfId="7" applyFont="1" applyBorder="1" applyAlignment="1">
      <alignment horizontal="left" vertical="center" wrapText="1"/>
    </xf>
    <xf numFmtId="0" fontId="78" fillId="0" borderId="68" xfId="7" applyFont="1" applyBorder="1" applyAlignment="1">
      <alignment horizontal="left" wrapText="1"/>
    </xf>
    <xf numFmtId="0" fontId="78" fillId="0" borderId="70" xfId="7" applyFont="1" applyBorder="1" applyAlignment="1">
      <alignment horizontal="left" vertical="center" wrapText="1"/>
    </xf>
    <xf numFmtId="0" fontId="78" fillId="0" borderId="69" xfId="7" applyFont="1" applyBorder="1" applyAlignment="1">
      <alignment horizontal="center" vertical="center" wrapText="1"/>
    </xf>
    <xf numFmtId="0" fontId="78" fillId="0" borderId="69" xfId="7" applyFont="1" applyBorder="1" applyAlignment="1">
      <alignment horizontal="center" vertical="center"/>
    </xf>
    <xf numFmtId="4" fontId="78" fillId="0" borderId="69" xfId="7" applyNumberFormat="1" applyFont="1" applyBorder="1" applyAlignment="1">
      <alignment horizontal="center" vertical="center"/>
    </xf>
    <xf numFmtId="0" fontId="78" fillId="0" borderId="69" xfId="7" applyFont="1" applyBorder="1" applyAlignment="1">
      <alignment horizontal="left" vertical="center" wrapText="1"/>
    </xf>
    <xf numFmtId="0" fontId="36" fillId="0" borderId="75" xfId="7" applyFont="1" applyBorder="1" applyAlignment="1">
      <alignment horizontal="left" wrapText="1"/>
    </xf>
    <xf numFmtId="0" fontId="35" fillId="0" borderId="70" xfId="7" applyFont="1" applyBorder="1" applyAlignment="1">
      <alignment horizontal="left" vertical="center" wrapText="1"/>
    </xf>
    <xf numFmtId="0" fontId="78" fillId="0" borderId="0" xfId="7" applyFont="1" applyAlignment="1">
      <alignment vertical="center"/>
    </xf>
    <xf numFmtId="0" fontId="36" fillId="0" borderId="70" xfId="7" applyFont="1" applyBorder="1" applyAlignment="1">
      <alignment horizontal="left" vertical="center" wrapText="1"/>
    </xf>
    <xf numFmtId="0" fontId="36" fillId="0" borderId="75" xfId="7" applyFont="1" applyBorder="1" applyAlignment="1">
      <alignment horizontal="center" vertical="center" wrapText="1"/>
    </xf>
    <xf numFmtId="4" fontId="78" fillId="0" borderId="6" xfId="7" applyNumberFormat="1" applyFont="1" applyBorder="1" applyAlignment="1">
      <alignment horizontal="center" vertical="center"/>
    </xf>
    <xf numFmtId="0" fontId="36" fillId="0" borderId="69" xfId="7" applyFont="1" applyBorder="1" applyAlignment="1">
      <alignment horizontal="left" wrapText="1"/>
    </xf>
    <xf numFmtId="0" fontId="37" fillId="0" borderId="70" xfId="7" applyFont="1" applyBorder="1" applyAlignment="1">
      <alignment horizontal="left" wrapText="1"/>
    </xf>
    <xf numFmtId="0" fontId="79" fillId="0" borderId="69" xfId="7" applyFont="1" applyBorder="1" applyAlignment="1">
      <alignment horizontal="center" vertical="center" wrapText="1"/>
    </xf>
    <xf numFmtId="0" fontId="79" fillId="0" borderId="69" xfId="7" applyFont="1" applyBorder="1" applyAlignment="1">
      <alignment horizontal="center" vertical="center"/>
    </xf>
    <xf numFmtId="0" fontId="79" fillId="0" borderId="69" xfId="7" applyFont="1" applyBorder="1" applyAlignment="1">
      <alignment horizontal="left" vertical="center" wrapText="1"/>
    </xf>
    <xf numFmtId="0" fontId="80" fillId="6" borderId="62" xfId="7" applyFont="1" applyFill="1" applyBorder="1" applyAlignment="1">
      <alignment horizontal="left" wrapText="1"/>
    </xf>
    <xf numFmtId="0" fontId="80" fillId="6" borderId="64" xfId="7" applyFont="1" applyFill="1" applyBorder="1" applyAlignment="1">
      <alignment horizontal="center" vertical="center" wrapText="1"/>
    </xf>
    <xf numFmtId="0" fontId="80" fillId="6" borderId="64" xfId="7" applyFont="1" applyFill="1" applyBorder="1" applyAlignment="1">
      <alignment horizontal="center" vertical="center"/>
    </xf>
    <xf numFmtId="0" fontId="80" fillId="6" borderId="64" xfId="7" applyFont="1" applyFill="1" applyBorder="1" applyAlignment="1">
      <alignment horizontal="left" vertical="center" wrapText="1"/>
    </xf>
    <xf numFmtId="0" fontId="36" fillId="0" borderId="0" xfId="7" applyFont="1" applyAlignment="1">
      <alignment horizontal="left" wrapText="1"/>
    </xf>
    <xf numFmtId="0" fontId="78" fillId="0" borderId="0" xfId="7" applyFont="1" applyAlignment="1">
      <alignment horizontal="left" wrapText="1"/>
    </xf>
    <xf numFmtId="0" fontId="78" fillId="0" borderId="0" xfId="7" applyFont="1" applyAlignment="1">
      <alignment horizontal="center" vertical="center" wrapText="1"/>
    </xf>
    <xf numFmtId="0" fontId="78" fillId="0" borderId="0" xfId="7" applyFont="1" applyAlignment="1">
      <alignment horizontal="center" vertical="center"/>
    </xf>
    <xf numFmtId="0" fontId="78" fillId="0" borderId="0" xfId="7" applyFont="1" applyAlignment="1">
      <alignment horizontal="left" vertical="center" wrapText="1"/>
    </xf>
    <xf numFmtId="0" fontId="53" fillId="6" borderId="76" xfId="7" applyFont="1" applyFill="1" applyBorder="1" applyAlignment="1">
      <alignment wrapText="1"/>
    </xf>
    <xf numFmtId="0" fontId="53" fillId="6" borderId="61" xfId="7" applyFont="1" applyFill="1" applyBorder="1" applyAlignment="1">
      <alignment vertical="center" wrapText="1"/>
    </xf>
    <xf numFmtId="0" fontId="81" fillId="0" borderId="0" xfId="7" applyFont="1"/>
    <xf numFmtId="0" fontId="74" fillId="6" borderId="63" xfId="7" applyFont="1" applyFill="1" applyBorder="1" applyAlignment="1">
      <alignment horizontal="center" vertical="center" wrapText="1"/>
    </xf>
    <xf numFmtId="43" fontId="74" fillId="6" borderId="65" xfId="8" applyFont="1" applyFill="1" applyBorder="1" applyAlignment="1">
      <alignment horizontal="right" vertical="center" wrapText="1"/>
    </xf>
    <xf numFmtId="0" fontId="82" fillId="0" borderId="0" xfId="7" applyFont="1" applyAlignment="1">
      <alignment horizontal="center" vertical="center" wrapText="1"/>
    </xf>
    <xf numFmtId="0" fontId="83" fillId="0" borderId="0" xfId="7" applyFont="1"/>
    <xf numFmtId="0" fontId="78" fillId="0" borderId="6" xfId="7" applyFont="1" applyBorder="1" applyAlignment="1">
      <alignment wrapText="1"/>
    </xf>
    <xf numFmtId="0" fontId="36" fillId="0" borderId="6" xfId="7" applyFont="1" applyBorder="1" applyAlignment="1">
      <alignment vertical="center" wrapText="1"/>
    </xf>
    <xf numFmtId="43" fontId="36" fillId="0" borderId="6" xfId="8" applyFont="1" applyFill="1" applyBorder="1" applyAlignment="1">
      <alignment horizontal="right" vertical="center"/>
    </xf>
    <xf numFmtId="0" fontId="36" fillId="0" borderId="6" xfId="7" applyFont="1" applyBorder="1" applyAlignment="1">
      <alignment horizontal="left" vertical="center"/>
    </xf>
    <xf numFmtId="43" fontId="36" fillId="0" borderId="6" xfId="8" applyFont="1" applyFill="1" applyBorder="1" applyAlignment="1">
      <alignment horizontal="right" vertical="center" wrapText="1"/>
    </xf>
    <xf numFmtId="173" fontId="36" fillId="0" borderId="6" xfId="7" applyNumberFormat="1" applyFont="1" applyBorder="1" applyAlignment="1">
      <alignment horizontal="center" vertical="center"/>
    </xf>
    <xf numFmtId="43" fontId="78" fillId="0" borderId="6" xfId="8" applyFont="1" applyFill="1" applyBorder="1" applyAlignment="1">
      <alignment horizontal="right" vertical="center"/>
    </xf>
    <xf numFmtId="0" fontId="78" fillId="0" borderId="6" xfId="7" applyFont="1" applyBorder="1" applyAlignment="1">
      <alignment horizontal="left" vertical="center"/>
    </xf>
    <xf numFmtId="0" fontId="78" fillId="0" borderId="6" xfId="7" applyFont="1" applyBorder="1" applyAlignment="1">
      <alignment vertical="center" wrapText="1"/>
    </xf>
    <xf numFmtId="0" fontId="36" fillId="0" borderId="0" xfId="7" applyFont="1"/>
    <xf numFmtId="0" fontId="36" fillId="11" borderId="0" xfId="7" applyFont="1" applyFill="1"/>
    <xf numFmtId="0" fontId="36" fillId="0" borderId="0" xfId="7" applyFont="1" applyAlignment="1">
      <alignment vertical="center"/>
    </xf>
    <xf numFmtId="0" fontId="36" fillId="9" borderId="0" xfId="7" applyFont="1" applyFill="1"/>
    <xf numFmtId="0" fontId="4" fillId="0" borderId="6" xfId="7" applyFont="1" applyBorder="1" applyAlignment="1">
      <alignment horizontal="left" vertical="center" wrapText="1"/>
    </xf>
    <xf numFmtId="0" fontId="78" fillId="12" borderId="74" xfId="7" applyFont="1" applyFill="1" applyBorder="1" applyAlignment="1">
      <alignment horizontal="right"/>
    </xf>
    <xf numFmtId="0" fontId="15" fillId="3" borderId="25" xfId="7" applyFont="1" applyFill="1" applyBorder="1" applyAlignment="1">
      <alignment horizontal="center"/>
    </xf>
    <xf numFmtId="0" fontId="28" fillId="3" borderId="25" xfId="7" applyFont="1" applyFill="1" applyBorder="1" applyAlignment="1">
      <alignment horizontal="center"/>
    </xf>
    <xf numFmtId="0" fontId="29" fillId="3" borderId="37" xfId="7" applyFont="1" applyFill="1" applyBorder="1"/>
    <xf numFmtId="0" fontId="9" fillId="0" borderId="0" xfId="7" applyFont="1"/>
    <xf numFmtId="164" fontId="19" fillId="0" borderId="0" xfId="7" applyNumberFormat="1" applyFont="1"/>
    <xf numFmtId="0" fontId="78" fillId="0" borderId="0" xfId="7" applyFont="1" applyAlignment="1">
      <alignment wrapText="1"/>
    </xf>
    <xf numFmtId="0" fontId="36" fillId="0" borderId="0" xfId="7" applyFont="1" applyAlignment="1">
      <alignment vertical="center" wrapText="1"/>
    </xf>
    <xf numFmtId="0" fontId="78" fillId="0" borderId="0" xfId="7" applyFont="1" applyAlignment="1">
      <alignment vertical="center" wrapText="1"/>
    </xf>
    <xf numFmtId="43" fontId="78" fillId="0" borderId="0" xfId="8" applyFont="1" applyFill="1" applyAlignment="1">
      <alignment horizontal="right" vertical="center"/>
    </xf>
    <xf numFmtId="43" fontId="78" fillId="0" borderId="0" xfId="8" applyFont="1" applyAlignment="1">
      <alignment horizontal="right" vertical="center"/>
    </xf>
    <xf numFmtId="0" fontId="43" fillId="0" borderId="0" xfId="9" applyFont="1"/>
    <xf numFmtId="0" fontId="41" fillId="0" borderId="0" xfId="9" applyFont="1"/>
    <xf numFmtId="0" fontId="38" fillId="3" borderId="36" xfId="9" applyFont="1" applyFill="1" applyBorder="1" applyAlignment="1">
      <alignment horizontal="center" vertical="center"/>
    </xf>
    <xf numFmtId="0" fontId="38" fillId="3" borderId="38" xfId="9" applyFont="1" applyFill="1" applyBorder="1" applyAlignment="1">
      <alignment horizontal="center" vertical="center"/>
    </xf>
    <xf numFmtId="0" fontId="38" fillId="3" borderId="36" xfId="9" applyFont="1" applyFill="1" applyBorder="1" applyAlignment="1">
      <alignment horizontal="center" vertical="center" wrapText="1"/>
    </xf>
    <xf numFmtId="0" fontId="39" fillId="0" borderId="6" xfId="9" applyFont="1" applyBorder="1" applyAlignment="1">
      <alignment horizontal="center" vertical="center"/>
    </xf>
    <xf numFmtId="0" fontId="38" fillId="0" borderId="6" xfId="9" applyFont="1" applyBorder="1" applyAlignment="1">
      <alignment horizontal="center" vertical="center" wrapText="1"/>
    </xf>
    <xf numFmtId="0" fontId="4" fillId="0" borderId="0" xfId="9" applyFont="1"/>
    <xf numFmtId="0" fontId="36" fillId="0" borderId="6" xfId="9" applyFont="1" applyBorder="1" applyAlignment="1">
      <alignment horizontal="left" vertical="center" wrapText="1"/>
    </xf>
    <xf numFmtId="0" fontId="36" fillId="0" borderId="6" xfId="9" applyFont="1" applyBorder="1" applyAlignment="1">
      <alignment horizontal="center" vertical="center" wrapText="1"/>
    </xf>
    <xf numFmtId="43" fontId="4" fillId="0" borderId="6" xfId="10" applyFont="1" applyFill="1" applyBorder="1" applyAlignment="1">
      <alignment horizontal="center" vertical="center"/>
    </xf>
    <xf numFmtId="43" fontId="4" fillId="0" borderId="6" xfId="9" applyNumberFormat="1" applyFont="1" applyBorder="1" applyAlignment="1">
      <alignment horizontal="center" vertical="center"/>
    </xf>
    <xf numFmtId="10" fontId="4" fillId="0" borderId="6" xfId="11" applyNumberFormat="1" applyFont="1" applyFill="1" applyBorder="1" applyAlignment="1">
      <alignment horizontal="center" vertical="center"/>
    </xf>
    <xf numFmtId="0" fontId="4" fillId="0" borderId="6" xfId="9" applyFont="1" applyBorder="1" applyAlignment="1">
      <alignment horizontal="center" vertical="center"/>
    </xf>
    <xf numFmtId="0" fontId="35" fillId="0" borderId="6" xfId="9" applyFont="1" applyBorder="1"/>
    <xf numFmtId="43" fontId="4" fillId="0" borderId="4" xfId="10" applyFont="1" applyBorder="1" applyAlignment="1">
      <alignment vertical="center"/>
    </xf>
    <xf numFmtId="43" fontId="4" fillId="0" borderId="4" xfId="10" applyFont="1" applyBorder="1"/>
    <xf numFmtId="0" fontId="4" fillId="0" borderId="4" xfId="9" applyFont="1" applyBorder="1"/>
    <xf numFmtId="43" fontId="4" fillId="0" borderId="12" xfId="10" applyFont="1" applyBorder="1" applyAlignment="1">
      <alignment horizontal="center"/>
    </xf>
    <xf numFmtId="43" fontId="4" fillId="0" borderId="6" xfId="10" applyFont="1" applyBorder="1" applyAlignment="1">
      <alignment vertical="center"/>
    </xf>
    <xf numFmtId="43" fontId="4" fillId="0" borderId="6" xfId="10" applyFont="1" applyBorder="1"/>
    <xf numFmtId="0" fontId="4" fillId="0" borderId="6" xfId="9" applyFont="1" applyBorder="1"/>
    <xf numFmtId="43" fontId="4" fillId="0" borderId="14" xfId="10" applyFont="1" applyBorder="1" applyAlignment="1">
      <alignment horizontal="center"/>
    </xf>
    <xf numFmtId="10" fontId="4" fillId="0" borderId="6" xfId="11" applyNumberFormat="1" applyFont="1" applyBorder="1" applyAlignment="1">
      <alignment horizontal="center"/>
    </xf>
    <xf numFmtId="43" fontId="4" fillId="0" borderId="6" xfId="10" applyFont="1" applyBorder="1" applyAlignment="1">
      <alignment horizontal="center"/>
    </xf>
    <xf numFmtId="43" fontId="4" fillId="0" borderId="6" xfId="10" applyFont="1" applyBorder="1" applyAlignment="1">
      <alignment horizontal="center" vertical="center"/>
    </xf>
    <xf numFmtId="10" fontId="4" fillId="0" borderId="6" xfId="11" applyNumberFormat="1" applyFont="1" applyBorder="1"/>
    <xf numFmtId="43" fontId="4" fillId="0" borderId="6" xfId="9" applyNumberFormat="1" applyFont="1" applyBorder="1"/>
    <xf numFmtId="43" fontId="4" fillId="0" borderId="14" xfId="9" applyNumberFormat="1" applyFont="1" applyBorder="1" applyAlignment="1">
      <alignment horizontal="center"/>
    </xf>
    <xf numFmtId="43" fontId="37" fillId="0" borderId="6" xfId="10" applyFont="1" applyBorder="1" applyAlignment="1">
      <alignment vertical="center" wrapText="1"/>
    </xf>
    <xf numFmtId="43" fontId="37" fillId="0" borderId="6" xfId="10" applyFont="1" applyBorder="1" applyAlignment="1">
      <alignment vertical="center"/>
    </xf>
    <xf numFmtId="43" fontId="37" fillId="0" borderId="6" xfId="10" applyFont="1" applyBorder="1" applyAlignment="1">
      <alignment horizontal="center" vertical="center"/>
    </xf>
    <xf numFmtId="0" fontId="37" fillId="0" borderId="0" xfId="9" applyFont="1"/>
    <xf numFmtId="167" fontId="4" fillId="0" borderId="6" xfId="10" applyNumberFormat="1" applyFont="1" applyBorder="1"/>
    <xf numFmtId="169" fontId="4" fillId="0" borderId="0" xfId="9" applyNumberFormat="1" applyFont="1"/>
    <xf numFmtId="169" fontId="4" fillId="0" borderId="6" xfId="9" applyNumberFormat="1" applyFont="1" applyBorder="1"/>
    <xf numFmtId="43" fontId="4" fillId="0" borderId="6" xfId="10" applyFont="1" applyBorder="1" applyAlignment="1">
      <alignment vertical="center" wrapText="1"/>
    </xf>
    <xf numFmtId="43" fontId="4" fillId="0" borderId="6" xfId="9" applyNumberFormat="1" applyFont="1" applyBorder="1" applyAlignment="1">
      <alignment vertical="center"/>
    </xf>
    <xf numFmtId="10" fontId="4" fillId="0" borderId="6" xfId="11" applyNumberFormat="1" applyFont="1" applyBorder="1" applyAlignment="1">
      <alignment horizontal="center" vertical="center"/>
    </xf>
    <xf numFmtId="167" fontId="4" fillId="0" borderId="14" xfId="10" applyNumberFormat="1" applyFont="1" applyBorder="1" applyAlignment="1">
      <alignment horizontal="center" vertical="center"/>
    </xf>
    <xf numFmtId="167" fontId="4" fillId="0" borderId="6" xfId="10" applyNumberFormat="1" applyFont="1" applyBorder="1" applyAlignment="1">
      <alignment vertical="center"/>
    </xf>
    <xf numFmtId="43" fontId="4" fillId="0" borderId="14" xfId="9" applyNumberFormat="1" applyFont="1" applyBorder="1" applyAlignment="1">
      <alignment horizontal="center" vertical="center"/>
    </xf>
    <xf numFmtId="43" fontId="4" fillId="0" borderId="4" xfId="10" applyFont="1" applyFill="1" applyBorder="1" applyAlignment="1">
      <alignment vertical="center"/>
    </xf>
    <xf numFmtId="43" fontId="4" fillId="0" borderId="4" xfId="10" applyFont="1" applyFill="1" applyBorder="1"/>
    <xf numFmtId="43" fontId="4" fillId="0" borderId="4" xfId="9" applyNumberFormat="1" applyFont="1" applyBorder="1"/>
    <xf numFmtId="10" fontId="4" fillId="0" borderId="4" xfId="11" applyNumberFormat="1" applyFont="1" applyFill="1" applyBorder="1" applyAlignment="1">
      <alignment horizontal="center"/>
    </xf>
    <xf numFmtId="0" fontId="4" fillId="0" borderId="12" xfId="9" applyFont="1" applyBorder="1" applyAlignment="1">
      <alignment horizontal="center"/>
    </xf>
    <xf numFmtId="43" fontId="4" fillId="0" borderId="6" xfId="10" applyFont="1" applyFill="1" applyBorder="1" applyAlignment="1">
      <alignment vertical="center"/>
    </xf>
    <xf numFmtId="43" fontId="4" fillId="0" borderId="6" xfId="10" applyFont="1" applyFill="1" applyBorder="1"/>
    <xf numFmtId="0" fontId="4" fillId="0" borderId="14" xfId="9" applyFont="1" applyBorder="1" applyAlignment="1">
      <alignment horizontal="center"/>
    </xf>
    <xf numFmtId="43" fontId="4" fillId="0" borderId="4" xfId="9" applyNumberFormat="1" applyFont="1" applyBorder="1" applyAlignment="1">
      <alignment vertical="center"/>
    </xf>
    <xf numFmtId="10" fontId="4" fillId="0" borderId="4" xfId="11" applyNumberFormat="1" applyFont="1" applyBorder="1" applyAlignment="1">
      <alignment horizontal="center" vertical="center"/>
    </xf>
    <xf numFmtId="43" fontId="4" fillId="4" borderId="12" xfId="10" applyFont="1" applyFill="1" applyBorder="1" applyAlignment="1">
      <alignment horizontal="center" vertical="center"/>
    </xf>
    <xf numFmtId="0" fontId="4" fillId="0" borderId="25" xfId="9" applyFont="1" applyBorder="1"/>
    <xf numFmtId="0" fontId="37" fillId="0" borderId="0" xfId="9" applyFont="1" applyAlignment="1">
      <alignment horizontal="left" wrapText="1"/>
    </xf>
    <xf numFmtId="0" fontId="4" fillId="0" borderId="0" xfId="9" applyFont="1" applyAlignment="1">
      <alignment horizontal="center"/>
    </xf>
    <xf numFmtId="0" fontId="4" fillId="0" borderId="0" xfId="9" applyFont="1" applyAlignment="1">
      <alignment wrapText="1"/>
    </xf>
    <xf numFmtId="0" fontId="4" fillId="0" borderId="35" xfId="9" applyFont="1" applyBorder="1"/>
    <xf numFmtId="0" fontId="84" fillId="0" borderId="0" xfId="7" applyFont="1" applyAlignment="1">
      <alignment wrapText="1"/>
    </xf>
    <xf numFmtId="0" fontId="53" fillId="6" borderId="63" xfId="7" applyFont="1" applyFill="1" applyBorder="1" applyAlignment="1">
      <alignment horizontal="left" vertical="center" wrapText="1"/>
    </xf>
    <xf numFmtId="0" fontId="53" fillId="6" borderId="65" xfId="7" applyFont="1" applyFill="1" applyBorder="1" applyAlignment="1">
      <alignment horizontal="center" vertical="center" wrapText="1"/>
    </xf>
    <xf numFmtId="0" fontId="53" fillId="6" borderId="65" xfId="7" applyFont="1" applyFill="1" applyBorder="1" applyAlignment="1">
      <alignment horizontal="center" vertical="center"/>
    </xf>
    <xf numFmtId="0" fontId="53" fillId="6" borderId="65" xfId="7" applyFont="1" applyFill="1" applyBorder="1" applyAlignment="1">
      <alignment horizontal="left" vertical="center" wrapText="1"/>
    </xf>
    <xf numFmtId="0" fontId="53" fillId="6" borderId="65" xfId="7" applyFont="1" applyFill="1" applyBorder="1" applyAlignment="1">
      <alignment vertical="center" wrapText="1"/>
    </xf>
    <xf numFmtId="0" fontId="53" fillId="6" borderId="65" xfId="7" applyFont="1" applyFill="1" applyBorder="1" applyAlignment="1">
      <alignment horizontal="left" vertical="center"/>
    </xf>
    <xf numFmtId="0" fontId="85" fillId="0" borderId="0" xfId="7" applyFont="1" applyAlignment="1">
      <alignment vertical="center" wrapText="1"/>
    </xf>
    <xf numFmtId="0" fontId="78" fillId="0" borderId="6" xfId="7" applyFont="1" applyBorder="1" applyAlignment="1">
      <alignment horizontal="left"/>
    </xf>
    <xf numFmtId="0" fontId="78" fillId="0" borderId="6" xfId="7" applyFont="1" applyBorder="1" applyAlignment="1">
      <alignment horizontal="center"/>
    </xf>
    <xf numFmtId="0" fontId="36" fillId="0" borderId="6" xfId="7" applyFont="1" applyBorder="1" applyAlignment="1">
      <alignment horizontal="left"/>
    </xf>
    <xf numFmtId="0" fontId="36" fillId="0" borderId="6" xfId="7" applyFont="1" applyBorder="1"/>
    <xf numFmtId="0" fontId="82" fillId="0" borderId="0" xfId="7" applyFont="1" applyAlignment="1">
      <alignment vertical="center" wrapText="1"/>
    </xf>
    <xf numFmtId="0" fontId="36" fillId="0" borderId="6" xfId="7" applyFont="1" applyBorder="1" applyAlignment="1">
      <alignment horizontal="center"/>
    </xf>
    <xf numFmtId="0" fontId="78" fillId="0" borderId="6" xfId="7" applyFont="1" applyBorder="1" applyAlignment="1">
      <alignment horizontal="center" vertical="top"/>
    </xf>
    <xf numFmtId="0" fontId="78" fillId="0" borderId="6" xfId="7" applyFont="1" applyBorder="1" applyAlignment="1">
      <alignment vertical="top"/>
    </xf>
    <xf numFmtId="0" fontId="78" fillId="0" borderId="6" xfId="7" applyFont="1" applyBorder="1" applyAlignment="1">
      <alignment horizontal="right" vertical="top"/>
    </xf>
    <xf numFmtId="0" fontId="52" fillId="0" borderId="0" xfId="7"/>
    <xf numFmtId="0" fontId="78" fillId="0" borderId="6" xfId="7" applyFont="1" applyBorder="1"/>
    <xf numFmtId="0" fontId="36" fillId="0" borderId="6" xfId="7" applyFont="1" applyBorder="1" applyAlignment="1">
      <alignment horizontal="left" wrapText="1"/>
    </xf>
    <xf numFmtId="0" fontId="86" fillId="0" borderId="6" xfId="7" applyFont="1" applyBorder="1" applyAlignment="1">
      <alignment horizontal="left"/>
    </xf>
    <xf numFmtId="0" fontId="86" fillId="0" borderId="6" xfId="7" applyFont="1" applyBorder="1" applyAlignment="1">
      <alignment horizontal="center"/>
    </xf>
    <xf numFmtId="0" fontId="36" fillId="0" borderId="6" xfId="7" applyFont="1" applyBorder="1" applyAlignment="1">
      <alignment wrapText="1"/>
    </xf>
    <xf numFmtId="0" fontId="36" fillId="0" borderId="6" xfId="7" applyFont="1" applyBorder="1" applyAlignment="1">
      <alignment vertical="center"/>
    </xf>
    <xf numFmtId="0" fontId="78" fillId="0" borderId="6" xfId="7" applyFont="1" applyBorder="1" applyAlignment="1">
      <alignment vertical="center"/>
    </xf>
    <xf numFmtId="189" fontId="36" fillId="0" borderId="6" xfId="7" applyNumberFormat="1" applyFont="1" applyBorder="1" applyAlignment="1">
      <alignment horizontal="center"/>
    </xf>
    <xf numFmtId="0" fontId="36" fillId="0" borderId="6" xfId="7" applyFont="1" applyBorder="1" applyAlignment="1">
      <alignment horizontal="left" vertical="top"/>
    </xf>
    <xf numFmtId="0" fontId="36" fillId="0" borderId="6" xfId="7" quotePrefix="1" applyFont="1" applyBorder="1" applyAlignment="1">
      <alignment horizontal="center"/>
    </xf>
    <xf numFmtId="190" fontId="78" fillId="0" borderId="6" xfId="7" applyNumberFormat="1" applyFont="1" applyBorder="1" applyAlignment="1">
      <alignment horizontal="center"/>
    </xf>
    <xf numFmtId="190" fontId="36" fillId="0" borderId="6" xfId="7" applyNumberFormat="1" applyFont="1" applyBorder="1" applyAlignment="1">
      <alignment horizontal="center"/>
    </xf>
    <xf numFmtId="0" fontId="4" fillId="0" borderId="6" xfId="7" applyFont="1" applyBorder="1"/>
    <xf numFmtId="0" fontId="36" fillId="0" borderId="6" xfId="7" applyFont="1" applyBorder="1" applyAlignment="1">
      <alignment horizontal="center" wrapText="1"/>
    </xf>
    <xf numFmtId="49" fontId="36" fillId="0" borderId="6" xfId="7" applyNumberFormat="1" applyFont="1" applyBorder="1" applyAlignment="1">
      <alignment horizontal="center" wrapText="1"/>
    </xf>
    <xf numFmtId="0" fontId="87" fillId="0" borderId="6" xfId="7" applyFont="1" applyBorder="1" applyAlignment="1">
      <alignment horizontal="center"/>
    </xf>
    <xf numFmtId="0" fontId="78" fillId="0" borderId="6" xfId="7" applyFont="1" applyBorder="1" applyAlignment="1">
      <alignment horizontal="right"/>
    </xf>
    <xf numFmtId="0" fontId="88" fillId="0" borderId="6" xfId="7" applyFont="1" applyBorder="1"/>
    <xf numFmtId="0" fontId="4" fillId="0" borderId="6" xfId="7" applyFont="1" applyBorder="1" applyAlignment="1">
      <alignment horizontal="center"/>
    </xf>
    <xf numFmtId="0" fontId="78" fillId="0" borderId="6" xfId="7" applyFont="1" applyBorder="1" applyAlignment="1">
      <alignment horizontal="left" wrapText="1"/>
    </xf>
    <xf numFmtId="0" fontId="89" fillId="0" borderId="0" xfId="7" applyFont="1"/>
    <xf numFmtId="0" fontId="33" fillId="0" borderId="0" xfId="7" applyFont="1" applyAlignment="1">
      <alignment horizontal="center"/>
    </xf>
    <xf numFmtId="0" fontId="33" fillId="0" borderId="0" xfId="7" applyFont="1"/>
    <xf numFmtId="0" fontId="33" fillId="0" borderId="0" xfId="7" applyFont="1" applyAlignment="1">
      <alignment horizontal="left"/>
    </xf>
    <xf numFmtId="0" fontId="33" fillId="0" borderId="0" xfId="7" applyFont="1" applyAlignment="1">
      <alignment wrapText="1"/>
    </xf>
    <xf numFmtId="0" fontId="72" fillId="0" borderId="0" xfId="7" applyFont="1" applyAlignment="1">
      <alignment horizontal="left" wrapText="1"/>
    </xf>
    <xf numFmtId="0" fontId="52" fillId="0" borderId="0" xfId="7" applyAlignment="1">
      <alignment horizontal="left"/>
    </xf>
    <xf numFmtId="0" fontId="52" fillId="0" borderId="0" xfId="7" applyAlignment="1">
      <alignment horizontal="center"/>
    </xf>
    <xf numFmtId="0" fontId="52" fillId="0" borderId="0" xfId="7" applyAlignment="1">
      <alignment wrapText="1"/>
    </xf>
    <xf numFmtId="0" fontId="53" fillId="6" borderId="62" xfId="7" applyFont="1" applyFill="1" applyBorder="1"/>
    <xf numFmtId="0" fontId="35" fillId="0" borderId="6" xfId="7" applyFont="1" applyBorder="1"/>
    <xf numFmtId="171" fontId="36" fillId="0" borderId="6" xfId="7" applyNumberFormat="1" applyFont="1" applyBorder="1" applyAlignment="1">
      <alignment horizontal="center"/>
    </xf>
    <xf numFmtId="0" fontId="35" fillId="0" borderId="6" xfId="7" applyFont="1" applyBorder="1" applyAlignment="1">
      <alignment horizontal="center"/>
    </xf>
    <xf numFmtId="0" fontId="90" fillId="0" borderId="6" xfId="7" applyFont="1" applyBorder="1"/>
    <xf numFmtId="171" fontId="78" fillId="0" borderId="6" xfId="7" applyNumberFormat="1" applyFont="1" applyBorder="1" applyAlignment="1">
      <alignment horizontal="center"/>
    </xf>
    <xf numFmtId="0" fontId="36" fillId="0" borderId="69" xfId="7" applyFont="1" applyBorder="1"/>
    <xf numFmtId="0" fontId="35" fillId="0" borderId="6" xfId="7" applyFont="1" applyBorder="1" applyAlignment="1">
      <alignment horizontal="left"/>
    </xf>
    <xf numFmtId="178" fontId="36" fillId="0" borderId="6" xfId="7" applyNumberFormat="1" applyFont="1" applyBorder="1" applyAlignment="1">
      <alignment horizontal="center"/>
    </xf>
    <xf numFmtId="172" fontId="36" fillId="0" borderId="6" xfId="7" applyNumberFormat="1" applyFont="1" applyBorder="1" applyAlignment="1">
      <alignment horizontal="center"/>
    </xf>
    <xf numFmtId="0" fontId="90" fillId="0" borderId="6" xfId="7" applyFont="1" applyBorder="1" applyAlignment="1">
      <alignment horizontal="center"/>
    </xf>
    <xf numFmtId="0" fontId="91" fillId="0" borderId="6" xfId="7" applyFont="1" applyBorder="1" applyAlignment="1">
      <alignment horizontal="center"/>
    </xf>
    <xf numFmtId="0" fontId="35" fillId="0" borderId="17" xfId="7" applyFont="1" applyBorder="1"/>
    <xf numFmtId="0" fontId="78" fillId="0" borderId="17" xfId="7" applyFont="1" applyBorder="1"/>
    <xf numFmtId="0" fontId="91" fillId="0" borderId="17" xfId="7" applyFont="1" applyBorder="1" applyAlignment="1">
      <alignment horizontal="center"/>
    </xf>
    <xf numFmtId="0" fontId="78" fillId="0" borderId="17" xfId="7" applyFont="1" applyBorder="1" applyAlignment="1">
      <alignment horizontal="center"/>
    </xf>
    <xf numFmtId="0" fontId="92" fillId="6" borderId="85" xfId="7" applyFont="1" applyFill="1" applyBorder="1" applyAlignment="1">
      <alignment horizontal="center"/>
    </xf>
    <xf numFmtId="0" fontId="92" fillId="6" borderId="0" xfId="7" applyFont="1" applyFill="1"/>
    <xf numFmtId="0" fontId="80" fillId="6" borderId="0" xfId="7" applyFont="1" applyFill="1"/>
    <xf numFmtId="0" fontId="80" fillId="6" borderId="0" xfId="7" applyFont="1" applyFill="1" applyAlignment="1">
      <alignment horizontal="center"/>
    </xf>
    <xf numFmtId="0" fontId="35" fillId="0" borderId="0" xfId="7" applyFont="1"/>
    <xf numFmtId="0" fontId="36" fillId="0" borderId="0" xfId="7" applyFont="1" applyAlignment="1">
      <alignment horizontal="center"/>
    </xf>
    <xf numFmtId="0" fontId="90" fillId="0" borderId="0" xfId="7" applyFont="1"/>
    <xf numFmtId="0" fontId="78" fillId="0" borderId="0" xfId="7" applyFont="1" applyAlignment="1">
      <alignment horizontal="center"/>
    </xf>
    <xf numFmtId="4" fontId="80" fillId="6" borderId="64" xfId="7" applyNumberFormat="1" applyFont="1" applyFill="1" applyBorder="1" applyAlignment="1">
      <alignment horizontal="center" vertical="center"/>
    </xf>
    <xf numFmtId="4" fontId="36" fillId="0" borderId="69" xfId="7" applyNumberFormat="1" applyFont="1" applyBorder="1" applyAlignment="1">
      <alignment horizontal="center" vertical="center"/>
    </xf>
    <xf numFmtId="43" fontId="36" fillId="0" borderId="69" xfId="5" applyFont="1" applyFill="1" applyBorder="1" applyAlignment="1">
      <alignment horizontal="center" vertical="center"/>
    </xf>
    <xf numFmtId="43" fontId="36" fillId="0" borderId="71" xfId="5" applyFont="1" applyFill="1" applyBorder="1" applyAlignment="1">
      <alignment horizontal="center" vertical="center"/>
    </xf>
    <xf numFmtId="43" fontId="29" fillId="3" borderId="37" xfId="7" applyNumberFormat="1" applyFont="1" applyFill="1" applyBorder="1"/>
    <xf numFmtId="43" fontId="38" fillId="3" borderId="25" xfId="1" applyNumberFormat="1" applyFont="1" applyFill="1" applyBorder="1" applyAlignment="1">
      <alignment vertical="center"/>
    </xf>
    <xf numFmtId="43" fontId="38" fillId="3" borderId="25" xfId="9" applyNumberFormat="1" applyFont="1" applyFill="1" applyBorder="1"/>
    <xf numFmtId="0" fontId="38" fillId="3" borderId="25" xfId="9" applyFont="1" applyFill="1" applyBorder="1"/>
    <xf numFmtId="43" fontId="53" fillId="6" borderId="65" xfId="5" applyFont="1" applyFill="1" applyBorder="1" applyAlignment="1">
      <alignment horizontal="right" vertical="center" wrapText="1"/>
    </xf>
    <xf numFmtId="43" fontId="78" fillId="0" borderId="6" xfId="5" applyFont="1" applyFill="1" applyBorder="1" applyAlignment="1">
      <alignment horizontal="right"/>
    </xf>
    <xf numFmtId="43" fontId="78" fillId="0" borderId="6" xfId="5" applyFont="1" applyBorder="1" applyAlignment="1">
      <alignment horizontal="right"/>
    </xf>
    <xf numFmtId="43" fontId="36" fillId="0" borderId="6" xfId="5" applyFont="1" applyFill="1" applyBorder="1" applyAlignment="1">
      <alignment horizontal="right" vertical="center"/>
    </xf>
    <xf numFmtId="43" fontId="36" fillId="0" borderId="6" xfId="5" applyFont="1" applyFill="1" applyBorder="1" applyAlignment="1">
      <alignment horizontal="right"/>
    </xf>
    <xf numFmtId="43" fontId="78" fillId="0" borderId="6" xfId="5" applyFont="1" applyFill="1" applyBorder="1" applyAlignment="1">
      <alignment horizontal="right" vertical="center"/>
    </xf>
    <xf numFmtId="43" fontId="36" fillId="0" borderId="6" xfId="5" applyFont="1" applyFill="1" applyBorder="1" applyAlignment="1">
      <alignment horizontal="right" wrapText="1"/>
    </xf>
    <xf numFmtId="43" fontId="33" fillId="0" borderId="0" xfId="5" applyFont="1" applyAlignment="1">
      <alignment horizontal="right"/>
    </xf>
    <xf numFmtId="43" fontId="52" fillId="0" borderId="0" xfId="5" applyFont="1" applyAlignment="1">
      <alignment horizontal="right"/>
    </xf>
    <xf numFmtId="0" fontId="28" fillId="6" borderId="62" xfId="7" applyFont="1" applyFill="1" applyBorder="1" applyAlignment="1">
      <alignment horizontal="left" wrapText="1"/>
    </xf>
    <xf numFmtId="0" fontId="28" fillId="6" borderId="64" xfId="7" applyFont="1" applyFill="1" applyBorder="1" applyAlignment="1">
      <alignment horizontal="center"/>
    </xf>
    <xf numFmtId="0" fontId="28" fillId="6" borderId="64" xfId="7" applyFont="1" applyFill="1" applyBorder="1"/>
    <xf numFmtId="43" fontId="28" fillId="6" borderId="64" xfId="5" applyFont="1" applyFill="1" applyBorder="1" applyAlignment="1">
      <alignment horizontal="right"/>
    </xf>
    <xf numFmtId="0" fontId="28" fillId="6" borderId="64" xfId="7" applyFont="1" applyFill="1" applyBorder="1" applyAlignment="1">
      <alignment horizontal="left"/>
    </xf>
    <xf numFmtId="0" fontId="28" fillId="6" borderId="64" xfId="7" applyFont="1" applyFill="1" applyBorder="1" applyAlignment="1">
      <alignment wrapText="1"/>
    </xf>
    <xf numFmtId="0" fontId="49" fillId="0" borderId="0" xfId="7" applyFont="1"/>
    <xf numFmtId="0" fontId="53" fillId="6" borderId="65" xfId="7" applyFont="1" applyFill="1" applyBorder="1" applyAlignment="1">
      <alignment horizontal="right" vertical="center" wrapText="1"/>
    </xf>
    <xf numFmtId="0" fontId="36" fillId="0" borderId="6" xfId="7" applyFont="1" applyBorder="1" applyAlignment="1">
      <alignment horizontal="right"/>
    </xf>
    <xf numFmtId="43" fontId="36" fillId="0" borderId="6" xfId="8" applyFont="1" applyBorder="1" applyAlignment="1">
      <alignment horizontal="right"/>
    </xf>
    <xf numFmtId="43" fontId="36" fillId="0" borderId="6" xfId="8" applyFont="1" applyFill="1" applyBorder="1" applyAlignment="1">
      <alignment horizontal="right"/>
    </xf>
    <xf numFmtId="43" fontId="78" fillId="0" borderId="6" xfId="8" applyFont="1" applyFill="1" applyBorder="1" applyAlignment="1">
      <alignment horizontal="right"/>
    </xf>
    <xf numFmtId="188" fontId="36" fillId="0" borderId="6" xfId="7" applyNumberFormat="1" applyFont="1" applyBorder="1" applyAlignment="1">
      <alignment horizontal="right"/>
    </xf>
    <xf numFmtId="0" fontId="36" fillId="0" borderId="6" xfId="7" applyFont="1" applyBorder="1" applyAlignment="1">
      <alignment horizontal="right" vertical="center"/>
    </xf>
    <xf numFmtId="4" fontId="36" fillId="0" borderId="6" xfId="7" applyNumberFormat="1" applyFont="1" applyBorder="1" applyAlignment="1">
      <alignment horizontal="right"/>
    </xf>
    <xf numFmtId="3" fontId="78" fillId="0" borderId="6" xfId="7" applyNumberFormat="1" applyFont="1" applyBorder="1" applyAlignment="1">
      <alignment horizontal="right"/>
    </xf>
    <xf numFmtId="3" fontId="78" fillId="0" borderId="6" xfId="7" applyNumberFormat="1" applyFont="1" applyBorder="1" applyAlignment="1">
      <alignment horizontal="right" vertical="center"/>
    </xf>
    <xf numFmtId="3" fontId="36" fillId="0" borderId="6" xfId="7" applyNumberFormat="1" applyFont="1" applyBorder="1" applyAlignment="1">
      <alignment horizontal="right"/>
    </xf>
    <xf numFmtId="4" fontId="78" fillId="0" borderId="6" xfId="7" applyNumberFormat="1" applyFont="1" applyBorder="1" applyAlignment="1">
      <alignment horizontal="right"/>
    </xf>
    <xf numFmtId="0" fontId="78" fillId="0" borderId="6" xfId="7" applyFont="1" applyBorder="1" applyAlignment="1">
      <alignment horizontal="right" vertical="center"/>
    </xf>
    <xf numFmtId="43" fontId="36" fillId="0" borderId="6" xfId="8" applyFont="1" applyFill="1" applyBorder="1" applyAlignment="1">
      <alignment horizontal="right" wrapText="1"/>
    </xf>
    <xf numFmtId="191" fontId="78" fillId="0" borderId="6" xfId="8" applyNumberFormat="1" applyFont="1" applyFill="1" applyBorder="1" applyAlignment="1">
      <alignment horizontal="right"/>
    </xf>
    <xf numFmtId="191" fontId="78" fillId="0" borderId="6" xfId="7" applyNumberFormat="1" applyFont="1" applyBorder="1" applyAlignment="1">
      <alignment horizontal="right"/>
    </xf>
    <xf numFmtId="0" fontId="33" fillId="0" borderId="0" xfId="7" applyFont="1" applyAlignment="1">
      <alignment horizontal="right"/>
    </xf>
    <xf numFmtId="0" fontId="52" fillId="0" borderId="0" xfId="7" applyAlignment="1">
      <alignment horizontal="right"/>
    </xf>
    <xf numFmtId="167" fontId="28" fillId="6" borderId="64" xfId="5" applyNumberFormat="1" applyFont="1" applyFill="1" applyBorder="1" applyAlignment="1">
      <alignment horizontal="right"/>
    </xf>
    <xf numFmtId="4" fontId="78" fillId="0" borderId="6" xfId="8" applyNumberFormat="1" applyFont="1" applyFill="1" applyBorder="1" applyAlignment="1">
      <alignment horizontal="right"/>
    </xf>
    <xf numFmtId="2" fontId="78" fillId="0" borderId="6" xfId="7" applyNumberFormat="1" applyFont="1" applyBorder="1" applyAlignment="1">
      <alignment horizontal="right"/>
    </xf>
    <xf numFmtId="2" fontId="36" fillId="0" borderId="6" xfId="7" applyNumberFormat="1" applyFont="1" applyBorder="1" applyAlignment="1">
      <alignment horizontal="right"/>
    </xf>
    <xf numFmtId="2" fontId="53" fillId="6" borderId="65" xfId="7" applyNumberFormat="1" applyFont="1" applyFill="1" applyBorder="1" applyAlignment="1">
      <alignment horizontal="right" vertical="center" wrapText="1"/>
    </xf>
    <xf numFmtId="2" fontId="78" fillId="0" borderId="6" xfId="7" applyNumberFormat="1" applyFont="1" applyBorder="1" applyAlignment="1">
      <alignment horizontal="right" vertical="top"/>
    </xf>
    <xf numFmtId="2" fontId="36" fillId="0" borderId="6" xfId="7" applyNumberFormat="1" applyFont="1" applyBorder="1" applyAlignment="1">
      <alignment horizontal="right" vertical="center"/>
    </xf>
    <xf numFmtId="2" fontId="33" fillId="0" borderId="0" xfId="7" applyNumberFormat="1" applyFont="1" applyAlignment="1">
      <alignment horizontal="right"/>
    </xf>
    <xf numFmtId="2" fontId="52" fillId="0" borderId="0" xfId="7" applyNumberFormat="1" applyAlignment="1">
      <alignment horizontal="right"/>
    </xf>
    <xf numFmtId="43" fontId="53" fillId="6" borderId="65" xfId="8" applyFont="1" applyFill="1" applyBorder="1" applyAlignment="1">
      <alignment horizontal="right" vertical="center" wrapText="1"/>
    </xf>
    <xf numFmtId="43" fontId="78" fillId="0" borderId="17" xfId="8" applyFont="1" applyFill="1" applyBorder="1" applyAlignment="1">
      <alignment horizontal="right"/>
    </xf>
    <xf numFmtId="43" fontId="36" fillId="0" borderId="0" xfId="8" applyFont="1" applyAlignment="1">
      <alignment horizontal="right"/>
    </xf>
    <xf numFmtId="43" fontId="78" fillId="0" borderId="0" xfId="8" applyFont="1" applyAlignment="1">
      <alignment horizontal="right"/>
    </xf>
    <xf numFmtId="43" fontId="92" fillId="6" borderId="0" xfId="8" applyFont="1" applyFill="1" applyBorder="1" applyAlignment="1">
      <alignment horizontal="right"/>
    </xf>
    <xf numFmtId="0" fontId="75" fillId="0" borderId="0" xfId="1" applyFont="1" applyAlignment="1">
      <alignment vertical="center"/>
    </xf>
    <xf numFmtId="0" fontId="17" fillId="0" borderId="6" xfId="0" applyFont="1" applyBorder="1" applyProtection="1">
      <protection locked="0"/>
    </xf>
    <xf numFmtId="43" fontId="17" fillId="0" borderId="6" xfId="10" applyFont="1" applyFill="1" applyBorder="1" applyAlignment="1" applyProtection="1">
      <protection locked="0"/>
    </xf>
    <xf numFmtId="0" fontId="19" fillId="0" borderId="6" xfId="1" applyFont="1" applyBorder="1" applyAlignment="1">
      <alignment horizontal="center" vertical="center"/>
    </xf>
    <xf numFmtId="14" fontId="19" fillId="0" borderId="6" xfId="1" applyNumberFormat="1" applyFont="1" applyBorder="1" applyAlignment="1">
      <alignment horizontal="center" vertical="center"/>
    </xf>
    <xf numFmtId="0" fontId="3" fillId="0" borderId="6" xfId="1" applyFont="1" applyBorder="1" applyAlignment="1">
      <alignment horizontal="left" vertical="center"/>
    </xf>
    <xf numFmtId="43" fontId="17" fillId="0" borderId="6" xfId="5" applyFont="1" applyFill="1" applyBorder="1" applyAlignment="1" applyProtection="1">
      <protection locked="0"/>
    </xf>
    <xf numFmtId="14" fontId="3" fillId="0" borderId="6" xfId="1" applyNumberFormat="1" applyFont="1" applyBorder="1" applyAlignment="1">
      <alignment horizontal="center" vertical="center"/>
    </xf>
    <xf numFmtId="14" fontId="17" fillId="0" borderId="6" xfId="0" applyNumberFormat="1" applyFont="1" applyBorder="1" applyAlignment="1" applyProtection="1">
      <alignment horizontal="center"/>
      <protection locked="0"/>
    </xf>
    <xf numFmtId="0" fontId="16" fillId="0" borderId="6" xfId="0" applyFont="1" applyBorder="1"/>
    <xf numFmtId="0" fontId="48" fillId="0" borderId="6" xfId="0" applyFont="1" applyBorder="1" applyAlignment="1">
      <alignment horizontal="center"/>
    </xf>
    <xf numFmtId="0" fontId="98" fillId="0" borderId="6" xfId="0" applyFont="1" applyBorder="1" applyAlignment="1">
      <alignment horizontal="center"/>
    </xf>
    <xf numFmtId="40" fontId="48" fillId="0" borderId="6" xfId="0" applyNumberFormat="1" applyFont="1" applyBorder="1"/>
    <xf numFmtId="0" fontId="33" fillId="0" borderId="6" xfId="0" applyFont="1" applyBorder="1" applyAlignment="1">
      <alignment horizontal="center"/>
    </xf>
    <xf numFmtId="17" fontId="98" fillId="0" borderId="6" xfId="0" applyNumberFormat="1" applyFont="1" applyBorder="1" applyAlignment="1">
      <alignment horizontal="center"/>
    </xf>
    <xf numFmtId="0" fontId="96" fillId="0" borderId="6" xfId="0" applyFont="1" applyBorder="1" applyAlignment="1">
      <alignment horizontal="center"/>
    </xf>
    <xf numFmtId="0" fontId="97" fillId="0" borderId="6" xfId="0" applyFont="1" applyBorder="1" applyAlignment="1">
      <alignment horizontal="center"/>
    </xf>
    <xf numFmtId="0" fontId="97" fillId="0" borderId="6" xfId="0" applyFont="1" applyBorder="1"/>
    <xf numFmtId="43" fontId="17" fillId="0" borderId="6" xfId="5" applyFont="1" applyFill="1" applyBorder="1" applyAlignment="1" applyProtection="1">
      <alignment horizontal="right"/>
      <protection locked="0"/>
    </xf>
    <xf numFmtId="179" fontId="97" fillId="0" borderId="6" xfId="0" applyNumberFormat="1" applyFont="1" applyBorder="1" applyAlignment="1">
      <alignment horizontal="center"/>
    </xf>
    <xf numFmtId="0" fontId="96" fillId="0" borderId="6" xfId="0" applyFont="1" applyBorder="1" applyAlignment="1">
      <alignment horizontal="center" wrapText="1"/>
    </xf>
    <xf numFmtId="0" fontId="97" fillId="0" borderId="6" xfId="0" applyFont="1" applyBorder="1" applyAlignment="1">
      <alignment horizontal="center" wrapText="1"/>
    </xf>
    <xf numFmtId="0" fontId="48" fillId="0" borderId="6" xfId="0" applyFont="1" applyBorder="1" applyAlignment="1">
      <alignment horizontal="center" wrapText="1"/>
    </xf>
    <xf numFmtId="0" fontId="17" fillId="0" borderId="6" xfId="0" applyFont="1" applyBorder="1" applyAlignment="1" applyProtection="1">
      <alignment wrapText="1"/>
      <protection locked="0"/>
    </xf>
    <xf numFmtId="0" fontId="97" fillId="0" borderId="6" xfId="0" applyFont="1" applyBorder="1" applyAlignment="1">
      <alignment wrapText="1"/>
    </xf>
    <xf numFmtId="0" fontId="48" fillId="0" borderId="6" xfId="0" applyFont="1" applyBorder="1" applyAlignment="1">
      <alignment wrapText="1"/>
    </xf>
    <xf numFmtId="0" fontId="11" fillId="3" borderId="26" xfId="1" applyFont="1" applyFill="1" applyBorder="1" applyAlignment="1">
      <alignment vertical="center"/>
    </xf>
    <xf numFmtId="0" fontId="11" fillId="3" borderId="27" xfId="1" applyFont="1" applyFill="1" applyBorder="1" applyAlignment="1">
      <alignment vertical="center"/>
    </xf>
    <xf numFmtId="0" fontId="11" fillId="3" borderId="28" xfId="1" applyFont="1" applyFill="1" applyBorder="1" applyAlignment="1">
      <alignment vertical="center"/>
    </xf>
    <xf numFmtId="0" fontId="15" fillId="3" borderId="25"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1" fillId="3" borderId="26" xfId="1" applyFont="1" applyFill="1" applyBorder="1" applyAlignment="1">
      <alignment horizontal="left" vertical="center"/>
    </xf>
    <xf numFmtId="0" fontId="11" fillId="3" borderId="27" xfId="1" applyFont="1" applyFill="1" applyBorder="1" applyAlignment="1">
      <alignment horizontal="left" vertical="center"/>
    </xf>
    <xf numFmtId="0" fontId="12" fillId="3" borderId="40"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53"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3" borderId="54"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1" fillId="3" borderId="25" xfId="1" applyFont="1" applyFill="1" applyBorder="1" applyAlignment="1">
      <alignment vertical="center"/>
    </xf>
    <xf numFmtId="49" fontId="11" fillId="3" borderId="25" xfId="2" applyFont="1" applyFill="1" applyBorder="1" applyAlignment="1">
      <alignment horizontal="center" vertical="center" wrapText="1"/>
    </xf>
    <xf numFmtId="49" fontId="11" fillId="3" borderId="36" xfId="2" applyFont="1" applyFill="1" applyBorder="1" applyAlignment="1">
      <alignment horizontal="center" vertical="center" wrapText="1"/>
    </xf>
    <xf numFmtId="49" fontId="11" fillId="3" borderId="25" xfId="2" applyFont="1" applyFill="1" applyBorder="1" applyAlignment="1">
      <alignment horizontal="center" vertical="center"/>
    </xf>
    <xf numFmtId="49" fontId="11" fillId="3" borderId="36" xfId="2" applyFont="1" applyFill="1" applyBorder="1" applyAlignment="1">
      <alignment horizontal="center" vertical="center"/>
    </xf>
    <xf numFmtId="167" fontId="11" fillId="3" borderId="25" xfId="5" applyNumberFormat="1" applyFont="1" applyFill="1" applyBorder="1" applyAlignment="1">
      <alignment horizontal="center" vertical="center" wrapText="1"/>
    </xf>
    <xf numFmtId="0" fontId="22" fillId="3" borderId="25" xfId="0" applyFont="1" applyFill="1" applyBorder="1" applyAlignment="1">
      <alignment horizontal="center" vertical="center"/>
    </xf>
    <xf numFmtId="0" fontId="49" fillId="3" borderId="26" xfId="1" applyFont="1" applyFill="1" applyBorder="1" applyAlignment="1">
      <alignment horizontal="left" vertical="center"/>
    </xf>
    <xf numFmtId="0" fontId="49" fillId="3" borderId="27" xfId="1" applyFont="1" applyFill="1" applyBorder="1" applyAlignment="1">
      <alignment horizontal="left" vertical="center"/>
    </xf>
    <xf numFmtId="0" fontId="49" fillId="3" borderId="28" xfId="1" applyFont="1" applyFill="1" applyBorder="1" applyAlignment="1">
      <alignment horizontal="left" vertical="center"/>
    </xf>
    <xf numFmtId="0" fontId="49" fillId="3" borderId="25" xfId="0" applyFont="1" applyFill="1" applyBorder="1" applyAlignment="1">
      <alignment horizontal="center" vertical="center"/>
    </xf>
    <xf numFmtId="0" fontId="49" fillId="3" borderId="36" xfId="0" applyFont="1" applyFill="1" applyBorder="1" applyAlignment="1">
      <alignment horizontal="center" vertical="center"/>
    </xf>
    <xf numFmtId="0" fontId="15" fillId="3" borderId="25" xfId="0" applyFont="1" applyFill="1" applyBorder="1" applyAlignment="1">
      <alignment horizontal="center" vertical="center"/>
    </xf>
    <xf numFmtId="0" fontId="29" fillId="3" borderId="25" xfId="0" applyFont="1" applyFill="1" applyBorder="1" applyAlignment="1">
      <alignment horizontal="center" vertical="center"/>
    </xf>
    <xf numFmtId="0" fontId="11" fillId="3" borderId="25" xfId="0" applyFont="1" applyFill="1" applyBorder="1" applyAlignment="1">
      <alignment horizontal="center" vertical="center"/>
    </xf>
    <xf numFmtId="0" fontId="11" fillId="3" borderId="25" xfId="0" applyFont="1" applyFill="1" applyBorder="1" applyAlignment="1">
      <alignment horizontal="center" vertical="center" wrapText="1"/>
    </xf>
    <xf numFmtId="0" fontId="19" fillId="0" borderId="17"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4" xfId="0" applyFont="1" applyBorder="1" applyAlignment="1">
      <alignment horizontal="center" vertical="center" wrapText="1"/>
    </xf>
    <xf numFmtId="0" fontId="28" fillId="3" borderId="25" xfId="0" applyFont="1" applyFill="1" applyBorder="1" applyAlignment="1">
      <alignment horizontal="center" vertical="center"/>
    </xf>
    <xf numFmtId="0" fontId="27" fillId="3" borderId="25" xfId="0" applyFont="1" applyFill="1" applyBorder="1" applyAlignment="1">
      <alignment vertical="center"/>
    </xf>
    <xf numFmtId="0" fontId="28" fillId="3" borderId="26" xfId="0" applyFont="1" applyFill="1" applyBorder="1" applyAlignment="1">
      <alignment horizontal="center" vertical="center"/>
    </xf>
    <xf numFmtId="0" fontId="28" fillId="3" borderId="27" xfId="0" applyFont="1" applyFill="1" applyBorder="1" applyAlignment="1">
      <alignment horizontal="center" vertical="center"/>
    </xf>
    <xf numFmtId="0" fontId="28" fillId="3" borderId="28" xfId="0" applyFont="1" applyFill="1" applyBorder="1" applyAlignment="1">
      <alignment horizontal="center" vertical="center"/>
    </xf>
    <xf numFmtId="0" fontId="15" fillId="3" borderId="25" xfId="1" applyFont="1" applyFill="1" applyBorder="1" applyAlignment="1">
      <alignment horizontal="center" vertical="center"/>
    </xf>
    <xf numFmtId="0" fontId="11" fillId="3" borderId="25" xfId="1" applyFont="1" applyFill="1" applyBorder="1" applyAlignment="1">
      <alignment horizontal="center" vertical="center" wrapText="1"/>
    </xf>
    <xf numFmtId="0" fontId="11" fillId="3" borderId="36" xfId="1" applyFont="1" applyFill="1" applyBorder="1" applyAlignment="1">
      <alignment horizontal="center" vertical="center" wrapText="1"/>
    </xf>
    <xf numFmtId="167" fontId="11" fillId="3" borderId="36" xfId="5" applyNumberFormat="1" applyFont="1" applyFill="1" applyBorder="1" applyAlignment="1">
      <alignment horizontal="center" vertical="center" wrapText="1"/>
    </xf>
    <xf numFmtId="0" fontId="11" fillId="3" borderId="38" xfId="1" applyFont="1" applyFill="1" applyBorder="1" applyAlignment="1">
      <alignment horizontal="center" vertical="center"/>
    </xf>
    <xf numFmtId="0" fontId="11" fillId="3" borderId="35" xfId="1" applyFont="1" applyFill="1" applyBorder="1" applyAlignment="1">
      <alignment horizontal="center" vertical="center"/>
    </xf>
    <xf numFmtId="0" fontId="11" fillId="3" borderId="39" xfId="1" applyFont="1" applyFill="1" applyBorder="1" applyAlignment="1">
      <alignment horizontal="center" vertical="center"/>
    </xf>
    <xf numFmtId="0" fontId="11" fillId="3" borderId="42" xfId="1" applyFont="1" applyFill="1" applyBorder="1" applyAlignment="1">
      <alignment horizontal="center" vertical="center"/>
    </xf>
    <xf numFmtId="0" fontId="11" fillId="3" borderId="44" xfId="1" applyFont="1" applyFill="1" applyBorder="1" applyAlignment="1">
      <alignment horizontal="center" vertical="center"/>
    </xf>
    <xf numFmtId="0" fontId="11" fillId="3" borderId="43" xfId="1" applyFont="1" applyFill="1" applyBorder="1" applyAlignment="1">
      <alignment horizontal="center" vertical="center"/>
    </xf>
    <xf numFmtId="0" fontId="53" fillId="6" borderId="25" xfId="7" applyFont="1" applyFill="1" applyBorder="1" applyAlignment="1">
      <alignment horizontal="center"/>
    </xf>
    <xf numFmtId="0" fontId="54" fillId="0" borderId="25" xfId="7" applyFont="1" applyBorder="1"/>
    <xf numFmtId="0" fontId="53" fillId="6" borderId="26" xfId="7" applyFont="1" applyFill="1" applyBorder="1" applyAlignment="1">
      <alignment horizontal="left"/>
    </xf>
    <xf numFmtId="0" fontId="53" fillId="6" borderId="27" xfId="7" applyFont="1" applyFill="1" applyBorder="1" applyAlignment="1">
      <alignment horizontal="left"/>
    </xf>
    <xf numFmtId="0" fontId="53" fillId="6" borderId="28" xfId="7" applyFont="1" applyFill="1" applyBorder="1" applyAlignment="1">
      <alignment horizontal="left"/>
    </xf>
    <xf numFmtId="0" fontId="19" fillId="0" borderId="6" xfId="7" applyFont="1" applyBorder="1" applyAlignment="1">
      <alignment vertical="center" wrapText="1"/>
    </xf>
    <xf numFmtId="0" fontId="19" fillId="0" borderId="6" xfId="7" applyFont="1" applyBorder="1" applyAlignment="1">
      <alignment vertical="center"/>
    </xf>
    <xf numFmtId="0" fontId="19" fillId="0" borderId="6" xfId="7" applyFont="1" applyBorder="1" applyAlignment="1">
      <alignment horizontal="left" vertical="center" wrapText="1"/>
    </xf>
    <xf numFmtId="0" fontId="4" fillId="0" borderId="6" xfId="1" applyBorder="1" applyAlignment="1">
      <alignment vertical="center"/>
    </xf>
    <xf numFmtId="0" fontId="37" fillId="0" borderId="6" xfId="1" applyFont="1" applyBorder="1" applyAlignment="1">
      <alignment horizontal="center" vertical="center"/>
    </xf>
    <xf numFmtId="0" fontId="38" fillId="3" borderId="26" xfId="1" applyFont="1" applyFill="1" applyBorder="1" applyAlignment="1">
      <alignment horizontal="center" vertical="center"/>
    </xf>
    <xf numFmtId="0" fontId="38" fillId="3" borderId="28" xfId="1" applyFont="1" applyFill="1" applyBorder="1" applyAlignment="1">
      <alignment horizontal="center" vertical="center"/>
    </xf>
    <xf numFmtId="0" fontId="38" fillId="3" borderId="26" xfId="1" applyFont="1" applyFill="1" applyBorder="1" applyAlignment="1">
      <alignment horizontal="center" vertical="center" wrapText="1"/>
    </xf>
    <xf numFmtId="0" fontId="38" fillId="3" borderId="28" xfId="1" applyFont="1" applyFill="1" applyBorder="1" applyAlignment="1">
      <alignment horizontal="center" vertical="center" wrapText="1"/>
    </xf>
    <xf numFmtId="0" fontId="38" fillId="3" borderId="25" xfId="1" applyFont="1" applyFill="1" applyBorder="1" applyAlignment="1">
      <alignment vertical="center"/>
    </xf>
    <xf numFmtId="0" fontId="42" fillId="3" borderId="26" xfId="1" applyFont="1" applyFill="1" applyBorder="1" applyAlignment="1">
      <alignment horizontal="center" vertical="center"/>
    </xf>
    <xf numFmtId="0" fontId="42" fillId="3" borderId="27" xfId="1" applyFont="1" applyFill="1" applyBorder="1" applyAlignment="1">
      <alignment horizontal="center" vertical="center"/>
    </xf>
    <xf numFmtId="0" fontId="42" fillId="3" borderId="28" xfId="1" applyFont="1" applyFill="1" applyBorder="1" applyAlignment="1">
      <alignment horizontal="center" vertical="center"/>
    </xf>
    <xf numFmtId="0" fontId="38" fillId="3" borderId="36" xfId="0" applyFont="1" applyFill="1" applyBorder="1" applyAlignment="1">
      <alignment horizontal="center" vertical="center" wrapText="1"/>
    </xf>
    <xf numFmtId="0" fontId="38" fillId="3" borderId="40" xfId="0" applyFont="1" applyFill="1" applyBorder="1" applyAlignment="1">
      <alignment horizontal="center" vertical="center" wrapText="1"/>
    </xf>
    <xf numFmtId="0" fontId="38" fillId="3" borderId="37" xfId="0" applyFont="1" applyFill="1" applyBorder="1" applyAlignment="1">
      <alignment horizontal="center" vertical="center" wrapText="1"/>
    </xf>
    <xf numFmtId="0" fontId="38" fillId="3" borderId="36" xfId="1" applyFont="1" applyFill="1" applyBorder="1" applyAlignment="1">
      <alignment horizontal="center" vertical="center" wrapText="1"/>
    </xf>
    <xf numFmtId="0" fontId="38" fillId="3" borderId="40" xfId="1" applyFont="1" applyFill="1" applyBorder="1" applyAlignment="1">
      <alignment horizontal="center" vertical="center" wrapText="1"/>
    </xf>
    <xf numFmtId="0" fontId="39" fillId="3" borderId="25" xfId="0" applyFont="1" applyFill="1" applyBorder="1"/>
    <xf numFmtId="0" fontId="38" fillId="3" borderId="25" xfId="1" applyFont="1" applyFill="1" applyBorder="1" applyAlignment="1">
      <alignment horizontal="center" vertical="center" wrapText="1"/>
    </xf>
    <xf numFmtId="0" fontId="38" fillId="3" borderId="38" xfId="1" applyFont="1" applyFill="1" applyBorder="1" applyAlignment="1">
      <alignment horizontal="center" vertical="center" wrapText="1"/>
    </xf>
    <xf numFmtId="0" fontId="38" fillId="3" borderId="39" xfId="1" applyFont="1" applyFill="1" applyBorder="1" applyAlignment="1">
      <alignment horizontal="center" vertical="center" wrapText="1"/>
    </xf>
    <xf numFmtId="0" fontId="38" fillId="3" borderId="24" xfId="1" applyFont="1" applyFill="1" applyBorder="1" applyAlignment="1">
      <alignment horizontal="center" vertical="center" wrapText="1"/>
    </xf>
    <xf numFmtId="0" fontId="38" fillId="3" borderId="41" xfId="1" applyFont="1" applyFill="1" applyBorder="1" applyAlignment="1">
      <alignment horizontal="center" vertical="center" wrapText="1"/>
    </xf>
    <xf numFmtId="0" fontId="38" fillId="3" borderId="42" xfId="1" applyFont="1" applyFill="1" applyBorder="1" applyAlignment="1">
      <alignment horizontal="center" vertical="center" wrapText="1"/>
    </xf>
    <xf numFmtId="0" fontId="38" fillId="3" borderId="43" xfId="1" applyFont="1" applyFill="1" applyBorder="1" applyAlignment="1">
      <alignment horizontal="center" vertical="center" wrapText="1"/>
    </xf>
    <xf numFmtId="0" fontId="38" fillId="3" borderId="37" xfId="1" applyFont="1" applyFill="1" applyBorder="1" applyAlignment="1">
      <alignment horizontal="center" vertical="center" wrapText="1"/>
    </xf>
    <xf numFmtId="0" fontId="36" fillId="0" borderId="0" xfId="7" applyFont="1"/>
    <xf numFmtId="0" fontId="78" fillId="0" borderId="0" xfId="7" applyFont="1"/>
    <xf numFmtId="0" fontId="36" fillId="0" borderId="0" xfId="7" applyFont="1" applyAlignment="1">
      <alignment horizontal="left"/>
    </xf>
    <xf numFmtId="0" fontId="74" fillId="6" borderId="59" xfId="7" applyFont="1" applyFill="1" applyBorder="1" applyAlignment="1">
      <alignment horizontal="center" wrapText="1"/>
    </xf>
    <xf numFmtId="0" fontId="75" fillId="0" borderId="60" xfId="7" applyFont="1" applyBorder="1"/>
    <xf numFmtId="0" fontId="75" fillId="0" borderId="61" xfId="7" applyFont="1" applyBorder="1"/>
    <xf numFmtId="0" fontId="74" fillId="6" borderId="60" xfId="7" applyFont="1" applyFill="1" applyBorder="1" applyAlignment="1">
      <alignment horizontal="left" vertical="center"/>
    </xf>
    <xf numFmtId="0" fontId="75" fillId="0" borderId="60" xfId="7" applyFont="1" applyBorder="1" applyAlignment="1">
      <alignment horizontal="left" vertical="center"/>
    </xf>
    <xf numFmtId="0" fontId="75" fillId="0" borderId="61" xfId="7" applyFont="1" applyBorder="1" applyAlignment="1">
      <alignment horizontal="left" vertical="center"/>
    </xf>
    <xf numFmtId="0" fontId="74" fillId="6" borderId="63" xfId="7" applyFont="1" applyFill="1" applyBorder="1" applyAlignment="1">
      <alignment horizontal="left" vertical="center" wrapText="1"/>
    </xf>
    <xf numFmtId="0" fontId="75" fillId="0" borderId="62" xfId="7" applyFont="1" applyBorder="1" applyAlignment="1">
      <alignment horizontal="left" vertical="center" wrapText="1"/>
    </xf>
    <xf numFmtId="0" fontId="74" fillId="6" borderId="63" xfId="7" applyFont="1" applyFill="1" applyBorder="1" applyAlignment="1">
      <alignment horizontal="center" vertical="center" wrapText="1"/>
    </xf>
    <xf numFmtId="0" fontId="75" fillId="0" borderId="62" xfId="7" applyFont="1" applyBorder="1" applyAlignment="1">
      <alignment horizontal="center" vertical="center" wrapText="1"/>
    </xf>
    <xf numFmtId="0" fontId="75" fillId="0" borderId="62" xfId="7" applyFont="1" applyBorder="1" applyAlignment="1">
      <alignment horizontal="center" vertical="center"/>
    </xf>
    <xf numFmtId="0" fontId="93" fillId="6" borderId="57" xfId="7" applyFont="1" applyFill="1" applyBorder="1" applyAlignment="1">
      <alignment horizontal="center"/>
    </xf>
    <xf numFmtId="0" fontId="94" fillId="0" borderId="0" xfId="7" applyFont="1"/>
    <xf numFmtId="0" fontId="53" fillId="6" borderId="59" xfId="7" applyFont="1" applyFill="1" applyBorder="1" applyAlignment="1">
      <alignment horizontal="left"/>
    </xf>
    <xf numFmtId="0" fontId="53" fillId="6" borderId="60" xfId="7" applyFont="1" applyFill="1" applyBorder="1" applyAlignment="1">
      <alignment horizontal="left"/>
    </xf>
    <xf numFmtId="0" fontId="53" fillId="6" borderId="59" xfId="7" applyFont="1" applyFill="1" applyBorder="1" applyAlignment="1">
      <alignment horizontal="center"/>
    </xf>
    <xf numFmtId="0" fontId="43" fillId="0" borderId="61" xfId="7" applyFont="1" applyBorder="1"/>
    <xf numFmtId="0" fontId="53" fillId="6" borderId="60" xfId="7" applyFont="1" applyFill="1" applyBorder="1" applyAlignment="1">
      <alignment horizontal="center"/>
    </xf>
    <xf numFmtId="0" fontId="53" fillId="6" borderId="60" xfId="7" applyFont="1" applyFill="1" applyBorder="1" applyAlignment="1">
      <alignment horizontal="center" vertical="center"/>
    </xf>
    <xf numFmtId="0" fontId="43" fillId="0" borderId="60" xfId="7" applyFont="1" applyBorder="1" applyAlignment="1">
      <alignment horizontal="center" vertical="center"/>
    </xf>
    <xf numFmtId="0" fontId="43" fillId="0" borderId="61" xfId="7" applyFont="1" applyBorder="1" applyAlignment="1">
      <alignment horizontal="center" vertical="center"/>
    </xf>
    <xf numFmtId="0" fontId="43" fillId="0" borderId="60" xfId="7" applyFont="1" applyBorder="1"/>
    <xf numFmtId="43" fontId="53" fillId="6" borderId="77" xfId="8" applyFont="1" applyFill="1" applyBorder="1" applyAlignment="1">
      <alignment horizontal="right" vertical="center" wrapText="1"/>
    </xf>
    <xf numFmtId="43" fontId="43" fillId="0" borderId="63" xfId="8" applyFont="1" applyBorder="1" applyAlignment="1">
      <alignment horizontal="right" vertical="center"/>
    </xf>
    <xf numFmtId="0" fontId="95" fillId="3" borderId="25" xfId="1" applyFont="1" applyFill="1" applyBorder="1" applyAlignment="1">
      <alignment vertical="center"/>
    </xf>
    <xf numFmtId="0" fontId="38" fillId="3" borderId="36" xfId="9" applyFont="1" applyFill="1" applyBorder="1" applyAlignment="1">
      <alignment horizontal="center" vertical="center" wrapText="1"/>
    </xf>
    <xf numFmtId="0" fontId="38" fillId="3" borderId="40" xfId="9" applyFont="1" applyFill="1" applyBorder="1" applyAlignment="1">
      <alignment horizontal="center" vertical="center" wrapText="1"/>
    </xf>
    <xf numFmtId="0" fontId="38" fillId="3" borderId="37" xfId="9" applyFont="1" applyFill="1" applyBorder="1" applyAlignment="1">
      <alignment horizontal="center" vertical="center" wrapText="1"/>
    </xf>
    <xf numFmtId="0" fontId="78" fillId="0" borderId="6" xfId="7" applyFont="1" applyBorder="1"/>
    <xf numFmtId="0" fontId="4" fillId="0" borderId="6" xfId="7" applyFont="1" applyBorder="1"/>
    <xf numFmtId="0" fontId="53" fillId="6" borderId="57" xfId="7" applyFont="1" applyFill="1" applyBorder="1" applyAlignment="1">
      <alignment horizontal="left" wrapText="1"/>
    </xf>
    <xf numFmtId="0" fontId="54" fillId="0" borderId="0" xfId="7" applyFont="1"/>
    <xf numFmtId="0" fontId="53" fillId="6" borderId="78" xfId="7" applyFont="1" applyFill="1" applyBorder="1" applyAlignment="1">
      <alignment horizontal="center" wrapText="1"/>
    </xf>
    <xf numFmtId="0" fontId="43" fillId="0" borderId="79" xfId="7" applyFont="1" applyBorder="1" applyAlignment="1">
      <alignment horizontal="center"/>
    </xf>
    <xf numFmtId="0" fontId="53" fillId="6" borderId="80" xfId="7" applyFont="1" applyFill="1" applyBorder="1"/>
    <xf numFmtId="0" fontId="81" fillId="0" borderId="81" xfId="7" applyFont="1" applyBorder="1"/>
    <xf numFmtId="0" fontId="53" fillId="6" borderId="82" xfId="7" applyFont="1" applyFill="1" applyBorder="1" applyAlignment="1">
      <alignment horizontal="left" wrapText="1"/>
    </xf>
    <xf numFmtId="0" fontId="43" fillId="0" borderId="83" xfId="7" applyFont="1" applyBorder="1"/>
    <xf numFmtId="0" fontId="43" fillId="0" borderId="84" xfId="7" applyFont="1" applyBorder="1"/>
    <xf numFmtId="0" fontId="43" fillId="0" borderId="64" xfId="7" applyFont="1" applyBorder="1"/>
    <xf numFmtId="0" fontId="53" fillId="6" borderId="85" xfId="7" applyFont="1" applyFill="1" applyBorder="1" applyAlignment="1">
      <alignment horizontal="center"/>
    </xf>
    <xf numFmtId="0" fontId="53" fillId="6" borderId="84" xfId="7" applyFont="1" applyFill="1" applyBorder="1" applyAlignment="1">
      <alignment horizontal="center"/>
    </xf>
    <xf numFmtId="0" fontId="43" fillId="0" borderId="84" xfId="7" applyFont="1" applyBorder="1" applyAlignment="1">
      <alignment horizontal="center"/>
    </xf>
    <xf numFmtId="0" fontId="43" fillId="0" borderId="64" xfId="7" applyFont="1" applyBorder="1" applyAlignment="1">
      <alignment horizontal="center"/>
    </xf>
    <xf numFmtId="0" fontId="36" fillId="0" borderId="6" xfId="7" applyFont="1" applyBorder="1"/>
    <xf numFmtId="0" fontId="72" fillId="0" borderId="0" xfId="7" applyFont="1" applyAlignment="1">
      <alignment horizontal="left" wrapText="1"/>
    </xf>
    <xf numFmtId="0" fontId="52" fillId="0" borderId="0" xfId="7" applyAlignment="1">
      <alignment horizontal="left"/>
    </xf>
    <xf numFmtId="0" fontId="53" fillId="6" borderId="59" xfId="7" applyFont="1" applyFill="1" applyBorder="1" applyAlignment="1">
      <alignment horizontal="center" wrapText="1"/>
    </xf>
    <xf numFmtId="0" fontId="44" fillId="0" borderId="60" xfId="7" applyFont="1" applyBorder="1"/>
    <xf numFmtId="0" fontId="44" fillId="0" borderId="61" xfId="7" applyFont="1" applyBorder="1"/>
    <xf numFmtId="0" fontId="53" fillId="6" borderId="61" xfId="7" applyFont="1" applyFill="1" applyBorder="1" applyAlignment="1">
      <alignment horizontal="left"/>
    </xf>
    <xf numFmtId="0" fontId="53" fillId="6" borderId="63" xfId="7" applyFont="1" applyFill="1" applyBorder="1" applyAlignment="1">
      <alignment horizontal="center"/>
    </xf>
    <xf numFmtId="0" fontId="43" fillId="0" borderId="63" xfId="7" applyFont="1" applyBorder="1"/>
    <xf numFmtId="0" fontId="53" fillId="6" borderId="63" xfId="7" applyFont="1" applyFill="1" applyBorder="1" applyAlignment="1">
      <alignment horizontal="center" vertical="center" wrapText="1"/>
    </xf>
    <xf numFmtId="0" fontId="44" fillId="0" borderId="63" xfId="7" applyFont="1" applyBorder="1"/>
  </cellXfs>
  <cellStyles count="12">
    <cellStyle name="Millares" xfId="5" builtinId="3"/>
    <cellStyle name="Millares 2" xfId="8" xr:uid="{00000000-0005-0000-0000-000001000000}"/>
    <cellStyle name="Millares 2 2" xfId="10" xr:uid="{00000000-0005-0000-0000-000002000000}"/>
    <cellStyle name="Normal" xfId="0" builtinId="0"/>
    <cellStyle name="Normal 2" xfId="4" xr:uid="{00000000-0005-0000-0000-000004000000}"/>
    <cellStyle name="Normal 2 2" xfId="9" xr:uid="{00000000-0005-0000-0000-000005000000}"/>
    <cellStyle name="Normal 3" xfId="7" xr:uid="{00000000-0005-0000-0000-000006000000}"/>
    <cellStyle name="Normal_ESTR98" xfId="3" xr:uid="{00000000-0005-0000-0000-000007000000}"/>
    <cellStyle name="Normal_PLAZAS98" xfId="1" xr:uid="{00000000-0005-0000-0000-000008000000}"/>
    <cellStyle name="Normal_SPGG98" xfId="2" xr:uid="{00000000-0005-0000-0000-000009000000}"/>
    <cellStyle name="Porcentaje" xfId="6" builtinId="5"/>
    <cellStyle name="Porcentaje 2" xfId="11" xr:uid="{00000000-0005-0000-0000-00000B000000}"/>
  </cellStyles>
  <dxfs count="7">
    <dxf>
      <font>
        <b val="0"/>
        <strike val="0"/>
        <outline val="0"/>
        <shadow val="0"/>
        <u val="none"/>
        <vertAlign val="baseline"/>
        <sz val="10"/>
        <name val="Arial Narrow"/>
        <scheme val="none"/>
      </font>
      <fill>
        <patternFill patternType="none">
          <fgColor indexed="64"/>
          <bgColor auto="1"/>
        </patternFill>
      </fill>
      <alignment horizontal="center" textRotation="0" indent="0" justifyLastLine="0" shrinkToFit="0" readingOrder="0"/>
      <border diagonalUp="0" diagonalDown="0" outline="0">
        <left/>
        <right/>
        <top style="thin">
          <color indexed="64"/>
        </top>
        <bottom style="thin">
          <color indexed="64"/>
        </bottom>
      </border>
    </dxf>
    <dxf>
      <font>
        <b val="0"/>
        <strike val="0"/>
        <outline val="0"/>
        <shadow val="0"/>
        <u val="none"/>
        <vertAlign val="baseline"/>
        <sz val="10"/>
        <name val="Arial Narrow"/>
        <scheme val="none"/>
      </font>
      <fill>
        <patternFill patternType="none">
          <fgColor indexed="64"/>
          <bgColor auto="1"/>
        </patternFill>
      </fill>
      <alignment horizontal="center" textRotation="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0"/>
        <name val="Arial Narrow"/>
        <scheme val="none"/>
      </font>
      <fill>
        <patternFill patternType="none">
          <fgColor indexed="64"/>
          <bgColor auto="1"/>
        </patternFill>
      </fill>
      <alignment horizontal="center" textRotation="0" indent="0" justifyLastLine="0" shrinkToFit="0" readingOrder="0"/>
    </dxf>
    <dxf>
      <font>
        <b val="0"/>
        <strike val="0"/>
        <outline val="0"/>
        <shadow val="0"/>
        <u val="none"/>
        <vertAlign val="baseline"/>
        <sz val="10"/>
        <name val="Arial Narrow"/>
        <scheme val="none"/>
      </font>
      <fill>
        <patternFill patternType="none">
          <fgColor indexed="64"/>
          <bgColor auto="1"/>
        </patternFill>
      </fill>
      <alignment horizontal="center" textRotation="0" indent="0" justifyLastLine="0" shrinkToFit="0" readingOrder="0"/>
      <border diagonalUp="0" diagonalDown="0" outline="0">
        <left style="thin">
          <color indexed="64"/>
        </left>
        <right style="thin">
          <color indexed="64"/>
        </right>
        <top/>
        <bottom/>
      </border>
    </dxf>
    <dxf>
      <fill>
        <patternFill patternType="solid">
          <fgColor rgb="FFE0F7FA"/>
          <bgColor rgb="FFE0F7FA"/>
        </patternFill>
      </fill>
    </dxf>
    <dxf>
      <fill>
        <patternFill patternType="solid">
          <fgColor rgb="FFFFFFFF"/>
          <bgColor rgb="FFFFFFFF"/>
        </patternFill>
      </fill>
    </dxf>
    <dxf>
      <fill>
        <patternFill patternType="solid">
          <fgColor rgb="FFA4C2F4"/>
          <bgColor rgb="FFA4C2F4"/>
        </patternFill>
      </fill>
    </dxf>
  </dxfs>
  <tableStyles count="1" defaultTableStyle="TableStyleMedium2" defaultPivotStyle="PivotStyleLight16">
    <tableStyle name="Formato 12-style" pivot="0" count="3" xr9:uid="{00000000-0011-0000-FFFF-FFFF00000000}">
      <tableStyleElement type="headerRow" dxfId="6"/>
      <tableStyleElement type="firstRowStripe" dxfId="5"/>
      <tableStyleElement type="second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333:E334" headerRowCount="0" headerRowDxfId="3" dataDxfId="2" totalsRowDxfId="1">
  <tableColumns count="1">
    <tableColumn id="1" xr3:uid="{00000000-0010-0000-0000-000001000000}" name="Column1" dataDxfId="0"/>
  </tableColumns>
  <tableStyleInfo name="Formato 12-style"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ii.ee/" TargetMode="External"/></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ii.ee/" TargetMode="External"/><Relationship Id="rId13" Type="http://schemas.openxmlformats.org/officeDocument/2006/relationships/hyperlink" Target="http://ee.ss/" TargetMode="External"/><Relationship Id="rId18" Type="http://schemas.openxmlformats.org/officeDocument/2006/relationships/hyperlink" Target="http://ee.ss/" TargetMode="External"/><Relationship Id="rId26" Type="http://schemas.openxmlformats.org/officeDocument/2006/relationships/hyperlink" Target="http://ii.ee/" TargetMode="External"/><Relationship Id="rId3" Type="http://schemas.openxmlformats.org/officeDocument/2006/relationships/hyperlink" Target="http://ii.ee/" TargetMode="External"/><Relationship Id="rId21" Type="http://schemas.openxmlformats.org/officeDocument/2006/relationships/hyperlink" Target="http://ee.ss/" TargetMode="External"/><Relationship Id="rId7" Type="http://schemas.openxmlformats.org/officeDocument/2006/relationships/hyperlink" Target="http://ii.ee/" TargetMode="External"/><Relationship Id="rId12" Type="http://schemas.openxmlformats.org/officeDocument/2006/relationships/hyperlink" Target="http://ee.ss/" TargetMode="External"/><Relationship Id="rId17" Type="http://schemas.openxmlformats.org/officeDocument/2006/relationships/hyperlink" Target="http://ee.ss/" TargetMode="External"/><Relationship Id="rId25" Type="http://schemas.openxmlformats.org/officeDocument/2006/relationships/hyperlink" Target="http://ii.ee/" TargetMode="External"/><Relationship Id="rId2" Type="http://schemas.openxmlformats.org/officeDocument/2006/relationships/hyperlink" Target="http://ii.ee/" TargetMode="External"/><Relationship Id="rId16" Type="http://schemas.openxmlformats.org/officeDocument/2006/relationships/hyperlink" Target="http://ee.ss/" TargetMode="External"/><Relationship Id="rId20" Type="http://schemas.openxmlformats.org/officeDocument/2006/relationships/hyperlink" Target="http://ee.ss/" TargetMode="External"/><Relationship Id="rId29" Type="http://schemas.openxmlformats.org/officeDocument/2006/relationships/comments" Target="../comments2.xml"/><Relationship Id="rId1" Type="http://schemas.openxmlformats.org/officeDocument/2006/relationships/hyperlink" Target="http://ii.ee/" TargetMode="External"/><Relationship Id="rId6" Type="http://schemas.openxmlformats.org/officeDocument/2006/relationships/hyperlink" Target="http://ii.ee/" TargetMode="External"/><Relationship Id="rId11" Type="http://schemas.openxmlformats.org/officeDocument/2006/relationships/hyperlink" Target="http://ii.ee/" TargetMode="External"/><Relationship Id="rId24" Type="http://schemas.openxmlformats.org/officeDocument/2006/relationships/hyperlink" Target="http://ee.ss/" TargetMode="External"/><Relationship Id="rId5" Type="http://schemas.openxmlformats.org/officeDocument/2006/relationships/hyperlink" Target="http://ii.ee/" TargetMode="External"/><Relationship Id="rId15" Type="http://schemas.openxmlformats.org/officeDocument/2006/relationships/hyperlink" Target="http://ee.ss/" TargetMode="External"/><Relationship Id="rId23" Type="http://schemas.openxmlformats.org/officeDocument/2006/relationships/hyperlink" Target="http://ee.ss/" TargetMode="External"/><Relationship Id="rId28" Type="http://schemas.openxmlformats.org/officeDocument/2006/relationships/vmlDrawing" Target="../drawings/vmlDrawing2.vml"/><Relationship Id="rId10" Type="http://schemas.openxmlformats.org/officeDocument/2006/relationships/hyperlink" Target="http://ii.ee/" TargetMode="External"/><Relationship Id="rId19" Type="http://schemas.openxmlformats.org/officeDocument/2006/relationships/hyperlink" Target="http://ii.ee/" TargetMode="External"/><Relationship Id="rId4" Type="http://schemas.openxmlformats.org/officeDocument/2006/relationships/hyperlink" Target="http://ii.ee/" TargetMode="External"/><Relationship Id="rId9" Type="http://schemas.openxmlformats.org/officeDocument/2006/relationships/hyperlink" Target="http://ii.ee/" TargetMode="External"/><Relationship Id="rId14" Type="http://schemas.openxmlformats.org/officeDocument/2006/relationships/hyperlink" Target="http://ee.ss/" TargetMode="External"/><Relationship Id="rId22" Type="http://schemas.openxmlformats.org/officeDocument/2006/relationships/hyperlink" Target="http://ee.ss/" TargetMode="External"/><Relationship Id="rId27"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3"/>
  <sheetViews>
    <sheetView showGridLines="0" topLeftCell="A12" zoomScale="80" zoomScaleNormal="80" workbookViewId="0">
      <selection sqref="A1:S24"/>
    </sheetView>
  </sheetViews>
  <sheetFormatPr baseColWidth="10" defaultColWidth="2" defaultRowHeight="11.25" x14ac:dyDescent="0.2"/>
  <cols>
    <col min="1" max="1" width="21.28515625" style="3" customWidth="1"/>
    <col min="2" max="2" width="9.5703125" style="172" customWidth="1"/>
    <col min="3" max="3" width="18.7109375" style="3" customWidth="1"/>
    <col min="4" max="4" width="29.140625" style="3" customWidth="1"/>
    <col min="5" max="5" width="7.5703125" style="3" customWidth="1"/>
    <col min="6" max="6" width="8.140625" style="3" customWidth="1"/>
    <col min="7" max="7" width="8.42578125" style="3" customWidth="1"/>
    <col min="8" max="9" width="8.7109375" style="3" customWidth="1"/>
    <col min="10" max="10" width="6.7109375" style="3" customWidth="1"/>
    <col min="11" max="11" width="14.7109375" style="3" customWidth="1"/>
    <col min="12" max="12" width="12" style="172" customWidth="1"/>
    <col min="13" max="15" width="8.7109375" style="3" customWidth="1"/>
    <col min="16" max="16" width="14.7109375" style="3" customWidth="1"/>
    <col min="17" max="17" width="12.28515625" style="3" customWidth="1"/>
    <col min="18" max="18" width="11.7109375" style="172" customWidth="1"/>
    <col min="19" max="19" width="15" style="3" customWidth="1"/>
    <col min="20" max="20" width="8.7109375" style="3" customWidth="1"/>
    <col min="21" max="16384" width="2" style="3"/>
  </cols>
  <sheetData>
    <row r="1" spans="1:21" s="342" customFormat="1" ht="41.25" customHeight="1" x14ac:dyDescent="0.2">
      <c r="A1" s="813" t="s">
        <v>171</v>
      </c>
      <c r="B1" s="813"/>
      <c r="C1" s="813"/>
      <c r="D1" s="813"/>
      <c r="E1" s="813"/>
      <c r="F1" s="813"/>
      <c r="G1" s="813"/>
      <c r="H1" s="813"/>
      <c r="I1" s="813"/>
      <c r="J1" s="813"/>
      <c r="K1" s="813"/>
      <c r="L1" s="813"/>
      <c r="M1" s="813"/>
      <c r="N1" s="813"/>
      <c r="O1" s="813"/>
      <c r="P1" s="813"/>
      <c r="Q1" s="813"/>
      <c r="R1" s="813"/>
      <c r="S1" s="813"/>
    </row>
    <row r="2" spans="1:21" s="343" customFormat="1" ht="22.5" customHeight="1" x14ac:dyDescent="0.2">
      <c r="A2" s="810" t="s">
        <v>618</v>
      </c>
      <c r="B2" s="811"/>
      <c r="C2" s="812"/>
      <c r="D2" s="816" t="s">
        <v>303</v>
      </c>
      <c r="E2" s="817"/>
      <c r="F2" s="817"/>
      <c r="G2" s="817"/>
      <c r="H2" s="817"/>
      <c r="I2" s="817"/>
      <c r="J2" s="817"/>
      <c r="K2" s="817"/>
      <c r="L2" s="817"/>
      <c r="M2" s="817"/>
      <c r="N2" s="817"/>
      <c r="O2" s="817"/>
      <c r="P2" s="817"/>
      <c r="Q2" s="817"/>
      <c r="R2" s="817"/>
      <c r="S2" s="817"/>
    </row>
    <row r="3" spans="1:21" s="1" customFormat="1" ht="22.5" customHeight="1" x14ac:dyDescent="0.25">
      <c r="A3" s="814" t="s">
        <v>0</v>
      </c>
      <c r="B3" s="814" t="s">
        <v>1</v>
      </c>
      <c r="C3" s="814" t="s">
        <v>2</v>
      </c>
      <c r="D3" s="814" t="s">
        <v>3</v>
      </c>
      <c r="E3" s="814" t="s">
        <v>29</v>
      </c>
      <c r="F3" s="814" t="s">
        <v>4</v>
      </c>
      <c r="G3" s="814"/>
      <c r="H3" s="823">
        <v>2021</v>
      </c>
      <c r="I3" s="824"/>
      <c r="J3" s="824"/>
      <c r="K3" s="824"/>
      <c r="L3" s="825"/>
      <c r="M3" s="823" t="s">
        <v>169</v>
      </c>
      <c r="N3" s="824"/>
      <c r="O3" s="824"/>
      <c r="P3" s="824"/>
      <c r="Q3" s="825"/>
      <c r="R3" s="814" t="s">
        <v>170</v>
      </c>
      <c r="S3" s="814"/>
    </row>
    <row r="4" spans="1:21" s="1" customFormat="1" ht="22.5" customHeight="1" x14ac:dyDescent="0.25">
      <c r="A4" s="814"/>
      <c r="B4" s="814"/>
      <c r="C4" s="814"/>
      <c r="D4" s="814"/>
      <c r="E4" s="814"/>
      <c r="F4" s="815" t="s">
        <v>30</v>
      </c>
      <c r="G4" s="815" t="s">
        <v>31</v>
      </c>
      <c r="H4" s="815" t="s">
        <v>33</v>
      </c>
      <c r="I4" s="815" t="s">
        <v>34</v>
      </c>
      <c r="J4" s="815" t="s">
        <v>32</v>
      </c>
      <c r="K4" s="823" t="s">
        <v>252</v>
      </c>
      <c r="L4" s="825"/>
      <c r="M4" s="153"/>
      <c r="N4" s="153"/>
      <c r="O4" s="153"/>
      <c r="P4" s="823" t="s">
        <v>252</v>
      </c>
      <c r="Q4" s="824"/>
      <c r="R4" s="819" t="s">
        <v>33</v>
      </c>
      <c r="S4" s="821" t="s">
        <v>35</v>
      </c>
    </row>
    <row r="5" spans="1:21" s="1" customFormat="1" ht="41.25" customHeight="1" x14ac:dyDescent="0.25">
      <c r="A5" s="815"/>
      <c r="B5" s="815"/>
      <c r="C5" s="815"/>
      <c r="D5" s="815"/>
      <c r="E5" s="815"/>
      <c r="F5" s="818"/>
      <c r="G5" s="818"/>
      <c r="H5" s="818"/>
      <c r="I5" s="818"/>
      <c r="J5" s="818"/>
      <c r="K5" s="154" t="s">
        <v>253</v>
      </c>
      <c r="L5" s="154" t="s">
        <v>254</v>
      </c>
      <c r="M5" s="154" t="s">
        <v>33</v>
      </c>
      <c r="N5" s="154" t="s">
        <v>34</v>
      </c>
      <c r="O5" s="154" t="s">
        <v>32</v>
      </c>
      <c r="P5" s="154" t="s">
        <v>253</v>
      </c>
      <c r="Q5" s="165" t="s">
        <v>254</v>
      </c>
      <c r="R5" s="820"/>
      <c r="S5" s="822"/>
      <c r="U5" s="14"/>
    </row>
    <row r="6" spans="1:21" s="2" customFormat="1" ht="81" customHeight="1" x14ac:dyDescent="0.25">
      <c r="A6" s="160" t="s">
        <v>343</v>
      </c>
      <c r="B6" s="166" t="s">
        <v>5</v>
      </c>
      <c r="C6" s="155" t="s">
        <v>344</v>
      </c>
      <c r="D6" s="167" t="s">
        <v>345</v>
      </c>
      <c r="E6" s="158" t="s">
        <v>32</v>
      </c>
      <c r="F6" s="156">
        <v>0.14799999999999999</v>
      </c>
      <c r="G6" s="157">
        <v>2018</v>
      </c>
      <c r="H6" s="187">
        <v>0.13200000000000001</v>
      </c>
      <c r="I6" s="187">
        <v>0.21199999999999999</v>
      </c>
      <c r="J6" s="190">
        <f>+I6/H6</f>
        <v>1.606060606060606</v>
      </c>
      <c r="K6" s="184">
        <v>703624985</v>
      </c>
      <c r="L6" s="188">
        <v>0.90500000000000003</v>
      </c>
      <c r="M6" s="168" t="s">
        <v>346</v>
      </c>
      <c r="N6" s="168">
        <v>0.155</v>
      </c>
      <c r="O6" s="190">
        <f>+N6/M6</f>
        <v>1.1923076923076923</v>
      </c>
      <c r="P6" s="184">
        <v>404931955</v>
      </c>
      <c r="Q6" s="190">
        <v>0.95</v>
      </c>
      <c r="R6" s="186">
        <v>1</v>
      </c>
      <c r="S6" s="191">
        <v>650124362</v>
      </c>
    </row>
    <row r="7" spans="1:21" s="2" customFormat="1" ht="68.25" customHeight="1" x14ac:dyDescent="0.25">
      <c r="A7" s="160" t="s">
        <v>343</v>
      </c>
      <c r="B7" s="166" t="s">
        <v>347</v>
      </c>
      <c r="C7" s="155" t="s">
        <v>348</v>
      </c>
      <c r="D7" s="158" t="s">
        <v>349</v>
      </c>
      <c r="E7" s="158" t="s">
        <v>32</v>
      </c>
      <c r="F7" s="156">
        <v>0.14699999999999999</v>
      </c>
      <c r="G7" s="157">
        <v>2016</v>
      </c>
      <c r="H7" s="187">
        <v>0.26</v>
      </c>
      <c r="I7" s="187">
        <v>0.151</v>
      </c>
      <c r="J7" s="190">
        <f t="shared" ref="J7:J20" si="0">+I7/H7</f>
        <v>0.5807692307692307</v>
      </c>
      <c r="K7" s="184">
        <v>1102387354</v>
      </c>
      <c r="L7" s="188">
        <v>0.96099999999999997</v>
      </c>
      <c r="M7" s="168">
        <v>0.27</v>
      </c>
      <c r="N7" s="168">
        <v>0.28000000000000003</v>
      </c>
      <c r="O7" s="190">
        <f t="shared" ref="O7:O20" si="1">+N7/M7</f>
        <v>1.037037037037037</v>
      </c>
      <c r="P7" s="184">
        <v>968688084</v>
      </c>
      <c r="Q7" s="190">
        <v>0.98</v>
      </c>
      <c r="R7" s="186">
        <v>0.98</v>
      </c>
      <c r="S7" s="191">
        <v>1415294569</v>
      </c>
    </row>
    <row r="8" spans="1:21" s="2" customFormat="1" ht="75.75" customHeight="1" x14ac:dyDescent="0.25">
      <c r="A8" s="160" t="s">
        <v>343</v>
      </c>
      <c r="B8" s="166" t="s">
        <v>350</v>
      </c>
      <c r="C8" s="155" t="s">
        <v>351</v>
      </c>
      <c r="D8" s="158" t="s">
        <v>352</v>
      </c>
      <c r="E8" s="158" t="s">
        <v>32</v>
      </c>
      <c r="F8" s="156">
        <v>0.82069999999999999</v>
      </c>
      <c r="G8" s="157">
        <v>2017</v>
      </c>
      <c r="H8" s="187">
        <v>0.86070000000000002</v>
      </c>
      <c r="I8" s="187">
        <v>0.86599999999999999</v>
      </c>
      <c r="J8" s="190">
        <f t="shared" si="0"/>
        <v>1.006157778552341</v>
      </c>
      <c r="K8" s="184">
        <v>10215027</v>
      </c>
      <c r="L8" s="188">
        <v>0.73899999999999999</v>
      </c>
      <c r="M8" s="168">
        <v>0.87070000000000003</v>
      </c>
      <c r="N8" s="168">
        <v>0.90100000000000002</v>
      </c>
      <c r="O8" s="190">
        <f t="shared" si="1"/>
        <v>1.0347995865395658</v>
      </c>
      <c r="P8" s="184">
        <v>6297343</v>
      </c>
      <c r="Q8" s="190">
        <v>0.96</v>
      </c>
      <c r="R8" s="186">
        <v>0.99</v>
      </c>
      <c r="S8" s="191">
        <v>39304516</v>
      </c>
    </row>
    <row r="9" spans="1:21" s="2" customFormat="1" ht="56.25" x14ac:dyDescent="0.25">
      <c r="A9" s="160" t="s">
        <v>343</v>
      </c>
      <c r="B9" s="158" t="s">
        <v>353</v>
      </c>
      <c r="C9" s="160" t="s">
        <v>354</v>
      </c>
      <c r="D9" s="158" t="s">
        <v>355</v>
      </c>
      <c r="E9" s="158" t="s">
        <v>32</v>
      </c>
      <c r="F9" s="169">
        <v>0.15</v>
      </c>
      <c r="G9" s="161">
        <v>2018</v>
      </c>
      <c r="H9" s="187">
        <v>0.5</v>
      </c>
      <c r="I9" s="187">
        <v>0.2</v>
      </c>
      <c r="J9" s="190">
        <f t="shared" si="0"/>
        <v>0.4</v>
      </c>
      <c r="K9" s="184">
        <v>4441977</v>
      </c>
      <c r="L9" s="188">
        <v>0.83799999999999997</v>
      </c>
      <c r="M9" s="168">
        <v>0.7</v>
      </c>
      <c r="N9" s="168">
        <v>0.71799999999999997</v>
      </c>
      <c r="O9" s="190">
        <f t="shared" si="1"/>
        <v>1.0257142857142858</v>
      </c>
      <c r="P9" s="184">
        <v>2036109</v>
      </c>
      <c r="Q9" s="190">
        <v>0.98</v>
      </c>
      <c r="R9" s="186">
        <v>1</v>
      </c>
      <c r="S9" s="191">
        <v>5834618</v>
      </c>
    </row>
    <row r="10" spans="1:21" s="2" customFormat="1" ht="33.75" x14ac:dyDescent="0.25">
      <c r="A10" s="160" t="s">
        <v>343</v>
      </c>
      <c r="B10" s="158" t="s">
        <v>356</v>
      </c>
      <c r="C10" s="155" t="s">
        <v>357</v>
      </c>
      <c r="D10" s="158" t="s">
        <v>358</v>
      </c>
      <c r="E10" s="158" t="s">
        <v>32</v>
      </c>
      <c r="F10" s="164">
        <v>0.27</v>
      </c>
      <c r="G10" s="157">
        <v>2017</v>
      </c>
      <c r="H10" s="187">
        <v>0.35</v>
      </c>
      <c r="I10" s="187">
        <v>0.32</v>
      </c>
      <c r="J10" s="190">
        <f t="shared" si="0"/>
        <v>0.91428571428571437</v>
      </c>
      <c r="K10" s="184">
        <v>76609487</v>
      </c>
      <c r="L10" s="188">
        <v>0.88</v>
      </c>
      <c r="M10" s="168">
        <v>0.37</v>
      </c>
      <c r="N10" s="168">
        <v>0.38900000000000001</v>
      </c>
      <c r="O10" s="190">
        <f t="shared" si="1"/>
        <v>1.0513513513513515</v>
      </c>
      <c r="P10" s="184">
        <v>108165354</v>
      </c>
      <c r="Q10" s="190">
        <v>0.97</v>
      </c>
      <c r="R10" s="186">
        <v>0.95</v>
      </c>
      <c r="S10" s="191">
        <v>165790726</v>
      </c>
    </row>
    <row r="11" spans="1:21" s="2" customFormat="1" ht="67.5" x14ac:dyDescent="0.25">
      <c r="A11" s="160" t="s">
        <v>343</v>
      </c>
      <c r="B11" s="158" t="s">
        <v>359</v>
      </c>
      <c r="C11" s="155" t="s">
        <v>360</v>
      </c>
      <c r="D11" s="158" t="s">
        <v>361</v>
      </c>
      <c r="E11" s="159" t="s">
        <v>362</v>
      </c>
      <c r="F11" s="162">
        <v>231</v>
      </c>
      <c r="G11" s="162">
        <v>2017</v>
      </c>
      <c r="H11" s="189">
        <v>1.37</v>
      </c>
      <c r="I11" s="189">
        <v>1.81</v>
      </c>
      <c r="J11" s="190">
        <f t="shared" si="0"/>
        <v>1.3211678832116787</v>
      </c>
      <c r="K11" s="184">
        <v>9267096</v>
      </c>
      <c r="L11" s="188">
        <v>0.627</v>
      </c>
      <c r="M11" s="162">
        <v>118</v>
      </c>
      <c r="N11" s="158">
        <v>121</v>
      </c>
      <c r="O11" s="190">
        <f t="shared" si="1"/>
        <v>1.0254237288135593</v>
      </c>
      <c r="P11" s="184">
        <v>2731945</v>
      </c>
      <c r="Q11" s="190">
        <v>0.96</v>
      </c>
      <c r="R11" s="186">
        <v>0.97</v>
      </c>
      <c r="S11" s="184">
        <v>166998063</v>
      </c>
    </row>
    <row r="12" spans="1:21" s="2" customFormat="1" ht="56.25" x14ac:dyDescent="0.25">
      <c r="A12" s="160" t="s">
        <v>343</v>
      </c>
      <c r="B12" s="158" t="s">
        <v>363</v>
      </c>
      <c r="C12" s="160" t="s">
        <v>364</v>
      </c>
      <c r="D12" s="158" t="s">
        <v>365</v>
      </c>
      <c r="E12" s="158" t="s">
        <v>32</v>
      </c>
      <c r="F12" s="170">
        <v>0</v>
      </c>
      <c r="G12" s="157">
        <v>2018</v>
      </c>
      <c r="H12" s="187">
        <v>0.1</v>
      </c>
      <c r="I12" s="188">
        <v>0</v>
      </c>
      <c r="J12" s="190">
        <f t="shared" si="0"/>
        <v>0</v>
      </c>
      <c r="K12" s="184">
        <v>6213711</v>
      </c>
      <c r="L12" s="188">
        <v>0.42799999999999999</v>
      </c>
      <c r="M12" s="168">
        <v>0.15</v>
      </c>
      <c r="N12" s="168">
        <v>0.16700000000000001</v>
      </c>
      <c r="O12" s="190">
        <f t="shared" si="1"/>
        <v>1.1133333333333335</v>
      </c>
      <c r="P12" s="184">
        <v>29636731</v>
      </c>
      <c r="Q12" s="190">
        <v>0.97</v>
      </c>
      <c r="R12" s="186">
        <v>0.96</v>
      </c>
      <c r="S12" s="184">
        <v>3394402</v>
      </c>
    </row>
    <row r="13" spans="1:21" s="2" customFormat="1" ht="52.5" customHeight="1" x14ac:dyDescent="0.25">
      <c r="A13" s="160" t="s">
        <v>343</v>
      </c>
      <c r="B13" s="158" t="s">
        <v>366</v>
      </c>
      <c r="C13" s="155" t="s">
        <v>367</v>
      </c>
      <c r="D13" s="158" t="s">
        <v>368</v>
      </c>
      <c r="E13" s="158" t="s">
        <v>32</v>
      </c>
      <c r="F13" s="163">
        <v>0.435</v>
      </c>
      <c r="G13" s="157">
        <v>2018</v>
      </c>
      <c r="H13" s="187">
        <v>0.70399999999999996</v>
      </c>
      <c r="I13" s="188">
        <v>0.61</v>
      </c>
      <c r="J13" s="190">
        <f t="shared" si="0"/>
        <v>0.86647727272727271</v>
      </c>
      <c r="K13" s="184">
        <v>2154939</v>
      </c>
      <c r="L13" s="188">
        <v>0.76100000000000001</v>
      </c>
      <c r="M13" s="168">
        <v>0.73919999999999997</v>
      </c>
      <c r="N13" s="168">
        <v>0.71599999999999997</v>
      </c>
      <c r="O13" s="190">
        <f t="shared" si="1"/>
        <v>0.9686147186147186</v>
      </c>
      <c r="P13" s="184">
        <v>1534706</v>
      </c>
      <c r="Q13" s="190">
        <v>0.98</v>
      </c>
      <c r="R13" s="186">
        <v>0.89</v>
      </c>
      <c r="S13" s="191">
        <v>2969589</v>
      </c>
    </row>
    <row r="14" spans="1:21" s="2" customFormat="1" ht="56.25" x14ac:dyDescent="0.25">
      <c r="A14" s="160" t="s">
        <v>343</v>
      </c>
      <c r="B14" s="158" t="s">
        <v>369</v>
      </c>
      <c r="C14" s="160" t="s">
        <v>370</v>
      </c>
      <c r="D14" s="158" t="s">
        <v>371</v>
      </c>
      <c r="E14" s="158" t="s">
        <v>32</v>
      </c>
      <c r="F14" s="163">
        <v>0.05</v>
      </c>
      <c r="G14" s="157">
        <v>2017</v>
      </c>
      <c r="H14" s="187">
        <v>0.3</v>
      </c>
      <c r="I14" s="188">
        <v>0.05</v>
      </c>
      <c r="J14" s="190">
        <f t="shared" si="0"/>
        <v>0.16666666666666669</v>
      </c>
      <c r="K14" s="184">
        <v>26683</v>
      </c>
      <c r="L14" s="188">
        <v>0.89800000000000002</v>
      </c>
      <c r="M14" s="168">
        <v>0.4</v>
      </c>
      <c r="N14" s="168">
        <v>0.42599999999999999</v>
      </c>
      <c r="O14" s="190">
        <f t="shared" si="1"/>
        <v>1.0649999999999999</v>
      </c>
      <c r="P14" s="184">
        <v>11250</v>
      </c>
      <c r="Q14" s="190">
        <v>0.97</v>
      </c>
      <c r="R14" s="186">
        <v>0.97</v>
      </c>
      <c r="S14" s="191">
        <v>521944</v>
      </c>
    </row>
    <row r="15" spans="1:21" s="2" customFormat="1" ht="67.5" x14ac:dyDescent="0.25">
      <c r="A15" s="160" t="s">
        <v>343</v>
      </c>
      <c r="B15" s="158" t="s">
        <v>372</v>
      </c>
      <c r="C15" s="160" t="s">
        <v>373</v>
      </c>
      <c r="D15" s="158" t="s">
        <v>374</v>
      </c>
      <c r="E15" s="158" t="s">
        <v>32</v>
      </c>
      <c r="F15" s="164">
        <v>7.0000000000000007E-2</v>
      </c>
      <c r="G15" s="157">
        <v>2017</v>
      </c>
      <c r="H15" s="187">
        <v>0.7</v>
      </c>
      <c r="I15" s="188">
        <v>0.05</v>
      </c>
      <c r="J15" s="190">
        <f t="shared" si="0"/>
        <v>7.1428571428571438E-2</v>
      </c>
      <c r="K15" s="184">
        <v>9012189</v>
      </c>
      <c r="L15" s="188">
        <v>0.98299999999999998</v>
      </c>
      <c r="M15" s="168">
        <v>0.9</v>
      </c>
      <c r="N15" s="168">
        <v>0.81200000000000006</v>
      </c>
      <c r="O15" s="190">
        <f t="shared" si="1"/>
        <v>0.90222222222222226</v>
      </c>
      <c r="P15" s="184">
        <v>13496650</v>
      </c>
      <c r="Q15" s="190">
        <v>0.98</v>
      </c>
      <c r="R15" s="185"/>
      <c r="S15" s="184"/>
    </row>
    <row r="16" spans="1:21" s="2" customFormat="1" ht="45" x14ac:dyDescent="0.25">
      <c r="A16" s="160" t="s">
        <v>343</v>
      </c>
      <c r="B16" s="158" t="s">
        <v>375</v>
      </c>
      <c r="C16" s="160" t="s">
        <v>376</v>
      </c>
      <c r="D16" s="158" t="s">
        <v>377</v>
      </c>
      <c r="E16" s="158" t="s">
        <v>32</v>
      </c>
      <c r="F16" s="164">
        <v>0.35</v>
      </c>
      <c r="G16" s="157">
        <v>2018</v>
      </c>
      <c r="H16" s="187">
        <v>0.78</v>
      </c>
      <c r="I16" s="188">
        <v>0.75</v>
      </c>
      <c r="J16" s="190">
        <f t="shared" si="0"/>
        <v>0.96153846153846145</v>
      </c>
      <c r="K16" s="184">
        <v>206707429</v>
      </c>
      <c r="L16" s="188">
        <v>0.71299999999999997</v>
      </c>
      <c r="M16" s="168">
        <v>0.82</v>
      </c>
      <c r="N16" s="168">
        <v>0.78200000000000003</v>
      </c>
      <c r="O16" s="190">
        <f t="shared" si="1"/>
        <v>0.95365853658536592</v>
      </c>
      <c r="P16" s="184">
        <v>260097816</v>
      </c>
      <c r="Q16" s="190">
        <v>0.97</v>
      </c>
      <c r="R16" s="186">
        <v>0.93</v>
      </c>
      <c r="S16" s="191">
        <v>1391769</v>
      </c>
    </row>
    <row r="17" spans="1:19" ht="78.75" customHeight="1" x14ac:dyDescent="0.2">
      <c r="A17" s="160" t="s">
        <v>343</v>
      </c>
      <c r="B17" s="158" t="s">
        <v>378</v>
      </c>
      <c r="C17" s="160" t="s">
        <v>379</v>
      </c>
      <c r="D17" s="158" t="s">
        <v>380</v>
      </c>
      <c r="E17" s="158" t="s">
        <v>32</v>
      </c>
      <c r="F17" s="164">
        <v>0.4</v>
      </c>
      <c r="G17" s="157">
        <v>2018</v>
      </c>
      <c r="H17" s="187">
        <v>0.7</v>
      </c>
      <c r="I17" s="188">
        <v>0.6</v>
      </c>
      <c r="J17" s="190">
        <f t="shared" si="0"/>
        <v>0.85714285714285721</v>
      </c>
      <c r="K17" s="184">
        <v>1280245</v>
      </c>
      <c r="L17" s="188">
        <v>0.85350000000000004</v>
      </c>
      <c r="M17" s="168">
        <v>0.75</v>
      </c>
      <c r="N17" s="168">
        <v>0.7</v>
      </c>
      <c r="O17" s="190">
        <f t="shared" si="1"/>
        <v>0.93333333333333324</v>
      </c>
      <c r="P17" s="184">
        <v>1558403</v>
      </c>
      <c r="Q17" s="190">
        <v>0.96</v>
      </c>
      <c r="R17" s="186">
        <v>0.95</v>
      </c>
      <c r="S17" s="184">
        <v>2573401</v>
      </c>
    </row>
    <row r="18" spans="1:19" ht="45" x14ac:dyDescent="0.2">
      <c r="A18" s="160" t="s">
        <v>343</v>
      </c>
      <c r="B18" s="158" t="s">
        <v>381</v>
      </c>
      <c r="C18" s="155" t="s">
        <v>382</v>
      </c>
      <c r="D18" s="158" t="s">
        <v>383</v>
      </c>
      <c r="E18" s="158" t="s">
        <v>32</v>
      </c>
      <c r="F18" s="164">
        <v>0.5</v>
      </c>
      <c r="G18" s="157">
        <v>2018</v>
      </c>
      <c r="H18" s="187">
        <v>1</v>
      </c>
      <c r="I18" s="188">
        <v>0.8</v>
      </c>
      <c r="J18" s="190">
        <f t="shared" si="0"/>
        <v>0.8</v>
      </c>
      <c r="K18" s="184">
        <v>6180087</v>
      </c>
      <c r="L18" s="188">
        <v>0.99199999999999999</v>
      </c>
      <c r="M18" s="168">
        <v>1</v>
      </c>
      <c r="N18" s="168">
        <v>0.98</v>
      </c>
      <c r="O18" s="190">
        <f t="shared" si="1"/>
        <v>0.98</v>
      </c>
      <c r="P18" s="184">
        <v>8858303</v>
      </c>
      <c r="Q18" s="190">
        <v>0.99</v>
      </c>
      <c r="R18" s="186">
        <v>0.98</v>
      </c>
      <c r="S18" s="191">
        <v>155612299</v>
      </c>
    </row>
    <row r="19" spans="1:19" ht="48.75" customHeight="1" x14ac:dyDescent="0.2">
      <c r="A19" s="160" t="s">
        <v>343</v>
      </c>
      <c r="B19" s="158" t="s">
        <v>384</v>
      </c>
      <c r="C19" s="160" t="s">
        <v>385</v>
      </c>
      <c r="D19" s="158" t="s">
        <v>386</v>
      </c>
      <c r="E19" s="158" t="s">
        <v>32</v>
      </c>
      <c r="F19" s="171">
        <v>0.26500000000000001</v>
      </c>
      <c r="G19" s="157">
        <v>2018</v>
      </c>
      <c r="H19" s="187">
        <v>0.4</v>
      </c>
      <c r="I19" s="188">
        <v>0.28000000000000003</v>
      </c>
      <c r="J19" s="190">
        <f t="shared" si="0"/>
        <v>0.70000000000000007</v>
      </c>
      <c r="K19" s="184">
        <v>506190397</v>
      </c>
      <c r="L19" s="188">
        <v>0.76600000000000001</v>
      </c>
      <c r="M19" s="168">
        <v>0.45</v>
      </c>
      <c r="N19" s="168">
        <v>0.312</v>
      </c>
      <c r="O19" s="190">
        <f t="shared" si="1"/>
        <v>0.69333333333333336</v>
      </c>
      <c r="P19" s="184">
        <v>407321818</v>
      </c>
      <c r="Q19" s="190">
        <v>0.98</v>
      </c>
      <c r="R19" s="186">
        <v>0.85</v>
      </c>
      <c r="S19" s="184">
        <v>72186590</v>
      </c>
    </row>
    <row r="20" spans="1:19" ht="67.5" x14ac:dyDescent="0.2">
      <c r="A20" s="160" t="s">
        <v>343</v>
      </c>
      <c r="B20" s="158" t="s">
        <v>387</v>
      </c>
      <c r="C20" s="160" t="s">
        <v>388</v>
      </c>
      <c r="D20" s="158" t="s">
        <v>389</v>
      </c>
      <c r="E20" s="158" t="s">
        <v>32</v>
      </c>
      <c r="F20" s="164">
        <v>0.5</v>
      </c>
      <c r="G20" s="157">
        <v>2018</v>
      </c>
      <c r="H20" s="187">
        <v>0.9</v>
      </c>
      <c r="I20" s="188">
        <v>0.6</v>
      </c>
      <c r="J20" s="190">
        <f t="shared" si="0"/>
        <v>0.66666666666666663</v>
      </c>
      <c r="K20" s="184">
        <v>11244</v>
      </c>
      <c r="L20" s="188">
        <v>0.93</v>
      </c>
      <c r="M20" s="168">
        <v>1</v>
      </c>
      <c r="N20" s="168">
        <v>0.97</v>
      </c>
      <c r="O20" s="190">
        <f t="shared" si="1"/>
        <v>0.97</v>
      </c>
      <c r="P20" s="184">
        <v>6000</v>
      </c>
      <c r="Q20" s="190">
        <v>0.98</v>
      </c>
      <c r="R20" s="186">
        <v>0.97</v>
      </c>
      <c r="S20" s="191">
        <v>10201297</v>
      </c>
    </row>
    <row r="21" spans="1:19" x14ac:dyDescent="0.2">
      <c r="K21" s="173"/>
      <c r="P21" s="173"/>
    </row>
    <row r="22" spans="1:19" x14ac:dyDescent="0.2">
      <c r="A22" s="45" t="s">
        <v>44</v>
      </c>
    </row>
    <row r="23" spans="1:19" x14ac:dyDescent="0.2">
      <c r="A23" s="45" t="s">
        <v>45</v>
      </c>
    </row>
  </sheetData>
  <mergeCells count="21">
    <mergeCell ref="H3:L3"/>
    <mergeCell ref="K4:L4"/>
    <mergeCell ref="M3:Q3"/>
    <mergeCell ref="P4:Q4"/>
    <mergeCell ref="R3:S3"/>
    <mergeCell ref="A2:C2"/>
    <mergeCell ref="A1:S1"/>
    <mergeCell ref="E3:E5"/>
    <mergeCell ref="F3:G3"/>
    <mergeCell ref="D2:S2"/>
    <mergeCell ref="A3:A5"/>
    <mergeCell ref="B3:B5"/>
    <mergeCell ref="C3:C5"/>
    <mergeCell ref="D3:D5"/>
    <mergeCell ref="F4:F5"/>
    <mergeCell ref="G4:G5"/>
    <mergeCell ref="H4:H5"/>
    <mergeCell ref="I4:I5"/>
    <mergeCell ref="R4:R5"/>
    <mergeCell ref="S4:S5"/>
    <mergeCell ref="J4:J5"/>
  </mergeCells>
  <pageMargins left="0.51181102362204722" right="0" top="0.74803149606299213" bottom="0.35433070866141736" header="0.31496062992125984" footer="0.31496062992125984"/>
  <pageSetup scale="55" orientation="landscape" r:id="rId1"/>
  <ignoredErrors>
    <ignoredError sqref="M6"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8"/>
  <sheetViews>
    <sheetView showGridLines="0" workbookViewId="0">
      <selection sqref="A1:O96"/>
    </sheetView>
  </sheetViews>
  <sheetFormatPr baseColWidth="10" defaultColWidth="12.5703125" defaultRowHeight="15.75" customHeight="1" x14ac:dyDescent="0.2"/>
  <cols>
    <col min="1" max="1" width="18" style="594" customWidth="1"/>
    <col min="2" max="2" width="31.28515625" style="549" customWidth="1"/>
    <col min="3" max="3" width="38.5703125" style="596" customWidth="1"/>
    <col min="4" max="4" width="16.28515625" style="565" customWidth="1"/>
    <col min="5" max="5" width="12.5703125" style="564"/>
    <col min="6" max="6" width="16.42578125" style="565" bestFit="1" customWidth="1"/>
    <col min="7" max="7" width="12.7109375" style="565" bestFit="1" customWidth="1"/>
    <col min="8" max="9" width="12.5703125" style="565"/>
    <col min="10" max="10" width="16.7109375" style="565" bestFit="1" customWidth="1"/>
    <col min="11" max="11" width="18.5703125" style="598" bestFit="1" customWidth="1"/>
    <col min="12" max="12" width="25.42578125" style="564" customWidth="1"/>
    <col min="13" max="14" width="16.7109375" style="598" bestFit="1" customWidth="1"/>
    <col min="15" max="15" width="12.7109375" style="598" bestFit="1" customWidth="1"/>
    <col min="16" max="16384" width="12.5703125" style="499"/>
  </cols>
  <sheetData>
    <row r="1" spans="1:26" s="357" customFormat="1" ht="15.75" customHeight="1" x14ac:dyDescent="0.25">
      <c r="A1" s="906" t="s">
        <v>239</v>
      </c>
      <c r="B1" s="907"/>
      <c r="C1" s="907"/>
      <c r="D1" s="907"/>
      <c r="E1" s="907"/>
      <c r="F1" s="907"/>
      <c r="G1" s="907"/>
      <c r="H1" s="907"/>
      <c r="I1" s="907"/>
      <c r="J1" s="907"/>
      <c r="K1" s="907"/>
      <c r="L1" s="907"/>
      <c r="M1" s="907"/>
      <c r="N1" s="907"/>
      <c r="O1" s="907"/>
    </row>
    <row r="2" spans="1:26" s="569" customFormat="1" ht="15.75" customHeight="1" x14ac:dyDescent="0.25">
      <c r="A2" s="567" t="s">
        <v>6</v>
      </c>
      <c r="B2" s="568"/>
      <c r="C2" s="908" t="s">
        <v>303</v>
      </c>
      <c r="D2" s="909"/>
      <c r="E2" s="909"/>
      <c r="F2" s="909"/>
      <c r="G2" s="909"/>
      <c r="H2" s="909"/>
      <c r="I2" s="909"/>
      <c r="J2" s="909"/>
      <c r="K2" s="909"/>
      <c r="L2" s="909"/>
      <c r="M2" s="909"/>
      <c r="N2" s="909"/>
      <c r="O2" s="909"/>
    </row>
    <row r="3" spans="1:26" s="569" customFormat="1" x14ac:dyDescent="0.25">
      <c r="A3" s="910" t="s">
        <v>151</v>
      </c>
      <c r="B3" s="911"/>
      <c r="C3" s="912" t="s">
        <v>152</v>
      </c>
      <c r="D3" s="911"/>
      <c r="E3" s="913" t="s">
        <v>153</v>
      </c>
      <c r="F3" s="914"/>
      <c r="G3" s="914"/>
      <c r="H3" s="914"/>
      <c r="I3" s="915"/>
      <c r="J3" s="912" t="s">
        <v>154</v>
      </c>
      <c r="K3" s="916"/>
      <c r="L3" s="911"/>
      <c r="M3" s="917" t="s">
        <v>227</v>
      </c>
      <c r="N3" s="917" t="s">
        <v>228</v>
      </c>
      <c r="O3" s="917" t="s">
        <v>170</v>
      </c>
    </row>
    <row r="4" spans="1:26" s="573" customFormat="1" ht="66" x14ac:dyDescent="0.3">
      <c r="A4" s="570" t="s">
        <v>7</v>
      </c>
      <c r="B4" s="494" t="s">
        <v>131</v>
      </c>
      <c r="C4" s="494" t="s">
        <v>155</v>
      </c>
      <c r="D4" s="494" t="s">
        <v>156</v>
      </c>
      <c r="E4" s="494" t="s">
        <v>157</v>
      </c>
      <c r="F4" s="494" t="s">
        <v>158</v>
      </c>
      <c r="G4" s="494" t="s">
        <v>159</v>
      </c>
      <c r="H4" s="494" t="s">
        <v>160</v>
      </c>
      <c r="I4" s="494" t="s">
        <v>161</v>
      </c>
      <c r="J4" s="494" t="s">
        <v>162</v>
      </c>
      <c r="K4" s="571" t="s">
        <v>163</v>
      </c>
      <c r="L4" s="494" t="s">
        <v>6734</v>
      </c>
      <c r="M4" s="918"/>
      <c r="N4" s="918"/>
      <c r="O4" s="918"/>
      <c r="P4" s="572"/>
      <c r="Q4" s="572"/>
      <c r="R4" s="572"/>
      <c r="S4" s="572"/>
      <c r="T4" s="572"/>
      <c r="U4" s="572"/>
      <c r="V4" s="572"/>
      <c r="W4" s="572"/>
      <c r="X4" s="572"/>
      <c r="Y4" s="572"/>
      <c r="Z4" s="572"/>
    </row>
    <row r="5" spans="1:26" ht="51" x14ac:dyDescent="0.2">
      <c r="A5" s="574" t="s">
        <v>6735</v>
      </c>
      <c r="B5" s="575" t="s">
        <v>6736</v>
      </c>
      <c r="C5" s="575" t="s">
        <v>6737</v>
      </c>
      <c r="D5" s="539">
        <v>19183850</v>
      </c>
      <c r="E5" s="538" t="s">
        <v>6738</v>
      </c>
      <c r="F5" s="539">
        <v>11015673</v>
      </c>
      <c r="G5" s="539">
        <v>90</v>
      </c>
      <c r="H5" s="539" t="s">
        <v>554</v>
      </c>
      <c r="I5" s="539" t="s">
        <v>554</v>
      </c>
      <c r="J5" s="539" t="s">
        <v>6739</v>
      </c>
      <c r="K5" s="576">
        <v>1200</v>
      </c>
      <c r="L5" s="538" t="s">
        <v>6740</v>
      </c>
      <c r="M5" s="576">
        <v>12000</v>
      </c>
      <c r="N5" s="576">
        <v>14400</v>
      </c>
      <c r="O5" s="576"/>
    </row>
    <row r="6" spans="1:26" ht="51" x14ac:dyDescent="0.2">
      <c r="A6" s="574" t="s">
        <v>6735</v>
      </c>
      <c r="B6" s="575" t="s">
        <v>6736</v>
      </c>
      <c r="C6" s="575" t="s">
        <v>6741</v>
      </c>
      <c r="D6" s="539" t="s">
        <v>6742</v>
      </c>
      <c r="E6" s="538" t="s">
        <v>6738</v>
      </c>
      <c r="F6" s="539" t="s">
        <v>6743</v>
      </c>
      <c r="G6" s="539">
        <v>180</v>
      </c>
      <c r="H6" s="539" t="s">
        <v>554</v>
      </c>
      <c r="I6" s="539" t="s">
        <v>554</v>
      </c>
      <c r="J6" s="539"/>
      <c r="K6" s="576">
        <v>872</v>
      </c>
      <c r="L6" s="538" t="s">
        <v>6740</v>
      </c>
      <c r="M6" s="576">
        <v>10464</v>
      </c>
      <c r="N6" s="576">
        <v>7000</v>
      </c>
      <c r="O6" s="576"/>
    </row>
    <row r="7" spans="1:26" ht="51" x14ac:dyDescent="0.2">
      <c r="A7" s="574" t="s">
        <v>6735</v>
      </c>
      <c r="B7" s="575" t="s">
        <v>6736</v>
      </c>
      <c r="C7" s="575" t="s">
        <v>6744</v>
      </c>
      <c r="D7" s="539">
        <v>17816653</v>
      </c>
      <c r="E7" s="538" t="s">
        <v>6738</v>
      </c>
      <c r="F7" s="539" t="s">
        <v>6743</v>
      </c>
      <c r="G7" s="539">
        <v>100</v>
      </c>
      <c r="H7" s="539" t="s">
        <v>554</v>
      </c>
      <c r="I7" s="539" t="s">
        <v>554</v>
      </c>
      <c r="J7" s="539"/>
      <c r="K7" s="576" t="s">
        <v>6745</v>
      </c>
      <c r="L7" s="538" t="s">
        <v>6746</v>
      </c>
      <c r="M7" s="576">
        <v>11853.28</v>
      </c>
      <c r="N7" s="576">
        <v>5926.64</v>
      </c>
      <c r="O7" s="576"/>
    </row>
    <row r="8" spans="1:26" ht="51" x14ac:dyDescent="0.2">
      <c r="A8" s="574" t="s">
        <v>6735</v>
      </c>
      <c r="B8" s="575" t="s">
        <v>6736</v>
      </c>
      <c r="C8" s="540" t="s">
        <v>6747</v>
      </c>
      <c r="D8" s="539">
        <v>42791881</v>
      </c>
      <c r="E8" s="538" t="s">
        <v>6738</v>
      </c>
      <c r="F8" s="539" t="s">
        <v>6748</v>
      </c>
      <c r="G8" s="539">
        <v>700</v>
      </c>
      <c r="H8" s="539" t="s">
        <v>554</v>
      </c>
      <c r="I8" s="539" t="s">
        <v>554</v>
      </c>
      <c r="J8" s="539" t="s">
        <v>6749</v>
      </c>
      <c r="K8" s="576">
        <v>7000</v>
      </c>
      <c r="L8" s="538" t="s">
        <v>6750</v>
      </c>
      <c r="M8" s="576">
        <v>77000</v>
      </c>
      <c r="N8" s="576">
        <v>84000</v>
      </c>
      <c r="O8" s="576"/>
    </row>
    <row r="9" spans="1:26" ht="51" x14ac:dyDescent="0.2">
      <c r="A9" s="574" t="s">
        <v>6735</v>
      </c>
      <c r="B9" s="575" t="s">
        <v>6736</v>
      </c>
      <c r="C9" s="540" t="s">
        <v>6751</v>
      </c>
      <c r="D9" s="539">
        <v>19401374</v>
      </c>
      <c r="E9" s="538" t="s">
        <v>6738</v>
      </c>
      <c r="F9" s="539">
        <v>14163999</v>
      </c>
      <c r="G9" s="539">
        <v>120</v>
      </c>
      <c r="H9" s="539" t="s">
        <v>554</v>
      </c>
      <c r="I9" s="539" t="s">
        <v>554</v>
      </c>
      <c r="J9" s="539" t="s">
        <v>5502</v>
      </c>
      <c r="K9" s="576">
        <v>1500</v>
      </c>
      <c r="L9" s="538" t="s">
        <v>6752</v>
      </c>
      <c r="M9" s="576"/>
      <c r="N9" s="576">
        <v>10500</v>
      </c>
      <c r="O9" s="576"/>
    </row>
    <row r="10" spans="1:26" ht="51" x14ac:dyDescent="0.2">
      <c r="A10" s="574" t="s">
        <v>6735</v>
      </c>
      <c r="B10" s="575" t="s">
        <v>6736</v>
      </c>
      <c r="C10" s="540" t="s">
        <v>6753</v>
      </c>
      <c r="D10" s="539">
        <v>17811186</v>
      </c>
      <c r="E10" s="538" t="s">
        <v>6738</v>
      </c>
      <c r="F10" s="539">
        <v>3096547</v>
      </c>
      <c r="G10" s="539">
        <v>330</v>
      </c>
      <c r="H10" s="539" t="s">
        <v>554</v>
      </c>
      <c r="I10" s="539" t="s">
        <v>554</v>
      </c>
      <c r="J10" s="539" t="s">
        <v>6754</v>
      </c>
      <c r="K10" s="576">
        <v>5000</v>
      </c>
      <c r="L10" s="538" t="s">
        <v>6755</v>
      </c>
      <c r="M10" s="576"/>
      <c r="N10" s="576">
        <v>30000</v>
      </c>
      <c r="O10" s="576"/>
    </row>
    <row r="11" spans="1:26" ht="51" x14ac:dyDescent="0.2">
      <c r="A11" s="574" t="s">
        <v>6735</v>
      </c>
      <c r="B11" s="540" t="s">
        <v>270</v>
      </c>
      <c r="C11" s="575" t="s">
        <v>6756</v>
      </c>
      <c r="D11" s="539" t="s">
        <v>6757</v>
      </c>
      <c r="E11" s="538" t="s">
        <v>6758</v>
      </c>
      <c r="F11" s="539" t="s">
        <v>6759</v>
      </c>
      <c r="G11" s="539">
        <v>20</v>
      </c>
      <c r="H11" s="539"/>
      <c r="I11" s="539" t="s">
        <v>6760</v>
      </c>
      <c r="J11" s="538" t="s">
        <v>6761</v>
      </c>
      <c r="K11" s="578">
        <f>600*24</f>
        <v>14400</v>
      </c>
      <c r="L11" s="538" t="s">
        <v>6762</v>
      </c>
      <c r="M11" s="576"/>
      <c r="N11" s="576"/>
      <c r="O11" s="576"/>
    </row>
    <row r="12" spans="1:26" ht="51" x14ac:dyDescent="0.2">
      <c r="A12" s="574" t="s">
        <v>6735</v>
      </c>
      <c r="B12" s="540" t="s">
        <v>270</v>
      </c>
      <c r="C12" s="540" t="s">
        <v>6763</v>
      </c>
      <c r="D12" s="539">
        <v>40444488</v>
      </c>
      <c r="E12" s="538" t="s">
        <v>6758</v>
      </c>
      <c r="F12" s="539" t="s">
        <v>6764</v>
      </c>
      <c r="G12" s="539">
        <v>20</v>
      </c>
      <c r="H12" s="539"/>
      <c r="I12" s="539" t="s">
        <v>6760</v>
      </c>
      <c r="J12" s="538" t="s">
        <v>6765</v>
      </c>
      <c r="K12" s="578">
        <f>525*24</f>
        <v>12600</v>
      </c>
      <c r="L12" s="538" t="s">
        <v>6766</v>
      </c>
      <c r="M12" s="576"/>
      <c r="N12" s="576"/>
      <c r="O12" s="576"/>
    </row>
    <row r="13" spans="1:26" ht="51" x14ac:dyDescent="0.2">
      <c r="A13" s="574" t="s">
        <v>6735</v>
      </c>
      <c r="B13" s="540" t="s">
        <v>270</v>
      </c>
      <c r="C13" s="575" t="s">
        <v>6767</v>
      </c>
      <c r="D13" s="539" t="s">
        <v>6768</v>
      </c>
      <c r="E13" s="538" t="s">
        <v>6758</v>
      </c>
      <c r="F13" s="539">
        <v>41225769</v>
      </c>
      <c r="G13" s="539" t="s">
        <v>6769</v>
      </c>
      <c r="H13" s="539"/>
      <c r="I13" s="539" t="s">
        <v>6770</v>
      </c>
      <c r="J13" s="538" t="s">
        <v>6771</v>
      </c>
      <c r="K13" s="578">
        <f>2766*5</f>
        <v>13830</v>
      </c>
      <c r="L13" s="538" t="s">
        <v>6772</v>
      </c>
      <c r="M13" s="576"/>
      <c r="N13" s="576"/>
      <c r="O13" s="576"/>
    </row>
    <row r="14" spans="1:26" ht="51" x14ac:dyDescent="0.2">
      <c r="A14" s="574" t="s">
        <v>6735</v>
      </c>
      <c r="B14" s="540" t="s">
        <v>270</v>
      </c>
      <c r="C14" s="575" t="s">
        <v>6773</v>
      </c>
      <c r="D14" s="539" t="s">
        <v>6774</v>
      </c>
      <c r="E14" s="538" t="s">
        <v>6775</v>
      </c>
      <c r="F14" s="539" t="s">
        <v>6776</v>
      </c>
      <c r="G14" s="539" t="s">
        <v>6777</v>
      </c>
      <c r="H14" s="539"/>
      <c r="I14" s="539" t="s">
        <v>6778</v>
      </c>
      <c r="J14" s="538" t="s">
        <v>6779</v>
      </c>
      <c r="K14" s="578">
        <f>1700*12</f>
        <v>20400</v>
      </c>
      <c r="L14" s="538" t="s">
        <v>6780</v>
      </c>
      <c r="M14" s="576"/>
      <c r="N14" s="576"/>
      <c r="O14" s="576"/>
    </row>
    <row r="15" spans="1:26" ht="51" x14ac:dyDescent="0.2">
      <c r="A15" s="574" t="s">
        <v>6735</v>
      </c>
      <c r="B15" s="540" t="s">
        <v>270</v>
      </c>
      <c r="C15" s="540" t="s">
        <v>6781</v>
      </c>
      <c r="D15" s="539">
        <v>33261085</v>
      </c>
      <c r="E15" s="538" t="s">
        <v>6782</v>
      </c>
      <c r="F15" s="539"/>
      <c r="G15" s="539"/>
      <c r="H15" s="539"/>
      <c r="I15" s="539" t="s">
        <v>6783</v>
      </c>
      <c r="J15" s="579">
        <v>44340</v>
      </c>
      <c r="K15" s="576">
        <v>44561</v>
      </c>
      <c r="L15" s="538" t="s">
        <v>6784</v>
      </c>
      <c r="M15" s="576"/>
      <c r="N15" s="576"/>
      <c r="O15" s="576"/>
    </row>
    <row r="16" spans="1:26" ht="51" x14ac:dyDescent="0.2">
      <c r="A16" s="574" t="s">
        <v>6735</v>
      </c>
      <c r="B16" s="540" t="s">
        <v>271</v>
      </c>
      <c r="C16" s="536" t="s">
        <v>6785</v>
      </c>
      <c r="D16" s="535">
        <v>18981652</v>
      </c>
      <c r="E16" s="534" t="s">
        <v>6786</v>
      </c>
      <c r="F16" s="535" t="s">
        <v>6787</v>
      </c>
      <c r="G16" s="535">
        <v>50</v>
      </c>
      <c r="H16" s="535" t="s">
        <v>6788</v>
      </c>
      <c r="I16" s="535" t="s">
        <v>554</v>
      </c>
      <c r="J16" s="534" t="s">
        <v>6789</v>
      </c>
      <c r="K16" s="580">
        <v>320</v>
      </c>
      <c r="L16" s="534" t="s">
        <v>6790</v>
      </c>
      <c r="M16" s="580">
        <v>3840</v>
      </c>
      <c r="N16" s="580">
        <v>2560</v>
      </c>
      <c r="O16" s="580">
        <v>3840</v>
      </c>
    </row>
    <row r="17" spans="1:15" ht="51" x14ac:dyDescent="0.2">
      <c r="A17" s="574" t="s">
        <v>6735</v>
      </c>
      <c r="B17" s="540" t="s">
        <v>271</v>
      </c>
      <c r="C17" s="536" t="s">
        <v>6791</v>
      </c>
      <c r="D17" s="535">
        <v>19401686</v>
      </c>
      <c r="E17" s="534" t="s">
        <v>6786</v>
      </c>
      <c r="F17" s="535" t="s">
        <v>6787</v>
      </c>
      <c r="G17" s="535">
        <v>82</v>
      </c>
      <c r="H17" s="535" t="s">
        <v>6788</v>
      </c>
      <c r="I17" s="535" t="s">
        <v>554</v>
      </c>
      <c r="J17" s="534" t="s">
        <v>6789</v>
      </c>
      <c r="K17" s="580">
        <v>350</v>
      </c>
      <c r="L17" s="534" t="s">
        <v>6790</v>
      </c>
      <c r="M17" s="580">
        <v>4200</v>
      </c>
      <c r="N17" s="580">
        <v>2800</v>
      </c>
      <c r="O17" s="580">
        <v>4200</v>
      </c>
    </row>
    <row r="18" spans="1:15" ht="51" x14ac:dyDescent="0.2">
      <c r="A18" s="574" t="s">
        <v>6735</v>
      </c>
      <c r="B18" s="540" t="s">
        <v>271</v>
      </c>
      <c r="C18" s="536" t="s">
        <v>6792</v>
      </c>
      <c r="D18" s="535">
        <v>18225743</v>
      </c>
      <c r="E18" s="534" t="s">
        <v>6786</v>
      </c>
      <c r="F18" s="535" t="s">
        <v>6787</v>
      </c>
      <c r="G18" s="535">
        <v>40</v>
      </c>
      <c r="H18" s="535" t="s">
        <v>6788</v>
      </c>
      <c r="I18" s="535" t="s">
        <v>554</v>
      </c>
      <c r="J18" s="534" t="s">
        <v>6793</v>
      </c>
      <c r="K18" s="580">
        <v>130</v>
      </c>
      <c r="L18" s="534" t="s">
        <v>6790</v>
      </c>
      <c r="M18" s="580">
        <v>780</v>
      </c>
      <c r="N18" s="580">
        <v>0</v>
      </c>
      <c r="O18" s="580">
        <v>0</v>
      </c>
    </row>
    <row r="19" spans="1:15" ht="51" x14ac:dyDescent="0.2">
      <c r="A19" s="574" t="s">
        <v>6735</v>
      </c>
      <c r="B19" s="540" t="s">
        <v>271</v>
      </c>
      <c r="C19" s="536" t="s">
        <v>6794</v>
      </c>
      <c r="D19" s="535">
        <v>17961747</v>
      </c>
      <c r="E19" s="534" t="s">
        <v>6786</v>
      </c>
      <c r="F19" s="535" t="s">
        <v>6787</v>
      </c>
      <c r="G19" s="535">
        <v>90</v>
      </c>
      <c r="H19" s="535" t="s">
        <v>6788</v>
      </c>
      <c r="I19" s="535" t="s">
        <v>554</v>
      </c>
      <c r="J19" s="534" t="s">
        <v>6789</v>
      </c>
      <c r="K19" s="580">
        <v>200</v>
      </c>
      <c r="L19" s="534" t="s">
        <v>6790</v>
      </c>
      <c r="M19" s="580">
        <v>2400</v>
      </c>
      <c r="N19" s="580">
        <v>1600</v>
      </c>
      <c r="O19" s="580">
        <v>2400</v>
      </c>
    </row>
    <row r="20" spans="1:15" ht="51" hidden="1" x14ac:dyDescent="0.2">
      <c r="A20" s="574" t="s">
        <v>6735</v>
      </c>
      <c r="B20" s="540" t="s">
        <v>271</v>
      </c>
      <c r="C20" s="540" t="s">
        <v>395</v>
      </c>
      <c r="D20" s="539"/>
      <c r="E20" s="538"/>
      <c r="F20" s="539"/>
      <c r="G20" s="539"/>
      <c r="H20" s="539"/>
      <c r="I20" s="539"/>
      <c r="J20" s="539"/>
      <c r="K20" s="576"/>
      <c r="L20" s="538"/>
      <c r="M20" s="576"/>
      <c r="N20" s="576"/>
      <c r="O20" s="576"/>
    </row>
    <row r="21" spans="1:15" ht="51" hidden="1" x14ac:dyDescent="0.2">
      <c r="A21" s="574" t="s">
        <v>6735</v>
      </c>
      <c r="B21" s="540" t="s">
        <v>272</v>
      </c>
      <c r="C21" s="540" t="s">
        <v>395</v>
      </c>
      <c r="D21" s="539"/>
      <c r="E21" s="538"/>
      <c r="F21" s="539"/>
      <c r="G21" s="539"/>
      <c r="H21" s="539"/>
      <c r="I21" s="539"/>
      <c r="J21" s="539"/>
      <c r="K21" s="576"/>
      <c r="L21" s="538"/>
      <c r="M21" s="576"/>
      <c r="N21" s="576"/>
      <c r="O21" s="576"/>
    </row>
    <row r="22" spans="1:15" ht="51" hidden="1" x14ac:dyDescent="0.2">
      <c r="A22" s="574" t="s">
        <v>6735</v>
      </c>
      <c r="B22" s="540" t="s">
        <v>6795</v>
      </c>
      <c r="C22" s="540" t="s">
        <v>395</v>
      </c>
      <c r="D22" s="539"/>
      <c r="E22" s="538"/>
      <c r="F22" s="539"/>
      <c r="G22" s="539"/>
      <c r="H22" s="539"/>
      <c r="I22" s="539"/>
      <c r="J22" s="539"/>
      <c r="K22" s="576"/>
      <c r="L22" s="538"/>
      <c r="M22" s="576"/>
      <c r="N22" s="576"/>
      <c r="O22" s="576"/>
    </row>
    <row r="23" spans="1:15" ht="51" hidden="1" x14ac:dyDescent="0.2">
      <c r="A23" s="574" t="s">
        <v>6735</v>
      </c>
      <c r="B23" s="577" t="s">
        <v>274</v>
      </c>
      <c r="C23" s="540" t="s">
        <v>395</v>
      </c>
      <c r="D23" s="539"/>
      <c r="E23" s="538"/>
      <c r="F23" s="539"/>
      <c r="G23" s="539"/>
      <c r="H23" s="539"/>
      <c r="I23" s="539"/>
      <c r="J23" s="539"/>
      <c r="K23" s="576"/>
      <c r="L23" s="538"/>
      <c r="M23" s="576"/>
      <c r="N23" s="576"/>
      <c r="O23" s="576"/>
    </row>
    <row r="24" spans="1:15" ht="51" hidden="1" x14ac:dyDescent="0.2">
      <c r="A24" s="574" t="s">
        <v>6735</v>
      </c>
      <c r="B24" s="577" t="s">
        <v>275</v>
      </c>
      <c r="C24" s="540" t="s">
        <v>395</v>
      </c>
      <c r="D24" s="539"/>
      <c r="E24" s="538"/>
      <c r="F24" s="539"/>
      <c r="G24" s="539"/>
      <c r="H24" s="539"/>
      <c r="I24" s="539"/>
      <c r="J24" s="539"/>
      <c r="K24" s="576"/>
      <c r="L24" s="538"/>
      <c r="M24" s="576"/>
      <c r="N24" s="576"/>
      <c r="O24" s="576"/>
    </row>
    <row r="25" spans="1:15" ht="51" x14ac:dyDescent="0.2">
      <c r="A25" s="574" t="s">
        <v>6735</v>
      </c>
      <c r="B25" s="577" t="s">
        <v>276</v>
      </c>
      <c r="C25" s="536" t="s">
        <v>6796</v>
      </c>
      <c r="D25" s="539">
        <v>18826073</v>
      </c>
      <c r="E25" s="534" t="s">
        <v>6797</v>
      </c>
      <c r="F25" s="539">
        <v>11058863</v>
      </c>
      <c r="G25" s="539">
        <v>100</v>
      </c>
      <c r="H25" s="539"/>
      <c r="I25" s="539"/>
      <c r="J25" s="538" t="s">
        <v>6798</v>
      </c>
      <c r="K25" s="576">
        <v>830</v>
      </c>
      <c r="L25" s="538" t="s">
        <v>1995</v>
      </c>
      <c r="M25" s="576">
        <v>8880</v>
      </c>
      <c r="N25" s="576">
        <v>9600</v>
      </c>
      <c r="O25" s="576">
        <v>9960</v>
      </c>
    </row>
    <row r="26" spans="1:15" ht="51" x14ac:dyDescent="0.2">
      <c r="A26" s="574" t="s">
        <v>6735</v>
      </c>
      <c r="B26" s="540" t="s">
        <v>6799</v>
      </c>
      <c r="C26" s="536" t="s">
        <v>6800</v>
      </c>
      <c r="D26" s="535">
        <v>10190960973</v>
      </c>
      <c r="E26" s="534" t="s">
        <v>6801</v>
      </c>
      <c r="F26" s="535" t="s">
        <v>6787</v>
      </c>
      <c r="G26" s="535" t="s">
        <v>6802</v>
      </c>
      <c r="H26" s="535" t="s">
        <v>6803</v>
      </c>
      <c r="I26" s="535" t="s">
        <v>6804</v>
      </c>
      <c r="J26" s="534" t="s">
        <v>6805</v>
      </c>
      <c r="K26" s="580">
        <v>2200</v>
      </c>
      <c r="L26" s="534" t="s">
        <v>1995</v>
      </c>
      <c r="M26" s="580">
        <v>26400</v>
      </c>
      <c r="N26" s="580">
        <v>26400</v>
      </c>
      <c r="O26" s="580">
        <v>26400</v>
      </c>
    </row>
    <row r="27" spans="1:15" ht="51" x14ac:dyDescent="0.2">
      <c r="A27" s="574" t="s">
        <v>6735</v>
      </c>
      <c r="B27" s="540" t="s">
        <v>6799</v>
      </c>
      <c r="C27" s="536" t="s">
        <v>6806</v>
      </c>
      <c r="D27" s="535">
        <v>20184048427</v>
      </c>
      <c r="E27" s="534" t="s">
        <v>6801</v>
      </c>
      <c r="F27" s="535" t="s">
        <v>6787</v>
      </c>
      <c r="G27" s="535">
        <v>300</v>
      </c>
      <c r="H27" s="535" t="s">
        <v>6807</v>
      </c>
      <c r="I27" s="535" t="s">
        <v>6804</v>
      </c>
      <c r="J27" s="534" t="s">
        <v>6805</v>
      </c>
      <c r="K27" s="580">
        <v>1500</v>
      </c>
      <c r="L27" s="534" t="s">
        <v>1995</v>
      </c>
      <c r="M27" s="580">
        <v>18000</v>
      </c>
      <c r="N27" s="580">
        <v>24000</v>
      </c>
      <c r="O27" s="580">
        <v>24000</v>
      </c>
    </row>
    <row r="28" spans="1:15" ht="51" x14ac:dyDescent="0.2">
      <c r="A28" s="574" t="s">
        <v>6735</v>
      </c>
      <c r="B28" s="540" t="s">
        <v>6799</v>
      </c>
      <c r="C28" s="536" t="s">
        <v>6808</v>
      </c>
      <c r="D28" s="535">
        <v>10002572384</v>
      </c>
      <c r="E28" s="534" t="s">
        <v>6809</v>
      </c>
      <c r="F28" s="535" t="s">
        <v>6787</v>
      </c>
      <c r="G28" s="535">
        <v>700</v>
      </c>
      <c r="H28" s="535" t="s">
        <v>6803</v>
      </c>
      <c r="I28" s="535" t="s">
        <v>6804</v>
      </c>
      <c r="J28" s="534" t="s">
        <v>6805</v>
      </c>
      <c r="K28" s="580">
        <v>2000</v>
      </c>
      <c r="L28" s="534" t="s">
        <v>1995</v>
      </c>
      <c r="M28" s="580">
        <v>2400</v>
      </c>
      <c r="N28" s="580">
        <v>26400</v>
      </c>
      <c r="O28" s="580">
        <v>26400</v>
      </c>
    </row>
    <row r="29" spans="1:15" ht="51" x14ac:dyDescent="0.2">
      <c r="A29" s="574" t="s">
        <v>6735</v>
      </c>
      <c r="B29" s="581" t="s">
        <v>6810</v>
      </c>
      <c r="C29" s="536" t="s">
        <v>6811</v>
      </c>
      <c r="D29" s="535">
        <v>47556677</v>
      </c>
      <c r="E29" s="534" t="s">
        <v>6738</v>
      </c>
      <c r="F29" s="535">
        <v>14150005</v>
      </c>
      <c r="G29" s="535" t="s">
        <v>6812</v>
      </c>
      <c r="H29" s="535" t="s">
        <v>554</v>
      </c>
      <c r="I29" s="535" t="s">
        <v>554</v>
      </c>
      <c r="J29" s="535" t="s">
        <v>6749</v>
      </c>
      <c r="K29" s="580">
        <v>4500</v>
      </c>
      <c r="L29" s="534" t="s">
        <v>6813</v>
      </c>
      <c r="M29" s="580">
        <v>54000</v>
      </c>
      <c r="N29" s="580">
        <v>31500</v>
      </c>
      <c r="O29" s="580" t="s">
        <v>554</v>
      </c>
    </row>
    <row r="30" spans="1:15" ht="51" x14ac:dyDescent="0.2">
      <c r="A30" s="574" t="s">
        <v>6735</v>
      </c>
      <c r="B30" s="581" t="s">
        <v>6810</v>
      </c>
      <c r="C30" s="536" t="s">
        <v>6814</v>
      </c>
      <c r="D30" s="535">
        <v>403706138</v>
      </c>
      <c r="E30" s="534" t="s">
        <v>6738</v>
      </c>
      <c r="F30" s="535" t="s">
        <v>6743</v>
      </c>
      <c r="G30" s="535" t="s">
        <v>6815</v>
      </c>
      <c r="H30" s="535" t="s">
        <v>554</v>
      </c>
      <c r="I30" s="535" t="s">
        <v>554</v>
      </c>
      <c r="J30" s="535" t="s">
        <v>6749</v>
      </c>
      <c r="K30" s="580">
        <v>1150</v>
      </c>
      <c r="L30" s="534" t="s">
        <v>6813</v>
      </c>
      <c r="M30" s="580">
        <v>13800</v>
      </c>
      <c r="N30" s="580">
        <v>8050</v>
      </c>
      <c r="O30" s="580">
        <v>24000</v>
      </c>
    </row>
    <row r="31" spans="1:15" ht="51" x14ac:dyDescent="0.2">
      <c r="A31" s="574" t="s">
        <v>6735</v>
      </c>
      <c r="B31" s="581" t="s">
        <v>6810</v>
      </c>
      <c r="C31" s="536" t="s">
        <v>6816</v>
      </c>
      <c r="D31" s="535">
        <v>41441788</v>
      </c>
      <c r="E31" s="534" t="s">
        <v>6738</v>
      </c>
      <c r="F31" s="535">
        <v>11075808</v>
      </c>
      <c r="G31" s="535" t="s">
        <v>6817</v>
      </c>
      <c r="H31" s="535" t="s">
        <v>554</v>
      </c>
      <c r="I31" s="535" t="s">
        <v>554</v>
      </c>
      <c r="J31" s="535" t="s">
        <v>6749</v>
      </c>
      <c r="K31" s="580">
        <v>5500</v>
      </c>
      <c r="L31" s="534" t="s">
        <v>6813</v>
      </c>
      <c r="M31" s="580" t="s">
        <v>554</v>
      </c>
      <c r="N31" s="580">
        <v>5500</v>
      </c>
      <c r="O31" s="580">
        <v>66000</v>
      </c>
    </row>
    <row r="32" spans="1:15" ht="51" x14ac:dyDescent="0.2">
      <c r="A32" s="574" t="s">
        <v>6735</v>
      </c>
      <c r="B32" s="540" t="s">
        <v>6818</v>
      </c>
      <c r="C32" s="575" t="s">
        <v>6819</v>
      </c>
      <c r="D32" s="539">
        <v>19670572</v>
      </c>
      <c r="E32" s="538" t="s">
        <v>6820</v>
      </c>
      <c r="F32" s="539" t="s">
        <v>6743</v>
      </c>
      <c r="G32" s="539">
        <v>70</v>
      </c>
      <c r="H32" s="539"/>
      <c r="I32" s="539"/>
      <c r="J32" s="539" t="s">
        <v>6821</v>
      </c>
      <c r="K32" s="576">
        <v>500</v>
      </c>
      <c r="L32" s="538" t="s">
        <v>6822</v>
      </c>
      <c r="M32" s="576">
        <v>6000</v>
      </c>
      <c r="N32" s="576">
        <v>6000</v>
      </c>
      <c r="O32" s="576">
        <v>7000</v>
      </c>
    </row>
    <row r="33" spans="1:15" ht="51" x14ac:dyDescent="0.2">
      <c r="A33" s="574" t="s">
        <v>6735</v>
      </c>
      <c r="B33" s="540" t="s">
        <v>6818</v>
      </c>
      <c r="C33" s="575" t="s">
        <v>6823</v>
      </c>
      <c r="D33" s="539">
        <v>19667355</v>
      </c>
      <c r="E33" s="538" t="s">
        <v>6820</v>
      </c>
      <c r="F33" s="539" t="s">
        <v>6743</v>
      </c>
      <c r="G33" s="539">
        <v>50</v>
      </c>
      <c r="H33" s="539"/>
      <c r="I33" s="539"/>
      <c r="J33" s="539" t="s">
        <v>6821</v>
      </c>
      <c r="K33" s="576">
        <v>320</v>
      </c>
      <c r="L33" s="538" t="s">
        <v>6822</v>
      </c>
      <c r="M33" s="576">
        <v>3840</v>
      </c>
      <c r="N33" s="576">
        <v>3840</v>
      </c>
      <c r="O33" s="576">
        <v>4840</v>
      </c>
    </row>
    <row r="34" spans="1:15" ht="51" x14ac:dyDescent="0.2">
      <c r="A34" s="574" t="s">
        <v>6735</v>
      </c>
      <c r="B34" s="540" t="s">
        <v>6818</v>
      </c>
      <c r="C34" s="575" t="s">
        <v>6824</v>
      </c>
      <c r="D34" s="539">
        <v>19692759</v>
      </c>
      <c r="E34" s="538" t="s">
        <v>6820</v>
      </c>
      <c r="F34" s="539" t="s">
        <v>6743</v>
      </c>
      <c r="G34" s="539">
        <v>60</v>
      </c>
      <c r="H34" s="539"/>
      <c r="I34" s="539"/>
      <c r="J34" s="539" t="s">
        <v>6821</v>
      </c>
      <c r="K34" s="576">
        <v>300</v>
      </c>
      <c r="L34" s="538" t="s">
        <v>6822</v>
      </c>
      <c r="M34" s="576">
        <v>3600</v>
      </c>
      <c r="N34" s="576">
        <v>3600</v>
      </c>
      <c r="O34" s="576">
        <v>4600</v>
      </c>
    </row>
    <row r="35" spans="1:15" ht="51" x14ac:dyDescent="0.2">
      <c r="A35" s="574" t="s">
        <v>6735</v>
      </c>
      <c r="B35" s="540" t="s">
        <v>6818</v>
      </c>
      <c r="C35" s="575" t="s">
        <v>6825</v>
      </c>
      <c r="D35" s="539">
        <v>19692518</v>
      </c>
      <c r="E35" s="538" t="s">
        <v>6820</v>
      </c>
      <c r="F35" s="539" t="s">
        <v>6743</v>
      </c>
      <c r="G35" s="539">
        <v>90</v>
      </c>
      <c r="H35" s="539"/>
      <c r="I35" s="539"/>
      <c r="J35" s="539" t="s">
        <v>6821</v>
      </c>
      <c r="K35" s="576">
        <v>600</v>
      </c>
      <c r="L35" s="538" t="s">
        <v>6822</v>
      </c>
      <c r="M35" s="576">
        <v>7200</v>
      </c>
      <c r="N35" s="576">
        <v>7200</v>
      </c>
      <c r="O35" s="576">
        <v>8200</v>
      </c>
    </row>
    <row r="36" spans="1:15" ht="51" hidden="1" x14ac:dyDescent="0.2">
      <c r="A36" s="574" t="s">
        <v>6735</v>
      </c>
      <c r="B36" s="577" t="s">
        <v>280</v>
      </c>
      <c r="C36" s="540" t="s">
        <v>395</v>
      </c>
      <c r="D36" s="539"/>
      <c r="E36" s="538"/>
      <c r="F36" s="539"/>
      <c r="G36" s="539"/>
      <c r="H36" s="539"/>
      <c r="I36" s="539"/>
      <c r="J36" s="539"/>
      <c r="K36" s="576"/>
      <c r="L36" s="538"/>
      <c r="M36" s="576"/>
      <c r="N36" s="576"/>
      <c r="O36" s="576"/>
    </row>
    <row r="37" spans="1:15" ht="51" x14ac:dyDescent="0.2">
      <c r="A37" s="574" t="s">
        <v>6735</v>
      </c>
      <c r="B37" s="540" t="s">
        <v>6826</v>
      </c>
      <c r="C37" s="540" t="s">
        <v>6827</v>
      </c>
      <c r="D37" s="539">
        <v>19424538</v>
      </c>
      <c r="E37" s="538" t="s">
        <v>6828</v>
      </c>
      <c r="F37" s="539" t="s">
        <v>6743</v>
      </c>
      <c r="G37" s="539">
        <v>420</v>
      </c>
      <c r="H37" s="539"/>
      <c r="I37" s="539"/>
      <c r="J37" s="539" t="s">
        <v>6749</v>
      </c>
      <c r="K37" s="576">
        <v>2000</v>
      </c>
      <c r="L37" s="538" t="s">
        <v>6829</v>
      </c>
      <c r="M37" s="576">
        <f>K37*12</f>
        <v>24000</v>
      </c>
      <c r="N37" s="576"/>
      <c r="O37" s="576"/>
    </row>
    <row r="38" spans="1:15" ht="51" x14ac:dyDescent="0.2">
      <c r="A38" s="574" t="s">
        <v>6735</v>
      </c>
      <c r="B38" s="540" t="s">
        <v>6826</v>
      </c>
      <c r="C38" s="540" t="s">
        <v>6827</v>
      </c>
      <c r="D38" s="539">
        <v>19424538</v>
      </c>
      <c r="E38" s="538" t="s">
        <v>6828</v>
      </c>
      <c r="F38" s="539" t="s">
        <v>6743</v>
      </c>
      <c r="G38" s="539">
        <v>420</v>
      </c>
      <c r="H38" s="539"/>
      <c r="I38" s="539"/>
      <c r="J38" s="539" t="s">
        <v>6749</v>
      </c>
      <c r="K38" s="576">
        <v>2000</v>
      </c>
      <c r="L38" s="538" t="s">
        <v>6829</v>
      </c>
      <c r="M38" s="576"/>
      <c r="N38" s="576">
        <f>K38*12</f>
        <v>24000</v>
      </c>
      <c r="O38" s="576"/>
    </row>
    <row r="39" spans="1:15" ht="51" x14ac:dyDescent="0.2">
      <c r="A39" s="574" t="s">
        <v>6735</v>
      </c>
      <c r="B39" s="540" t="s">
        <v>6826</v>
      </c>
      <c r="C39" s="540" t="s">
        <v>6830</v>
      </c>
      <c r="D39" s="539">
        <v>19416696</v>
      </c>
      <c r="E39" s="538" t="s">
        <v>6738</v>
      </c>
      <c r="F39" s="539" t="s">
        <v>6743</v>
      </c>
      <c r="G39" s="539">
        <v>180</v>
      </c>
      <c r="H39" s="539"/>
      <c r="I39" s="539"/>
      <c r="J39" s="539" t="s">
        <v>6749</v>
      </c>
      <c r="K39" s="576">
        <v>600</v>
      </c>
      <c r="L39" s="538" t="s">
        <v>6829</v>
      </c>
      <c r="M39" s="576">
        <f>K39*12</f>
        <v>7200</v>
      </c>
      <c r="N39" s="576"/>
      <c r="O39" s="576"/>
    </row>
    <row r="40" spans="1:15" ht="51" x14ac:dyDescent="0.2">
      <c r="A40" s="574" t="s">
        <v>6735</v>
      </c>
      <c r="B40" s="540" t="s">
        <v>6826</v>
      </c>
      <c r="C40" s="540" t="s">
        <v>6831</v>
      </c>
      <c r="D40" s="539">
        <v>19400304</v>
      </c>
      <c r="E40" s="538" t="s">
        <v>6738</v>
      </c>
      <c r="F40" s="539" t="s">
        <v>6743</v>
      </c>
      <c r="G40" s="539">
        <v>200</v>
      </c>
      <c r="H40" s="539"/>
      <c r="I40" s="539"/>
      <c r="J40" s="539" t="s">
        <v>6832</v>
      </c>
      <c r="K40" s="576">
        <v>1500</v>
      </c>
      <c r="L40" s="538" t="s">
        <v>6829</v>
      </c>
      <c r="M40" s="576">
        <f>K40*11</f>
        <v>16500</v>
      </c>
      <c r="N40" s="576"/>
      <c r="O40" s="576"/>
    </row>
    <row r="41" spans="1:15" ht="51" x14ac:dyDescent="0.2">
      <c r="A41" s="574" t="s">
        <v>6735</v>
      </c>
      <c r="B41" s="540" t="s">
        <v>6826</v>
      </c>
      <c r="C41" s="575" t="s">
        <v>6827</v>
      </c>
      <c r="D41" s="539">
        <v>19424538</v>
      </c>
      <c r="E41" s="538" t="s">
        <v>6828</v>
      </c>
      <c r="F41" s="539" t="s">
        <v>6743</v>
      </c>
      <c r="G41" s="539">
        <v>420</v>
      </c>
      <c r="H41" s="539"/>
      <c r="I41" s="539"/>
      <c r="J41" s="539" t="s">
        <v>6749</v>
      </c>
      <c r="K41" s="576">
        <v>2000</v>
      </c>
      <c r="L41" s="538" t="s">
        <v>6829</v>
      </c>
      <c r="M41" s="576"/>
      <c r="N41" s="576"/>
      <c r="O41" s="576">
        <v>24000</v>
      </c>
    </row>
    <row r="42" spans="1:15" ht="51" x14ac:dyDescent="0.2">
      <c r="A42" s="574" t="s">
        <v>6735</v>
      </c>
      <c r="B42" s="540" t="s">
        <v>6826</v>
      </c>
      <c r="C42" s="575" t="s">
        <v>6831</v>
      </c>
      <c r="D42" s="539">
        <v>19400304</v>
      </c>
      <c r="E42" s="538" t="s">
        <v>6738</v>
      </c>
      <c r="F42" s="539" t="s">
        <v>6743</v>
      </c>
      <c r="G42" s="539">
        <v>200</v>
      </c>
      <c r="H42" s="539"/>
      <c r="I42" s="539"/>
      <c r="J42" s="539" t="s">
        <v>6832</v>
      </c>
      <c r="K42" s="576">
        <v>1500</v>
      </c>
      <c r="L42" s="538" t="s">
        <v>6829</v>
      </c>
      <c r="M42" s="576"/>
      <c r="N42" s="576"/>
      <c r="O42" s="576">
        <v>16500</v>
      </c>
    </row>
    <row r="43" spans="1:15" ht="51" x14ac:dyDescent="0.2">
      <c r="A43" s="574" t="s">
        <v>6735</v>
      </c>
      <c r="B43" s="540" t="s">
        <v>6833</v>
      </c>
      <c r="C43" s="540" t="s">
        <v>6834</v>
      </c>
      <c r="D43" s="539"/>
      <c r="E43" s="538"/>
      <c r="F43" s="539"/>
      <c r="G43" s="539"/>
      <c r="H43" s="539"/>
      <c r="I43" s="539"/>
      <c r="J43" s="539" t="s">
        <v>6749</v>
      </c>
      <c r="K43" s="576">
        <v>510</v>
      </c>
      <c r="L43" s="538" t="s">
        <v>6829</v>
      </c>
      <c r="M43" s="576"/>
      <c r="N43" s="576"/>
      <c r="O43" s="576">
        <f>K43*12</f>
        <v>6120</v>
      </c>
    </row>
    <row r="44" spans="1:15" ht="51" x14ac:dyDescent="0.2">
      <c r="A44" s="574" t="s">
        <v>6735</v>
      </c>
      <c r="B44" s="581" t="s">
        <v>6835</v>
      </c>
      <c r="C44" s="536" t="s">
        <v>6836</v>
      </c>
      <c r="D44" s="535">
        <v>10982371</v>
      </c>
      <c r="E44" s="534" t="s">
        <v>6820</v>
      </c>
      <c r="F44" s="535" t="s">
        <v>6743</v>
      </c>
      <c r="G44" s="535">
        <v>100</v>
      </c>
      <c r="H44" s="535" t="s">
        <v>395</v>
      </c>
      <c r="I44" s="535" t="s">
        <v>395</v>
      </c>
      <c r="J44" s="535" t="s">
        <v>6837</v>
      </c>
      <c r="K44" s="580">
        <v>300</v>
      </c>
      <c r="L44" s="534" t="s">
        <v>6838</v>
      </c>
      <c r="M44" s="580">
        <v>2021</v>
      </c>
      <c r="N44" s="580">
        <v>3600</v>
      </c>
      <c r="O44" s="580">
        <v>3600</v>
      </c>
    </row>
    <row r="45" spans="1:15" ht="51" x14ac:dyDescent="0.2">
      <c r="A45" s="574" t="s">
        <v>6735</v>
      </c>
      <c r="B45" s="581" t="s">
        <v>6835</v>
      </c>
      <c r="C45" s="536" t="s">
        <v>6839</v>
      </c>
      <c r="D45" s="535">
        <v>10184261</v>
      </c>
      <c r="E45" s="534" t="s">
        <v>6820</v>
      </c>
      <c r="F45" s="535" t="s">
        <v>6743</v>
      </c>
      <c r="G45" s="535">
        <v>130</v>
      </c>
      <c r="H45" s="535" t="s">
        <v>395</v>
      </c>
      <c r="I45" s="535" t="s">
        <v>395</v>
      </c>
      <c r="J45" s="535" t="s">
        <v>6749</v>
      </c>
      <c r="K45" s="580">
        <v>800</v>
      </c>
      <c r="L45" s="534" t="s">
        <v>6838</v>
      </c>
      <c r="M45" s="580">
        <v>2021</v>
      </c>
      <c r="N45" s="580">
        <v>9600</v>
      </c>
      <c r="O45" s="580">
        <v>9600</v>
      </c>
    </row>
    <row r="46" spans="1:15" ht="51" x14ac:dyDescent="0.2">
      <c r="A46" s="574" t="s">
        <v>6735</v>
      </c>
      <c r="B46" s="581" t="s">
        <v>6835</v>
      </c>
      <c r="C46" s="536" t="s">
        <v>6836</v>
      </c>
      <c r="D46" s="535">
        <v>10982371</v>
      </c>
      <c r="E46" s="534" t="s">
        <v>6820</v>
      </c>
      <c r="F46" s="535" t="s">
        <v>6743</v>
      </c>
      <c r="G46" s="535">
        <v>100</v>
      </c>
      <c r="H46" s="535" t="s">
        <v>395</v>
      </c>
      <c r="I46" s="535" t="s">
        <v>395</v>
      </c>
      <c r="J46" s="535" t="s">
        <v>6837</v>
      </c>
      <c r="K46" s="580">
        <v>450</v>
      </c>
      <c r="L46" s="534" t="s">
        <v>6838</v>
      </c>
      <c r="M46" s="580">
        <v>2021</v>
      </c>
      <c r="N46" s="580">
        <v>5400</v>
      </c>
      <c r="O46" s="580">
        <v>5400</v>
      </c>
    </row>
    <row r="47" spans="1:15" ht="51" x14ac:dyDescent="0.2">
      <c r="A47" s="574" t="s">
        <v>6735</v>
      </c>
      <c r="B47" s="581" t="s">
        <v>6835</v>
      </c>
      <c r="C47" s="536" t="s">
        <v>6840</v>
      </c>
      <c r="D47" s="535">
        <v>72452961</v>
      </c>
      <c r="E47" s="534" t="s">
        <v>6820</v>
      </c>
      <c r="F47" s="535" t="s">
        <v>6743</v>
      </c>
      <c r="G47" s="535" t="s">
        <v>6841</v>
      </c>
      <c r="H47" s="535" t="s">
        <v>395</v>
      </c>
      <c r="I47" s="535" t="s">
        <v>395</v>
      </c>
      <c r="J47" s="535" t="s">
        <v>6749</v>
      </c>
      <c r="K47" s="580">
        <v>800</v>
      </c>
      <c r="L47" s="534" t="s">
        <v>6838</v>
      </c>
      <c r="M47" s="580">
        <v>2022</v>
      </c>
      <c r="N47" s="580">
        <v>9600</v>
      </c>
      <c r="O47" s="580">
        <v>9600</v>
      </c>
    </row>
    <row r="48" spans="1:15" ht="51" x14ac:dyDescent="0.2">
      <c r="A48" s="574" t="s">
        <v>6735</v>
      </c>
      <c r="B48" s="581" t="s">
        <v>6835</v>
      </c>
      <c r="C48" s="536" t="s">
        <v>6836</v>
      </c>
      <c r="D48" s="535">
        <v>10982371</v>
      </c>
      <c r="E48" s="534" t="s">
        <v>6820</v>
      </c>
      <c r="F48" s="535" t="s">
        <v>6743</v>
      </c>
      <c r="G48" s="535">
        <v>100</v>
      </c>
      <c r="H48" s="535" t="s">
        <v>395</v>
      </c>
      <c r="I48" s="535" t="s">
        <v>395</v>
      </c>
      <c r="J48" s="535" t="s">
        <v>6749</v>
      </c>
      <c r="K48" s="580">
        <v>400</v>
      </c>
      <c r="L48" s="534" t="s">
        <v>6838</v>
      </c>
      <c r="M48" s="580">
        <v>2022</v>
      </c>
      <c r="N48" s="580">
        <v>4800</v>
      </c>
      <c r="O48" s="580">
        <v>4800</v>
      </c>
    </row>
    <row r="49" spans="1:26" ht="51" x14ac:dyDescent="0.2">
      <c r="A49" s="574" t="s">
        <v>6735</v>
      </c>
      <c r="B49" s="581" t="s">
        <v>6842</v>
      </c>
      <c r="C49" s="536" t="s">
        <v>6839</v>
      </c>
      <c r="D49" s="535">
        <v>10184261</v>
      </c>
      <c r="E49" s="534" t="s">
        <v>6820</v>
      </c>
      <c r="F49" s="535" t="s">
        <v>6743</v>
      </c>
      <c r="G49" s="535">
        <v>130</v>
      </c>
      <c r="H49" s="535" t="s">
        <v>395</v>
      </c>
      <c r="I49" s="535" t="s">
        <v>395</v>
      </c>
      <c r="J49" s="535" t="s">
        <v>6749</v>
      </c>
      <c r="K49" s="580">
        <v>800</v>
      </c>
      <c r="L49" s="534" t="s">
        <v>6838</v>
      </c>
      <c r="M49" s="580">
        <v>2022</v>
      </c>
      <c r="N49" s="580">
        <v>9600</v>
      </c>
      <c r="O49" s="580">
        <v>9600</v>
      </c>
    </row>
    <row r="50" spans="1:26" ht="51" hidden="1" x14ac:dyDescent="0.2">
      <c r="A50" s="574" t="s">
        <v>6735</v>
      </c>
      <c r="B50" s="577" t="s">
        <v>283</v>
      </c>
      <c r="C50" s="540" t="s">
        <v>395</v>
      </c>
      <c r="D50" s="539"/>
      <c r="E50" s="538"/>
      <c r="F50" s="539"/>
      <c r="G50" s="539"/>
      <c r="H50" s="539"/>
      <c r="I50" s="539"/>
      <c r="J50" s="539"/>
      <c r="K50" s="576"/>
      <c r="L50" s="538"/>
      <c r="M50" s="576"/>
      <c r="N50" s="576"/>
      <c r="O50" s="576"/>
    </row>
    <row r="51" spans="1:26" ht="51" x14ac:dyDescent="0.2">
      <c r="A51" s="574" t="s">
        <v>6735</v>
      </c>
      <c r="B51" s="540" t="s">
        <v>6843</v>
      </c>
      <c r="C51" s="536" t="s">
        <v>6844</v>
      </c>
      <c r="D51" s="535">
        <v>43055969</v>
      </c>
      <c r="E51" s="534" t="s">
        <v>6828</v>
      </c>
      <c r="F51" s="535" t="s">
        <v>6743</v>
      </c>
      <c r="G51" s="535">
        <v>411</v>
      </c>
      <c r="H51" s="535"/>
      <c r="I51" s="535"/>
      <c r="J51" s="535" t="s">
        <v>6749</v>
      </c>
      <c r="K51" s="580">
        <v>2000</v>
      </c>
      <c r="L51" s="534" t="s">
        <v>6845</v>
      </c>
      <c r="M51" s="580">
        <v>24000</v>
      </c>
      <c r="N51" s="580">
        <v>26000</v>
      </c>
      <c r="O51" s="580">
        <v>36000</v>
      </c>
    </row>
    <row r="52" spans="1:26" ht="51" x14ac:dyDescent="0.2">
      <c r="A52" s="574" t="s">
        <v>6735</v>
      </c>
      <c r="B52" s="540" t="s">
        <v>6843</v>
      </c>
      <c r="C52" s="582" t="s">
        <v>6846</v>
      </c>
      <c r="D52" s="535">
        <v>19076578</v>
      </c>
      <c r="E52" s="534" t="s">
        <v>6828</v>
      </c>
      <c r="F52" s="535" t="s">
        <v>6743</v>
      </c>
      <c r="G52" s="535" t="s">
        <v>6847</v>
      </c>
      <c r="H52" s="535"/>
      <c r="I52" s="535"/>
      <c r="J52" s="535" t="s">
        <v>6749</v>
      </c>
      <c r="K52" s="580">
        <v>800</v>
      </c>
      <c r="L52" s="534" t="s">
        <v>6845</v>
      </c>
      <c r="M52" s="580" t="s">
        <v>6848</v>
      </c>
      <c r="N52" s="580">
        <v>9600</v>
      </c>
      <c r="O52" s="580">
        <v>12000</v>
      </c>
    </row>
    <row r="53" spans="1:26" ht="51" x14ac:dyDescent="0.2">
      <c r="A53" s="574" t="s">
        <v>6735</v>
      </c>
      <c r="B53" s="540" t="s">
        <v>6843</v>
      </c>
      <c r="C53" s="536" t="s">
        <v>6849</v>
      </c>
      <c r="D53" s="535">
        <v>19084896</v>
      </c>
      <c r="E53" s="534" t="s">
        <v>6828</v>
      </c>
      <c r="F53" s="535" t="s">
        <v>6743</v>
      </c>
      <c r="G53" s="535">
        <v>144</v>
      </c>
      <c r="H53" s="535"/>
      <c r="I53" s="535"/>
      <c r="J53" s="535" t="s">
        <v>6749</v>
      </c>
      <c r="K53" s="580">
        <v>200</v>
      </c>
      <c r="L53" s="534" t="s">
        <v>6845</v>
      </c>
      <c r="M53" s="580">
        <v>2400</v>
      </c>
      <c r="N53" s="580">
        <v>2400</v>
      </c>
      <c r="O53" s="580">
        <v>3600</v>
      </c>
    </row>
    <row r="54" spans="1:26" ht="51" x14ac:dyDescent="0.2">
      <c r="A54" s="574" t="s">
        <v>6735</v>
      </c>
      <c r="B54" s="540" t="s">
        <v>6850</v>
      </c>
      <c r="C54" s="540" t="s">
        <v>6851</v>
      </c>
      <c r="D54" s="539">
        <v>32941989</v>
      </c>
      <c r="E54" s="538" t="s">
        <v>6828</v>
      </c>
      <c r="F54" s="539"/>
      <c r="G54" s="539"/>
      <c r="H54" s="539"/>
      <c r="I54" s="539"/>
      <c r="J54" s="539" t="s">
        <v>6749</v>
      </c>
      <c r="K54" s="576">
        <v>2550</v>
      </c>
      <c r="L54" s="538" t="s">
        <v>6852</v>
      </c>
      <c r="M54" s="576">
        <v>30600</v>
      </c>
      <c r="N54" s="576">
        <v>30600</v>
      </c>
      <c r="O54" s="576"/>
      <c r="P54" s="583" t="s">
        <v>6853</v>
      </c>
    </row>
    <row r="55" spans="1:26" ht="51" x14ac:dyDescent="0.2">
      <c r="A55" s="574" t="s">
        <v>6735</v>
      </c>
      <c r="B55" s="540" t="s">
        <v>6850</v>
      </c>
      <c r="C55" s="540" t="s">
        <v>6854</v>
      </c>
      <c r="D55" s="539">
        <v>45110044</v>
      </c>
      <c r="E55" s="538" t="s">
        <v>6828</v>
      </c>
      <c r="F55" s="539"/>
      <c r="G55" s="539"/>
      <c r="H55" s="539"/>
      <c r="I55" s="539"/>
      <c r="J55" s="539" t="s">
        <v>6749</v>
      </c>
      <c r="K55" s="576">
        <v>1700</v>
      </c>
      <c r="L55" s="538" t="s">
        <v>6852</v>
      </c>
      <c r="M55" s="576">
        <v>20400</v>
      </c>
      <c r="N55" s="576">
        <v>20400</v>
      </c>
      <c r="O55" s="576"/>
    </row>
    <row r="56" spans="1:26" ht="51" x14ac:dyDescent="0.2">
      <c r="A56" s="574" t="s">
        <v>6735</v>
      </c>
      <c r="B56" s="540" t="s">
        <v>6855</v>
      </c>
      <c r="C56" s="582" t="s">
        <v>1942</v>
      </c>
      <c r="D56" s="535">
        <v>18109361</v>
      </c>
      <c r="E56" s="538" t="s">
        <v>6820</v>
      </c>
      <c r="F56" s="539"/>
      <c r="G56" s="539"/>
      <c r="H56" s="539"/>
      <c r="I56" s="539"/>
      <c r="J56" s="539" t="s">
        <v>6749</v>
      </c>
      <c r="K56" s="576">
        <v>6500</v>
      </c>
      <c r="L56" s="538" t="s">
        <v>1995</v>
      </c>
      <c r="M56" s="576">
        <v>78000</v>
      </c>
      <c r="N56" s="576" t="s">
        <v>1941</v>
      </c>
      <c r="O56" s="576">
        <v>78000</v>
      </c>
      <c r="P56" s="584"/>
      <c r="Q56" s="584"/>
      <c r="R56" s="584"/>
      <c r="S56" s="584"/>
      <c r="T56" s="584"/>
      <c r="U56" s="584"/>
      <c r="V56" s="584"/>
      <c r="W56" s="584"/>
      <c r="X56" s="584"/>
      <c r="Y56" s="584"/>
      <c r="Z56" s="584"/>
    </row>
    <row r="57" spans="1:26" ht="51" x14ac:dyDescent="0.2">
      <c r="A57" s="574" t="s">
        <v>6735</v>
      </c>
      <c r="B57" s="581" t="s">
        <v>6856</v>
      </c>
      <c r="C57" s="536" t="s">
        <v>6857</v>
      </c>
      <c r="D57" s="535">
        <v>18164023</v>
      </c>
      <c r="E57" s="534" t="s">
        <v>6820</v>
      </c>
      <c r="F57" s="535"/>
      <c r="G57" s="535">
        <v>700</v>
      </c>
      <c r="H57" s="535"/>
      <c r="I57" s="535"/>
      <c r="J57" s="535" t="s">
        <v>6749</v>
      </c>
      <c r="K57" s="580">
        <v>6000</v>
      </c>
      <c r="L57" s="534" t="s">
        <v>1995</v>
      </c>
      <c r="M57" s="580">
        <v>72000</v>
      </c>
      <c r="N57" s="580">
        <v>72000</v>
      </c>
      <c r="O57" s="580">
        <v>72000</v>
      </c>
    </row>
    <row r="58" spans="1:26" ht="51" x14ac:dyDescent="0.2">
      <c r="A58" s="574" t="s">
        <v>6735</v>
      </c>
      <c r="B58" s="581" t="s">
        <v>6856</v>
      </c>
      <c r="C58" s="536" t="s">
        <v>6858</v>
      </c>
      <c r="D58" s="535">
        <v>181510973</v>
      </c>
      <c r="E58" s="534" t="s">
        <v>6820</v>
      </c>
      <c r="F58" s="535"/>
      <c r="G58" s="535">
        <v>200</v>
      </c>
      <c r="H58" s="535"/>
      <c r="I58" s="535"/>
      <c r="J58" s="535" t="s">
        <v>6859</v>
      </c>
      <c r="K58" s="580">
        <v>1500</v>
      </c>
      <c r="L58" s="534" t="s">
        <v>1995</v>
      </c>
      <c r="M58" s="580">
        <v>18000</v>
      </c>
      <c r="N58" s="580">
        <v>18000</v>
      </c>
      <c r="O58" s="580">
        <v>18000</v>
      </c>
    </row>
    <row r="59" spans="1:26" ht="51" x14ac:dyDescent="0.2">
      <c r="A59" s="582" t="s">
        <v>6735</v>
      </c>
      <c r="B59" s="540" t="s">
        <v>6860</v>
      </c>
      <c r="C59" s="540" t="s">
        <v>6861</v>
      </c>
      <c r="D59" s="539">
        <v>17849529</v>
      </c>
      <c r="E59" s="538" t="s">
        <v>6828</v>
      </c>
      <c r="F59" s="539"/>
      <c r="G59" s="539"/>
      <c r="H59" s="539"/>
      <c r="I59" s="539"/>
      <c r="J59" s="539" t="s">
        <v>6739</v>
      </c>
      <c r="K59" s="576">
        <v>5400</v>
      </c>
      <c r="L59" s="538" t="s">
        <v>6862</v>
      </c>
      <c r="M59" s="576">
        <v>64800</v>
      </c>
      <c r="N59" s="576">
        <v>64800</v>
      </c>
      <c r="O59" s="576">
        <v>64800</v>
      </c>
      <c r="P59" s="585"/>
      <c r="Q59" s="585"/>
      <c r="R59" s="585"/>
      <c r="S59" s="585"/>
      <c r="T59" s="585"/>
      <c r="U59" s="585"/>
      <c r="V59" s="585"/>
      <c r="W59" s="585"/>
      <c r="X59" s="585"/>
      <c r="Y59" s="585"/>
      <c r="Z59" s="585"/>
    </row>
    <row r="60" spans="1:26" ht="51" hidden="1" x14ac:dyDescent="0.2">
      <c r="A60" s="582" t="s">
        <v>6735</v>
      </c>
      <c r="B60" s="540" t="s">
        <v>6863</v>
      </c>
      <c r="C60" s="540" t="s">
        <v>395</v>
      </c>
      <c r="D60" s="539"/>
      <c r="E60" s="538"/>
      <c r="F60" s="539"/>
      <c r="G60" s="539"/>
      <c r="H60" s="539"/>
      <c r="I60" s="539"/>
      <c r="J60" s="539"/>
      <c r="K60" s="576"/>
      <c r="L60" s="538"/>
      <c r="M60" s="576"/>
      <c r="N60" s="576"/>
      <c r="O60" s="576"/>
    </row>
    <row r="61" spans="1:26" ht="51" hidden="1" x14ac:dyDescent="0.2">
      <c r="A61" s="582" t="s">
        <v>6735</v>
      </c>
      <c r="B61" s="540" t="s">
        <v>6864</v>
      </c>
      <c r="C61" s="540" t="s">
        <v>395</v>
      </c>
      <c r="D61" s="539"/>
      <c r="E61" s="538"/>
      <c r="F61" s="539"/>
      <c r="G61" s="539"/>
      <c r="H61" s="539"/>
      <c r="I61" s="539"/>
      <c r="J61" s="539"/>
      <c r="K61" s="576"/>
      <c r="L61" s="538"/>
      <c r="M61" s="576"/>
      <c r="N61" s="576"/>
      <c r="O61" s="576"/>
    </row>
    <row r="62" spans="1:26" ht="51" x14ac:dyDescent="0.2">
      <c r="A62" s="574" t="s">
        <v>6735</v>
      </c>
      <c r="B62" s="540" t="s">
        <v>6865</v>
      </c>
      <c r="C62" s="540" t="s">
        <v>6866</v>
      </c>
      <c r="D62" s="539">
        <v>29352619</v>
      </c>
      <c r="E62" s="538" t="s">
        <v>6820</v>
      </c>
      <c r="F62" s="539"/>
      <c r="G62" s="539">
        <v>480</v>
      </c>
      <c r="H62" s="539"/>
      <c r="I62" s="539"/>
      <c r="J62" s="539" t="s">
        <v>6749</v>
      </c>
      <c r="K62" s="576">
        <v>4800</v>
      </c>
      <c r="L62" s="538" t="s">
        <v>1995</v>
      </c>
      <c r="M62" s="576">
        <v>57600</v>
      </c>
      <c r="N62" s="576"/>
      <c r="O62" s="576"/>
    </row>
    <row r="63" spans="1:26" ht="51" x14ac:dyDescent="0.2">
      <c r="A63" s="574" t="s">
        <v>6735</v>
      </c>
      <c r="B63" s="540" t="s">
        <v>6865</v>
      </c>
      <c r="C63" s="540" t="s">
        <v>6867</v>
      </c>
      <c r="D63" s="539">
        <v>18097487</v>
      </c>
      <c r="E63" s="538" t="s">
        <v>6820</v>
      </c>
      <c r="F63" s="539"/>
      <c r="G63" s="539">
        <v>445</v>
      </c>
      <c r="H63" s="539"/>
      <c r="I63" s="539"/>
      <c r="J63" s="539" t="s">
        <v>6749</v>
      </c>
      <c r="K63" s="576">
        <v>3150</v>
      </c>
      <c r="L63" s="538" t="s">
        <v>1995</v>
      </c>
      <c r="M63" s="576">
        <v>37800</v>
      </c>
      <c r="N63" s="576"/>
      <c r="O63" s="576"/>
    </row>
    <row r="64" spans="1:26" ht="51" x14ac:dyDescent="0.2">
      <c r="A64" s="574" t="s">
        <v>6735</v>
      </c>
      <c r="B64" s="540" t="s">
        <v>6865</v>
      </c>
      <c r="C64" s="540" t="s">
        <v>6868</v>
      </c>
      <c r="D64" s="539">
        <v>18010626</v>
      </c>
      <c r="E64" s="538" t="s">
        <v>6820</v>
      </c>
      <c r="F64" s="539"/>
      <c r="G64" s="539">
        <v>450</v>
      </c>
      <c r="H64" s="539"/>
      <c r="I64" s="539"/>
      <c r="J64" s="539" t="s">
        <v>6749</v>
      </c>
      <c r="K64" s="576">
        <v>3400</v>
      </c>
      <c r="L64" s="538" t="s">
        <v>1995</v>
      </c>
      <c r="M64" s="576">
        <v>40800</v>
      </c>
      <c r="N64" s="576"/>
      <c r="O64" s="576"/>
    </row>
    <row r="65" spans="1:26" ht="51" x14ac:dyDescent="0.2">
      <c r="A65" s="574" t="s">
        <v>6735</v>
      </c>
      <c r="B65" s="540" t="s">
        <v>6865</v>
      </c>
      <c r="C65" s="540" t="s">
        <v>6869</v>
      </c>
      <c r="D65" s="539">
        <v>10477582</v>
      </c>
      <c r="E65" s="538" t="s">
        <v>6820</v>
      </c>
      <c r="F65" s="539"/>
      <c r="G65" s="539">
        <v>430</v>
      </c>
      <c r="H65" s="539"/>
      <c r="I65" s="539"/>
      <c r="J65" s="539" t="s">
        <v>6749</v>
      </c>
      <c r="K65" s="576">
        <v>8000</v>
      </c>
      <c r="L65" s="538" t="s">
        <v>1995</v>
      </c>
      <c r="M65" s="576">
        <v>9600</v>
      </c>
      <c r="N65" s="576"/>
      <c r="O65" s="576"/>
    </row>
    <row r="66" spans="1:26" ht="51" x14ac:dyDescent="0.2">
      <c r="A66" s="574" t="s">
        <v>6735</v>
      </c>
      <c r="B66" s="540" t="s">
        <v>6865</v>
      </c>
      <c r="C66" s="540" t="s">
        <v>6870</v>
      </c>
      <c r="D66" s="539">
        <v>17839706</v>
      </c>
      <c r="E66" s="538" t="s">
        <v>6820</v>
      </c>
      <c r="F66" s="539"/>
      <c r="G66" s="539">
        <v>1800</v>
      </c>
      <c r="H66" s="539"/>
      <c r="I66" s="539"/>
      <c r="J66" s="539" t="s">
        <v>6749</v>
      </c>
      <c r="K66" s="576">
        <v>23138</v>
      </c>
      <c r="L66" s="538" t="s">
        <v>1995</v>
      </c>
      <c r="M66" s="580"/>
      <c r="N66" s="580">
        <v>277666</v>
      </c>
      <c r="O66" s="580">
        <v>277666</v>
      </c>
    </row>
    <row r="67" spans="1:26" ht="51" x14ac:dyDescent="0.2">
      <c r="A67" s="574" t="s">
        <v>6735</v>
      </c>
      <c r="B67" s="540" t="s">
        <v>6871</v>
      </c>
      <c r="C67" s="536" t="s">
        <v>6872</v>
      </c>
      <c r="D67" s="535">
        <v>11046092</v>
      </c>
      <c r="E67" s="534" t="s">
        <v>6820</v>
      </c>
      <c r="F67" s="534" t="s">
        <v>6873</v>
      </c>
      <c r="G67" s="535"/>
      <c r="H67" s="535"/>
      <c r="I67" s="535"/>
      <c r="J67" s="535" t="s">
        <v>6874</v>
      </c>
      <c r="K67" s="580">
        <v>2900</v>
      </c>
      <c r="L67" s="534" t="s">
        <v>6875</v>
      </c>
      <c r="M67" s="580">
        <v>34800</v>
      </c>
      <c r="N67" s="580"/>
      <c r="O67" s="580"/>
    </row>
    <row r="68" spans="1:26" ht="51" x14ac:dyDescent="0.2">
      <c r="A68" s="574" t="s">
        <v>6735</v>
      </c>
      <c r="B68" s="540" t="s">
        <v>6871</v>
      </c>
      <c r="C68" s="536" t="s">
        <v>6872</v>
      </c>
      <c r="D68" s="535">
        <v>11046092</v>
      </c>
      <c r="E68" s="534" t="s">
        <v>6820</v>
      </c>
      <c r="F68" s="534" t="s">
        <v>6876</v>
      </c>
      <c r="G68" s="535"/>
      <c r="H68" s="535"/>
      <c r="I68" s="535"/>
      <c r="J68" s="535" t="s">
        <v>6749</v>
      </c>
      <c r="K68" s="580">
        <v>2500</v>
      </c>
      <c r="L68" s="534" t="s">
        <v>6875</v>
      </c>
      <c r="M68" s="580">
        <v>30000</v>
      </c>
      <c r="N68" s="580"/>
      <c r="O68" s="580"/>
    </row>
    <row r="69" spans="1:26" ht="51" x14ac:dyDescent="0.2">
      <c r="A69" s="574" t="s">
        <v>6735</v>
      </c>
      <c r="B69" s="540" t="s">
        <v>6871</v>
      </c>
      <c r="C69" s="536" t="s">
        <v>6872</v>
      </c>
      <c r="D69" s="535">
        <v>11046292</v>
      </c>
      <c r="E69" s="534" t="s">
        <v>6820</v>
      </c>
      <c r="F69" s="535" t="s">
        <v>6877</v>
      </c>
      <c r="G69" s="535"/>
      <c r="H69" s="535"/>
      <c r="I69" s="535"/>
      <c r="J69" s="535" t="s">
        <v>6878</v>
      </c>
      <c r="K69" s="580">
        <v>3200</v>
      </c>
      <c r="L69" s="534" t="s">
        <v>6875</v>
      </c>
      <c r="M69" s="580">
        <v>38400</v>
      </c>
      <c r="N69" s="580"/>
      <c r="O69" s="580"/>
    </row>
    <row r="70" spans="1:26" s="549" customFormat="1" ht="76.5" x14ac:dyDescent="0.25">
      <c r="A70" s="582" t="s">
        <v>6735</v>
      </c>
      <c r="B70" s="540" t="s">
        <v>6871</v>
      </c>
      <c r="C70" s="536" t="s">
        <v>6872</v>
      </c>
      <c r="D70" s="535">
        <v>11046292</v>
      </c>
      <c r="E70" s="534" t="s">
        <v>6820</v>
      </c>
      <c r="F70" s="534" t="s">
        <v>6879</v>
      </c>
      <c r="G70" s="535"/>
      <c r="H70" s="535"/>
      <c r="I70" s="535"/>
      <c r="J70" s="535" t="s">
        <v>6874</v>
      </c>
      <c r="K70" s="580">
        <v>11000</v>
      </c>
      <c r="L70" s="534" t="s">
        <v>6875</v>
      </c>
      <c r="M70" s="580"/>
      <c r="N70" s="580">
        <v>99000</v>
      </c>
      <c r="O70" s="580">
        <v>132000</v>
      </c>
    </row>
    <row r="71" spans="1:26" ht="51" hidden="1" x14ac:dyDescent="0.2">
      <c r="A71" s="574" t="s">
        <v>6735</v>
      </c>
      <c r="B71" s="577" t="s">
        <v>291</v>
      </c>
      <c r="C71" s="540" t="s">
        <v>395</v>
      </c>
      <c r="D71" s="539"/>
      <c r="E71" s="538"/>
      <c r="F71" s="539"/>
      <c r="G71" s="539"/>
      <c r="H71" s="539"/>
      <c r="I71" s="539"/>
      <c r="J71" s="539"/>
      <c r="K71" s="576"/>
      <c r="L71" s="538"/>
      <c r="M71" s="576"/>
      <c r="N71" s="576"/>
      <c r="O71" s="576"/>
    </row>
    <row r="72" spans="1:26" ht="51" x14ac:dyDescent="0.2">
      <c r="A72" s="574" t="s">
        <v>6735</v>
      </c>
      <c r="B72" s="577" t="s">
        <v>292</v>
      </c>
      <c r="C72" s="540" t="s">
        <v>1942</v>
      </c>
      <c r="D72" s="539">
        <v>18109361</v>
      </c>
      <c r="E72" s="538" t="s">
        <v>6738</v>
      </c>
      <c r="F72" s="539"/>
      <c r="G72" s="539"/>
      <c r="H72" s="539"/>
      <c r="I72" s="539"/>
      <c r="J72" s="539" t="s">
        <v>6749</v>
      </c>
      <c r="K72" s="576">
        <v>6500</v>
      </c>
      <c r="L72" s="538" t="s">
        <v>1995</v>
      </c>
      <c r="M72" s="576" t="s">
        <v>866</v>
      </c>
      <c r="N72" s="576">
        <v>71.5</v>
      </c>
      <c r="O72" s="576" t="s">
        <v>866</v>
      </c>
    </row>
    <row r="73" spans="1:26" ht="51" hidden="1" x14ac:dyDescent="0.2">
      <c r="A73" s="574" t="s">
        <v>6735</v>
      </c>
      <c r="B73" s="577" t="s">
        <v>293</v>
      </c>
      <c r="C73" s="540" t="s">
        <v>395</v>
      </c>
      <c r="D73" s="539" t="s">
        <v>395</v>
      </c>
      <c r="E73" s="538" t="s">
        <v>395</v>
      </c>
      <c r="F73" s="539" t="s">
        <v>395</v>
      </c>
      <c r="G73" s="539" t="s">
        <v>395</v>
      </c>
      <c r="H73" s="539" t="s">
        <v>395</v>
      </c>
      <c r="I73" s="539" t="s">
        <v>395</v>
      </c>
      <c r="J73" s="539" t="s">
        <v>395</v>
      </c>
      <c r="K73" s="576" t="s">
        <v>395</v>
      </c>
      <c r="L73" s="538" t="s">
        <v>395</v>
      </c>
      <c r="M73" s="576" t="s">
        <v>395</v>
      </c>
      <c r="N73" s="576" t="s">
        <v>395</v>
      </c>
      <c r="O73" s="576" t="s">
        <v>395</v>
      </c>
    </row>
    <row r="74" spans="1:26" ht="51" hidden="1" x14ac:dyDescent="0.2">
      <c r="A74" s="574" t="s">
        <v>6735</v>
      </c>
      <c r="B74" s="577" t="s">
        <v>294</v>
      </c>
      <c r="C74" s="540" t="s">
        <v>395</v>
      </c>
      <c r="D74" s="539" t="s">
        <v>395</v>
      </c>
      <c r="E74" s="538" t="s">
        <v>395</v>
      </c>
      <c r="F74" s="539" t="s">
        <v>395</v>
      </c>
      <c r="G74" s="539" t="s">
        <v>395</v>
      </c>
      <c r="H74" s="539" t="s">
        <v>395</v>
      </c>
      <c r="I74" s="539" t="s">
        <v>395</v>
      </c>
      <c r="J74" s="539" t="s">
        <v>395</v>
      </c>
      <c r="K74" s="576" t="s">
        <v>395</v>
      </c>
      <c r="L74" s="538" t="s">
        <v>395</v>
      </c>
      <c r="M74" s="576" t="s">
        <v>395</v>
      </c>
      <c r="N74" s="576" t="s">
        <v>395</v>
      </c>
      <c r="O74" s="576" t="s">
        <v>395</v>
      </c>
    </row>
    <row r="75" spans="1:26" ht="51" x14ac:dyDescent="0.2">
      <c r="A75" s="574" t="s">
        <v>6735</v>
      </c>
      <c r="B75" s="540" t="s">
        <v>6880</v>
      </c>
      <c r="C75" s="540" t="s">
        <v>6881</v>
      </c>
      <c r="D75" s="539">
        <v>19531707</v>
      </c>
      <c r="E75" s="538" t="s">
        <v>6738</v>
      </c>
      <c r="F75" s="539"/>
      <c r="G75" s="539">
        <v>300</v>
      </c>
      <c r="H75" s="539"/>
      <c r="I75" s="539"/>
      <c r="J75" s="539" t="s">
        <v>6882</v>
      </c>
      <c r="K75" s="576">
        <v>3500</v>
      </c>
      <c r="L75" s="538" t="s">
        <v>6883</v>
      </c>
      <c r="M75" s="576" t="s">
        <v>1089</v>
      </c>
      <c r="N75" s="576" t="s">
        <v>1089</v>
      </c>
      <c r="O75" s="576" t="s">
        <v>4007</v>
      </c>
    </row>
    <row r="76" spans="1:26" ht="51" x14ac:dyDescent="0.2">
      <c r="A76" s="574" t="s">
        <v>6735</v>
      </c>
      <c r="B76" s="540" t="s">
        <v>6880</v>
      </c>
      <c r="C76" s="540" t="s">
        <v>6884</v>
      </c>
      <c r="D76" s="539">
        <v>41830124</v>
      </c>
      <c r="E76" s="538" t="s">
        <v>6738</v>
      </c>
      <c r="F76" s="539" t="s">
        <v>6885</v>
      </c>
      <c r="G76" s="539" t="s">
        <v>6886</v>
      </c>
      <c r="H76" s="539"/>
      <c r="I76" s="539"/>
      <c r="J76" s="539" t="s">
        <v>6749</v>
      </c>
      <c r="K76" s="576">
        <v>3500</v>
      </c>
      <c r="L76" s="538" t="s">
        <v>6883</v>
      </c>
      <c r="M76" s="576" t="s">
        <v>4007</v>
      </c>
      <c r="N76" s="576" t="s">
        <v>4007</v>
      </c>
      <c r="O76" s="576" t="s">
        <v>4007</v>
      </c>
    </row>
    <row r="77" spans="1:26" ht="51" x14ac:dyDescent="0.2">
      <c r="A77" s="574" t="s">
        <v>6735</v>
      </c>
      <c r="B77" s="577" t="s">
        <v>296</v>
      </c>
      <c r="C77" s="540"/>
      <c r="D77" s="539"/>
      <c r="E77" s="538" t="s">
        <v>6738</v>
      </c>
      <c r="F77" s="539"/>
      <c r="G77" s="539" t="s">
        <v>6887</v>
      </c>
      <c r="H77" s="539"/>
      <c r="I77" s="539"/>
      <c r="J77" s="539" t="s">
        <v>6749</v>
      </c>
      <c r="K77" s="576">
        <v>2000</v>
      </c>
      <c r="L77" s="538" t="s">
        <v>1995</v>
      </c>
      <c r="M77" s="576">
        <v>2000</v>
      </c>
      <c r="N77" s="576">
        <v>24000</v>
      </c>
      <c r="O77" s="576" t="s">
        <v>395</v>
      </c>
      <c r="P77" s="586"/>
      <c r="Q77" s="586"/>
      <c r="R77" s="586"/>
      <c r="S77" s="586"/>
      <c r="T77" s="586"/>
      <c r="U77" s="586"/>
      <c r="V77" s="586"/>
      <c r="W77" s="586"/>
      <c r="X77" s="586"/>
      <c r="Y77" s="586"/>
      <c r="Z77" s="586"/>
    </row>
    <row r="78" spans="1:26" ht="51" x14ac:dyDescent="0.2">
      <c r="A78" s="574" t="s">
        <v>6735</v>
      </c>
      <c r="B78" s="577" t="s">
        <v>296</v>
      </c>
      <c r="C78" s="540"/>
      <c r="D78" s="539"/>
      <c r="E78" s="538" t="s">
        <v>6738</v>
      </c>
      <c r="F78" s="539"/>
      <c r="G78" s="539" t="s">
        <v>6888</v>
      </c>
      <c r="H78" s="539"/>
      <c r="I78" s="539"/>
      <c r="J78" s="539" t="s">
        <v>6749</v>
      </c>
      <c r="K78" s="576">
        <v>3000</v>
      </c>
      <c r="L78" s="538" t="s">
        <v>1995</v>
      </c>
      <c r="M78" s="576">
        <v>3000</v>
      </c>
      <c r="N78" s="576">
        <v>36000</v>
      </c>
      <c r="O78" s="576" t="s">
        <v>395</v>
      </c>
      <c r="P78" s="586"/>
      <c r="Q78" s="586"/>
      <c r="R78" s="586"/>
      <c r="S78" s="586"/>
      <c r="T78" s="586"/>
      <c r="U78" s="586"/>
      <c r="V78" s="586"/>
      <c r="W78" s="586"/>
      <c r="X78" s="586"/>
      <c r="Y78" s="586"/>
      <c r="Z78" s="586"/>
    </row>
    <row r="79" spans="1:26" ht="51" x14ac:dyDescent="0.2">
      <c r="A79" s="574" t="s">
        <v>6735</v>
      </c>
      <c r="B79" s="577" t="s">
        <v>297</v>
      </c>
      <c r="C79" s="540" t="s">
        <v>5501</v>
      </c>
      <c r="D79" s="539">
        <v>10190372290</v>
      </c>
      <c r="E79" s="538" t="s">
        <v>6738</v>
      </c>
      <c r="F79" s="539"/>
      <c r="G79" s="539" t="s">
        <v>6889</v>
      </c>
      <c r="H79" s="539" t="s">
        <v>554</v>
      </c>
      <c r="I79" s="539" t="s">
        <v>554</v>
      </c>
      <c r="J79" s="539" t="s">
        <v>6890</v>
      </c>
      <c r="K79" s="576" t="s">
        <v>5124</v>
      </c>
      <c r="L79" s="538" t="s">
        <v>6891</v>
      </c>
      <c r="M79" s="576" t="s">
        <v>6892</v>
      </c>
      <c r="N79" s="576" t="s">
        <v>554</v>
      </c>
      <c r="O79" s="576" t="s">
        <v>82</v>
      </c>
    </row>
    <row r="80" spans="1:26" ht="51" x14ac:dyDescent="0.2">
      <c r="A80" s="574" t="s">
        <v>6735</v>
      </c>
      <c r="B80" s="577" t="s">
        <v>297</v>
      </c>
      <c r="C80" s="540" t="s">
        <v>5501</v>
      </c>
      <c r="D80" s="539">
        <v>10190372290</v>
      </c>
      <c r="E80" s="538" t="s">
        <v>6738</v>
      </c>
      <c r="F80" s="539"/>
      <c r="G80" s="539" t="s">
        <v>6889</v>
      </c>
      <c r="H80" s="539"/>
      <c r="I80" s="539"/>
      <c r="J80" s="539" t="s">
        <v>5502</v>
      </c>
      <c r="K80" s="576" t="s">
        <v>6893</v>
      </c>
      <c r="L80" s="538" t="s">
        <v>6891</v>
      </c>
      <c r="M80" s="576" t="s">
        <v>554</v>
      </c>
      <c r="N80" s="576" t="s">
        <v>5500</v>
      </c>
      <c r="O80" s="576" t="s">
        <v>6894</v>
      </c>
    </row>
    <row r="81" spans="1:17" ht="51" x14ac:dyDescent="0.2">
      <c r="A81" s="574" t="s">
        <v>6735</v>
      </c>
      <c r="B81" s="587" t="s">
        <v>6895</v>
      </c>
      <c r="C81" s="536" t="s">
        <v>6896</v>
      </c>
      <c r="D81" s="535">
        <v>17943598</v>
      </c>
      <c r="E81" s="534" t="s">
        <v>6738</v>
      </c>
      <c r="F81" s="535">
        <v>11181386</v>
      </c>
      <c r="G81" s="535" t="s">
        <v>6897</v>
      </c>
      <c r="H81" s="535"/>
      <c r="I81" s="535"/>
      <c r="J81" s="535" t="s">
        <v>6898</v>
      </c>
      <c r="K81" s="580"/>
      <c r="L81" s="534" t="s">
        <v>6899</v>
      </c>
      <c r="M81" s="580" t="s">
        <v>3477</v>
      </c>
      <c r="N81" s="580" t="s">
        <v>6900</v>
      </c>
      <c r="O81" s="580" t="s">
        <v>6900</v>
      </c>
      <c r="P81" s="588" t="s">
        <v>5120</v>
      </c>
    </row>
    <row r="82" spans="1:17" ht="51" x14ac:dyDescent="0.2">
      <c r="A82" s="574" t="s">
        <v>6735</v>
      </c>
      <c r="B82" s="587" t="s">
        <v>6895</v>
      </c>
      <c r="C82" s="536" t="s">
        <v>6901</v>
      </c>
      <c r="D82" s="535">
        <v>26612527</v>
      </c>
      <c r="E82" s="534" t="s">
        <v>6738</v>
      </c>
      <c r="F82" s="535">
        <v>3002061</v>
      </c>
      <c r="G82" s="535" t="s">
        <v>6902</v>
      </c>
      <c r="H82" s="535"/>
      <c r="I82" s="535"/>
      <c r="J82" s="535" t="s">
        <v>6874</v>
      </c>
      <c r="K82" s="580">
        <v>5000</v>
      </c>
      <c r="L82" s="534" t="s">
        <v>6899</v>
      </c>
      <c r="M82" s="580"/>
      <c r="N82" s="580" t="s">
        <v>2151</v>
      </c>
      <c r="O82" s="580" t="s">
        <v>3477</v>
      </c>
      <c r="P82" s="588" t="s">
        <v>3477</v>
      </c>
      <c r="Q82" s="588" t="s">
        <v>3173</v>
      </c>
    </row>
    <row r="83" spans="1:17" ht="51" x14ac:dyDescent="0.2">
      <c r="A83" s="574" t="s">
        <v>6735</v>
      </c>
      <c r="B83" s="587" t="s">
        <v>6895</v>
      </c>
      <c r="C83" s="540" t="s">
        <v>6903</v>
      </c>
      <c r="D83" s="539"/>
      <c r="E83" s="538" t="s">
        <v>6738</v>
      </c>
      <c r="F83" s="539"/>
      <c r="G83" s="539"/>
      <c r="H83" s="539"/>
      <c r="I83" s="539"/>
      <c r="J83" s="539" t="s">
        <v>6749</v>
      </c>
      <c r="K83" s="576">
        <v>8000</v>
      </c>
      <c r="L83" s="538" t="s">
        <v>6899</v>
      </c>
      <c r="M83" s="576" t="s">
        <v>6904</v>
      </c>
      <c r="N83" s="576" t="s">
        <v>4832</v>
      </c>
      <c r="O83" s="576" t="s">
        <v>4832</v>
      </c>
    </row>
    <row r="84" spans="1:17" ht="51" x14ac:dyDescent="0.2">
      <c r="A84" s="574" t="s">
        <v>6735</v>
      </c>
      <c r="B84" s="587" t="s">
        <v>6895</v>
      </c>
      <c r="C84" s="540" t="s">
        <v>6905</v>
      </c>
      <c r="D84" s="539"/>
      <c r="E84" s="538" t="s">
        <v>6738</v>
      </c>
      <c r="F84" s="539"/>
      <c r="G84" s="539"/>
      <c r="H84" s="539"/>
      <c r="I84" s="539"/>
      <c r="J84" s="539" t="s">
        <v>6749</v>
      </c>
      <c r="K84" s="576">
        <v>3900</v>
      </c>
      <c r="L84" s="538" t="s">
        <v>6899</v>
      </c>
      <c r="M84" s="576">
        <v>46800</v>
      </c>
      <c r="N84" s="576" t="s">
        <v>6906</v>
      </c>
      <c r="O84" s="576" t="s">
        <v>6906</v>
      </c>
    </row>
    <row r="85" spans="1:17" ht="51" x14ac:dyDescent="0.2">
      <c r="A85" s="574" t="s">
        <v>6735</v>
      </c>
      <c r="B85" s="587" t="s">
        <v>6895</v>
      </c>
      <c r="C85" s="540" t="s">
        <v>6907</v>
      </c>
      <c r="D85" s="539"/>
      <c r="E85" s="538" t="s">
        <v>6738</v>
      </c>
      <c r="F85" s="539"/>
      <c r="G85" s="539"/>
      <c r="H85" s="539"/>
      <c r="I85" s="539"/>
      <c r="J85" s="539" t="s">
        <v>6749</v>
      </c>
      <c r="K85" s="576">
        <v>3600</v>
      </c>
      <c r="L85" s="538" t="s">
        <v>6899</v>
      </c>
      <c r="M85" s="576">
        <v>58080</v>
      </c>
      <c r="N85" s="576" t="s">
        <v>6908</v>
      </c>
      <c r="O85" s="576" t="s">
        <v>6908</v>
      </c>
    </row>
    <row r="86" spans="1:17" ht="51" x14ac:dyDescent="0.2">
      <c r="A86" s="574" t="s">
        <v>6735</v>
      </c>
      <c r="B86" s="587" t="s">
        <v>6895</v>
      </c>
      <c r="C86" s="540" t="s">
        <v>6909</v>
      </c>
      <c r="D86" s="539"/>
      <c r="E86" s="538" t="s">
        <v>6738</v>
      </c>
      <c r="F86" s="539"/>
      <c r="G86" s="539"/>
      <c r="H86" s="539"/>
      <c r="I86" s="539"/>
      <c r="J86" s="539" t="s">
        <v>6910</v>
      </c>
      <c r="K86" s="576">
        <v>3000</v>
      </c>
      <c r="L86" s="538" t="s">
        <v>6899</v>
      </c>
      <c r="M86" s="576"/>
      <c r="N86" s="576" t="s">
        <v>1304</v>
      </c>
      <c r="O86" s="576" t="s">
        <v>4329</v>
      </c>
    </row>
    <row r="87" spans="1:17" ht="51" x14ac:dyDescent="0.2">
      <c r="A87" s="574" t="s">
        <v>6735</v>
      </c>
      <c r="B87" s="587" t="s">
        <v>6895</v>
      </c>
      <c r="C87" s="540" t="s">
        <v>6911</v>
      </c>
      <c r="D87" s="539"/>
      <c r="E87" s="538" t="s">
        <v>6738</v>
      </c>
      <c r="F87" s="539"/>
      <c r="G87" s="539"/>
      <c r="H87" s="539"/>
      <c r="I87" s="539"/>
      <c r="J87" s="539" t="s">
        <v>6749</v>
      </c>
      <c r="K87" s="576">
        <v>5000</v>
      </c>
      <c r="L87" s="538" t="s">
        <v>852</v>
      </c>
      <c r="M87" s="576">
        <v>56650.54</v>
      </c>
      <c r="N87" s="576">
        <v>0</v>
      </c>
      <c r="O87" s="576">
        <v>0</v>
      </c>
    </row>
    <row r="88" spans="1:17" ht="51" x14ac:dyDescent="0.2">
      <c r="A88" s="574" t="s">
        <v>6735</v>
      </c>
      <c r="B88" s="540" t="s">
        <v>3546</v>
      </c>
      <c r="C88" s="540" t="s">
        <v>6912</v>
      </c>
      <c r="D88" s="539">
        <v>8259426</v>
      </c>
      <c r="E88" s="538" t="s">
        <v>6828</v>
      </c>
      <c r="F88" s="539">
        <v>70005881</v>
      </c>
      <c r="G88" s="539">
        <v>155</v>
      </c>
      <c r="H88" s="539"/>
      <c r="I88" s="539"/>
      <c r="J88" s="539" t="s">
        <v>6749</v>
      </c>
      <c r="K88" s="576">
        <v>3456.81</v>
      </c>
      <c r="L88" s="538" t="s">
        <v>1995</v>
      </c>
      <c r="M88" s="576"/>
      <c r="N88" s="576">
        <v>17284.05</v>
      </c>
      <c r="O88" s="576">
        <v>24197.67</v>
      </c>
    </row>
    <row r="89" spans="1:17" ht="51" hidden="1" x14ac:dyDescent="0.2">
      <c r="A89" s="574" t="s">
        <v>6735</v>
      </c>
      <c r="B89" s="577" t="s">
        <v>299</v>
      </c>
      <c r="C89" s="540" t="s">
        <v>395</v>
      </c>
      <c r="D89" s="539" t="s">
        <v>395</v>
      </c>
      <c r="E89" s="538" t="s">
        <v>395</v>
      </c>
      <c r="F89" s="539" t="s">
        <v>395</v>
      </c>
      <c r="G89" s="539" t="s">
        <v>395</v>
      </c>
      <c r="H89" s="539" t="s">
        <v>395</v>
      </c>
      <c r="I89" s="539" t="s">
        <v>395</v>
      </c>
      <c r="J89" s="539" t="s">
        <v>395</v>
      </c>
      <c r="K89" s="576" t="s">
        <v>395</v>
      </c>
      <c r="L89" s="538" t="s">
        <v>395</v>
      </c>
      <c r="M89" s="576" t="s">
        <v>395</v>
      </c>
      <c r="N89" s="576" t="s">
        <v>395</v>
      </c>
      <c r="O89" s="576" t="s">
        <v>395</v>
      </c>
    </row>
    <row r="90" spans="1:17" ht="51" x14ac:dyDescent="0.2">
      <c r="A90" s="574" t="s">
        <v>6735</v>
      </c>
      <c r="B90" s="540" t="s">
        <v>300</v>
      </c>
      <c r="C90" s="540" t="s">
        <v>6913</v>
      </c>
      <c r="D90" s="539">
        <v>18177999</v>
      </c>
      <c r="E90" s="538" t="s">
        <v>6738</v>
      </c>
      <c r="F90" s="539">
        <v>14097376</v>
      </c>
      <c r="G90" s="539">
        <v>240</v>
      </c>
      <c r="H90" s="539"/>
      <c r="I90" s="539"/>
      <c r="J90" s="539" t="s">
        <v>6832</v>
      </c>
      <c r="K90" s="576">
        <v>2400</v>
      </c>
      <c r="L90" s="538" t="s">
        <v>6914</v>
      </c>
      <c r="M90" s="576">
        <v>2400</v>
      </c>
      <c r="N90" s="576">
        <v>33600</v>
      </c>
      <c r="O90" s="576">
        <v>33600</v>
      </c>
    </row>
    <row r="91" spans="1:17" ht="51" x14ac:dyDescent="0.2">
      <c r="A91" s="574" t="s">
        <v>6735</v>
      </c>
      <c r="B91" s="540" t="s">
        <v>300</v>
      </c>
      <c r="C91" s="540" t="s">
        <v>6915</v>
      </c>
      <c r="D91" s="539">
        <v>17955811</v>
      </c>
      <c r="E91" s="538" t="s">
        <v>6738</v>
      </c>
      <c r="F91" s="539">
        <v>14100742</v>
      </c>
      <c r="G91" s="539">
        <v>96</v>
      </c>
      <c r="H91" s="539"/>
      <c r="I91" s="539"/>
      <c r="J91" s="539" t="s">
        <v>6916</v>
      </c>
      <c r="K91" s="576">
        <v>4000</v>
      </c>
      <c r="L91" s="538" t="s">
        <v>6914</v>
      </c>
      <c r="M91" s="576">
        <v>17284.05</v>
      </c>
      <c r="N91" s="576">
        <v>32000</v>
      </c>
      <c r="O91" s="576">
        <v>48000</v>
      </c>
    </row>
    <row r="92" spans="1:17" ht="51" hidden="1" x14ac:dyDescent="0.2">
      <c r="A92" s="574" t="s">
        <v>6735</v>
      </c>
      <c r="B92" s="577" t="s">
        <v>301</v>
      </c>
      <c r="C92" s="540" t="s">
        <v>395</v>
      </c>
      <c r="D92" s="539"/>
      <c r="E92" s="538"/>
      <c r="F92" s="539"/>
      <c r="G92" s="539"/>
      <c r="H92" s="539"/>
      <c r="I92" s="539"/>
      <c r="J92" s="539"/>
      <c r="K92" s="576"/>
      <c r="L92" s="538"/>
      <c r="M92" s="576"/>
      <c r="N92" s="576"/>
      <c r="O92" s="576"/>
    </row>
    <row r="93" spans="1:17" ht="51" x14ac:dyDescent="0.2">
      <c r="A93" s="574" t="s">
        <v>6735</v>
      </c>
      <c r="B93" s="577" t="s">
        <v>302</v>
      </c>
      <c r="C93" s="540" t="s">
        <v>6917</v>
      </c>
      <c r="D93" s="539">
        <v>27147284</v>
      </c>
      <c r="E93" s="538" t="s">
        <v>6738</v>
      </c>
      <c r="F93" s="539"/>
      <c r="G93" s="539">
        <v>200</v>
      </c>
      <c r="H93" s="539"/>
      <c r="I93" s="539"/>
      <c r="J93" s="539" t="s">
        <v>6749</v>
      </c>
      <c r="K93" s="576">
        <v>2800</v>
      </c>
      <c r="L93" s="538" t="s">
        <v>6918</v>
      </c>
      <c r="M93" s="576">
        <v>33600</v>
      </c>
      <c r="N93" s="576">
        <v>33600</v>
      </c>
      <c r="O93" s="576"/>
    </row>
    <row r="94" spans="1:17" ht="51" x14ac:dyDescent="0.2">
      <c r="A94" s="574" t="s">
        <v>6735</v>
      </c>
      <c r="B94" s="577" t="s">
        <v>302</v>
      </c>
      <c r="C94" s="540" t="s">
        <v>6919</v>
      </c>
      <c r="D94" s="539">
        <v>27148418</v>
      </c>
      <c r="E94" s="538" t="s">
        <v>6738</v>
      </c>
      <c r="F94" s="539"/>
      <c r="G94" s="539">
        <v>120</v>
      </c>
      <c r="H94" s="539"/>
      <c r="I94" s="539"/>
      <c r="J94" s="539" t="s">
        <v>5502</v>
      </c>
      <c r="K94" s="576">
        <v>2000</v>
      </c>
      <c r="L94" s="538" t="s">
        <v>6918</v>
      </c>
      <c r="M94" s="576"/>
      <c r="N94" s="576">
        <v>14000</v>
      </c>
      <c r="O94" s="576"/>
    </row>
    <row r="95" spans="1:17" ht="51" hidden="1" x14ac:dyDescent="0.2">
      <c r="A95" s="574" t="s">
        <v>6735</v>
      </c>
      <c r="B95" s="577" t="s">
        <v>6733</v>
      </c>
      <c r="C95" s="540" t="s">
        <v>395</v>
      </c>
      <c r="D95" s="539"/>
      <c r="E95" s="538"/>
      <c r="F95" s="539"/>
      <c r="G95" s="539"/>
      <c r="H95" s="539"/>
      <c r="I95" s="539"/>
      <c r="J95" s="539"/>
      <c r="K95" s="576"/>
      <c r="L95" s="538"/>
      <c r="M95" s="576"/>
      <c r="N95" s="576"/>
      <c r="O95" s="576"/>
    </row>
    <row r="96" spans="1:17" x14ac:dyDescent="0.25">
      <c r="A96" s="589" t="s">
        <v>36</v>
      </c>
      <c r="B96" s="590"/>
      <c r="C96" s="591"/>
      <c r="D96" s="591"/>
      <c r="E96" s="591"/>
      <c r="F96" s="591"/>
      <c r="G96" s="591"/>
      <c r="H96" s="591"/>
      <c r="I96" s="591"/>
      <c r="J96" s="591"/>
      <c r="K96" s="732">
        <f>SUM(K5:K94)</f>
        <v>305817.81</v>
      </c>
      <c r="L96" s="732"/>
      <c r="M96" s="732">
        <f t="shared" ref="M96:O96" si="0">SUM(M5:M94)</f>
        <v>1105500.8700000001</v>
      </c>
      <c r="N96" s="732">
        <f t="shared" si="0"/>
        <v>1188498.1900000002</v>
      </c>
      <c r="O96" s="732">
        <f t="shared" si="0"/>
        <v>1100923.67</v>
      </c>
    </row>
    <row r="97" spans="1:15" ht="12.75" x14ac:dyDescent="0.2">
      <c r="A97" s="592" t="s">
        <v>226</v>
      </c>
      <c r="B97" s="482"/>
      <c r="C97" s="482"/>
      <c r="D97" s="482"/>
      <c r="E97" s="482"/>
      <c r="F97" s="482"/>
      <c r="G97" s="593"/>
      <c r="H97" s="593"/>
      <c r="I97" s="482"/>
      <c r="J97" s="482"/>
      <c r="K97" s="482"/>
      <c r="L97" s="482"/>
      <c r="M97" s="482"/>
      <c r="N97" s="482"/>
      <c r="O97" s="482"/>
    </row>
    <row r="98" spans="1:15" ht="12.75" x14ac:dyDescent="0.2">
      <c r="B98" s="595"/>
      <c r="K98" s="597"/>
      <c r="M98" s="597"/>
      <c r="N98" s="597"/>
      <c r="O98" s="597"/>
    </row>
    <row r="99" spans="1:15" ht="12.75" x14ac:dyDescent="0.2">
      <c r="B99" s="595"/>
      <c r="K99" s="597"/>
      <c r="M99" s="597"/>
      <c r="N99" s="597"/>
      <c r="O99" s="597"/>
    </row>
    <row r="100" spans="1:15" ht="12.75" x14ac:dyDescent="0.2">
      <c r="B100" s="595"/>
      <c r="K100" s="597"/>
      <c r="M100" s="597"/>
      <c r="N100" s="597"/>
      <c r="O100" s="597"/>
    </row>
    <row r="101" spans="1:15" ht="12.75" x14ac:dyDescent="0.2">
      <c r="B101" s="595"/>
      <c r="K101" s="597"/>
      <c r="M101" s="597"/>
      <c r="N101" s="597"/>
      <c r="O101" s="597"/>
    </row>
    <row r="102" spans="1:15" ht="12.75" x14ac:dyDescent="0.2">
      <c r="B102" s="595"/>
      <c r="K102" s="597"/>
      <c r="M102" s="597"/>
      <c r="N102" s="597"/>
      <c r="O102" s="597"/>
    </row>
    <row r="103" spans="1:15" ht="12.75" x14ac:dyDescent="0.2">
      <c r="B103" s="595"/>
      <c r="K103" s="597"/>
      <c r="M103" s="597"/>
      <c r="N103" s="597"/>
      <c r="O103" s="597"/>
    </row>
    <row r="104" spans="1:15" ht="12.75" x14ac:dyDescent="0.2">
      <c r="B104" s="595"/>
      <c r="K104" s="597"/>
      <c r="M104" s="597"/>
      <c r="N104" s="597"/>
      <c r="O104" s="597"/>
    </row>
    <row r="105" spans="1:15" ht="12.75" x14ac:dyDescent="0.2">
      <c r="B105" s="595"/>
      <c r="K105" s="597"/>
      <c r="M105" s="597"/>
      <c r="N105" s="597"/>
      <c r="O105" s="597"/>
    </row>
    <row r="106" spans="1:15" ht="12.75" x14ac:dyDescent="0.2">
      <c r="B106" s="595"/>
      <c r="K106" s="597"/>
      <c r="M106" s="597"/>
      <c r="N106" s="597"/>
      <c r="O106" s="597"/>
    </row>
    <row r="107" spans="1:15" ht="12.75" x14ac:dyDescent="0.2">
      <c r="B107" s="595"/>
      <c r="K107" s="597"/>
      <c r="M107" s="597"/>
      <c r="N107" s="597"/>
      <c r="O107" s="597"/>
    </row>
    <row r="108" spans="1:15" ht="12.75" x14ac:dyDescent="0.2">
      <c r="B108" s="595"/>
      <c r="K108" s="597"/>
      <c r="M108" s="597"/>
      <c r="N108" s="597"/>
      <c r="O108" s="597"/>
    </row>
    <row r="109" spans="1:15" ht="12.75" x14ac:dyDescent="0.2">
      <c r="B109" s="595"/>
      <c r="K109" s="597"/>
      <c r="M109" s="597"/>
      <c r="N109" s="597"/>
      <c r="O109" s="597"/>
    </row>
    <row r="110" spans="1:15" ht="12.75" x14ac:dyDescent="0.2">
      <c r="B110" s="595"/>
      <c r="K110" s="597"/>
      <c r="M110" s="597"/>
      <c r="N110" s="597"/>
      <c r="O110" s="597"/>
    </row>
    <row r="111" spans="1:15" ht="12.75" x14ac:dyDescent="0.2">
      <c r="B111" s="595"/>
      <c r="K111" s="597"/>
      <c r="M111" s="597"/>
      <c r="N111" s="597"/>
      <c r="O111" s="597"/>
    </row>
    <row r="112" spans="1:15" ht="12.75" x14ac:dyDescent="0.2">
      <c r="B112" s="595"/>
      <c r="K112" s="597"/>
      <c r="M112" s="597"/>
      <c r="N112" s="597"/>
      <c r="O112" s="597"/>
    </row>
    <row r="113" spans="2:15" ht="12.75" x14ac:dyDescent="0.2">
      <c r="B113" s="595"/>
      <c r="K113" s="597"/>
      <c r="M113" s="597"/>
      <c r="N113" s="597"/>
      <c r="O113" s="597"/>
    </row>
    <row r="114" spans="2:15" ht="12.75" x14ac:dyDescent="0.2">
      <c r="B114" s="595"/>
      <c r="K114" s="597"/>
      <c r="M114" s="597"/>
      <c r="N114" s="597"/>
      <c r="O114" s="597"/>
    </row>
    <row r="115" spans="2:15" ht="12.75" x14ac:dyDescent="0.2">
      <c r="B115" s="595"/>
      <c r="K115" s="597"/>
      <c r="M115" s="597"/>
      <c r="N115" s="597"/>
      <c r="O115" s="597"/>
    </row>
    <row r="116" spans="2:15" ht="12.75" x14ac:dyDescent="0.2">
      <c r="B116" s="595"/>
      <c r="K116" s="597"/>
      <c r="M116" s="597"/>
      <c r="N116" s="597"/>
      <c r="O116" s="597"/>
    </row>
    <row r="117" spans="2:15" ht="12.75" x14ac:dyDescent="0.2">
      <c r="B117" s="595"/>
      <c r="K117" s="597"/>
      <c r="M117" s="597"/>
      <c r="N117" s="597"/>
      <c r="O117" s="597"/>
    </row>
    <row r="118" spans="2:15" ht="12.75" x14ac:dyDescent="0.2">
      <c r="B118" s="595"/>
      <c r="K118" s="597"/>
      <c r="M118" s="597"/>
      <c r="N118" s="597"/>
      <c r="O118" s="597"/>
    </row>
    <row r="119" spans="2:15" ht="12.75" x14ac:dyDescent="0.2">
      <c r="B119" s="595"/>
      <c r="K119" s="597"/>
      <c r="M119" s="597"/>
      <c r="N119" s="597"/>
      <c r="O119" s="597"/>
    </row>
    <row r="120" spans="2:15" ht="12.75" x14ac:dyDescent="0.2">
      <c r="B120" s="595"/>
      <c r="K120" s="597"/>
      <c r="M120" s="597"/>
      <c r="N120" s="597"/>
      <c r="O120" s="597"/>
    </row>
    <row r="121" spans="2:15" ht="12.75" x14ac:dyDescent="0.2">
      <c r="B121" s="595"/>
      <c r="K121" s="597"/>
      <c r="M121" s="597"/>
      <c r="N121" s="597"/>
      <c r="O121" s="597"/>
    </row>
    <row r="122" spans="2:15" ht="12.75" x14ac:dyDescent="0.2">
      <c r="B122" s="595"/>
      <c r="K122" s="597"/>
      <c r="M122" s="597"/>
      <c r="N122" s="597"/>
      <c r="O122" s="597"/>
    </row>
    <row r="123" spans="2:15" ht="12.75" x14ac:dyDescent="0.2">
      <c r="B123" s="595"/>
      <c r="K123" s="597"/>
      <c r="M123" s="597"/>
      <c r="N123" s="597"/>
      <c r="O123" s="597"/>
    </row>
    <row r="124" spans="2:15" ht="12.75" x14ac:dyDescent="0.2">
      <c r="B124" s="595"/>
      <c r="K124" s="597"/>
      <c r="M124" s="597"/>
      <c r="N124" s="597"/>
      <c r="O124" s="597"/>
    </row>
    <row r="125" spans="2:15" ht="12.75" x14ac:dyDescent="0.2">
      <c r="B125" s="595"/>
      <c r="K125" s="597"/>
      <c r="M125" s="597"/>
      <c r="N125" s="597"/>
      <c r="O125" s="597"/>
    </row>
    <row r="126" spans="2:15" ht="12.75" x14ac:dyDescent="0.2">
      <c r="B126" s="595"/>
      <c r="K126" s="597"/>
      <c r="M126" s="597"/>
      <c r="N126" s="597"/>
      <c r="O126" s="597"/>
    </row>
    <row r="127" spans="2:15" ht="12.75" x14ac:dyDescent="0.2">
      <c r="B127" s="595"/>
      <c r="K127" s="597"/>
      <c r="M127" s="597"/>
      <c r="N127" s="597"/>
      <c r="O127" s="597"/>
    </row>
    <row r="128" spans="2:15" ht="12.75" x14ac:dyDescent="0.2">
      <c r="B128" s="595"/>
      <c r="K128" s="597"/>
      <c r="M128" s="597"/>
      <c r="N128" s="597"/>
      <c r="O128" s="597"/>
    </row>
    <row r="129" spans="2:15" ht="12.75" x14ac:dyDescent="0.2">
      <c r="B129" s="595"/>
      <c r="K129" s="597"/>
      <c r="M129" s="597"/>
      <c r="N129" s="597"/>
      <c r="O129" s="597"/>
    </row>
    <row r="130" spans="2:15" ht="12.75" x14ac:dyDescent="0.2">
      <c r="B130" s="595"/>
      <c r="K130" s="597"/>
      <c r="M130" s="597"/>
      <c r="N130" s="597"/>
      <c r="O130" s="597"/>
    </row>
    <row r="131" spans="2:15" ht="12.75" x14ac:dyDescent="0.2">
      <c r="B131" s="595"/>
      <c r="K131" s="597"/>
      <c r="M131" s="597"/>
      <c r="N131" s="597"/>
      <c r="O131" s="597"/>
    </row>
    <row r="132" spans="2:15" ht="12.75" x14ac:dyDescent="0.2">
      <c r="B132" s="595"/>
      <c r="K132" s="597"/>
      <c r="M132" s="597"/>
      <c r="N132" s="597"/>
      <c r="O132" s="597"/>
    </row>
    <row r="133" spans="2:15" ht="12.75" x14ac:dyDescent="0.2">
      <c r="B133" s="595"/>
      <c r="K133" s="597"/>
      <c r="M133" s="597"/>
      <c r="N133" s="597"/>
      <c r="O133" s="597"/>
    </row>
    <row r="134" spans="2:15" ht="12.75" x14ac:dyDescent="0.2">
      <c r="B134" s="595"/>
      <c r="K134" s="597"/>
      <c r="M134" s="597"/>
      <c r="N134" s="597"/>
      <c r="O134" s="597"/>
    </row>
    <row r="135" spans="2:15" ht="12.75" x14ac:dyDescent="0.2">
      <c r="B135" s="595"/>
      <c r="K135" s="597"/>
      <c r="M135" s="597"/>
      <c r="N135" s="597"/>
      <c r="O135" s="597"/>
    </row>
    <row r="136" spans="2:15" ht="12.75" x14ac:dyDescent="0.2">
      <c r="B136" s="595"/>
      <c r="K136" s="597"/>
      <c r="M136" s="597"/>
      <c r="N136" s="597"/>
      <c r="O136" s="597"/>
    </row>
    <row r="137" spans="2:15" ht="12.75" x14ac:dyDescent="0.2">
      <c r="B137" s="595"/>
      <c r="K137" s="597"/>
      <c r="M137" s="597"/>
      <c r="N137" s="597"/>
      <c r="O137" s="597"/>
    </row>
    <row r="138" spans="2:15" ht="12.75" x14ac:dyDescent="0.2">
      <c r="B138" s="595"/>
      <c r="K138" s="597"/>
      <c r="M138" s="597"/>
      <c r="N138" s="597"/>
      <c r="O138" s="597"/>
    </row>
    <row r="139" spans="2:15" ht="12.75" x14ac:dyDescent="0.2">
      <c r="B139" s="595"/>
      <c r="K139" s="597"/>
      <c r="M139" s="597"/>
      <c r="N139" s="597"/>
      <c r="O139" s="597"/>
    </row>
    <row r="140" spans="2:15" ht="12.75" x14ac:dyDescent="0.2">
      <c r="B140" s="595"/>
      <c r="K140" s="597"/>
      <c r="M140" s="597"/>
      <c r="N140" s="597"/>
      <c r="O140" s="597"/>
    </row>
    <row r="141" spans="2:15" ht="12.75" x14ac:dyDescent="0.2">
      <c r="B141" s="595"/>
      <c r="K141" s="597"/>
      <c r="M141" s="597"/>
      <c r="N141" s="597"/>
      <c r="O141" s="597"/>
    </row>
    <row r="142" spans="2:15" ht="12.75" x14ac:dyDescent="0.2">
      <c r="B142" s="595"/>
      <c r="K142" s="597"/>
      <c r="M142" s="597"/>
      <c r="N142" s="597"/>
      <c r="O142" s="597"/>
    </row>
    <row r="143" spans="2:15" ht="12.75" x14ac:dyDescent="0.2">
      <c r="B143" s="595"/>
      <c r="K143" s="597"/>
      <c r="M143" s="597"/>
      <c r="N143" s="597"/>
      <c r="O143" s="597"/>
    </row>
    <row r="144" spans="2:15" ht="12.75" x14ac:dyDescent="0.2">
      <c r="B144" s="595"/>
      <c r="K144" s="597"/>
      <c r="M144" s="597"/>
      <c r="N144" s="597"/>
      <c r="O144" s="597"/>
    </row>
    <row r="145" spans="2:15" ht="12.75" x14ac:dyDescent="0.2">
      <c r="B145" s="595"/>
      <c r="K145" s="597"/>
      <c r="M145" s="597"/>
      <c r="N145" s="597"/>
      <c r="O145" s="597"/>
    </row>
    <row r="146" spans="2:15" ht="12.75" x14ac:dyDescent="0.2">
      <c r="B146" s="595"/>
      <c r="K146" s="597"/>
      <c r="M146" s="597"/>
      <c r="N146" s="597"/>
      <c r="O146" s="597"/>
    </row>
    <row r="147" spans="2:15" ht="12.75" x14ac:dyDescent="0.2">
      <c r="B147" s="595"/>
      <c r="K147" s="597"/>
      <c r="M147" s="597"/>
      <c r="N147" s="597"/>
      <c r="O147" s="597"/>
    </row>
    <row r="148" spans="2:15" ht="12.75" x14ac:dyDescent="0.2">
      <c r="B148" s="595"/>
      <c r="K148" s="597"/>
      <c r="M148" s="597"/>
      <c r="N148" s="597"/>
      <c r="O148" s="597"/>
    </row>
    <row r="149" spans="2:15" ht="12.75" x14ac:dyDescent="0.2">
      <c r="B149" s="595"/>
      <c r="K149" s="597"/>
      <c r="M149" s="597"/>
      <c r="N149" s="597"/>
      <c r="O149" s="597"/>
    </row>
    <row r="150" spans="2:15" ht="12.75" x14ac:dyDescent="0.2">
      <c r="B150" s="595"/>
      <c r="K150" s="597"/>
      <c r="M150" s="597"/>
      <c r="N150" s="597"/>
      <c r="O150" s="597"/>
    </row>
    <row r="151" spans="2:15" ht="12.75" x14ac:dyDescent="0.2">
      <c r="B151" s="595"/>
      <c r="K151" s="597"/>
      <c r="M151" s="597"/>
      <c r="N151" s="597"/>
      <c r="O151" s="597"/>
    </row>
    <row r="152" spans="2:15" ht="12.75" x14ac:dyDescent="0.2">
      <c r="B152" s="595"/>
      <c r="K152" s="597"/>
      <c r="M152" s="597"/>
      <c r="N152" s="597"/>
      <c r="O152" s="597"/>
    </row>
    <row r="153" spans="2:15" ht="12.75" x14ac:dyDescent="0.2">
      <c r="B153" s="595"/>
      <c r="K153" s="597"/>
      <c r="M153" s="597"/>
      <c r="N153" s="597"/>
      <c r="O153" s="597"/>
    </row>
    <row r="154" spans="2:15" ht="12.75" x14ac:dyDescent="0.2">
      <c r="B154" s="595"/>
      <c r="K154" s="597"/>
      <c r="M154" s="597"/>
      <c r="N154" s="597"/>
      <c r="O154" s="597"/>
    </row>
    <row r="155" spans="2:15" ht="12.75" x14ac:dyDescent="0.2">
      <c r="B155" s="595"/>
      <c r="K155" s="597"/>
      <c r="M155" s="597"/>
      <c r="N155" s="597"/>
      <c r="O155" s="597"/>
    </row>
    <row r="156" spans="2:15" ht="12.75" x14ac:dyDescent="0.2">
      <c r="B156" s="595"/>
      <c r="K156" s="597"/>
      <c r="M156" s="597"/>
      <c r="N156" s="597"/>
      <c r="O156" s="597"/>
    </row>
    <row r="157" spans="2:15" ht="12.75" x14ac:dyDescent="0.2">
      <c r="B157" s="595"/>
      <c r="K157" s="597"/>
      <c r="M157" s="597"/>
      <c r="N157" s="597"/>
      <c r="O157" s="597"/>
    </row>
    <row r="158" spans="2:15" ht="12.75" x14ac:dyDescent="0.2">
      <c r="B158" s="595"/>
      <c r="K158" s="597"/>
      <c r="M158" s="597"/>
      <c r="N158" s="597"/>
      <c r="O158" s="597"/>
    </row>
    <row r="159" spans="2:15" ht="12.75" x14ac:dyDescent="0.2">
      <c r="B159" s="595"/>
      <c r="K159" s="597"/>
      <c r="M159" s="597"/>
      <c r="N159" s="597"/>
      <c r="O159" s="597"/>
    </row>
    <row r="160" spans="2:15" ht="12.75" x14ac:dyDescent="0.2">
      <c r="B160" s="595"/>
      <c r="K160" s="597"/>
      <c r="M160" s="597"/>
      <c r="N160" s="597"/>
      <c r="O160" s="597"/>
    </row>
    <row r="161" spans="2:15" ht="12.75" x14ac:dyDescent="0.2">
      <c r="B161" s="595"/>
      <c r="K161" s="597"/>
      <c r="M161" s="597"/>
      <c r="N161" s="597"/>
      <c r="O161" s="597"/>
    </row>
    <row r="162" spans="2:15" ht="12.75" x14ac:dyDescent="0.2">
      <c r="B162" s="595"/>
      <c r="K162" s="597"/>
      <c r="M162" s="597"/>
      <c r="N162" s="597"/>
      <c r="O162" s="597"/>
    </row>
    <row r="163" spans="2:15" ht="12.75" x14ac:dyDescent="0.2">
      <c r="B163" s="595"/>
      <c r="K163" s="597"/>
      <c r="M163" s="597"/>
      <c r="N163" s="597"/>
      <c r="O163" s="597"/>
    </row>
    <row r="164" spans="2:15" ht="12.75" x14ac:dyDescent="0.2">
      <c r="B164" s="595"/>
      <c r="K164" s="597"/>
      <c r="M164" s="597"/>
      <c r="N164" s="597"/>
      <c r="O164" s="597"/>
    </row>
    <row r="165" spans="2:15" ht="12.75" x14ac:dyDescent="0.2">
      <c r="B165" s="595"/>
      <c r="K165" s="597"/>
      <c r="M165" s="597"/>
      <c r="N165" s="597"/>
      <c r="O165" s="597"/>
    </row>
    <row r="166" spans="2:15" ht="12.75" x14ac:dyDescent="0.2">
      <c r="B166" s="595"/>
      <c r="K166" s="597"/>
      <c r="M166" s="597"/>
      <c r="N166" s="597"/>
      <c r="O166" s="597"/>
    </row>
    <row r="167" spans="2:15" ht="12.75" x14ac:dyDescent="0.2">
      <c r="B167" s="595"/>
      <c r="K167" s="597"/>
      <c r="M167" s="597"/>
      <c r="N167" s="597"/>
      <c r="O167" s="597"/>
    </row>
    <row r="168" spans="2:15" ht="12.75" x14ac:dyDescent="0.2">
      <c r="B168" s="595"/>
      <c r="K168" s="597"/>
      <c r="M168" s="597"/>
      <c r="N168" s="597"/>
      <c r="O168" s="597"/>
    </row>
    <row r="169" spans="2:15" ht="12.75" x14ac:dyDescent="0.2">
      <c r="B169" s="595"/>
      <c r="K169" s="597"/>
      <c r="M169" s="597"/>
      <c r="N169" s="597"/>
      <c r="O169" s="597"/>
    </row>
    <row r="170" spans="2:15" ht="12.75" x14ac:dyDescent="0.2">
      <c r="B170" s="595"/>
      <c r="K170" s="597"/>
      <c r="M170" s="597"/>
      <c r="N170" s="597"/>
      <c r="O170" s="597"/>
    </row>
    <row r="171" spans="2:15" ht="12.75" x14ac:dyDescent="0.2">
      <c r="B171" s="595"/>
      <c r="K171" s="597"/>
      <c r="M171" s="597"/>
      <c r="N171" s="597"/>
      <c r="O171" s="597"/>
    </row>
    <row r="172" spans="2:15" ht="12.75" x14ac:dyDescent="0.2">
      <c r="B172" s="595"/>
      <c r="K172" s="597"/>
      <c r="M172" s="597"/>
      <c r="N172" s="597"/>
      <c r="O172" s="597"/>
    </row>
    <row r="173" spans="2:15" ht="12.75" x14ac:dyDescent="0.2">
      <c r="B173" s="595"/>
      <c r="K173" s="597"/>
      <c r="M173" s="597"/>
      <c r="N173" s="597"/>
      <c r="O173" s="597"/>
    </row>
    <row r="174" spans="2:15" ht="12.75" x14ac:dyDescent="0.2">
      <c r="B174" s="595"/>
      <c r="K174" s="597"/>
      <c r="M174" s="597"/>
      <c r="N174" s="597"/>
      <c r="O174" s="597"/>
    </row>
    <row r="175" spans="2:15" ht="12.75" x14ac:dyDescent="0.2">
      <c r="B175" s="595"/>
      <c r="K175" s="597"/>
      <c r="M175" s="597"/>
      <c r="N175" s="597"/>
      <c r="O175" s="597"/>
    </row>
    <row r="176" spans="2:15" ht="12.75" x14ac:dyDescent="0.2">
      <c r="B176" s="595"/>
      <c r="K176" s="597"/>
      <c r="M176" s="597"/>
      <c r="N176" s="597"/>
      <c r="O176" s="597"/>
    </row>
    <row r="177" spans="2:15" ht="12.75" x14ac:dyDescent="0.2">
      <c r="B177" s="595"/>
      <c r="K177" s="597"/>
      <c r="M177" s="597"/>
      <c r="N177" s="597"/>
      <c r="O177" s="597"/>
    </row>
    <row r="178" spans="2:15" ht="12.75" x14ac:dyDescent="0.2">
      <c r="B178" s="595"/>
      <c r="K178" s="597"/>
      <c r="M178" s="597"/>
      <c r="N178" s="597"/>
      <c r="O178" s="597"/>
    </row>
    <row r="179" spans="2:15" ht="12.75" x14ac:dyDescent="0.2">
      <c r="B179" s="595"/>
      <c r="K179" s="597"/>
      <c r="M179" s="597"/>
      <c r="N179" s="597"/>
      <c r="O179" s="597"/>
    </row>
    <row r="180" spans="2:15" ht="12.75" x14ac:dyDescent="0.2">
      <c r="B180" s="595"/>
      <c r="K180" s="597"/>
      <c r="M180" s="597"/>
      <c r="N180" s="597"/>
      <c r="O180" s="597"/>
    </row>
    <row r="181" spans="2:15" ht="12.75" x14ac:dyDescent="0.2">
      <c r="B181" s="595"/>
      <c r="K181" s="597"/>
      <c r="M181" s="597"/>
      <c r="N181" s="597"/>
      <c r="O181" s="597"/>
    </row>
    <row r="182" spans="2:15" ht="12.75" x14ac:dyDescent="0.2">
      <c r="B182" s="595"/>
      <c r="K182" s="597"/>
      <c r="M182" s="597"/>
      <c r="N182" s="597"/>
      <c r="O182" s="597"/>
    </row>
    <row r="183" spans="2:15" ht="12.75" x14ac:dyDescent="0.2">
      <c r="B183" s="595"/>
      <c r="K183" s="597"/>
      <c r="M183" s="597"/>
      <c r="N183" s="597"/>
      <c r="O183" s="597"/>
    </row>
    <row r="184" spans="2:15" ht="12.75" x14ac:dyDescent="0.2">
      <c r="B184" s="595"/>
      <c r="K184" s="597"/>
      <c r="M184" s="597"/>
      <c r="N184" s="597"/>
      <c r="O184" s="597"/>
    </row>
    <row r="185" spans="2:15" ht="12.75" x14ac:dyDescent="0.2">
      <c r="B185" s="595"/>
      <c r="K185" s="597"/>
      <c r="M185" s="597"/>
      <c r="N185" s="597"/>
      <c r="O185" s="597"/>
    </row>
    <row r="186" spans="2:15" ht="12.75" x14ac:dyDescent="0.2">
      <c r="B186" s="595"/>
      <c r="K186" s="597"/>
      <c r="M186" s="597"/>
      <c r="N186" s="597"/>
      <c r="O186" s="597"/>
    </row>
    <row r="187" spans="2:15" ht="12.75" x14ac:dyDescent="0.2">
      <c r="B187" s="595"/>
      <c r="K187" s="597"/>
      <c r="M187" s="597"/>
      <c r="N187" s="597"/>
      <c r="O187" s="597"/>
    </row>
    <row r="188" spans="2:15" ht="12.75" x14ac:dyDescent="0.2">
      <c r="B188" s="595"/>
      <c r="K188" s="597"/>
      <c r="M188" s="597"/>
      <c r="N188" s="597"/>
      <c r="O188" s="597"/>
    </row>
    <row r="189" spans="2:15" ht="12.75" x14ac:dyDescent="0.2">
      <c r="B189" s="595"/>
      <c r="K189" s="597"/>
      <c r="M189" s="597"/>
      <c r="N189" s="597"/>
      <c r="O189" s="597"/>
    </row>
    <row r="190" spans="2:15" ht="12.75" x14ac:dyDescent="0.2">
      <c r="B190" s="595"/>
      <c r="K190" s="597"/>
      <c r="M190" s="597"/>
      <c r="N190" s="597"/>
      <c r="O190" s="597"/>
    </row>
    <row r="191" spans="2:15" ht="12.75" x14ac:dyDescent="0.2">
      <c r="B191" s="595"/>
      <c r="K191" s="597"/>
      <c r="M191" s="597"/>
      <c r="N191" s="597"/>
      <c r="O191" s="597"/>
    </row>
    <row r="192" spans="2:15" ht="12.75" x14ac:dyDescent="0.2">
      <c r="B192" s="595"/>
      <c r="K192" s="597"/>
      <c r="M192" s="597"/>
      <c r="N192" s="597"/>
      <c r="O192" s="597"/>
    </row>
    <row r="193" spans="2:15" ht="12.75" x14ac:dyDescent="0.2">
      <c r="B193" s="595"/>
      <c r="K193" s="597"/>
      <c r="M193" s="597"/>
      <c r="N193" s="597"/>
      <c r="O193" s="597"/>
    </row>
    <row r="194" spans="2:15" ht="12.75" x14ac:dyDescent="0.2">
      <c r="B194" s="595"/>
      <c r="K194" s="597"/>
      <c r="M194" s="597"/>
      <c r="N194" s="597"/>
      <c r="O194" s="597"/>
    </row>
    <row r="195" spans="2:15" ht="12.75" x14ac:dyDescent="0.2">
      <c r="B195" s="595"/>
      <c r="K195" s="597"/>
      <c r="M195" s="597"/>
      <c r="N195" s="597"/>
      <c r="O195" s="597"/>
    </row>
    <row r="196" spans="2:15" ht="12.75" x14ac:dyDescent="0.2">
      <c r="B196" s="595"/>
      <c r="K196" s="597"/>
      <c r="M196" s="597"/>
      <c r="N196" s="597"/>
      <c r="O196" s="597"/>
    </row>
    <row r="197" spans="2:15" ht="12.75" x14ac:dyDescent="0.2">
      <c r="B197" s="595"/>
      <c r="K197" s="597"/>
      <c r="M197" s="597"/>
      <c r="N197" s="597"/>
      <c r="O197" s="597"/>
    </row>
    <row r="198" spans="2:15" ht="12.75" x14ac:dyDescent="0.2">
      <c r="B198" s="595"/>
      <c r="K198" s="597"/>
      <c r="M198" s="597"/>
    </row>
    <row r="199" spans="2:15" ht="12.75" x14ac:dyDescent="0.2">
      <c r="B199" s="595"/>
      <c r="K199" s="597"/>
      <c r="M199" s="597"/>
    </row>
    <row r="200" spans="2:15" ht="12.75" x14ac:dyDescent="0.2">
      <c r="B200" s="595"/>
      <c r="K200" s="597"/>
      <c r="M200" s="597"/>
    </row>
    <row r="201" spans="2:15" ht="12.75" x14ac:dyDescent="0.2">
      <c r="B201" s="595"/>
      <c r="K201" s="597"/>
      <c r="M201" s="597"/>
    </row>
    <row r="202" spans="2:15" ht="12.75" x14ac:dyDescent="0.2">
      <c r="B202" s="595"/>
      <c r="K202" s="597"/>
      <c r="M202" s="597"/>
    </row>
    <row r="203" spans="2:15" ht="12.75" x14ac:dyDescent="0.2">
      <c r="B203" s="595"/>
      <c r="K203" s="597"/>
      <c r="M203" s="597"/>
    </row>
    <row r="204" spans="2:15" ht="12.75" x14ac:dyDescent="0.2">
      <c r="B204" s="595"/>
      <c r="K204" s="597"/>
      <c r="M204" s="597"/>
    </row>
    <row r="205" spans="2:15" ht="12.75" x14ac:dyDescent="0.2">
      <c r="B205" s="595"/>
      <c r="K205" s="597"/>
      <c r="M205" s="597"/>
    </row>
    <row r="206" spans="2:15" ht="12.75" x14ac:dyDescent="0.2">
      <c r="B206" s="595"/>
      <c r="K206" s="597"/>
      <c r="M206" s="597"/>
    </row>
    <row r="207" spans="2:15" ht="12.75" x14ac:dyDescent="0.2">
      <c r="B207" s="595"/>
      <c r="K207" s="597"/>
      <c r="M207" s="597"/>
    </row>
    <row r="208" spans="2:15" ht="12.75" x14ac:dyDescent="0.2">
      <c r="B208" s="595"/>
      <c r="K208" s="597"/>
      <c r="M208" s="597"/>
    </row>
    <row r="209" spans="2:13" ht="12.75" x14ac:dyDescent="0.2">
      <c r="B209" s="595"/>
      <c r="K209" s="597"/>
      <c r="M209" s="597"/>
    </row>
    <row r="210" spans="2:13" ht="12.75" x14ac:dyDescent="0.2">
      <c r="B210" s="595"/>
      <c r="K210" s="597"/>
      <c r="M210" s="597"/>
    </row>
    <row r="211" spans="2:13" ht="12.75" x14ac:dyDescent="0.2">
      <c r="B211" s="595"/>
      <c r="K211" s="597"/>
      <c r="M211" s="597"/>
    </row>
    <row r="212" spans="2:13" ht="12.75" x14ac:dyDescent="0.2">
      <c r="B212" s="595"/>
      <c r="K212" s="597"/>
      <c r="M212" s="597"/>
    </row>
    <row r="213" spans="2:13" ht="12.75" x14ac:dyDescent="0.2">
      <c r="B213" s="595"/>
      <c r="K213" s="597"/>
      <c r="M213" s="597"/>
    </row>
    <row r="214" spans="2:13" ht="12.75" x14ac:dyDescent="0.2">
      <c r="B214" s="595"/>
      <c r="K214" s="597"/>
      <c r="M214" s="597"/>
    </row>
    <row r="215" spans="2:13" ht="12.75" x14ac:dyDescent="0.2">
      <c r="B215" s="595"/>
      <c r="K215" s="597"/>
      <c r="M215" s="597"/>
    </row>
    <row r="216" spans="2:13" ht="12.75" x14ac:dyDescent="0.2">
      <c r="B216" s="595"/>
      <c r="K216" s="597"/>
      <c r="M216" s="597"/>
    </row>
    <row r="217" spans="2:13" ht="12.75" x14ac:dyDescent="0.2">
      <c r="B217" s="595"/>
      <c r="K217" s="597"/>
      <c r="M217" s="597"/>
    </row>
    <row r="218" spans="2:13" ht="12.75" x14ac:dyDescent="0.2">
      <c r="B218" s="595"/>
      <c r="K218" s="597"/>
      <c r="M218" s="597"/>
    </row>
    <row r="219" spans="2:13" ht="12.75" x14ac:dyDescent="0.2">
      <c r="B219" s="595"/>
      <c r="K219" s="597"/>
      <c r="M219" s="597"/>
    </row>
    <row r="220" spans="2:13" ht="12.75" x14ac:dyDescent="0.2">
      <c r="B220" s="595"/>
      <c r="K220" s="597"/>
      <c r="M220" s="597"/>
    </row>
    <row r="221" spans="2:13" ht="12.75" x14ac:dyDescent="0.2">
      <c r="B221" s="595"/>
      <c r="K221" s="597"/>
      <c r="M221" s="597"/>
    </row>
    <row r="222" spans="2:13" ht="12.75" x14ac:dyDescent="0.2">
      <c r="B222" s="595"/>
      <c r="K222" s="597"/>
      <c r="M222" s="597"/>
    </row>
    <row r="223" spans="2:13" ht="12.75" x14ac:dyDescent="0.2">
      <c r="B223" s="595"/>
      <c r="K223" s="597"/>
      <c r="M223" s="597"/>
    </row>
    <row r="224" spans="2:13" ht="12.75" x14ac:dyDescent="0.2">
      <c r="B224" s="595"/>
      <c r="K224" s="597"/>
      <c r="M224" s="597"/>
    </row>
    <row r="225" spans="2:13" ht="12.75" x14ac:dyDescent="0.2">
      <c r="B225" s="595"/>
      <c r="K225" s="597"/>
      <c r="M225" s="597"/>
    </row>
    <row r="226" spans="2:13" ht="12.75" x14ac:dyDescent="0.2">
      <c r="B226" s="595"/>
      <c r="K226" s="597"/>
      <c r="M226" s="597"/>
    </row>
    <row r="227" spans="2:13" ht="12.75" x14ac:dyDescent="0.2">
      <c r="B227" s="595"/>
      <c r="K227" s="597"/>
      <c r="M227" s="597"/>
    </row>
    <row r="228" spans="2:13" ht="12.75" x14ac:dyDescent="0.2">
      <c r="B228" s="595"/>
      <c r="K228" s="597"/>
      <c r="M228" s="597"/>
    </row>
    <row r="229" spans="2:13" ht="12.75" x14ac:dyDescent="0.2">
      <c r="B229" s="595"/>
      <c r="K229" s="597"/>
      <c r="M229" s="597"/>
    </row>
    <row r="230" spans="2:13" ht="12.75" x14ac:dyDescent="0.2">
      <c r="B230" s="595"/>
      <c r="K230" s="597"/>
      <c r="M230" s="597"/>
    </row>
    <row r="231" spans="2:13" ht="12.75" x14ac:dyDescent="0.2">
      <c r="B231" s="595"/>
      <c r="K231" s="597"/>
      <c r="M231" s="597"/>
    </row>
    <row r="232" spans="2:13" ht="12.75" x14ac:dyDescent="0.2">
      <c r="B232" s="595"/>
      <c r="K232" s="597"/>
      <c r="M232" s="597"/>
    </row>
    <row r="233" spans="2:13" ht="12.75" x14ac:dyDescent="0.2">
      <c r="B233" s="595"/>
      <c r="K233" s="597"/>
      <c r="M233" s="597"/>
    </row>
    <row r="234" spans="2:13" ht="12.75" x14ac:dyDescent="0.2">
      <c r="B234" s="595"/>
      <c r="K234" s="597"/>
      <c r="M234" s="597"/>
    </row>
    <row r="235" spans="2:13" ht="12.75" x14ac:dyDescent="0.2">
      <c r="B235" s="595"/>
      <c r="K235" s="597"/>
      <c r="M235" s="597"/>
    </row>
    <row r="236" spans="2:13" ht="12.75" x14ac:dyDescent="0.2">
      <c r="B236" s="595"/>
      <c r="K236" s="597"/>
      <c r="M236" s="597"/>
    </row>
    <row r="237" spans="2:13" ht="12.75" x14ac:dyDescent="0.2">
      <c r="B237" s="595"/>
      <c r="K237" s="597"/>
      <c r="M237" s="597"/>
    </row>
    <row r="238" spans="2:13" ht="12.75" x14ac:dyDescent="0.2">
      <c r="B238" s="595"/>
      <c r="K238" s="597"/>
      <c r="M238" s="597"/>
    </row>
    <row r="239" spans="2:13" ht="12.75" x14ac:dyDescent="0.2">
      <c r="B239" s="595"/>
      <c r="K239" s="597"/>
      <c r="M239" s="597"/>
    </row>
    <row r="240" spans="2:13" ht="12.75" x14ac:dyDescent="0.2">
      <c r="B240" s="595"/>
      <c r="K240" s="597"/>
      <c r="M240" s="597"/>
    </row>
    <row r="241" spans="2:13" ht="12.75" x14ac:dyDescent="0.2">
      <c r="B241" s="595"/>
      <c r="K241" s="597"/>
      <c r="M241" s="597"/>
    </row>
    <row r="242" spans="2:13" ht="12.75" x14ac:dyDescent="0.2">
      <c r="B242" s="595"/>
      <c r="K242" s="597"/>
      <c r="M242" s="597"/>
    </row>
    <row r="243" spans="2:13" ht="12.75" x14ac:dyDescent="0.2">
      <c r="B243" s="595"/>
      <c r="K243" s="597"/>
      <c r="M243" s="597"/>
    </row>
    <row r="244" spans="2:13" ht="12.75" x14ac:dyDescent="0.2">
      <c r="B244" s="595"/>
      <c r="K244" s="597"/>
      <c r="M244" s="597"/>
    </row>
    <row r="245" spans="2:13" ht="12.75" x14ac:dyDescent="0.2">
      <c r="B245" s="595"/>
      <c r="K245" s="597"/>
      <c r="M245" s="597"/>
    </row>
    <row r="246" spans="2:13" ht="12.75" x14ac:dyDescent="0.2">
      <c r="B246" s="595"/>
      <c r="K246" s="597"/>
      <c r="M246" s="597"/>
    </row>
    <row r="247" spans="2:13" ht="12.75" x14ac:dyDescent="0.2">
      <c r="B247" s="595"/>
      <c r="K247" s="597"/>
      <c r="M247" s="597"/>
    </row>
    <row r="248" spans="2:13" ht="12.75" x14ac:dyDescent="0.2">
      <c r="B248" s="595"/>
      <c r="K248" s="597"/>
      <c r="M248" s="597"/>
    </row>
    <row r="249" spans="2:13" ht="12.75" x14ac:dyDescent="0.2">
      <c r="B249" s="595"/>
      <c r="K249" s="597"/>
      <c r="M249" s="597"/>
    </row>
    <row r="250" spans="2:13" ht="12.75" x14ac:dyDescent="0.2">
      <c r="B250" s="595"/>
      <c r="K250" s="597"/>
      <c r="M250" s="597"/>
    </row>
    <row r="251" spans="2:13" ht="12.75" x14ac:dyDescent="0.2">
      <c r="B251" s="595"/>
      <c r="K251" s="597"/>
      <c r="M251" s="597"/>
    </row>
    <row r="252" spans="2:13" ht="12.75" x14ac:dyDescent="0.2">
      <c r="B252" s="595"/>
      <c r="K252" s="597"/>
      <c r="M252" s="597"/>
    </row>
    <row r="253" spans="2:13" ht="12.75" x14ac:dyDescent="0.2">
      <c r="B253" s="595"/>
      <c r="K253" s="597"/>
      <c r="M253" s="597"/>
    </row>
    <row r="254" spans="2:13" ht="12.75" x14ac:dyDescent="0.2">
      <c r="B254" s="595"/>
      <c r="K254" s="597"/>
      <c r="M254" s="597"/>
    </row>
    <row r="255" spans="2:13" ht="12.75" x14ac:dyDescent="0.2">
      <c r="B255" s="595"/>
      <c r="K255" s="597"/>
      <c r="M255" s="597"/>
    </row>
    <row r="256" spans="2:13" ht="12.75" x14ac:dyDescent="0.2">
      <c r="B256" s="595"/>
      <c r="K256" s="597"/>
      <c r="M256" s="597"/>
    </row>
    <row r="257" spans="2:13" ht="12.75" x14ac:dyDescent="0.2">
      <c r="B257" s="595"/>
      <c r="K257" s="597"/>
      <c r="M257" s="597"/>
    </row>
    <row r="258" spans="2:13" ht="12.75" x14ac:dyDescent="0.2">
      <c r="B258" s="595"/>
      <c r="K258" s="597"/>
      <c r="M258" s="597"/>
    </row>
    <row r="259" spans="2:13" ht="12.75" x14ac:dyDescent="0.2">
      <c r="B259" s="595"/>
      <c r="K259" s="597"/>
      <c r="M259" s="597"/>
    </row>
    <row r="260" spans="2:13" ht="12.75" x14ac:dyDescent="0.2">
      <c r="B260" s="595"/>
      <c r="K260" s="597"/>
      <c r="M260" s="597"/>
    </row>
    <row r="261" spans="2:13" ht="12.75" x14ac:dyDescent="0.2">
      <c r="B261" s="595"/>
      <c r="K261" s="597"/>
      <c r="M261" s="597"/>
    </row>
    <row r="262" spans="2:13" ht="12.75" x14ac:dyDescent="0.2">
      <c r="B262" s="595"/>
    </row>
    <row r="263" spans="2:13" ht="12.75" x14ac:dyDescent="0.2">
      <c r="B263" s="595"/>
    </row>
    <row r="264" spans="2:13" ht="12.75" x14ac:dyDescent="0.2">
      <c r="B264" s="595"/>
    </row>
    <row r="265" spans="2:13" ht="12.75" x14ac:dyDescent="0.2">
      <c r="B265" s="595"/>
    </row>
    <row r="266" spans="2:13" ht="12.75" x14ac:dyDescent="0.2">
      <c r="B266" s="595"/>
    </row>
    <row r="267" spans="2:13" ht="12.75" x14ac:dyDescent="0.2">
      <c r="B267" s="595"/>
    </row>
    <row r="268" spans="2:13" ht="12.75" x14ac:dyDescent="0.2">
      <c r="B268" s="595"/>
    </row>
    <row r="269" spans="2:13" ht="12.75" x14ac:dyDescent="0.2">
      <c r="B269" s="595"/>
    </row>
    <row r="270" spans="2:13" ht="12.75" x14ac:dyDescent="0.2">
      <c r="B270" s="595"/>
    </row>
    <row r="271" spans="2:13" ht="12.75" x14ac:dyDescent="0.2">
      <c r="B271" s="595"/>
    </row>
    <row r="272" spans="2:13" ht="12.75" x14ac:dyDescent="0.2">
      <c r="B272" s="595"/>
    </row>
    <row r="273" spans="2:2" ht="12.75" x14ac:dyDescent="0.2">
      <c r="B273" s="595"/>
    </row>
    <row r="274" spans="2:2" ht="12.75" x14ac:dyDescent="0.2">
      <c r="B274" s="595"/>
    </row>
    <row r="275" spans="2:2" ht="12.75" x14ac:dyDescent="0.2">
      <c r="B275" s="595"/>
    </row>
    <row r="276" spans="2:2" ht="12.75" x14ac:dyDescent="0.2">
      <c r="B276" s="595"/>
    </row>
    <row r="277" spans="2:2" ht="12.75" x14ac:dyDescent="0.2">
      <c r="B277" s="595"/>
    </row>
    <row r="278" spans="2:2" ht="12.75" x14ac:dyDescent="0.2">
      <c r="B278" s="595"/>
    </row>
    <row r="279" spans="2:2" ht="12.75" x14ac:dyDescent="0.2">
      <c r="B279" s="595"/>
    </row>
    <row r="280" spans="2:2" ht="12.75" x14ac:dyDescent="0.2">
      <c r="B280" s="595"/>
    </row>
    <row r="281" spans="2:2" ht="12.75" x14ac:dyDescent="0.2">
      <c r="B281" s="595"/>
    </row>
    <row r="282" spans="2:2" ht="12.75" x14ac:dyDescent="0.2">
      <c r="B282" s="595"/>
    </row>
    <row r="283" spans="2:2" ht="12.75" x14ac:dyDescent="0.2">
      <c r="B283" s="595"/>
    </row>
    <row r="284" spans="2:2" ht="12.75" x14ac:dyDescent="0.2">
      <c r="B284" s="595"/>
    </row>
    <row r="285" spans="2:2" ht="12.75" x14ac:dyDescent="0.2">
      <c r="B285" s="595"/>
    </row>
    <row r="286" spans="2:2" ht="12.75" x14ac:dyDescent="0.2">
      <c r="B286" s="595"/>
    </row>
    <row r="287" spans="2:2" ht="12.75" x14ac:dyDescent="0.2">
      <c r="B287" s="595"/>
    </row>
    <row r="288" spans="2:2" ht="12.75" x14ac:dyDescent="0.2">
      <c r="B288" s="595"/>
    </row>
    <row r="289" spans="2:2" ht="12.75" x14ac:dyDescent="0.2">
      <c r="B289" s="595"/>
    </row>
    <row r="290" spans="2:2" ht="12.75" x14ac:dyDescent="0.2">
      <c r="B290" s="595"/>
    </row>
    <row r="291" spans="2:2" ht="12.75" x14ac:dyDescent="0.2">
      <c r="B291" s="595"/>
    </row>
    <row r="292" spans="2:2" ht="12.75" x14ac:dyDescent="0.2">
      <c r="B292" s="595"/>
    </row>
    <row r="293" spans="2:2" ht="12.75" x14ac:dyDescent="0.2">
      <c r="B293" s="595"/>
    </row>
    <row r="294" spans="2:2" ht="12.75" x14ac:dyDescent="0.2">
      <c r="B294" s="595"/>
    </row>
    <row r="295" spans="2:2" ht="12.75" x14ac:dyDescent="0.2">
      <c r="B295" s="595"/>
    </row>
    <row r="296" spans="2:2" ht="12.75" x14ac:dyDescent="0.2">
      <c r="B296" s="595"/>
    </row>
    <row r="297" spans="2:2" ht="12.75" x14ac:dyDescent="0.2">
      <c r="B297" s="595"/>
    </row>
    <row r="298" spans="2:2" ht="12.75" x14ac:dyDescent="0.2">
      <c r="B298" s="595"/>
    </row>
    <row r="299" spans="2:2" ht="12.75" x14ac:dyDescent="0.2">
      <c r="B299" s="595"/>
    </row>
    <row r="300" spans="2:2" ht="12.75" x14ac:dyDescent="0.2">
      <c r="B300" s="595"/>
    </row>
    <row r="301" spans="2:2" ht="12.75" x14ac:dyDescent="0.2">
      <c r="B301" s="595"/>
    </row>
    <row r="302" spans="2:2" ht="12.75" x14ac:dyDescent="0.2">
      <c r="B302" s="595"/>
    </row>
    <row r="303" spans="2:2" ht="12.75" x14ac:dyDescent="0.2">
      <c r="B303" s="595"/>
    </row>
    <row r="304" spans="2:2" ht="12.75" x14ac:dyDescent="0.2">
      <c r="B304" s="595"/>
    </row>
    <row r="305" spans="2:2" ht="12.75" x14ac:dyDescent="0.2">
      <c r="B305" s="595"/>
    </row>
    <row r="306" spans="2:2" ht="12.75" x14ac:dyDescent="0.2">
      <c r="B306" s="595"/>
    </row>
    <row r="307" spans="2:2" ht="12.75" x14ac:dyDescent="0.2">
      <c r="B307" s="595"/>
    </row>
    <row r="308" spans="2:2" ht="12.75" x14ac:dyDescent="0.2">
      <c r="B308" s="595"/>
    </row>
    <row r="309" spans="2:2" ht="12.75" x14ac:dyDescent="0.2">
      <c r="B309" s="595"/>
    </row>
    <row r="310" spans="2:2" ht="12.75" x14ac:dyDescent="0.2">
      <c r="B310" s="595"/>
    </row>
    <row r="311" spans="2:2" ht="12.75" x14ac:dyDescent="0.2">
      <c r="B311" s="595"/>
    </row>
    <row r="312" spans="2:2" ht="12.75" x14ac:dyDescent="0.2">
      <c r="B312" s="595"/>
    </row>
    <row r="313" spans="2:2" ht="12.75" x14ac:dyDescent="0.2">
      <c r="B313" s="595"/>
    </row>
    <row r="314" spans="2:2" ht="12.75" x14ac:dyDescent="0.2">
      <c r="B314" s="595"/>
    </row>
    <row r="315" spans="2:2" ht="12.75" x14ac:dyDescent="0.2">
      <c r="B315" s="595"/>
    </row>
    <row r="316" spans="2:2" ht="12.75" x14ac:dyDescent="0.2">
      <c r="B316" s="595"/>
    </row>
    <row r="317" spans="2:2" ht="12.75" x14ac:dyDescent="0.2">
      <c r="B317" s="595"/>
    </row>
    <row r="318" spans="2:2" ht="12.75" x14ac:dyDescent="0.2">
      <c r="B318" s="595"/>
    </row>
    <row r="319" spans="2:2" ht="12.75" x14ac:dyDescent="0.2">
      <c r="B319" s="595"/>
    </row>
    <row r="320" spans="2:2" ht="12.75" x14ac:dyDescent="0.2">
      <c r="B320" s="595"/>
    </row>
    <row r="321" spans="2:2" ht="12.75" x14ac:dyDescent="0.2">
      <c r="B321" s="595"/>
    </row>
    <row r="322" spans="2:2" ht="12.75" x14ac:dyDescent="0.2">
      <c r="B322" s="595"/>
    </row>
    <row r="323" spans="2:2" ht="12.75" x14ac:dyDescent="0.2">
      <c r="B323" s="595"/>
    </row>
    <row r="324" spans="2:2" ht="12.75" x14ac:dyDescent="0.2">
      <c r="B324" s="595"/>
    </row>
    <row r="325" spans="2:2" ht="12.75" x14ac:dyDescent="0.2">
      <c r="B325" s="595"/>
    </row>
    <row r="326" spans="2:2" ht="12.75" x14ac:dyDescent="0.2">
      <c r="B326" s="595"/>
    </row>
    <row r="327" spans="2:2" ht="12.75" x14ac:dyDescent="0.2">
      <c r="B327" s="595"/>
    </row>
    <row r="328" spans="2:2" ht="12.75" x14ac:dyDescent="0.2">
      <c r="B328" s="595"/>
    </row>
    <row r="329" spans="2:2" ht="12.75" x14ac:dyDescent="0.2">
      <c r="B329" s="595"/>
    </row>
    <row r="330" spans="2:2" ht="12.75" x14ac:dyDescent="0.2">
      <c r="B330" s="595"/>
    </row>
    <row r="331" spans="2:2" ht="12.75" x14ac:dyDescent="0.2">
      <c r="B331" s="595"/>
    </row>
    <row r="332" spans="2:2" ht="12.75" x14ac:dyDescent="0.2">
      <c r="B332" s="595"/>
    </row>
    <row r="333" spans="2:2" ht="12.75" x14ac:dyDescent="0.2">
      <c r="B333" s="595"/>
    </row>
    <row r="334" spans="2:2" ht="12.75" x14ac:dyDescent="0.2">
      <c r="B334" s="595"/>
    </row>
    <row r="335" spans="2:2" ht="12.75" x14ac:dyDescent="0.2">
      <c r="B335" s="595"/>
    </row>
    <row r="336" spans="2:2" ht="12.75" x14ac:dyDescent="0.2">
      <c r="B336" s="595"/>
    </row>
    <row r="337" spans="2:2" ht="12.75" x14ac:dyDescent="0.2">
      <c r="B337" s="595"/>
    </row>
    <row r="338" spans="2:2" ht="12.75" x14ac:dyDescent="0.2">
      <c r="B338" s="595"/>
    </row>
    <row r="339" spans="2:2" ht="12.75" x14ac:dyDescent="0.2">
      <c r="B339" s="595"/>
    </row>
    <row r="340" spans="2:2" ht="12.75" x14ac:dyDescent="0.2">
      <c r="B340" s="595"/>
    </row>
    <row r="341" spans="2:2" ht="12.75" x14ac:dyDescent="0.2">
      <c r="B341" s="595"/>
    </row>
    <row r="342" spans="2:2" ht="12.75" x14ac:dyDescent="0.2">
      <c r="B342" s="595"/>
    </row>
    <row r="343" spans="2:2" ht="12.75" x14ac:dyDescent="0.2">
      <c r="B343" s="595"/>
    </row>
    <row r="344" spans="2:2" ht="12.75" x14ac:dyDescent="0.2">
      <c r="B344" s="595"/>
    </row>
    <row r="345" spans="2:2" ht="12.75" x14ac:dyDescent="0.2">
      <c r="B345" s="595"/>
    </row>
    <row r="346" spans="2:2" ht="12.75" x14ac:dyDescent="0.2">
      <c r="B346" s="595"/>
    </row>
    <row r="347" spans="2:2" ht="12.75" x14ac:dyDescent="0.2">
      <c r="B347" s="595"/>
    </row>
    <row r="348" spans="2:2" ht="12.75" x14ac:dyDescent="0.2">
      <c r="B348" s="595"/>
    </row>
    <row r="349" spans="2:2" ht="12.75" x14ac:dyDescent="0.2">
      <c r="B349" s="595"/>
    </row>
    <row r="350" spans="2:2" ht="12.75" x14ac:dyDescent="0.2">
      <c r="B350" s="595"/>
    </row>
    <row r="351" spans="2:2" ht="12.75" x14ac:dyDescent="0.2">
      <c r="B351" s="595"/>
    </row>
    <row r="352" spans="2:2" ht="12.75" x14ac:dyDescent="0.2">
      <c r="B352" s="595"/>
    </row>
    <row r="353" spans="2:2" ht="12.75" x14ac:dyDescent="0.2">
      <c r="B353" s="595"/>
    </row>
    <row r="354" spans="2:2" ht="12.75" x14ac:dyDescent="0.2">
      <c r="B354" s="595"/>
    </row>
    <row r="355" spans="2:2" ht="12.75" x14ac:dyDescent="0.2">
      <c r="B355" s="595"/>
    </row>
    <row r="356" spans="2:2" ht="12.75" x14ac:dyDescent="0.2">
      <c r="B356" s="595"/>
    </row>
    <row r="357" spans="2:2" ht="12.75" x14ac:dyDescent="0.2">
      <c r="B357" s="595"/>
    </row>
    <row r="358" spans="2:2" ht="12.75" x14ac:dyDescent="0.2">
      <c r="B358" s="595"/>
    </row>
    <row r="359" spans="2:2" ht="12.75" x14ac:dyDescent="0.2">
      <c r="B359" s="595"/>
    </row>
    <row r="360" spans="2:2" ht="12.75" x14ac:dyDescent="0.2">
      <c r="B360" s="595"/>
    </row>
    <row r="361" spans="2:2" ht="12.75" x14ac:dyDescent="0.2">
      <c r="B361" s="595"/>
    </row>
    <row r="362" spans="2:2" ht="12.75" x14ac:dyDescent="0.2">
      <c r="B362" s="595"/>
    </row>
    <row r="363" spans="2:2" ht="12.75" x14ac:dyDescent="0.2">
      <c r="B363" s="595"/>
    </row>
    <row r="364" spans="2:2" ht="12.75" x14ac:dyDescent="0.2">
      <c r="B364" s="595"/>
    </row>
    <row r="365" spans="2:2" ht="12.75" x14ac:dyDescent="0.2">
      <c r="B365" s="595"/>
    </row>
    <row r="366" spans="2:2" ht="12.75" x14ac:dyDescent="0.2">
      <c r="B366" s="595"/>
    </row>
    <row r="367" spans="2:2" ht="12.75" x14ac:dyDescent="0.2">
      <c r="B367" s="595"/>
    </row>
    <row r="368" spans="2:2" ht="12.75" x14ac:dyDescent="0.2">
      <c r="B368" s="595"/>
    </row>
    <row r="369" spans="2:2" ht="12.75" x14ac:dyDescent="0.2">
      <c r="B369" s="595"/>
    </row>
    <row r="370" spans="2:2" ht="12.75" x14ac:dyDescent="0.2">
      <c r="B370" s="595"/>
    </row>
    <row r="371" spans="2:2" ht="12.75" x14ac:dyDescent="0.2">
      <c r="B371" s="595"/>
    </row>
    <row r="372" spans="2:2" ht="12.75" x14ac:dyDescent="0.2">
      <c r="B372" s="595"/>
    </row>
    <row r="373" spans="2:2" ht="12.75" x14ac:dyDescent="0.2">
      <c r="B373" s="595"/>
    </row>
    <row r="374" spans="2:2" ht="12.75" x14ac:dyDescent="0.2">
      <c r="B374" s="595"/>
    </row>
    <row r="375" spans="2:2" ht="12.75" x14ac:dyDescent="0.2">
      <c r="B375" s="595"/>
    </row>
    <row r="376" spans="2:2" ht="12.75" x14ac:dyDescent="0.2">
      <c r="B376" s="595"/>
    </row>
    <row r="377" spans="2:2" ht="12.75" x14ac:dyDescent="0.2">
      <c r="B377" s="595"/>
    </row>
    <row r="378" spans="2:2" ht="12.75" x14ac:dyDescent="0.2">
      <c r="B378" s="595"/>
    </row>
    <row r="379" spans="2:2" ht="12.75" x14ac:dyDescent="0.2">
      <c r="B379" s="595"/>
    </row>
    <row r="380" spans="2:2" ht="12.75" x14ac:dyDescent="0.2">
      <c r="B380" s="595"/>
    </row>
    <row r="381" spans="2:2" ht="12.75" x14ac:dyDescent="0.2">
      <c r="B381" s="595"/>
    </row>
    <row r="382" spans="2:2" ht="12.75" x14ac:dyDescent="0.2">
      <c r="B382" s="595"/>
    </row>
    <row r="383" spans="2:2" ht="12.75" x14ac:dyDescent="0.2">
      <c r="B383" s="595"/>
    </row>
    <row r="384" spans="2:2" ht="12.75" x14ac:dyDescent="0.2">
      <c r="B384" s="595"/>
    </row>
    <row r="385" spans="2:2" ht="12.75" x14ac:dyDescent="0.2">
      <c r="B385" s="595"/>
    </row>
    <row r="386" spans="2:2" ht="12.75" x14ac:dyDescent="0.2">
      <c r="B386" s="595"/>
    </row>
    <row r="387" spans="2:2" ht="12.75" x14ac:dyDescent="0.2">
      <c r="B387" s="595"/>
    </row>
    <row r="388" spans="2:2" ht="12.75" x14ac:dyDescent="0.2">
      <c r="B388" s="595"/>
    </row>
    <row r="389" spans="2:2" ht="12.75" x14ac:dyDescent="0.2">
      <c r="B389" s="595"/>
    </row>
    <row r="390" spans="2:2" ht="12.75" x14ac:dyDescent="0.2">
      <c r="B390" s="595"/>
    </row>
    <row r="391" spans="2:2" ht="12.75" x14ac:dyDescent="0.2">
      <c r="B391" s="595"/>
    </row>
    <row r="392" spans="2:2" ht="12.75" x14ac:dyDescent="0.2">
      <c r="B392" s="595"/>
    </row>
    <row r="393" spans="2:2" ht="12.75" x14ac:dyDescent="0.2">
      <c r="B393" s="595"/>
    </row>
    <row r="394" spans="2:2" ht="12.75" x14ac:dyDescent="0.2">
      <c r="B394" s="595"/>
    </row>
    <row r="395" spans="2:2" ht="12.75" x14ac:dyDescent="0.2">
      <c r="B395" s="595"/>
    </row>
    <row r="396" spans="2:2" ht="12.75" x14ac:dyDescent="0.2">
      <c r="B396" s="595"/>
    </row>
    <row r="397" spans="2:2" ht="12.75" x14ac:dyDescent="0.2">
      <c r="B397" s="595"/>
    </row>
    <row r="398" spans="2:2" ht="12.75" x14ac:dyDescent="0.2">
      <c r="B398" s="595"/>
    </row>
    <row r="399" spans="2:2" ht="12.75" x14ac:dyDescent="0.2">
      <c r="B399" s="595"/>
    </row>
    <row r="400" spans="2:2" ht="12.75" x14ac:dyDescent="0.2">
      <c r="B400" s="595"/>
    </row>
    <row r="401" spans="2:2" ht="12.75" x14ac:dyDescent="0.2">
      <c r="B401" s="595"/>
    </row>
    <row r="402" spans="2:2" ht="12.75" x14ac:dyDescent="0.2">
      <c r="B402" s="595"/>
    </row>
    <row r="403" spans="2:2" ht="12.75" x14ac:dyDescent="0.2">
      <c r="B403" s="595"/>
    </row>
    <row r="404" spans="2:2" ht="12.75" x14ac:dyDescent="0.2">
      <c r="B404" s="595"/>
    </row>
    <row r="405" spans="2:2" ht="12.75" x14ac:dyDescent="0.2">
      <c r="B405" s="595"/>
    </row>
    <row r="406" spans="2:2" ht="12.75" x14ac:dyDescent="0.2">
      <c r="B406" s="595"/>
    </row>
    <row r="407" spans="2:2" ht="12.75" x14ac:dyDescent="0.2">
      <c r="B407" s="595"/>
    </row>
    <row r="408" spans="2:2" ht="12.75" x14ac:dyDescent="0.2">
      <c r="B408" s="595"/>
    </row>
    <row r="409" spans="2:2" ht="12.75" x14ac:dyDescent="0.2">
      <c r="B409" s="595"/>
    </row>
    <row r="410" spans="2:2" ht="12.75" x14ac:dyDescent="0.2">
      <c r="B410" s="595"/>
    </row>
    <row r="411" spans="2:2" ht="12.75" x14ac:dyDescent="0.2">
      <c r="B411" s="595"/>
    </row>
    <row r="412" spans="2:2" ht="12.75" x14ac:dyDescent="0.2">
      <c r="B412" s="595"/>
    </row>
    <row r="413" spans="2:2" ht="12.75" x14ac:dyDescent="0.2">
      <c r="B413" s="595"/>
    </row>
    <row r="414" spans="2:2" ht="12.75" x14ac:dyDescent="0.2">
      <c r="B414" s="595"/>
    </row>
    <row r="415" spans="2:2" ht="12.75" x14ac:dyDescent="0.2">
      <c r="B415" s="595"/>
    </row>
    <row r="416" spans="2:2" ht="12.75" x14ac:dyDescent="0.2">
      <c r="B416" s="595"/>
    </row>
    <row r="417" spans="2:2" ht="12.75" x14ac:dyDescent="0.2">
      <c r="B417" s="595"/>
    </row>
    <row r="418" spans="2:2" ht="12.75" x14ac:dyDescent="0.2">
      <c r="B418" s="595"/>
    </row>
    <row r="419" spans="2:2" ht="12.75" x14ac:dyDescent="0.2">
      <c r="B419" s="595"/>
    </row>
    <row r="420" spans="2:2" ht="12.75" x14ac:dyDescent="0.2">
      <c r="B420" s="595"/>
    </row>
    <row r="421" spans="2:2" ht="12.75" x14ac:dyDescent="0.2">
      <c r="B421" s="595"/>
    </row>
    <row r="422" spans="2:2" ht="12.75" x14ac:dyDescent="0.2">
      <c r="B422" s="595"/>
    </row>
    <row r="423" spans="2:2" ht="12.75" x14ac:dyDescent="0.2">
      <c r="B423" s="595"/>
    </row>
    <row r="424" spans="2:2" ht="12.75" x14ac:dyDescent="0.2">
      <c r="B424" s="595"/>
    </row>
    <row r="425" spans="2:2" ht="12.75" x14ac:dyDescent="0.2">
      <c r="B425" s="595"/>
    </row>
    <row r="426" spans="2:2" ht="12.75" x14ac:dyDescent="0.2">
      <c r="B426" s="595"/>
    </row>
    <row r="427" spans="2:2" ht="12.75" x14ac:dyDescent="0.2">
      <c r="B427" s="595"/>
    </row>
    <row r="428" spans="2:2" ht="12.75" x14ac:dyDescent="0.2">
      <c r="B428" s="595"/>
    </row>
    <row r="429" spans="2:2" ht="12.75" x14ac:dyDescent="0.2">
      <c r="B429" s="595"/>
    </row>
    <row r="430" spans="2:2" ht="12.75" x14ac:dyDescent="0.2">
      <c r="B430" s="595"/>
    </row>
    <row r="431" spans="2:2" ht="12.75" x14ac:dyDescent="0.2">
      <c r="B431" s="595"/>
    </row>
    <row r="432" spans="2:2" ht="12.75" x14ac:dyDescent="0.2">
      <c r="B432" s="595"/>
    </row>
    <row r="433" spans="2:2" ht="12.75" x14ac:dyDescent="0.2">
      <c r="B433" s="595"/>
    </row>
    <row r="434" spans="2:2" ht="12.75" x14ac:dyDescent="0.2">
      <c r="B434" s="595"/>
    </row>
    <row r="435" spans="2:2" ht="12.75" x14ac:dyDescent="0.2">
      <c r="B435" s="595"/>
    </row>
    <row r="436" spans="2:2" ht="12.75" x14ac:dyDescent="0.2">
      <c r="B436" s="595"/>
    </row>
    <row r="437" spans="2:2" ht="12.75" x14ac:dyDescent="0.2">
      <c r="B437" s="595"/>
    </row>
    <row r="438" spans="2:2" ht="12.75" x14ac:dyDescent="0.2">
      <c r="B438" s="595"/>
    </row>
    <row r="439" spans="2:2" ht="12.75" x14ac:dyDescent="0.2">
      <c r="B439" s="595"/>
    </row>
    <row r="440" spans="2:2" ht="12.75" x14ac:dyDescent="0.2">
      <c r="B440" s="595"/>
    </row>
    <row r="441" spans="2:2" ht="12.75" x14ac:dyDescent="0.2">
      <c r="B441" s="595"/>
    </row>
    <row r="442" spans="2:2" ht="12.75" x14ac:dyDescent="0.2">
      <c r="B442" s="595"/>
    </row>
    <row r="443" spans="2:2" ht="12.75" x14ac:dyDescent="0.2">
      <c r="B443" s="595"/>
    </row>
    <row r="444" spans="2:2" ht="12.75" x14ac:dyDescent="0.2">
      <c r="B444" s="595"/>
    </row>
    <row r="445" spans="2:2" ht="12.75" x14ac:dyDescent="0.2">
      <c r="B445" s="595"/>
    </row>
    <row r="446" spans="2:2" ht="12.75" x14ac:dyDescent="0.2">
      <c r="B446" s="595"/>
    </row>
    <row r="447" spans="2:2" ht="12.75" x14ac:dyDescent="0.2">
      <c r="B447" s="595"/>
    </row>
    <row r="448" spans="2:2" ht="12.75" x14ac:dyDescent="0.2">
      <c r="B448" s="595"/>
    </row>
    <row r="449" spans="2:2" ht="12.75" x14ac:dyDescent="0.2">
      <c r="B449" s="595"/>
    </row>
    <row r="450" spans="2:2" ht="12.75" x14ac:dyDescent="0.2">
      <c r="B450" s="595"/>
    </row>
    <row r="451" spans="2:2" ht="12.75" x14ac:dyDescent="0.2">
      <c r="B451" s="595"/>
    </row>
    <row r="452" spans="2:2" ht="12.75" x14ac:dyDescent="0.2">
      <c r="B452" s="595"/>
    </row>
    <row r="453" spans="2:2" ht="12.75" x14ac:dyDescent="0.2">
      <c r="B453" s="595"/>
    </row>
    <row r="454" spans="2:2" ht="12.75" x14ac:dyDescent="0.2">
      <c r="B454" s="595"/>
    </row>
    <row r="455" spans="2:2" ht="12.75" x14ac:dyDescent="0.2">
      <c r="B455" s="595"/>
    </row>
    <row r="456" spans="2:2" ht="12.75" x14ac:dyDescent="0.2">
      <c r="B456" s="595"/>
    </row>
    <row r="457" spans="2:2" ht="12.75" x14ac:dyDescent="0.2">
      <c r="B457" s="595"/>
    </row>
    <row r="458" spans="2:2" ht="12.75" x14ac:dyDescent="0.2">
      <c r="B458" s="595"/>
    </row>
    <row r="459" spans="2:2" ht="12.75" x14ac:dyDescent="0.2">
      <c r="B459" s="595"/>
    </row>
    <row r="460" spans="2:2" ht="12.75" x14ac:dyDescent="0.2">
      <c r="B460" s="595"/>
    </row>
    <row r="461" spans="2:2" ht="12.75" x14ac:dyDescent="0.2">
      <c r="B461" s="595"/>
    </row>
    <row r="462" spans="2:2" ht="12.75" x14ac:dyDescent="0.2">
      <c r="B462" s="595"/>
    </row>
    <row r="463" spans="2:2" ht="12.75" x14ac:dyDescent="0.2">
      <c r="B463" s="595"/>
    </row>
    <row r="464" spans="2:2" ht="12.75" x14ac:dyDescent="0.2">
      <c r="B464" s="595"/>
    </row>
    <row r="465" spans="2:2" ht="12.75" x14ac:dyDescent="0.2">
      <c r="B465" s="595"/>
    </row>
    <row r="466" spans="2:2" ht="12.75" x14ac:dyDescent="0.2">
      <c r="B466" s="595"/>
    </row>
    <row r="467" spans="2:2" ht="12.75" x14ac:dyDescent="0.2">
      <c r="B467" s="595"/>
    </row>
    <row r="468" spans="2:2" ht="12.75" x14ac:dyDescent="0.2">
      <c r="B468" s="595"/>
    </row>
    <row r="469" spans="2:2" ht="12.75" x14ac:dyDescent="0.2">
      <c r="B469" s="595"/>
    </row>
    <row r="470" spans="2:2" ht="12.75" x14ac:dyDescent="0.2">
      <c r="B470" s="595"/>
    </row>
    <row r="471" spans="2:2" ht="12.75" x14ac:dyDescent="0.2">
      <c r="B471" s="595"/>
    </row>
    <row r="472" spans="2:2" ht="12.75" x14ac:dyDescent="0.2">
      <c r="B472" s="595"/>
    </row>
    <row r="473" spans="2:2" ht="12.75" x14ac:dyDescent="0.2">
      <c r="B473" s="595"/>
    </row>
    <row r="474" spans="2:2" ht="12.75" x14ac:dyDescent="0.2">
      <c r="B474" s="595"/>
    </row>
    <row r="475" spans="2:2" ht="12.75" x14ac:dyDescent="0.2">
      <c r="B475" s="595"/>
    </row>
    <row r="476" spans="2:2" ht="12.75" x14ac:dyDescent="0.2">
      <c r="B476" s="595"/>
    </row>
    <row r="477" spans="2:2" ht="12.75" x14ac:dyDescent="0.2">
      <c r="B477" s="595"/>
    </row>
    <row r="478" spans="2:2" ht="12.75" x14ac:dyDescent="0.2">
      <c r="B478" s="595"/>
    </row>
    <row r="479" spans="2:2" ht="12.75" x14ac:dyDescent="0.2">
      <c r="B479" s="595"/>
    </row>
    <row r="480" spans="2:2" ht="12.75" x14ac:dyDescent="0.2">
      <c r="B480" s="595"/>
    </row>
    <row r="481" spans="2:2" ht="12.75" x14ac:dyDescent="0.2">
      <c r="B481" s="595"/>
    </row>
    <row r="482" spans="2:2" ht="12.75" x14ac:dyDescent="0.2">
      <c r="B482" s="595"/>
    </row>
    <row r="483" spans="2:2" ht="12.75" x14ac:dyDescent="0.2">
      <c r="B483" s="595"/>
    </row>
    <row r="484" spans="2:2" ht="12.75" x14ac:dyDescent="0.2">
      <c r="B484" s="595"/>
    </row>
    <row r="485" spans="2:2" ht="12.75" x14ac:dyDescent="0.2">
      <c r="B485" s="595"/>
    </row>
    <row r="486" spans="2:2" ht="12.75" x14ac:dyDescent="0.2">
      <c r="B486" s="595"/>
    </row>
    <row r="487" spans="2:2" ht="12.75" x14ac:dyDescent="0.2">
      <c r="B487" s="595"/>
    </row>
    <row r="488" spans="2:2" ht="12.75" x14ac:dyDescent="0.2">
      <c r="B488" s="595"/>
    </row>
    <row r="489" spans="2:2" ht="12.75" x14ac:dyDescent="0.2">
      <c r="B489" s="595"/>
    </row>
    <row r="490" spans="2:2" ht="12.75" x14ac:dyDescent="0.2">
      <c r="B490" s="595"/>
    </row>
    <row r="491" spans="2:2" ht="12.75" x14ac:dyDescent="0.2">
      <c r="B491" s="595"/>
    </row>
    <row r="492" spans="2:2" ht="12.75" x14ac:dyDescent="0.2">
      <c r="B492" s="595"/>
    </row>
    <row r="493" spans="2:2" ht="12.75" x14ac:dyDescent="0.2">
      <c r="B493" s="595"/>
    </row>
    <row r="494" spans="2:2" ht="12.75" x14ac:dyDescent="0.2">
      <c r="B494" s="595"/>
    </row>
    <row r="495" spans="2:2" ht="12.75" x14ac:dyDescent="0.2">
      <c r="B495" s="595"/>
    </row>
    <row r="496" spans="2:2" ht="12.75" x14ac:dyDescent="0.2">
      <c r="B496" s="595"/>
    </row>
    <row r="497" spans="2:2" ht="12.75" x14ac:dyDescent="0.2">
      <c r="B497" s="595"/>
    </row>
    <row r="498" spans="2:2" ht="12.75" x14ac:dyDescent="0.2">
      <c r="B498" s="595"/>
    </row>
    <row r="499" spans="2:2" ht="12.75" x14ac:dyDescent="0.2">
      <c r="B499" s="595"/>
    </row>
    <row r="500" spans="2:2" ht="12.75" x14ac:dyDescent="0.2">
      <c r="B500" s="595"/>
    </row>
    <row r="501" spans="2:2" ht="12.75" x14ac:dyDescent="0.2">
      <c r="B501" s="595"/>
    </row>
    <row r="502" spans="2:2" ht="12.75" x14ac:dyDescent="0.2">
      <c r="B502" s="595"/>
    </row>
    <row r="503" spans="2:2" ht="12.75" x14ac:dyDescent="0.2">
      <c r="B503" s="595"/>
    </row>
    <row r="504" spans="2:2" ht="12.75" x14ac:dyDescent="0.2">
      <c r="B504" s="595"/>
    </row>
    <row r="505" spans="2:2" ht="12.75" x14ac:dyDescent="0.2">
      <c r="B505" s="595"/>
    </row>
    <row r="506" spans="2:2" ht="12.75" x14ac:dyDescent="0.2">
      <c r="B506" s="595"/>
    </row>
    <row r="507" spans="2:2" ht="12.75" x14ac:dyDescent="0.2">
      <c r="B507" s="595"/>
    </row>
    <row r="508" spans="2:2" ht="12.75" x14ac:dyDescent="0.2">
      <c r="B508" s="595"/>
    </row>
    <row r="509" spans="2:2" ht="12.75" x14ac:dyDescent="0.2">
      <c r="B509" s="595"/>
    </row>
    <row r="510" spans="2:2" ht="12.75" x14ac:dyDescent="0.2">
      <c r="B510" s="595"/>
    </row>
    <row r="511" spans="2:2" ht="12.75" x14ac:dyDescent="0.2">
      <c r="B511" s="595"/>
    </row>
    <row r="512" spans="2:2" ht="12.75" x14ac:dyDescent="0.2">
      <c r="B512" s="595"/>
    </row>
    <row r="513" spans="2:2" ht="12.75" x14ac:dyDescent="0.2">
      <c r="B513" s="595"/>
    </row>
    <row r="514" spans="2:2" ht="12.75" x14ac:dyDescent="0.2">
      <c r="B514" s="595"/>
    </row>
    <row r="515" spans="2:2" ht="12.75" x14ac:dyDescent="0.2">
      <c r="B515" s="595"/>
    </row>
    <row r="516" spans="2:2" ht="12.75" x14ac:dyDescent="0.2">
      <c r="B516" s="595"/>
    </row>
    <row r="517" spans="2:2" ht="12.75" x14ac:dyDescent="0.2">
      <c r="B517" s="595"/>
    </row>
    <row r="518" spans="2:2" ht="12.75" x14ac:dyDescent="0.2">
      <c r="B518" s="595"/>
    </row>
    <row r="519" spans="2:2" ht="12.75" x14ac:dyDescent="0.2">
      <c r="B519" s="595"/>
    </row>
    <row r="520" spans="2:2" ht="12.75" x14ac:dyDescent="0.2">
      <c r="B520" s="595"/>
    </row>
    <row r="521" spans="2:2" ht="12.75" x14ac:dyDescent="0.2">
      <c r="B521" s="595"/>
    </row>
    <row r="522" spans="2:2" ht="12.75" x14ac:dyDescent="0.2">
      <c r="B522" s="595"/>
    </row>
    <row r="523" spans="2:2" ht="12.75" x14ac:dyDescent="0.2">
      <c r="B523" s="595"/>
    </row>
    <row r="524" spans="2:2" ht="12.75" x14ac:dyDescent="0.2">
      <c r="B524" s="595"/>
    </row>
    <row r="525" spans="2:2" ht="12.75" x14ac:dyDescent="0.2">
      <c r="B525" s="595"/>
    </row>
    <row r="526" spans="2:2" ht="12.75" x14ac:dyDescent="0.2">
      <c r="B526" s="595"/>
    </row>
    <row r="527" spans="2:2" ht="12.75" x14ac:dyDescent="0.2">
      <c r="B527" s="595"/>
    </row>
    <row r="528" spans="2:2" ht="12.75" x14ac:dyDescent="0.2">
      <c r="B528" s="595"/>
    </row>
    <row r="529" spans="2:2" ht="12.75" x14ac:dyDescent="0.2">
      <c r="B529" s="595"/>
    </row>
    <row r="530" spans="2:2" ht="12.75" x14ac:dyDescent="0.2">
      <c r="B530" s="595"/>
    </row>
    <row r="531" spans="2:2" ht="12.75" x14ac:dyDescent="0.2">
      <c r="B531" s="595"/>
    </row>
    <row r="532" spans="2:2" ht="12.75" x14ac:dyDescent="0.2">
      <c r="B532" s="595"/>
    </row>
    <row r="533" spans="2:2" ht="12.75" x14ac:dyDescent="0.2">
      <c r="B533" s="595"/>
    </row>
    <row r="534" spans="2:2" ht="12.75" x14ac:dyDescent="0.2">
      <c r="B534" s="595"/>
    </row>
    <row r="535" spans="2:2" ht="12.75" x14ac:dyDescent="0.2">
      <c r="B535" s="595"/>
    </row>
    <row r="536" spans="2:2" ht="12.75" x14ac:dyDescent="0.2">
      <c r="B536" s="595"/>
    </row>
    <row r="537" spans="2:2" ht="12.75" x14ac:dyDescent="0.2">
      <c r="B537" s="595"/>
    </row>
    <row r="538" spans="2:2" ht="12.75" x14ac:dyDescent="0.2">
      <c r="B538" s="595"/>
    </row>
    <row r="539" spans="2:2" ht="12.75" x14ac:dyDescent="0.2">
      <c r="B539" s="595"/>
    </row>
    <row r="540" spans="2:2" ht="12.75" x14ac:dyDescent="0.2">
      <c r="B540" s="595"/>
    </row>
    <row r="541" spans="2:2" ht="12.75" x14ac:dyDescent="0.2">
      <c r="B541" s="595"/>
    </row>
    <row r="542" spans="2:2" ht="12.75" x14ac:dyDescent="0.2">
      <c r="B542" s="595"/>
    </row>
    <row r="543" spans="2:2" ht="12.75" x14ac:dyDescent="0.2">
      <c r="B543" s="595"/>
    </row>
    <row r="544" spans="2:2" ht="12.75" x14ac:dyDescent="0.2">
      <c r="B544" s="595"/>
    </row>
    <row r="545" spans="2:2" ht="12.75" x14ac:dyDescent="0.2">
      <c r="B545" s="595"/>
    </row>
    <row r="546" spans="2:2" ht="12.75" x14ac:dyDescent="0.2">
      <c r="B546" s="595"/>
    </row>
    <row r="547" spans="2:2" ht="12.75" x14ac:dyDescent="0.2">
      <c r="B547" s="595"/>
    </row>
    <row r="548" spans="2:2" ht="12.75" x14ac:dyDescent="0.2">
      <c r="B548" s="595"/>
    </row>
    <row r="549" spans="2:2" ht="12.75" x14ac:dyDescent="0.2">
      <c r="B549" s="595"/>
    </row>
    <row r="550" spans="2:2" ht="12.75" x14ac:dyDescent="0.2">
      <c r="B550" s="595"/>
    </row>
    <row r="551" spans="2:2" ht="12.75" x14ac:dyDescent="0.2">
      <c r="B551" s="595"/>
    </row>
    <row r="552" spans="2:2" ht="12.75" x14ac:dyDescent="0.2">
      <c r="B552" s="595"/>
    </row>
    <row r="553" spans="2:2" ht="12.75" x14ac:dyDescent="0.2">
      <c r="B553" s="595"/>
    </row>
    <row r="554" spans="2:2" ht="12.75" x14ac:dyDescent="0.2">
      <c r="B554" s="595"/>
    </row>
    <row r="555" spans="2:2" ht="12.75" x14ac:dyDescent="0.2">
      <c r="B555" s="595"/>
    </row>
    <row r="556" spans="2:2" ht="12.75" x14ac:dyDescent="0.2">
      <c r="B556" s="595"/>
    </row>
    <row r="557" spans="2:2" ht="12.75" x14ac:dyDescent="0.2">
      <c r="B557" s="595"/>
    </row>
    <row r="558" spans="2:2" ht="12.75" x14ac:dyDescent="0.2">
      <c r="B558" s="595"/>
    </row>
    <row r="559" spans="2:2" ht="12.75" x14ac:dyDescent="0.2">
      <c r="B559" s="595"/>
    </row>
    <row r="560" spans="2:2" ht="12.75" x14ac:dyDescent="0.2">
      <c r="B560" s="595"/>
    </row>
    <row r="561" spans="2:2" ht="12.75" x14ac:dyDescent="0.2">
      <c r="B561" s="595"/>
    </row>
    <row r="562" spans="2:2" ht="12.75" x14ac:dyDescent="0.2">
      <c r="B562" s="595"/>
    </row>
    <row r="563" spans="2:2" ht="12.75" x14ac:dyDescent="0.2">
      <c r="B563" s="595"/>
    </row>
    <row r="564" spans="2:2" ht="12.75" x14ac:dyDescent="0.2">
      <c r="B564" s="595"/>
    </row>
    <row r="565" spans="2:2" ht="12.75" x14ac:dyDescent="0.2">
      <c r="B565" s="595"/>
    </row>
    <row r="566" spans="2:2" ht="12.75" x14ac:dyDescent="0.2">
      <c r="B566" s="595"/>
    </row>
    <row r="567" spans="2:2" ht="12.75" x14ac:dyDescent="0.2">
      <c r="B567" s="595"/>
    </row>
    <row r="568" spans="2:2" ht="12.75" x14ac:dyDescent="0.2">
      <c r="B568" s="595"/>
    </row>
    <row r="569" spans="2:2" ht="12.75" x14ac:dyDescent="0.2">
      <c r="B569" s="595"/>
    </row>
    <row r="570" spans="2:2" ht="12.75" x14ac:dyDescent="0.2">
      <c r="B570" s="595"/>
    </row>
    <row r="571" spans="2:2" ht="12.75" x14ac:dyDescent="0.2">
      <c r="B571" s="595"/>
    </row>
    <row r="572" spans="2:2" ht="12.75" x14ac:dyDescent="0.2">
      <c r="B572" s="595"/>
    </row>
    <row r="573" spans="2:2" ht="12.75" x14ac:dyDescent="0.2">
      <c r="B573" s="595"/>
    </row>
    <row r="574" spans="2:2" ht="12.75" x14ac:dyDescent="0.2">
      <c r="B574" s="595"/>
    </row>
    <row r="575" spans="2:2" ht="12.75" x14ac:dyDescent="0.2">
      <c r="B575" s="595"/>
    </row>
    <row r="576" spans="2:2" ht="12.75" x14ac:dyDescent="0.2">
      <c r="B576" s="595"/>
    </row>
    <row r="577" spans="2:2" ht="12.75" x14ac:dyDescent="0.2">
      <c r="B577" s="595"/>
    </row>
    <row r="578" spans="2:2" ht="12.75" x14ac:dyDescent="0.2">
      <c r="B578" s="595"/>
    </row>
    <row r="579" spans="2:2" ht="12.75" x14ac:dyDescent="0.2">
      <c r="B579" s="595"/>
    </row>
    <row r="580" spans="2:2" ht="12.75" x14ac:dyDescent="0.2">
      <c r="B580" s="595"/>
    </row>
    <row r="581" spans="2:2" ht="12.75" x14ac:dyDescent="0.2">
      <c r="B581" s="595"/>
    </row>
    <row r="582" spans="2:2" ht="12.75" x14ac:dyDescent="0.2">
      <c r="B582" s="595"/>
    </row>
    <row r="583" spans="2:2" ht="12.75" x14ac:dyDescent="0.2">
      <c r="B583" s="595"/>
    </row>
    <row r="584" spans="2:2" ht="12.75" x14ac:dyDescent="0.2">
      <c r="B584" s="595"/>
    </row>
    <row r="585" spans="2:2" ht="12.75" x14ac:dyDescent="0.2">
      <c r="B585" s="595"/>
    </row>
    <row r="586" spans="2:2" ht="12.75" x14ac:dyDescent="0.2">
      <c r="B586" s="595"/>
    </row>
    <row r="587" spans="2:2" ht="12.75" x14ac:dyDescent="0.2">
      <c r="B587" s="595"/>
    </row>
    <row r="588" spans="2:2" ht="12.75" x14ac:dyDescent="0.2">
      <c r="B588" s="595"/>
    </row>
    <row r="589" spans="2:2" ht="12.75" x14ac:dyDescent="0.2">
      <c r="B589" s="595"/>
    </row>
    <row r="590" spans="2:2" ht="12.75" x14ac:dyDescent="0.2">
      <c r="B590" s="595"/>
    </row>
    <row r="591" spans="2:2" ht="12.75" x14ac:dyDescent="0.2">
      <c r="B591" s="595"/>
    </row>
    <row r="592" spans="2:2" ht="12.75" x14ac:dyDescent="0.2">
      <c r="B592" s="595"/>
    </row>
    <row r="593" spans="2:2" ht="12.75" x14ac:dyDescent="0.2">
      <c r="B593" s="595"/>
    </row>
    <row r="594" spans="2:2" ht="12.75" x14ac:dyDescent="0.2">
      <c r="B594" s="595"/>
    </row>
    <row r="595" spans="2:2" ht="12.75" x14ac:dyDescent="0.2">
      <c r="B595" s="595"/>
    </row>
    <row r="596" spans="2:2" ht="12.75" x14ac:dyDescent="0.2">
      <c r="B596" s="595"/>
    </row>
    <row r="597" spans="2:2" ht="12.75" x14ac:dyDescent="0.2">
      <c r="B597" s="595"/>
    </row>
    <row r="598" spans="2:2" ht="12.75" x14ac:dyDescent="0.2">
      <c r="B598" s="595"/>
    </row>
    <row r="599" spans="2:2" ht="12.75" x14ac:dyDescent="0.2">
      <c r="B599" s="595"/>
    </row>
    <row r="600" spans="2:2" ht="12.75" x14ac:dyDescent="0.2">
      <c r="B600" s="595"/>
    </row>
    <row r="601" spans="2:2" ht="12.75" x14ac:dyDescent="0.2">
      <c r="B601" s="595"/>
    </row>
    <row r="602" spans="2:2" ht="12.75" x14ac:dyDescent="0.2">
      <c r="B602" s="595"/>
    </row>
    <row r="603" spans="2:2" ht="12.75" x14ac:dyDescent="0.2">
      <c r="B603" s="595"/>
    </row>
    <row r="604" spans="2:2" ht="12.75" x14ac:dyDescent="0.2">
      <c r="B604" s="595"/>
    </row>
    <row r="605" spans="2:2" ht="12.75" x14ac:dyDescent="0.2">
      <c r="B605" s="595"/>
    </row>
    <row r="606" spans="2:2" ht="12.75" x14ac:dyDescent="0.2">
      <c r="B606" s="595"/>
    </row>
    <row r="607" spans="2:2" ht="12.75" x14ac:dyDescent="0.2">
      <c r="B607" s="595"/>
    </row>
    <row r="608" spans="2:2" ht="12.75" x14ac:dyDescent="0.2">
      <c r="B608" s="595"/>
    </row>
    <row r="609" spans="2:2" ht="12.75" x14ac:dyDescent="0.2">
      <c r="B609" s="595"/>
    </row>
    <row r="610" spans="2:2" ht="12.75" x14ac:dyDescent="0.2">
      <c r="B610" s="595"/>
    </row>
    <row r="611" spans="2:2" ht="12.75" x14ac:dyDescent="0.2">
      <c r="B611" s="595"/>
    </row>
    <row r="612" spans="2:2" ht="12.75" x14ac:dyDescent="0.2">
      <c r="B612" s="595"/>
    </row>
    <row r="613" spans="2:2" ht="12.75" x14ac:dyDescent="0.2">
      <c r="B613" s="595"/>
    </row>
    <row r="614" spans="2:2" ht="12.75" x14ac:dyDescent="0.2">
      <c r="B614" s="595"/>
    </row>
    <row r="615" spans="2:2" ht="12.75" x14ac:dyDescent="0.2">
      <c r="B615" s="595"/>
    </row>
    <row r="616" spans="2:2" ht="12.75" x14ac:dyDescent="0.2">
      <c r="B616" s="595"/>
    </row>
    <row r="617" spans="2:2" ht="12.75" x14ac:dyDescent="0.2">
      <c r="B617" s="595"/>
    </row>
    <row r="618" spans="2:2" ht="12.75" x14ac:dyDescent="0.2">
      <c r="B618" s="595"/>
    </row>
    <row r="619" spans="2:2" ht="12.75" x14ac:dyDescent="0.2">
      <c r="B619" s="595"/>
    </row>
    <row r="620" spans="2:2" ht="12.75" x14ac:dyDescent="0.2">
      <c r="B620" s="595"/>
    </row>
    <row r="621" spans="2:2" ht="12.75" x14ac:dyDescent="0.2">
      <c r="B621" s="595"/>
    </row>
    <row r="622" spans="2:2" ht="12.75" x14ac:dyDescent="0.2">
      <c r="B622" s="595"/>
    </row>
    <row r="623" spans="2:2" ht="12.75" x14ac:dyDescent="0.2">
      <c r="B623" s="595"/>
    </row>
    <row r="624" spans="2:2" ht="12.75" x14ac:dyDescent="0.2">
      <c r="B624" s="595"/>
    </row>
    <row r="625" spans="2:2" ht="12.75" x14ac:dyDescent="0.2">
      <c r="B625" s="595"/>
    </row>
    <row r="626" spans="2:2" ht="12.75" x14ac:dyDescent="0.2">
      <c r="B626" s="595"/>
    </row>
    <row r="627" spans="2:2" ht="12.75" x14ac:dyDescent="0.2">
      <c r="B627" s="595"/>
    </row>
    <row r="628" spans="2:2" ht="12.75" x14ac:dyDescent="0.2">
      <c r="B628" s="595"/>
    </row>
    <row r="629" spans="2:2" ht="12.75" x14ac:dyDescent="0.2">
      <c r="B629" s="595"/>
    </row>
    <row r="630" spans="2:2" ht="12.75" x14ac:dyDescent="0.2">
      <c r="B630" s="595"/>
    </row>
    <row r="631" spans="2:2" ht="12.75" x14ac:dyDescent="0.2">
      <c r="B631" s="595"/>
    </row>
    <row r="632" spans="2:2" ht="12.75" x14ac:dyDescent="0.2">
      <c r="B632" s="595"/>
    </row>
    <row r="633" spans="2:2" ht="12.75" x14ac:dyDescent="0.2">
      <c r="B633" s="595"/>
    </row>
    <row r="634" spans="2:2" ht="12.75" x14ac:dyDescent="0.2">
      <c r="B634" s="595"/>
    </row>
    <row r="635" spans="2:2" ht="12.75" x14ac:dyDescent="0.2">
      <c r="B635" s="595"/>
    </row>
    <row r="636" spans="2:2" ht="12.75" x14ac:dyDescent="0.2">
      <c r="B636" s="595"/>
    </row>
    <row r="637" spans="2:2" ht="12.75" x14ac:dyDescent="0.2">
      <c r="B637" s="595"/>
    </row>
    <row r="638" spans="2:2" ht="12.75" x14ac:dyDescent="0.2">
      <c r="B638" s="595"/>
    </row>
    <row r="639" spans="2:2" ht="12.75" x14ac:dyDescent="0.2">
      <c r="B639" s="595"/>
    </row>
    <row r="640" spans="2:2" ht="12.75" x14ac:dyDescent="0.2">
      <c r="B640" s="595"/>
    </row>
    <row r="641" spans="2:2" ht="12.75" x14ac:dyDescent="0.2">
      <c r="B641" s="595"/>
    </row>
    <row r="642" spans="2:2" ht="12.75" x14ac:dyDescent="0.2">
      <c r="B642" s="595"/>
    </row>
    <row r="643" spans="2:2" ht="12.75" x14ac:dyDescent="0.2">
      <c r="B643" s="595"/>
    </row>
    <row r="644" spans="2:2" ht="12.75" x14ac:dyDescent="0.2">
      <c r="B644" s="595"/>
    </row>
    <row r="645" spans="2:2" ht="12.75" x14ac:dyDescent="0.2">
      <c r="B645" s="595"/>
    </row>
    <row r="646" spans="2:2" ht="12.75" x14ac:dyDescent="0.2">
      <c r="B646" s="595"/>
    </row>
    <row r="647" spans="2:2" ht="12.75" x14ac:dyDescent="0.2">
      <c r="B647" s="595"/>
    </row>
    <row r="648" spans="2:2" ht="12.75" x14ac:dyDescent="0.2">
      <c r="B648" s="595"/>
    </row>
    <row r="649" spans="2:2" ht="12.75" x14ac:dyDescent="0.2">
      <c r="B649" s="595"/>
    </row>
    <row r="650" spans="2:2" ht="12.75" x14ac:dyDescent="0.2">
      <c r="B650" s="595"/>
    </row>
    <row r="651" spans="2:2" ht="12.75" x14ac:dyDescent="0.2">
      <c r="B651" s="595"/>
    </row>
    <row r="652" spans="2:2" ht="12.75" x14ac:dyDescent="0.2">
      <c r="B652" s="595"/>
    </row>
    <row r="653" spans="2:2" ht="12.75" x14ac:dyDescent="0.2">
      <c r="B653" s="595"/>
    </row>
    <row r="654" spans="2:2" ht="12.75" x14ac:dyDescent="0.2">
      <c r="B654" s="595"/>
    </row>
    <row r="655" spans="2:2" ht="12.75" x14ac:dyDescent="0.2">
      <c r="B655" s="595"/>
    </row>
    <row r="656" spans="2:2" ht="12.75" x14ac:dyDescent="0.2">
      <c r="B656" s="595"/>
    </row>
    <row r="657" spans="2:2" ht="12.75" x14ac:dyDescent="0.2">
      <c r="B657" s="595"/>
    </row>
    <row r="658" spans="2:2" ht="12.75" x14ac:dyDescent="0.2">
      <c r="B658" s="595"/>
    </row>
    <row r="659" spans="2:2" ht="12.75" x14ac:dyDescent="0.2">
      <c r="B659" s="595"/>
    </row>
    <row r="660" spans="2:2" ht="12.75" x14ac:dyDescent="0.2">
      <c r="B660" s="595"/>
    </row>
    <row r="661" spans="2:2" ht="12.75" x14ac:dyDescent="0.2">
      <c r="B661" s="595"/>
    </row>
    <row r="662" spans="2:2" ht="12.75" x14ac:dyDescent="0.2">
      <c r="B662" s="595"/>
    </row>
    <row r="663" spans="2:2" ht="12.75" x14ac:dyDescent="0.2">
      <c r="B663" s="595"/>
    </row>
    <row r="664" spans="2:2" ht="12.75" x14ac:dyDescent="0.2">
      <c r="B664" s="595"/>
    </row>
    <row r="665" spans="2:2" ht="12.75" x14ac:dyDescent="0.2">
      <c r="B665" s="595"/>
    </row>
    <row r="666" spans="2:2" ht="12.75" x14ac:dyDescent="0.2">
      <c r="B666" s="595"/>
    </row>
    <row r="667" spans="2:2" ht="12.75" x14ac:dyDescent="0.2">
      <c r="B667" s="595"/>
    </row>
    <row r="668" spans="2:2" ht="12.75" x14ac:dyDescent="0.2">
      <c r="B668" s="595"/>
    </row>
    <row r="669" spans="2:2" ht="12.75" x14ac:dyDescent="0.2">
      <c r="B669" s="595"/>
    </row>
    <row r="670" spans="2:2" ht="12.75" x14ac:dyDescent="0.2">
      <c r="B670" s="595"/>
    </row>
    <row r="671" spans="2:2" ht="12.75" x14ac:dyDescent="0.2">
      <c r="B671" s="595"/>
    </row>
    <row r="672" spans="2:2" ht="12.75" x14ac:dyDescent="0.2">
      <c r="B672" s="595"/>
    </row>
    <row r="673" spans="2:2" ht="12.75" x14ac:dyDescent="0.2">
      <c r="B673" s="595"/>
    </row>
    <row r="674" spans="2:2" ht="12.75" x14ac:dyDescent="0.2">
      <c r="B674" s="595"/>
    </row>
    <row r="675" spans="2:2" ht="12.75" x14ac:dyDescent="0.2">
      <c r="B675" s="595"/>
    </row>
    <row r="676" spans="2:2" ht="12.75" x14ac:dyDescent="0.2">
      <c r="B676" s="595"/>
    </row>
    <row r="677" spans="2:2" ht="12.75" x14ac:dyDescent="0.2">
      <c r="B677" s="595"/>
    </row>
    <row r="678" spans="2:2" ht="12.75" x14ac:dyDescent="0.2">
      <c r="B678" s="595"/>
    </row>
    <row r="679" spans="2:2" ht="12.75" x14ac:dyDescent="0.2">
      <c r="B679" s="595"/>
    </row>
    <row r="680" spans="2:2" ht="12.75" x14ac:dyDescent="0.2">
      <c r="B680" s="595"/>
    </row>
    <row r="681" spans="2:2" ht="12.75" x14ac:dyDescent="0.2">
      <c r="B681" s="595"/>
    </row>
    <row r="682" spans="2:2" ht="12.75" x14ac:dyDescent="0.2">
      <c r="B682" s="595"/>
    </row>
    <row r="683" spans="2:2" ht="12.75" x14ac:dyDescent="0.2">
      <c r="B683" s="595"/>
    </row>
    <row r="684" spans="2:2" ht="12.75" x14ac:dyDescent="0.2">
      <c r="B684" s="595"/>
    </row>
    <row r="685" spans="2:2" ht="12.75" x14ac:dyDescent="0.2">
      <c r="B685" s="595"/>
    </row>
    <row r="686" spans="2:2" ht="12.75" x14ac:dyDescent="0.2">
      <c r="B686" s="595"/>
    </row>
    <row r="687" spans="2:2" ht="12.75" x14ac:dyDescent="0.2">
      <c r="B687" s="595"/>
    </row>
    <row r="688" spans="2:2" ht="12.75" x14ac:dyDescent="0.2">
      <c r="B688" s="595"/>
    </row>
    <row r="689" spans="2:2" ht="12.75" x14ac:dyDescent="0.2">
      <c r="B689" s="595"/>
    </row>
    <row r="690" spans="2:2" ht="12.75" x14ac:dyDescent="0.2">
      <c r="B690" s="595"/>
    </row>
    <row r="691" spans="2:2" ht="12.75" x14ac:dyDescent="0.2">
      <c r="B691" s="595"/>
    </row>
    <row r="692" spans="2:2" ht="12.75" x14ac:dyDescent="0.2">
      <c r="B692" s="595"/>
    </row>
    <row r="693" spans="2:2" ht="12.75" x14ac:dyDescent="0.2">
      <c r="B693" s="595"/>
    </row>
    <row r="694" spans="2:2" ht="12.75" x14ac:dyDescent="0.2">
      <c r="B694" s="595"/>
    </row>
    <row r="695" spans="2:2" ht="12.75" x14ac:dyDescent="0.2">
      <c r="B695" s="595"/>
    </row>
    <row r="696" spans="2:2" ht="12.75" x14ac:dyDescent="0.2">
      <c r="B696" s="595"/>
    </row>
    <row r="697" spans="2:2" ht="12.75" x14ac:dyDescent="0.2">
      <c r="B697" s="595"/>
    </row>
    <row r="698" spans="2:2" ht="12.75" x14ac:dyDescent="0.2">
      <c r="B698" s="595"/>
    </row>
    <row r="699" spans="2:2" ht="12.75" x14ac:dyDescent="0.2">
      <c r="B699" s="595"/>
    </row>
    <row r="700" spans="2:2" ht="12.75" x14ac:dyDescent="0.2">
      <c r="B700" s="595"/>
    </row>
    <row r="701" spans="2:2" ht="12.75" x14ac:dyDescent="0.2">
      <c r="B701" s="595"/>
    </row>
    <row r="702" spans="2:2" ht="12.75" x14ac:dyDescent="0.2">
      <c r="B702" s="595"/>
    </row>
    <row r="703" spans="2:2" ht="12.75" x14ac:dyDescent="0.2">
      <c r="B703" s="595"/>
    </row>
    <row r="704" spans="2:2" ht="12.75" x14ac:dyDescent="0.2">
      <c r="B704" s="595"/>
    </row>
    <row r="705" spans="2:2" ht="12.75" x14ac:dyDescent="0.2">
      <c r="B705" s="595"/>
    </row>
    <row r="706" spans="2:2" ht="12.75" x14ac:dyDescent="0.2">
      <c r="B706" s="595"/>
    </row>
    <row r="707" spans="2:2" ht="12.75" x14ac:dyDescent="0.2">
      <c r="B707" s="595"/>
    </row>
    <row r="708" spans="2:2" ht="12.75" x14ac:dyDescent="0.2">
      <c r="B708" s="595"/>
    </row>
    <row r="709" spans="2:2" ht="12.75" x14ac:dyDescent="0.2">
      <c r="B709" s="595"/>
    </row>
    <row r="710" spans="2:2" ht="12.75" x14ac:dyDescent="0.2">
      <c r="B710" s="595"/>
    </row>
    <row r="711" spans="2:2" ht="12.75" x14ac:dyDescent="0.2">
      <c r="B711" s="595"/>
    </row>
    <row r="712" spans="2:2" ht="12.75" x14ac:dyDescent="0.2">
      <c r="B712" s="595"/>
    </row>
    <row r="713" spans="2:2" ht="12.75" x14ac:dyDescent="0.2">
      <c r="B713" s="595"/>
    </row>
    <row r="714" spans="2:2" ht="12.75" x14ac:dyDescent="0.2">
      <c r="B714" s="595"/>
    </row>
    <row r="715" spans="2:2" ht="12.75" x14ac:dyDescent="0.2">
      <c r="B715" s="595"/>
    </row>
    <row r="716" spans="2:2" ht="12.75" x14ac:dyDescent="0.2">
      <c r="B716" s="595"/>
    </row>
    <row r="717" spans="2:2" ht="12.75" x14ac:dyDescent="0.2">
      <c r="B717" s="595"/>
    </row>
    <row r="718" spans="2:2" ht="12.75" x14ac:dyDescent="0.2">
      <c r="B718" s="595"/>
    </row>
    <row r="719" spans="2:2" ht="12.75" x14ac:dyDescent="0.2">
      <c r="B719" s="595"/>
    </row>
    <row r="720" spans="2:2" ht="12.75" x14ac:dyDescent="0.2">
      <c r="B720" s="595"/>
    </row>
    <row r="721" spans="2:2" ht="12.75" x14ac:dyDescent="0.2">
      <c r="B721" s="595"/>
    </row>
    <row r="722" spans="2:2" ht="12.75" x14ac:dyDescent="0.2">
      <c r="B722" s="595"/>
    </row>
    <row r="723" spans="2:2" ht="12.75" x14ac:dyDescent="0.2">
      <c r="B723" s="595"/>
    </row>
    <row r="724" spans="2:2" ht="12.75" x14ac:dyDescent="0.2">
      <c r="B724" s="595"/>
    </row>
    <row r="725" spans="2:2" ht="12.75" x14ac:dyDescent="0.2">
      <c r="B725" s="595"/>
    </row>
    <row r="726" spans="2:2" ht="12.75" x14ac:dyDescent="0.2">
      <c r="B726" s="595"/>
    </row>
    <row r="727" spans="2:2" ht="12.75" x14ac:dyDescent="0.2">
      <c r="B727" s="595"/>
    </row>
    <row r="728" spans="2:2" ht="12.75" x14ac:dyDescent="0.2">
      <c r="B728" s="595"/>
    </row>
    <row r="729" spans="2:2" ht="12.75" x14ac:dyDescent="0.2">
      <c r="B729" s="595"/>
    </row>
    <row r="730" spans="2:2" ht="12.75" x14ac:dyDescent="0.2">
      <c r="B730" s="595"/>
    </row>
    <row r="731" spans="2:2" ht="12.75" x14ac:dyDescent="0.2">
      <c r="B731" s="595"/>
    </row>
    <row r="732" spans="2:2" ht="12.75" x14ac:dyDescent="0.2">
      <c r="B732" s="595"/>
    </row>
    <row r="733" spans="2:2" ht="12.75" x14ac:dyDescent="0.2">
      <c r="B733" s="595"/>
    </row>
    <row r="734" spans="2:2" ht="12.75" x14ac:dyDescent="0.2">
      <c r="B734" s="595"/>
    </row>
    <row r="735" spans="2:2" ht="12.75" x14ac:dyDescent="0.2">
      <c r="B735" s="595"/>
    </row>
    <row r="736" spans="2:2" ht="12.75" x14ac:dyDescent="0.2">
      <c r="B736" s="595"/>
    </row>
    <row r="737" spans="2:2" ht="12.75" x14ac:dyDescent="0.2">
      <c r="B737" s="595"/>
    </row>
    <row r="738" spans="2:2" ht="12.75" x14ac:dyDescent="0.2">
      <c r="B738" s="595"/>
    </row>
    <row r="739" spans="2:2" ht="12.75" x14ac:dyDescent="0.2">
      <c r="B739" s="595"/>
    </row>
    <row r="740" spans="2:2" ht="12.75" x14ac:dyDescent="0.2">
      <c r="B740" s="595"/>
    </row>
    <row r="741" spans="2:2" ht="12.75" x14ac:dyDescent="0.2">
      <c r="B741" s="595"/>
    </row>
    <row r="742" spans="2:2" ht="12.75" x14ac:dyDescent="0.2">
      <c r="B742" s="595"/>
    </row>
    <row r="743" spans="2:2" ht="12.75" x14ac:dyDescent="0.2">
      <c r="B743" s="595"/>
    </row>
    <row r="744" spans="2:2" ht="12.75" x14ac:dyDescent="0.2">
      <c r="B744" s="595"/>
    </row>
    <row r="745" spans="2:2" ht="12.75" x14ac:dyDescent="0.2">
      <c r="B745" s="595"/>
    </row>
    <row r="746" spans="2:2" ht="12.75" x14ac:dyDescent="0.2">
      <c r="B746" s="595"/>
    </row>
    <row r="747" spans="2:2" ht="12.75" x14ac:dyDescent="0.2">
      <c r="B747" s="595"/>
    </row>
    <row r="748" spans="2:2" ht="12.75" x14ac:dyDescent="0.2">
      <c r="B748" s="595"/>
    </row>
    <row r="749" spans="2:2" ht="12.75" x14ac:dyDescent="0.2">
      <c r="B749" s="595"/>
    </row>
    <row r="750" spans="2:2" ht="12.75" x14ac:dyDescent="0.2">
      <c r="B750" s="595"/>
    </row>
    <row r="751" spans="2:2" ht="12.75" x14ac:dyDescent="0.2">
      <c r="B751" s="595"/>
    </row>
    <row r="752" spans="2:2" ht="12.75" x14ac:dyDescent="0.2">
      <c r="B752" s="595"/>
    </row>
    <row r="753" spans="2:2" ht="12.75" x14ac:dyDescent="0.2">
      <c r="B753" s="595"/>
    </row>
    <row r="754" spans="2:2" ht="12.75" x14ac:dyDescent="0.2">
      <c r="B754" s="595"/>
    </row>
    <row r="755" spans="2:2" ht="12.75" x14ac:dyDescent="0.2">
      <c r="B755" s="595"/>
    </row>
    <row r="756" spans="2:2" ht="12.75" x14ac:dyDescent="0.2">
      <c r="B756" s="595"/>
    </row>
    <row r="757" spans="2:2" ht="12.75" x14ac:dyDescent="0.2">
      <c r="B757" s="595"/>
    </row>
    <row r="758" spans="2:2" ht="12.75" x14ac:dyDescent="0.2">
      <c r="B758" s="595"/>
    </row>
    <row r="759" spans="2:2" ht="12.75" x14ac:dyDescent="0.2">
      <c r="B759" s="595"/>
    </row>
    <row r="760" spans="2:2" ht="12.75" x14ac:dyDescent="0.2">
      <c r="B760" s="595"/>
    </row>
    <row r="761" spans="2:2" ht="12.75" x14ac:dyDescent="0.2">
      <c r="B761" s="595"/>
    </row>
    <row r="762" spans="2:2" ht="12.75" x14ac:dyDescent="0.2">
      <c r="B762" s="595"/>
    </row>
    <row r="763" spans="2:2" ht="12.75" x14ac:dyDescent="0.2">
      <c r="B763" s="595"/>
    </row>
    <row r="764" spans="2:2" ht="12.75" x14ac:dyDescent="0.2">
      <c r="B764" s="595"/>
    </row>
    <row r="765" spans="2:2" ht="12.75" x14ac:dyDescent="0.2">
      <c r="B765" s="595"/>
    </row>
    <row r="766" spans="2:2" ht="12.75" x14ac:dyDescent="0.2">
      <c r="B766" s="595"/>
    </row>
    <row r="767" spans="2:2" ht="12.75" x14ac:dyDescent="0.2">
      <c r="B767" s="595"/>
    </row>
    <row r="768" spans="2:2" ht="12.75" x14ac:dyDescent="0.2">
      <c r="B768" s="595"/>
    </row>
    <row r="769" spans="2:2" ht="12.75" x14ac:dyDescent="0.2">
      <c r="B769" s="595"/>
    </row>
    <row r="770" spans="2:2" ht="12.75" x14ac:dyDescent="0.2">
      <c r="B770" s="595"/>
    </row>
    <row r="771" spans="2:2" ht="12.75" x14ac:dyDescent="0.2">
      <c r="B771" s="595"/>
    </row>
    <row r="772" spans="2:2" ht="12.75" x14ac:dyDescent="0.2">
      <c r="B772" s="595"/>
    </row>
    <row r="773" spans="2:2" ht="12.75" x14ac:dyDescent="0.2">
      <c r="B773" s="595"/>
    </row>
    <row r="774" spans="2:2" ht="12.75" x14ac:dyDescent="0.2">
      <c r="B774" s="595"/>
    </row>
    <row r="775" spans="2:2" ht="12.75" x14ac:dyDescent="0.2">
      <c r="B775" s="595"/>
    </row>
    <row r="776" spans="2:2" ht="12.75" x14ac:dyDescent="0.2">
      <c r="B776" s="595"/>
    </row>
    <row r="777" spans="2:2" ht="12.75" x14ac:dyDescent="0.2">
      <c r="B777" s="595"/>
    </row>
    <row r="778" spans="2:2" ht="12.75" x14ac:dyDescent="0.2">
      <c r="B778" s="595"/>
    </row>
    <row r="779" spans="2:2" ht="12.75" x14ac:dyDescent="0.2">
      <c r="B779" s="595"/>
    </row>
    <row r="780" spans="2:2" ht="12.75" x14ac:dyDescent="0.2">
      <c r="B780" s="595"/>
    </row>
    <row r="781" spans="2:2" ht="12.75" x14ac:dyDescent="0.2">
      <c r="B781" s="595"/>
    </row>
    <row r="782" spans="2:2" ht="12.75" x14ac:dyDescent="0.2">
      <c r="B782" s="595"/>
    </row>
    <row r="783" spans="2:2" ht="12.75" x14ac:dyDescent="0.2">
      <c r="B783" s="595"/>
    </row>
    <row r="784" spans="2:2" ht="12.75" x14ac:dyDescent="0.2">
      <c r="B784" s="595"/>
    </row>
    <row r="785" spans="2:2" ht="12.75" x14ac:dyDescent="0.2">
      <c r="B785" s="595"/>
    </row>
    <row r="786" spans="2:2" ht="12.75" x14ac:dyDescent="0.2">
      <c r="B786" s="595"/>
    </row>
    <row r="787" spans="2:2" ht="12.75" x14ac:dyDescent="0.2">
      <c r="B787" s="595"/>
    </row>
    <row r="788" spans="2:2" ht="12.75" x14ac:dyDescent="0.2">
      <c r="B788" s="595"/>
    </row>
    <row r="789" spans="2:2" ht="12.75" x14ac:dyDescent="0.2">
      <c r="B789" s="595"/>
    </row>
    <row r="790" spans="2:2" ht="12.75" x14ac:dyDescent="0.2">
      <c r="B790" s="595"/>
    </row>
    <row r="791" spans="2:2" ht="12.75" x14ac:dyDescent="0.2">
      <c r="B791" s="595"/>
    </row>
    <row r="792" spans="2:2" ht="12.75" x14ac:dyDescent="0.2">
      <c r="B792" s="595"/>
    </row>
    <row r="793" spans="2:2" ht="12.75" x14ac:dyDescent="0.2">
      <c r="B793" s="595"/>
    </row>
    <row r="794" spans="2:2" ht="12.75" x14ac:dyDescent="0.2">
      <c r="B794" s="595"/>
    </row>
    <row r="795" spans="2:2" ht="12.75" x14ac:dyDescent="0.2">
      <c r="B795" s="595"/>
    </row>
    <row r="796" spans="2:2" ht="12.75" x14ac:dyDescent="0.2">
      <c r="B796" s="595"/>
    </row>
    <row r="797" spans="2:2" ht="12.75" x14ac:dyDescent="0.2">
      <c r="B797" s="595"/>
    </row>
    <row r="798" spans="2:2" ht="12.75" x14ac:dyDescent="0.2">
      <c r="B798" s="595"/>
    </row>
    <row r="799" spans="2:2" ht="12.75" x14ac:dyDescent="0.2">
      <c r="B799" s="595"/>
    </row>
    <row r="800" spans="2:2" ht="12.75" x14ac:dyDescent="0.2">
      <c r="B800" s="595"/>
    </row>
    <row r="801" spans="2:2" ht="12.75" x14ac:dyDescent="0.2">
      <c r="B801" s="595"/>
    </row>
    <row r="802" spans="2:2" ht="12.75" x14ac:dyDescent="0.2">
      <c r="B802" s="595"/>
    </row>
    <row r="803" spans="2:2" ht="12.75" x14ac:dyDescent="0.2">
      <c r="B803" s="595"/>
    </row>
    <row r="804" spans="2:2" ht="12.75" x14ac:dyDescent="0.2">
      <c r="B804" s="595"/>
    </row>
    <row r="805" spans="2:2" ht="12.75" x14ac:dyDescent="0.2">
      <c r="B805" s="595"/>
    </row>
    <row r="806" spans="2:2" ht="12.75" x14ac:dyDescent="0.2">
      <c r="B806" s="595"/>
    </row>
    <row r="807" spans="2:2" ht="12.75" x14ac:dyDescent="0.2">
      <c r="B807" s="595"/>
    </row>
    <row r="808" spans="2:2" ht="12.75" x14ac:dyDescent="0.2">
      <c r="B808" s="595"/>
    </row>
    <row r="809" spans="2:2" ht="12.75" x14ac:dyDescent="0.2">
      <c r="B809" s="595"/>
    </row>
    <row r="810" spans="2:2" ht="12.75" x14ac:dyDescent="0.2">
      <c r="B810" s="595"/>
    </row>
    <row r="811" spans="2:2" ht="12.75" x14ac:dyDescent="0.2">
      <c r="B811" s="595"/>
    </row>
    <row r="812" spans="2:2" ht="12.75" x14ac:dyDescent="0.2">
      <c r="B812" s="595"/>
    </row>
    <row r="813" spans="2:2" ht="12.75" x14ac:dyDescent="0.2">
      <c r="B813" s="595"/>
    </row>
    <row r="814" spans="2:2" ht="12.75" x14ac:dyDescent="0.2">
      <c r="B814" s="595"/>
    </row>
    <row r="815" spans="2:2" ht="12.75" x14ac:dyDescent="0.2">
      <c r="B815" s="595"/>
    </row>
    <row r="816" spans="2:2" ht="12.75" x14ac:dyDescent="0.2">
      <c r="B816" s="595"/>
    </row>
    <row r="817" spans="2:2" ht="12.75" x14ac:dyDescent="0.2">
      <c r="B817" s="595"/>
    </row>
    <row r="818" spans="2:2" ht="12.75" x14ac:dyDescent="0.2">
      <c r="B818" s="595"/>
    </row>
    <row r="819" spans="2:2" ht="12.75" x14ac:dyDescent="0.2">
      <c r="B819" s="595"/>
    </row>
    <row r="820" spans="2:2" ht="12.75" x14ac:dyDescent="0.2">
      <c r="B820" s="595"/>
    </row>
    <row r="821" spans="2:2" ht="12.75" x14ac:dyDescent="0.2">
      <c r="B821" s="595"/>
    </row>
    <row r="822" spans="2:2" ht="12.75" x14ac:dyDescent="0.2">
      <c r="B822" s="595"/>
    </row>
    <row r="823" spans="2:2" ht="12.75" x14ac:dyDescent="0.2">
      <c r="B823" s="595"/>
    </row>
    <row r="824" spans="2:2" ht="12.75" x14ac:dyDescent="0.2">
      <c r="B824" s="595"/>
    </row>
    <row r="825" spans="2:2" ht="12.75" x14ac:dyDescent="0.2">
      <c r="B825" s="595"/>
    </row>
    <row r="826" spans="2:2" ht="12.75" x14ac:dyDescent="0.2">
      <c r="B826" s="595"/>
    </row>
    <row r="827" spans="2:2" ht="12.75" x14ac:dyDescent="0.2">
      <c r="B827" s="595"/>
    </row>
    <row r="828" spans="2:2" ht="12.75" x14ac:dyDescent="0.2">
      <c r="B828" s="595"/>
    </row>
    <row r="829" spans="2:2" ht="12.75" x14ac:dyDescent="0.2">
      <c r="B829" s="595"/>
    </row>
    <row r="830" spans="2:2" ht="12.75" x14ac:dyDescent="0.2">
      <c r="B830" s="595"/>
    </row>
    <row r="831" spans="2:2" ht="12.75" x14ac:dyDescent="0.2">
      <c r="B831" s="595"/>
    </row>
    <row r="832" spans="2:2" ht="12.75" x14ac:dyDescent="0.2">
      <c r="B832" s="595"/>
    </row>
    <row r="833" spans="2:2" ht="12.75" x14ac:dyDescent="0.2">
      <c r="B833" s="595"/>
    </row>
    <row r="834" spans="2:2" ht="12.75" x14ac:dyDescent="0.2">
      <c r="B834" s="595"/>
    </row>
    <row r="835" spans="2:2" ht="12.75" x14ac:dyDescent="0.2">
      <c r="B835" s="595"/>
    </row>
    <row r="836" spans="2:2" ht="12.75" x14ac:dyDescent="0.2">
      <c r="B836" s="595"/>
    </row>
    <row r="837" spans="2:2" ht="12.75" x14ac:dyDescent="0.2">
      <c r="B837" s="595"/>
    </row>
    <row r="838" spans="2:2" ht="12.75" x14ac:dyDescent="0.2">
      <c r="B838" s="595"/>
    </row>
    <row r="839" spans="2:2" ht="12.75" x14ac:dyDescent="0.2">
      <c r="B839" s="595"/>
    </row>
    <row r="840" spans="2:2" ht="12.75" x14ac:dyDescent="0.2">
      <c r="B840" s="595"/>
    </row>
    <row r="841" spans="2:2" ht="12.75" x14ac:dyDescent="0.2">
      <c r="B841" s="595"/>
    </row>
    <row r="842" spans="2:2" ht="12.75" x14ac:dyDescent="0.2">
      <c r="B842" s="595"/>
    </row>
    <row r="843" spans="2:2" ht="12.75" x14ac:dyDescent="0.2">
      <c r="B843" s="595"/>
    </row>
    <row r="844" spans="2:2" ht="12.75" x14ac:dyDescent="0.2">
      <c r="B844" s="595"/>
    </row>
    <row r="845" spans="2:2" ht="12.75" x14ac:dyDescent="0.2">
      <c r="B845" s="595"/>
    </row>
    <row r="846" spans="2:2" ht="12.75" x14ac:dyDescent="0.2">
      <c r="B846" s="595"/>
    </row>
    <row r="847" spans="2:2" ht="12.75" x14ac:dyDescent="0.2">
      <c r="B847" s="595"/>
    </row>
    <row r="848" spans="2:2" ht="12.75" x14ac:dyDescent="0.2">
      <c r="B848" s="595"/>
    </row>
    <row r="849" spans="2:2" ht="12.75" x14ac:dyDescent="0.2">
      <c r="B849" s="595"/>
    </row>
    <row r="850" spans="2:2" ht="12.75" x14ac:dyDescent="0.2">
      <c r="B850" s="595"/>
    </row>
    <row r="851" spans="2:2" ht="12.75" x14ac:dyDescent="0.2">
      <c r="B851" s="595"/>
    </row>
    <row r="852" spans="2:2" ht="12.75" x14ac:dyDescent="0.2">
      <c r="B852" s="595"/>
    </row>
    <row r="853" spans="2:2" ht="12.75" x14ac:dyDescent="0.2">
      <c r="B853" s="595"/>
    </row>
    <row r="854" spans="2:2" ht="12.75" x14ac:dyDescent="0.2">
      <c r="B854" s="595"/>
    </row>
    <row r="855" spans="2:2" ht="12.75" x14ac:dyDescent="0.2">
      <c r="B855" s="595"/>
    </row>
    <row r="856" spans="2:2" ht="12.75" x14ac:dyDescent="0.2">
      <c r="B856" s="595"/>
    </row>
    <row r="857" spans="2:2" ht="12.75" x14ac:dyDescent="0.2">
      <c r="B857" s="595"/>
    </row>
    <row r="858" spans="2:2" ht="12.75" x14ac:dyDescent="0.2">
      <c r="B858" s="595"/>
    </row>
    <row r="859" spans="2:2" ht="12.75" x14ac:dyDescent="0.2">
      <c r="B859" s="595"/>
    </row>
    <row r="860" spans="2:2" ht="12.75" x14ac:dyDescent="0.2">
      <c r="B860" s="595"/>
    </row>
    <row r="861" spans="2:2" ht="12.75" x14ac:dyDescent="0.2">
      <c r="B861" s="595"/>
    </row>
    <row r="862" spans="2:2" ht="12.75" x14ac:dyDescent="0.2">
      <c r="B862" s="595"/>
    </row>
    <row r="863" spans="2:2" ht="12.75" x14ac:dyDescent="0.2">
      <c r="B863" s="595"/>
    </row>
    <row r="864" spans="2:2" ht="12.75" x14ac:dyDescent="0.2">
      <c r="B864" s="595"/>
    </row>
    <row r="865" spans="2:2" ht="12.75" x14ac:dyDescent="0.2">
      <c r="B865" s="595"/>
    </row>
    <row r="866" spans="2:2" ht="12.75" x14ac:dyDescent="0.2">
      <c r="B866" s="595"/>
    </row>
    <row r="867" spans="2:2" ht="12.75" x14ac:dyDescent="0.2">
      <c r="B867" s="595"/>
    </row>
    <row r="868" spans="2:2" ht="12.75" x14ac:dyDescent="0.2">
      <c r="B868" s="595"/>
    </row>
    <row r="869" spans="2:2" ht="12.75" x14ac:dyDescent="0.2">
      <c r="B869" s="595"/>
    </row>
    <row r="870" spans="2:2" ht="12.75" x14ac:dyDescent="0.2">
      <c r="B870" s="595"/>
    </row>
    <row r="871" spans="2:2" ht="12.75" x14ac:dyDescent="0.2">
      <c r="B871" s="595"/>
    </row>
    <row r="872" spans="2:2" ht="12.75" x14ac:dyDescent="0.2">
      <c r="B872" s="595"/>
    </row>
    <row r="873" spans="2:2" ht="12.75" x14ac:dyDescent="0.2">
      <c r="B873" s="595"/>
    </row>
    <row r="874" spans="2:2" ht="12.75" x14ac:dyDescent="0.2">
      <c r="B874" s="595"/>
    </row>
    <row r="875" spans="2:2" ht="12.75" x14ac:dyDescent="0.2">
      <c r="B875" s="595"/>
    </row>
    <row r="876" spans="2:2" ht="12.75" x14ac:dyDescent="0.2">
      <c r="B876" s="595"/>
    </row>
    <row r="877" spans="2:2" ht="12.75" x14ac:dyDescent="0.2">
      <c r="B877" s="595"/>
    </row>
    <row r="878" spans="2:2" ht="12.75" x14ac:dyDescent="0.2">
      <c r="B878" s="595"/>
    </row>
    <row r="879" spans="2:2" ht="12.75" x14ac:dyDescent="0.2">
      <c r="B879" s="595"/>
    </row>
    <row r="880" spans="2:2" ht="12.75" x14ac:dyDescent="0.2">
      <c r="B880" s="595"/>
    </row>
    <row r="881" spans="2:2" ht="12.75" x14ac:dyDescent="0.2">
      <c r="B881" s="595"/>
    </row>
    <row r="882" spans="2:2" ht="12.75" x14ac:dyDescent="0.2">
      <c r="B882" s="595"/>
    </row>
    <row r="883" spans="2:2" ht="12.75" x14ac:dyDescent="0.2">
      <c r="B883" s="595"/>
    </row>
    <row r="884" spans="2:2" ht="12.75" x14ac:dyDescent="0.2">
      <c r="B884" s="595"/>
    </row>
    <row r="885" spans="2:2" ht="12.75" x14ac:dyDescent="0.2">
      <c r="B885" s="595"/>
    </row>
    <row r="886" spans="2:2" ht="12.75" x14ac:dyDescent="0.2">
      <c r="B886" s="595"/>
    </row>
    <row r="887" spans="2:2" ht="12.75" x14ac:dyDescent="0.2">
      <c r="B887" s="595"/>
    </row>
    <row r="888" spans="2:2" ht="12.75" x14ac:dyDescent="0.2">
      <c r="B888" s="595"/>
    </row>
    <row r="889" spans="2:2" ht="12.75" x14ac:dyDescent="0.2">
      <c r="B889" s="595"/>
    </row>
    <row r="890" spans="2:2" ht="12.75" x14ac:dyDescent="0.2">
      <c r="B890" s="595"/>
    </row>
    <row r="891" spans="2:2" ht="12.75" x14ac:dyDescent="0.2">
      <c r="B891" s="595"/>
    </row>
    <row r="892" spans="2:2" ht="12.75" x14ac:dyDescent="0.2">
      <c r="B892" s="595"/>
    </row>
    <row r="893" spans="2:2" ht="12.75" x14ac:dyDescent="0.2">
      <c r="B893" s="595"/>
    </row>
    <row r="894" spans="2:2" ht="12.75" x14ac:dyDescent="0.2">
      <c r="B894" s="595"/>
    </row>
    <row r="895" spans="2:2" ht="12.75" x14ac:dyDescent="0.2">
      <c r="B895" s="595"/>
    </row>
    <row r="896" spans="2:2" ht="12.75" x14ac:dyDescent="0.2">
      <c r="B896" s="595"/>
    </row>
    <row r="897" spans="2:2" ht="12.75" x14ac:dyDescent="0.2">
      <c r="B897" s="595"/>
    </row>
    <row r="898" spans="2:2" ht="12.75" x14ac:dyDescent="0.2">
      <c r="B898" s="595"/>
    </row>
    <row r="899" spans="2:2" ht="12.75" x14ac:dyDescent="0.2">
      <c r="B899" s="595"/>
    </row>
    <row r="900" spans="2:2" ht="12.75" x14ac:dyDescent="0.2">
      <c r="B900" s="595"/>
    </row>
    <row r="901" spans="2:2" ht="12.75" x14ac:dyDescent="0.2">
      <c r="B901" s="595"/>
    </row>
    <row r="902" spans="2:2" ht="12.75" x14ac:dyDescent="0.2">
      <c r="B902" s="595"/>
    </row>
    <row r="903" spans="2:2" ht="12.75" x14ac:dyDescent="0.2">
      <c r="B903" s="595"/>
    </row>
    <row r="904" spans="2:2" ht="12.75" x14ac:dyDescent="0.2">
      <c r="B904" s="595"/>
    </row>
    <row r="905" spans="2:2" ht="12.75" x14ac:dyDescent="0.2">
      <c r="B905" s="595"/>
    </row>
    <row r="906" spans="2:2" ht="12.75" x14ac:dyDescent="0.2">
      <c r="B906" s="595"/>
    </row>
    <row r="907" spans="2:2" ht="12.75" x14ac:dyDescent="0.2">
      <c r="B907" s="595"/>
    </row>
    <row r="908" spans="2:2" ht="12.75" x14ac:dyDescent="0.2">
      <c r="B908" s="595"/>
    </row>
    <row r="909" spans="2:2" ht="12.75" x14ac:dyDescent="0.2">
      <c r="B909" s="595"/>
    </row>
    <row r="910" spans="2:2" ht="12.75" x14ac:dyDescent="0.2">
      <c r="B910" s="595"/>
    </row>
    <row r="911" spans="2:2" ht="12.75" x14ac:dyDescent="0.2">
      <c r="B911" s="595"/>
    </row>
    <row r="912" spans="2:2" ht="12.75" x14ac:dyDescent="0.2">
      <c r="B912" s="595"/>
    </row>
    <row r="913" spans="2:2" ht="12.75" x14ac:dyDescent="0.2">
      <c r="B913" s="595"/>
    </row>
    <row r="914" spans="2:2" ht="12.75" x14ac:dyDescent="0.2">
      <c r="B914" s="595"/>
    </row>
    <row r="915" spans="2:2" ht="12.75" x14ac:dyDescent="0.2">
      <c r="B915" s="595"/>
    </row>
    <row r="916" spans="2:2" ht="12.75" x14ac:dyDescent="0.2">
      <c r="B916" s="595"/>
    </row>
    <row r="917" spans="2:2" ht="12.75" x14ac:dyDescent="0.2">
      <c r="B917" s="595"/>
    </row>
    <row r="918" spans="2:2" ht="12.75" x14ac:dyDescent="0.2">
      <c r="B918" s="595"/>
    </row>
    <row r="919" spans="2:2" ht="12.75" x14ac:dyDescent="0.2">
      <c r="B919" s="595"/>
    </row>
    <row r="920" spans="2:2" ht="12.75" x14ac:dyDescent="0.2">
      <c r="B920" s="595"/>
    </row>
    <row r="921" spans="2:2" ht="12.75" x14ac:dyDescent="0.2">
      <c r="B921" s="595"/>
    </row>
    <row r="922" spans="2:2" ht="12.75" x14ac:dyDescent="0.2">
      <c r="B922" s="595"/>
    </row>
    <row r="923" spans="2:2" ht="12.75" x14ac:dyDescent="0.2">
      <c r="B923" s="595"/>
    </row>
    <row r="924" spans="2:2" ht="12.75" x14ac:dyDescent="0.2">
      <c r="B924" s="595"/>
    </row>
    <row r="925" spans="2:2" ht="12.75" x14ac:dyDescent="0.2">
      <c r="B925" s="595"/>
    </row>
    <row r="926" spans="2:2" ht="12.75" x14ac:dyDescent="0.2">
      <c r="B926" s="595"/>
    </row>
    <row r="927" spans="2:2" ht="12.75" x14ac:dyDescent="0.2">
      <c r="B927" s="595"/>
    </row>
    <row r="928" spans="2:2" ht="12.75" x14ac:dyDescent="0.2">
      <c r="B928" s="595"/>
    </row>
    <row r="929" spans="2:2" ht="12.75" x14ac:dyDescent="0.2">
      <c r="B929" s="595"/>
    </row>
    <row r="930" spans="2:2" ht="12.75" x14ac:dyDescent="0.2">
      <c r="B930" s="595"/>
    </row>
    <row r="931" spans="2:2" ht="12.75" x14ac:dyDescent="0.2">
      <c r="B931" s="595"/>
    </row>
    <row r="932" spans="2:2" ht="12.75" x14ac:dyDescent="0.2">
      <c r="B932" s="595"/>
    </row>
    <row r="933" spans="2:2" ht="12.75" x14ac:dyDescent="0.2">
      <c r="B933" s="595"/>
    </row>
    <row r="934" spans="2:2" ht="12.75" x14ac:dyDescent="0.2">
      <c r="B934" s="595"/>
    </row>
    <row r="935" spans="2:2" ht="12.75" x14ac:dyDescent="0.2">
      <c r="B935" s="595"/>
    </row>
    <row r="936" spans="2:2" ht="12.75" x14ac:dyDescent="0.2">
      <c r="B936" s="595"/>
    </row>
    <row r="937" spans="2:2" ht="12.75" x14ac:dyDescent="0.2">
      <c r="B937" s="595"/>
    </row>
    <row r="938" spans="2:2" ht="12.75" x14ac:dyDescent="0.2">
      <c r="B938" s="595"/>
    </row>
    <row r="939" spans="2:2" ht="12.75" x14ac:dyDescent="0.2">
      <c r="B939" s="595"/>
    </row>
    <row r="940" spans="2:2" ht="12.75" x14ac:dyDescent="0.2">
      <c r="B940" s="595"/>
    </row>
    <row r="941" spans="2:2" ht="12.75" x14ac:dyDescent="0.2">
      <c r="B941" s="595"/>
    </row>
    <row r="942" spans="2:2" ht="12.75" x14ac:dyDescent="0.2">
      <c r="B942" s="595"/>
    </row>
    <row r="943" spans="2:2" ht="12.75" x14ac:dyDescent="0.2">
      <c r="B943" s="595"/>
    </row>
    <row r="944" spans="2:2" ht="12.75" x14ac:dyDescent="0.2">
      <c r="B944" s="595"/>
    </row>
    <row r="945" spans="2:2" ht="12.75" x14ac:dyDescent="0.2">
      <c r="B945" s="595"/>
    </row>
    <row r="946" spans="2:2" ht="12.75" x14ac:dyDescent="0.2">
      <c r="B946" s="595"/>
    </row>
    <row r="947" spans="2:2" ht="12.75" x14ac:dyDescent="0.2">
      <c r="B947" s="595"/>
    </row>
    <row r="948" spans="2:2" ht="12.75" x14ac:dyDescent="0.2">
      <c r="B948" s="595"/>
    </row>
    <row r="949" spans="2:2" ht="12.75" x14ac:dyDescent="0.2">
      <c r="B949" s="595"/>
    </row>
    <row r="950" spans="2:2" ht="12.75" x14ac:dyDescent="0.2">
      <c r="B950" s="595"/>
    </row>
    <row r="951" spans="2:2" ht="12.75" x14ac:dyDescent="0.2">
      <c r="B951" s="595"/>
    </row>
    <row r="952" spans="2:2" ht="12.75" x14ac:dyDescent="0.2">
      <c r="B952" s="595"/>
    </row>
    <row r="953" spans="2:2" ht="12.75" x14ac:dyDescent="0.2">
      <c r="B953" s="595"/>
    </row>
    <row r="954" spans="2:2" ht="12.75" x14ac:dyDescent="0.2">
      <c r="B954" s="595"/>
    </row>
    <row r="955" spans="2:2" ht="12.75" x14ac:dyDescent="0.2">
      <c r="B955" s="595"/>
    </row>
    <row r="956" spans="2:2" ht="12.75" x14ac:dyDescent="0.2">
      <c r="B956" s="595"/>
    </row>
    <row r="957" spans="2:2" ht="12.75" x14ac:dyDescent="0.2">
      <c r="B957" s="595"/>
    </row>
    <row r="958" spans="2:2" ht="12.75" x14ac:dyDescent="0.2">
      <c r="B958" s="595"/>
    </row>
    <row r="959" spans="2:2" ht="12.75" x14ac:dyDescent="0.2">
      <c r="B959" s="595"/>
    </row>
    <row r="960" spans="2:2" ht="12.75" x14ac:dyDescent="0.2">
      <c r="B960" s="595"/>
    </row>
    <row r="961" spans="2:2" ht="12.75" x14ac:dyDescent="0.2">
      <c r="B961" s="595"/>
    </row>
    <row r="962" spans="2:2" ht="12.75" x14ac:dyDescent="0.2">
      <c r="B962" s="595"/>
    </row>
    <row r="963" spans="2:2" ht="12.75" x14ac:dyDescent="0.2">
      <c r="B963" s="595"/>
    </row>
    <row r="964" spans="2:2" ht="12.75" x14ac:dyDescent="0.2">
      <c r="B964" s="595"/>
    </row>
    <row r="965" spans="2:2" ht="12.75" x14ac:dyDescent="0.2">
      <c r="B965" s="595"/>
    </row>
    <row r="966" spans="2:2" ht="12.75" x14ac:dyDescent="0.2">
      <c r="B966" s="595"/>
    </row>
    <row r="967" spans="2:2" ht="12.75" x14ac:dyDescent="0.2">
      <c r="B967" s="595"/>
    </row>
    <row r="968" spans="2:2" ht="12.75" x14ac:dyDescent="0.2">
      <c r="B968" s="595"/>
    </row>
    <row r="969" spans="2:2" ht="12.75" x14ac:dyDescent="0.2">
      <c r="B969" s="595"/>
    </row>
    <row r="970" spans="2:2" ht="12.75" x14ac:dyDescent="0.2">
      <c r="B970" s="595"/>
    </row>
    <row r="971" spans="2:2" ht="12.75" x14ac:dyDescent="0.2">
      <c r="B971" s="595"/>
    </row>
    <row r="972" spans="2:2" ht="12.75" x14ac:dyDescent="0.2">
      <c r="B972" s="595"/>
    </row>
    <row r="973" spans="2:2" ht="12.75" x14ac:dyDescent="0.2">
      <c r="B973" s="595"/>
    </row>
    <row r="974" spans="2:2" ht="12.75" x14ac:dyDescent="0.2">
      <c r="B974" s="595"/>
    </row>
    <row r="975" spans="2:2" ht="12.75" x14ac:dyDescent="0.2">
      <c r="B975" s="595"/>
    </row>
    <row r="976" spans="2:2" ht="12.75" x14ac:dyDescent="0.2">
      <c r="B976" s="595"/>
    </row>
    <row r="977" spans="2:2" ht="12.75" x14ac:dyDescent="0.2">
      <c r="B977" s="595"/>
    </row>
    <row r="978" spans="2:2" ht="12.75" x14ac:dyDescent="0.2">
      <c r="B978" s="595"/>
    </row>
    <row r="979" spans="2:2" ht="12.75" x14ac:dyDescent="0.2">
      <c r="B979" s="595"/>
    </row>
    <row r="980" spans="2:2" ht="12.75" x14ac:dyDescent="0.2">
      <c r="B980" s="595"/>
    </row>
    <row r="981" spans="2:2" ht="12.75" x14ac:dyDescent="0.2">
      <c r="B981" s="595"/>
    </row>
    <row r="982" spans="2:2" ht="12.75" x14ac:dyDescent="0.2">
      <c r="B982" s="595"/>
    </row>
    <row r="983" spans="2:2" ht="12.75" x14ac:dyDescent="0.2">
      <c r="B983" s="595"/>
    </row>
    <row r="984" spans="2:2" ht="12.75" x14ac:dyDescent="0.2">
      <c r="B984" s="595"/>
    </row>
    <row r="985" spans="2:2" ht="12.75" x14ac:dyDescent="0.2">
      <c r="B985" s="595"/>
    </row>
    <row r="986" spans="2:2" ht="12.75" x14ac:dyDescent="0.2">
      <c r="B986" s="595"/>
    </row>
    <row r="987" spans="2:2" ht="12.75" x14ac:dyDescent="0.2">
      <c r="B987" s="595"/>
    </row>
    <row r="988" spans="2:2" ht="12.75" x14ac:dyDescent="0.2">
      <c r="B988" s="595"/>
    </row>
    <row r="989" spans="2:2" ht="12.75" x14ac:dyDescent="0.2">
      <c r="B989" s="595"/>
    </row>
    <row r="990" spans="2:2" ht="12.75" x14ac:dyDescent="0.2">
      <c r="B990" s="595"/>
    </row>
    <row r="991" spans="2:2" ht="12.75" x14ac:dyDescent="0.2">
      <c r="B991" s="595"/>
    </row>
    <row r="992" spans="2:2" ht="12.75" x14ac:dyDescent="0.2">
      <c r="B992" s="595"/>
    </row>
    <row r="993" spans="2:2" ht="12.75" x14ac:dyDescent="0.2">
      <c r="B993" s="595"/>
    </row>
    <row r="994" spans="2:2" ht="12.75" x14ac:dyDescent="0.2">
      <c r="B994" s="595"/>
    </row>
    <row r="995" spans="2:2" ht="12.75" x14ac:dyDescent="0.2">
      <c r="B995" s="595"/>
    </row>
    <row r="996" spans="2:2" ht="12.75" x14ac:dyDescent="0.2">
      <c r="B996" s="595"/>
    </row>
    <row r="997" spans="2:2" ht="12.75" x14ac:dyDescent="0.2">
      <c r="B997" s="595"/>
    </row>
    <row r="998" spans="2:2" ht="12.75" x14ac:dyDescent="0.2">
      <c r="B998" s="595"/>
    </row>
    <row r="999" spans="2:2" ht="12.75" x14ac:dyDescent="0.2">
      <c r="B999" s="595"/>
    </row>
    <row r="1000" spans="2:2" ht="12.75" x14ac:dyDescent="0.2">
      <c r="B1000" s="595"/>
    </row>
    <row r="1001" spans="2:2" ht="12.75" x14ac:dyDescent="0.2">
      <c r="B1001" s="595"/>
    </row>
    <row r="1002" spans="2:2" ht="12.75" x14ac:dyDescent="0.2">
      <c r="B1002" s="595"/>
    </row>
    <row r="1003" spans="2:2" ht="12.75" x14ac:dyDescent="0.2">
      <c r="B1003" s="595"/>
    </row>
    <row r="1004" spans="2:2" ht="12.75" x14ac:dyDescent="0.2">
      <c r="B1004" s="595"/>
    </row>
    <row r="1005" spans="2:2" ht="12.75" x14ac:dyDescent="0.2">
      <c r="B1005" s="595"/>
    </row>
    <row r="1006" spans="2:2" ht="12.75" x14ac:dyDescent="0.2">
      <c r="B1006" s="595"/>
    </row>
    <row r="1007" spans="2:2" ht="12.75" x14ac:dyDescent="0.2">
      <c r="B1007" s="595"/>
    </row>
    <row r="1008" spans="2:2" ht="12.75" x14ac:dyDescent="0.2">
      <c r="B1008" s="595"/>
    </row>
  </sheetData>
  <mergeCells count="9">
    <mergeCell ref="A1:O1"/>
    <mergeCell ref="C2:O2"/>
    <mergeCell ref="A3:B3"/>
    <mergeCell ref="C3:D3"/>
    <mergeCell ref="E3:I3"/>
    <mergeCell ref="J3:L3"/>
    <mergeCell ref="M3:M4"/>
    <mergeCell ref="N3:N4"/>
    <mergeCell ref="O3:O4"/>
  </mergeCells>
  <printOptions horizontalCentered="1" gridLines="1"/>
  <pageMargins left="0.11811023622047245" right="0.11811023622047245" top="0.35433070866141736" bottom="0.35433070866141736" header="0" footer="0"/>
  <pageSetup paperSize="9" scale="52" fitToHeight="0" pageOrder="overThenDown" orientation="landscape" cellComments="atEnd" r:id="rId1"/>
  <ignoredErrors>
    <ignoredError sqref="G79:G82 K79:K80 G76 G52 G47 G13:G14 K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42"/>
  <sheetViews>
    <sheetView showGridLines="0" topLeftCell="A47" workbookViewId="0">
      <selection sqref="A1:W151"/>
    </sheetView>
  </sheetViews>
  <sheetFormatPr baseColWidth="10" defaultColWidth="11.42578125" defaultRowHeight="12.75" x14ac:dyDescent="0.2"/>
  <cols>
    <col min="1" max="1" width="45" style="655" customWidth="1"/>
    <col min="2" max="2" width="10" style="654" customWidth="1"/>
    <col min="3" max="3" width="14.42578125" style="606" customWidth="1"/>
    <col min="4" max="4" width="12.7109375" style="655" customWidth="1"/>
    <col min="5" max="5" width="15.140625" style="655" customWidth="1"/>
    <col min="6" max="6" width="14" style="606" customWidth="1"/>
    <col min="7" max="7" width="14" style="654" customWidth="1"/>
    <col min="8" max="8" width="15.5703125" style="606" customWidth="1"/>
    <col min="9" max="9" width="12.42578125" style="654" customWidth="1"/>
    <col min="10" max="10" width="12.7109375" style="654" customWidth="1"/>
    <col min="11" max="11" width="9.7109375" style="606" customWidth="1"/>
    <col min="12" max="12" width="9.85546875" style="606" customWidth="1"/>
    <col min="13" max="13" width="11" style="606" customWidth="1"/>
    <col min="14" max="14" width="7.42578125" style="606" customWidth="1"/>
    <col min="15" max="16" width="11.28515625" style="654" customWidth="1"/>
    <col min="17" max="17" width="10" style="654" customWidth="1"/>
    <col min="18" max="18" width="15.140625" style="606" customWidth="1"/>
    <col min="19" max="19" width="13.85546875" style="606" bestFit="1" customWidth="1"/>
    <col min="20" max="20" width="15.5703125" style="606" customWidth="1"/>
    <col min="21" max="21" width="8.28515625" style="606" customWidth="1"/>
    <col min="22" max="22" width="17.42578125" style="654" customWidth="1"/>
    <col min="23" max="23" width="13.140625" style="606" customWidth="1"/>
    <col min="24" max="16384" width="11.42578125" style="606"/>
  </cols>
  <sheetData>
    <row r="1" spans="1:28" s="599" customFormat="1" ht="29.25" customHeight="1" x14ac:dyDescent="0.25">
      <c r="A1" s="875" t="s">
        <v>240</v>
      </c>
      <c r="B1" s="876"/>
      <c r="C1" s="876"/>
      <c r="D1" s="876"/>
      <c r="E1" s="876"/>
      <c r="F1" s="876"/>
      <c r="G1" s="876"/>
      <c r="H1" s="876"/>
      <c r="I1" s="876"/>
      <c r="J1" s="876"/>
      <c r="K1" s="876"/>
      <c r="L1" s="876"/>
      <c r="M1" s="876"/>
      <c r="N1" s="876"/>
      <c r="O1" s="876"/>
      <c r="P1" s="876"/>
      <c r="Q1" s="876"/>
      <c r="R1" s="876"/>
      <c r="S1" s="876"/>
      <c r="T1" s="876"/>
      <c r="U1" s="876"/>
      <c r="V1" s="876"/>
      <c r="W1" s="877"/>
    </row>
    <row r="2" spans="1:28" s="599" customFormat="1" ht="15.75" x14ac:dyDescent="0.25">
      <c r="A2" s="875" t="s">
        <v>184</v>
      </c>
      <c r="B2" s="876"/>
      <c r="C2" s="876"/>
      <c r="D2" s="876"/>
      <c r="E2" s="876"/>
      <c r="F2" s="876"/>
      <c r="G2" s="876"/>
      <c r="H2" s="876"/>
      <c r="I2" s="876"/>
      <c r="J2" s="876"/>
      <c r="K2" s="876"/>
      <c r="L2" s="876"/>
      <c r="M2" s="876"/>
      <c r="N2" s="876"/>
      <c r="O2" s="876"/>
      <c r="P2" s="876"/>
      <c r="Q2" s="876"/>
      <c r="R2" s="876"/>
      <c r="S2" s="876"/>
      <c r="T2" s="876"/>
      <c r="U2" s="876"/>
      <c r="V2" s="876"/>
      <c r="W2" s="877"/>
    </row>
    <row r="3" spans="1:28" s="600" customFormat="1" ht="37.5" customHeight="1" x14ac:dyDescent="0.3">
      <c r="A3" s="919" t="s">
        <v>618</v>
      </c>
      <c r="B3" s="919"/>
      <c r="C3" s="919" t="s">
        <v>303</v>
      </c>
      <c r="D3" s="919"/>
      <c r="E3" s="919"/>
      <c r="F3" s="919"/>
      <c r="G3" s="919"/>
      <c r="H3" s="919"/>
      <c r="I3" s="919"/>
      <c r="J3" s="919"/>
      <c r="K3" s="919"/>
      <c r="L3" s="919"/>
      <c r="M3" s="919"/>
      <c r="N3" s="919"/>
      <c r="O3" s="919"/>
      <c r="P3" s="919"/>
      <c r="Q3" s="919"/>
      <c r="R3" s="885" t="s">
        <v>193</v>
      </c>
      <c r="S3" s="886"/>
      <c r="T3" s="885" t="s">
        <v>183</v>
      </c>
      <c r="U3" s="886"/>
      <c r="V3" s="881" t="s">
        <v>185</v>
      </c>
      <c r="W3" s="920" t="s">
        <v>204</v>
      </c>
      <c r="X3" s="784"/>
      <c r="Y3" s="784"/>
      <c r="Z3" s="784"/>
      <c r="AA3" s="784"/>
      <c r="AB3" s="784"/>
    </row>
    <row r="4" spans="1:28" s="599" customFormat="1" ht="12" hidden="1" customHeight="1" x14ac:dyDescent="0.25">
      <c r="A4" s="205" t="s">
        <v>119</v>
      </c>
      <c r="B4" s="206"/>
      <c r="C4" s="206"/>
      <c r="D4" s="205"/>
      <c r="E4" s="205"/>
      <c r="F4" s="206"/>
      <c r="G4" s="206"/>
      <c r="H4" s="206"/>
      <c r="I4" s="206"/>
      <c r="J4" s="206"/>
      <c r="K4" s="206"/>
      <c r="L4" s="206"/>
      <c r="M4" s="206"/>
      <c r="N4" s="206"/>
      <c r="O4" s="206"/>
      <c r="P4" s="206"/>
      <c r="Q4" s="262"/>
      <c r="R4" s="887"/>
      <c r="S4" s="888"/>
      <c r="T4" s="887"/>
      <c r="U4" s="888"/>
      <c r="V4" s="882"/>
      <c r="W4" s="921"/>
    </row>
    <row r="5" spans="1:28" s="600" customFormat="1" ht="27.75" customHeight="1" x14ac:dyDescent="0.3">
      <c r="A5" s="205"/>
      <c r="B5" s="881" t="s">
        <v>207</v>
      </c>
      <c r="C5" s="881" t="s">
        <v>187</v>
      </c>
      <c r="D5" s="881" t="s">
        <v>120</v>
      </c>
      <c r="E5" s="881" t="s">
        <v>188</v>
      </c>
      <c r="F5" s="881" t="s">
        <v>181</v>
      </c>
      <c r="G5" s="881" t="s">
        <v>121</v>
      </c>
      <c r="H5" s="881" t="s">
        <v>189</v>
      </c>
      <c r="I5" s="870" t="s">
        <v>194</v>
      </c>
      <c r="J5" s="871"/>
      <c r="K5" s="870" t="s">
        <v>122</v>
      </c>
      <c r="L5" s="871"/>
      <c r="M5" s="872" t="s">
        <v>197</v>
      </c>
      <c r="N5" s="873"/>
      <c r="O5" s="884" t="s">
        <v>206</v>
      </c>
      <c r="P5" s="884"/>
      <c r="Q5" s="884"/>
      <c r="R5" s="889"/>
      <c r="S5" s="890"/>
      <c r="T5" s="889"/>
      <c r="U5" s="890"/>
      <c r="V5" s="891"/>
      <c r="W5" s="922"/>
    </row>
    <row r="6" spans="1:28" s="600" customFormat="1" ht="51" customHeight="1" x14ac:dyDescent="0.3">
      <c r="A6" s="207" t="s">
        <v>182</v>
      </c>
      <c r="B6" s="882"/>
      <c r="C6" s="882"/>
      <c r="D6" s="882"/>
      <c r="E6" s="882"/>
      <c r="F6" s="882"/>
      <c r="G6" s="882"/>
      <c r="H6" s="882"/>
      <c r="I6" s="207" t="s">
        <v>195</v>
      </c>
      <c r="J6" s="207" t="s">
        <v>196</v>
      </c>
      <c r="K6" s="207" t="s">
        <v>198</v>
      </c>
      <c r="L6" s="207" t="s">
        <v>199</v>
      </c>
      <c r="M6" s="208" t="s">
        <v>200</v>
      </c>
      <c r="N6" s="207" t="s">
        <v>32</v>
      </c>
      <c r="O6" s="209" t="s">
        <v>201</v>
      </c>
      <c r="P6" s="209" t="s">
        <v>202</v>
      </c>
      <c r="Q6" s="209" t="s">
        <v>203</v>
      </c>
      <c r="R6" s="601">
        <v>2021</v>
      </c>
      <c r="S6" s="601" t="s">
        <v>169</v>
      </c>
      <c r="T6" s="207" t="s">
        <v>126</v>
      </c>
      <c r="U6" s="210" t="s">
        <v>32</v>
      </c>
      <c r="V6" s="602" t="s">
        <v>170</v>
      </c>
      <c r="W6" s="603" t="s">
        <v>205</v>
      </c>
    </row>
    <row r="7" spans="1:28" ht="21.75" customHeight="1" x14ac:dyDescent="0.2">
      <c r="A7" s="199" t="s">
        <v>645</v>
      </c>
      <c r="B7" s="213"/>
      <c r="C7" s="213"/>
      <c r="D7" s="213"/>
      <c r="E7" s="213"/>
      <c r="F7" s="213"/>
      <c r="G7" s="213"/>
      <c r="H7" s="213"/>
      <c r="I7" s="213"/>
      <c r="J7" s="213"/>
      <c r="K7" s="213"/>
      <c r="L7" s="213"/>
      <c r="M7" s="213"/>
      <c r="N7" s="213"/>
      <c r="O7" s="213"/>
      <c r="P7" s="213"/>
      <c r="Q7" s="252"/>
      <c r="R7" s="604"/>
      <c r="S7" s="604"/>
      <c r="T7" s="213"/>
      <c r="U7" s="215"/>
      <c r="V7" s="604"/>
      <c r="W7" s="605"/>
    </row>
    <row r="8" spans="1:28" ht="51" customHeight="1" x14ac:dyDescent="0.2">
      <c r="A8" s="607" t="s">
        <v>423</v>
      </c>
      <c r="B8" s="608">
        <v>2026460</v>
      </c>
      <c r="C8" s="212"/>
      <c r="D8" s="212"/>
      <c r="E8" s="212"/>
      <c r="F8" s="609">
        <v>9080850</v>
      </c>
      <c r="G8" s="200"/>
      <c r="H8" s="200"/>
      <c r="I8" s="200"/>
      <c r="J8" s="200"/>
      <c r="K8" s="200"/>
      <c r="L8" s="200"/>
      <c r="M8" s="200"/>
      <c r="N8" s="200"/>
      <c r="O8" s="200"/>
      <c r="P8" s="200"/>
      <c r="Q8" s="239"/>
      <c r="R8" s="609">
        <v>8850231</v>
      </c>
      <c r="S8" s="609">
        <v>217770</v>
      </c>
      <c r="T8" s="610">
        <f>F8-R8-S8</f>
        <v>12849</v>
      </c>
      <c r="U8" s="611">
        <f>T8/F8</f>
        <v>1.4149556484249822E-3</v>
      </c>
      <c r="V8" s="612">
        <v>0</v>
      </c>
      <c r="W8" s="610">
        <f>T8</f>
        <v>12849</v>
      </c>
    </row>
    <row r="9" spans="1:28" ht="51" customHeight="1" x14ac:dyDescent="0.2">
      <c r="A9" s="607" t="s">
        <v>424</v>
      </c>
      <c r="B9" s="608">
        <v>2078036</v>
      </c>
      <c r="C9" s="251"/>
      <c r="D9" s="251" t="s">
        <v>425</v>
      </c>
      <c r="E9" s="251"/>
      <c r="F9" s="609">
        <v>203875752</v>
      </c>
      <c r="G9" s="253">
        <v>43241</v>
      </c>
      <c r="H9" s="251" t="s">
        <v>426</v>
      </c>
      <c r="I9" s="239" t="s">
        <v>427</v>
      </c>
      <c r="J9" s="239" t="s">
        <v>428</v>
      </c>
      <c r="K9" s="239" t="s">
        <v>429</v>
      </c>
      <c r="L9" s="239" t="str">
        <f>J9</f>
        <v>28/02/2018</v>
      </c>
      <c r="M9" s="239"/>
      <c r="N9" s="239"/>
      <c r="O9" s="239" t="str">
        <f>L9</f>
        <v>28/02/2018</v>
      </c>
      <c r="P9" s="253">
        <v>43167</v>
      </c>
      <c r="Q9" s="251" t="s">
        <v>430</v>
      </c>
      <c r="R9" s="609">
        <v>20188197</v>
      </c>
      <c r="S9" s="609">
        <v>0</v>
      </c>
      <c r="T9" s="610">
        <f t="shared" ref="T9:T72" si="0">F9-R9-S9</f>
        <v>183687555</v>
      </c>
      <c r="U9" s="611">
        <f t="shared" ref="U9:U72" si="1">T9/F9</f>
        <v>0.90097793974047491</v>
      </c>
      <c r="V9" s="612">
        <v>0</v>
      </c>
      <c r="W9" s="610">
        <f>T9</f>
        <v>183687555</v>
      </c>
    </row>
    <row r="10" spans="1:28" ht="51" customHeight="1" x14ac:dyDescent="0.2">
      <c r="A10" s="607" t="s">
        <v>431</v>
      </c>
      <c r="B10" s="608">
        <v>2109715</v>
      </c>
      <c r="C10" s="251"/>
      <c r="D10" s="251"/>
      <c r="E10" s="251"/>
      <c r="F10" s="609">
        <v>42911048</v>
      </c>
      <c r="G10" s="239"/>
      <c r="H10" s="239"/>
      <c r="I10" s="239"/>
      <c r="J10" s="239"/>
      <c r="K10" s="239"/>
      <c r="L10" s="239"/>
      <c r="M10" s="239"/>
      <c r="N10" s="239"/>
      <c r="O10" s="239"/>
      <c r="P10" s="239"/>
      <c r="Q10" s="239"/>
      <c r="R10" s="609">
        <v>40222023</v>
      </c>
      <c r="S10" s="609">
        <v>0</v>
      </c>
      <c r="T10" s="610">
        <f t="shared" si="0"/>
        <v>2689025</v>
      </c>
      <c r="U10" s="611">
        <f t="shared" si="1"/>
        <v>6.266509734276357E-2</v>
      </c>
      <c r="V10" s="612">
        <v>0</v>
      </c>
      <c r="W10" s="610">
        <f>T10</f>
        <v>2689025</v>
      </c>
    </row>
    <row r="11" spans="1:28" ht="51" customHeight="1" x14ac:dyDescent="0.2">
      <c r="A11" s="607" t="s">
        <v>432</v>
      </c>
      <c r="B11" s="608">
        <v>2133309</v>
      </c>
      <c r="C11" s="251" t="s">
        <v>433</v>
      </c>
      <c r="D11" s="251" t="s">
        <v>406</v>
      </c>
      <c r="E11" s="251" t="s">
        <v>434</v>
      </c>
      <c r="F11" s="609">
        <v>39773494</v>
      </c>
      <c r="G11" s="254">
        <v>42913</v>
      </c>
      <c r="H11" s="251" t="s">
        <v>435</v>
      </c>
      <c r="I11" s="254">
        <f>G11+1</f>
        <v>42914</v>
      </c>
      <c r="J11" s="254" t="s">
        <v>436</v>
      </c>
      <c r="K11" s="239"/>
      <c r="L11" s="239"/>
      <c r="M11" s="239"/>
      <c r="N11" s="239"/>
      <c r="O11" s="239"/>
      <c r="P11" s="239"/>
      <c r="Q11" s="239"/>
      <c r="R11" s="609">
        <v>1104729</v>
      </c>
      <c r="S11" s="609">
        <v>0</v>
      </c>
      <c r="T11" s="610">
        <f t="shared" si="0"/>
        <v>38668765</v>
      </c>
      <c r="U11" s="611">
        <f t="shared" si="1"/>
        <v>0.9722244920197356</v>
      </c>
      <c r="V11" s="610">
        <f>T11*0.4</f>
        <v>15467506</v>
      </c>
      <c r="W11" s="610">
        <f>T11-V11</f>
        <v>23201259</v>
      </c>
    </row>
    <row r="12" spans="1:28" ht="51" customHeight="1" x14ac:dyDescent="0.2">
      <c r="A12" s="607" t="s">
        <v>437</v>
      </c>
      <c r="B12" s="608">
        <v>2133720</v>
      </c>
      <c r="C12" s="251"/>
      <c r="D12" s="251"/>
      <c r="E12" s="251"/>
      <c r="F12" s="609">
        <v>6906517</v>
      </c>
      <c r="G12" s="239"/>
      <c r="H12" s="239"/>
      <c r="I12" s="239"/>
      <c r="J12" s="239"/>
      <c r="K12" s="239"/>
      <c r="L12" s="239"/>
      <c r="M12" s="239"/>
      <c r="N12" s="239"/>
      <c r="O12" s="239"/>
      <c r="P12" s="239"/>
      <c r="Q12" s="239"/>
      <c r="R12" s="609">
        <v>0</v>
      </c>
      <c r="S12" s="609">
        <v>293489</v>
      </c>
      <c r="T12" s="610">
        <f t="shared" si="0"/>
        <v>6613028</v>
      </c>
      <c r="U12" s="611">
        <f t="shared" si="1"/>
        <v>0.95750549806798424</v>
      </c>
      <c r="V12" s="612">
        <v>0</v>
      </c>
      <c r="W12" s="610">
        <f>T12</f>
        <v>6613028</v>
      </c>
    </row>
    <row r="13" spans="1:28" ht="51" customHeight="1" x14ac:dyDescent="0.2">
      <c r="A13" s="607" t="s">
        <v>438</v>
      </c>
      <c r="B13" s="608">
        <v>2135351</v>
      </c>
      <c r="C13" s="251"/>
      <c r="D13" s="251"/>
      <c r="E13" s="251"/>
      <c r="F13" s="609">
        <v>45723575</v>
      </c>
      <c r="G13" s="239"/>
      <c r="H13" s="239"/>
      <c r="I13" s="239"/>
      <c r="J13" s="239"/>
      <c r="K13" s="239"/>
      <c r="L13" s="239"/>
      <c r="M13" s="239"/>
      <c r="N13" s="239"/>
      <c r="O13" s="239"/>
      <c r="P13" s="239"/>
      <c r="Q13" s="239"/>
      <c r="R13" s="609">
        <v>45491580</v>
      </c>
      <c r="S13" s="609">
        <v>34057</v>
      </c>
      <c r="T13" s="610">
        <f t="shared" si="0"/>
        <v>197938</v>
      </c>
      <c r="U13" s="611">
        <f t="shared" si="1"/>
        <v>4.3290140808106099E-3</v>
      </c>
      <c r="V13" s="612">
        <v>0</v>
      </c>
      <c r="W13" s="610">
        <f>T13</f>
        <v>197938</v>
      </c>
    </row>
    <row r="14" spans="1:28" ht="51" customHeight="1" x14ac:dyDescent="0.2">
      <c r="A14" s="607" t="s">
        <v>439</v>
      </c>
      <c r="B14" s="608">
        <v>2146549</v>
      </c>
      <c r="C14" s="251" t="s">
        <v>440</v>
      </c>
      <c r="D14" s="251" t="s">
        <v>406</v>
      </c>
      <c r="E14" s="251" t="s">
        <v>441</v>
      </c>
      <c r="F14" s="609">
        <v>1409214</v>
      </c>
      <c r="G14" s="254">
        <v>44617</v>
      </c>
      <c r="H14" s="254" t="s">
        <v>442</v>
      </c>
      <c r="I14" s="254">
        <f>G14+1</f>
        <v>44618</v>
      </c>
      <c r="J14" s="254" t="s">
        <v>443</v>
      </c>
      <c r="K14" s="239"/>
      <c r="L14" s="239"/>
      <c r="M14" s="239"/>
      <c r="N14" s="239"/>
      <c r="O14" s="239"/>
      <c r="P14" s="239"/>
      <c r="Q14" s="239"/>
      <c r="R14" s="609">
        <v>36577</v>
      </c>
      <c r="S14" s="609">
        <v>0</v>
      </c>
      <c r="T14" s="610">
        <f t="shared" si="0"/>
        <v>1372637</v>
      </c>
      <c r="U14" s="611">
        <f t="shared" si="1"/>
        <v>0.97404439637982587</v>
      </c>
      <c r="V14" s="610">
        <f>T14</f>
        <v>1372637</v>
      </c>
      <c r="W14" s="612">
        <v>0</v>
      </c>
    </row>
    <row r="15" spans="1:28" ht="51" customHeight="1" x14ac:dyDescent="0.2">
      <c r="A15" s="607" t="s">
        <v>444</v>
      </c>
      <c r="B15" s="608">
        <v>2167776</v>
      </c>
      <c r="C15" s="251"/>
      <c r="D15" s="251" t="s">
        <v>406</v>
      </c>
      <c r="E15" s="251"/>
      <c r="F15" s="609">
        <v>3323896</v>
      </c>
      <c r="G15" s="239"/>
      <c r="H15" s="239"/>
      <c r="I15" s="239"/>
      <c r="J15" s="239"/>
      <c r="K15" s="239"/>
      <c r="L15" s="239"/>
      <c r="M15" s="239"/>
      <c r="N15" s="239"/>
      <c r="O15" s="239"/>
      <c r="P15" s="239"/>
      <c r="Q15" s="239"/>
      <c r="R15" s="609">
        <v>109032</v>
      </c>
      <c r="S15" s="609">
        <v>0</v>
      </c>
      <c r="T15" s="610">
        <f t="shared" si="0"/>
        <v>3214864</v>
      </c>
      <c r="U15" s="611">
        <f t="shared" si="1"/>
        <v>0.96719752964593353</v>
      </c>
      <c r="V15" s="610">
        <f>T15*0.8</f>
        <v>2571891.2000000002</v>
      </c>
      <c r="W15" s="610">
        <f>T15-V15</f>
        <v>642972.79999999981</v>
      </c>
    </row>
    <row r="16" spans="1:28" ht="51" customHeight="1" x14ac:dyDescent="0.2">
      <c r="A16" s="607" t="s">
        <v>445</v>
      </c>
      <c r="B16" s="608">
        <v>2174446</v>
      </c>
      <c r="C16" s="251" t="s">
        <v>440</v>
      </c>
      <c r="D16" s="251" t="s">
        <v>406</v>
      </c>
      <c r="E16" s="251" t="s">
        <v>446</v>
      </c>
      <c r="F16" s="609">
        <v>1457118</v>
      </c>
      <c r="G16" s="254">
        <v>44378</v>
      </c>
      <c r="H16" s="251" t="s">
        <v>447</v>
      </c>
      <c r="I16" s="254">
        <f>G16+1</f>
        <v>44379</v>
      </c>
      <c r="J16" s="254" t="s">
        <v>436</v>
      </c>
      <c r="K16" s="239"/>
      <c r="L16" s="239"/>
      <c r="M16" s="239"/>
      <c r="N16" s="239"/>
      <c r="O16" s="239"/>
      <c r="P16" s="239"/>
      <c r="Q16" s="239"/>
      <c r="R16" s="609">
        <v>43139</v>
      </c>
      <c r="S16" s="609">
        <v>0</v>
      </c>
      <c r="T16" s="610">
        <f t="shared" si="0"/>
        <v>1413979</v>
      </c>
      <c r="U16" s="611">
        <f t="shared" si="1"/>
        <v>0.97039429888313777</v>
      </c>
      <c r="V16" s="610">
        <f>T16</f>
        <v>1413979</v>
      </c>
      <c r="W16" s="612">
        <v>0</v>
      </c>
    </row>
    <row r="17" spans="1:23" ht="51" customHeight="1" x14ac:dyDescent="0.2">
      <c r="A17" s="607" t="s">
        <v>448</v>
      </c>
      <c r="B17" s="608">
        <v>2188762</v>
      </c>
      <c r="C17" s="255" t="s">
        <v>449</v>
      </c>
      <c r="D17" s="256" t="s">
        <v>450</v>
      </c>
      <c r="E17" s="251" t="s">
        <v>451</v>
      </c>
      <c r="F17" s="609">
        <v>17929184</v>
      </c>
      <c r="G17" s="253">
        <v>44820</v>
      </c>
      <c r="H17" s="202"/>
      <c r="I17" s="253">
        <f>+G17+15</f>
        <v>44835</v>
      </c>
      <c r="J17" s="239"/>
      <c r="K17" s="239"/>
      <c r="L17" s="239"/>
      <c r="M17" s="239"/>
      <c r="N17" s="239"/>
      <c r="O17" s="239"/>
      <c r="P17" s="239"/>
      <c r="Q17" s="239"/>
      <c r="R17" s="609">
        <v>245033</v>
      </c>
      <c r="S17" s="609">
        <v>8665111</v>
      </c>
      <c r="T17" s="610">
        <f t="shared" si="0"/>
        <v>9019040</v>
      </c>
      <c r="U17" s="611">
        <f t="shared" si="1"/>
        <v>0.50303683647844766</v>
      </c>
      <c r="V17" s="610">
        <f>T17</f>
        <v>9019040</v>
      </c>
      <c r="W17" s="612">
        <v>0</v>
      </c>
    </row>
    <row r="18" spans="1:23" ht="51" customHeight="1" x14ac:dyDescent="0.2">
      <c r="A18" s="607" t="s">
        <v>452</v>
      </c>
      <c r="B18" s="608">
        <v>2188823</v>
      </c>
      <c r="C18" s="251"/>
      <c r="D18" s="251" t="s">
        <v>406</v>
      </c>
      <c r="E18" s="251"/>
      <c r="F18" s="609">
        <v>3334044</v>
      </c>
      <c r="G18" s="239"/>
      <c r="H18" s="239"/>
      <c r="I18" s="251" t="s">
        <v>453</v>
      </c>
      <c r="J18" s="239"/>
      <c r="K18" s="239"/>
      <c r="L18" s="239"/>
      <c r="M18" s="239"/>
      <c r="N18" s="239"/>
      <c r="O18" s="239"/>
      <c r="P18" s="239"/>
      <c r="Q18" s="239"/>
      <c r="R18" s="609">
        <v>155143</v>
      </c>
      <c r="S18" s="609">
        <v>0</v>
      </c>
      <c r="T18" s="610">
        <f t="shared" si="0"/>
        <v>3178901</v>
      </c>
      <c r="U18" s="611">
        <f t="shared" si="1"/>
        <v>0.95346702083115875</v>
      </c>
      <c r="V18" s="610">
        <f>T18*0.8</f>
        <v>2543120.8000000003</v>
      </c>
      <c r="W18" s="610">
        <f>T18-V18</f>
        <v>635780.19999999972</v>
      </c>
    </row>
    <row r="19" spans="1:23" ht="51" customHeight="1" x14ac:dyDescent="0.2">
      <c r="A19" s="607" t="s">
        <v>454</v>
      </c>
      <c r="B19" s="608">
        <v>2189742</v>
      </c>
      <c r="C19" s="255" t="s">
        <v>455</v>
      </c>
      <c r="D19" s="256" t="s">
        <v>450</v>
      </c>
      <c r="E19" s="255" t="s">
        <v>456</v>
      </c>
      <c r="F19" s="609">
        <v>4355532</v>
      </c>
      <c r="G19" s="253">
        <v>44511</v>
      </c>
      <c r="H19" s="256" t="s">
        <v>457</v>
      </c>
      <c r="I19" s="296">
        <v>44797</v>
      </c>
      <c r="J19" s="296">
        <v>45161</v>
      </c>
      <c r="K19" s="202"/>
      <c r="L19" s="202"/>
      <c r="M19" s="202"/>
      <c r="N19" s="202"/>
      <c r="O19" s="253">
        <f>+J19</f>
        <v>45161</v>
      </c>
      <c r="P19" s="253">
        <f>+O19+15</f>
        <v>45176</v>
      </c>
      <c r="Q19" s="253">
        <f>+P19+60</f>
        <v>45236</v>
      </c>
      <c r="R19" s="609">
        <v>2896036</v>
      </c>
      <c r="S19" s="609">
        <v>1405930</v>
      </c>
      <c r="T19" s="610">
        <f t="shared" si="0"/>
        <v>53566</v>
      </c>
      <c r="U19" s="611">
        <f t="shared" si="1"/>
        <v>1.2298382838192901E-2</v>
      </c>
      <c r="V19" s="612">
        <v>0</v>
      </c>
      <c r="W19" s="610">
        <f>T19</f>
        <v>53566</v>
      </c>
    </row>
    <row r="20" spans="1:23" ht="51" customHeight="1" x14ac:dyDescent="0.2">
      <c r="A20" s="607" t="s">
        <v>458</v>
      </c>
      <c r="B20" s="608">
        <v>2197730</v>
      </c>
      <c r="C20" s="251"/>
      <c r="D20" s="251" t="s">
        <v>406</v>
      </c>
      <c r="E20" s="251"/>
      <c r="F20" s="609">
        <v>7613674</v>
      </c>
      <c r="G20" s="239"/>
      <c r="H20" s="239"/>
      <c r="I20" s="251" t="s">
        <v>453</v>
      </c>
      <c r="J20" s="239"/>
      <c r="K20" s="239"/>
      <c r="L20" s="239"/>
      <c r="M20" s="239"/>
      <c r="N20" s="239"/>
      <c r="O20" s="239"/>
      <c r="P20" s="239"/>
      <c r="Q20" s="239"/>
      <c r="R20" s="609">
        <v>127117</v>
      </c>
      <c r="S20" s="609">
        <v>0</v>
      </c>
      <c r="T20" s="610">
        <f t="shared" si="0"/>
        <v>7486557</v>
      </c>
      <c r="U20" s="611">
        <f t="shared" si="1"/>
        <v>0.98330411835337317</v>
      </c>
      <c r="V20" s="610">
        <f>T20*0.8</f>
        <v>5989245.6000000006</v>
      </c>
      <c r="W20" s="610">
        <f>T20-V20</f>
        <v>1497311.3999999994</v>
      </c>
    </row>
    <row r="21" spans="1:23" ht="51" customHeight="1" x14ac:dyDescent="0.2">
      <c r="A21" s="607" t="s">
        <v>459</v>
      </c>
      <c r="B21" s="608">
        <v>2198233</v>
      </c>
      <c r="C21" s="251" t="s">
        <v>440</v>
      </c>
      <c r="D21" s="251" t="s">
        <v>425</v>
      </c>
      <c r="E21" s="251" t="s">
        <v>460</v>
      </c>
      <c r="F21" s="609">
        <v>959492</v>
      </c>
      <c r="G21" s="253">
        <v>42859</v>
      </c>
      <c r="H21" s="251" t="s">
        <v>461</v>
      </c>
      <c r="I21" s="239" t="s">
        <v>462</v>
      </c>
      <c r="J21" s="239" t="s">
        <v>463</v>
      </c>
      <c r="K21" s="239"/>
      <c r="L21" s="239"/>
      <c r="M21" s="239"/>
      <c r="N21" s="239"/>
      <c r="O21" s="239" t="str">
        <f>J21</f>
        <v>21/08/2017</v>
      </c>
      <c r="P21" s="253">
        <v>42804</v>
      </c>
      <c r="Q21" s="253">
        <v>44511</v>
      </c>
      <c r="R21" s="609">
        <v>933695</v>
      </c>
      <c r="S21" s="609">
        <v>12497</v>
      </c>
      <c r="T21" s="610">
        <f t="shared" si="0"/>
        <v>13300</v>
      </c>
      <c r="U21" s="611">
        <f t="shared" si="1"/>
        <v>1.3861501711322241E-2</v>
      </c>
      <c r="V21" s="610">
        <f>T21</f>
        <v>13300</v>
      </c>
      <c r="W21" s="612">
        <v>0</v>
      </c>
    </row>
    <row r="22" spans="1:23" ht="51" customHeight="1" x14ac:dyDescent="0.2">
      <c r="A22" s="607" t="s">
        <v>464</v>
      </c>
      <c r="B22" s="608">
        <v>2234000</v>
      </c>
      <c r="C22" s="251" t="s">
        <v>440</v>
      </c>
      <c r="D22" s="251" t="s">
        <v>406</v>
      </c>
      <c r="E22" s="251" t="s">
        <v>465</v>
      </c>
      <c r="F22" s="609">
        <v>10357549</v>
      </c>
      <c r="G22" s="254">
        <v>44378</v>
      </c>
      <c r="H22" s="251" t="s">
        <v>447</v>
      </c>
      <c r="I22" s="254">
        <f>G22+1</f>
        <v>44379</v>
      </c>
      <c r="J22" s="254" t="s">
        <v>443</v>
      </c>
      <c r="K22" s="239"/>
      <c r="L22" s="239"/>
      <c r="M22" s="239"/>
      <c r="N22" s="239"/>
      <c r="O22" s="239"/>
      <c r="P22" s="239"/>
      <c r="Q22" s="239"/>
      <c r="R22" s="609">
        <v>204791</v>
      </c>
      <c r="S22" s="609">
        <v>0</v>
      </c>
      <c r="T22" s="610">
        <f t="shared" si="0"/>
        <v>10152758</v>
      </c>
      <c r="U22" s="611">
        <f t="shared" si="1"/>
        <v>0.98022785120302114</v>
      </c>
      <c r="V22" s="612">
        <v>0</v>
      </c>
      <c r="W22" s="610">
        <f>T22</f>
        <v>10152758</v>
      </c>
    </row>
    <row r="23" spans="1:23" ht="51" customHeight="1" x14ac:dyDescent="0.2">
      <c r="A23" s="607" t="s">
        <v>466</v>
      </c>
      <c r="B23" s="608">
        <v>2251376</v>
      </c>
      <c r="C23" s="251" t="s">
        <v>467</v>
      </c>
      <c r="D23" s="251" t="s">
        <v>425</v>
      </c>
      <c r="E23" s="251" t="s">
        <v>468</v>
      </c>
      <c r="F23" s="609">
        <v>12113749</v>
      </c>
      <c r="G23" s="253">
        <v>43007</v>
      </c>
      <c r="H23" s="251" t="s">
        <v>469</v>
      </c>
      <c r="I23" s="239" t="s">
        <v>470</v>
      </c>
      <c r="J23" s="239" t="s">
        <v>471</v>
      </c>
      <c r="K23" s="239"/>
      <c r="L23" s="239"/>
      <c r="M23" s="239"/>
      <c r="N23" s="239"/>
      <c r="O23" s="239" t="str">
        <f>J23</f>
        <v>23/08/2019</v>
      </c>
      <c r="P23" s="253">
        <v>44813</v>
      </c>
      <c r="Q23" s="251" t="s">
        <v>472</v>
      </c>
      <c r="R23" s="609">
        <v>11905696</v>
      </c>
      <c r="S23" s="609">
        <v>48876</v>
      </c>
      <c r="T23" s="610">
        <f t="shared" si="0"/>
        <v>159177</v>
      </c>
      <c r="U23" s="611">
        <f t="shared" si="1"/>
        <v>1.3140193015391023E-2</v>
      </c>
      <c r="V23" s="610">
        <f>T23</f>
        <v>159177</v>
      </c>
      <c r="W23" s="612">
        <v>0</v>
      </c>
    </row>
    <row r="24" spans="1:23" ht="51" customHeight="1" x14ac:dyDescent="0.2">
      <c r="A24" s="607" t="s">
        <v>473</v>
      </c>
      <c r="B24" s="608">
        <v>2276750</v>
      </c>
      <c r="C24" s="255" t="s">
        <v>455</v>
      </c>
      <c r="D24" s="256" t="s">
        <v>450</v>
      </c>
      <c r="E24" s="255" t="s">
        <v>474</v>
      </c>
      <c r="F24" s="609">
        <v>15628881</v>
      </c>
      <c r="G24" s="296">
        <v>44776</v>
      </c>
      <c r="H24" s="256" t="s">
        <v>475</v>
      </c>
      <c r="I24" s="296">
        <f>+G24+15</f>
        <v>44791</v>
      </c>
      <c r="J24" s="296">
        <f>+I24+150-1</f>
        <v>44940</v>
      </c>
      <c r="K24" s="239"/>
      <c r="L24" s="239"/>
      <c r="M24" s="239"/>
      <c r="N24" s="239"/>
      <c r="O24" s="253">
        <f>+J24</f>
        <v>44940</v>
      </c>
      <c r="P24" s="253">
        <f>+O24+15</f>
        <v>44955</v>
      </c>
      <c r="Q24" s="253">
        <f>+P24+60</f>
        <v>45015</v>
      </c>
      <c r="R24" s="609">
        <v>208480</v>
      </c>
      <c r="S24" s="609">
        <v>5365555</v>
      </c>
      <c r="T24" s="610">
        <f t="shared" si="0"/>
        <v>10054846</v>
      </c>
      <c r="U24" s="611">
        <f t="shared" si="1"/>
        <v>0.6433503460676423</v>
      </c>
      <c r="V24" s="610">
        <f>T24</f>
        <v>10054846</v>
      </c>
      <c r="W24" s="610">
        <v>0</v>
      </c>
    </row>
    <row r="25" spans="1:23" ht="51" customHeight="1" x14ac:dyDescent="0.2">
      <c r="A25" s="607" t="s">
        <v>476</v>
      </c>
      <c r="B25" s="608">
        <v>2276751</v>
      </c>
      <c r="C25" s="251"/>
      <c r="D25" s="251" t="s">
        <v>406</v>
      </c>
      <c r="E25" s="251"/>
      <c r="F25" s="609">
        <v>8141472</v>
      </c>
      <c r="G25" s="239"/>
      <c r="H25" s="239"/>
      <c r="I25" s="251" t="s">
        <v>453</v>
      </c>
      <c r="J25" s="239"/>
      <c r="K25" s="239"/>
      <c r="L25" s="239"/>
      <c r="M25" s="239"/>
      <c r="N25" s="239"/>
      <c r="O25" s="239"/>
      <c r="P25" s="239"/>
      <c r="Q25" s="239"/>
      <c r="R25" s="609">
        <v>178055</v>
      </c>
      <c r="S25" s="609">
        <v>0</v>
      </c>
      <c r="T25" s="610">
        <f t="shared" si="0"/>
        <v>7963417</v>
      </c>
      <c r="U25" s="611">
        <f t="shared" si="1"/>
        <v>0.97812987626807535</v>
      </c>
      <c r="V25" s="610">
        <f>T25*0.8</f>
        <v>6370733.6000000006</v>
      </c>
      <c r="W25" s="610">
        <f>T25-V25</f>
        <v>1592683.3999999994</v>
      </c>
    </row>
    <row r="26" spans="1:23" ht="51" customHeight="1" x14ac:dyDescent="0.2">
      <c r="A26" s="607" t="s">
        <v>477</v>
      </c>
      <c r="B26" s="608">
        <v>2283416</v>
      </c>
      <c r="C26" s="251"/>
      <c r="D26" s="251"/>
      <c r="E26" s="251"/>
      <c r="F26" s="609">
        <v>6949443</v>
      </c>
      <c r="G26" s="239"/>
      <c r="H26" s="239"/>
      <c r="I26" s="239"/>
      <c r="J26" s="239"/>
      <c r="K26" s="239"/>
      <c r="L26" s="239"/>
      <c r="M26" s="239"/>
      <c r="N26" s="239"/>
      <c r="O26" s="239"/>
      <c r="P26" s="239"/>
      <c r="Q26" s="239"/>
      <c r="R26" s="609">
        <v>6780069</v>
      </c>
      <c r="S26" s="609">
        <v>0</v>
      </c>
      <c r="T26" s="610">
        <f t="shared" si="0"/>
        <v>169374</v>
      </c>
      <c r="U26" s="611">
        <f t="shared" si="1"/>
        <v>2.4372313004078168E-2</v>
      </c>
      <c r="V26" s="612">
        <v>0</v>
      </c>
      <c r="W26" s="610">
        <f>T26</f>
        <v>169374</v>
      </c>
    </row>
    <row r="27" spans="1:23" ht="51" customHeight="1" x14ac:dyDescent="0.2">
      <c r="A27" s="607" t="s">
        <v>478</v>
      </c>
      <c r="B27" s="608">
        <v>2300713</v>
      </c>
      <c r="C27" s="251"/>
      <c r="D27" s="251"/>
      <c r="E27" s="251"/>
      <c r="F27" s="609">
        <v>18938300</v>
      </c>
      <c r="G27" s="239"/>
      <c r="H27" s="239"/>
      <c r="I27" s="239"/>
      <c r="J27" s="239"/>
      <c r="K27" s="239"/>
      <c r="L27" s="239"/>
      <c r="M27" s="239"/>
      <c r="N27" s="239"/>
      <c r="O27" s="239"/>
      <c r="P27" s="239"/>
      <c r="Q27" s="239"/>
      <c r="R27" s="609">
        <v>225720</v>
      </c>
      <c r="S27" s="609">
        <v>366914</v>
      </c>
      <c r="T27" s="610">
        <f t="shared" si="0"/>
        <v>18345666</v>
      </c>
      <c r="U27" s="611">
        <f t="shared" si="1"/>
        <v>0.96870711732309656</v>
      </c>
      <c r="V27" s="610">
        <f>T27</f>
        <v>18345666</v>
      </c>
      <c r="W27" s="612">
        <v>0</v>
      </c>
    </row>
    <row r="28" spans="1:23" ht="51" customHeight="1" x14ac:dyDescent="0.2">
      <c r="A28" s="607" t="s">
        <v>479</v>
      </c>
      <c r="B28" s="608">
        <v>2302495</v>
      </c>
      <c r="C28" s="257" t="s">
        <v>449</v>
      </c>
      <c r="D28" s="256" t="s">
        <v>450</v>
      </c>
      <c r="E28" s="257" t="s">
        <v>480</v>
      </c>
      <c r="F28" s="609">
        <v>5959881</v>
      </c>
      <c r="G28" s="296">
        <v>44729</v>
      </c>
      <c r="H28" s="256" t="s">
        <v>481</v>
      </c>
      <c r="I28" s="296">
        <v>44743</v>
      </c>
      <c r="J28" s="296">
        <f>+I28+150-1</f>
        <v>44892</v>
      </c>
      <c r="K28" s="258"/>
      <c r="L28" s="258"/>
      <c r="M28" s="258"/>
      <c r="N28" s="258"/>
      <c r="O28" s="253">
        <f>+J28</f>
        <v>44892</v>
      </c>
      <c r="P28" s="253">
        <f>+O28+15</f>
        <v>44907</v>
      </c>
      <c r="Q28" s="253">
        <f>+P28+60</f>
        <v>44967</v>
      </c>
      <c r="R28" s="609">
        <v>164151</v>
      </c>
      <c r="S28" s="609">
        <v>5260843</v>
      </c>
      <c r="T28" s="610">
        <f t="shared" si="0"/>
        <v>534887</v>
      </c>
      <c r="U28" s="611">
        <f t="shared" si="1"/>
        <v>8.9747932886579451E-2</v>
      </c>
      <c r="V28" s="610">
        <f>T28</f>
        <v>534887</v>
      </c>
      <c r="W28" s="612">
        <v>0</v>
      </c>
    </row>
    <row r="29" spans="1:23" ht="63.75" x14ac:dyDescent="0.2">
      <c r="A29" s="607" t="s">
        <v>482</v>
      </c>
      <c r="B29" s="608">
        <v>2303059</v>
      </c>
      <c r="C29" s="257" t="s">
        <v>449</v>
      </c>
      <c r="D29" s="256" t="s">
        <v>450</v>
      </c>
      <c r="E29" s="257" t="s">
        <v>483</v>
      </c>
      <c r="F29" s="609">
        <v>4295222</v>
      </c>
      <c r="G29" s="296">
        <v>44679</v>
      </c>
      <c r="H29" s="256" t="s">
        <v>484</v>
      </c>
      <c r="I29" s="296">
        <v>44695</v>
      </c>
      <c r="J29" s="296">
        <f>+I29+150-1</f>
        <v>44844</v>
      </c>
      <c r="K29" s="258"/>
      <c r="L29" s="258"/>
      <c r="M29" s="258"/>
      <c r="N29" s="258"/>
      <c r="O29" s="253">
        <f>+J29</f>
        <v>44844</v>
      </c>
      <c r="P29" s="253">
        <f>+O29+15</f>
        <v>44859</v>
      </c>
      <c r="Q29" s="253">
        <f>+P29+60</f>
        <v>44919</v>
      </c>
      <c r="R29" s="609">
        <v>65422</v>
      </c>
      <c r="S29" s="609">
        <v>4217682</v>
      </c>
      <c r="T29" s="610">
        <f t="shared" si="0"/>
        <v>12118</v>
      </c>
      <c r="U29" s="611">
        <f t="shared" si="1"/>
        <v>2.8212744300527425E-3</v>
      </c>
      <c r="V29" s="610">
        <f>T29</f>
        <v>12118</v>
      </c>
      <c r="W29" s="612">
        <v>0</v>
      </c>
    </row>
    <row r="30" spans="1:23" ht="63.75" x14ac:dyDescent="0.2">
      <c r="A30" s="607" t="s">
        <v>485</v>
      </c>
      <c r="B30" s="608">
        <v>2304228</v>
      </c>
      <c r="C30" s="251" t="s">
        <v>486</v>
      </c>
      <c r="D30" s="251" t="s">
        <v>406</v>
      </c>
      <c r="E30" s="251" t="s">
        <v>487</v>
      </c>
      <c r="F30" s="609">
        <v>7259988</v>
      </c>
      <c r="G30" s="254">
        <v>44743</v>
      </c>
      <c r="H30" s="251" t="s">
        <v>488</v>
      </c>
      <c r="I30" s="254">
        <f>G30+1</f>
        <v>44744</v>
      </c>
      <c r="J30" s="254" t="s">
        <v>436</v>
      </c>
      <c r="K30" s="239"/>
      <c r="L30" s="239"/>
      <c r="M30" s="239"/>
      <c r="N30" s="239"/>
      <c r="O30" s="239"/>
      <c r="P30" s="239"/>
      <c r="Q30" s="239"/>
      <c r="R30" s="609">
        <v>430133</v>
      </c>
      <c r="S30" s="609">
        <v>0</v>
      </c>
      <c r="T30" s="610">
        <f t="shared" si="0"/>
        <v>6829855</v>
      </c>
      <c r="U30" s="611">
        <f t="shared" si="1"/>
        <v>0.94075293237399293</v>
      </c>
      <c r="V30" s="610">
        <f>T30*0.9</f>
        <v>6146869.5</v>
      </c>
      <c r="W30" s="610">
        <f>T30-V30</f>
        <v>682985.5</v>
      </c>
    </row>
    <row r="31" spans="1:23" ht="51" x14ac:dyDescent="0.2">
      <c r="A31" s="607" t="s">
        <v>489</v>
      </c>
      <c r="B31" s="608">
        <v>2304370</v>
      </c>
      <c r="C31" s="257" t="s">
        <v>449</v>
      </c>
      <c r="D31" s="256" t="s">
        <v>450</v>
      </c>
      <c r="E31" s="256" t="s">
        <v>490</v>
      </c>
      <c r="F31" s="609">
        <v>5382683</v>
      </c>
      <c r="G31" s="296">
        <v>44783</v>
      </c>
      <c r="H31" s="256" t="s">
        <v>491</v>
      </c>
      <c r="I31" s="296">
        <f>+G32+15</f>
        <v>44650</v>
      </c>
      <c r="J31" s="296"/>
      <c r="K31" s="258"/>
      <c r="L31" s="258"/>
      <c r="M31" s="258"/>
      <c r="N31" s="258"/>
      <c r="O31" s="301"/>
      <c r="P31" s="301"/>
      <c r="Q31" s="301"/>
      <c r="R31" s="609">
        <v>69266</v>
      </c>
      <c r="S31" s="609">
        <f>5564481-251064</f>
        <v>5313417</v>
      </c>
      <c r="T31" s="610">
        <f t="shared" si="0"/>
        <v>0</v>
      </c>
      <c r="U31" s="611">
        <f t="shared" si="1"/>
        <v>0</v>
      </c>
      <c r="V31" s="612">
        <v>0</v>
      </c>
      <c r="W31" s="612">
        <v>0</v>
      </c>
    </row>
    <row r="32" spans="1:23" ht="51" x14ac:dyDescent="0.2">
      <c r="A32" s="607" t="s">
        <v>492</v>
      </c>
      <c r="B32" s="608">
        <v>2304753</v>
      </c>
      <c r="C32" s="257" t="s">
        <v>449</v>
      </c>
      <c r="D32" s="256" t="s">
        <v>450</v>
      </c>
      <c r="E32" s="257" t="s">
        <v>493</v>
      </c>
      <c r="F32" s="609">
        <v>2840730</v>
      </c>
      <c r="G32" s="296">
        <v>44635</v>
      </c>
      <c r="H32" s="256" t="s">
        <v>494</v>
      </c>
      <c r="I32" s="296">
        <v>44651</v>
      </c>
      <c r="J32" s="296">
        <f>+I32+150-1</f>
        <v>44800</v>
      </c>
      <c r="K32" s="258"/>
      <c r="L32" s="258"/>
      <c r="M32" s="258"/>
      <c r="N32" s="258"/>
      <c r="O32" s="253">
        <f>+J32</f>
        <v>44800</v>
      </c>
      <c r="P32" s="253">
        <f>+O32+15</f>
        <v>44815</v>
      </c>
      <c r="Q32" s="253">
        <f>+P32+60</f>
        <v>44875</v>
      </c>
      <c r="R32" s="609">
        <v>154793</v>
      </c>
      <c r="S32" s="609">
        <v>2676701</v>
      </c>
      <c r="T32" s="610">
        <f t="shared" si="0"/>
        <v>9236</v>
      </c>
      <c r="U32" s="611">
        <f t="shared" si="1"/>
        <v>3.25127696049959E-3</v>
      </c>
      <c r="V32" s="610">
        <f t="shared" ref="V32:V37" si="2">T32</f>
        <v>9236</v>
      </c>
      <c r="W32" s="612">
        <v>0</v>
      </c>
    </row>
    <row r="33" spans="1:23" ht="51" x14ac:dyDescent="0.2">
      <c r="A33" s="607" t="s">
        <v>495</v>
      </c>
      <c r="B33" s="608">
        <v>2304799</v>
      </c>
      <c r="C33" s="257" t="s">
        <v>449</v>
      </c>
      <c r="D33" s="256" t="s">
        <v>450</v>
      </c>
      <c r="E33" s="256" t="s">
        <v>496</v>
      </c>
      <c r="F33" s="609">
        <v>4719253</v>
      </c>
      <c r="G33" s="296">
        <v>44819</v>
      </c>
      <c r="H33" s="256" t="s">
        <v>497</v>
      </c>
      <c r="I33" s="296">
        <f>+G33+15</f>
        <v>44834</v>
      </c>
      <c r="J33" s="296"/>
      <c r="K33" s="258"/>
      <c r="L33" s="258"/>
      <c r="M33" s="258"/>
      <c r="N33" s="258"/>
      <c r="O33" s="301"/>
      <c r="P33" s="301"/>
      <c r="Q33" s="301"/>
      <c r="R33" s="609">
        <v>160079</v>
      </c>
      <c r="S33" s="609">
        <v>2070289</v>
      </c>
      <c r="T33" s="610">
        <f t="shared" si="0"/>
        <v>2488885</v>
      </c>
      <c r="U33" s="611">
        <f t="shared" si="1"/>
        <v>0.52738961017771246</v>
      </c>
      <c r="V33" s="610">
        <f t="shared" si="2"/>
        <v>2488885</v>
      </c>
      <c r="W33" s="612">
        <v>0</v>
      </c>
    </row>
    <row r="34" spans="1:23" ht="51" x14ac:dyDescent="0.2">
      <c r="A34" s="607" t="s">
        <v>498</v>
      </c>
      <c r="B34" s="608">
        <v>2306468</v>
      </c>
      <c r="C34" s="251" t="s">
        <v>467</v>
      </c>
      <c r="D34" s="251" t="s">
        <v>425</v>
      </c>
      <c r="E34" s="251" t="s">
        <v>499</v>
      </c>
      <c r="F34" s="609">
        <v>2522658</v>
      </c>
      <c r="G34" s="239" t="s">
        <v>500</v>
      </c>
      <c r="H34" s="251" t="s">
        <v>501</v>
      </c>
      <c r="I34" s="253">
        <v>44024</v>
      </c>
      <c r="J34" s="239" t="s">
        <v>502</v>
      </c>
      <c r="K34" s="253">
        <v>44024</v>
      </c>
      <c r="L34" s="239" t="s">
        <v>502</v>
      </c>
      <c r="M34" s="239" t="s">
        <v>503</v>
      </c>
      <c r="N34" s="239"/>
      <c r="O34" s="239" t="str">
        <f>L34</f>
        <v>28/06/2021</v>
      </c>
      <c r="P34" s="239" t="s">
        <v>504</v>
      </c>
      <c r="Q34" s="239" t="s">
        <v>505</v>
      </c>
      <c r="R34" s="609">
        <v>2271702</v>
      </c>
      <c r="S34" s="609">
        <v>0</v>
      </c>
      <c r="T34" s="610">
        <f t="shared" si="0"/>
        <v>250956</v>
      </c>
      <c r="U34" s="611">
        <f t="shared" si="1"/>
        <v>9.9480785742657146E-2</v>
      </c>
      <c r="V34" s="610">
        <f t="shared" si="2"/>
        <v>250956</v>
      </c>
      <c r="W34" s="612">
        <v>0</v>
      </c>
    </row>
    <row r="35" spans="1:23" ht="51" x14ac:dyDescent="0.2">
      <c r="A35" s="607" t="s">
        <v>506</v>
      </c>
      <c r="B35" s="608">
        <v>2319327</v>
      </c>
      <c r="C35" s="257" t="s">
        <v>455</v>
      </c>
      <c r="D35" s="256" t="s">
        <v>450</v>
      </c>
      <c r="E35" s="257" t="s">
        <v>507</v>
      </c>
      <c r="F35" s="609">
        <v>4270465</v>
      </c>
      <c r="G35" s="296">
        <v>44686</v>
      </c>
      <c r="H35" s="256" t="s">
        <v>508</v>
      </c>
      <c r="I35" s="296">
        <v>44548</v>
      </c>
      <c r="J35" s="296">
        <v>44704</v>
      </c>
      <c r="K35" s="258"/>
      <c r="L35" s="258"/>
      <c r="M35" s="258"/>
      <c r="N35" s="258"/>
      <c r="O35" s="253">
        <f>+J35</f>
        <v>44704</v>
      </c>
      <c r="P35" s="253">
        <f>+O35+15</f>
        <v>44719</v>
      </c>
      <c r="Q35" s="253">
        <f>+P35+60</f>
        <v>44779</v>
      </c>
      <c r="R35" s="609">
        <v>481249</v>
      </c>
      <c r="S35" s="609">
        <v>2915770</v>
      </c>
      <c r="T35" s="610">
        <f t="shared" si="0"/>
        <v>873446</v>
      </c>
      <c r="U35" s="611">
        <f t="shared" si="1"/>
        <v>0.20453182498861366</v>
      </c>
      <c r="V35" s="610">
        <f t="shared" si="2"/>
        <v>873446</v>
      </c>
      <c r="W35" s="612">
        <v>0</v>
      </c>
    </row>
    <row r="36" spans="1:23" ht="38.25" x14ac:dyDescent="0.2">
      <c r="A36" s="607" t="s">
        <v>509</v>
      </c>
      <c r="B36" s="608">
        <v>2319604</v>
      </c>
      <c r="C36" s="251"/>
      <c r="D36" s="251"/>
      <c r="E36" s="251"/>
      <c r="F36" s="609">
        <v>884513</v>
      </c>
      <c r="G36" s="239"/>
      <c r="H36" s="239"/>
      <c r="I36" s="239"/>
      <c r="J36" s="239"/>
      <c r="K36" s="239"/>
      <c r="L36" s="239"/>
      <c r="M36" s="239"/>
      <c r="N36" s="239"/>
      <c r="O36" s="239"/>
      <c r="P36" s="239"/>
      <c r="Q36" s="239"/>
      <c r="R36" s="609">
        <v>56874</v>
      </c>
      <c r="S36" s="609">
        <v>355521</v>
      </c>
      <c r="T36" s="610">
        <f t="shared" si="0"/>
        <v>472118</v>
      </c>
      <c r="U36" s="611">
        <f t="shared" si="1"/>
        <v>0.53376038565854877</v>
      </c>
      <c r="V36" s="610">
        <f t="shared" si="2"/>
        <v>472118</v>
      </c>
      <c r="W36" s="612">
        <v>0</v>
      </c>
    </row>
    <row r="37" spans="1:23" ht="51" x14ac:dyDescent="0.2">
      <c r="A37" s="607" t="s">
        <v>510</v>
      </c>
      <c r="B37" s="608">
        <v>2320103</v>
      </c>
      <c r="C37" s="251"/>
      <c r="D37" s="251"/>
      <c r="E37" s="251"/>
      <c r="F37" s="609">
        <v>2109020</v>
      </c>
      <c r="G37" s="239"/>
      <c r="H37" s="239"/>
      <c r="I37" s="239"/>
      <c r="J37" s="239"/>
      <c r="K37" s="239"/>
      <c r="L37" s="239"/>
      <c r="M37" s="239"/>
      <c r="N37" s="239"/>
      <c r="O37" s="239"/>
      <c r="P37" s="239"/>
      <c r="Q37" s="239"/>
      <c r="R37" s="609">
        <v>133063</v>
      </c>
      <c r="S37" s="609">
        <v>651322</v>
      </c>
      <c r="T37" s="610">
        <f t="shared" si="0"/>
        <v>1324635</v>
      </c>
      <c r="U37" s="611">
        <f t="shared" si="1"/>
        <v>0.62808081478601441</v>
      </c>
      <c r="V37" s="610">
        <f t="shared" si="2"/>
        <v>1324635</v>
      </c>
      <c r="W37" s="612">
        <v>0</v>
      </c>
    </row>
    <row r="38" spans="1:23" ht="51" x14ac:dyDescent="0.2">
      <c r="A38" s="607" t="s">
        <v>511</v>
      </c>
      <c r="B38" s="608">
        <v>2320463</v>
      </c>
      <c r="C38" s="251"/>
      <c r="D38" s="251"/>
      <c r="E38" s="251"/>
      <c r="F38" s="609">
        <v>172558</v>
      </c>
      <c r="G38" s="239"/>
      <c r="H38" s="239"/>
      <c r="I38" s="239"/>
      <c r="J38" s="239"/>
      <c r="K38" s="239"/>
      <c r="L38" s="239"/>
      <c r="M38" s="239"/>
      <c r="N38" s="239"/>
      <c r="O38" s="239"/>
      <c r="P38" s="239"/>
      <c r="Q38" s="239"/>
      <c r="R38" s="609">
        <v>12000</v>
      </c>
      <c r="S38" s="609">
        <v>0</v>
      </c>
      <c r="T38" s="610">
        <f t="shared" si="0"/>
        <v>160558</v>
      </c>
      <c r="U38" s="611">
        <f t="shared" si="1"/>
        <v>0.93045816479096888</v>
      </c>
      <c r="V38" s="610">
        <v>0</v>
      </c>
      <c r="W38" s="610">
        <f>T38</f>
        <v>160558</v>
      </c>
    </row>
    <row r="39" spans="1:23" ht="63.75" x14ac:dyDescent="0.2">
      <c r="A39" s="607" t="s">
        <v>512</v>
      </c>
      <c r="B39" s="608">
        <v>2332699</v>
      </c>
      <c r="C39" s="257" t="s">
        <v>455</v>
      </c>
      <c r="D39" s="256" t="s">
        <v>450</v>
      </c>
      <c r="E39" s="257" t="s">
        <v>513</v>
      </c>
      <c r="F39" s="609">
        <v>2319656</v>
      </c>
      <c r="G39" s="296">
        <v>44659</v>
      </c>
      <c r="H39" s="256" t="s">
        <v>514</v>
      </c>
      <c r="I39" s="296">
        <f>+G39+15</f>
        <v>44674</v>
      </c>
      <c r="J39" s="296">
        <f>+I39+120-1</f>
        <v>44793</v>
      </c>
      <c r="K39" s="258"/>
      <c r="L39" s="258"/>
      <c r="M39" s="258"/>
      <c r="N39" s="258"/>
      <c r="O39" s="253">
        <f>+J39</f>
        <v>44793</v>
      </c>
      <c r="P39" s="253">
        <f>+O39+15</f>
        <v>44808</v>
      </c>
      <c r="Q39" s="253">
        <f>+P39+60</f>
        <v>44868</v>
      </c>
      <c r="R39" s="609">
        <v>152900</v>
      </c>
      <c r="S39" s="609">
        <f>3734047-1567291</f>
        <v>2166756</v>
      </c>
      <c r="T39" s="610">
        <f t="shared" si="0"/>
        <v>0</v>
      </c>
      <c r="U39" s="611">
        <f t="shared" si="1"/>
        <v>0</v>
      </c>
      <c r="V39" s="612">
        <v>0</v>
      </c>
      <c r="W39" s="612">
        <v>0</v>
      </c>
    </row>
    <row r="40" spans="1:23" ht="63.75" x14ac:dyDescent="0.2">
      <c r="A40" s="607" t="s">
        <v>515</v>
      </c>
      <c r="B40" s="608">
        <v>2354003</v>
      </c>
      <c r="C40" s="251" t="s">
        <v>440</v>
      </c>
      <c r="D40" s="251" t="s">
        <v>406</v>
      </c>
      <c r="E40" s="251" t="s">
        <v>516</v>
      </c>
      <c r="F40" s="609">
        <v>98432914</v>
      </c>
      <c r="G40" s="254">
        <v>44767</v>
      </c>
      <c r="H40" s="251" t="s">
        <v>517</v>
      </c>
      <c r="I40" s="254">
        <f>G40+1</f>
        <v>44768</v>
      </c>
      <c r="J40" s="254" t="s">
        <v>436</v>
      </c>
      <c r="K40" s="239"/>
      <c r="L40" s="239"/>
      <c r="M40" s="239"/>
      <c r="N40" s="239"/>
      <c r="O40" s="239"/>
      <c r="P40" s="239"/>
      <c r="Q40" s="239"/>
      <c r="R40" s="609">
        <v>0</v>
      </c>
      <c r="S40" s="609">
        <v>0</v>
      </c>
      <c r="T40" s="610">
        <f t="shared" si="0"/>
        <v>98432914</v>
      </c>
      <c r="U40" s="611">
        <f t="shared" si="1"/>
        <v>1</v>
      </c>
      <c r="V40" s="610">
        <f>T40*0.4</f>
        <v>39373165.600000001</v>
      </c>
      <c r="W40" s="610">
        <f>T40-V40</f>
        <v>59059748.399999999</v>
      </c>
    </row>
    <row r="41" spans="1:23" ht="51" x14ac:dyDescent="0.2">
      <c r="A41" s="607" t="s">
        <v>518</v>
      </c>
      <c r="B41" s="608">
        <v>2362417</v>
      </c>
      <c r="C41" s="251"/>
      <c r="D41" s="251" t="s">
        <v>406</v>
      </c>
      <c r="E41" s="251"/>
      <c r="F41" s="609">
        <v>11443019</v>
      </c>
      <c r="G41" s="239"/>
      <c r="H41" s="239"/>
      <c r="I41" s="251" t="s">
        <v>453</v>
      </c>
      <c r="J41" s="239"/>
      <c r="K41" s="239"/>
      <c r="L41" s="239"/>
      <c r="M41" s="239"/>
      <c r="N41" s="239"/>
      <c r="O41" s="239"/>
      <c r="P41" s="239"/>
      <c r="Q41" s="239"/>
      <c r="R41" s="609">
        <v>0</v>
      </c>
      <c r="S41" s="609">
        <v>0</v>
      </c>
      <c r="T41" s="610">
        <f t="shared" si="0"/>
        <v>11443019</v>
      </c>
      <c r="U41" s="611">
        <f t="shared" si="1"/>
        <v>1</v>
      </c>
      <c r="V41" s="610">
        <f>T41*0.4</f>
        <v>4577207.6000000006</v>
      </c>
      <c r="W41" s="610">
        <f>T41-V41</f>
        <v>6865811.3999999994</v>
      </c>
    </row>
    <row r="42" spans="1:23" ht="114.75" x14ac:dyDescent="0.2">
      <c r="A42" s="607" t="s">
        <v>519</v>
      </c>
      <c r="B42" s="608">
        <v>2362449</v>
      </c>
      <c r="C42" s="251" t="s">
        <v>467</v>
      </c>
      <c r="D42" s="251" t="s">
        <v>425</v>
      </c>
      <c r="E42" s="251" t="s">
        <v>520</v>
      </c>
      <c r="F42" s="609">
        <v>3492565</v>
      </c>
      <c r="G42" s="253">
        <v>44432</v>
      </c>
      <c r="H42" s="251" t="s">
        <v>521</v>
      </c>
      <c r="I42" s="253">
        <v>44417</v>
      </c>
      <c r="J42" s="239" t="s">
        <v>522</v>
      </c>
      <c r="K42" s="239"/>
      <c r="L42" s="239"/>
      <c r="M42" s="239"/>
      <c r="N42" s="239"/>
      <c r="O42" s="239" t="s">
        <v>522</v>
      </c>
      <c r="P42" s="239" t="s">
        <v>523</v>
      </c>
      <c r="Q42" s="251" t="s">
        <v>472</v>
      </c>
      <c r="R42" s="609">
        <v>2343862</v>
      </c>
      <c r="S42" s="609">
        <v>860408</v>
      </c>
      <c r="T42" s="610">
        <f t="shared" si="0"/>
        <v>288295</v>
      </c>
      <c r="U42" s="611">
        <f t="shared" si="1"/>
        <v>8.254534990758941E-2</v>
      </c>
      <c r="V42" s="610">
        <f>T42</f>
        <v>288295</v>
      </c>
      <c r="W42" s="612">
        <v>0</v>
      </c>
    </row>
    <row r="43" spans="1:23" ht="63.75" x14ac:dyDescent="0.2">
      <c r="A43" s="607" t="s">
        <v>524</v>
      </c>
      <c r="B43" s="608">
        <v>2362479</v>
      </c>
      <c r="C43" s="251"/>
      <c r="D43" s="251"/>
      <c r="E43" s="251"/>
      <c r="F43" s="609">
        <v>16064573</v>
      </c>
      <c r="G43" s="239"/>
      <c r="H43" s="239"/>
      <c r="I43" s="239"/>
      <c r="J43" s="239"/>
      <c r="K43" s="239"/>
      <c r="L43" s="239"/>
      <c r="M43" s="239"/>
      <c r="N43" s="239"/>
      <c r="O43" s="239"/>
      <c r="P43" s="239"/>
      <c r="Q43" s="239"/>
      <c r="R43" s="609">
        <v>211079</v>
      </c>
      <c r="S43" s="609">
        <v>0</v>
      </c>
      <c r="T43" s="610">
        <f t="shared" si="0"/>
        <v>15853494</v>
      </c>
      <c r="U43" s="611">
        <f t="shared" si="1"/>
        <v>0.98686059069232657</v>
      </c>
      <c r="V43" s="610">
        <f>T43</f>
        <v>15853494</v>
      </c>
      <c r="W43" s="612">
        <v>0</v>
      </c>
    </row>
    <row r="44" spans="1:23" ht="63.75" x14ac:dyDescent="0.2">
      <c r="A44" s="607" t="s">
        <v>525</v>
      </c>
      <c r="B44" s="608">
        <v>2362943</v>
      </c>
      <c r="C44" s="251"/>
      <c r="D44" s="251"/>
      <c r="E44" s="251"/>
      <c r="F44" s="609">
        <v>22438039</v>
      </c>
      <c r="G44" s="239"/>
      <c r="H44" s="239"/>
      <c r="I44" s="239"/>
      <c r="J44" s="239"/>
      <c r="K44" s="239"/>
      <c r="L44" s="239"/>
      <c r="M44" s="239"/>
      <c r="N44" s="239"/>
      <c r="O44" s="239"/>
      <c r="P44" s="239"/>
      <c r="Q44" s="239"/>
      <c r="R44" s="609">
        <v>0</v>
      </c>
      <c r="S44" s="609">
        <v>0</v>
      </c>
      <c r="T44" s="610">
        <f t="shared" si="0"/>
        <v>22438039</v>
      </c>
      <c r="U44" s="611">
        <f t="shared" si="1"/>
        <v>1</v>
      </c>
      <c r="V44" s="610">
        <f>T44</f>
        <v>22438039</v>
      </c>
      <c r="W44" s="612">
        <v>0</v>
      </c>
    </row>
    <row r="45" spans="1:23" ht="63.75" x14ac:dyDescent="0.2">
      <c r="A45" s="607" t="s">
        <v>526</v>
      </c>
      <c r="B45" s="608">
        <v>2382054</v>
      </c>
      <c r="C45" s="251"/>
      <c r="D45" s="251"/>
      <c r="E45" s="251"/>
      <c r="F45" s="609">
        <v>24855801</v>
      </c>
      <c r="G45" s="239"/>
      <c r="H45" s="239"/>
      <c r="I45" s="239"/>
      <c r="J45" s="239"/>
      <c r="K45" s="239"/>
      <c r="L45" s="239"/>
      <c r="M45" s="239"/>
      <c r="N45" s="239"/>
      <c r="O45" s="239"/>
      <c r="P45" s="239"/>
      <c r="Q45" s="239"/>
      <c r="R45" s="609">
        <v>8323231</v>
      </c>
      <c r="S45" s="609">
        <v>372500</v>
      </c>
      <c r="T45" s="610">
        <f t="shared" si="0"/>
        <v>16160070</v>
      </c>
      <c r="U45" s="611">
        <f t="shared" si="1"/>
        <v>0.65015285566536363</v>
      </c>
      <c r="V45" s="610">
        <f>T45</f>
        <v>16160070</v>
      </c>
      <c r="W45" s="612">
        <v>0</v>
      </c>
    </row>
    <row r="46" spans="1:23" ht="51" x14ac:dyDescent="0.2">
      <c r="A46" s="607" t="s">
        <v>527</v>
      </c>
      <c r="B46" s="608">
        <v>2402190</v>
      </c>
      <c r="C46" s="251"/>
      <c r="D46" s="251"/>
      <c r="E46" s="251"/>
      <c r="F46" s="609">
        <v>16891410</v>
      </c>
      <c r="G46" s="239"/>
      <c r="H46" s="239"/>
      <c r="I46" s="239"/>
      <c r="J46" s="239"/>
      <c r="K46" s="239"/>
      <c r="L46" s="239"/>
      <c r="M46" s="239"/>
      <c r="N46" s="239"/>
      <c r="O46" s="239"/>
      <c r="P46" s="239"/>
      <c r="Q46" s="239"/>
      <c r="R46" s="609">
        <v>339647</v>
      </c>
      <c r="S46" s="609">
        <v>324545</v>
      </c>
      <c r="T46" s="610">
        <f t="shared" si="0"/>
        <v>16227218</v>
      </c>
      <c r="U46" s="611">
        <f t="shared" si="1"/>
        <v>0.96067871184229148</v>
      </c>
      <c r="V46" s="610">
        <f>T46</f>
        <v>16227218</v>
      </c>
      <c r="W46" s="612">
        <v>0</v>
      </c>
    </row>
    <row r="47" spans="1:23" ht="216.75" x14ac:dyDescent="0.2">
      <c r="A47" s="607" t="s">
        <v>528</v>
      </c>
      <c r="B47" s="608">
        <v>2403584</v>
      </c>
      <c r="C47" s="251"/>
      <c r="D47" s="251" t="s">
        <v>529</v>
      </c>
      <c r="E47" s="251" t="s">
        <v>530</v>
      </c>
      <c r="F47" s="609">
        <v>7367390</v>
      </c>
      <c r="G47" s="253">
        <v>43509</v>
      </c>
      <c r="H47" s="251" t="s">
        <v>531</v>
      </c>
      <c r="I47" s="253">
        <v>44098</v>
      </c>
      <c r="J47" s="254">
        <v>44104</v>
      </c>
      <c r="K47" s="239"/>
      <c r="L47" s="239"/>
      <c r="M47" s="239"/>
      <c r="N47" s="239"/>
      <c r="O47" s="253">
        <f>J47</f>
        <v>44104</v>
      </c>
      <c r="P47" s="253">
        <v>44186</v>
      </c>
      <c r="Q47" s="253">
        <v>44371</v>
      </c>
      <c r="R47" s="609">
        <v>7076453</v>
      </c>
      <c r="S47" s="609">
        <v>0</v>
      </c>
      <c r="T47" s="610">
        <f t="shared" si="0"/>
        <v>290937</v>
      </c>
      <c r="U47" s="611">
        <f t="shared" si="1"/>
        <v>3.9489832898760617E-2</v>
      </c>
      <c r="V47" s="612">
        <v>0</v>
      </c>
      <c r="W47" s="610">
        <f>T47</f>
        <v>290937</v>
      </c>
    </row>
    <row r="48" spans="1:23" ht="38.25" x14ac:dyDescent="0.2">
      <c r="A48" s="607" t="s">
        <v>532</v>
      </c>
      <c r="B48" s="608">
        <v>2421624</v>
      </c>
      <c r="C48" s="251"/>
      <c r="D48" s="251"/>
      <c r="E48" s="251"/>
      <c r="F48" s="609">
        <v>23283584</v>
      </c>
      <c r="G48" s="239"/>
      <c r="H48" s="239"/>
      <c r="I48" s="239"/>
      <c r="J48" s="239"/>
      <c r="K48" s="239"/>
      <c r="L48" s="239"/>
      <c r="M48" s="239"/>
      <c r="N48" s="239"/>
      <c r="O48" s="239"/>
      <c r="P48" s="239"/>
      <c r="Q48" s="239"/>
      <c r="R48" s="609">
        <v>15167021</v>
      </c>
      <c r="S48" s="609">
        <v>0</v>
      </c>
      <c r="T48" s="610">
        <f t="shared" si="0"/>
        <v>8116563</v>
      </c>
      <c r="U48" s="611">
        <f t="shared" si="1"/>
        <v>0.34859594639725566</v>
      </c>
      <c r="V48" s="610">
        <f>T48</f>
        <v>8116563</v>
      </c>
      <c r="W48" s="612">
        <v>0</v>
      </c>
    </row>
    <row r="49" spans="1:23" ht="51" x14ac:dyDescent="0.2">
      <c r="A49" s="607" t="s">
        <v>533</v>
      </c>
      <c r="B49" s="608">
        <v>2425827</v>
      </c>
      <c r="C49" s="251" t="s">
        <v>440</v>
      </c>
      <c r="D49" s="251" t="s">
        <v>406</v>
      </c>
      <c r="E49" s="251" t="s">
        <v>534</v>
      </c>
      <c r="F49" s="609">
        <v>98952205</v>
      </c>
      <c r="G49" s="254">
        <v>44047</v>
      </c>
      <c r="H49" s="251" t="s">
        <v>535</v>
      </c>
      <c r="I49" s="254">
        <f>G49+1</f>
        <v>44048</v>
      </c>
      <c r="J49" s="254" t="s">
        <v>436</v>
      </c>
      <c r="K49" s="239"/>
      <c r="L49" s="239"/>
      <c r="M49" s="239"/>
      <c r="N49" s="239"/>
      <c r="O49" s="239"/>
      <c r="P49" s="239"/>
      <c r="Q49" s="239"/>
      <c r="R49" s="609">
        <v>165891</v>
      </c>
      <c r="S49" s="609">
        <v>0</v>
      </c>
      <c r="T49" s="610">
        <f t="shared" si="0"/>
        <v>98786314</v>
      </c>
      <c r="U49" s="611">
        <f t="shared" si="1"/>
        <v>0.99832352396796009</v>
      </c>
      <c r="V49" s="610">
        <f>T49*0.4</f>
        <v>39514525.600000001</v>
      </c>
      <c r="W49" s="610">
        <f>T49-V49</f>
        <v>59271788.399999999</v>
      </c>
    </row>
    <row r="50" spans="1:23" ht="63.75" x14ac:dyDescent="0.2">
      <c r="A50" s="607" t="s">
        <v>536</v>
      </c>
      <c r="B50" s="608">
        <v>2433542</v>
      </c>
      <c r="C50" s="251"/>
      <c r="D50" s="251"/>
      <c r="E50" s="251"/>
      <c r="F50" s="609">
        <v>31036221</v>
      </c>
      <c r="G50" s="239"/>
      <c r="H50" s="239"/>
      <c r="I50" s="239"/>
      <c r="J50" s="239"/>
      <c r="K50" s="239"/>
      <c r="L50" s="239"/>
      <c r="M50" s="239"/>
      <c r="N50" s="239"/>
      <c r="O50" s="239"/>
      <c r="P50" s="239"/>
      <c r="Q50" s="239"/>
      <c r="R50" s="609">
        <v>0</v>
      </c>
      <c r="S50" s="609">
        <v>0</v>
      </c>
      <c r="T50" s="610">
        <f t="shared" si="0"/>
        <v>31036221</v>
      </c>
      <c r="U50" s="611">
        <f t="shared" si="1"/>
        <v>1</v>
      </c>
      <c r="V50" s="610">
        <f>T50</f>
        <v>31036221</v>
      </c>
      <c r="W50" s="612">
        <v>0</v>
      </c>
    </row>
    <row r="51" spans="1:23" ht="38.25" x14ac:dyDescent="0.2">
      <c r="A51" s="607" t="s">
        <v>537</v>
      </c>
      <c r="B51" s="608">
        <v>2434544</v>
      </c>
      <c r="C51" s="251"/>
      <c r="D51" s="251" t="s">
        <v>406</v>
      </c>
      <c r="E51" s="251"/>
      <c r="F51" s="609">
        <v>1967592</v>
      </c>
      <c r="G51" s="239"/>
      <c r="H51" s="239"/>
      <c r="I51" s="251" t="s">
        <v>453</v>
      </c>
      <c r="J51" s="239"/>
      <c r="K51" s="239"/>
      <c r="L51" s="239"/>
      <c r="M51" s="239"/>
      <c r="N51" s="239"/>
      <c r="O51" s="239"/>
      <c r="P51" s="239"/>
      <c r="Q51" s="239"/>
      <c r="R51" s="609">
        <v>0</v>
      </c>
      <c r="S51" s="609">
        <v>0</v>
      </c>
      <c r="T51" s="610">
        <f t="shared" si="0"/>
        <v>1967592</v>
      </c>
      <c r="U51" s="611">
        <f t="shared" si="1"/>
        <v>1</v>
      </c>
      <c r="V51" s="610">
        <f>T51</f>
        <v>1967592</v>
      </c>
      <c r="W51" s="612">
        <v>0</v>
      </c>
    </row>
    <row r="52" spans="1:23" ht="63.75" x14ac:dyDescent="0.2">
      <c r="A52" s="607" t="s">
        <v>538</v>
      </c>
      <c r="B52" s="608">
        <v>2455423</v>
      </c>
      <c r="C52" s="251"/>
      <c r="D52" s="251"/>
      <c r="E52" s="251"/>
      <c r="F52" s="609">
        <v>861460</v>
      </c>
      <c r="G52" s="239"/>
      <c r="H52" s="239"/>
      <c r="I52" s="239"/>
      <c r="J52" s="239"/>
      <c r="K52" s="239"/>
      <c r="L52" s="239"/>
      <c r="M52" s="239"/>
      <c r="N52" s="239"/>
      <c r="O52" s="239"/>
      <c r="P52" s="239"/>
      <c r="Q52" s="239"/>
      <c r="R52" s="609">
        <v>0</v>
      </c>
      <c r="S52" s="609">
        <v>290161</v>
      </c>
      <c r="T52" s="610">
        <f t="shared" si="0"/>
        <v>571299</v>
      </c>
      <c r="U52" s="611">
        <f t="shared" si="1"/>
        <v>0.66317530703689087</v>
      </c>
      <c r="V52" s="610">
        <f>T52</f>
        <v>571299</v>
      </c>
      <c r="W52" s="612">
        <v>0</v>
      </c>
    </row>
    <row r="53" spans="1:23" ht="63.75" x14ac:dyDescent="0.2">
      <c r="A53" s="607" t="s">
        <v>539</v>
      </c>
      <c r="B53" s="608">
        <v>2456809</v>
      </c>
      <c r="C53" s="251"/>
      <c r="D53" s="251" t="s">
        <v>406</v>
      </c>
      <c r="E53" s="251"/>
      <c r="F53" s="609">
        <v>31801579</v>
      </c>
      <c r="G53" s="239"/>
      <c r="H53" s="239"/>
      <c r="I53" s="239"/>
      <c r="J53" s="254" t="s">
        <v>436</v>
      </c>
      <c r="K53" s="239"/>
      <c r="L53" s="239"/>
      <c r="M53" s="239"/>
      <c r="N53" s="239"/>
      <c r="O53" s="239"/>
      <c r="P53" s="239"/>
      <c r="Q53" s="239"/>
      <c r="R53" s="609">
        <v>73000</v>
      </c>
      <c r="S53" s="609">
        <v>126305</v>
      </c>
      <c r="T53" s="610">
        <f t="shared" si="0"/>
        <v>31602274</v>
      </c>
      <c r="U53" s="611">
        <f t="shared" si="1"/>
        <v>0.99373285835901415</v>
      </c>
      <c r="V53" s="610">
        <f>T53*0.4</f>
        <v>12640909.600000001</v>
      </c>
      <c r="W53" s="610">
        <f>T53-V53</f>
        <v>18961364.399999999</v>
      </c>
    </row>
    <row r="54" spans="1:23" ht="63.75" x14ac:dyDescent="0.2">
      <c r="A54" s="607" t="s">
        <v>540</v>
      </c>
      <c r="B54" s="608">
        <v>2471192</v>
      </c>
      <c r="C54" s="257" t="s">
        <v>449</v>
      </c>
      <c r="D54" s="256" t="s">
        <v>450</v>
      </c>
      <c r="E54" s="256" t="s">
        <v>541</v>
      </c>
      <c r="F54" s="609">
        <v>4673636</v>
      </c>
      <c r="G54" s="296">
        <v>44810</v>
      </c>
      <c r="H54" s="256" t="s">
        <v>542</v>
      </c>
      <c r="I54" s="296">
        <f>+G54+15</f>
        <v>44825</v>
      </c>
      <c r="J54" s="296"/>
      <c r="K54" s="258"/>
      <c r="L54" s="258"/>
      <c r="M54" s="258"/>
      <c r="N54" s="258"/>
      <c r="O54" s="301"/>
      <c r="P54" s="301"/>
      <c r="Q54" s="301"/>
      <c r="R54" s="609">
        <v>0</v>
      </c>
      <c r="S54" s="609">
        <v>2187174</v>
      </c>
      <c r="T54" s="610">
        <f t="shared" si="0"/>
        <v>2486462</v>
      </c>
      <c r="U54" s="611">
        <f t="shared" si="1"/>
        <v>0.53201875370696394</v>
      </c>
      <c r="V54" s="610">
        <f t="shared" ref="V54:V61" si="3">T54</f>
        <v>2486462</v>
      </c>
      <c r="W54" s="612">
        <v>0</v>
      </c>
    </row>
    <row r="55" spans="1:23" ht="102" x14ac:dyDescent="0.2">
      <c r="A55" s="607" t="s">
        <v>543</v>
      </c>
      <c r="B55" s="608">
        <v>2471674</v>
      </c>
      <c r="C55" s="251"/>
      <c r="D55" s="251" t="s">
        <v>425</v>
      </c>
      <c r="E55" s="251" t="s">
        <v>530</v>
      </c>
      <c r="F55" s="609">
        <v>2194957</v>
      </c>
      <c r="G55" s="253">
        <v>44468</v>
      </c>
      <c r="H55" s="251" t="s">
        <v>544</v>
      </c>
      <c r="I55" s="253">
        <v>44488</v>
      </c>
      <c r="J55" s="253">
        <v>44562</v>
      </c>
      <c r="K55" s="239"/>
      <c r="L55" s="239"/>
      <c r="M55" s="259">
        <v>15549.46</v>
      </c>
      <c r="N55" s="260">
        <v>7.6E-3</v>
      </c>
      <c r="O55" s="253">
        <v>44562</v>
      </c>
      <c r="P55" s="253">
        <v>44594</v>
      </c>
      <c r="Q55" s="253">
        <v>44763</v>
      </c>
      <c r="R55" s="609">
        <v>2072002</v>
      </c>
      <c r="S55" s="609">
        <v>11720</v>
      </c>
      <c r="T55" s="610">
        <f t="shared" si="0"/>
        <v>111235</v>
      </c>
      <c r="U55" s="611">
        <f t="shared" si="1"/>
        <v>5.067753035708672E-2</v>
      </c>
      <c r="V55" s="610">
        <f t="shared" si="3"/>
        <v>111235</v>
      </c>
      <c r="W55" s="612">
        <v>0</v>
      </c>
    </row>
    <row r="56" spans="1:23" ht="63.75" x14ac:dyDescent="0.2">
      <c r="A56" s="607" t="s">
        <v>545</v>
      </c>
      <c r="B56" s="608">
        <v>2474048</v>
      </c>
      <c r="C56" s="256" t="s">
        <v>546</v>
      </c>
      <c r="D56" s="256" t="s">
        <v>450</v>
      </c>
      <c r="E56" s="256" t="s">
        <v>547</v>
      </c>
      <c r="F56" s="609">
        <v>13164115</v>
      </c>
      <c r="G56" s="296">
        <v>44316</v>
      </c>
      <c r="H56" s="256" t="s">
        <v>548</v>
      </c>
      <c r="I56" s="296">
        <v>44362</v>
      </c>
      <c r="J56" s="296">
        <v>44856</v>
      </c>
      <c r="K56" s="258"/>
      <c r="L56" s="258"/>
      <c r="M56" s="258"/>
      <c r="N56" s="258"/>
      <c r="O56" s="253">
        <f>+J56</f>
        <v>44856</v>
      </c>
      <c r="P56" s="253">
        <f>+O56+15</f>
        <v>44871</v>
      </c>
      <c r="Q56" s="253">
        <f>+P56+60</f>
        <v>44931</v>
      </c>
      <c r="R56" s="609">
        <v>9233149</v>
      </c>
      <c r="S56" s="609">
        <v>3926559</v>
      </c>
      <c r="T56" s="610">
        <f t="shared" si="0"/>
        <v>4407</v>
      </c>
      <c r="U56" s="611">
        <f t="shared" si="1"/>
        <v>3.3477373906259553E-4</v>
      </c>
      <c r="V56" s="610">
        <f t="shared" si="3"/>
        <v>4407</v>
      </c>
      <c r="W56" s="612">
        <v>0</v>
      </c>
    </row>
    <row r="57" spans="1:23" ht="51" x14ac:dyDescent="0.2">
      <c r="A57" s="607" t="s">
        <v>549</v>
      </c>
      <c r="B57" s="608">
        <v>2475327</v>
      </c>
      <c r="C57" s="251"/>
      <c r="D57" s="251"/>
      <c r="E57" s="251"/>
      <c r="F57" s="609">
        <v>16249552</v>
      </c>
      <c r="G57" s="239"/>
      <c r="H57" s="239"/>
      <c r="I57" s="239"/>
      <c r="J57" s="239"/>
      <c r="K57" s="239"/>
      <c r="L57" s="239"/>
      <c r="M57" s="239"/>
      <c r="N57" s="239"/>
      <c r="O57" s="239"/>
      <c r="P57" s="239"/>
      <c r="Q57" s="239"/>
      <c r="R57" s="609">
        <v>13980272</v>
      </c>
      <c r="S57" s="609">
        <v>1157290</v>
      </c>
      <c r="T57" s="610">
        <f t="shared" si="0"/>
        <v>1111990</v>
      </c>
      <c r="U57" s="611">
        <f t="shared" si="1"/>
        <v>6.8432040464869434E-2</v>
      </c>
      <c r="V57" s="610">
        <f t="shared" si="3"/>
        <v>1111990</v>
      </c>
      <c r="W57" s="612">
        <v>0</v>
      </c>
    </row>
    <row r="58" spans="1:23" ht="63.75" x14ac:dyDescent="0.2">
      <c r="A58" s="607" t="s">
        <v>550</v>
      </c>
      <c r="B58" s="608">
        <v>2476481</v>
      </c>
      <c r="C58" s="256" t="s">
        <v>546</v>
      </c>
      <c r="D58" s="256" t="s">
        <v>450</v>
      </c>
      <c r="E58" s="256" t="s">
        <v>551</v>
      </c>
      <c r="F58" s="609">
        <v>13022579</v>
      </c>
      <c r="G58" s="296">
        <v>44201</v>
      </c>
      <c r="H58" s="256" t="s">
        <v>552</v>
      </c>
      <c r="I58" s="296">
        <v>44462</v>
      </c>
      <c r="J58" s="296" t="s">
        <v>553</v>
      </c>
      <c r="K58" s="258"/>
      <c r="L58" s="258"/>
      <c r="M58" s="258"/>
      <c r="N58" s="258"/>
      <c r="O58" s="253" t="s">
        <v>554</v>
      </c>
      <c r="P58" s="253" t="s">
        <v>554</v>
      </c>
      <c r="Q58" s="253" t="s">
        <v>554</v>
      </c>
      <c r="R58" s="609">
        <v>7110620</v>
      </c>
      <c r="S58" s="609">
        <v>2686868</v>
      </c>
      <c r="T58" s="610">
        <f t="shared" si="0"/>
        <v>3225091</v>
      </c>
      <c r="U58" s="611">
        <f t="shared" si="1"/>
        <v>0.24765378655026782</v>
      </c>
      <c r="V58" s="610">
        <f t="shared" si="3"/>
        <v>3225091</v>
      </c>
      <c r="W58" s="612">
        <v>0</v>
      </c>
    </row>
    <row r="59" spans="1:23" ht="63.75" x14ac:dyDescent="0.2">
      <c r="A59" s="607" t="s">
        <v>555</v>
      </c>
      <c r="B59" s="608">
        <v>2477965</v>
      </c>
      <c r="C59" s="251"/>
      <c r="D59" s="251"/>
      <c r="E59" s="251"/>
      <c r="F59" s="609">
        <v>1122975</v>
      </c>
      <c r="G59" s="239"/>
      <c r="H59" s="239"/>
      <c r="I59" s="239"/>
      <c r="J59" s="239"/>
      <c r="K59" s="239"/>
      <c r="L59" s="239"/>
      <c r="M59" s="239"/>
      <c r="N59" s="239"/>
      <c r="O59" s="239"/>
      <c r="P59" s="239"/>
      <c r="Q59" s="239"/>
      <c r="R59" s="609">
        <v>0</v>
      </c>
      <c r="S59" s="609">
        <v>110000</v>
      </c>
      <c r="T59" s="610">
        <f t="shared" si="0"/>
        <v>1012975</v>
      </c>
      <c r="U59" s="611">
        <f t="shared" si="1"/>
        <v>0.90204590485095393</v>
      </c>
      <c r="V59" s="610">
        <f t="shared" si="3"/>
        <v>1012975</v>
      </c>
      <c r="W59" s="612">
        <v>0</v>
      </c>
    </row>
    <row r="60" spans="1:23" ht="114.75" x14ac:dyDescent="0.2">
      <c r="A60" s="607" t="s">
        <v>556</v>
      </c>
      <c r="B60" s="608">
        <v>2482759</v>
      </c>
      <c r="C60" s="251"/>
      <c r="D60" s="251" t="s">
        <v>425</v>
      </c>
      <c r="E60" s="251" t="s">
        <v>557</v>
      </c>
      <c r="F60" s="609">
        <v>2467591</v>
      </c>
      <c r="G60" s="253">
        <v>43933</v>
      </c>
      <c r="H60" s="251" t="s">
        <v>558</v>
      </c>
      <c r="I60" s="239" t="s">
        <v>559</v>
      </c>
      <c r="J60" s="239" t="s">
        <v>560</v>
      </c>
      <c r="K60" s="239"/>
      <c r="L60" s="239"/>
      <c r="M60" s="239"/>
      <c r="N60" s="239"/>
      <c r="O60" s="239" t="str">
        <f>J60</f>
        <v>23/09/2021</v>
      </c>
      <c r="P60" s="239" t="s">
        <v>560</v>
      </c>
      <c r="Q60" s="239" t="s">
        <v>561</v>
      </c>
      <c r="R60" s="609">
        <v>2432416</v>
      </c>
      <c r="S60" s="609">
        <v>0</v>
      </c>
      <c r="T60" s="610">
        <f t="shared" si="0"/>
        <v>35175</v>
      </c>
      <c r="U60" s="611">
        <f t="shared" si="1"/>
        <v>1.4254793440241921E-2</v>
      </c>
      <c r="V60" s="610">
        <f t="shared" si="3"/>
        <v>35175</v>
      </c>
      <c r="W60" s="612">
        <v>0</v>
      </c>
    </row>
    <row r="61" spans="1:23" ht="38.25" x14ac:dyDescent="0.2">
      <c r="A61" s="607" t="s">
        <v>562</v>
      </c>
      <c r="B61" s="608">
        <v>2483978</v>
      </c>
      <c r="C61" s="251"/>
      <c r="D61" s="251"/>
      <c r="E61" s="251"/>
      <c r="F61" s="609">
        <v>5852537</v>
      </c>
      <c r="G61" s="239"/>
      <c r="H61" s="239"/>
      <c r="I61" s="239"/>
      <c r="J61" s="239"/>
      <c r="K61" s="239"/>
      <c r="L61" s="239"/>
      <c r="M61" s="239"/>
      <c r="N61" s="239"/>
      <c r="O61" s="239"/>
      <c r="P61" s="239"/>
      <c r="Q61" s="239"/>
      <c r="R61" s="609">
        <v>5326445</v>
      </c>
      <c r="S61" s="609">
        <v>0</v>
      </c>
      <c r="T61" s="610">
        <f t="shared" si="0"/>
        <v>526092</v>
      </c>
      <c r="U61" s="611">
        <f t="shared" si="1"/>
        <v>8.9891272793320237E-2</v>
      </c>
      <c r="V61" s="610">
        <f t="shared" si="3"/>
        <v>526092</v>
      </c>
      <c r="W61" s="612">
        <v>0</v>
      </c>
    </row>
    <row r="62" spans="1:23" ht="63.75" x14ac:dyDescent="0.2">
      <c r="A62" s="607" t="s">
        <v>563</v>
      </c>
      <c r="B62" s="608">
        <v>2488485</v>
      </c>
      <c r="C62" s="257" t="s">
        <v>564</v>
      </c>
      <c r="D62" s="256" t="s">
        <v>450</v>
      </c>
      <c r="E62" s="257" t="s">
        <v>565</v>
      </c>
      <c r="F62" s="609">
        <v>17275780</v>
      </c>
      <c r="G62" s="296">
        <v>44309</v>
      </c>
      <c r="H62" s="256" t="s">
        <v>566</v>
      </c>
      <c r="I62" s="296">
        <f>+G62+15</f>
        <v>44324</v>
      </c>
      <c r="J62" s="296">
        <f>+I62+30-1</f>
        <v>44353</v>
      </c>
      <c r="K62" s="258"/>
      <c r="L62" s="258"/>
      <c r="M62" s="258"/>
      <c r="N62" s="258"/>
      <c r="O62" s="253">
        <f>+J62</f>
        <v>44353</v>
      </c>
      <c r="P62" s="253">
        <f>+O62+15</f>
        <v>44368</v>
      </c>
      <c r="Q62" s="253">
        <f>+P62+60</f>
        <v>44428</v>
      </c>
      <c r="R62" s="609">
        <v>17226529</v>
      </c>
      <c r="S62" s="609">
        <v>49250</v>
      </c>
      <c r="T62" s="610">
        <f t="shared" si="0"/>
        <v>1</v>
      </c>
      <c r="U62" s="611">
        <f t="shared" si="1"/>
        <v>5.7884506517216588E-8</v>
      </c>
      <c r="V62" s="612">
        <v>0</v>
      </c>
      <c r="W62" s="612">
        <v>0</v>
      </c>
    </row>
    <row r="63" spans="1:23" ht="114.75" x14ac:dyDescent="0.2">
      <c r="A63" s="607" t="s">
        <v>567</v>
      </c>
      <c r="B63" s="608">
        <v>2492845</v>
      </c>
      <c r="C63" s="251"/>
      <c r="D63" s="251" t="s">
        <v>425</v>
      </c>
      <c r="E63" s="251" t="s">
        <v>568</v>
      </c>
      <c r="F63" s="609">
        <v>7417360</v>
      </c>
      <c r="G63" s="253">
        <v>43933</v>
      </c>
      <c r="H63" s="251" t="s">
        <v>569</v>
      </c>
      <c r="I63" s="253">
        <v>44184</v>
      </c>
      <c r="J63" s="253">
        <v>44158</v>
      </c>
      <c r="K63" s="239"/>
      <c r="L63" s="239"/>
      <c r="M63" s="259">
        <f>14022.75+203256.87</f>
        <v>217279.62</v>
      </c>
      <c r="N63" s="260">
        <f>M63/7028831.62</f>
        <v>3.0912622715523235E-2</v>
      </c>
      <c r="O63" s="253">
        <v>44158</v>
      </c>
      <c r="P63" s="253">
        <v>44624</v>
      </c>
      <c r="Q63" s="251" t="s">
        <v>472</v>
      </c>
      <c r="R63" s="609">
        <v>6267657</v>
      </c>
      <c r="S63" s="609">
        <v>17378</v>
      </c>
      <c r="T63" s="610">
        <f t="shared" si="0"/>
        <v>1132325</v>
      </c>
      <c r="U63" s="611">
        <f t="shared" si="1"/>
        <v>0.15265876268645448</v>
      </c>
      <c r="V63" s="610">
        <f>T63</f>
        <v>1132325</v>
      </c>
      <c r="W63" s="612">
        <v>0</v>
      </c>
    </row>
    <row r="64" spans="1:23" ht="63.75" x14ac:dyDescent="0.2">
      <c r="A64" s="607" t="s">
        <v>570</v>
      </c>
      <c r="B64" s="608">
        <v>2496766</v>
      </c>
      <c r="C64" s="256" t="s">
        <v>546</v>
      </c>
      <c r="D64" s="251" t="s">
        <v>425</v>
      </c>
      <c r="E64" s="251" t="s">
        <v>571</v>
      </c>
      <c r="F64" s="609">
        <v>15410416</v>
      </c>
      <c r="G64" s="296">
        <v>44322</v>
      </c>
      <c r="H64" s="256" t="s">
        <v>572</v>
      </c>
      <c r="I64" s="296">
        <f>+G64+16</f>
        <v>44338</v>
      </c>
      <c r="J64" s="296">
        <v>44745</v>
      </c>
      <c r="K64" s="258"/>
      <c r="L64" s="258"/>
      <c r="M64" s="258"/>
      <c r="N64" s="258"/>
      <c r="O64" s="253">
        <f>+J64</f>
        <v>44745</v>
      </c>
      <c r="P64" s="253">
        <f>+O64+15</f>
        <v>44760</v>
      </c>
      <c r="Q64" s="253">
        <f>+P64+60</f>
        <v>44820</v>
      </c>
      <c r="R64" s="609">
        <v>9312101</v>
      </c>
      <c r="S64" s="609">
        <v>5580492</v>
      </c>
      <c r="T64" s="610">
        <f t="shared" si="0"/>
        <v>517823</v>
      </c>
      <c r="U64" s="611">
        <f t="shared" si="1"/>
        <v>3.360214286233415E-2</v>
      </c>
      <c r="V64" s="610">
        <f>T64</f>
        <v>517823</v>
      </c>
      <c r="W64" s="612">
        <v>0</v>
      </c>
    </row>
    <row r="65" spans="1:23" ht="63.75" x14ac:dyDescent="0.2">
      <c r="A65" s="607" t="s">
        <v>573</v>
      </c>
      <c r="B65" s="608">
        <v>2501448</v>
      </c>
      <c r="C65" s="251" t="s">
        <v>433</v>
      </c>
      <c r="D65" s="251" t="s">
        <v>406</v>
      </c>
      <c r="E65" s="251" t="s">
        <v>574</v>
      </c>
      <c r="F65" s="609">
        <v>78454863</v>
      </c>
      <c r="G65" s="239"/>
      <c r="H65" s="251" t="s">
        <v>575</v>
      </c>
      <c r="I65" s="239"/>
      <c r="J65" s="251" t="s">
        <v>576</v>
      </c>
      <c r="K65" s="239"/>
      <c r="L65" s="239"/>
      <c r="M65" s="239"/>
      <c r="N65" s="239"/>
      <c r="O65" s="239"/>
      <c r="P65" s="239"/>
      <c r="Q65" s="239"/>
      <c r="R65" s="609">
        <v>0</v>
      </c>
      <c r="S65" s="609">
        <v>0</v>
      </c>
      <c r="T65" s="610">
        <f t="shared" si="0"/>
        <v>78454863</v>
      </c>
      <c r="U65" s="611">
        <f t="shared" si="1"/>
        <v>1</v>
      </c>
      <c r="V65" s="610">
        <f>T65*0.4</f>
        <v>31381945.200000003</v>
      </c>
      <c r="W65" s="610">
        <f>T65-V65</f>
        <v>47072917.799999997</v>
      </c>
    </row>
    <row r="66" spans="1:23" ht="63.75" x14ac:dyDescent="0.2">
      <c r="A66" s="607" t="s">
        <v>577</v>
      </c>
      <c r="B66" s="608">
        <v>2501969</v>
      </c>
      <c r="C66" s="256" t="s">
        <v>546</v>
      </c>
      <c r="D66" s="256" t="s">
        <v>450</v>
      </c>
      <c r="E66" s="256" t="s">
        <v>578</v>
      </c>
      <c r="F66" s="609">
        <v>1474029</v>
      </c>
      <c r="G66" s="296">
        <v>44512</v>
      </c>
      <c r="H66" s="256" t="s">
        <v>579</v>
      </c>
      <c r="I66" s="296">
        <f>+G66+15</f>
        <v>44527</v>
      </c>
      <c r="J66" s="296">
        <f>+I66+120-1</f>
        <v>44646</v>
      </c>
      <c r="K66" s="258"/>
      <c r="L66" s="258"/>
      <c r="M66" s="258"/>
      <c r="N66" s="258"/>
      <c r="O66" s="253">
        <f>+J66</f>
        <v>44646</v>
      </c>
      <c r="P66" s="253">
        <f>+O66+15</f>
        <v>44661</v>
      </c>
      <c r="Q66" s="253">
        <f>+P66+60</f>
        <v>44721</v>
      </c>
      <c r="R66" s="609">
        <v>425567</v>
      </c>
      <c r="S66" s="609">
        <v>1040079</v>
      </c>
      <c r="T66" s="610">
        <f t="shared" si="0"/>
        <v>8383</v>
      </c>
      <c r="U66" s="611">
        <f t="shared" si="1"/>
        <v>5.6871336995405111E-3</v>
      </c>
      <c r="V66" s="610">
        <f>T66</f>
        <v>8383</v>
      </c>
      <c r="W66" s="612">
        <v>0</v>
      </c>
    </row>
    <row r="67" spans="1:23" ht="63.75" x14ac:dyDescent="0.2">
      <c r="A67" s="607" t="s">
        <v>580</v>
      </c>
      <c r="B67" s="608">
        <v>2505289</v>
      </c>
      <c r="C67" s="256" t="s">
        <v>546</v>
      </c>
      <c r="D67" s="256" t="s">
        <v>450</v>
      </c>
      <c r="E67" s="256" t="s">
        <v>581</v>
      </c>
      <c r="F67" s="609">
        <v>35930332</v>
      </c>
      <c r="G67" s="296">
        <v>44358</v>
      </c>
      <c r="H67" s="256" t="s">
        <v>582</v>
      </c>
      <c r="I67" s="296">
        <v>44399</v>
      </c>
      <c r="J67" s="296">
        <f>+I67+250-1</f>
        <v>44648</v>
      </c>
      <c r="K67" s="258"/>
      <c r="L67" s="258"/>
      <c r="M67" s="258"/>
      <c r="N67" s="258"/>
      <c r="O67" s="253">
        <f>+J67</f>
        <v>44648</v>
      </c>
      <c r="P67" s="253">
        <f>+O67+15</f>
        <v>44663</v>
      </c>
      <c r="Q67" s="253">
        <f>+P67+60</f>
        <v>44723</v>
      </c>
      <c r="R67" s="609">
        <v>16081515</v>
      </c>
      <c r="S67" s="609">
        <v>13460408</v>
      </c>
      <c r="T67" s="610">
        <f t="shared" si="0"/>
        <v>6388409</v>
      </c>
      <c r="U67" s="611">
        <f t="shared" si="1"/>
        <v>0.17779988784963077</v>
      </c>
      <c r="V67" s="610">
        <f>T67</f>
        <v>6388409</v>
      </c>
      <c r="W67" s="612">
        <v>0</v>
      </c>
    </row>
    <row r="68" spans="1:23" ht="63.75" x14ac:dyDescent="0.2">
      <c r="A68" s="607" t="s">
        <v>583</v>
      </c>
      <c r="B68" s="608">
        <v>2506233</v>
      </c>
      <c r="C68" s="256" t="s">
        <v>546</v>
      </c>
      <c r="D68" s="256" t="s">
        <v>450</v>
      </c>
      <c r="E68" s="256" t="s">
        <v>584</v>
      </c>
      <c r="F68" s="609">
        <v>8068502</v>
      </c>
      <c r="G68" s="296">
        <v>44391</v>
      </c>
      <c r="H68" s="256" t="s">
        <v>585</v>
      </c>
      <c r="I68" s="296">
        <f>+G68+15</f>
        <v>44406</v>
      </c>
      <c r="J68" s="296">
        <v>44849</v>
      </c>
      <c r="K68" s="258"/>
      <c r="L68" s="258"/>
      <c r="M68" s="258"/>
      <c r="N68" s="258"/>
      <c r="O68" s="253">
        <f>+J68</f>
        <v>44849</v>
      </c>
      <c r="P68" s="253">
        <f>+O68+15</f>
        <v>44864</v>
      </c>
      <c r="Q68" s="253">
        <f>+P68+60</f>
        <v>44924</v>
      </c>
      <c r="R68" s="609">
        <v>3663722</v>
      </c>
      <c r="S68" s="609">
        <v>3974725</v>
      </c>
      <c r="T68" s="610">
        <f t="shared" si="0"/>
        <v>430055</v>
      </c>
      <c r="U68" s="611">
        <f t="shared" si="1"/>
        <v>5.3300476346166858E-2</v>
      </c>
      <c r="V68" s="610">
        <f>T68</f>
        <v>430055</v>
      </c>
      <c r="W68" s="612">
        <v>0</v>
      </c>
    </row>
    <row r="69" spans="1:23" ht="63.75" x14ac:dyDescent="0.2">
      <c r="A69" s="607" t="s">
        <v>586</v>
      </c>
      <c r="B69" s="608">
        <v>2507117</v>
      </c>
      <c r="C69" s="251"/>
      <c r="D69" s="251" t="s">
        <v>425</v>
      </c>
      <c r="E69" s="251" t="s">
        <v>587</v>
      </c>
      <c r="F69" s="609">
        <v>282092</v>
      </c>
      <c r="G69" s="239" t="s">
        <v>502</v>
      </c>
      <c r="H69" s="251" t="s">
        <v>588</v>
      </c>
      <c r="I69" s="253">
        <v>44256</v>
      </c>
      <c r="J69" s="253">
        <v>44317</v>
      </c>
      <c r="K69" s="239"/>
      <c r="L69" s="239"/>
      <c r="M69" s="259"/>
      <c r="N69" s="239"/>
      <c r="O69" s="253">
        <f>J69</f>
        <v>44317</v>
      </c>
      <c r="P69" s="239" t="s">
        <v>589</v>
      </c>
      <c r="Q69" s="253">
        <v>44348</v>
      </c>
      <c r="R69" s="609">
        <v>273900</v>
      </c>
      <c r="S69" s="609">
        <v>8192</v>
      </c>
      <c r="T69" s="610">
        <f t="shared" si="0"/>
        <v>0</v>
      </c>
      <c r="U69" s="611">
        <f t="shared" si="1"/>
        <v>0</v>
      </c>
      <c r="V69" s="612">
        <v>0</v>
      </c>
      <c r="W69" s="612">
        <v>0</v>
      </c>
    </row>
    <row r="70" spans="1:23" ht="76.5" x14ac:dyDescent="0.2">
      <c r="A70" s="607" t="s">
        <v>590</v>
      </c>
      <c r="B70" s="608">
        <v>2507160</v>
      </c>
      <c r="C70" s="251" t="s">
        <v>546</v>
      </c>
      <c r="D70" s="251" t="s">
        <v>425</v>
      </c>
      <c r="E70" s="251" t="s">
        <v>591</v>
      </c>
      <c r="F70" s="609">
        <v>11499937</v>
      </c>
      <c r="G70" s="296">
        <v>44360</v>
      </c>
      <c r="H70" s="256" t="s">
        <v>592</v>
      </c>
      <c r="I70" s="296">
        <f>+G70+15</f>
        <v>44375</v>
      </c>
      <c r="J70" s="296">
        <f>+I70+240-1</f>
        <v>44614</v>
      </c>
      <c r="K70" s="258"/>
      <c r="L70" s="258"/>
      <c r="M70" s="258"/>
      <c r="N70" s="258"/>
      <c r="O70" s="253">
        <f>+J70</f>
        <v>44614</v>
      </c>
      <c r="P70" s="253">
        <f>+O70+15</f>
        <v>44629</v>
      </c>
      <c r="Q70" s="253">
        <f>+P70+60</f>
        <v>44689</v>
      </c>
      <c r="R70" s="609">
        <v>6998006</v>
      </c>
      <c r="S70" s="609">
        <v>4421011</v>
      </c>
      <c r="T70" s="610">
        <f t="shared" si="0"/>
        <v>80920</v>
      </c>
      <c r="U70" s="611">
        <f t="shared" si="1"/>
        <v>7.0365602872433123E-3</v>
      </c>
      <c r="V70" s="610">
        <f>T70</f>
        <v>80920</v>
      </c>
      <c r="W70" s="612">
        <v>0</v>
      </c>
    </row>
    <row r="71" spans="1:23" ht="63.75" x14ac:dyDescent="0.2">
      <c r="A71" s="607" t="s">
        <v>593</v>
      </c>
      <c r="B71" s="608">
        <v>2507329</v>
      </c>
      <c r="C71" s="256" t="s">
        <v>546</v>
      </c>
      <c r="D71" s="256" t="s">
        <v>450</v>
      </c>
      <c r="E71" s="256" t="s">
        <v>594</v>
      </c>
      <c r="F71" s="609">
        <v>18145244</v>
      </c>
      <c r="G71" s="296">
        <v>44658</v>
      </c>
      <c r="H71" s="256" t="s">
        <v>595</v>
      </c>
      <c r="I71" s="296">
        <v>44708</v>
      </c>
      <c r="J71" s="296">
        <f>360-1+I71</f>
        <v>45067</v>
      </c>
      <c r="K71" s="258"/>
      <c r="L71" s="258"/>
      <c r="M71" s="258"/>
      <c r="N71" s="258"/>
      <c r="O71" s="253">
        <f>+J71</f>
        <v>45067</v>
      </c>
      <c r="P71" s="253">
        <f>+O71+15</f>
        <v>45082</v>
      </c>
      <c r="Q71" s="253">
        <f>+P71+60</f>
        <v>45142</v>
      </c>
      <c r="R71" s="609">
        <v>0</v>
      </c>
      <c r="S71" s="609">
        <v>10365773</v>
      </c>
      <c r="T71" s="610">
        <f t="shared" si="0"/>
        <v>7779471</v>
      </c>
      <c r="U71" s="611">
        <f t="shared" si="1"/>
        <v>0.42873333640484523</v>
      </c>
      <c r="V71" s="610">
        <f>T71</f>
        <v>7779471</v>
      </c>
      <c r="W71" s="612">
        <v>0</v>
      </c>
    </row>
    <row r="72" spans="1:23" ht="63.75" x14ac:dyDescent="0.2">
      <c r="A72" s="607" t="s">
        <v>596</v>
      </c>
      <c r="B72" s="608">
        <v>2509721</v>
      </c>
      <c r="C72" s="251"/>
      <c r="D72" s="251"/>
      <c r="E72" s="251"/>
      <c r="F72" s="609">
        <v>510000</v>
      </c>
      <c r="G72" s="239"/>
      <c r="H72" s="239"/>
      <c r="I72" s="239"/>
      <c r="J72" s="239"/>
      <c r="K72" s="239"/>
      <c r="L72" s="239"/>
      <c r="M72" s="239"/>
      <c r="N72" s="239"/>
      <c r="O72" s="239"/>
      <c r="P72" s="239"/>
      <c r="Q72" s="239"/>
      <c r="R72" s="609">
        <v>288978</v>
      </c>
      <c r="S72" s="609">
        <v>179655</v>
      </c>
      <c r="T72" s="610">
        <f t="shared" si="0"/>
        <v>41367</v>
      </c>
      <c r="U72" s="611">
        <f t="shared" si="1"/>
        <v>8.1111764705882355E-2</v>
      </c>
      <c r="V72" s="610">
        <f>T72</f>
        <v>41367</v>
      </c>
      <c r="W72" s="612">
        <v>0</v>
      </c>
    </row>
    <row r="73" spans="1:23" ht="63.75" x14ac:dyDescent="0.2">
      <c r="A73" s="607" t="s">
        <v>597</v>
      </c>
      <c r="B73" s="608">
        <v>2522391</v>
      </c>
      <c r="C73" s="257" t="s">
        <v>455</v>
      </c>
      <c r="D73" s="256" t="s">
        <v>450</v>
      </c>
      <c r="E73" s="256" t="s">
        <v>598</v>
      </c>
      <c r="F73" s="609">
        <v>5104856</v>
      </c>
      <c r="G73" s="296">
        <v>44705</v>
      </c>
      <c r="H73" s="256" t="s">
        <v>599</v>
      </c>
      <c r="I73" s="296">
        <v>44726</v>
      </c>
      <c r="J73" s="296">
        <v>44815</v>
      </c>
      <c r="K73" s="258"/>
      <c r="L73" s="258"/>
      <c r="M73" s="258"/>
      <c r="N73" s="258"/>
      <c r="O73" s="253">
        <f>+J73</f>
        <v>44815</v>
      </c>
      <c r="P73" s="253">
        <f>+O73+15</f>
        <v>44830</v>
      </c>
      <c r="Q73" s="253">
        <f>+P73+60</f>
        <v>44890</v>
      </c>
      <c r="R73" s="609">
        <v>32670</v>
      </c>
      <c r="S73" s="609">
        <v>1384539</v>
      </c>
      <c r="T73" s="610">
        <f t="shared" ref="T73:T91" si="4">F73-R73-S73</f>
        <v>3687647</v>
      </c>
      <c r="U73" s="611">
        <f t="shared" ref="U73:U91" si="5">T73/F73</f>
        <v>0.72238021993176693</v>
      </c>
      <c r="V73" s="610">
        <f>T73</f>
        <v>3687647</v>
      </c>
      <c r="W73" s="612">
        <v>0</v>
      </c>
    </row>
    <row r="74" spans="1:23" ht="63.75" x14ac:dyDescent="0.2">
      <c r="A74" s="607" t="s">
        <v>600</v>
      </c>
      <c r="B74" s="608">
        <v>2525118</v>
      </c>
      <c r="C74" s="251"/>
      <c r="D74" s="251"/>
      <c r="E74" s="251"/>
      <c r="F74" s="609">
        <v>10867132</v>
      </c>
      <c r="G74" s="239"/>
      <c r="H74" s="239"/>
      <c r="I74" s="239"/>
      <c r="J74" s="239"/>
      <c r="K74" s="239"/>
      <c r="L74" s="239"/>
      <c r="M74" s="239"/>
      <c r="N74" s="239"/>
      <c r="O74" s="239"/>
      <c r="P74" s="239"/>
      <c r="Q74" s="239"/>
      <c r="R74" s="609">
        <v>0</v>
      </c>
      <c r="S74" s="609">
        <v>0</v>
      </c>
      <c r="T74" s="610">
        <f t="shared" si="4"/>
        <v>10867132</v>
      </c>
      <c r="U74" s="611">
        <f t="shared" si="5"/>
        <v>1</v>
      </c>
      <c r="V74" s="610">
        <f>T74</f>
        <v>10867132</v>
      </c>
      <c r="W74" s="612">
        <v>0</v>
      </c>
    </row>
    <row r="75" spans="1:23" ht="63.75" x14ac:dyDescent="0.2">
      <c r="A75" s="607" t="s">
        <v>601</v>
      </c>
      <c r="B75" s="608">
        <v>2533805</v>
      </c>
      <c r="C75" s="251"/>
      <c r="D75" s="251" t="s">
        <v>406</v>
      </c>
      <c r="E75" s="251"/>
      <c r="F75" s="609">
        <v>22386182</v>
      </c>
      <c r="G75" s="239"/>
      <c r="H75" s="239"/>
      <c r="I75" s="239"/>
      <c r="J75" s="254" t="s">
        <v>436</v>
      </c>
      <c r="K75" s="239"/>
      <c r="L75" s="239"/>
      <c r="M75" s="239"/>
      <c r="N75" s="239"/>
      <c r="O75" s="239"/>
      <c r="P75" s="239"/>
      <c r="Q75" s="239"/>
      <c r="R75" s="609">
        <v>0</v>
      </c>
      <c r="S75" s="609">
        <v>25533</v>
      </c>
      <c r="T75" s="610">
        <f t="shared" si="4"/>
        <v>22360649</v>
      </c>
      <c r="U75" s="611">
        <f t="shared" si="5"/>
        <v>0.99885943033966218</v>
      </c>
      <c r="V75" s="610">
        <f>T75*0.4</f>
        <v>8944259.5999999996</v>
      </c>
      <c r="W75" s="610">
        <f>T75-V75</f>
        <v>13416389.4</v>
      </c>
    </row>
    <row r="76" spans="1:23" ht="63.75" x14ac:dyDescent="0.2">
      <c r="A76" s="607" t="s">
        <v>602</v>
      </c>
      <c r="B76" s="608">
        <v>2537265</v>
      </c>
      <c r="C76" s="251"/>
      <c r="D76" s="251"/>
      <c r="E76" s="251"/>
      <c r="F76" s="609">
        <v>7700524</v>
      </c>
      <c r="G76" s="239"/>
      <c r="H76" s="239"/>
      <c r="I76" s="239"/>
      <c r="J76" s="239"/>
      <c r="K76" s="239"/>
      <c r="L76" s="239"/>
      <c r="M76" s="239"/>
      <c r="N76" s="239"/>
      <c r="O76" s="239"/>
      <c r="P76" s="239"/>
      <c r="Q76" s="239"/>
      <c r="R76" s="609">
        <v>0</v>
      </c>
      <c r="S76" s="609">
        <v>0</v>
      </c>
      <c r="T76" s="610">
        <f t="shared" si="4"/>
        <v>7700524</v>
      </c>
      <c r="U76" s="611">
        <f t="shared" si="5"/>
        <v>1</v>
      </c>
      <c r="V76" s="610">
        <f>T76</f>
        <v>7700524</v>
      </c>
      <c r="W76" s="612">
        <v>0</v>
      </c>
    </row>
    <row r="77" spans="1:23" ht="51" x14ac:dyDescent="0.2">
      <c r="A77" s="607" t="s">
        <v>603</v>
      </c>
      <c r="B77" s="608">
        <v>2549694</v>
      </c>
      <c r="C77" s="251"/>
      <c r="D77" s="251"/>
      <c r="E77" s="251"/>
      <c r="F77" s="609">
        <v>7925673</v>
      </c>
      <c r="G77" s="239"/>
      <c r="H77" s="239"/>
      <c r="I77" s="239"/>
      <c r="J77" s="239"/>
      <c r="K77" s="239"/>
      <c r="L77" s="239"/>
      <c r="M77" s="239"/>
      <c r="N77" s="239"/>
      <c r="O77" s="239"/>
      <c r="P77" s="239"/>
      <c r="Q77" s="239"/>
      <c r="R77" s="609">
        <v>0</v>
      </c>
      <c r="S77" s="609">
        <v>0</v>
      </c>
      <c r="T77" s="610">
        <f t="shared" si="4"/>
        <v>7925673</v>
      </c>
      <c r="U77" s="611">
        <f t="shared" si="5"/>
        <v>1</v>
      </c>
      <c r="V77" s="610">
        <f>T77</f>
        <v>7925673</v>
      </c>
      <c r="W77" s="612">
        <v>0</v>
      </c>
    </row>
    <row r="78" spans="1:23" ht="51" x14ac:dyDescent="0.2">
      <c r="A78" s="607" t="s">
        <v>604</v>
      </c>
      <c r="B78" s="608">
        <v>2550239</v>
      </c>
      <c r="C78" s="251"/>
      <c r="D78" s="251" t="s">
        <v>406</v>
      </c>
      <c r="E78" s="251"/>
      <c r="F78" s="609">
        <v>7397628</v>
      </c>
      <c r="G78" s="239"/>
      <c r="H78" s="239"/>
      <c r="I78" s="251" t="s">
        <v>453</v>
      </c>
      <c r="J78" s="239"/>
      <c r="K78" s="239"/>
      <c r="L78" s="239"/>
      <c r="M78" s="239"/>
      <c r="N78" s="239"/>
      <c r="O78" s="239"/>
      <c r="P78" s="239"/>
      <c r="Q78" s="239"/>
      <c r="R78" s="609">
        <v>0</v>
      </c>
      <c r="S78" s="609">
        <v>0</v>
      </c>
      <c r="T78" s="610">
        <f t="shared" si="4"/>
        <v>7397628</v>
      </c>
      <c r="U78" s="611">
        <f t="shared" si="5"/>
        <v>1</v>
      </c>
      <c r="V78" s="610">
        <f>T78*0.7</f>
        <v>5178339.5999999996</v>
      </c>
      <c r="W78" s="610">
        <f>T78-V78</f>
        <v>2219288.4000000004</v>
      </c>
    </row>
    <row r="79" spans="1:23" ht="51" x14ac:dyDescent="0.2">
      <c r="A79" s="607" t="s">
        <v>605</v>
      </c>
      <c r="B79" s="608">
        <v>2550253</v>
      </c>
      <c r="C79" s="251"/>
      <c r="D79" s="251" t="s">
        <v>406</v>
      </c>
      <c r="E79" s="251"/>
      <c r="F79" s="609">
        <v>13329221</v>
      </c>
      <c r="G79" s="239"/>
      <c r="H79" s="239"/>
      <c r="I79" s="251" t="s">
        <v>453</v>
      </c>
      <c r="J79" s="239"/>
      <c r="K79" s="239"/>
      <c r="L79" s="239"/>
      <c r="M79" s="239"/>
      <c r="N79" s="239"/>
      <c r="O79" s="239"/>
      <c r="P79" s="239"/>
      <c r="Q79" s="239"/>
      <c r="R79" s="609">
        <v>0</v>
      </c>
      <c r="S79" s="609">
        <v>0</v>
      </c>
      <c r="T79" s="610">
        <f t="shared" si="4"/>
        <v>13329221</v>
      </c>
      <c r="U79" s="611">
        <f t="shared" si="5"/>
        <v>1</v>
      </c>
      <c r="V79" s="610">
        <f t="shared" ref="V79:V89" si="6">T79*0.7</f>
        <v>9330454.6999999993</v>
      </c>
      <c r="W79" s="610">
        <f t="shared" ref="W79:W91" si="7">T79-V79</f>
        <v>3998766.3000000007</v>
      </c>
    </row>
    <row r="80" spans="1:23" ht="51" x14ac:dyDescent="0.2">
      <c r="A80" s="607" t="s">
        <v>606</v>
      </c>
      <c r="B80" s="608">
        <v>2550254</v>
      </c>
      <c r="C80" s="251"/>
      <c r="D80" s="251" t="s">
        <v>406</v>
      </c>
      <c r="E80" s="251"/>
      <c r="F80" s="609">
        <v>7009293</v>
      </c>
      <c r="G80" s="239"/>
      <c r="H80" s="239"/>
      <c r="I80" s="251" t="s">
        <v>453</v>
      </c>
      <c r="J80" s="239"/>
      <c r="K80" s="239"/>
      <c r="L80" s="239"/>
      <c r="M80" s="239"/>
      <c r="N80" s="239"/>
      <c r="O80" s="239"/>
      <c r="P80" s="239"/>
      <c r="Q80" s="239"/>
      <c r="R80" s="609">
        <v>0</v>
      </c>
      <c r="S80" s="609">
        <v>0</v>
      </c>
      <c r="T80" s="610">
        <f t="shared" si="4"/>
        <v>7009293</v>
      </c>
      <c r="U80" s="611">
        <f t="shared" si="5"/>
        <v>1</v>
      </c>
      <c r="V80" s="610">
        <f t="shared" si="6"/>
        <v>4906505.0999999996</v>
      </c>
      <c r="W80" s="610">
        <f t="shared" si="7"/>
        <v>2102787.9000000004</v>
      </c>
    </row>
    <row r="81" spans="1:23" ht="51" x14ac:dyDescent="0.2">
      <c r="A81" s="607" t="s">
        <v>607</v>
      </c>
      <c r="B81" s="608">
        <v>2550255</v>
      </c>
      <c r="C81" s="251"/>
      <c r="D81" s="251" t="s">
        <v>406</v>
      </c>
      <c r="E81" s="251"/>
      <c r="F81" s="609">
        <v>4535006</v>
      </c>
      <c r="G81" s="239"/>
      <c r="H81" s="239"/>
      <c r="I81" s="251" t="s">
        <v>453</v>
      </c>
      <c r="J81" s="239"/>
      <c r="K81" s="239"/>
      <c r="L81" s="239"/>
      <c r="M81" s="239"/>
      <c r="N81" s="239"/>
      <c r="O81" s="239"/>
      <c r="P81" s="239"/>
      <c r="Q81" s="239"/>
      <c r="R81" s="609">
        <v>0</v>
      </c>
      <c r="S81" s="609">
        <v>0</v>
      </c>
      <c r="T81" s="610">
        <f t="shared" si="4"/>
        <v>4535006</v>
      </c>
      <c r="U81" s="611">
        <f t="shared" si="5"/>
        <v>1</v>
      </c>
      <c r="V81" s="610">
        <f t="shared" si="6"/>
        <v>3174504.1999999997</v>
      </c>
      <c r="W81" s="610">
        <f t="shared" si="7"/>
        <v>1360501.8000000003</v>
      </c>
    </row>
    <row r="82" spans="1:23" ht="51" x14ac:dyDescent="0.2">
      <c r="A82" s="607" t="s">
        <v>608</v>
      </c>
      <c r="B82" s="608">
        <v>2550257</v>
      </c>
      <c r="C82" s="251"/>
      <c r="D82" s="251" t="s">
        <v>406</v>
      </c>
      <c r="E82" s="251"/>
      <c r="F82" s="609">
        <v>5977471</v>
      </c>
      <c r="G82" s="239"/>
      <c r="H82" s="239"/>
      <c r="I82" s="251" t="s">
        <v>453</v>
      </c>
      <c r="J82" s="239"/>
      <c r="K82" s="239"/>
      <c r="L82" s="239"/>
      <c r="M82" s="239"/>
      <c r="N82" s="239"/>
      <c r="O82" s="239"/>
      <c r="P82" s="239"/>
      <c r="Q82" s="239"/>
      <c r="R82" s="609">
        <v>0</v>
      </c>
      <c r="S82" s="609">
        <v>0</v>
      </c>
      <c r="T82" s="610">
        <f t="shared" si="4"/>
        <v>5977471</v>
      </c>
      <c r="U82" s="611">
        <f t="shared" si="5"/>
        <v>1</v>
      </c>
      <c r="V82" s="610">
        <f t="shared" si="6"/>
        <v>4184229.6999999997</v>
      </c>
      <c r="W82" s="610">
        <f t="shared" si="7"/>
        <v>1793241.3000000003</v>
      </c>
    </row>
    <row r="83" spans="1:23" ht="51" x14ac:dyDescent="0.2">
      <c r="A83" s="607" t="s">
        <v>609</v>
      </c>
      <c r="B83" s="608">
        <v>2550258</v>
      </c>
      <c r="C83" s="251"/>
      <c r="D83" s="251" t="s">
        <v>406</v>
      </c>
      <c r="E83" s="251"/>
      <c r="F83" s="609">
        <v>4408700</v>
      </c>
      <c r="G83" s="239"/>
      <c r="H83" s="239"/>
      <c r="I83" s="251" t="s">
        <v>453</v>
      </c>
      <c r="J83" s="239"/>
      <c r="K83" s="239"/>
      <c r="L83" s="239"/>
      <c r="M83" s="239"/>
      <c r="N83" s="239"/>
      <c r="O83" s="239"/>
      <c r="P83" s="239"/>
      <c r="Q83" s="239"/>
      <c r="R83" s="609">
        <v>0</v>
      </c>
      <c r="S83" s="609">
        <v>0</v>
      </c>
      <c r="T83" s="610">
        <f t="shared" si="4"/>
        <v>4408700</v>
      </c>
      <c r="U83" s="611">
        <f t="shared" si="5"/>
        <v>1</v>
      </c>
      <c r="V83" s="610">
        <f t="shared" si="6"/>
        <v>3086090</v>
      </c>
      <c r="W83" s="610">
        <f t="shared" si="7"/>
        <v>1322610</v>
      </c>
    </row>
    <row r="84" spans="1:23" ht="51" x14ac:dyDescent="0.2">
      <c r="A84" s="607" t="s">
        <v>610</v>
      </c>
      <c r="B84" s="608">
        <v>2550261</v>
      </c>
      <c r="C84" s="251"/>
      <c r="D84" s="251" t="s">
        <v>406</v>
      </c>
      <c r="E84" s="251"/>
      <c r="F84" s="609">
        <v>4455154</v>
      </c>
      <c r="G84" s="239"/>
      <c r="H84" s="239"/>
      <c r="I84" s="251" t="s">
        <v>453</v>
      </c>
      <c r="J84" s="239"/>
      <c r="K84" s="239"/>
      <c r="L84" s="239"/>
      <c r="M84" s="239"/>
      <c r="N84" s="239"/>
      <c r="O84" s="239"/>
      <c r="P84" s="239"/>
      <c r="Q84" s="239"/>
      <c r="R84" s="609">
        <v>0</v>
      </c>
      <c r="S84" s="609">
        <v>0</v>
      </c>
      <c r="T84" s="610">
        <f t="shared" si="4"/>
        <v>4455154</v>
      </c>
      <c r="U84" s="611">
        <f t="shared" si="5"/>
        <v>1</v>
      </c>
      <c r="V84" s="610">
        <f t="shared" si="6"/>
        <v>3118607.8</v>
      </c>
      <c r="W84" s="610">
        <f t="shared" si="7"/>
        <v>1336546.2000000002</v>
      </c>
    </row>
    <row r="85" spans="1:23" ht="51" x14ac:dyDescent="0.2">
      <c r="A85" s="607" t="s">
        <v>611</v>
      </c>
      <c r="B85" s="608">
        <v>2550263</v>
      </c>
      <c r="C85" s="251"/>
      <c r="D85" s="251" t="s">
        <v>406</v>
      </c>
      <c r="E85" s="251"/>
      <c r="F85" s="609">
        <v>4058898</v>
      </c>
      <c r="G85" s="239"/>
      <c r="H85" s="239"/>
      <c r="I85" s="251" t="s">
        <v>453</v>
      </c>
      <c r="J85" s="239"/>
      <c r="K85" s="239"/>
      <c r="L85" s="239"/>
      <c r="M85" s="239"/>
      <c r="N85" s="239"/>
      <c r="O85" s="239"/>
      <c r="P85" s="239"/>
      <c r="Q85" s="239"/>
      <c r="R85" s="609">
        <v>0</v>
      </c>
      <c r="S85" s="609">
        <v>0</v>
      </c>
      <c r="T85" s="610">
        <f t="shared" si="4"/>
        <v>4058898</v>
      </c>
      <c r="U85" s="611">
        <f t="shared" si="5"/>
        <v>1</v>
      </c>
      <c r="V85" s="610">
        <f t="shared" si="6"/>
        <v>2841228.5999999996</v>
      </c>
      <c r="W85" s="610">
        <f t="shared" si="7"/>
        <v>1217669.4000000004</v>
      </c>
    </row>
    <row r="86" spans="1:23" ht="51" x14ac:dyDescent="0.2">
      <c r="A86" s="607" t="s">
        <v>612</v>
      </c>
      <c r="B86" s="608">
        <v>2550270</v>
      </c>
      <c r="C86" s="251"/>
      <c r="D86" s="251" t="s">
        <v>406</v>
      </c>
      <c r="E86" s="251"/>
      <c r="F86" s="609">
        <v>3611274</v>
      </c>
      <c r="G86" s="239"/>
      <c r="H86" s="239"/>
      <c r="I86" s="251" t="s">
        <v>453</v>
      </c>
      <c r="J86" s="239"/>
      <c r="K86" s="239"/>
      <c r="L86" s="239"/>
      <c r="M86" s="239"/>
      <c r="N86" s="239"/>
      <c r="O86" s="239"/>
      <c r="P86" s="239"/>
      <c r="Q86" s="239"/>
      <c r="R86" s="609">
        <v>0</v>
      </c>
      <c r="S86" s="609">
        <v>0</v>
      </c>
      <c r="T86" s="610">
        <f t="shared" si="4"/>
        <v>3611274</v>
      </c>
      <c r="U86" s="611">
        <f t="shared" si="5"/>
        <v>1</v>
      </c>
      <c r="V86" s="610">
        <f t="shared" si="6"/>
        <v>2527891.7999999998</v>
      </c>
      <c r="W86" s="610">
        <f t="shared" si="7"/>
        <v>1083382.2000000002</v>
      </c>
    </row>
    <row r="87" spans="1:23" ht="51" x14ac:dyDescent="0.2">
      <c r="A87" s="607" t="s">
        <v>613</v>
      </c>
      <c r="B87" s="608">
        <v>2550271</v>
      </c>
      <c r="C87" s="251"/>
      <c r="D87" s="251" t="s">
        <v>406</v>
      </c>
      <c r="E87" s="251"/>
      <c r="F87" s="609">
        <v>3938208</v>
      </c>
      <c r="G87" s="239"/>
      <c r="H87" s="239"/>
      <c r="I87" s="251" t="s">
        <v>453</v>
      </c>
      <c r="J87" s="239"/>
      <c r="K87" s="239"/>
      <c r="L87" s="239"/>
      <c r="M87" s="239"/>
      <c r="N87" s="239"/>
      <c r="O87" s="239"/>
      <c r="P87" s="239"/>
      <c r="Q87" s="239"/>
      <c r="R87" s="609">
        <v>0</v>
      </c>
      <c r="S87" s="609">
        <v>0</v>
      </c>
      <c r="T87" s="610">
        <f t="shared" si="4"/>
        <v>3938208</v>
      </c>
      <c r="U87" s="611">
        <f t="shared" si="5"/>
        <v>1</v>
      </c>
      <c r="V87" s="610">
        <f t="shared" si="6"/>
        <v>2756745.5999999996</v>
      </c>
      <c r="W87" s="610">
        <f t="shared" si="7"/>
        <v>1181462.4000000004</v>
      </c>
    </row>
    <row r="88" spans="1:23" ht="51" x14ac:dyDescent="0.2">
      <c r="A88" s="607" t="s">
        <v>614</v>
      </c>
      <c r="B88" s="608">
        <v>2550296</v>
      </c>
      <c r="C88" s="251"/>
      <c r="D88" s="251" t="s">
        <v>406</v>
      </c>
      <c r="E88" s="251"/>
      <c r="F88" s="609">
        <v>9146688</v>
      </c>
      <c r="G88" s="239"/>
      <c r="H88" s="239"/>
      <c r="I88" s="251" t="s">
        <v>453</v>
      </c>
      <c r="J88" s="239"/>
      <c r="K88" s="239"/>
      <c r="L88" s="239"/>
      <c r="M88" s="239"/>
      <c r="N88" s="239"/>
      <c r="O88" s="239"/>
      <c r="P88" s="239"/>
      <c r="Q88" s="239"/>
      <c r="R88" s="609">
        <v>0</v>
      </c>
      <c r="S88" s="609">
        <v>0</v>
      </c>
      <c r="T88" s="610">
        <f t="shared" si="4"/>
        <v>9146688</v>
      </c>
      <c r="U88" s="611">
        <f t="shared" si="5"/>
        <v>1</v>
      </c>
      <c r="V88" s="610">
        <f t="shared" si="6"/>
        <v>6402681.5999999996</v>
      </c>
      <c r="W88" s="610">
        <f t="shared" si="7"/>
        <v>2744006.4000000004</v>
      </c>
    </row>
    <row r="89" spans="1:23" ht="51" x14ac:dyDescent="0.2">
      <c r="A89" s="607" t="s">
        <v>615</v>
      </c>
      <c r="B89" s="608">
        <v>2550320</v>
      </c>
      <c r="C89" s="251"/>
      <c r="D89" s="251" t="s">
        <v>406</v>
      </c>
      <c r="E89" s="251"/>
      <c r="F89" s="609">
        <v>5327771</v>
      </c>
      <c r="G89" s="239"/>
      <c r="H89" s="239"/>
      <c r="I89" s="251" t="s">
        <v>453</v>
      </c>
      <c r="J89" s="239"/>
      <c r="K89" s="239"/>
      <c r="L89" s="239"/>
      <c r="M89" s="239"/>
      <c r="N89" s="239"/>
      <c r="O89" s="239"/>
      <c r="P89" s="239"/>
      <c r="Q89" s="239"/>
      <c r="R89" s="609">
        <v>0</v>
      </c>
      <c r="S89" s="609">
        <v>0</v>
      </c>
      <c r="T89" s="610">
        <f t="shared" si="4"/>
        <v>5327771</v>
      </c>
      <c r="U89" s="611">
        <f t="shared" si="5"/>
        <v>1</v>
      </c>
      <c r="V89" s="610">
        <f t="shared" si="6"/>
        <v>3729439.6999999997</v>
      </c>
      <c r="W89" s="610">
        <f t="shared" si="7"/>
        <v>1598331.3000000003</v>
      </c>
    </row>
    <row r="90" spans="1:23" ht="63.75" x14ac:dyDescent="0.2">
      <c r="A90" s="607" t="s">
        <v>616</v>
      </c>
      <c r="B90" s="608">
        <v>2550708</v>
      </c>
      <c r="C90" s="251"/>
      <c r="D90" s="251"/>
      <c r="E90" s="251"/>
      <c r="F90" s="609">
        <v>24480326</v>
      </c>
      <c r="G90" s="239"/>
      <c r="H90" s="239"/>
      <c r="I90" s="239"/>
      <c r="J90" s="239"/>
      <c r="K90" s="239"/>
      <c r="L90" s="239"/>
      <c r="M90" s="239"/>
      <c r="N90" s="239"/>
      <c r="O90" s="239"/>
      <c r="P90" s="239"/>
      <c r="Q90" s="239"/>
      <c r="R90" s="609">
        <v>0</v>
      </c>
      <c r="S90" s="609">
        <v>0</v>
      </c>
      <c r="T90" s="610">
        <f t="shared" si="4"/>
        <v>24480326</v>
      </c>
      <c r="U90" s="611">
        <f t="shared" si="5"/>
        <v>1</v>
      </c>
      <c r="V90" s="610">
        <f>T90</f>
        <v>24480326</v>
      </c>
      <c r="W90" s="612">
        <f t="shared" si="7"/>
        <v>0</v>
      </c>
    </row>
    <row r="91" spans="1:23" ht="63.75" x14ac:dyDescent="0.2">
      <c r="A91" s="607" t="s">
        <v>617</v>
      </c>
      <c r="B91" s="608">
        <v>2552977</v>
      </c>
      <c r="C91" s="251"/>
      <c r="D91" s="251" t="s">
        <v>406</v>
      </c>
      <c r="E91" s="251"/>
      <c r="F91" s="609">
        <v>24556960</v>
      </c>
      <c r="G91" s="239"/>
      <c r="H91" s="239"/>
      <c r="I91" s="239"/>
      <c r="J91" s="239"/>
      <c r="K91" s="239"/>
      <c r="L91" s="239"/>
      <c r="M91" s="239"/>
      <c r="N91" s="239"/>
      <c r="O91" s="239"/>
      <c r="P91" s="239"/>
      <c r="Q91" s="239"/>
      <c r="R91" s="609">
        <v>0</v>
      </c>
      <c r="S91" s="609">
        <v>0</v>
      </c>
      <c r="T91" s="610">
        <f t="shared" si="4"/>
        <v>24556960</v>
      </c>
      <c r="U91" s="611">
        <f t="shared" si="5"/>
        <v>1</v>
      </c>
      <c r="V91" s="610">
        <f>T91*0.3</f>
        <v>7367088</v>
      </c>
      <c r="W91" s="610">
        <f t="shared" si="7"/>
        <v>17189872</v>
      </c>
    </row>
    <row r="92" spans="1:23" x14ac:dyDescent="0.2">
      <c r="A92" s="613" t="s">
        <v>422</v>
      </c>
      <c r="B92" s="213"/>
      <c r="C92" s="213"/>
      <c r="D92" s="213"/>
      <c r="E92" s="213"/>
      <c r="F92" s="213"/>
      <c r="G92" s="213"/>
      <c r="H92" s="213"/>
      <c r="I92" s="213"/>
      <c r="J92" s="213"/>
      <c r="K92" s="213"/>
      <c r="L92" s="213"/>
      <c r="M92" s="213"/>
      <c r="N92" s="213"/>
      <c r="O92" s="213"/>
      <c r="P92" s="213"/>
      <c r="Q92" s="252"/>
      <c r="R92" s="604"/>
      <c r="S92" s="604"/>
      <c r="T92" s="213"/>
      <c r="U92" s="215"/>
      <c r="V92" s="604"/>
      <c r="W92" s="605"/>
    </row>
    <row r="93" spans="1:23" x14ac:dyDescent="0.2">
      <c r="A93" s="196" t="s">
        <v>390</v>
      </c>
      <c r="B93" s="197">
        <v>2000270</v>
      </c>
      <c r="C93" s="222"/>
      <c r="D93" s="266"/>
      <c r="E93" s="266"/>
      <c r="F93" s="614">
        <v>0</v>
      </c>
      <c r="G93" s="297"/>
      <c r="H93" s="222"/>
      <c r="I93" s="297"/>
      <c r="J93" s="297"/>
      <c r="K93" s="222"/>
      <c r="L93" s="222"/>
      <c r="M93" s="222"/>
      <c r="N93" s="222"/>
      <c r="O93" s="297"/>
      <c r="P93" s="297"/>
      <c r="Q93" s="197"/>
      <c r="R93" s="615">
        <v>360399647</v>
      </c>
      <c r="S93" s="615">
        <v>9709036</v>
      </c>
      <c r="T93" s="616"/>
      <c r="U93" s="616"/>
      <c r="V93" s="617">
        <v>22310442</v>
      </c>
      <c r="W93" s="616"/>
    </row>
    <row r="94" spans="1:23" x14ac:dyDescent="0.2">
      <c r="A94" s="198" t="s">
        <v>391</v>
      </c>
      <c r="B94" s="239">
        <v>2000351</v>
      </c>
      <c r="C94" s="226"/>
      <c r="D94" s="267"/>
      <c r="E94" s="267"/>
      <c r="F94" s="618">
        <v>0</v>
      </c>
      <c r="G94" s="200"/>
      <c r="H94" s="226"/>
      <c r="I94" s="200"/>
      <c r="J94" s="200"/>
      <c r="K94" s="226"/>
      <c r="L94" s="226"/>
      <c r="M94" s="226"/>
      <c r="N94" s="226"/>
      <c r="O94" s="200"/>
      <c r="P94" s="200"/>
      <c r="Q94" s="239"/>
      <c r="R94" s="619">
        <v>332337634</v>
      </c>
      <c r="S94" s="619">
        <v>18366101</v>
      </c>
      <c r="T94" s="620"/>
      <c r="U94" s="620"/>
      <c r="V94" s="621">
        <v>56990454</v>
      </c>
      <c r="W94" s="620"/>
    </row>
    <row r="95" spans="1:23" ht="76.5" x14ac:dyDescent="0.2">
      <c r="A95" s="198" t="s">
        <v>392</v>
      </c>
      <c r="B95" s="239">
        <v>2490129</v>
      </c>
      <c r="C95" s="202"/>
      <c r="D95" s="201"/>
      <c r="E95" s="201"/>
      <c r="F95" s="618">
        <v>11002117</v>
      </c>
      <c r="G95" s="200"/>
      <c r="H95" s="226"/>
      <c r="I95" s="200"/>
      <c r="J95" s="200"/>
      <c r="K95" s="226"/>
      <c r="L95" s="226"/>
      <c r="M95" s="226"/>
      <c r="N95" s="226"/>
      <c r="O95" s="200"/>
      <c r="P95" s="200"/>
      <c r="Q95" s="239"/>
      <c r="R95" s="619">
        <v>6082313</v>
      </c>
      <c r="S95" s="619">
        <v>4338631.04</v>
      </c>
      <c r="T95" s="619"/>
      <c r="U95" s="622"/>
      <c r="V95" s="623"/>
      <c r="W95" s="632">
        <v>446110</v>
      </c>
    </row>
    <row r="96" spans="1:23" ht="25.5" x14ac:dyDescent="0.2">
      <c r="A96" s="202" t="s">
        <v>393</v>
      </c>
      <c r="B96" s="239"/>
      <c r="C96" s="239" t="s">
        <v>394</v>
      </c>
      <c r="D96" s="201" t="s">
        <v>395</v>
      </c>
      <c r="E96" s="201" t="s">
        <v>396</v>
      </c>
      <c r="F96" s="618">
        <v>1281403</v>
      </c>
      <c r="G96" s="253">
        <v>44627</v>
      </c>
      <c r="H96" s="202">
        <v>20502797230</v>
      </c>
      <c r="I96" s="253">
        <v>44628</v>
      </c>
      <c r="J96" s="253">
        <v>44777</v>
      </c>
      <c r="K96" s="618">
        <v>0</v>
      </c>
      <c r="L96" s="618">
        <v>0</v>
      </c>
      <c r="M96" s="618">
        <v>0</v>
      </c>
      <c r="N96" s="618">
        <v>0</v>
      </c>
      <c r="O96" s="253">
        <v>44768</v>
      </c>
      <c r="P96" s="253">
        <v>44768</v>
      </c>
      <c r="Q96" s="624">
        <v>0</v>
      </c>
      <c r="R96" s="618">
        <v>0</v>
      </c>
      <c r="S96" s="619">
        <v>1233155.6399999999</v>
      </c>
      <c r="T96" s="619">
        <f>F96-S96</f>
        <v>48247.360000000102</v>
      </c>
      <c r="U96" s="625">
        <f>T96/F96</f>
        <v>3.7651979900156396E-2</v>
      </c>
      <c r="V96" s="621">
        <v>0</v>
      </c>
      <c r="W96" s="620"/>
    </row>
    <row r="97" spans="1:23" ht="25.5" x14ac:dyDescent="0.2">
      <c r="A97" s="202" t="s">
        <v>397</v>
      </c>
      <c r="B97" s="239"/>
      <c r="C97" s="239" t="s">
        <v>394</v>
      </c>
      <c r="D97" s="201" t="s">
        <v>395</v>
      </c>
      <c r="E97" s="201" t="s">
        <v>398</v>
      </c>
      <c r="F97" s="618">
        <v>489309.59</v>
      </c>
      <c r="G97" s="253">
        <v>44781</v>
      </c>
      <c r="H97" s="202">
        <v>20100070031</v>
      </c>
      <c r="I97" s="253">
        <v>44782</v>
      </c>
      <c r="J97" s="253">
        <v>44826</v>
      </c>
      <c r="K97" s="618">
        <v>0</v>
      </c>
      <c r="L97" s="618">
        <v>0</v>
      </c>
      <c r="M97" s="618">
        <v>0</v>
      </c>
      <c r="N97" s="618">
        <v>0</v>
      </c>
      <c r="O97" s="253">
        <v>44826</v>
      </c>
      <c r="P97" s="253">
        <v>44826</v>
      </c>
      <c r="Q97" s="624">
        <v>0</v>
      </c>
      <c r="R97" s="619">
        <v>0</v>
      </c>
      <c r="S97" s="626">
        <v>478878.4</v>
      </c>
      <c r="T97" s="626">
        <f>F97-S97</f>
        <v>10431.190000000002</v>
      </c>
      <c r="U97" s="625">
        <f>T97/F97</f>
        <v>2.1318180173006625E-2</v>
      </c>
      <c r="V97" s="621">
        <v>0</v>
      </c>
      <c r="W97" s="620"/>
    </row>
    <row r="98" spans="1:23" ht="25.5" x14ac:dyDescent="0.2">
      <c r="A98" s="202" t="s">
        <v>399</v>
      </c>
      <c r="B98" s="239"/>
      <c r="C98" s="239" t="s">
        <v>394</v>
      </c>
      <c r="D98" s="201" t="s">
        <v>395</v>
      </c>
      <c r="E98" s="201" t="s">
        <v>398</v>
      </c>
      <c r="F98" s="618">
        <v>1225876</v>
      </c>
      <c r="G98" s="253">
        <v>44781</v>
      </c>
      <c r="H98" s="202">
        <v>20302241598</v>
      </c>
      <c r="I98" s="253">
        <v>44782</v>
      </c>
      <c r="J98" s="253">
        <v>44901</v>
      </c>
      <c r="K98" s="618">
        <v>0</v>
      </c>
      <c r="L98" s="618">
        <v>0</v>
      </c>
      <c r="M98" s="618">
        <v>0</v>
      </c>
      <c r="N98" s="618">
        <v>0</v>
      </c>
      <c r="O98" s="253">
        <v>44826</v>
      </c>
      <c r="P98" s="253">
        <v>44826</v>
      </c>
      <c r="Q98" s="624">
        <v>0</v>
      </c>
      <c r="R98" s="618">
        <v>0</v>
      </c>
      <c r="S98" s="619">
        <v>1200697</v>
      </c>
      <c r="T98" s="626">
        <f>F98-S98</f>
        <v>25179</v>
      </c>
      <c r="U98" s="625">
        <f>T98/F98</f>
        <v>2.0539597805977115E-2</v>
      </c>
      <c r="V98" s="627"/>
      <c r="W98" s="620"/>
    </row>
    <row r="99" spans="1:23" ht="38.25" x14ac:dyDescent="0.2">
      <c r="A99" s="201" t="s">
        <v>400</v>
      </c>
      <c r="B99" s="239"/>
      <c r="C99" s="239" t="s">
        <v>394</v>
      </c>
      <c r="D99" s="201" t="s">
        <v>395</v>
      </c>
      <c r="E99" s="201" t="s">
        <v>401</v>
      </c>
      <c r="F99" s="618">
        <v>1470000</v>
      </c>
      <c r="G99" s="624">
        <v>0</v>
      </c>
      <c r="H99" s="618">
        <v>0</v>
      </c>
      <c r="I99" s="624">
        <v>0</v>
      </c>
      <c r="J99" s="624">
        <v>0</v>
      </c>
      <c r="K99" s="618">
        <v>0</v>
      </c>
      <c r="L99" s="618">
        <v>0</v>
      </c>
      <c r="M99" s="618">
        <v>0</v>
      </c>
      <c r="N99" s="618">
        <v>0</v>
      </c>
      <c r="O99" s="624">
        <v>0</v>
      </c>
      <c r="P99" s="624">
        <v>0</v>
      </c>
      <c r="Q99" s="624">
        <v>0</v>
      </c>
      <c r="R99" s="618">
        <v>0</v>
      </c>
      <c r="S99" s="619">
        <v>1425900</v>
      </c>
      <c r="T99" s="626">
        <v>497315.41</v>
      </c>
      <c r="U99" s="625">
        <f>T99/F99</f>
        <v>0.3383098027210884</v>
      </c>
      <c r="V99" s="627"/>
      <c r="W99" s="619">
        <v>446110</v>
      </c>
    </row>
    <row r="100" spans="1:23" ht="89.25" x14ac:dyDescent="0.2">
      <c r="A100" s="198" t="s">
        <v>403</v>
      </c>
      <c r="B100" s="239">
        <v>2490144</v>
      </c>
      <c r="C100" s="202"/>
      <c r="D100" s="201"/>
      <c r="E100" s="201"/>
      <c r="F100" s="618">
        <v>17323565</v>
      </c>
      <c r="G100" s="239"/>
      <c r="H100" s="202"/>
      <c r="I100" s="239"/>
      <c r="J100" s="239"/>
      <c r="K100" s="202"/>
      <c r="L100" s="202"/>
      <c r="M100" s="202"/>
      <c r="N100" s="202"/>
      <c r="O100" s="239"/>
      <c r="P100" s="239"/>
      <c r="Q100" s="239"/>
      <c r="R100" s="619"/>
      <c r="S100" s="619"/>
      <c r="T100" s="626"/>
      <c r="U100" s="622"/>
      <c r="V100" s="621">
        <v>1115294</v>
      </c>
      <c r="W100" s="632">
        <f>216050</f>
        <v>216050</v>
      </c>
    </row>
    <row r="101" spans="1:23" ht="25.5" x14ac:dyDescent="0.2">
      <c r="A101" s="202" t="s">
        <v>404</v>
      </c>
      <c r="B101" s="239"/>
      <c r="C101" s="239" t="s">
        <v>405</v>
      </c>
      <c r="D101" s="201" t="s">
        <v>406</v>
      </c>
      <c r="E101" s="201" t="s">
        <v>407</v>
      </c>
      <c r="F101" s="618">
        <f>1537506.3+M101</f>
        <v>1624904.71</v>
      </c>
      <c r="G101" s="253">
        <v>44543</v>
      </c>
      <c r="H101" s="202">
        <v>20392986601</v>
      </c>
      <c r="I101" s="253">
        <v>44560</v>
      </c>
      <c r="J101" s="253">
        <v>44681</v>
      </c>
      <c r="K101" s="233">
        <v>44682</v>
      </c>
      <c r="L101" s="233">
        <v>44692</v>
      </c>
      <c r="M101" s="618">
        <v>87398.41</v>
      </c>
      <c r="N101" s="202">
        <v>5.68</v>
      </c>
      <c r="O101" s="253">
        <v>44804</v>
      </c>
      <c r="P101" s="253">
        <v>44829</v>
      </c>
      <c r="Q101" s="253">
        <v>44890</v>
      </c>
      <c r="R101" s="633">
        <f>F101*0.1</f>
        <v>162490.47100000002</v>
      </c>
      <c r="S101" s="619">
        <f>1245871.87+261157.9+21530.65+31914.56</f>
        <v>1560474.98</v>
      </c>
      <c r="T101" s="619">
        <f>F101-S101</f>
        <v>64429.729999999981</v>
      </c>
      <c r="U101" s="625">
        <f>T101/1708341</f>
        <v>3.7714794645799625E-2</v>
      </c>
      <c r="V101" s="621">
        <v>0</v>
      </c>
      <c r="W101" s="620"/>
    </row>
    <row r="102" spans="1:23" ht="25.5" x14ac:dyDescent="0.2">
      <c r="A102" s="202" t="s">
        <v>408</v>
      </c>
      <c r="B102" s="239"/>
      <c r="C102" s="239" t="s">
        <v>394</v>
      </c>
      <c r="D102" s="201" t="s">
        <v>406</v>
      </c>
      <c r="E102" s="201" t="s">
        <v>409</v>
      </c>
      <c r="F102" s="618">
        <v>4224260.9400000004</v>
      </c>
      <c r="G102" s="624">
        <v>0</v>
      </c>
      <c r="H102" s="202">
        <v>20521403587</v>
      </c>
      <c r="I102" s="624">
        <v>0</v>
      </c>
      <c r="J102" s="624">
        <v>0</v>
      </c>
      <c r="K102" s="618">
        <v>0</v>
      </c>
      <c r="L102" s="618">
        <v>0</v>
      </c>
      <c r="M102" s="618">
        <v>0</v>
      </c>
      <c r="N102" s="618">
        <v>0</v>
      </c>
      <c r="O102" s="253">
        <v>45016</v>
      </c>
      <c r="P102" s="253">
        <v>45041</v>
      </c>
      <c r="Q102" s="253">
        <v>45102</v>
      </c>
      <c r="R102" s="619">
        <v>0</v>
      </c>
      <c r="S102" s="619">
        <f>F102*0.3</f>
        <v>1267278.2820000001</v>
      </c>
      <c r="T102" s="626">
        <f>F102-S102</f>
        <v>2956982.6580000003</v>
      </c>
      <c r="U102" s="625">
        <f>T102/4693623.26</f>
        <v>0.63000000089483121</v>
      </c>
      <c r="V102" s="627">
        <v>1115294</v>
      </c>
      <c r="W102" s="634">
        <f>+T102-V102</f>
        <v>1841688.6580000003</v>
      </c>
    </row>
    <row r="103" spans="1:23" ht="25.5" x14ac:dyDescent="0.2">
      <c r="A103" s="868" t="s">
        <v>410</v>
      </c>
      <c r="B103" s="868"/>
      <c r="C103" s="239" t="s">
        <v>394</v>
      </c>
      <c r="D103" s="201" t="s">
        <v>406</v>
      </c>
      <c r="E103" s="635">
        <v>0</v>
      </c>
      <c r="F103" s="618">
        <v>9189246.4000000004</v>
      </c>
      <c r="G103" s="624">
        <v>0</v>
      </c>
      <c r="H103" s="618">
        <v>0</v>
      </c>
      <c r="I103" s="624">
        <v>0</v>
      </c>
      <c r="J103" s="624">
        <v>0</v>
      </c>
      <c r="K103" s="618">
        <v>0</v>
      </c>
      <c r="L103" s="618">
        <v>0</v>
      </c>
      <c r="M103" s="618">
        <v>0</v>
      </c>
      <c r="N103" s="618">
        <v>0</v>
      </c>
      <c r="O103" s="624">
        <v>0</v>
      </c>
      <c r="P103" s="624">
        <v>0</v>
      </c>
      <c r="Q103" s="624">
        <v>0</v>
      </c>
      <c r="R103" s="618">
        <v>0</v>
      </c>
      <c r="S103" s="619">
        <f>F103*0.2</f>
        <v>1837849.2800000003</v>
      </c>
      <c r="T103" s="626">
        <v>7717202.5599999996</v>
      </c>
      <c r="U103" s="622">
        <f>T103/F103</f>
        <v>0.83980799121895344</v>
      </c>
      <c r="V103" s="627"/>
      <c r="W103" s="626">
        <f>+T103</f>
        <v>7717202.5599999996</v>
      </c>
    </row>
    <row r="104" spans="1:23" ht="25.5" x14ac:dyDescent="0.2">
      <c r="A104" s="201" t="s">
        <v>411</v>
      </c>
      <c r="B104" s="239"/>
      <c r="C104" s="239" t="s">
        <v>405</v>
      </c>
      <c r="D104" s="201" t="s">
        <v>406</v>
      </c>
      <c r="E104" s="201" t="s">
        <v>412</v>
      </c>
      <c r="F104" s="618">
        <v>436472.43</v>
      </c>
      <c r="G104" s="253">
        <v>44160</v>
      </c>
      <c r="H104" s="202">
        <v>20481520585</v>
      </c>
      <c r="I104" s="253">
        <v>44175</v>
      </c>
      <c r="J104" s="253">
        <v>44235</v>
      </c>
      <c r="K104" s="233">
        <v>44236</v>
      </c>
      <c r="L104" s="233">
        <v>44250</v>
      </c>
      <c r="M104" s="618">
        <f>3143.51+3788.38+41007.23-1083.54</f>
        <v>46855.58</v>
      </c>
      <c r="N104" s="202">
        <v>6.48</v>
      </c>
      <c r="O104" s="253">
        <v>44250</v>
      </c>
      <c r="P104" s="253">
        <v>44292</v>
      </c>
      <c r="Q104" s="253">
        <v>44324</v>
      </c>
      <c r="R104" s="618">
        <v>814642.22</v>
      </c>
      <c r="S104" s="618">
        <v>0</v>
      </c>
      <c r="T104" s="618">
        <v>0</v>
      </c>
      <c r="U104" s="618">
        <v>0</v>
      </c>
      <c r="V104" s="624">
        <v>0</v>
      </c>
      <c r="W104" s="620"/>
    </row>
    <row r="105" spans="1:23" ht="25.5" x14ac:dyDescent="0.2">
      <c r="A105" s="201" t="s">
        <v>415</v>
      </c>
      <c r="B105" s="239"/>
      <c r="C105" s="202"/>
      <c r="D105" s="201" t="s">
        <v>406</v>
      </c>
      <c r="E105" s="635"/>
      <c r="F105" s="618">
        <v>867812.38</v>
      </c>
      <c r="G105" s="624"/>
      <c r="H105" s="618"/>
      <c r="I105" s="624"/>
      <c r="J105" s="624"/>
      <c r="K105" s="618"/>
      <c r="L105" s="618"/>
      <c r="M105" s="618"/>
      <c r="N105" s="618"/>
      <c r="O105" s="624"/>
      <c r="P105" s="624"/>
      <c r="Q105" s="624"/>
      <c r="R105" s="618">
        <v>24502.44</v>
      </c>
      <c r="S105" s="619">
        <f>55548.02+42995+449*11+1200*90+2400*31</f>
        <v>285882.02</v>
      </c>
      <c r="T105" s="626">
        <f>F105-S105</f>
        <v>581930.36</v>
      </c>
      <c r="U105" s="622">
        <f>T105/F105</f>
        <v>0.67057162747551491</v>
      </c>
      <c r="V105" s="627"/>
      <c r="W105" s="620"/>
    </row>
    <row r="106" spans="1:23" ht="63.75" x14ac:dyDescent="0.2">
      <c r="A106" s="198" t="s">
        <v>416</v>
      </c>
      <c r="B106" s="239">
        <v>2534636</v>
      </c>
      <c r="C106" s="239" t="s">
        <v>394</v>
      </c>
      <c r="D106" s="201" t="s">
        <v>406</v>
      </c>
      <c r="E106" s="201" t="s">
        <v>417</v>
      </c>
      <c r="F106" s="618">
        <v>4759758</v>
      </c>
      <c r="G106" s="253">
        <v>44756</v>
      </c>
      <c r="H106" s="202">
        <v>20176331390</v>
      </c>
      <c r="I106" s="253">
        <v>44770</v>
      </c>
      <c r="J106" s="253">
        <v>44889</v>
      </c>
      <c r="K106" s="618">
        <v>0</v>
      </c>
      <c r="L106" s="618">
        <v>0</v>
      </c>
      <c r="M106" s="618">
        <v>0</v>
      </c>
      <c r="N106" s="618">
        <v>0</v>
      </c>
      <c r="O106" s="253">
        <v>44889</v>
      </c>
      <c r="P106" s="253">
        <v>44914</v>
      </c>
      <c r="Q106" s="253">
        <v>44976</v>
      </c>
      <c r="R106" s="619">
        <v>0</v>
      </c>
      <c r="S106" s="618">
        <v>4759758</v>
      </c>
      <c r="T106" s="636">
        <f t="shared" ref="T106:T107" si="8">F106-R106-S106</f>
        <v>0</v>
      </c>
      <c r="U106" s="637">
        <f t="shared" ref="U106:U107" si="9">T106/F106</f>
        <v>0</v>
      </c>
      <c r="V106" s="638"/>
      <c r="W106" s="639">
        <v>140000</v>
      </c>
    </row>
    <row r="107" spans="1:23" ht="51" x14ac:dyDescent="0.2">
      <c r="A107" s="198" t="s">
        <v>418</v>
      </c>
      <c r="B107" s="239">
        <v>2541139</v>
      </c>
      <c r="C107" s="239" t="s">
        <v>394</v>
      </c>
      <c r="D107" s="201" t="s">
        <v>406</v>
      </c>
      <c r="E107" s="635">
        <v>0</v>
      </c>
      <c r="F107" s="618">
        <v>58440405</v>
      </c>
      <c r="G107" s="624">
        <v>0</v>
      </c>
      <c r="H107" s="618">
        <v>0</v>
      </c>
      <c r="I107" s="624">
        <v>0</v>
      </c>
      <c r="J107" s="624">
        <v>0</v>
      </c>
      <c r="K107" s="618">
        <v>0</v>
      </c>
      <c r="L107" s="618">
        <v>0</v>
      </c>
      <c r="M107" s="618">
        <v>0</v>
      </c>
      <c r="N107" s="618">
        <v>0</v>
      </c>
      <c r="O107" s="624">
        <v>0</v>
      </c>
      <c r="P107" s="624">
        <v>0</v>
      </c>
      <c r="Q107" s="624">
        <v>0</v>
      </c>
      <c r="R107" s="619">
        <v>0</v>
      </c>
      <c r="S107" s="618">
        <v>6132138.8439999996</v>
      </c>
      <c r="T107" s="636">
        <f t="shared" si="8"/>
        <v>52308266.156000003</v>
      </c>
      <c r="U107" s="637">
        <f t="shared" si="9"/>
        <v>0.89507021992746294</v>
      </c>
      <c r="V107" s="640">
        <v>37697289</v>
      </c>
      <c r="W107" s="639">
        <f>(8925142+2235956)</f>
        <v>11161098</v>
      </c>
    </row>
    <row r="108" spans="1:23" x14ac:dyDescent="0.2">
      <c r="A108" s="199" t="s">
        <v>634</v>
      </c>
      <c r="B108" s="239"/>
      <c r="C108" s="200"/>
      <c r="D108" s="267"/>
      <c r="E108" s="628"/>
      <c r="F108" s="618"/>
      <c r="G108" s="630"/>
      <c r="H108" s="629"/>
      <c r="I108" s="630"/>
      <c r="J108" s="630"/>
      <c r="K108" s="629"/>
      <c r="L108" s="629"/>
      <c r="M108" s="629"/>
      <c r="N108" s="629"/>
      <c r="O108" s="630"/>
      <c r="P108" s="630"/>
      <c r="Q108" s="624"/>
      <c r="R108" s="619"/>
      <c r="S108" s="619"/>
      <c r="T108" s="626"/>
      <c r="U108" s="622"/>
      <c r="V108" s="627"/>
      <c r="W108" s="632"/>
    </row>
    <row r="109" spans="1:23" ht="51" x14ac:dyDescent="0.2">
      <c r="A109" s="196" t="s">
        <v>619</v>
      </c>
      <c r="B109" s="197">
        <v>2436654</v>
      </c>
      <c r="C109" s="222"/>
      <c r="D109" s="266"/>
      <c r="E109" s="222"/>
      <c r="F109" s="641">
        <v>8996729</v>
      </c>
      <c r="G109" s="297"/>
      <c r="H109" s="222"/>
      <c r="I109" s="297"/>
      <c r="J109" s="297"/>
      <c r="K109" s="222"/>
      <c r="L109" s="222"/>
      <c r="M109" s="222"/>
      <c r="N109" s="222"/>
      <c r="O109" s="297"/>
      <c r="P109" s="297"/>
      <c r="Q109" s="297"/>
      <c r="R109" s="642">
        <v>5858822</v>
      </c>
      <c r="S109" s="642">
        <v>0</v>
      </c>
      <c r="T109" s="643">
        <f>F109-R109-S109</f>
        <v>3137907</v>
      </c>
      <c r="U109" s="644">
        <f>T109/F109</f>
        <v>0.34878309661211315</v>
      </c>
      <c r="V109" s="645"/>
      <c r="W109" s="620"/>
    </row>
    <row r="110" spans="1:23" ht="38.25" x14ac:dyDescent="0.2">
      <c r="A110" s="198" t="s">
        <v>620</v>
      </c>
      <c r="B110" s="239">
        <v>2436658</v>
      </c>
      <c r="C110" s="226"/>
      <c r="D110" s="267"/>
      <c r="E110" s="226"/>
      <c r="F110" s="646">
        <v>10706590</v>
      </c>
      <c r="G110" s="200"/>
      <c r="H110" s="226"/>
      <c r="I110" s="200"/>
      <c r="J110" s="200"/>
      <c r="K110" s="226"/>
      <c r="L110" s="226"/>
      <c r="M110" s="226"/>
      <c r="N110" s="226"/>
      <c r="O110" s="200"/>
      <c r="P110" s="200"/>
      <c r="Q110" s="200"/>
      <c r="R110" s="647">
        <v>5854298</v>
      </c>
      <c r="S110" s="647">
        <v>10500</v>
      </c>
      <c r="T110" s="643">
        <f t="shared" ref="T110:T122" si="10">F110-R110-S110</f>
        <v>4841792</v>
      </c>
      <c r="U110" s="644">
        <f t="shared" ref="U110:U122" si="11">T110/F110</f>
        <v>0.45222540510097053</v>
      </c>
      <c r="V110" s="648"/>
      <c r="W110" s="620"/>
    </row>
    <row r="111" spans="1:23" ht="51" x14ac:dyDescent="0.2">
      <c r="A111" s="198" t="s">
        <v>621</v>
      </c>
      <c r="B111" s="239">
        <v>2436666</v>
      </c>
      <c r="C111" s="226"/>
      <c r="D111" s="267"/>
      <c r="E111" s="226"/>
      <c r="F111" s="646">
        <v>7725696</v>
      </c>
      <c r="G111" s="200"/>
      <c r="H111" s="226"/>
      <c r="I111" s="200"/>
      <c r="J111" s="200"/>
      <c r="K111" s="226"/>
      <c r="L111" s="226"/>
      <c r="M111" s="226"/>
      <c r="N111" s="226"/>
      <c r="O111" s="200"/>
      <c r="P111" s="200"/>
      <c r="Q111" s="200"/>
      <c r="R111" s="647">
        <v>5636183</v>
      </c>
      <c r="S111" s="647">
        <v>0</v>
      </c>
      <c r="T111" s="643">
        <f t="shared" si="10"/>
        <v>2089513</v>
      </c>
      <c r="U111" s="644">
        <f t="shared" si="11"/>
        <v>0.27046275183491558</v>
      </c>
      <c r="V111" s="648"/>
      <c r="W111" s="620"/>
    </row>
    <row r="112" spans="1:23" ht="51" x14ac:dyDescent="0.2">
      <c r="A112" s="198" t="s">
        <v>622</v>
      </c>
      <c r="B112" s="239">
        <v>2436682</v>
      </c>
      <c r="C112" s="226"/>
      <c r="D112" s="267"/>
      <c r="E112" s="226"/>
      <c r="F112" s="646">
        <v>12885023</v>
      </c>
      <c r="G112" s="200"/>
      <c r="H112" s="226"/>
      <c r="I112" s="200"/>
      <c r="J112" s="200"/>
      <c r="K112" s="226"/>
      <c r="L112" s="226"/>
      <c r="M112" s="226"/>
      <c r="N112" s="226"/>
      <c r="O112" s="200"/>
      <c r="P112" s="200"/>
      <c r="Q112" s="200"/>
      <c r="R112" s="647">
        <v>7895098</v>
      </c>
      <c r="S112" s="647">
        <v>537729</v>
      </c>
      <c r="T112" s="643">
        <f t="shared" si="10"/>
        <v>4452196</v>
      </c>
      <c r="U112" s="644">
        <f t="shared" si="11"/>
        <v>0.34553263894057468</v>
      </c>
      <c r="V112" s="648"/>
      <c r="W112" s="620"/>
    </row>
    <row r="113" spans="1:23" ht="51" x14ac:dyDescent="0.2">
      <c r="A113" s="198" t="s">
        <v>623</v>
      </c>
      <c r="B113" s="239">
        <v>2436728</v>
      </c>
      <c r="C113" s="226"/>
      <c r="D113" s="267"/>
      <c r="E113" s="226"/>
      <c r="F113" s="646">
        <v>7988500</v>
      </c>
      <c r="G113" s="200"/>
      <c r="H113" s="226"/>
      <c r="I113" s="200"/>
      <c r="J113" s="200"/>
      <c r="K113" s="226"/>
      <c r="L113" s="226"/>
      <c r="M113" s="226"/>
      <c r="N113" s="226"/>
      <c r="O113" s="200"/>
      <c r="P113" s="200"/>
      <c r="Q113" s="200"/>
      <c r="R113" s="647">
        <v>4359258</v>
      </c>
      <c r="S113" s="647">
        <v>0</v>
      </c>
      <c r="T113" s="643">
        <f t="shared" si="10"/>
        <v>3629242</v>
      </c>
      <c r="U113" s="644">
        <f t="shared" si="11"/>
        <v>0.45430831820742318</v>
      </c>
      <c r="V113" s="648"/>
      <c r="W113" s="620"/>
    </row>
    <row r="114" spans="1:23" ht="51" x14ac:dyDescent="0.2">
      <c r="A114" s="198" t="s">
        <v>624</v>
      </c>
      <c r="B114" s="239">
        <v>2436748</v>
      </c>
      <c r="C114" s="226"/>
      <c r="D114" s="267"/>
      <c r="E114" s="226"/>
      <c r="F114" s="646">
        <v>12616555</v>
      </c>
      <c r="G114" s="200"/>
      <c r="H114" s="226"/>
      <c r="I114" s="200"/>
      <c r="J114" s="200"/>
      <c r="K114" s="226"/>
      <c r="L114" s="226"/>
      <c r="M114" s="226"/>
      <c r="N114" s="226"/>
      <c r="O114" s="200"/>
      <c r="P114" s="200"/>
      <c r="Q114" s="200"/>
      <c r="R114" s="647">
        <v>8065180</v>
      </c>
      <c r="S114" s="647">
        <v>735375</v>
      </c>
      <c r="T114" s="643">
        <f t="shared" si="10"/>
        <v>3816000</v>
      </c>
      <c r="U114" s="644">
        <f t="shared" si="11"/>
        <v>0.30245974435969247</v>
      </c>
      <c r="V114" s="648"/>
      <c r="W114" s="620"/>
    </row>
    <row r="115" spans="1:23" ht="51" x14ac:dyDescent="0.2">
      <c r="A115" s="198" t="s">
        <v>625</v>
      </c>
      <c r="B115" s="239">
        <v>2436752</v>
      </c>
      <c r="C115" s="226"/>
      <c r="D115" s="267"/>
      <c r="E115" s="226"/>
      <c r="F115" s="646">
        <v>13748188</v>
      </c>
      <c r="G115" s="200"/>
      <c r="H115" s="226"/>
      <c r="I115" s="200"/>
      <c r="J115" s="200"/>
      <c r="K115" s="226"/>
      <c r="L115" s="226"/>
      <c r="M115" s="226"/>
      <c r="N115" s="226"/>
      <c r="O115" s="200"/>
      <c r="P115" s="200"/>
      <c r="Q115" s="200"/>
      <c r="R115" s="647">
        <v>9516241</v>
      </c>
      <c r="S115" s="647">
        <v>200880</v>
      </c>
      <c r="T115" s="643">
        <f t="shared" si="10"/>
        <v>4031067</v>
      </c>
      <c r="U115" s="644">
        <f t="shared" si="11"/>
        <v>0.29320714846203733</v>
      </c>
      <c r="V115" s="648"/>
      <c r="W115" s="620"/>
    </row>
    <row r="116" spans="1:23" ht="63.75" x14ac:dyDescent="0.2">
      <c r="A116" s="198" t="s">
        <v>626</v>
      </c>
      <c r="B116" s="239">
        <v>2467826</v>
      </c>
      <c r="C116" s="226"/>
      <c r="D116" s="267"/>
      <c r="E116" s="226"/>
      <c r="F116" s="646">
        <v>15870521</v>
      </c>
      <c r="G116" s="200"/>
      <c r="H116" s="226"/>
      <c r="I116" s="200"/>
      <c r="J116" s="200"/>
      <c r="K116" s="226"/>
      <c r="L116" s="226"/>
      <c r="M116" s="226"/>
      <c r="N116" s="226"/>
      <c r="O116" s="200"/>
      <c r="P116" s="200"/>
      <c r="Q116" s="200"/>
      <c r="R116" s="647">
        <v>54880</v>
      </c>
      <c r="S116" s="647">
        <v>3152043</v>
      </c>
      <c r="T116" s="643">
        <f t="shared" si="10"/>
        <v>12663598</v>
      </c>
      <c r="U116" s="644">
        <f t="shared" si="11"/>
        <v>0.79793209057219983</v>
      </c>
      <c r="V116" s="648"/>
      <c r="W116" s="620"/>
    </row>
    <row r="117" spans="1:23" ht="76.5" x14ac:dyDescent="0.2">
      <c r="A117" s="198" t="s">
        <v>627</v>
      </c>
      <c r="B117" s="239">
        <v>2487950</v>
      </c>
      <c r="C117" s="226"/>
      <c r="D117" s="267"/>
      <c r="E117" s="226"/>
      <c r="F117" s="646">
        <v>29811528</v>
      </c>
      <c r="G117" s="200"/>
      <c r="H117" s="226"/>
      <c r="I117" s="200"/>
      <c r="J117" s="200"/>
      <c r="K117" s="226"/>
      <c r="L117" s="226"/>
      <c r="M117" s="226"/>
      <c r="N117" s="226"/>
      <c r="O117" s="200"/>
      <c r="P117" s="200"/>
      <c r="Q117" s="200"/>
      <c r="R117" s="647">
        <v>12213793</v>
      </c>
      <c r="S117" s="647">
        <v>5252493</v>
      </c>
      <c r="T117" s="643">
        <f t="shared" si="10"/>
        <v>12345242</v>
      </c>
      <c r="U117" s="644">
        <f t="shared" si="11"/>
        <v>0.41410966925278031</v>
      </c>
      <c r="V117" s="648"/>
      <c r="W117" s="620"/>
    </row>
    <row r="118" spans="1:23" ht="76.5" x14ac:dyDescent="0.2">
      <c r="A118" s="198" t="s">
        <v>628</v>
      </c>
      <c r="B118" s="239">
        <v>2512007</v>
      </c>
      <c r="C118" s="226"/>
      <c r="D118" s="267"/>
      <c r="E118" s="226"/>
      <c r="F118" s="646">
        <v>32789970</v>
      </c>
      <c r="G118" s="200"/>
      <c r="H118" s="226"/>
      <c r="I118" s="200"/>
      <c r="J118" s="200"/>
      <c r="K118" s="226"/>
      <c r="L118" s="226"/>
      <c r="M118" s="226"/>
      <c r="N118" s="226"/>
      <c r="O118" s="200"/>
      <c r="P118" s="200"/>
      <c r="Q118" s="200"/>
      <c r="R118" s="647">
        <v>131000</v>
      </c>
      <c r="S118" s="647">
        <v>4474130</v>
      </c>
      <c r="T118" s="643">
        <f t="shared" si="10"/>
        <v>28184840</v>
      </c>
      <c r="U118" s="644">
        <f t="shared" si="11"/>
        <v>0.85955674860330766</v>
      </c>
      <c r="V118" s="648"/>
      <c r="W118" s="620"/>
    </row>
    <row r="119" spans="1:23" ht="63.75" x14ac:dyDescent="0.2">
      <c r="A119" s="198" t="s">
        <v>629</v>
      </c>
      <c r="B119" s="239">
        <v>2513381</v>
      </c>
      <c r="C119" s="226"/>
      <c r="D119" s="267"/>
      <c r="E119" s="226"/>
      <c r="F119" s="646">
        <v>33839526</v>
      </c>
      <c r="G119" s="200"/>
      <c r="H119" s="226"/>
      <c r="I119" s="200"/>
      <c r="J119" s="200"/>
      <c r="K119" s="226"/>
      <c r="L119" s="226"/>
      <c r="M119" s="226"/>
      <c r="N119" s="226"/>
      <c r="O119" s="200"/>
      <c r="P119" s="200"/>
      <c r="Q119" s="200"/>
      <c r="R119" s="647">
        <v>142520</v>
      </c>
      <c r="S119" s="647">
        <v>4479619</v>
      </c>
      <c r="T119" s="643">
        <f t="shared" si="10"/>
        <v>29217387</v>
      </c>
      <c r="U119" s="644">
        <f t="shared" si="11"/>
        <v>0.86341005485715139</v>
      </c>
      <c r="V119" s="648"/>
      <c r="W119" s="620"/>
    </row>
    <row r="120" spans="1:23" ht="63.75" x14ac:dyDescent="0.2">
      <c r="A120" s="198" t="s">
        <v>630</v>
      </c>
      <c r="B120" s="239">
        <v>2524297</v>
      </c>
      <c r="C120" s="226"/>
      <c r="D120" s="267"/>
      <c r="E120" s="226"/>
      <c r="F120" s="646">
        <v>25931935</v>
      </c>
      <c r="G120" s="200"/>
      <c r="H120" s="226"/>
      <c r="I120" s="200"/>
      <c r="J120" s="200"/>
      <c r="K120" s="226"/>
      <c r="L120" s="226"/>
      <c r="M120" s="226"/>
      <c r="N120" s="226"/>
      <c r="O120" s="200"/>
      <c r="P120" s="200"/>
      <c r="Q120" s="200"/>
      <c r="R120" s="647">
        <v>7000</v>
      </c>
      <c r="S120" s="647">
        <v>11718562</v>
      </c>
      <c r="T120" s="643">
        <f t="shared" si="10"/>
        <v>14206373</v>
      </c>
      <c r="U120" s="644">
        <f t="shared" si="11"/>
        <v>0.54783312544937357</v>
      </c>
      <c r="V120" s="648"/>
      <c r="W120" s="620"/>
    </row>
    <row r="121" spans="1:23" ht="63.75" x14ac:dyDescent="0.2">
      <c r="A121" s="198" t="s">
        <v>631</v>
      </c>
      <c r="B121" s="239">
        <v>2526175</v>
      </c>
      <c r="C121" s="226"/>
      <c r="D121" s="289" t="s">
        <v>632</v>
      </c>
      <c r="E121" s="290"/>
      <c r="F121" s="646">
        <v>2082641</v>
      </c>
      <c r="G121" s="239"/>
      <c r="H121" s="202"/>
      <c r="I121" s="253">
        <v>44811</v>
      </c>
      <c r="J121" s="253">
        <v>44925</v>
      </c>
      <c r="K121" s="202"/>
      <c r="L121" s="202"/>
      <c r="M121" s="202"/>
      <c r="N121" s="202"/>
      <c r="O121" s="253">
        <v>44910</v>
      </c>
      <c r="P121" s="253">
        <v>44915</v>
      </c>
      <c r="Q121" s="302">
        <v>44958</v>
      </c>
      <c r="R121" s="647">
        <v>0</v>
      </c>
      <c r="S121" s="647">
        <v>0</v>
      </c>
      <c r="T121" s="643">
        <f t="shared" si="10"/>
        <v>2082641</v>
      </c>
      <c r="U121" s="644">
        <f t="shared" si="11"/>
        <v>1</v>
      </c>
      <c r="V121" s="648"/>
      <c r="W121" s="620"/>
    </row>
    <row r="122" spans="1:23" ht="51" x14ac:dyDescent="0.2">
      <c r="A122" s="198" t="s">
        <v>633</v>
      </c>
      <c r="B122" s="239">
        <v>2535487</v>
      </c>
      <c r="C122" s="226"/>
      <c r="D122" s="201" t="s">
        <v>632</v>
      </c>
      <c r="E122" s="202"/>
      <c r="F122" s="646">
        <v>2919385</v>
      </c>
      <c r="G122" s="239"/>
      <c r="H122" s="202"/>
      <c r="I122" s="253">
        <v>44811</v>
      </c>
      <c r="J122" s="253">
        <v>44925</v>
      </c>
      <c r="K122" s="202"/>
      <c r="L122" s="202"/>
      <c r="M122" s="202"/>
      <c r="N122" s="202"/>
      <c r="O122" s="253">
        <v>44910</v>
      </c>
      <c r="P122" s="253">
        <v>44915</v>
      </c>
      <c r="Q122" s="302">
        <v>44958</v>
      </c>
      <c r="R122" s="647">
        <v>0</v>
      </c>
      <c r="S122" s="647">
        <v>0</v>
      </c>
      <c r="T122" s="643">
        <f t="shared" si="10"/>
        <v>2919385</v>
      </c>
      <c r="U122" s="644">
        <f t="shared" si="11"/>
        <v>1</v>
      </c>
      <c r="V122" s="648"/>
      <c r="W122" s="620"/>
    </row>
    <row r="123" spans="1:23" ht="51" x14ac:dyDescent="0.2">
      <c r="A123" s="196" t="s">
        <v>619</v>
      </c>
      <c r="B123" s="197">
        <v>2436654</v>
      </c>
      <c r="C123" s="222"/>
      <c r="D123" s="291" t="s">
        <v>632</v>
      </c>
      <c r="E123" s="261"/>
      <c r="F123" s="614">
        <v>8996729</v>
      </c>
      <c r="G123" s="197"/>
      <c r="H123" s="261"/>
      <c r="I123" s="300">
        <v>43619</v>
      </c>
      <c r="J123" s="300">
        <v>45272</v>
      </c>
      <c r="K123" s="261"/>
      <c r="L123" s="292"/>
      <c r="M123" s="261"/>
      <c r="N123" s="261"/>
      <c r="O123" s="293" t="s">
        <v>635</v>
      </c>
      <c r="P123" s="291" t="s">
        <v>636</v>
      </c>
      <c r="Q123" s="197"/>
      <c r="R123" s="614">
        <v>5858822</v>
      </c>
      <c r="S123" s="614">
        <v>100000</v>
      </c>
      <c r="T123" s="649">
        <f>F123-R123-S123</f>
        <v>3037907</v>
      </c>
      <c r="U123" s="650">
        <f>T123/F123</f>
        <v>0.33766794576117609</v>
      </c>
      <c r="V123" s="651">
        <f>+T123</f>
        <v>3037907</v>
      </c>
      <c r="W123" s="620"/>
    </row>
    <row r="124" spans="1:23" ht="38.25" x14ac:dyDescent="0.2">
      <c r="A124" s="198" t="s">
        <v>620</v>
      </c>
      <c r="B124" s="239">
        <v>2436658</v>
      </c>
      <c r="C124" s="226"/>
      <c r="D124" s="291" t="s">
        <v>632</v>
      </c>
      <c r="E124" s="202"/>
      <c r="F124" s="618">
        <v>10706590</v>
      </c>
      <c r="G124" s="239"/>
      <c r="H124" s="202"/>
      <c r="I124" s="253">
        <v>44004</v>
      </c>
      <c r="J124" s="253">
        <v>45152</v>
      </c>
      <c r="K124" s="202"/>
      <c r="L124" s="233"/>
      <c r="M124" s="202"/>
      <c r="N124" s="202"/>
      <c r="O124" s="254" t="s">
        <v>637</v>
      </c>
      <c r="P124" s="239"/>
      <c r="Q124" s="239"/>
      <c r="R124" s="618">
        <v>5854298</v>
      </c>
      <c r="S124" s="618">
        <v>13000</v>
      </c>
      <c r="T124" s="649">
        <f>F124-R124-S124</f>
        <v>4839292</v>
      </c>
      <c r="U124" s="650">
        <f t="shared" ref="U124:U134" si="12">T124/F124</f>
        <v>0.45199190405161682</v>
      </c>
      <c r="V124" s="651">
        <f t="shared" ref="V124:V134" si="13">+T124</f>
        <v>4839292</v>
      </c>
      <c r="W124" s="620"/>
    </row>
    <row r="125" spans="1:23" ht="51" x14ac:dyDescent="0.2">
      <c r="A125" s="198" t="s">
        <v>621</v>
      </c>
      <c r="B125" s="239">
        <v>2436666</v>
      </c>
      <c r="C125" s="226"/>
      <c r="D125" s="291" t="s">
        <v>632</v>
      </c>
      <c r="E125" s="202"/>
      <c r="F125" s="618">
        <v>7725696</v>
      </c>
      <c r="G125" s="239"/>
      <c r="H125" s="202"/>
      <c r="I125" s="253">
        <v>43619</v>
      </c>
      <c r="J125" s="253">
        <v>45173</v>
      </c>
      <c r="K125" s="202"/>
      <c r="L125" s="233"/>
      <c r="M125" s="202"/>
      <c r="N125" s="202"/>
      <c r="O125" s="254" t="s">
        <v>638</v>
      </c>
      <c r="P125" s="254" t="s">
        <v>639</v>
      </c>
      <c r="Q125" s="239"/>
      <c r="R125" s="618">
        <v>5636183</v>
      </c>
      <c r="S125" s="618">
        <v>0</v>
      </c>
      <c r="T125" s="649">
        <f t="shared" ref="T125:T134" si="14">F125-R125-S125</f>
        <v>2089513</v>
      </c>
      <c r="U125" s="650">
        <f t="shared" si="12"/>
        <v>0.27046275183491558</v>
      </c>
      <c r="V125" s="651">
        <f t="shared" si="13"/>
        <v>2089513</v>
      </c>
      <c r="W125" s="620"/>
    </row>
    <row r="126" spans="1:23" ht="51" x14ac:dyDescent="0.2">
      <c r="A126" s="198" t="s">
        <v>622</v>
      </c>
      <c r="B126" s="239">
        <v>2436682</v>
      </c>
      <c r="C126" s="226"/>
      <c r="D126" s="291" t="s">
        <v>632</v>
      </c>
      <c r="E126" s="202"/>
      <c r="F126" s="618">
        <v>12885023</v>
      </c>
      <c r="G126" s="239"/>
      <c r="H126" s="202"/>
      <c r="I126" s="253">
        <v>44271</v>
      </c>
      <c r="J126" s="253">
        <v>45016</v>
      </c>
      <c r="K126" s="202"/>
      <c r="L126" s="233"/>
      <c r="M126" s="202"/>
      <c r="N126" s="202"/>
      <c r="O126" s="254" t="s">
        <v>640</v>
      </c>
      <c r="P126" s="239"/>
      <c r="Q126" s="239"/>
      <c r="R126" s="618">
        <v>7895098</v>
      </c>
      <c r="S126" s="618">
        <v>604465</v>
      </c>
      <c r="T126" s="649">
        <f>F126-R126-S126</f>
        <v>4385460</v>
      </c>
      <c r="U126" s="650">
        <f t="shared" si="12"/>
        <v>0.34035329234569467</v>
      </c>
      <c r="V126" s="651">
        <f t="shared" si="13"/>
        <v>4385460</v>
      </c>
      <c r="W126" s="620"/>
    </row>
    <row r="127" spans="1:23" ht="51" x14ac:dyDescent="0.2">
      <c r="A127" s="198" t="s">
        <v>623</v>
      </c>
      <c r="B127" s="239">
        <v>2436728</v>
      </c>
      <c r="C127" s="226"/>
      <c r="D127" s="291" t="s">
        <v>632</v>
      </c>
      <c r="E127" s="202"/>
      <c r="F127" s="618">
        <v>7988500</v>
      </c>
      <c r="G127" s="239"/>
      <c r="H127" s="202"/>
      <c r="I127" s="253">
        <v>43892</v>
      </c>
      <c r="J127" s="253">
        <v>45166</v>
      </c>
      <c r="K127" s="202"/>
      <c r="L127" s="233"/>
      <c r="M127" s="202"/>
      <c r="N127" s="202"/>
      <c r="O127" s="254" t="s">
        <v>641</v>
      </c>
      <c r="P127" s="239"/>
      <c r="Q127" s="239"/>
      <c r="R127" s="618">
        <v>4359258</v>
      </c>
      <c r="S127" s="618">
        <v>100000</v>
      </c>
      <c r="T127" s="649">
        <f t="shared" si="14"/>
        <v>3529242</v>
      </c>
      <c r="U127" s="650">
        <f t="shared" si="12"/>
        <v>0.44179032359016085</v>
      </c>
      <c r="V127" s="651">
        <f t="shared" si="13"/>
        <v>3529242</v>
      </c>
      <c r="W127" s="620"/>
    </row>
    <row r="128" spans="1:23" ht="51" x14ac:dyDescent="0.2">
      <c r="A128" s="198" t="s">
        <v>624</v>
      </c>
      <c r="B128" s="239">
        <v>2436748</v>
      </c>
      <c r="C128" s="226"/>
      <c r="D128" s="291" t="s">
        <v>632</v>
      </c>
      <c r="E128" s="202"/>
      <c r="F128" s="618">
        <v>12616555</v>
      </c>
      <c r="G128" s="239"/>
      <c r="H128" s="202"/>
      <c r="I128" s="253">
        <v>44245</v>
      </c>
      <c r="J128" s="253">
        <v>45107</v>
      </c>
      <c r="K128" s="202"/>
      <c r="L128" s="202"/>
      <c r="M128" s="202"/>
      <c r="N128" s="202"/>
      <c r="O128" s="254" t="s">
        <v>642</v>
      </c>
      <c r="P128" s="239"/>
      <c r="Q128" s="239"/>
      <c r="R128" s="618">
        <v>8065180</v>
      </c>
      <c r="S128" s="618">
        <v>1157629</v>
      </c>
      <c r="T128" s="649">
        <f t="shared" si="14"/>
        <v>3393746</v>
      </c>
      <c r="U128" s="650">
        <f t="shared" si="12"/>
        <v>0.26899149569751807</v>
      </c>
      <c r="V128" s="651">
        <f t="shared" si="13"/>
        <v>3393746</v>
      </c>
      <c r="W128" s="620"/>
    </row>
    <row r="129" spans="1:28" ht="51" x14ac:dyDescent="0.2">
      <c r="A129" s="198" t="s">
        <v>625</v>
      </c>
      <c r="B129" s="239">
        <v>2436752</v>
      </c>
      <c r="C129" s="226"/>
      <c r="D129" s="291" t="s">
        <v>632</v>
      </c>
      <c r="E129" s="202"/>
      <c r="F129" s="618">
        <v>13748188</v>
      </c>
      <c r="G129" s="239"/>
      <c r="H129" s="202"/>
      <c r="I129" s="253">
        <v>44002</v>
      </c>
      <c r="J129" s="253">
        <v>45117</v>
      </c>
      <c r="K129" s="202"/>
      <c r="L129" s="202"/>
      <c r="M129" s="202"/>
      <c r="N129" s="202"/>
      <c r="O129" s="251" t="s">
        <v>643</v>
      </c>
      <c r="P129" s="239"/>
      <c r="Q129" s="239"/>
      <c r="R129" s="618">
        <v>9516241</v>
      </c>
      <c r="S129" s="618">
        <v>1698303</v>
      </c>
      <c r="T129" s="649">
        <f t="shared" si="14"/>
        <v>2533644</v>
      </c>
      <c r="U129" s="650">
        <f t="shared" si="12"/>
        <v>0.18428930416139203</v>
      </c>
      <c r="V129" s="651">
        <f t="shared" si="13"/>
        <v>2533644</v>
      </c>
      <c r="W129" s="620"/>
    </row>
    <row r="130" spans="1:28" ht="63.75" x14ac:dyDescent="0.2">
      <c r="A130" s="198" t="s">
        <v>626</v>
      </c>
      <c r="B130" s="239">
        <v>2467826</v>
      </c>
      <c r="C130" s="226"/>
      <c r="D130" s="291" t="s">
        <v>632</v>
      </c>
      <c r="E130" s="202"/>
      <c r="F130" s="618">
        <v>15870521</v>
      </c>
      <c r="G130" s="239"/>
      <c r="H130" s="202"/>
      <c r="I130" s="239" t="s">
        <v>644</v>
      </c>
      <c r="J130" s="253">
        <v>45291</v>
      </c>
      <c r="K130" s="202"/>
      <c r="L130" s="202"/>
      <c r="M130" s="202"/>
      <c r="N130" s="202"/>
      <c r="O130" s="253">
        <v>45291</v>
      </c>
      <c r="P130" s="239"/>
      <c r="Q130" s="239"/>
      <c r="R130" s="618">
        <v>54880</v>
      </c>
      <c r="S130" s="618">
        <v>7907807</v>
      </c>
      <c r="T130" s="649">
        <f t="shared" si="14"/>
        <v>7907834</v>
      </c>
      <c r="U130" s="650">
        <f t="shared" si="12"/>
        <v>0.49827185887596254</v>
      </c>
      <c r="V130" s="651">
        <f t="shared" si="13"/>
        <v>7907834</v>
      </c>
      <c r="W130" s="620"/>
    </row>
    <row r="131" spans="1:28" ht="76.5" x14ac:dyDescent="0.2">
      <c r="A131" s="198" t="s">
        <v>627</v>
      </c>
      <c r="B131" s="239">
        <v>2487950</v>
      </c>
      <c r="C131" s="226"/>
      <c r="D131" s="291" t="s">
        <v>632</v>
      </c>
      <c r="E131" s="202"/>
      <c r="F131" s="618">
        <v>29811528</v>
      </c>
      <c r="G131" s="239"/>
      <c r="H131" s="202"/>
      <c r="I131" s="253">
        <v>44137</v>
      </c>
      <c r="J131" s="253">
        <v>45232</v>
      </c>
      <c r="K131" s="202"/>
      <c r="L131" s="202"/>
      <c r="M131" s="202"/>
      <c r="N131" s="202"/>
      <c r="O131" s="253">
        <v>45232</v>
      </c>
      <c r="P131" s="239"/>
      <c r="Q131" s="239"/>
      <c r="R131" s="618">
        <v>12213793</v>
      </c>
      <c r="S131" s="618">
        <v>9538269</v>
      </c>
      <c r="T131" s="649">
        <f t="shared" si="14"/>
        <v>8059466</v>
      </c>
      <c r="U131" s="650">
        <f t="shared" si="12"/>
        <v>0.27034729652233863</v>
      </c>
      <c r="V131" s="651">
        <f t="shared" si="13"/>
        <v>8059466</v>
      </c>
      <c r="W131" s="620"/>
    </row>
    <row r="132" spans="1:28" ht="76.5" x14ac:dyDescent="0.2">
      <c r="A132" s="198" t="s">
        <v>628</v>
      </c>
      <c r="B132" s="239">
        <v>2512007</v>
      </c>
      <c r="C132" s="226"/>
      <c r="D132" s="291" t="s">
        <v>632</v>
      </c>
      <c r="E132" s="202"/>
      <c r="F132" s="618">
        <v>32789970</v>
      </c>
      <c r="G132" s="239"/>
      <c r="H132" s="202"/>
      <c r="I132" s="253">
        <v>44572</v>
      </c>
      <c r="J132" s="253">
        <v>45302</v>
      </c>
      <c r="K132" s="202"/>
      <c r="L132" s="202"/>
      <c r="M132" s="202"/>
      <c r="N132" s="202"/>
      <c r="O132" s="253">
        <v>45302</v>
      </c>
      <c r="P132" s="239"/>
      <c r="Q132" s="239"/>
      <c r="R132" s="618">
        <v>131000</v>
      </c>
      <c r="S132" s="618">
        <v>9843001</v>
      </c>
      <c r="T132" s="649">
        <f t="shared" si="14"/>
        <v>22815969</v>
      </c>
      <c r="U132" s="650">
        <f t="shared" si="12"/>
        <v>0.69582158812588113</v>
      </c>
      <c r="V132" s="651">
        <f t="shared" si="13"/>
        <v>22815969</v>
      </c>
      <c r="W132" s="620"/>
    </row>
    <row r="133" spans="1:28" ht="63.75" x14ac:dyDescent="0.2">
      <c r="A133" s="198" t="s">
        <v>629</v>
      </c>
      <c r="B133" s="239">
        <v>2513381</v>
      </c>
      <c r="C133" s="226"/>
      <c r="D133" s="291" t="s">
        <v>632</v>
      </c>
      <c r="E133" s="202"/>
      <c r="F133" s="618">
        <v>33839526</v>
      </c>
      <c r="G133" s="239"/>
      <c r="H133" s="202"/>
      <c r="I133" s="253">
        <v>44607</v>
      </c>
      <c r="J133" s="253">
        <v>45327</v>
      </c>
      <c r="K133" s="202"/>
      <c r="L133" s="202"/>
      <c r="M133" s="202"/>
      <c r="N133" s="202"/>
      <c r="O133" s="253">
        <f>+J133</f>
        <v>45327</v>
      </c>
      <c r="P133" s="239"/>
      <c r="Q133" s="239"/>
      <c r="R133" s="618">
        <v>142520</v>
      </c>
      <c r="S133" s="618">
        <v>11935914</v>
      </c>
      <c r="T133" s="649">
        <f>F133-R133-S133</f>
        <v>21761092</v>
      </c>
      <c r="U133" s="650">
        <f t="shared" si="12"/>
        <v>0.64306728173438366</v>
      </c>
      <c r="V133" s="651">
        <f t="shared" si="13"/>
        <v>21761092</v>
      </c>
      <c r="W133" s="620"/>
    </row>
    <row r="134" spans="1:28" ht="24" customHeight="1" x14ac:dyDescent="0.2">
      <c r="A134" s="198" t="s">
        <v>630</v>
      </c>
      <c r="B134" s="239">
        <v>2524297</v>
      </c>
      <c r="C134" s="226"/>
      <c r="D134" s="291" t="s">
        <v>632</v>
      </c>
      <c r="E134" s="202"/>
      <c r="F134" s="618">
        <v>25931935</v>
      </c>
      <c r="G134" s="239"/>
      <c r="H134" s="202"/>
      <c r="I134" s="253">
        <v>44519</v>
      </c>
      <c r="J134" s="253">
        <v>44888</v>
      </c>
      <c r="K134" s="202"/>
      <c r="L134" s="202"/>
      <c r="M134" s="202"/>
      <c r="N134" s="202"/>
      <c r="O134" s="253">
        <f>+J134</f>
        <v>44888</v>
      </c>
      <c r="P134" s="239"/>
      <c r="Q134" s="239"/>
      <c r="R134" s="618">
        <v>7000</v>
      </c>
      <c r="S134" s="618">
        <v>21508265</v>
      </c>
      <c r="T134" s="649">
        <f t="shared" si="14"/>
        <v>4416670</v>
      </c>
      <c r="U134" s="650">
        <f t="shared" si="12"/>
        <v>0.17031779541326167</v>
      </c>
      <c r="V134" s="651">
        <f t="shared" si="13"/>
        <v>4416670</v>
      </c>
      <c r="W134" s="620"/>
      <c r="X134" s="652"/>
    </row>
    <row r="135" spans="1:28" s="631" customFormat="1" x14ac:dyDescent="0.2">
      <c r="A135" s="207" t="s">
        <v>11</v>
      </c>
      <c r="B135" s="206"/>
      <c r="C135" s="242"/>
      <c r="D135" s="270"/>
      <c r="E135" s="270"/>
      <c r="F135" s="733">
        <f>SUM(F8:F134)</f>
        <v>1864999903.4500003</v>
      </c>
      <c r="G135" s="206"/>
      <c r="H135" s="242"/>
      <c r="I135" s="206"/>
      <c r="J135" s="206"/>
      <c r="K135" s="242"/>
      <c r="L135" s="242"/>
      <c r="M135" s="242"/>
      <c r="N135" s="242"/>
      <c r="O135" s="206"/>
      <c r="P135" s="206"/>
      <c r="Q135" s="206"/>
      <c r="R135" s="734">
        <f>SUM(R8:R134)</f>
        <v>1097772483.131</v>
      </c>
      <c r="S135" s="734">
        <f t="shared" ref="S135:T135" si="15">SUM(S8:S134)</f>
        <v>242162829.48600003</v>
      </c>
      <c r="T135" s="734">
        <f t="shared" si="15"/>
        <v>1229356454.424</v>
      </c>
      <c r="U135" s="735"/>
      <c r="V135" s="734">
        <f>SUM(V8:V134)</f>
        <v>680680993.30000019</v>
      </c>
      <c r="W135" s="734">
        <f>SUM(W8:W134)</f>
        <v>498045324.9179998</v>
      </c>
    </row>
    <row r="136" spans="1:28" ht="25.5" x14ac:dyDescent="0.2">
      <c r="A136" s="653" t="s">
        <v>190</v>
      </c>
      <c r="B136" s="280"/>
      <c r="C136" s="204"/>
      <c r="D136" s="271"/>
      <c r="E136" s="271"/>
      <c r="F136" s="204"/>
      <c r="G136" s="280"/>
      <c r="H136" s="204"/>
      <c r="I136" s="280"/>
      <c r="J136" s="280"/>
      <c r="K136" s="204"/>
      <c r="L136" s="204"/>
      <c r="M136" s="204"/>
      <c r="N136" s="204"/>
    </row>
    <row r="137" spans="1:28" x14ac:dyDescent="0.2">
      <c r="A137" s="653" t="s">
        <v>191</v>
      </c>
      <c r="B137" s="280"/>
      <c r="C137" s="204"/>
      <c r="D137" s="271"/>
      <c r="E137" s="271"/>
      <c r="F137" s="204"/>
      <c r="G137" s="280"/>
      <c r="H137" s="204"/>
      <c r="I137" s="280"/>
      <c r="J137" s="280"/>
      <c r="K137" s="204"/>
      <c r="L137" s="204"/>
      <c r="M137" s="204"/>
      <c r="N137" s="204"/>
    </row>
    <row r="138" spans="1:28" x14ac:dyDescent="0.2">
      <c r="A138" s="653" t="s">
        <v>192</v>
      </c>
      <c r="B138" s="281"/>
    </row>
    <row r="139" spans="1:28" x14ac:dyDescent="0.2">
      <c r="A139" s="247"/>
    </row>
    <row r="140" spans="1:28" x14ac:dyDescent="0.2">
      <c r="A140" s="248" t="s">
        <v>419</v>
      </c>
      <c r="H140" s="656"/>
    </row>
    <row r="141" spans="1:28" s="654" customFormat="1" x14ac:dyDescent="0.2">
      <c r="A141" s="246" t="s">
        <v>420</v>
      </c>
      <c r="C141" s="606"/>
      <c r="D141" s="655"/>
      <c r="E141" s="655"/>
      <c r="F141" s="606"/>
      <c r="H141" s="606"/>
      <c r="K141" s="606"/>
      <c r="L141" s="606"/>
      <c r="M141" s="606"/>
      <c r="N141" s="606"/>
      <c r="R141" s="606"/>
      <c r="S141" s="606"/>
      <c r="T141" s="606"/>
      <c r="U141" s="606"/>
      <c r="W141" s="606"/>
      <c r="X141" s="606"/>
      <c r="Y141" s="606"/>
      <c r="Z141" s="606"/>
      <c r="AA141" s="606"/>
      <c r="AB141" s="606"/>
    </row>
    <row r="142" spans="1:28" s="654" customFormat="1" x14ac:dyDescent="0.2">
      <c r="A142" s="606" t="s">
        <v>421</v>
      </c>
      <c r="C142" s="606"/>
      <c r="D142" s="655"/>
      <c r="E142" s="655"/>
      <c r="F142" s="606"/>
      <c r="H142" s="606"/>
      <c r="K142" s="606"/>
      <c r="L142" s="606"/>
      <c r="M142" s="606"/>
      <c r="N142" s="606"/>
      <c r="R142" s="606"/>
      <c r="S142" s="606"/>
      <c r="T142" s="606"/>
      <c r="U142" s="606"/>
      <c r="W142" s="606"/>
      <c r="X142" s="606"/>
      <c r="Y142" s="606"/>
      <c r="Z142" s="606"/>
      <c r="AA142" s="606"/>
      <c r="AB142" s="606"/>
    </row>
  </sheetData>
  <mergeCells count="20">
    <mergeCell ref="A103:B103"/>
    <mergeCell ref="D5:D6"/>
    <mergeCell ref="E5:E6"/>
    <mergeCell ref="F5:F6"/>
    <mergeCell ref="G5:G6"/>
    <mergeCell ref="A1:W1"/>
    <mergeCell ref="A2:W2"/>
    <mergeCell ref="A3:B3"/>
    <mergeCell ref="C3:Q3"/>
    <mergeCell ref="R3:S5"/>
    <mergeCell ref="T3:U5"/>
    <mergeCell ref="V3:V5"/>
    <mergeCell ref="W3:W5"/>
    <mergeCell ref="B5:B6"/>
    <mergeCell ref="C5:C6"/>
    <mergeCell ref="K5:L5"/>
    <mergeCell ref="M5:N5"/>
    <mergeCell ref="O5:Q5"/>
    <mergeCell ref="H5:H6"/>
    <mergeCell ref="I5:J5"/>
  </mergeCells>
  <pageMargins left="0.19685039370078741" right="0" top="0.35433070866141736" bottom="0.15748031496062992" header="0.31496062992125984" footer="0.31496062992125984"/>
  <pageSetup paperSize="9" scale="45" orientation="landscape" r:id="rId1"/>
  <ignoredErrors>
    <ignoredError sqref="V75 V15 W19 V53 V49 V65 W1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A1:Z8511"/>
  <sheetViews>
    <sheetView showGridLines="0" zoomScale="85" zoomScaleNormal="85" workbookViewId="0">
      <pane ySplit="4" topLeftCell="A8488" activePane="bottomLeft" state="frozen"/>
      <selection pane="bottomLeft" sqref="A1:R8512"/>
    </sheetView>
  </sheetViews>
  <sheetFormatPr baseColWidth="10" defaultColWidth="12.5703125" defaultRowHeight="15.75" customHeight="1" x14ac:dyDescent="0.2"/>
  <cols>
    <col min="1" max="1" width="35.5703125" style="701" customWidth="1"/>
    <col min="2" max="2" width="12.5703125" style="702"/>
    <col min="3" max="3" width="38.42578125" style="702" customWidth="1"/>
    <col min="4" max="4" width="92.42578125" style="674" customWidth="1"/>
    <col min="5" max="5" width="15.42578125" style="744" customWidth="1"/>
    <col min="6" max="6" width="10.5703125" style="702" customWidth="1"/>
    <col min="7" max="7" width="38.5703125" style="701" customWidth="1"/>
    <col min="8" max="8" width="26.7109375" style="703" customWidth="1"/>
    <col min="9" max="9" width="23" style="701" customWidth="1"/>
    <col min="10" max="10" width="27.85546875" style="674" customWidth="1"/>
    <col min="11" max="11" width="54.7109375" style="702" customWidth="1"/>
    <col min="12" max="12" width="11" style="702" customWidth="1"/>
    <col min="13" max="13" width="14.5703125" style="769" customWidth="1"/>
    <col min="14" max="14" width="29.85546875" style="702" customWidth="1"/>
    <col min="15" max="15" width="12.7109375" style="702" bestFit="1" customWidth="1"/>
    <col min="16" max="16" width="16.140625" style="778" customWidth="1"/>
    <col min="17" max="17" width="18.28515625" style="702" customWidth="1"/>
    <col min="18" max="18" width="12.7109375" style="702" bestFit="1" customWidth="1"/>
    <col min="19" max="16384" width="12.5703125" style="674"/>
  </cols>
  <sheetData>
    <row r="1" spans="1:26" s="357" customFormat="1" ht="18" customHeight="1" x14ac:dyDescent="0.25">
      <c r="A1" s="925" t="s">
        <v>241</v>
      </c>
      <c r="B1" s="926"/>
      <c r="C1" s="926"/>
      <c r="D1" s="926"/>
      <c r="E1" s="926"/>
      <c r="F1" s="926"/>
      <c r="G1" s="926"/>
      <c r="H1" s="926"/>
      <c r="I1" s="926"/>
      <c r="J1" s="926"/>
      <c r="K1" s="926"/>
      <c r="L1" s="926"/>
      <c r="M1" s="926"/>
      <c r="N1" s="926"/>
      <c r="O1" s="926"/>
      <c r="P1" s="926"/>
      <c r="Q1" s="926"/>
      <c r="R1" s="926"/>
      <c r="S1" s="657"/>
      <c r="T1" s="657"/>
      <c r="U1" s="657"/>
      <c r="V1" s="657"/>
      <c r="W1" s="657"/>
      <c r="X1" s="657"/>
      <c r="Y1" s="657"/>
      <c r="Z1" s="657"/>
    </row>
    <row r="2" spans="1:26" s="569" customFormat="1" ht="24.75" customHeight="1" x14ac:dyDescent="0.25">
      <c r="A2" s="927" t="s">
        <v>618</v>
      </c>
      <c r="B2" s="928"/>
      <c r="C2" s="929" t="s">
        <v>303</v>
      </c>
      <c r="D2" s="930"/>
      <c r="E2" s="930"/>
      <c r="F2" s="930"/>
      <c r="G2" s="930"/>
      <c r="H2" s="930"/>
      <c r="I2" s="930"/>
      <c r="J2" s="930"/>
      <c r="K2" s="930"/>
      <c r="L2" s="930"/>
      <c r="M2" s="930"/>
      <c r="N2" s="930"/>
      <c r="O2" s="930"/>
      <c r="P2" s="930"/>
      <c r="Q2" s="930"/>
      <c r="R2" s="930"/>
    </row>
    <row r="3" spans="1:26" s="569" customFormat="1" x14ac:dyDescent="0.25">
      <c r="A3" s="931" t="s">
        <v>137</v>
      </c>
      <c r="B3" s="932"/>
      <c r="C3" s="933"/>
      <c r="D3" s="933"/>
      <c r="E3" s="934"/>
      <c r="F3" s="935" t="s">
        <v>138</v>
      </c>
      <c r="G3" s="933"/>
      <c r="H3" s="933"/>
      <c r="I3" s="933"/>
      <c r="J3" s="934"/>
      <c r="K3" s="936" t="s">
        <v>223</v>
      </c>
      <c r="L3" s="937"/>
      <c r="M3" s="938"/>
      <c r="N3" s="935" t="s">
        <v>224</v>
      </c>
      <c r="O3" s="937"/>
      <c r="P3" s="938"/>
      <c r="Q3" s="936" t="s">
        <v>255</v>
      </c>
      <c r="R3" s="938"/>
    </row>
    <row r="4" spans="1:26" s="569" customFormat="1" ht="63.75" customHeight="1" x14ac:dyDescent="0.25">
      <c r="A4" s="658" t="s">
        <v>131</v>
      </c>
      <c r="B4" s="659" t="s">
        <v>139</v>
      </c>
      <c r="C4" s="660" t="s">
        <v>140</v>
      </c>
      <c r="D4" s="659" t="s">
        <v>141</v>
      </c>
      <c r="E4" s="736" t="s">
        <v>6920</v>
      </c>
      <c r="F4" s="659" t="s">
        <v>142</v>
      </c>
      <c r="G4" s="661" t="s">
        <v>143</v>
      </c>
      <c r="H4" s="662" t="s">
        <v>144</v>
      </c>
      <c r="I4" s="663" t="s">
        <v>145</v>
      </c>
      <c r="J4" s="662" t="s">
        <v>146</v>
      </c>
      <c r="K4" s="659" t="s">
        <v>147</v>
      </c>
      <c r="L4" s="659" t="s">
        <v>148</v>
      </c>
      <c r="M4" s="752" t="s">
        <v>149</v>
      </c>
      <c r="N4" s="659" t="s">
        <v>147</v>
      </c>
      <c r="O4" s="659" t="s">
        <v>148</v>
      </c>
      <c r="P4" s="774" t="s">
        <v>149</v>
      </c>
      <c r="Q4" s="659" t="s">
        <v>147</v>
      </c>
      <c r="R4" s="659" t="s">
        <v>257</v>
      </c>
      <c r="S4" s="664"/>
      <c r="T4" s="664"/>
      <c r="U4" s="664"/>
      <c r="V4" s="664"/>
      <c r="W4" s="664"/>
      <c r="X4" s="664"/>
      <c r="Y4" s="664"/>
      <c r="Z4" s="664"/>
    </row>
    <row r="5" spans="1:26" s="573" customFormat="1" ht="14.25" customHeight="1" x14ac:dyDescent="0.3">
      <c r="A5" s="665" t="s">
        <v>6921</v>
      </c>
      <c r="B5" s="666" t="s">
        <v>6922</v>
      </c>
      <c r="C5" s="666" t="s">
        <v>6923</v>
      </c>
      <c r="D5" s="665" t="s">
        <v>6924</v>
      </c>
      <c r="E5" s="737" t="s">
        <v>6925</v>
      </c>
      <c r="F5" s="666">
        <v>42810440</v>
      </c>
      <c r="G5" s="667" t="s">
        <v>6926</v>
      </c>
      <c r="H5" s="668" t="s">
        <v>6927</v>
      </c>
      <c r="I5" s="667" t="s">
        <v>6928</v>
      </c>
      <c r="J5" s="668" t="s">
        <v>6929</v>
      </c>
      <c r="K5" s="666">
        <v>1</v>
      </c>
      <c r="L5" s="666">
        <v>12</v>
      </c>
      <c r="M5" s="691" t="s">
        <v>6930</v>
      </c>
      <c r="N5" s="666">
        <v>1</v>
      </c>
      <c r="O5" s="666">
        <v>6</v>
      </c>
      <c r="P5" s="772" t="s">
        <v>6931</v>
      </c>
      <c r="Q5" s="666">
        <v>1</v>
      </c>
      <c r="R5" s="666">
        <v>12</v>
      </c>
      <c r="S5" s="669"/>
      <c r="T5" s="669"/>
      <c r="U5" s="669"/>
      <c r="V5" s="669"/>
      <c r="W5" s="669"/>
      <c r="X5" s="669"/>
      <c r="Y5" s="669"/>
      <c r="Z5" s="669"/>
    </row>
    <row r="6" spans="1:26" s="573" customFormat="1" ht="14.25" customHeight="1" x14ac:dyDescent="0.3">
      <c r="A6" s="665" t="s">
        <v>6921</v>
      </c>
      <c r="B6" s="666" t="s">
        <v>6922</v>
      </c>
      <c r="C6" s="666" t="s">
        <v>6923</v>
      </c>
      <c r="D6" s="665" t="s">
        <v>6924</v>
      </c>
      <c r="E6" s="737" t="s">
        <v>5120</v>
      </c>
      <c r="F6" s="666">
        <v>40923353</v>
      </c>
      <c r="G6" s="667" t="s">
        <v>6932</v>
      </c>
      <c r="H6" s="668" t="s">
        <v>6720</v>
      </c>
      <c r="I6" s="667" t="s">
        <v>6928</v>
      </c>
      <c r="J6" s="668" t="s">
        <v>6929</v>
      </c>
      <c r="K6" s="666">
        <v>1</v>
      </c>
      <c r="L6" s="666">
        <v>12</v>
      </c>
      <c r="M6" s="691" t="s">
        <v>6933</v>
      </c>
      <c r="N6" s="666">
        <v>1</v>
      </c>
      <c r="O6" s="666">
        <v>3</v>
      </c>
      <c r="P6" s="772" t="s">
        <v>6934</v>
      </c>
      <c r="Q6" s="666"/>
      <c r="R6" s="666"/>
      <c r="S6" s="669"/>
      <c r="T6" s="669"/>
      <c r="U6" s="669"/>
      <c r="V6" s="669"/>
      <c r="W6" s="669"/>
      <c r="X6" s="669"/>
      <c r="Y6" s="669"/>
      <c r="Z6" s="669"/>
    </row>
    <row r="7" spans="1:26" s="573" customFormat="1" ht="14.25" customHeight="1" x14ac:dyDescent="0.3">
      <c r="A7" s="665" t="s">
        <v>6921</v>
      </c>
      <c r="B7" s="666" t="s">
        <v>6922</v>
      </c>
      <c r="C7" s="666" t="s">
        <v>6923</v>
      </c>
      <c r="D7" s="665" t="s">
        <v>6924</v>
      </c>
      <c r="E7" s="737" t="s">
        <v>1744</v>
      </c>
      <c r="F7" s="666">
        <v>26717566</v>
      </c>
      <c r="G7" s="667" t="s">
        <v>6935</v>
      </c>
      <c r="H7" s="668" t="s">
        <v>6730</v>
      </c>
      <c r="I7" s="667" t="s">
        <v>6928</v>
      </c>
      <c r="J7" s="668" t="s">
        <v>6929</v>
      </c>
      <c r="K7" s="666">
        <v>1</v>
      </c>
      <c r="L7" s="666">
        <v>12</v>
      </c>
      <c r="M7" s="691" t="s">
        <v>6936</v>
      </c>
      <c r="N7" s="666">
        <v>1</v>
      </c>
      <c r="O7" s="666">
        <v>6</v>
      </c>
      <c r="P7" s="772" t="s">
        <v>3477</v>
      </c>
      <c r="Q7" s="666">
        <v>1</v>
      </c>
      <c r="R7" s="666">
        <v>12</v>
      </c>
      <c r="S7" s="669"/>
      <c r="T7" s="669"/>
      <c r="U7" s="669"/>
      <c r="V7" s="669"/>
      <c r="W7" s="669"/>
      <c r="X7" s="669"/>
      <c r="Y7" s="669"/>
      <c r="Z7" s="669"/>
    </row>
    <row r="8" spans="1:26" s="573" customFormat="1" ht="14.25" customHeight="1" x14ac:dyDescent="0.3">
      <c r="A8" s="665" t="s">
        <v>6921</v>
      </c>
      <c r="B8" s="666" t="s">
        <v>6922</v>
      </c>
      <c r="C8" s="666" t="s">
        <v>6923</v>
      </c>
      <c r="D8" s="665" t="s">
        <v>6924</v>
      </c>
      <c r="E8" s="737" t="s">
        <v>1744</v>
      </c>
      <c r="F8" s="666">
        <v>32989403</v>
      </c>
      <c r="G8" s="667" t="s">
        <v>6937</v>
      </c>
      <c r="H8" s="668" t="s">
        <v>6938</v>
      </c>
      <c r="I8" s="667" t="s">
        <v>6928</v>
      </c>
      <c r="J8" s="668" t="s">
        <v>6929</v>
      </c>
      <c r="K8" s="666">
        <v>1</v>
      </c>
      <c r="L8" s="666">
        <v>12</v>
      </c>
      <c r="M8" s="691" t="s">
        <v>6936</v>
      </c>
      <c r="N8" s="666">
        <v>1</v>
      </c>
      <c r="O8" s="666">
        <v>6</v>
      </c>
      <c r="P8" s="772" t="s">
        <v>3477</v>
      </c>
      <c r="Q8" s="666">
        <v>1</v>
      </c>
      <c r="R8" s="666">
        <v>12</v>
      </c>
      <c r="S8" s="669"/>
      <c r="T8" s="669"/>
      <c r="U8" s="669"/>
      <c r="V8" s="669"/>
      <c r="W8" s="669"/>
      <c r="X8" s="669"/>
      <c r="Y8" s="669"/>
      <c r="Z8" s="669"/>
    </row>
    <row r="9" spans="1:26" s="573" customFormat="1" ht="14.25" customHeight="1" x14ac:dyDescent="0.3">
      <c r="A9" s="665" t="s">
        <v>6921</v>
      </c>
      <c r="B9" s="666" t="s">
        <v>6922</v>
      </c>
      <c r="C9" s="666" t="s">
        <v>6923</v>
      </c>
      <c r="D9" s="665" t="s">
        <v>6924</v>
      </c>
      <c r="E9" s="737" t="s">
        <v>1744</v>
      </c>
      <c r="F9" s="666">
        <v>7198938</v>
      </c>
      <c r="G9" s="667" t="s">
        <v>6939</v>
      </c>
      <c r="H9" s="668"/>
      <c r="I9" s="667" t="s">
        <v>6928</v>
      </c>
      <c r="J9" s="668" t="s">
        <v>6929</v>
      </c>
      <c r="K9" s="666">
        <v>1</v>
      </c>
      <c r="L9" s="666">
        <v>7</v>
      </c>
      <c r="M9" s="691" t="s">
        <v>6940</v>
      </c>
      <c r="N9" s="666"/>
      <c r="O9" s="666"/>
      <c r="P9" s="772" t="s">
        <v>554</v>
      </c>
      <c r="Q9" s="666"/>
      <c r="R9" s="666"/>
      <c r="S9" s="669"/>
      <c r="T9" s="669"/>
      <c r="U9" s="669"/>
      <c r="V9" s="669"/>
      <c r="W9" s="669"/>
      <c r="X9" s="669"/>
      <c r="Y9" s="669"/>
      <c r="Z9" s="669"/>
    </row>
    <row r="10" spans="1:26" s="573" customFormat="1" ht="14.25" customHeight="1" x14ac:dyDescent="0.3">
      <c r="A10" s="665" t="s">
        <v>6921</v>
      </c>
      <c r="B10" s="666" t="s">
        <v>6922</v>
      </c>
      <c r="C10" s="666" t="s">
        <v>6923</v>
      </c>
      <c r="D10" s="665" t="s">
        <v>6924</v>
      </c>
      <c r="E10" s="737" t="s">
        <v>1744</v>
      </c>
      <c r="F10" s="666">
        <v>18168581</v>
      </c>
      <c r="G10" s="667" t="s">
        <v>6941</v>
      </c>
      <c r="H10" s="668" t="s">
        <v>6728</v>
      </c>
      <c r="I10" s="667" t="s">
        <v>6928</v>
      </c>
      <c r="J10" s="668" t="s">
        <v>6929</v>
      </c>
      <c r="K10" s="666">
        <v>1</v>
      </c>
      <c r="L10" s="666">
        <v>12</v>
      </c>
      <c r="M10" s="691" t="s">
        <v>6936</v>
      </c>
      <c r="N10" s="666">
        <v>1</v>
      </c>
      <c r="O10" s="666">
        <v>6</v>
      </c>
      <c r="P10" s="772" t="s">
        <v>3477</v>
      </c>
      <c r="Q10" s="666">
        <v>1</v>
      </c>
      <c r="R10" s="666">
        <v>12</v>
      </c>
      <c r="S10" s="669"/>
      <c r="T10" s="669"/>
      <c r="U10" s="669"/>
      <c r="V10" s="669"/>
      <c r="W10" s="669"/>
      <c r="X10" s="669"/>
      <c r="Y10" s="669"/>
      <c r="Z10" s="669"/>
    </row>
    <row r="11" spans="1:26" s="573" customFormat="1" ht="14.25" customHeight="1" x14ac:dyDescent="0.3">
      <c r="A11" s="665" t="s">
        <v>6921</v>
      </c>
      <c r="B11" s="666" t="s">
        <v>6922</v>
      </c>
      <c r="C11" s="666" t="s">
        <v>6923</v>
      </c>
      <c r="D11" s="665" t="s">
        <v>6924</v>
      </c>
      <c r="E11" s="737" t="s">
        <v>1744</v>
      </c>
      <c r="F11" s="666">
        <v>41419777</v>
      </c>
      <c r="G11" s="667" t="s">
        <v>6942</v>
      </c>
      <c r="H11" s="668" t="s">
        <v>6730</v>
      </c>
      <c r="I11" s="667" t="s">
        <v>6928</v>
      </c>
      <c r="J11" s="668" t="s">
        <v>6929</v>
      </c>
      <c r="K11" s="666">
        <v>1</v>
      </c>
      <c r="L11" s="666">
        <v>9</v>
      </c>
      <c r="M11" s="691" t="s">
        <v>6943</v>
      </c>
      <c r="N11" s="666">
        <v>1</v>
      </c>
      <c r="O11" s="666">
        <v>6</v>
      </c>
      <c r="P11" s="772" t="s">
        <v>3477</v>
      </c>
      <c r="Q11" s="666">
        <v>1</v>
      </c>
      <c r="R11" s="666">
        <v>12</v>
      </c>
      <c r="S11" s="669"/>
      <c r="T11" s="669"/>
      <c r="U11" s="669"/>
      <c r="V11" s="669"/>
      <c r="W11" s="669"/>
      <c r="X11" s="669"/>
      <c r="Y11" s="669"/>
      <c r="Z11" s="669"/>
    </row>
    <row r="12" spans="1:26" s="573" customFormat="1" ht="14.25" customHeight="1" x14ac:dyDescent="0.3">
      <c r="A12" s="665" t="s">
        <v>6921</v>
      </c>
      <c r="B12" s="666" t="s">
        <v>6922</v>
      </c>
      <c r="C12" s="666" t="s">
        <v>6923</v>
      </c>
      <c r="D12" s="665" t="s">
        <v>6924</v>
      </c>
      <c r="E12" s="737" t="s">
        <v>6944</v>
      </c>
      <c r="F12" s="666">
        <v>18181485</v>
      </c>
      <c r="G12" s="667" t="s">
        <v>6945</v>
      </c>
      <c r="H12" s="668" t="s">
        <v>6946</v>
      </c>
      <c r="I12" s="667" t="s">
        <v>6928</v>
      </c>
      <c r="J12" s="668" t="s">
        <v>6929</v>
      </c>
      <c r="K12" s="666">
        <v>1</v>
      </c>
      <c r="L12" s="666">
        <v>12</v>
      </c>
      <c r="M12" s="691" t="s">
        <v>6947</v>
      </c>
      <c r="N12" s="666">
        <v>1</v>
      </c>
      <c r="O12" s="666">
        <v>6</v>
      </c>
      <c r="P12" s="772" t="s">
        <v>3274</v>
      </c>
      <c r="Q12" s="666">
        <v>1</v>
      </c>
      <c r="R12" s="666">
        <v>12</v>
      </c>
      <c r="S12" s="669"/>
      <c r="T12" s="669"/>
      <c r="U12" s="669"/>
      <c r="V12" s="669"/>
      <c r="W12" s="669"/>
      <c r="X12" s="669"/>
      <c r="Y12" s="669"/>
      <c r="Z12" s="669"/>
    </row>
    <row r="13" spans="1:26" s="573" customFormat="1" ht="14.25" customHeight="1" x14ac:dyDescent="0.3">
      <c r="A13" s="665" t="s">
        <v>6921</v>
      </c>
      <c r="B13" s="666" t="s">
        <v>6922</v>
      </c>
      <c r="C13" s="666" t="s">
        <v>6923</v>
      </c>
      <c r="D13" s="665" t="s">
        <v>6924</v>
      </c>
      <c r="E13" s="737" t="s">
        <v>6944</v>
      </c>
      <c r="F13" s="666">
        <v>41420135</v>
      </c>
      <c r="G13" s="667" t="s">
        <v>6948</v>
      </c>
      <c r="H13" s="668" t="s">
        <v>6730</v>
      </c>
      <c r="I13" s="667" t="s">
        <v>6928</v>
      </c>
      <c r="J13" s="668" t="s">
        <v>6929</v>
      </c>
      <c r="K13" s="666">
        <v>1</v>
      </c>
      <c r="L13" s="666">
        <v>12</v>
      </c>
      <c r="M13" s="691" t="s">
        <v>6947</v>
      </c>
      <c r="N13" s="666">
        <v>1</v>
      </c>
      <c r="O13" s="666">
        <v>6</v>
      </c>
      <c r="P13" s="772" t="s">
        <v>3274</v>
      </c>
      <c r="Q13" s="666">
        <v>1</v>
      </c>
      <c r="R13" s="666">
        <v>12</v>
      </c>
      <c r="S13" s="669"/>
      <c r="T13" s="669"/>
      <c r="U13" s="669"/>
      <c r="V13" s="669"/>
      <c r="W13" s="669"/>
      <c r="X13" s="669"/>
      <c r="Y13" s="669"/>
      <c r="Z13" s="669"/>
    </row>
    <row r="14" spans="1:26" s="573" customFormat="1" ht="14.25" customHeight="1" x14ac:dyDescent="0.3">
      <c r="A14" s="665" t="s">
        <v>6921</v>
      </c>
      <c r="B14" s="666" t="s">
        <v>6922</v>
      </c>
      <c r="C14" s="666" t="s">
        <v>6923</v>
      </c>
      <c r="D14" s="665" t="s">
        <v>6924</v>
      </c>
      <c r="E14" s="737" t="s">
        <v>6944</v>
      </c>
      <c r="F14" s="666">
        <v>41398272</v>
      </c>
      <c r="G14" s="667" t="s">
        <v>6949</v>
      </c>
      <c r="H14" s="668" t="s">
        <v>6730</v>
      </c>
      <c r="I14" s="667" t="s">
        <v>6928</v>
      </c>
      <c r="J14" s="668" t="s">
        <v>6929</v>
      </c>
      <c r="K14" s="666">
        <v>1</v>
      </c>
      <c r="L14" s="666">
        <v>12</v>
      </c>
      <c r="M14" s="691" t="s">
        <v>6947</v>
      </c>
      <c r="N14" s="666">
        <v>1</v>
      </c>
      <c r="O14" s="666">
        <v>6</v>
      </c>
      <c r="P14" s="772" t="s">
        <v>6950</v>
      </c>
      <c r="Q14" s="666">
        <v>1</v>
      </c>
      <c r="R14" s="666">
        <v>12</v>
      </c>
      <c r="S14" s="669"/>
      <c r="T14" s="669"/>
      <c r="U14" s="669"/>
      <c r="V14" s="669"/>
      <c r="W14" s="669"/>
      <c r="X14" s="669"/>
      <c r="Y14" s="669"/>
      <c r="Z14" s="669"/>
    </row>
    <row r="15" spans="1:26" s="573" customFormat="1" ht="14.25" customHeight="1" x14ac:dyDescent="0.3">
      <c r="A15" s="665" t="s">
        <v>6921</v>
      </c>
      <c r="B15" s="666" t="s">
        <v>6922</v>
      </c>
      <c r="C15" s="666" t="s">
        <v>6923</v>
      </c>
      <c r="D15" s="665" t="s">
        <v>6924</v>
      </c>
      <c r="E15" s="737" t="s">
        <v>6944</v>
      </c>
      <c r="F15" s="666">
        <v>42653368</v>
      </c>
      <c r="G15" s="667" t="s">
        <v>6951</v>
      </c>
      <c r="H15" s="668" t="s">
        <v>6952</v>
      </c>
      <c r="I15" s="667" t="s">
        <v>6928</v>
      </c>
      <c r="J15" s="668" t="s">
        <v>6929</v>
      </c>
      <c r="K15" s="666">
        <v>1</v>
      </c>
      <c r="L15" s="666">
        <v>12</v>
      </c>
      <c r="M15" s="691" t="s">
        <v>6947</v>
      </c>
      <c r="N15" s="666">
        <v>1</v>
      </c>
      <c r="O15" s="666">
        <v>4</v>
      </c>
      <c r="P15" s="772" t="s">
        <v>4656</v>
      </c>
      <c r="Q15" s="666"/>
      <c r="R15" s="666"/>
      <c r="S15" s="669"/>
      <c r="T15" s="669"/>
      <c r="U15" s="669"/>
      <c r="V15" s="669"/>
      <c r="W15" s="669"/>
      <c r="X15" s="669"/>
      <c r="Y15" s="669"/>
      <c r="Z15" s="669"/>
    </row>
    <row r="16" spans="1:26" s="573" customFormat="1" ht="15" customHeight="1" x14ac:dyDescent="0.3">
      <c r="A16" s="665" t="s">
        <v>6921</v>
      </c>
      <c r="B16" s="666" t="s">
        <v>6922</v>
      </c>
      <c r="C16" s="666" t="s">
        <v>6923</v>
      </c>
      <c r="D16" s="665" t="s">
        <v>6924</v>
      </c>
      <c r="E16" s="737" t="s">
        <v>6944</v>
      </c>
      <c r="F16" s="666">
        <v>81723869</v>
      </c>
      <c r="G16" s="667" t="s">
        <v>6953</v>
      </c>
      <c r="H16" s="668" t="s">
        <v>6954</v>
      </c>
      <c r="I16" s="667" t="s">
        <v>6928</v>
      </c>
      <c r="J16" s="668" t="s">
        <v>6929</v>
      </c>
      <c r="K16" s="666">
        <v>1</v>
      </c>
      <c r="L16" s="666">
        <v>12</v>
      </c>
      <c r="M16" s="691" t="s">
        <v>6947</v>
      </c>
      <c r="N16" s="666">
        <v>1</v>
      </c>
      <c r="O16" s="666">
        <v>6</v>
      </c>
      <c r="P16" s="772" t="s">
        <v>3274</v>
      </c>
      <c r="Q16" s="666">
        <v>1</v>
      </c>
      <c r="R16" s="666">
        <v>12</v>
      </c>
      <c r="S16" s="669"/>
      <c r="T16" s="669"/>
      <c r="U16" s="669"/>
      <c r="V16" s="669"/>
      <c r="W16" s="669"/>
      <c r="X16" s="669"/>
      <c r="Y16" s="669"/>
      <c r="Z16" s="669"/>
    </row>
    <row r="17" spans="1:26" s="573" customFormat="1" ht="15" customHeight="1" x14ac:dyDescent="0.3">
      <c r="A17" s="665" t="s">
        <v>6921</v>
      </c>
      <c r="B17" s="666" t="s">
        <v>6922</v>
      </c>
      <c r="C17" s="666" t="s">
        <v>6923</v>
      </c>
      <c r="D17" s="665" t="s">
        <v>6924</v>
      </c>
      <c r="E17" s="737" t="s">
        <v>6944</v>
      </c>
      <c r="F17" s="666">
        <v>18198038</v>
      </c>
      <c r="G17" s="667" t="s">
        <v>6955</v>
      </c>
      <c r="H17" s="668" t="s">
        <v>6956</v>
      </c>
      <c r="I17" s="667" t="s">
        <v>6928</v>
      </c>
      <c r="J17" s="668" t="s">
        <v>6929</v>
      </c>
      <c r="K17" s="666"/>
      <c r="L17" s="666"/>
      <c r="M17" s="691"/>
      <c r="N17" s="666">
        <v>1</v>
      </c>
      <c r="O17" s="666">
        <v>4</v>
      </c>
      <c r="P17" s="772" t="s">
        <v>4457</v>
      </c>
      <c r="Q17" s="666"/>
      <c r="R17" s="666"/>
      <c r="S17" s="669"/>
      <c r="T17" s="669"/>
      <c r="U17" s="669"/>
      <c r="V17" s="669"/>
      <c r="W17" s="669"/>
      <c r="X17" s="669"/>
      <c r="Y17" s="669"/>
      <c r="Z17" s="669"/>
    </row>
    <row r="18" spans="1:26" s="573" customFormat="1" ht="16.5" customHeight="1" x14ac:dyDescent="0.3">
      <c r="A18" s="665" t="s">
        <v>6921</v>
      </c>
      <c r="B18" s="666" t="s">
        <v>6922</v>
      </c>
      <c r="C18" s="666" t="s">
        <v>6923</v>
      </c>
      <c r="D18" s="665" t="s">
        <v>6924</v>
      </c>
      <c r="E18" s="737" t="s">
        <v>6944</v>
      </c>
      <c r="F18" s="666">
        <v>17920830</v>
      </c>
      <c r="G18" s="667" t="s">
        <v>6957</v>
      </c>
      <c r="H18" s="668" t="s">
        <v>6927</v>
      </c>
      <c r="I18" s="667" t="s">
        <v>6928</v>
      </c>
      <c r="J18" s="668" t="s">
        <v>6929</v>
      </c>
      <c r="K18" s="666"/>
      <c r="L18" s="666"/>
      <c r="M18" s="691"/>
      <c r="N18" s="666">
        <v>1</v>
      </c>
      <c r="O18" s="666">
        <v>3</v>
      </c>
      <c r="P18" s="772" t="s">
        <v>6958</v>
      </c>
      <c r="Q18" s="666"/>
      <c r="R18" s="666"/>
      <c r="S18" s="669"/>
      <c r="T18" s="669"/>
      <c r="U18" s="669"/>
      <c r="V18" s="669"/>
      <c r="W18" s="669"/>
      <c r="X18" s="669"/>
      <c r="Y18" s="669"/>
      <c r="Z18" s="669"/>
    </row>
    <row r="19" spans="1:26" s="573" customFormat="1" ht="16.5" customHeight="1" x14ac:dyDescent="0.3">
      <c r="A19" s="665" t="s">
        <v>6921</v>
      </c>
      <c r="B19" s="666" t="s">
        <v>6922</v>
      </c>
      <c r="C19" s="666" t="s">
        <v>6923</v>
      </c>
      <c r="D19" s="665" t="s">
        <v>6924</v>
      </c>
      <c r="E19" s="737" t="s">
        <v>6944</v>
      </c>
      <c r="F19" s="666">
        <v>17875429</v>
      </c>
      <c r="G19" s="667" t="s">
        <v>6959</v>
      </c>
      <c r="H19" s="668" t="s">
        <v>6960</v>
      </c>
      <c r="I19" s="667" t="s">
        <v>6928</v>
      </c>
      <c r="J19" s="668" t="s">
        <v>6929</v>
      </c>
      <c r="K19" s="666">
        <v>1</v>
      </c>
      <c r="L19" s="666">
        <v>12</v>
      </c>
      <c r="M19" s="691" t="s">
        <v>6947</v>
      </c>
      <c r="N19" s="666">
        <v>1</v>
      </c>
      <c r="O19" s="666">
        <v>6</v>
      </c>
      <c r="P19" s="772" t="s">
        <v>3274</v>
      </c>
      <c r="Q19" s="666">
        <v>1</v>
      </c>
      <c r="R19" s="666">
        <v>12</v>
      </c>
      <c r="S19" s="669"/>
      <c r="T19" s="669"/>
      <c r="U19" s="669"/>
      <c r="V19" s="669"/>
      <c r="W19" s="669"/>
      <c r="X19" s="669"/>
      <c r="Y19" s="669"/>
      <c r="Z19" s="669"/>
    </row>
    <row r="20" spans="1:26" s="573" customFormat="1" ht="16.5" customHeight="1" x14ac:dyDescent="0.3">
      <c r="A20" s="665" t="s">
        <v>6921</v>
      </c>
      <c r="B20" s="666" t="s">
        <v>6922</v>
      </c>
      <c r="C20" s="666" t="s">
        <v>6923</v>
      </c>
      <c r="D20" s="665" t="s">
        <v>6924</v>
      </c>
      <c r="E20" s="737" t="s">
        <v>6944</v>
      </c>
      <c r="F20" s="666">
        <v>18134357</v>
      </c>
      <c r="G20" s="667" t="s">
        <v>6961</v>
      </c>
      <c r="H20" s="668" t="s">
        <v>554</v>
      </c>
      <c r="I20" s="667" t="s">
        <v>6928</v>
      </c>
      <c r="J20" s="668" t="s">
        <v>6929</v>
      </c>
      <c r="K20" s="666"/>
      <c r="L20" s="666"/>
      <c r="M20" s="691"/>
      <c r="N20" s="666">
        <v>1</v>
      </c>
      <c r="O20" s="666">
        <v>2</v>
      </c>
      <c r="P20" s="772" t="s">
        <v>6962</v>
      </c>
      <c r="Q20" s="666"/>
      <c r="R20" s="666"/>
      <c r="S20" s="669"/>
      <c r="T20" s="669"/>
      <c r="U20" s="669"/>
      <c r="V20" s="669"/>
      <c r="W20" s="669"/>
      <c r="X20" s="669"/>
      <c r="Y20" s="669"/>
      <c r="Z20" s="669"/>
    </row>
    <row r="21" spans="1:26" s="573" customFormat="1" ht="16.5" customHeight="1" x14ac:dyDescent="0.3">
      <c r="A21" s="665" t="s">
        <v>6921</v>
      </c>
      <c r="B21" s="666" t="s">
        <v>6922</v>
      </c>
      <c r="C21" s="666" t="s">
        <v>6923</v>
      </c>
      <c r="D21" s="665" t="s">
        <v>6924</v>
      </c>
      <c r="E21" s="737" t="s">
        <v>6963</v>
      </c>
      <c r="F21" s="666">
        <v>2897493</v>
      </c>
      <c r="G21" s="667" t="s">
        <v>6964</v>
      </c>
      <c r="H21" s="668" t="s">
        <v>6965</v>
      </c>
      <c r="I21" s="667" t="s">
        <v>6928</v>
      </c>
      <c r="J21" s="668" t="s">
        <v>6929</v>
      </c>
      <c r="K21" s="666">
        <v>1</v>
      </c>
      <c r="L21" s="666">
        <v>12</v>
      </c>
      <c r="M21" s="691" t="s">
        <v>6966</v>
      </c>
      <c r="N21" s="666">
        <v>1</v>
      </c>
      <c r="O21" s="666">
        <v>6</v>
      </c>
      <c r="P21" s="772" t="s">
        <v>4007</v>
      </c>
      <c r="Q21" s="666">
        <v>1</v>
      </c>
      <c r="R21" s="666">
        <v>12</v>
      </c>
      <c r="S21" s="669"/>
      <c r="T21" s="669"/>
      <c r="U21" s="669"/>
      <c r="V21" s="669"/>
      <c r="W21" s="669"/>
      <c r="X21" s="669"/>
      <c r="Y21" s="669"/>
      <c r="Z21" s="669"/>
    </row>
    <row r="22" spans="1:26" s="573" customFormat="1" ht="16.5" customHeight="1" x14ac:dyDescent="0.3">
      <c r="A22" s="665" t="s">
        <v>6921</v>
      </c>
      <c r="B22" s="666" t="s">
        <v>6922</v>
      </c>
      <c r="C22" s="666" t="s">
        <v>6923</v>
      </c>
      <c r="D22" s="665" t="s">
        <v>6924</v>
      </c>
      <c r="E22" s="737" t="s">
        <v>6963</v>
      </c>
      <c r="F22" s="666">
        <v>40210399</v>
      </c>
      <c r="G22" s="667" t="s">
        <v>6967</v>
      </c>
      <c r="H22" s="668" t="s">
        <v>6968</v>
      </c>
      <c r="I22" s="667" t="s">
        <v>6928</v>
      </c>
      <c r="J22" s="668" t="s">
        <v>6929</v>
      </c>
      <c r="K22" s="666">
        <v>1</v>
      </c>
      <c r="L22" s="666">
        <v>12</v>
      </c>
      <c r="M22" s="691" t="s">
        <v>6966</v>
      </c>
      <c r="N22" s="666">
        <v>1</v>
      </c>
      <c r="O22" s="666">
        <v>6</v>
      </c>
      <c r="P22" s="772" t="s">
        <v>4007</v>
      </c>
      <c r="Q22" s="666">
        <v>1</v>
      </c>
      <c r="R22" s="666">
        <v>12</v>
      </c>
      <c r="S22" s="669"/>
      <c r="T22" s="669"/>
      <c r="U22" s="669"/>
      <c r="V22" s="669"/>
      <c r="W22" s="669"/>
      <c r="X22" s="669"/>
      <c r="Y22" s="669"/>
      <c r="Z22" s="669"/>
    </row>
    <row r="23" spans="1:26" s="573" customFormat="1" ht="16.5" customHeight="1" x14ac:dyDescent="0.3">
      <c r="A23" s="665" t="s">
        <v>6921</v>
      </c>
      <c r="B23" s="666" t="s">
        <v>6969</v>
      </c>
      <c r="C23" s="666" t="s">
        <v>6923</v>
      </c>
      <c r="D23" s="665" t="s">
        <v>6924</v>
      </c>
      <c r="E23" s="737" t="s">
        <v>4266</v>
      </c>
      <c r="F23" s="666">
        <v>46515646</v>
      </c>
      <c r="G23" s="667" t="s">
        <v>6970</v>
      </c>
      <c r="H23" s="668" t="s">
        <v>6971</v>
      </c>
      <c r="I23" s="667" t="s">
        <v>6928</v>
      </c>
      <c r="J23" s="668" t="s">
        <v>6929</v>
      </c>
      <c r="K23" s="666"/>
      <c r="L23" s="666"/>
      <c r="M23" s="691"/>
      <c r="N23" s="666">
        <v>1</v>
      </c>
      <c r="O23" s="666">
        <v>2</v>
      </c>
      <c r="P23" s="772" t="s">
        <v>6972</v>
      </c>
      <c r="Q23" s="666"/>
      <c r="R23" s="666"/>
      <c r="S23" s="669"/>
      <c r="T23" s="669"/>
      <c r="U23" s="669"/>
      <c r="V23" s="669"/>
      <c r="W23" s="669"/>
      <c r="X23" s="669"/>
      <c r="Y23" s="669"/>
      <c r="Z23" s="669"/>
    </row>
    <row r="24" spans="1:26" s="573" customFormat="1" ht="16.5" customHeight="1" x14ac:dyDescent="0.3">
      <c r="A24" s="665" t="s">
        <v>6921</v>
      </c>
      <c r="B24" s="666" t="s">
        <v>6922</v>
      </c>
      <c r="C24" s="666" t="s">
        <v>6923</v>
      </c>
      <c r="D24" s="665" t="s">
        <v>6924</v>
      </c>
      <c r="E24" s="737" t="s">
        <v>4266</v>
      </c>
      <c r="F24" s="666">
        <v>17904706</v>
      </c>
      <c r="G24" s="667" t="s">
        <v>6973</v>
      </c>
      <c r="H24" s="668" t="s">
        <v>6974</v>
      </c>
      <c r="I24" s="667" t="s">
        <v>6928</v>
      </c>
      <c r="J24" s="668" t="s">
        <v>6929</v>
      </c>
      <c r="K24" s="666">
        <v>1</v>
      </c>
      <c r="L24" s="666">
        <v>12</v>
      </c>
      <c r="M24" s="691" t="s">
        <v>6975</v>
      </c>
      <c r="N24" s="666">
        <v>1</v>
      </c>
      <c r="O24" s="666">
        <v>6</v>
      </c>
      <c r="P24" s="772" t="s">
        <v>4329</v>
      </c>
      <c r="Q24" s="666">
        <v>1</v>
      </c>
      <c r="R24" s="666">
        <v>12</v>
      </c>
      <c r="S24" s="669"/>
      <c r="T24" s="669"/>
      <c r="U24" s="669"/>
      <c r="V24" s="669"/>
      <c r="W24" s="669"/>
      <c r="X24" s="669"/>
      <c r="Y24" s="669"/>
      <c r="Z24" s="669"/>
    </row>
    <row r="25" spans="1:26" s="573" customFormat="1" ht="16.5" customHeight="1" x14ac:dyDescent="0.3">
      <c r="A25" s="665" t="s">
        <v>6921</v>
      </c>
      <c r="B25" s="666" t="s">
        <v>6922</v>
      </c>
      <c r="C25" s="666" t="s">
        <v>6923</v>
      </c>
      <c r="D25" s="665" t="s">
        <v>6924</v>
      </c>
      <c r="E25" s="737" t="s">
        <v>4266</v>
      </c>
      <c r="F25" s="666">
        <v>41556900</v>
      </c>
      <c r="G25" s="667" t="s">
        <v>6976</v>
      </c>
      <c r="H25" s="668" t="s">
        <v>6938</v>
      </c>
      <c r="I25" s="667" t="s">
        <v>6928</v>
      </c>
      <c r="J25" s="668" t="s">
        <v>6929</v>
      </c>
      <c r="K25" s="666">
        <v>1</v>
      </c>
      <c r="L25" s="666">
        <v>12</v>
      </c>
      <c r="M25" s="691" t="s">
        <v>6975</v>
      </c>
      <c r="N25" s="666">
        <v>1</v>
      </c>
      <c r="O25" s="666">
        <v>6</v>
      </c>
      <c r="P25" s="772" t="s">
        <v>4329</v>
      </c>
      <c r="Q25" s="666">
        <v>1</v>
      </c>
      <c r="R25" s="666">
        <v>12</v>
      </c>
      <c r="S25" s="669"/>
      <c r="T25" s="669"/>
      <c r="U25" s="669"/>
      <c r="V25" s="669"/>
      <c r="W25" s="669"/>
      <c r="X25" s="669"/>
      <c r="Y25" s="669"/>
      <c r="Z25" s="669"/>
    </row>
    <row r="26" spans="1:26" s="573" customFormat="1" ht="16.5" customHeight="1" x14ac:dyDescent="0.3">
      <c r="A26" s="665" t="s">
        <v>6921</v>
      </c>
      <c r="B26" s="666" t="s">
        <v>6922</v>
      </c>
      <c r="C26" s="666" t="s">
        <v>6923</v>
      </c>
      <c r="D26" s="665" t="s">
        <v>6924</v>
      </c>
      <c r="E26" s="737" t="s">
        <v>4266</v>
      </c>
      <c r="F26" s="666">
        <v>18171572</v>
      </c>
      <c r="G26" s="667" t="s">
        <v>6977</v>
      </c>
      <c r="H26" s="668" t="s">
        <v>6960</v>
      </c>
      <c r="I26" s="667" t="s">
        <v>6928</v>
      </c>
      <c r="J26" s="668" t="s">
        <v>6929</v>
      </c>
      <c r="K26" s="666">
        <v>1</v>
      </c>
      <c r="L26" s="666">
        <v>10</v>
      </c>
      <c r="M26" s="691" t="s">
        <v>6978</v>
      </c>
      <c r="N26" s="666">
        <v>1</v>
      </c>
      <c r="O26" s="666">
        <v>4</v>
      </c>
      <c r="P26" s="772" t="s">
        <v>3153</v>
      </c>
      <c r="Q26" s="666"/>
      <c r="R26" s="666"/>
      <c r="S26" s="669"/>
      <c r="T26" s="669"/>
      <c r="U26" s="669"/>
      <c r="V26" s="669"/>
      <c r="W26" s="669"/>
      <c r="X26" s="669"/>
      <c r="Y26" s="669"/>
      <c r="Z26" s="669"/>
    </row>
    <row r="27" spans="1:26" s="573" customFormat="1" ht="16.5" customHeight="1" x14ac:dyDescent="0.3">
      <c r="A27" s="665" t="s">
        <v>6921</v>
      </c>
      <c r="B27" s="666" t="s">
        <v>6922</v>
      </c>
      <c r="C27" s="666" t="s">
        <v>6923</v>
      </c>
      <c r="D27" s="665" t="s">
        <v>6924</v>
      </c>
      <c r="E27" s="737" t="s">
        <v>6979</v>
      </c>
      <c r="F27" s="666">
        <v>43675809</v>
      </c>
      <c r="G27" s="667" t="s">
        <v>6980</v>
      </c>
      <c r="H27" s="668" t="s">
        <v>6981</v>
      </c>
      <c r="I27" s="667" t="s">
        <v>6928</v>
      </c>
      <c r="J27" s="668" t="s">
        <v>6929</v>
      </c>
      <c r="K27" s="666">
        <v>1</v>
      </c>
      <c r="L27" s="666">
        <v>12</v>
      </c>
      <c r="M27" s="691" t="s">
        <v>6982</v>
      </c>
      <c r="N27" s="666">
        <v>1</v>
      </c>
      <c r="O27" s="666">
        <v>6</v>
      </c>
      <c r="P27" s="772" t="s">
        <v>6983</v>
      </c>
      <c r="Q27" s="666">
        <v>1</v>
      </c>
      <c r="R27" s="666">
        <v>12</v>
      </c>
      <c r="S27" s="669"/>
      <c r="T27" s="669"/>
      <c r="U27" s="669"/>
      <c r="V27" s="669"/>
      <c r="W27" s="669"/>
      <c r="X27" s="669"/>
      <c r="Y27" s="669"/>
      <c r="Z27" s="669"/>
    </row>
    <row r="28" spans="1:26" s="573" customFormat="1" ht="16.5" customHeight="1" x14ac:dyDescent="0.3">
      <c r="A28" s="665" t="s">
        <v>6921</v>
      </c>
      <c r="B28" s="666" t="s">
        <v>6922</v>
      </c>
      <c r="C28" s="666" t="s">
        <v>6923</v>
      </c>
      <c r="D28" s="665" t="s">
        <v>6924</v>
      </c>
      <c r="E28" s="737" t="s">
        <v>6892</v>
      </c>
      <c r="F28" s="666">
        <v>18166031</v>
      </c>
      <c r="G28" s="667" t="s">
        <v>6984</v>
      </c>
      <c r="H28" s="668" t="s">
        <v>6985</v>
      </c>
      <c r="I28" s="667" t="s">
        <v>6928</v>
      </c>
      <c r="J28" s="668" t="s">
        <v>6929</v>
      </c>
      <c r="K28" s="666">
        <v>1</v>
      </c>
      <c r="L28" s="666">
        <v>12</v>
      </c>
      <c r="M28" s="691" t="s">
        <v>6986</v>
      </c>
      <c r="N28" s="666">
        <v>1</v>
      </c>
      <c r="O28" s="666">
        <v>6</v>
      </c>
      <c r="P28" s="772" t="s">
        <v>1324</v>
      </c>
      <c r="Q28" s="666">
        <v>1</v>
      </c>
      <c r="R28" s="666">
        <v>12</v>
      </c>
      <c r="S28" s="669"/>
      <c r="T28" s="669"/>
      <c r="U28" s="669"/>
      <c r="V28" s="669"/>
      <c r="W28" s="669"/>
      <c r="X28" s="669"/>
      <c r="Y28" s="669"/>
      <c r="Z28" s="669"/>
    </row>
    <row r="29" spans="1:26" s="573" customFormat="1" ht="16.5" customHeight="1" x14ac:dyDescent="0.3">
      <c r="A29" s="665" t="s">
        <v>6921</v>
      </c>
      <c r="B29" s="666" t="s">
        <v>6969</v>
      </c>
      <c r="C29" s="666" t="s">
        <v>6923</v>
      </c>
      <c r="D29" s="665" t="s">
        <v>6924</v>
      </c>
      <c r="E29" s="737" t="s">
        <v>5067</v>
      </c>
      <c r="F29" s="666">
        <v>40994650</v>
      </c>
      <c r="G29" s="667" t="s">
        <v>6987</v>
      </c>
      <c r="H29" s="668" t="s">
        <v>6985</v>
      </c>
      <c r="I29" s="667" t="s">
        <v>6928</v>
      </c>
      <c r="J29" s="668" t="s">
        <v>6929</v>
      </c>
      <c r="K29" s="666">
        <v>1</v>
      </c>
      <c r="L29" s="666">
        <v>12</v>
      </c>
      <c r="M29" s="691" t="s">
        <v>6988</v>
      </c>
      <c r="N29" s="666">
        <v>1</v>
      </c>
      <c r="O29" s="666">
        <v>6</v>
      </c>
      <c r="P29" s="772" t="s">
        <v>6989</v>
      </c>
      <c r="Q29" s="666">
        <v>1</v>
      </c>
      <c r="R29" s="666">
        <v>12</v>
      </c>
      <c r="S29" s="669"/>
      <c r="T29" s="669"/>
      <c r="U29" s="669"/>
      <c r="V29" s="669"/>
      <c r="W29" s="669"/>
      <c r="X29" s="669"/>
      <c r="Y29" s="669"/>
      <c r="Z29" s="669"/>
    </row>
    <row r="30" spans="1:26" s="573" customFormat="1" ht="16.5" customHeight="1" x14ac:dyDescent="0.3">
      <c r="A30" s="665" t="s">
        <v>6921</v>
      </c>
      <c r="B30" s="666" t="s">
        <v>6969</v>
      </c>
      <c r="C30" s="666" t="s">
        <v>6923</v>
      </c>
      <c r="D30" s="665" t="s">
        <v>6924</v>
      </c>
      <c r="E30" s="737" t="s">
        <v>5067</v>
      </c>
      <c r="F30" s="666">
        <v>40316857</v>
      </c>
      <c r="G30" s="667" t="s">
        <v>6990</v>
      </c>
      <c r="H30" s="668" t="s">
        <v>6728</v>
      </c>
      <c r="I30" s="667" t="s">
        <v>6928</v>
      </c>
      <c r="J30" s="668" t="s">
        <v>6929</v>
      </c>
      <c r="K30" s="666"/>
      <c r="L30" s="666"/>
      <c r="M30" s="691"/>
      <c r="N30" s="666">
        <v>1</v>
      </c>
      <c r="O30" s="666">
        <v>5</v>
      </c>
      <c r="P30" s="772" t="s">
        <v>6989</v>
      </c>
      <c r="Q30" s="666"/>
      <c r="R30" s="666"/>
      <c r="S30" s="669"/>
      <c r="T30" s="669"/>
      <c r="U30" s="669"/>
      <c r="V30" s="669"/>
      <c r="W30" s="669"/>
      <c r="X30" s="669"/>
      <c r="Y30" s="669"/>
      <c r="Z30" s="669"/>
    </row>
    <row r="31" spans="1:26" s="573" customFormat="1" ht="16.5" customHeight="1" x14ac:dyDescent="0.3">
      <c r="A31" s="665" t="s">
        <v>6921</v>
      </c>
      <c r="B31" s="666" t="s">
        <v>6922</v>
      </c>
      <c r="C31" s="666" t="s">
        <v>6923</v>
      </c>
      <c r="D31" s="665" t="s">
        <v>6924</v>
      </c>
      <c r="E31" s="737" t="s">
        <v>5067</v>
      </c>
      <c r="F31" s="666">
        <v>18089916</v>
      </c>
      <c r="G31" s="667" t="s">
        <v>6991</v>
      </c>
      <c r="H31" s="668" t="s">
        <v>6985</v>
      </c>
      <c r="I31" s="667" t="s">
        <v>6928</v>
      </c>
      <c r="J31" s="668" t="s">
        <v>6929</v>
      </c>
      <c r="K31" s="666">
        <v>1</v>
      </c>
      <c r="L31" s="666">
        <v>12</v>
      </c>
      <c r="M31" s="691" t="s">
        <v>6988</v>
      </c>
      <c r="N31" s="666">
        <v>1</v>
      </c>
      <c r="O31" s="666">
        <v>6</v>
      </c>
      <c r="P31" s="772" t="s">
        <v>6989</v>
      </c>
      <c r="Q31" s="666">
        <v>1</v>
      </c>
      <c r="R31" s="666">
        <v>12</v>
      </c>
      <c r="S31" s="669"/>
      <c r="T31" s="669"/>
      <c r="U31" s="669"/>
      <c r="V31" s="669"/>
      <c r="W31" s="669"/>
      <c r="X31" s="669"/>
      <c r="Y31" s="669"/>
      <c r="Z31" s="669"/>
    </row>
    <row r="32" spans="1:26" s="573" customFormat="1" ht="16.5" customHeight="1" x14ac:dyDescent="0.3">
      <c r="A32" s="665" t="s">
        <v>6921</v>
      </c>
      <c r="B32" s="666" t="s">
        <v>6922</v>
      </c>
      <c r="C32" s="666" t="s">
        <v>6923</v>
      </c>
      <c r="D32" s="665" t="s">
        <v>6924</v>
      </c>
      <c r="E32" s="737" t="s">
        <v>5067</v>
      </c>
      <c r="F32" s="666">
        <v>40796409</v>
      </c>
      <c r="G32" s="667" t="s">
        <v>6992</v>
      </c>
      <c r="H32" s="668" t="s">
        <v>6993</v>
      </c>
      <c r="I32" s="667" t="s">
        <v>6928</v>
      </c>
      <c r="J32" s="668" t="s">
        <v>6929</v>
      </c>
      <c r="K32" s="666">
        <v>1</v>
      </c>
      <c r="L32" s="666">
        <v>3</v>
      </c>
      <c r="M32" s="691" t="s">
        <v>6994</v>
      </c>
      <c r="N32" s="666"/>
      <c r="O32" s="666"/>
      <c r="P32" s="772" t="s">
        <v>554</v>
      </c>
      <c r="Q32" s="666"/>
      <c r="R32" s="666"/>
      <c r="S32" s="669"/>
      <c r="T32" s="669"/>
      <c r="U32" s="669"/>
      <c r="V32" s="669"/>
      <c r="W32" s="669"/>
      <c r="X32" s="669"/>
      <c r="Y32" s="669"/>
      <c r="Z32" s="669"/>
    </row>
    <row r="33" spans="1:26" s="573" customFormat="1" ht="16.5" customHeight="1" x14ac:dyDescent="0.3">
      <c r="A33" s="665" t="s">
        <v>6921</v>
      </c>
      <c r="B33" s="666" t="s">
        <v>6969</v>
      </c>
      <c r="C33" s="666" t="s">
        <v>6923</v>
      </c>
      <c r="D33" s="665" t="s">
        <v>6924</v>
      </c>
      <c r="E33" s="737" t="s">
        <v>5067</v>
      </c>
      <c r="F33" s="666">
        <v>18136852</v>
      </c>
      <c r="G33" s="667" t="s">
        <v>6995</v>
      </c>
      <c r="H33" s="668" t="s">
        <v>6996</v>
      </c>
      <c r="I33" s="667" t="s">
        <v>6928</v>
      </c>
      <c r="J33" s="668" t="s">
        <v>6929</v>
      </c>
      <c r="K33" s="666">
        <v>1</v>
      </c>
      <c r="L33" s="666">
        <v>6</v>
      </c>
      <c r="M33" s="691" t="s">
        <v>6997</v>
      </c>
      <c r="N33" s="666">
        <v>1</v>
      </c>
      <c r="O33" s="666">
        <v>6</v>
      </c>
      <c r="P33" s="772" t="s">
        <v>6998</v>
      </c>
      <c r="Q33" s="666">
        <v>1</v>
      </c>
      <c r="R33" s="666">
        <v>12</v>
      </c>
      <c r="S33" s="669"/>
      <c r="T33" s="669"/>
      <c r="U33" s="669"/>
      <c r="V33" s="669"/>
      <c r="W33" s="669"/>
      <c r="X33" s="669"/>
      <c r="Y33" s="669"/>
      <c r="Z33" s="669"/>
    </row>
    <row r="34" spans="1:26" s="573" customFormat="1" ht="16.5" customHeight="1" x14ac:dyDescent="0.3">
      <c r="A34" s="665" t="s">
        <v>6921</v>
      </c>
      <c r="B34" s="666" t="s">
        <v>6922</v>
      </c>
      <c r="C34" s="666" t="s">
        <v>6923</v>
      </c>
      <c r="D34" s="665" t="s">
        <v>6924</v>
      </c>
      <c r="E34" s="737" t="s">
        <v>5067</v>
      </c>
      <c r="F34" s="666">
        <v>40400687</v>
      </c>
      <c r="G34" s="667" t="s">
        <v>6999</v>
      </c>
      <c r="H34" s="668" t="s">
        <v>6730</v>
      </c>
      <c r="I34" s="667" t="s">
        <v>6928</v>
      </c>
      <c r="J34" s="668" t="s">
        <v>6929</v>
      </c>
      <c r="K34" s="666">
        <v>1</v>
      </c>
      <c r="L34" s="666">
        <v>12</v>
      </c>
      <c r="M34" s="691" t="s">
        <v>6988</v>
      </c>
      <c r="N34" s="666">
        <v>1</v>
      </c>
      <c r="O34" s="666">
        <v>5</v>
      </c>
      <c r="P34" s="772" t="s">
        <v>1316</v>
      </c>
      <c r="Q34" s="666"/>
      <c r="R34" s="666"/>
      <c r="S34" s="669"/>
      <c r="T34" s="669"/>
      <c r="U34" s="669"/>
      <c r="V34" s="669"/>
      <c r="W34" s="669"/>
      <c r="X34" s="669"/>
      <c r="Y34" s="669"/>
      <c r="Z34" s="669"/>
    </row>
    <row r="35" spans="1:26" s="573" customFormat="1" ht="16.5" customHeight="1" x14ac:dyDescent="0.3">
      <c r="A35" s="665" t="s">
        <v>6921</v>
      </c>
      <c r="B35" s="666" t="s">
        <v>6922</v>
      </c>
      <c r="C35" s="666" t="s">
        <v>6923</v>
      </c>
      <c r="D35" s="665" t="s">
        <v>6924</v>
      </c>
      <c r="E35" s="737" t="s">
        <v>5067</v>
      </c>
      <c r="F35" s="666">
        <v>18068802</v>
      </c>
      <c r="G35" s="667" t="s">
        <v>7000</v>
      </c>
      <c r="H35" s="668" t="s">
        <v>6720</v>
      </c>
      <c r="I35" s="667" t="s">
        <v>6928</v>
      </c>
      <c r="J35" s="668" t="s">
        <v>6929</v>
      </c>
      <c r="K35" s="666">
        <v>1</v>
      </c>
      <c r="L35" s="666">
        <v>12</v>
      </c>
      <c r="M35" s="691" t="s">
        <v>6988</v>
      </c>
      <c r="N35" s="666">
        <v>1</v>
      </c>
      <c r="O35" s="666">
        <v>6</v>
      </c>
      <c r="P35" s="772" t="s">
        <v>6989</v>
      </c>
      <c r="Q35" s="666">
        <v>1</v>
      </c>
      <c r="R35" s="666">
        <v>12</v>
      </c>
      <c r="S35" s="669"/>
      <c r="T35" s="669"/>
      <c r="U35" s="669"/>
      <c r="V35" s="669"/>
      <c r="W35" s="669"/>
      <c r="X35" s="669"/>
      <c r="Y35" s="669"/>
      <c r="Z35" s="669"/>
    </row>
    <row r="36" spans="1:26" s="573" customFormat="1" ht="16.5" customHeight="1" x14ac:dyDescent="0.3">
      <c r="A36" s="665" t="s">
        <v>6921</v>
      </c>
      <c r="B36" s="666" t="s">
        <v>6922</v>
      </c>
      <c r="C36" s="666" t="s">
        <v>6923</v>
      </c>
      <c r="D36" s="665" t="s">
        <v>6924</v>
      </c>
      <c r="E36" s="737" t="s">
        <v>5067</v>
      </c>
      <c r="F36" s="666">
        <v>17873842</v>
      </c>
      <c r="G36" s="667" t="s">
        <v>7001</v>
      </c>
      <c r="H36" s="668" t="s">
        <v>6946</v>
      </c>
      <c r="I36" s="667" t="s">
        <v>6928</v>
      </c>
      <c r="J36" s="668" t="s">
        <v>6929</v>
      </c>
      <c r="K36" s="666">
        <v>1</v>
      </c>
      <c r="L36" s="666">
        <v>12</v>
      </c>
      <c r="M36" s="691" t="s">
        <v>6988</v>
      </c>
      <c r="N36" s="666">
        <v>1</v>
      </c>
      <c r="O36" s="666">
        <v>6</v>
      </c>
      <c r="P36" s="772" t="s">
        <v>6989</v>
      </c>
      <c r="Q36" s="666">
        <v>1</v>
      </c>
      <c r="R36" s="666">
        <v>12</v>
      </c>
      <c r="S36" s="669"/>
      <c r="T36" s="669"/>
      <c r="U36" s="669"/>
      <c r="V36" s="669"/>
      <c r="W36" s="669"/>
      <c r="X36" s="669"/>
      <c r="Y36" s="669"/>
      <c r="Z36" s="669"/>
    </row>
    <row r="37" spans="1:26" s="573" customFormat="1" ht="12.75" customHeight="1" x14ac:dyDescent="0.3">
      <c r="A37" s="665" t="s">
        <v>6921</v>
      </c>
      <c r="B37" s="666" t="s">
        <v>6922</v>
      </c>
      <c r="C37" s="666" t="s">
        <v>6923</v>
      </c>
      <c r="D37" s="665" t="s">
        <v>6924</v>
      </c>
      <c r="E37" s="737" t="s">
        <v>1758</v>
      </c>
      <c r="F37" s="666">
        <v>40864567</v>
      </c>
      <c r="G37" s="667" t="s">
        <v>7002</v>
      </c>
      <c r="H37" s="668" t="s">
        <v>6985</v>
      </c>
      <c r="I37" s="667" t="s">
        <v>6928</v>
      </c>
      <c r="J37" s="668" t="s">
        <v>6929</v>
      </c>
      <c r="K37" s="666">
        <v>1</v>
      </c>
      <c r="L37" s="666">
        <v>12</v>
      </c>
      <c r="M37" s="691" t="s">
        <v>7003</v>
      </c>
      <c r="N37" s="666">
        <v>1</v>
      </c>
      <c r="O37" s="666">
        <v>6</v>
      </c>
      <c r="P37" s="772" t="s">
        <v>7004</v>
      </c>
      <c r="Q37" s="666">
        <v>1</v>
      </c>
      <c r="R37" s="666">
        <v>12</v>
      </c>
      <c r="S37" s="669"/>
      <c r="T37" s="669"/>
      <c r="U37" s="669"/>
      <c r="V37" s="669"/>
      <c r="W37" s="669"/>
      <c r="X37" s="669"/>
      <c r="Y37" s="669"/>
      <c r="Z37" s="669"/>
    </row>
    <row r="38" spans="1:26" s="573" customFormat="1" ht="12.75" customHeight="1" x14ac:dyDescent="0.3">
      <c r="A38" s="665" t="s">
        <v>6921</v>
      </c>
      <c r="B38" s="666" t="s">
        <v>6922</v>
      </c>
      <c r="C38" s="666" t="s">
        <v>6923</v>
      </c>
      <c r="D38" s="665" t="s">
        <v>6929</v>
      </c>
      <c r="E38" s="737" t="s">
        <v>4266</v>
      </c>
      <c r="F38" s="666">
        <v>20034951</v>
      </c>
      <c r="G38" s="667" t="s">
        <v>7005</v>
      </c>
      <c r="H38" s="668" t="s">
        <v>7006</v>
      </c>
      <c r="I38" s="667" t="s">
        <v>6928</v>
      </c>
      <c r="J38" s="668" t="s">
        <v>6929</v>
      </c>
      <c r="K38" s="666">
        <v>1</v>
      </c>
      <c r="L38" s="666">
        <v>12</v>
      </c>
      <c r="M38" s="691" t="s">
        <v>6975</v>
      </c>
      <c r="N38" s="666">
        <v>1</v>
      </c>
      <c r="O38" s="666">
        <v>6</v>
      </c>
      <c r="P38" s="772" t="s">
        <v>4329</v>
      </c>
      <c r="Q38" s="666">
        <v>1</v>
      </c>
      <c r="R38" s="666">
        <v>12</v>
      </c>
      <c r="S38" s="669"/>
      <c r="T38" s="669"/>
      <c r="U38" s="669"/>
      <c r="V38" s="669"/>
      <c r="W38" s="669"/>
      <c r="X38" s="669"/>
      <c r="Y38" s="669"/>
      <c r="Z38" s="669"/>
    </row>
    <row r="39" spans="1:26" s="573" customFormat="1" ht="12.75" customHeight="1" x14ac:dyDescent="0.3">
      <c r="A39" s="665" t="s">
        <v>6921</v>
      </c>
      <c r="B39" s="666" t="s">
        <v>6922</v>
      </c>
      <c r="C39" s="666" t="s">
        <v>6923</v>
      </c>
      <c r="D39" s="665" t="s">
        <v>6929</v>
      </c>
      <c r="E39" s="737" t="s">
        <v>7007</v>
      </c>
      <c r="F39" s="666">
        <v>18080159</v>
      </c>
      <c r="G39" s="667" t="s">
        <v>7008</v>
      </c>
      <c r="H39" s="668" t="s">
        <v>7009</v>
      </c>
      <c r="I39" s="667" t="s">
        <v>6928</v>
      </c>
      <c r="J39" s="668" t="s">
        <v>6929</v>
      </c>
      <c r="K39" s="666">
        <v>1</v>
      </c>
      <c r="L39" s="666">
        <v>12</v>
      </c>
      <c r="M39" s="691" t="s">
        <v>7010</v>
      </c>
      <c r="N39" s="666">
        <v>1</v>
      </c>
      <c r="O39" s="666">
        <v>6</v>
      </c>
      <c r="P39" s="772" t="s">
        <v>7011</v>
      </c>
      <c r="Q39" s="666">
        <v>1</v>
      </c>
      <c r="R39" s="666">
        <v>12</v>
      </c>
      <c r="S39" s="669"/>
      <c r="T39" s="669"/>
      <c r="U39" s="669"/>
      <c r="V39" s="669"/>
      <c r="W39" s="669"/>
      <c r="X39" s="669"/>
      <c r="Y39" s="669"/>
      <c r="Z39" s="669"/>
    </row>
    <row r="40" spans="1:26" s="573" customFormat="1" ht="12.75" customHeight="1" x14ac:dyDescent="0.3">
      <c r="A40" s="665" t="s">
        <v>6921</v>
      </c>
      <c r="B40" s="666" t="s">
        <v>6922</v>
      </c>
      <c r="C40" s="666" t="s">
        <v>6923</v>
      </c>
      <c r="D40" s="665" t="s">
        <v>6929</v>
      </c>
      <c r="E40" s="737" t="s">
        <v>7007</v>
      </c>
      <c r="F40" s="666">
        <v>44059561</v>
      </c>
      <c r="G40" s="667" t="s">
        <v>7012</v>
      </c>
      <c r="H40" s="668" t="s">
        <v>6720</v>
      </c>
      <c r="I40" s="667" t="s">
        <v>6928</v>
      </c>
      <c r="J40" s="668" t="s">
        <v>6929</v>
      </c>
      <c r="K40" s="666">
        <v>1</v>
      </c>
      <c r="L40" s="666">
        <v>12</v>
      </c>
      <c r="M40" s="691" t="s">
        <v>7013</v>
      </c>
      <c r="N40" s="666">
        <v>1</v>
      </c>
      <c r="O40" s="666">
        <v>6</v>
      </c>
      <c r="P40" s="772" t="s">
        <v>7011</v>
      </c>
      <c r="Q40" s="666">
        <v>1</v>
      </c>
      <c r="R40" s="666">
        <v>12</v>
      </c>
      <c r="S40" s="669"/>
      <c r="T40" s="669"/>
      <c r="U40" s="669"/>
      <c r="V40" s="669"/>
      <c r="W40" s="669"/>
      <c r="X40" s="669"/>
      <c r="Y40" s="669"/>
      <c r="Z40" s="669"/>
    </row>
    <row r="41" spans="1:26" s="573" customFormat="1" ht="12.75" customHeight="1" x14ac:dyDescent="0.3">
      <c r="A41" s="665" t="s">
        <v>6921</v>
      </c>
      <c r="B41" s="666" t="s">
        <v>6922</v>
      </c>
      <c r="C41" s="666" t="s">
        <v>6923</v>
      </c>
      <c r="D41" s="665" t="s">
        <v>6929</v>
      </c>
      <c r="E41" s="737" t="s">
        <v>7007</v>
      </c>
      <c r="F41" s="666">
        <v>18100776</v>
      </c>
      <c r="G41" s="667" t="s">
        <v>7014</v>
      </c>
      <c r="H41" s="668" t="s">
        <v>6960</v>
      </c>
      <c r="I41" s="667" t="s">
        <v>6928</v>
      </c>
      <c r="J41" s="668" t="s">
        <v>6929</v>
      </c>
      <c r="K41" s="666">
        <v>1</v>
      </c>
      <c r="L41" s="666">
        <v>12</v>
      </c>
      <c r="M41" s="691" t="s">
        <v>7010</v>
      </c>
      <c r="N41" s="666">
        <v>1</v>
      </c>
      <c r="O41" s="666">
        <v>6</v>
      </c>
      <c r="P41" s="772" t="s">
        <v>7011</v>
      </c>
      <c r="Q41" s="666">
        <v>1</v>
      </c>
      <c r="R41" s="666">
        <v>12</v>
      </c>
      <c r="S41" s="669"/>
      <c r="T41" s="669"/>
      <c r="U41" s="669"/>
      <c r="V41" s="669"/>
      <c r="W41" s="669"/>
      <c r="X41" s="669"/>
      <c r="Y41" s="669"/>
      <c r="Z41" s="669"/>
    </row>
    <row r="42" spans="1:26" s="499" customFormat="1" ht="12.75" customHeight="1" x14ac:dyDescent="0.2">
      <c r="A42" s="665" t="s">
        <v>6921</v>
      </c>
      <c r="B42" s="666" t="s">
        <v>6922</v>
      </c>
      <c r="C42" s="666" t="s">
        <v>6923</v>
      </c>
      <c r="D42" s="665" t="s">
        <v>6929</v>
      </c>
      <c r="E42" s="737" t="s">
        <v>7007</v>
      </c>
      <c r="F42" s="666">
        <v>41394457</v>
      </c>
      <c r="G42" s="667" t="s">
        <v>7015</v>
      </c>
      <c r="H42" s="668" t="s">
        <v>6712</v>
      </c>
      <c r="I42" s="667" t="s">
        <v>6928</v>
      </c>
      <c r="J42" s="668" t="s">
        <v>6929</v>
      </c>
      <c r="K42" s="666">
        <v>1</v>
      </c>
      <c r="L42" s="666">
        <v>12</v>
      </c>
      <c r="M42" s="691" t="s">
        <v>7016</v>
      </c>
      <c r="N42" s="666">
        <v>1</v>
      </c>
      <c r="O42" s="666">
        <v>6</v>
      </c>
      <c r="P42" s="772" t="s">
        <v>7011</v>
      </c>
      <c r="Q42" s="666">
        <v>1</v>
      </c>
      <c r="R42" s="666">
        <v>12</v>
      </c>
    </row>
    <row r="43" spans="1:26" s="499" customFormat="1" ht="12.75" x14ac:dyDescent="0.2">
      <c r="A43" s="665" t="s">
        <v>6921</v>
      </c>
      <c r="B43" s="666" t="s">
        <v>6922</v>
      </c>
      <c r="C43" s="666" t="s">
        <v>6923</v>
      </c>
      <c r="D43" s="665" t="s">
        <v>6929</v>
      </c>
      <c r="E43" s="737" t="s">
        <v>6979</v>
      </c>
      <c r="F43" s="666">
        <v>44079790</v>
      </c>
      <c r="G43" s="667" t="s">
        <v>7017</v>
      </c>
      <c r="H43" s="668" t="s">
        <v>6730</v>
      </c>
      <c r="I43" s="667" t="s">
        <v>6928</v>
      </c>
      <c r="J43" s="668" t="s">
        <v>6929</v>
      </c>
      <c r="K43" s="666">
        <v>1</v>
      </c>
      <c r="L43" s="666">
        <v>12</v>
      </c>
      <c r="M43" s="691" t="s">
        <v>6982</v>
      </c>
      <c r="N43" s="666">
        <v>1</v>
      </c>
      <c r="O43" s="666">
        <v>6</v>
      </c>
      <c r="P43" s="772" t="s">
        <v>1269</v>
      </c>
      <c r="Q43" s="666">
        <v>1</v>
      </c>
      <c r="R43" s="666">
        <v>12</v>
      </c>
    </row>
    <row r="44" spans="1:26" s="499" customFormat="1" ht="12.75" x14ac:dyDescent="0.2">
      <c r="A44" s="665" t="s">
        <v>6921</v>
      </c>
      <c r="B44" s="666" t="s">
        <v>6922</v>
      </c>
      <c r="C44" s="666" t="s">
        <v>6923</v>
      </c>
      <c r="D44" s="665" t="s">
        <v>6929</v>
      </c>
      <c r="E44" s="737" t="s">
        <v>6979</v>
      </c>
      <c r="F44" s="666">
        <v>28062483</v>
      </c>
      <c r="G44" s="667" t="s">
        <v>7018</v>
      </c>
      <c r="H44" s="668" t="s">
        <v>6720</v>
      </c>
      <c r="I44" s="667" t="s">
        <v>6928</v>
      </c>
      <c r="J44" s="668" t="s">
        <v>6929</v>
      </c>
      <c r="K44" s="666">
        <v>1</v>
      </c>
      <c r="L44" s="666">
        <v>12</v>
      </c>
      <c r="M44" s="691" t="s">
        <v>6982</v>
      </c>
      <c r="N44" s="666">
        <v>1</v>
      </c>
      <c r="O44" s="666">
        <v>6</v>
      </c>
      <c r="P44" s="772" t="s">
        <v>1269</v>
      </c>
      <c r="Q44" s="666">
        <v>1</v>
      </c>
      <c r="R44" s="666">
        <v>12</v>
      </c>
    </row>
    <row r="45" spans="1:26" s="499" customFormat="1" ht="12.75" x14ac:dyDescent="0.2">
      <c r="A45" s="665" t="s">
        <v>6921</v>
      </c>
      <c r="B45" s="666" t="s">
        <v>6922</v>
      </c>
      <c r="C45" s="666" t="s">
        <v>6923</v>
      </c>
      <c r="D45" s="665" t="s">
        <v>6929</v>
      </c>
      <c r="E45" s="737" t="s">
        <v>6979</v>
      </c>
      <c r="F45" s="666">
        <v>41508130</v>
      </c>
      <c r="G45" s="667" t="s">
        <v>7019</v>
      </c>
      <c r="H45" s="668" t="s">
        <v>7020</v>
      </c>
      <c r="I45" s="667" t="s">
        <v>6928</v>
      </c>
      <c r="J45" s="668" t="s">
        <v>6929</v>
      </c>
      <c r="K45" s="666">
        <v>1</v>
      </c>
      <c r="L45" s="666">
        <v>12</v>
      </c>
      <c r="M45" s="691" t="s">
        <v>6982</v>
      </c>
      <c r="N45" s="666">
        <v>1</v>
      </c>
      <c r="O45" s="666">
        <v>6</v>
      </c>
      <c r="P45" s="772" t="s">
        <v>1269</v>
      </c>
      <c r="Q45" s="666">
        <v>1</v>
      </c>
      <c r="R45" s="666">
        <v>12</v>
      </c>
    </row>
    <row r="46" spans="1:26" s="499" customFormat="1" ht="12.75" x14ac:dyDescent="0.2">
      <c r="A46" s="665" t="s">
        <v>6921</v>
      </c>
      <c r="B46" s="666" t="s">
        <v>6922</v>
      </c>
      <c r="C46" s="666" t="s">
        <v>6923</v>
      </c>
      <c r="D46" s="665" t="s">
        <v>6929</v>
      </c>
      <c r="E46" s="737" t="s">
        <v>6979</v>
      </c>
      <c r="F46" s="666">
        <v>43616751</v>
      </c>
      <c r="G46" s="667" t="s">
        <v>7021</v>
      </c>
      <c r="H46" s="668" t="s">
        <v>7022</v>
      </c>
      <c r="I46" s="667" t="s">
        <v>6928</v>
      </c>
      <c r="J46" s="668" t="s">
        <v>6929</v>
      </c>
      <c r="K46" s="666">
        <v>1</v>
      </c>
      <c r="L46" s="666">
        <v>2</v>
      </c>
      <c r="M46" s="691" t="s">
        <v>7023</v>
      </c>
      <c r="N46" s="666"/>
      <c r="O46" s="666"/>
      <c r="P46" s="772" t="s">
        <v>554</v>
      </c>
      <c r="Q46" s="666"/>
      <c r="R46" s="666"/>
    </row>
    <row r="47" spans="1:26" s="499" customFormat="1" ht="12.75" x14ac:dyDescent="0.2">
      <c r="A47" s="665" t="s">
        <v>6921</v>
      </c>
      <c r="B47" s="666" t="s">
        <v>6922</v>
      </c>
      <c r="C47" s="666" t="s">
        <v>6923</v>
      </c>
      <c r="D47" s="665" t="s">
        <v>6929</v>
      </c>
      <c r="E47" s="737" t="s">
        <v>6979</v>
      </c>
      <c r="F47" s="666">
        <v>18011233</v>
      </c>
      <c r="G47" s="667" t="s">
        <v>7024</v>
      </c>
      <c r="H47" s="668" t="s">
        <v>6720</v>
      </c>
      <c r="I47" s="667" t="s">
        <v>6928</v>
      </c>
      <c r="J47" s="668" t="s">
        <v>6929</v>
      </c>
      <c r="K47" s="666">
        <v>1</v>
      </c>
      <c r="L47" s="666">
        <v>12</v>
      </c>
      <c r="M47" s="691" t="s">
        <v>6982</v>
      </c>
      <c r="N47" s="666">
        <v>1</v>
      </c>
      <c r="O47" s="666">
        <v>6</v>
      </c>
      <c r="P47" s="772" t="s">
        <v>1269</v>
      </c>
      <c r="Q47" s="666">
        <v>1</v>
      </c>
      <c r="R47" s="666">
        <v>12</v>
      </c>
    </row>
    <row r="48" spans="1:26" s="499" customFormat="1" ht="12.75" x14ac:dyDescent="0.2">
      <c r="A48" s="665" t="s">
        <v>6921</v>
      </c>
      <c r="B48" s="666" t="s">
        <v>6922</v>
      </c>
      <c r="C48" s="666" t="s">
        <v>6923</v>
      </c>
      <c r="D48" s="665" t="s">
        <v>6929</v>
      </c>
      <c r="E48" s="737" t="s">
        <v>6979</v>
      </c>
      <c r="F48" s="666">
        <v>27169714</v>
      </c>
      <c r="G48" s="667" t="s">
        <v>7025</v>
      </c>
      <c r="H48" s="668" t="s">
        <v>6720</v>
      </c>
      <c r="I48" s="667" t="s">
        <v>6928</v>
      </c>
      <c r="J48" s="668" t="s">
        <v>6929</v>
      </c>
      <c r="K48" s="666">
        <v>1</v>
      </c>
      <c r="L48" s="666">
        <v>12</v>
      </c>
      <c r="M48" s="691" t="s">
        <v>7026</v>
      </c>
      <c r="N48" s="666">
        <v>1</v>
      </c>
      <c r="O48" s="666">
        <v>6</v>
      </c>
      <c r="P48" s="772" t="s">
        <v>1269</v>
      </c>
      <c r="Q48" s="666">
        <v>1</v>
      </c>
      <c r="R48" s="666">
        <v>12</v>
      </c>
    </row>
    <row r="49" spans="1:18" s="499" customFormat="1" ht="12.75" x14ac:dyDescent="0.2">
      <c r="A49" s="665" t="s">
        <v>6921</v>
      </c>
      <c r="B49" s="666" t="s">
        <v>6922</v>
      </c>
      <c r="C49" s="666" t="s">
        <v>6923</v>
      </c>
      <c r="D49" s="665" t="s">
        <v>6929</v>
      </c>
      <c r="E49" s="737" t="s">
        <v>6979</v>
      </c>
      <c r="F49" s="666">
        <v>17934729</v>
      </c>
      <c r="G49" s="667" t="s">
        <v>7027</v>
      </c>
      <c r="H49" s="668" t="s">
        <v>6927</v>
      </c>
      <c r="I49" s="667" t="s">
        <v>6928</v>
      </c>
      <c r="J49" s="668" t="s">
        <v>6929</v>
      </c>
      <c r="K49" s="666">
        <v>1</v>
      </c>
      <c r="L49" s="666">
        <v>12</v>
      </c>
      <c r="M49" s="691" t="s">
        <v>6982</v>
      </c>
      <c r="N49" s="666">
        <v>1</v>
      </c>
      <c r="O49" s="666">
        <v>6</v>
      </c>
      <c r="P49" s="772" t="s">
        <v>1269</v>
      </c>
      <c r="Q49" s="666">
        <v>1</v>
      </c>
      <c r="R49" s="666">
        <v>12</v>
      </c>
    </row>
    <row r="50" spans="1:18" s="499" customFormat="1" ht="12.75" x14ac:dyDescent="0.2">
      <c r="A50" s="665" t="s">
        <v>6921</v>
      </c>
      <c r="B50" s="666" t="s">
        <v>6922</v>
      </c>
      <c r="C50" s="666" t="s">
        <v>6923</v>
      </c>
      <c r="D50" s="665" t="s">
        <v>6929</v>
      </c>
      <c r="E50" s="737" t="s">
        <v>6979</v>
      </c>
      <c r="F50" s="666">
        <v>40779737</v>
      </c>
      <c r="G50" s="667" t="s">
        <v>7028</v>
      </c>
      <c r="H50" s="668"/>
      <c r="I50" s="667" t="s">
        <v>6928</v>
      </c>
      <c r="J50" s="668" t="s">
        <v>6929</v>
      </c>
      <c r="K50" s="666">
        <v>1</v>
      </c>
      <c r="L50" s="666">
        <v>12</v>
      </c>
      <c r="M50" s="691" t="s">
        <v>6982</v>
      </c>
      <c r="N50" s="666">
        <v>1</v>
      </c>
      <c r="O50" s="666">
        <v>6</v>
      </c>
      <c r="P50" s="772" t="s">
        <v>1269</v>
      </c>
      <c r="Q50" s="666">
        <v>1</v>
      </c>
      <c r="R50" s="666">
        <v>12</v>
      </c>
    </row>
    <row r="51" spans="1:18" s="499" customFormat="1" ht="12.75" x14ac:dyDescent="0.2">
      <c r="A51" s="665" t="s">
        <v>6921</v>
      </c>
      <c r="B51" s="666" t="s">
        <v>6922</v>
      </c>
      <c r="C51" s="666" t="s">
        <v>6923</v>
      </c>
      <c r="D51" s="665" t="s">
        <v>6929</v>
      </c>
      <c r="E51" s="737" t="s">
        <v>6979</v>
      </c>
      <c r="F51" s="666">
        <v>40690148</v>
      </c>
      <c r="G51" s="667" t="s">
        <v>7029</v>
      </c>
      <c r="H51" s="668" t="s">
        <v>6720</v>
      </c>
      <c r="I51" s="667" t="s">
        <v>6928</v>
      </c>
      <c r="J51" s="668" t="s">
        <v>6929</v>
      </c>
      <c r="K51" s="666">
        <v>1</v>
      </c>
      <c r="L51" s="666">
        <v>12</v>
      </c>
      <c r="M51" s="691" t="s">
        <v>6982</v>
      </c>
      <c r="N51" s="666">
        <v>1</v>
      </c>
      <c r="O51" s="666">
        <v>6</v>
      </c>
      <c r="P51" s="772" t="s">
        <v>1269</v>
      </c>
      <c r="Q51" s="666">
        <v>1</v>
      </c>
      <c r="R51" s="666">
        <v>12</v>
      </c>
    </row>
    <row r="52" spans="1:18" s="499" customFormat="1" ht="12.75" x14ac:dyDescent="0.2">
      <c r="A52" s="665" t="s">
        <v>6921</v>
      </c>
      <c r="B52" s="666" t="s">
        <v>6922</v>
      </c>
      <c r="C52" s="666" t="s">
        <v>6923</v>
      </c>
      <c r="D52" s="665" t="s">
        <v>6929</v>
      </c>
      <c r="E52" s="737" t="s">
        <v>6979</v>
      </c>
      <c r="F52" s="666">
        <v>42348712</v>
      </c>
      <c r="G52" s="667" t="s">
        <v>7030</v>
      </c>
      <c r="H52" s="668"/>
      <c r="I52" s="667" t="s">
        <v>6928</v>
      </c>
      <c r="J52" s="668" t="s">
        <v>6929</v>
      </c>
      <c r="K52" s="666">
        <v>1</v>
      </c>
      <c r="L52" s="666">
        <v>12</v>
      </c>
      <c r="M52" s="691" t="s">
        <v>6982</v>
      </c>
      <c r="N52" s="666">
        <v>1</v>
      </c>
      <c r="O52" s="666">
        <v>6</v>
      </c>
      <c r="P52" s="772" t="s">
        <v>7031</v>
      </c>
      <c r="Q52" s="666">
        <v>1</v>
      </c>
      <c r="R52" s="666">
        <v>12</v>
      </c>
    </row>
    <row r="53" spans="1:18" s="499" customFormat="1" ht="12.75" x14ac:dyDescent="0.2">
      <c r="A53" s="665" t="s">
        <v>6921</v>
      </c>
      <c r="B53" s="666" t="s">
        <v>6922</v>
      </c>
      <c r="C53" s="666" t="s">
        <v>6923</v>
      </c>
      <c r="D53" s="665" t="s">
        <v>6929</v>
      </c>
      <c r="E53" s="737" t="s">
        <v>6979</v>
      </c>
      <c r="F53" s="666">
        <v>18211621</v>
      </c>
      <c r="G53" s="667" t="s">
        <v>7032</v>
      </c>
      <c r="H53" s="668" t="s">
        <v>6965</v>
      </c>
      <c r="I53" s="667" t="s">
        <v>6928</v>
      </c>
      <c r="J53" s="668" t="s">
        <v>6929</v>
      </c>
      <c r="K53" s="666">
        <v>1</v>
      </c>
      <c r="L53" s="666">
        <v>12</v>
      </c>
      <c r="M53" s="691" t="s">
        <v>6982</v>
      </c>
      <c r="N53" s="666">
        <v>1</v>
      </c>
      <c r="O53" s="666">
        <v>6</v>
      </c>
      <c r="P53" s="772" t="s">
        <v>1269</v>
      </c>
      <c r="Q53" s="666">
        <v>1</v>
      </c>
      <c r="R53" s="666">
        <v>12</v>
      </c>
    </row>
    <row r="54" spans="1:18" s="499" customFormat="1" ht="12.75" x14ac:dyDescent="0.2">
      <c r="A54" s="665" t="s">
        <v>6921</v>
      </c>
      <c r="B54" s="666" t="s">
        <v>6922</v>
      </c>
      <c r="C54" s="666" t="s">
        <v>6923</v>
      </c>
      <c r="D54" s="665" t="s">
        <v>6929</v>
      </c>
      <c r="E54" s="737" t="s">
        <v>6979</v>
      </c>
      <c r="F54" s="666">
        <v>46298344</v>
      </c>
      <c r="G54" s="667" t="s">
        <v>7033</v>
      </c>
      <c r="H54" s="668" t="s">
        <v>7034</v>
      </c>
      <c r="I54" s="667" t="s">
        <v>6928</v>
      </c>
      <c r="J54" s="668" t="s">
        <v>6929</v>
      </c>
      <c r="K54" s="666">
        <v>1</v>
      </c>
      <c r="L54" s="666">
        <v>2</v>
      </c>
      <c r="M54" s="691" t="s">
        <v>7023</v>
      </c>
      <c r="N54" s="666"/>
      <c r="O54" s="666"/>
      <c r="P54" s="772" t="s">
        <v>554</v>
      </c>
      <c r="Q54" s="666"/>
      <c r="R54" s="666"/>
    </row>
    <row r="55" spans="1:18" s="499" customFormat="1" ht="12.75" x14ac:dyDescent="0.2">
      <c r="A55" s="665" t="s">
        <v>6921</v>
      </c>
      <c r="B55" s="666" t="s">
        <v>6922</v>
      </c>
      <c r="C55" s="666" t="s">
        <v>6923</v>
      </c>
      <c r="D55" s="665" t="s">
        <v>6929</v>
      </c>
      <c r="E55" s="737" t="s">
        <v>6979</v>
      </c>
      <c r="F55" s="666">
        <v>43758842</v>
      </c>
      <c r="G55" s="667" t="s">
        <v>7035</v>
      </c>
      <c r="H55" s="668" t="s">
        <v>7036</v>
      </c>
      <c r="I55" s="667" t="s">
        <v>6928</v>
      </c>
      <c r="J55" s="668" t="s">
        <v>6929</v>
      </c>
      <c r="K55" s="666">
        <v>1</v>
      </c>
      <c r="L55" s="666">
        <v>2</v>
      </c>
      <c r="M55" s="691" t="s">
        <v>1744</v>
      </c>
      <c r="N55" s="666"/>
      <c r="O55" s="666"/>
      <c r="P55" s="772" t="s">
        <v>554</v>
      </c>
      <c r="Q55" s="666"/>
      <c r="R55" s="666"/>
    </row>
    <row r="56" spans="1:18" s="499" customFormat="1" ht="12.75" x14ac:dyDescent="0.2">
      <c r="A56" s="665" t="s">
        <v>6921</v>
      </c>
      <c r="B56" s="666" t="s">
        <v>6922</v>
      </c>
      <c r="C56" s="666" t="s">
        <v>6923</v>
      </c>
      <c r="D56" s="665" t="s">
        <v>6929</v>
      </c>
      <c r="E56" s="737" t="s">
        <v>6979</v>
      </c>
      <c r="F56" s="666">
        <v>42676593</v>
      </c>
      <c r="G56" s="667" t="s">
        <v>7037</v>
      </c>
      <c r="H56" s="668" t="s">
        <v>7020</v>
      </c>
      <c r="I56" s="667" t="s">
        <v>6928</v>
      </c>
      <c r="J56" s="668" t="s">
        <v>6929</v>
      </c>
      <c r="K56" s="666">
        <v>1</v>
      </c>
      <c r="L56" s="666">
        <v>12</v>
      </c>
      <c r="M56" s="691" t="s">
        <v>7038</v>
      </c>
      <c r="N56" s="666">
        <v>1</v>
      </c>
      <c r="O56" s="666">
        <v>6</v>
      </c>
      <c r="P56" s="772" t="s">
        <v>1269</v>
      </c>
      <c r="Q56" s="666">
        <v>1</v>
      </c>
      <c r="R56" s="666">
        <v>12</v>
      </c>
    </row>
    <row r="57" spans="1:18" s="499" customFormat="1" ht="12.75" x14ac:dyDescent="0.2">
      <c r="A57" s="665" t="s">
        <v>6921</v>
      </c>
      <c r="B57" s="666" t="s">
        <v>6922</v>
      </c>
      <c r="C57" s="666" t="s">
        <v>6923</v>
      </c>
      <c r="D57" s="665" t="s">
        <v>6929</v>
      </c>
      <c r="E57" s="737" t="s">
        <v>6979</v>
      </c>
      <c r="F57" s="666">
        <v>17858424</v>
      </c>
      <c r="G57" s="667" t="s">
        <v>7039</v>
      </c>
      <c r="H57" s="668" t="s">
        <v>6927</v>
      </c>
      <c r="I57" s="667" t="s">
        <v>6928</v>
      </c>
      <c r="J57" s="668" t="s">
        <v>6929</v>
      </c>
      <c r="K57" s="666">
        <v>1</v>
      </c>
      <c r="L57" s="666">
        <v>12</v>
      </c>
      <c r="M57" s="691" t="s">
        <v>6982</v>
      </c>
      <c r="N57" s="666">
        <v>1</v>
      </c>
      <c r="O57" s="666">
        <v>6</v>
      </c>
      <c r="P57" s="772" t="s">
        <v>1269</v>
      </c>
      <c r="Q57" s="666">
        <v>1</v>
      </c>
      <c r="R57" s="666">
        <v>12</v>
      </c>
    </row>
    <row r="58" spans="1:18" s="499" customFormat="1" ht="12.75" x14ac:dyDescent="0.2">
      <c r="A58" s="665" t="s">
        <v>6921</v>
      </c>
      <c r="B58" s="666" t="s">
        <v>6922</v>
      </c>
      <c r="C58" s="666" t="s">
        <v>6923</v>
      </c>
      <c r="D58" s="665" t="s">
        <v>6929</v>
      </c>
      <c r="E58" s="737" t="s">
        <v>6979</v>
      </c>
      <c r="F58" s="666">
        <v>46215733</v>
      </c>
      <c r="G58" s="667" t="s">
        <v>7040</v>
      </c>
      <c r="H58" s="668" t="s">
        <v>6728</v>
      </c>
      <c r="I58" s="667" t="s">
        <v>6928</v>
      </c>
      <c r="J58" s="668" t="s">
        <v>6929</v>
      </c>
      <c r="K58" s="666">
        <v>1</v>
      </c>
      <c r="L58" s="666">
        <v>12</v>
      </c>
      <c r="M58" s="691" t="s">
        <v>6982</v>
      </c>
      <c r="N58" s="666">
        <v>1</v>
      </c>
      <c r="O58" s="666">
        <v>6</v>
      </c>
      <c r="P58" s="772" t="s">
        <v>1269</v>
      </c>
      <c r="Q58" s="666">
        <v>1</v>
      </c>
      <c r="R58" s="666">
        <v>12</v>
      </c>
    </row>
    <row r="59" spans="1:18" s="499" customFormat="1" ht="12.75" x14ac:dyDescent="0.2">
      <c r="A59" s="665" t="s">
        <v>6921</v>
      </c>
      <c r="B59" s="666" t="s">
        <v>6922</v>
      </c>
      <c r="C59" s="666" t="s">
        <v>6923</v>
      </c>
      <c r="D59" s="665" t="s">
        <v>6929</v>
      </c>
      <c r="E59" s="737" t="s">
        <v>6979</v>
      </c>
      <c r="F59" s="666">
        <v>18037644</v>
      </c>
      <c r="G59" s="667" t="s">
        <v>7041</v>
      </c>
      <c r="H59" s="668" t="s">
        <v>6720</v>
      </c>
      <c r="I59" s="667" t="s">
        <v>6928</v>
      </c>
      <c r="J59" s="668" t="s">
        <v>6929</v>
      </c>
      <c r="K59" s="666">
        <v>1</v>
      </c>
      <c r="L59" s="666">
        <v>12</v>
      </c>
      <c r="M59" s="691" t="s">
        <v>6982</v>
      </c>
      <c r="N59" s="666">
        <v>1</v>
      </c>
      <c r="O59" s="666">
        <v>6</v>
      </c>
      <c r="P59" s="772" t="s">
        <v>1269</v>
      </c>
      <c r="Q59" s="666">
        <v>1</v>
      </c>
      <c r="R59" s="666">
        <v>12</v>
      </c>
    </row>
    <row r="60" spans="1:18" s="499" customFormat="1" ht="12.75" x14ac:dyDescent="0.2">
      <c r="A60" s="665" t="s">
        <v>6921</v>
      </c>
      <c r="B60" s="666" t="s">
        <v>6922</v>
      </c>
      <c r="C60" s="666" t="s">
        <v>6923</v>
      </c>
      <c r="D60" s="665" t="s">
        <v>6929</v>
      </c>
      <c r="E60" s="737" t="s">
        <v>6979</v>
      </c>
      <c r="F60" s="666">
        <v>40711762</v>
      </c>
      <c r="G60" s="667" t="s">
        <v>7042</v>
      </c>
      <c r="H60" s="668" t="s">
        <v>6730</v>
      </c>
      <c r="I60" s="667" t="s">
        <v>6928</v>
      </c>
      <c r="J60" s="668" t="s">
        <v>6929</v>
      </c>
      <c r="K60" s="666">
        <v>1</v>
      </c>
      <c r="L60" s="666">
        <v>12</v>
      </c>
      <c r="M60" s="691" t="s">
        <v>6982</v>
      </c>
      <c r="N60" s="666">
        <v>1</v>
      </c>
      <c r="O60" s="666">
        <v>6</v>
      </c>
      <c r="P60" s="772" t="s">
        <v>1269</v>
      </c>
      <c r="Q60" s="666">
        <v>1</v>
      </c>
      <c r="R60" s="666">
        <v>12</v>
      </c>
    </row>
    <row r="61" spans="1:18" s="499" customFormat="1" ht="12.75" x14ac:dyDescent="0.2">
      <c r="A61" s="665" t="s">
        <v>6921</v>
      </c>
      <c r="B61" s="666" t="s">
        <v>6922</v>
      </c>
      <c r="C61" s="666" t="s">
        <v>6923</v>
      </c>
      <c r="D61" s="665" t="s">
        <v>6929</v>
      </c>
      <c r="E61" s="737" t="s">
        <v>6979</v>
      </c>
      <c r="F61" s="666">
        <v>17569530</v>
      </c>
      <c r="G61" s="667" t="s">
        <v>7043</v>
      </c>
      <c r="H61" s="668" t="s">
        <v>6720</v>
      </c>
      <c r="I61" s="667" t="s">
        <v>6928</v>
      </c>
      <c r="J61" s="668" t="s">
        <v>6929</v>
      </c>
      <c r="K61" s="666">
        <v>1</v>
      </c>
      <c r="L61" s="666">
        <v>12</v>
      </c>
      <c r="M61" s="691" t="s">
        <v>6982</v>
      </c>
      <c r="N61" s="666">
        <v>1</v>
      </c>
      <c r="O61" s="666">
        <v>6</v>
      </c>
      <c r="P61" s="772" t="s">
        <v>1269</v>
      </c>
      <c r="Q61" s="666">
        <v>1</v>
      </c>
      <c r="R61" s="666">
        <v>12</v>
      </c>
    </row>
    <row r="62" spans="1:18" s="499" customFormat="1" ht="12.75" x14ac:dyDescent="0.2">
      <c r="A62" s="665" t="s">
        <v>6921</v>
      </c>
      <c r="B62" s="666" t="s">
        <v>6922</v>
      </c>
      <c r="C62" s="666" t="s">
        <v>6923</v>
      </c>
      <c r="D62" s="665" t="s">
        <v>6929</v>
      </c>
      <c r="E62" s="737" t="s">
        <v>6979</v>
      </c>
      <c r="F62" s="666">
        <v>18140663</v>
      </c>
      <c r="G62" s="667" t="s">
        <v>7044</v>
      </c>
      <c r="H62" s="668" t="s">
        <v>6728</v>
      </c>
      <c r="I62" s="667" t="s">
        <v>6928</v>
      </c>
      <c r="J62" s="668" t="s">
        <v>6929</v>
      </c>
      <c r="K62" s="666">
        <v>1</v>
      </c>
      <c r="L62" s="666">
        <v>12</v>
      </c>
      <c r="M62" s="691" t="s">
        <v>6982</v>
      </c>
      <c r="N62" s="666">
        <v>1</v>
      </c>
      <c r="O62" s="666">
        <v>6</v>
      </c>
      <c r="P62" s="772" t="s">
        <v>1269</v>
      </c>
      <c r="Q62" s="666">
        <v>1</v>
      </c>
      <c r="R62" s="666">
        <v>12</v>
      </c>
    </row>
    <row r="63" spans="1:18" s="499" customFormat="1" ht="12.75" x14ac:dyDescent="0.2">
      <c r="A63" s="665" t="s">
        <v>6921</v>
      </c>
      <c r="B63" s="666" t="s">
        <v>6922</v>
      </c>
      <c r="C63" s="666" t="s">
        <v>6923</v>
      </c>
      <c r="D63" s="665" t="s">
        <v>6929</v>
      </c>
      <c r="E63" s="737" t="s">
        <v>6979</v>
      </c>
      <c r="F63" s="666">
        <v>41030120</v>
      </c>
      <c r="G63" s="667" t="s">
        <v>7045</v>
      </c>
      <c r="H63" s="668" t="s">
        <v>6960</v>
      </c>
      <c r="I63" s="667" t="s">
        <v>6928</v>
      </c>
      <c r="J63" s="668" t="s">
        <v>6929</v>
      </c>
      <c r="K63" s="666">
        <v>1</v>
      </c>
      <c r="L63" s="666">
        <v>12</v>
      </c>
      <c r="M63" s="691" t="s">
        <v>6982</v>
      </c>
      <c r="N63" s="666">
        <v>1</v>
      </c>
      <c r="O63" s="666">
        <v>6</v>
      </c>
      <c r="P63" s="772" t="s">
        <v>1269</v>
      </c>
      <c r="Q63" s="666">
        <v>1</v>
      </c>
      <c r="R63" s="666">
        <v>12</v>
      </c>
    </row>
    <row r="64" spans="1:18" s="499" customFormat="1" ht="12.75" x14ac:dyDescent="0.2">
      <c r="A64" s="665" t="s">
        <v>6921</v>
      </c>
      <c r="B64" s="666" t="s">
        <v>6922</v>
      </c>
      <c r="C64" s="666" t="s">
        <v>6923</v>
      </c>
      <c r="D64" s="665" t="s">
        <v>6929</v>
      </c>
      <c r="E64" s="737" t="s">
        <v>6979</v>
      </c>
      <c r="F64" s="666">
        <v>40648752</v>
      </c>
      <c r="G64" s="667" t="s">
        <v>7046</v>
      </c>
      <c r="H64" s="668" t="s">
        <v>6956</v>
      </c>
      <c r="I64" s="667" t="s">
        <v>6928</v>
      </c>
      <c r="J64" s="668" t="s">
        <v>6929</v>
      </c>
      <c r="K64" s="666">
        <v>1</v>
      </c>
      <c r="L64" s="666">
        <v>12</v>
      </c>
      <c r="M64" s="691" t="s">
        <v>6982</v>
      </c>
      <c r="N64" s="666">
        <v>1</v>
      </c>
      <c r="O64" s="666">
        <v>6</v>
      </c>
      <c r="P64" s="772" t="s">
        <v>1269</v>
      </c>
      <c r="Q64" s="666">
        <v>1</v>
      </c>
      <c r="R64" s="666">
        <v>12</v>
      </c>
    </row>
    <row r="65" spans="1:18" s="499" customFormat="1" ht="12.75" x14ac:dyDescent="0.2">
      <c r="A65" s="665" t="s">
        <v>6921</v>
      </c>
      <c r="B65" s="666" t="s">
        <v>6922</v>
      </c>
      <c r="C65" s="666" t="s">
        <v>6923</v>
      </c>
      <c r="D65" s="665" t="s">
        <v>6929</v>
      </c>
      <c r="E65" s="737" t="s">
        <v>6979</v>
      </c>
      <c r="F65" s="666">
        <v>43111329</v>
      </c>
      <c r="G65" s="667" t="s">
        <v>7047</v>
      </c>
      <c r="H65" s="668" t="s">
        <v>7022</v>
      </c>
      <c r="I65" s="667" t="s">
        <v>6928</v>
      </c>
      <c r="J65" s="668" t="s">
        <v>6929</v>
      </c>
      <c r="K65" s="666">
        <v>1</v>
      </c>
      <c r="L65" s="666">
        <v>12</v>
      </c>
      <c r="M65" s="691" t="s">
        <v>6982</v>
      </c>
      <c r="N65" s="666">
        <v>1</v>
      </c>
      <c r="O65" s="666">
        <v>6</v>
      </c>
      <c r="P65" s="772" t="s">
        <v>1269</v>
      </c>
      <c r="Q65" s="666">
        <v>1</v>
      </c>
      <c r="R65" s="666">
        <v>12</v>
      </c>
    </row>
    <row r="66" spans="1:18" s="499" customFormat="1" ht="15" customHeight="1" x14ac:dyDescent="0.2">
      <c r="A66" s="665" t="s">
        <v>6921</v>
      </c>
      <c r="B66" s="666" t="s">
        <v>6922</v>
      </c>
      <c r="C66" s="666" t="s">
        <v>6923</v>
      </c>
      <c r="D66" s="665" t="s">
        <v>6929</v>
      </c>
      <c r="E66" s="737" t="s">
        <v>6979</v>
      </c>
      <c r="F66" s="666">
        <v>18141746</v>
      </c>
      <c r="G66" s="667" t="s">
        <v>7048</v>
      </c>
      <c r="H66" s="668" t="s">
        <v>7049</v>
      </c>
      <c r="I66" s="667" t="s">
        <v>6928</v>
      </c>
      <c r="J66" s="668" t="s">
        <v>6929</v>
      </c>
      <c r="K66" s="666">
        <v>1</v>
      </c>
      <c r="L66" s="666">
        <v>12</v>
      </c>
      <c r="M66" s="691" t="s">
        <v>6982</v>
      </c>
      <c r="N66" s="666">
        <v>1</v>
      </c>
      <c r="O66" s="666">
        <v>6</v>
      </c>
      <c r="P66" s="772" t="s">
        <v>1269</v>
      </c>
      <c r="Q66" s="666">
        <v>1</v>
      </c>
      <c r="R66" s="666">
        <v>12</v>
      </c>
    </row>
    <row r="67" spans="1:18" s="549" customFormat="1" ht="14.25" customHeight="1" x14ac:dyDescent="0.2">
      <c r="A67" s="665" t="s">
        <v>6921</v>
      </c>
      <c r="B67" s="666" t="s">
        <v>6922</v>
      </c>
      <c r="C67" s="666" t="s">
        <v>6923</v>
      </c>
      <c r="D67" s="665" t="s">
        <v>6929</v>
      </c>
      <c r="E67" s="737" t="s">
        <v>6979</v>
      </c>
      <c r="F67" s="666">
        <v>45379812</v>
      </c>
      <c r="G67" s="667" t="s">
        <v>7050</v>
      </c>
      <c r="H67" s="668" t="s">
        <v>6730</v>
      </c>
      <c r="I67" s="667" t="s">
        <v>6928</v>
      </c>
      <c r="J67" s="668" t="s">
        <v>6929</v>
      </c>
      <c r="K67" s="666">
        <v>1</v>
      </c>
      <c r="L67" s="666">
        <v>12</v>
      </c>
      <c r="M67" s="691" t="s">
        <v>6982</v>
      </c>
      <c r="N67" s="666">
        <v>1</v>
      </c>
      <c r="O67" s="666">
        <v>6</v>
      </c>
      <c r="P67" s="772" t="s">
        <v>1269</v>
      </c>
      <c r="Q67" s="666">
        <v>1</v>
      </c>
      <c r="R67" s="666">
        <v>12</v>
      </c>
    </row>
    <row r="68" spans="1:18" s="549" customFormat="1" ht="12.75" x14ac:dyDescent="0.2">
      <c r="A68" s="665" t="s">
        <v>6921</v>
      </c>
      <c r="B68" s="666" t="s">
        <v>6922</v>
      </c>
      <c r="C68" s="666" t="s">
        <v>6923</v>
      </c>
      <c r="D68" s="665" t="s">
        <v>6929</v>
      </c>
      <c r="E68" s="737" t="s">
        <v>6979</v>
      </c>
      <c r="F68" s="666">
        <v>42536536</v>
      </c>
      <c r="G68" s="667" t="s">
        <v>7051</v>
      </c>
      <c r="H68" s="668" t="s">
        <v>6730</v>
      </c>
      <c r="I68" s="667" t="s">
        <v>6928</v>
      </c>
      <c r="J68" s="668" t="s">
        <v>6929</v>
      </c>
      <c r="K68" s="666">
        <v>1</v>
      </c>
      <c r="L68" s="666">
        <v>12</v>
      </c>
      <c r="M68" s="691" t="s">
        <v>6982</v>
      </c>
      <c r="N68" s="666">
        <v>1</v>
      </c>
      <c r="O68" s="666">
        <v>6</v>
      </c>
      <c r="P68" s="772" t="s">
        <v>1269</v>
      </c>
      <c r="Q68" s="666">
        <v>1</v>
      </c>
      <c r="R68" s="666">
        <v>12</v>
      </c>
    </row>
    <row r="69" spans="1:18" s="549" customFormat="1" ht="12.75" x14ac:dyDescent="0.2">
      <c r="A69" s="665" t="s">
        <v>6921</v>
      </c>
      <c r="B69" s="666" t="s">
        <v>6922</v>
      </c>
      <c r="C69" s="666" t="s">
        <v>6923</v>
      </c>
      <c r="D69" s="665" t="s">
        <v>6929</v>
      </c>
      <c r="E69" s="737" t="s">
        <v>6979</v>
      </c>
      <c r="F69" s="666">
        <v>43104296</v>
      </c>
      <c r="G69" s="667" t="s">
        <v>7052</v>
      </c>
      <c r="H69" s="668" t="s">
        <v>7053</v>
      </c>
      <c r="I69" s="667" t="s">
        <v>6928</v>
      </c>
      <c r="J69" s="668" t="s">
        <v>6929</v>
      </c>
      <c r="K69" s="666">
        <v>1</v>
      </c>
      <c r="L69" s="666">
        <v>12</v>
      </c>
      <c r="M69" s="691" t="s">
        <v>6982</v>
      </c>
      <c r="N69" s="666">
        <v>1</v>
      </c>
      <c r="O69" s="666">
        <v>6</v>
      </c>
      <c r="P69" s="772" t="s">
        <v>1269</v>
      </c>
      <c r="Q69" s="666">
        <v>1</v>
      </c>
      <c r="R69" s="666">
        <v>12</v>
      </c>
    </row>
    <row r="70" spans="1:18" s="549" customFormat="1" ht="12.75" x14ac:dyDescent="0.2">
      <c r="A70" s="665" t="s">
        <v>6921</v>
      </c>
      <c r="B70" s="666" t="s">
        <v>6922</v>
      </c>
      <c r="C70" s="666" t="s">
        <v>6923</v>
      </c>
      <c r="D70" s="665" t="s">
        <v>6929</v>
      </c>
      <c r="E70" s="737" t="s">
        <v>6979</v>
      </c>
      <c r="F70" s="666">
        <v>43382994</v>
      </c>
      <c r="G70" s="667" t="s">
        <v>7054</v>
      </c>
      <c r="H70" s="668" t="s">
        <v>7009</v>
      </c>
      <c r="I70" s="667" t="s">
        <v>6928</v>
      </c>
      <c r="J70" s="668" t="s">
        <v>6929</v>
      </c>
      <c r="K70" s="666">
        <v>1</v>
      </c>
      <c r="L70" s="666">
        <v>12</v>
      </c>
      <c r="M70" s="691" t="s">
        <v>7055</v>
      </c>
      <c r="N70" s="666">
        <v>1</v>
      </c>
      <c r="O70" s="666">
        <v>6</v>
      </c>
      <c r="P70" s="772" t="s">
        <v>7056</v>
      </c>
      <c r="Q70" s="666">
        <v>1</v>
      </c>
      <c r="R70" s="666">
        <v>12</v>
      </c>
    </row>
    <row r="71" spans="1:18" s="549" customFormat="1" ht="12.75" x14ac:dyDescent="0.2">
      <c r="A71" s="665" t="s">
        <v>6921</v>
      </c>
      <c r="B71" s="666" t="s">
        <v>6922</v>
      </c>
      <c r="C71" s="666" t="s">
        <v>6923</v>
      </c>
      <c r="D71" s="665" t="s">
        <v>6929</v>
      </c>
      <c r="E71" s="737" t="s">
        <v>1750</v>
      </c>
      <c r="F71" s="666">
        <v>42790956</v>
      </c>
      <c r="G71" s="667" t="s">
        <v>7057</v>
      </c>
      <c r="H71" s="668" t="s">
        <v>6730</v>
      </c>
      <c r="I71" s="667" t="s">
        <v>6928</v>
      </c>
      <c r="J71" s="668" t="s">
        <v>6929</v>
      </c>
      <c r="K71" s="666">
        <v>1</v>
      </c>
      <c r="L71" s="666">
        <v>12</v>
      </c>
      <c r="M71" s="691" t="s">
        <v>7058</v>
      </c>
      <c r="N71" s="666">
        <v>1</v>
      </c>
      <c r="O71" s="666">
        <v>6</v>
      </c>
      <c r="P71" s="772" t="s">
        <v>4285</v>
      </c>
      <c r="Q71" s="666">
        <v>1</v>
      </c>
      <c r="R71" s="666">
        <v>12</v>
      </c>
    </row>
    <row r="72" spans="1:18" s="549" customFormat="1" ht="12.75" x14ac:dyDescent="0.2">
      <c r="A72" s="665" t="s">
        <v>6921</v>
      </c>
      <c r="B72" s="666" t="s">
        <v>6922</v>
      </c>
      <c r="C72" s="666" t="s">
        <v>6923</v>
      </c>
      <c r="D72" s="665" t="s">
        <v>6929</v>
      </c>
      <c r="E72" s="737" t="s">
        <v>1750</v>
      </c>
      <c r="F72" s="666">
        <v>18132996</v>
      </c>
      <c r="G72" s="667" t="s">
        <v>7059</v>
      </c>
      <c r="H72" s="668" t="s">
        <v>6720</v>
      </c>
      <c r="I72" s="667" t="s">
        <v>6928</v>
      </c>
      <c r="J72" s="668" t="s">
        <v>6929</v>
      </c>
      <c r="K72" s="666">
        <v>1</v>
      </c>
      <c r="L72" s="666">
        <v>12</v>
      </c>
      <c r="M72" s="691" t="s">
        <v>7060</v>
      </c>
      <c r="N72" s="666">
        <v>1</v>
      </c>
      <c r="O72" s="666">
        <v>6</v>
      </c>
      <c r="P72" s="772" t="s">
        <v>4285</v>
      </c>
      <c r="Q72" s="666">
        <v>1</v>
      </c>
      <c r="R72" s="666">
        <v>12</v>
      </c>
    </row>
    <row r="73" spans="1:18" s="549" customFormat="1" ht="12.75" x14ac:dyDescent="0.2">
      <c r="A73" s="665" t="s">
        <v>6921</v>
      </c>
      <c r="B73" s="666" t="s">
        <v>6969</v>
      </c>
      <c r="C73" s="666" t="s">
        <v>6923</v>
      </c>
      <c r="D73" s="665" t="s">
        <v>6929</v>
      </c>
      <c r="E73" s="737" t="s">
        <v>1750</v>
      </c>
      <c r="F73" s="666">
        <v>17938923</v>
      </c>
      <c r="G73" s="667" t="s">
        <v>7061</v>
      </c>
      <c r="H73" s="668" t="s">
        <v>6927</v>
      </c>
      <c r="I73" s="667" t="s">
        <v>6928</v>
      </c>
      <c r="J73" s="668" t="s">
        <v>6929</v>
      </c>
      <c r="K73" s="666">
        <v>1</v>
      </c>
      <c r="L73" s="666">
        <v>12</v>
      </c>
      <c r="M73" s="691" t="s">
        <v>7060</v>
      </c>
      <c r="N73" s="666">
        <v>1</v>
      </c>
      <c r="O73" s="666">
        <v>6</v>
      </c>
      <c r="P73" s="772" t="s">
        <v>4285</v>
      </c>
      <c r="Q73" s="666">
        <v>1</v>
      </c>
      <c r="R73" s="666">
        <v>12</v>
      </c>
    </row>
    <row r="74" spans="1:18" s="549" customFormat="1" ht="12.75" x14ac:dyDescent="0.2">
      <c r="A74" s="665" t="s">
        <v>6921</v>
      </c>
      <c r="B74" s="666" t="s">
        <v>6922</v>
      </c>
      <c r="C74" s="666" t="s">
        <v>6923</v>
      </c>
      <c r="D74" s="665" t="s">
        <v>6929</v>
      </c>
      <c r="E74" s="737" t="s">
        <v>1750</v>
      </c>
      <c r="F74" s="666">
        <v>70859471</v>
      </c>
      <c r="G74" s="667" t="s">
        <v>7062</v>
      </c>
      <c r="H74" s="668" t="s">
        <v>6720</v>
      </c>
      <c r="I74" s="667" t="s">
        <v>6928</v>
      </c>
      <c r="J74" s="668" t="s">
        <v>6929</v>
      </c>
      <c r="K74" s="666">
        <v>1</v>
      </c>
      <c r="L74" s="666">
        <v>12</v>
      </c>
      <c r="M74" s="691" t="s">
        <v>7060</v>
      </c>
      <c r="N74" s="666">
        <v>1</v>
      </c>
      <c r="O74" s="666">
        <v>6</v>
      </c>
      <c r="P74" s="772" t="s">
        <v>4285</v>
      </c>
      <c r="Q74" s="666">
        <v>1</v>
      </c>
      <c r="R74" s="666">
        <v>12</v>
      </c>
    </row>
    <row r="75" spans="1:18" s="549" customFormat="1" ht="12.75" x14ac:dyDescent="0.2">
      <c r="A75" s="665" t="s">
        <v>6921</v>
      </c>
      <c r="B75" s="666" t="s">
        <v>6922</v>
      </c>
      <c r="C75" s="666" t="s">
        <v>6923</v>
      </c>
      <c r="D75" s="665" t="s">
        <v>6929</v>
      </c>
      <c r="E75" s="737" t="s">
        <v>7063</v>
      </c>
      <c r="F75" s="666">
        <v>41850480</v>
      </c>
      <c r="G75" s="667" t="s">
        <v>7064</v>
      </c>
      <c r="H75" s="668" t="s">
        <v>6985</v>
      </c>
      <c r="I75" s="667" t="s">
        <v>6928</v>
      </c>
      <c r="J75" s="668" t="s">
        <v>6929</v>
      </c>
      <c r="K75" s="666">
        <v>1</v>
      </c>
      <c r="L75" s="666">
        <v>12</v>
      </c>
      <c r="M75" s="691" t="s">
        <v>7065</v>
      </c>
      <c r="N75" s="666">
        <v>1</v>
      </c>
      <c r="O75" s="666">
        <v>6</v>
      </c>
      <c r="P75" s="772" t="s">
        <v>7066</v>
      </c>
      <c r="Q75" s="666">
        <v>1</v>
      </c>
      <c r="R75" s="666">
        <v>12</v>
      </c>
    </row>
    <row r="76" spans="1:18" s="549" customFormat="1" ht="12.75" x14ac:dyDescent="0.2">
      <c r="A76" s="665" t="s">
        <v>6921</v>
      </c>
      <c r="B76" s="666" t="s">
        <v>6922</v>
      </c>
      <c r="C76" s="666" t="s">
        <v>6923</v>
      </c>
      <c r="D76" s="665" t="s">
        <v>6929</v>
      </c>
      <c r="E76" s="737" t="s">
        <v>6892</v>
      </c>
      <c r="F76" s="666">
        <v>3893988</v>
      </c>
      <c r="G76" s="667" t="s">
        <v>7067</v>
      </c>
      <c r="H76" s="668" t="s">
        <v>7068</v>
      </c>
      <c r="I76" s="667" t="s">
        <v>6928</v>
      </c>
      <c r="J76" s="668" t="s">
        <v>6929</v>
      </c>
      <c r="K76" s="666">
        <v>1</v>
      </c>
      <c r="L76" s="666">
        <v>12</v>
      </c>
      <c r="M76" s="691" t="s">
        <v>6986</v>
      </c>
      <c r="N76" s="666">
        <v>1</v>
      </c>
      <c r="O76" s="666">
        <v>6</v>
      </c>
      <c r="P76" s="772" t="s">
        <v>1324</v>
      </c>
      <c r="Q76" s="666">
        <v>1</v>
      </c>
      <c r="R76" s="666">
        <v>12</v>
      </c>
    </row>
    <row r="77" spans="1:18" s="549" customFormat="1" ht="12.75" x14ac:dyDescent="0.2">
      <c r="A77" s="665" t="s">
        <v>6921</v>
      </c>
      <c r="B77" s="666" t="s">
        <v>6922</v>
      </c>
      <c r="C77" s="666" t="s">
        <v>6923</v>
      </c>
      <c r="D77" s="665" t="s">
        <v>6929</v>
      </c>
      <c r="E77" s="737" t="s">
        <v>6892</v>
      </c>
      <c r="F77" s="666">
        <v>40044999</v>
      </c>
      <c r="G77" s="667" t="s">
        <v>7069</v>
      </c>
      <c r="H77" s="668" t="s">
        <v>6730</v>
      </c>
      <c r="I77" s="667" t="s">
        <v>6928</v>
      </c>
      <c r="J77" s="668" t="s">
        <v>6929</v>
      </c>
      <c r="K77" s="666">
        <v>1</v>
      </c>
      <c r="L77" s="666">
        <v>12</v>
      </c>
      <c r="M77" s="691" t="s">
        <v>6986</v>
      </c>
      <c r="N77" s="666">
        <v>1</v>
      </c>
      <c r="O77" s="666">
        <v>6</v>
      </c>
      <c r="P77" s="772" t="s">
        <v>1324</v>
      </c>
      <c r="Q77" s="666">
        <v>1</v>
      </c>
      <c r="R77" s="666">
        <v>12</v>
      </c>
    </row>
    <row r="78" spans="1:18" s="499" customFormat="1" ht="12.75" x14ac:dyDescent="0.2">
      <c r="A78" s="665" t="s">
        <v>6921</v>
      </c>
      <c r="B78" s="666" t="s">
        <v>6922</v>
      </c>
      <c r="C78" s="666" t="s">
        <v>6923</v>
      </c>
      <c r="D78" s="665" t="s">
        <v>6929</v>
      </c>
      <c r="E78" s="737" t="s">
        <v>6892</v>
      </c>
      <c r="F78" s="666">
        <v>17883147</v>
      </c>
      <c r="G78" s="667" t="s">
        <v>7070</v>
      </c>
      <c r="H78" s="668" t="s">
        <v>7071</v>
      </c>
      <c r="I78" s="667" t="s">
        <v>6928</v>
      </c>
      <c r="J78" s="668" t="s">
        <v>6929</v>
      </c>
      <c r="K78" s="666">
        <v>1</v>
      </c>
      <c r="L78" s="666">
        <v>12</v>
      </c>
      <c r="M78" s="691" t="s">
        <v>6986</v>
      </c>
      <c r="N78" s="666">
        <v>1</v>
      </c>
      <c r="O78" s="666">
        <v>6</v>
      </c>
      <c r="P78" s="772" t="s">
        <v>1324</v>
      </c>
      <c r="Q78" s="666">
        <v>1</v>
      </c>
      <c r="R78" s="666">
        <v>12</v>
      </c>
    </row>
    <row r="79" spans="1:18" s="499" customFormat="1" ht="12.75" x14ac:dyDescent="0.2">
      <c r="A79" s="665" t="s">
        <v>6921</v>
      </c>
      <c r="B79" s="666" t="s">
        <v>6922</v>
      </c>
      <c r="C79" s="666" t="s">
        <v>6923</v>
      </c>
      <c r="D79" s="665" t="s">
        <v>6929</v>
      </c>
      <c r="E79" s="737" t="s">
        <v>6892</v>
      </c>
      <c r="F79" s="666">
        <v>46558537</v>
      </c>
      <c r="G79" s="667" t="s">
        <v>7072</v>
      </c>
      <c r="H79" s="668" t="s">
        <v>554</v>
      </c>
      <c r="I79" s="667" t="s">
        <v>6928</v>
      </c>
      <c r="J79" s="668" t="s">
        <v>6929</v>
      </c>
      <c r="K79" s="666">
        <v>1</v>
      </c>
      <c r="L79" s="666">
        <v>12</v>
      </c>
      <c r="M79" s="691" t="s">
        <v>7073</v>
      </c>
      <c r="N79" s="666">
        <v>1</v>
      </c>
      <c r="O79" s="666">
        <v>6</v>
      </c>
      <c r="P79" s="772" t="s">
        <v>1324</v>
      </c>
      <c r="Q79" s="666">
        <v>1</v>
      </c>
      <c r="R79" s="666">
        <v>12</v>
      </c>
    </row>
    <row r="80" spans="1:18" s="499" customFormat="1" ht="12.75" x14ac:dyDescent="0.2">
      <c r="A80" s="665" t="s">
        <v>6921</v>
      </c>
      <c r="B80" s="666" t="s">
        <v>6922</v>
      </c>
      <c r="C80" s="666" t="s">
        <v>6923</v>
      </c>
      <c r="D80" s="665" t="s">
        <v>6929</v>
      </c>
      <c r="E80" s="737" t="s">
        <v>6892</v>
      </c>
      <c r="F80" s="666">
        <v>17833078</v>
      </c>
      <c r="G80" s="667" t="s">
        <v>7074</v>
      </c>
      <c r="H80" s="668" t="s">
        <v>6730</v>
      </c>
      <c r="I80" s="667" t="s">
        <v>6928</v>
      </c>
      <c r="J80" s="668" t="s">
        <v>6929</v>
      </c>
      <c r="K80" s="666">
        <v>1</v>
      </c>
      <c r="L80" s="666">
        <v>12</v>
      </c>
      <c r="M80" s="691" t="s">
        <v>6986</v>
      </c>
      <c r="N80" s="666">
        <v>1</v>
      </c>
      <c r="O80" s="666">
        <v>6</v>
      </c>
      <c r="P80" s="772" t="s">
        <v>1324</v>
      </c>
      <c r="Q80" s="666">
        <v>1</v>
      </c>
      <c r="R80" s="666">
        <v>12</v>
      </c>
    </row>
    <row r="81" spans="1:18" s="499" customFormat="1" ht="12.75" x14ac:dyDescent="0.2">
      <c r="A81" s="665" t="s">
        <v>6921</v>
      </c>
      <c r="B81" s="666" t="s">
        <v>6922</v>
      </c>
      <c r="C81" s="666" t="s">
        <v>6923</v>
      </c>
      <c r="D81" s="665" t="s">
        <v>6929</v>
      </c>
      <c r="E81" s="737" t="s">
        <v>6892</v>
      </c>
      <c r="F81" s="666">
        <v>10623804</v>
      </c>
      <c r="G81" s="667" t="s">
        <v>7075</v>
      </c>
      <c r="H81" s="668" t="s">
        <v>7076</v>
      </c>
      <c r="I81" s="667" t="s">
        <v>6928</v>
      </c>
      <c r="J81" s="668" t="s">
        <v>6929</v>
      </c>
      <c r="K81" s="666">
        <v>1</v>
      </c>
      <c r="L81" s="666">
        <v>12</v>
      </c>
      <c r="M81" s="691" t="s">
        <v>6986</v>
      </c>
      <c r="N81" s="666">
        <v>1</v>
      </c>
      <c r="O81" s="666">
        <v>6</v>
      </c>
      <c r="P81" s="772" t="s">
        <v>1324</v>
      </c>
      <c r="Q81" s="666">
        <v>1</v>
      </c>
      <c r="R81" s="666">
        <v>12</v>
      </c>
    </row>
    <row r="82" spans="1:18" s="499" customFormat="1" ht="12.75" x14ac:dyDescent="0.2">
      <c r="A82" s="665" t="s">
        <v>6921</v>
      </c>
      <c r="B82" s="666" t="s">
        <v>6922</v>
      </c>
      <c r="C82" s="666" t="s">
        <v>6923</v>
      </c>
      <c r="D82" s="665" t="s">
        <v>6929</v>
      </c>
      <c r="E82" s="737" t="s">
        <v>6892</v>
      </c>
      <c r="F82" s="666">
        <v>18221503</v>
      </c>
      <c r="G82" s="667" t="s">
        <v>7077</v>
      </c>
      <c r="H82" s="668" t="s">
        <v>6730</v>
      </c>
      <c r="I82" s="667" t="s">
        <v>6928</v>
      </c>
      <c r="J82" s="668" t="s">
        <v>6929</v>
      </c>
      <c r="K82" s="666">
        <v>1</v>
      </c>
      <c r="L82" s="666">
        <v>12</v>
      </c>
      <c r="M82" s="691" t="s">
        <v>6986</v>
      </c>
      <c r="N82" s="666">
        <v>1</v>
      </c>
      <c r="O82" s="666">
        <v>6</v>
      </c>
      <c r="P82" s="772" t="s">
        <v>1324</v>
      </c>
      <c r="Q82" s="666">
        <v>1</v>
      </c>
      <c r="R82" s="666">
        <v>12</v>
      </c>
    </row>
    <row r="83" spans="1:18" s="499" customFormat="1" ht="12.75" x14ac:dyDescent="0.2">
      <c r="A83" s="665" t="s">
        <v>6921</v>
      </c>
      <c r="B83" s="666" t="s">
        <v>6922</v>
      </c>
      <c r="C83" s="666" t="s">
        <v>6923</v>
      </c>
      <c r="D83" s="665" t="s">
        <v>6929</v>
      </c>
      <c r="E83" s="737" t="s">
        <v>6892</v>
      </c>
      <c r="F83" s="666">
        <v>43836307</v>
      </c>
      <c r="G83" s="667" t="s">
        <v>7078</v>
      </c>
      <c r="H83" s="668" t="s">
        <v>7079</v>
      </c>
      <c r="I83" s="667" t="s">
        <v>6928</v>
      </c>
      <c r="J83" s="668" t="s">
        <v>6929</v>
      </c>
      <c r="K83" s="666">
        <v>1</v>
      </c>
      <c r="L83" s="666">
        <v>12</v>
      </c>
      <c r="M83" s="691" t="s">
        <v>6986</v>
      </c>
      <c r="N83" s="666">
        <v>1</v>
      </c>
      <c r="O83" s="666">
        <v>6</v>
      </c>
      <c r="P83" s="772" t="s">
        <v>1324</v>
      </c>
      <c r="Q83" s="666">
        <v>1</v>
      </c>
      <c r="R83" s="666">
        <v>12</v>
      </c>
    </row>
    <row r="84" spans="1:18" s="499" customFormat="1" ht="12.75" x14ac:dyDescent="0.2">
      <c r="A84" s="665" t="s">
        <v>6921</v>
      </c>
      <c r="B84" s="666" t="s">
        <v>6969</v>
      </c>
      <c r="C84" s="666" t="s">
        <v>6923</v>
      </c>
      <c r="D84" s="665" t="s">
        <v>6929</v>
      </c>
      <c r="E84" s="737" t="s">
        <v>6892</v>
      </c>
      <c r="F84" s="666">
        <v>18137398</v>
      </c>
      <c r="G84" s="667" t="s">
        <v>7080</v>
      </c>
      <c r="H84" s="668" t="s">
        <v>6728</v>
      </c>
      <c r="I84" s="667" t="s">
        <v>6928</v>
      </c>
      <c r="J84" s="668" t="s">
        <v>6929</v>
      </c>
      <c r="K84" s="666">
        <v>1</v>
      </c>
      <c r="L84" s="666">
        <v>12</v>
      </c>
      <c r="M84" s="691" t="s">
        <v>6986</v>
      </c>
      <c r="N84" s="666">
        <v>1</v>
      </c>
      <c r="O84" s="666">
        <v>6</v>
      </c>
      <c r="P84" s="772" t="s">
        <v>1324</v>
      </c>
      <c r="Q84" s="666">
        <v>1</v>
      </c>
      <c r="R84" s="666">
        <v>12</v>
      </c>
    </row>
    <row r="85" spans="1:18" s="499" customFormat="1" ht="12.75" x14ac:dyDescent="0.2">
      <c r="A85" s="665" t="s">
        <v>6921</v>
      </c>
      <c r="B85" s="666" t="s">
        <v>6922</v>
      </c>
      <c r="C85" s="666" t="s">
        <v>6923</v>
      </c>
      <c r="D85" s="665" t="s">
        <v>6929</v>
      </c>
      <c r="E85" s="737" t="s">
        <v>6892</v>
      </c>
      <c r="F85" s="666">
        <v>40144029</v>
      </c>
      <c r="G85" s="667" t="s">
        <v>7081</v>
      </c>
      <c r="H85" s="668" t="s">
        <v>6720</v>
      </c>
      <c r="I85" s="667" t="s">
        <v>6928</v>
      </c>
      <c r="J85" s="668" t="s">
        <v>6929</v>
      </c>
      <c r="K85" s="666">
        <v>1</v>
      </c>
      <c r="L85" s="666">
        <v>12</v>
      </c>
      <c r="M85" s="691" t="s">
        <v>6986</v>
      </c>
      <c r="N85" s="666">
        <v>1</v>
      </c>
      <c r="O85" s="666">
        <v>6</v>
      </c>
      <c r="P85" s="772" t="s">
        <v>1324</v>
      </c>
      <c r="Q85" s="666">
        <v>1</v>
      </c>
      <c r="R85" s="666">
        <v>12</v>
      </c>
    </row>
    <row r="86" spans="1:18" s="499" customFormat="1" ht="12.75" x14ac:dyDescent="0.2">
      <c r="A86" s="665" t="s">
        <v>6921</v>
      </c>
      <c r="B86" s="666" t="s">
        <v>6922</v>
      </c>
      <c r="C86" s="666" t="s">
        <v>6923</v>
      </c>
      <c r="D86" s="665" t="s">
        <v>6929</v>
      </c>
      <c r="E86" s="737" t="s">
        <v>6892</v>
      </c>
      <c r="F86" s="666">
        <v>18892653</v>
      </c>
      <c r="G86" s="667" t="s">
        <v>7082</v>
      </c>
      <c r="H86" s="668" t="s">
        <v>7083</v>
      </c>
      <c r="I86" s="667" t="s">
        <v>6928</v>
      </c>
      <c r="J86" s="668" t="s">
        <v>6929</v>
      </c>
      <c r="K86" s="666">
        <v>1</v>
      </c>
      <c r="L86" s="666">
        <v>12</v>
      </c>
      <c r="M86" s="691" t="s">
        <v>6986</v>
      </c>
      <c r="N86" s="666">
        <v>1</v>
      </c>
      <c r="O86" s="666">
        <v>6</v>
      </c>
      <c r="P86" s="772" t="s">
        <v>1324</v>
      </c>
      <c r="Q86" s="666">
        <v>1</v>
      </c>
      <c r="R86" s="666">
        <v>12</v>
      </c>
    </row>
    <row r="87" spans="1:18" s="499" customFormat="1" ht="12.75" x14ac:dyDescent="0.2">
      <c r="A87" s="665" t="s">
        <v>6921</v>
      </c>
      <c r="B87" s="666" t="s">
        <v>6922</v>
      </c>
      <c r="C87" s="666" t="s">
        <v>6923</v>
      </c>
      <c r="D87" s="665" t="s">
        <v>6929</v>
      </c>
      <c r="E87" s="737" t="s">
        <v>6892</v>
      </c>
      <c r="F87" s="666">
        <v>40821377</v>
      </c>
      <c r="G87" s="667" t="s">
        <v>7084</v>
      </c>
      <c r="H87" s="668" t="s">
        <v>6938</v>
      </c>
      <c r="I87" s="667" t="s">
        <v>6928</v>
      </c>
      <c r="J87" s="668" t="s">
        <v>6929</v>
      </c>
      <c r="K87" s="666">
        <v>1</v>
      </c>
      <c r="L87" s="666">
        <v>12</v>
      </c>
      <c r="M87" s="691" t="s">
        <v>6986</v>
      </c>
      <c r="N87" s="666">
        <v>1</v>
      </c>
      <c r="O87" s="666">
        <v>6</v>
      </c>
      <c r="P87" s="772" t="s">
        <v>1324</v>
      </c>
      <c r="Q87" s="666">
        <v>1</v>
      </c>
      <c r="R87" s="666">
        <v>12</v>
      </c>
    </row>
    <row r="88" spans="1:18" s="499" customFormat="1" ht="12.75" x14ac:dyDescent="0.2">
      <c r="A88" s="665" t="s">
        <v>6921</v>
      </c>
      <c r="B88" s="666" t="s">
        <v>6922</v>
      </c>
      <c r="C88" s="666" t="s">
        <v>6923</v>
      </c>
      <c r="D88" s="665" t="s">
        <v>6929</v>
      </c>
      <c r="E88" s="737" t="s">
        <v>6892</v>
      </c>
      <c r="F88" s="666">
        <v>26704839</v>
      </c>
      <c r="G88" s="667" t="s">
        <v>7085</v>
      </c>
      <c r="H88" s="668" t="s">
        <v>6730</v>
      </c>
      <c r="I88" s="667" t="s">
        <v>6928</v>
      </c>
      <c r="J88" s="668" t="s">
        <v>6929</v>
      </c>
      <c r="K88" s="666">
        <v>1</v>
      </c>
      <c r="L88" s="666">
        <v>12</v>
      </c>
      <c r="M88" s="691" t="s">
        <v>6986</v>
      </c>
      <c r="N88" s="666">
        <v>1</v>
      </c>
      <c r="O88" s="666">
        <v>6</v>
      </c>
      <c r="P88" s="772" t="s">
        <v>1324</v>
      </c>
      <c r="Q88" s="666">
        <v>1</v>
      </c>
      <c r="R88" s="666">
        <v>12</v>
      </c>
    </row>
    <row r="89" spans="1:18" s="499" customFormat="1" ht="12.75" x14ac:dyDescent="0.2">
      <c r="A89" s="665" t="s">
        <v>6921</v>
      </c>
      <c r="B89" s="666" t="s">
        <v>6922</v>
      </c>
      <c r="C89" s="666" t="s">
        <v>6923</v>
      </c>
      <c r="D89" s="665" t="s">
        <v>6929</v>
      </c>
      <c r="E89" s="737" t="s">
        <v>6892</v>
      </c>
      <c r="F89" s="666">
        <v>46174422</v>
      </c>
      <c r="G89" s="667" t="s">
        <v>7086</v>
      </c>
      <c r="H89" s="668" t="s">
        <v>7087</v>
      </c>
      <c r="I89" s="667" t="s">
        <v>6928</v>
      </c>
      <c r="J89" s="668" t="s">
        <v>6929</v>
      </c>
      <c r="K89" s="666">
        <v>1</v>
      </c>
      <c r="L89" s="666">
        <v>12</v>
      </c>
      <c r="M89" s="691" t="s">
        <v>6986</v>
      </c>
      <c r="N89" s="666">
        <v>1</v>
      </c>
      <c r="O89" s="666">
        <v>3</v>
      </c>
      <c r="P89" s="772" t="s">
        <v>5120</v>
      </c>
      <c r="Q89" s="666"/>
      <c r="R89" s="666"/>
    </row>
    <row r="90" spans="1:18" s="499" customFormat="1" ht="12.75" x14ac:dyDescent="0.2">
      <c r="A90" s="665" t="s">
        <v>6921</v>
      </c>
      <c r="B90" s="666" t="s">
        <v>6922</v>
      </c>
      <c r="C90" s="666" t="s">
        <v>6923</v>
      </c>
      <c r="D90" s="665" t="s">
        <v>6929</v>
      </c>
      <c r="E90" s="737" t="s">
        <v>6892</v>
      </c>
      <c r="F90" s="666">
        <v>41432748</v>
      </c>
      <c r="G90" s="667" t="s">
        <v>7088</v>
      </c>
      <c r="H90" s="668" t="s">
        <v>6730</v>
      </c>
      <c r="I90" s="667" t="s">
        <v>6928</v>
      </c>
      <c r="J90" s="668" t="s">
        <v>6929</v>
      </c>
      <c r="K90" s="666">
        <v>1</v>
      </c>
      <c r="L90" s="666">
        <v>7</v>
      </c>
      <c r="M90" s="691" t="s">
        <v>554</v>
      </c>
      <c r="N90" s="666"/>
      <c r="O90" s="666"/>
      <c r="P90" s="772" t="s">
        <v>554</v>
      </c>
      <c r="Q90" s="666"/>
      <c r="R90" s="666"/>
    </row>
    <row r="91" spans="1:18" s="499" customFormat="1" ht="12.75" x14ac:dyDescent="0.2">
      <c r="A91" s="665" t="s">
        <v>6921</v>
      </c>
      <c r="B91" s="666" t="s">
        <v>6969</v>
      </c>
      <c r="C91" s="666" t="s">
        <v>6923</v>
      </c>
      <c r="D91" s="665" t="s">
        <v>6929</v>
      </c>
      <c r="E91" s="737" t="s">
        <v>6892</v>
      </c>
      <c r="F91" s="666">
        <v>41477147</v>
      </c>
      <c r="G91" s="667" t="s">
        <v>7089</v>
      </c>
      <c r="H91" s="668" t="s">
        <v>6720</v>
      </c>
      <c r="I91" s="667" t="s">
        <v>6928</v>
      </c>
      <c r="J91" s="668" t="s">
        <v>6929</v>
      </c>
      <c r="K91" s="666">
        <v>1</v>
      </c>
      <c r="L91" s="666">
        <v>12</v>
      </c>
      <c r="M91" s="691" t="s">
        <v>6986</v>
      </c>
      <c r="N91" s="666">
        <v>1</v>
      </c>
      <c r="O91" s="666">
        <v>6</v>
      </c>
      <c r="P91" s="772" t="s">
        <v>1324</v>
      </c>
      <c r="Q91" s="666">
        <v>1</v>
      </c>
      <c r="R91" s="666">
        <v>12</v>
      </c>
    </row>
    <row r="92" spans="1:18" s="549" customFormat="1" ht="12.75" x14ac:dyDescent="0.2">
      <c r="A92" s="665" t="s">
        <v>6921</v>
      </c>
      <c r="B92" s="666" t="s">
        <v>6922</v>
      </c>
      <c r="C92" s="666" t="s">
        <v>6923</v>
      </c>
      <c r="D92" s="665" t="s">
        <v>6929</v>
      </c>
      <c r="E92" s="737" t="s">
        <v>4263</v>
      </c>
      <c r="F92" s="666">
        <v>72220424</v>
      </c>
      <c r="G92" s="667" t="s">
        <v>7090</v>
      </c>
      <c r="H92" s="668" t="s">
        <v>6720</v>
      </c>
      <c r="I92" s="667" t="s">
        <v>6928</v>
      </c>
      <c r="J92" s="668" t="s">
        <v>6929</v>
      </c>
      <c r="K92" s="666">
        <v>1</v>
      </c>
      <c r="L92" s="666">
        <v>12</v>
      </c>
      <c r="M92" s="691" t="s">
        <v>7091</v>
      </c>
      <c r="N92" s="666">
        <v>1</v>
      </c>
      <c r="O92" s="666">
        <v>6</v>
      </c>
      <c r="P92" s="772" t="s">
        <v>1304</v>
      </c>
      <c r="Q92" s="666">
        <v>1</v>
      </c>
      <c r="R92" s="666">
        <v>12</v>
      </c>
    </row>
    <row r="93" spans="1:18" s="549" customFormat="1" ht="12.75" x14ac:dyDescent="0.2">
      <c r="A93" s="665" t="s">
        <v>6921</v>
      </c>
      <c r="B93" s="666" t="s">
        <v>6922</v>
      </c>
      <c r="C93" s="666" t="s">
        <v>6923</v>
      </c>
      <c r="D93" s="665" t="s">
        <v>6929</v>
      </c>
      <c r="E93" s="737" t="s">
        <v>4263</v>
      </c>
      <c r="F93" s="666">
        <v>40206075</v>
      </c>
      <c r="G93" s="667" t="s">
        <v>7092</v>
      </c>
      <c r="H93" s="668" t="s">
        <v>6730</v>
      </c>
      <c r="I93" s="667" t="s">
        <v>6928</v>
      </c>
      <c r="J93" s="668" t="s">
        <v>6929</v>
      </c>
      <c r="K93" s="666">
        <v>1</v>
      </c>
      <c r="L93" s="666">
        <v>12</v>
      </c>
      <c r="M93" s="691" t="s">
        <v>7091</v>
      </c>
      <c r="N93" s="666">
        <v>1</v>
      </c>
      <c r="O93" s="666">
        <v>6</v>
      </c>
      <c r="P93" s="772" t="s">
        <v>1304</v>
      </c>
      <c r="Q93" s="666">
        <v>1</v>
      </c>
      <c r="R93" s="666">
        <v>12</v>
      </c>
    </row>
    <row r="94" spans="1:18" s="549" customFormat="1" ht="12.75" x14ac:dyDescent="0.2">
      <c r="A94" s="665" t="s">
        <v>6921</v>
      </c>
      <c r="B94" s="666" t="s">
        <v>6922</v>
      </c>
      <c r="C94" s="666" t="s">
        <v>6923</v>
      </c>
      <c r="D94" s="665" t="s">
        <v>6929</v>
      </c>
      <c r="E94" s="737" t="s">
        <v>4263</v>
      </c>
      <c r="F94" s="666">
        <v>43684598</v>
      </c>
      <c r="G94" s="667" t="s">
        <v>7093</v>
      </c>
      <c r="H94" s="668" t="s">
        <v>6938</v>
      </c>
      <c r="I94" s="667" t="s">
        <v>6928</v>
      </c>
      <c r="J94" s="668" t="s">
        <v>6929</v>
      </c>
      <c r="K94" s="666">
        <v>1</v>
      </c>
      <c r="L94" s="666">
        <v>12</v>
      </c>
      <c r="M94" s="691" t="s">
        <v>7091</v>
      </c>
      <c r="N94" s="666">
        <v>1</v>
      </c>
      <c r="O94" s="666">
        <v>6</v>
      </c>
      <c r="P94" s="772" t="s">
        <v>1304</v>
      </c>
      <c r="Q94" s="666">
        <v>1</v>
      </c>
      <c r="R94" s="666">
        <v>12</v>
      </c>
    </row>
    <row r="95" spans="1:18" s="549" customFormat="1" ht="12.75" x14ac:dyDescent="0.2">
      <c r="A95" s="665" t="s">
        <v>6921</v>
      </c>
      <c r="B95" s="666" t="s">
        <v>6922</v>
      </c>
      <c r="C95" s="666" t="s">
        <v>6923</v>
      </c>
      <c r="D95" s="665" t="s">
        <v>6929</v>
      </c>
      <c r="E95" s="737" t="s">
        <v>4263</v>
      </c>
      <c r="F95" s="666">
        <v>41093564</v>
      </c>
      <c r="G95" s="667" t="s">
        <v>7094</v>
      </c>
      <c r="H95" s="668" t="s">
        <v>7095</v>
      </c>
      <c r="I95" s="667" t="s">
        <v>6928</v>
      </c>
      <c r="J95" s="668" t="s">
        <v>6929</v>
      </c>
      <c r="K95" s="666">
        <v>1</v>
      </c>
      <c r="L95" s="666">
        <v>12</v>
      </c>
      <c r="M95" s="691" t="s">
        <v>7091</v>
      </c>
      <c r="N95" s="666">
        <v>1</v>
      </c>
      <c r="O95" s="666">
        <v>6</v>
      </c>
      <c r="P95" s="772" t="s">
        <v>1304</v>
      </c>
      <c r="Q95" s="666">
        <v>1</v>
      </c>
      <c r="R95" s="666">
        <v>12</v>
      </c>
    </row>
    <row r="96" spans="1:18" s="549" customFormat="1" ht="12.75" x14ac:dyDescent="0.2">
      <c r="A96" s="665" t="s">
        <v>6921</v>
      </c>
      <c r="B96" s="666" t="s">
        <v>6922</v>
      </c>
      <c r="C96" s="666" t="s">
        <v>6923</v>
      </c>
      <c r="D96" s="665" t="s">
        <v>6929</v>
      </c>
      <c r="E96" s="737" t="s">
        <v>4263</v>
      </c>
      <c r="F96" s="666">
        <v>41751323</v>
      </c>
      <c r="G96" s="667" t="s">
        <v>7096</v>
      </c>
      <c r="H96" s="668" t="s">
        <v>6730</v>
      </c>
      <c r="I96" s="667" t="s">
        <v>6928</v>
      </c>
      <c r="J96" s="668" t="s">
        <v>6929</v>
      </c>
      <c r="K96" s="666">
        <v>1</v>
      </c>
      <c r="L96" s="666">
        <v>12</v>
      </c>
      <c r="M96" s="691" t="s">
        <v>7091</v>
      </c>
      <c r="N96" s="666">
        <v>1</v>
      </c>
      <c r="O96" s="666">
        <v>6</v>
      </c>
      <c r="P96" s="772" t="s">
        <v>1304</v>
      </c>
      <c r="Q96" s="666">
        <v>1</v>
      </c>
      <c r="R96" s="666">
        <v>12</v>
      </c>
    </row>
    <row r="97" spans="1:18" s="549" customFormat="1" ht="12.75" x14ac:dyDescent="0.2">
      <c r="A97" s="665" t="s">
        <v>6921</v>
      </c>
      <c r="B97" s="666" t="s">
        <v>6922</v>
      </c>
      <c r="C97" s="666" t="s">
        <v>6923</v>
      </c>
      <c r="D97" s="665" t="s">
        <v>6929</v>
      </c>
      <c r="E97" s="737" t="s">
        <v>1124</v>
      </c>
      <c r="F97" s="666">
        <v>43469458</v>
      </c>
      <c r="G97" s="667" t="s">
        <v>7097</v>
      </c>
      <c r="H97" s="668" t="s">
        <v>7098</v>
      </c>
      <c r="I97" s="667" t="s">
        <v>6928</v>
      </c>
      <c r="J97" s="668" t="s">
        <v>6929</v>
      </c>
      <c r="K97" s="666">
        <v>1</v>
      </c>
      <c r="L97" s="666">
        <v>2</v>
      </c>
      <c r="M97" s="691" t="s">
        <v>7099</v>
      </c>
      <c r="N97" s="666"/>
      <c r="O97" s="666"/>
      <c r="P97" s="772" t="s">
        <v>554</v>
      </c>
      <c r="Q97" s="666"/>
      <c r="R97" s="666"/>
    </row>
    <row r="98" spans="1:18" s="549" customFormat="1" ht="12.75" x14ac:dyDescent="0.2">
      <c r="A98" s="665" t="s">
        <v>6921</v>
      </c>
      <c r="B98" s="666" t="s">
        <v>6922</v>
      </c>
      <c r="C98" s="666" t="s">
        <v>6923</v>
      </c>
      <c r="D98" s="665" t="s">
        <v>6929</v>
      </c>
      <c r="E98" s="737" t="s">
        <v>1124</v>
      </c>
      <c r="F98" s="666">
        <v>45250782</v>
      </c>
      <c r="G98" s="667" t="s">
        <v>7100</v>
      </c>
      <c r="H98" s="668" t="s">
        <v>7087</v>
      </c>
      <c r="I98" s="667" t="s">
        <v>6928</v>
      </c>
      <c r="J98" s="668" t="s">
        <v>6929</v>
      </c>
      <c r="K98" s="666">
        <v>1</v>
      </c>
      <c r="L98" s="666">
        <v>12</v>
      </c>
      <c r="M98" s="691" t="s">
        <v>5041</v>
      </c>
      <c r="N98" s="666">
        <v>1</v>
      </c>
      <c r="O98" s="666">
        <v>6</v>
      </c>
      <c r="P98" s="772" t="s">
        <v>1316</v>
      </c>
      <c r="Q98" s="666">
        <v>1</v>
      </c>
      <c r="R98" s="666">
        <v>12</v>
      </c>
    </row>
    <row r="99" spans="1:18" s="499" customFormat="1" ht="12.75" x14ac:dyDescent="0.2">
      <c r="A99" s="665" t="s">
        <v>6921</v>
      </c>
      <c r="B99" s="666" t="s">
        <v>6922</v>
      </c>
      <c r="C99" s="666" t="s">
        <v>6923</v>
      </c>
      <c r="D99" s="665" t="s">
        <v>6929</v>
      </c>
      <c r="E99" s="737" t="s">
        <v>1124</v>
      </c>
      <c r="F99" s="666">
        <v>18890484</v>
      </c>
      <c r="G99" s="667" t="s">
        <v>7101</v>
      </c>
      <c r="H99" s="668" t="s">
        <v>6730</v>
      </c>
      <c r="I99" s="667" t="s">
        <v>6928</v>
      </c>
      <c r="J99" s="668" t="s">
        <v>6929</v>
      </c>
      <c r="K99" s="666">
        <v>1</v>
      </c>
      <c r="L99" s="666">
        <v>12</v>
      </c>
      <c r="M99" s="691" t="s">
        <v>5041</v>
      </c>
      <c r="N99" s="666">
        <v>1</v>
      </c>
      <c r="O99" s="666">
        <v>6</v>
      </c>
      <c r="P99" s="772" t="s">
        <v>1316</v>
      </c>
      <c r="Q99" s="666">
        <v>1</v>
      </c>
      <c r="R99" s="666">
        <v>12</v>
      </c>
    </row>
    <row r="100" spans="1:18" s="499" customFormat="1" ht="12.75" x14ac:dyDescent="0.2">
      <c r="A100" s="665" t="s">
        <v>6921</v>
      </c>
      <c r="B100" s="666" t="s">
        <v>6922</v>
      </c>
      <c r="C100" s="666" t="s">
        <v>6923</v>
      </c>
      <c r="D100" s="665" t="s">
        <v>6929</v>
      </c>
      <c r="E100" s="737" t="s">
        <v>1124</v>
      </c>
      <c r="F100" s="666">
        <v>28065769</v>
      </c>
      <c r="G100" s="667" t="s">
        <v>7102</v>
      </c>
      <c r="H100" s="668" t="s">
        <v>6938</v>
      </c>
      <c r="I100" s="667" t="s">
        <v>6928</v>
      </c>
      <c r="J100" s="668" t="s">
        <v>6929</v>
      </c>
      <c r="K100" s="666">
        <v>1</v>
      </c>
      <c r="L100" s="666">
        <v>12</v>
      </c>
      <c r="M100" s="691" t="s">
        <v>5041</v>
      </c>
      <c r="N100" s="666">
        <v>1</v>
      </c>
      <c r="O100" s="666">
        <v>6</v>
      </c>
      <c r="P100" s="772" t="s">
        <v>1316</v>
      </c>
      <c r="Q100" s="666">
        <v>1</v>
      </c>
      <c r="R100" s="666">
        <v>12</v>
      </c>
    </row>
    <row r="101" spans="1:18" s="499" customFormat="1" ht="12.75" x14ac:dyDescent="0.2">
      <c r="A101" s="665" t="s">
        <v>6921</v>
      </c>
      <c r="B101" s="666" t="s">
        <v>6922</v>
      </c>
      <c r="C101" s="666" t="s">
        <v>6923</v>
      </c>
      <c r="D101" s="665" t="s">
        <v>6929</v>
      </c>
      <c r="E101" s="737" t="s">
        <v>1124</v>
      </c>
      <c r="F101" s="666">
        <v>41348917</v>
      </c>
      <c r="G101" s="667" t="s">
        <v>7103</v>
      </c>
      <c r="H101" s="668" t="s">
        <v>7104</v>
      </c>
      <c r="I101" s="667" t="s">
        <v>6928</v>
      </c>
      <c r="J101" s="668" t="s">
        <v>6929</v>
      </c>
      <c r="K101" s="666">
        <v>1</v>
      </c>
      <c r="L101" s="666">
        <v>2</v>
      </c>
      <c r="M101" s="691" t="s">
        <v>7099</v>
      </c>
      <c r="N101" s="666"/>
      <c r="O101" s="666"/>
      <c r="P101" s="772" t="s">
        <v>554</v>
      </c>
      <c r="Q101" s="666"/>
      <c r="R101" s="666"/>
    </row>
    <row r="102" spans="1:18" s="499" customFormat="1" ht="12.75" x14ac:dyDescent="0.2">
      <c r="A102" s="665" t="s">
        <v>6921</v>
      </c>
      <c r="B102" s="666" t="s">
        <v>6922</v>
      </c>
      <c r="C102" s="666" t="s">
        <v>6923</v>
      </c>
      <c r="D102" s="665" t="s">
        <v>6929</v>
      </c>
      <c r="E102" s="737" t="s">
        <v>1124</v>
      </c>
      <c r="F102" s="666">
        <v>70070328</v>
      </c>
      <c r="G102" s="667" t="s">
        <v>7105</v>
      </c>
      <c r="H102" s="668" t="s">
        <v>6956</v>
      </c>
      <c r="I102" s="667" t="s">
        <v>6928</v>
      </c>
      <c r="J102" s="668" t="s">
        <v>6929</v>
      </c>
      <c r="K102" s="666">
        <v>1</v>
      </c>
      <c r="L102" s="666">
        <v>12</v>
      </c>
      <c r="M102" s="691" t="s">
        <v>5041</v>
      </c>
      <c r="N102" s="666">
        <v>1</v>
      </c>
      <c r="O102" s="666">
        <v>6</v>
      </c>
      <c r="P102" s="772" t="s">
        <v>1316</v>
      </c>
      <c r="Q102" s="666">
        <v>1</v>
      </c>
      <c r="R102" s="666">
        <v>12</v>
      </c>
    </row>
    <row r="103" spans="1:18" s="499" customFormat="1" ht="12.75" x14ac:dyDescent="0.2">
      <c r="A103" s="665" t="s">
        <v>6921</v>
      </c>
      <c r="B103" s="666" t="s">
        <v>6922</v>
      </c>
      <c r="C103" s="666" t="s">
        <v>6923</v>
      </c>
      <c r="D103" s="665" t="s">
        <v>6929</v>
      </c>
      <c r="E103" s="737" t="s">
        <v>1124</v>
      </c>
      <c r="F103" s="666">
        <v>7476399</v>
      </c>
      <c r="G103" s="667" t="s">
        <v>7106</v>
      </c>
      <c r="H103" s="668" t="s">
        <v>6985</v>
      </c>
      <c r="I103" s="667" t="s">
        <v>6928</v>
      </c>
      <c r="J103" s="668" t="s">
        <v>6929</v>
      </c>
      <c r="K103" s="666">
        <v>1</v>
      </c>
      <c r="L103" s="666">
        <v>2</v>
      </c>
      <c r="M103" s="691" t="s">
        <v>7099</v>
      </c>
      <c r="N103" s="666"/>
      <c r="O103" s="666"/>
      <c r="P103" s="772" t="s">
        <v>554</v>
      </c>
      <c r="Q103" s="666"/>
      <c r="R103" s="666"/>
    </row>
    <row r="104" spans="1:18" s="499" customFormat="1" ht="12.75" x14ac:dyDescent="0.2">
      <c r="A104" s="665" t="s">
        <v>6921</v>
      </c>
      <c r="B104" s="666" t="s">
        <v>6922</v>
      </c>
      <c r="C104" s="666" t="s">
        <v>6923</v>
      </c>
      <c r="D104" s="665" t="s">
        <v>6929</v>
      </c>
      <c r="E104" s="737" t="s">
        <v>1124</v>
      </c>
      <c r="F104" s="666">
        <v>47496147</v>
      </c>
      <c r="G104" s="667" t="s">
        <v>7107</v>
      </c>
      <c r="H104" s="668" t="s">
        <v>7108</v>
      </c>
      <c r="I104" s="667" t="s">
        <v>6928</v>
      </c>
      <c r="J104" s="668" t="s">
        <v>6929</v>
      </c>
      <c r="K104" s="666">
        <v>1</v>
      </c>
      <c r="L104" s="666">
        <v>12</v>
      </c>
      <c r="M104" s="691" t="s">
        <v>5041</v>
      </c>
      <c r="N104" s="666">
        <v>1</v>
      </c>
      <c r="O104" s="666">
        <v>6</v>
      </c>
      <c r="P104" s="772" t="s">
        <v>1316</v>
      </c>
      <c r="Q104" s="666">
        <v>1</v>
      </c>
      <c r="R104" s="666">
        <v>12</v>
      </c>
    </row>
    <row r="105" spans="1:18" s="499" customFormat="1" ht="12.75" x14ac:dyDescent="0.2">
      <c r="A105" s="665" t="s">
        <v>6921</v>
      </c>
      <c r="B105" s="666" t="s">
        <v>6922</v>
      </c>
      <c r="C105" s="666" t="s">
        <v>6923</v>
      </c>
      <c r="D105" s="665" t="s">
        <v>6929</v>
      </c>
      <c r="E105" s="737" t="s">
        <v>1124</v>
      </c>
      <c r="F105" s="666">
        <v>43773473</v>
      </c>
      <c r="G105" s="667" t="s">
        <v>7109</v>
      </c>
      <c r="H105" s="668" t="s">
        <v>7110</v>
      </c>
      <c r="I105" s="667" t="s">
        <v>6928</v>
      </c>
      <c r="J105" s="668" t="s">
        <v>6929</v>
      </c>
      <c r="K105" s="666">
        <v>1</v>
      </c>
      <c r="L105" s="666">
        <v>2</v>
      </c>
      <c r="M105" s="691" t="s">
        <v>7099</v>
      </c>
      <c r="N105" s="666"/>
      <c r="O105" s="666"/>
      <c r="P105" s="772" t="s">
        <v>554</v>
      </c>
      <c r="Q105" s="666"/>
      <c r="R105" s="666"/>
    </row>
    <row r="106" spans="1:18" s="499" customFormat="1" ht="12.75" x14ac:dyDescent="0.2">
      <c r="A106" s="665" t="s">
        <v>6921</v>
      </c>
      <c r="B106" s="666" t="s">
        <v>6922</v>
      </c>
      <c r="C106" s="666" t="s">
        <v>6923</v>
      </c>
      <c r="D106" s="665" t="s">
        <v>6929</v>
      </c>
      <c r="E106" s="737" t="s">
        <v>1124</v>
      </c>
      <c r="F106" s="666">
        <v>45684587</v>
      </c>
      <c r="G106" s="667" t="s">
        <v>7111</v>
      </c>
      <c r="H106" s="668" t="s">
        <v>7112</v>
      </c>
      <c r="I106" s="667" t="s">
        <v>6928</v>
      </c>
      <c r="J106" s="668" t="s">
        <v>6929</v>
      </c>
      <c r="K106" s="666">
        <v>1</v>
      </c>
      <c r="L106" s="666">
        <v>12</v>
      </c>
      <c r="M106" s="691" t="s">
        <v>5041</v>
      </c>
      <c r="N106" s="666">
        <v>1</v>
      </c>
      <c r="O106" s="666">
        <v>6</v>
      </c>
      <c r="P106" s="772" t="s">
        <v>1316</v>
      </c>
      <c r="Q106" s="666">
        <v>1</v>
      </c>
      <c r="R106" s="666">
        <v>12</v>
      </c>
    </row>
    <row r="107" spans="1:18" s="499" customFormat="1" ht="12.75" x14ac:dyDescent="0.2">
      <c r="A107" s="665" t="s">
        <v>6921</v>
      </c>
      <c r="B107" s="666" t="s">
        <v>6922</v>
      </c>
      <c r="C107" s="666" t="s">
        <v>6923</v>
      </c>
      <c r="D107" s="665" t="s">
        <v>6929</v>
      </c>
      <c r="E107" s="737" t="s">
        <v>1124</v>
      </c>
      <c r="F107" s="666">
        <v>44967724</v>
      </c>
      <c r="G107" s="667" t="s">
        <v>7113</v>
      </c>
      <c r="H107" s="668" t="s">
        <v>7114</v>
      </c>
      <c r="I107" s="667" t="s">
        <v>6928</v>
      </c>
      <c r="J107" s="668" t="s">
        <v>6929</v>
      </c>
      <c r="K107" s="666">
        <v>1</v>
      </c>
      <c r="L107" s="666">
        <v>12</v>
      </c>
      <c r="M107" s="691" t="s">
        <v>5041</v>
      </c>
      <c r="N107" s="666">
        <v>1</v>
      </c>
      <c r="O107" s="666">
        <v>6</v>
      </c>
      <c r="P107" s="772" t="s">
        <v>1316</v>
      </c>
      <c r="Q107" s="666">
        <v>1</v>
      </c>
      <c r="R107" s="666">
        <v>12</v>
      </c>
    </row>
    <row r="108" spans="1:18" s="499" customFormat="1" ht="12.75" x14ac:dyDescent="0.2">
      <c r="A108" s="665" t="s">
        <v>6921</v>
      </c>
      <c r="B108" s="666" t="s">
        <v>6922</v>
      </c>
      <c r="C108" s="666" t="s">
        <v>6923</v>
      </c>
      <c r="D108" s="665" t="s">
        <v>6929</v>
      </c>
      <c r="E108" s="737" t="s">
        <v>1124</v>
      </c>
      <c r="F108" s="666">
        <v>32854832</v>
      </c>
      <c r="G108" s="667" t="s">
        <v>7115</v>
      </c>
      <c r="H108" s="668" t="s">
        <v>6960</v>
      </c>
      <c r="I108" s="667" t="s">
        <v>6928</v>
      </c>
      <c r="J108" s="668" t="s">
        <v>6929</v>
      </c>
      <c r="K108" s="666">
        <v>1</v>
      </c>
      <c r="L108" s="666">
        <v>12</v>
      </c>
      <c r="M108" s="691" t="s">
        <v>5041</v>
      </c>
      <c r="N108" s="666">
        <v>1</v>
      </c>
      <c r="O108" s="666">
        <v>6</v>
      </c>
      <c r="P108" s="772" t="s">
        <v>1316</v>
      </c>
      <c r="Q108" s="666">
        <v>1</v>
      </c>
      <c r="R108" s="666">
        <v>12</v>
      </c>
    </row>
    <row r="109" spans="1:18" s="499" customFormat="1" ht="12.75" x14ac:dyDescent="0.2">
      <c r="A109" s="665" t="s">
        <v>6921</v>
      </c>
      <c r="B109" s="666" t="s">
        <v>6922</v>
      </c>
      <c r="C109" s="666" t="s">
        <v>6923</v>
      </c>
      <c r="D109" s="665" t="s">
        <v>6929</v>
      </c>
      <c r="E109" s="737" t="s">
        <v>1124</v>
      </c>
      <c r="F109" s="666">
        <v>17877806</v>
      </c>
      <c r="G109" s="667" t="s">
        <v>7116</v>
      </c>
      <c r="H109" s="668" t="s">
        <v>6938</v>
      </c>
      <c r="I109" s="667" t="s">
        <v>6928</v>
      </c>
      <c r="J109" s="668" t="s">
        <v>6929</v>
      </c>
      <c r="K109" s="666">
        <v>1</v>
      </c>
      <c r="L109" s="666">
        <v>2</v>
      </c>
      <c r="M109" s="691" t="s">
        <v>7099</v>
      </c>
      <c r="N109" s="666"/>
      <c r="O109" s="666"/>
      <c r="P109" s="772" t="s">
        <v>554</v>
      </c>
      <c r="Q109" s="666"/>
      <c r="R109" s="666"/>
    </row>
    <row r="110" spans="1:18" s="499" customFormat="1" ht="12.75" x14ac:dyDescent="0.2">
      <c r="A110" s="665" t="s">
        <v>6921</v>
      </c>
      <c r="B110" s="666" t="s">
        <v>6922</v>
      </c>
      <c r="C110" s="666" t="s">
        <v>6923</v>
      </c>
      <c r="D110" s="665" t="s">
        <v>6929</v>
      </c>
      <c r="E110" s="737" t="s">
        <v>1124</v>
      </c>
      <c r="F110" s="666">
        <v>72287170</v>
      </c>
      <c r="G110" s="667" t="s">
        <v>7117</v>
      </c>
      <c r="H110" s="668" t="s">
        <v>6985</v>
      </c>
      <c r="I110" s="667" t="s">
        <v>6928</v>
      </c>
      <c r="J110" s="668" t="s">
        <v>6929</v>
      </c>
      <c r="K110" s="666">
        <v>1</v>
      </c>
      <c r="L110" s="666">
        <v>12</v>
      </c>
      <c r="M110" s="691" t="s">
        <v>5041</v>
      </c>
      <c r="N110" s="666">
        <v>1</v>
      </c>
      <c r="O110" s="666">
        <v>6</v>
      </c>
      <c r="P110" s="772" t="s">
        <v>1316</v>
      </c>
      <c r="Q110" s="666">
        <v>1</v>
      </c>
      <c r="R110" s="666">
        <v>12</v>
      </c>
    </row>
    <row r="111" spans="1:18" s="499" customFormat="1" ht="12.75" x14ac:dyDescent="0.2">
      <c r="A111" s="665" t="s">
        <v>6921</v>
      </c>
      <c r="B111" s="666" t="s">
        <v>6922</v>
      </c>
      <c r="C111" s="666" t="s">
        <v>6923</v>
      </c>
      <c r="D111" s="665" t="s">
        <v>6929</v>
      </c>
      <c r="E111" s="737" t="s">
        <v>1124</v>
      </c>
      <c r="F111" s="666">
        <v>42697127</v>
      </c>
      <c r="G111" s="667" t="s">
        <v>7118</v>
      </c>
      <c r="H111" s="668" t="s">
        <v>6927</v>
      </c>
      <c r="I111" s="667" t="s">
        <v>6928</v>
      </c>
      <c r="J111" s="668" t="s">
        <v>6929</v>
      </c>
      <c r="K111" s="666">
        <v>1</v>
      </c>
      <c r="L111" s="666">
        <v>12</v>
      </c>
      <c r="M111" s="691" t="s">
        <v>5041</v>
      </c>
      <c r="N111" s="666">
        <v>1</v>
      </c>
      <c r="O111" s="666">
        <v>6</v>
      </c>
      <c r="P111" s="772" t="s">
        <v>1316</v>
      </c>
      <c r="Q111" s="666">
        <v>1</v>
      </c>
      <c r="R111" s="666">
        <v>12</v>
      </c>
    </row>
    <row r="112" spans="1:18" s="499" customFormat="1" ht="12.75" x14ac:dyDescent="0.2">
      <c r="A112" s="665" t="s">
        <v>6921</v>
      </c>
      <c r="B112" s="666" t="s">
        <v>6922</v>
      </c>
      <c r="C112" s="666" t="s">
        <v>6923</v>
      </c>
      <c r="D112" s="665" t="s">
        <v>6929</v>
      </c>
      <c r="E112" s="737" t="s">
        <v>1124</v>
      </c>
      <c r="F112" s="666">
        <v>18134769</v>
      </c>
      <c r="G112" s="667" t="s">
        <v>7119</v>
      </c>
      <c r="H112" s="668" t="s">
        <v>7104</v>
      </c>
      <c r="I112" s="667" t="s">
        <v>6928</v>
      </c>
      <c r="J112" s="668" t="s">
        <v>6929</v>
      </c>
      <c r="K112" s="666">
        <v>1</v>
      </c>
      <c r="L112" s="666">
        <v>12</v>
      </c>
      <c r="M112" s="691" t="s">
        <v>5041</v>
      </c>
      <c r="N112" s="666">
        <v>1</v>
      </c>
      <c r="O112" s="666">
        <v>6</v>
      </c>
      <c r="P112" s="772" t="s">
        <v>1316</v>
      </c>
      <c r="Q112" s="666">
        <v>1</v>
      </c>
      <c r="R112" s="666">
        <v>12</v>
      </c>
    </row>
    <row r="113" spans="1:18" s="499" customFormat="1" ht="12.75" x14ac:dyDescent="0.2">
      <c r="A113" s="665" t="s">
        <v>6921</v>
      </c>
      <c r="B113" s="666" t="s">
        <v>6922</v>
      </c>
      <c r="C113" s="666" t="s">
        <v>6923</v>
      </c>
      <c r="D113" s="665" t="s">
        <v>6929</v>
      </c>
      <c r="E113" s="737" t="s">
        <v>1124</v>
      </c>
      <c r="F113" s="666">
        <v>42915337</v>
      </c>
      <c r="G113" s="667" t="s">
        <v>7120</v>
      </c>
      <c r="H113" s="668"/>
      <c r="I113" s="667" t="s">
        <v>6928</v>
      </c>
      <c r="J113" s="668" t="s">
        <v>6929</v>
      </c>
      <c r="K113" s="666">
        <v>1</v>
      </c>
      <c r="L113" s="666">
        <v>12</v>
      </c>
      <c r="M113" s="691" t="s">
        <v>5041</v>
      </c>
      <c r="N113" s="666">
        <v>1</v>
      </c>
      <c r="O113" s="666">
        <v>6</v>
      </c>
      <c r="P113" s="772" t="s">
        <v>1316</v>
      </c>
      <c r="Q113" s="666">
        <v>1</v>
      </c>
      <c r="R113" s="666">
        <v>12</v>
      </c>
    </row>
    <row r="114" spans="1:18" s="499" customFormat="1" ht="12.75" x14ac:dyDescent="0.2">
      <c r="A114" s="665" t="s">
        <v>6921</v>
      </c>
      <c r="B114" s="666" t="s">
        <v>6922</v>
      </c>
      <c r="C114" s="666" t="s">
        <v>6923</v>
      </c>
      <c r="D114" s="665" t="s">
        <v>6929</v>
      </c>
      <c r="E114" s="737" t="s">
        <v>1124</v>
      </c>
      <c r="F114" s="666">
        <v>2863857</v>
      </c>
      <c r="G114" s="667" t="s">
        <v>7121</v>
      </c>
      <c r="H114" s="668" t="s">
        <v>6730</v>
      </c>
      <c r="I114" s="667" t="s">
        <v>6928</v>
      </c>
      <c r="J114" s="668" t="s">
        <v>6929</v>
      </c>
      <c r="K114" s="666">
        <v>1</v>
      </c>
      <c r="L114" s="666">
        <v>12</v>
      </c>
      <c r="M114" s="691" t="s">
        <v>5041</v>
      </c>
      <c r="N114" s="666">
        <v>1</v>
      </c>
      <c r="O114" s="666">
        <v>6</v>
      </c>
      <c r="P114" s="772" t="s">
        <v>1316</v>
      </c>
      <c r="Q114" s="666">
        <v>1</v>
      </c>
      <c r="R114" s="666">
        <v>12</v>
      </c>
    </row>
    <row r="115" spans="1:18" s="499" customFormat="1" ht="12.75" x14ac:dyDescent="0.2">
      <c r="A115" s="665" t="s">
        <v>6921</v>
      </c>
      <c r="B115" s="666" t="s">
        <v>6922</v>
      </c>
      <c r="C115" s="666" t="s">
        <v>6923</v>
      </c>
      <c r="D115" s="665" t="s">
        <v>6929</v>
      </c>
      <c r="E115" s="737" t="s">
        <v>1124</v>
      </c>
      <c r="F115" s="666">
        <v>45776027</v>
      </c>
      <c r="G115" s="667" t="s">
        <v>7122</v>
      </c>
      <c r="H115" s="668" t="s">
        <v>6730</v>
      </c>
      <c r="I115" s="667" t="s">
        <v>6928</v>
      </c>
      <c r="J115" s="668" t="s">
        <v>6929</v>
      </c>
      <c r="K115" s="666">
        <v>1</v>
      </c>
      <c r="L115" s="666">
        <v>12</v>
      </c>
      <c r="M115" s="691" t="s">
        <v>5041</v>
      </c>
      <c r="N115" s="666">
        <v>1</v>
      </c>
      <c r="O115" s="666">
        <v>6</v>
      </c>
      <c r="P115" s="772" t="s">
        <v>1316</v>
      </c>
      <c r="Q115" s="666">
        <v>1</v>
      </c>
      <c r="R115" s="666">
        <v>12</v>
      </c>
    </row>
    <row r="116" spans="1:18" s="499" customFormat="1" ht="12.75" x14ac:dyDescent="0.2">
      <c r="A116" s="665" t="s">
        <v>6921</v>
      </c>
      <c r="B116" s="666" t="s">
        <v>6922</v>
      </c>
      <c r="C116" s="666" t="s">
        <v>6923</v>
      </c>
      <c r="D116" s="665" t="s">
        <v>6929</v>
      </c>
      <c r="E116" s="737" t="s">
        <v>1124</v>
      </c>
      <c r="F116" s="666">
        <v>18858095</v>
      </c>
      <c r="G116" s="667" t="s">
        <v>7123</v>
      </c>
      <c r="H116" s="668" t="s">
        <v>6730</v>
      </c>
      <c r="I116" s="667" t="s">
        <v>6928</v>
      </c>
      <c r="J116" s="668" t="s">
        <v>6929</v>
      </c>
      <c r="K116" s="666">
        <v>1</v>
      </c>
      <c r="L116" s="666">
        <v>12</v>
      </c>
      <c r="M116" s="691" t="s">
        <v>5041</v>
      </c>
      <c r="N116" s="666">
        <v>1</v>
      </c>
      <c r="O116" s="666">
        <v>6</v>
      </c>
      <c r="P116" s="772" t="s">
        <v>1316</v>
      </c>
      <c r="Q116" s="666">
        <v>1</v>
      </c>
      <c r="R116" s="666">
        <v>12</v>
      </c>
    </row>
    <row r="117" spans="1:18" s="499" customFormat="1" ht="12.75" x14ac:dyDescent="0.2">
      <c r="A117" s="665" t="s">
        <v>6921</v>
      </c>
      <c r="B117" s="666" t="s">
        <v>6922</v>
      </c>
      <c r="C117" s="666" t="s">
        <v>6923</v>
      </c>
      <c r="D117" s="665" t="s">
        <v>6929</v>
      </c>
      <c r="E117" s="737" t="s">
        <v>1124</v>
      </c>
      <c r="F117" s="666">
        <v>46325017</v>
      </c>
      <c r="G117" s="667" t="s">
        <v>7124</v>
      </c>
      <c r="H117" s="668" t="s">
        <v>7125</v>
      </c>
      <c r="I117" s="667" t="s">
        <v>6928</v>
      </c>
      <c r="J117" s="668" t="s">
        <v>6929</v>
      </c>
      <c r="K117" s="666">
        <v>1</v>
      </c>
      <c r="L117" s="666">
        <v>12</v>
      </c>
      <c r="M117" s="691" t="s">
        <v>5041</v>
      </c>
      <c r="N117" s="666">
        <v>1</v>
      </c>
      <c r="O117" s="666">
        <v>6</v>
      </c>
      <c r="P117" s="772" t="s">
        <v>1316</v>
      </c>
      <c r="Q117" s="666">
        <v>1</v>
      </c>
      <c r="R117" s="666">
        <v>12</v>
      </c>
    </row>
    <row r="118" spans="1:18" s="549" customFormat="1" ht="12.75" x14ac:dyDescent="0.2">
      <c r="A118" s="665" t="s">
        <v>6921</v>
      </c>
      <c r="B118" s="666" t="s">
        <v>6922</v>
      </c>
      <c r="C118" s="666" t="s">
        <v>6923</v>
      </c>
      <c r="D118" s="665" t="s">
        <v>6929</v>
      </c>
      <c r="E118" s="737" t="s">
        <v>1124</v>
      </c>
      <c r="F118" s="666">
        <v>42113721</v>
      </c>
      <c r="G118" s="667" t="s">
        <v>7126</v>
      </c>
      <c r="H118" s="668" t="s">
        <v>6730</v>
      </c>
      <c r="I118" s="667" t="s">
        <v>6928</v>
      </c>
      <c r="J118" s="668" t="s">
        <v>6929</v>
      </c>
      <c r="K118" s="666">
        <v>1</v>
      </c>
      <c r="L118" s="666">
        <v>2</v>
      </c>
      <c r="M118" s="691" t="s">
        <v>7099</v>
      </c>
      <c r="N118" s="666"/>
      <c r="O118" s="666"/>
      <c r="P118" s="772" t="s">
        <v>554</v>
      </c>
      <c r="Q118" s="666"/>
      <c r="R118" s="666"/>
    </row>
    <row r="119" spans="1:18" s="499" customFormat="1" ht="12.75" x14ac:dyDescent="0.2">
      <c r="A119" s="665" t="s">
        <v>6921</v>
      </c>
      <c r="B119" s="666" t="s">
        <v>6922</v>
      </c>
      <c r="C119" s="666" t="s">
        <v>6923</v>
      </c>
      <c r="D119" s="665" t="s">
        <v>6929</v>
      </c>
      <c r="E119" s="737" t="s">
        <v>1124</v>
      </c>
      <c r="F119" s="666">
        <v>42945241</v>
      </c>
      <c r="G119" s="667" t="s">
        <v>7127</v>
      </c>
      <c r="H119" s="668"/>
      <c r="I119" s="667" t="s">
        <v>6928</v>
      </c>
      <c r="J119" s="668" t="s">
        <v>6929</v>
      </c>
      <c r="K119" s="666">
        <v>1</v>
      </c>
      <c r="L119" s="666">
        <v>12</v>
      </c>
      <c r="M119" s="691" t="s">
        <v>5041</v>
      </c>
      <c r="N119" s="666">
        <v>1</v>
      </c>
      <c r="O119" s="666">
        <v>6</v>
      </c>
      <c r="P119" s="772" t="s">
        <v>1316</v>
      </c>
      <c r="Q119" s="666">
        <v>1</v>
      </c>
      <c r="R119" s="666">
        <v>12</v>
      </c>
    </row>
    <row r="120" spans="1:18" s="499" customFormat="1" ht="12.75" x14ac:dyDescent="0.2">
      <c r="A120" s="665" t="s">
        <v>6921</v>
      </c>
      <c r="B120" s="666" t="s">
        <v>6922</v>
      </c>
      <c r="C120" s="666" t="s">
        <v>6923</v>
      </c>
      <c r="D120" s="665" t="s">
        <v>6929</v>
      </c>
      <c r="E120" s="737" t="s">
        <v>1124</v>
      </c>
      <c r="F120" s="666">
        <v>47086623</v>
      </c>
      <c r="G120" s="667" t="s">
        <v>7128</v>
      </c>
      <c r="H120" s="668" t="s">
        <v>6730</v>
      </c>
      <c r="I120" s="667" t="s">
        <v>6928</v>
      </c>
      <c r="J120" s="668" t="s">
        <v>6929</v>
      </c>
      <c r="K120" s="666">
        <v>1</v>
      </c>
      <c r="L120" s="666">
        <v>12</v>
      </c>
      <c r="M120" s="691" t="s">
        <v>5041</v>
      </c>
      <c r="N120" s="666">
        <v>1</v>
      </c>
      <c r="O120" s="666">
        <v>6</v>
      </c>
      <c r="P120" s="772" t="s">
        <v>1316</v>
      </c>
      <c r="Q120" s="666">
        <v>1</v>
      </c>
      <c r="R120" s="666">
        <v>12</v>
      </c>
    </row>
    <row r="121" spans="1:18" s="499" customFormat="1" ht="12.75" x14ac:dyDescent="0.2">
      <c r="A121" s="665" t="s">
        <v>6921</v>
      </c>
      <c r="B121" s="666" t="s">
        <v>6922</v>
      </c>
      <c r="C121" s="666" t="s">
        <v>6923</v>
      </c>
      <c r="D121" s="665" t="s">
        <v>6929</v>
      </c>
      <c r="E121" s="737" t="s">
        <v>1124</v>
      </c>
      <c r="F121" s="666">
        <v>18139207</v>
      </c>
      <c r="G121" s="667" t="s">
        <v>7129</v>
      </c>
      <c r="H121" s="668" t="s">
        <v>6730</v>
      </c>
      <c r="I121" s="667" t="s">
        <v>6928</v>
      </c>
      <c r="J121" s="668" t="s">
        <v>6929</v>
      </c>
      <c r="K121" s="666">
        <v>1</v>
      </c>
      <c r="L121" s="666">
        <v>2</v>
      </c>
      <c r="M121" s="691" t="s">
        <v>7099</v>
      </c>
      <c r="N121" s="666"/>
      <c r="O121" s="666"/>
      <c r="P121" s="772" t="s">
        <v>554</v>
      </c>
      <c r="Q121" s="666"/>
      <c r="R121" s="666"/>
    </row>
    <row r="122" spans="1:18" s="499" customFormat="1" ht="12.75" x14ac:dyDescent="0.2">
      <c r="A122" s="665" t="s">
        <v>6921</v>
      </c>
      <c r="B122" s="666" t="s">
        <v>6922</v>
      </c>
      <c r="C122" s="666" t="s">
        <v>6923</v>
      </c>
      <c r="D122" s="665" t="s">
        <v>6929</v>
      </c>
      <c r="E122" s="737" t="s">
        <v>1124</v>
      </c>
      <c r="F122" s="666">
        <v>18084348</v>
      </c>
      <c r="G122" s="667" t="s">
        <v>7130</v>
      </c>
      <c r="H122" s="668" t="s">
        <v>6938</v>
      </c>
      <c r="I122" s="667" t="s">
        <v>6928</v>
      </c>
      <c r="J122" s="668" t="s">
        <v>6929</v>
      </c>
      <c r="K122" s="666">
        <v>1</v>
      </c>
      <c r="L122" s="666">
        <v>12</v>
      </c>
      <c r="M122" s="691" t="s">
        <v>5041</v>
      </c>
      <c r="N122" s="666">
        <v>1</v>
      </c>
      <c r="O122" s="666">
        <v>6</v>
      </c>
      <c r="P122" s="772" t="s">
        <v>1316</v>
      </c>
      <c r="Q122" s="666">
        <v>1</v>
      </c>
      <c r="R122" s="666">
        <v>12</v>
      </c>
    </row>
    <row r="123" spans="1:18" s="499" customFormat="1" ht="12.75" x14ac:dyDescent="0.2">
      <c r="A123" s="665" t="s">
        <v>6921</v>
      </c>
      <c r="B123" s="666" t="s">
        <v>6922</v>
      </c>
      <c r="C123" s="666" t="s">
        <v>6923</v>
      </c>
      <c r="D123" s="665" t="s">
        <v>6929</v>
      </c>
      <c r="E123" s="737" t="s">
        <v>1124</v>
      </c>
      <c r="F123" s="666">
        <v>45626614</v>
      </c>
      <c r="G123" s="667" t="s">
        <v>7131</v>
      </c>
      <c r="H123" s="668" t="s">
        <v>7110</v>
      </c>
      <c r="I123" s="667" t="s">
        <v>6928</v>
      </c>
      <c r="J123" s="668" t="s">
        <v>6929</v>
      </c>
      <c r="K123" s="666">
        <v>1</v>
      </c>
      <c r="L123" s="666">
        <v>12</v>
      </c>
      <c r="M123" s="691" t="s">
        <v>5041</v>
      </c>
      <c r="N123" s="666">
        <v>1</v>
      </c>
      <c r="O123" s="666">
        <v>6</v>
      </c>
      <c r="P123" s="772" t="s">
        <v>1316</v>
      </c>
      <c r="Q123" s="666">
        <v>1</v>
      </c>
      <c r="R123" s="666">
        <v>12</v>
      </c>
    </row>
    <row r="124" spans="1:18" s="499" customFormat="1" ht="12.75" x14ac:dyDescent="0.2">
      <c r="A124" s="665" t="s">
        <v>6921</v>
      </c>
      <c r="B124" s="666" t="s">
        <v>6922</v>
      </c>
      <c r="C124" s="666" t="s">
        <v>6923</v>
      </c>
      <c r="D124" s="665" t="s">
        <v>6929</v>
      </c>
      <c r="E124" s="737" t="s">
        <v>1124</v>
      </c>
      <c r="F124" s="666">
        <v>72155017</v>
      </c>
      <c r="G124" s="667" t="s">
        <v>7132</v>
      </c>
      <c r="H124" s="668"/>
      <c r="I124" s="667" t="s">
        <v>6928</v>
      </c>
      <c r="J124" s="668" t="s">
        <v>6929</v>
      </c>
      <c r="K124" s="666">
        <v>1</v>
      </c>
      <c r="L124" s="666">
        <v>12</v>
      </c>
      <c r="M124" s="691" t="s">
        <v>5041</v>
      </c>
      <c r="N124" s="666">
        <v>1</v>
      </c>
      <c r="O124" s="666">
        <v>6</v>
      </c>
      <c r="P124" s="772" t="s">
        <v>1316</v>
      </c>
      <c r="Q124" s="666">
        <v>1</v>
      </c>
      <c r="R124" s="666">
        <v>12</v>
      </c>
    </row>
    <row r="125" spans="1:18" s="499" customFormat="1" ht="12.75" x14ac:dyDescent="0.2">
      <c r="A125" s="665" t="s">
        <v>6921</v>
      </c>
      <c r="B125" s="666" t="s">
        <v>6922</v>
      </c>
      <c r="C125" s="666" t="s">
        <v>6923</v>
      </c>
      <c r="D125" s="665" t="s">
        <v>6929</v>
      </c>
      <c r="E125" s="737" t="s">
        <v>1124</v>
      </c>
      <c r="F125" s="666">
        <v>40873841</v>
      </c>
      <c r="G125" s="667" t="s">
        <v>7133</v>
      </c>
      <c r="H125" s="668" t="s">
        <v>7034</v>
      </c>
      <c r="I125" s="667" t="s">
        <v>6928</v>
      </c>
      <c r="J125" s="668" t="s">
        <v>6929</v>
      </c>
      <c r="K125" s="666">
        <v>1</v>
      </c>
      <c r="L125" s="666">
        <v>12</v>
      </c>
      <c r="M125" s="691" t="s">
        <v>5041</v>
      </c>
      <c r="N125" s="666">
        <v>1</v>
      </c>
      <c r="O125" s="666">
        <v>6</v>
      </c>
      <c r="P125" s="772" t="s">
        <v>1316</v>
      </c>
      <c r="Q125" s="666">
        <v>1</v>
      </c>
      <c r="R125" s="666">
        <v>12</v>
      </c>
    </row>
    <row r="126" spans="1:18" s="499" customFormat="1" ht="12.75" x14ac:dyDescent="0.2">
      <c r="A126" s="665" t="s">
        <v>6921</v>
      </c>
      <c r="B126" s="666" t="s">
        <v>6922</v>
      </c>
      <c r="C126" s="666" t="s">
        <v>6923</v>
      </c>
      <c r="D126" s="665" t="s">
        <v>6929</v>
      </c>
      <c r="E126" s="737" t="s">
        <v>1124</v>
      </c>
      <c r="F126" s="666">
        <v>18128638</v>
      </c>
      <c r="G126" s="667" t="s">
        <v>7134</v>
      </c>
      <c r="H126" s="668" t="s">
        <v>6730</v>
      </c>
      <c r="I126" s="667" t="s">
        <v>6928</v>
      </c>
      <c r="J126" s="668" t="s">
        <v>6929</v>
      </c>
      <c r="K126" s="666">
        <v>1</v>
      </c>
      <c r="L126" s="666">
        <v>12</v>
      </c>
      <c r="M126" s="691" t="s">
        <v>7135</v>
      </c>
      <c r="N126" s="666">
        <v>1</v>
      </c>
      <c r="O126" s="666">
        <v>6</v>
      </c>
      <c r="P126" s="772" t="s">
        <v>1316</v>
      </c>
      <c r="Q126" s="666">
        <v>1</v>
      </c>
      <c r="R126" s="666">
        <v>12</v>
      </c>
    </row>
    <row r="127" spans="1:18" s="499" customFormat="1" ht="12.75" x14ac:dyDescent="0.2">
      <c r="A127" s="665" t="s">
        <v>6921</v>
      </c>
      <c r="B127" s="666" t="s">
        <v>6922</v>
      </c>
      <c r="C127" s="666" t="s">
        <v>6923</v>
      </c>
      <c r="D127" s="665" t="s">
        <v>6929</v>
      </c>
      <c r="E127" s="737" t="s">
        <v>1124</v>
      </c>
      <c r="F127" s="666">
        <v>80336322</v>
      </c>
      <c r="G127" s="667" t="s">
        <v>7136</v>
      </c>
      <c r="H127" s="668" t="s">
        <v>6730</v>
      </c>
      <c r="I127" s="667" t="s">
        <v>6928</v>
      </c>
      <c r="J127" s="668" t="s">
        <v>6929</v>
      </c>
      <c r="K127" s="666">
        <v>1</v>
      </c>
      <c r="L127" s="666">
        <v>12</v>
      </c>
      <c r="M127" s="691" t="s">
        <v>5041</v>
      </c>
      <c r="N127" s="666">
        <v>1</v>
      </c>
      <c r="O127" s="666">
        <v>6</v>
      </c>
      <c r="P127" s="772" t="s">
        <v>1316</v>
      </c>
      <c r="Q127" s="666">
        <v>1</v>
      </c>
      <c r="R127" s="666">
        <v>12</v>
      </c>
    </row>
    <row r="128" spans="1:18" s="499" customFormat="1" ht="12.75" x14ac:dyDescent="0.2">
      <c r="A128" s="665" t="s">
        <v>6921</v>
      </c>
      <c r="B128" s="666" t="s">
        <v>6922</v>
      </c>
      <c r="C128" s="666" t="s">
        <v>6923</v>
      </c>
      <c r="D128" s="665" t="s">
        <v>6929</v>
      </c>
      <c r="E128" s="737" t="s">
        <v>1124</v>
      </c>
      <c r="F128" s="666">
        <v>44436242</v>
      </c>
      <c r="G128" s="667" t="s">
        <v>7137</v>
      </c>
      <c r="H128" s="668" t="s">
        <v>6985</v>
      </c>
      <c r="I128" s="667" t="s">
        <v>6928</v>
      </c>
      <c r="J128" s="668" t="s">
        <v>6929</v>
      </c>
      <c r="K128" s="666">
        <v>1</v>
      </c>
      <c r="L128" s="666">
        <v>12</v>
      </c>
      <c r="M128" s="691" t="s">
        <v>5041</v>
      </c>
      <c r="N128" s="666">
        <v>1</v>
      </c>
      <c r="O128" s="666">
        <v>6</v>
      </c>
      <c r="P128" s="772" t="s">
        <v>1316</v>
      </c>
      <c r="Q128" s="666">
        <v>1</v>
      </c>
      <c r="R128" s="666">
        <v>12</v>
      </c>
    </row>
    <row r="129" spans="1:18" s="499" customFormat="1" ht="12.75" x14ac:dyDescent="0.2">
      <c r="A129" s="665" t="s">
        <v>6921</v>
      </c>
      <c r="B129" s="666" t="s">
        <v>6922</v>
      </c>
      <c r="C129" s="666" t="s">
        <v>6923</v>
      </c>
      <c r="D129" s="665" t="s">
        <v>6929</v>
      </c>
      <c r="E129" s="737" t="s">
        <v>1124</v>
      </c>
      <c r="F129" s="666">
        <v>17804200</v>
      </c>
      <c r="G129" s="667" t="s">
        <v>7138</v>
      </c>
      <c r="H129" s="668" t="s">
        <v>6927</v>
      </c>
      <c r="I129" s="667" t="s">
        <v>6928</v>
      </c>
      <c r="J129" s="668" t="s">
        <v>6929</v>
      </c>
      <c r="K129" s="666">
        <v>1</v>
      </c>
      <c r="L129" s="666">
        <v>12</v>
      </c>
      <c r="M129" s="691" t="s">
        <v>5041</v>
      </c>
      <c r="N129" s="666">
        <v>1</v>
      </c>
      <c r="O129" s="666">
        <v>6</v>
      </c>
      <c r="P129" s="772" t="s">
        <v>1316</v>
      </c>
      <c r="Q129" s="666">
        <v>1</v>
      </c>
      <c r="R129" s="666">
        <v>12</v>
      </c>
    </row>
    <row r="130" spans="1:18" s="499" customFormat="1" ht="12.75" x14ac:dyDescent="0.2">
      <c r="A130" s="665" t="s">
        <v>6921</v>
      </c>
      <c r="B130" s="666" t="s">
        <v>6922</v>
      </c>
      <c r="C130" s="666" t="s">
        <v>6923</v>
      </c>
      <c r="D130" s="665" t="s">
        <v>6929</v>
      </c>
      <c r="E130" s="737" t="s">
        <v>1124</v>
      </c>
      <c r="F130" s="666">
        <v>19082677</v>
      </c>
      <c r="G130" s="667" t="s">
        <v>7139</v>
      </c>
      <c r="H130" s="668" t="s">
        <v>6960</v>
      </c>
      <c r="I130" s="667" t="s">
        <v>6928</v>
      </c>
      <c r="J130" s="668" t="s">
        <v>6929</v>
      </c>
      <c r="K130" s="666">
        <v>1</v>
      </c>
      <c r="L130" s="666">
        <v>12</v>
      </c>
      <c r="M130" s="691" t="s">
        <v>5041</v>
      </c>
      <c r="N130" s="666">
        <v>1</v>
      </c>
      <c r="O130" s="666">
        <v>6</v>
      </c>
      <c r="P130" s="772" t="s">
        <v>1316</v>
      </c>
      <c r="Q130" s="666">
        <v>1</v>
      </c>
      <c r="R130" s="666">
        <v>12</v>
      </c>
    </row>
    <row r="131" spans="1:18" s="499" customFormat="1" ht="12.75" x14ac:dyDescent="0.2">
      <c r="A131" s="665" t="s">
        <v>6921</v>
      </c>
      <c r="B131" s="666" t="s">
        <v>6922</v>
      </c>
      <c r="C131" s="666" t="s">
        <v>6923</v>
      </c>
      <c r="D131" s="665" t="s">
        <v>6929</v>
      </c>
      <c r="E131" s="737" t="s">
        <v>1124</v>
      </c>
      <c r="F131" s="666">
        <v>43114924</v>
      </c>
      <c r="G131" s="667" t="s">
        <v>7140</v>
      </c>
      <c r="H131" s="668" t="s">
        <v>6730</v>
      </c>
      <c r="I131" s="667" t="s">
        <v>6928</v>
      </c>
      <c r="J131" s="668" t="s">
        <v>6929</v>
      </c>
      <c r="K131" s="666">
        <v>1</v>
      </c>
      <c r="L131" s="666">
        <v>2</v>
      </c>
      <c r="M131" s="691" t="s">
        <v>7099</v>
      </c>
      <c r="N131" s="666"/>
      <c r="O131" s="666"/>
      <c r="P131" s="772" t="s">
        <v>554</v>
      </c>
      <c r="Q131" s="666"/>
      <c r="R131" s="666"/>
    </row>
    <row r="132" spans="1:18" s="499" customFormat="1" ht="12.75" x14ac:dyDescent="0.2">
      <c r="A132" s="665" t="s">
        <v>6921</v>
      </c>
      <c r="B132" s="666" t="s">
        <v>6922</v>
      </c>
      <c r="C132" s="666" t="s">
        <v>6923</v>
      </c>
      <c r="D132" s="665" t="s">
        <v>6929</v>
      </c>
      <c r="E132" s="737" t="s">
        <v>1124</v>
      </c>
      <c r="F132" s="666">
        <v>70457883</v>
      </c>
      <c r="G132" s="667" t="s">
        <v>7141</v>
      </c>
      <c r="H132" s="668" t="s">
        <v>7142</v>
      </c>
      <c r="I132" s="667" t="s">
        <v>6928</v>
      </c>
      <c r="J132" s="668" t="s">
        <v>6929</v>
      </c>
      <c r="K132" s="666">
        <v>1</v>
      </c>
      <c r="L132" s="666">
        <v>12</v>
      </c>
      <c r="M132" s="691" t="s">
        <v>5041</v>
      </c>
      <c r="N132" s="666">
        <v>1</v>
      </c>
      <c r="O132" s="666">
        <v>6</v>
      </c>
      <c r="P132" s="772" t="s">
        <v>1316</v>
      </c>
      <c r="Q132" s="666">
        <v>1</v>
      </c>
      <c r="R132" s="666">
        <v>12</v>
      </c>
    </row>
    <row r="133" spans="1:18" s="499" customFormat="1" ht="12.75" x14ac:dyDescent="0.2">
      <c r="A133" s="665" t="s">
        <v>6921</v>
      </c>
      <c r="B133" s="666" t="s">
        <v>6922</v>
      </c>
      <c r="C133" s="666" t="s">
        <v>6923</v>
      </c>
      <c r="D133" s="665" t="s">
        <v>6929</v>
      </c>
      <c r="E133" s="737" t="s">
        <v>1124</v>
      </c>
      <c r="F133" s="666">
        <v>40403097</v>
      </c>
      <c r="G133" s="667" t="s">
        <v>7143</v>
      </c>
      <c r="H133" s="668" t="s">
        <v>6730</v>
      </c>
      <c r="I133" s="667" t="s">
        <v>6928</v>
      </c>
      <c r="J133" s="668" t="s">
        <v>6929</v>
      </c>
      <c r="K133" s="666">
        <v>1</v>
      </c>
      <c r="L133" s="666">
        <v>12</v>
      </c>
      <c r="M133" s="691" t="s">
        <v>5041</v>
      </c>
      <c r="N133" s="666">
        <v>1</v>
      </c>
      <c r="O133" s="666">
        <v>6</v>
      </c>
      <c r="P133" s="772" t="s">
        <v>1316</v>
      </c>
      <c r="Q133" s="666">
        <v>1</v>
      </c>
      <c r="R133" s="666">
        <v>12</v>
      </c>
    </row>
    <row r="134" spans="1:18" s="499" customFormat="1" ht="12.75" x14ac:dyDescent="0.2">
      <c r="A134" s="665" t="s">
        <v>6921</v>
      </c>
      <c r="B134" s="666" t="s">
        <v>6922</v>
      </c>
      <c r="C134" s="666" t="s">
        <v>6923</v>
      </c>
      <c r="D134" s="665" t="s">
        <v>6929</v>
      </c>
      <c r="E134" s="737" t="s">
        <v>1124</v>
      </c>
      <c r="F134" s="666">
        <v>18160104</v>
      </c>
      <c r="G134" s="667" t="s">
        <v>7144</v>
      </c>
      <c r="H134" s="668" t="s">
        <v>6960</v>
      </c>
      <c r="I134" s="667" t="s">
        <v>6928</v>
      </c>
      <c r="J134" s="668" t="s">
        <v>6929</v>
      </c>
      <c r="K134" s="666">
        <v>1</v>
      </c>
      <c r="L134" s="666">
        <v>12</v>
      </c>
      <c r="M134" s="691" t="s">
        <v>5041</v>
      </c>
      <c r="N134" s="666">
        <v>1</v>
      </c>
      <c r="O134" s="666">
        <v>6</v>
      </c>
      <c r="P134" s="772" t="s">
        <v>1316</v>
      </c>
      <c r="Q134" s="666">
        <v>1</v>
      </c>
      <c r="R134" s="666">
        <v>12</v>
      </c>
    </row>
    <row r="135" spans="1:18" s="499" customFormat="1" ht="12.75" x14ac:dyDescent="0.2">
      <c r="A135" s="665" t="s">
        <v>6921</v>
      </c>
      <c r="B135" s="666" t="s">
        <v>6922</v>
      </c>
      <c r="C135" s="666" t="s">
        <v>6923</v>
      </c>
      <c r="D135" s="665" t="s">
        <v>6929</v>
      </c>
      <c r="E135" s="737" t="s">
        <v>1124</v>
      </c>
      <c r="F135" s="666">
        <v>41114651</v>
      </c>
      <c r="G135" s="667" t="s">
        <v>7145</v>
      </c>
      <c r="H135" s="668" t="s">
        <v>6730</v>
      </c>
      <c r="I135" s="667" t="s">
        <v>6928</v>
      </c>
      <c r="J135" s="668" t="s">
        <v>6929</v>
      </c>
      <c r="K135" s="666">
        <v>1</v>
      </c>
      <c r="L135" s="666">
        <v>12</v>
      </c>
      <c r="M135" s="691" t="s">
        <v>5041</v>
      </c>
      <c r="N135" s="666">
        <v>1</v>
      </c>
      <c r="O135" s="666">
        <v>6</v>
      </c>
      <c r="P135" s="772" t="s">
        <v>1316</v>
      </c>
      <c r="Q135" s="666">
        <v>1</v>
      </c>
      <c r="R135" s="666">
        <v>12</v>
      </c>
    </row>
    <row r="136" spans="1:18" s="499" customFormat="1" ht="12.75" x14ac:dyDescent="0.2">
      <c r="A136" s="665" t="s">
        <v>6921</v>
      </c>
      <c r="B136" s="666" t="s">
        <v>6922</v>
      </c>
      <c r="C136" s="666" t="s">
        <v>6923</v>
      </c>
      <c r="D136" s="665" t="s">
        <v>6929</v>
      </c>
      <c r="E136" s="737" t="s">
        <v>1124</v>
      </c>
      <c r="F136" s="666">
        <v>43643810</v>
      </c>
      <c r="G136" s="667" t="s">
        <v>7146</v>
      </c>
      <c r="H136" s="668" t="s">
        <v>7142</v>
      </c>
      <c r="I136" s="667" t="s">
        <v>6928</v>
      </c>
      <c r="J136" s="668" t="s">
        <v>6929</v>
      </c>
      <c r="K136" s="666">
        <v>1</v>
      </c>
      <c r="L136" s="666">
        <v>2</v>
      </c>
      <c r="M136" s="691" t="s">
        <v>7099</v>
      </c>
      <c r="N136" s="666"/>
      <c r="O136" s="666"/>
      <c r="P136" s="772" t="s">
        <v>554</v>
      </c>
      <c r="Q136" s="666"/>
      <c r="R136" s="666"/>
    </row>
    <row r="137" spans="1:18" s="499" customFormat="1" ht="12.75" x14ac:dyDescent="0.2">
      <c r="A137" s="665" t="s">
        <v>6921</v>
      </c>
      <c r="B137" s="666" t="s">
        <v>6922</v>
      </c>
      <c r="C137" s="666" t="s">
        <v>6923</v>
      </c>
      <c r="D137" s="665" t="s">
        <v>6929</v>
      </c>
      <c r="E137" s="737" t="s">
        <v>1124</v>
      </c>
      <c r="F137" s="666">
        <v>44534231</v>
      </c>
      <c r="G137" s="667" t="s">
        <v>7147</v>
      </c>
      <c r="H137" s="668"/>
      <c r="I137" s="667" t="s">
        <v>6928</v>
      </c>
      <c r="J137" s="668" t="s">
        <v>6929</v>
      </c>
      <c r="K137" s="666">
        <v>1</v>
      </c>
      <c r="L137" s="666">
        <v>12</v>
      </c>
      <c r="M137" s="691" t="s">
        <v>5041</v>
      </c>
      <c r="N137" s="666">
        <v>1</v>
      </c>
      <c r="O137" s="666">
        <v>6</v>
      </c>
      <c r="P137" s="772" t="s">
        <v>1316</v>
      </c>
      <c r="Q137" s="666">
        <v>1</v>
      </c>
      <c r="R137" s="666">
        <v>12</v>
      </c>
    </row>
    <row r="138" spans="1:18" s="499" customFormat="1" ht="12.75" x14ac:dyDescent="0.2">
      <c r="A138" s="665" t="s">
        <v>6921</v>
      </c>
      <c r="B138" s="666" t="s">
        <v>6922</v>
      </c>
      <c r="C138" s="666" t="s">
        <v>6923</v>
      </c>
      <c r="D138" s="665" t="s">
        <v>6929</v>
      </c>
      <c r="E138" s="737" t="s">
        <v>1124</v>
      </c>
      <c r="F138" s="666">
        <v>18110226</v>
      </c>
      <c r="G138" s="667" t="s">
        <v>7148</v>
      </c>
      <c r="H138" s="668" t="s">
        <v>6938</v>
      </c>
      <c r="I138" s="667" t="s">
        <v>6928</v>
      </c>
      <c r="J138" s="668" t="s">
        <v>6929</v>
      </c>
      <c r="K138" s="666">
        <v>1</v>
      </c>
      <c r="L138" s="666">
        <v>12</v>
      </c>
      <c r="M138" s="691" t="s">
        <v>5041</v>
      </c>
      <c r="N138" s="666">
        <v>1</v>
      </c>
      <c r="O138" s="666">
        <v>6</v>
      </c>
      <c r="P138" s="772" t="s">
        <v>1316</v>
      </c>
      <c r="Q138" s="666">
        <v>1</v>
      </c>
      <c r="R138" s="666">
        <v>12</v>
      </c>
    </row>
    <row r="139" spans="1:18" s="499" customFormat="1" ht="12.75" x14ac:dyDescent="0.2">
      <c r="A139" s="665" t="s">
        <v>6921</v>
      </c>
      <c r="B139" s="666" t="s">
        <v>6922</v>
      </c>
      <c r="C139" s="666" t="s">
        <v>6923</v>
      </c>
      <c r="D139" s="665" t="s">
        <v>6929</v>
      </c>
      <c r="E139" s="737" t="s">
        <v>1124</v>
      </c>
      <c r="F139" s="666">
        <v>46447519</v>
      </c>
      <c r="G139" s="667" t="s">
        <v>7149</v>
      </c>
      <c r="H139" s="668" t="s">
        <v>7022</v>
      </c>
      <c r="I139" s="667" t="s">
        <v>6928</v>
      </c>
      <c r="J139" s="668" t="s">
        <v>6929</v>
      </c>
      <c r="K139" s="666">
        <v>1</v>
      </c>
      <c r="L139" s="666">
        <v>12</v>
      </c>
      <c r="M139" s="691" t="s">
        <v>5041</v>
      </c>
      <c r="N139" s="666">
        <v>1</v>
      </c>
      <c r="O139" s="666">
        <v>6</v>
      </c>
      <c r="P139" s="772" t="s">
        <v>1316</v>
      </c>
      <c r="Q139" s="666">
        <v>1</v>
      </c>
      <c r="R139" s="666">
        <v>12</v>
      </c>
    </row>
    <row r="140" spans="1:18" s="499" customFormat="1" ht="12.75" x14ac:dyDescent="0.2">
      <c r="A140" s="665" t="s">
        <v>6921</v>
      </c>
      <c r="B140" s="666" t="s">
        <v>6922</v>
      </c>
      <c r="C140" s="666" t="s">
        <v>6923</v>
      </c>
      <c r="D140" s="665" t="s">
        <v>6929</v>
      </c>
      <c r="E140" s="737" t="s">
        <v>1124</v>
      </c>
      <c r="F140" s="666">
        <v>18197682</v>
      </c>
      <c r="G140" s="667" t="s">
        <v>7150</v>
      </c>
      <c r="H140" s="668" t="s">
        <v>7095</v>
      </c>
      <c r="I140" s="667" t="s">
        <v>6928</v>
      </c>
      <c r="J140" s="668" t="s">
        <v>6929</v>
      </c>
      <c r="K140" s="666">
        <v>1</v>
      </c>
      <c r="L140" s="666">
        <v>8</v>
      </c>
      <c r="M140" s="691" t="s">
        <v>7151</v>
      </c>
      <c r="N140" s="666"/>
      <c r="O140" s="666"/>
      <c r="P140" s="772" t="s">
        <v>554</v>
      </c>
      <c r="Q140" s="666"/>
      <c r="R140" s="666"/>
    </row>
    <row r="141" spans="1:18" s="499" customFormat="1" ht="12" customHeight="1" x14ac:dyDescent="0.2">
      <c r="A141" s="665" t="s">
        <v>6921</v>
      </c>
      <c r="B141" s="666" t="s">
        <v>6922</v>
      </c>
      <c r="C141" s="666" t="s">
        <v>6923</v>
      </c>
      <c r="D141" s="665" t="s">
        <v>6929</v>
      </c>
      <c r="E141" s="737" t="s">
        <v>1124</v>
      </c>
      <c r="F141" s="666">
        <v>46676874</v>
      </c>
      <c r="G141" s="667" t="s">
        <v>7152</v>
      </c>
      <c r="H141" s="668" t="s">
        <v>7087</v>
      </c>
      <c r="I141" s="667" t="s">
        <v>6928</v>
      </c>
      <c r="J141" s="668" t="s">
        <v>6929</v>
      </c>
      <c r="K141" s="666">
        <v>1</v>
      </c>
      <c r="L141" s="666">
        <v>2</v>
      </c>
      <c r="M141" s="691" t="s">
        <v>7099</v>
      </c>
      <c r="N141" s="666"/>
      <c r="O141" s="666"/>
      <c r="P141" s="772" t="s">
        <v>554</v>
      </c>
      <c r="Q141" s="666"/>
      <c r="R141" s="666"/>
    </row>
    <row r="142" spans="1:18" s="499" customFormat="1" ht="12.75" x14ac:dyDescent="0.2">
      <c r="A142" s="665" t="s">
        <v>6921</v>
      </c>
      <c r="B142" s="666" t="s">
        <v>6922</v>
      </c>
      <c r="C142" s="666" t="s">
        <v>6923</v>
      </c>
      <c r="D142" s="665" t="s">
        <v>6929</v>
      </c>
      <c r="E142" s="737" t="s">
        <v>1124</v>
      </c>
      <c r="F142" s="666">
        <v>18095838</v>
      </c>
      <c r="G142" s="667" t="s">
        <v>7153</v>
      </c>
      <c r="H142" s="668"/>
      <c r="I142" s="667" t="s">
        <v>6928</v>
      </c>
      <c r="J142" s="668" t="s">
        <v>6929</v>
      </c>
      <c r="K142" s="666">
        <v>1</v>
      </c>
      <c r="L142" s="666">
        <v>12</v>
      </c>
      <c r="M142" s="691" t="s">
        <v>5041</v>
      </c>
      <c r="N142" s="666">
        <v>1</v>
      </c>
      <c r="O142" s="666">
        <v>6</v>
      </c>
      <c r="P142" s="772" t="s">
        <v>1316</v>
      </c>
      <c r="Q142" s="666">
        <v>1</v>
      </c>
      <c r="R142" s="666">
        <v>12</v>
      </c>
    </row>
    <row r="143" spans="1:18" s="499" customFormat="1" ht="12.75" x14ac:dyDescent="0.2">
      <c r="A143" s="665" t="s">
        <v>6921</v>
      </c>
      <c r="B143" s="666" t="s">
        <v>6922</v>
      </c>
      <c r="C143" s="666" t="s">
        <v>6923</v>
      </c>
      <c r="D143" s="665" t="s">
        <v>6929</v>
      </c>
      <c r="E143" s="737" t="s">
        <v>1124</v>
      </c>
      <c r="F143" s="666">
        <v>44766458</v>
      </c>
      <c r="G143" s="667" t="s">
        <v>7154</v>
      </c>
      <c r="H143" s="668" t="s">
        <v>7087</v>
      </c>
      <c r="I143" s="667" t="s">
        <v>6928</v>
      </c>
      <c r="J143" s="668" t="s">
        <v>6929</v>
      </c>
      <c r="K143" s="666">
        <v>1</v>
      </c>
      <c r="L143" s="666">
        <v>2</v>
      </c>
      <c r="M143" s="691" t="s">
        <v>7099</v>
      </c>
      <c r="N143" s="666"/>
      <c r="O143" s="666"/>
      <c r="P143" s="772" t="s">
        <v>554</v>
      </c>
      <c r="Q143" s="666"/>
      <c r="R143" s="666"/>
    </row>
    <row r="144" spans="1:18" s="499" customFormat="1" ht="12.75" x14ac:dyDescent="0.2">
      <c r="A144" s="665" t="s">
        <v>6921</v>
      </c>
      <c r="B144" s="666" t="s">
        <v>6922</v>
      </c>
      <c r="C144" s="666" t="s">
        <v>6923</v>
      </c>
      <c r="D144" s="665" t="s">
        <v>6929</v>
      </c>
      <c r="E144" s="737" t="s">
        <v>1124</v>
      </c>
      <c r="F144" s="666">
        <v>18158753</v>
      </c>
      <c r="G144" s="667" t="s">
        <v>7155</v>
      </c>
      <c r="H144" s="668" t="s">
        <v>7156</v>
      </c>
      <c r="I144" s="667" t="s">
        <v>6928</v>
      </c>
      <c r="J144" s="668" t="s">
        <v>6929</v>
      </c>
      <c r="K144" s="666">
        <v>1</v>
      </c>
      <c r="L144" s="666">
        <v>12</v>
      </c>
      <c r="M144" s="691" t="s">
        <v>5041</v>
      </c>
      <c r="N144" s="666">
        <v>1</v>
      </c>
      <c r="O144" s="666">
        <v>6</v>
      </c>
      <c r="P144" s="772" t="s">
        <v>1316</v>
      </c>
      <c r="Q144" s="666">
        <v>1</v>
      </c>
      <c r="R144" s="666">
        <v>12</v>
      </c>
    </row>
    <row r="145" spans="1:18" s="499" customFormat="1" ht="12.75" x14ac:dyDescent="0.2">
      <c r="A145" s="665" t="s">
        <v>6921</v>
      </c>
      <c r="B145" s="666" t="s">
        <v>6922</v>
      </c>
      <c r="C145" s="666" t="s">
        <v>6923</v>
      </c>
      <c r="D145" s="665" t="s">
        <v>6929</v>
      </c>
      <c r="E145" s="737" t="s">
        <v>1124</v>
      </c>
      <c r="F145" s="666">
        <v>71282171</v>
      </c>
      <c r="G145" s="667" t="s">
        <v>7157</v>
      </c>
      <c r="H145" s="668" t="s">
        <v>6730</v>
      </c>
      <c r="I145" s="667" t="s">
        <v>6928</v>
      </c>
      <c r="J145" s="668" t="s">
        <v>6929</v>
      </c>
      <c r="K145" s="666">
        <v>1</v>
      </c>
      <c r="L145" s="666">
        <v>2</v>
      </c>
      <c r="M145" s="691" t="s">
        <v>7099</v>
      </c>
      <c r="N145" s="666"/>
      <c r="O145" s="666"/>
      <c r="P145" s="772" t="s">
        <v>554</v>
      </c>
      <c r="Q145" s="666"/>
      <c r="R145" s="666"/>
    </row>
    <row r="146" spans="1:18" s="499" customFormat="1" ht="12.75" x14ac:dyDescent="0.2">
      <c r="A146" s="665" t="s">
        <v>6921</v>
      </c>
      <c r="B146" s="666" t="s">
        <v>6922</v>
      </c>
      <c r="C146" s="666" t="s">
        <v>6923</v>
      </c>
      <c r="D146" s="665" t="s">
        <v>6929</v>
      </c>
      <c r="E146" s="737" t="s">
        <v>1124</v>
      </c>
      <c r="F146" s="666">
        <v>17830591</v>
      </c>
      <c r="G146" s="667" t="s">
        <v>7158</v>
      </c>
      <c r="H146" s="668" t="s">
        <v>7159</v>
      </c>
      <c r="I146" s="667" t="s">
        <v>6928</v>
      </c>
      <c r="J146" s="668" t="s">
        <v>6929</v>
      </c>
      <c r="K146" s="666">
        <v>1</v>
      </c>
      <c r="L146" s="666">
        <v>12</v>
      </c>
      <c r="M146" s="691" t="s">
        <v>5041</v>
      </c>
      <c r="N146" s="666">
        <v>1</v>
      </c>
      <c r="O146" s="666">
        <v>6</v>
      </c>
      <c r="P146" s="772" t="s">
        <v>1316</v>
      </c>
      <c r="Q146" s="666">
        <v>1</v>
      </c>
      <c r="R146" s="666">
        <v>12</v>
      </c>
    </row>
    <row r="147" spans="1:18" s="499" customFormat="1" ht="12.75" x14ac:dyDescent="0.2">
      <c r="A147" s="665" t="s">
        <v>6921</v>
      </c>
      <c r="B147" s="666" t="s">
        <v>6922</v>
      </c>
      <c r="C147" s="666" t="s">
        <v>6923</v>
      </c>
      <c r="D147" s="665" t="s">
        <v>6929</v>
      </c>
      <c r="E147" s="737" t="s">
        <v>1124</v>
      </c>
      <c r="F147" s="666">
        <v>18123072</v>
      </c>
      <c r="G147" s="667" t="s">
        <v>7160</v>
      </c>
      <c r="H147" s="668" t="s">
        <v>6730</v>
      </c>
      <c r="I147" s="667" t="s">
        <v>6928</v>
      </c>
      <c r="J147" s="668" t="s">
        <v>6929</v>
      </c>
      <c r="K147" s="666">
        <v>1</v>
      </c>
      <c r="L147" s="666">
        <v>12</v>
      </c>
      <c r="M147" s="691" t="s">
        <v>5041</v>
      </c>
      <c r="N147" s="666">
        <v>1</v>
      </c>
      <c r="O147" s="666">
        <v>6</v>
      </c>
      <c r="P147" s="772" t="s">
        <v>1316</v>
      </c>
      <c r="Q147" s="666">
        <v>1</v>
      </c>
      <c r="R147" s="666">
        <v>12</v>
      </c>
    </row>
    <row r="148" spans="1:18" s="499" customFormat="1" ht="12.75" x14ac:dyDescent="0.2">
      <c r="A148" s="665" t="s">
        <v>6921</v>
      </c>
      <c r="B148" s="666" t="s">
        <v>6922</v>
      </c>
      <c r="C148" s="666" t="s">
        <v>6923</v>
      </c>
      <c r="D148" s="665" t="s">
        <v>6929</v>
      </c>
      <c r="E148" s="737" t="s">
        <v>1124</v>
      </c>
      <c r="F148" s="666">
        <v>46037931</v>
      </c>
      <c r="G148" s="667" t="s">
        <v>7161</v>
      </c>
      <c r="H148" s="668" t="s">
        <v>6730</v>
      </c>
      <c r="I148" s="667" t="s">
        <v>6928</v>
      </c>
      <c r="J148" s="668" t="s">
        <v>6929</v>
      </c>
      <c r="K148" s="666">
        <v>1</v>
      </c>
      <c r="L148" s="666">
        <v>2</v>
      </c>
      <c r="M148" s="691" t="s">
        <v>7099</v>
      </c>
      <c r="N148" s="666"/>
      <c r="O148" s="666"/>
      <c r="P148" s="772" t="s">
        <v>554</v>
      </c>
      <c r="Q148" s="666"/>
      <c r="R148" s="666"/>
    </row>
    <row r="149" spans="1:18" s="499" customFormat="1" ht="12.75" x14ac:dyDescent="0.2">
      <c r="A149" s="665" t="s">
        <v>6921</v>
      </c>
      <c r="B149" s="666" t="s">
        <v>6922</v>
      </c>
      <c r="C149" s="666" t="s">
        <v>6923</v>
      </c>
      <c r="D149" s="665" t="s">
        <v>6929</v>
      </c>
      <c r="E149" s="737" t="s">
        <v>1124</v>
      </c>
      <c r="F149" s="666">
        <v>43678522</v>
      </c>
      <c r="G149" s="667" t="s">
        <v>7162</v>
      </c>
      <c r="H149" s="668" t="s">
        <v>7009</v>
      </c>
      <c r="I149" s="667" t="s">
        <v>6928</v>
      </c>
      <c r="J149" s="668" t="s">
        <v>6929</v>
      </c>
      <c r="K149" s="666">
        <v>1</v>
      </c>
      <c r="L149" s="666">
        <v>12</v>
      </c>
      <c r="M149" s="691" t="s">
        <v>7163</v>
      </c>
      <c r="N149" s="666">
        <v>1</v>
      </c>
      <c r="O149" s="666">
        <v>6</v>
      </c>
      <c r="P149" s="772" t="s">
        <v>1316</v>
      </c>
      <c r="Q149" s="666">
        <v>1</v>
      </c>
      <c r="R149" s="666">
        <v>12</v>
      </c>
    </row>
    <row r="150" spans="1:18" s="499" customFormat="1" ht="12.75" x14ac:dyDescent="0.2">
      <c r="A150" s="665" t="s">
        <v>6921</v>
      </c>
      <c r="B150" s="666" t="s">
        <v>6922</v>
      </c>
      <c r="C150" s="666" t="s">
        <v>6923</v>
      </c>
      <c r="D150" s="665" t="s">
        <v>6929</v>
      </c>
      <c r="E150" s="737" t="s">
        <v>1124</v>
      </c>
      <c r="F150" s="666">
        <v>18132343</v>
      </c>
      <c r="G150" s="667" t="s">
        <v>7164</v>
      </c>
      <c r="H150" s="668" t="s">
        <v>6965</v>
      </c>
      <c r="I150" s="667" t="s">
        <v>6928</v>
      </c>
      <c r="J150" s="668" t="s">
        <v>6929</v>
      </c>
      <c r="K150" s="666">
        <v>1</v>
      </c>
      <c r="L150" s="666">
        <v>12</v>
      </c>
      <c r="M150" s="691" t="s">
        <v>5041</v>
      </c>
      <c r="N150" s="666">
        <v>1</v>
      </c>
      <c r="O150" s="666">
        <v>6</v>
      </c>
      <c r="P150" s="772" t="s">
        <v>1316</v>
      </c>
      <c r="Q150" s="666">
        <v>1</v>
      </c>
      <c r="R150" s="666">
        <v>12</v>
      </c>
    </row>
    <row r="151" spans="1:18" s="499" customFormat="1" ht="12.75" x14ac:dyDescent="0.2">
      <c r="A151" s="665" t="s">
        <v>6921</v>
      </c>
      <c r="B151" s="666" t="s">
        <v>6922</v>
      </c>
      <c r="C151" s="666" t="s">
        <v>6923</v>
      </c>
      <c r="D151" s="665" t="s">
        <v>6929</v>
      </c>
      <c r="E151" s="737" t="s">
        <v>1124</v>
      </c>
      <c r="F151" s="666">
        <v>17996859</v>
      </c>
      <c r="G151" s="667" t="s">
        <v>7165</v>
      </c>
      <c r="H151" s="668" t="s">
        <v>6927</v>
      </c>
      <c r="I151" s="667" t="s">
        <v>6928</v>
      </c>
      <c r="J151" s="668" t="s">
        <v>6929</v>
      </c>
      <c r="K151" s="666">
        <v>1</v>
      </c>
      <c r="L151" s="666">
        <v>12</v>
      </c>
      <c r="M151" s="691" t="s">
        <v>5041</v>
      </c>
      <c r="N151" s="666">
        <v>1</v>
      </c>
      <c r="O151" s="666">
        <v>6</v>
      </c>
      <c r="P151" s="772" t="s">
        <v>1316</v>
      </c>
      <c r="Q151" s="666">
        <v>1</v>
      </c>
      <c r="R151" s="666">
        <v>12</v>
      </c>
    </row>
    <row r="152" spans="1:18" s="499" customFormat="1" ht="12.75" x14ac:dyDescent="0.2">
      <c r="A152" s="665" t="s">
        <v>6921</v>
      </c>
      <c r="B152" s="666" t="s">
        <v>6922</v>
      </c>
      <c r="C152" s="666" t="s">
        <v>6923</v>
      </c>
      <c r="D152" s="665" t="s">
        <v>6929</v>
      </c>
      <c r="E152" s="737" t="s">
        <v>1124</v>
      </c>
      <c r="F152" s="666">
        <v>40662241</v>
      </c>
      <c r="G152" s="667" t="s">
        <v>7166</v>
      </c>
      <c r="H152" s="668" t="s">
        <v>7053</v>
      </c>
      <c r="I152" s="667" t="s">
        <v>6928</v>
      </c>
      <c r="J152" s="668" t="s">
        <v>6929</v>
      </c>
      <c r="K152" s="666">
        <v>1</v>
      </c>
      <c r="L152" s="666">
        <v>12</v>
      </c>
      <c r="M152" s="691" t="s">
        <v>5041</v>
      </c>
      <c r="N152" s="666">
        <v>1</v>
      </c>
      <c r="O152" s="666">
        <v>6</v>
      </c>
      <c r="P152" s="772" t="s">
        <v>1316</v>
      </c>
      <c r="Q152" s="666">
        <v>1</v>
      </c>
      <c r="R152" s="666">
        <v>12</v>
      </c>
    </row>
    <row r="153" spans="1:18" s="499" customFormat="1" ht="12.75" x14ac:dyDescent="0.2">
      <c r="A153" s="665" t="s">
        <v>6921</v>
      </c>
      <c r="B153" s="666" t="s">
        <v>6922</v>
      </c>
      <c r="C153" s="666" t="s">
        <v>6923</v>
      </c>
      <c r="D153" s="665" t="s">
        <v>6929</v>
      </c>
      <c r="E153" s="737" t="s">
        <v>1124</v>
      </c>
      <c r="F153" s="666">
        <v>18898928</v>
      </c>
      <c r="G153" s="667" t="s">
        <v>7167</v>
      </c>
      <c r="H153" s="668" t="s">
        <v>6985</v>
      </c>
      <c r="I153" s="667" t="s">
        <v>6928</v>
      </c>
      <c r="J153" s="668" t="s">
        <v>6929</v>
      </c>
      <c r="K153" s="666">
        <v>1</v>
      </c>
      <c r="L153" s="666">
        <v>2</v>
      </c>
      <c r="M153" s="691" t="s">
        <v>7099</v>
      </c>
      <c r="N153" s="666"/>
      <c r="O153" s="666"/>
      <c r="P153" s="772" t="s">
        <v>554</v>
      </c>
      <c r="Q153" s="666"/>
      <c r="R153" s="666"/>
    </row>
    <row r="154" spans="1:18" s="499" customFormat="1" ht="12.75" x14ac:dyDescent="0.2">
      <c r="A154" s="665" t="s">
        <v>6921</v>
      </c>
      <c r="B154" s="666" t="s">
        <v>6922</v>
      </c>
      <c r="C154" s="666" t="s">
        <v>6923</v>
      </c>
      <c r="D154" s="665" t="s">
        <v>6929</v>
      </c>
      <c r="E154" s="737" t="s">
        <v>1124</v>
      </c>
      <c r="F154" s="666">
        <v>18163209</v>
      </c>
      <c r="G154" s="667" t="s">
        <v>7168</v>
      </c>
      <c r="H154" s="668" t="s">
        <v>6730</v>
      </c>
      <c r="I154" s="667" t="s">
        <v>6928</v>
      </c>
      <c r="J154" s="668" t="s">
        <v>6929</v>
      </c>
      <c r="K154" s="666">
        <v>1</v>
      </c>
      <c r="L154" s="666">
        <v>12</v>
      </c>
      <c r="M154" s="691" t="s">
        <v>5041</v>
      </c>
      <c r="N154" s="666">
        <v>1</v>
      </c>
      <c r="O154" s="666">
        <v>6</v>
      </c>
      <c r="P154" s="772" t="s">
        <v>1316</v>
      </c>
      <c r="Q154" s="666">
        <v>1</v>
      </c>
      <c r="R154" s="666">
        <v>12</v>
      </c>
    </row>
    <row r="155" spans="1:18" s="499" customFormat="1" ht="12.75" x14ac:dyDescent="0.2">
      <c r="A155" s="665" t="s">
        <v>6921</v>
      </c>
      <c r="B155" s="666" t="s">
        <v>6922</v>
      </c>
      <c r="C155" s="666" t="s">
        <v>6923</v>
      </c>
      <c r="D155" s="665" t="s">
        <v>6929</v>
      </c>
      <c r="E155" s="737" t="s">
        <v>1124</v>
      </c>
      <c r="F155" s="666">
        <v>18162424</v>
      </c>
      <c r="G155" s="667" t="s">
        <v>7169</v>
      </c>
      <c r="H155" s="668" t="s">
        <v>6720</v>
      </c>
      <c r="I155" s="667" t="s">
        <v>6928</v>
      </c>
      <c r="J155" s="668" t="s">
        <v>6929</v>
      </c>
      <c r="K155" s="666">
        <v>1</v>
      </c>
      <c r="L155" s="666">
        <v>12</v>
      </c>
      <c r="M155" s="691" t="s">
        <v>5041</v>
      </c>
      <c r="N155" s="666">
        <v>1</v>
      </c>
      <c r="O155" s="666">
        <v>6</v>
      </c>
      <c r="P155" s="772" t="s">
        <v>1316</v>
      </c>
      <c r="Q155" s="666">
        <v>1</v>
      </c>
      <c r="R155" s="666">
        <v>12</v>
      </c>
    </row>
    <row r="156" spans="1:18" s="499" customFormat="1" ht="12.75" x14ac:dyDescent="0.2">
      <c r="A156" s="665" t="s">
        <v>6921</v>
      </c>
      <c r="B156" s="666" t="s">
        <v>6922</v>
      </c>
      <c r="C156" s="666" t="s">
        <v>6923</v>
      </c>
      <c r="D156" s="665" t="s">
        <v>6929</v>
      </c>
      <c r="E156" s="737" t="s">
        <v>1124</v>
      </c>
      <c r="F156" s="666">
        <v>46145995</v>
      </c>
      <c r="G156" s="667" t="s">
        <v>7170</v>
      </c>
      <c r="H156" s="668" t="s">
        <v>6938</v>
      </c>
      <c r="I156" s="667" t="s">
        <v>6928</v>
      </c>
      <c r="J156" s="668" t="s">
        <v>6929</v>
      </c>
      <c r="K156" s="666">
        <v>1</v>
      </c>
      <c r="L156" s="666">
        <v>12</v>
      </c>
      <c r="M156" s="691" t="s">
        <v>5041</v>
      </c>
      <c r="N156" s="666">
        <v>1</v>
      </c>
      <c r="O156" s="666">
        <v>6</v>
      </c>
      <c r="P156" s="772" t="s">
        <v>1316</v>
      </c>
      <c r="Q156" s="666">
        <v>1</v>
      </c>
      <c r="R156" s="666">
        <v>12</v>
      </c>
    </row>
    <row r="157" spans="1:18" s="499" customFormat="1" ht="12.75" x14ac:dyDescent="0.2">
      <c r="A157" s="665" t="s">
        <v>6921</v>
      </c>
      <c r="B157" s="666" t="s">
        <v>6922</v>
      </c>
      <c r="C157" s="666" t="s">
        <v>6923</v>
      </c>
      <c r="D157" s="665" t="s">
        <v>6929</v>
      </c>
      <c r="E157" s="737" t="s">
        <v>1124</v>
      </c>
      <c r="F157" s="666">
        <v>47630131</v>
      </c>
      <c r="G157" s="667" t="s">
        <v>7171</v>
      </c>
      <c r="H157" s="668" t="s">
        <v>7172</v>
      </c>
      <c r="I157" s="667" t="s">
        <v>6928</v>
      </c>
      <c r="J157" s="668" t="s">
        <v>6929</v>
      </c>
      <c r="K157" s="666">
        <v>1</v>
      </c>
      <c r="L157" s="666">
        <v>12</v>
      </c>
      <c r="M157" s="691" t="s">
        <v>5041</v>
      </c>
      <c r="N157" s="666">
        <v>1</v>
      </c>
      <c r="O157" s="666">
        <v>6</v>
      </c>
      <c r="P157" s="772" t="s">
        <v>1316</v>
      </c>
      <c r="Q157" s="666">
        <v>1</v>
      </c>
      <c r="R157" s="666">
        <v>12</v>
      </c>
    </row>
    <row r="158" spans="1:18" s="499" customFormat="1" ht="12.75" x14ac:dyDescent="0.2">
      <c r="A158" s="665" t="s">
        <v>6921</v>
      </c>
      <c r="B158" s="666" t="s">
        <v>6922</v>
      </c>
      <c r="C158" s="666" t="s">
        <v>6923</v>
      </c>
      <c r="D158" s="665" t="s">
        <v>6929</v>
      </c>
      <c r="E158" s="737" t="s">
        <v>1124</v>
      </c>
      <c r="F158" s="666">
        <v>48152754</v>
      </c>
      <c r="G158" s="667" t="s">
        <v>7173</v>
      </c>
      <c r="H158" s="668" t="s">
        <v>6730</v>
      </c>
      <c r="I158" s="667" t="s">
        <v>6928</v>
      </c>
      <c r="J158" s="668" t="s">
        <v>6929</v>
      </c>
      <c r="K158" s="666">
        <v>1</v>
      </c>
      <c r="L158" s="666">
        <v>2</v>
      </c>
      <c r="M158" s="691" t="s">
        <v>7099</v>
      </c>
      <c r="N158" s="666"/>
      <c r="O158" s="666"/>
      <c r="P158" s="772" t="s">
        <v>554</v>
      </c>
      <c r="Q158" s="666"/>
      <c r="R158" s="666"/>
    </row>
    <row r="159" spans="1:18" s="499" customFormat="1" ht="12.75" x14ac:dyDescent="0.2">
      <c r="A159" s="665" t="s">
        <v>6921</v>
      </c>
      <c r="B159" s="666" t="s">
        <v>6922</v>
      </c>
      <c r="C159" s="666" t="s">
        <v>6923</v>
      </c>
      <c r="D159" s="665" t="s">
        <v>6929</v>
      </c>
      <c r="E159" s="737" t="s">
        <v>1124</v>
      </c>
      <c r="F159" s="666">
        <v>47775613</v>
      </c>
      <c r="G159" s="667" t="s">
        <v>7174</v>
      </c>
      <c r="H159" s="668" t="s">
        <v>6938</v>
      </c>
      <c r="I159" s="667" t="s">
        <v>6928</v>
      </c>
      <c r="J159" s="668" t="s">
        <v>6929</v>
      </c>
      <c r="K159" s="666">
        <v>1</v>
      </c>
      <c r="L159" s="666">
        <v>2</v>
      </c>
      <c r="M159" s="691" t="s">
        <v>7099</v>
      </c>
      <c r="N159" s="666"/>
      <c r="O159" s="666"/>
      <c r="P159" s="772" t="s">
        <v>554</v>
      </c>
      <c r="Q159" s="666"/>
      <c r="R159" s="666"/>
    </row>
    <row r="160" spans="1:18" s="499" customFormat="1" ht="12.75" x14ac:dyDescent="0.2">
      <c r="A160" s="665" t="s">
        <v>6921</v>
      </c>
      <c r="B160" s="666" t="s">
        <v>6922</v>
      </c>
      <c r="C160" s="666" t="s">
        <v>6923</v>
      </c>
      <c r="D160" s="665" t="s">
        <v>6929</v>
      </c>
      <c r="E160" s="737" t="s">
        <v>1124</v>
      </c>
      <c r="F160" s="666">
        <v>44709745</v>
      </c>
      <c r="G160" s="667" t="s">
        <v>7175</v>
      </c>
      <c r="H160" s="668" t="s">
        <v>6730</v>
      </c>
      <c r="I160" s="667" t="s">
        <v>6928</v>
      </c>
      <c r="J160" s="668" t="s">
        <v>6929</v>
      </c>
      <c r="K160" s="666">
        <v>1</v>
      </c>
      <c r="L160" s="666">
        <v>12</v>
      </c>
      <c r="M160" s="691" t="s">
        <v>5041</v>
      </c>
      <c r="N160" s="666">
        <v>1</v>
      </c>
      <c r="O160" s="666">
        <v>6</v>
      </c>
      <c r="P160" s="772" t="s">
        <v>1316</v>
      </c>
      <c r="Q160" s="666">
        <v>1</v>
      </c>
      <c r="R160" s="666">
        <v>12</v>
      </c>
    </row>
    <row r="161" spans="1:18" s="499" customFormat="1" ht="12.75" x14ac:dyDescent="0.2">
      <c r="A161" s="665" t="s">
        <v>6921</v>
      </c>
      <c r="B161" s="666" t="s">
        <v>6922</v>
      </c>
      <c r="C161" s="666" t="s">
        <v>6923</v>
      </c>
      <c r="D161" s="665" t="s">
        <v>6929</v>
      </c>
      <c r="E161" s="737" t="s">
        <v>1124</v>
      </c>
      <c r="F161" s="666">
        <v>44198197</v>
      </c>
      <c r="G161" s="667" t="s">
        <v>7176</v>
      </c>
      <c r="H161" s="668" t="s">
        <v>6985</v>
      </c>
      <c r="I161" s="667" t="s">
        <v>6928</v>
      </c>
      <c r="J161" s="668" t="s">
        <v>6929</v>
      </c>
      <c r="K161" s="666">
        <v>1</v>
      </c>
      <c r="L161" s="666">
        <v>12</v>
      </c>
      <c r="M161" s="691" t="s">
        <v>5041</v>
      </c>
      <c r="N161" s="666">
        <v>1</v>
      </c>
      <c r="O161" s="666">
        <v>6</v>
      </c>
      <c r="P161" s="772" t="s">
        <v>1316</v>
      </c>
      <c r="Q161" s="666">
        <v>1</v>
      </c>
      <c r="R161" s="666">
        <v>12</v>
      </c>
    </row>
    <row r="162" spans="1:18" s="499" customFormat="1" ht="12.75" x14ac:dyDescent="0.2">
      <c r="A162" s="665" t="s">
        <v>6921</v>
      </c>
      <c r="B162" s="666" t="s">
        <v>6922</v>
      </c>
      <c r="C162" s="666" t="s">
        <v>6923</v>
      </c>
      <c r="D162" s="665" t="s">
        <v>6929</v>
      </c>
      <c r="E162" s="737" t="s">
        <v>1124</v>
      </c>
      <c r="F162" s="666">
        <v>42155751</v>
      </c>
      <c r="G162" s="667" t="s">
        <v>7177</v>
      </c>
      <c r="H162" s="668" t="s">
        <v>7009</v>
      </c>
      <c r="I162" s="667" t="s">
        <v>6928</v>
      </c>
      <c r="J162" s="668" t="s">
        <v>6929</v>
      </c>
      <c r="K162" s="666">
        <v>1</v>
      </c>
      <c r="L162" s="666">
        <v>12</v>
      </c>
      <c r="M162" s="691" t="s">
        <v>5041</v>
      </c>
      <c r="N162" s="666">
        <v>1</v>
      </c>
      <c r="O162" s="666">
        <v>6</v>
      </c>
      <c r="P162" s="772" t="s">
        <v>7178</v>
      </c>
      <c r="Q162" s="666">
        <v>1</v>
      </c>
      <c r="R162" s="666">
        <v>12</v>
      </c>
    </row>
    <row r="163" spans="1:18" s="499" customFormat="1" ht="12.75" x14ac:dyDescent="0.2">
      <c r="A163" s="665" t="s">
        <v>6921</v>
      </c>
      <c r="B163" s="666" t="s">
        <v>6922</v>
      </c>
      <c r="C163" s="666" t="s">
        <v>6923</v>
      </c>
      <c r="D163" s="665" t="s">
        <v>6929</v>
      </c>
      <c r="E163" s="737" t="s">
        <v>1124</v>
      </c>
      <c r="F163" s="666">
        <v>16778798</v>
      </c>
      <c r="G163" s="667" t="s">
        <v>7179</v>
      </c>
      <c r="H163" s="668"/>
      <c r="I163" s="667" t="s">
        <v>6928</v>
      </c>
      <c r="J163" s="668" t="s">
        <v>6929</v>
      </c>
      <c r="K163" s="666">
        <v>1</v>
      </c>
      <c r="L163" s="666">
        <v>12</v>
      </c>
      <c r="M163" s="691" t="s">
        <v>5041</v>
      </c>
      <c r="N163" s="666">
        <v>1</v>
      </c>
      <c r="O163" s="666">
        <v>6</v>
      </c>
      <c r="P163" s="772" t="s">
        <v>1316</v>
      </c>
      <c r="Q163" s="666">
        <v>1</v>
      </c>
      <c r="R163" s="666">
        <v>12</v>
      </c>
    </row>
    <row r="164" spans="1:18" s="499" customFormat="1" ht="12.75" x14ac:dyDescent="0.2">
      <c r="A164" s="665" t="s">
        <v>6921</v>
      </c>
      <c r="B164" s="666" t="s">
        <v>6922</v>
      </c>
      <c r="C164" s="666" t="s">
        <v>6923</v>
      </c>
      <c r="D164" s="665" t="s">
        <v>6929</v>
      </c>
      <c r="E164" s="737" t="s">
        <v>1124</v>
      </c>
      <c r="F164" s="666">
        <v>40758782</v>
      </c>
      <c r="G164" s="667" t="s">
        <v>7180</v>
      </c>
      <c r="H164" s="668" t="s">
        <v>6965</v>
      </c>
      <c r="I164" s="667" t="s">
        <v>6928</v>
      </c>
      <c r="J164" s="668" t="s">
        <v>6929</v>
      </c>
      <c r="K164" s="666">
        <v>1</v>
      </c>
      <c r="L164" s="666">
        <v>12</v>
      </c>
      <c r="M164" s="691" t="s">
        <v>7181</v>
      </c>
      <c r="N164" s="666"/>
      <c r="O164" s="666"/>
      <c r="P164" s="772" t="s">
        <v>554</v>
      </c>
      <c r="Q164" s="666"/>
      <c r="R164" s="666"/>
    </row>
    <row r="165" spans="1:18" s="499" customFormat="1" ht="12.75" x14ac:dyDescent="0.2">
      <c r="A165" s="665" t="s">
        <v>6921</v>
      </c>
      <c r="B165" s="666" t="s">
        <v>6922</v>
      </c>
      <c r="C165" s="666" t="s">
        <v>6923</v>
      </c>
      <c r="D165" s="665" t="s">
        <v>6929</v>
      </c>
      <c r="E165" s="737" t="s">
        <v>1124</v>
      </c>
      <c r="F165" s="666">
        <v>44623511</v>
      </c>
      <c r="G165" s="667" t="s">
        <v>7182</v>
      </c>
      <c r="H165" s="668" t="s">
        <v>6965</v>
      </c>
      <c r="I165" s="667" t="s">
        <v>6928</v>
      </c>
      <c r="J165" s="668" t="s">
        <v>6929</v>
      </c>
      <c r="K165" s="666">
        <v>1</v>
      </c>
      <c r="L165" s="666">
        <v>12</v>
      </c>
      <c r="M165" s="691" t="s">
        <v>5041</v>
      </c>
      <c r="N165" s="666">
        <v>1</v>
      </c>
      <c r="O165" s="666">
        <v>6</v>
      </c>
      <c r="P165" s="772" t="s">
        <v>1316</v>
      </c>
      <c r="Q165" s="666">
        <v>1</v>
      </c>
      <c r="R165" s="666">
        <v>12</v>
      </c>
    </row>
    <row r="166" spans="1:18" s="499" customFormat="1" ht="12.75" x14ac:dyDescent="0.2">
      <c r="A166" s="665" t="s">
        <v>6921</v>
      </c>
      <c r="B166" s="666" t="s">
        <v>6922</v>
      </c>
      <c r="C166" s="666" t="s">
        <v>6923</v>
      </c>
      <c r="D166" s="665" t="s">
        <v>6929</v>
      </c>
      <c r="E166" s="737" t="s">
        <v>1124</v>
      </c>
      <c r="F166" s="666">
        <v>41494492</v>
      </c>
      <c r="G166" s="667" t="s">
        <v>7183</v>
      </c>
      <c r="H166" s="668" t="s">
        <v>6730</v>
      </c>
      <c r="I166" s="667" t="s">
        <v>6928</v>
      </c>
      <c r="J166" s="668" t="s">
        <v>6929</v>
      </c>
      <c r="K166" s="666">
        <v>1</v>
      </c>
      <c r="L166" s="666">
        <v>12</v>
      </c>
      <c r="M166" s="691" t="s">
        <v>5041</v>
      </c>
      <c r="N166" s="666">
        <v>1</v>
      </c>
      <c r="O166" s="666">
        <v>6</v>
      </c>
      <c r="P166" s="772" t="s">
        <v>1316</v>
      </c>
      <c r="Q166" s="666">
        <v>1</v>
      </c>
      <c r="R166" s="666">
        <v>12</v>
      </c>
    </row>
    <row r="167" spans="1:18" s="499" customFormat="1" ht="12.75" x14ac:dyDescent="0.2">
      <c r="A167" s="665" t="s">
        <v>6921</v>
      </c>
      <c r="B167" s="666" t="s">
        <v>6922</v>
      </c>
      <c r="C167" s="666" t="s">
        <v>6923</v>
      </c>
      <c r="D167" s="665" t="s">
        <v>6929</v>
      </c>
      <c r="E167" s="737" t="s">
        <v>7184</v>
      </c>
      <c r="F167" s="666">
        <v>18829129</v>
      </c>
      <c r="G167" s="667" t="s">
        <v>7185</v>
      </c>
      <c r="H167" s="668" t="s">
        <v>7186</v>
      </c>
      <c r="I167" s="667" t="s">
        <v>6928</v>
      </c>
      <c r="J167" s="668" t="s">
        <v>7187</v>
      </c>
      <c r="K167" s="666">
        <v>1</v>
      </c>
      <c r="L167" s="666">
        <v>12</v>
      </c>
      <c r="M167" s="691" t="s">
        <v>7188</v>
      </c>
      <c r="N167" s="666">
        <v>1</v>
      </c>
      <c r="O167" s="666">
        <v>6</v>
      </c>
      <c r="P167" s="772" t="s">
        <v>7189</v>
      </c>
      <c r="Q167" s="666">
        <v>1</v>
      </c>
      <c r="R167" s="666">
        <v>12</v>
      </c>
    </row>
    <row r="168" spans="1:18" s="499" customFormat="1" ht="12.75" x14ac:dyDescent="0.2">
      <c r="A168" s="665" t="s">
        <v>6921</v>
      </c>
      <c r="B168" s="666" t="s">
        <v>6969</v>
      </c>
      <c r="C168" s="666" t="s">
        <v>6923</v>
      </c>
      <c r="D168" s="665" t="s">
        <v>6929</v>
      </c>
      <c r="E168" s="737" t="s">
        <v>7184</v>
      </c>
      <c r="F168" s="666">
        <v>17903534</v>
      </c>
      <c r="G168" s="667" t="s">
        <v>7190</v>
      </c>
      <c r="H168" s="668" t="s">
        <v>7191</v>
      </c>
      <c r="I168" s="667" t="s">
        <v>7192</v>
      </c>
      <c r="J168" s="668" t="s">
        <v>7192</v>
      </c>
      <c r="K168" s="666">
        <v>1</v>
      </c>
      <c r="L168" s="666">
        <v>12</v>
      </c>
      <c r="M168" s="691" t="s">
        <v>7188</v>
      </c>
      <c r="N168" s="666">
        <v>1</v>
      </c>
      <c r="O168" s="666">
        <v>6</v>
      </c>
      <c r="P168" s="772" t="s">
        <v>7189</v>
      </c>
      <c r="Q168" s="666">
        <v>1</v>
      </c>
      <c r="R168" s="666">
        <v>12</v>
      </c>
    </row>
    <row r="169" spans="1:18" s="499" customFormat="1" ht="12.75" x14ac:dyDescent="0.2">
      <c r="A169" s="665" t="s">
        <v>6921</v>
      </c>
      <c r="B169" s="666" t="s">
        <v>6922</v>
      </c>
      <c r="C169" s="666" t="s">
        <v>6923</v>
      </c>
      <c r="D169" s="665" t="s">
        <v>6929</v>
      </c>
      <c r="E169" s="737" t="s">
        <v>7193</v>
      </c>
      <c r="F169" s="666">
        <v>19083048</v>
      </c>
      <c r="G169" s="667" t="s">
        <v>7194</v>
      </c>
      <c r="H169" s="668"/>
      <c r="I169" s="667" t="s">
        <v>6928</v>
      </c>
      <c r="J169" s="668" t="s">
        <v>6929</v>
      </c>
      <c r="K169" s="666">
        <v>1</v>
      </c>
      <c r="L169" s="666">
        <v>12</v>
      </c>
      <c r="M169" s="691" t="s">
        <v>1309</v>
      </c>
      <c r="N169" s="666">
        <v>1</v>
      </c>
      <c r="O169" s="666">
        <v>6</v>
      </c>
      <c r="P169" s="772" t="s">
        <v>4338</v>
      </c>
      <c r="Q169" s="666">
        <v>1</v>
      </c>
      <c r="R169" s="666">
        <v>12</v>
      </c>
    </row>
    <row r="170" spans="1:18" s="499" customFormat="1" ht="12.75" x14ac:dyDescent="0.2">
      <c r="A170" s="665" t="s">
        <v>6921</v>
      </c>
      <c r="B170" s="666" t="s">
        <v>6922</v>
      </c>
      <c r="C170" s="666" t="s">
        <v>6923</v>
      </c>
      <c r="D170" s="665" t="s">
        <v>6929</v>
      </c>
      <c r="E170" s="737" t="s">
        <v>1681</v>
      </c>
      <c r="F170" s="666">
        <v>40259645</v>
      </c>
      <c r="G170" s="667" t="s">
        <v>7195</v>
      </c>
      <c r="H170" s="668" t="s">
        <v>7196</v>
      </c>
      <c r="I170" s="667" t="s">
        <v>6928</v>
      </c>
      <c r="J170" s="668" t="s">
        <v>6929</v>
      </c>
      <c r="K170" s="666">
        <v>1</v>
      </c>
      <c r="L170" s="666">
        <v>12</v>
      </c>
      <c r="M170" s="691" t="s">
        <v>7197</v>
      </c>
      <c r="N170" s="666">
        <v>1</v>
      </c>
      <c r="O170" s="666">
        <v>6</v>
      </c>
      <c r="P170" s="772" t="s">
        <v>7198</v>
      </c>
      <c r="Q170" s="666">
        <v>1</v>
      </c>
      <c r="R170" s="666">
        <v>12</v>
      </c>
    </row>
    <row r="171" spans="1:18" s="499" customFormat="1" ht="12.75" x14ac:dyDescent="0.2">
      <c r="A171" s="665" t="s">
        <v>6921</v>
      </c>
      <c r="B171" s="666" t="s">
        <v>6922</v>
      </c>
      <c r="C171" s="666" t="s">
        <v>6923</v>
      </c>
      <c r="D171" s="665" t="s">
        <v>6929</v>
      </c>
      <c r="E171" s="737" t="s">
        <v>5091</v>
      </c>
      <c r="F171" s="666">
        <v>18154875</v>
      </c>
      <c r="G171" s="667" t="s">
        <v>7199</v>
      </c>
      <c r="H171" s="668" t="s">
        <v>7200</v>
      </c>
      <c r="I171" s="667" t="s">
        <v>6928</v>
      </c>
      <c r="J171" s="668" t="s">
        <v>6929</v>
      </c>
      <c r="K171" s="666">
        <v>1</v>
      </c>
      <c r="L171" s="666">
        <v>12</v>
      </c>
      <c r="M171" s="691" t="s">
        <v>2933</v>
      </c>
      <c r="N171" s="666">
        <v>1</v>
      </c>
      <c r="O171" s="666">
        <v>6</v>
      </c>
      <c r="P171" s="772" t="s">
        <v>1097</v>
      </c>
      <c r="Q171" s="666">
        <v>1</v>
      </c>
      <c r="R171" s="666">
        <v>12</v>
      </c>
    </row>
    <row r="172" spans="1:18" s="499" customFormat="1" ht="12.75" x14ac:dyDescent="0.2">
      <c r="A172" s="665" t="s">
        <v>6921</v>
      </c>
      <c r="B172" s="666" t="s">
        <v>6922</v>
      </c>
      <c r="C172" s="666" t="s">
        <v>6923</v>
      </c>
      <c r="D172" s="665" t="s">
        <v>6929</v>
      </c>
      <c r="E172" s="737" t="s">
        <v>5091</v>
      </c>
      <c r="F172" s="666">
        <v>44235453</v>
      </c>
      <c r="G172" s="667" t="s">
        <v>7201</v>
      </c>
      <c r="H172" s="668" t="s">
        <v>7202</v>
      </c>
      <c r="I172" s="667" t="s">
        <v>6928</v>
      </c>
      <c r="J172" s="668" t="s">
        <v>6929</v>
      </c>
      <c r="K172" s="666">
        <v>1</v>
      </c>
      <c r="L172" s="666">
        <v>2</v>
      </c>
      <c r="M172" s="691" t="s">
        <v>1748</v>
      </c>
      <c r="N172" s="666"/>
      <c r="O172" s="666"/>
      <c r="P172" s="772" t="s">
        <v>554</v>
      </c>
      <c r="Q172" s="666"/>
      <c r="R172" s="666"/>
    </row>
    <row r="173" spans="1:18" s="499" customFormat="1" ht="12.75" x14ac:dyDescent="0.2">
      <c r="A173" s="665" t="s">
        <v>6921</v>
      </c>
      <c r="B173" s="666" t="s">
        <v>6922</v>
      </c>
      <c r="C173" s="666" t="s">
        <v>6923</v>
      </c>
      <c r="D173" s="665" t="s">
        <v>6929</v>
      </c>
      <c r="E173" s="737" t="s">
        <v>5091</v>
      </c>
      <c r="F173" s="666">
        <v>70013180</v>
      </c>
      <c r="G173" s="667" t="s">
        <v>7203</v>
      </c>
      <c r="H173" s="668"/>
      <c r="I173" s="667" t="s">
        <v>6928</v>
      </c>
      <c r="J173" s="668" t="s">
        <v>6929</v>
      </c>
      <c r="K173" s="666">
        <v>1</v>
      </c>
      <c r="L173" s="666">
        <v>2</v>
      </c>
      <c r="M173" s="691" t="s">
        <v>1748</v>
      </c>
      <c r="N173" s="666"/>
      <c r="O173" s="666"/>
      <c r="P173" s="772" t="s">
        <v>554</v>
      </c>
      <c r="Q173" s="666"/>
      <c r="R173" s="666"/>
    </row>
    <row r="174" spans="1:18" s="499" customFormat="1" ht="12.75" x14ac:dyDescent="0.2">
      <c r="A174" s="665" t="s">
        <v>6921</v>
      </c>
      <c r="B174" s="666" t="s">
        <v>6922</v>
      </c>
      <c r="C174" s="666" t="s">
        <v>6923</v>
      </c>
      <c r="D174" s="665" t="s">
        <v>6929</v>
      </c>
      <c r="E174" s="737" t="s">
        <v>5091</v>
      </c>
      <c r="F174" s="666">
        <v>18128476</v>
      </c>
      <c r="G174" s="667" t="s">
        <v>7204</v>
      </c>
      <c r="H174" s="668"/>
      <c r="I174" s="667" t="s">
        <v>6928</v>
      </c>
      <c r="J174" s="668" t="s">
        <v>6929</v>
      </c>
      <c r="K174" s="666">
        <v>1</v>
      </c>
      <c r="L174" s="666">
        <v>12</v>
      </c>
      <c r="M174" s="691" t="s">
        <v>2933</v>
      </c>
      <c r="N174" s="666">
        <v>1</v>
      </c>
      <c r="O174" s="666">
        <v>6</v>
      </c>
      <c r="P174" s="772" t="s">
        <v>1097</v>
      </c>
      <c r="Q174" s="666">
        <v>1</v>
      </c>
      <c r="R174" s="666">
        <v>12</v>
      </c>
    </row>
    <row r="175" spans="1:18" s="499" customFormat="1" ht="12.75" x14ac:dyDescent="0.2">
      <c r="A175" s="665" t="s">
        <v>6921</v>
      </c>
      <c r="B175" s="666" t="s">
        <v>6922</v>
      </c>
      <c r="C175" s="666" t="s">
        <v>6923</v>
      </c>
      <c r="D175" s="665" t="s">
        <v>6929</v>
      </c>
      <c r="E175" s="737" t="s">
        <v>5091</v>
      </c>
      <c r="F175" s="666">
        <v>6243917</v>
      </c>
      <c r="G175" s="667" t="s">
        <v>7205</v>
      </c>
      <c r="H175" s="668" t="s">
        <v>6985</v>
      </c>
      <c r="I175" s="667" t="s">
        <v>6928</v>
      </c>
      <c r="J175" s="668" t="s">
        <v>6929</v>
      </c>
      <c r="K175" s="666">
        <v>1</v>
      </c>
      <c r="L175" s="666">
        <v>12</v>
      </c>
      <c r="M175" s="691" t="s">
        <v>2933</v>
      </c>
      <c r="N175" s="666">
        <v>1</v>
      </c>
      <c r="O175" s="666">
        <v>6</v>
      </c>
      <c r="P175" s="772" t="s">
        <v>1097</v>
      </c>
      <c r="Q175" s="666">
        <v>1</v>
      </c>
      <c r="R175" s="666">
        <v>12</v>
      </c>
    </row>
    <row r="176" spans="1:18" s="499" customFormat="1" ht="12.75" x14ac:dyDescent="0.2">
      <c r="A176" s="665" t="s">
        <v>6921</v>
      </c>
      <c r="B176" s="666" t="s">
        <v>6922</v>
      </c>
      <c r="C176" s="666" t="s">
        <v>6923</v>
      </c>
      <c r="D176" s="665" t="s">
        <v>6929</v>
      </c>
      <c r="E176" s="737" t="s">
        <v>5091</v>
      </c>
      <c r="F176" s="666">
        <v>18101452</v>
      </c>
      <c r="G176" s="667" t="s">
        <v>7206</v>
      </c>
      <c r="H176" s="668" t="s">
        <v>7207</v>
      </c>
      <c r="I176" s="667" t="s">
        <v>6928</v>
      </c>
      <c r="J176" s="668" t="s">
        <v>6929</v>
      </c>
      <c r="K176" s="666">
        <v>1</v>
      </c>
      <c r="L176" s="666">
        <v>7</v>
      </c>
      <c r="M176" s="691" t="s">
        <v>1097</v>
      </c>
      <c r="N176" s="666"/>
      <c r="O176" s="666"/>
      <c r="P176" s="772" t="s">
        <v>554</v>
      </c>
      <c r="Q176" s="666"/>
      <c r="R176" s="666"/>
    </row>
    <row r="177" spans="1:26" s="499" customFormat="1" ht="12.75" x14ac:dyDescent="0.2">
      <c r="A177" s="665" t="s">
        <v>6921</v>
      </c>
      <c r="B177" s="666" t="s">
        <v>6922</v>
      </c>
      <c r="C177" s="666" t="s">
        <v>6923</v>
      </c>
      <c r="D177" s="665" t="s">
        <v>6929</v>
      </c>
      <c r="E177" s="737" t="s">
        <v>5091</v>
      </c>
      <c r="F177" s="666">
        <v>42598858</v>
      </c>
      <c r="G177" s="667" t="s">
        <v>7208</v>
      </c>
      <c r="H177" s="668" t="s">
        <v>7209</v>
      </c>
      <c r="I177" s="667" t="s">
        <v>6928</v>
      </c>
      <c r="J177" s="668" t="s">
        <v>6929</v>
      </c>
      <c r="K177" s="666">
        <v>1</v>
      </c>
      <c r="L177" s="666">
        <v>12</v>
      </c>
      <c r="M177" s="691" t="s">
        <v>2933</v>
      </c>
      <c r="N177" s="666">
        <v>1</v>
      </c>
      <c r="O177" s="666">
        <v>6</v>
      </c>
      <c r="P177" s="772" t="s">
        <v>1097</v>
      </c>
      <c r="Q177" s="666">
        <v>1</v>
      </c>
      <c r="R177" s="666">
        <v>12</v>
      </c>
    </row>
    <row r="178" spans="1:26" s="499" customFormat="1" ht="12.75" x14ac:dyDescent="0.2">
      <c r="A178" s="665" t="s">
        <v>6921</v>
      </c>
      <c r="B178" s="666" t="s">
        <v>6922</v>
      </c>
      <c r="C178" s="666" t="s">
        <v>6923</v>
      </c>
      <c r="D178" s="665" t="s">
        <v>6929</v>
      </c>
      <c r="E178" s="737" t="s">
        <v>5091</v>
      </c>
      <c r="F178" s="666">
        <v>18859733</v>
      </c>
      <c r="G178" s="667" t="s">
        <v>7210</v>
      </c>
      <c r="H178" s="668" t="s">
        <v>6730</v>
      </c>
      <c r="I178" s="667" t="s">
        <v>6928</v>
      </c>
      <c r="J178" s="668" t="s">
        <v>6929</v>
      </c>
      <c r="K178" s="666">
        <v>1</v>
      </c>
      <c r="L178" s="666">
        <v>12</v>
      </c>
      <c r="M178" s="691" t="s">
        <v>2933</v>
      </c>
      <c r="N178" s="666">
        <v>1</v>
      </c>
      <c r="O178" s="666">
        <v>6</v>
      </c>
      <c r="P178" s="772" t="s">
        <v>1097</v>
      </c>
      <c r="Q178" s="666">
        <v>1</v>
      </c>
      <c r="R178" s="666">
        <v>12</v>
      </c>
    </row>
    <row r="179" spans="1:26" s="499" customFormat="1" ht="12.75" x14ac:dyDescent="0.2">
      <c r="A179" s="665" t="s">
        <v>6921</v>
      </c>
      <c r="B179" s="666" t="s">
        <v>6922</v>
      </c>
      <c r="C179" s="666" t="s">
        <v>6923</v>
      </c>
      <c r="D179" s="665" t="s">
        <v>6929</v>
      </c>
      <c r="E179" s="737" t="s">
        <v>5091</v>
      </c>
      <c r="F179" s="666">
        <v>70682398</v>
      </c>
      <c r="G179" s="667" t="s">
        <v>7211</v>
      </c>
      <c r="H179" s="668" t="s">
        <v>6927</v>
      </c>
      <c r="I179" s="667" t="s">
        <v>6928</v>
      </c>
      <c r="J179" s="668" t="s">
        <v>6929</v>
      </c>
      <c r="K179" s="666">
        <v>1</v>
      </c>
      <c r="L179" s="666">
        <v>12</v>
      </c>
      <c r="M179" s="691" t="s">
        <v>2933</v>
      </c>
      <c r="N179" s="666">
        <v>1</v>
      </c>
      <c r="O179" s="666">
        <v>6</v>
      </c>
      <c r="P179" s="772" t="s">
        <v>1097</v>
      </c>
      <c r="Q179" s="666">
        <v>1</v>
      </c>
      <c r="R179" s="666">
        <v>12</v>
      </c>
    </row>
    <row r="180" spans="1:26" s="499" customFormat="1" ht="12.75" x14ac:dyDescent="0.2">
      <c r="A180" s="665" t="s">
        <v>6921</v>
      </c>
      <c r="B180" s="666" t="s">
        <v>6969</v>
      </c>
      <c r="C180" s="666" t="s">
        <v>6923</v>
      </c>
      <c r="D180" s="665" t="s">
        <v>6929</v>
      </c>
      <c r="E180" s="737" t="s">
        <v>5091</v>
      </c>
      <c r="F180" s="666">
        <v>43244388</v>
      </c>
      <c r="G180" s="667" t="s">
        <v>7212</v>
      </c>
      <c r="H180" s="668"/>
      <c r="I180" s="667" t="s">
        <v>6928</v>
      </c>
      <c r="J180" s="668" t="s">
        <v>6929</v>
      </c>
      <c r="K180" s="666">
        <v>1</v>
      </c>
      <c r="L180" s="666">
        <v>12</v>
      </c>
      <c r="M180" s="691" t="s">
        <v>7213</v>
      </c>
      <c r="N180" s="666">
        <v>1</v>
      </c>
      <c r="O180" s="666">
        <v>6</v>
      </c>
      <c r="P180" s="772" t="s">
        <v>7214</v>
      </c>
      <c r="Q180" s="666">
        <v>1</v>
      </c>
      <c r="R180" s="666">
        <v>12</v>
      </c>
    </row>
    <row r="181" spans="1:26" s="499" customFormat="1" ht="12.75" x14ac:dyDescent="0.2">
      <c r="A181" s="665" t="s">
        <v>6921</v>
      </c>
      <c r="B181" s="666" t="s">
        <v>6922</v>
      </c>
      <c r="C181" s="666" t="s">
        <v>6923</v>
      </c>
      <c r="D181" s="665" t="s">
        <v>6929</v>
      </c>
      <c r="E181" s="737" t="s">
        <v>5091</v>
      </c>
      <c r="F181" s="666">
        <v>45912013</v>
      </c>
      <c r="G181" s="667" t="s">
        <v>7215</v>
      </c>
      <c r="H181" s="668" t="s">
        <v>7216</v>
      </c>
      <c r="I181" s="667" t="s">
        <v>6928</v>
      </c>
      <c r="J181" s="668" t="s">
        <v>6929</v>
      </c>
      <c r="K181" s="666">
        <v>1</v>
      </c>
      <c r="L181" s="666">
        <v>2</v>
      </c>
      <c r="M181" s="691" t="s">
        <v>1748</v>
      </c>
      <c r="N181" s="666"/>
      <c r="O181" s="666"/>
      <c r="P181" s="772" t="s">
        <v>554</v>
      </c>
      <c r="Q181" s="666"/>
      <c r="R181" s="666"/>
    </row>
    <row r="182" spans="1:26" s="499" customFormat="1" ht="12.75" x14ac:dyDescent="0.2">
      <c r="A182" s="665" t="s">
        <v>6921</v>
      </c>
      <c r="B182" s="666" t="s">
        <v>6922</v>
      </c>
      <c r="C182" s="666" t="s">
        <v>6923</v>
      </c>
      <c r="D182" s="665" t="s">
        <v>6929</v>
      </c>
      <c r="E182" s="737" t="s">
        <v>5091</v>
      </c>
      <c r="F182" s="666">
        <v>45354473</v>
      </c>
      <c r="G182" s="667" t="s">
        <v>7217</v>
      </c>
      <c r="H182" s="668" t="s">
        <v>7218</v>
      </c>
      <c r="I182" s="667" t="s">
        <v>6928</v>
      </c>
      <c r="J182" s="668" t="s">
        <v>6929</v>
      </c>
      <c r="K182" s="666">
        <v>1</v>
      </c>
      <c r="L182" s="666">
        <v>12</v>
      </c>
      <c r="M182" s="691" t="s">
        <v>2933</v>
      </c>
      <c r="N182" s="666">
        <v>1</v>
      </c>
      <c r="O182" s="666">
        <v>6</v>
      </c>
      <c r="P182" s="772" t="s">
        <v>1097</v>
      </c>
      <c r="Q182" s="666">
        <v>1</v>
      </c>
      <c r="R182" s="666">
        <v>12</v>
      </c>
    </row>
    <row r="183" spans="1:26" s="499" customFormat="1" ht="12.75" x14ac:dyDescent="0.2">
      <c r="A183" s="665" t="s">
        <v>6921</v>
      </c>
      <c r="B183" s="666" t="s">
        <v>6922</v>
      </c>
      <c r="C183" s="666" t="s">
        <v>6923</v>
      </c>
      <c r="D183" s="665" t="s">
        <v>6929</v>
      </c>
      <c r="E183" s="737" t="s">
        <v>5091</v>
      </c>
      <c r="F183" s="666">
        <v>18137188</v>
      </c>
      <c r="G183" s="667" t="s">
        <v>7219</v>
      </c>
      <c r="H183" s="668" t="s">
        <v>7034</v>
      </c>
      <c r="I183" s="667" t="s">
        <v>6928</v>
      </c>
      <c r="J183" s="668" t="s">
        <v>6929</v>
      </c>
      <c r="K183" s="666">
        <v>1</v>
      </c>
      <c r="L183" s="666">
        <v>12</v>
      </c>
      <c r="M183" s="691" t="s">
        <v>2933</v>
      </c>
      <c r="N183" s="666">
        <v>1</v>
      </c>
      <c r="O183" s="666">
        <v>6</v>
      </c>
      <c r="P183" s="772" t="s">
        <v>1097</v>
      </c>
      <c r="Q183" s="666">
        <v>1</v>
      </c>
      <c r="R183" s="666">
        <v>12</v>
      </c>
    </row>
    <row r="184" spans="1:26" s="499" customFormat="1" ht="12.75" x14ac:dyDescent="0.2">
      <c r="A184" s="665" t="s">
        <v>6921</v>
      </c>
      <c r="B184" s="666" t="s">
        <v>6922</v>
      </c>
      <c r="C184" s="666" t="s">
        <v>6923</v>
      </c>
      <c r="D184" s="665" t="s">
        <v>6929</v>
      </c>
      <c r="E184" s="737" t="s">
        <v>5091</v>
      </c>
      <c r="F184" s="666">
        <v>46754725</v>
      </c>
      <c r="G184" s="667" t="s">
        <v>7220</v>
      </c>
      <c r="H184" s="668" t="s">
        <v>7221</v>
      </c>
      <c r="I184" s="667" t="s">
        <v>6928</v>
      </c>
      <c r="J184" s="668" t="s">
        <v>6929</v>
      </c>
      <c r="K184" s="666">
        <v>1</v>
      </c>
      <c r="L184" s="666">
        <v>12</v>
      </c>
      <c r="M184" s="691" t="s">
        <v>7222</v>
      </c>
      <c r="N184" s="666">
        <v>1</v>
      </c>
      <c r="O184" s="666">
        <v>6</v>
      </c>
      <c r="P184" s="772" t="s">
        <v>1097</v>
      </c>
      <c r="Q184" s="666">
        <v>1</v>
      </c>
      <c r="R184" s="666">
        <v>12</v>
      </c>
    </row>
    <row r="185" spans="1:26" s="499" customFormat="1" ht="12.75" x14ac:dyDescent="0.2">
      <c r="A185" s="665" t="s">
        <v>6921</v>
      </c>
      <c r="B185" s="666" t="s">
        <v>6922</v>
      </c>
      <c r="C185" s="666" t="s">
        <v>6923</v>
      </c>
      <c r="D185" s="665" t="s">
        <v>6929</v>
      </c>
      <c r="E185" s="737" t="s">
        <v>5091</v>
      </c>
      <c r="F185" s="666">
        <v>17941975</v>
      </c>
      <c r="G185" s="667" t="s">
        <v>7223</v>
      </c>
      <c r="H185" s="668" t="s">
        <v>6730</v>
      </c>
      <c r="I185" s="667" t="s">
        <v>6928</v>
      </c>
      <c r="J185" s="668" t="s">
        <v>6929</v>
      </c>
      <c r="K185" s="666">
        <v>1</v>
      </c>
      <c r="L185" s="666">
        <v>12</v>
      </c>
      <c r="M185" s="691" t="s">
        <v>2933</v>
      </c>
      <c r="N185" s="666">
        <v>1</v>
      </c>
      <c r="O185" s="666">
        <v>6</v>
      </c>
      <c r="P185" s="772" t="s">
        <v>1097</v>
      </c>
      <c r="Q185" s="666">
        <v>1</v>
      </c>
      <c r="R185" s="666">
        <v>12</v>
      </c>
    </row>
    <row r="186" spans="1:26" s="499" customFormat="1" ht="12.75" x14ac:dyDescent="0.2">
      <c r="A186" s="665" t="s">
        <v>6921</v>
      </c>
      <c r="B186" s="666" t="s">
        <v>6922</v>
      </c>
      <c r="C186" s="666" t="s">
        <v>6923</v>
      </c>
      <c r="D186" s="665" t="s">
        <v>6929</v>
      </c>
      <c r="E186" s="737" t="s">
        <v>5091</v>
      </c>
      <c r="F186" s="666">
        <v>18063236</v>
      </c>
      <c r="G186" s="667" t="s">
        <v>7224</v>
      </c>
      <c r="H186" s="668"/>
      <c r="I186" s="667" t="s">
        <v>6928</v>
      </c>
      <c r="J186" s="668" t="s">
        <v>6929</v>
      </c>
      <c r="K186" s="666">
        <v>1</v>
      </c>
      <c r="L186" s="666">
        <v>12</v>
      </c>
      <c r="M186" s="691" t="s">
        <v>2933</v>
      </c>
      <c r="N186" s="666">
        <v>1</v>
      </c>
      <c r="O186" s="666">
        <v>6</v>
      </c>
      <c r="P186" s="772" t="s">
        <v>1097</v>
      </c>
      <c r="Q186" s="666">
        <v>1</v>
      </c>
      <c r="R186" s="666">
        <v>12</v>
      </c>
      <c r="S186" s="583"/>
    </row>
    <row r="187" spans="1:26" s="499" customFormat="1" ht="12.75" x14ac:dyDescent="0.2">
      <c r="A187" s="665" t="s">
        <v>6921</v>
      </c>
      <c r="B187" s="666" t="s">
        <v>6922</v>
      </c>
      <c r="C187" s="666" t="s">
        <v>6923</v>
      </c>
      <c r="D187" s="665" t="s">
        <v>6929</v>
      </c>
      <c r="E187" s="737" t="s">
        <v>5091</v>
      </c>
      <c r="F187" s="666">
        <v>44479463</v>
      </c>
      <c r="G187" s="667" t="s">
        <v>7225</v>
      </c>
      <c r="H187" s="668" t="s">
        <v>7226</v>
      </c>
      <c r="I187" s="667" t="s">
        <v>7192</v>
      </c>
      <c r="J187" s="668" t="s">
        <v>7192</v>
      </c>
      <c r="K187" s="666">
        <v>1</v>
      </c>
      <c r="L187" s="666">
        <v>12</v>
      </c>
      <c r="M187" s="691" t="s">
        <v>2933</v>
      </c>
      <c r="N187" s="666">
        <v>1</v>
      </c>
      <c r="O187" s="666">
        <v>6</v>
      </c>
      <c r="P187" s="772" t="s">
        <v>1097</v>
      </c>
      <c r="Q187" s="666">
        <v>1</v>
      </c>
      <c r="R187" s="666">
        <v>12</v>
      </c>
    </row>
    <row r="188" spans="1:26" s="499" customFormat="1" ht="12.75" x14ac:dyDescent="0.2">
      <c r="A188" s="665" t="s">
        <v>6921</v>
      </c>
      <c r="B188" s="666" t="s">
        <v>6922</v>
      </c>
      <c r="C188" s="666" t="s">
        <v>6923</v>
      </c>
      <c r="D188" s="665" t="s">
        <v>6929</v>
      </c>
      <c r="E188" s="737" t="s">
        <v>5091</v>
      </c>
      <c r="F188" s="666">
        <v>46825549</v>
      </c>
      <c r="G188" s="667" t="s">
        <v>7227</v>
      </c>
      <c r="H188" s="668" t="s">
        <v>7228</v>
      </c>
      <c r="I188" s="667" t="s">
        <v>6928</v>
      </c>
      <c r="J188" s="668" t="s">
        <v>6929</v>
      </c>
      <c r="K188" s="666">
        <v>1</v>
      </c>
      <c r="L188" s="666">
        <v>12</v>
      </c>
      <c r="M188" s="691" t="s">
        <v>2933</v>
      </c>
      <c r="N188" s="666">
        <v>1</v>
      </c>
      <c r="O188" s="666">
        <v>6</v>
      </c>
      <c r="P188" s="772" t="s">
        <v>1097</v>
      </c>
      <c r="Q188" s="666">
        <v>1</v>
      </c>
      <c r="R188" s="666">
        <v>12</v>
      </c>
    </row>
    <row r="189" spans="1:26" s="499" customFormat="1" ht="12.75" x14ac:dyDescent="0.2">
      <c r="A189" s="665" t="s">
        <v>6921</v>
      </c>
      <c r="B189" s="666" t="s">
        <v>6922</v>
      </c>
      <c r="C189" s="666" t="s">
        <v>6923</v>
      </c>
      <c r="D189" s="665" t="s">
        <v>6929</v>
      </c>
      <c r="E189" s="737" t="s">
        <v>5091</v>
      </c>
      <c r="F189" s="666">
        <v>45614882</v>
      </c>
      <c r="G189" s="667" t="s">
        <v>7229</v>
      </c>
      <c r="H189" s="668" t="s">
        <v>7230</v>
      </c>
      <c r="I189" s="667" t="s">
        <v>6928</v>
      </c>
      <c r="J189" s="668" t="s">
        <v>7187</v>
      </c>
      <c r="K189" s="666">
        <v>1</v>
      </c>
      <c r="L189" s="666">
        <v>12</v>
      </c>
      <c r="M189" s="691" t="s">
        <v>2933</v>
      </c>
      <c r="N189" s="666">
        <v>1</v>
      </c>
      <c r="O189" s="666">
        <v>6</v>
      </c>
      <c r="P189" s="772" t="s">
        <v>1097</v>
      </c>
      <c r="Q189" s="666">
        <v>1</v>
      </c>
      <c r="R189" s="666">
        <v>12</v>
      </c>
    </row>
    <row r="190" spans="1:26" s="499" customFormat="1" ht="12.75" x14ac:dyDescent="0.2">
      <c r="A190" s="665" t="s">
        <v>6921</v>
      </c>
      <c r="B190" s="666" t="s">
        <v>6922</v>
      </c>
      <c r="C190" s="666" t="s">
        <v>6923</v>
      </c>
      <c r="D190" s="665" t="s">
        <v>6929</v>
      </c>
      <c r="E190" s="737" t="s">
        <v>5091</v>
      </c>
      <c r="F190" s="666">
        <v>44975867</v>
      </c>
      <c r="G190" s="667" t="s">
        <v>7231</v>
      </c>
      <c r="H190" s="668"/>
      <c r="I190" s="667" t="s">
        <v>6928</v>
      </c>
      <c r="J190" s="668" t="s">
        <v>6929</v>
      </c>
      <c r="K190" s="666">
        <v>1</v>
      </c>
      <c r="L190" s="666">
        <v>12</v>
      </c>
      <c r="M190" s="691" t="s">
        <v>2933</v>
      </c>
      <c r="N190" s="666">
        <v>1</v>
      </c>
      <c r="O190" s="666">
        <v>6</v>
      </c>
      <c r="P190" s="772" t="s">
        <v>1097</v>
      </c>
      <c r="Q190" s="666">
        <v>1</v>
      </c>
      <c r="R190" s="666">
        <v>12</v>
      </c>
    </row>
    <row r="191" spans="1:26" s="499" customFormat="1" ht="12.75" x14ac:dyDescent="0.2">
      <c r="A191" s="665" t="s">
        <v>6921</v>
      </c>
      <c r="B191" s="666" t="s">
        <v>6922</v>
      </c>
      <c r="C191" s="666" t="s">
        <v>6923</v>
      </c>
      <c r="D191" s="665" t="s">
        <v>6929</v>
      </c>
      <c r="E191" s="737" t="s">
        <v>5091</v>
      </c>
      <c r="F191" s="666">
        <v>18141539</v>
      </c>
      <c r="G191" s="667" t="s">
        <v>7232</v>
      </c>
      <c r="H191" s="668" t="s">
        <v>6730</v>
      </c>
      <c r="I191" s="667" t="s">
        <v>6928</v>
      </c>
      <c r="J191" s="668" t="s">
        <v>6929</v>
      </c>
      <c r="K191" s="666">
        <v>1</v>
      </c>
      <c r="L191" s="666">
        <v>12</v>
      </c>
      <c r="M191" s="691" t="s">
        <v>2933</v>
      </c>
      <c r="N191" s="666">
        <v>1</v>
      </c>
      <c r="O191" s="666">
        <v>6</v>
      </c>
      <c r="P191" s="772" t="s">
        <v>1097</v>
      </c>
      <c r="Q191" s="666">
        <v>1</v>
      </c>
      <c r="R191" s="666">
        <v>12</v>
      </c>
      <c r="S191" s="583"/>
      <c r="T191" s="583"/>
      <c r="U191" s="583"/>
      <c r="V191" s="583"/>
      <c r="W191" s="583"/>
      <c r="X191" s="583"/>
      <c r="Y191" s="583"/>
      <c r="Z191" s="583"/>
    </row>
    <row r="192" spans="1:26" s="499" customFormat="1" ht="12.75" x14ac:dyDescent="0.2">
      <c r="A192" s="665" t="s">
        <v>6921</v>
      </c>
      <c r="B192" s="666" t="s">
        <v>6922</v>
      </c>
      <c r="C192" s="666" t="s">
        <v>6923</v>
      </c>
      <c r="D192" s="665" t="s">
        <v>6929</v>
      </c>
      <c r="E192" s="737" t="s">
        <v>5091</v>
      </c>
      <c r="F192" s="666">
        <v>73801573</v>
      </c>
      <c r="G192" s="667" t="s">
        <v>7233</v>
      </c>
      <c r="H192" s="668"/>
      <c r="I192" s="667" t="s">
        <v>6928</v>
      </c>
      <c r="J192" s="668" t="s">
        <v>6929</v>
      </c>
      <c r="K192" s="666">
        <v>1</v>
      </c>
      <c r="L192" s="666">
        <v>12</v>
      </c>
      <c r="M192" s="691" t="s">
        <v>2933</v>
      </c>
      <c r="N192" s="666">
        <v>1</v>
      </c>
      <c r="O192" s="666">
        <v>6</v>
      </c>
      <c r="P192" s="772" t="s">
        <v>1097</v>
      </c>
      <c r="Q192" s="666">
        <v>1</v>
      </c>
      <c r="R192" s="666">
        <v>12</v>
      </c>
    </row>
    <row r="193" spans="1:18" s="499" customFormat="1" ht="12.75" x14ac:dyDescent="0.2">
      <c r="A193" s="665" t="s">
        <v>6921</v>
      </c>
      <c r="B193" s="666" t="s">
        <v>6922</v>
      </c>
      <c r="C193" s="666" t="s">
        <v>6923</v>
      </c>
      <c r="D193" s="665" t="s">
        <v>6929</v>
      </c>
      <c r="E193" s="737" t="s">
        <v>5091</v>
      </c>
      <c r="F193" s="666">
        <v>18197094</v>
      </c>
      <c r="G193" s="667" t="s">
        <v>7234</v>
      </c>
      <c r="H193" s="668" t="s">
        <v>7235</v>
      </c>
      <c r="I193" s="667" t="s">
        <v>6928</v>
      </c>
      <c r="J193" s="668" t="s">
        <v>6929</v>
      </c>
      <c r="K193" s="666">
        <v>1</v>
      </c>
      <c r="L193" s="666">
        <v>12</v>
      </c>
      <c r="M193" s="691" t="s">
        <v>2933</v>
      </c>
      <c r="N193" s="666">
        <v>1</v>
      </c>
      <c r="O193" s="666">
        <v>6</v>
      </c>
      <c r="P193" s="772" t="s">
        <v>1097</v>
      </c>
      <c r="Q193" s="666">
        <v>1</v>
      </c>
      <c r="R193" s="666">
        <v>12</v>
      </c>
    </row>
    <row r="194" spans="1:18" s="499" customFormat="1" ht="12.75" x14ac:dyDescent="0.2">
      <c r="A194" s="665" t="s">
        <v>6921</v>
      </c>
      <c r="B194" s="666" t="s">
        <v>6922</v>
      </c>
      <c r="C194" s="666" t="s">
        <v>6923</v>
      </c>
      <c r="D194" s="665" t="s">
        <v>6929</v>
      </c>
      <c r="E194" s="737" t="s">
        <v>5091</v>
      </c>
      <c r="F194" s="666">
        <v>46812046</v>
      </c>
      <c r="G194" s="667" t="s">
        <v>7236</v>
      </c>
      <c r="H194" s="668" t="s">
        <v>7237</v>
      </c>
      <c r="I194" s="667" t="s">
        <v>6928</v>
      </c>
      <c r="J194" s="668" t="s">
        <v>6929</v>
      </c>
      <c r="K194" s="666">
        <v>1</v>
      </c>
      <c r="L194" s="666">
        <v>12</v>
      </c>
      <c r="M194" s="691" t="s">
        <v>2933</v>
      </c>
      <c r="N194" s="666">
        <v>1</v>
      </c>
      <c r="O194" s="666">
        <v>6</v>
      </c>
      <c r="P194" s="772" t="s">
        <v>1097</v>
      </c>
      <c r="Q194" s="666">
        <v>1</v>
      </c>
      <c r="R194" s="666">
        <v>12</v>
      </c>
    </row>
    <row r="195" spans="1:18" s="499" customFormat="1" ht="12.75" x14ac:dyDescent="0.2">
      <c r="A195" s="665" t="s">
        <v>6921</v>
      </c>
      <c r="B195" s="666" t="s">
        <v>6922</v>
      </c>
      <c r="C195" s="666" t="s">
        <v>6923</v>
      </c>
      <c r="D195" s="665" t="s">
        <v>6929</v>
      </c>
      <c r="E195" s="737" t="s">
        <v>5091</v>
      </c>
      <c r="F195" s="666">
        <v>18095348</v>
      </c>
      <c r="G195" s="667" t="s">
        <v>7238</v>
      </c>
      <c r="H195" s="668" t="s">
        <v>7009</v>
      </c>
      <c r="I195" s="667" t="s">
        <v>6928</v>
      </c>
      <c r="J195" s="668" t="s">
        <v>6929</v>
      </c>
      <c r="K195" s="666">
        <v>1</v>
      </c>
      <c r="L195" s="666">
        <v>12</v>
      </c>
      <c r="M195" s="691" t="s">
        <v>2933</v>
      </c>
      <c r="N195" s="666">
        <v>1</v>
      </c>
      <c r="O195" s="666">
        <v>6</v>
      </c>
      <c r="P195" s="772" t="s">
        <v>1097</v>
      </c>
      <c r="Q195" s="666">
        <v>1</v>
      </c>
      <c r="R195" s="666">
        <v>12</v>
      </c>
    </row>
    <row r="196" spans="1:18" s="499" customFormat="1" ht="12.75" x14ac:dyDescent="0.2">
      <c r="A196" s="665" t="s">
        <v>6921</v>
      </c>
      <c r="B196" s="666" t="s">
        <v>6922</v>
      </c>
      <c r="C196" s="666" t="s">
        <v>6923</v>
      </c>
      <c r="D196" s="665" t="s">
        <v>6929</v>
      </c>
      <c r="E196" s="737" t="s">
        <v>5091</v>
      </c>
      <c r="F196" s="666">
        <v>47589121</v>
      </c>
      <c r="G196" s="667" t="s">
        <v>7239</v>
      </c>
      <c r="H196" s="668" t="s">
        <v>7087</v>
      </c>
      <c r="I196" s="667" t="s">
        <v>6928</v>
      </c>
      <c r="J196" s="668" t="s">
        <v>6929</v>
      </c>
      <c r="K196" s="666">
        <v>1</v>
      </c>
      <c r="L196" s="666">
        <v>2</v>
      </c>
      <c r="M196" s="691" t="s">
        <v>1748</v>
      </c>
      <c r="N196" s="666"/>
      <c r="O196" s="666"/>
      <c r="P196" s="772" t="s">
        <v>554</v>
      </c>
      <c r="Q196" s="666"/>
      <c r="R196" s="666"/>
    </row>
    <row r="197" spans="1:18" s="499" customFormat="1" ht="12.75" x14ac:dyDescent="0.2">
      <c r="A197" s="665" t="s">
        <v>6921</v>
      </c>
      <c r="B197" s="666" t="s">
        <v>6922</v>
      </c>
      <c r="C197" s="666" t="s">
        <v>6923</v>
      </c>
      <c r="D197" s="665" t="s">
        <v>6929</v>
      </c>
      <c r="E197" s="737" t="s">
        <v>5091</v>
      </c>
      <c r="F197" s="666">
        <v>18206924</v>
      </c>
      <c r="G197" s="667" t="s">
        <v>7240</v>
      </c>
      <c r="H197" s="668" t="s">
        <v>7241</v>
      </c>
      <c r="I197" s="667" t="s">
        <v>6928</v>
      </c>
      <c r="J197" s="668" t="s">
        <v>6929</v>
      </c>
      <c r="K197" s="666">
        <v>1</v>
      </c>
      <c r="L197" s="666">
        <v>12</v>
      </c>
      <c r="M197" s="691" t="s">
        <v>2933</v>
      </c>
      <c r="N197" s="666">
        <v>1</v>
      </c>
      <c r="O197" s="666">
        <v>6</v>
      </c>
      <c r="P197" s="772" t="s">
        <v>1097</v>
      </c>
      <c r="Q197" s="666">
        <v>1</v>
      </c>
      <c r="R197" s="666">
        <v>12</v>
      </c>
    </row>
    <row r="198" spans="1:18" s="499" customFormat="1" ht="12.75" x14ac:dyDescent="0.2">
      <c r="A198" s="665" t="s">
        <v>6921</v>
      </c>
      <c r="B198" s="666" t="s">
        <v>6922</v>
      </c>
      <c r="C198" s="666" t="s">
        <v>6923</v>
      </c>
      <c r="D198" s="665" t="s">
        <v>6929</v>
      </c>
      <c r="E198" s="737" t="s">
        <v>5091</v>
      </c>
      <c r="F198" s="666">
        <v>40858634</v>
      </c>
      <c r="G198" s="667" t="s">
        <v>7242</v>
      </c>
      <c r="H198" s="668" t="s">
        <v>7243</v>
      </c>
      <c r="I198" s="667" t="s">
        <v>6928</v>
      </c>
      <c r="J198" s="668" t="s">
        <v>6929</v>
      </c>
      <c r="K198" s="666">
        <v>1</v>
      </c>
      <c r="L198" s="666">
        <v>12</v>
      </c>
      <c r="M198" s="691" t="s">
        <v>7244</v>
      </c>
      <c r="N198" s="666">
        <v>1</v>
      </c>
      <c r="O198" s="666">
        <v>6</v>
      </c>
      <c r="P198" s="772" t="s">
        <v>1097</v>
      </c>
      <c r="Q198" s="666">
        <v>1</v>
      </c>
      <c r="R198" s="666">
        <v>12</v>
      </c>
    </row>
    <row r="199" spans="1:18" s="499" customFormat="1" ht="12.75" x14ac:dyDescent="0.2">
      <c r="A199" s="665" t="s">
        <v>6921</v>
      </c>
      <c r="B199" s="666" t="s">
        <v>6922</v>
      </c>
      <c r="C199" s="666" t="s">
        <v>6923</v>
      </c>
      <c r="D199" s="665" t="s">
        <v>6929</v>
      </c>
      <c r="E199" s="737" t="s">
        <v>5091</v>
      </c>
      <c r="F199" s="666">
        <v>42098676</v>
      </c>
      <c r="G199" s="667" t="s">
        <v>7245</v>
      </c>
      <c r="H199" s="668" t="s">
        <v>6730</v>
      </c>
      <c r="I199" s="667" t="s">
        <v>6928</v>
      </c>
      <c r="J199" s="668" t="s">
        <v>6929</v>
      </c>
      <c r="K199" s="666">
        <v>1</v>
      </c>
      <c r="L199" s="666">
        <v>12</v>
      </c>
      <c r="M199" s="691" t="s">
        <v>2933</v>
      </c>
      <c r="N199" s="666">
        <v>1</v>
      </c>
      <c r="O199" s="666">
        <v>6</v>
      </c>
      <c r="P199" s="772" t="s">
        <v>1097</v>
      </c>
      <c r="Q199" s="666">
        <v>1</v>
      </c>
      <c r="R199" s="666">
        <v>12</v>
      </c>
    </row>
    <row r="200" spans="1:18" s="499" customFormat="1" ht="12.75" x14ac:dyDescent="0.2">
      <c r="A200" s="665" t="s">
        <v>6921</v>
      </c>
      <c r="B200" s="666" t="s">
        <v>6922</v>
      </c>
      <c r="C200" s="666" t="s">
        <v>6923</v>
      </c>
      <c r="D200" s="665" t="s">
        <v>6929</v>
      </c>
      <c r="E200" s="737" t="s">
        <v>5091</v>
      </c>
      <c r="F200" s="666">
        <v>76413958</v>
      </c>
      <c r="G200" s="667" t="s">
        <v>7246</v>
      </c>
      <c r="H200" s="668" t="s">
        <v>554</v>
      </c>
      <c r="I200" s="667" t="s">
        <v>6928</v>
      </c>
      <c r="J200" s="668" t="s">
        <v>6929</v>
      </c>
      <c r="K200" s="666">
        <v>1</v>
      </c>
      <c r="L200" s="666">
        <v>2</v>
      </c>
      <c r="M200" s="691" t="s">
        <v>1748</v>
      </c>
      <c r="N200" s="666"/>
      <c r="O200" s="666"/>
      <c r="P200" s="772" t="s">
        <v>554</v>
      </c>
      <c r="Q200" s="666"/>
      <c r="R200" s="666"/>
    </row>
    <row r="201" spans="1:18" s="499" customFormat="1" ht="12.75" x14ac:dyDescent="0.2">
      <c r="A201" s="665" t="s">
        <v>6921</v>
      </c>
      <c r="B201" s="666" t="s">
        <v>6922</v>
      </c>
      <c r="C201" s="666" t="s">
        <v>6923</v>
      </c>
      <c r="D201" s="665" t="s">
        <v>6929</v>
      </c>
      <c r="E201" s="737" t="s">
        <v>5091</v>
      </c>
      <c r="F201" s="666">
        <v>41461550</v>
      </c>
      <c r="G201" s="667" t="s">
        <v>7247</v>
      </c>
      <c r="H201" s="668" t="s">
        <v>7230</v>
      </c>
      <c r="I201" s="667" t="s">
        <v>6928</v>
      </c>
      <c r="J201" s="668" t="s">
        <v>7187</v>
      </c>
      <c r="K201" s="666">
        <v>1</v>
      </c>
      <c r="L201" s="666">
        <v>12</v>
      </c>
      <c r="M201" s="691" t="s">
        <v>2933</v>
      </c>
      <c r="N201" s="666">
        <v>1</v>
      </c>
      <c r="O201" s="666">
        <v>6</v>
      </c>
      <c r="P201" s="772" t="s">
        <v>1097</v>
      </c>
      <c r="Q201" s="666">
        <v>1</v>
      </c>
      <c r="R201" s="666">
        <v>12</v>
      </c>
    </row>
    <row r="202" spans="1:18" s="499" customFormat="1" ht="12.75" x14ac:dyDescent="0.2">
      <c r="A202" s="665" t="s">
        <v>6921</v>
      </c>
      <c r="B202" s="666" t="s">
        <v>6922</v>
      </c>
      <c r="C202" s="666" t="s">
        <v>6923</v>
      </c>
      <c r="D202" s="665" t="s">
        <v>6929</v>
      </c>
      <c r="E202" s="737" t="s">
        <v>5091</v>
      </c>
      <c r="F202" s="666">
        <v>42727589</v>
      </c>
      <c r="G202" s="667" t="s">
        <v>7248</v>
      </c>
      <c r="H202" s="668" t="s">
        <v>6971</v>
      </c>
      <c r="I202" s="667" t="s">
        <v>6928</v>
      </c>
      <c r="J202" s="668" t="s">
        <v>6929</v>
      </c>
      <c r="K202" s="666">
        <v>1</v>
      </c>
      <c r="L202" s="666">
        <v>12</v>
      </c>
      <c r="M202" s="691" t="s">
        <v>2933</v>
      </c>
      <c r="N202" s="666">
        <v>1</v>
      </c>
      <c r="O202" s="666">
        <v>6</v>
      </c>
      <c r="P202" s="772" t="s">
        <v>7249</v>
      </c>
      <c r="Q202" s="666">
        <v>1</v>
      </c>
      <c r="R202" s="666">
        <v>12</v>
      </c>
    </row>
    <row r="203" spans="1:18" s="499" customFormat="1" ht="12.75" x14ac:dyDescent="0.2">
      <c r="A203" s="665" t="s">
        <v>6921</v>
      </c>
      <c r="B203" s="666" t="s">
        <v>6922</v>
      </c>
      <c r="C203" s="666" t="s">
        <v>6923</v>
      </c>
      <c r="D203" s="665" t="s">
        <v>6929</v>
      </c>
      <c r="E203" s="737" t="s">
        <v>5091</v>
      </c>
      <c r="F203" s="666">
        <v>45884459</v>
      </c>
      <c r="G203" s="667" t="s">
        <v>7250</v>
      </c>
      <c r="H203" s="668" t="s">
        <v>7251</v>
      </c>
      <c r="I203" s="667" t="s">
        <v>6928</v>
      </c>
      <c r="J203" s="668" t="s">
        <v>7187</v>
      </c>
      <c r="K203" s="666">
        <v>1</v>
      </c>
      <c r="L203" s="666">
        <v>12</v>
      </c>
      <c r="M203" s="691" t="s">
        <v>2933</v>
      </c>
      <c r="N203" s="666">
        <v>1</v>
      </c>
      <c r="O203" s="666">
        <v>6</v>
      </c>
      <c r="P203" s="772" t="s">
        <v>1097</v>
      </c>
      <c r="Q203" s="666">
        <v>1</v>
      </c>
      <c r="R203" s="666">
        <v>12</v>
      </c>
    </row>
    <row r="204" spans="1:18" s="499" customFormat="1" ht="12.75" x14ac:dyDescent="0.2">
      <c r="A204" s="665" t="s">
        <v>6921</v>
      </c>
      <c r="B204" s="666" t="s">
        <v>6922</v>
      </c>
      <c r="C204" s="666" t="s">
        <v>6923</v>
      </c>
      <c r="D204" s="665" t="s">
        <v>6929</v>
      </c>
      <c r="E204" s="737" t="s">
        <v>5091</v>
      </c>
      <c r="F204" s="666">
        <v>42187137</v>
      </c>
      <c r="G204" s="667" t="s">
        <v>7252</v>
      </c>
      <c r="H204" s="668" t="s">
        <v>7191</v>
      </c>
      <c r="I204" s="667" t="s">
        <v>7192</v>
      </c>
      <c r="J204" s="668" t="s">
        <v>7192</v>
      </c>
      <c r="K204" s="666">
        <v>1</v>
      </c>
      <c r="L204" s="666">
        <v>12</v>
      </c>
      <c r="M204" s="691" t="s">
        <v>2933</v>
      </c>
      <c r="N204" s="666">
        <v>1</v>
      </c>
      <c r="O204" s="666">
        <v>6</v>
      </c>
      <c r="P204" s="772" t="s">
        <v>1097</v>
      </c>
      <c r="Q204" s="666">
        <v>1</v>
      </c>
      <c r="R204" s="666">
        <v>12</v>
      </c>
    </row>
    <row r="205" spans="1:18" s="499" customFormat="1" ht="12.75" x14ac:dyDescent="0.2">
      <c r="A205" s="665" t="s">
        <v>6921</v>
      </c>
      <c r="B205" s="666" t="s">
        <v>6922</v>
      </c>
      <c r="C205" s="666" t="s">
        <v>6923</v>
      </c>
      <c r="D205" s="665" t="s">
        <v>6929</v>
      </c>
      <c r="E205" s="737" t="s">
        <v>5091</v>
      </c>
      <c r="F205" s="666">
        <v>18168885</v>
      </c>
      <c r="G205" s="667" t="s">
        <v>7253</v>
      </c>
      <c r="H205" s="668" t="s">
        <v>6720</v>
      </c>
      <c r="I205" s="667" t="s">
        <v>6928</v>
      </c>
      <c r="J205" s="668" t="s">
        <v>6929</v>
      </c>
      <c r="K205" s="666">
        <v>1</v>
      </c>
      <c r="L205" s="666">
        <v>12</v>
      </c>
      <c r="M205" s="691" t="s">
        <v>2933</v>
      </c>
      <c r="N205" s="666">
        <v>1</v>
      </c>
      <c r="O205" s="666">
        <v>6</v>
      </c>
      <c r="P205" s="772" t="s">
        <v>1097</v>
      </c>
      <c r="Q205" s="666">
        <v>1</v>
      </c>
      <c r="R205" s="666">
        <v>12</v>
      </c>
    </row>
    <row r="206" spans="1:18" s="499" customFormat="1" ht="12.75" x14ac:dyDescent="0.2">
      <c r="A206" s="665" t="s">
        <v>6921</v>
      </c>
      <c r="B206" s="666" t="s">
        <v>6922</v>
      </c>
      <c r="C206" s="666" t="s">
        <v>6923</v>
      </c>
      <c r="D206" s="665" t="s">
        <v>6929</v>
      </c>
      <c r="E206" s="737" t="s">
        <v>5091</v>
      </c>
      <c r="F206" s="666">
        <v>18199590</v>
      </c>
      <c r="G206" s="667" t="s">
        <v>7254</v>
      </c>
      <c r="H206" s="668" t="s">
        <v>6965</v>
      </c>
      <c r="I206" s="667" t="s">
        <v>6928</v>
      </c>
      <c r="J206" s="668" t="s">
        <v>6929</v>
      </c>
      <c r="K206" s="666">
        <v>1</v>
      </c>
      <c r="L206" s="666">
        <v>2</v>
      </c>
      <c r="M206" s="691" t="s">
        <v>1748</v>
      </c>
      <c r="N206" s="666"/>
      <c r="O206" s="666"/>
      <c r="P206" s="772" t="s">
        <v>554</v>
      </c>
      <c r="Q206" s="666"/>
      <c r="R206" s="666"/>
    </row>
    <row r="207" spans="1:18" s="499" customFormat="1" ht="12.75" x14ac:dyDescent="0.2">
      <c r="A207" s="665" t="s">
        <v>6921</v>
      </c>
      <c r="B207" s="666" t="s">
        <v>6922</v>
      </c>
      <c r="C207" s="666" t="s">
        <v>6923</v>
      </c>
      <c r="D207" s="665" t="s">
        <v>6929</v>
      </c>
      <c r="E207" s="737" t="s">
        <v>5091</v>
      </c>
      <c r="F207" s="666">
        <v>46448121</v>
      </c>
      <c r="G207" s="667" t="s">
        <v>7255</v>
      </c>
      <c r="H207" s="668" t="s">
        <v>7256</v>
      </c>
      <c r="I207" s="667" t="s">
        <v>6928</v>
      </c>
      <c r="J207" s="668" t="s">
        <v>7187</v>
      </c>
      <c r="K207" s="666">
        <v>1</v>
      </c>
      <c r="L207" s="666">
        <v>12</v>
      </c>
      <c r="M207" s="691" t="s">
        <v>2933</v>
      </c>
      <c r="N207" s="666">
        <v>1</v>
      </c>
      <c r="O207" s="666">
        <v>6</v>
      </c>
      <c r="P207" s="772" t="s">
        <v>1097</v>
      </c>
      <c r="Q207" s="666">
        <v>1</v>
      </c>
      <c r="R207" s="666">
        <v>12</v>
      </c>
    </row>
    <row r="208" spans="1:18" s="499" customFormat="1" ht="12.75" x14ac:dyDescent="0.2">
      <c r="A208" s="665" t="s">
        <v>6921</v>
      </c>
      <c r="B208" s="666" t="s">
        <v>6922</v>
      </c>
      <c r="C208" s="666" t="s">
        <v>6923</v>
      </c>
      <c r="D208" s="665" t="s">
        <v>6929</v>
      </c>
      <c r="E208" s="737" t="s">
        <v>5091</v>
      </c>
      <c r="F208" s="666">
        <v>70854628</v>
      </c>
      <c r="G208" s="667" t="s">
        <v>7257</v>
      </c>
      <c r="H208" s="668" t="s">
        <v>7230</v>
      </c>
      <c r="I208" s="667" t="s">
        <v>7192</v>
      </c>
      <c r="J208" s="668" t="s">
        <v>7192</v>
      </c>
      <c r="K208" s="666">
        <v>1</v>
      </c>
      <c r="L208" s="666">
        <v>2</v>
      </c>
      <c r="M208" s="691" t="s">
        <v>1748</v>
      </c>
      <c r="N208" s="666"/>
      <c r="O208" s="666"/>
      <c r="P208" s="772" t="s">
        <v>554</v>
      </c>
      <c r="Q208" s="666"/>
      <c r="R208" s="666"/>
    </row>
    <row r="209" spans="1:18" s="499" customFormat="1" ht="12.75" x14ac:dyDescent="0.2">
      <c r="A209" s="665" t="s">
        <v>6921</v>
      </c>
      <c r="B209" s="666" t="s">
        <v>6922</v>
      </c>
      <c r="C209" s="666" t="s">
        <v>6923</v>
      </c>
      <c r="D209" s="665" t="s">
        <v>6929</v>
      </c>
      <c r="E209" s="737" t="s">
        <v>5091</v>
      </c>
      <c r="F209" s="666">
        <v>76553486</v>
      </c>
      <c r="G209" s="667" t="s">
        <v>7258</v>
      </c>
      <c r="H209" s="668" t="s">
        <v>6985</v>
      </c>
      <c r="I209" s="667" t="s">
        <v>6928</v>
      </c>
      <c r="J209" s="668" t="s">
        <v>6929</v>
      </c>
      <c r="K209" s="666">
        <v>1</v>
      </c>
      <c r="L209" s="666">
        <v>12</v>
      </c>
      <c r="M209" s="691" t="s">
        <v>2933</v>
      </c>
      <c r="N209" s="666">
        <v>1</v>
      </c>
      <c r="O209" s="666">
        <v>6</v>
      </c>
      <c r="P209" s="772" t="s">
        <v>1097</v>
      </c>
      <c r="Q209" s="666">
        <v>1</v>
      </c>
      <c r="R209" s="666">
        <v>12</v>
      </c>
    </row>
    <row r="210" spans="1:18" s="499" customFormat="1" ht="12.75" x14ac:dyDescent="0.2">
      <c r="A210" s="665" t="s">
        <v>6921</v>
      </c>
      <c r="B210" s="666" t="s">
        <v>6922</v>
      </c>
      <c r="C210" s="666" t="s">
        <v>6923</v>
      </c>
      <c r="D210" s="665" t="s">
        <v>6929</v>
      </c>
      <c r="E210" s="737" t="s">
        <v>5091</v>
      </c>
      <c r="F210" s="666">
        <v>40454009</v>
      </c>
      <c r="G210" s="667" t="s">
        <v>7259</v>
      </c>
      <c r="H210" s="668" t="s">
        <v>7260</v>
      </c>
      <c r="I210" s="667" t="s">
        <v>6928</v>
      </c>
      <c r="J210" s="668" t="s">
        <v>7187</v>
      </c>
      <c r="K210" s="666">
        <v>1</v>
      </c>
      <c r="L210" s="666">
        <v>12</v>
      </c>
      <c r="M210" s="691" t="s">
        <v>2933</v>
      </c>
      <c r="N210" s="666">
        <v>1</v>
      </c>
      <c r="O210" s="666">
        <v>6</v>
      </c>
      <c r="P210" s="772" t="s">
        <v>1097</v>
      </c>
      <c r="Q210" s="666">
        <v>1</v>
      </c>
      <c r="R210" s="666">
        <v>12</v>
      </c>
    </row>
    <row r="211" spans="1:18" s="499" customFormat="1" ht="12.75" x14ac:dyDescent="0.2">
      <c r="A211" s="665" t="s">
        <v>6921</v>
      </c>
      <c r="B211" s="666" t="s">
        <v>6922</v>
      </c>
      <c r="C211" s="666" t="s">
        <v>6923</v>
      </c>
      <c r="D211" s="665" t="s">
        <v>6929</v>
      </c>
      <c r="E211" s="737" t="s">
        <v>5091</v>
      </c>
      <c r="F211" s="666">
        <v>41567578</v>
      </c>
      <c r="G211" s="667" t="s">
        <v>7261</v>
      </c>
      <c r="H211" s="668" t="s">
        <v>7262</v>
      </c>
      <c r="I211" s="667" t="s">
        <v>6928</v>
      </c>
      <c r="J211" s="668" t="s">
        <v>6929</v>
      </c>
      <c r="K211" s="666">
        <v>1</v>
      </c>
      <c r="L211" s="666">
        <v>12</v>
      </c>
      <c r="M211" s="691" t="s">
        <v>2933</v>
      </c>
      <c r="N211" s="666">
        <v>1</v>
      </c>
      <c r="O211" s="666">
        <v>6</v>
      </c>
      <c r="P211" s="772" t="s">
        <v>1097</v>
      </c>
      <c r="Q211" s="666">
        <v>1</v>
      </c>
      <c r="R211" s="666">
        <v>12</v>
      </c>
    </row>
    <row r="212" spans="1:18" s="499" customFormat="1" ht="12.75" x14ac:dyDescent="0.2">
      <c r="A212" s="665" t="s">
        <v>6921</v>
      </c>
      <c r="B212" s="666" t="s">
        <v>6922</v>
      </c>
      <c r="C212" s="666" t="s">
        <v>6923</v>
      </c>
      <c r="D212" s="665" t="s">
        <v>6929</v>
      </c>
      <c r="E212" s="737" t="s">
        <v>1752</v>
      </c>
      <c r="F212" s="666">
        <v>41447709</v>
      </c>
      <c r="G212" s="667" t="s">
        <v>7263</v>
      </c>
      <c r="H212" s="668" t="s">
        <v>6938</v>
      </c>
      <c r="I212" s="667" t="s">
        <v>6928</v>
      </c>
      <c r="J212" s="668" t="s">
        <v>6929</v>
      </c>
      <c r="K212" s="666">
        <v>1</v>
      </c>
      <c r="L212" s="666">
        <v>12</v>
      </c>
      <c r="M212" s="691" t="s">
        <v>7264</v>
      </c>
      <c r="N212" s="666">
        <v>1</v>
      </c>
      <c r="O212" s="666">
        <v>6</v>
      </c>
      <c r="P212" s="772" t="s">
        <v>1702</v>
      </c>
      <c r="Q212" s="666">
        <v>1</v>
      </c>
      <c r="R212" s="666">
        <v>12</v>
      </c>
    </row>
    <row r="213" spans="1:18" s="499" customFormat="1" ht="12.75" x14ac:dyDescent="0.2">
      <c r="A213" s="665" t="s">
        <v>6921</v>
      </c>
      <c r="B213" s="666" t="s">
        <v>6922</v>
      </c>
      <c r="C213" s="666" t="s">
        <v>6923</v>
      </c>
      <c r="D213" s="665" t="s">
        <v>6929</v>
      </c>
      <c r="E213" s="737" t="s">
        <v>7265</v>
      </c>
      <c r="F213" s="666">
        <v>18859845</v>
      </c>
      <c r="G213" s="667" t="s">
        <v>7266</v>
      </c>
      <c r="H213" s="668" t="s">
        <v>7009</v>
      </c>
      <c r="I213" s="667" t="s">
        <v>6928</v>
      </c>
      <c r="J213" s="668" t="s">
        <v>6929</v>
      </c>
      <c r="K213" s="666">
        <v>1</v>
      </c>
      <c r="L213" s="666">
        <v>12</v>
      </c>
      <c r="M213" s="691" t="s">
        <v>7267</v>
      </c>
      <c r="N213" s="666">
        <v>1</v>
      </c>
      <c r="O213" s="666">
        <v>6</v>
      </c>
      <c r="P213" s="772" t="s">
        <v>7268</v>
      </c>
      <c r="Q213" s="666">
        <v>1</v>
      </c>
      <c r="R213" s="666">
        <v>12</v>
      </c>
    </row>
    <row r="214" spans="1:18" s="499" customFormat="1" ht="12.75" x14ac:dyDescent="0.2">
      <c r="A214" s="665" t="s">
        <v>6921</v>
      </c>
      <c r="B214" s="666" t="s">
        <v>6922</v>
      </c>
      <c r="C214" s="666" t="s">
        <v>6923</v>
      </c>
      <c r="D214" s="665" t="s">
        <v>6929</v>
      </c>
      <c r="E214" s="737" t="s">
        <v>7265</v>
      </c>
      <c r="F214" s="666">
        <v>40695699</v>
      </c>
      <c r="G214" s="667" t="s">
        <v>7269</v>
      </c>
      <c r="H214" s="668" t="s">
        <v>7009</v>
      </c>
      <c r="I214" s="667" t="s">
        <v>6928</v>
      </c>
      <c r="J214" s="668" t="s">
        <v>6929</v>
      </c>
      <c r="K214" s="666">
        <v>1</v>
      </c>
      <c r="L214" s="666">
        <v>12</v>
      </c>
      <c r="M214" s="691" t="s">
        <v>7267</v>
      </c>
      <c r="N214" s="666">
        <v>1</v>
      </c>
      <c r="O214" s="666">
        <v>6</v>
      </c>
      <c r="P214" s="772" t="s">
        <v>7268</v>
      </c>
      <c r="Q214" s="666">
        <v>1</v>
      </c>
      <c r="R214" s="666">
        <v>12</v>
      </c>
    </row>
    <row r="215" spans="1:18" s="499" customFormat="1" ht="12.75" x14ac:dyDescent="0.2">
      <c r="A215" s="665" t="s">
        <v>6921</v>
      </c>
      <c r="B215" s="666" t="s">
        <v>6922</v>
      </c>
      <c r="C215" s="666" t="s">
        <v>6923</v>
      </c>
      <c r="D215" s="665" t="s">
        <v>6929</v>
      </c>
      <c r="E215" s="737" t="s">
        <v>7265</v>
      </c>
      <c r="F215" s="666">
        <v>42963605</v>
      </c>
      <c r="G215" s="667" t="s">
        <v>7270</v>
      </c>
      <c r="H215" s="668" t="s">
        <v>7271</v>
      </c>
      <c r="I215" s="667" t="s">
        <v>6928</v>
      </c>
      <c r="J215" s="668" t="s">
        <v>6929</v>
      </c>
      <c r="K215" s="666">
        <v>1</v>
      </c>
      <c r="L215" s="666">
        <v>12</v>
      </c>
      <c r="M215" s="691" t="s">
        <v>7267</v>
      </c>
      <c r="N215" s="666">
        <v>1</v>
      </c>
      <c r="O215" s="666">
        <v>6</v>
      </c>
      <c r="P215" s="772" t="s">
        <v>7268</v>
      </c>
      <c r="Q215" s="666">
        <v>1</v>
      </c>
      <c r="R215" s="666">
        <v>12</v>
      </c>
    </row>
    <row r="216" spans="1:18" s="499" customFormat="1" ht="12.75" x14ac:dyDescent="0.2">
      <c r="A216" s="665" t="s">
        <v>6921</v>
      </c>
      <c r="B216" s="666" t="s">
        <v>6922</v>
      </c>
      <c r="C216" s="666" t="s">
        <v>6923</v>
      </c>
      <c r="D216" s="665" t="s">
        <v>6929</v>
      </c>
      <c r="E216" s="737" t="s">
        <v>7265</v>
      </c>
      <c r="F216" s="666">
        <v>9389674</v>
      </c>
      <c r="G216" s="667" t="s">
        <v>7272</v>
      </c>
      <c r="H216" s="668" t="s">
        <v>7273</v>
      </c>
      <c r="I216" s="667" t="s">
        <v>6928</v>
      </c>
      <c r="J216" s="668" t="s">
        <v>6929</v>
      </c>
      <c r="K216" s="666">
        <v>1</v>
      </c>
      <c r="L216" s="666">
        <v>2</v>
      </c>
      <c r="M216" s="691" t="s">
        <v>7274</v>
      </c>
      <c r="N216" s="666"/>
      <c r="O216" s="666"/>
      <c r="P216" s="772" t="s">
        <v>554</v>
      </c>
      <c r="Q216" s="666"/>
      <c r="R216" s="666"/>
    </row>
    <row r="217" spans="1:18" s="499" customFormat="1" ht="12.75" x14ac:dyDescent="0.2">
      <c r="A217" s="665" t="s">
        <v>6921</v>
      </c>
      <c r="B217" s="666" t="s">
        <v>6969</v>
      </c>
      <c r="C217" s="666" t="s">
        <v>6923</v>
      </c>
      <c r="D217" s="665" t="s">
        <v>6929</v>
      </c>
      <c r="E217" s="737" t="s">
        <v>7265</v>
      </c>
      <c r="F217" s="666">
        <v>40186448</v>
      </c>
      <c r="G217" s="667" t="s">
        <v>7275</v>
      </c>
      <c r="H217" s="668" t="s">
        <v>6965</v>
      </c>
      <c r="I217" s="667" t="s">
        <v>6928</v>
      </c>
      <c r="J217" s="668" t="s">
        <v>6929</v>
      </c>
      <c r="K217" s="666">
        <v>1</v>
      </c>
      <c r="L217" s="666">
        <v>12</v>
      </c>
      <c r="M217" s="691" t="s">
        <v>7267</v>
      </c>
      <c r="N217" s="666">
        <v>1</v>
      </c>
      <c r="O217" s="666">
        <v>6</v>
      </c>
      <c r="P217" s="772" t="s">
        <v>7268</v>
      </c>
      <c r="Q217" s="666">
        <v>1</v>
      </c>
      <c r="R217" s="666">
        <v>12</v>
      </c>
    </row>
    <row r="218" spans="1:18" s="499" customFormat="1" ht="12.75" x14ac:dyDescent="0.2">
      <c r="A218" s="665" t="s">
        <v>6921</v>
      </c>
      <c r="B218" s="666" t="s">
        <v>6922</v>
      </c>
      <c r="C218" s="666" t="s">
        <v>6923</v>
      </c>
      <c r="D218" s="665" t="s">
        <v>6929</v>
      </c>
      <c r="E218" s="737" t="s">
        <v>7265</v>
      </c>
      <c r="F218" s="666">
        <v>47704366</v>
      </c>
      <c r="G218" s="667" t="s">
        <v>7276</v>
      </c>
      <c r="H218" s="668" t="s">
        <v>7110</v>
      </c>
      <c r="I218" s="667" t="s">
        <v>6928</v>
      </c>
      <c r="J218" s="668" t="s">
        <v>6929</v>
      </c>
      <c r="K218" s="666">
        <v>1</v>
      </c>
      <c r="L218" s="666">
        <v>12</v>
      </c>
      <c r="M218" s="691" t="s">
        <v>7267</v>
      </c>
      <c r="N218" s="666">
        <v>1</v>
      </c>
      <c r="O218" s="666">
        <v>6</v>
      </c>
      <c r="P218" s="772" t="s">
        <v>7268</v>
      </c>
      <c r="Q218" s="666">
        <v>1</v>
      </c>
      <c r="R218" s="666">
        <v>12</v>
      </c>
    </row>
    <row r="219" spans="1:18" s="499" customFormat="1" ht="14.25" customHeight="1" x14ac:dyDescent="0.2">
      <c r="A219" s="665" t="s">
        <v>6921</v>
      </c>
      <c r="B219" s="666" t="s">
        <v>6922</v>
      </c>
      <c r="C219" s="666" t="s">
        <v>6923</v>
      </c>
      <c r="D219" s="665" t="s">
        <v>6929</v>
      </c>
      <c r="E219" s="737" t="s">
        <v>7265</v>
      </c>
      <c r="F219" s="666">
        <v>18143196</v>
      </c>
      <c r="G219" s="667" t="s">
        <v>7277</v>
      </c>
      <c r="H219" s="668" t="s">
        <v>7009</v>
      </c>
      <c r="I219" s="667" t="s">
        <v>6928</v>
      </c>
      <c r="J219" s="668" t="s">
        <v>6929</v>
      </c>
      <c r="K219" s="666">
        <v>1</v>
      </c>
      <c r="L219" s="666">
        <v>12</v>
      </c>
      <c r="M219" s="691" t="s">
        <v>7267</v>
      </c>
      <c r="N219" s="666">
        <v>1</v>
      </c>
      <c r="O219" s="666">
        <v>6</v>
      </c>
      <c r="P219" s="772" t="s">
        <v>7268</v>
      </c>
      <c r="Q219" s="666">
        <v>1</v>
      </c>
      <c r="R219" s="666">
        <v>12</v>
      </c>
    </row>
    <row r="220" spans="1:18" s="499" customFormat="1" ht="14.25" customHeight="1" x14ac:dyDescent="0.2">
      <c r="A220" s="665" t="s">
        <v>6921</v>
      </c>
      <c r="B220" s="666" t="s">
        <v>6922</v>
      </c>
      <c r="C220" s="666" t="s">
        <v>6923</v>
      </c>
      <c r="D220" s="665" t="s">
        <v>6929</v>
      </c>
      <c r="E220" s="737" t="s">
        <v>7265</v>
      </c>
      <c r="F220" s="666">
        <v>18069678</v>
      </c>
      <c r="G220" s="667" t="s">
        <v>7278</v>
      </c>
      <c r="H220" s="668" t="s">
        <v>6971</v>
      </c>
      <c r="I220" s="667" t="s">
        <v>6928</v>
      </c>
      <c r="J220" s="668" t="s">
        <v>6929</v>
      </c>
      <c r="K220" s="666">
        <v>1</v>
      </c>
      <c r="L220" s="666">
        <v>12</v>
      </c>
      <c r="M220" s="691" t="s">
        <v>7267</v>
      </c>
      <c r="N220" s="666">
        <v>1</v>
      </c>
      <c r="O220" s="666">
        <v>6</v>
      </c>
      <c r="P220" s="772" t="s">
        <v>7268</v>
      </c>
      <c r="Q220" s="666">
        <v>1</v>
      </c>
      <c r="R220" s="666">
        <v>12</v>
      </c>
    </row>
    <row r="221" spans="1:18" s="499" customFormat="1" ht="14.25" customHeight="1" x14ac:dyDescent="0.2">
      <c r="A221" s="665" t="s">
        <v>6921</v>
      </c>
      <c r="B221" s="666" t="s">
        <v>6922</v>
      </c>
      <c r="C221" s="666" t="s">
        <v>6923</v>
      </c>
      <c r="D221" s="665" t="s">
        <v>6929</v>
      </c>
      <c r="E221" s="737" t="s">
        <v>7265</v>
      </c>
      <c r="F221" s="666">
        <v>18142892</v>
      </c>
      <c r="G221" s="667" t="s">
        <v>7279</v>
      </c>
      <c r="H221" s="668" t="s">
        <v>6730</v>
      </c>
      <c r="I221" s="667" t="s">
        <v>6928</v>
      </c>
      <c r="J221" s="668" t="s">
        <v>6929</v>
      </c>
      <c r="K221" s="666">
        <v>1</v>
      </c>
      <c r="L221" s="666">
        <v>12</v>
      </c>
      <c r="M221" s="691" t="s">
        <v>7267</v>
      </c>
      <c r="N221" s="666">
        <v>1</v>
      </c>
      <c r="O221" s="666">
        <v>6</v>
      </c>
      <c r="P221" s="772" t="s">
        <v>7268</v>
      </c>
      <c r="Q221" s="666">
        <v>1</v>
      </c>
      <c r="R221" s="666">
        <v>12</v>
      </c>
    </row>
    <row r="222" spans="1:18" s="499" customFormat="1" ht="14.25" customHeight="1" x14ac:dyDescent="0.2">
      <c r="A222" s="665" t="s">
        <v>6921</v>
      </c>
      <c r="B222" s="666" t="s">
        <v>6922</v>
      </c>
      <c r="C222" s="666" t="s">
        <v>6923</v>
      </c>
      <c r="D222" s="665" t="s">
        <v>6929</v>
      </c>
      <c r="E222" s="737" t="s">
        <v>7265</v>
      </c>
      <c r="F222" s="666">
        <v>18008822</v>
      </c>
      <c r="G222" s="667" t="s">
        <v>7280</v>
      </c>
      <c r="H222" s="668" t="s">
        <v>6938</v>
      </c>
      <c r="I222" s="667" t="s">
        <v>6928</v>
      </c>
      <c r="J222" s="668" t="s">
        <v>6929</v>
      </c>
      <c r="K222" s="666">
        <v>1</v>
      </c>
      <c r="L222" s="666">
        <v>12</v>
      </c>
      <c r="M222" s="691" t="s">
        <v>7267</v>
      </c>
      <c r="N222" s="666">
        <v>1</v>
      </c>
      <c r="O222" s="666">
        <v>6</v>
      </c>
      <c r="P222" s="772" t="s">
        <v>7268</v>
      </c>
      <c r="Q222" s="666">
        <v>1</v>
      </c>
      <c r="R222" s="666">
        <v>12</v>
      </c>
    </row>
    <row r="223" spans="1:18" s="499" customFormat="1" ht="14.25" customHeight="1" x14ac:dyDescent="0.2">
      <c r="A223" s="665" t="s">
        <v>6921</v>
      </c>
      <c r="B223" s="666" t="s">
        <v>6922</v>
      </c>
      <c r="C223" s="666" t="s">
        <v>6923</v>
      </c>
      <c r="D223" s="665" t="s">
        <v>6929</v>
      </c>
      <c r="E223" s="737" t="s">
        <v>7265</v>
      </c>
      <c r="F223" s="666">
        <v>18216781</v>
      </c>
      <c r="G223" s="667" t="s">
        <v>7281</v>
      </c>
      <c r="H223" s="668" t="s">
        <v>7196</v>
      </c>
      <c r="I223" s="667" t="s">
        <v>6928</v>
      </c>
      <c r="J223" s="668" t="s">
        <v>6929</v>
      </c>
      <c r="K223" s="666">
        <v>1</v>
      </c>
      <c r="L223" s="666">
        <v>12</v>
      </c>
      <c r="M223" s="691" t="s">
        <v>7267</v>
      </c>
      <c r="N223" s="666">
        <v>1</v>
      </c>
      <c r="O223" s="666">
        <v>6</v>
      </c>
      <c r="P223" s="772" t="s">
        <v>7268</v>
      </c>
      <c r="Q223" s="666">
        <v>1</v>
      </c>
      <c r="R223" s="666">
        <v>12</v>
      </c>
    </row>
    <row r="224" spans="1:18" s="499" customFormat="1" ht="14.25" customHeight="1" x14ac:dyDescent="0.2">
      <c r="A224" s="665" t="s">
        <v>6921</v>
      </c>
      <c r="B224" s="666" t="s">
        <v>6922</v>
      </c>
      <c r="C224" s="666" t="s">
        <v>6923</v>
      </c>
      <c r="D224" s="665" t="s">
        <v>6929</v>
      </c>
      <c r="E224" s="737" t="s">
        <v>7265</v>
      </c>
      <c r="F224" s="666">
        <v>43974132</v>
      </c>
      <c r="G224" s="667" t="s">
        <v>7282</v>
      </c>
      <c r="H224" s="668" t="s">
        <v>7083</v>
      </c>
      <c r="I224" s="667" t="s">
        <v>6928</v>
      </c>
      <c r="J224" s="668" t="s">
        <v>6929</v>
      </c>
      <c r="K224" s="666">
        <v>1</v>
      </c>
      <c r="L224" s="666">
        <v>12</v>
      </c>
      <c r="M224" s="691" t="s">
        <v>7267</v>
      </c>
      <c r="N224" s="666">
        <v>1</v>
      </c>
      <c r="O224" s="666">
        <v>6</v>
      </c>
      <c r="P224" s="772" t="s">
        <v>7268</v>
      </c>
      <c r="Q224" s="666">
        <v>1</v>
      </c>
      <c r="R224" s="666">
        <v>12</v>
      </c>
    </row>
    <row r="225" spans="1:18" s="499" customFormat="1" ht="15.75" customHeight="1" x14ac:dyDescent="0.2">
      <c r="A225" s="665" t="s">
        <v>6921</v>
      </c>
      <c r="B225" s="666" t="s">
        <v>6969</v>
      </c>
      <c r="C225" s="666" t="s">
        <v>6923</v>
      </c>
      <c r="D225" s="665" t="s">
        <v>6929</v>
      </c>
      <c r="E225" s="737" t="s">
        <v>7265</v>
      </c>
      <c r="F225" s="666">
        <v>17868188</v>
      </c>
      <c r="G225" s="667" t="s">
        <v>7283</v>
      </c>
      <c r="H225" s="668" t="s">
        <v>6927</v>
      </c>
      <c r="I225" s="667" t="s">
        <v>6928</v>
      </c>
      <c r="J225" s="668" t="s">
        <v>6929</v>
      </c>
      <c r="K225" s="666">
        <v>1</v>
      </c>
      <c r="L225" s="666">
        <v>12</v>
      </c>
      <c r="M225" s="691" t="s">
        <v>7267</v>
      </c>
      <c r="N225" s="666">
        <v>1</v>
      </c>
      <c r="O225" s="666">
        <v>6</v>
      </c>
      <c r="P225" s="772" t="s">
        <v>7268</v>
      </c>
      <c r="Q225" s="666">
        <v>1</v>
      </c>
      <c r="R225" s="666">
        <v>12</v>
      </c>
    </row>
    <row r="226" spans="1:18" s="499" customFormat="1" ht="12.75" x14ac:dyDescent="0.2">
      <c r="A226" s="665" t="s">
        <v>6921</v>
      </c>
      <c r="B226" s="666" t="s">
        <v>6922</v>
      </c>
      <c r="C226" s="666" t="s">
        <v>6923</v>
      </c>
      <c r="D226" s="665" t="s">
        <v>6929</v>
      </c>
      <c r="E226" s="737" t="s">
        <v>7265</v>
      </c>
      <c r="F226" s="666">
        <v>19578141</v>
      </c>
      <c r="G226" s="667" t="s">
        <v>7284</v>
      </c>
      <c r="H226" s="668" t="s">
        <v>6730</v>
      </c>
      <c r="I226" s="667" t="s">
        <v>6928</v>
      </c>
      <c r="J226" s="668" t="s">
        <v>6929</v>
      </c>
      <c r="K226" s="666">
        <v>1</v>
      </c>
      <c r="L226" s="666">
        <v>12</v>
      </c>
      <c r="M226" s="691" t="s">
        <v>7267</v>
      </c>
      <c r="N226" s="666">
        <v>1</v>
      </c>
      <c r="O226" s="666">
        <v>6</v>
      </c>
      <c r="P226" s="772" t="s">
        <v>7268</v>
      </c>
      <c r="Q226" s="666">
        <v>1</v>
      </c>
      <c r="R226" s="666">
        <v>12</v>
      </c>
    </row>
    <row r="227" spans="1:18" s="499" customFormat="1" ht="12.75" x14ac:dyDescent="0.2">
      <c r="A227" s="665" t="s">
        <v>6921</v>
      </c>
      <c r="B227" s="666" t="s">
        <v>6922</v>
      </c>
      <c r="C227" s="666" t="s">
        <v>6923</v>
      </c>
      <c r="D227" s="665" t="s">
        <v>6929</v>
      </c>
      <c r="E227" s="737" t="s">
        <v>7265</v>
      </c>
      <c r="F227" s="666">
        <v>41383547</v>
      </c>
      <c r="G227" s="667" t="s">
        <v>7285</v>
      </c>
      <c r="H227" s="668" t="s">
        <v>6971</v>
      </c>
      <c r="I227" s="667" t="s">
        <v>6928</v>
      </c>
      <c r="J227" s="668" t="s">
        <v>6929</v>
      </c>
      <c r="K227" s="666">
        <v>1</v>
      </c>
      <c r="L227" s="666">
        <v>12</v>
      </c>
      <c r="M227" s="691" t="s">
        <v>7267</v>
      </c>
      <c r="N227" s="666">
        <v>1</v>
      </c>
      <c r="O227" s="666">
        <v>6</v>
      </c>
      <c r="P227" s="772" t="s">
        <v>7268</v>
      </c>
      <c r="Q227" s="666">
        <v>1</v>
      </c>
      <c r="R227" s="666">
        <v>12</v>
      </c>
    </row>
    <row r="228" spans="1:18" s="499" customFormat="1" ht="12.75" x14ac:dyDescent="0.2">
      <c r="A228" s="665" t="s">
        <v>6921</v>
      </c>
      <c r="B228" s="666" t="s">
        <v>6969</v>
      </c>
      <c r="C228" s="666" t="s">
        <v>6923</v>
      </c>
      <c r="D228" s="665" t="s">
        <v>6929</v>
      </c>
      <c r="E228" s="737" t="s">
        <v>7265</v>
      </c>
      <c r="F228" s="666">
        <v>43388901</v>
      </c>
      <c r="G228" s="667" t="s">
        <v>7286</v>
      </c>
      <c r="H228" s="668" t="s">
        <v>6985</v>
      </c>
      <c r="I228" s="667" t="s">
        <v>6928</v>
      </c>
      <c r="J228" s="668" t="s">
        <v>6929</v>
      </c>
      <c r="K228" s="666">
        <v>1</v>
      </c>
      <c r="L228" s="666">
        <v>12</v>
      </c>
      <c r="M228" s="691" t="s">
        <v>7267</v>
      </c>
      <c r="N228" s="666">
        <v>1</v>
      </c>
      <c r="O228" s="666">
        <v>6</v>
      </c>
      <c r="P228" s="772" t="s">
        <v>7268</v>
      </c>
      <c r="Q228" s="666">
        <v>1</v>
      </c>
      <c r="R228" s="666">
        <v>12</v>
      </c>
    </row>
    <row r="229" spans="1:18" s="499" customFormat="1" ht="12.75" x14ac:dyDescent="0.2">
      <c r="A229" s="665" t="s">
        <v>6921</v>
      </c>
      <c r="B229" s="666" t="s">
        <v>6969</v>
      </c>
      <c r="C229" s="666" t="s">
        <v>6923</v>
      </c>
      <c r="D229" s="665" t="s">
        <v>6929</v>
      </c>
      <c r="E229" s="737" t="s">
        <v>7265</v>
      </c>
      <c r="F229" s="666">
        <v>40398731</v>
      </c>
      <c r="G229" s="667" t="s">
        <v>7287</v>
      </c>
      <c r="H229" s="668" t="s">
        <v>7288</v>
      </c>
      <c r="I229" s="667" t="s">
        <v>6928</v>
      </c>
      <c r="J229" s="668" t="s">
        <v>6929</v>
      </c>
      <c r="K229" s="666">
        <v>1</v>
      </c>
      <c r="L229" s="666">
        <v>12</v>
      </c>
      <c r="M229" s="691" t="s">
        <v>7267</v>
      </c>
      <c r="N229" s="666">
        <v>1</v>
      </c>
      <c r="O229" s="666">
        <v>6</v>
      </c>
      <c r="P229" s="772" t="s">
        <v>7268</v>
      </c>
      <c r="Q229" s="666">
        <v>1</v>
      </c>
      <c r="R229" s="666">
        <v>12</v>
      </c>
    </row>
    <row r="230" spans="1:18" s="499" customFormat="1" ht="12.75" x14ac:dyDescent="0.2">
      <c r="A230" s="665" t="s">
        <v>6921</v>
      </c>
      <c r="B230" s="666" t="s">
        <v>6922</v>
      </c>
      <c r="C230" s="666" t="s">
        <v>6923</v>
      </c>
      <c r="D230" s="665" t="s">
        <v>6929</v>
      </c>
      <c r="E230" s="737" t="s">
        <v>7265</v>
      </c>
      <c r="F230" s="666">
        <v>18157625</v>
      </c>
      <c r="G230" s="667" t="s">
        <v>7289</v>
      </c>
      <c r="H230" s="668" t="s">
        <v>6927</v>
      </c>
      <c r="I230" s="667" t="s">
        <v>6928</v>
      </c>
      <c r="J230" s="668" t="s">
        <v>6929</v>
      </c>
      <c r="K230" s="666">
        <v>1</v>
      </c>
      <c r="L230" s="666">
        <v>12</v>
      </c>
      <c r="M230" s="691" t="s">
        <v>7267</v>
      </c>
      <c r="N230" s="666">
        <v>1</v>
      </c>
      <c r="O230" s="666">
        <v>6</v>
      </c>
      <c r="P230" s="772" t="s">
        <v>7268</v>
      </c>
      <c r="Q230" s="666">
        <v>1</v>
      </c>
      <c r="R230" s="666">
        <v>12</v>
      </c>
    </row>
    <row r="231" spans="1:18" s="499" customFormat="1" ht="12.75" x14ac:dyDescent="0.2">
      <c r="A231" s="665" t="s">
        <v>6921</v>
      </c>
      <c r="B231" s="666" t="s">
        <v>6922</v>
      </c>
      <c r="C231" s="666" t="s">
        <v>6923</v>
      </c>
      <c r="D231" s="665" t="s">
        <v>6929</v>
      </c>
      <c r="E231" s="737" t="s">
        <v>7265</v>
      </c>
      <c r="F231" s="666">
        <v>41654638</v>
      </c>
      <c r="G231" s="667" t="s">
        <v>7290</v>
      </c>
      <c r="H231" s="668" t="s">
        <v>6730</v>
      </c>
      <c r="I231" s="667" t="s">
        <v>6928</v>
      </c>
      <c r="J231" s="668" t="s">
        <v>6929</v>
      </c>
      <c r="K231" s="666">
        <v>1</v>
      </c>
      <c r="L231" s="666">
        <v>12</v>
      </c>
      <c r="M231" s="691" t="s">
        <v>7267</v>
      </c>
      <c r="N231" s="666">
        <v>1</v>
      </c>
      <c r="O231" s="666">
        <v>6</v>
      </c>
      <c r="P231" s="772" t="s">
        <v>7268</v>
      </c>
      <c r="Q231" s="666">
        <v>1</v>
      </c>
      <c r="R231" s="666">
        <v>12</v>
      </c>
    </row>
    <row r="232" spans="1:18" s="499" customFormat="1" ht="12.75" x14ac:dyDescent="0.2">
      <c r="A232" s="665" t="s">
        <v>6921</v>
      </c>
      <c r="B232" s="666" t="s">
        <v>6922</v>
      </c>
      <c r="C232" s="666" t="s">
        <v>6923</v>
      </c>
      <c r="D232" s="665" t="s">
        <v>6929</v>
      </c>
      <c r="E232" s="737" t="s">
        <v>7265</v>
      </c>
      <c r="F232" s="666">
        <v>18173233</v>
      </c>
      <c r="G232" s="667" t="s">
        <v>7291</v>
      </c>
      <c r="H232" s="668" t="s">
        <v>6971</v>
      </c>
      <c r="I232" s="667" t="s">
        <v>6928</v>
      </c>
      <c r="J232" s="668" t="s">
        <v>6929</v>
      </c>
      <c r="K232" s="666">
        <v>1</v>
      </c>
      <c r="L232" s="666">
        <v>12</v>
      </c>
      <c r="M232" s="691" t="s">
        <v>7267</v>
      </c>
      <c r="N232" s="666">
        <v>1</v>
      </c>
      <c r="O232" s="666">
        <v>6</v>
      </c>
      <c r="P232" s="772" t="s">
        <v>7268</v>
      </c>
      <c r="Q232" s="666">
        <v>1</v>
      </c>
      <c r="R232" s="666">
        <v>12</v>
      </c>
    </row>
    <row r="233" spans="1:18" s="499" customFormat="1" ht="12.75" x14ac:dyDescent="0.2">
      <c r="A233" s="665" t="s">
        <v>6921</v>
      </c>
      <c r="B233" s="666" t="s">
        <v>6922</v>
      </c>
      <c r="C233" s="666" t="s">
        <v>6923</v>
      </c>
      <c r="D233" s="665" t="s">
        <v>6929</v>
      </c>
      <c r="E233" s="737" t="s">
        <v>7265</v>
      </c>
      <c r="F233" s="666">
        <v>17628649</v>
      </c>
      <c r="G233" s="667" t="s">
        <v>7292</v>
      </c>
      <c r="H233" s="668" t="s">
        <v>6730</v>
      </c>
      <c r="I233" s="667" t="s">
        <v>6928</v>
      </c>
      <c r="J233" s="668" t="s">
        <v>6929</v>
      </c>
      <c r="K233" s="666">
        <v>1</v>
      </c>
      <c r="L233" s="666">
        <v>12</v>
      </c>
      <c r="M233" s="691" t="s">
        <v>7293</v>
      </c>
      <c r="N233" s="666">
        <v>1</v>
      </c>
      <c r="O233" s="666">
        <v>6</v>
      </c>
      <c r="P233" s="772" t="s">
        <v>7268</v>
      </c>
      <c r="Q233" s="666">
        <v>1</v>
      </c>
      <c r="R233" s="666">
        <v>12</v>
      </c>
    </row>
    <row r="234" spans="1:18" s="499" customFormat="1" ht="12.75" x14ac:dyDescent="0.2">
      <c r="A234" s="665" t="s">
        <v>6921</v>
      </c>
      <c r="B234" s="666" t="s">
        <v>6922</v>
      </c>
      <c r="C234" s="666" t="s">
        <v>6923</v>
      </c>
      <c r="D234" s="665" t="s">
        <v>6929</v>
      </c>
      <c r="E234" s="737" t="s">
        <v>7265</v>
      </c>
      <c r="F234" s="666">
        <v>18213900</v>
      </c>
      <c r="G234" s="667" t="s">
        <v>7294</v>
      </c>
      <c r="H234" s="668" t="s">
        <v>6730</v>
      </c>
      <c r="I234" s="667" t="s">
        <v>6928</v>
      </c>
      <c r="J234" s="668" t="s">
        <v>6929</v>
      </c>
      <c r="K234" s="666">
        <v>1</v>
      </c>
      <c r="L234" s="666">
        <v>12</v>
      </c>
      <c r="M234" s="691" t="s">
        <v>7267</v>
      </c>
      <c r="N234" s="666">
        <v>1</v>
      </c>
      <c r="O234" s="666">
        <v>6</v>
      </c>
      <c r="P234" s="772" t="s">
        <v>7268</v>
      </c>
      <c r="Q234" s="666">
        <v>1</v>
      </c>
      <c r="R234" s="666">
        <v>12</v>
      </c>
    </row>
    <row r="235" spans="1:18" s="499" customFormat="1" ht="12.75" x14ac:dyDescent="0.2">
      <c r="A235" s="665" t="s">
        <v>6921</v>
      </c>
      <c r="B235" s="666" t="s">
        <v>6922</v>
      </c>
      <c r="C235" s="666" t="s">
        <v>6923</v>
      </c>
      <c r="D235" s="665" t="s">
        <v>6929</v>
      </c>
      <c r="E235" s="737" t="s">
        <v>7265</v>
      </c>
      <c r="F235" s="666">
        <v>42379475</v>
      </c>
      <c r="G235" s="667" t="s">
        <v>7295</v>
      </c>
      <c r="H235" s="668" t="s">
        <v>6927</v>
      </c>
      <c r="I235" s="667" t="s">
        <v>6928</v>
      </c>
      <c r="J235" s="668" t="s">
        <v>6929</v>
      </c>
      <c r="K235" s="666">
        <v>1</v>
      </c>
      <c r="L235" s="666">
        <v>12</v>
      </c>
      <c r="M235" s="691" t="s">
        <v>7267</v>
      </c>
      <c r="N235" s="666">
        <v>1</v>
      </c>
      <c r="O235" s="666">
        <v>6</v>
      </c>
      <c r="P235" s="772" t="s">
        <v>7268</v>
      </c>
      <c r="Q235" s="666">
        <v>1</v>
      </c>
      <c r="R235" s="666">
        <v>12</v>
      </c>
    </row>
    <row r="236" spans="1:18" s="499" customFormat="1" ht="12.75" x14ac:dyDescent="0.2">
      <c r="A236" s="665" t="s">
        <v>6921</v>
      </c>
      <c r="B236" s="666" t="s">
        <v>6922</v>
      </c>
      <c r="C236" s="666" t="s">
        <v>6923</v>
      </c>
      <c r="D236" s="665" t="s">
        <v>6929</v>
      </c>
      <c r="E236" s="737" t="s">
        <v>7265</v>
      </c>
      <c r="F236" s="666">
        <v>18088674</v>
      </c>
      <c r="G236" s="667" t="s">
        <v>7296</v>
      </c>
      <c r="H236" s="668" t="s">
        <v>7297</v>
      </c>
      <c r="I236" s="667" t="s">
        <v>6928</v>
      </c>
      <c r="J236" s="668" t="s">
        <v>6929</v>
      </c>
      <c r="K236" s="666">
        <v>1</v>
      </c>
      <c r="L236" s="666">
        <v>7</v>
      </c>
      <c r="M236" s="691" t="s">
        <v>7298</v>
      </c>
      <c r="N236" s="666"/>
      <c r="O236" s="666"/>
      <c r="P236" s="772" t="s">
        <v>554</v>
      </c>
      <c r="Q236" s="666"/>
      <c r="R236" s="666"/>
    </row>
    <row r="237" spans="1:18" s="499" customFormat="1" ht="12.75" x14ac:dyDescent="0.2">
      <c r="A237" s="665" t="s">
        <v>6921</v>
      </c>
      <c r="B237" s="666" t="s">
        <v>6922</v>
      </c>
      <c r="C237" s="666" t="s">
        <v>6923</v>
      </c>
      <c r="D237" s="665" t="s">
        <v>6929</v>
      </c>
      <c r="E237" s="737" t="s">
        <v>7265</v>
      </c>
      <c r="F237" s="666">
        <v>31676916</v>
      </c>
      <c r="G237" s="667" t="s">
        <v>7299</v>
      </c>
      <c r="H237" s="668" t="s">
        <v>7300</v>
      </c>
      <c r="I237" s="667" t="s">
        <v>6928</v>
      </c>
      <c r="J237" s="668" t="s">
        <v>6929</v>
      </c>
      <c r="K237" s="666">
        <v>1</v>
      </c>
      <c r="L237" s="666">
        <v>12</v>
      </c>
      <c r="M237" s="691" t="s">
        <v>7267</v>
      </c>
      <c r="N237" s="666">
        <v>1</v>
      </c>
      <c r="O237" s="666">
        <v>6</v>
      </c>
      <c r="P237" s="772" t="s">
        <v>7268</v>
      </c>
      <c r="Q237" s="666">
        <v>1</v>
      </c>
      <c r="R237" s="666">
        <v>12</v>
      </c>
    </row>
    <row r="238" spans="1:18" s="499" customFormat="1" ht="12.75" x14ac:dyDescent="0.2">
      <c r="A238" s="665" t="s">
        <v>6921</v>
      </c>
      <c r="B238" s="666" t="s">
        <v>6969</v>
      </c>
      <c r="C238" s="666" t="s">
        <v>6923</v>
      </c>
      <c r="D238" s="665" t="s">
        <v>6929</v>
      </c>
      <c r="E238" s="737" t="s">
        <v>7265</v>
      </c>
      <c r="F238" s="666">
        <v>42382687</v>
      </c>
      <c r="G238" s="667" t="s">
        <v>7301</v>
      </c>
      <c r="H238" s="668" t="s">
        <v>7302</v>
      </c>
      <c r="I238" s="667" t="s">
        <v>6928</v>
      </c>
      <c r="J238" s="668" t="s">
        <v>6929</v>
      </c>
      <c r="K238" s="666">
        <v>1</v>
      </c>
      <c r="L238" s="666">
        <v>12</v>
      </c>
      <c r="M238" s="691" t="s">
        <v>7267</v>
      </c>
      <c r="N238" s="666">
        <v>1</v>
      </c>
      <c r="O238" s="666">
        <v>6</v>
      </c>
      <c r="P238" s="772" t="s">
        <v>7268</v>
      </c>
      <c r="Q238" s="666">
        <v>1</v>
      </c>
      <c r="R238" s="666">
        <v>12</v>
      </c>
    </row>
    <row r="239" spans="1:18" s="549" customFormat="1" ht="17.25" customHeight="1" x14ac:dyDescent="0.2">
      <c r="A239" s="665" t="s">
        <v>6921</v>
      </c>
      <c r="B239" s="666" t="s">
        <v>6922</v>
      </c>
      <c r="C239" s="666" t="s">
        <v>6923</v>
      </c>
      <c r="D239" s="665" t="s">
        <v>6929</v>
      </c>
      <c r="E239" s="737" t="s">
        <v>7265</v>
      </c>
      <c r="F239" s="666">
        <v>18009948</v>
      </c>
      <c r="G239" s="667" t="s">
        <v>7303</v>
      </c>
      <c r="H239" s="668" t="s">
        <v>6730</v>
      </c>
      <c r="I239" s="667" t="s">
        <v>6928</v>
      </c>
      <c r="J239" s="668" t="s">
        <v>6929</v>
      </c>
      <c r="K239" s="666">
        <v>1</v>
      </c>
      <c r="L239" s="666">
        <v>12</v>
      </c>
      <c r="M239" s="691" t="s">
        <v>7267</v>
      </c>
      <c r="N239" s="666">
        <v>1</v>
      </c>
      <c r="O239" s="666">
        <v>6</v>
      </c>
      <c r="P239" s="772" t="s">
        <v>7268</v>
      </c>
      <c r="Q239" s="666">
        <v>1</v>
      </c>
      <c r="R239" s="666">
        <v>12</v>
      </c>
    </row>
    <row r="240" spans="1:18" s="499" customFormat="1" ht="12.75" x14ac:dyDescent="0.2">
      <c r="A240" s="665" t="s">
        <v>6921</v>
      </c>
      <c r="B240" s="666" t="s">
        <v>6969</v>
      </c>
      <c r="C240" s="666" t="s">
        <v>6923</v>
      </c>
      <c r="D240" s="665" t="s">
        <v>6929</v>
      </c>
      <c r="E240" s="737" t="s">
        <v>7265</v>
      </c>
      <c r="F240" s="666">
        <v>46468584</v>
      </c>
      <c r="G240" s="667" t="s">
        <v>7304</v>
      </c>
      <c r="H240" s="668" t="s">
        <v>6985</v>
      </c>
      <c r="I240" s="667" t="s">
        <v>6928</v>
      </c>
      <c r="J240" s="668" t="s">
        <v>6929</v>
      </c>
      <c r="K240" s="666">
        <v>1</v>
      </c>
      <c r="L240" s="666">
        <v>12</v>
      </c>
      <c r="M240" s="691" t="s">
        <v>7305</v>
      </c>
      <c r="N240" s="666">
        <v>1</v>
      </c>
      <c r="O240" s="666">
        <v>6</v>
      </c>
      <c r="P240" s="772" t="s">
        <v>7268</v>
      </c>
      <c r="Q240" s="666">
        <v>1</v>
      </c>
      <c r="R240" s="666">
        <v>12</v>
      </c>
    </row>
    <row r="241" spans="1:18" s="499" customFormat="1" ht="12.75" x14ac:dyDescent="0.2">
      <c r="A241" s="665" t="s">
        <v>6921</v>
      </c>
      <c r="B241" s="666" t="s">
        <v>6922</v>
      </c>
      <c r="C241" s="666" t="s">
        <v>6923</v>
      </c>
      <c r="D241" s="665" t="s">
        <v>6929</v>
      </c>
      <c r="E241" s="737" t="s">
        <v>7265</v>
      </c>
      <c r="F241" s="666">
        <v>18028806</v>
      </c>
      <c r="G241" s="667" t="s">
        <v>7306</v>
      </c>
      <c r="H241" s="668" t="s">
        <v>7104</v>
      </c>
      <c r="I241" s="667" t="s">
        <v>6928</v>
      </c>
      <c r="J241" s="668" t="s">
        <v>6929</v>
      </c>
      <c r="K241" s="666">
        <v>1</v>
      </c>
      <c r="L241" s="666">
        <v>12</v>
      </c>
      <c r="M241" s="691" t="s">
        <v>7267</v>
      </c>
      <c r="N241" s="666">
        <v>1</v>
      </c>
      <c r="O241" s="666">
        <v>6</v>
      </c>
      <c r="P241" s="772" t="s">
        <v>7268</v>
      </c>
      <c r="Q241" s="666">
        <v>1</v>
      </c>
      <c r="R241" s="666">
        <v>12</v>
      </c>
    </row>
    <row r="242" spans="1:18" s="499" customFormat="1" ht="12.75" x14ac:dyDescent="0.2">
      <c r="A242" s="665" t="s">
        <v>6921</v>
      </c>
      <c r="B242" s="666" t="s">
        <v>6922</v>
      </c>
      <c r="C242" s="666" t="s">
        <v>6923</v>
      </c>
      <c r="D242" s="665" t="s">
        <v>6929</v>
      </c>
      <c r="E242" s="737" t="s">
        <v>7265</v>
      </c>
      <c r="F242" s="666">
        <v>17884247</v>
      </c>
      <c r="G242" s="667" t="s">
        <v>7307</v>
      </c>
      <c r="H242" s="668" t="s">
        <v>7308</v>
      </c>
      <c r="I242" s="667" t="s">
        <v>6928</v>
      </c>
      <c r="J242" s="668" t="s">
        <v>6929</v>
      </c>
      <c r="K242" s="666">
        <v>1</v>
      </c>
      <c r="L242" s="666">
        <v>12</v>
      </c>
      <c r="M242" s="691" t="s">
        <v>7267</v>
      </c>
      <c r="N242" s="666">
        <v>1</v>
      </c>
      <c r="O242" s="666">
        <v>6</v>
      </c>
      <c r="P242" s="772" t="s">
        <v>1754</v>
      </c>
      <c r="Q242" s="666">
        <v>1</v>
      </c>
      <c r="R242" s="666">
        <v>12</v>
      </c>
    </row>
    <row r="243" spans="1:18" s="499" customFormat="1" ht="12.75" x14ac:dyDescent="0.2">
      <c r="A243" s="665" t="s">
        <v>6921</v>
      </c>
      <c r="B243" s="666" t="s">
        <v>6969</v>
      </c>
      <c r="C243" s="666" t="s">
        <v>6923</v>
      </c>
      <c r="D243" s="665" t="s">
        <v>6929</v>
      </c>
      <c r="E243" s="737" t="s">
        <v>7265</v>
      </c>
      <c r="F243" s="666">
        <v>45401078</v>
      </c>
      <c r="G243" s="667" t="s">
        <v>7309</v>
      </c>
      <c r="H243" s="668" t="s">
        <v>6946</v>
      </c>
      <c r="I243" s="667" t="s">
        <v>6928</v>
      </c>
      <c r="J243" s="668" t="s">
        <v>6929</v>
      </c>
      <c r="K243" s="666">
        <v>1</v>
      </c>
      <c r="L243" s="666">
        <v>12</v>
      </c>
      <c r="M243" s="691" t="s">
        <v>7267</v>
      </c>
      <c r="N243" s="666">
        <v>1</v>
      </c>
      <c r="O243" s="666">
        <v>6</v>
      </c>
      <c r="P243" s="772" t="s">
        <v>7268</v>
      </c>
      <c r="Q243" s="666">
        <v>1</v>
      </c>
      <c r="R243" s="666">
        <v>12</v>
      </c>
    </row>
    <row r="244" spans="1:18" s="499" customFormat="1" ht="12.75" x14ac:dyDescent="0.2">
      <c r="A244" s="665" t="s">
        <v>6921</v>
      </c>
      <c r="B244" s="666" t="s">
        <v>6969</v>
      </c>
      <c r="C244" s="666" t="s">
        <v>6923</v>
      </c>
      <c r="D244" s="665" t="s">
        <v>6929</v>
      </c>
      <c r="E244" s="737" t="s">
        <v>7265</v>
      </c>
      <c r="F244" s="666">
        <v>17984268</v>
      </c>
      <c r="G244" s="667" t="s">
        <v>7310</v>
      </c>
      <c r="H244" s="668" t="s">
        <v>6946</v>
      </c>
      <c r="I244" s="667" t="s">
        <v>6928</v>
      </c>
      <c r="J244" s="668" t="s">
        <v>6929</v>
      </c>
      <c r="K244" s="666">
        <v>1</v>
      </c>
      <c r="L244" s="666">
        <v>12</v>
      </c>
      <c r="M244" s="691" t="s">
        <v>7311</v>
      </c>
      <c r="N244" s="666">
        <v>1</v>
      </c>
      <c r="O244" s="666">
        <v>6</v>
      </c>
      <c r="P244" s="772" t="s">
        <v>7268</v>
      </c>
      <c r="Q244" s="666">
        <v>1</v>
      </c>
      <c r="R244" s="666">
        <v>12</v>
      </c>
    </row>
    <row r="245" spans="1:18" s="499" customFormat="1" ht="12.75" x14ac:dyDescent="0.2">
      <c r="A245" s="665" t="s">
        <v>6921</v>
      </c>
      <c r="B245" s="666" t="s">
        <v>6922</v>
      </c>
      <c r="C245" s="666" t="s">
        <v>6923</v>
      </c>
      <c r="D245" s="665" t="s">
        <v>6929</v>
      </c>
      <c r="E245" s="737" t="s">
        <v>7265</v>
      </c>
      <c r="F245" s="666">
        <v>41204956</v>
      </c>
      <c r="G245" s="667" t="s">
        <v>7312</v>
      </c>
      <c r="H245" s="668" t="s">
        <v>7313</v>
      </c>
      <c r="I245" s="667" t="s">
        <v>6928</v>
      </c>
      <c r="J245" s="668" t="s">
        <v>6929</v>
      </c>
      <c r="K245" s="666">
        <v>1</v>
      </c>
      <c r="L245" s="666">
        <v>12</v>
      </c>
      <c r="M245" s="691" t="s">
        <v>7267</v>
      </c>
      <c r="N245" s="666">
        <v>1</v>
      </c>
      <c r="O245" s="666">
        <v>6</v>
      </c>
      <c r="P245" s="772" t="s">
        <v>7268</v>
      </c>
      <c r="Q245" s="666">
        <v>1</v>
      </c>
      <c r="R245" s="666">
        <v>12</v>
      </c>
    </row>
    <row r="246" spans="1:18" s="499" customFormat="1" ht="12.75" x14ac:dyDescent="0.2">
      <c r="A246" s="665" t="s">
        <v>6921</v>
      </c>
      <c r="B246" s="666" t="s">
        <v>6922</v>
      </c>
      <c r="C246" s="666" t="s">
        <v>6923</v>
      </c>
      <c r="D246" s="665" t="s">
        <v>6929</v>
      </c>
      <c r="E246" s="737" t="s">
        <v>7265</v>
      </c>
      <c r="F246" s="666">
        <v>72791228</v>
      </c>
      <c r="G246" s="667" t="s">
        <v>7314</v>
      </c>
      <c r="H246" s="668" t="s">
        <v>7110</v>
      </c>
      <c r="I246" s="667" t="s">
        <v>6928</v>
      </c>
      <c r="J246" s="668" t="s">
        <v>6929</v>
      </c>
      <c r="K246" s="666">
        <v>1</v>
      </c>
      <c r="L246" s="666">
        <v>12</v>
      </c>
      <c r="M246" s="691" t="s">
        <v>7267</v>
      </c>
      <c r="N246" s="666">
        <v>1</v>
      </c>
      <c r="O246" s="666">
        <v>6</v>
      </c>
      <c r="P246" s="772" t="s">
        <v>7268</v>
      </c>
      <c r="Q246" s="666">
        <v>1</v>
      </c>
      <c r="R246" s="666">
        <v>12</v>
      </c>
    </row>
    <row r="247" spans="1:18" s="499" customFormat="1" ht="12.75" x14ac:dyDescent="0.2">
      <c r="A247" s="665" t="s">
        <v>6921</v>
      </c>
      <c r="B247" s="666" t="s">
        <v>6969</v>
      </c>
      <c r="C247" s="666" t="s">
        <v>6923</v>
      </c>
      <c r="D247" s="665" t="s">
        <v>6929</v>
      </c>
      <c r="E247" s="737" t="s">
        <v>7265</v>
      </c>
      <c r="F247" s="666">
        <v>45465893</v>
      </c>
      <c r="G247" s="667" t="s">
        <v>7315</v>
      </c>
      <c r="H247" s="668" t="s">
        <v>7316</v>
      </c>
      <c r="I247" s="667" t="s">
        <v>6928</v>
      </c>
      <c r="J247" s="668" t="s">
        <v>6929</v>
      </c>
      <c r="K247" s="666">
        <v>1</v>
      </c>
      <c r="L247" s="666">
        <v>12</v>
      </c>
      <c r="M247" s="691" t="s">
        <v>7267</v>
      </c>
      <c r="N247" s="666">
        <v>1</v>
      </c>
      <c r="O247" s="666">
        <v>6</v>
      </c>
      <c r="P247" s="772" t="s">
        <v>7268</v>
      </c>
      <c r="Q247" s="666">
        <v>1</v>
      </c>
      <c r="R247" s="666">
        <v>12</v>
      </c>
    </row>
    <row r="248" spans="1:18" s="499" customFormat="1" ht="12.75" x14ac:dyDescent="0.2">
      <c r="A248" s="665" t="s">
        <v>6921</v>
      </c>
      <c r="B248" s="666" t="s">
        <v>6922</v>
      </c>
      <c r="C248" s="666" t="s">
        <v>6923</v>
      </c>
      <c r="D248" s="665" t="s">
        <v>6929</v>
      </c>
      <c r="E248" s="737" t="s">
        <v>7265</v>
      </c>
      <c r="F248" s="666">
        <v>46824216</v>
      </c>
      <c r="G248" s="667" t="s">
        <v>7317</v>
      </c>
      <c r="H248" s="668" t="s">
        <v>7302</v>
      </c>
      <c r="I248" s="667" t="s">
        <v>6928</v>
      </c>
      <c r="J248" s="668" t="s">
        <v>6929</v>
      </c>
      <c r="K248" s="666">
        <v>1</v>
      </c>
      <c r="L248" s="666">
        <v>12</v>
      </c>
      <c r="M248" s="691" t="s">
        <v>7267</v>
      </c>
      <c r="N248" s="666">
        <v>1</v>
      </c>
      <c r="O248" s="666">
        <v>6</v>
      </c>
      <c r="P248" s="772" t="s">
        <v>7268</v>
      </c>
      <c r="Q248" s="666">
        <v>1</v>
      </c>
      <c r="R248" s="666">
        <v>12</v>
      </c>
    </row>
    <row r="249" spans="1:18" s="499" customFormat="1" ht="12.75" x14ac:dyDescent="0.2">
      <c r="A249" s="665" t="s">
        <v>6921</v>
      </c>
      <c r="B249" s="666" t="s">
        <v>6922</v>
      </c>
      <c r="C249" s="666" t="s">
        <v>6923</v>
      </c>
      <c r="D249" s="665" t="s">
        <v>6929</v>
      </c>
      <c r="E249" s="737" t="s">
        <v>7265</v>
      </c>
      <c r="F249" s="666">
        <v>18101462</v>
      </c>
      <c r="G249" s="667" t="s">
        <v>7318</v>
      </c>
      <c r="H249" s="668" t="s">
        <v>6938</v>
      </c>
      <c r="I249" s="667" t="s">
        <v>6928</v>
      </c>
      <c r="J249" s="668" t="s">
        <v>6929</v>
      </c>
      <c r="K249" s="666">
        <v>1</v>
      </c>
      <c r="L249" s="666">
        <v>12</v>
      </c>
      <c r="M249" s="691" t="s">
        <v>7267</v>
      </c>
      <c r="N249" s="666">
        <v>1</v>
      </c>
      <c r="O249" s="666">
        <v>6</v>
      </c>
      <c r="P249" s="772" t="s">
        <v>7268</v>
      </c>
      <c r="Q249" s="666">
        <v>1</v>
      </c>
      <c r="R249" s="666">
        <v>12</v>
      </c>
    </row>
    <row r="250" spans="1:18" s="499" customFormat="1" ht="12.75" x14ac:dyDescent="0.2">
      <c r="A250" s="665" t="s">
        <v>6921</v>
      </c>
      <c r="B250" s="666" t="s">
        <v>6922</v>
      </c>
      <c r="C250" s="666" t="s">
        <v>6923</v>
      </c>
      <c r="D250" s="665" t="s">
        <v>6929</v>
      </c>
      <c r="E250" s="737" t="s">
        <v>7265</v>
      </c>
      <c r="F250" s="666">
        <v>32948962</v>
      </c>
      <c r="G250" s="667" t="s">
        <v>7319</v>
      </c>
      <c r="H250" s="668" t="s">
        <v>6985</v>
      </c>
      <c r="I250" s="667" t="s">
        <v>6928</v>
      </c>
      <c r="J250" s="668" t="s">
        <v>6929</v>
      </c>
      <c r="K250" s="666">
        <v>1</v>
      </c>
      <c r="L250" s="666">
        <v>12</v>
      </c>
      <c r="M250" s="691" t="s">
        <v>7267</v>
      </c>
      <c r="N250" s="666">
        <v>1</v>
      </c>
      <c r="O250" s="666">
        <v>6</v>
      </c>
      <c r="P250" s="772" t="s">
        <v>7268</v>
      </c>
      <c r="Q250" s="666">
        <v>1</v>
      </c>
      <c r="R250" s="666">
        <v>12</v>
      </c>
    </row>
    <row r="251" spans="1:18" s="499" customFormat="1" ht="12.75" x14ac:dyDescent="0.2">
      <c r="A251" s="665" t="s">
        <v>6921</v>
      </c>
      <c r="B251" s="666" t="s">
        <v>6922</v>
      </c>
      <c r="C251" s="666" t="s">
        <v>6923</v>
      </c>
      <c r="D251" s="665" t="s">
        <v>6929</v>
      </c>
      <c r="E251" s="737" t="s">
        <v>7265</v>
      </c>
      <c r="F251" s="666">
        <v>44160963</v>
      </c>
      <c r="G251" s="667" t="s">
        <v>7320</v>
      </c>
      <c r="H251" s="668" t="s">
        <v>7216</v>
      </c>
      <c r="I251" s="667" t="s">
        <v>6928</v>
      </c>
      <c r="J251" s="668" t="s">
        <v>6929</v>
      </c>
      <c r="K251" s="666">
        <v>1</v>
      </c>
      <c r="L251" s="666">
        <v>12</v>
      </c>
      <c r="M251" s="691" t="s">
        <v>7321</v>
      </c>
      <c r="N251" s="666">
        <v>1</v>
      </c>
      <c r="O251" s="666">
        <v>6</v>
      </c>
      <c r="P251" s="772" t="s">
        <v>7268</v>
      </c>
      <c r="Q251" s="666">
        <v>1</v>
      </c>
      <c r="R251" s="666">
        <v>12</v>
      </c>
    </row>
    <row r="252" spans="1:18" s="499" customFormat="1" ht="12.75" x14ac:dyDescent="0.2">
      <c r="A252" s="665" t="s">
        <v>6921</v>
      </c>
      <c r="B252" s="666" t="s">
        <v>6969</v>
      </c>
      <c r="C252" s="666" t="s">
        <v>6923</v>
      </c>
      <c r="D252" s="665" t="s">
        <v>6929</v>
      </c>
      <c r="E252" s="737" t="s">
        <v>7265</v>
      </c>
      <c r="F252" s="666">
        <v>70616455</v>
      </c>
      <c r="G252" s="667" t="s">
        <v>7322</v>
      </c>
      <c r="H252" s="668" t="s">
        <v>7068</v>
      </c>
      <c r="I252" s="667" t="s">
        <v>6928</v>
      </c>
      <c r="J252" s="668" t="s">
        <v>6929</v>
      </c>
      <c r="K252" s="666">
        <v>1</v>
      </c>
      <c r="L252" s="666">
        <v>12</v>
      </c>
      <c r="M252" s="691" t="s">
        <v>7267</v>
      </c>
      <c r="N252" s="666">
        <v>1</v>
      </c>
      <c r="O252" s="666">
        <v>6</v>
      </c>
      <c r="P252" s="772" t="s">
        <v>7268</v>
      </c>
      <c r="Q252" s="666">
        <v>1</v>
      </c>
      <c r="R252" s="666">
        <v>12</v>
      </c>
    </row>
    <row r="253" spans="1:18" s="499" customFormat="1" ht="12.75" x14ac:dyDescent="0.2">
      <c r="A253" s="665" t="s">
        <v>6921</v>
      </c>
      <c r="B253" s="666" t="s">
        <v>6922</v>
      </c>
      <c r="C253" s="666" t="s">
        <v>6923</v>
      </c>
      <c r="D253" s="665" t="s">
        <v>6929</v>
      </c>
      <c r="E253" s="737" t="s">
        <v>7265</v>
      </c>
      <c r="F253" s="666">
        <v>18172007</v>
      </c>
      <c r="G253" s="667" t="s">
        <v>7323</v>
      </c>
      <c r="H253" s="668" t="s">
        <v>6938</v>
      </c>
      <c r="I253" s="667" t="s">
        <v>6928</v>
      </c>
      <c r="J253" s="668" t="s">
        <v>6929</v>
      </c>
      <c r="K253" s="666">
        <v>1</v>
      </c>
      <c r="L253" s="666">
        <v>12</v>
      </c>
      <c r="M253" s="691" t="s">
        <v>7267</v>
      </c>
      <c r="N253" s="666">
        <v>1</v>
      </c>
      <c r="O253" s="666">
        <v>6</v>
      </c>
      <c r="P253" s="772" t="s">
        <v>7268</v>
      </c>
      <c r="Q253" s="666">
        <v>1</v>
      </c>
      <c r="R253" s="666">
        <v>12</v>
      </c>
    </row>
    <row r="254" spans="1:18" s="499" customFormat="1" ht="12.75" x14ac:dyDescent="0.2">
      <c r="A254" s="665" t="s">
        <v>6921</v>
      </c>
      <c r="B254" s="666" t="s">
        <v>6922</v>
      </c>
      <c r="C254" s="666" t="s">
        <v>6923</v>
      </c>
      <c r="D254" s="665" t="s">
        <v>6929</v>
      </c>
      <c r="E254" s="737" t="s">
        <v>7265</v>
      </c>
      <c r="F254" s="666">
        <v>18155762</v>
      </c>
      <c r="G254" s="667" t="s">
        <v>7324</v>
      </c>
      <c r="H254" s="668" t="s">
        <v>7221</v>
      </c>
      <c r="I254" s="667" t="s">
        <v>6928</v>
      </c>
      <c r="J254" s="668" t="s">
        <v>6929</v>
      </c>
      <c r="K254" s="666">
        <v>1</v>
      </c>
      <c r="L254" s="666">
        <v>12</v>
      </c>
      <c r="M254" s="691" t="s">
        <v>7267</v>
      </c>
      <c r="N254" s="666">
        <v>1</v>
      </c>
      <c r="O254" s="666">
        <v>6</v>
      </c>
      <c r="P254" s="772" t="s">
        <v>7268</v>
      </c>
      <c r="Q254" s="666">
        <v>1</v>
      </c>
      <c r="R254" s="666">
        <v>12</v>
      </c>
    </row>
    <row r="255" spans="1:18" s="499" customFormat="1" ht="12.75" x14ac:dyDescent="0.2">
      <c r="A255" s="665" t="s">
        <v>6921</v>
      </c>
      <c r="B255" s="666" t="s">
        <v>6922</v>
      </c>
      <c r="C255" s="666" t="s">
        <v>6923</v>
      </c>
      <c r="D255" s="665" t="s">
        <v>6929</v>
      </c>
      <c r="E255" s="737" t="s">
        <v>7265</v>
      </c>
      <c r="F255" s="666">
        <v>46264925</v>
      </c>
      <c r="G255" s="667" t="s">
        <v>7325</v>
      </c>
      <c r="H255" s="668" t="s">
        <v>6730</v>
      </c>
      <c r="I255" s="667" t="s">
        <v>6928</v>
      </c>
      <c r="J255" s="668" t="s">
        <v>6929</v>
      </c>
      <c r="K255" s="666">
        <v>1</v>
      </c>
      <c r="L255" s="666">
        <v>12</v>
      </c>
      <c r="M255" s="691" t="s">
        <v>7326</v>
      </c>
      <c r="N255" s="666">
        <v>1</v>
      </c>
      <c r="O255" s="666">
        <v>6</v>
      </c>
      <c r="P255" s="772" t="s">
        <v>7268</v>
      </c>
      <c r="Q255" s="666">
        <v>1</v>
      </c>
      <c r="R255" s="666">
        <v>12</v>
      </c>
    </row>
    <row r="256" spans="1:18" s="499" customFormat="1" ht="12.75" x14ac:dyDescent="0.2">
      <c r="A256" s="665" t="s">
        <v>6921</v>
      </c>
      <c r="B256" s="666" t="s">
        <v>6922</v>
      </c>
      <c r="C256" s="666" t="s">
        <v>6923</v>
      </c>
      <c r="D256" s="665" t="s">
        <v>6929</v>
      </c>
      <c r="E256" s="737" t="s">
        <v>7265</v>
      </c>
      <c r="F256" s="666">
        <v>43382059</v>
      </c>
      <c r="G256" s="667" t="s">
        <v>7327</v>
      </c>
      <c r="H256" s="668" t="s">
        <v>6730</v>
      </c>
      <c r="I256" s="667" t="s">
        <v>6928</v>
      </c>
      <c r="J256" s="668" t="s">
        <v>6929</v>
      </c>
      <c r="K256" s="666">
        <v>1</v>
      </c>
      <c r="L256" s="666">
        <v>12</v>
      </c>
      <c r="M256" s="691" t="s">
        <v>7267</v>
      </c>
      <c r="N256" s="666">
        <v>1</v>
      </c>
      <c r="O256" s="666">
        <v>6</v>
      </c>
      <c r="P256" s="772" t="s">
        <v>7268</v>
      </c>
      <c r="Q256" s="666">
        <v>1</v>
      </c>
      <c r="R256" s="666">
        <v>12</v>
      </c>
    </row>
    <row r="257" spans="1:18" s="499" customFormat="1" ht="12.75" x14ac:dyDescent="0.2">
      <c r="A257" s="665" t="s">
        <v>6921</v>
      </c>
      <c r="B257" s="666" t="s">
        <v>6922</v>
      </c>
      <c r="C257" s="666" t="s">
        <v>6923</v>
      </c>
      <c r="D257" s="665" t="s">
        <v>6929</v>
      </c>
      <c r="E257" s="737" t="s">
        <v>7265</v>
      </c>
      <c r="F257" s="666">
        <v>19099673</v>
      </c>
      <c r="G257" s="667" t="s">
        <v>7328</v>
      </c>
      <c r="H257" s="668" t="s">
        <v>7009</v>
      </c>
      <c r="I257" s="667" t="s">
        <v>6928</v>
      </c>
      <c r="J257" s="668" t="s">
        <v>6929</v>
      </c>
      <c r="K257" s="666">
        <v>1</v>
      </c>
      <c r="L257" s="666">
        <v>12</v>
      </c>
      <c r="M257" s="691" t="s">
        <v>7267</v>
      </c>
      <c r="N257" s="666">
        <v>1</v>
      </c>
      <c r="O257" s="666">
        <v>6</v>
      </c>
      <c r="P257" s="772" t="s">
        <v>7268</v>
      </c>
      <c r="Q257" s="666">
        <v>1</v>
      </c>
      <c r="R257" s="666">
        <v>12</v>
      </c>
    </row>
    <row r="258" spans="1:18" s="499" customFormat="1" ht="12.75" x14ac:dyDescent="0.2">
      <c r="A258" s="665" t="s">
        <v>6921</v>
      </c>
      <c r="B258" s="666" t="s">
        <v>6969</v>
      </c>
      <c r="C258" s="666" t="s">
        <v>6923</v>
      </c>
      <c r="D258" s="665" t="s">
        <v>6929</v>
      </c>
      <c r="E258" s="737" t="s">
        <v>7265</v>
      </c>
      <c r="F258" s="666">
        <v>45250758</v>
      </c>
      <c r="G258" s="667" t="s">
        <v>7329</v>
      </c>
      <c r="H258" s="668" t="s">
        <v>6927</v>
      </c>
      <c r="I258" s="667" t="s">
        <v>6928</v>
      </c>
      <c r="J258" s="668" t="s">
        <v>6929</v>
      </c>
      <c r="K258" s="666">
        <v>1</v>
      </c>
      <c r="L258" s="666">
        <v>12</v>
      </c>
      <c r="M258" s="691" t="s">
        <v>7267</v>
      </c>
      <c r="N258" s="666">
        <v>1</v>
      </c>
      <c r="O258" s="666">
        <v>6</v>
      </c>
      <c r="P258" s="772" t="s">
        <v>7268</v>
      </c>
      <c r="Q258" s="666">
        <v>1</v>
      </c>
      <c r="R258" s="666">
        <v>12</v>
      </c>
    </row>
    <row r="259" spans="1:18" s="499" customFormat="1" ht="12.75" x14ac:dyDescent="0.2">
      <c r="A259" s="665" t="s">
        <v>6921</v>
      </c>
      <c r="B259" s="666" t="s">
        <v>6922</v>
      </c>
      <c r="C259" s="666" t="s">
        <v>6923</v>
      </c>
      <c r="D259" s="665" t="s">
        <v>6929</v>
      </c>
      <c r="E259" s="737" t="s">
        <v>7265</v>
      </c>
      <c r="F259" s="666">
        <v>44158386</v>
      </c>
      <c r="G259" s="667" t="s">
        <v>7330</v>
      </c>
      <c r="H259" s="668" t="s">
        <v>6730</v>
      </c>
      <c r="I259" s="667" t="s">
        <v>6928</v>
      </c>
      <c r="J259" s="668" t="s">
        <v>6929</v>
      </c>
      <c r="K259" s="666">
        <v>1</v>
      </c>
      <c r="L259" s="666">
        <v>12</v>
      </c>
      <c r="M259" s="691" t="s">
        <v>7267</v>
      </c>
      <c r="N259" s="666">
        <v>1</v>
      </c>
      <c r="O259" s="666">
        <v>6</v>
      </c>
      <c r="P259" s="772" t="s">
        <v>7268</v>
      </c>
      <c r="Q259" s="666">
        <v>1</v>
      </c>
      <c r="R259" s="666">
        <v>12</v>
      </c>
    </row>
    <row r="260" spans="1:18" s="499" customFormat="1" ht="12.75" x14ac:dyDescent="0.2">
      <c r="A260" s="665" t="s">
        <v>6921</v>
      </c>
      <c r="B260" s="666" t="s">
        <v>6922</v>
      </c>
      <c r="C260" s="666" t="s">
        <v>6923</v>
      </c>
      <c r="D260" s="665" t="s">
        <v>6929</v>
      </c>
      <c r="E260" s="737" t="s">
        <v>7265</v>
      </c>
      <c r="F260" s="666">
        <v>43614242</v>
      </c>
      <c r="G260" s="667" t="s">
        <v>7331</v>
      </c>
      <c r="H260" s="668" t="s">
        <v>7288</v>
      </c>
      <c r="I260" s="667" t="s">
        <v>6928</v>
      </c>
      <c r="J260" s="668" t="s">
        <v>6929</v>
      </c>
      <c r="K260" s="666">
        <v>1</v>
      </c>
      <c r="L260" s="666">
        <v>12</v>
      </c>
      <c r="M260" s="691" t="s">
        <v>7267</v>
      </c>
      <c r="N260" s="666">
        <v>1</v>
      </c>
      <c r="O260" s="666">
        <v>6</v>
      </c>
      <c r="P260" s="772" t="s">
        <v>7268</v>
      </c>
      <c r="Q260" s="666">
        <v>1</v>
      </c>
      <c r="R260" s="666">
        <v>12</v>
      </c>
    </row>
    <row r="261" spans="1:18" s="499" customFormat="1" ht="12.75" x14ac:dyDescent="0.2">
      <c r="A261" s="665" t="s">
        <v>6921</v>
      </c>
      <c r="B261" s="666" t="s">
        <v>6922</v>
      </c>
      <c r="C261" s="666" t="s">
        <v>6923</v>
      </c>
      <c r="D261" s="665" t="s">
        <v>6929</v>
      </c>
      <c r="E261" s="737" t="s">
        <v>7265</v>
      </c>
      <c r="F261" s="666">
        <v>42026949</v>
      </c>
      <c r="G261" s="667" t="s">
        <v>7332</v>
      </c>
      <c r="H261" s="668" t="s">
        <v>6730</v>
      </c>
      <c r="I261" s="667" t="s">
        <v>6928</v>
      </c>
      <c r="J261" s="668" t="s">
        <v>6929</v>
      </c>
      <c r="K261" s="666">
        <v>1</v>
      </c>
      <c r="L261" s="666">
        <v>12</v>
      </c>
      <c r="M261" s="691" t="s">
        <v>7333</v>
      </c>
      <c r="N261" s="666">
        <v>1</v>
      </c>
      <c r="O261" s="666">
        <v>4</v>
      </c>
      <c r="P261" s="772" t="s">
        <v>7334</v>
      </c>
      <c r="Q261" s="666"/>
      <c r="R261" s="666"/>
    </row>
    <row r="262" spans="1:18" s="499" customFormat="1" ht="12.75" x14ac:dyDescent="0.2">
      <c r="A262" s="665" t="s">
        <v>6921</v>
      </c>
      <c r="B262" s="666" t="s">
        <v>6922</v>
      </c>
      <c r="C262" s="666" t="s">
        <v>6923</v>
      </c>
      <c r="D262" s="665" t="s">
        <v>6929</v>
      </c>
      <c r="E262" s="737" t="s">
        <v>7265</v>
      </c>
      <c r="F262" s="666">
        <v>18859225</v>
      </c>
      <c r="G262" s="667" t="s">
        <v>7335</v>
      </c>
      <c r="H262" s="668" t="s">
        <v>6965</v>
      </c>
      <c r="I262" s="667" t="s">
        <v>6928</v>
      </c>
      <c r="J262" s="668" t="s">
        <v>6929</v>
      </c>
      <c r="K262" s="666">
        <v>1</v>
      </c>
      <c r="L262" s="666">
        <v>12</v>
      </c>
      <c r="M262" s="691" t="s">
        <v>7267</v>
      </c>
      <c r="N262" s="666">
        <v>1</v>
      </c>
      <c r="O262" s="666">
        <v>6</v>
      </c>
      <c r="P262" s="772" t="s">
        <v>7268</v>
      </c>
      <c r="Q262" s="666">
        <v>1</v>
      </c>
      <c r="R262" s="666">
        <v>12</v>
      </c>
    </row>
    <row r="263" spans="1:18" s="499" customFormat="1" ht="12.75" x14ac:dyDescent="0.2">
      <c r="A263" s="665" t="s">
        <v>6921</v>
      </c>
      <c r="B263" s="666" t="s">
        <v>6922</v>
      </c>
      <c r="C263" s="666" t="s">
        <v>6923</v>
      </c>
      <c r="D263" s="665" t="s">
        <v>6929</v>
      </c>
      <c r="E263" s="737" t="s">
        <v>7265</v>
      </c>
      <c r="F263" s="666">
        <v>45820836</v>
      </c>
      <c r="G263" s="667" t="s">
        <v>7336</v>
      </c>
      <c r="H263" s="668" t="s">
        <v>7337</v>
      </c>
      <c r="I263" s="667" t="s">
        <v>6928</v>
      </c>
      <c r="J263" s="668" t="s">
        <v>6929</v>
      </c>
      <c r="K263" s="666">
        <v>1</v>
      </c>
      <c r="L263" s="666">
        <v>12</v>
      </c>
      <c r="M263" s="691" t="s">
        <v>7267</v>
      </c>
      <c r="N263" s="666">
        <v>1</v>
      </c>
      <c r="O263" s="666">
        <v>6</v>
      </c>
      <c r="P263" s="772" t="s">
        <v>7268</v>
      </c>
      <c r="Q263" s="666">
        <v>1</v>
      </c>
      <c r="R263" s="666">
        <v>12</v>
      </c>
    </row>
    <row r="264" spans="1:18" s="499" customFormat="1" ht="12.75" x14ac:dyDescent="0.2">
      <c r="A264" s="665" t="s">
        <v>6921</v>
      </c>
      <c r="B264" s="666" t="s">
        <v>6922</v>
      </c>
      <c r="C264" s="666" t="s">
        <v>6923</v>
      </c>
      <c r="D264" s="665" t="s">
        <v>6929</v>
      </c>
      <c r="E264" s="737" t="s">
        <v>7265</v>
      </c>
      <c r="F264" s="666">
        <v>40820474</v>
      </c>
      <c r="G264" s="667" t="s">
        <v>7338</v>
      </c>
      <c r="H264" s="668" t="s">
        <v>6730</v>
      </c>
      <c r="I264" s="667" t="s">
        <v>6928</v>
      </c>
      <c r="J264" s="668" t="s">
        <v>6929</v>
      </c>
      <c r="K264" s="666">
        <v>1</v>
      </c>
      <c r="L264" s="666">
        <v>12</v>
      </c>
      <c r="M264" s="691" t="s">
        <v>7267</v>
      </c>
      <c r="N264" s="666">
        <v>1</v>
      </c>
      <c r="O264" s="666">
        <v>6</v>
      </c>
      <c r="P264" s="772" t="s">
        <v>7268</v>
      </c>
      <c r="Q264" s="666">
        <v>1</v>
      </c>
      <c r="R264" s="666">
        <v>12</v>
      </c>
    </row>
    <row r="265" spans="1:18" s="499" customFormat="1" ht="12.75" x14ac:dyDescent="0.2">
      <c r="A265" s="665" t="s">
        <v>6921</v>
      </c>
      <c r="B265" s="666" t="s">
        <v>6922</v>
      </c>
      <c r="C265" s="666" t="s">
        <v>6923</v>
      </c>
      <c r="D265" s="665" t="s">
        <v>6929</v>
      </c>
      <c r="E265" s="737" t="s">
        <v>7265</v>
      </c>
      <c r="F265" s="666">
        <v>17837419</v>
      </c>
      <c r="G265" s="667" t="s">
        <v>7339</v>
      </c>
      <c r="H265" s="668" t="s">
        <v>6985</v>
      </c>
      <c r="I265" s="667" t="s">
        <v>6928</v>
      </c>
      <c r="J265" s="668" t="s">
        <v>6929</v>
      </c>
      <c r="K265" s="666">
        <v>1</v>
      </c>
      <c r="L265" s="666">
        <v>12</v>
      </c>
      <c r="M265" s="691" t="s">
        <v>7267</v>
      </c>
      <c r="N265" s="666">
        <v>1</v>
      </c>
      <c r="O265" s="666">
        <v>6</v>
      </c>
      <c r="P265" s="772" t="s">
        <v>7268</v>
      </c>
      <c r="Q265" s="666">
        <v>1</v>
      </c>
      <c r="R265" s="666">
        <v>12</v>
      </c>
    </row>
    <row r="266" spans="1:18" s="499" customFormat="1" ht="12.75" x14ac:dyDescent="0.2">
      <c r="A266" s="665" t="s">
        <v>6921</v>
      </c>
      <c r="B266" s="666" t="s">
        <v>6922</v>
      </c>
      <c r="C266" s="666" t="s">
        <v>6923</v>
      </c>
      <c r="D266" s="665" t="s">
        <v>6929</v>
      </c>
      <c r="E266" s="737" t="s">
        <v>7265</v>
      </c>
      <c r="F266" s="666">
        <v>42509082</v>
      </c>
      <c r="G266" s="667" t="s">
        <v>7340</v>
      </c>
      <c r="H266" s="668" t="s">
        <v>6730</v>
      </c>
      <c r="I266" s="667" t="s">
        <v>6928</v>
      </c>
      <c r="J266" s="668" t="s">
        <v>6929</v>
      </c>
      <c r="K266" s="666">
        <v>1</v>
      </c>
      <c r="L266" s="666">
        <v>12</v>
      </c>
      <c r="M266" s="691" t="s">
        <v>7267</v>
      </c>
      <c r="N266" s="666">
        <v>1</v>
      </c>
      <c r="O266" s="666">
        <v>6</v>
      </c>
      <c r="P266" s="772" t="s">
        <v>7341</v>
      </c>
      <c r="Q266" s="666">
        <v>1</v>
      </c>
      <c r="R266" s="666">
        <v>12</v>
      </c>
    </row>
    <row r="267" spans="1:18" s="499" customFormat="1" ht="12.75" x14ac:dyDescent="0.2">
      <c r="A267" s="665" t="s">
        <v>6921</v>
      </c>
      <c r="B267" s="666" t="s">
        <v>6969</v>
      </c>
      <c r="C267" s="666" t="s">
        <v>6923</v>
      </c>
      <c r="D267" s="665" t="s">
        <v>6929</v>
      </c>
      <c r="E267" s="737" t="s">
        <v>7265</v>
      </c>
      <c r="F267" s="666">
        <v>40009013</v>
      </c>
      <c r="G267" s="667" t="s">
        <v>7342</v>
      </c>
      <c r="H267" s="668" t="s">
        <v>6985</v>
      </c>
      <c r="I267" s="667" t="s">
        <v>6928</v>
      </c>
      <c r="J267" s="668" t="s">
        <v>6929</v>
      </c>
      <c r="K267" s="666">
        <v>1</v>
      </c>
      <c r="L267" s="666">
        <v>12</v>
      </c>
      <c r="M267" s="691" t="s">
        <v>7267</v>
      </c>
      <c r="N267" s="666">
        <v>1</v>
      </c>
      <c r="O267" s="666">
        <v>6</v>
      </c>
      <c r="P267" s="772" t="s">
        <v>7268</v>
      </c>
      <c r="Q267" s="666">
        <v>1</v>
      </c>
      <c r="R267" s="666">
        <v>12</v>
      </c>
    </row>
    <row r="268" spans="1:18" s="499" customFormat="1" ht="12.75" x14ac:dyDescent="0.2">
      <c r="A268" s="665" t="s">
        <v>6921</v>
      </c>
      <c r="B268" s="666" t="s">
        <v>6922</v>
      </c>
      <c r="C268" s="666" t="s">
        <v>6923</v>
      </c>
      <c r="D268" s="665" t="s">
        <v>6929</v>
      </c>
      <c r="E268" s="737" t="s">
        <v>7265</v>
      </c>
      <c r="F268" s="666">
        <v>41428498</v>
      </c>
      <c r="G268" s="667" t="s">
        <v>7343</v>
      </c>
      <c r="H268" s="668" t="s">
        <v>6730</v>
      </c>
      <c r="I268" s="667" t="s">
        <v>6928</v>
      </c>
      <c r="J268" s="668" t="s">
        <v>6929</v>
      </c>
      <c r="K268" s="666">
        <v>1</v>
      </c>
      <c r="L268" s="666">
        <v>12</v>
      </c>
      <c r="M268" s="691" t="s">
        <v>7267</v>
      </c>
      <c r="N268" s="666">
        <v>1</v>
      </c>
      <c r="O268" s="666">
        <v>6</v>
      </c>
      <c r="P268" s="772" t="s">
        <v>7268</v>
      </c>
      <c r="Q268" s="666">
        <v>1</v>
      </c>
      <c r="R268" s="666">
        <v>12</v>
      </c>
    </row>
    <row r="269" spans="1:18" s="499" customFormat="1" ht="12.75" x14ac:dyDescent="0.2">
      <c r="A269" s="665" t="s">
        <v>6921</v>
      </c>
      <c r="B269" s="666" t="s">
        <v>6922</v>
      </c>
      <c r="C269" s="666" t="s">
        <v>6923</v>
      </c>
      <c r="D269" s="665" t="s">
        <v>6929</v>
      </c>
      <c r="E269" s="737" t="s">
        <v>7265</v>
      </c>
      <c r="F269" s="666">
        <v>40754292</v>
      </c>
      <c r="G269" s="667" t="s">
        <v>7344</v>
      </c>
      <c r="H269" s="668" t="s">
        <v>7009</v>
      </c>
      <c r="I269" s="667" t="s">
        <v>6928</v>
      </c>
      <c r="J269" s="668" t="s">
        <v>6929</v>
      </c>
      <c r="K269" s="666">
        <v>1</v>
      </c>
      <c r="L269" s="666">
        <v>12</v>
      </c>
      <c r="M269" s="691" t="s">
        <v>7267</v>
      </c>
      <c r="N269" s="666">
        <v>1</v>
      </c>
      <c r="O269" s="666">
        <v>6</v>
      </c>
      <c r="P269" s="772" t="s">
        <v>7268</v>
      </c>
      <c r="Q269" s="666">
        <v>1</v>
      </c>
      <c r="R269" s="666">
        <v>12</v>
      </c>
    </row>
    <row r="270" spans="1:18" s="499" customFormat="1" ht="12.75" x14ac:dyDescent="0.2">
      <c r="A270" s="665" t="s">
        <v>6921</v>
      </c>
      <c r="B270" s="666" t="s">
        <v>6969</v>
      </c>
      <c r="C270" s="666" t="s">
        <v>6923</v>
      </c>
      <c r="D270" s="665" t="s">
        <v>6929</v>
      </c>
      <c r="E270" s="737" t="s">
        <v>7265</v>
      </c>
      <c r="F270" s="666">
        <v>41053589</v>
      </c>
      <c r="G270" s="667" t="s">
        <v>7345</v>
      </c>
      <c r="H270" s="668" t="s">
        <v>6730</v>
      </c>
      <c r="I270" s="667" t="s">
        <v>6928</v>
      </c>
      <c r="J270" s="668" t="s">
        <v>6929</v>
      </c>
      <c r="K270" s="666">
        <v>1</v>
      </c>
      <c r="L270" s="666">
        <v>12</v>
      </c>
      <c r="M270" s="691" t="s">
        <v>7267</v>
      </c>
      <c r="N270" s="666">
        <v>1</v>
      </c>
      <c r="O270" s="666">
        <v>6</v>
      </c>
      <c r="P270" s="772" t="s">
        <v>7268</v>
      </c>
      <c r="Q270" s="666">
        <v>1</v>
      </c>
      <c r="R270" s="666">
        <v>12</v>
      </c>
    </row>
    <row r="271" spans="1:18" s="499" customFormat="1" ht="12.75" x14ac:dyDescent="0.2">
      <c r="A271" s="665" t="s">
        <v>6921</v>
      </c>
      <c r="B271" s="666" t="s">
        <v>6922</v>
      </c>
      <c r="C271" s="666" t="s">
        <v>6923</v>
      </c>
      <c r="D271" s="665" t="s">
        <v>6929</v>
      </c>
      <c r="E271" s="737" t="s">
        <v>7265</v>
      </c>
      <c r="F271" s="666">
        <v>46745299</v>
      </c>
      <c r="G271" s="667" t="s">
        <v>7346</v>
      </c>
      <c r="H271" s="668" t="s">
        <v>6927</v>
      </c>
      <c r="I271" s="667" t="s">
        <v>6928</v>
      </c>
      <c r="J271" s="668" t="s">
        <v>6929</v>
      </c>
      <c r="K271" s="666">
        <v>1</v>
      </c>
      <c r="L271" s="666">
        <v>12</v>
      </c>
      <c r="M271" s="691" t="s">
        <v>7267</v>
      </c>
      <c r="N271" s="666">
        <v>1</v>
      </c>
      <c r="O271" s="666">
        <v>6</v>
      </c>
      <c r="P271" s="772" t="s">
        <v>7268</v>
      </c>
      <c r="Q271" s="666">
        <v>1</v>
      </c>
      <c r="R271" s="666">
        <v>12</v>
      </c>
    </row>
    <row r="272" spans="1:18" s="499" customFormat="1" ht="12.75" x14ac:dyDescent="0.2">
      <c r="A272" s="665" t="s">
        <v>6921</v>
      </c>
      <c r="B272" s="666" t="s">
        <v>6922</v>
      </c>
      <c r="C272" s="666" t="s">
        <v>6923</v>
      </c>
      <c r="D272" s="665" t="s">
        <v>6929</v>
      </c>
      <c r="E272" s="737" t="s">
        <v>7265</v>
      </c>
      <c r="F272" s="666">
        <v>41154847</v>
      </c>
      <c r="G272" s="667" t="s">
        <v>7347</v>
      </c>
      <c r="H272" s="668" t="s">
        <v>6730</v>
      </c>
      <c r="I272" s="667" t="s">
        <v>6928</v>
      </c>
      <c r="J272" s="668" t="s">
        <v>6929</v>
      </c>
      <c r="K272" s="666">
        <v>1</v>
      </c>
      <c r="L272" s="666">
        <v>12</v>
      </c>
      <c r="M272" s="691" t="s">
        <v>7341</v>
      </c>
      <c r="N272" s="666">
        <v>1</v>
      </c>
      <c r="O272" s="666">
        <v>6</v>
      </c>
      <c r="P272" s="772" t="s">
        <v>554</v>
      </c>
      <c r="Q272" s="666">
        <v>1</v>
      </c>
      <c r="R272" s="666">
        <v>12</v>
      </c>
    </row>
    <row r="273" spans="1:18" s="499" customFormat="1" ht="12.75" x14ac:dyDescent="0.2">
      <c r="A273" s="665" t="s">
        <v>6921</v>
      </c>
      <c r="B273" s="666" t="s">
        <v>6922</v>
      </c>
      <c r="C273" s="666" t="s">
        <v>6923</v>
      </c>
      <c r="D273" s="665" t="s">
        <v>6929</v>
      </c>
      <c r="E273" s="737" t="s">
        <v>7265</v>
      </c>
      <c r="F273" s="666">
        <v>40283036</v>
      </c>
      <c r="G273" s="667" t="s">
        <v>7348</v>
      </c>
      <c r="H273" s="668" t="s">
        <v>6730</v>
      </c>
      <c r="I273" s="667" t="s">
        <v>6928</v>
      </c>
      <c r="J273" s="668" t="s">
        <v>6929</v>
      </c>
      <c r="K273" s="666">
        <v>1</v>
      </c>
      <c r="L273" s="666">
        <v>12</v>
      </c>
      <c r="M273" s="691" t="s">
        <v>7267</v>
      </c>
      <c r="N273" s="666">
        <v>1</v>
      </c>
      <c r="O273" s="666">
        <v>5</v>
      </c>
      <c r="P273" s="772" t="s">
        <v>7349</v>
      </c>
      <c r="Q273" s="666"/>
      <c r="R273" s="666"/>
    </row>
    <row r="274" spans="1:18" s="499" customFormat="1" ht="12.75" x14ac:dyDescent="0.2">
      <c r="A274" s="665" t="s">
        <v>6921</v>
      </c>
      <c r="B274" s="666" t="s">
        <v>6922</v>
      </c>
      <c r="C274" s="666" t="s">
        <v>6923</v>
      </c>
      <c r="D274" s="665" t="s">
        <v>6929</v>
      </c>
      <c r="E274" s="737" t="s">
        <v>7265</v>
      </c>
      <c r="F274" s="666">
        <v>43594623</v>
      </c>
      <c r="G274" s="667" t="s">
        <v>7350</v>
      </c>
      <c r="H274" s="668" t="s">
        <v>6730</v>
      </c>
      <c r="I274" s="667" t="s">
        <v>6928</v>
      </c>
      <c r="J274" s="668" t="s">
        <v>6929</v>
      </c>
      <c r="K274" s="666">
        <v>1</v>
      </c>
      <c r="L274" s="666">
        <v>12</v>
      </c>
      <c r="M274" s="691" t="s">
        <v>7267</v>
      </c>
      <c r="N274" s="666">
        <v>1</v>
      </c>
      <c r="O274" s="666">
        <v>6</v>
      </c>
      <c r="P274" s="772" t="s">
        <v>7268</v>
      </c>
      <c r="Q274" s="666">
        <v>1</v>
      </c>
      <c r="R274" s="666">
        <v>12</v>
      </c>
    </row>
    <row r="275" spans="1:18" s="499" customFormat="1" ht="12.75" x14ac:dyDescent="0.2">
      <c r="A275" s="665" t="s">
        <v>6921</v>
      </c>
      <c r="B275" s="666" t="s">
        <v>6922</v>
      </c>
      <c r="C275" s="666" t="s">
        <v>6923</v>
      </c>
      <c r="D275" s="665" t="s">
        <v>6929</v>
      </c>
      <c r="E275" s="737" t="s">
        <v>7265</v>
      </c>
      <c r="F275" s="666">
        <v>17808052</v>
      </c>
      <c r="G275" s="667" t="s">
        <v>7351</v>
      </c>
      <c r="H275" s="668" t="s">
        <v>6730</v>
      </c>
      <c r="I275" s="667" t="s">
        <v>6928</v>
      </c>
      <c r="J275" s="668" t="s">
        <v>6929</v>
      </c>
      <c r="K275" s="666">
        <v>1</v>
      </c>
      <c r="L275" s="666">
        <v>12</v>
      </c>
      <c r="M275" s="691" t="s">
        <v>7267</v>
      </c>
      <c r="N275" s="666">
        <v>1</v>
      </c>
      <c r="O275" s="666">
        <v>6</v>
      </c>
      <c r="P275" s="772" t="s">
        <v>7268</v>
      </c>
      <c r="Q275" s="666">
        <v>1</v>
      </c>
      <c r="R275" s="666">
        <v>12</v>
      </c>
    </row>
    <row r="276" spans="1:18" s="499" customFormat="1" ht="12.75" x14ac:dyDescent="0.2">
      <c r="A276" s="665" t="s">
        <v>6921</v>
      </c>
      <c r="B276" s="666" t="s">
        <v>6922</v>
      </c>
      <c r="C276" s="666" t="s">
        <v>6923</v>
      </c>
      <c r="D276" s="665" t="s">
        <v>6929</v>
      </c>
      <c r="E276" s="737" t="s">
        <v>7265</v>
      </c>
      <c r="F276" s="666">
        <v>41223929</v>
      </c>
      <c r="G276" s="667" t="s">
        <v>7352</v>
      </c>
      <c r="H276" s="668" t="s">
        <v>6730</v>
      </c>
      <c r="I276" s="667" t="s">
        <v>6928</v>
      </c>
      <c r="J276" s="668" t="s">
        <v>6929</v>
      </c>
      <c r="K276" s="666">
        <v>1</v>
      </c>
      <c r="L276" s="666">
        <v>12</v>
      </c>
      <c r="M276" s="691" t="s">
        <v>7267</v>
      </c>
      <c r="N276" s="666">
        <v>1</v>
      </c>
      <c r="O276" s="666">
        <v>6</v>
      </c>
      <c r="P276" s="772" t="s">
        <v>7268</v>
      </c>
      <c r="Q276" s="666">
        <v>1</v>
      </c>
      <c r="R276" s="666">
        <v>12</v>
      </c>
    </row>
    <row r="277" spans="1:18" s="499" customFormat="1" ht="12.75" x14ac:dyDescent="0.2">
      <c r="A277" s="665" t="s">
        <v>6921</v>
      </c>
      <c r="B277" s="666" t="s">
        <v>6922</v>
      </c>
      <c r="C277" s="666" t="s">
        <v>6923</v>
      </c>
      <c r="D277" s="665" t="s">
        <v>6929</v>
      </c>
      <c r="E277" s="737" t="s">
        <v>7265</v>
      </c>
      <c r="F277" s="666">
        <v>18168277</v>
      </c>
      <c r="G277" s="667" t="s">
        <v>7353</v>
      </c>
      <c r="H277" s="668" t="s">
        <v>6730</v>
      </c>
      <c r="I277" s="667" t="s">
        <v>6928</v>
      </c>
      <c r="J277" s="668" t="s">
        <v>6929</v>
      </c>
      <c r="K277" s="666">
        <v>1</v>
      </c>
      <c r="L277" s="666">
        <v>12</v>
      </c>
      <c r="M277" s="691" t="s">
        <v>7267</v>
      </c>
      <c r="N277" s="666">
        <v>1</v>
      </c>
      <c r="O277" s="666">
        <v>6</v>
      </c>
      <c r="P277" s="772" t="s">
        <v>7268</v>
      </c>
      <c r="Q277" s="666">
        <v>1</v>
      </c>
      <c r="R277" s="666">
        <v>12</v>
      </c>
    </row>
    <row r="278" spans="1:18" s="499" customFormat="1" ht="12.75" x14ac:dyDescent="0.2">
      <c r="A278" s="665" t="s">
        <v>6921</v>
      </c>
      <c r="B278" s="666" t="s">
        <v>6922</v>
      </c>
      <c r="C278" s="666" t="s">
        <v>6923</v>
      </c>
      <c r="D278" s="665" t="s">
        <v>6929</v>
      </c>
      <c r="E278" s="737" t="s">
        <v>7265</v>
      </c>
      <c r="F278" s="666">
        <v>9454310</v>
      </c>
      <c r="G278" s="667" t="s">
        <v>7354</v>
      </c>
      <c r="H278" s="668" t="s">
        <v>7355</v>
      </c>
      <c r="I278" s="667" t="s">
        <v>6928</v>
      </c>
      <c r="J278" s="668" t="s">
        <v>6929</v>
      </c>
      <c r="K278" s="666">
        <v>1</v>
      </c>
      <c r="L278" s="666">
        <v>2</v>
      </c>
      <c r="M278" s="691" t="s">
        <v>7274</v>
      </c>
      <c r="N278" s="666"/>
      <c r="O278" s="666"/>
      <c r="P278" s="772" t="s">
        <v>554</v>
      </c>
      <c r="Q278" s="666"/>
      <c r="R278" s="666"/>
    </row>
    <row r="279" spans="1:18" s="499" customFormat="1" ht="12.75" x14ac:dyDescent="0.2">
      <c r="A279" s="665" t="s">
        <v>6921</v>
      </c>
      <c r="B279" s="666" t="s">
        <v>6922</v>
      </c>
      <c r="C279" s="666" t="s">
        <v>6923</v>
      </c>
      <c r="D279" s="665" t="s">
        <v>6929</v>
      </c>
      <c r="E279" s="737" t="s">
        <v>7265</v>
      </c>
      <c r="F279" s="666">
        <v>17891601</v>
      </c>
      <c r="G279" s="667" t="s">
        <v>7356</v>
      </c>
      <c r="H279" s="668" t="s">
        <v>6730</v>
      </c>
      <c r="I279" s="667" t="s">
        <v>6928</v>
      </c>
      <c r="J279" s="668" t="s">
        <v>6929</v>
      </c>
      <c r="K279" s="666">
        <v>1</v>
      </c>
      <c r="L279" s="666">
        <v>12</v>
      </c>
      <c r="M279" s="691" t="s">
        <v>7267</v>
      </c>
      <c r="N279" s="666">
        <v>1</v>
      </c>
      <c r="O279" s="666">
        <v>6</v>
      </c>
      <c r="P279" s="772" t="s">
        <v>7268</v>
      </c>
      <c r="Q279" s="666">
        <v>1</v>
      </c>
      <c r="R279" s="666">
        <v>12</v>
      </c>
    </row>
    <row r="280" spans="1:18" s="499" customFormat="1" ht="12.75" x14ac:dyDescent="0.2">
      <c r="A280" s="665" t="s">
        <v>6921</v>
      </c>
      <c r="B280" s="666" t="s">
        <v>6969</v>
      </c>
      <c r="C280" s="666" t="s">
        <v>6923</v>
      </c>
      <c r="D280" s="665" t="s">
        <v>6929</v>
      </c>
      <c r="E280" s="737" t="s">
        <v>7265</v>
      </c>
      <c r="F280" s="666">
        <v>32963645</v>
      </c>
      <c r="G280" s="667" t="s">
        <v>7357</v>
      </c>
      <c r="H280" s="668" t="s">
        <v>6730</v>
      </c>
      <c r="I280" s="667" t="s">
        <v>6928</v>
      </c>
      <c r="J280" s="668" t="s">
        <v>6929</v>
      </c>
      <c r="K280" s="666">
        <v>1</v>
      </c>
      <c r="L280" s="666">
        <v>12</v>
      </c>
      <c r="M280" s="691" t="s">
        <v>7267</v>
      </c>
      <c r="N280" s="666">
        <v>1</v>
      </c>
      <c r="O280" s="666">
        <v>6</v>
      </c>
      <c r="P280" s="772" t="s">
        <v>7268</v>
      </c>
      <c r="Q280" s="666">
        <v>1</v>
      </c>
      <c r="R280" s="666">
        <v>12</v>
      </c>
    </row>
    <row r="281" spans="1:18" s="499" customFormat="1" ht="12.75" x14ac:dyDescent="0.2">
      <c r="A281" s="665" t="s">
        <v>6921</v>
      </c>
      <c r="B281" s="666" t="s">
        <v>6922</v>
      </c>
      <c r="C281" s="666" t="s">
        <v>6923</v>
      </c>
      <c r="D281" s="665" t="s">
        <v>6929</v>
      </c>
      <c r="E281" s="737" t="s">
        <v>7265</v>
      </c>
      <c r="F281" s="666">
        <v>41440333</v>
      </c>
      <c r="G281" s="667" t="s">
        <v>7358</v>
      </c>
      <c r="H281" s="668" t="s">
        <v>7243</v>
      </c>
      <c r="I281" s="667" t="s">
        <v>6928</v>
      </c>
      <c r="J281" s="668" t="s">
        <v>6929</v>
      </c>
      <c r="K281" s="666">
        <v>1</v>
      </c>
      <c r="L281" s="666">
        <v>12</v>
      </c>
      <c r="M281" s="691" t="s">
        <v>7267</v>
      </c>
      <c r="N281" s="666">
        <v>1</v>
      </c>
      <c r="O281" s="666">
        <v>6</v>
      </c>
      <c r="P281" s="772" t="s">
        <v>7268</v>
      </c>
      <c r="Q281" s="666">
        <v>1</v>
      </c>
      <c r="R281" s="666">
        <v>12</v>
      </c>
    </row>
    <row r="282" spans="1:18" s="499" customFormat="1" ht="12.75" x14ac:dyDescent="0.2">
      <c r="A282" s="665" t="s">
        <v>6921</v>
      </c>
      <c r="B282" s="666" t="s">
        <v>6969</v>
      </c>
      <c r="C282" s="666" t="s">
        <v>6923</v>
      </c>
      <c r="D282" s="665" t="s">
        <v>6929</v>
      </c>
      <c r="E282" s="737" t="s">
        <v>7265</v>
      </c>
      <c r="F282" s="666">
        <v>18081849</v>
      </c>
      <c r="G282" s="667" t="s">
        <v>7359</v>
      </c>
      <c r="H282" s="668" t="s">
        <v>6938</v>
      </c>
      <c r="I282" s="667" t="s">
        <v>6928</v>
      </c>
      <c r="J282" s="668" t="s">
        <v>6929</v>
      </c>
      <c r="K282" s="666">
        <v>1</v>
      </c>
      <c r="L282" s="666">
        <v>12</v>
      </c>
      <c r="M282" s="691" t="s">
        <v>7267</v>
      </c>
      <c r="N282" s="666">
        <v>1</v>
      </c>
      <c r="O282" s="666">
        <v>6</v>
      </c>
      <c r="P282" s="772" t="s">
        <v>7268</v>
      </c>
      <c r="Q282" s="666">
        <v>1</v>
      </c>
      <c r="R282" s="666">
        <v>12</v>
      </c>
    </row>
    <row r="283" spans="1:18" s="499" customFormat="1" ht="12.75" x14ac:dyDescent="0.2">
      <c r="A283" s="665" t="s">
        <v>6921</v>
      </c>
      <c r="B283" s="666" t="s">
        <v>6922</v>
      </c>
      <c r="C283" s="666" t="s">
        <v>6923</v>
      </c>
      <c r="D283" s="665" t="s">
        <v>6929</v>
      </c>
      <c r="E283" s="737" t="s">
        <v>7265</v>
      </c>
      <c r="F283" s="666">
        <v>41601750</v>
      </c>
      <c r="G283" s="667" t="s">
        <v>7360</v>
      </c>
      <c r="H283" s="668" t="s">
        <v>6971</v>
      </c>
      <c r="I283" s="667" t="s">
        <v>6928</v>
      </c>
      <c r="J283" s="668" t="s">
        <v>6929</v>
      </c>
      <c r="K283" s="666">
        <v>1</v>
      </c>
      <c r="L283" s="666">
        <v>12</v>
      </c>
      <c r="M283" s="691" t="s">
        <v>7267</v>
      </c>
      <c r="N283" s="666">
        <v>1</v>
      </c>
      <c r="O283" s="666">
        <v>6</v>
      </c>
      <c r="P283" s="772" t="s">
        <v>7268</v>
      </c>
      <c r="Q283" s="666">
        <v>1</v>
      </c>
      <c r="R283" s="666">
        <v>12</v>
      </c>
    </row>
    <row r="284" spans="1:18" s="499" customFormat="1" ht="12.75" x14ac:dyDescent="0.2">
      <c r="A284" s="665" t="s">
        <v>6921</v>
      </c>
      <c r="B284" s="666" t="s">
        <v>6922</v>
      </c>
      <c r="C284" s="666" t="s">
        <v>6923</v>
      </c>
      <c r="D284" s="665" t="s">
        <v>7361</v>
      </c>
      <c r="E284" s="737" t="s">
        <v>1742</v>
      </c>
      <c r="F284" s="666">
        <v>41398302</v>
      </c>
      <c r="G284" s="667" t="s">
        <v>7362</v>
      </c>
      <c r="H284" s="668" t="s">
        <v>6720</v>
      </c>
      <c r="I284" s="667" t="s">
        <v>6928</v>
      </c>
      <c r="J284" s="668" t="s">
        <v>6929</v>
      </c>
      <c r="K284" s="666">
        <v>1</v>
      </c>
      <c r="L284" s="666">
        <v>12</v>
      </c>
      <c r="M284" s="691" t="s">
        <v>4285</v>
      </c>
      <c r="N284" s="666">
        <v>1</v>
      </c>
      <c r="O284" s="666">
        <v>6</v>
      </c>
      <c r="P284" s="772" t="s">
        <v>7363</v>
      </c>
      <c r="Q284" s="666">
        <v>1</v>
      </c>
      <c r="R284" s="666">
        <v>12</v>
      </c>
    </row>
    <row r="285" spans="1:18" s="499" customFormat="1" ht="12.75" x14ac:dyDescent="0.2">
      <c r="A285" s="665" t="s">
        <v>6921</v>
      </c>
      <c r="B285" s="666" t="s">
        <v>6922</v>
      </c>
      <c r="C285" s="666" t="s">
        <v>6923</v>
      </c>
      <c r="D285" s="665" t="s">
        <v>7361</v>
      </c>
      <c r="E285" s="737" t="s">
        <v>1742</v>
      </c>
      <c r="F285" s="666">
        <v>42413743</v>
      </c>
      <c r="G285" s="667" t="s">
        <v>7364</v>
      </c>
      <c r="H285" s="668" t="s">
        <v>7365</v>
      </c>
      <c r="I285" s="667" t="s">
        <v>6928</v>
      </c>
      <c r="J285" s="668" t="s">
        <v>6929</v>
      </c>
      <c r="K285" s="666">
        <v>1</v>
      </c>
      <c r="L285" s="666">
        <v>12</v>
      </c>
      <c r="M285" s="691" t="s">
        <v>554</v>
      </c>
      <c r="N285" s="666">
        <v>1</v>
      </c>
      <c r="O285" s="666">
        <v>6</v>
      </c>
      <c r="P285" s="772" t="s">
        <v>554</v>
      </c>
      <c r="Q285" s="666">
        <v>1</v>
      </c>
      <c r="R285" s="666">
        <v>12</v>
      </c>
    </row>
    <row r="286" spans="1:18" s="549" customFormat="1" ht="12.75" x14ac:dyDescent="0.2">
      <c r="A286" s="665" t="s">
        <v>6921</v>
      </c>
      <c r="B286" s="666" t="s">
        <v>6922</v>
      </c>
      <c r="C286" s="666" t="s">
        <v>6923</v>
      </c>
      <c r="D286" s="665" t="s">
        <v>7361</v>
      </c>
      <c r="E286" s="737" t="s">
        <v>1742</v>
      </c>
      <c r="F286" s="666">
        <v>18091573</v>
      </c>
      <c r="G286" s="667" t="s">
        <v>7366</v>
      </c>
      <c r="H286" s="668" t="s">
        <v>6730</v>
      </c>
      <c r="I286" s="667" t="s">
        <v>6928</v>
      </c>
      <c r="J286" s="668" t="s">
        <v>6929</v>
      </c>
      <c r="K286" s="666">
        <v>1</v>
      </c>
      <c r="L286" s="666">
        <v>12</v>
      </c>
      <c r="M286" s="691" t="s">
        <v>4285</v>
      </c>
      <c r="N286" s="666">
        <v>1</v>
      </c>
      <c r="O286" s="666">
        <v>6</v>
      </c>
      <c r="P286" s="772" t="s">
        <v>7363</v>
      </c>
      <c r="Q286" s="666">
        <v>1</v>
      </c>
      <c r="R286" s="666">
        <v>12</v>
      </c>
    </row>
    <row r="287" spans="1:18" s="549" customFormat="1" ht="12.75" x14ac:dyDescent="0.2">
      <c r="A287" s="665" t="s">
        <v>6921</v>
      </c>
      <c r="B287" s="666" t="s">
        <v>6922</v>
      </c>
      <c r="C287" s="666" t="s">
        <v>6923</v>
      </c>
      <c r="D287" s="665" t="s">
        <v>7361</v>
      </c>
      <c r="E287" s="737" t="s">
        <v>5124</v>
      </c>
      <c r="F287" s="666">
        <v>41294322</v>
      </c>
      <c r="G287" s="667" t="s">
        <v>7367</v>
      </c>
      <c r="H287" s="668" t="s">
        <v>6927</v>
      </c>
      <c r="I287" s="667" t="s">
        <v>6928</v>
      </c>
      <c r="J287" s="668" t="s">
        <v>6929</v>
      </c>
      <c r="K287" s="666">
        <v>1</v>
      </c>
      <c r="L287" s="666">
        <v>12</v>
      </c>
      <c r="M287" s="691" t="s">
        <v>7368</v>
      </c>
      <c r="N287" s="666">
        <v>1</v>
      </c>
      <c r="O287" s="666">
        <v>6</v>
      </c>
      <c r="P287" s="772" t="s">
        <v>5120</v>
      </c>
      <c r="Q287" s="666">
        <v>1</v>
      </c>
      <c r="R287" s="666">
        <v>12</v>
      </c>
    </row>
    <row r="288" spans="1:18" s="499" customFormat="1" ht="12.75" x14ac:dyDescent="0.2">
      <c r="A288" s="665" t="s">
        <v>6921</v>
      </c>
      <c r="B288" s="666" t="s">
        <v>6922</v>
      </c>
      <c r="C288" s="666" t="s">
        <v>6923</v>
      </c>
      <c r="D288" s="665" t="s">
        <v>7361</v>
      </c>
      <c r="E288" s="737" t="s">
        <v>5124</v>
      </c>
      <c r="F288" s="666">
        <v>19098076</v>
      </c>
      <c r="G288" s="667" t="s">
        <v>7369</v>
      </c>
      <c r="H288" s="668" t="s">
        <v>7288</v>
      </c>
      <c r="I288" s="667" t="s">
        <v>6928</v>
      </c>
      <c r="J288" s="668" t="s">
        <v>6929</v>
      </c>
      <c r="K288" s="666">
        <v>1</v>
      </c>
      <c r="L288" s="666">
        <v>12</v>
      </c>
      <c r="M288" s="691" t="s">
        <v>7368</v>
      </c>
      <c r="N288" s="666">
        <v>1</v>
      </c>
      <c r="O288" s="666">
        <v>6</v>
      </c>
      <c r="P288" s="772" t="s">
        <v>5120</v>
      </c>
      <c r="Q288" s="666">
        <v>1</v>
      </c>
      <c r="R288" s="666">
        <v>12</v>
      </c>
    </row>
    <row r="289" spans="1:18" s="549" customFormat="1" ht="12.75" x14ac:dyDescent="0.2">
      <c r="A289" s="665" t="s">
        <v>6921</v>
      </c>
      <c r="B289" s="666" t="s">
        <v>6922</v>
      </c>
      <c r="C289" s="666" t="s">
        <v>6923</v>
      </c>
      <c r="D289" s="665" t="s">
        <v>7361</v>
      </c>
      <c r="E289" s="737" t="s">
        <v>5124</v>
      </c>
      <c r="F289" s="666">
        <v>40526278</v>
      </c>
      <c r="G289" s="667" t="s">
        <v>7370</v>
      </c>
      <c r="H289" s="668"/>
      <c r="I289" s="667" t="s">
        <v>6928</v>
      </c>
      <c r="J289" s="668" t="s">
        <v>6929</v>
      </c>
      <c r="K289" s="666">
        <v>1</v>
      </c>
      <c r="L289" s="666">
        <v>12</v>
      </c>
      <c r="M289" s="691" t="s">
        <v>7368</v>
      </c>
      <c r="N289" s="666">
        <v>1</v>
      </c>
      <c r="O289" s="666">
        <v>6</v>
      </c>
      <c r="P289" s="772" t="s">
        <v>5120</v>
      </c>
      <c r="Q289" s="666">
        <v>1</v>
      </c>
      <c r="R289" s="666">
        <v>12</v>
      </c>
    </row>
    <row r="290" spans="1:18" s="499" customFormat="1" ht="12.75" x14ac:dyDescent="0.2">
      <c r="A290" s="665" t="s">
        <v>6921</v>
      </c>
      <c r="B290" s="666" t="s">
        <v>6922</v>
      </c>
      <c r="C290" s="666" t="s">
        <v>6923</v>
      </c>
      <c r="D290" s="665" t="s">
        <v>7361</v>
      </c>
      <c r="E290" s="737" t="s">
        <v>5124</v>
      </c>
      <c r="F290" s="666">
        <v>17870870</v>
      </c>
      <c r="G290" s="667" t="s">
        <v>7371</v>
      </c>
      <c r="H290" s="668" t="s">
        <v>6938</v>
      </c>
      <c r="I290" s="667" t="s">
        <v>6928</v>
      </c>
      <c r="J290" s="668" t="s">
        <v>6929</v>
      </c>
      <c r="K290" s="666">
        <v>1</v>
      </c>
      <c r="L290" s="666">
        <v>12</v>
      </c>
      <c r="M290" s="691" t="s">
        <v>7368</v>
      </c>
      <c r="N290" s="666">
        <v>1</v>
      </c>
      <c r="O290" s="666">
        <v>6</v>
      </c>
      <c r="P290" s="772" t="s">
        <v>5120</v>
      </c>
      <c r="Q290" s="666">
        <v>1</v>
      </c>
      <c r="R290" s="666">
        <v>12</v>
      </c>
    </row>
    <row r="291" spans="1:18" s="499" customFormat="1" ht="12.75" x14ac:dyDescent="0.2">
      <c r="A291" s="665" t="s">
        <v>6921</v>
      </c>
      <c r="B291" s="666" t="s">
        <v>6922</v>
      </c>
      <c r="C291" s="666" t="s">
        <v>6923</v>
      </c>
      <c r="D291" s="665" t="s">
        <v>7361</v>
      </c>
      <c r="E291" s="737" t="s">
        <v>5124</v>
      </c>
      <c r="F291" s="666">
        <v>45280486</v>
      </c>
      <c r="G291" s="667" t="s">
        <v>7372</v>
      </c>
      <c r="H291" s="668" t="s">
        <v>7373</v>
      </c>
      <c r="I291" s="667" t="s">
        <v>7192</v>
      </c>
      <c r="J291" s="668" t="s">
        <v>7192</v>
      </c>
      <c r="K291" s="666">
        <v>1</v>
      </c>
      <c r="L291" s="666">
        <v>12</v>
      </c>
      <c r="M291" s="691" t="s">
        <v>7368</v>
      </c>
      <c r="N291" s="666">
        <v>1</v>
      </c>
      <c r="O291" s="666">
        <v>6</v>
      </c>
      <c r="P291" s="772" t="s">
        <v>5120</v>
      </c>
      <c r="Q291" s="666">
        <v>1</v>
      </c>
      <c r="R291" s="666">
        <v>12</v>
      </c>
    </row>
    <row r="292" spans="1:18" s="499" customFormat="1" ht="12.75" x14ac:dyDescent="0.2">
      <c r="A292" s="665" t="s">
        <v>6921</v>
      </c>
      <c r="B292" s="666" t="s">
        <v>6922</v>
      </c>
      <c r="C292" s="666" t="s">
        <v>6923</v>
      </c>
      <c r="D292" s="665" t="s">
        <v>7361</v>
      </c>
      <c r="E292" s="737" t="s">
        <v>5124</v>
      </c>
      <c r="F292" s="666">
        <v>17903358</v>
      </c>
      <c r="G292" s="667" t="s">
        <v>7374</v>
      </c>
      <c r="H292" s="668"/>
      <c r="I292" s="667" t="s">
        <v>7192</v>
      </c>
      <c r="J292" s="668" t="s">
        <v>7192</v>
      </c>
      <c r="K292" s="666">
        <v>1</v>
      </c>
      <c r="L292" s="666">
        <v>12</v>
      </c>
      <c r="M292" s="691" t="s">
        <v>7368</v>
      </c>
      <c r="N292" s="666">
        <v>1</v>
      </c>
      <c r="O292" s="666">
        <v>6</v>
      </c>
      <c r="P292" s="772" t="s">
        <v>5120</v>
      </c>
      <c r="Q292" s="666">
        <v>1</v>
      </c>
      <c r="R292" s="666">
        <v>12</v>
      </c>
    </row>
    <row r="293" spans="1:18" s="499" customFormat="1" ht="12.75" x14ac:dyDescent="0.2">
      <c r="A293" s="665" t="s">
        <v>6921</v>
      </c>
      <c r="B293" s="666" t="s">
        <v>6922</v>
      </c>
      <c r="C293" s="666" t="s">
        <v>6923</v>
      </c>
      <c r="D293" s="665" t="s">
        <v>7361</v>
      </c>
      <c r="E293" s="737" t="s">
        <v>5124</v>
      </c>
      <c r="F293" s="666">
        <v>17522039</v>
      </c>
      <c r="G293" s="667" t="s">
        <v>7375</v>
      </c>
      <c r="H293" s="668" t="s">
        <v>7376</v>
      </c>
      <c r="I293" s="667" t="s">
        <v>6928</v>
      </c>
      <c r="J293" s="668" t="s">
        <v>6929</v>
      </c>
      <c r="K293" s="666">
        <v>1</v>
      </c>
      <c r="L293" s="666">
        <v>12</v>
      </c>
      <c r="M293" s="691" t="s">
        <v>7368</v>
      </c>
      <c r="N293" s="666">
        <v>1</v>
      </c>
      <c r="O293" s="666">
        <v>6</v>
      </c>
      <c r="P293" s="772" t="s">
        <v>5120</v>
      </c>
      <c r="Q293" s="666">
        <v>1</v>
      </c>
      <c r="R293" s="666">
        <v>12</v>
      </c>
    </row>
    <row r="294" spans="1:18" s="499" customFormat="1" ht="12.75" x14ac:dyDescent="0.2">
      <c r="A294" s="665" t="s">
        <v>6921</v>
      </c>
      <c r="B294" s="666" t="s">
        <v>6922</v>
      </c>
      <c r="C294" s="666" t="s">
        <v>6923</v>
      </c>
      <c r="D294" s="665" t="s">
        <v>7361</v>
      </c>
      <c r="E294" s="737" t="s">
        <v>5124</v>
      </c>
      <c r="F294" s="666">
        <v>18182763</v>
      </c>
      <c r="G294" s="667" t="s">
        <v>7377</v>
      </c>
      <c r="H294" s="668"/>
      <c r="I294" s="667" t="s">
        <v>6928</v>
      </c>
      <c r="J294" s="668" t="s">
        <v>6929</v>
      </c>
      <c r="K294" s="666">
        <v>1</v>
      </c>
      <c r="L294" s="666">
        <v>12</v>
      </c>
      <c r="M294" s="691" t="s">
        <v>7368</v>
      </c>
      <c r="N294" s="666">
        <v>1</v>
      </c>
      <c r="O294" s="666">
        <v>6</v>
      </c>
      <c r="P294" s="772" t="s">
        <v>5120</v>
      </c>
      <c r="Q294" s="666">
        <v>1</v>
      </c>
      <c r="R294" s="666">
        <v>12</v>
      </c>
    </row>
    <row r="295" spans="1:18" s="499" customFormat="1" ht="12.75" x14ac:dyDescent="0.2">
      <c r="A295" s="665" t="s">
        <v>6921</v>
      </c>
      <c r="B295" s="666" t="s">
        <v>6969</v>
      </c>
      <c r="C295" s="666" t="s">
        <v>6923</v>
      </c>
      <c r="D295" s="665" t="s">
        <v>7361</v>
      </c>
      <c r="E295" s="737" t="s">
        <v>5124</v>
      </c>
      <c r="F295" s="666">
        <v>42023560</v>
      </c>
      <c r="G295" s="667" t="s">
        <v>7378</v>
      </c>
      <c r="H295" s="668" t="s">
        <v>6730</v>
      </c>
      <c r="I295" s="667" t="s">
        <v>6928</v>
      </c>
      <c r="J295" s="668" t="s">
        <v>6929</v>
      </c>
      <c r="K295" s="666">
        <v>1</v>
      </c>
      <c r="L295" s="666">
        <v>12</v>
      </c>
      <c r="M295" s="691" t="s">
        <v>7368</v>
      </c>
      <c r="N295" s="666">
        <v>1</v>
      </c>
      <c r="O295" s="666">
        <v>6</v>
      </c>
      <c r="P295" s="772" t="s">
        <v>5120</v>
      </c>
      <c r="Q295" s="666">
        <v>1</v>
      </c>
      <c r="R295" s="666">
        <v>12</v>
      </c>
    </row>
    <row r="296" spans="1:18" s="499" customFormat="1" ht="12.75" x14ac:dyDescent="0.2">
      <c r="A296" s="665" t="s">
        <v>6921</v>
      </c>
      <c r="B296" s="666" t="s">
        <v>6922</v>
      </c>
      <c r="C296" s="666" t="s">
        <v>6923</v>
      </c>
      <c r="D296" s="665" t="s">
        <v>7361</v>
      </c>
      <c r="E296" s="737" t="s">
        <v>5124</v>
      </c>
      <c r="F296" s="666">
        <v>45334425</v>
      </c>
      <c r="G296" s="667" t="s">
        <v>7379</v>
      </c>
      <c r="H296" s="668"/>
      <c r="I296" s="667" t="s">
        <v>6928</v>
      </c>
      <c r="J296" s="668" t="s">
        <v>6929</v>
      </c>
      <c r="K296" s="666">
        <v>1</v>
      </c>
      <c r="L296" s="666">
        <v>12</v>
      </c>
      <c r="M296" s="691" t="s">
        <v>7368</v>
      </c>
      <c r="N296" s="666">
        <v>1</v>
      </c>
      <c r="O296" s="666">
        <v>6</v>
      </c>
      <c r="P296" s="772" t="s">
        <v>7380</v>
      </c>
      <c r="Q296" s="666">
        <v>1</v>
      </c>
      <c r="R296" s="666">
        <v>12</v>
      </c>
    </row>
    <row r="297" spans="1:18" s="499" customFormat="1" ht="12.75" x14ac:dyDescent="0.2">
      <c r="A297" s="665" t="s">
        <v>6921</v>
      </c>
      <c r="B297" s="666" t="s">
        <v>6922</v>
      </c>
      <c r="C297" s="666" t="s">
        <v>6923</v>
      </c>
      <c r="D297" s="665" t="s">
        <v>7361</v>
      </c>
      <c r="E297" s="737" t="s">
        <v>5124</v>
      </c>
      <c r="F297" s="666">
        <v>41925128</v>
      </c>
      <c r="G297" s="667" t="s">
        <v>7381</v>
      </c>
      <c r="H297" s="668"/>
      <c r="I297" s="667" t="s">
        <v>7192</v>
      </c>
      <c r="J297" s="668" t="s">
        <v>7192</v>
      </c>
      <c r="K297" s="666">
        <v>1</v>
      </c>
      <c r="L297" s="666">
        <v>12</v>
      </c>
      <c r="M297" s="691" t="s">
        <v>7368</v>
      </c>
      <c r="N297" s="666">
        <v>1</v>
      </c>
      <c r="O297" s="666">
        <v>6</v>
      </c>
      <c r="P297" s="772" t="s">
        <v>5120</v>
      </c>
      <c r="Q297" s="666">
        <v>1</v>
      </c>
      <c r="R297" s="666">
        <v>12</v>
      </c>
    </row>
    <row r="298" spans="1:18" s="499" customFormat="1" ht="12.75" x14ac:dyDescent="0.2">
      <c r="A298" s="665" t="s">
        <v>6921</v>
      </c>
      <c r="B298" s="666" t="s">
        <v>6922</v>
      </c>
      <c r="C298" s="666" t="s">
        <v>6923</v>
      </c>
      <c r="D298" s="665" t="s">
        <v>7361</v>
      </c>
      <c r="E298" s="737" t="s">
        <v>5124</v>
      </c>
      <c r="F298" s="666">
        <v>70132510</v>
      </c>
      <c r="G298" s="667" t="s">
        <v>7382</v>
      </c>
      <c r="H298" s="668" t="s">
        <v>7383</v>
      </c>
      <c r="I298" s="667" t="s">
        <v>6928</v>
      </c>
      <c r="J298" s="668" t="s">
        <v>6929</v>
      </c>
      <c r="K298" s="666">
        <v>1</v>
      </c>
      <c r="L298" s="666">
        <v>12</v>
      </c>
      <c r="M298" s="691" t="s">
        <v>7368</v>
      </c>
      <c r="N298" s="666">
        <v>1</v>
      </c>
      <c r="O298" s="666">
        <v>6</v>
      </c>
      <c r="P298" s="772" t="s">
        <v>5120</v>
      </c>
      <c r="Q298" s="666">
        <v>1</v>
      </c>
      <c r="R298" s="666">
        <v>12</v>
      </c>
    </row>
    <row r="299" spans="1:18" s="499" customFormat="1" ht="12.75" x14ac:dyDescent="0.2">
      <c r="A299" s="665" t="s">
        <v>6921</v>
      </c>
      <c r="B299" s="666" t="s">
        <v>6922</v>
      </c>
      <c r="C299" s="666" t="s">
        <v>6923</v>
      </c>
      <c r="D299" s="665" t="s">
        <v>7361</v>
      </c>
      <c r="E299" s="737" t="s">
        <v>5124</v>
      </c>
      <c r="F299" s="666">
        <v>41639793</v>
      </c>
      <c r="G299" s="667" t="s">
        <v>7384</v>
      </c>
      <c r="H299" s="668" t="s">
        <v>7385</v>
      </c>
      <c r="I299" s="667" t="s">
        <v>6928</v>
      </c>
      <c r="J299" s="668" t="s">
        <v>6929</v>
      </c>
      <c r="K299" s="666">
        <v>1</v>
      </c>
      <c r="L299" s="666">
        <v>12</v>
      </c>
      <c r="M299" s="691" t="s">
        <v>7368</v>
      </c>
      <c r="N299" s="666">
        <v>1</v>
      </c>
      <c r="O299" s="666">
        <v>6</v>
      </c>
      <c r="P299" s="772" t="s">
        <v>5120</v>
      </c>
      <c r="Q299" s="666">
        <v>1</v>
      </c>
      <c r="R299" s="666">
        <v>12</v>
      </c>
    </row>
    <row r="300" spans="1:18" s="499" customFormat="1" ht="12.75" x14ac:dyDescent="0.2">
      <c r="A300" s="665" t="s">
        <v>6921</v>
      </c>
      <c r="B300" s="666" t="s">
        <v>6922</v>
      </c>
      <c r="C300" s="666" t="s">
        <v>6923</v>
      </c>
      <c r="D300" s="665" t="s">
        <v>7361</v>
      </c>
      <c r="E300" s="737" t="s">
        <v>5124</v>
      </c>
      <c r="F300" s="666">
        <v>80203280</v>
      </c>
      <c r="G300" s="667" t="s">
        <v>7386</v>
      </c>
      <c r="H300" s="668" t="s">
        <v>7087</v>
      </c>
      <c r="I300" s="667" t="s">
        <v>6928</v>
      </c>
      <c r="J300" s="668" t="s">
        <v>6929</v>
      </c>
      <c r="K300" s="666">
        <v>1</v>
      </c>
      <c r="L300" s="666">
        <v>12</v>
      </c>
      <c r="M300" s="691" t="s">
        <v>7368</v>
      </c>
      <c r="N300" s="666">
        <v>1</v>
      </c>
      <c r="O300" s="666">
        <v>6</v>
      </c>
      <c r="P300" s="772" t="s">
        <v>5120</v>
      </c>
      <c r="Q300" s="666">
        <v>1</v>
      </c>
      <c r="R300" s="666">
        <v>12</v>
      </c>
    </row>
    <row r="301" spans="1:18" s="499" customFormat="1" ht="12.75" x14ac:dyDescent="0.2">
      <c r="A301" s="665" t="s">
        <v>6921</v>
      </c>
      <c r="B301" s="666" t="s">
        <v>6922</v>
      </c>
      <c r="C301" s="666" t="s">
        <v>6923</v>
      </c>
      <c r="D301" s="665" t="s">
        <v>7361</v>
      </c>
      <c r="E301" s="737" t="s">
        <v>6455</v>
      </c>
      <c r="F301" s="666">
        <v>19405607</v>
      </c>
      <c r="G301" s="667" t="s">
        <v>7387</v>
      </c>
      <c r="H301" s="668" t="s">
        <v>7373</v>
      </c>
      <c r="I301" s="667" t="s">
        <v>6928</v>
      </c>
      <c r="J301" s="668" t="s">
        <v>6929</v>
      </c>
      <c r="K301" s="666">
        <v>1</v>
      </c>
      <c r="L301" s="666">
        <v>12</v>
      </c>
      <c r="M301" s="691" t="s">
        <v>7388</v>
      </c>
      <c r="N301" s="666">
        <v>1</v>
      </c>
      <c r="O301" s="666">
        <v>6</v>
      </c>
      <c r="P301" s="772" t="s">
        <v>6994</v>
      </c>
      <c r="Q301" s="666">
        <v>1</v>
      </c>
      <c r="R301" s="666">
        <v>12</v>
      </c>
    </row>
    <row r="302" spans="1:18" s="549" customFormat="1" ht="12.75" x14ac:dyDescent="0.2">
      <c r="A302" s="665" t="s">
        <v>6921</v>
      </c>
      <c r="B302" s="666" t="s">
        <v>6922</v>
      </c>
      <c r="C302" s="666" t="s">
        <v>6923</v>
      </c>
      <c r="D302" s="665" t="s">
        <v>7361</v>
      </c>
      <c r="E302" s="737" t="s">
        <v>6455</v>
      </c>
      <c r="F302" s="666">
        <v>70893421</v>
      </c>
      <c r="G302" s="667" t="s">
        <v>7389</v>
      </c>
      <c r="H302" s="668" t="s">
        <v>7390</v>
      </c>
      <c r="I302" s="667" t="s">
        <v>6928</v>
      </c>
      <c r="J302" s="668" t="s">
        <v>7187</v>
      </c>
      <c r="K302" s="666">
        <v>1</v>
      </c>
      <c r="L302" s="666">
        <v>12</v>
      </c>
      <c r="M302" s="691" t="s">
        <v>7388</v>
      </c>
      <c r="N302" s="666">
        <v>1</v>
      </c>
      <c r="O302" s="666">
        <v>6</v>
      </c>
      <c r="P302" s="772" t="s">
        <v>6994</v>
      </c>
      <c r="Q302" s="666">
        <v>1</v>
      </c>
      <c r="R302" s="666">
        <v>12</v>
      </c>
    </row>
    <row r="303" spans="1:18" s="499" customFormat="1" ht="12.75" x14ac:dyDescent="0.2">
      <c r="A303" s="665" t="s">
        <v>6921</v>
      </c>
      <c r="B303" s="666" t="s">
        <v>6922</v>
      </c>
      <c r="C303" s="666" t="s">
        <v>6923</v>
      </c>
      <c r="D303" s="665" t="s">
        <v>7361</v>
      </c>
      <c r="E303" s="737" t="s">
        <v>6455</v>
      </c>
      <c r="F303" s="666">
        <v>44167954</v>
      </c>
      <c r="G303" s="667" t="s">
        <v>7391</v>
      </c>
      <c r="H303" s="668"/>
      <c r="I303" s="667" t="s">
        <v>7192</v>
      </c>
      <c r="J303" s="668" t="s">
        <v>7192</v>
      </c>
      <c r="K303" s="666">
        <v>1</v>
      </c>
      <c r="L303" s="666">
        <v>12</v>
      </c>
      <c r="M303" s="691" t="s">
        <v>7388</v>
      </c>
      <c r="N303" s="666">
        <v>1</v>
      </c>
      <c r="O303" s="666">
        <v>6</v>
      </c>
      <c r="P303" s="772" t="s">
        <v>6994</v>
      </c>
      <c r="Q303" s="666">
        <v>1</v>
      </c>
      <c r="R303" s="666">
        <v>12</v>
      </c>
    </row>
    <row r="304" spans="1:18" s="499" customFormat="1" ht="12.75" x14ac:dyDescent="0.2">
      <c r="A304" s="665" t="s">
        <v>6921</v>
      </c>
      <c r="B304" s="666" t="s">
        <v>6922</v>
      </c>
      <c r="C304" s="666" t="s">
        <v>6923</v>
      </c>
      <c r="D304" s="665" t="s">
        <v>7361</v>
      </c>
      <c r="E304" s="737" t="s">
        <v>6455</v>
      </c>
      <c r="F304" s="666">
        <v>18153035</v>
      </c>
      <c r="G304" s="667" t="s">
        <v>7392</v>
      </c>
      <c r="H304" s="668" t="s">
        <v>7186</v>
      </c>
      <c r="I304" s="667" t="s">
        <v>6928</v>
      </c>
      <c r="J304" s="668" t="s">
        <v>7187</v>
      </c>
      <c r="K304" s="666">
        <v>1</v>
      </c>
      <c r="L304" s="666">
        <v>12</v>
      </c>
      <c r="M304" s="691" t="s">
        <v>7388</v>
      </c>
      <c r="N304" s="666">
        <v>1</v>
      </c>
      <c r="O304" s="666">
        <v>6</v>
      </c>
      <c r="P304" s="772" t="s">
        <v>6994</v>
      </c>
      <c r="Q304" s="666">
        <v>1</v>
      </c>
      <c r="R304" s="666">
        <v>12</v>
      </c>
    </row>
    <row r="305" spans="1:18" s="499" customFormat="1" ht="12.75" x14ac:dyDescent="0.2">
      <c r="A305" s="665" t="s">
        <v>6921</v>
      </c>
      <c r="B305" s="666" t="s">
        <v>6922</v>
      </c>
      <c r="C305" s="666" t="s">
        <v>6923</v>
      </c>
      <c r="D305" s="665" t="s">
        <v>7361</v>
      </c>
      <c r="E305" s="737" t="s">
        <v>6455</v>
      </c>
      <c r="F305" s="666">
        <v>17919784</v>
      </c>
      <c r="G305" s="667" t="s">
        <v>7393</v>
      </c>
      <c r="H305" s="668"/>
      <c r="I305" s="667" t="s">
        <v>6928</v>
      </c>
      <c r="J305" s="668" t="s">
        <v>7187</v>
      </c>
      <c r="K305" s="666">
        <v>1</v>
      </c>
      <c r="L305" s="666">
        <v>12</v>
      </c>
      <c r="M305" s="691" t="s">
        <v>7388</v>
      </c>
      <c r="N305" s="666">
        <v>1</v>
      </c>
      <c r="O305" s="666">
        <v>6</v>
      </c>
      <c r="P305" s="772" t="s">
        <v>6994</v>
      </c>
      <c r="Q305" s="666">
        <v>1</v>
      </c>
      <c r="R305" s="666">
        <v>12</v>
      </c>
    </row>
    <row r="306" spans="1:18" s="549" customFormat="1" ht="12.75" x14ac:dyDescent="0.2">
      <c r="A306" s="665" t="s">
        <v>6921</v>
      </c>
      <c r="B306" s="666" t="s">
        <v>6922</v>
      </c>
      <c r="C306" s="666" t="s">
        <v>6923</v>
      </c>
      <c r="D306" s="665" t="s">
        <v>7361</v>
      </c>
      <c r="E306" s="737" t="s">
        <v>6455</v>
      </c>
      <c r="F306" s="666">
        <v>6431444</v>
      </c>
      <c r="G306" s="667" t="s">
        <v>7394</v>
      </c>
      <c r="H306" s="668" t="s">
        <v>7390</v>
      </c>
      <c r="I306" s="667" t="s">
        <v>6928</v>
      </c>
      <c r="J306" s="668" t="s">
        <v>7187</v>
      </c>
      <c r="K306" s="666">
        <v>1</v>
      </c>
      <c r="L306" s="666">
        <v>12</v>
      </c>
      <c r="M306" s="691" t="s">
        <v>7388</v>
      </c>
      <c r="N306" s="666">
        <v>1</v>
      </c>
      <c r="O306" s="666">
        <v>6</v>
      </c>
      <c r="P306" s="772" t="s">
        <v>6994</v>
      </c>
      <c r="Q306" s="666">
        <v>1</v>
      </c>
      <c r="R306" s="666">
        <v>12</v>
      </c>
    </row>
    <row r="307" spans="1:18" s="499" customFormat="1" ht="12.75" x14ac:dyDescent="0.2">
      <c r="A307" s="665" t="s">
        <v>6921</v>
      </c>
      <c r="B307" s="666" t="s">
        <v>6922</v>
      </c>
      <c r="C307" s="666" t="s">
        <v>6923</v>
      </c>
      <c r="D307" s="665" t="s">
        <v>7361</v>
      </c>
      <c r="E307" s="737" t="s">
        <v>6455</v>
      </c>
      <c r="F307" s="666">
        <v>17915540</v>
      </c>
      <c r="G307" s="667" t="s">
        <v>7395</v>
      </c>
      <c r="H307" s="668" t="s">
        <v>7390</v>
      </c>
      <c r="I307" s="667" t="s">
        <v>6928</v>
      </c>
      <c r="J307" s="668" t="s">
        <v>7187</v>
      </c>
      <c r="K307" s="666">
        <v>1</v>
      </c>
      <c r="L307" s="666">
        <v>12</v>
      </c>
      <c r="M307" s="691" t="s">
        <v>7388</v>
      </c>
      <c r="N307" s="666">
        <v>1</v>
      </c>
      <c r="O307" s="666">
        <v>6</v>
      </c>
      <c r="P307" s="772" t="s">
        <v>6994</v>
      </c>
      <c r="Q307" s="666">
        <v>1</v>
      </c>
      <c r="R307" s="666">
        <v>12</v>
      </c>
    </row>
    <row r="308" spans="1:18" s="499" customFormat="1" ht="12.75" x14ac:dyDescent="0.2">
      <c r="A308" s="665" t="s">
        <v>6921</v>
      </c>
      <c r="B308" s="666" t="s">
        <v>6922</v>
      </c>
      <c r="C308" s="666" t="s">
        <v>6923</v>
      </c>
      <c r="D308" s="665" t="s">
        <v>7361</v>
      </c>
      <c r="E308" s="737" t="s">
        <v>6455</v>
      </c>
      <c r="F308" s="666">
        <v>18023096</v>
      </c>
      <c r="G308" s="667" t="s">
        <v>7396</v>
      </c>
      <c r="H308" s="668"/>
      <c r="I308" s="667" t="s">
        <v>7192</v>
      </c>
      <c r="J308" s="668" t="s">
        <v>7192</v>
      </c>
      <c r="K308" s="666">
        <v>1</v>
      </c>
      <c r="L308" s="666">
        <v>12</v>
      </c>
      <c r="M308" s="691" t="s">
        <v>7388</v>
      </c>
      <c r="N308" s="666">
        <v>1</v>
      </c>
      <c r="O308" s="666">
        <v>6</v>
      </c>
      <c r="P308" s="772" t="s">
        <v>6994</v>
      </c>
      <c r="Q308" s="666">
        <v>1</v>
      </c>
      <c r="R308" s="666">
        <v>12</v>
      </c>
    </row>
    <row r="309" spans="1:18" s="499" customFormat="1" ht="12.75" x14ac:dyDescent="0.2">
      <c r="A309" s="665" t="s">
        <v>6921</v>
      </c>
      <c r="B309" s="666" t="s">
        <v>6922</v>
      </c>
      <c r="C309" s="666" t="s">
        <v>6923</v>
      </c>
      <c r="D309" s="665" t="s">
        <v>7361</v>
      </c>
      <c r="E309" s="737" t="s">
        <v>6455</v>
      </c>
      <c r="F309" s="666">
        <v>46416748</v>
      </c>
      <c r="G309" s="667" t="s">
        <v>7397</v>
      </c>
      <c r="H309" s="668"/>
      <c r="I309" s="667" t="s">
        <v>7192</v>
      </c>
      <c r="J309" s="668" t="s">
        <v>7192</v>
      </c>
      <c r="K309" s="666">
        <v>1</v>
      </c>
      <c r="L309" s="666">
        <v>12</v>
      </c>
      <c r="M309" s="691" t="s">
        <v>7388</v>
      </c>
      <c r="N309" s="666">
        <v>1</v>
      </c>
      <c r="O309" s="666">
        <v>6</v>
      </c>
      <c r="P309" s="772" t="s">
        <v>6994</v>
      </c>
      <c r="Q309" s="666">
        <v>1</v>
      </c>
      <c r="R309" s="666">
        <v>12</v>
      </c>
    </row>
    <row r="310" spans="1:18" s="499" customFormat="1" ht="12.75" x14ac:dyDescent="0.2">
      <c r="A310" s="665" t="s">
        <v>6921</v>
      </c>
      <c r="B310" s="666" t="s">
        <v>6922</v>
      </c>
      <c r="C310" s="666" t="s">
        <v>6923</v>
      </c>
      <c r="D310" s="665" t="s">
        <v>7361</v>
      </c>
      <c r="E310" s="737" t="s">
        <v>6455</v>
      </c>
      <c r="F310" s="666">
        <v>18071277</v>
      </c>
      <c r="G310" s="667" t="s">
        <v>7398</v>
      </c>
      <c r="H310" s="668" t="s">
        <v>7399</v>
      </c>
      <c r="I310" s="667" t="s">
        <v>6928</v>
      </c>
      <c r="J310" s="668" t="s">
        <v>6929</v>
      </c>
      <c r="K310" s="666">
        <v>1</v>
      </c>
      <c r="L310" s="666">
        <v>12</v>
      </c>
      <c r="M310" s="691" t="s">
        <v>7388</v>
      </c>
      <c r="N310" s="666">
        <v>1</v>
      </c>
      <c r="O310" s="666">
        <v>6</v>
      </c>
      <c r="P310" s="772" t="s">
        <v>6994</v>
      </c>
      <c r="Q310" s="666">
        <v>1</v>
      </c>
      <c r="R310" s="666">
        <v>12</v>
      </c>
    </row>
    <row r="311" spans="1:18" s="499" customFormat="1" ht="12.75" x14ac:dyDescent="0.2">
      <c r="A311" s="665" t="s">
        <v>6921</v>
      </c>
      <c r="B311" s="666" t="s">
        <v>6922</v>
      </c>
      <c r="C311" s="666" t="s">
        <v>6923</v>
      </c>
      <c r="D311" s="665" t="s">
        <v>7361</v>
      </c>
      <c r="E311" s="737" t="s">
        <v>6455</v>
      </c>
      <c r="F311" s="666">
        <v>72155034</v>
      </c>
      <c r="G311" s="667" t="s">
        <v>7400</v>
      </c>
      <c r="H311" s="668" t="s">
        <v>7373</v>
      </c>
      <c r="I311" s="667" t="s">
        <v>6928</v>
      </c>
      <c r="J311" s="668" t="s">
        <v>6929</v>
      </c>
      <c r="K311" s="666">
        <v>1</v>
      </c>
      <c r="L311" s="666">
        <v>12</v>
      </c>
      <c r="M311" s="691" t="s">
        <v>7388</v>
      </c>
      <c r="N311" s="666">
        <v>1</v>
      </c>
      <c r="O311" s="666">
        <v>6</v>
      </c>
      <c r="P311" s="772" t="s">
        <v>6994</v>
      </c>
      <c r="Q311" s="666">
        <v>1</v>
      </c>
      <c r="R311" s="666">
        <v>12</v>
      </c>
    </row>
    <row r="312" spans="1:18" s="499" customFormat="1" ht="12.75" x14ac:dyDescent="0.2">
      <c r="A312" s="665" t="s">
        <v>6921</v>
      </c>
      <c r="B312" s="666" t="s">
        <v>6922</v>
      </c>
      <c r="C312" s="666" t="s">
        <v>6923</v>
      </c>
      <c r="D312" s="665" t="s">
        <v>7361</v>
      </c>
      <c r="E312" s="737" t="s">
        <v>6455</v>
      </c>
      <c r="F312" s="666">
        <v>45734444</v>
      </c>
      <c r="G312" s="667" t="s">
        <v>7401</v>
      </c>
      <c r="H312" s="668" t="s">
        <v>7226</v>
      </c>
      <c r="I312" s="667" t="s">
        <v>6928</v>
      </c>
      <c r="J312" s="668" t="s">
        <v>6929</v>
      </c>
      <c r="K312" s="666">
        <v>1</v>
      </c>
      <c r="L312" s="666">
        <v>2</v>
      </c>
      <c r="M312" s="691" t="s">
        <v>7402</v>
      </c>
      <c r="N312" s="666"/>
      <c r="O312" s="666"/>
      <c r="P312" s="772" t="s">
        <v>554</v>
      </c>
      <c r="Q312" s="666"/>
      <c r="R312" s="666"/>
    </row>
    <row r="313" spans="1:18" s="499" customFormat="1" ht="12.75" x14ac:dyDescent="0.2">
      <c r="A313" s="665" t="s">
        <v>6921</v>
      </c>
      <c r="B313" s="666" t="s">
        <v>6922</v>
      </c>
      <c r="C313" s="666" t="s">
        <v>6923</v>
      </c>
      <c r="D313" s="665" t="s">
        <v>7361</v>
      </c>
      <c r="E313" s="737" t="s">
        <v>6455</v>
      </c>
      <c r="F313" s="666">
        <v>41854103</v>
      </c>
      <c r="G313" s="667" t="s">
        <v>7403</v>
      </c>
      <c r="H313" s="668" t="s">
        <v>7373</v>
      </c>
      <c r="I313" s="667" t="s">
        <v>6928</v>
      </c>
      <c r="J313" s="668" t="s">
        <v>6929</v>
      </c>
      <c r="K313" s="666">
        <v>1</v>
      </c>
      <c r="L313" s="666">
        <v>12</v>
      </c>
      <c r="M313" s="691" t="s">
        <v>7388</v>
      </c>
      <c r="N313" s="666">
        <v>1</v>
      </c>
      <c r="O313" s="666">
        <v>6</v>
      </c>
      <c r="P313" s="772" t="s">
        <v>6994</v>
      </c>
      <c r="Q313" s="666">
        <v>1</v>
      </c>
      <c r="R313" s="666">
        <v>12</v>
      </c>
    </row>
    <row r="314" spans="1:18" s="499" customFormat="1" ht="12.75" x14ac:dyDescent="0.2">
      <c r="A314" s="665" t="s">
        <v>6921</v>
      </c>
      <c r="B314" s="666" t="s">
        <v>6922</v>
      </c>
      <c r="C314" s="666" t="s">
        <v>6923</v>
      </c>
      <c r="D314" s="665" t="s">
        <v>7361</v>
      </c>
      <c r="E314" s="737" t="s">
        <v>6455</v>
      </c>
      <c r="F314" s="666">
        <v>70369715</v>
      </c>
      <c r="G314" s="667" t="s">
        <v>7404</v>
      </c>
      <c r="H314" s="668" t="s">
        <v>7087</v>
      </c>
      <c r="I314" s="667" t="s">
        <v>6928</v>
      </c>
      <c r="J314" s="668" t="s">
        <v>6929</v>
      </c>
      <c r="K314" s="666">
        <v>1</v>
      </c>
      <c r="L314" s="666">
        <v>8</v>
      </c>
      <c r="M314" s="691" t="s">
        <v>7405</v>
      </c>
      <c r="N314" s="666"/>
      <c r="O314" s="666"/>
      <c r="P314" s="772" t="s">
        <v>554</v>
      </c>
      <c r="Q314" s="666"/>
      <c r="R314" s="666"/>
    </row>
    <row r="315" spans="1:18" s="499" customFormat="1" ht="12.75" x14ac:dyDescent="0.2">
      <c r="A315" s="665" t="s">
        <v>6921</v>
      </c>
      <c r="B315" s="666" t="s">
        <v>6922</v>
      </c>
      <c r="C315" s="666" t="s">
        <v>6923</v>
      </c>
      <c r="D315" s="665" t="s">
        <v>7361</v>
      </c>
      <c r="E315" s="737" t="s">
        <v>6455</v>
      </c>
      <c r="F315" s="666">
        <v>40465825</v>
      </c>
      <c r="G315" s="667" t="s">
        <v>7406</v>
      </c>
      <c r="H315" s="668" t="s">
        <v>7186</v>
      </c>
      <c r="I315" s="667" t="s">
        <v>6928</v>
      </c>
      <c r="J315" s="668" t="s">
        <v>7187</v>
      </c>
      <c r="K315" s="666">
        <v>1</v>
      </c>
      <c r="L315" s="666">
        <v>12</v>
      </c>
      <c r="M315" s="691" t="s">
        <v>7388</v>
      </c>
      <c r="N315" s="666">
        <v>1</v>
      </c>
      <c r="O315" s="666">
        <v>6</v>
      </c>
      <c r="P315" s="772" t="s">
        <v>6994</v>
      </c>
      <c r="Q315" s="666">
        <v>1</v>
      </c>
      <c r="R315" s="666">
        <v>12</v>
      </c>
    </row>
    <row r="316" spans="1:18" s="499" customFormat="1" ht="12.75" x14ac:dyDescent="0.2">
      <c r="A316" s="665" t="s">
        <v>6921</v>
      </c>
      <c r="B316" s="666" t="s">
        <v>6922</v>
      </c>
      <c r="C316" s="666" t="s">
        <v>6923</v>
      </c>
      <c r="D316" s="665" t="s">
        <v>7361</v>
      </c>
      <c r="E316" s="737" t="s">
        <v>6455</v>
      </c>
      <c r="F316" s="666">
        <v>41538982</v>
      </c>
      <c r="G316" s="667" t="s">
        <v>7407</v>
      </c>
      <c r="H316" s="668" t="s">
        <v>7226</v>
      </c>
      <c r="I316" s="667" t="s">
        <v>6928</v>
      </c>
      <c r="J316" s="668" t="s">
        <v>7187</v>
      </c>
      <c r="K316" s="666">
        <v>1</v>
      </c>
      <c r="L316" s="666">
        <v>12</v>
      </c>
      <c r="M316" s="691" t="s">
        <v>7388</v>
      </c>
      <c r="N316" s="666">
        <v>1</v>
      </c>
      <c r="O316" s="666">
        <v>6</v>
      </c>
      <c r="P316" s="772" t="s">
        <v>6994</v>
      </c>
      <c r="Q316" s="666">
        <v>1</v>
      </c>
      <c r="R316" s="666">
        <v>12</v>
      </c>
    </row>
    <row r="317" spans="1:18" s="499" customFormat="1" ht="12.75" x14ac:dyDescent="0.2">
      <c r="A317" s="665" t="s">
        <v>6921</v>
      </c>
      <c r="B317" s="666" t="s">
        <v>6922</v>
      </c>
      <c r="C317" s="666" t="s">
        <v>6923</v>
      </c>
      <c r="D317" s="665" t="s">
        <v>7361</v>
      </c>
      <c r="E317" s="737" t="s">
        <v>6455</v>
      </c>
      <c r="F317" s="666">
        <v>71989848</v>
      </c>
      <c r="G317" s="667" t="s">
        <v>7408</v>
      </c>
      <c r="H317" s="668"/>
      <c r="I317" s="667" t="s">
        <v>6928</v>
      </c>
      <c r="J317" s="668" t="s">
        <v>6929</v>
      </c>
      <c r="K317" s="666">
        <v>1</v>
      </c>
      <c r="L317" s="666">
        <v>12</v>
      </c>
      <c r="M317" s="691" t="s">
        <v>7388</v>
      </c>
      <c r="N317" s="666">
        <v>1</v>
      </c>
      <c r="O317" s="666">
        <v>6</v>
      </c>
      <c r="P317" s="772" t="s">
        <v>6994</v>
      </c>
      <c r="Q317" s="666">
        <v>1</v>
      </c>
      <c r="R317" s="666">
        <v>12</v>
      </c>
    </row>
    <row r="318" spans="1:18" s="499" customFormat="1" ht="12.75" x14ac:dyDescent="0.2">
      <c r="A318" s="665" t="s">
        <v>6921</v>
      </c>
      <c r="B318" s="666" t="s">
        <v>6922</v>
      </c>
      <c r="C318" s="666" t="s">
        <v>6923</v>
      </c>
      <c r="D318" s="665" t="s">
        <v>7361</v>
      </c>
      <c r="E318" s="737" t="s">
        <v>6455</v>
      </c>
      <c r="F318" s="666">
        <v>47528752</v>
      </c>
      <c r="G318" s="667" t="s">
        <v>7409</v>
      </c>
      <c r="H318" s="668" t="s">
        <v>7410</v>
      </c>
      <c r="I318" s="667" t="s">
        <v>6928</v>
      </c>
      <c r="J318" s="668" t="s">
        <v>6929</v>
      </c>
      <c r="K318" s="666">
        <v>1</v>
      </c>
      <c r="L318" s="666">
        <v>2</v>
      </c>
      <c r="M318" s="691" t="s">
        <v>7402</v>
      </c>
      <c r="N318" s="666"/>
      <c r="O318" s="666"/>
      <c r="P318" s="772" t="s">
        <v>554</v>
      </c>
      <c r="Q318" s="666"/>
      <c r="R318" s="666"/>
    </row>
    <row r="319" spans="1:18" s="499" customFormat="1" ht="12.75" x14ac:dyDescent="0.2">
      <c r="A319" s="665" t="s">
        <v>6921</v>
      </c>
      <c r="B319" s="666" t="s">
        <v>6922</v>
      </c>
      <c r="C319" s="666" t="s">
        <v>6923</v>
      </c>
      <c r="D319" s="665" t="s">
        <v>7361</v>
      </c>
      <c r="E319" s="737" t="s">
        <v>6455</v>
      </c>
      <c r="F319" s="666">
        <v>6149968</v>
      </c>
      <c r="G319" s="667" t="s">
        <v>7411</v>
      </c>
      <c r="H319" s="668"/>
      <c r="I319" s="667" t="s">
        <v>6928</v>
      </c>
      <c r="J319" s="668" t="s">
        <v>7187</v>
      </c>
      <c r="K319" s="666">
        <v>1</v>
      </c>
      <c r="L319" s="666">
        <v>12</v>
      </c>
      <c r="M319" s="691" t="s">
        <v>7388</v>
      </c>
      <c r="N319" s="666">
        <v>1</v>
      </c>
      <c r="O319" s="666">
        <v>6</v>
      </c>
      <c r="P319" s="772" t="s">
        <v>6994</v>
      </c>
      <c r="Q319" s="666">
        <v>1</v>
      </c>
      <c r="R319" s="666">
        <v>12</v>
      </c>
    </row>
    <row r="320" spans="1:18" s="499" customFormat="1" ht="12.75" x14ac:dyDescent="0.2">
      <c r="A320" s="665" t="s">
        <v>6921</v>
      </c>
      <c r="B320" s="666" t="s">
        <v>6922</v>
      </c>
      <c r="C320" s="666" t="s">
        <v>6923</v>
      </c>
      <c r="D320" s="665" t="s">
        <v>7361</v>
      </c>
      <c r="E320" s="737" t="s">
        <v>6455</v>
      </c>
      <c r="F320" s="666">
        <v>18114398</v>
      </c>
      <c r="G320" s="667" t="s">
        <v>7412</v>
      </c>
      <c r="H320" s="668" t="s">
        <v>7413</v>
      </c>
      <c r="I320" s="667" t="s">
        <v>6928</v>
      </c>
      <c r="J320" s="668" t="s">
        <v>7187</v>
      </c>
      <c r="K320" s="666">
        <v>1</v>
      </c>
      <c r="L320" s="666">
        <v>12</v>
      </c>
      <c r="M320" s="691" t="s">
        <v>7388</v>
      </c>
      <c r="N320" s="666">
        <v>1</v>
      </c>
      <c r="O320" s="666">
        <v>6</v>
      </c>
      <c r="P320" s="772" t="s">
        <v>6994</v>
      </c>
      <c r="Q320" s="666">
        <v>1</v>
      </c>
      <c r="R320" s="666">
        <v>12</v>
      </c>
    </row>
    <row r="321" spans="1:18" s="499" customFormat="1" ht="12.75" x14ac:dyDescent="0.2">
      <c r="A321" s="665" t="s">
        <v>6921</v>
      </c>
      <c r="B321" s="666" t="s">
        <v>6922</v>
      </c>
      <c r="C321" s="666" t="s">
        <v>6923</v>
      </c>
      <c r="D321" s="665" t="s">
        <v>7361</v>
      </c>
      <c r="E321" s="737" t="s">
        <v>6455</v>
      </c>
      <c r="F321" s="666">
        <v>17862170</v>
      </c>
      <c r="G321" s="667" t="s">
        <v>7414</v>
      </c>
      <c r="H321" s="668" t="s">
        <v>7415</v>
      </c>
      <c r="I321" s="667" t="s">
        <v>6928</v>
      </c>
      <c r="J321" s="668" t="s">
        <v>6929</v>
      </c>
      <c r="K321" s="666">
        <v>1</v>
      </c>
      <c r="L321" s="666">
        <v>12</v>
      </c>
      <c r="M321" s="691" t="s">
        <v>7388</v>
      </c>
      <c r="N321" s="666">
        <v>1</v>
      </c>
      <c r="O321" s="666">
        <v>6</v>
      </c>
      <c r="P321" s="772" t="s">
        <v>6994</v>
      </c>
      <c r="Q321" s="666">
        <v>1</v>
      </c>
      <c r="R321" s="666">
        <v>12</v>
      </c>
    </row>
    <row r="322" spans="1:18" s="499" customFormat="1" ht="12.75" x14ac:dyDescent="0.2">
      <c r="A322" s="665" t="s">
        <v>6921</v>
      </c>
      <c r="B322" s="666" t="s">
        <v>6922</v>
      </c>
      <c r="C322" s="666" t="s">
        <v>6923</v>
      </c>
      <c r="D322" s="665" t="s">
        <v>7361</v>
      </c>
      <c r="E322" s="737" t="s">
        <v>6455</v>
      </c>
      <c r="F322" s="666">
        <v>45228363</v>
      </c>
      <c r="G322" s="667" t="s">
        <v>7416</v>
      </c>
      <c r="H322" s="668"/>
      <c r="I322" s="667" t="s">
        <v>6928</v>
      </c>
      <c r="J322" s="668" t="s">
        <v>6929</v>
      </c>
      <c r="K322" s="666">
        <v>1</v>
      </c>
      <c r="L322" s="666">
        <v>12</v>
      </c>
      <c r="M322" s="691" t="s">
        <v>7417</v>
      </c>
      <c r="N322" s="666">
        <v>1</v>
      </c>
      <c r="O322" s="666">
        <v>6</v>
      </c>
      <c r="P322" s="772" t="s">
        <v>6994</v>
      </c>
      <c r="Q322" s="666">
        <v>1</v>
      </c>
      <c r="R322" s="666">
        <v>12</v>
      </c>
    </row>
    <row r="323" spans="1:18" s="499" customFormat="1" ht="12.75" x14ac:dyDescent="0.2">
      <c r="A323" s="665" t="s">
        <v>6921</v>
      </c>
      <c r="B323" s="666" t="s">
        <v>6922</v>
      </c>
      <c r="C323" s="666" t="s">
        <v>6923</v>
      </c>
      <c r="D323" s="665" t="s">
        <v>7361</v>
      </c>
      <c r="E323" s="737" t="s">
        <v>6455</v>
      </c>
      <c r="F323" s="666">
        <v>41317133</v>
      </c>
      <c r="G323" s="667" t="s">
        <v>7418</v>
      </c>
      <c r="H323" s="668"/>
      <c r="I323" s="667" t="s">
        <v>6928</v>
      </c>
      <c r="J323" s="668" t="s">
        <v>6929</v>
      </c>
      <c r="K323" s="666">
        <v>1</v>
      </c>
      <c r="L323" s="666">
        <v>12</v>
      </c>
      <c r="M323" s="691" t="s">
        <v>7388</v>
      </c>
      <c r="N323" s="666">
        <v>1</v>
      </c>
      <c r="O323" s="666">
        <v>6</v>
      </c>
      <c r="P323" s="772" t="s">
        <v>6994</v>
      </c>
      <c r="Q323" s="666">
        <v>1</v>
      </c>
      <c r="R323" s="666">
        <v>12</v>
      </c>
    </row>
    <row r="324" spans="1:18" s="499" customFormat="1" ht="12.75" x14ac:dyDescent="0.2">
      <c r="A324" s="665" t="s">
        <v>6921</v>
      </c>
      <c r="B324" s="666" t="s">
        <v>6922</v>
      </c>
      <c r="C324" s="666" t="s">
        <v>6923</v>
      </c>
      <c r="D324" s="665" t="s">
        <v>7361</v>
      </c>
      <c r="E324" s="737" t="s">
        <v>6455</v>
      </c>
      <c r="F324" s="666">
        <v>18172264</v>
      </c>
      <c r="G324" s="667" t="s">
        <v>7419</v>
      </c>
      <c r="H324" s="668" t="s">
        <v>7420</v>
      </c>
      <c r="I324" s="667" t="s">
        <v>6928</v>
      </c>
      <c r="J324" s="668" t="s">
        <v>7187</v>
      </c>
      <c r="K324" s="666">
        <v>1</v>
      </c>
      <c r="L324" s="666">
        <v>12</v>
      </c>
      <c r="M324" s="691" t="s">
        <v>7388</v>
      </c>
      <c r="N324" s="666">
        <v>1</v>
      </c>
      <c r="O324" s="666">
        <v>6</v>
      </c>
      <c r="P324" s="772" t="s">
        <v>6994</v>
      </c>
      <c r="Q324" s="666">
        <v>1</v>
      </c>
      <c r="R324" s="666">
        <v>12</v>
      </c>
    </row>
    <row r="325" spans="1:18" s="499" customFormat="1" ht="12.75" x14ac:dyDescent="0.2">
      <c r="A325" s="665" t="s">
        <v>6921</v>
      </c>
      <c r="B325" s="666" t="s">
        <v>6922</v>
      </c>
      <c r="C325" s="666" t="s">
        <v>6923</v>
      </c>
      <c r="D325" s="665" t="s">
        <v>7361</v>
      </c>
      <c r="E325" s="737" t="s">
        <v>6455</v>
      </c>
      <c r="F325" s="666">
        <v>18147866</v>
      </c>
      <c r="G325" s="667" t="s">
        <v>7421</v>
      </c>
      <c r="H325" s="668" t="s">
        <v>7422</v>
      </c>
      <c r="I325" s="667" t="s">
        <v>6928</v>
      </c>
      <c r="J325" s="668" t="s">
        <v>6929</v>
      </c>
      <c r="K325" s="666">
        <v>1</v>
      </c>
      <c r="L325" s="666">
        <v>12</v>
      </c>
      <c r="M325" s="691" t="s">
        <v>7388</v>
      </c>
      <c r="N325" s="666">
        <v>1</v>
      </c>
      <c r="O325" s="666">
        <v>6</v>
      </c>
      <c r="P325" s="772" t="s">
        <v>6994</v>
      </c>
      <c r="Q325" s="666">
        <v>1</v>
      </c>
      <c r="R325" s="666">
        <v>12</v>
      </c>
    </row>
    <row r="326" spans="1:18" s="499" customFormat="1" ht="12.75" x14ac:dyDescent="0.2">
      <c r="A326" s="665" t="s">
        <v>6921</v>
      </c>
      <c r="B326" s="666" t="s">
        <v>6922</v>
      </c>
      <c r="C326" s="666" t="s">
        <v>6923</v>
      </c>
      <c r="D326" s="665" t="s">
        <v>7361</v>
      </c>
      <c r="E326" s="737" t="s">
        <v>6455</v>
      </c>
      <c r="F326" s="666">
        <v>44098201</v>
      </c>
      <c r="G326" s="667" t="s">
        <v>7423</v>
      </c>
      <c r="H326" s="668" t="s">
        <v>7230</v>
      </c>
      <c r="I326" s="667" t="s">
        <v>6928</v>
      </c>
      <c r="J326" s="668" t="s">
        <v>7187</v>
      </c>
      <c r="K326" s="666">
        <v>1</v>
      </c>
      <c r="L326" s="666">
        <v>12</v>
      </c>
      <c r="M326" s="691" t="s">
        <v>7388</v>
      </c>
      <c r="N326" s="666">
        <v>1</v>
      </c>
      <c r="O326" s="666">
        <v>6</v>
      </c>
      <c r="P326" s="772" t="s">
        <v>6994</v>
      </c>
      <c r="Q326" s="666">
        <v>1</v>
      </c>
      <c r="R326" s="666">
        <v>12</v>
      </c>
    </row>
    <row r="327" spans="1:18" s="499" customFormat="1" ht="12.75" x14ac:dyDescent="0.2">
      <c r="A327" s="665" t="s">
        <v>6921</v>
      </c>
      <c r="B327" s="666" t="s">
        <v>6922</v>
      </c>
      <c r="C327" s="666" t="s">
        <v>6923</v>
      </c>
      <c r="D327" s="665" t="s">
        <v>7361</v>
      </c>
      <c r="E327" s="737" t="s">
        <v>6455</v>
      </c>
      <c r="F327" s="666">
        <v>44782527</v>
      </c>
      <c r="G327" s="667" t="s">
        <v>7424</v>
      </c>
      <c r="H327" s="668"/>
      <c r="I327" s="667" t="s">
        <v>7192</v>
      </c>
      <c r="J327" s="668" t="s">
        <v>7192</v>
      </c>
      <c r="K327" s="666">
        <v>1</v>
      </c>
      <c r="L327" s="666">
        <v>12</v>
      </c>
      <c r="M327" s="691" t="s">
        <v>7388</v>
      </c>
      <c r="N327" s="666">
        <v>1</v>
      </c>
      <c r="O327" s="666">
        <v>6</v>
      </c>
      <c r="P327" s="772" t="s">
        <v>6994</v>
      </c>
      <c r="Q327" s="666">
        <v>1</v>
      </c>
      <c r="R327" s="666">
        <v>12</v>
      </c>
    </row>
    <row r="328" spans="1:18" s="499" customFormat="1" ht="12.75" x14ac:dyDescent="0.2">
      <c r="A328" s="665" t="s">
        <v>6921</v>
      </c>
      <c r="B328" s="666" t="s">
        <v>6922</v>
      </c>
      <c r="C328" s="666" t="s">
        <v>6923</v>
      </c>
      <c r="D328" s="665" t="s">
        <v>7361</v>
      </c>
      <c r="E328" s="737" t="s">
        <v>6455</v>
      </c>
      <c r="F328" s="666">
        <v>44077531</v>
      </c>
      <c r="G328" s="667" t="s">
        <v>7425</v>
      </c>
      <c r="H328" s="668" t="s">
        <v>7410</v>
      </c>
      <c r="I328" s="667" t="s">
        <v>6928</v>
      </c>
      <c r="J328" s="668" t="s">
        <v>7187</v>
      </c>
      <c r="K328" s="666">
        <v>1</v>
      </c>
      <c r="L328" s="666">
        <v>2</v>
      </c>
      <c r="M328" s="691" t="s">
        <v>7402</v>
      </c>
      <c r="N328" s="666"/>
      <c r="O328" s="666"/>
      <c r="P328" s="772" t="s">
        <v>554</v>
      </c>
      <c r="Q328" s="666"/>
      <c r="R328" s="666"/>
    </row>
    <row r="329" spans="1:18" s="499" customFormat="1" ht="12.75" x14ac:dyDescent="0.2">
      <c r="A329" s="665" t="s">
        <v>6921</v>
      </c>
      <c r="B329" s="666" t="s">
        <v>6922</v>
      </c>
      <c r="C329" s="666" t="s">
        <v>6923</v>
      </c>
      <c r="D329" s="665" t="s">
        <v>7361</v>
      </c>
      <c r="E329" s="737" t="s">
        <v>6455</v>
      </c>
      <c r="F329" s="666">
        <v>18900690</v>
      </c>
      <c r="G329" s="667" t="s">
        <v>7426</v>
      </c>
      <c r="H329" s="668" t="s">
        <v>7427</v>
      </c>
      <c r="I329" s="667" t="s">
        <v>6928</v>
      </c>
      <c r="J329" s="668" t="s">
        <v>7187</v>
      </c>
      <c r="K329" s="666">
        <v>1</v>
      </c>
      <c r="L329" s="666">
        <v>12</v>
      </c>
      <c r="M329" s="691" t="s">
        <v>7388</v>
      </c>
      <c r="N329" s="666">
        <v>1</v>
      </c>
      <c r="O329" s="666">
        <v>6</v>
      </c>
      <c r="P329" s="772" t="s">
        <v>6994</v>
      </c>
      <c r="Q329" s="666">
        <v>1</v>
      </c>
      <c r="R329" s="666">
        <v>12</v>
      </c>
    </row>
    <row r="330" spans="1:18" s="499" customFormat="1" ht="12.75" x14ac:dyDescent="0.2">
      <c r="A330" s="665" t="s">
        <v>6921</v>
      </c>
      <c r="B330" s="666" t="s">
        <v>6922</v>
      </c>
      <c r="C330" s="666" t="s">
        <v>6923</v>
      </c>
      <c r="D330" s="665" t="s">
        <v>7361</v>
      </c>
      <c r="E330" s="737" t="s">
        <v>6455</v>
      </c>
      <c r="F330" s="666">
        <v>44275110</v>
      </c>
      <c r="G330" s="667" t="s">
        <v>7428</v>
      </c>
      <c r="H330" s="668" t="s">
        <v>7087</v>
      </c>
      <c r="I330" s="667" t="s">
        <v>6928</v>
      </c>
      <c r="J330" s="668" t="s">
        <v>6929</v>
      </c>
      <c r="K330" s="666">
        <v>1</v>
      </c>
      <c r="L330" s="666">
        <v>12</v>
      </c>
      <c r="M330" s="691" t="s">
        <v>7388</v>
      </c>
      <c r="N330" s="666">
        <v>1</v>
      </c>
      <c r="O330" s="666">
        <v>6</v>
      </c>
      <c r="P330" s="772" t="s">
        <v>6994</v>
      </c>
      <c r="Q330" s="666">
        <v>1</v>
      </c>
      <c r="R330" s="666">
        <v>12</v>
      </c>
    </row>
    <row r="331" spans="1:18" s="499" customFormat="1" ht="12.75" x14ac:dyDescent="0.2">
      <c r="A331" s="665" t="s">
        <v>6921</v>
      </c>
      <c r="B331" s="666" t="s">
        <v>6922</v>
      </c>
      <c r="C331" s="666" t="s">
        <v>6923</v>
      </c>
      <c r="D331" s="665" t="s">
        <v>7361</v>
      </c>
      <c r="E331" s="737" t="s">
        <v>6455</v>
      </c>
      <c r="F331" s="666">
        <v>46180780</v>
      </c>
      <c r="G331" s="667" t="s">
        <v>7429</v>
      </c>
      <c r="H331" s="668" t="s">
        <v>7237</v>
      </c>
      <c r="I331" s="667" t="s">
        <v>6928</v>
      </c>
      <c r="J331" s="668" t="s">
        <v>6929</v>
      </c>
      <c r="K331" s="666">
        <v>1</v>
      </c>
      <c r="L331" s="666">
        <v>12</v>
      </c>
      <c r="M331" s="691" t="s">
        <v>7388</v>
      </c>
      <c r="N331" s="666">
        <v>1</v>
      </c>
      <c r="O331" s="666">
        <v>6</v>
      </c>
      <c r="P331" s="772" t="s">
        <v>6994</v>
      </c>
      <c r="Q331" s="666">
        <v>1</v>
      </c>
      <c r="R331" s="666">
        <v>12</v>
      </c>
    </row>
    <row r="332" spans="1:18" s="499" customFormat="1" ht="12.75" x14ac:dyDescent="0.2">
      <c r="A332" s="665" t="s">
        <v>6921</v>
      </c>
      <c r="B332" s="666" t="s">
        <v>6922</v>
      </c>
      <c r="C332" s="666" t="s">
        <v>6923</v>
      </c>
      <c r="D332" s="665" t="s">
        <v>7361</v>
      </c>
      <c r="E332" s="737" t="s">
        <v>6455</v>
      </c>
      <c r="F332" s="666">
        <v>70258660</v>
      </c>
      <c r="G332" s="667" t="s">
        <v>7430</v>
      </c>
      <c r="H332" s="668" t="s">
        <v>7431</v>
      </c>
      <c r="I332" s="667" t="s">
        <v>6928</v>
      </c>
      <c r="J332" s="668" t="s">
        <v>6929</v>
      </c>
      <c r="K332" s="666">
        <v>1</v>
      </c>
      <c r="L332" s="666">
        <v>12</v>
      </c>
      <c r="M332" s="691" t="s">
        <v>7388</v>
      </c>
      <c r="N332" s="666">
        <v>1</v>
      </c>
      <c r="O332" s="666">
        <v>6</v>
      </c>
      <c r="P332" s="772" t="s">
        <v>6994</v>
      </c>
      <c r="Q332" s="666">
        <v>1</v>
      </c>
      <c r="R332" s="666">
        <v>12</v>
      </c>
    </row>
    <row r="333" spans="1:18" s="499" customFormat="1" ht="12.75" x14ac:dyDescent="0.2">
      <c r="A333" s="665" t="s">
        <v>6921</v>
      </c>
      <c r="B333" s="666" t="s">
        <v>6922</v>
      </c>
      <c r="C333" s="666" t="s">
        <v>6923</v>
      </c>
      <c r="D333" s="665" t="s">
        <v>7361</v>
      </c>
      <c r="E333" s="737" t="s">
        <v>6455</v>
      </c>
      <c r="F333" s="666">
        <v>44011348</v>
      </c>
      <c r="G333" s="667" t="s">
        <v>7432</v>
      </c>
      <c r="H333" s="668" t="s">
        <v>7433</v>
      </c>
      <c r="I333" s="667" t="s">
        <v>6928</v>
      </c>
      <c r="J333" s="668" t="s">
        <v>6929</v>
      </c>
      <c r="K333" s="666">
        <v>1</v>
      </c>
      <c r="L333" s="666">
        <v>2</v>
      </c>
      <c r="M333" s="691" t="s">
        <v>7402</v>
      </c>
      <c r="N333" s="666"/>
      <c r="O333" s="666"/>
      <c r="P333" s="772" t="s">
        <v>554</v>
      </c>
      <c r="Q333" s="666"/>
      <c r="R333" s="666"/>
    </row>
    <row r="334" spans="1:18" s="499" customFormat="1" ht="12.75" x14ac:dyDescent="0.2">
      <c r="A334" s="665" t="s">
        <v>6921</v>
      </c>
      <c r="B334" s="666" t="s">
        <v>6922</v>
      </c>
      <c r="C334" s="666" t="s">
        <v>6923</v>
      </c>
      <c r="D334" s="665" t="s">
        <v>7361</v>
      </c>
      <c r="E334" s="737" t="s">
        <v>1756</v>
      </c>
      <c r="F334" s="666">
        <v>18220731</v>
      </c>
      <c r="G334" s="667" t="s">
        <v>7434</v>
      </c>
      <c r="H334" s="668"/>
      <c r="I334" s="667" t="s">
        <v>6928</v>
      </c>
      <c r="J334" s="668" t="s">
        <v>6929</v>
      </c>
      <c r="K334" s="666">
        <v>1</v>
      </c>
      <c r="L334" s="666">
        <v>12</v>
      </c>
      <c r="M334" s="691" t="s">
        <v>1304</v>
      </c>
      <c r="N334" s="666">
        <v>1</v>
      </c>
      <c r="O334" s="666">
        <v>6</v>
      </c>
      <c r="P334" s="772" t="s">
        <v>7435</v>
      </c>
      <c r="Q334" s="666">
        <v>1</v>
      </c>
      <c r="R334" s="666">
        <v>12</v>
      </c>
    </row>
    <row r="335" spans="1:18" s="499" customFormat="1" ht="12.75" x14ac:dyDescent="0.2">
      <c r="A335" s="665" t="s">
        <v>6921</v>
      </c>
      <c r="B335" s="666" t="s">
        <v>6922</v>
      </c>
      <c r="C335" s="666" t="s">
        <v>6923</v>
      </c>
      <c r="D335" s="665" t="s">
        <v>7361</v>
      </c>
      <c r="E335" s="737" t="s">
        <v>1756</v>
      </c>
      <c r="F335" s="666">
        <v>17855444</v>
      </c>
      <c r="G335" s="667" t="s">
        <v>7436</v>
      </c>
      <c r="H335" s="668"/>
      <c r="I335" s="667" t="s">
        <v>6928</v>
      </c>
      <c r="J335" s="668" t="s">
        <v>6929</v>
      </c>
      <c r="K335" s="666">
        <v>1</v>
      </c>
      <c r="L335" s="666">
        <v>12</v>
      </c>
      <c r="M335" s="691" t="s">
        <v>1304</v>
      </c>
      <c r="N335" s="666">
        <v>1</v>
      </c>
      <c r="O335" s="666">
        <v>6</v>
      </c>
      <c r="P335" s="772" t="s">
        <v>7435</v>
      </c>
      <c r="Q335" s="666">
        <v>1</v>
      </c>
      <c r="R335" s="666">
        <v>12</v>
      </c>
    </row>
    <row r="336" spans="1:18" s="499" customFormat="1" ht="12.75" x14ac:dyDescent="0.2">
      <c r="A336" s="665" t="s">
        <v>6921</v>
      </c>
      <c r="B336" s="666" t="s">
        <v>6922</v>
      </c>
      <c r="C336" s="666" t="s">
        <v>6923</v>
      </c>
      <c r="D336" s="665" t="s">
        <v>7361</v>
      </c>
      <c r="E336" s="737" t="s">
        <v>1756</v>
      </c>
      <c r="F336" s="666">
        <v>70189990</v>
      </c>
      <c r="G336" s="667" t="s">
        <v>7437</v>
      </c>
      <c r="H336" s="668"/>
      <c r="I336" s="667" t="s">
        <v>6928</v>
      </c>
      <c r="J336" s="668" t="s">
        <v>6929</v>
      </c>
      <c r="K336" s="666">
        <v>1</v>
      </c>
      <c r="L336" s="666">
        <v>12</v>
      </c>
      <c r="M336" s="691" t="s">
        <v>1304</v>
      </c>
      <c r="N336" s="666">
        <v>1</v>
      </c>
      <c r="O336" s="666">
        <v>6</v>
      </c>
      <c r="P336" s="772" t="s">
        <v>7435</v>
      </c>
      <c r="Q336" s="666">
        <v>1</v>
      </c>
      <c r="R336" s="666">
        <v>12</v>
      </c>
    </row>
    <row r="337" spans="1:18" s="499" customFormat="1" ht="12.75" x14ac:dyDescent="0.2">
      <c r="A337" s="665" t="s">
        <v>6921</v>
      </c>
      <c r="B337" s="666" t="s">
        <v>6922</v>
      </c>
      <c r="C337" s="666" t="s">
        <v>6923</v>
      </c>
      <c r="D337" s="665" t="s">
        <v>7361</v>
      </c>
      <c r="E337" s="737" t="s">
        <v>7438</v>
      </c>
      <c r="F337" s="666">
        <v>40927034</v>
      </c>
      <c r="G337" s="667" t="s">
        <v>7439</v>
      </c>
      <c r="H337" s="668" t="s">
        <v>7385</v>
      </c>
      <c r="I337" s="667" t="s">
        <v>6928</v>
      </c>
      <c r="J337" s="668" t="s">
        <v>6929</v>
      </c>
      <c r="K337" s="666">
        <v>1</v>
      </c>
      <c r="L337" s="666">
        <v>12</v>
      </c>
      <c r="M337" s="691" t="s">
        <v>7440</v>
      </c>
      <c r="N337" s="666">
        <v>1</v>
      </c>
      <c r="O337" s="666">
        <v>6</v>
      </c>
      <c r="P337" s="772" t="s">
        <v>7441</v>
      </c>
      <c r="Q337" s="666">
        <v>1</v>
      </c>
      <c r="R337" s="666">
        <v>12</v>
      </c>
    </row>
    <row r="338" spans="1:18" s="499" customFormat="1" ht="12.75" x14ac:dyDescent="0.2">
      <c r="A338" s="665" t="s">
        <v>6921</v>
      </c>
      <c r="B338" s="666" t="s">
        <v>6922</v>
      </c>
      <c r="C338" s="666" t="s">
        <v>6923</v>
      </c>
      <c r="D338" s="665" t="s">
        <v>7361</v>
      </c>
      <c r="E338" s="737" t="s">
        <v>7442</v>
      </c>
      <c r="F338" s="666">
        <v>18112614</v>
      </c>
      <c r="G338" s="667" t="s">
        <v>7443</v>
      </c>
      <c r="H338" s="668" t="s">
        <v>7444</v>
      </c>
      <c r="I338" s="667" t="s">
        <v>6928</v>
      </c>
      <c r="J338" s="668" t="s">
        <v>6929</v>
      </c>
      <c r="K338" s="666">
        <v>1</v>
      </c>
      <c r="L338" s="666">
        <v>10</v>
      </c>
      <c r="M338" s="691" t="s">
        <v>7445</v>
      </c>
      <c r="N338" s="666"/>
      <c r="O338" s="666"/>
      <c r="P338" s="772" t="s">
        <v>554</v>
      </c>
      <c r="Q338" s="666"/>
      <c r="R338" s="666"/>
    </row>
    <row r="339" spans="1:18" s="499" customFormat="1" ht="12.75" x14ac:dyDescent="0.2">
      <c r="A339" s="665" t="s">
        <v>6921</v>
      </c>
      <c r="B339" s="666" t="s">
        <v>6922</v>
      </c>
      <c r="C339" s="666" t="s">
        <v>6923</v>
      </c>
      <c r="D339" s="665" t="s">
        <v>7361</v>
      </c>
      <c r="E339" s="737" t="s">
        <v>7442</v>
      </c>
      <c r="F339" s="666">
        <v>32760979</v>
      </c>
      <c r="G339" s="667" t="s">
        <v>7446</v>
      </c>
      <c r="H339" s="668" t="s">
        <v>6996</v>
      </c>
      <c r="I339" s="667" t="s">
        <v>6928</v>
      </c>
      <c r="J339" s="668" t="s">
        <v>6929</v>
      </c>
      <c r="K339" s="666">
        <v>1</v>
      </c>
      <c r="L339" s="666">
        <v>12</v>
      </c>
      <c r="M339" s="691" t="s">
        <v>4296</v>
      </c>
      <c r="N339" s="666">
        <v>1</v>
      </c>
      <c r="O339" s="666">
        <v>6</v>
      </c>
      <c r="P339" s="772" t="s">
        <v>7447</v>
      </c>
      <c r="Q339" s="666">
        <v>1</v>
      </c>
      <c r="R339" s="666">
        <v>12</v>
      </c>
    </row>
    <row r="340" spans="1:18" s="499" customFormat="1" ht="12.75" x14ac:dyDescent="0.2">
      <c r="A340" s="665" t="s">
        <v>6921</v>
      </c>
      <c r="B340" s="666" t="s">
        <v>6922</v>
      </c>
      <c r="C340" s="666" t="s">
        <v>6923</v>
      </c>
      <c r="D340" s="665" t="s">
        <v>7361</v>
      </c>
      <c r="E340" s="737" t="s">
        <v>7448</v>
      </c>
      <c r="F340" s="666">
        <v>17857991</v>
      </c>
      <c r="G340" s="667" t="s">
        <v>7449</v>
      </c>
      <c r="H340" s="668" t="s">
        <v>7390</v>
      </c>
      <c r="I340" s="667" t="s">
        <v>6928</v>
      </c>
      <c r="J340" s="668" t="s">
        <v>7187</v>
      </c>
      <c r="K340" s="666">
        <v>1</v>
      </c>
      <c r="L340" s="666">
        <v>12</v>
      </c>
      <c r="M340" s="691" t="s">
        <v>7450</v>
      </c>
      <c r="N340" s="666">
        <v>1</v>
      </c>
      <c r="O340" s="666">
        <v>6</v>
      </c>
      <c r="P340" s="772" t="s">
        <v>7451</v>
      </c>
      <c r="Q340" s="666">
        <v>1</v>
      </c>
      <c r="R340" s="666">
        <v>12</v>
      </c>
    </row>
    <row r="341" spans="1:18" s="499" customFormat="1" ht="12.75" x14ac:dyDescent="0.2">
      <c r="A341" s="665" t="s">
        <v>6921</v>
      </c>
      <c r="B341" s="666" t="s">
        <v>6922</v>
      </c>
      <c r="C341" s="666" t="s">
        <v>6923</v>
      </c>
      <c r="D341" s="665" t="s">
        <v>7361</v>
      </c>
      <c r="E341" s="737" t="s">
        <v>7448</v>
      </c>
      <c r="F341" s="666">
        <v>18212487</v>
      </c>
      <c r="G341" s="667" t="s">
        <v>7452</v>
      </c>
      <c r="H341" s="668" t="s">
        <v>7361</v>
      </c>
      <c r="I341" s="667" t="s">
        <v>6928</v>
      </c>
      <c r="J341" s="668" t="s">
        <v>7187</v>
      </c>
      <c r="K341" s="666">
        <v>1</v>
      </c>
      <c r="L341" s="666">
        <v>12</v>
      </c>
      <c r="M341" s="691" t="s">
        <v>7450</v>
      </c>
      <c r="N341" s="666">
        <v>1</v>
      </c>
      <c r="O341" s="666">
        <v>3</v>
      </c>
      <c r="P341" s="772" t="s">
        <v>7453</v>
      </c>
      <c r="Q341" s="666"/>
      <c r="R341" s="666"/>
    </row>
    <row r="342" spans="1:18" s="499" customFormat="1" ht="12.75" x14ac:dyDescent="0.2">
      <c r="A342" s="665" t="s">
        <v>6921</v>
      </c>
      <c r="B342" s="666" t="s">
        <v>6922</v>
      </c>
      <c r="C342" s="666" t="s">
        <v>6923</v>
      </c>
      <c r="D342" s="665" t="s">
        <v>7361</v>
      </c>
      <c r="E342" s="737" t="s">
        <v>7454</v>
      </c>
      <c r="F342" s="666">
        <v>41779529</v>
      </c>
      <c r="G342" s="667" t="s">
        <v>7455</v>
      </c>
      <c r="H342" s="668" t="s">
        <v>7087</v>
      </c>
      <c r="I342" s="667" t="s">
        <v>6928</v>
      </c>
      <c r="J342" s="668" t="s">
        <v>6929</v>
      </c>
      <c r="K342" s="666">
        <v>1</v>
      </c>
      <c r="L342" s="666">
        <v>12</v>
      </c>
      <c r="M342" s="691" t="s">
        <v>1314</v>
      </c>
      <c r="N342" s="666">
        <v>1</v>
      </c>
      <c r="O342" s="666">
        <v>6</v>
      </c>
      <c r="P342" s="772" t="s">
        <v>1085</v>
      </c>
      <c r="Q342" s="666">
        <v>1</v>
      </c>
      <c r="R342" s="666">
        <v>12</v>
      </c>
    </row>
    <row r="343" spans="1:18" s="499" customFormat="1" ht="12.75" x14ac:dyDescent="0.2">
      <c r="A343" s="665" t="s">
        <v>6921</v>
      </c>
      <c r="B343" s="666" t="s">
        <v>6922</v>
      </c>
      <c r="C343" s="666" t="s">
        <v>6923</v>
      </c>
      <c r="D343" s="665" t="s">
        <v>7361</v>
      </c>
      <c r="E343" s="737" t="s">
        <v>7454</v>
      </c>
      <c r="F343" s="666">
        <v>45096003</v>
      </c>
      <c r="G343" s="667" t="s">
        <v>7456</v>
      </c>
      <c r="H343" s="668" t="s">
        <v>7108</v>
      </c>
      <c r="I343" s="667" t="s">
        <v>7192</v>
      </c>
      <c r="J343" s="668" t="s">
        <v>7192</v>
      </c>
      <c r="K343" s="666">
        <v>1</v>
      </c>
      <c r="L343" s="666">
        <v>12</v>
      </c>
      <c r="M343" s="691" t="s">
        <v>1314</v>
      </c>
      <c r="N343" s="666">
        <v>1</v>
      </c>
      <c r="O343" s="666">
        <v>6</v>
      </c>
      <c r="P343" s="772" t="s">
        <v>1750</v>
      </c>
      <c r="Q343" s="666">
        <v>1</v>
      </c>
      <c r="R343" s="666">
        <v>12</v>
      </c>
    </row>
    <row r="344" spans="1:18" s="499" customFormat="1" ht="12.75" x14ac:dyDescent="0.2">
      <c r="A344" s="665" t="s">
        <v>6921</v>
      </c>
      <c r="B344" s="666" t="s">
        <v>6922</v>
      </c>
      <c r="C344" s="666" t="s">
        <v>6923</v>
      </c>
      <c r="D344" s="665" t="s">
        <v>7361</v>
      </c>
      <c r="E344" s="737" t="s">
        <v>7454</v>
      </c>
      <c r="F344" s="666">
        <v>76096786</v>
      </c>
      <c r="G344" s="667" t="s">
        <v>7457</v>
      </c>
      <c r="H344" s="668"/>
      <c r="I344" s="667" t="s">
        <v>6928</v>
      </c>
      <c r="J344" s="668" t="s">
        <v>6929</v>
      </c>
      <c r="K344" s="666">
        <v>1</v>
      </c>
      <c r="L344" s="666">
        <v>2</v>
      </c>
      <c r="M344" s="691" t="s">
        <v>7458</v>
      </c>
      <c r="N344" s="666"/>
      <c r="O344" s="666"/>
      <c r="P344" s="772" t="s">
        <v>554</v>
      </c>
      <c r="Q344" s="666"/>
      <c r="R344" s="666"/>
    </row>
    <row r="345" spans="1:18" s="549" customFormat="1" ht="12.75" x14ac:dyDescent="0.2">
      <c r="A345" s="665" t="s">
        <v>6921</v>
      </c>
      <c r="B345" s="666" t="s">
        <v>6922</v>
      </c>
      <c r="C345" s="666" t="s">
        <v>6923</v>
      </c>
      <c r="D345" s="665" t="s">
        <v>7361</v>
      </c>
      <c r="E345" s="737" t="s">
        <v>7454</v>
      </c>
      <c r="F345" s="666">
        <v>17985575</v>
      </c>
      <c r="G345" s="667" t="s">
        <v>7459</v>
      </c>
      <c r="H345" s="668" t="s">
        <v>7460</v>
      </c>
      <c r="I345" s="667" t="s">
        <v>6928</v>
      </c>
      <c r="J345" s="668" t="s">
        <v>6929</v>
      </c>
      <c r="K345" s="666">
        <v>1</v>
      </c>
      <c r="L345" s="666">
        <v>12</v>
      </c>
      <c r="M345" s="691" t="s">
        <v>1314</v>
      </c>
      <c r="N345" s="666">
        <v>1</v>
      </c>
      <c r="O345" s="666">
        <v>6</v>
      </c>
      <c r="P345" s="772" t="s">
        <v>1085</v>
      </c>
      <c r="Q345" s="666">
        <v>1</v>
      </c>
      <c r="R345" s="666">
        <v>12</v>
      </c>
    </row>
    <row r="346" spans="1:18" s="549" customFormat="1" ht="12.75" x14ac:dyDescent="0.2">
      <c r="A346" s="665" t="s">
        <v>6921</v>
      </c>
      <c r="B346" s="666" t="s">
        <v>6969</v>
      </c>
      <c r="C346" s="666" t="s">
        <v>6923</v>
      </c>
      <c r="D346" s="665" t="s">
        <v>7361</v>
      </c>
      <c r="E346" s="737" t="s">
        <v>7454</v>
      </c>
      <c r="F346" s="666">
        <v>7747491</v>
      </c>
      <c r="G346" s="667" t="s">
        <v>7461</v>
      </c>
      <c r="H346" s="668"/>
      <c r="I346" s="667" t="s">
        <v>7192</v>
      </c>
      <c r="J346" s="668" t="s">
        <v>7192</v>
      </c>
      <c r="K346" s="666">
        <v>1</v>
      </c>
      <c r="L346" s="666">
        <v>12</v>
      </c>
      <c r="M346" s="691" t="s">
        <v>1314</v>
      </c>
      <c r="N346" s="666">
        <v>1</v>
      </c>
      <c r="O346" s="666">
        <v>6</v>
      </c>
      <c r="P346" s="772" t="s">
        <v>1085</v>
      </c>
      <c r="Q346" s="666">
        <v>1</v>
      </c>
      <c r="R346" s="666">
        <v>12</v>
      </c>
    </row>
    <row r="347" spans="1:18" s="549" customFormat="1" ht="12.75" x14ac:dyDescent="0.2">
      <c r="A347" s="665" t="s">
        <v>6921</v>
      </c>
      <c r="B347" s="666" t="s">
        <v>6922</v>
      </c>
      <c r="C347" s="666" t="s">
        <v>6923</v>
      </c>
      <c r="D347" s="665" t="s">
        <v>7361</v>
      </c>
      <c r="E347" s="737" t="s">
        <v>7454</v>
      </c>
      <c r="F347" s="666">
        <v>18101480</v>
      </c>
      <c r="G347" s="667" t="s">
        <v>7462</v>
      </c>
      <c r="H347" s="668" t="s">
        <v>6730</v>
      </c>
      <c r="I347" s="667" t="s">
        <v>6928</v>
      </c>
      <c r="J347" s="668" t="s">
        <v>6929</v>
      </c>
      <c r="K347" s="666">
        <v>1</v>
      </c>
      <c r="L347" s="666">
        <v>12</v>
      </c>
      <c r="M347" s="691" t="s">
        <v>1314</v>
      </c>
      <c r="N347" s="666">
        <v>1</v>
      </c>
      <c r="O347" s="666">
        <v>6</v>
      </c>
      <c r="P347" s="772" t="s">
        <v>1085</v>
      </c>
      <c r="Q347" s="666">
        <v>1</v>
      </c>
      <c r="R347" s="666">
        <v>12</v>
      </c>
    </row>
    <row r="348" spans="1:18" s="549" customFormat="1" ht="12.75" x14ac:dyDescent="0.2">
      <c r="A348" s="665" t="s">
        <v>6921</v>
      </c>
      <c r="B348" s="666" t="s">
        <v>6922</v>
      </c>
      <c r="C348" s="666" t="s">
        <v>6923</v>
      </c>
      <c r="D348" s="665" t="s">
        <v>7361</v>
      </c>
      <c r="E348" s="737" t="s">
        <v>7454</v>
      </c>
      <c r="F348" s="666">
        <v>73106176</v>
      </c>
      <c r="G348" s="667" t="s">
        <v>7463</v>
      </c>
      <c r="H348" s="668" t="s">
        <v>7087</v>
      </c>
      <c r="I348" s="667" t="s">
        <v>6928</v>
      </c>
      <c r="J348" s="668" t="s">
        <v>6929</v>
      </c>
      <c r="K348" s="666">
        <v>1</v>
      </c>
      <c r="L348" s="666">
        <v>2</v>
      </c>
      <c r="M348" s="691" t="s">
        <v>7458</v>
      </c>
      <c r="N348" s="666"/>
      <c r="O348" s="666"/>
      <c r="P348" s="772" t="s">
        <v>554</v>
      </c>
      <c r="Q348" s="666"/>
      <c r="R348" s="666"/>
    </row>
    <row r="349" spans="1:18" s="549" customFormat="1" ht="12.75" x14ac:dyDescent="0.2">
      <c r="A349" s="665" t="s">
        <v>6921</v>
      </c>
      <c r="B349" s="666" t="s">
        <v>6922</v>
      </c>
      <c r="C349" s="666" t="s">
        <v>6923</v>
      </c>
      <c r="D349" s="665" t="s">
        <v>7361</v>
      </c>
      <c r="E349" s="737" t="s">
        <v>7454</v>
      </c>
      <c r="F349" s="666">
        <v>43657225</v>
      </c>
      <c r="G349" s="667" t="s">
        <v>7464</v>
      </c>
      <c r="H349" s="668" t="s">
        <v>6730</v>
      </c>
      <c r="I349" s="667" t="s">
        <v>6928</v>
      </c>
      <c r="J349" s="668" t="s">
        <v>6929</v>
      </c>
      <c r="K349" s="666">
        <v>1</v>
      </c>
      <c r="L349" s="666">
        <v>12</v>
      </c>
      <c r="M349" s="691" t="s">
        <v>1314</v>
      </c>
      <c r="N349" s="666">
        <v>1</v>
      </c>
      <c r="O349" s="666">
        <v>6</v>
      </c>
      <c r="P349" s="772" t="s">
        <v>1085</v>
      </c>
      <c r="Q349" s="666">
        <v>1</v>
      </c>
      <c r="R349" s="666">
        <v>12</v>
      </c>
    </row>
    <row r="350" spans="1:18" s="499" customFormat="1" ht="12.75" x14ac:dyDescent="0.2">
      <c r="A350" s="665" t="s">
        <v>6921</v>
      </c>
      <c r="B350" s="666" t="s">
        <v>6922</v>
      </c>
      <c r="C350" s="666" t="s">
        <v>6923</v>
      </c>
      <c r="D350" s="665" t="s">
        <v>7361</v>
      </c>
      <c r="E350" s="737" t="s">
        <v>7454</v>
      </c>
      <c r="F350" s="666">
        <v>40810078</v>
      </c>
      <c r="G350" s="667" t="s">
        <v>7465</v>
      </c>
      <c r="H350" s="668" t="s">
        <v>7087</v>
      </c>
      <c r="I350" s="667" t="s">
        <v>6928</v>
      </c>
      <c r="J350" s="668" t="s">
        <v>6929</v>
      </c>
      <c r="K350" s="666">
        <v>1</v>
      </c>
      <c r="L350" s="666">
        <v>12</v>
      </c>
      <c r="M350" s="691" t="s">
        <v>1314</v>
      </c>
      <c r="N350" s="666">
        <v>1</v>
      </c>
      <c r="O350" s="666">
        <v>6</v>
      </c>
      <c r="P350" s="772" t="s">
        <v>1085</v>
      </c>
      <c r="Q350" s="666">
        <v>1</v>
      </c>
      <c r="R350" s="666">
        <v>12</v>
      </c>
    </row>
    <row r="351" spans="1:18" s="549" customFormat="1" ht="12.75" x14ac:dyDescent="0.2">
      <c r="A351" s="665" t="s">
        <v>6921</v>
      </c>
      <c r="B351" s="666" t="s">
        <v>6922</v>
      </c>
      <c r="C351" s="666" t="s">
        <v>6923</v>
      </c>
      <c r="D351" s="665" t="s">
        <v>7361</v>
      </c>
      <c r="E351" s="737" t="s">
        <v>7454</v>
      </c>
      <c r="F351" s="666">
        <v>43626428</v>
      </c>
      <c r="G351" s="667" t="s">
        <v>7466</v>
      </c>
      <c r="H351" s="668" t="s">
        <v>7087</v>
      </c>
      <c r="I351" s="667" t="s">
        <v>6928</v>
      </c>
      <c r="J351" s="668" t="s">
        <v>6929</v>
      </c>
      <c r="K351" s="666">
        <v>1</v>
      </c>
      <c r="L351" s="666">
        <v>12</v>
      </c>
      <c r="M351" s="691" t="s">
        <v>1314</v>
      </c>
      <c r="N351" s="666">
        <v>1</v>
      </c>
      <c r="O351" s="666">
        <v>6</v>
      </c>
      <c r="P351" s="772" t="s">
        <v>1085</v>
      </c>
      <c r="Q351" s="666">
        <v>1</v>
      </c>
      <c r="R351" s="666">
        <v>12</v>
      </c>
    </row>
    <row r="352" spans="1:18" s="499" customFormat="1" ht="12.75" x14ac:dyDescent="0.2">
      <c r="A352" s="665" t="s">
        <v>6921</v>
      </c>
      <c r="B352" s="666" t="s">
        <v>6922</v>
      </c>
      <c r="C352" s="666" t="s">
        <v>6923</v>
      </c>
      <c r="D352" s="665" t="s">
        <v>7361</v>
      </c>
      <c r="E352" s="737" t="s">
        <v>7454</v>
      </c>
      <c r="F352" s="666">
        <v>48416813</v>
      </c>
      <c r="G352" s="667" t="s">
        <v>7467</v>
      </c>
      <c r="H352" s="668" t="s">
        <v>7373</v>
      </c>
      <c r="I352" s="667" t="s">
        <v>6928</v>
      </c>
      <c r="J352" s="668" t="s">
        <v>6929</v>
      </c>
      <c r="K352" s="666">
        <v>1</v>
      </c>
      <c r="L352" s="666">
        <v>12</v>
      </c>
      <c r="M352" s="691" t="s">
        <v>7468</v>
      </c>
      <c r="N352" s="666">
        <v>1</v>
      </c>
      <c r="O352" s="666">
        <v>6</v>
      </c>
      <c r="P352" s="772" t="s">
        <v>1085</v>
      </c>
      <c r="Q352" s="666">
        <v>1</v>
      </c>
      <c r="R352" s="666">
        <v>12</v>
      </c>
    </row>
    <row r="353" spans="1:18" s="499" customFormat="1" ht="12.75" x14ac:dyDescent="0.2">
      <c r="A353" s="665" t="s">
        <v>6921</v>
      </c>
      <c r="B353" s="666" t="s">
        <v>6922</v>
      </c>
      <c r="C353" s="666" t="s">
        <v>6923</v>
      </c>
      <c r="D353" s="665" t="s">
        <v>7361</v>
      </c>
      <c r="E353" s="737" t="s">
        <v>7454</v>
      </c>
      <c r="F353" s="666">
        <v>40261259</v>
      </c>
      <c r="G353" s="667" t="s">
        <v>7469</v>
      </c>
      <c r="H353" s="668"/>
      <c r="I353" s="667" t="s">
        <v>6928</v>
      </c>
      <c r="J353" s="668" t="s">
        <v>6929</v>
      </c>
      <c r="K353" s="666">
        <v>1</v>
      </c>
      <c r="L353" s="666">
        <v>12</v>
      </c>
      <c r="M353" s="691" t="s">
        <v>1314</v>
      </c>
      <c r="N353" s="666">
        <v>1</v>
      </c>
      <c r="O353" s="666">
        <v>6</v>
      </c>
      <c r="P353" s="772" t="s">
        <v>1085</v>
      </c>
      <c r="Q353" s="666">
        <v>1</v>
      </c>
      <c r="R353" s="666">
        <v>12</v>
      </c>
    </row>
    <row r="354" spans="1:18" s="499" customFormat="1" ht="12.75" x14ac:dyDescent="0.2">
      <c r="A354" s="665" t="s">
        <v>6921</v>
      </c>
      <c r="B354" s="666" t="s">
        <v>6922</v>
      </c>
      <c r="C354" s="666" t="s">
        <v>6923</v>
      </c>
      <c r="D354" s="665" t="s">
        <v>7361</v>
      </c>
      <c r="E354" s="737" t="s">
        <v>7454</v>
      </c>
      <c r="F354" s="666">
        <v>17811972</v>
      </c>
      <c r="G354" s="667" t="s">
        <v>7470</v>
      </c>
      <c r="H354" s="668" t="s">
        <v>6927</v>
      </c>
      <c r="I354" s="667" t="s">
        <v>6928</v>
      </c>
      <c r="J354" s="668" t="s">
        <v>6929</v>
      </c>
      <c r="K354" s="666">
        <v>1</v>
      </c>
      <c r="L354" s="666">
        <v>12</v>
      </c>
      <c r="M354" s="691" t="s">
        <v>1314</v>
      </c>
      <c r="N354" s="666">
        <v>1</v>
      </c>
      <c r="O354" s="666">
        <v>6</v>
      </c>
      <c r="P354" s="772" t="s">
        <v>1085</v>
      </c>
      <c r="Q354" s="666">
        <v>1</v>
      </c>
      <c r="R354" s="666">
        <v>12</v>
      </c>
    </row>
    <row r="355" spans="1:18" s="499" customFormat="1" ht="12.75" x14ac:dyDescent="0.2">
      <c r="A355" s="665" t="s">
        <v>6921</v>
      </c>
      <c r="B355" s="666" t="s">
        <v>6969</v>
      </c>
      <c r="C355" s="666" t="s">
        <v>6923</v>
      </c>
      <c r="D355" s="665" t="s">
        <v>7361</v>
      </c>
      <c r="E355" s="737" t="s">
        <v>7454</v>
      </c>
      <c r="F355" s="666">
        <v>18141987</v>
      </c>
      <c r="G355" s="667" t="s">
        <v>7471</v>
      </c>
      <c r="H355" s="668" t="s">
        <v>7316</v>
      </c>
      <c r="I355" s="667" t="s">
        <v>6928</v>
      </c>
      <c r="J355" s="668" t="s">
        <v>6929</v>
      </c>
      <c r="K355" s="666">
        <v>1</v>
      </c>
      <c r="L355" s="666">
        <v>12</v>
      </c>
      <c r="M355" s="691" t="s">
        <v>1314</v>
      </c>
      <c r="N355" s="666">
        <v>1</v>
      </c>
      <c r="O355" s="666">
        <v>6</v>
      </c>
      <c r="P355" s="772" t="s">
        <v>1085</v>
      </c>
      <c r="Q355" s="666">
        <v>1</v>
      </c>
      <c r="R355" s="666">
        <v>12</v>
      </c>
    </row>
    <row r="356" spans="1:18" s="499" customFormat="1" ht="12.75" x14ac:dyDescent="0.2">
      <c r="A356" s="665" t="s">
        <v>6921</v>
      </c>
      <c r="B356" s="666" t="s">
        <v>6922</v>
      </c>
      <c r="C356" s="666" t="s">
        <v>6923</v>
      </c>
      <c r="D356" s="665" t="s">
        <v>7361</v>
      </c>
      <c r="E356" s="737" t="s">
        <v>7454</v>
      </c>
      <c r="F356" s="666">
        <v>40861121</v>
      </c>
      <c r="G356" s="667" t="s">
        <v>7472</v>
      </c>
      <c r="H356" s="668" t="s">
        <v>7260</v>
      </c>
      <c r="I356" s="667" t="s">
        <v>6928</v>
      </c>
      <c r="J356" s="668" t="s">
        <v>6929</v>
      </c>
      <c r="K356" s="666">
        <v>1</v>
      </c>
      <c r="L356" s="666">
        <v>12</v>
      </c>
      <c r="M356" s="691" t="s">
        <v>1314</v>
      </c>
      <c r="N356" s="666">
        <v>1</v>
      </c>
      <c r="O356" s="666">
        <v>6</v>
      </c>
      <c r="P356" s="772" t="s">
        <v>1085</v>
      </c>
      <c r="Q356" s="666">
        <v>1</v>
      </c>
      <c r="R356" s="666">
        <v>12</v>
      </c>
    </row>
    <row r="357" spans="1:18" s="499" customFormat="1" ht="12.75" x14ac:dyDescent="0.2">
      <c r="A357" s="665" t="s">
        <v>6921</v>
      </c>
      <c r="B357" s="666" t="s">
        <v>6922</v>
      </c>
      <c r="C357" s="666" t="s">
        <v>6923</v>
      </c>
      <c r="D357" s="665" t="s">
        <v>7361</v>
      </c>
      <c r="E357" s="737" t="s">
        <v>7454</v>
      </c>
      <c r="F357" s="666">
        <v>46468622</v>
      </c>
      <c r="G357" s="667" t="s">
        <v>7473</v>
      </c>
      <c r="H357" s="668" t="s">
        <v>7087</v>
      </c>
      <c r="I357" s="667" t="s">
        <v>6928</v>
      </c>
      <c r="J357" s="668" t="s">
        <v>6929</v>
      </c>
      <c r="K357" s="666">
        <v>1</v>
      </c>
      <c r="L357" s="666">
        <v>2</v>
      </c>
      <c r="M357" s="691" t="s">
        <v>7458</v>
      </c>
      <c r="N357" s="666"/>
      <c r="O357" s="666"/>
      <c r="P357" s="772" t="s">
        <v>554</v>
      </c>
      <c r="Q357" s="666"/>
      <c r="R357" s="666"/>
    </row>
    <row r="358" spans="1:18" s="499" customFormat="1" ht="12.75" x14ac:dyDescent="0.2">
      <c r="A358" s="665" t="s">
        <v>6921</v>
      </c>
      <c r="B358" s="666" t="s">
        <v>6922</v>
      </c>
      <c r="C358" s="666" t="s">
        <v>6923</v>
      </c>
      <c r="D358" s="665" t="s">
        <v>7361</v>
      </c>
      <c r="E358" s="737" t="s">
        <v>7454</v>
      </c>
      <c r="F358" s="666">
        <v>19186724</v>
      </c>
      <c r="G358" s="667" t="s">
        <v>7474</v>
      </c>
      <c r="H358" s="668"/>
      <c r="I358" s="667" t="s">
        <v>6928</v>
      </c>
      <c r="J358" s="668" t="s">
        <v>6929</v>
      </c>
      <c r="K358" s="666">
        <v>1</v>
      </c>
      <c r="L358" s="666">
        <v>12</v>
      </c>
      <c r="M358" s="691" t="s">
        <v>1314</v>
      </c>
      <c r="N358" s="666">
        <v>1</v>
      </c>
      <c r="O358" s="666">
        <v>6</v>
      </c>
      <c r="P358" s="772" t="s">
        <v>1085</v>
      </c>
      <c r="Q358" s="666">
        <v>1</v>
      </c>
      <c r="R358" s="666">
        <v>12</v>
      </c>
    </row>
    <row r="359" spans="1:18" s="499" customFormat="1" ht="12.75" x14ac:dyDescent="0.2">
      <c r="A359" s="665" t="s">
        <v>6921</v>
      </c>
      <c r="B359" s="666" t="s">
        <v>6922</v>
      </c>
      <c r="C359" s="666" t="s">
        <v>6923</v>
      </c>
      <c r="D359" s="665" t="s">
        <v>7361</v>
      </c>
      <c r="E359" s="737" t="s">
        <v>7454</v>
      </c>
      <c r="F359" s="666">
        <v>44193753</v>
      </c>
      <c r="G359" s="667" t="s">
        <v>7475</v>
      </c>
      <c r="H359" s="668" t="s">
        <v>7373</v>
      </c>
      <c r="I359" s="667" t="s">
        <v>7192</v>
      </c>
      <c r="J359" s="668" t="s">
        <v>7192</v>
      </c>
      <c r="K359" s="666">
        <v>1</v>
      </c>
      <c r="L359" s="666">
        <v>12</v>
      </c>
      <c r="M359" s="691" t="s">
        <v>1314</v>
      </c>
      <c r="N359" s="666">
        <v>1</v>
      </c>
      <c r="O359" s="666">
        <v>6</v>
      </c>
      <c r="P359" s="772" t="s">
        <v>1085</v>
      </c>
      <c r="Q359" s="666">
        <v>1</v>
      </c>
      <c r="R359" s="666">
        <v>12</v>
      </c>
    </row>
    <row r="360" spans="1:18" s="499" customFormat="1" ht="12.75" x14ac:dyDescent="0.2">
      <c r="A360" s="665" t="s">
        <v>6921</v>
      </c>
      <c r="B360" s="666" t="s">
        <v>6922</v>
      </c>
      <c r="C360" s="666" t="s">
        <v>6923</v>
      </c>
      <c r="D360" s="665" t="s">
        <v>7361</v>
      </c>
      <c r="E360" s="737" t="s">
        <v>7454</v>
      </c>
      <c r="F360" s="666">
        <v>43440750</v>
      </c>
      <c r="G360" s="667" t="s">
        <v>7476</v>
      </c>
      <c r="H360" s="668" t="s">
        <v>7373</v>
      </c>
      <c r="I360" s="667" t="s">
        <v>6928</v>
      </c>
      <c r="J360" s="668" t="s">
        <v>6929</v>
      </c>
      <c r="K360" s="666">
        <v>1</v>
      </c>
      <c r="L360" s="666">
        <v>12</v>
      </c>
      <c r="M360" s="691" t="s">
        <v>1314</v>
      </c>
      <c r="N360" s="666">
        <v>1</v>
      </c>
      <c r="O360" s="666">
        <v>6</v>
      </c>
      <c r="P360" s="772" t="s">
        <v>1085</v>
      </c>
      <c r="Q360" s="666">
        <v>1</v>
      </c>
      <c r="R360" s="666">
        <v>12</v>
      </c>
    </row>
    <row r="361" spans="1:18" s="499" customFormat="1" ht="12.75" x14ac:dyDescent="0.2">
      <c r="A361" s="665" t="s">
        <v>6921</v>
      </c>
      <c r="B361" s="666" t="s">
        <v>6922</v>
      </c>
      <c r="C361" s="666" t="s">
        <v>6923</v>
      </c>
      <c r="D361" s="665" t="s">
        <v>7361</v>
      </c>
      <c r="E361" s="737" t="s">
        <v>7454</v>
      </c>
      <c r="F361" s="666">
        <v>18857985</v>
      </c>
      <c r="G361" s="667" t="s">
        <v>7477</v>
      </c>
      <c r="H361" s="668" t="s">
        <v>7373</v>
      </c>
      <c r="I361" s="667" t="s">
        <v>6928</v>
      </c>
      <c r="J361" s="668" t="s">
        <v>6929</v>
      </c>
      <c r="K361" s="666">
        <v>1</v>
      </c>
      <c r="L361" s="666">
        <v>12</v>
      </c>
      <c r="M361" s="691" t="s">
        <v>1314</v>
      </c>
      <c r="N361" s="666">
        <v>1</v>
      </c>
      <c r="O361" s="666">
        <v>6</v>
      </c>
      <c r="P361" s="772" t="s">
        <v>1085</v>
      </c>
      <c r="Q361" s="666">
        <v>1</v>
      </c>
      <c r="R361" s="666">
        <v>12</v>
      </c>
    </row>
    <row r="362" spans="1:18" s="549" customFormat="1" ht="12.75" x14ac:dyDescent="0.2">
      <c r="A362" s="665" t="s">
        <v>6921</v>
      </c>
      <c r="B362" s="666" t="s">
        <v>6922</v>
      </c>
      <c r="C362" s="666" t="s">
        <v>6923</v>
      </c>
      <c r="D362" s="665" t="s">
        <v>7361</v>
      </c>
      <c r="E362" s="737" t="s">
        <v>7454</v>
      </c>
      <c r="F362" s="666">
        <v>18201837</v>
      </c>
      <c r="G362" s="667" t="s">
        <v>7478</v>
      </c>
      <c r="H362" s="668" t="s">
        <v>7479</v>
      </c>
      <c r="I362" s="667" t="s">
        <v>6928</v>
      </c>
      <c r="J362" s="668" t="s">
        <v>6929</v>
      </c>
      <c r="K362" s="666">
        <v>1</v>
      </c>
      <c r="L362" s="666">
        <v>12</v>
      </c>
      <c r="M362" s="691" t="s">
        <v>1314</v>
      </c>
      <c r="N362" s="666">
        <v>1</v>
      </c>
      <c r="O362" s="666">
        <v>6</v>
      </c>
      <c r="P362" s="772" t="s">
        <v>1085</v>
      </c>
      <c r="Q362" s="666">
        <v>1</v>
      </c>
      <c r="R362" s="666">
        <v>12</v>
      </c>
    </row>
    <row r="363" spans="1:18" s="499" customFormat="1" ht="12.75" x14ac:dyDescent="0.2">
      <c r="A363" s="665" t="s">
        <v>6921</v>
      </c>
      <c r="B363" s="666" t="s">
        <v>6922</v>
      </c>
      <c r="C363" s="666" t="s">
        <v>6923</v>
      </c>
      <c r="D363" s="665" t="s">
        <v>7361</v>
      </c>
      <c r="E363" s="737" t="s">
        <v>7454</v>
      </c>
      <c r="F363" s="666">
        <v>43537721</v>
      </c>
      <c r="G363" s="667" t="s">
        <v>7480</v>
      </c>
      <c r="H363" s="668"/>
      <c r="I363" s="667" t="s">
        <v>7192</v>
      </c>
      <c r="J363" s="668" t="s">
        <v>7192</v>
      </c>
      <c r="K363" s="666">
        <v>1</v>
      </c>
      <c r="L363" s="666">
        <v>12</v>
      </c>
      <c r="M363" s="691" t="s">
        <v>1314</v>
      </c>
      <c r="N363" s="666">
        <v>1</v>
      </c>
      <c r="O363" s="666">
        <v>6</v>
      </c>
      <c r="P363" s="772" t="s">
        <v>1085</v>
      </c>
      <c r="Q363" s="666">
        <v>1</v>
      </c>
      <c r="R363" s="666">
        <v>12</v>
      </c>
    </row>
    <row r="364" spans="1:18" s="499" customFormat="1" ht="12.75" x14ac:dyDescent="0.2">
      <c r="A364" s="665" t="s">
        <v>6921</v>
      </c>
      <c r="B364" s="666" t="s">
        <v>6922</v>
      </c>
      <c r="C364" s="666" t="s">
        <v>6923</v>
      </c>
      <c r="D364" s="665" t="s">
        <v>7361</v>
      </c>
      <c r="E364" s="737" t="s">
        <v>7454</v>
      </c>
      <c r="F364" s="666">
        <v>70249292</v>
      </c>
      <c r="G364" s="667" t="s">
        <v>7481</v>
      </c>
      <c r="H364" s="668"/>
      <c r="I364" s="667" t="s">
        <v>6928</v>
      </c>
      <c r="J364" s="668" t="s">
        <v>7187</v>
      </c>
      <c r="K364" s="666">
        <v>1</v>
      </c>
      <c r="L364" s="666">
        <v>2</v>
      </c>
      <c r="M364" s="691" t="s">
        <v>7458</v>
      </c>
      <c r="N364" s="666"/>
      <c r="O364" s="666"/>
      <c r="P364" s="772" t="s">
        <v>554</v>
      </c>
      <c r="Q364" s="666"/>
      <c r="R364" s="666"/>
    </row>
    <row r="365" spans="1:18" s="499" customFormat="1" ht="12.75" x14ac:dyDescent="0.2">
      <c r="A365" s="665" t="s">
        <v>6921</v>
      </c>
      <c r="B365" s="666" t="s">
        <v>6969</v>
      </c>
      <c r="C365" s="666" t="s">
        <v>6923</v>
      </c>
      <c r="D365" s="665" t="s">
        <v>7361</v>
      </c>
      <c r="E365" s="737" t="s">
        <v>7454</v>
      </c>
      <c r="F365" s="666">
        <v>19061550</v>
      </c>
      <c r="G365" s="667" t="s">
        <v>7482</v>
      </c>
      <c r="H365" s="668" t="s">
        <v>7483</v>
      </c>
      <c r="I365" s="667" t="s">
        <v>7192</v>
      </c>
      <c r="J365" s="668" t="s">
        <v>7192</v>
      </c>
      <c r="K365" s="666">
        <v>1</v>
      </c>
      <c r="L365" s="666">
        <v>12</v>
      </c>
      <c r="M365" s="691" t="s">
        <v>1314</v>
      </c>
      <c r="N365" s="666">
        <v>1</v>
      </c>
      <c r="O365" s="666">
        <v>6</v>
      </c>
      <c r="P365" s="772" t="s">
        <v>1085</v>
      </c>
      <c r="Q365" s="666">
        <v>1</v>
      </c>
      <c r="R365" s="666">
        <v>12</v>
      </c>
    </row>
    <row r="366" spans="1:18" s="499" customFormat="1" ht="12.75" x14ac:dyDescent="0.2">
      <c r="A366" s="665" t="s">
        <v>6921</v>
      </c>
      <c r="B366" s="666" t="s">
        <v>6922</v>
      </c>
      <c r="C366" s="666" t="s">
        <v>6923</v>
      </c>
      <c r="D366" s="665" t="s">
        <v>7361</v>
      </c>
      <c r="E366" s="737" t="s">
        <v>7454</v>
      </c>
      <c r="F366" s="666">
        <v>44508006</v>
      </c>
      <c r="G366" s="667" t="s">
        <v>7484</v>
      </c>
      <c r="H366" s="668" t="s">
        <v>6985</v>
      </c>
      <c r="I366" s="667" t="s">
        <v>6928</v>
      </c>
      <c r="J366" s="668" t="s">
        <v>6929</v>
      </c>
      <c r="K366" s="666">
        <v>1</v>
      </c>
      <c r="L366" s="666">
        <v>12</v>
      </c>
      <c r="M366" s="691" t="s">
        <v>1314</v>
      </c>
      <c r="N366" s="666">
        <v>1</v>
      </c>
      <c r="O366" s="666">
        <v>6</v>
      </c>
      <c r="P366" s="772" t="s">
        <v>1085</v>
      </c>
      <c r="Q366" s="666">
        <v>1</v>
      </c>
      <c r="R366" s="666">
        <v>12</v>
      </c>
    </row>
    <row r="367" spans="1:18" s="499" customFormat="1" ht="12.75" x14ac:dyDescent="0.2">
      <c r="A367" s="665" t="s">
        <v>6921</v>
      </c>
      <c r="B367" s="666" t="s">
        <v>6922</v>
      </c>
      <c r="C367" s="666" t="s">
        <v>6923</v>
      </c>
      <c r="D367" s="665" t="s">
        <v>7361</v>
      </c>
      <c r="E367" s="737" t="s">
        <v>7454</v>
      </c>
      <c r="F367" s="666">
        <v>18007717</v>
      </c>
      <c r="G367" s="667" t="s">
        <v>7485</v>
      </c>
      <c r="H367" s="668" t="s">
        <v>7256</v>
      </c>
      <c r="I367" s="667" t="s">
        <v>6928</v>
      </c>
      <c r="J367" s="668" t="s">
        <v>6929</v>
      </c>
      <c r="K367" s="666">
        <v>1</v>
      </c>
      <c r="L367" s="666">
        <v>12</v>
      </c>
      <c r="M367" s="691" t="s">
        <v>1314</v>
      </c>
      <c r="N367" s="666">
        <v>1</v>
      </c>
      <c r="O367" s="666">
        <v>6</v>
      </c>
      <c r="P367" s="772" t="s">
        <v>1085</v>
      </c>
      <c r="Q367" s="666">
        <v>1</v>
      </c>
      <c r="R367" s="666">
        <v>12</v>
      </c>
    </row>
    <row r="368" spans="1:18" s="499" customFormat="1" ht="12.75" x14ac:dyDescent="0.2">
      <c r="A368" s="665" t="s">
        <v>6921</v>
      </c>
      <c r="B368" s="666" t="s">
        <v>6922</v>
      </c>
      <c r="C368" s="666" t="s">
        <v>6923</v>
      </c>
      <c r="D368" s="665" t="s">
        <v>7361</v>
      </c>
      <c r="E368" s="737" t="s">
        <v>7454</v>
      </c>
      <c r="F368" s="666">
        <v>17809615</v>
      </c>
      <c r="G368" s="667" t="s">
        <v>7486</v>
      </c>
      <c r="H368" s="668" t="s">
        <v>6946</v>
      </c>
      <c r="I368" s="667" t="s">
        <v>6928</v>
      </c>
      <c r="J368" s="668" t="s">
        <v>6929</v>
      </c>
      <c r="K368" s="666">
        <v>1</v>
      </c>
      <c r="L368" s="666">
        <v>12</v>
      </c>
      <c r="M368" s="691" t="s">
        <v>1314</v>
      </c>
      <c r="N368" s="666">
        <v>1</v>
      </c>
      <c r="O368" s="666">
        <v>6</v>
      </c>
      <c r="P368" s="772" t="s">
        <v>1085</v>
      </c>
      <c r="Q368" s="666">
        <v>1</v>
      </c>
      <c r="R368" s="666">
        <v>12</v>
      </c>
    </row>
    <row r="369" spans="1:18" s="499" customFormat="1" ht="12.75" x14ac:dyDescent="0.2">
      <c r="A369" s="665" t="s">
        <v>6921</v>
      </c>
      <c r="B369" s="666" t="s">
        <v>6922</v>
      </c>
      <c r="C369" s="666" t="s">
        <v>6923</v>
      </c>
      <c r="D369" s="665" t="s">
        <v>7361</v>
      </c>
      <c r="E369" s="737" t="s">
        <v>7454</v>
      </c>
      <c r="F369" s="666">
        <v>47091252</v>
      </c>
      <c r="G369" s="667" t="s">
        <v>7487</v>
      </c>
      <c r="H369" s="668"/>
      <c r="I369" s="667" t="s">
        <v>6928</v>
      </c>
      <c r="J369" s="668" t="s">
        <v>6929</v>
      </c>
      <c r="K369" s="666">
        <v>1</v>
      </c>
      <c r="L369" s="666">
        <v>12</v>
      </c>
      <c r="M369" s="691" t="s">
        <v>1314</v>
      </c>
      <c r="N369" s="666">
        <v>1</v>
      </c>
      <c r="O369" s="666">
        <v>6</v>
      </c>
      <c r="P369" s="772" t="s">
        <v>1085</v>
      </c>
      <c r="Q369" s="666">
        <v>1</v>
      </c>
      <c r="R369" s="666">
        <v>12</v>
      </c>
    </row>
    <row r="370" spans="1:18" s="499" customFormat="1" ht="12.75" x14ac:dyDescent="0.2">
      <c r="A370" s="665" t="s">
        <v>6921</v>
      </c>
      <c r="B370" s="666" t="s">
        <v>6922</v>
      </c>
      <c r="C370" s="666" t="s">
        <v>6923</v>
      </c>
      <c r="D370" s="665" t="s">
        <v>7361</v>
      </c>
      <c r="E370" s="737" t="s">
        <v>7454</v>
      </c>
      <c r="F370" s="666">
        <v>40502958</v>
      </c>
      <c r="G370" s="667" t="s">
        <v>7488</v>
      </c>
      <c r="H370" s="668"/>
      <c r="I370" s="667"/>
      <c r="J370" s="668"/>
      <c r="K370" s="666">
        <v>1</v>
      </c>
      <c r="L370" s="666">
        <v>2</v>
      </c>
      <c r="M370" s="691" t="s">
        <v>7458</v>
      </c>
      <c r="N370" s="666"/>
      <c r="O370" s="666"/>
      <c r="P370" s="772" t="s">
        <v>554</v>
      </c>
      <c r="Q370" s="666"/>
      <c r="R370" s="666"/>
    </row>
    <row r="371" spans="1:18" s="499" customFormat="1" ht="12.75" x14ac:dyDescent="0.2">
      <c r="A371" s="665" t="s">
        <v>6921</v>
      </c>
      <c r="B371" s="666" t="s">
        <v>6922</v>
      </c>
      <c r="C371" s="666" t="s">
        <v>6923</v>
      </c>
      <c r="D371" s="665" t="s">
        <v>7361</v>
      </c>
      <c r="E371" s="737" t="s">
        <v>7454</v>
      </c>
      <c r="F371" s="666">
        <v>19520409</v>
      </c>
      <c r="G371" s="667" t="s">
        <v>7489</v>
      </c>
      <c r="H371" s="668"/>
      <c r="I371" s="667" t="s">
        <v>6928</v>
      </c>
      <c r="J371" s="668" t="s">
        <v>7187</v>
      </c>
      <c r="K371" s="666">
        <v>1</v>
      </c>
      <c r="L371" s="666">
        <v>12</v>
      </c>
      <c r="M371" s="691" t="s">
        <v>1314</v>
      </c>
      <c r="N371" s="666">
        <v>1</v>
      </c>
      <c r="O371" s="666">
        <v>6</v>
      </c>
      <c r="P371" s="772" t="s">
        <v>1085</v>
      </c>
      <c r="Q371" s="666">
        <v>1</v>
      </c>
      <c r="R371" s="666">
        <v>12</v>
      </c>
    </row>
    <row r="372" spans="1:18" s="499" customFormat="1" ht="12.75" x14ac:dyDescent="0.2">
      <c r="A372" s="665" t="s">
        <v>6921</v>
      </c>
      <c r="B372" s="666" t="s">
        <v>6922</v>
      </c>
      <c r="C372" s="666" t="s">
        <v>6923</v>
      </c>
      <c r="D372" s="665" t="s">
        <v>7361</v>
      </c>
      <c r="E372" s="737" t="s">
        <v>7454</v>
      </c>
      <c r="F372" s="666">
        <v>17525183</v>
      </c>
      <c r="G372" s="667" t="s">
        <v>7490</v>
      </c>
      <c r="H372" s="668" t="s">
        <v>7491</v>
      </c>
      <c r="I372" s="667" t="s">
        <v>6928</v>
      </c>
      <c r="J372" s="668" t="s">
        <v>6929</v>
      </c>
      <c r="K372" s="666">
        <v>1</v>
      </c>
      <c r="L372" s="666">
        <v>12</v>
      </c>
      <c r="M372" s="691" t="s">
        <v>1314</v>
      </c>
      <c r="N372" s="666">
        <v>1</v>
      </c>
      <c r="O372" s="666">
        <v>6</v>
      </c>
      <c r="P372" s="772" t="s">
        <v>1085</v>
      </c>
      <c r="Q372" s="666">
        <v>1</v>
      </c>
      <c r="R372" s="666">
        <v>12</v>
      </c>
    </row>
    <row r="373" spans="1:18" s="499" customFormat="1" ht="12.75" x14ac:dyDescent="0.2">
      <c r="A373" s="665" t="s">
        <v>6921</v>
      </c>
      <c r="B373" s="666" t="s">
        <v>6922</v>
      </c>
      <c r="C373" s="666" t="s">
        <v>6923</v>
      </c>
      <c r="D373" s="665" t="s">
        <v>7361</v>
      </c>
      <c r="E373" s="737" t="s">
        <v>7454</v>
      </c>
      <c r="F373" s="666">
        <v>43356946</v>
      </c>
      <c r="G373" s="667" t="s">
        <v>7492</v>
      </c>
      <c r="H373" s="668"/>
      <c r="I373" s="667"/>
      <c r="J373" s="668"/>
      <c r="K373" s="666">
        <v>1</v>
      </c>
      <c r="L373" s="666">
        <v>2</v>
      </c>
      <c r="M373" s="691" t="s">
        <v>7458</v>
      </c>
      <c r="N373" s="666"/>
      <c r="O373" s="666"/>
      <c r="P373" s="772" t="s">
        <v>554</v>
      </c>
      <c r="Q373" s="666"/>
      <c r="R373" s="666"/>
    </row>
    <row r="374" spans="1:18" s="499" customFormat="1" ht="12.75" x14ac:dyDescent="0.2">
      <c r="A374" s="665" t="s">
        <v>6921</v>
      </c>
      <c r="B374" s="666" t="s">
        <v>6922</v>
      </c>
      <c r="C374" s="666" t="s">
        <v>6923</v>
      </c>
      <c r="D374" s="665" t="s">
        <v>7361</v>
      </c>
      <c r="E374" s="737" t="s">
        <v>7454</v>
      </c>
      <c r="F374" s="666">
        <v>18227176</v>
      </c>
      <c r="G374" s="667" t="s">
        <v>7493</v>
      </c>
      <c r="H374" s="668" t="s">
        <v>7494</v>
      </c>
      <c r="I374" s="667" t="s">
        <v>6928</v>
      </c>
      <c r="J374" s="668" t="s">
        <v>7187</v>
      </c>
      <c r="K374" s="666">
        <v>1</v>
      </c>
      <c r="L374" s="666">
        <v>12</v>
      </c>
      <c r="M374" s="691" t="s">
        <v>1314</v>
      </c>
      <c r="N374" s="666">
        <v>1</v>
      </c>
      <c r="O374" s="666">
        <v>6</v>
      </c>
      <c r="P374" s="772" t="s">
        <v>1085</v>
      </c>
      <c r="Q374" s="666">
        <v>1</v>
      </c>
      <c r="R374" s="666">
        <v>12</v>
      </c>
    </row>
    <row r="375" spans="1:18" s="499" customFormat="1" ht="12.75" x14ac:dyDescent="0.2">
      <c r="A375" s="665" t="s">
        <v>6921</v>
      </c>
      <c r="B375" s="666" t="s">
        <v>6922</v>
      </c>
      <c r="C375" s="666" t="s">
        <v>6923</v>
      </c>
      <c r="D375" s="665" t="s">
        <v>7361</v>
      </c>
      <c r="E375" s="737" t="s">
        <v>7454</v>
      </c>
      <c r="F375" s="666">
        <v>18987967</v>
      </c>
      <c r="G375" s="667" t="s">
        <v>7495</v>
      </c>
      <c r="H375" s="668" t="s">
        <v>7297</v>
      </c>
      <c r="I375" s="667" t="s">
        <v>6928</v>
      </c>
      <c r="J375" s="668" t="s">
        <v>6929</v>
      </c>
      <c r="K375" s="666">
        <v>1</v>
      </c>
      <c r="L375" s="666">
        <v>12</v>
      </c>
      <c r="M375" s="691" t="s">
        <v>1314</v>
      </c>
      <c r="N375" s="666">
        <v>1</v>
      </c>
      <c r="O375" s="666">
        <v>6</v>
      </c>
      <c r="P375" s="772" t="s">
        <v>1085</v>
      </c>
      <c r="Q375" s="666">
        <v>1</v>
      </c>
      <c r="R375" s="666">
        <v>12</v>
      </c>
    </row>
    <row r="376" spans="1:18" s="499" customFormat="1" ht="12.75" x14ac:dyDescent="0.2">
      <c r="A376" s="665" t="s">
        <v>6921</v>
      </c>
      <c r="B376" s="666" t="s">
        <v>6922</v>
      </c>
      <c r="C376" s="666" t="s">
        <v>6923</v>
      </c>
      <c r="D376" s="665" t="s">
        <v>7361</v>
      </c>
      <c r="E376" s="737" t="s">
        <v>7454</v>
      </c>
      <c r="F376" s="666">
        <v>73743432</v>
      </c>
      <c r="G376" s="667" t="s">
        <v>7496</v>
      </c>
      <c r="H376" s="668"/>
      <c r="I376" s="667" t="s">
        <v>7192</v>
      </c>
      <c r="J376" s="668" t="s">
        <v>7192</v>
      </c>
      <c r="K376" s="666">
        <v>1</v>
      </c>
      <c r="L376" s="666">
        <v>12</v>
      </c>
      <c r="M376" s="691" t="s">
        <v>1314</v>
      </c>
      <c r="N376" s="666">
        <v>1</v>
      </c>
      <c r="O376" s="666">
        <v>6</v>
      </c>
      <c r="P376" s="772" t="s">
        <v>1085</v>
      </c>
      <c r="Q376" s="666">
        <v>1</v>
      </c>
      <c r="R376" s="666">
        <v>12</v>
      </c>
    </row>
    <row r="377" spans="1:18" s="499" customFormat="1" ht="12.75" x14ac:dyDescent="0.2">
      <c r="A377" s="665" t="s">
        <v>6921</v>
      </c>
      <c r="B377" s="666" t="s">
        <v>6922</v>
      </c>
      <c r="C377" s="666" t="s">
        <v>6923</v>
      </c>
      <c r="D377" s="665" t="s">
        <v>7361</v>
      </c>
      <c r="E377" s="737" t="s">
        <v>7454</v>
      </c>
      <c r="F377" s="666">
        <v>2878767</v>
      </c>
      <c r="G377" s="667" t="s">
        <v>7497</v>
      </c>
      <c r="H377" s="668"/>
      <c r="I377" s="667" t="s">
        <v>7192</v>
      </c>
      <c r="J377" s="668" t="s">
        <v>7192</v>
      </c>
      <c r="K377" s="666">
        <v>1</v>
      </c>
      <c r="L377" s="666">
        <v>12</v>
      </c>
      <c r="M377" s="691" t="s">
        <v>1314</v>
      </c>
      <c r="N377" s="666">
        <v>1</v>
      </c>
      <c r="O377" s="666">
        <v>6</v>
      </c>
      <c r="P377" s="772" t="s">
        <v>1085</v>
      </c>
      <c r="Q377" s="666">
        <v>1</v>
      </c>
      <c r="R377" s="666">
        <v>12</v>
      </c>
    </row>
    <row r="378" spans="1:18" s="499" customFormat="1" ht="12.75" x14ac:dyDescent="0.2">
      <c r="A378" s="665" t="s">
        <v>6921</v>
      </c>
      <c r="B378" s="666" t="s">
        <v>6922</v>
      </c>
      <c r="C378" s="666" t="s">
        <v>6923</v>
      </c>
      <c r="D378" s="665" t="s">
        <v>7361</v>
      </c>
      <c r="E378" s="737" t="s">
        <v>7454</v>
      </c>
      <c r="F378" s="666">
        <v>47514152</v>
      </c>
      <c r="G378" s="667" t="s">
        <v>7498</v>
      </c>
      <c r="H378" s="668" t="s">
        <v>7499</v>
      </c>
      <c r="I378" s="667" t="s">
        <v>6928</v>
      </c>
      <c r="J378" s="668" t="s">
        <v>7187</v>
      </c>
      <c r="K378" s="666">
        <v>1</v>
      </c>
      <c r="L378" s="666">
        <v>12</v>
      </c>
      <c r="M378" s="691" t="s">
        <v>1314</v>
      </c>
      <c r="N378" s="666">
        <v>1</v>
      </c>
      <c r="O378" s="666">
        <v>6</v>
      </c>
      <c r="P378" s="772" t="s">
        <v>1085</v>
      </c>
      <c r="Q378" s="666">
        <v>1</v>
      </c>
      <c r="R378" s="666">
        <v>12</v>
      </c>
    </row>
    <row r="379" spans="1:18" s="499" customFormat="1" ht="12.75" x14ac:dyDescent="0.2">
      <c r="A379" s="665" t="s">
        <v>6921</v>
      </c>
      <c r="B379" s="666" t="s">
        <v>6922</v>
      </c>
      <c r="C379" s="666" t="s">
        <v>6923</v>
      </c>
      <c r="D379" s="665" t="s">
        <v>7361</v>
      </c>
      <c r="E379" s="737" t="s">
        <v>7454</v>
      </c>
      <c r="F379" s="666">
        <v>18190795</v>
      </c>
      <c r="G379" s="667" t="s">
        <v>7500</v>
      </c>
      <c r="H379" s="668" t="s">
        <v>6985</v>
      </c>
      <c r="I379" s="667" t="s">
        <v>6928</v>
      </c>
      <c r="J379" s="668" t="s">
        <v>6929</v>
      </c>
      <c r="K379" s="666">
        <v>1</v>
      </c>
      <c r="L379" s="666">
        <v>12</v>
      </c>
      <c r="M379" s="691" t="s">
        <v>1314</v>
      </c>
      <c r="N379" s="666">
        <v>1</v>
      </c>
      <c r="O379" s="666">
        <v>6</v>
      </c>
      <c r="P379" s="772" t="s">
        <v>1085</v>
      </c>
      <c r="Q379" s="666">
        <v>1</v>
      </c>
      <c r="R379" s="666">
        <v>12</v>
      </c>
    </row>
    <row r="380" spans="1:18" s="499" customFormat="1" ht="12.75" x14ac:dyDescent="0.2">
      <c r="A380" s="665" t="s">
        <v>6921</v>
      </c>
      <c r="B380" s="666" t="s">
        <v>6922</v>
      </c>
      <c r="C380" s="666" t="s">
        <v>6923</v>
      </c>
      <c r="D380" s="665" t="s">
        <v>7361</v>
      </c>
      <c r="E380" s="737" t="s">
        <v>7454</v>
      </c>
      <c r="F380" s="666">
        <v>78289347</v>
      </c>
      <c r="G380" s="667" t="s">
        <v>7501</v>
      </c>
      <c r="H380" s="668"/>
      <c r="I380" s="667" t="s">
        <v>6928</v>
      </c>
      <c r="J380" s="668" t="s">
        <v>6929</v>
      </c>
      <c r="K380" s="666">
        <v>1</v>
      </c>
      <c r="L380" s="666">
        <v>2</v>
      </c>
      <c r="M380" s="691" t="s">
        <v>7458</v>
      </c>
      <c r="N380" s="666"/>
      <c r="O380" s="666"/>
      <c r="P380" s="772" t="s">
        <v>554</v>
      </c>
      <c r="Q380" s="666"/>
      <c r="R380" s="666"/>
    </row>
    <row r="381" spans="1:18" s="499" customFormat="1" ht="12.75" x14ac:dyDescent="0.2">
      <c r="A381" s="665" t="s">
        <v>6921</v>
      </c>
      <c r="B381" s="666" t="s">
        <v>6922</v>
      </c>
      <c r="C381" s="666" t="s">
        <v>6923</v>
      </c>
      <c r="D381" s="665" t="s">
        <v>7361</v>
      </c>
      <c r="E381" s="737" t="s">
        <v>7454</v>
      </c>
      <c r="F381" s="666">
        <v>40785513</v>
      </c>
      <c r="G381" s="667" t="s">
        <v>7502</v>
      </c>
      <c r="H381" s="668" t="s">
        <v>6971</v>
      </c>
      <c r="I381" s="667" t="s">
        <v>6928</v>
      </c>
      <c r="J381" s="668" t="s">
        <v>6929</v>
      </c>
      <c r="K381" s="666">
        <v>1</v>
      </c>
      <c r="L381" s="666">
        <v>12</v>
      </c>
      <c r="M381" s="691" t="s">
        <v>1314</v>
      </c>
      <c r="N381" s="666">
        <v>1</v>
      </c>
      <c r="O381" s="666">
        <v>6</v>
      </c>
      <c r="P381" s="772" t="s">
        <v>1085</v>
      </c>
      <c r="Q381" s="666">
        <v>1</v>
      </c>
      <c r="R381" s="666">
        <v>12</v>
      </c>
    </row>
    <row r="382" spans="1:18" s="499" customFormat="1" ht="12.75" x14ac:dyDescent="0.2">
      <c r="A382" s="665" t="s">
        <v>6921</v>
      </c>
      <c r="B382" s="666" t="s">
        <v>6922</v>
      </c>
      <c r="C382" s="666" t="s">
        <v>6923</v>
      </c>
      <c r="D382" s="665" t="s">
        <v>7361</v>
      </c>
      <c r="E382" s="737" t="s">
        <v>7454</v>
      </c>
      <c r="F382" s="666">
        <v>18204261</v>
      </c>
      <c r="G382" s="667" t="s">
        <v>7503</v>
      </c>
      <c r="H382" s="668"/>
      <c r="I382" s="667" t="s">
        <v>7192</v>
      </c>
      <c r="J382" s="668" t="s">
        <v>7192</v>
      </c>
      <c r="K382" s="666">
        <v>1</v>
      </c>
      <c r="L382" s="666">
        <v>12</v>
      </c>
      <c r="M382" s="691" t="s">
        <v>1314</v>
      </c>
      <c r="N382" s="666">
        <v>1</v>
      </c>
      <c r="O382" s="666">
        <v>6</v>
      </c>
      <c r="P382" s="772" t="s">
        <v>1085</v>
      </c>
      <c r="Q382" s="666">
        <v>1</v>
      </c>
      <c r="R382" s="666">
        <v>12</v>
      </c>
    </row>
    <row r="383" spans="1:18" s="499" customFormat="1" ht="12.75" x14ac:dyDescent="0.2">
      <c r="A383" s="665" t="s">
        <v>6921</v>
      </c>
      <c r="B383" s="666" t="s">
        <v>6922</v>
      </c>
      <c r="C383" s="666" t="s">
        <v>6923</v>
      </c>
      <c r="D383" s="665" t="s">
        <v>7361</v>
      </c>
      <c r="E383" s="737" t="s">
        <v>7454</v>
      </c>
      <c r="F383" s="666">
        <v>17919237</v>
      </c>
      <c r="G383" s="667" t="s">
        <v>7504</v>
      </c>
      <c r="H383" s="668"/>
      <c r="I383" s="667" t="s">
        <v>6928</v>
      </c>
      <c r="J383" s="668" t="s">
        <v>6929</v>
      </c>
      <c r="K383" s="666">
        <v>1</v>
      </c>
      <c r="L383" s="666">
        <v>12</v>
      </c>
      <c r="M383" s="691" t="s">
        <v>7505</v>
      </c>
      <c r="N383" s="666">
        <v>1</v>
      </c>
      <c r="O383" s="666">
        <v>6</v>
      </c>
      <c r="P383" s="772" t="s">
        <v>554</v>
      </c>
      <c r="Q383" s="666">
        <v>1</v>
      </c>
      <c r="R383" s="666">
        <v>12</v>
      </c>
    </row>
    <row r="384" spans="1:18" s="499" customFormat="1" ht="12.75" x14ac:dyDescent="0.2">
      <c r="A384" s="665" t="s">
        <v>6921</v>
      </c>
      <c r="B384" s="666" t="s">
        <v>6922</v>
      </c>
      <c r="C384" s="666" t="s">
        <v>6923</v>
      </c>
      <c r="D384" s="665" t="s">
        <v>7361</v>
      </c>
      <c r="E384" s="737" t="s">
        <v>7454</v>
      </c>
      <c r="F384" s="666">
        <v>17973703</v>
      </c>
      <c r="G384" s="667" t="s">
        <v>7506</v>
      </c>
      <c r="H384" s="668" t="s">
        <v>7507</v>
      </c>
      <c r="I384" s="667" t="s">
        <v>6928</v>
      </c>
      <c r="J384" s="668" t="s">
        <v>6929</v>
      </c>
      <c r="K384" s="666">
        <v>1</v>
      </c>
      <c r="L384" s="666">
        <v>12</v>
      </c>
      <c r="M384" s="691" t="s">
        <v>1314</v>
      </c>
      <c r="N384" s="666">
        <v>1</v>
      </c>
      <c r="O384" s="666">
        <v>6</v>
      </c>
      <c r="P384" s="772" t="s">
        <v>1085</v>
      </c>
      <c r="Q384" s="666">
        <v>1</v>
      </c>
      <c r="R384" s="666">
        <v>12</v>
      </c>
    </row>
    <row r="385" spans="1:18" s="499" customFormat="1" ht="12.75" x14ac:dyDescent="0.2">
      <c r="A385" s="665" t="s">
        <v>6921</v>
      </c>
      <c r="B385" s="666" t="s">
        <v>6922</v>
      </c>
      <c r="C385" s="666" t="s">
        <v>6923</v>
      </c>
      <c r="D385" s="665" t="s">
        <v>7361</v>
      </c>
      <c r="E385" s="737" t="s">
        <v>7454</v>
      </c>
      <c r="F385" s="666">
        <v>17814189</v>
      </c>
      <c r="G385" s="667" t="s">
        <v>7508</v>
      </c>
      <c r="H385" s="668"/>
      <c r="I385" s="667" t="s">
        <v>6928</v>
      </c>
      <c r="J385" s="668" t="s">
        <v>6929</v>
      </c>
      <c r="K385" s="666">
        <v>1</v>
      </c>
      <c r="L385" s="666">
        <v>12</v>
      </c>
      <c r="M385" s="691" t="s">
        <v>1314</v>
      </c>
      <c r="N385" s="666">
        <v>1</v>
      </c>
      <c r="O385" s="666">
        <v>6</v>
      </c>
      <c r="P385" s="772" t="s">
        <v>1085</v>
      </c>
      <c r="Q385" s="666">
        <v>1</v>
      </c>
      <c r="R385" s="666">
        <v>12</v>
      </c>
    </row>
    <row r="386" spans="1:18" s="499" customFormat="1" ht="12.75" x14ac:dyDescent="0.2">
      <c r="A386" s="665" t="s">
        <v>6921</v>
      </c>
      <c r="B386" s="666" t="s">
        <v>6922</v>
      </c>
      <c r="C386" s="666" t="s">
        <v>6923</v>
      </c>
      <c r="D386" s="665" t="s">
        <v>7361</v>
      </c>
      <c r="E386" s="737" t="s">
        <v>7454</v>
      </c>
      <c r="F386" s="666">
        <v>17906932</v>
      </c>
      <c r="G386" s="667" t="s">
        <v>7509</v>
      </c>
      <c r="H386" s="668" t="s">
        <v>6938</v>
      </c>
      <c r="I386" s="667" t="s">
        <v>6928</v>
      </c>
      <c r="J386" s="668" t="s">
        <v>6929</v>
      </c>
      <c r="K386" s="666">
        <v>1</v>
      </c>
      <c r="L386" s="666">
        <v>12</v>
      </c>
      <c r="M386" s="691" t="s">
        <v>1314</v>
      </c>
      <c r="N386" s="666">
        <v>1</v>
      </c>
      <c r="O386" s="666">
        <v>6</v>
      </c>
      <c r="P386" s="772" t="s">
        <v>1085</v>
      </c>
      <c r="Q386" s="666">
        <v>1</v>
      </c>
      <c r="R386" s="666">
        <v>12</v>
      </c>
    </row>
    <row r="387" spans="1:18" s="499" customFormat="1" ht="12.75" x14ac:dyDescent="0.2">
      <c r="A387" s="665" t="s">
        <v>6921</v>
      </c>
      <c r="B387" s="666" t="s">
        <v>6969</v>
      </c>
      <c r="C387" s="666" t="s">
        <v>6923</v>
      </c>
      <c r="D387" s="665" t="s">
        <v>7361</v>
      </c>
      <c r="E387" s="737" t="s">
        <v>7454</v>
      </c>
      <c r="F387" s="666">
        <v>40057431</v>
      </c>
      <c r="G387" s="667" t="s">
        <v>7510</v>
      </c>
      <c r="H387" s="668" t="s">
        <v>7422</v>
      </c>
      <c r="I387" s="667" t="s">
        <v>6928</v>
      </c>
      <c r="J387" s="668" t="s">
        <v>6929</v>
      </c>
      <c r="K387" s="666">
        <v>1</v>
      </c>
      <c r="L387" s="666">
        <v>12</v>
      </c>
      <c r="M387" s="691" t="s">
        <v>1314</v>
      </c>
      <c r="N387" s="666">
        <v>1</v>
      </c>
      <c r="O387" s="666">
        <v>6</v>
      </c>
      <c r="P387" s="772" t="s">
        <v>1085</v>
      </c>
      <c r="Q387" s="666">
        <v>1</v>
      </c>
      <c r="R387" s="666">
        <v>12</v>
      </c>
    </row>
    <row r="388" spans="1:18" s="499" customFormat="1" ht="12.75" x14ac:dyDescent="0.2">
      <c r="A388" s="665" t="s">
        <v>6921</v>
      </c>
      <c r="B388" s="666" t="s">
        <v>6922</v>
      </c>
      <c r="C388" s="666" t="s">
        <v>6923</v>
      </c>
      <c r="D388" s="665" t="s">
        <v>7361</v>
      </c>
      <c r="E388" s="737" t="s">
        <v>7454</v>
      </c>
      <c r="F388" s="666">
        <v>17894819</v>
      </c>
      <c r="G388" s="667" t="s">
        <v>7511</v>
      </c>
      <c r="H388" s="668"/>
      <c r="I388" s="667" t="s">
        <v>7192</v>
      </c>
      <c r="J388" s="668" t="s">
        <v>7192</v>
      </c>
      <c r="K388" s="666">
        <v>1</v>
      </c>
      <c r="L388" s="666">
        <v>12</v>
      </c>
      <c r="M388" s="691" t="s">
        <v>1314</v>
      </c>
      <c r="N388" s="666">
        <v>1</v>
      </c>
      <c r="O388" s="666">
        <v>6</v>
      </c>
      <c r="P388" s="772" t="s">
        <v>1085</v>
      </c>
      <c r="Q388" s="666">
        <v>1</v>
      </c>
      <c r="R388" s="666">
        <v>12</v>
      </c>
    </row>
    <row r="389" spans="1:18" s="499" customFormat="1" ht="12.75" x14ac:dyDescent="0.2">
      <c r="A389" s="665" t="s">
        <v>6921</v>
      </c>
      <c r="B389" s="666" t="s">
        <v>6922</v>
      </c>
      <c r="C389" s="666" t="s">
        <v>6923</v>
      </c>
      <c r="D389" s="665" t="s">
        <v>7361</v>
      </c>
      <c r="E389" s="737" t="s">
        <v>7454</v>
      </c>
      <c r="F389" s="666">
        <v>18126753</v>
      </c>
      <c r="G389" s="667" t="s">
        <v>7512</v>
      </c>
      <c r="H389" s="668"/>
      <c r="I389" s="667" t="s">
        <v>7192</v>
      </c>
      <c r="J389" s="668" t="s">
        <v>7192</v>
      </c>
      <c r="K389" s="666">
        <v>1</v>
      </c>
      <c r="L389" s="666">
        <v>12</v>
      </c>
      <c r="M389" s="691" t="s">
        <v>1314</v>
      </c>
      <c r="N389" s="666">
        <v>1</v>
      </c>
      <c r="O389" s="666">
        <v>6</v>
      </c>
      <c r="P389" s="772" t="s">
        <v>1085</v>
      </c>
      <c r="Q389" s="666">
        <v>1</v>
      </c>
      <c r="R389" s="666">
        <v>12</v>
      </c>
    </row>
    <row r="390" spans="1:18" s="499" customFormat="1" ht="12.75" x14ac:dyDescent="0.2">
      <c r="A390" s="665" t="s">
        <v>6921</v>
      </c>
      <c r="B390" s="666" t="s">
        <v>6922</v>
      </c>
      <c r="C390" s="666" t="s">
        <v>6923</v>
      </c>
      <c r="D390" s="665" t="s">
        <v>7361</v>
      </c>
      <c r="E390" s="737" t="s">
        <v>7454</v>
      </c>
      <c r="F390" s="666">
        <v>47998989</v>
      </c>
      <c r="G390" s="667" t="s">
        <v>7513</v>
      </c>
      <c r="H390" s="668"/>
      <c r="I390" s="667" t="s">
        <v>6928</v>
      </c>
      <c r="J390" s="668" t="s">
        <v>6929</v>
      </c>
      <c r="K390" s="666">
        <v>1</v>
      </c>
      <c r="L390" s="666">
        <v>12</v>
      </c>
      <c r="M390" s="691" t="s">
        <v>1314</v>
      </c>
      <c r="N390" s="666">
        <v>1</v>
      </c>
      <c r="O390" s="666">
        <v>6</v>
      </c>
      <c r="P390" s="772" t="s">
        <v>1085</v>
      </c>
      <c r="Q390" s="666">
        <v>1</v>
      </c>
      <c r="R390" s="666">
        <v>12</v>
      </c>
    </row>
    <row r="391" spans="1:18" s="499" customFormat="1" ht="12.75" x14ac:dyDescent="0.2">
      <c r="A391" s="665" t="s">
        <v>6921</v>
      </c>
      <c r="B391" s="666" t="s">
        <v>6922</v>
      </c>
      <c r="C391" s="666" t="s">
        <v>6923</v>
      </c>
      <c r="D391" s="665" t="s">
        <v>7361</v>
      </c>
      <c r="E391" s="737" t="s">
        <v>7454</v>
      </c>
      <c r="F391" s="666">
        <v>73782703</v>
      </c>
      <c r="G391" s="667" t="s">
        <v>7514</v>
      </c>
      <c r="H391" s="668"/>
      <c r="I391" s="667"/>
      <c r="J391" s="668"/>
      <c r="K391" s="666">
        <v>1</v>
      </c>
      <c r="L391" s="666">
        <v>2</v>
      </c>
      <c r="M391" s="691" t="s">
        <v>7458</v>
      </c>
      <c r="N391" s="666"/>
      <c r="O391" s="666"/>
      <c r="P391" s="772" t="s">
        <v>554</v>
      </c>
      <c r="Q391" s="666"/>
      <c r="R391" s="666"/>
    </row>
    <row r="392" spans="1:18" s="499" customFormat="1" ht="12.75" x14ac:dyDescent="0.2">
      <c r="A392" s="665" t="s">
        <v>6921</v>
      </c>
      <c r="B392" s="666" t="s">
        <v>6922</v>
      </c>
      <c r="C392" s="666" t="s">
        <v>6923</v>
      </c>
      <c r="D392" s="665" t="s">
        <v>7361</v>
      </c>
      <c r="E392" s="737" t="s">
        <v>7454</v>
      </c>
      <c r="F392" s="666">
        <v>17803753</v>
      </c>
      <c r="G392" s="667" t="s">
        <v>7515</v>
      </c>
      <c r="H392" s="668"/>
      <c r="I392" s="667" t="s">
        <v>7192</v>
      </c>
      <c r="J392" s="668" t="s">
        <v>7192</v>
      </c>
      <c r="K392" s="666">
        <v>1</v>
      </c>
      <c r="L392" s="666">
        <v>8</v>
      </c>
      <c r="M392" s="691" t="s">
        <v>7516</v>
      </c>
      <c r="N392" s="666"/>
      <c r="O392" s="666"/>
      <c r="P392" s="772" t="s">
        <v>554</v>
      </c>
      <c r="Q392" s="666"/>
      <c r="R392" s="666"/>
    </row>
    <row r="393" spans="1:18" s="499" customFormat="1" ht="12.75" x14ac:dyDescent="0.2">
      <c r="A393" s="665" t="s">
        <v>6921</v>
      </c>
      <c r="B393" s="666" t="s">
        <v>6922</v>
      </c>
      <c r="C393" s="666" t="s">
        <v>6923</v>
      </c>
      <c r="D393" s="665" t="s">
        <v>7361</v>
      </c>
      <c r="E393" s="737" t="s">
        <v>7454</v>
      </c>
      <c r="F393" s="666">
        <v>17809266</v>
      </c>
      <c r="G393" s="667" t="s">
        <v>7517</v>
      </c>
      <c r="H393" s="668" t="s">
        <v>7518</v>
      </c>
      <c r="I393" s="667" t="s">
        <v>6928</v>
      </c>
      <c r="J393" s="668" t="s">
        <v>6929</v>
      </c>
      <c r="K393" s="666">
        <v>1</v>
      </c>
      <c r="L393" s="666">
        <v>12</v>
      </c>
      <c r="M393" s="691" t="s">
        <v>1314</v>
      </c>
      <c r="N393" s="666">
        <v>1</v>
      </c>
      <c r="O393" s="666">
        <v>6</v>
      </c>
      <c r="P393" s="772" t="s">
        <v>1085</v>
      </c>
      <c r="Q393" s="666">
        <v>1</v>
      </c>
      <c r="R393" s="666">
        <v>12</v>
      </c>
    </row>
    <row r="394" spans="1:18" s="499" customFormat="1" ht="12.75" x14ac:dyDescent="0.2">
      <c r="A394" s="665" t="s">
        <v>6921</v>
      </c>
      <c r="B394" s="666" t="s">
        <v>6922</v>
      </c>
      <c r="C394" s="666" t="s">
        <v>6923</v>
      </c>
      <c r="D394" s="665" t="s">
        <v>7361</v>
      </c>
      <c r="E394" s="737" t="s">
        <v>7454</v>
      </c>
      <c r="F394" s="666">
        <v>18228275</v>
      </c>
      <c r="G394" s="667" t="s">
        <v>7519</v>
      </c>
      <c r="H394" s="668" t="s">
        <v>7036</v>
      </c>
      <c r="I394" s="667" t="s">
        <v>6928</v>
      </c>
      <c r="J394" s="668" t="s">
        <v>6929</v>
      </c>
      <c r="K394" s="666">
        <v>1</v>
      </c>
      <c r="L394" s="666">
        <v>12</v>
      </c>
      <c r="M394" s="691" t="s">
        <v>1314</v>
      </c>
      <c r="N394" s="666">
        <v>1</v>
      </c>
      <c r="O394" s="666">
        <v>6</v>
      </c>
      <c r="P394" s="772" t="s">
        <v>1085</v>
      </c>
      <c r="Q394" s="666">
        <v>1</v>
      </c>
      <c r="R394" s="666">
        <v>12</v>
      </c>
    </row>
    <row r="395" spans="1:18" s="499" customFormat="1" ht="12.75" x14ac:dyDescent="0.2">
      <c r="A395" s="665" t="s">
        <v>6921</v>
      </c>
      <c r="B395" s="666" t="s">
        <v>6922</v>
      </c>
      <c r="C395" s="666" t="s">
        <v>6923</v>
      </c>
      <c r="D395" s="665" t="s">
        <v>7361</v>
      </c>
      <c r="E395" s="737" t="s">
        <v>7454</v>
      </c>
      <c r="F395" s="666">
        <v>19101906</v>
      </c>
      <c r="G395" s="667" t="s">
        <v>7520</v>
      </c>
      <c r="H395" s="668" t="s">
        <v>7521</v>
      </c>
      <c r="I395" s="667" t="s">
        <v>6928</v>
      </c>
      <c r="J395" s="668" t="s">
        <v>7187</v>
      </c>
      <c r="K395" s="666">
        <v>1</v>
      </c>
      <c r="L395" s="666">
        <v>12</v>
      </c>
      <c r="M395" s="691" t="s">
        <v>1314</v>
      </c>
      <c r="N395" s="666">
        <v>1</v>
      </c>
      <c r="O395" s="666">
        <v>6</v>
      </c>
      <c r="P395" s="772" t="s">
        <v>1085</v>
      </c>
      <c r="Q395" s="666">
        <v>1</v>
      </c>
      <c r="R395" s="666">
        <v>12</v>
      </c>
    </row>
    <row r="396" spans="1:18" s="499" customFormat="1" ht="12.75" x14ac:dyDescent="0.2">
      <c r="A396" s="665" t="s">
        <v>6921</v>
      </c>
      <c r="B396" s="666" t="s">
        <v>6922</v>
      </c>
      <c r="C396" s="666" t="s">
        <v>6923</v>
      </c>
      <c r="D396" s="665" t="s">
        <v>7361</v>
      </c>
      <c r="E396" s="737" t="s">
        <v>7454</v>
      </c>
      <c r="F396" s="666">
        <v>41127480</v>
      </c>
      <c r="G396" s="667" t="s">
        <v>7522</v>
      </c>
      <c r="H396" s="668"/>
      <c r="I396" s="667" t="s">
        <v>7192</v>
      </c>
      <c r="J396" s="668" t="s">
        <v>7192</v>
      </c>
      <c r="K396" s="666">
        <v>1</v>
      </c>
      <c r="L396" s="666">
        <v>2</v>
      </c>
      <c r="M396" s="691" t="s">
        <v>7458</v>
      </c>
      <c r="N396" s="666"/>
      <c r="O396" s="666"/>
      <c r="P396" s="772" t="s">
        <v>554</v>
      </c>
      <c r="Q396" s="666"/>
      <c r="R396" s="666"/>
    </row>
    <row r="397" spans="1:18" s="499" customFormat="1" ht="12.75" x14ac:dyDescent="0.2">
      <c r="A397" s="665" t="s">
        <v>6921</v>
      </c>
      <c r="B397" s="666" t="s">
        <v>6922</v>
      </c>
      <c r="C397" s="666" t="s">
        <v>6923</v>
      </c>
      <c r="D397" s="665" t="s">
        <v>7361</v>
      </c>
      <c r="E397" s="737" t="s">
        <v>7454</v>
      </c>
      <c r="F397" s="666">
        <v>18855553</v>
      </c>
      <c r="G397" s="667" t="s">
        <v>7523</v>
      </c>
      <c r="H397" s="668" t="s">
        <v>7420</v>
      </c>
      <c r="I397" s="667" t="s">
        <v>6928</v>
      </c>
      <c r="J397" s="668" t="s">
        <v>6929</v>
      </c>
      <c r="K397" s="666">
        <v>1</v>
      </c>
      <c r="L397" s="666">
        <v>12</v>
      </c>
      <c r="M397" s="691" t="s">
        <v>1314</v>
      </c>
      <c r="N397" s="666">
        <v>1</v>
      </c>
      <c r="O397" s="666">
        <v>6</v>
      </c>
      <c r="P397" s="772" t="s">
        <v>1085</v>
      </c>
      <c r="Q397" s="666">
        <v>1</v>
      </c>
      <c r="R397" s="666">
        <v>12</v>
      </c>
    </row>
    <row r="398" spans="1:18" s="499" customFormat="1" ht="12.75" x14ac:dyDescent="0.2">
      <c r="A398" s="665" t="s">
        <v>6921</v>
      </c>
      <c r="B398" s="666" t="s">
        <v>6922</v>
      </c>
      <c r="C398" s="666" t="s">
        <v>6923</v>
      </c>
      <c r="D398" s="665" t="s">
        <v>7361</v>
      </c>
      <c r="E398" s="737" t="s">
        <v>7454</v>
      </c>
      <c r="F398" s="666">
        <v>18141802</v>
      </c>
      <c r="G398" s="667" t="s">
        <v>7524</v>
      </c>
      <c r="H398" s="668" t="s">
        <v>6927</v>
      </c>
      <c r="I398" s="667" t="s">
        <v>6928</v>
      </c>
      <c r="J398" s="668" t="s">
        <v>6929</v>
      </c>
      <c r="K398" s="666">
        <v>1</v>
      </c>
      <c r="L398" s="666">
        <v>12</v>
      </c>
      <c r="M398" s="691" t="s">
        <v>1314</v>
      </c>
      <c r="N398" s="666">
        <v>1</v>
      </c>
      <c r="O398" s="666">
        <v>6</v>
      </c>
      <c r="P398" s="772" t="s">
        <v>1085</v>
      </c>
      <c r="Q398" s="666">
        <v>1</v>
      </c>
      <c r="R398" s="666">
        <v>12</v>
      </c>
    </row>
    <row r="399" spans="1:18" s="499" customFormat="1" ht="12.75" x14ac:dyDescent="0.2">
      <c r="A399" s="665" t="s">
        <v>6921</v>
      </c>
      <c r="B399" s="666" t="s">
        <v>6922</v>
      </c>
      <c r="C399" s="666" t="s">
        <v>6923</v>
      </c>
      <c r="D399" s="665" t="s">
        <v>7361</v>
      </c>
      <c r="E399" s="737" t="s">
        <v>7454</v>
      </c>
      <c r="F399" s="666">
        <v>45113468</v>
      </c>
      <c r="G399" s="667" t="s">
        <v>7525</v>
      </c>
      <c r="H399" s="668"/>
      <c r="I399" s="667"/>
      <c r="J399" s="668"/>
      <c r="K399" s="666">
        <v>1</v>
      </c>
      <c r="L399" s="666">
        <v>2</v>
      </c>
      <c r="M399" s="691" t="s">
        <v>7458</v>
      </c>
      <c r="N399" s="666"/>
      <c r="O399" s="666"/>
      <c r="P399" s="772" t="s">
        <v>554</v>
      </c>
      <c r="Q399" s="666"/>
      <c r="R399" s="666"/>
    </row>
    <row r="400" spans="1:18" s="499" customFormat="1" ht="12.75" x14ac:dyDescent="0.2">
      <c r="A400" s="665" t="s">
        <v>6921</v>
      </c>
      <c r="B400" s="666" t="s">
        <v>6922</v>
      </c>
      <c r="C400" s="666" t="s">
        <v>6923</v>
      </c>
      <c r="D400" s="665" t="s">
        <v>7361</v>
      </c>
      <c r="E400" s="737" t="s">
        <v>7454</v>
      </c>
      <c r="F400" s="666">
        <v>42163154</v>
      </c>
      <c r="G400" s="667" t="s">
        <v>7526</v>
      </c>
      <c r="H400" s="668" t="s">
        <v>7527</v>
      </c>
      <c r="I400" s="667" t="s">
        <v>6928</v>
      </c>
      <c r="J400" s="668" t="s">
        <v>6929</v>
      </c>
      <c r="K400" s="666">
        <v>1</v>
      </c>
      <c r="L400" s="666">
        <v>12</v>
      </c>
      <c r="M400" s="691" t="s">
        <v>1314</v>
      </c>
      <c r="N400" s="666">
        <v>1</v>
      </c>
      <c r="O400" s="666">
        <v>6</v>
      </c>
      <c r="P400" s="772" t="s">
        <v>1085</v>
      </c>
      <c r="Q400" s="666">
        <v>1</v>
      </c>
      <c r="R400" s="666">
        <v>12</v>
      </c>
    </row>
    <row r="401" spans="1:18" s="499" customFormat="1" ht="12.75" x14ac:dyDescent="0.2">
      <c r="A401" s="665" t="s">
        <v>6921</v>
      </c>
      <c r="B401" s="666" t="s">
        <v>6922</v>
      </c>
      <c r="C401" s="666" t="s">
        <v>6923</v>
      </c>
      <c r="D401" s="665" t="s">
        <v>7361</v>
      </c>
      <c r="E401" s="737" t="s">
        <v>7454</v>
      </c>
      <c r="F401" s="666">
        <v>18055301</v>
      </c>
      <c r="G401" s="667" t="s">
        <v>7528</v>
      </c>
      <c r="H401" s="668" t="s">
        <v>7361</v>
      </c>
      <c r="I401" s="667" t="s">
        <v>6928</v>
      </c>
      <c r="J401" s="668" t="s">
        <v>7187</v>
      </c>
      <c r="K401" s="666">
        <v>1</v>
      </c>
      <c r="L401" s="666">
        <v>12</v>
      </c>
      <c r="M401" s="691" t="s">
        <v>1314</v>
      </c>
      <c r="N401" s="666">
        <v>1</v>
      </c>
      <c r="O401" s="666">
        <v>6</v>
      </c>
      <c r="P401" s="772" t="s">
        <v>1085</v>
      </c>
      <c r="Q401" s="666">
        <v>1</v>
      </c>
      <c r="R401" s="666">
        <v>12</v>
      </c>
    </row>
    <row r="402" spans="1:18" s="499" customFormat="1" ht="12.75" x14ac:dyDescent="0.2">
      <c r="A402" s="665" t="s">
        <v>6921</v>
      </c>
      <c r="B402" s="666" t="s">
        <v>6922</v>
      </c>
      <c r="C402" s="666" t="s">
        <v>6923</v>
      </c>
      <c r="D402" s="665" t="s">
        <v>7361</v>
      </c>
      <c r="E402" s="737" t="s">
        <v>7454</v>
      </c>
      <c r="F402" s="666">
        <v>44996100</v>
      </c>
      <c r="G402" s="667" t="s">
        <v>7529</v>
      </c>
      <c r="H402" s="668" t="s">
        <v>7087</v>
      </c>
      <c r="I402" s="667" t="s">
        <v>6928</v>
      </c>
      <c r="J402" s="668" t="s">
        <v>6929</v>
      </c>
      <c r="K402" s="666">
        <v>1</v>
      </c>
      <c r="L402" s="666">
        <v>2</v>
      </c>
      <c r="M402" s="691" t="s">
        <v>7458</v>
      </c>
      <c r="N402" s="666"/>
      <c r="O402" s="666"/>
      <c r="P402" s="772" t="s">
        <v>554</v>
      </c>
      <c r="Q402" s="666"/>
      <c r="R402" s="666"/>
    </row>
    <row r="403" spans="1:18" s="499" customFormat="1" ht="12.75" x14ac:dyDescent="0.2">
      <c r="A403" s="665" t="s">
        <v>6921</v>
      </c>
      <c r="B403" s="666" t="s">
        <v>6922</v>
      </c>
      <c r="C403" s="666" t="s">
        <v>6923</v>
      </c>
      <c r="D403" s="665" t="s">
        <v>7361</v>
      </c>
      <c r="E403" s="737" t="s">
        <v>7454</v>
      </c>
      <c r="F403" s="666">
        <v>18174172</v>
      </c>
      <c r="G403" s="667" t="s">
        <v>7530</v>
      </c>
      <c r="H403" s="668"/>
      <c r="I403" s="667" t="s">
        <v>6928</v>
      </c>
      <c r="J403" s="668" t="s">
        <v>6929</v>
      </c>
      <c r="K403" s="666">
        <v>1</v>
      </c>
      <c r="L403" s="666">
        <v>12</v>
      </c>
      <c r="M403" s="691" t="s">
        <v>1314</v>
      </c>
      <c r="N403" s="666">
        <v>1</v>
      </c>
      <c r="O403" s="666">
        <v>6</v>
      </c>
      <c r="P403" s="772" t="s">
        <v>1085</v>
      </c>
      <c r="Q403" s="666">
        <v>1</v>
      </c>
      <c r="R403" s="666">
        <v>12</v>
      </c>
    </row>
    <row r="404" spans="1:18" s="499" customFormat="1" ht="12.75" x14ac:dyDescent="0.2">
      <c r="A404" s="665" t="s">
        <v>6921</v>
      </c>
      <c r="B404" s="666" t="s">
        <v>6922</v>
      </c>
      <c r="C404" s="666" t="s">
        <v>6923</v>
      </c>
      <c r="D404" s="665" t="s">
        <v>7361</v>
      </c>
      <c r="E404" s="737" t="s">
        <v>7454</v>
      </c>
      <c r="F404" s="666">
        <v>18093582</v>
      </c>
      <c r="G404" s="667" t="s">
        <v>7531</v>
      </c>
      <c r="H404" s="668"/>
      <c r="I404" s="667" t="s">
        <v>7192</v>
      </c>
      <c r="J404" s="668" t="s">
        <v>7192</v>
      </c>
      <c r="K404" s="666">
        <v>1</v>
      </c>
      <c r="L404" s="666">
        <v>12</v>
      </c>
      <c r="M404" s="691" t="s">
        <v>1314</v>
      </c>
      <c r="N404" s="666">
        <v>1</v>
      </c>
      <c r="O404" s="666">
        <v>6</v>
      </c>
      <c r="P404" s="772" t="s">
        <v>1085</v>
      </c>
      <c r="Q404" s="666">
        <v>1</v>
      </c>
      <c r="R404" s="666">
        <v>12</v>
      </c>
    </row>
    <row r="405" spans="1:18" s="499" customFormat="1" ht="12.75" x14ac:dyDescent="0.2">
      <c r="A405" s="665" t="s">
        <v>6921</v>
      </c>
      <c r="B405" s="666" t="s">
        <v>6922</v>
      </c>
      <c r="C405" s="666" t="s">
        <v>6923</v>
      </c>
      <c r="D405" s="665" t="s">
        <v>7361</v>
      </c>
      <c r="E405" s="737" t="s">
        <v>7454</v>
      </c>
      <c r="F405" s="666">
        <v>48104048</v>
      </c>
      <c r="G405" s="667" t="s">
        <v>7532</v>
      </c>
      <c r="H405" s="668"/>
      <c r="I405" s="667" t="s">
        <v>6928</v>
      </c>
      <c r="J405" s="668" t="s">
        <v>6929</v>
      </c>
      <c r="K405" s="666">
        <v>1</v>
      </c>
      <c r="L405" s="666">
        <v>12</v>
      </c>
      <c r="M405" s="691" t="s">
        <v>1314</v>
      </c>
      <c r="N405" s="666">
        <v>1</v>
      </c>
      <c r="O405" s="666">
        <v>6</v>
      </c>
      <c r="P405" s="772" t="s">
        <v>1085</v>
      </c>
      <c r="Q405" s="666">
        <v>1</v>
      </c>
      <c r="R405" s="666">
        <v>12</v>
      </c>
    </row>
    <row r="406" spans="1:18" s="499" customFormat="1" ht="12.75" x14ac:dyDescent="0.2">
      <c r="A406" s="665" t="s">
        <v>6921</v>
      </c>
      <c r="B406" s="666" t="s">
        <v>6922</v>
      </c>
      <c r="C406" s="666" t="s">
        <v>6923</v>
      </c>
      <c r="D406" s="665" t="s">
        <v>7361</v>
      </c>
      <c r="E406" s="737" t="s">
        <v>7454</v>
      </c>
      <c r="F406" s="666">
        <v>71413833</v>
      </c>
      <c r="G406" s="667" t="s">
        <v>7533</v>
      </c>
      <c r="H406" s="668" t="s">
        <v>7256</v>
      </c>
      <c r="I406" s="667" t="s">
        <v>6928</v>
      </c>
      <c r="J406" s="668" t="s">
        <v>7187</v>
      </c>
      <c r="K406" s="666">
        <v>1</v>
      </c>
      <c r="L406" s="666">
        <v>12</v>
      </c>
      <c r="M406" s="691" t="s">
        <v>1314</v>
      </c>
      <c r="N406" s="666">
        <v>1</v>
      </c>
      <c r="O406" s="666">
        <v>6</v>
      </c>
      <c r="P406" s="772" t="s">
        <v>1085</v>
      </c>
      <c r="Q406" s="666">
        <v>1</v>
      </c>
      <c r="R406" s="666">
        <v>12</v>
      </c>
    </row>
    <row r="407" spans="1:18" s="499" customFormat="1" ht="12.75" x14ac:dyDescent="0.2">
      <c r="A407" s="665" t="s">
        <v>6921</v>
      </c>
      <c r="B407" s="666" t="s">
        <v>6922</v>
      </c>
      <c r="C407" s="666" t="s">
        <v>6923</v>
      </c>
      <c r="D407" s="665" t="s">
        <v>7361</v>
      </c>
      <c r="E407" s="737" t="s">
        <v>7454</v>
      </c>
      <c r="F407" s="666">
        <v>17868107</v>
      </c>
      <c r="G407" s="667" t="s">
        <v>7534</v>
      </c>
      <c r="H407" s="668"/>
      <c r="I407" s="667" t="s">
        <v>6928</v>
      </c>
      <c r="J407" s="668" t="s">
        <v>6929</v>
      </c>
      <c r="K407" s="666">
        <v>1</v>
      </c>
      <c r="L407" s="666">
        <v>12</v>
      </c>
      <c r="M407" s="691" t="s">
        <v>1314</v>
      </c>
      <c r="N407" s="666"/>
      <c r="O407" s="666"/>
      <c r="P407" s="772" t="s">
        <v>554</v>
      </c>
      <c r="Q407" s="666"/>
      <c r="R407" s="666"/>
    </row>
    <row r="408" spans="1:18" s="499" customFormat="1" ht="12.75" x14ac:dyDescent="0.2">
      <c r="A408" s="665" t="s">
        <v>6921</v>
      </c>
      <c r="B408" s="666" t="s">
        <v>6969</v>
      </c>
      <c r="C408" s="666" t="s">
        <v>6923</v>
      </c>
      <c r="D408" s="665" t="s">
        <v>7361</v>
      </c>
      <c r="E408" s="737" t="s">
        <v>7454</v>
      </c>
      <c r="F408" s="666">
        <v>43630655</v>
      </c>
      <c r="G408" s="667" t="s">
        <v>7535</v>
      </c>
      <c r="H408" s="668" t="s">
        <v>7230</v>
      </c>
      <c r="I408" s="667" t="s">
        <v>7192</v>
      </c>
      <c r="J408" s="668" t="s">
        <v>7192</v>
      </c>
      <c r="K408" s="666">
        <v>1</v>
      </c>
      <c r="L408" s="666">
        <v>12</v>
      </c>
      <c r="M408" s="691" t="s">
        <v>1314</v>
      </c>
      <c r="N408" s="666">
        <v>1</v>
      </c>
      <c r="O408" s="666">
        <v>6</v>
      </c>
      <c r="P408" s="772" t="s">
        <v>1085</v>
      </c>
      <c r="Q408" s="666">
        <v>1</v>
      </c>
      <c r="R408" s="666">
        <v>12</v>
      </c>
    </row>
    <row r="409" spans="1:18" s="499" customFormat="1" ht="12.75" x14ac:dyDescent="0.2">
      <c r="A409" s="665" t="s">
        <v>6921</v>
      </c>
      <c r="B409" s="666" t="s">
        <v>6922</v>
      </c>
      <c r="C409" s="666" t="s">
        <v>6923</v>
      </c>
      <c r="D409" s="665" t="s">
        <v>7361</v>
      </c>
      <c r="E409" s="737" t="s">
        <v>7454</v>
      </c>
      <c r="F409" s="666">
        <v>18167642</v>
      </c>
      <c r="G409" s="667" t="s">
        <v>7536</v>
      </c>
      <c r="H409" s="668" t="s">
        <v>6730</v>
      </c>
      <c r="I409" s="667" t="s">
        <v>6928</v>
      </c>
      <c r="J409" s="668" t="s">
        <v>6929</v>
      </c>
      <c r="K409" s="666">
        <v>1</v>
      </c>
      <c r="L409" s="666">
        <v>12</v>
      </c>
      <c r="M409" s="691" t="s">
        <v>1314</v>
      </c>
      <c r="N409" s="666">
        <v>1</v>
      </c>
      <c r="O409" s="666">
        <v>6</v>
      </c>
      <c r="P409" s="772" t="s">
        <v>1085</v>
      </c>
      <c r="Q409" s="666">
        <v>1</v>
      </c>
      <c r="R409" s="666">
        <v>12</v>
      </c>
    </row>
    <row r="410" spans="1:18" s="499" customFormat="1" ht="12.75" x14ac:dyDescent="0.2">
      <c r="A410" s="665" t="s">
        <v>6921</v>
      </c>
      <c r="B410" s="666" t="s">
        <v>6922</v>
      </c>
      <c r="C410" s="666" t="s">
        <v>6923</v>
      </c>
      <c r="D410" s="665" t="s">
        <v>7361</v>
      </c>
      <c r="E410" s="737" t="s">
        <v>7454</v>
      </c>
      <c r="F410" s="666">
        <v>42043190</v>
      </c>
      <c r="G410" s="667" t="s">
        <v>7537</v>
      </c>
      <c r="H410" s="668" t="s">
        <v>7361</v>
      </c>
      <c r="I410" s="667" t="s">
        <v>6928</v>
      </c>
      <c r="J410" s="668" t="s">
        <v>7187</v>
      </c>
      <c r="K410" s="666">
        <v>1</v>
      </c>
      <c r="L410" s="666">
        <v>12</v>
      </c>
      <c r="M410" s="691" t="s">
        <v>1314</v>
      </c>
      <c r="N410" s="666">
        <v>1</v>
      </c>
      <c r="O410" s="666">
        <v>6</v>
      </c>
      <c r="P410" s="772" t="s">
        <v>1085</v>
      </c>
      <c r="Q410" s="666">
        <v>1</v>
      </c>
      <c r="R410" s="666">
        <v>12</v>
      </c>
    </row>
    <row r="411" spans="1:18" s="499" customFormat="1" ht="12.75" x14ac:dyDescent="0.2">
      <c r="A411" s="665" t="s">
        <v>6921</v>
      </c>
      <c r="B411" s="666" t="s">
        <v>6922</v>
      </c>
      <c r="C411" s="666" t="s">
        <v>6923</v>
      </c>
      <c r="D411" s="665" t="s">
        <v>7361</v>
      </c>
      <c r="E411" s="737" t="s">
        <v>7454</v>
      </c>
      <c r="F411" s="666">
        <v>18000792</v>
      </c>
      <c r="G411" s="667" t="s">
        <v>7538</v>
      </c>
      <c r="H411" s="668"/>
      <c r="I411" s="667" t="s">
        <v>7192</v>
      </c>
      <c r="J411" s="668" t="s">
        <v>7192</v>
      </c>
      <c r="K411" s="666">
        <v>1</v>
      </c>
      <c r="L411" s="666">
        <v>12</v>
      </c>
      <c r="M411" s="691" t="s">
        <v>1314</v>
      </c>
      <c r="N411" s="666">
        <v>1</v>
      </c>
      <c r="O411" s="666">
        <v>6</v>
      </c>
      <c r="P411" s="772" t="s">
        <v>1085</v>
      </c>
      <c r="Q411" s="666">
        <v>1</v>
      </c>
      <c r="R411" s="666">
        <v>12</v>
      </c>
    </row>
    <row r="412" spans="1:18" s="499" customFormat="1" ht="12.75" x14ac:dyDescent="0.2">
      <c r="A412" s="665" t="s">
        <v>6921</v>
      </c>
      <c r="B412" s="666" t="s">
        <v>6922</v>
      </c>
      <c r="C412" s="666" t="s">
        <v>6923</v>
      </c>
      <c r="D412" s="665" t="s">
        <v>7361</v>
      </c>
      <c r="E412" s="737" t="s">
        <v>7454</v>
      </c>
      <c r="F412" s="666">
        <v>70760153</v>
      </c>
      <c r="G412" s="667" t="s">
        <v>7539</v>
      </c>
      <c r="H412" s="668"/>
      <c r="I412" s="667" t="s">
        <v>7192</v>
      </c>
      <c r="J412" s="668" t="s">
        <v>7192</v>
      </c>
      <c r="K412" s="666">
        <v>1</v>
      </c>
      <c r="L412" s="666">
        <v>12</v>
      </c>
      <c r="M412" s="691" t="s">
        <v>1314</v>
      </c>
      <c r="N412" s="666">
        <v>1</v>
      </c>
      <c r="O412" s="666">
        <v>6</v>
      </c>
      <c r="P412" s="772" t="s">
        <v>7099</v>
      </c>
      <c r="Q412" s="666">
        <v>1</v>
      </c>
      <c r="R412" s="666">
        <v>12</v>
      </c>
    </row>
    <row r="413" spans="1:18" s="499" customFormat="1" ht="12.75" x14ac:dyDescent="0.2">
      <c r="A413" s="665" t="s">
        <v>6921</v>
      </c>
      <c r="B413" s="666" t="s">
        <v>6922</v>
      </c>
      <c r="C413" s="666" t="s">
        <v>6923</v>
      </c>
      <c r="D413" s="665" t="s">
        <v>7361</v>
      </c>
      <c r="E413" s="737" t="s">
        <v>7454</v>
      </c>
      <c r="F413" s="666">
        <v>18199660</v>
      </c>
      <c r="G413" s="667" t="s">
        <v>7540</v>
      </c>
      <c r="H413" s="668" t="s">
        <v>7361</v>
      </c>
      <c r="I413" s="667" t="s">
        <v>6928</v>
      </c>
      <c r="J413" s="668" t="s">
        <v>7187</v>
      </c>
      <c r="K413" s="666">
        <v>1</v>
      </c>
      <c r="L413" s="666">
        <v>12</v>
      </c>
      <c r="M413" s="691" t="s">
        <v>1314</v>
      </c>
      <c r="N413" s="666">
        <v>1</v>
      </c>
      <c r="O413" s="666">
        <v>6</v>
      </c>
      <c r="P413" s="772" t="s">
        <v>1085</v>
      </c>
      <c r="Q413" s="666">
        <v>1</v>
      </c>
      <c r="R413" s="666">
        <v>12</v>
      </c>
    </row>
    <row r="414" spans="1:18" s="499" customFormat="1" ht="12.75" x14ac:dyDescent="0.2">
      <c r="A414" s="665" t="s">
        <v>6921</v>
      </c>
      <c r="B414" s="666" t="s">
        <v>6922</v>
      </c>
      <c r="C414" s="666" t="s">
        <v>6923</v>
      </c>
      <c r="D414" s="665" t="s">
        <v>7541</v>
      </c>
      <c r="E414" s="737" t="s">
        <v>7542</v>
      </c>
      <c r="F414" s="666">
        <v>40630340</v>
      </c>
      <c r="G414" s="667" t="s">
        <v>7543</v>
      </c>
      <c r="H414" s="668"/>
      <c r="I414" s="667" t="s">
        <v>6928</v>
      </c>
      <c r="J414" s="668" t="s">
        <v>7187</v>
      </c>
      <c r="K414" s="666">
        <v>1</v>
      </c>
      <c r="L414" s="666">
        <v>12</v>
      </c>
      <c r="M414" s="691" t="s">
        <v>4338</v>
      </c>
      <c r="N414" s="666">
        <v>1</v>
      </c>
      <c r="O414" s="666">
        <v>6</v>
      </c>
      <c r="P414" s="772" t="s">
        <v>7544</v>
      </c>
      <c r="Q414" s="666">
        <v>1</v>
      </c>
      <c r="R414" s="666">
        <v>12</v>
      </c>
    </row>
    <row r="415" spans="1:18" s="499" customFormat="1" ht="12.75" x14ac:dyDescent="0.2">
      <c r="A415" s="665" t="s">
        <v>6921</v>
      </c>
      <c r="B415" s="666" t="s">
        <v>6922</v>
      </c>
      <c r="C415" s="666" t="s">
        <v>6923</v>
      </c>
      <c r="D415" s="665" t="s">
        <v>7541</v>
      </c>
      <c r="E415" s="737" t="s">
        <v>7542</v>
      </c>
      <c r="F415" s="666">
        <v>70287734</v>
      </c>
      <c r="G415" s="667" t="s">
        <v>7545</v>
      </c>
      <c r="H415" s="668"/>
      <c r="I415" s="667" t="s">
        <v>7192</v>
      </c>
      <c r="J415" s="668" t="s">
        <v>7192</v>
      </c>
      <c r="K415" s="666">
        <v>1</v>
      </c>
      <c r="L415" s="666">
        <v>4</v>
      </c>
      <c r="M415" s="691" t="s">
        <v>7546</v>
      </c>
      <c r="N415" s="666"/>
      <c r="O415" s="666"/>
      <c r="P415" s="772" t="s">
        <v>554</v>
      </c>
      <c r="Q415" s="666"/>
      <c r="R415" s="666"/>
    </row>
    <row r="416" spans="1:18" s="499" customFormat="1" ht="12.75" x14ac:dyDescent="0.2">
      <c r="A416" s="665" t="s">
        <v>6921</v>
      </c>
      <c r="B416" s="666" t="s">
        <v>6922</v>
      </c>
      <c r="C416" s="666" t="s">
        <v>6923</v>
      </c>
      <c r="D416" s="665" t="s">
        <v>7541</v>
      </c>
      <c r="E416" s="737" t="s">
        <v>7542</v>
      </c>
      <c r="F416" s="666">
        <v>44639560</v>
      </c>
      <c r="G416" s="667" t="s">
        <v>7547</v>
      </c>
      <c r="H416" s="668"/>
      <c r="I416" s="667" t="s">
        <v>7192</v>
      </c>
      <c r="J416" s="668" t="s">
        <v>7192</v>
      </c>
      <c r="K416" s="666">
        <v>1</v>
      </c>
      <c r="L416" s="666">
        <v>12</v>
      </c>
      <c r="M416" s="691" t="s">
        <v>4338</v>
      </c>
      <c r="N416" s="666">
        <v>1</v>
      </c>
      <c r="O416" s="666">
        <v>6</v>
      </c>
      <c r="P416" s="772" t="s">
        <v>7544</v>
      </c>
      <c r="Q416" s="666">
        <v>1</v>
      </c>
      <c r="R416" s="666">
        <v>12</v>
      </c>
    </row>
    <row r="417" spans="1:18" s="499" customFormat="1" ht="12.75" x14ac:dyDescent="0.2">
      <c r="A417" s="665" t="s">
        <v>6921</v>
      </c>
      <c r="B417" s="666" t="s">
        <v>6922</v>
      </c>
      <c r="C417" s="666" t="s">
        <v>6923</v>
      </c>
      <c r="D417" s="665" t="s">
        <v>7541</v>
      </c>
      <c r="E417" s="737" t="s">
        <v>7542</v>
      </c>
      <c r="F417" s="666">
        <v>45969597</v>
      </c>
      <c r="G417" s="667" t="s">
        <v>7548</v>
      </c>
      <c r="H417" s="668" t="s">
        <v>7549</v>
      </c>
      <c r="I417" s="667" t="s">
        <v>6928</v>
      </c>
      <c r="J417" s="668" t="s">
        <v>7187</v>
      </c>
      <c r="K417" s="666">
        <v>1</v>
      </c>
      <c r="L417" s="666">
        <v>12</v>
      </c>
      <c r="M417" s="691" t="s">
        <v>4338</v>
      </c>
      <c r="N417" s="666">
        <v>1</v>
      </c>
      <c r="O417" s="666">
        <v>6</v>
      </c>
      <c r="P417" s="772" t="s">
        <v>7550</v>
      </c>
      <c r="Q417" s="666">
        <v>1</v>
      </c>
      <c r="R417" s="666">
        <v>12</v>
      </c>
    </row>
    <row r="418" spans="1:18" s="499" customFormat="1" ht="12.75" x14ac:dyDescent="0.2">
      <c r="A418" s="665" t="s">
        <v>6921</v>
      </c>
      <c r="B418" s="666" t="s">
        <v>6922</v>
      </c>
      <c r="C418" s="666" t="s">
        <v>6923</v>
      </c>
      <c r="D418" s="665" t="s">
        <v>7541</v>
      </c>
      <c r="E418" s="737" t="s">
        <v>7542</v>
      </c>
      <c r="F418" s="666">
        <v>26723435</v>
      </c>
      <c r="G418" s="667" t="s">
        <v>7551</v>
      </c>
      <c r="H418" s="668"/>
      <c r="I418" s="667" t="s">
        <v>7192</v>
      </c>
      <c r="J418" s="668" t="s">
        <v>7192</v>
      </c>
      <c r="K418" s="666">
        <v>1</v>
      </c>
      <c r="L418" s="666">
        <v>12</v>
      </c>
      <c r="M418" s="691" t="s">
        <v>4338</v>
      </c>
      <c r="N418" s="666">
        <v>1</v>
      </c>
      <c r="O418" s="666">
        <v>6</v>
      </c>
      <c r="P418" s="772" t="s">
        <v>7544</v>
      </c>
      <c r="Q418" s="666">
        <v>1</v>
      </c>
      <c r="R418" s="666">
        <v>12</v>
      </c>
    </row>
    <row r="419" spans="1:18" s="499" customFormat="1" ht="12.75" x14ac:dyDescent="0.2">
      <c r="A419" s="665" t="s">
        <v>6921</v>
      </c>
      <c r="B419" s="666" t="s">
        <v>6969</v>
      </c>
      <c r="C419" s="666" t="s">
        <v>6923</v>
      </c>
      <c r="D419" s="665" t="s">
        <v>7541</v>
      </c>
      <c r="E419" s="737" t="s">
        <v>7542</v>
      </c>
      <c r="F419" s="666">
        <v>17999667</v>
      </c>
      <c r="G419" s="667" t="s">
        <v>7552</v>
      </c>
      <c r="H419" s="668" t="s">
        <v>7230</v>
      </c>
      <c r="I419" s="667" t="s">
        <v>6928</v>
      </c>
      <c r="J419" s="668" t="s">
        <v>7187</v>
      </c>
      <c r="K419" s="666">
        <v>1</v>
      </c>
      <c r="L419" s="666">
        <v>12</v>
      </c>
      <c r="M419" s="691" t="s">
        <v>4338</v>
      </c>
      <c r="N419" s="666">
        <v>1</v>
      </c>
      <c r="O419" s="666">
        <v>6</v>
      </c>
      <c r="P419" s="772" t="s">
        <v>7544</v>
      </c>
      <c r="Q419" s="666">
        <v>1</v>
      </c>
      <c r="R419" s="666">
        <v>12</v>
      </c>
    </row>
    <row r="420" spans="1:18" s="499" customFormat="1" ht="12.75" x14ac:dyDescent="0.2">
      <c r="A420" s="665" t="s">
        <v>6921</v>
      </c>
      <c r="B420" s="666" t="s">
        <v>6922</v>
      </c>
      <c r="C420" s="666" t="s">
        <v>6923</v>
      </c>
      <c r="D420" s="665" t="s">
        <v>7541</v>
      </c>
      <c r="E420" s="737" t="s">
        <v>7542</v>
      </c>
      <c r="F420" s="666">
        <v>40540694</v>
      </c>
      <c r="G420" s="667" t="s">
        <v>7553</v>
      </c>
      <c r="H420" s="668"/>
      <c r="I420" s="667" t="s">
        <v>7192</v>
      </c>
      <c r="J420" s="668" t="s">
        <v>7192</v>
      </c>
      <c r="K420" s="666">
        <v>1</v>
      </c>
      <c r="L420" s="666">
        <v>12</v>
      </c>
      <c r="M420" s="691" t="s">
        <v>4338</v>
      </c>
      <c r="N420" s="666">
        <v>1</v>
      </c>
      <c r="O420" s="666">
        <v>6</v>
      </c>
      <c r="P420" s="772" t="s">
        <v>7544</v>
      </c>
      <c r="Q420" s="666">
        <v>1</v>
      </c>
      <c r="R420" s="666">
        <v>12</v>
      </c>
    </row>
    <row r="421" spans="1:18" s="499" customFormat="1" ht="12.75" x14ac:dyDescent="0.2">
      <c r="A421" s="665" t="s">
        <v>6921</v>
      </c>
      <c r="B421" s="666" t="s">
        <v>6969</v>
      </c>
      <c r="C421" s="666" t="s">
        <v>6923</v>
      </c>
      <c r="D421" s="665" t="s">
        <v>7541</v>
      </c>
      <c r="E421" s="737" t="s">
        <v>7542</v>
      </c>
      <c r="F421" s="666">
        <v>41576372</v>
      </c>
      <c r="G421" s="667" t="s">
        <v>7554</v>
      </c>
      <c r="H421" s="668"/>
      <c r="I421" s="667" t="s">
        <v>7192</v>
      </c>
      <c r="J421" s="668" t="s">
        <v>7192</v>
      </c>
      <c r="K421" s="666">
        <v>1</v>
      </c>
      <c r="L421" s="666">
        <v>12</v>
      </c>
      <c r="M421" s="691" t="s">
        <v>4338</v>
      </c>
      <c r="N421" s="666">
        <v>1</v>
      </c>
      <c r="O421" s="666">
        <v>6</v>
      </c>
      <c r="P421" s="772" t="s">
        <v>7544</v>
      </c>
      <c r="Q421" s="666">
        <v>1</v>
      </c>
      <c r="R421" s="666">
        <v>12</v>
      </c>
    </row>
    <row r="422" spans="1:18" s="499" customFormat="1" ht="12.75" x14ac:dyDescent="0.2">
      <c r="A422" s="665" t="s">
        <v>6921</v>
      </c>
      <c r="B422" s="666" t="s">
        <v>6922</v>
      </c>
      <c r="C422" s="666" t="s">
        <v>6923</v>
      </c>
      <c r="D422" s="665" t="s">
        <v>7541</v>
      </c>
      <c r="E422" s="737" t="s">
        <v>7555</v>
      </c>
      <c r="F422" s="666">
        <v>18092183</v>
      </c>
      <c r="G422" s="667" t="s">
        <v>7556</v>
      </c>
      <c r="H422" s="668"/>
      <c r="I422" s="667" t="s">
        <v>6928</v>
      </c>
      <c r="J422" s="668" t="s">
        <v>6929</v>
      </c>
      <c r="K422" s="666">
        <v>1</v>
      </c>
      <c r="L422" s="666">
        <v>12</v>
      </c>
      <c r="M422" s="691" t="s">
        <v>1097</v>
      </c>
      <c r="N422" s="666">
        <v>1</v>
      </c>
      <c r="O422" s="666">
        <v>6</v>
      </c>
      <c r="P422" s="772" t="s">
        <v>7557</v>
      </c>
      <c r="Q422" s="666">
        <v>1</v>
      </c>
      <c r="R422" s="666">
        <v>12</v>
      </c>
    </row>
    <row r="423" spans="1:18" s="499" customFormat="1" ht="12.75" x14ac:dyDescent="0.2">
      <c r="A423" s="665" t="s">
        <v>6921</v>
      </c>
      <c r="B423" s="666" t="s">
        <v>6922</v>
      </c>
      <c r="C423" s="666" t="s">
        <v>6923</v>
      </c>
      <c r="D423" s="665" t="s">
        <v>7541</v>
      </c>
      <c r="E423" s="737" t="s">
        <v>7555</v>
      </c>
      <c r="F423" s="666">
        <v>17907101</v>
      </c>
      <c r="G423" s="667" t="s">
        <v>7558</v>
      </c>
      <c r="H423" s="668" t="s">
        <v>7420</v>
      </c>
      <c r="I423" s="667" t="s">
        <v>6928</v>
      </c>
      <c r="J423" s="668" t="s">
        <v>7187</v>
      </c>
      <c r="K423" s="666">
        <v>1</v>
      </c>
      <c r="L423" s="666">
        <v>12</v>
      </c>
      <c r="M423" s="691" t="s">
        <v>1097</v>
      </c>
      <c r="N423" s="666">
        <v>1</v>
      </c>
      <c r="O423" s="666">
        <v>6</v>
      </c>
      <c r="P423" s="772" t="s">
        <v>7557</v>
      </c>
      <c r="Q423" s="666">
        <v>1</v>
      </c>
      <c r="R423" s="666">
        <v>12</v>
      </c>
    </row>
    <row r="424" spans="1:18" s="499" customFormat="1" ht="12.75" x14ac:dyDescent="0.2">
      <c r="A424" s="665" t="s">
        <v>6921</v>
      </c>
      <c r="B424" s="666" t="s">
        <v>6922</v>
      </c>
      <c r="C424" s="666" t="s">
        <v>6923</v>
      </c>
      <c r="D424" s="665" t="s">
        <v>7541</v>
      </c>
      <c r="E424" s="737" t="s">
        <v>7555</v>
      </c>
      <c r="F424" s="666">
        <v>17899659</v>
      </c>
      <c r="G424" s="667" t="s">
        <v>7559</v>
      </c>
      <c r="H424" s="668"/>
      <c r="I424" s="667" t="s">
        <v>6928</v>
      </c>
      <c r="J424" s="668" t="s">
        <v>7187</v>
      </c>
      <c r="K424" s="666">
        <v>1</v>
      </c>
      <c r="L424" s="666">
        <v>12</v>
      </c>
      <c r="M424" s="691" t="s">
        <v>1097</v>
      </c>
      <c r="N424" s="666">
        <v>1</v>
      </c>
      <c r="O424" s="666">
        <v>6</v>
      </c>
      <c r="P424" s="772" t="s">
        <v>7557</v>
      </c>
      <c r="Q424" s="666">
        <v>1</v>
      </c>
      <c r="R424" s="666">
        <v>12</v>
      </c>
    </row>
    <row r="425" spans="1:18" s="499" customFormat="1" ht="12.75" x14ac:dyDescent="0.2">
      <c r="A425" s="665" t="s">
        <v>6921</v>
      </c>
      <c r="B425" s="666" t="s">
        <v>6922</v>
      </c>
      <c r="C425" s="666" t="s">
        <v>6923</v>
      </c>
      <c r="D425" s="665" t="s">
        <v>7541</v>
      </c>
      <c r="E425" s="737" t="s">
        <v>7555</v>
      </c>
      <c r="F425" s="666">
        <v>17932539</v>
      </c>
      <c r="G425" s="667" t="s">
        <v>7560</v>
      </c>
      <c r="H425" s="668"/>
      <c r="I425" s="667" t="s">
        <v>6928</v>
      </c>
      <c r="J425" s="668" t="s">
        <v>7187</v>
      </c>
      <c r="K425" s="666">
        <v>1</v>
      </c>
      <c r="L425" s="666">
        <v>12</v>
      </c>
      <c r="M425" s="691" t="s">
        <v>1097</v>
      </c>
      <c r="N425" s="666">
        <v>1</v>
      </c>
      <c r="O425" s="666">
        <v>6</v>
      </c>
      <c r="P425" s="772" t="s">
        <v>7557</v>
      </c>
      <c r="Q425" s="666">
        <v>1</v>
      </c>
      <c r="R425" s="666">
        <v>12</v>
      </c>
    </row>
    <row r="426" spans="1:18" s="499" customFormat="1" ht="12.75" x14ac:dyDescent="0.2">
      <c r="A426" s="665" t="s">
        <v>6921</v>
      </c>
      <c r="B426" s="666" t="s">
        <v>6922</v>
      </c>
      <c r="C426" s="666" t="s">
        <v>6923</v>
      </c>
      <c r="D426" s="665" t="s">
        <v>7541</v>
      </c>
      <c r="E426" s="737" t="s">
        <v>7555</v>
      </c>
      <c r="F426" s="666">
        <v>18878893</v>
      </c>
      <c r="G426" s="667" t="s">
        <v>7561</v>
      </c>
      <c r="H426" s="668" t="s">
        <v>7427</v>
      </c>
      <c r="I426" s="667" t="s">
        <v>6928</v>
      </c>
      <c r="J426" s="668" t="s">
        <v>7187</v>
      </c>
      <c r="K426" s="666">
        <v>1</v>
      </c>
      <c r="L426" s="666">
        <v>12</v>
      </c>
      <c r="M426" s="691" t="s">
        <v>1097</v>
      </c>
      <c r="N426" s="666">
        <v>1</v>
      </c>
      <c r="O426" s="666">
        <v>6</v>
      </c>
      <c r="P426" s="772" t="s">
        <v>7557</v>
      </c>
      <c r="Q426" s="666">
        <v>1</v>
      </c>
      <c r="R426" s="666">
        <v>12</v>
      </c>
    </row>
    <row r="427" spans="1:18" s="499" customFormat="1" ht="12.75" x14ac:dyDescent="0.2">
      <c r="A427" s="665" t="s">
        <v>6921</v>
      </c>
      <c r="B427" s="666" t="s">
        <v>6922</v>
      </c>
      <c r="C427" s="666" t="s">
        <v>6923</v>
      </c>
      <c r="D427" s="665" t="s">
        <v>7541</v>
      </c>
      <c r="E427" s="737" t="s">
        <v>7555</v>
      </c>
      <c r="F427" s="666">
        <v>40579414</v>
      </c>
      <c r="G427" s="667" t="s">
        <v>7562</v>
      </c>
      <c r="H427" s="668" t="s">
        <v>6956</v>
      </c>
      <c r="I427" s="667" t="s">
        <v>6928</v>
      </c>
      <c r="J427" s="668" t="s">
        <v>7187</v>
      </c>
      <c r="K427" s="666">
        <v>1</v>
      </c>
      <c r="L427" s="666">
        <v>12</v>
      </c>
      <c r="M427" s="691" t="s">
        <v>1097</v>
      </c>
      <c r="N427" s="666">
        <v>1</v>
      </c>
      <c r="O427" s="666">
        <v>6</v>
      </c>
      <c r="P427" s="772" t="s">
        <v>7557</v>
      </c>
      <c r="Q427" s="666">
        <v>1</v>
      </c>
      <c r="R427" s="666">
        <v>12</v>
      </c>
    </row>
    <row r="428" spans="1:18" s="499" customFormat="1" ht="12.75" x14ac:dyDescent="0.2">
      <c r="A428" s="665" t="s">
        <v>6921</v>
      </c>
      <c r="B428" s="666" t="s">
        <v>6922</v>
      </c>
      <c r="C428" s="666" t="s">
        <v>6923</v>
      </c>
      <c r="D428" s="665" t="s">
        <v>7541</v>
      </c>
      <c r="E428" s="737" t="s">
        <v>7555</v>
      </c>
      <c r="F428" s="666">
        <v>17621781</v>
      </c>
      <c r="G428" s="667" t="s">
        <v>7563</v>
      </c>
      <c r="H428" s="668" t="s">
        <v>7390</v>
      </c>
      <c r="I428" s="667" t="s">
        <v>6928</v>
      </c>
      <c r="J428" s="668" t="s">
        <v>7187</v>
      </c>
      <c r="K428" s="666">
        <v>1</v>
      </c>
      <c r="L428" s="666">
        <v>12</v>
      </c>
      <c r="M428" s="691" t="s">
        <v>1097</v>
      </c>
      <c r="N428" s="666">
        <v>1</v>
      </c>
      <c r="O428" s="666">
        <v>6</v>
      </c>
      <c r="P428" s="772" t="s">
        <v>7557</v>
      </c>
      <c r="Q428" s="666">
        <v>1</v>
      </c>
      <c r="R428" s="666">
        <v>12</v>
      </c>
    </row>
    <row r="429" spans="1:18" s="499" customFormat="1" ht="12.75" x14ac:dyDescent="0.2">
      <c r="A429" s="665" t="s">
        <v>6921</v>
      </c>
      <c r="B429" s="666" t="s">
        <v>6922</v>
      </c>
      <c r="C429" s="666" t="s">
        <v>6923</v>
      </c>
      <c r="D429" s="665" t="s">
        <v>7541</v>
      </c>
      <c r="E429" s="737" t="s">
        <v>7555</v>
      </c>
      <c r="F429" s="666">
        <v>18126170</v>
      </c>
      <c r="G429" s="667" t="s">
        <v>7564</v>
      </c>
      <c r="H429" s="668" t="s">
        <v>7186</v>
      </c>
      <c r="I429" s="667" t="s">
        <v>6928</v>
      </c>
      <c r="J429" s="668" t="s">
        <v>7187</v>
      </c>
      <c r="K429" s="666">
        <v>1</v>
      </c>
      <c r="L429" s="666">
        <v>12</v>
      </c>
      <c r="M429" s="691" t="s">
        <v>1097</v>
      </c>
      <c r="N429" s="666">
        <v>1</v>
      </c>
      <c r="O429" s="666">
        <v>6</v>
      </c>
      <c r="P429" s="772" t="s">
        <v>7557</v>
      </c>
      <c r="Q429" s="666">
        <v>1</v>
      </c>
      <c r="R429" s="666">
        <v>12</v>
      </c>
    </row>
    <row r="430" spans="1:18" s="499" customFormat="1" ht="12.75" x14ac:dyDescent="0.2">
      <c r="A430" s="665" t="s">
        <v>6921</v>
      </c>
      <c r="B430" s="666" t="s">
        <v>6922</v>
      </c>
      <c r="C430" s="666" t="s">
        <v>6923</v>
      </c>
      <c r="D430" s="665" t="s">
        <v>7541</v>
      </c>
      <c r="E430" s="737" t="s">
        <v>7555</v>
      </c>
      <c r="F430" s="666">
        <v>40744417</v>
      </c>
      <c r="G430" s="667" t="s">
        <v>7565</v>
      </c>
      <c r="H430" s="668" t="s">
        <v>7566</v>
      </c>
      <c r="I430" s="667" t="s">
        <v>6928</v>
      </c>
      <c r="J430" s="668" t="s">
        <v>6929</v>
      </c>
      <c r="K430" s="666">
        <v>1</v>
      </c>
      <c r="L430" s="666">
        <v>12</v>
      </c>
      <c r="M430" s="691" t="s">
        <v>1097</v>
      </c>
      <c r="N430" s="666">
        <v>1</v>
      </c>
      <c r="O430" s="666">
        <v>6</v>
      </c>
      <c r="P430" s="772" t="s">
        <v>7557</v>
      </c>
      <c r="Q430" s="666">
        <v>1</v>
      </c>
      <c r="R430" s="666">
        <v>12</v>
      </c>
    </row>
    <row r="431" spans="1:18" s="499" customFormat="1" ht="12.75" x14ac:dyDescent="0.2">
      <c r="A431" s="665" t="s">
        <v>6921</v>
      </c>
      <c r="B431" s="666" t="s">
        <v>6922</v>
      </c>
      <c r="C431" s="666" t="s">
        <v>6923</v>
      </c>
      <c r="D431" s="665" t="s">
        <v>7541</v>
      </c>
      <c r="E431" s="737" t="s">
        <v>7555</v>
      </c>
      <c r="F431" s="666">
        <v>17827220</v>
      </c>
      <c r="G431" s="667" t="s">
        <v>7567</v>
      </c>
      <c r="H431" s="668" t="s">
        <v>7221</v>
      </c>
      <c r="I431" s="667" t="s">
        <v>6928</v>
      </c>
      <c r="J431" s="668" t="s">
        <v>6929</v>
      </c>
      <c r="K431" s="666">
        <v>1</v>
      </c>
      <c r="L431" s="666">
        <v>12</v>
      </c>
      <c r="M431" s="691" t="s">
        <v>1097</v>
      </c>
      <c r="N431" s="666">
        <v>1</v>
      </c>
      <c r="O431" s="666">
        <v>6</v>
      </c>
      <c r="P431" s="772" t="s">
        <v>7557</v>
      </c>
      <c r="Q431" s="666">
        <v>1</v>
      </c>
      <c r="R431" s="666">
        <v>12</v>
      </c>
    </row>
    <row r="432" spans="1:18" s="499" customFormat="1" ht="12.75" x14ac:dyDescent="0.2">
      <c r="A432" s="665" t="s">
        <v>6921</v>
      </c>
      <c r="B432" s="666" t="s">
        <v>6922</v>
      </c>
      <c r="C432" s="666" t="s">
        <v>6923</v>
      </c>
      <c r="D432" s="665" t="s">
        <v>7541</v>
      </c>
      <c r="E432" s="737" t="s">
        <v>7555</v>
      </c>
      <c r="F432" s="666">
        <v>18152131</v>
      </c>
      <c r="G432" s="667" t="s">
        <v>7568</v>
      </c>
      <c r="H432" s="668" t="s">
        <v>7422</v>
      </c>
      <c r="I432" s="667" t="s">
        <v>6928</v>
      </c>
      <c r="J432" s="668" t="s">
        <v>6929</v>
      </c>
      <c r="K432" s="666">
        <v>1</v>
      </c>
      <c r="L432" s="666">
        <v>12</v>
      </c>
      <c r="M432" s="691" t="s">
        <v>1097</v>
      </c>
      <c r="N432" s="666">
        <v>1</v>
      </c>
      <c r="O432" s="666">
        <v>6</v>
      </c>
      <c r="P432" s="772" t="s">
        <v>7557</v>
      </c>
      <c r="Q432" s="666">
        <v>1</v>
      </c>
      <c r="R432" s="666">
        <v>12</v>
      </c>
    </row>
    <row r="433" spans="1:18" s="499" customFormat="1" ht="12.75" x14ac:dyDescent="0.2">
      <c r="A433" s="665" t="s">
        <v>6921</v>
      </c>
      <c r="B433" s="666" t="s">
        <v>6922</v>
      </c>
      <c r="C433" s="666" t="s">
        <v>6923</v>
      </c>
      <c r="D433" s="665" t="s">
        <v>7541</v>
      </c>
      <c r="E433" s="737" t="s">
        <v>7555</v>
      </c>
      <c r="F433" s="666">
        <v>17816156</v>
      </c>
      <c r="G433" s="667" t="s">
        <v>7569</v>
      </c>
      <c r="H433" s="668" t="s">
        <v>554</v>
      </c>
      <c r="I433" s="667" t="s">
        <v>7192</v>
      </c>
      <c r="J433" s="668" t="s">
        <v>7192</v>
      </c>
      <c r="K433" s="666">
        <v>1</v>
      </c>
      <c r="L433" s="666">
        <v>12</v>
      </c>
      <c r="M433" s="691" t="s">
        <v>1097</v>
      </c>
      <c r="N433" s="666">
        <v>1</v>
      </c>
      <c r="O433" s="666">
        <v>6</v>
      </c>
      <c r="P433" s="772" t="s">
        <v>7557</v>
      </c>
      <c r="Q433" s="666">
        <v>1</v>
      </c>
      <c r="R433" s="666">
        <v>12</v>
      </c>
    </row>
    <row r="434" spans="1:18" s="499" customFormat="1" ht="12.75" x14ac:dyDescent="0.2">
      <c r="A434" s="665" t="s">
        <v>6921</v>
      </c>
      <c r="B434" s="666" t="s">
        <v>6922</v>
      </c>
      <c r="C434" s="666" t="s">
        <v>6923</v>
      </c>
      <c r="D434" s="665" t="s">
        <v>7541</v>
      </c>
      <c r="E434" s="737" t="s">
        <v>7555</v>
      </c>
      <c r="F434" s="666">
        <v>40594363</v>
      </c>
      <c r="G434" s="667" t="s">
        <v>7570</v>
      </c>
      <c r="H434" s="668" t="s">
        <v>7087</v>
      </c>
      <c r="I434" s="667" t="s">
        <v>6928</v>
      </c>
      <c r="J434" s="668" t="s">
        <v>7187</v>
      </c>
      <c r="K434" s="666">
        <v>1</v>
      </c>
      <c r="L434" s="666">
        <v>12</v>
      </c>
      <c r="M434" s="691" t="s">
        <v>1097</v>
      </c>
      <c r="N434" s="666">
        <v>1</v>
      </c>
      <c r="O434" s="666">
        <v>6</v>
      </c>
      <c r="P434" s="772" t="s">
        <v>7557</v>
      </c>
      <c r="Q434" s="666">
        <v>1</v>
      </c>
      <c r="R434" s="666">
        <v>12</v>
      </c>
    </row>
    <row r="435" spans="1:18" s="499" customFormat="1" ht="12.75" x14ac:dyDescent="0.2">
      <c r="A435" s="665" t="s">
        <v>6921</v>
      </c>
      <c r="B435" s="666" t="s">
        <v>6922</v>
      </c>
      <c r="C435" s="666" t="s">
        <v>6923</v>
      </c>
      <c r="D435" s="665" t="s">
        <v>7541</v>
      </c>
      <c r="E435" s="737" t="s">
        <v>7555</v>
      </c>
      <c r="F435" s="666">
        <v>41993378</v>
      </c>
      <c r="G435" s="667" t="s">
        <v>7571</v>
      </c>
      <c r="H435" s="668" t="s">
        <v>7422</v>
      </c>
      <c r="I435" s="667" t="s">
        <v>6928</v>
      </c>
      <c r="J435" s="668" t="s">
        <v>6929</v>
      </c>
      <c r="K435" s="666">
        <v>1</v>
      </c>
      <c r="L435" s="666">
        <v>12</v>
      </c>
      <c r="M435" s="691" t="s">
        <v>1097</v>
      </c>
      <c r="N435" s="666">
        <v>1</v>
      </c>
      <c r="O435" s="666">
        <v>6</v>
      </c>
      <c r="P435" s="772" t="s">
        <v>7557</v>
      </c>
      <c r="Q435" s="666">
        <v>1</v>
      </c>
      <c r="R435" s="666">
        <v>12</v>
      </c>
    </row>
    <row r="436" spans="1:18" s="499" customFormat="1" ht="12.75" x14ac:dyDescent="0.2">
      <c r="A436" s="665" t="s">
        <v>6921</v>
      </c>
      <c r="B436" s="666" t="s">
        <v>6922</v>
      </c>
      <c r="C436" s="666" t="s">
        <v>6923</v>
      </c>
      <c r="D436" s="665" t="s">
        <v>7541</v>
      </c>
      <c r="E436" s="737" t="s">
        <v>7555</v>
      </c>
      <c r="F436" s="666">
        <v>18160640</v>
      </c>
      <c r="G436" s="667" t="s">
        <v>7572</v>
      </c>
      <c r="H436" s="668" t="s">
        <v>7566</v>
      </c>
      <c r="I436" s="667" t="s">
        <v>6928</v>
      </c>
      <c r="J436" s="668" t="s">
        <v>6929</v>
      </c>
      <c r="K436" s="666">
        <v>1</v>
      </c>
      <c r="L436" s="666">
        <v>12</v>
      </c>
      <c r="M436" s="691" t="s">
        <v>1097</v>
      </c>
      <c r="N436" s="666">
        <v>1</v>
      </c>
      <c r="O436" s="666">
        <v>6</v>
      </c>
      <c r="P436" s="772" t="s">
        <v>7557</v>
      </c>
      <c r="Q436" s="666">
        <v>1</v>
      </c>
      <c r="R436" s="666">
        <v>12</v>
      </c>
    </row>
    <row r="437" spans="1:18" s="499" customFormat="1" ht="12.75" x14ac:dyDescent="0.2">
      <c r="A437" s="665" t="s">
        <v>6921</v>
      </c>
      <c r="B437" s="666" t="s">
        <v>6922</v>
      </c>
      <c r="C437" s="666" t="s">
        <v>6923</v>
      </c>
      <c r="D437" s="665" t="s">
        <v>7541</v>
      </c>
      <c r="E437" s="737" t="s">
        <v>7555</v>
      </c>
      <c r="F437" s="666">
        <v>17977005</v>
      </c>
      <c r="G437" s="667" t="s">
        <v>7573</v>
      </c>
      <c r="H437" s="668" t="s">
        <v>7390</v>
      </c>
      <c r="I437" s="667" t="s">
        <v>6928</v>
      </c>
      <c r="J437" s="668" t="s">
        <v>7187</v>
      </c>
      <c r="K437" s="666">
        <v>1</v>
      </c>
      <c r="L437" s="666">
        <v>12</v>
      </c>
      <c r="M437" s="691" t="s">
        <v>1097</v>
      </c>
      <c r="N437" s="666">
        <v>1</v>
      </c>
      <c r="O437" s="666">
        <v>6</v>
      </c>
      <c r="P437" s="772" t="s">
        <v>7557</v>
      </c>
      <c r="Q437" s="666">
        <v>1</v>
      </c>
      <c r="R437" s="666">
        <v>12</v>
      </c>
    </row>
    <row r="438" spans="1:18" s="499" customFormat="1" ht="12.75" x14ac:dyDescent="0.2">
      <c r="A438" s="665" t="s">
        <v>6921</v>
      </c>
      <c r="B438" s="666" t="s">
        <v>6922</v>
      </c>
      <c r="C438" s="666" t="s">
        <v>6923</v>
      </c>
      <c r="D438" s="665" t="s">
        <v>7541</v>
      </c>
      <c r="E438" s="737" t="s">
        <v>7555</v>
      </c>
      <c r="F438" s="666">
        <v>40969208</v>
      </c>
      <c r="G438" s="667" t="s">
        <v>7574</v>
      </c>
      <c r="H438" s="668" t="s">
        <v>7390</v>
      </c>
      <c r="I438" s="667" t="s">
        <v>6928</v>
      </c>
      <c r="J438" s="668" t="s">
        <v>7187</v>
      </c>
      <c r="K438" s="666">
        <v>1</v>
      </c>
      <c r="L438" s="666">
        <v>12</v>
      </c>
      <c r="M438" s="691" t="s">
        <v>1097</v>
      </c>
      <c r="N438" s="666">
        <v>1</v>
      </c>
      <c r="O438" s="666">
        <v>6</v>
      </c>
      <c r="P438" s="772" t="s">
        <v>7557</v>
      </c>
      <c r="Q438" s="666">
        <v>1</v>
      </c>
      <c r="R438" s="666">
        <v>12</v>
      </c>
    </row>
    <row r="439" spans="1:18" s="499" customFormat="1" ht="12.75" x14ac:dyDescent="0.2">
      <c r="A439" s="665" t="s">
        <v>6921</v>
      </c>
      <c r="B439" s="666" t="s">
        <v>6969</v>
      </c>
      <c r="C439" s="666" t="s">
        <v>6923</v>
      </c>
      <c r="D439" s="665" t="s">
        <v>7541</v>
      </c>
      <c r="E439" s="737" t="s">
        <v>7555</v>
      </c>
      <c r="F439" s="666">
        <v>42768259</v>
      </c>
      <c r="G439" s="667" t="s">
        <v>7575</v>
      </c>
      <c r="H439" s="668"/>
      <c r="I439" s="667" t="s">
        <v>7192</v>
      </c>
      <c r="J439" s="668" t="s">
        <v>7192</v>
      </c>
      <c r="K439" s="666">
        <v>1</v>
      </c>
      <c r="L439" s="666">
        <v>12</v>
      </c>
      <c r="M439" s="691" t="s">
        <v>1097</v>
      </c>
      <c r="N439" s="666">
        <v>1</v>
      </c>
      <c r="O439" s="666">
        <v>6</v>
      </c>
      <c r="P439" s="772" t="s">
        <v>7557</v>
      </c>
      <c r="Q439" s="666">
        <v>1</v>
      </c>
      <c r="R439" s="666">
        <v>12</v>
      </c>
    </row>
    <row r="440" spans="1:18" s="499" customFormat="1" ht="12.75" x14ac:dyDescent="0.2">
      <c r="A440" s="665" t="s">
        <v>6921</v>
      </c>
      <c r="B440" s="666" t="s">
        <v>6922</v>
      </c>
      <c r="C440" s="666" t="s">
        <v>6923</v>
      </c>
      <c r="D440" s="665" t="s">
        <v>7541</v>
      </c>
      <c r="E440" s="737" t="s">
        <v>7555</v>
      </c>
      <c r="F440" s="666">
        <v>17879179</v>
      </c>
      <c r="G440" s="667" t="s">
        <v>7576</v>
      </c>
      <c r="H440" s="668" t="s">
        <v>7390</v>
      </c>
      <c r="I440" s="667" t="s">
        <v>6928</v>
      </c>
      <c r="J440" s="668" t="s">
        <v>7187</v>
      </c>
      <c r="K440" s="666">
        <v>1</v>
      </c>
      <c r="L440" s="666">
        <v>12</v>
      </c>
      <c r="M440" s="691" t="s">
        <v>1097</v>
      </c>
      <c r="N440" s="666">
        <v>1</v>
      </c>
      <c r="O440" s="666">
        <v>6</v>
      </c>
      <c r="P440" s="772" t="s">
        <v>7557</v>
      </c>
      <c r="Q440" s="666">
        <v>1</v>
      </c>
      <c r="R440" s="666">
        <v>12</v>
      </c>
    </row>
    <row r="441" spans="1:18" s="499" customFormat="1" ht="12.75" x14ac:dyDescent="0.2">
      <c r="A441" s="665" t="s">
        <v>6921</v>
      </c>
      <c r="B441" s="666" t="s">
        <v>6969</v>
      </c>
      <c r="C441" s="666" t="s">
        <v>6923</v>
      </c>
      <c r="D441" s="665" t="s">
        <v>7541</v>
      </c>
      <c r="E441" s="737" t="s">
        <v>7555</v>
      </c>
      <c r="F441" s="666">
        <v>19565191</v>
      </c>
      <c r="G441" s="667" t="s">
        <v>7577</v>
      </c>
      <c r="H441" s="668"/>
      <c r="I441" s="667" t="s">
        <v>6928</v>
      </c>
      <c r="J441" s="668" t="s">
        <v>7187</v>
      </c>
      <c r="K441" s="666">
        <v>1</v>
      </c>
      <c r="L441" s="666">
        <v>12</v>
      </c>
      <c r="M441" s="691" t="s">
        <v>1097</v>
      </c>
      <c r="N441" s="666">
        <v>1</v>
      </c>
      <c r="O441" s="666">
        <v>6</v>
      </c>
      <c r="P441" s="772" t="s">
        <v>7557</v>
      </c>
      <c r="Q441" s="666">
        <v>1</v>
      </c>
      <c r="R441" s="666">
        <v>12</v>
      </c>
    </row>
    <row r="442" spans="1:18" s="499" customFormat="1" ht="12.75" x14ac:dyDescent="0.2">
      <c r="A442" s="665" t="s">
        <v>6921</v>
      </c>
      <c r="B442" s="666" t="s">
        <v>6922</v>
      </c>
      <c r="C442" s="666" t="s">
        <v>6923</v>
      </c>
      <c r="D442" s="665" t="s">
        <v>7541</v>
      </c>
      <c r="E442" s="737" t="s">
        <v>7555</v>
      </c>
      <c r="F442" s="666">
        <v>18118211</v>
      </c>
      <c r="G442" s="667" t="s">
        <v>7578</v>
      </c>
      <c r="H442" s="668" t="s">
        <v>7579</v>
      </c>
      <c r="I442" s="667" t="s">
        <v>6928</v>
      </c>
      <c r="J442" s="668" t="s">
        <v>7187</v>
      </c>
      <c r="K442" s="666">
        <v>1</v>
      </c>
      <c r="L442" s="666">
        <v>6</v>
      </c>
      <c r="M442" s="691" t="s">
        <v>7557</v>
      </c>
      <c r="N442" s="666"/>
      <c r="O442" s="666"/>
      <c r="P442" s="772" t="s">
        <v>554</v>
      </c>
      <c r="Q442" s="666"/>
      <c r="R442" s="666"/>
    </row>
    <row r="443" spans="1:18" s="499" customFormat="1" ht="12.75" x14ac:dyDescent="0.2">
      <c r="A443" s="665" t="s">
        <v>6921</v>
      </c>
      <c r="B443" s="666" t="s">
        <v>6922</v>
      </c>
      <c r="C443" s="666" t="s">
        <v>6923</v>
      </c>
      <c r="D443" s="665" t="s">
        <v>7541</v>
      </c>
      <c r="E443" s="737" t="s">
        <v>7555</v>
      </c>
      <c r="F443" s="666">
        <v>17806907</v>
      </c>
      <c r="G443" s="667" t="s">
        <v>7580</v>
      </c>
      <c r="H443" s="668"/>
      <c r="I443" s="667" t="s">
        <v>6928</v>
      </c>
      <c r="J443" s="668" t="s">
        <v>6929</v>
      </c>
      <c r="K443" s="666">
        <v>1</v>
      </c>
      <c r="L443" s="666">
        <v>12</v>
      </c>
      <c r="M443" s="691" t="s">
        <v>1097</v>
      </c>
      <c r="N443" s="666">
        <v>1</v>
      </c>
      <c r="O443" s="666">
        <v>6</v>
      </c>
      <c r="P443" s="772" t="s">
        <v>7557</v>
      </c>
      <c r="Q443" s="666">
        <v>1</v>
      </c>
      <c r="R443" s="666">
        <v>12</v>
      </c>
    </row>
    <row r="444" spans="1:18" s="499" customFormat="1" ht="12.75" x14ac:dyDescent="0.2">
      <c r="A444" s="665" t="s">
        <v>6921</v>
      </c>
      <c r="B444" s="666" t="s">
        <v>6922</v>
      </c>
      <c r="C444" s="666" t="s">
        <v>6923</v>
      </c>
      <c r="D444" s="665" t="s">
        <v>7541</v>
      </c>
      <c r="E444" s="737" t="s">
        <v>7555</v>
      </c>
      <c r="F444" s="666">
        <v>17836865</v>
      </c>
      <c r="G444" s="667" t="s">
        <v>7581</v>
      </c>
      <c r="H444" s="668"/>
      <c r="I444" s="667" t="s">
        <v>7192</v>
      </c>
      <c r="J444" s="668" t="s">
        <v>7192</v>
      </c>
      <c r="K444" s="666">
        <v>1</v>
      </c>
      <c r="L444" s="666">
        <v>12</v>
      </c>
      <c r="M444" s="691" t="s">
        <v>1097</v>
      </c>
      <c r="N444" s="666">
        <v>1</v>
      </c>
      <c r="O444" s="666">
        <v>6</v>
      </c>
      <c r="P444" s="772" t="s">
        <v>7557</v>
      </c>
      <c r="Q444" s="666">
        <v>1</v>
      </c>
      <c r="R444" s="666">
        <v>12</v>
      </c>
    </row>
    <row r="445" spans="1:18" s="499" customFormat="1" ht="12.75" x14ac:dyDescent="0.2">
      <c r="A445" s="665" t="s">
        <v>6921</v>
      </c>
      <c r="B445" s="666" t="s">
        <v>6922</v>
      </c>
      <c r="C445" s="666" t="s">
        <v>6923</v>
      </c>
      <c r="D445" s="665" t="s">
        <v>7541</v>
      </c>
      <c r="E445" s="737" t="s">
        <v>7555</v>
      </c>
      <c r="F445" s="666">
        <v>32818521</v>
      </c>
      <c r="G445" s="667" t="s">
        <v>7582</v>
      </c>
      <c r="H445" s="668" t="s">
        <v>7460</v>
      </c>
      <c r="I445" s="667" t="s">
        <v>6928</v>
      </c>
      <c r="J445" s="668" t="s">
        <v>6929</v>
      </c>
      <c r="K445" s="666">
        <v>1</v>
      </c>
      <c r="L445" s="666">
        <v>12</v>
      </c>
      <c r="M445" s="691" t="s">
        <v>1097</v>
      </c>
      <c r="N445" s="666">
        <v>1</v>
      </c>
      <c r="O445" s="666">
        <v>6</v>
      </c>
      <c r="P445" s="772" t="s">
        <v>7557</v>
      </c>
      <c r="Q445" s="666">
        <v>1</v>
      </c>
      <c r="R445" s="666">
        <v>12</v>
      </c>
    </row>
    <row r="446" spans="1:18" s="499" customFormat="1" ht="12.75" x14ac:dyDescent="0.2">
      <c r="A446" s="665" t="s">
        <v>6921</v>
      </c>
      <c r="B446" s="666" t="s">
        <v>6969</v>
      </c>
      <c r="C446" s="666" t="s">
        <v>6923</v>
      </c>
      <c r="D446" s="665" t="s">
        <v>7541</v>
      </c>
      <c r="E446" s="737" t="s">
        <v>7555</v>
      </c>
      <c r="F446" s="666">
        <v>17857810</v>
      </c>
      <c r="G446" s="667" t="s">
        <v>7583</v>
      </c>
      <c r="H446" s="668"/>
      <c r="I446" s="667" t="s">
        <v>7192</v>
      </c>
      <c r="J446" s="668" t="s">
        <v>7192</v>
      </c>
      <c r="K446" s="666">
        <v>1</v>
      </c>
      <c r="L446" s="666">
        <v>12</v>
      </c>
      <c r="M446" s="691" t="s">
        <v>1097</v>
      </c>
      <c r="N446" s="666">
        <v>1</v>
      </c>
      <c r="O446" s="666">
        <v>6</v>
      </c>
      <c r="P446" s="772" t="s">
        <v>7557</v>
      </c>
      <c r="Q446" s="666">
        <v>1</v>
      </c>
      <c r="R446" s="666">
        <v>12</v>
      </c>
    </row>
    <row r="447" spans="1:18" s="499" customFormat="1" ht="12.75" x14ac:dyDescent="0.2">
      <c r="A447" s="665" t="s">
        <v>6921</v>
      </c>
      <c r="B447" s="666" t="s">
        <v>6922</v>
      </c>
      <c r="C447" s="666" t="s">
        <v>6923</v>
      </c>
      <c r="D447" s="665" t="s">
        <v>7541</v>
      </c>
      <c r="E447" s="737" t="s">
        <v>7555</v>
      </c>
      <c r="F447" s="666">
        <v>19189823</v>
      </c>
      <c r="G447" s="667" t="s">
        <v>7584</v>
      </c>
      <c r="H447" s="668"/>
      <c r="I447" s="667" t="s">
        <v>7192</v>
      </c>
      <c r="J447" s="668" t="s">
        <v>7192</v>
      </c>
      <c r="K447" s="666">
        <v>1</v>
      </c>
      <c r="L447" s="666">
        <v>12</v>
      </c>
      <c r="M447" s="691" t="s">
        <v>1097</v>
      </c>
      <c r="N447" s="666">
        <v>1</v>
      </c>
      <c r="O447" s="666">
        <v>6</v>
      </c>
      <c r="P447" s="772" t="s">
        <v>7557</v>
      </c>
      <c r="Q447" s="666">
        <v>1</v>
      </c>
      <c r="R447" s="666">
        <v>12</v>
      </c>
    </row>
    <row r="448" spans="1:18" s="499" customFormat="1" ht="12.75" x14ac:dyDescent="0.2">
      <c r="A448" s="665" t="s">
        <v>6921</v>
      </c>
      <c r="B448" s="666" t="s">
        <v>6922</v>
      </c>
      <c r="C448" s="666" t="s">
        <v>6923</v>
      </c>
      <c r="D448" s="665" t="s">
        <v>7541</v>
      </c>
      <c r="E448" s="737" t="s">
        <v>7555</v>
      </c>
      <c r="F448" s="666">
        <v>18061894</v>
      </c>
      <c r="G448" s="667" t="s">
        <v>7585</v>
      </c>
      <c r="H448" s="668"/>
      <c r="I448" s="667" t="s">
        <v>7192</v>
      </c>
      <c r="J448" s="668" t="s">
        <v>7192</v>
      </c>
      <c r="K448" s="666">
        <v>1</v>
      </c>
      <c r="L448" s="666">
        <v>12</v>
      </c>
      <c r="M448" s="691" t="s">
        <v>1097</v>
      </c>
      <c r="N448" s="666">
        <v>1</v>
      </c>
      <c r="O448" s="666">
        <v>6</v>
      </c>
      <c r="P448" s="772" t="s">
        <v>7557</v>
      </c>
      <c r="Q448" s="666">
        <v>1</v>
      </c>
      <c r="R448" s="666">
        <v>12</v>
      </c>
    </row>
    <row r="449" spans="1:18" s="499" customFormat="1" ht="12.75" x14ac:dyDescent="0.2">
      <c r="A449" s="665" t="s">
        <v>6921</v>
      </c>
      <c r="B449" s="666" t="s">
        <v>6922</v>
      </c>
      <c r="C449" s="666" t="s">
        <v>6923</v>
      </c>
      <c r="D449" s="665" t="s">
        <v>7541</v>
      </c>
      <c r="E449" s="737" t="s">
        <v>7555</v>
      </c>
      <c r="F449" s="666">
        <v>32909113</v>
      </c>
      <c r="G449" s="667" t="s">
        <v>7586</v>
      </c>
      <c r="H449" s="668" t="s">
        <v>7420</v>
      </c>
      <c r="I449" s="667" t="s">
        <v>6928</v>
      </c>
      <c r="J449" s="668" t="s">
        <v>7187</v>
      </c>
      <c r="K449" s="666">
        <v>1</v>
      </c>
      <c r="L449" s="666">
        <v>12</v>
      </c>
      <c r="M449" s="691" t="s">
        <v>1097</v>
      </c>
      <c r="N449" s="666">
        <v>1</v>
      </c>
      <c r="O449" s="666">
        <v>6</v>
      </c>
      <c r="P449" s="772" t="s">
        <v>7557</v>
      </c>
      <c r="Q449" s="666">
        <v>1</v>
      </c>
      <c r="R449" s="666">
        <v>12</v>
      </c>
    </row>
    <row r="450" spans="1:18" s="499" customFormat="1" ht="12.75" x14ac:dyDescent="0.2">
      <c r="A450" s="665" t="s">
        <v>6921</v>
      </c>
      <c r="B450" s="666" t="s">
        <v>6922</v>
      </c>
      <c r="C450" s="666" t="s">
        <v>6923</v>
      </c>
      <c r="D450" s="665" t="s">
        <v>7541</v>
      </c>
      <c r="E450" s="737" t="s">
        <v>7555</v>
      </c>
      <c r="F450" s="666">
        <v>41557286</v>
      </c>
      <c r="G450" s="667" t="s">
        <v>7587</v>
      </c>
      <c r="H450" s="668" t="s">
        <v>7422</v>
      </c>
      <c r="I450" s="667" t="s">
        <v>6928</v>
      </c>
      <c r="J450" s="668" t="s">
        <v>6929</v>
      </c>
      <c r="K450" s="666">
        <v>1</v>
      </c>
      <c r="L450" s="666">
        <v>12</v>
      </c>
      <c r="M450" s="691" t="s">
        <v>1097</v>
      </c>
      <c r="N450" s="666">
        <v>1</v>
      </c>
      <c r="O450" s="666">
        <v>6</v>
      </c>
      <c r="P450" s="772" t="s">
        <v>7557</v>
      </c>
      <c r="Q450" s="666">
        <v>1</v>
      </c>
      <c r="R450" s="666">
        <v>12</v>
      </c>
    </row>
    <row r="451" spans="1:18" s="499" customFormat="1" ht="12.75" x14ac:dyDescent="0.2">
      <c r="A451" s="665" t="s">
        <v>6921</v>
      </c>
      <c r="B451" s="666" t="s">
        <v>6922</v>
      </c>
      <c r="C451" s="666" t="s">
        <v>6923</v>
      </c>
      <c r="D451" s="665" t="s">
        <v>7541</v>
      </c>
      <c r="E451" s="737" t="s">
        <v>7555</v>
      </c>
      <c r="F451" s="666">
        <v>17875748</v>
      </c>
      <c r="G451" s="667" t="s">
        <v>7588</v>
      </c>
      <c r="H451" s="668"/>
      <c r="I451" s="667" t="s">
        <v>7192</v>
      </c>
      <c r="J451" s="668" t="s">
        <v>7192</v>
      </c>
      <c r="K451" s="666">
        <v>1</v>
      </c>
      <c r="L451" s="666">
        <v>12</v>
      </c>
      <c r="M451" s="691" t="s">
        <v>1097</v>
      </c>
      <c r="N451" s="666">
        <v>1</v>
      </c>
      <c r="O451" s="666">
        <v>6</v>
      </c>
      <c r="P451" s="772" t="s">
        <v>7557</v>
      </c>
      <c r="Q451" s="666">
        <v>1</v>
      </c>
      <c r="R451" s="666">
        <v>12</v>
      </c>
    </row>
    <row r="452" spans="1:18" s="499" customFormat="1" ht="12.75" x14ac:dyDescent="0.2">
      <c r="A452" s="665" t="s">
        <v>6921</v>
      </c>
      <c r="B452" s="666" t="s">
        <v>6922</v>
      </c>
      <c r="C452" s="666" t="s">
        <v>6923</v>
      </c>
      <c r="D452" s="665" t="s">
        <v>7541</v>
      </c>
      <c r="E452" s="737" t="s">
        <v>7555</v>
      </c>
      <c r="F452" s="666">
        <v>18086532</v>
      </c>
      <c r="G452" s="667" t="s">
        <v>7589</v>
      </c>
      <c r="H452" s="668" t="s">
        <v>7415</v>
      </c>
      <c r="I452" s="667" t="s">
        <v>6928</v>
      </c>
      <c r="J452" s="668" t="s">
        <v>7187</v>
      </c>
      <c r="K452" s="666">
        <v>1</v>
      </c>
      <c r="L452" s="666">
        <v>12</v>
      </c>
      <c r="M452" s="691" t="s">
        <v>1097</v>
      </c>
      <c r="N452" s="666">
        <v>1</v>
      </c>
      <c r="O452" s="666">
        <v>6</v>
      </c>
      <c r="P452" s="772" t="s">
        <v>7557</v>
      </c>
      <c r="Q452" s="666">
        <v>1</v>
      </c>
      <c r="R452" s="666">
        <v>12</v>
      </c>
    </row>
    <row r="453" spans="1:18" s="499" customFormat="1" ht="12.75" x14ac:dyDescent="0.2">
      <c r="A453" s="665" t="s">
        <v>6921</v>
      </c>
      <c r="B453" s="666" t="s">
        <v>6922</v>
      </c>
      <c r="C453" s="666" t="s">
        <v>6923</v>
      </c>
      <c r="D453" s="665" t="s">
        <v>7541</v>
      </c>
      <c r="E453" s="737" t="s">
        <v>7555</v>
      </c>
      <c r="F453" s="666">
        <v>42731783</v>
      </c>
      <c r="G453" s="667" t="s">
        <v>7590</v>
      </c>
      <c r="H453" s="668" t="s">
        <v>7186</v>
      </c>
      <c r="I453" s="667" t="s">
        <v>6928</v>
      </c>
      <c r="J453" s="668" t="s">
        <v>7187</v>
      </c>
      <c r="K453" s="666">
        <v>1</v>
      </c>
      <c r="L453" s="666">
        <v>12</v>
      </c>
      <c r="M453" s="691" t="s">
        <v>7591</v>
      </c>
      <c r="N453" s="666">
        <v>1</v>
      </c>
      <c r="O453" s="666">
        <v>6</v>
      </c>
      <c r="P453" s="772" t="s">
        <v>7557</v>
      </c>
      <c r="Q453" s="666">
        <v>1</v>
      </c>
      <c r="R453" s="666">
        <v>12</v>
      </c>
    </row>
    <row r="454" spans="1:18" s="499" customFormat="1" ht="12.75" x14ac:dyDescent="0.2">
      <c r="A454" s="665" t="s">
        <v>6921</v>
      </c>
      <c r="B454" s="666" t="s">
        <v>6922</v>
      </c>
      <c r="C454" s="666" t="s">
        <v>6923</v>
      </c>
      <c r="D454" s="665" t="s">
        <v>7541</v>
      </c>
      <c r="E454" s="737" t="s">
        <v>7555</v>
      </c>
      <c r="F454" s="666">
        <v>44526347</v>
      </c>
      <c r="G454" s="667" t="s">
        <v>7592</v>
      </c>
      <c r="H454" s="668"/>
      <c r="I454" s="667" t="s">
        <v>7192</v>
      </c>
      <c r="J454" s="668" t="s">
        <v>7192</v>
      </c>
      <c r="K454" s="666">
        <v>1</v>
      </c>
      <c r="L454" s="666">
        <v>12</v>
      </c>
      <c r="M454" s="691" t="s">
        <v>1097</v>
      </c>
      <c r="N454" s="666">
        <v>1</v>
      </c>
      <c r="O454" s="666">
        <v>6</v>
      </c>
      <c r="P454" s="772" t="s">
        <v>7557</v>
      </c>
      <c r="Q454" s="666">
        <v>1</v>
      </c>
      <c r="R454" s="666">
        <v>12</v>
      </c>
    </row>
    <row r="455" spans="1:18" s="499" customFormat="1" ht="12.75" x14ac:dyDescent="0.2">
      <c r="A455" s="665" t="s">
        <v>6921</v>
      </c>
      <c r="B455" s="666" t="s">
        <v>6922</v>
      </c>
      <c r="C455" s="666" t="s">
        <v>6923</v>
      </c>
      <c r="D455" s="665" t="s">
        <v>7541</v>
      </c>
      <c r="E455" s="737" t="s">
        <v>7555</v>
      </c>
      <c r="F455" s="666">
        <v>19188664</v>
      </c>
      <c r="G455" s="667" t="s">
        <v>7593</v>
      </c>
      <c r="H455" s="668"/>
      <c r="I455" s="667" t="s">
        <v>7192</v>
      </c>
      <c r="J455" s="668" t="s">
        <v>7192</v>
      </c>
      <c r="K455" s="666">
        <v>1</v>
      </c>
      <c r="L455" s="666">
        <v>12</v>
      </c>
      <c r="M455" s="691" t="s">
        <v>1097</v>
      </c>
      <c r="N455" s="666">
        <v>1</v>
      </c>
      <c r="O455" s="666">
        <v>2</v>
      </c>
      <c r="P455" s="772" t="s">
        <v>1752</v>
      </c>
      <c r="Q455" s="666"/>
      <c r="R455" s="666"/>
    </row>
    <row r="456" spans="1:18" s="499" customFormat="1" ht="12.75" x14ac:dyDescent="0.2">
      <c r="A456" s="665" t="s">
        <v>6921</v>
      </c>
      <c r="B456" s="666" t="s">
        <v>6922</v>
      </c>
      <c r="C456" s="666" t="s">
        <v>6923</v>
      </c>
      <c r="D456" s="665" t="s">
        <v>7541</v>
      </c>
      <c r="E456" s="737" t="s">
        <v>7555</v>
      </c>
      <c r="F456" s="666">
        <v>18084647</v>
      </c>
      <c r="G456" s="667" t="s">
        <v>7594</v>
      </c>
      <c r="H456" s="668" t="s">
        <v>7079</v>
      </c>
      <c r="I456" s="667" t="s">
        <v>6928</v>
      </c>
      <c r="J456" s="668" t="s">
        <v>6929</v>
      </c>
      <c r="K456" s="666">
        <v>1</v>
      </c>
      <c r="L456" s="666">
        <v>12</v>
      </c>
      <c r="M456" s="691" t="s">
        <v>1097</v>
      </c>
      <c r="N456" s="666">
        <v>1</v>
      </c>
      <c r="O456" s="666">
        <v>6</v>
      </c>
      <c r="P456" s="772" t="s">
        <v>7557</v>
      </c>
      <c r="Q456" s="666">
        <v>1</v>
      </c>
      <c r="R456" s="666">
        <v>12</v>
      </c>
    </row>
    <row r="457" spans="1:18" s="499" customFormat="1" ht="12.75" x14ac:dyDescent="0.2">
      <c r="A457" s="665" t="s">
        <v>6921</v>
      </c>
      <c r="B457" s="666" t="s">
        <v>6922</v>
      </c>
      <c r="C457" s="666" t="s">
        <v>6923</v>
      </c>
      <c r="D457" s="665" t="s">
        <v>7541</v>
      </c>
      <c r="E457" s="737" t="s">
        <v>7555</v>
      </c>
      <c r="F457" s="666">
        <v>18124685</v>
      </c>
      <c r="G457" s="667" t="s">
        <v>7595</v>
      </c>
      <c r="H457" s="668"/>
      <c r="I457" s="667" t="s">
        <v>6928</v>
      </c>
      <c r="J457" s="668" t="s">
        <v>7187</v>
      </c>
      <c r="K457" s="666">
        <v>1</v>
      </c>
      <c r="L457" s="666">
        <v>12</v>
      </c>
      <c r="M457" s="691" t="s">
        <v>1097</v>
      </c>
      <c r="N457" s="666">
        <v>1</v>
      </c>
      <c r="O457" s="666">
        <v>3</v>
      </c>
      <c r="P457" s="772" t="s">
        <v>5067</v>
      </c>
      <c r="Q457" s="666"/>
      <c r="R457" s="666"/>
    </row>
    <row r="458" spans="1:18" s="499" customFormat="1" ht="12.75" x14ac:dyDescent="0.2">
      <c r="A458" s="665" t="s">
        <v>6921</v>
      </c>
      <c r="B458" s="666" t="s">
        <v>6922</v>
      </c>
      <c r="C458" s="666" t="s">
        <v>6923</v>
      </c>
      <c r="D458" s="665" t="s">
        <v>7541</v>
      </c>
      <c r="E458" s="737" t="s">
        <v>7555</v>
      </c>
      <c r="F458" s="666">
        <v>19233277</v>
      </c>
      <c r="G458" s="667" t="s">
        <v>7596</v>
      </c>
      <c r="H458" s="668"/>
      <c r="I458" s="667" t="s">
        <v>7192</v>
      </c>
      <c r="J458" s="668" t="s">
        <v>7192</v>
      </c>
      <c r="K458" s="666">
        <v>1</v>
      </c>
      <c r="L458" s="666">
        <v>12</v>
      </c>
      <c r="M458" s="691" t="s">
        <v>1097</v>
      </c>
      <c r="N458" s="666">
        <v>1</v>
      </c>
      <c r="O458" s="666">
        <v>6</v>
      </c>
      <c r="P458" s="772" t="s">
        <v>7557</v>
      </c>
      <c r="Q458" s="666">
        <v>1</v>
      </c>
      <c r="R458" s="666">
        <v>12</v>
      </c>
    </row>
    <row r="459" spans="1:18" s="499" customFormat="1" ht="12.75" x14ac:dyDescent="0.2">
      <c r="A459" s="665" t="s">
        <v>6921</v>
      </c>
      <c r="B459" s="666" t="s">
        <v>6922</v>
      </c>
      <c r="C459" s="666" t="s">
        <v>6923</v>
      </c>
      <c r="D459" s="665" t="s">
        <v>7541</v>
      </c>
      <c r="E459" s="737" t="s">
        <v>7555</v>
      </c>
      <c r="F459" s="666">
        <v>19671531</v>
      </c>
      <c r="G459" s="667" t="s">
        <v>7597</v>
      </c>
      <c r="H459" s="668" t="s">
        <v>7337</v>
      </c>
      <c r="I459" s="667" t="s">
        <v>7192</v>
      </c>
      <c r="J459" s="668" t="s">
        <v>7192</v>
      </c>
      <c r="K459" s="666">
        <v>1</v>
      </c>
      <c r="L459" s="666">
        <v>12</v>
      </c>
      <c r="M459" s="691" t="s">
        <v>1097</v>
      </c>
      <c r="N459" s="666">
        <v>1</v>
      </c>
      <c r="O459" s="666">
        <v>6</v>
      </c>
      <c r="P459" s="772" t="s">
        <v>7557</v>
      </c>
      <c r="Q459" s="666">
        <v>1</v>
      </c>
      <c r="R459" s="666">
        <v>12</v>
      </c>
    </row>
    <row r="460" spans="1:18" s="499" customFormat="1" ht="12.75" x14ac:dyDescent="0.2">
      <c r="A460" s="665" t="s">
        <v>6921</v>
      </c>
      <c r="B460" s="666" t="s">
        <v>6922</v>
      </c>
      <c r="C460" s="666" t="s">
        <v>6923</v>
      </c>
      <c r="D460" s="665" t="s">
        <v>7541</v>
      </c>
      <c r="E460" s="737" t="s">
        <v>7555</v>
      </c>
      <c r="F460" s="666">
        <v>18009447</v>
      </c>
      <c r="G460" s="667" t="s">
        <v>7598</v>
      </c>
      <c r="H460" s="668"/>
      <c r="I460" s="667" t="s">
        <v>7192</v>
      </c>
      <c r="J460" s="668" t="s">
        <v>7192</v>
      </c>
      <c r="K460" s="666">
        <v>1</v>
      </c>
      <c r="L460" s="666">
        <v>12</v>
      </c>
      <c r="M460" s="691" t="s">
        <v>1097</v>
      </c>
      <c r="N460" s="666">
        <v>1</v>
      </c>
      <c r="O460" s="666">
        <v>1</v>
      </c>
      <c r="P460" s="772" t="s">
        <v>7599</v>
      </c>
      <c r="Q460" s="666"/>
      <c r="R460" s="666"/>
    </row>
    <row r="461" spans="1:18" s="499" customFormat="1" ht="12.75" x14ac:dyDescent="0.2">
      <c r="A461" s="665" t="s">
        <v>6921</v>
      </c>
      <c r="B461" s="666" t="s">
        <v>6922</v>
      </c>
      <c r="C461" s="666" t="s">
        <v>6923</v>
      </c>
      <c r="D461" s="665" t="s">
        <v>7541</v>
      </c>
      <c r="E461" s="737" t="s">
        <v>7555</v>
      </c>
      <c r="F461" s="666">
        <v>18105218</v>
      </c>
      <c r="G461" s="667" t="s">
        <v>7600</v>
      </c>
      <c r="H461" s="668"/>
      <c r="I461" s="667" t="s">
        <v>7192</v>
      </c>
      <c r="J461" s="668" t="s">
        <v>7192</v>
      </c>
      <c r="K461" s="666">
        <v>1</v>
      </c>
      <c r="L461" s="666">
        <v>12</v>
      </c>
      <c r="M461" s="691" t="s">
        <v>1097</v>
      </c>
      <c r="N461" s="666">
        <v>1</v>
      </c>
      <c r="O461" s="666">
        <v>6</v>
      </c>
      <c r="P461" s="772" t="s">
        <v>7557</v>
      </c>
      <c r="Q461" s="666">
        <v>1</v>
      </c>
      <c r="R461" s="666">
        <v>12</v>
      </c>
    </row>
    <row r="462" spans="1:18" s="499" customFormat="1" ht="12.75" x14ac:dyDescent="0.2">
      <c r="A462" s="665" t="s">
        <v>6921</v>
      </c>
      <c r="B462" s="666" t="s">
        <v>6922</v>
      </c>
      <c r="C462" s="666" t="s">
        <v>6923</v>
      </c>
      <c r="D462" s="665" t="s">
        <v>7541</v>
      </c>
      <c r="E462" s="737" t="s">
        <v>1688</v>
      </c>
      <c r="F462" s="666">
        <v>43399940</v>
      </c>
      <c r="G462" s="667" t="s">
        <v>7601</v>
      </c>
      <c r="H462" s="668" t="s">
        <v>7518</v>
      </c>
      <c r="I462" s="667" t="s">
        <v>6928</v>
      </c>
      <c r="J462" s="668" t="s">
        <v>6929</v>
      </c>
      <c r="K462" s="666">
        <v>1</v>
      </c>
      <c r="L462" s="666">
        <v>12</v>
      </c>
      <c r="M462" s="691" t="s">
        <v>6972</v>
      </c>
      <c r="N462" s="666">
        <v>1</v>
      </c>
      <c r="O462" s="666">
        <v>6</v>
      </c>
      <c r="P462" s="772" t="s">
        <v>4266</v>
      </c>
      <c r="Q462" s="666">
        <v>1</v>
      </c>
      <c r="R462" s="666">
        <v>12</v>
      </c>
    </row>
    <row r="463" spans="1:18" s="499" customFormat="1" ht="12.75" x14ac:dyDescent="0.2">
      <c r="A463" s="665" t="s">
        <v>6921</v>
      </c>
      <c r="B463" s="666" t="s">
        <v>6922</v>
      </c>
      <c r="C463" s="666" t="s">
        <v>6923</v>
      </c>
      <c r="D463" s="665" t="s">
        <v>7541</v>
      </c>
      <c r="E463" s="737" t="s">
        <v>1688</v>
      </c>
      <c r="F463" s="666">
        <v>18074352</v>
      </c>
      <c r="G463" s="667" t="s">
        <v>7602</v>
      </c>
      <c r="H463" s="668" t="s">
        <v>7579</v>
      </c>
      <c r="I463" s="667" t="s">
        <v>6928</v>
      </c>
      <c r="J463" s="668" t="s">
        <v>7187</v>
      </c>
      <c r="K463" s="666">
        <v>1</v>
      </c>
      <c r="L463" s="666">
        <v>12</v>
      </c>
      <c r="M463" s="691" t="s">
        <v>6972</v>
      </c>
      <c r="N463" s="666">
        <v>1</v>
      </c>
      <c r="O463" s="666">
        <v>6</v>
      </c>
      <c r="P463" s="772" t="s">
        <v>4266</v>
      </c>
      <c r="Q463" s="666">
        <v>1</v>
      </c>
      <c r="R463" s="666">
        <v>12</v>
      </c>
    </row>
    <row r="464" spans="1:18" s="499" customFormat="1" ht="12.75" x14ac:dyDescent="0.2">
      <c r="A464" s="665" t="s">
        <v>6921</v>
      </c>
      <c r="B464" s="666" t="s">
        <v>6922</v>
      </c>
      <c r="C464" s="666" t="s">
        <v>6923</v>
      </c>
      <c r="D464" s="665" t="s">
        <v>7541</v>
      </c>
      <c r="E464" s="737" t="s">
        <v>1688</v>
      </c>
      <c r="F464" s="666">
        <v>18990054</v>
      </c>
      <c r="G464" s="667" t="s">
        <v>7603</v>
      </c>
      <c r="H464" s="668"/>
      <c r="I464" s="667" t="s">
        <v>6928</v>
      </c>
      <c r="J464" s="668" t="s">
        <v>7187</v>
      </c>
      <c r="K464" s="666">
        <v>1</v>
      </c>
      <c r="L464" s="666">
        <v>12</v>
      </c>
      <c r="M464" s="691" t="s">
        <v>6972</v>
      </c>
      <c r="N464" s="666">
        <v>1</v>
      </c>
      <c r="O464" s="666">
        <v>6</v>
      </c>
      <c r="P464" s="772" t="s">
        <v>4266</v>
      </c>
      <c r="Q464" s="666">
        <v>1</v>
      </c>
      <c r="R464" s="666">
        <v>12</v>
      </c>
    </row>
    <row r="465" spans="1:18" s="499" customFormat="1" ht="12.75" x14ac:dyDescent="0.2">
      <c r="A465" s="665" t="s">
        <v>6921</v>
      </c>
      <c r="B465" s="666" t="s">
        <v>6922</v>
      </c>
      <c r="C465" s="666" t="s">
        <v>6923</v>
      </c>
      <c r="D465" s="665" t="s">
        <v>7541</v>
      </c>
      <c r="E465" s="737" t="s">
        <v>1688</v>
      </c>
      <c r="F465" s="666">
        <v>17874996</v>
      </c>
      <c r="G465" s="667" t="s">
        <v>7604</v>
      </c>
      <c r="H465" s="668" t="s">
        <v>7361</v>
      </c>
      <c r="I465" s="667" t="s">
        <v>6928</v>
      </c>
      <c r="J465" s="668" t="s">
        <v>7187</v>
      </c>
      <c r="K465" s="666">
        <v>1</v>
      </c>
      <c r="L465" s="666">
        <v>12</v>
      </c>
      <c r="M465" s="691" t="s">
        <v>6972</v>
      </c>
      <c r="N465" s="666">
        <v>1</v>
      </c>
      <c r="O465" s="666">
        <v>6</v>
      </c>
      <c r="P465" s="772" t="s">
        <v>4266</v>
      </c>
      <c r="Q465" s="666">
        <v>1</v>
      </c>
      <c r="R465" s="666">
        <v>12</v>
      </c>
    </row>
    <row r="466" spans="1:18" s="499" customFormat="1" ht="12.75" x14ac:dyDescent="0.2">
      <c r="A466" s="665" t="s">
        <v>6921</v>
      </c>
      <c r="B466" s="666" t="s">
        <v>6922</v>
      </c>
      <c r="C466" s="666" t="s">
        <v>6923</v>
      </c>
      <c r="D466" s="665" t="s">
        <v>7541</v>
      </c>
      <c r="E466" s="737" t="s">
        <v>1688</v>
      </c>
      <c r="F466" s="666">
        <v>18853099</v>
      </c>
      <c r="G466" s="667" t="s">
        <v>7605</v>
      </c>
      <c r="H466" s="668" t="s">
        <v>7361</v>
      </c>
      <c r="I466" s="667" t="s">
        <v>6928</v>
      </c>
      <c r="J466" s="668" t="s">
        <v>7187</v>
      </c>
      <c r="K466" s="666">
        <v>1</v>
      </c>
      <c r="L466" s="666">
        <v>12</v>
      </c>
      <c r="M466" s="691" t="s">
        <v>6972</v>
      </c>
      <c r="N466" s="666">
        <v>1</v>
      </c>
      <c r="O466" s="666">
        <v>6</v>
      </c>
      <c r="P466" s="772" t="s">
        <v>4266</v>
      </c>
      <c r="Q466" s="666">
        <v>1</v>
      </c>
      <c r="R466" s="666">
        <v>12</v>
      </c>
    </row>
    <row r="467" spans="1:18" s="499" customFormat="1" ht="12.75" x14ac:dyDescent="0.2">
      <c r="A467" s="665" t="s">
        <v>6921</v>
      </c>
      <c r="B467" s="666" t="s">
        <v>6922</v>
      </c>
      <c r="C467" s="666" t="s">
        <v>6923</v>
      </c>
      <c r="D467" s="665" t="s">
        <v>7541</v>
      </c>
      <c r="E467" s="737" t="s">
        <v>1688</v>
      </c>
      <c r="F467" s="666">
        <v>17936717</v>
      </c>
      <c r="G467" s="667" t="s">
        <v>7606</v>
      </c>
      <c r="H467" s="668"/>
      <c r="I467" s="667" t="s">
        <v>7192</v>
      </c>
      <c r="J467" s="668" t="s">
        <v>7192</v>
      </c>
      <c r="K467" s="666">
        <v>1</v>
      </c>
      <c r="L467" s="666">
        <v>12</v>
      </c>
      <c r="M467" s="691" t="s">
        <v>6972</v>
      </c>
      <c r="N467" s="666">
        <v>1</v>
      </c>
      <c r="O467" s="666">
        <v>6</v>
      </c>
      <c r="P467" s="772" t="s">
        <v>4266</v>
      </c>
      <c r="Q467" s="666">
        <v>1</v>
      </c>
      <c r="R467" s="666">
        <v>12</v>
      </c>
    </row>
    <row r="468" spans="1:18" s="499" customFormat="1" ht="12.75" x14ac:dyDescent="0.2">
      <c r="A468" s="665" t="s">
        <v>6921</v>
      </c>
      <c r="B468" s="666" t="s">
        <v>6922</v>
      </c>
      <c r="C468" s="666" t="s">
        <v>6923</v>
      </c>
      <c r="D468" s="665" t="s">
        <v>7541</v>
      </c>
      <c r="E468" s="737" t="s">
        <v>1688</v>
      </c>
      <c r="F468" s="666">
        <v>40791189</v>
      </c>
      <c r="G468" s="667" t="s">
        <v>7607</v>
      </c>
      <c r="H468" s="668"/>
      <c r="I468" s="667" t="s">
        <v>6928</v>
      </c>
      <c r="J468" s="668" t="s">
        <v>7187</v>
      </c>
      <c r="K468" s="666">
        <v>1</v>
      </c>
      <c r="L468" s="666">
        <v>12</v>
      </c>
      <c r="M468" s="691" t="s">
        <v>6972</v>
      </c>
      <c r="N468" s="666">
        <v>1</v>
      </c>
      <c r="O468" s="666">
        <v>6</v>
      </c>
      <c r="P468" s="772" t="s">
        <v>4266</v>
      </c>
      <c r="Q468" s="666">
        <v>1</v>
      </c>
      <c r="R468" s="666">
        <v>12</v>
      </c>
    </row>
    <row r="469" spans="1:18" s="499" customFormat="1" ht="12.75" x14ac:dyDescent="0.2">
      <c r="A469" s="665" t="s">
        <v>6921</v>
      </c>
      <c r="B469" s="666" t="s">
        <v>6922</v>
      </c>
      <c r="C469" s="666" t="s">
        <v>6923</v>
      </c>
      <c r="D469" s="665" t="s">
        <v>7541</v>
      </c>
      <c r="E469" s="737" t="s">
        <v>1688</v>
      </c>
      <c r="F469" s="666">
        <v>18112657</v>
      </c>
      <c r="G469" s="667" t="s">
        <v>7608</v>
      </c>
      <c r="H469" s="668"/>
      <c r="I469" s="667" t="s">
        <v>6928</v>
      </c>
      <c r="J469" s="668" t="s">
        <v>6929</v>
      </c>
      <c r="K469" s="666">
        <v>1</v>
      </c>
      <c r="L469" s="666">
        <v>12</v>
      </c>
      <c r="M469" s="691" t="s">
        <v>6972</v>
      </c>
      <c r="N469" s="666">
        <v>1</v>
      </c>
      <c r="O469" s="666">
        <v>6</v>
      </c>
      <c r="P469" s="772" t="s">
        <v>4266</v>
      </c>
      <c r="Q469" s="666">
        <v>1</v>
      </c>
      <c r="R469" s="666">
        <v>12</v>
      </c>
    </row>
    <row r="470" spans="1:18" s="499" customFormat="1" ht="12.75" x14ac:dyDescent="0.2">
      <c r="A470" s="665" t="s">
        <v>6921</v>
      </c>
      <c r="B470" s="666" t="s">
        <v>6922</v>
      </c>
      <c r="C470" s="666" t="s">
        <v>6923</v>
      </c>
      <c r="D470" s="665" t="s">
        <v>7541</v>
      </c>
      <c r="E470" s="737" t="s">
        <v>1688</v>
      </c>
      <c r="F470" s="666">
        <v>18849705</v>
      </c>
      <c r="G470" s="667" t="s">
        <v>7609</v>
      </c>
      <c r="H470" s="668"/>
      <c r="I470" s="667" t="s">
        <v>7192</v>
      </c>
      <c r="J470" s="668" t="s">
        <v>7192</v>
      </c>
      <c r="K470" s="666">
        <v>1</v>
      </c>
      <c r="L470" s="666">
        <v>12</v>
      </c>
      <c r="M470" s="691" t="s">
        <v>6972</v>
      </c>
      <c r="N470" s="666">
        <v>1</v>
      </c>
      <c r="O470" s="666">
        <v>6</v>
      </c>
      <c r="P470" s="772" t="s">
        <v>4266</v>
      </c>
      <c r="Q470" s="666">
        <v>1</v>
      </c>
      <c r="R470" s="666">
        <v>12</v>
      </c>
    </row>
    <row r="471" spans="1:18" s="499" customFormat="1" ht="12.75" x14ac:dyDescent="0.2">
      <c r="A471" s="665" t="s">
        <v>6921</v>
      </c>
      <c r="B471" s="666" t="s">
        <v>6922</v>
      </c>
      <c r="C471" s="666" t="s">
        <v>6923</v>
      </c>
      <c r="D471" s="665" t="s">
        <v>7541</v>
      </c>
      <c r="E471" s="737" t="s">
        <v>1688</v>
      </c>
      <c r="F471" s="666">
        <v>17990607</v>
      </c>
      <c r="G471" s="667" t="s">
        <v>7610</v>
      </c>
      <c r="H471" s="668"/>
      <c r="I471" s="667" t="s">
        <v>7192</v>
      </c>
      <c r="J471" s="668" t="s">
        <v>7192</v>
      </c>
      <c r="K471" s="666">
        <v>1</v>
      </c>
      <c r="L471" s="666">
        <v>12</v>
      </c>
      <c r="M471" s="691" t="s">
        <v>6972</v>
      </c>
      <c r="N471" s="666">
        <v>1</v>
      </c>
      <c r="O471" s="666">
        <v>6</v>
      </c>
      <c r="P471" s="772" t="s">
        <v>4266</v>
      </c>
      <c r="Q471" s="666">
        <v>1</v>
      </c>
      <c r="R471" s="666">
        <v>12</v>
      </c>
    </row>
    <row r="472" spans="1:18" s="499" customFormat="1" ht="12.75" x14ac:dyDescent="0.2">
      <c r="A472" s="665" t="s">
        <v>6921</v>
      </c>
      <c r="B472" s="666" t="s">
        <v>6922</v>
      </c>
      <c r="C472" s="666" t="s">
        <v>6923</v>
      </c>
      <c r="D472" s="665" t="s">
        <v>7541</v>
      </c>
      <c r="E472" s="737" t="s">
        <v>1688</v>
      </c>
      <c r="F472" s="666">
        <v>17858493</v>
      </c>
      <c r="G472" s="667" t="s">
        <v>7611</v>
      </c>
      <c r="H472" s="668"/>
      <c r="I472" s="667" t="s">
        <v>6928</v>
      </c>
      <c r="J472" s="668" t="s">
        <v>7187</v>
      </c>
      <c r="K472" s="666">
        <v>1</v>
      </c>
      <c r="L472" s="666">
        <v>12</v>
      </c>
      <c r="M472" s="691" t="s">
        <v>6972</v>
      </c>
      <c r="N472" s="666">
        <v>1</v>
      </c>
      <c r="O472" s="666">
        <v>6</v>
      </c>
      <c r="P472" s="772" t="s">
        <v>4266</v>
      </c>
      <c r="Q472" s="666">
        <v>1</v>
      </c>
      <c r="R472" s="666">
        <v>12</v>
      </c>
    </row>
    <row r="473" spans="1:18" s="499" customFormat="1" ht="12.75" x14ac:dyDescent="0.2">
      <c r="A473" s="665" t="s">
        <v>6921</v>
      </c>
      <c r="B473" s="666" t="s">
        <v>6969</v>
      </c>
      <c r="C473" s="666" t="s">
        <v>6923</v>
      </c>
      <c r="D473" s="665" t="s">
        <v>7541</v>
      </c>
      <c r="E473" s="737" t="s">
        <v>1688</v>
      </c>
      <c r="F473" s="666">
        <v>17863774</v>
      </c>
      <c r="G473" s="667" t="s">
        <v>7612</v>
      </c>
      <c r="H473" s="668"/>
      <c r="I473" s="667" t="s">
        <v>6928</v>
      </c>
      <c r="J473" s="668" t="s">
        <v>6929</v>
      </c>
      <c r="K473" s="666">
        <v>1</v>
      </c>
      <c r="L473" s="666">
        <v>12</v>
      </c>
      <c r="M473" s="691" t="s">
        <v>6972</v>
      </c>
      <c r="N473" s="666">
        <v>1</v>
      </c>
      <c r="O473" s="666">
        <v>6</v>
      </c>
      <c r="P473" s="772" t="s">
        <v>4266</v>
      </c>
      <c r="Q473" s="666">
        <v>1</v>
      </c>
      <c r="R473" s="666">
        <v>12</v>
      </c>
    </row>
    <row r="474" spans="1:18" s="499" customFormat="1" ht="12.75" x14ac:dyDescent="0.2">
      <c r="A474" s="665" t="s">
        <v>6921</v>
      </c>
      <c r="B474" s="666" t="s">
        <v>6922</v>
      </c>
      <c r="C474" s="666" t="s">
        <v>6923</v>
      </c>
      <c r="D474" s="665" t="s">
        <v>7541</v>
      </c>
      <c r="E474" s="737" t="s">
        <v>1688</v>
      </c>
      <c r="F474" s="666">
        <v>18064691</v>
      </c>
      <c r="G474" s="667" t="s">
        <v>7613</v>
      </c>
      <c r="H474" s="668" t="s">
        <v>6971</v>
      </c>
      <c r="I474" s="667" t="s">
        <v>6928</v>
      </c>
      <c r="J474" s="668" t="s">
        <v>6929</v>
      </c>
      <c r="K474" s="666">
        <v>1</v>
      </c>
      <c r="L474" s="666">
        <v>12</v>
      </c>
      <c r="M474" s="691" t="s">
        <v>6972</v>
      </c>
      <c r="N474" s="666">
        <v>1</v>
      </c>
      <c r="O474" s="666">
        <v>6</v>
      </c>
      <c r="P474" s="772" t="s">
        <v>4266</v>
      </c>
      <c r="Q474" s="666">
        <v>1</v>
      </c>
      <c r="R474" s="666">
        <v>12</v>
      </c>
    </row>
    <row r="475" spans="1:18" s="499" customFormat="1" ht="12.75" x14ac:dyDescent="0.2">
      <c r="A475" s="665" t="s">
        <v>6921</v>
      </c>
      <c r="B475" s="666" t="s">
        <v>6922</v>
      </c>
      <c r="C475" s="666" t="s">
        <v>6923</v>
      </c>
      <c r="D475" s="665" t="s">
        <v>7541</v>
      </c>
      <c r="E475" s="737" t="s">
        <v>1688</v>
      </c>
      <c r="F475" s="666">
        <v>27720897</v>
      </c>
      <c r="G475" s="667" t="s">
        <v>7614</v>
      </c>
      <c r="H475" s="668" t="s">
        <v>7615</v>
      </c>
      <c r="I475" s="667" t="s">
        <v>6928</v>
      </c>
      <c r="J475" s="668" t="s">
        <v>6929</v>
      </c>
      <c r="K475" s="666">
        <v>1</v>
      </c>
      <c r="L475" s="666">
        <v>12</v>
      </c>
      <c r="M475" s="691" t="s">
        <v>6972</v>
      </c>
      <c r="N475" s="666">
        <v>1</v>
      </c>
      <c r="O475" s="666">
        <v>6</v>
      </c>
      <c r="P475" s="772" t="s">
        <v>4266</v>
      </c>
      <c r="Q475" s="666">
        <v>1</v>
      </c>
      <c r="R475" s="666">
        <v>12</v>
      </c>
    </row>
    <row r="476" spans="1:18" s="499" customFormat="1" ht="12.75" x14ac:dyDescent="0.2">
      <c r="A476" s="665" t="s">
        <v>6921</v>
      </c>
      <c r="B476" s="666" t="s">
        <v>6922</v>
      </c>
      <c r="C476" s="666" t="s">
        <v>6923</v>
      </c>
      <c r="D476" s="665" t="s">
        <v>7541</v>
      </c>
      <c r="E476" s="737" t="s">
        <v>1688</v>
      </c>
      <c r="F476" s="666">
        <v>17900099</v>
      </c>
      <c r="G476" s="667" t="s">
        <v>7616</v>
      </c>
      <c r="H476" s="668"/>
      <c r="I476" s="667" t="s">
        <v>6928</v>
      </c>
      <c r="J476" s="668" t="s">
        <v>7187</v>
      </c>
      <c r="K476" s="666">
        <v>1</v>
      </c>
      <c r="L476" s="666">
        <v>12</v>
      </c>
      <c r="M476" s="691" t="s">
        <v>6972</v>
      </c>
      <c r="N476" s="666">
        <v>1</v>
      </c>
      <c r="O476" s="666">
        <v>6</v>
      </c>
      <c r="P476" s="772" t="s">
        <v>4266</v>
      </c>
      <c r="Q476" s="666">
        <v>1</v>
      </c>
      <c r="R476" s="666">
        <v>12</v>
      </c>
    </row>
    <row r="477" spans="1:18" s="499" customFormat="1" ht="12.75" x14ac:dyDescent="0.2">
      <c r="A477" s="665" t="s">
        <v>6921</v>
      </c>
      <c r="B477" s="666" t="s">
        <v>6922</v>
      </c>
      <c r="C477" s="666" t="s">
        <v>6923</v>
      </c>
      <c r="D477" s="665" t="s">
        <v>7541</v>
      </c>
      <c r="E477" s="737" t="s">
        <v>1688</v>
      </c>
      <c r="F477" s="666">
        <v>44789438</v>
      </c>
      <c r="G477" s="667" t="s">
        <v>7617</v>
      </c>
      <c r="H477" s="668"/>
      <c r="I477" s="667" t="s">
        <v>7192</v>
      </c>
      <c r="J477" s="668" t="s">
        <v>7192</v>
      </c>
      <c r="K477" s="666">
        <v>1</v>
      </c>
      <c r="L477" s="666">
        <v>12</v>
      </c>
      <c r="M477" s="691" t="s">
        <v>7618</v>
      </c>
      <c r="N477" s="666">
        <v>1</v>
      </c>
      <c r="O477" s="666">
        <v>6</v>
      </c>
      <c r="P477" s="772" t="s">
        <v>4266</v>
      </c>
      <c r="Q477" s="666">
        <v>1</v>
      </c>
      <c r="R477" s="666">
        <v>12</v>
      </c>
    </row>
    <row r="478" spans="1:18" s="499" customFormat="1" ht="12.75" x14ac:dyDescent="0.2">
      <c r="A478" s="665" t="s">
        <v>6921</v>
      </c>
      <c r="B478" s="666" t="s">
        <v>6922</v>
      </c>
      <c r="C478" s="666" t="s">
        <v>6923</v>
      </c>
      <c r="D478" s="665" t="s">
        <v>7541</v>
      </c>
      <c r="E478" s="737" t="s">
        <v>1688</v>
      </c>
      <c r="F478" s="666">
        <v>46314587</v>
      </c>
      <c r="G478" s="667" t="s">
        <v>7619</v>
      </c>
      <c r="H478" s="668" t="s">
        <v>7494</v>
      </c>
      <c r="I478" s="667" t="s">
        <v>6928</v>
      </c>
      <c r="J478" s="668" t="s">
        <v>7187</v>
      </c>
      <c r="K478" s="666">
        <v>1</v>
      </c>
      <c r="L478" s="666">
        <v>12</v>
      </c>
      <c r="M478" s="691" t="s">
        <v>6972</v>
      </c>
      <c r="N478" s="666">
        <v>1</v>
      </c>
      <c r="O478" s="666">
        <v>6</v>
      </c>
      <c r="P478" s="772" t="s">
        <v>4266</v>
      </c>
      <c r="Q478" s="666">
        <v>1</v>
      </c>
      <c r="R478" s="666">
        <v>12</v>
      </c>
    </row>
    <row r="479" spans="1:18" s="499" customFormat="1" ht="12.75" x14ac:dyDescent="0.2">
      <c r="A479" s="665" t="s">
        <v>6921</v>
      </c>
      <c r="B479" s="666" t="s">
        <v>6969</v>
      </c>
      <c r="C479" s="666" t="s">
        <v>6923</v>
      </c>
      <c r="D479" s="665" t="s">
        <v>7541</v>
      </c>
      <c r="E479" s="737" t="s">
        <v>1688</v>
      </c>
      <c r="F479" s="666">
        <v>17939438</v>
      </c>
      <c r="G479" s="667" t="s">
        <v>7620</v>
      </c>
      <c r="H479" s="668"/>
      <c r="I479" s="667" t="s">
        <v>6928</v>
      </c>
      <c r="J479" s="668" t="s">
        <v>6929</v>
      </c>
      <c r="K479" s="666">
        <v>1</v>
      </c>
      <c r="L479" s="666">
        <v>12</v>
      </c>
      <c r="M479" s="691" t="s">
        <v>6972</v>
      </c>
      <c r="N479" s="666">
        <v>1</v>
      </c>
      <c r="O479" s="666">
        <v>6</v>
      </c>
      <c r="P479" s="772" t="s">
        <v>4266</v>
      </c>
      <c r="Q479" s="666">
        <v>1</v>
      </c>
      <c r="R479" s="666">
        <v>12</v>
      </c>
    </row>
    <row r="480" spans="1:18" s="499" customFormat="1" ht="12.75" x14ac:dyDescent="0.2">
      <c r="A480" s="665" t="s">
        <v>6921</v>
      </c>
      <c r="B480" s="666" t="s">
        <v>6922</v>
      </c>
      <c r="C480" s="666" t="s">
        <v>6923</v>
      </c>
      <c r="D480" s="665" t="s">
        <v>7541</v>
      </c>
      <c r="E480" s="737" t="s">
        <v>1688</v>
      </c>
      <c r="F480" s="666">
        <v>19404404</v>
      </c>
      <c r="G480" s="667" t="s">
        <v>7621</v>
      </c>
      <c r="H480" s="668"/>
      <c r="I480" s="667" t="s">
        <v>7192</v>
      </c>
      <c r="J480" s="668" t="s">
        <v>7192</v>
      </c>
      <c r="K480" s="666">
        <v>1</v>
      </c>
      <c r="L480" s="666">
        <v>12</v>
      </c>
      <c r="M480" s="691" t="s">
        <v>554</v>
      </c>
      <c r="N480" s="666">
        <v>1</v>
      </c>
      <c r="O480" s="666">
        <v>6</v>
      </c>
      <c r="P480" s="772" t="s">
        <v>554</v>
      </c>
      <c r="Q480" s="666">
        <v>1</v>
      </c>
      <c r="R480" s="666">
        <v>12</v>
      </c>
    </row>
    <row r="481" spans="1:18" s="499" customFormat="1" ht="12.75" x14ac:dyDescent="0.2">
      <c r="A481" s="665" t="s">
        <v>6921</v>
      </c>
      <c r="B481" s="666" t="s">
        <v>6969</v>
      </c>
      <c r="C481" s="666" t="s">
        <v>6923</v>
      </c>
      <c r="D481" s="665" t="s">
        <v>7541</v>
      </c>
      <c r="E481" s="737" t="s">
        <v>1688</v>
      </c>
      <c r="F481" s="666">
        <v>17859280</v>
      </c>
      <c r="G481" s="667" t="s">
        <v>7622</v>
      </c>
      <c r="H481" s="668" t="s">
        <v>7623</v>
      </c>
      <c r="I481" s="667" t="s">
        <v>6928</v>
      </c>
      <c r="J481" s="668" t="s">
        <v>7187</v>
      </c>
      <c r="K481" s="666">
        <v>1</v>
      </c>
      <c r="L481" s="666">
        <v>12</v>
      </c>
      <c r="M481" s="691" t="s">
        <v>6972</v>
      </c>
      <c r="N481" s="666">
        <v>1</v>
      </c>
      <c r="O481" s="666">
        <v>6</v>
      </c>
      <c r="P481" s="772" t="s">
        <v>4266</v>
      </c>
      <c r="Q481" s="666">
        <v>1</v>
      </c>
      <c r="R481" s="666">
        <v>12</v>
      </c>
    </row>
    <row r="482" spans="1:18" s="499" customFormat="1" ht="12.75" x14ac:dyDescent="0.2">
      <c r="A482" s="665" t="s">
        <v>6921</v>
      </c>
      <c r="B482" s="666" t="s">
        <v>6969</v>
      </c>
      <c r="C482" s="666" t="s">
        <v>6923</v>
      </c>
      <c r="D482" s="665" t="s">
        <v>7541</v>
      </c>
      <c r="E482" s="737" t="s">
        <v>1688</v>
      </c>
      <c r="F482" s="666">
        <v>17839247</v>
      </c>
      <c r="G482" s="667" t="s">
        <v>7624</v>
      </c>
      <c r="H482" s="668"/>
      <c r="I482" s="667" t="s">
        <v>7192</v>
      </c>
      <c r="J482" s="668" t="s">
        <v>7192</v>
      </c>
      <c r="K482" s="666">
        <v>1</v>
      </c>
      <c r="L482" s="666">
        <v>12</v>
      </c>
      <c r="M482" s="691" t="s">
        <v>6972</v>
      </c>
      <c r="N482" s="666">
        <v>1</v>
      </c>
      <c r="O482" s="666">
        <v>6</v>
      </c>
      <c r="P482" s="772" t="s">
        <v>4266</v>
      </c>
      <c r="Q482" s="666">
        <v>1</v>
      </c>
      <c r="R482" s="666">
        <v>12</v>
      </c>
    </row>
    <row r="483" spans="1:18" s="499" customFormat="1" ht="12.75" x14ac:dyDescent="0.2">
      <c r="A483" s="665" t="s">
        <v>6921</v>
      </c>
      <c r="B483" s="666" t="s">
        <v>6922</v>
      </c>
      <c r="C483" s="666" t="s">
        <v>6923</v>
      </c>
      <c r="D483" s="665" t="s">
        <v>7541</v>
      </c>
      <c r="E483" s="737" t="s">
        <v>1688</v>
      </c>
      <c r="F483" s="666">
        <v>41430125</v>
      </c>
      <c r="G483" s="667" t="s">
        <v>7625</v>
      </c>
      <c r="H483" s="668"/>
      <c r="I483" s="667" t="s">
        <v>7192</v>
      </c>
      <c r="J483" s="668" t="s">
        <v>7192</v>
      </c>
      <c r="K483" s="666">
        <v>1</v>
      </c>
      <c r="L483" s="666">
        <v>12</v>
      </c>
      <c r="M483" s="691" t="s">
        <v>6972</v>
      </c>
      <c r="N483" s="666">
        <v>1</v>
      </c>
      <c r="O483" s="666">
        <v>6</v>
      </c>
      <c r="P483" s="772" t="s">
        <v>4266</v>
      </c>
      <c r="Q483" s="666">
        <v>1</v>
      </c>
      <c r="R483" s="666">
        <v>12</v>
      </c>
    </row>
    <row r="484" spans="1:18" s="499" customFormat="1" ht="12.75" x14ac:dyDescent="0.2">
      <c r="A484" s="665" t="s">
        <v>6921</v>
      </c>
      <c r="B484" s="666" t="s">
        <v>6922</v>
      </c>
      <c r="C484" s="666" t="s">
        <v>6923</v>
      </c>
      <c r="D484" s="665" t="s">
        <v>7541</v>
      </c>
      <c r="E484" s="737" t="s">
        <v>1688</v>
      </c>
      <c r="F484" s="666">
        <v>17868961</v>
      </c>
      <c r="G484" s="667" t="s">
        <v>7626</v>
      </c>
      <c r="H484" s="668"/>
      <c r="I484" s="667" t="s">
        <v>7192</v>
      </c>
      <c r="J484" s="668" t="s">
        <v>7192</v>
      </c>
      <c r="K484" s="666">
        <v>1</v>
      </c>
      <c r="L484" s="666">
        <v>12</v>
      </c>
      <c r="M484" s="691" t="s">
        <v>6972</v>
      </c>
      <c r="N484" s="666">
        <v>1</v>
      </c>
      <c r="O484" s="666">
        <v>6</v>
      </c>
      <c r="P484" s="772" t="s">
        <v>4266</v>
      </c>
      <c r="Q484" s="666">
        <v>1</v>
      </c>
      <c r="R484" s="666">
        <v>12</v>
      </c>
    </row>
    <row r="485" spans="1:18" s="499" customFormat="1" ht="12.75" x14ac:dyDescent="0.2">
      <c r="A485" s="665" t="s">
        <v>6921</v>
      </c>
      <c r="B485" s="666" t="s">
        <v>6922</v>
      </c>
      <c r="C485" s="666" t="s">
        <v>6923</v>
      </c>
      <c r="D485" s="665" t="s">
        <v>7541</v>
      </c>
      <c r="E485" s="737" t="s">
        <v>1688</v>
      </c>
      <c r="F485" s="666">
        <v>18075878</v>
      </c>
      <c r="G485" s="667" t="s">
        <v>7627</v>
      </c>
      <c r="H485" s="668"/>
      <c r="I485" s="667" t="s">
        <v>7192</v>
      </c>
      <c r="J485" s="668" t="s">
        <v>7192</v>
      </c>
      <c r="K485" s="666">
        <v>1</v>
      </c>
      <c r="L485" s="666">
        <v>12</v>
      </c>
      <c r="M485" s="691" t="s">
        <v>6972</v>
      </c>
      <c r="N485" s="666">
        <v>1</v>
      </c>
      <c r="O485" s="666">
        <v>6</v>
      </c>
      <c r="P485" s="772" t="s">
        <v>4266</v>
      </c>
      <c r="Q485" s="666">
        <v>1</v>
      </c>
      <c r="R485" s="666">
        <v>12</v>
      </c>
    </row>
    <row r="486" spans="1:18" s="499" customFormat="1" ht="12.75" x14ac:dyDescent="0.2">
      <c r="A486" s="665" t="s">
        <v>6921</v>
      </c>
      <c r="B486" s="666" t="s">
        <v>6922</v>
      </c>
      <c r="C486" s="666" t="s">
        <v>6923</v>
      </c>
      <c r="D486" s="665" t="s">
        <v>7541</v>
      </c>
      <c r="E486" s="737" t="s">
        <v>1688</v>
      </c>
      <c r="F486" s="666">
        <v>17817391</v>
      </c>
      <c r="G486" s="667" t="s">
        <v>7628</v>
      </c>
      <c r="H486" s="668"/>
      <c r="I486" s="667" t="s">
        <v>7192</v>
      </c>
      <c r="J486" s="668" t="s">
        <v>7192</v>
      </c>
      <c r="K486" s="666">
        <v>1</v>
      </c>
      <c r="L486" s="666">
        <v>12</v>
      </c>
      <c r="M486" s="691" t="s">
        <v>6972</v>
      </c>
      <c r="N486" s="666">
        <v>1</v>
      </c>
      <c r="O486" s="666">
        <v>6</v>
      </c>
      <c r="P486" s="772" t="s">
        <v>4266</v>
      </c>
      <c r="Q486" s="666">
        <v>1</v>
      </c>
      <c r="R486" s="666">
        <v>12</v>
      </c>
    </row>
    <row r="487" spans="1:18" s="499" customFormat="1" ht="12.75" x14ac:dyDescent="0.2">
      <c r="A487" s="667" t="s">
        <v>7629</v>
      </c>
      <c r="B487" s="670" t="s">
        <v>6922</v>
      </c>
      <c r="C487" s="671" t="s">
        <v>7630</v>
      </c>
      <c r="D487" s="672" t="s">
        <v>7631</v>
      </c>
      <c r="E487" s="738" t="s">
        <v>7632</v>
      </c>
      <c r="F487" s="666">
        <v>18076058</v>
      </c>
      <c r="G487" s="672" t="s">
        <v>7633</v>
      </c>
      <c r="H487" s="672"/>
      <c r="I487" s="672" t="s">
        <v>7192</v>
      </c>
      <c r="J487" s="672"/>
      <c r="K487" s="670">
        <v>12</v>
      </c>
      <c r="L487" s="670"/>
      <c r="M487" s="753" t="s">
        <v>7634</v>
      </c>
      <c r="N487" s="670"/>
      <c r="O487" s="670">
        <v>6</v>
      </c>
      <c r="P487" s="775" t="s">
        <v>7635</v>
      </c>
      <c r="Q487" s="670">
        <v>12</v>
      </c>
      <c r="R487" s="670">
        <v>12</v>
      </c>
    </row>
    <row r="488" spans="1:18" s="499" customFormat="1" ht="12.75" x14ac:dyDescent="0.2">
      <c r="A488" s="667" t="s">
        <v>7629</v>
      </c>
      <c r="B488" s="670" t="s">
        <v>6922</v>
      </c>
      <c r="C488" s="671" t="s">
        <v>7630</v>
      </c>
      <c r="D488" s="672" t="s">
        <v>7636</v>
      </c>
      <c r="E488" s="738" t="s">
        <v>7637</v>
      </c>
      <c r="F488" s="666">
        <v>18129201</v>
      </c>
      <c r="G488" s="672" t="s">
        <v>7638</v>
      </c>
      <c r="H488" s="672"/>
      <c r="I488" s="672" t="s">
        <v>7192</v>
      </c>
      <c r="J488" s="672"/>
      <c r="K488" s="670">
        <v>12</v>
      </c>
      <c r="L488" s="670"/>
      <c r="M488" s="753" t="s">
        <v>7639</v>
      </c>
      <c r="N488" s="670"/>
      <c r="O488" s="670">
        <v>6</v>
      </c>
      <c r="P488" s="775" t="s">
        <v>7640</v>
      </c>
      <c r="Q488" s="670">
        <v>12</v>
      </c>
      <c r="R488" s="670">
        <v>12</v>
      </c>
    </row>
    <row r="489" spans="1:18" s="499" customFormat="1" ht="12.75" x14ac:dyDescent="0.2">
      <c r="A489" s="667" t="s">
        <v>7629</v>
      </c>
      <c r="B489" s="670" t="s">
        <v>6922</v>
      </c>
      <c r="C489" s="671" t="s">
        <v>7630</v>
      </c>
      <c r="D489" s="672" t="s">
        <v>7641</v>
      </c>
      <c r="E489" s="738" t="s">
        <v>1742</v>
      </c>
      <c r="F489" s="666">
        <v>27151188</v>
      </c>
      <c r="G489" s="672" t="s">
        <v>7642</v>
      </c>
      <c r="H489" s="672"/>
      <c r="I489" s="672" t="s">
        <v>7192</v>
      </c>
      <c r="J489" s="672"/>
      <c r="K489" s="670">
        <v>12</v>
      </c>
      <c r="L489" s="670"/>
      <c r="M489" s="753" t="s">
        <v>7643</v>
      </c>
      <c r="N489" s="670"/>
      <c r="O489" s="670">
        <v>6</v>
      </c>
      <c r="P489" s="775" t="s">
        <v>7644</v>
      </c>
      <c r="Q489" s="670">
        <v>12</v>
      </c>
      <c r="R489" s="670">
        <v>12</v>
      </c>
    </row>
    <row r="490" spans="1:18" s="499" customFormat="1" ht="12.75" x14ac:dyDescent="0.2">
      <c r="A490" s="667" t="s">
        <v>7629</v>
      </c>
      <c r="B490" s="670" t="s">
        <v>6922</v>
      </c>
      <c r="C490" s="671" t="s">
        <v>7630</v>
      </c>
      <c r="D490" s="672" t="s">
        <v>7645</v>
      </c>
      <c r="E490" s="738" t="s">
        <v>7646</v>
      </c>
      <c r="F490" s="666">
        <v>44371618</v>
      </c>
      <c r="G490" s="672" t="s">
        <v>7647</v>
      </c>
      <c r="H490" s="672"/>
      <c r="I490" s="672" t="s">
        <v>7192</v>
      </c>
      <c r="J490" s="672"/>
      <c r="K490" s="670">
        <v>12</v>
      </c>
      <c r="L490" s="670"/>
      <c r="M490" s="753" t="s">
        <v>7648</v>
      </c>
      <c r="N490" s="670"/>
      <c r="O490" s="670">
        <v>6</v>
      </c>
      <c r="P490" s="775" t="s">
        <v>7649</v>
      </c>
      <c r="Q490" s="670">
        <v>12</v>
      </c>
      <c r="R490" s="670">
        <v>12</v>
      </c>
    </row>
    <row r="491" spans="1:18" s="499" customFormat="1" ht="12.75" x14ac:dyDescent="0.2">
      <c r="A491" s="667" t="s">
        <v>7629</v>
      </c>
      <c r="B491" s="670" t="s">
        <v>6922</v>
      </c>
      <c r="C491" s="671" t="s">
        <v>7630</v>
      </c>
      <c r="D491" s="672" t="s">
        <v>7650</v>
      </c>
      <c r="E491" s="738" t="s">
        <v>1124</v>
      </c>
      <c r="F491" s="666">
        <v>17907306</v>
      </c>
      <c r="G491" s="672" t="s">
        <v>7651</v>
      </c>
      <c r="H491" s="672"/>
      <c r="I491" s="672" t="s">
        <v>7652</v>
      </c>
      <c r="J491" s="672"/>
      <c r="K491" s="670">
        <v>12</v>
      </c>
      <c r="L491" s="670"/>
      <c r="M491" s="753" t="s">
        <v>7653</v>
      </c>
      <c r="N491" s="670"/>
      <c r="O491" s="670">
        <v>6</v>
      </c>
      <c r="P491" s="775" t="s">
        <v>7654</v>
      </c>
      <c r="Q491" s="670">
        <v>12</v>
      </c>
      <c r="R491" s="670">
        <v>12</v>
      </c>
    </row>
    <row r="492" spans="1:18" s="499" customFormat="1" ht="12.75" x14ac:dyDescent="0.2">
      <c r="A492" s="667" t="s">
        <v>7629</v>
      </c>
      <c r="B492" s="670" t="s">
        <v>6922</v>
      </c>
      <c r="C492" s="671" t="s">
        <v>7630</v>
      </c>
      <c r="D492" s="672"/>
      <c r="E492" s="738" t="s">
        <v>1124</v>
      </c>
      <c r="F492" s="666">
        <v>47166031</v>
      </c>
      <c r="G492" s="672" t="s">
        <v>7655</v>
      </c>
      <c r="H492" s="672" t="s">
        <v>7656</v>
      </c>
      <c r="I492" s="672" t="s">
        <v>7657</v>
      </c>
      <c r="J492" s="672" t="s">
        <v>7656</v>
      </c>
      <c r="K492" s="670">
        <v>12</v>
      </c>
      <c r="L492" s="670"/>
      <c r="M492" s="753" t="s">
        <v>1309</v>
      </c>
      <c r="N492" s="670"/>
      <c r="O492" s="670">
        <v>6</v>
      </c>
      <c r="P492" s="775" t="s">
        <v>7658</v>
      </c>
      <c r="Q492" s="670">
        <v>12</v>
      </c>
      <c r="R492" s="670">
        <v>12</v>
      </c>
    </row>
    <row r="493" spans="1:18" s="499" customFormat="1" ht="12.75" x14ac:dyDescent="0.2">
      <c r="A493" s="667" t="s">
        <v>7629</v>
      </c>
      <c r="B493" s="670" t="s">
        <v>6922</v>
      </c>
      <c r="C493" s="671" t="s">
        <v>7630</v>
      </c>
      <c r="D493" s="672"/>
      <c r="E493" s="738" t="s">
        <v>7659</v>
      </c>
      <c r="F493" s="666">
        <v>40871480</v>
      </c>
      <c r="G493" s="672" t="s">
        <v>7660</v>
      </c>
      <c r="H493" s="672" t="s">
        <v>7661</v>
      </c>
      <c r="I493" s="672" t="s">
        <v>7192</v>
      </c>
      <c r="J493" s="672"/>
      <c r="K493" s="670">
        <v>12</v>
      </c>
      <c r="L493" s="670"/>
      <c r="M493" s="753" t="s">
        <v>7662</v>
      </c>
      <c r="N493" s="670"/>
      <c r="O493" s="670">
        <v>6</v>
      </c>
      <c r="P493" s="775" t="s">
        <v>7663</v>
      </c>
      <c r="Q493" s="670">
        <v>12</v>
      </c>
      <c r="R493" s="670">
        <v>12</v>
      </c>
    </row>
    <row r="494" spans="1:18" s="499" customFormat="1" ht="12.75" x14ac:dyDescent="0.2">
      <c r="A494" s="667" t="s">
        <v>7629</v>
      </c>
      <c r="B494" s="670" t="s">
        <v>6922</v>
      </c>
      <c r="C494" s="671" t="s">
        <v>7630</v>
      </c>
      <c r="D494" s="672" t="s">
        <v>7664</v>
      </c>
      <c r="E494" s="738" t="s">
        <v>7665</v>
      </c>
      <c r="F494" s="666">
        <v>19234786</v>
      </c>
      <c r="G494" s="672" t="s">
        <v>7666</v>
      </c>
      <c r="H494" s="672" t="s">
        <v>7667</v>
      </c>
      <c r="I494" s="672" t="s">
        <v>7192</v>
      </c>
      <c r="J494" s="672"/>
      <c r="K494" s="670">
        <v>12</v>
      </c>
      <c r="L494" s="670"/>
      <c r="M494" s="753" t="s">
        <v>7668</v>
      </c>
      <c r="N494" s="670"/>
      <c r="O494" s="670">
        <v>6</v>
      </c>
      <c r="P494" s="775" t="s">
        <v>7669</v>
      </c>
      <c r="Q494" s="670">
        <v>12</v>
      </c>
      <c r="R494" s="670">
        <v>12</v>
      </c>
    </row>
    <row r="495" spans="1:18" s="499" customFormat="1" ht="12.75" x14ac:dyDescent="0.2">
      <c r="A495" s="667" t="s">
        <v>7629</v>
      </c>
      <c r="B495" s="670" t="s">
        <v>6922</v>
      </c>
      <c r="C495" s="671" t="s">
        <v>7630</v>
      </c>
      <c r="D495" s="672"/>
      <c r="E495" s="738" t="s">
        <v>7670</v>
      </c>
      <c r="F495" s="666">
        <v>17902077</v>
      </c>
      <c r="G495" s="672" t="s">
        <v>7671</v>
      </c>
      <c r="H495" s="672" t="s">
        <v>7672</v>
      </c>
      <c r="I495" s="672" t="s">
        <v>7657</v>
      </c>
      <c r="J495" s="672" t="s">
        <v>7672</v>
      </c>
      <c r="K495" s="670">
        <v>12</v>
      </c>
      <c r="L495" s="670"/>
      <c r="M495" s="753" t="s">
        <v>7673</v>
      </c>
      <c r="N495" s="670"/>
      <c r="O495" s="670">
        <v>6</v>
      </c>
      <c r="P495" s="775" t="s">
        <v>7674</v>
      </c>
      <c r="Q495" s="670">
        <v>12</v>
      </c>
      <c r="R495" s="670">
        <v>12</v>
      </c>
    </row>
    <row r="496" spans="1:18" s="499" customFormat="1" ht="12.75" x14ac:dyDescent="0.2">
      <c r="A496" s="667" t="s">
        <v>7629</v>
      </c>
      <c r="B496" s="670" t="s">
        <v>6922</v>
      </c>
      <c r="C496" s="671" t="s">
        <v>7630</v>
      </c>
      <c r="D496" s="672"/>
      <c r="E496" s="738" t="s">
        <v>1124</v>
      </c>
      <c r="F496" s="666">
        <v>18073584</v>
      </c>
      <c r="G496" s="672" t="s">
        <v>7675</v>
      </c>
      <c r="H496" s="672" t="s">
        <v>6938</v>
      </c>
      <c r="I496" s="672" t="s">
        <v>7657</v>
      </c>
      <c r="J496" s="672" t="s">
        <v>6938</v>
      </c>
      <c r="K496" s="670">
        <v>12</v>
      </c>
      <c r="L496" s="670"/>
      <c r="M496" s="753" t="s">
        <v>4329</v>
      </c>
      <c r="N496" s="670"/>
      <c r="O496" s="670">
        <v>6</v>
      </c>
      <c r="P496" s="775" t="s">
        <v>7676</v>
      </c>
      <c r="Q496" s="670">
        <v>12</v>
      </c>
      <c r="R496" s="670">
        <v>12</v>
      </c>
    </row>
    <row r="497" spans="1:18" s="499" customFormat="1" ht="12.75" x14ac:dyDescent="0.2">
      <c r="A497" s="667" t="s">
        <v>7629</v>
      </c>
      <c r="B497" s="670" t="s">
        <v>6922</v>
      </c>
      <c r="C497" s="671" t="s">
        <v>7630</v>
      </c>
      <c r="D497" s="672"/>
      <c r="E497" s="738" t="s">
        <v>7677</v>
      </c>
      <c r="F497" s="666">
        <v>18134087</v>
      </c>
      <c r="G497" s="672" t="s">
        <v>7678</v>
      </c>
      <c r="H497" s="672" t="s">
        <v>6730</v>
      </c>
      <c r="I497" s="672" t="s">
        <v>7657</v>
      </c>
      <c r="J497" s="672" t="s">
        <v>6730</v>
      </c>
      <c r="K497" s="670">
        <v>12</v>
      </c>
      <c r="L497" s="670"/>
      <c r="M497" s="753" t="s">
        <v>7679</v>
      </c>
      <c r="N497" s="670"/>
      <c r="O497" s="670">
        <v>6</v>
      </c>
      <c r="P497" s="775" t="s">
        <v>7680</v>
      </c>
      <c r="Q497" s="670">
        <v>12</v>
      </c>
      <c r="R497" s="670">
        <v>12</v>
      </c>
    </row>
    <row r="498" spans="1:18" s="499" customFormat="1" ht="12.75" x14ac:dyDescent="0.2">
      <c r="A498" s="667" t="s">
        <v>7629</v>
      </c>
      <c r="B498" s="670" t="s">
        <v>6922</v>
      </c>
      <c r="C498" s="671" t="s">
        <v>7630</v>
      </c>
      <c r="D498" s="672" t="s">
        <v>7681</v>
      </c>
      <c r="E498" s="738" t="s">
        <v>5091</v>
      </c>
      <c r="F498" s="666">
        <v>40090856</v>
      </c>
      <c r="G498" s="672" t="s">
        <v>7682</v>
      </c>
      <c r="H498" s="672" t="s">
        <v>6938</v>
      </c>
      <c r="I498" s="672" t="s">
        <v>7657</v>
      </c>
      <c r="J498" s="672" t="s">
        <v>6938</v>
      </c>
      <c r="K498" s="670">
        <v>12</v>
      </c>
      <c r="L498" s="670"/>
      <c r="M498" s="753" t="s">
        <v>7683</v>
      </c>
      <c r="N498" s="670"/>
      <c r="O498" s="670">
        <v>6</v>
      </c>
      <c r="P498" s="775" t="s">
        <v>7684</v>
      </c>
      <c r="Q498" s="670">
        <v>12</v>
      </c>
      <c r="R498" s="670">
        <v>12</v>
      </c>
    </row>
    <row r="499" spans="1:18" s="499" customFormat="1" ht="12.75" x14ac:dyDescent="0.2">
      <c r="A499" s="667" t="s">
        <v>7629</v>
      </c>
      <c r="B499" s="670" t="s">
        <v>6922</v>
      </c>
      <c r="C499" s="671" t="s">
        <v>7630</v>
      </c>
      <c r="D499" s="672" t="s">
        <v>7685</v>
      </c>
      <c r="E499" s="738" t="s">
        <v>7686</v>
      </c>
      <c r="F499" s="666">
        <v>41157546</v>
      </c>
      <c r="G499" s="672" t="s">
        <v>7687</v>
      </c>
      <c r="H499" s="672" t="s">
        <v>7376</v>
      </c>
      <c r="I499" s="672" t="s">
        <v>7657</v>
      </c>
      <c r="J499" s="672" t="s">
        <v>7376</v>
      </c>
      <c r="K499" s="670">
        <v>12</v>
      </c>
      <c r="L499" s="670"/>
      <c r="M499" s="753" t="s">
        <v>7688</v>
      </c>
      <c r="N499" s="670"/>
      <c r="O499" s="670">
        <v>6</v>
      </c>
      <c r="P499" s="775" t="s">
        <v>7689</v>
      </c>
      <c r="Q499" s="670">
        <v>12</v>
      </c>
      <c r="R499" s="670">
        <v>12</v>
      </c>
    </row>
    <row r="500" spans="1:18" s="499" customFormat="1" ht="12.75" x14ac:dyDescent="0.2">
      <c r="A500" s="667" t="s">
        <v>7629</v>
      </c>
      <c r="B500" s="670" t="s">
        <v>6922</v>
      </c>
      <c r="C500" s="671" t="s">
        <v>7630</v>
      </c>
      <c r="D500" s="672"/>
      <c r="E500" s="738" t="s">
        <v>7690</v>
      </c>
      <c r="F500" s="666">
        <v>17864442</v>
      </c>
      <c r="G500" s="672" t="s">
        <v>7691</v>
      </c>
      <c r="H500" s="672" t="s">
        <v>7672</v>
      </c>
      <c r="I500" s="672" t="s">
        <v>7657</v>
      </c>
      <c r="J500" s="672" t="s">
        <v>7672</v>
      </c>
      <c r="K500" s="670">
        <v>12</v>
      </c>
      <c r="L500" s="670"/>
      <c r="M500" s="753" t="s">
        <v>7692</v>
      </c>
      <c r="N500" s="670"/>
      <c r="O500" s="670">
        <v>6</v>
      </c>
      <c r="P500" s="775" t="s">
        <v>7693</v>
      </c>
      <c r="Q500" s="670">
        <v>12</v>
      </c>
      <c r="R500" s="670">
        <v>12</v>
      </c>
    </row>
    <row r="501" spans="1:18" s="499" customFormat="1" ht="12.75" x14ac:dyDescent="0.2">
      <c r="A501" s="667" t="s">
        <v>7629</v>
      </c>
      <c r="B501" s="670" t="s">
        <v>6922</v>
      </c>
      <c r="C501" s="671" t="s">
        <v>7630</v>
      </c>
      <c r="D501" s="672" t="s">
        <v>7694</v>
      </c>
      <c r="E501" s="738" t="s">
        <v>7695</v>
      </c>
      <c r="F501" s="666">
        <v>16458824</v>
      </c>
      <c r="G501" s="672" t="s">
        <v>7696</v>
      </c>
      <c r="H501" s="672" t="s">
        <v>7697</v>
      </c>
      <c r="I501" s="672" t="s">
        <v>7657</v>
      </c>
      <c r="J501" s="672" t="s">
        <v>7697</v>
      </c>
      <c r="K501" s="670">
        <v>12</v>
      </c>
      <c r="L501" s="670"/>
      <c r="M501" s="753" t="s">
        <v>7698</v>
      </c>
      <c r="N501" s="670"/>
      <c r="O501" s="670">
        <v>6</v>
      </c>
      <c r="P501" s="775" t="s">
        <v>7699</v>
      </c>
      <c r="Q501" s="670">
        <v>12</v>
      </c>
      <c r="R501" s="670">
        <v>12</v>
      </c>
    </row>
    <row r="502" spans="1:18" s="499" customFormat="1" ht="12.75" x14ac:dyDescent="0.2">
      <c r="A502" s="667" t="s">
        <v>7629</v>
      </c>
      <c r="B502" s="670" t="s">
        <v>6922</v>
      </c>
      <c r="C502" s="671" t="s">
        <v>7630</v>
      </c>
      <c r="D502" s="672" t="s">
        <v>7700</v>
      </c>
      <c r="E502" s="738" t="s">
        <v>7701</v>
      </c>
      <c r="F502" s="666">
        <v>18180701</v>
      </c>
      <c r="G502" s="672" t="s">
        <v>7702</v>
      </c>
      <c r="H502" s="672" t="s">
        <v>6730</v>
      </c>
      <c r="I502" s="672" t="s">
        <v>7657</v>
      </c>
      <c r="J502" s="672" t="s">
        <v>6730</v>
      </c>
      <c r="K502" s="670">
        <v>12</v>
      </c>
      <c r="L502" s="670"/>
      <c r="M502" s="753" t="s">
        <v>7703</v>
      </c>
      <c r="N502" s="670"/>
      <c r="O502" s="670">
        <v>6</v>
      </c>
      <c r="P502" s="775" t="s">
        <v>7704</v>
      </c>
      <c r="Q502" s="670">
        <v>12</v>
      </c>
      <c r="R502" s="670">
        <v>12</v>
      </c>
    </row>
    <row r="503" spans="1:18" s="499" customFormat="1" ht="12.75" x14ac:dyDescent="0.2">
      <c r="A503" s="667" t="s">
        <v>7629</v>
      </c>
      <c r="B503" s="670" t="s">
        <v>6922</v>
      </c>
      <c r="C503" s="671" t="s">
        <v>7630</v>
      </c>
      <c r="D503" s="672" t="s">
        <v>7705</v>
      </c>
      <c r="E503" s="738" t="s">
        <v>7677</v>
      </c>
      <c r="F503" s="666">
        <v>20046892</v>
      </c>
      <c r="G503" s="672" t="s">
        <v>7706</v>
      </c>
      <c r="H503" s="672" t="s">
        <v>7707</v>
      </c>
      <c r="I503" s="672" t="s">
        <v>7657</v>
      </c>
      <c r="J503" s="672" t="s">
        <v>7708</v>
      </c>
      <c r="K503" s="670">
        <v>12</v>
      </c>
      <c r="L503" s="670"/>
      <c r="M503" s="753" t="s">
        <v>7679</v>
      </c>
      <c r="N503" s="670"/>
      <c r="O503" s="670">
        <v>6</v>
      </c>
      <c r="P503" s="775" t="s">
        <v>7680</v>
      </c>
      <c r="Q503" s="670">
        <v>12</v>
      </c>
      <c r="R503" s="670">
        <v>12</v>
      </c>
    </row>
    <row r="504" spans="1:18" s="499" customFormat="1" ht="12.75" x14ac:dyDescent="0.2">
      <c r="A504" s="667" t="s">
        <v>7629</v>
      </c>
      <c r="B504" s="670" t="s">
        <v>6922</v>
      </c>
      <c r="C504" s="671" t="s">
        <v>7630</v>
      </c>
      <c r="D504" s="672" t="s">
        <v>7709</v>
      </c>
      <c r="E504" s="738" t="s">
        <v>7710</v>
      </c>
      <c r="F504" s="666">
        <v>18019374</v>
      </c>
      <c r="G504" s="672" t="s">
        <v>7711</v>
      </c>
      <c r="H504" s="672" t="s">
        <v>7661</v>
      </c>
      <c r="I504" s="672" t="s">
        <v>7657</v>
      </c>
      <c r="J504" s="672" t="s">
        <v>7661</v>
      </c>
      <c r="K504" s="670">
        <v>12</v>
      </c>
      <c r="L504" s="670"/>
      <c r="M504" s="753" t="s">
        <v>7712</v>
      </c>
      <c r="N504" s="670"/>
      <c r="O504" s="670">
        <v>6</v>
      </c>
      <c r="P504" s="775" t="s">
        <v>7713</v>
      </c>
      <c r="Q504" s="670">
        <v>12</v>
      </c>
      <c r="R504" s="670">
        <v>12</v>
      </c>
    </row>
    <row r="505" spans="1:18" s="499" customFormat="1" ht="12.75" x14ac:dyDescent="0.2">
      <c r="A505" s="667" t="s">
        <v>7629</v>
      </c>
      <c r="B505" s="670" t="s">
        <v>6922</v>
      </c>
      <c r="C505" s="671" t="s">
        <v>7630</v>
      </c>
      <c r="D505" s="672" t="s">
        <v>7709</v>
      </c>
      <c r="E505" s="738" t="s">
        <v>7710</v>
      </c>
      <c r="F505" s="666">
        <v>16016595</v>
      </c>
      <c r="G505" s="672" t="s">
        <v>7714</v>
      </c>
      <c r="H505" s="672" t="s">
        <v>7661</v>
      </c>
      <c r="I505" s="672" t="s">
        <v>7657</v>
      </c>
      <c r="J505" s="672" t="s">
        <v>7661</v>
      </c>
      <c r="K505" s="670">
        <v>12</v>
      </c>
      <c r="L505" s="670"/>
      <c r="M505" s="753" t="s">
        <v>7712</v>
      </c>
      <c r="N505" s="670"/>
      <c r="O505" s="670">
        <v>6</v>
      </c>
      <c r="P505" s="775" t="s">
        <v>7715</v>
      </c>
      <c r="Q505" s="670">
        <v>12</v>
      </c>
      <c r="R505" s="670">
        <v>12</v>
      </c>
    </row>
    <row r="506" spans="1:18" s="499" customFormat="1" ht="12.75" x14ac:dyDescent="0.2">
      <c r="A506" s="667" t="s">
        <v>7629</v>
      </c>
      <c r="B506" s="670" t="s">
        <v>6922</v>
      </c>
      <c r="C506" s="671" t="s">
        <v>7630</v>
      </c>
      <c r="D506" s="672" t="s">
        <v>7716</v>
      </c>
      <c r="E506" s="738" t="s">
        <v>7710</v>
      </c>
      <c r="F506" s="666">
        <v>18154289</v>
      </c>
      <c r="G506" s="672" t="s">
        <v>7717</v>
      </c>
      <c r="H506" s="672" t="s">
        <v>6730</v>
      </c>
      <c r="I506" s="672" t="s">
        <v>7657</v>
      </c>
      <c r="J506" s="672" t="s">
        <v>6730</v>
      </c>
      <c r="K506" s="670">
        <v>12</v>
      </c>
      <c r="L506" s="670"/>
      <c r="M506" s="753" t="s">
        <v>7718</v>
      </c>
      <c r="N506" s="670"/>
      <c r="O506" s="670">
        <v>6</v>
      </c>
      <c r="P506" s="775" t="s">
        <v>7719</v>
      </c>
      <c r="Q506" s="670">
        <v>12</v>
      </c>
      <c r="R506" s="670">
        <v>12</v>
      </c>
    </row>
    <row r="507" spans="1:18" s="499" customFormat="1" ht="12.75" x14ac:dyDescent="0.2">
      <c r="A507" s="667" t="s">
        <v>7629</v>
      </c>
      <c r="B507" s="670" t="s">
        <v>6922</v>
      </c>
      <c r="C507" s="671" t="s">
        <v>7630</v>
      </c>
      <c r="D507" s="672" t="s">
        <v>7720</v>
      </c>
      <c r="E507" s="738" t="s">
        <v>7721</v>
      </c>
      <c r="F507" s="666">
        <v>18137006</v>
      </c>
      <c r="G507" s="672" t="s">
        <v>7722</v>
      </c>
      <c r="H507" s="672" t="s">
        <v>7723</v>
      </c>
      <c r="I507" s="672" t="s">
        <v>7657</v>
      </c>
      <c r="J507" s="672" t="s">
        <v>7723</v>
      </c>
      <c r="K507" s="670">
        <v>12</v>
      </c>
      <c r="L507" s="670"/>
      <c r="M507" s="753" t="s">
        <v>7724</v>
      </c>
      <c r="N507" s="670"/>
      <c r="O507" s="670">
        <v>6</v>
      </c>
      <c r="P507" s="775" t="s">
        <v>7725</v>
      </c>
      <c r="Q507" s="670">
        <v>12</v>
      </c>
      <c r="R507" s="670">
        <v>12</v>
      </c>
    </row>
    <row r="508" spans="1:18" s="499" customFormat="1" ht="12.75" x14ac:dyDescent="0.2">
      <c r="A508" s="667" t="s">
        <v>7629</v>
      </c>
      <c r="B508" s="670" t="s">
        <v>6922</v>
      </c>
      <c r="C508" s="671" t="s">
        <v>7630</v>
      </c>
      <c r="D508" s="672" t="s">
        <v>7726</v>
      </c>
      <c r="E508" s="738" t="s">
        <v>7727</v>
      </c>
      <c r="F508" s="666">
        <v>18114327</v>
      </c>
      <c r="G508" s="672" t="s">
        <v>7728</v>
      </c>
      <c r="H508" s="672" t="s">
        <v>6730</v>
      </c>
      <c r="I508" s="672" t="s">
        <v>7657</v>
      </c>
      <c r="J508" s="672" t="s">
        <v>6730</v>
      </c>
      <c r="K508" s="670">
        <v>12</v>
      </c>
      <c r="L508" s="670"/>
      <c r="M508" s="753" t="s">
        <v>7729</v>
      </c>
      <c r="N508" s="670"/>
      <c r="O508" s="670">
        <v>6</v>
      </c>
      <c r="P508" s="775" t="s">
        <v>7730</v>
      </c>
      <c r="Q508" s="670">
        <v>12</v>
      </c>
      <c r="R508" s="670">
        <v>12</v>
      </c>
    </row>
    <row r="509" spans="1:18" s="499" customFormat="1" ht="12.75" x14ac:dyDescent="0.2">
      <c r="A509" s="667" t="s">
        <v>7629</v>
      </c>
      <c r="B509" s="670" t="s">
        <v>6922</v>
      </c>
      <c r="C509" s="671" t="s">
        <v>7630</v>
      </c>
      <c r="D509" s="672" t="s">
        <v>7726</v>
      </c>
      <c r="E509" s="738" t="s">
        <v>7731</v>
      </c>
      <c r="F509" s="666">
        <v>17933535</v>
      </c>
      <c r="G509" s="672" t="s">
        <v>7732</v>
      </c>
      <c r="H509" s="672" t="s">
        <v>6730</v>
      </c>
      <c r="I509" s="672" t="s">
        <v>7657</v>
      </c>
      <c r="J509" s="672" t="s">
        <v>6730</v>
      </c>
      <c r="K509" s="670">
        <v>12</v>
      </c>
      <c r="L509" s="670"/>
      <c r="M509" s="753" t="s">
        <v>7733</v>
      </c>
      <c r="N509" s="670"/>
      <c r="O509" s="670">
        <v>6</v>
      </c>
      <c r="P509" s="775" t="s">
        <v>7734</v>
      </c>
      <c r="Q509" s="670">
        <v>12</v>
      </c>
      <c r="R509" s="670">
        <v>12</v>
      </c>
    </row>
    <row r="510" spans="1:18" s="499" customFormat="1" ht="12.75" x14ac:dyDescent="0.2">
      <c r="A510" s="667" t="s">
        <v>7629</v>
      </c>
      <c r="B510" s="670" t="s">
        <v>6922</v>
      </c>
      <c r="C510" s="671" t="s">
        <v>7630</v>
      </c>
      <c r="D510" s="672" t="s">
        <v>7735</v>
      </c>
      <c r="E510" s="738" t="s">
        <v>7736</v>
      </c>
      <c r="F510" s="666">
        <v>19101067</v>
      </c>
      <c r="G510" s="672" t="s">
        <v>7737</v>
      </c>
      <c r="H510" s="672" t="s">
        <v>6730</v>
      </c>
      <c r="I510" s="672" t="s">
        <v>7657</v>
      </c>
      <c r="J510" s="672" t="s">
        <v>6730</v>
      </c>
      <c r="K510" s="670">
        <v>12</v>
      </c>
      <c r="L510" s="670"/>
      <c r="M510" s="753" t="s">
        <v>7738</v>
      </c>
      <c r="N510" s="670"/>
      <c r="O510" s="670">
        <v>6</v>
      </c>
      <c r="P510" s="775" t="s">
        <v>7739</v>
      </c>
      <c r="Q510" s="670">
        <v>12</v>
      </c>
      <c r="R510" s="670">
        <v>12</v>
      </c>
    </row>
    <row r="511" spans="1:18" s="499" customFormat="1" ht="12.75" x14ac:dyDescent="0.2">
      <c r="A511" s="667" t="s">
        <v>7629</v>
      </c>
      <c r="B511" s="670" t="s">
        <v>6922</v>
      </c>
      <c r="C511" s="671" t="s">
        <v>7630</v>
      </c>
      <c r="D511" s="672" t="s">
        <v>7740</v>
      </c>
      <c r="E511" s="738" t="s">
        <v>7741</v>
      </c>
      <c r="F511" s="666">
        <v>18143673</v>
      </c>
      <c r="G511" s="672" t="s">
        <v>7742</v>
      </c>
      <c r="H511" s="672" t="s">
        <v>6938</v>
      </c>
      <c r="I511" s="672" t="s">
        <v>7657</v>
      </c>
      <c r="J511" s="672" t="s">
        <v>6938</v>
      </c>
      <c r="K511" s="670">
        <v>12</v>
      </c>
      <c r="L511" s="670"/>
      <c r="M511" s="753" t="s">
        <v>7743</v>
      </c>
      <c r="N511" s="670"/>
      <c r="O511" s="670">
        <v>6</v>
      </c>
      <c r="P511" s="775" t="s">
        <v>7744</v>
      </c>
      <c r="Q511" s="670">
        <v>12</v>
      </c>
      <c r="R511" s="670">
        <v>12</v>
      </c>
    </row>
    <row r="512" spans="1:18" s="499" customFormat="1" ht="12.75" x14ac:dyDescent="0.2">
      <c r="A512" s="667" t="s">
        <v>7629</v>
      </c>
      <c r="B512" s="670" t="s">
        <v>6922</v>
      </c>
      <c r="C512" s="671" t="s">
        <v>7630</v>
      </c>
      <c r="D512" s="672" t="s">
        <v>7745</v>
      </c>
      <c r="E512" s="738" t="s">
        <v>7746</v>
      </c>
      <c r="F512" s="666">
        <v>17801714</v>
      </c>
      <c r="G512" s="672" t="s">
        <v>7747</v>
      </c>
      <c r="H512" s="672" t="s">
        <v>7192</v>
      </c>
      <c r="I512" s="673"/>
      <c r="J512" s="672"/>
      <c r="K512" s="670">
        <v>12</v>
      </c>
      <c r="L512" s="670"/>
      <c r="M512" s="753" t="s">
        <v>7748</v>
      </c>
      <c r="N512" s="670"/>
      <c r="O512" s="670">
        <v>6</v>
      </c>
      <c r="P512" s="775" t="s">
        <v>7749</v>
      </c>
      <c r="Q512" s="670">
        <v>12</v>
      </c>
      <c r="R512" s="670">
        <v>12</v>
      </c>
    </row>
    <row r="513" spans="1:18" s="499" customFormat="1" ht="12.75" x14ac:dyDescent="0.2">
      <c r="A513" s="667" t="s">
        <v>7629</v>
      </c>
      <c r="B513" s="670" t="s">
        <v>6922</v>
      </c>
      <c r="C513" s="671" t="s">
        <v>7630</v>
      </c>
      <c r="D513" s="672" t="s">
        <v>7745</v>
      </c>
      <c r="E513" s="738" t="s">
        <v>7750</v>
      </c>
      <c r="F513" s="666">
        <v>19261527</v>
      </c>
      <c r="G513" s="672" t="s">
        <v>7751</v>
      </c>
      <c r="H513" s="672" t="s">
        <v>7752</v>
      </c>
      <c r="I513" s="672" t="s">
        <v>7657</v>
      </c>
      <c r="J513" s="672" t="s">
        <v>6938</v>
      </c>
      <c r="K513" s="670">
        <v>12</v>
      </c>
      <c r="L513" s="670"/>
      <c r="M513" s="753" t="s">
        <v>7753</v>
      </c>
      <c r="N513" s="670"/>
      <c r="O513" s="670">
        <v>6</v>
      </c>
      <c r="P513" s="775" t="s">
        <v>7754</v>
      </c>
      <c r="Q513" s="670">
        <v>12</v>
      </c>
      <c r="R513" s="670">
        <v>12</v>
      </c>
    </row>
    <row r="514" spans="1:18" s="499" customFormat="1" ht="12.75" x14ac:dyDescent="0.2">
      <c r="A514" s="667" t="s">
        <v>7629</v>
      </c>
      <c r="B514" s="670" t="s">
        <v>6922</v>
      </c>
      <c r="C514" s="671" t="s">
        <v>7630</v>
      </c>
      <c r="D514" s="672" t="s">
        <v>7755</v>
      </c>
      <c r="E514" s="738" t="s">
        <v>7756</v>
      </c>
      <c r="F514" s="666">
        <v>18009995</v>
      </c>
      <c r="G514" s="672" t="s">
        <v>7757</v>
      </c>
      <c r="H514" s="672" t="s">
        <v>7758</v>
      </c>
      <c r="I514" s="672" t="s">
        <v>7657</v>
      </c>
      <c r="J514" s="672" t="s">
        <v>7758</v>
      </c>
      <c r="K514" s="670">
        <v>12</v>
      </c>
      <c r="L514" s="670"/>
      <c r="M514" s="753" t="s">
        <v>7759</v>
      </c>
      <c r="N514" s="670"/>
      <c r="O514" s="670">
        <v>6</v>
      </c>
      <c r="P514" s="775" t="s">
        <v>7760</v>
      </c>
      <c r="Q514" s="670">
        <v>12</v>
      </c>
      <c r="R514" s="670">
        <v>12</v>
      </c>
    </row>
    <row r="515" spans="1:18" s="499" customFormat="1" ht="12.75" x14ac:dyDescent="0.2">
      <c r="A515" s="667" t="s">
        <v>7629</v>
      </c>
      <c r="B515" s="670" t="s">
        <v>6922</v>
      </c>
      <c r="C515" s="671" t="s">
        <v>7630</v>
      </c>
      <c r="D515" s="672" t="s">
        <v>7745</v>
      </c>
      <c r="E515" s="738" t="s">
        <v>7761</v>
      </c>
      <c r="F515" s="666">
        <v>17844429</v>
      </c>
      <c r="G515" s="672" t="s">
        <v>7762</v>
      </c>
      <c r="H515" s="672" t="s">
        <v>7192</v>
      </c>
      <c r="I515" s="673"/>
      <c r="J515" s="672"/>
      <c r="K515" s="670">
        <v>12</v>
      </c>
      <c r="L515" s="670"/>
      <c r="M515" s="753" t="s">
        <v>7763</v>
      </c>
      <c r="N515" s="670"/>
      <c r="O515" s="670">
        <v>6</v>
      </c>
      <c r="P515" s="775" t="s">
        <v>7764</v>
      </c>
      <c r="Q515" s="670">
        <v>12</v>
      </c>
      <c r="R515" s="670">
        <v>12</v>
      </c>
    </row>
    <row r="516" spans="1:18" s="499" customFormat="1" ht="12.75" x14ac:dyDescent="0.2">
      <c r="A516" s="667" t="s">
        <v>7629</v>
      </c>
      <c r="B516" s="670" t="s">
        <v>6922</v>
      </c>
      <c r="C516" s="671" t="s">
        <v>7630</v>
      </c>
      <c r="D516" s="672" t="s">
        <v>7765</v>
      </c>
      <c r="E516" s="738" t="s">
        <v>7766</v>
      </c>
      <c r="F516" s="666">
        <v>18145569</v>
      </c>
      <c r="G516" s="672" t="s">
        <v>7767</v>
      </c>
      <c r="H516" s="672" t="s">
        <v>7768</v>
      </c>
      <c r="I516" s="672" t="s">
        <v>7657</v>
      </c>
      <c r="J516" s="672" t="s">
        <v>6938</v>
      </c>
      <c r="K516" s="670">
        <v>12</v>
      </c>
      <c r="L516" s="670"/>
      <c r="M516" s="753" t="s">
        <v>7769</v>
      </c>
      <c r="N516" s="670"/>
      <c r="O516" s="670">
        <v>6</v>
      </c>
      <c r="P516" s="775" t="s">
        <v>7770</v>
      </c>
      <c r="Q516" s="670">
        <v>12</v>
      </c>
      <c r="R516" s="670">
        <v>12</v>
      </c>
    </row>
    <row r="517" spans="1:18" s="499" customFormat="1" ht="12.75" x14ac:dyDescent="0.2">
      <c r="A517" s="667" t="s">
        <v>7629</v>
      </c>
      <c r="B517" s="670" t="s">
        <v>6922</v>
      </c>
      <c r="C517" s="671" t="s">
        <v>7630</v>
      </c>
      <c r="D517" s="672"/>
      <c r="E517" s="738" t="s">
        <v>7771</v>
      </c>
      <c r="F517" s="666">
        <v>80635632</v>
      </c>
      <c r="G517" s="672" t="s">
        <v>7772</v>
      </c>
      <c r="H517" s="672" t="s">
        <v>7773</v>
      </c>
      <c r="I517" s="673"/>
      <c r="J517" s="672"/>
      <c r="K517" s="670">
        <v>12</v>
      </c>
      <c r="L517" s="670"/>
      <c r="M517" s="753" t="s">
        <v>7774</v>
      </c>
      <c r="N517" s="670"/>
      <c r="O517" s="670">
        <v>6</v>
      </c>
      <c r="P517" s="775" t="s">
        <v>7775</v>
      </c>
      <c r="Q517" s="670">
        <v>12</v>
      </c>
      <c r="R517" s="670">
        <v>12</v>
      </c>
    </row>
    <row r="518" spans="1:18" s="499" customFormat="1" ht="12.75" x14ac:dyDescent="0.2">
      <c r="A518" s="667" t="s">
        <v>7629</v>
      </c>
      <c r="B518" s="670" t="s">
        <v>6922</v>
      </c>
      <c r="C518" s="671" t="s">
        <v>7630</v>
      </c>
      <c r="D518" s="672"/>
      <c r="E518" s="738" t="s">
        <v>7776</v>
      </c>
      <c r="F518" s="666">
        <v>18177355</v>
      </c>
      <c r="G518" s="672" t="s">
        <v>7777</v>
      </c>
      <c r="H518" s="672" t="s">
        <v>7192</v>
      </c>
      <c r="I518" s="673"/>
      <c r="J518" s="672"/>
      <c r="K518" s="670">
        <v>12</v>
      </c>
      <c r="L518" s="670"/>
      <c r="M518" s="753" t="s">
        <v>7778</v>
      </c>
      <c r="N518" s="670"/>
      <c r="O518" s="670">
        <v>6</v>
      </c>
      <c r="P518" s="775" t="s">
        <v>7779</v>
      </c>
      <c r="Q518" s="670">
        <v>12</v>
      </c>
      <c r="R518" s="670">
        <v>12</v>
      </c>
    </row>
    <row r="519" spans="1:18" s="499" customFormat="1" ht="12.75" x14ac:dyDescent="0.2">
      <c r="A519" s="667" t="s">
        <v>7629</v>
      </c>
      <c r="B519" s="670" t="s">
        <v>6922</v>
      </c>
      <c r="C519" s="671" t="s">
        <v>7630</v>
      </c>
      <c r="D519" s="672" t="s">
        <v>7780</v>
      </c>
      <c r="E519" s="738" t="s">
        <v>7781</v>
      </c>
      <c r="F519" s="666">
        <v>6141516</v>
      </c>
      <c r="G519" s="672" t="s">
        <v>7782</v>
      </c>
      <c r="H519" s="672" t="s">
        <v>7192</v>
      </c>
      <c r="I519" s="673"/>
      <c r="J519" s="672"/>
      <c r="K519" s="670">
        <v>12</v>
      </c>
      <c r="L519" s="670"/>
      <c r="M519" s="753" t="s">
        <v>7783</v>
      </c>
      <c r="N519" s="670"/>
      <c r="O519" s="670">
        <v>6</v>
      </c>
      <c r="P519" s="775" t="s">
        <v>7784</v>
      </c>
      <c r="Q519" s="670">
        <v>12</v>
      </c>
      <c r="R519" s="670">
        <v>12</v>
      </c>
    </row>
    <row r="520" spans="1:18" s="499" customFormat="1" ht="12.75" x14ac:dyDescent="0.2">
      <c r="A520" s="667" t="s">
        <v>7629</v>
      </c>
      <c r="B520" s="670" t="s">
        <v>6922</v>
      </c>
      <c r="C520" s="671" t="s">
        <v>7630</v>
      </c>
      <c r="D520" s="672" t="s">
        <v>7785</v>
      </c>
      <c r="E520" s="738" t="s">
        <v>7786</v>
      </c>
      <c r="F520" s="666">
        <v>41419785</v>
      </c>
      <c r="G520" s="672" t="s">
        <v>7787</v>
      </c>
      <c r="H520" s="672" t="s">
        <v>7192</v>
      </c>
      <c r="I520" s="673"/>
      <c r="J520" s="672"/>
      <c r="K520" s="670">
        <v>12</v>
      </c>
      <c r="L520" s="670"/>
      <c r="M520" s="753" t="s">
        <v>7788</v>
      </c>
      <c r="N520" s="670"/>
      <c r="O520" s="670">
        <v>6</v>
      </c>
      <c r="P520" s="775" t="s">
        <v>7789</v>
      </c>
      <c r="Q520" s="670">
        <v>12</v>
      </c>
      <c r="R520" s="670">
        <v>12</v>
      </c>
    </row>
    <row r="521" spans="1:18" s="499" customFormat="1" ht="12.75" x14ac:dyDescent="0.2">
      <c r="A521" s="667" t="s">
        <v>7629</v>
      </c>
      <c r="B521" s="670" t="s">
        <v>6922</v>
      </c>
      <c r="C521" s="671" t="s">
        <v>7630</v>
      </c>
      <c r="D521" s="672"/>
      <c r="E521" s="738" t="s">
        <v>7746</v>
      </c>
      <c r="F521" s="666">
        <v>17878158</v>
      </c>
      <c r="G521" s="672" t="s">
        <v>7790</v>
      </c>
      <c r="H521" s="672" t="s">
        <v>6996</v>
      </c>
      <c r="I521" s="672" t="s">
        <v>7657</v>
      </c>
      <c r="J521" s="672" t="s">
        <v>6996</v>
      </c>
      <c r="K521" s="670">
        <v>12</v>
      </c>
      <c r="L521" s="670"/>
      <c r="M521" s="753" t="s">
        <v>7791</v>
      </c>
      <c r="N521" s="670"/>
      <c r="O521" s="670">
        <v>6</v>
      </c>
      <c r="P521" s="775" t="s">
        <v>7764</v>
      </c>
      <c r="Q521" s="670">
        <v>12</v>
      </c>
      <c r="R521" s="670">
        <v>12</v>
      </c>
    </row>
    <row r="522" spans="1:18" s="499" customFormat="1" ht="12.75" x14ac:dyDescent="0.2">
      <c r="A522" s="667" t="s">
        <v>7629</v>
      </c>
      <c r="B522" s="670" t="s">
        <v>6922</v>
      </c>
      <c r="C522" s="671" t="s">
        <v>7630</v>
      </c>
      <c r="D522" s="672" t="s">
        <v>7792</v>
      </c>
      <c r="E522" s="738" t="s">
        <v>1756</v>
      </c>
      <c r="F522" s="666">
        <v>18005518</v>
      </c>
      <c r="G522" s="672" t="s">
        <v>7793</v>
      </c>
      <c r="H522" s="672" t="s">
        <v>7192</v>
      </c>
      <c r="I522" s="673"/>
      <c r="J522" s="672"/>
      <c r="K522" s="670">
        <v>12</v>
      </c>
      <c r="L522" s="670"/>
      <c r="M522" s="753" t="s">
        <v>7794</v>
      </c>
      <c r="N522" s="670"/>
      <c r="O522" s="670">
        <v>6</v>
      </c>
      <c r="P522" s="775" t="s">
        <v>7795</v>
      </c>
      <c r="Q522" s="670">
        <v>12</v>
      </c>
      <c r="R522" s="670">
        <v>12</v>
      </c>
    </row>
    <row r="523" spans="1:18" s="499" customFormat="1" ht="12.75" x14ac:dyDescent="0.2">
      <c r="A523" s="667" t="s">
        <v>7629</v>
      </c>
      <c r="B523" s="670" t="s">
        <v>6922</v>
      </c>
      <c r="C523" s="671" t="s">
        <v>7630</v>
      </c>
      <c r="D523" s="672" t="s">
        <v>7796</v>
      </c>
      <c r="E523" s="738" t="s">
        <v>7797</v>
      </c>
      <c r="F523" s="666">
        <v>18111963</v>
      </c>
      <c r="G523" s="672" t="s">
        <v>7798</v>
      </c>
      <c r="H523" s="672" t="s">
        <v>7192</v>
      </c>
      <c r="I523" s="673"/>
      <c r="J523" s="672"/>
      <c r="K523" s="670">
        <v>12</v>
      </c>
      <c r="L523" s="670"/>
      <c r="M523" s="753" t="s">
        <v>7799</v>
      </c>
      <c r="N523" s="670"/>
      <c r="O523" s="670">
        <v>6</v>
      </c>
      <c r="P523" s="775" t="s">
        <v>7797</v>
      </c>
      <c r="Q523" s="670">
        <v>12</v>
      </c>
      <c r="R523" s="670">
        <v>12</v>
      </c>
    </row>
    <row r="524" spans="1:18" s="499" customFormat="1" ht="12.75" x14ac:dyDescent="0.2">
      <c r="A524" s="667" t="s">
        <v>7629</v>
      </c>
      <c r="B524" s="670" t="s">
        <v>6922</v>
      </c>
      <c r="C524" s="671" t="s">
        <v>7630</v>
      </c>
      <c r="D524" s="672" t="s">
        <v>7800</v>
      </c>
      <c r="E524" s="738" t="s">
        <v>7801</v>
      </c>
      <c r="F524" s="666">
        <v>80177009</v>
      </c>
      <c r="G524" s="672" t="s">
        <v>7802</v>
      </c>
      <c r="H524" s="672" t="s">
        <v>7192</v>
      </c>
      <c r="I524" s="672" t="s">
        <v>7192</v>
      </c>
      <c r="J524" s="672"/>
      <c r="K524" s="670">
        <v>12</v>
      </c>
      <c r="L524" s="670"/>
      <c r="M524" s="753" t="s">
        <v>7803</v>
      </c>
      <c r="N524" s="670"/>
      <c r="O524" s="670">
        <v>6</v>
      </c>
      <c r="P524" s="775" t="s">
        <v>7804</v>
      </c>
      <c r="Q524" s="670">
        <v>12</v>
      </c>
      <c r="R524" s="670">
        <v>12</v>
      </c>
    </row>
    <row r="525" spans="1:18" s="499" customFormat="1" ht="12.75" x14ac:dyDescent="0.2">
      <c r="A525" s="667" t="s">
        <v>7629</v>
      </c>
      <c r="B525" s="670" t="s">
        <v>6922</v>
      </c>
      <c r="C525" s="671" t="s">
        <v>7630</v>
      </c>
      <c r="D525" s="672"/>
      <c r="E525" s="738" t="s">
        <v>1742</v>
      </c>
      <c r="F525" s="666">
        <v>32388640</v>
      </c>
      <c r="G525" s="672" t="s">
        <v>7805</v>
      </c>
      <c r="H525" s="672" t="s">
        <v>7192</v>
      </c>
      <c r="I525" s="673"/>
      <c r="J525" s="672"/>
      <c r="K525" s="670">
        <v>12</v>
      </c>
      <c r="L525" s="670"/>
      <c r="M525" s="753" t="s">
        <v>7806</v>
      </c>
      <c r="N525" s="670"/>
      <c r="O525" s="670">
        <v>6</v>
      </c>
      <c r="P525" s="775" t="s">
        <v>7644</v>
      </c>
      <c r="Q525" s="670">
        <v>12</v>
      </c>
      <c r="R525" s="670">
        <v>12</v>
      </c>
    </row>
    <row r="526" spans="1:18" s="499" customFormat="1" ht="12.75" x14ac:dyDescent="0.2">
      <c r="A526" s="667" t="s">
        <v>7629</v>
      </c>
      <c r="B526" s="670" t="s">
        <v>6922</v>
      </c>
      <c r="C526" s="671" t="s">
        <v>7630</v>
      </c>
      <c r="D526" s="672"/>
      <c r="E526" s="738" t="s">
        <v>7807</v>
      </c>
      <c r="F526" s="666">
        <v>42004781</v>
      </c>
      <c r="G526" s="672" t="s">
        <v>7808</v>
      </c>
      <c r="H526" s="672" t="s">
        <v>7768</v>
      </c>
      <c r="I526" s="672" t="s">
        <v>7657</v>
      </c>
      <c r="J526" s="672" t="s">
        <v>6938</v>
      </c>
      <c r="K526" s="670">
        <v>12</v>
      </c>
      <c r="L526" s="670"/>
      <c r="M526" s="753" t="s">
        <v>554</v>
      </c>
      <c r="N526" s="670"/>
      <c r="O526" s="670">
        <v>6</v>
      </c>
      <c r="P526" s="775" t="s">
        <v>7809</v>
      </c>
      <c r="Q526" s="670">
        <v>12</v>
      </c>
      <c r="R526" s="670">
        <v>12</v>
      </c>
    </row>
    <row r="527" spans="1:18" s="499" customFormat="1" ht="12.75" x14ac:dyDescent="0.2">
      <c r="A527" s="667" t="s">
        <v>7629</v>
      </c>
      <c r="B527" s="670" t="s">
        <v>6922</v>
      </c>
      <c r="C527" s="671" t="s">
        <v>7630</v>
      </c>
      <c r="D527" s="672"/>
      <c r="E527" s="738" t="s">
        <v>7781</v>
      </c>
      <c r="F527" s="666">
        <v>18144855</v>
      </c>
      <c r="G527" s="672" t="s">
        <v>7810</v>
      </c>
      <c r="H527" s="672" t="s">
        <v>7192</v>
      </c>
      <c r="I527" s="673"/>
      <c r="J527" s="672"/>
      <c r="K527" s="670">
        <v>12</v>
      </c>
      <c r="L527" s="670"/>
      <c r="M527" s="753" t="s">
        <v>7811</v>
      </c>
      <c r="N527" s="670"/>
      <c r="O527" s="670">
        <v>6</v>
      </c>
      <c r="P527" s="775" t="s">
        <v>7784</v>
      </c>
      <c r="Q527" s="670">
        <v>12</v>
      </c>
      <c r="R527" s="670">
        <v>12</v>
      </c>
    </row>
    <row r="528" spans="1:18" s="499" customFormat="1" ht="12.75" x14ac:dyDescent="0.2">
      <c r="A528" s="667" t="s">
        <v>7629</v>
      </c>
      <c r="B528" s="670" t="s">
        <v>6922</v>
      </c>
      <c r="C528" s="671" t="s">
        <v>7630</v>
      </c>
      <c r="D528" s="672" t="s">
        <v>7812</v>
      </c>
      <c r="E528" s="738" t="s">
        <v>7813</v>
      </c>
      <c r="F528" s="666">
        <v>19406571</v>
      </c>
      <c r="G528" s="672" t="s">
        <v>7814</v>
      </c>
      <c r="H528" s="672" t="s">
        <v>7192</v>
      </c>
      <c r="I528" s="673"/>
      <c r="J528" s="672"/>
      <c r="K528" s="670">
        <v>12</v>
      </c>
      <c r="L528" s="670"/>
      <c r="M528" s="753" t="s">
        <v>7815</v>
      </c>
      <c r="N528" s="670"/>
      <c r="O528" s="670">
        <v>6</v>
      </c>
      <c r="P528" s="775" t="s">
        <v>7816</v>
      </c>
      <c r="Q528" s="670">
        <v>12</v>
      </c>
      <c r="R528" s="670">
        <v>12</v>
      </c>
    </row>
    <row r="529" spans="1:18" s="499" customFormat="1" ht="12.75" x14ac:dyDescent="0.2">
      <c r="A529" s="667" t="s">
        <v>7629</v>
      </c>
      <c r="B529" s="670" t="s">
        <v>6922</v>
      </c>
      <c r="C529" s="671" t="s">
        <v>7630</v>
      </c>
      <c r="D529" s="672" t="s">
        <v>7817</v>
      </c>
      <c r="E529" s="738" t="s">
        <v>7818</v>
      </c>
      <c r="F529" s="666">
        <v>42690049</v>
      </c>
      <c r="G529" s="672" t="s">
        <v>7819</v>
      </c>
      <c r="H529" s="672" t="s">
        <v>7192</v>
      </c>
      <c r="I529" s="673"/>
      <c r="J529" s="672"/>
      <c r="K529" s="670">
        <v>12</v>
      </c>
      <c r="L529" s="670"/>
      <c r="M529" s="753" t="s">
        <v>7820</v>
      </c>
      <c r="N529" s="670"/>
      <c r="O529" s="670">
        <v>6</v>
      </c>
      <c r="P529" s="775" t="s">
        <v>7821</v>
      </c>
      <c r="Q529" s="670">
        <v>12</v>
      </c>
      <c r="R529" s="670">
        <v>12</v>
      </c>
    </row>
    <row r="530" spans="1:18" s="499" customFormat="1" ht="12.75" x14ac:dyDescent="0.2">
      <c r="A530" s="667" t="s">
        <v>7629</v>
      </c>
      <c r="B530" s="670" t="s">
        <v>6922</v>
      </c>
      <c r="C530" s="671" t="s">
        <v>7630</v>
      </c>
      <c r="D530" s="672"/>
      <c r="E530" s="738" t="s">
        <v>7807</v>
      </c>
      <c r="F530" s="666">
        <v>17919436</v>
      </c>
      <c r="G530" s="672" t="s">
        <v>7822</v>
      </c>
      <c r="H530" s="672" t="s">
        <v>7221</v>
      </c>
      <c r="I530" s="672" t="s">
        <v>7823</v>
      </c>
      <c r="J530" s="672" t="s">
        <v>7221</v>
      </c>
      <c r="K530" s="670">
        <v>12</v>
      </c>
      <c r="L530" s="670"/>
      <c r="M530" s="753" t="s">
        <v>2048</v>
      </c>
      <c r="N530" s="670"/>
      <c r="O530" s="670">
        <v>6</v>
      </c>
      <c r="P530" s="775" t="s">
        <v>7807</v>
      </c>
      <c r="Q530" s="670">
        <v>12</v>
      </c>
      <c r="R530" s="670">
        <v>12</v>
      </c>
    </row>
    <row r="531" spans="1:18" s="499" customFormat="1" ht="12.75" x14ac:dyDescent="0.2">
      <c r="A531" s="667" t="s">
        <v>7629</v>
      </c>
      <c r="B531" s="670" t="s">
        <v>6922</v>
      </c>
      <c r="C531" s="671" t="s">
        <v>7630</v>
      </c>
      <c r="D531" s="672" t="s">
        <v>7824</v>
      </c>
      <c r="E531" s="738" t="s">
        <v>7797</v>
      </c>
      <c r="F531" s="666">
        <v>18147774</v>
      </c>
      <c r="G531" s="672" t="s">
        <v>7825</v>
      </c>
      <c r="H531" s="672">
        <v>0</v>
      </c>
      <c r="I531" s="672" t="s">
        <v>7192</v>
      </c>
      <c r="J531" s="672"/>
      <c r="K531" s="670">
        <v>12</v>
      </c>
      <c r="L531" s="666"/>
      <c r="M531" s="753" t="s">
        <v>7826</v>
      </c>
      <c r="N531" s="666"/>
      <c r="O531" s="670">
        <v>6</v>
      </c>
      <c r="P531" s="775" t="s">
        <v>7827</v>
      </c>
      <c r="Q531" s="670">
        <v>12</v>
      </c>
      <c r="R531" s="670">
        <v>12</v>
      </c>
    </row>
    <row r="532" spans="1:18" s="499" customFormat="1" ht="12.75" x14ac:dyDescent="0.2">
      <c r="A532" s="667" t="s">
        <v>7629</v>
      </c>
      <c r="B532" s="670" t="s">
        <v>6922</v>
      </c>
      <c r="C532" s="671" t="s">
        <v>7630</v>
      </c>
      <c r="D532" s="672" t="s">
        <v>7824</v>
      </c>
      <c r="E532" s="738" t="s">
        <v>7797</v>
      </c>
      <c r="F532" s="666">
        <v>18036856</v>
      </c>
      <c r="G532" s="672" t="s">
        <v>7828</v>
      </c>
      <c r="H532" s="672">
        <v>0</v>
      </c>
      <c r="I532" s="672" t="s">
        <v>7192</v>
      </c>
      <c r="J532" s="672"/>
      <c r="K532" s="670">
        <v>12</v>
      </c>
      <c r="L532" s="666"/>
      <c r="M532" s="753" t="s">
        <v>7826</v>
      </c>
      <c r="N532" s="666"/>
      <c r="O532" s="670">
        <v>6</v>
      </c>
      <c r="P532" s="775" t="s">
        <v>7827</v>
      </c>
      <c r="Q532" s="670">
        <v>12</v>
      </c>
      <c r="R532" s="670">
        <v>12</v>
      </c>
    </row>
    <row r="533" spans="1:18" s="499" customFormat="1" ht="12.75" x14ac:dyDescent="0.2">
      <c r="A533" s="667" t="s">
        <v>7629</v>
      </c>
      <c r="B533" s="670" t="s">
        <v>6922</v>
      </c>
      <c r="C533" s="671" t="s">
        <v>7630</v>
      </c>
      <c r="D533" s="672" t="s">
        <v>7829</v>
      </c>
      <c r="E533" s="738" t="s">
        <v>7830</v>
      </c>
      <c r="F533" s="666">
        <v>18188154</v>
      </c>
      <c r="G533" s="672" t="s">
        <v>7831</v>
      </c>
      <c r="H533" s="672">
        <v>0</v>
      </c>
      <c r="I533" s="672" t="s">
        <v>7192</v>
      </c>
      <c r="J533" s="672"/>
      <c r="K533" s="670">
        <v>12</v>
      </c>
      <c r="L533" s="666"/>
      <c r="M533" s="753" t="s">
        <v>7832</v>
      </c>
      <c r="N533" s="666"/>
      <c r="O533" s="670">
        <v>6</v>
      </c>
      <c r="P533" s="775" t="s">
        <v>7833</v>
      </c>
      <c r="Q533" s="670">
        <v>12</v>
      </c>
      <c r="R533" s="670">
        <v>12</v>
      </c>
    </row>
    <row r="534" spans="1:18" s="499" customFormat="1" ht="12.75" x14ac:dyDescent="0.2">
      <c r="A534" s="667" t="s">
        <v>7629</v>
      </c>
      <c r="B534" s="670" t="s">
        <v>6922</v>
      </c>
      <c r="C534" s="671" t="s">
        <v>7630</v>
      </c>
      <c r="D534" s="672" t="s">
        <v>7834</v>
      </c>
      <c r="E534" s="738" t="s">
        <v>7835</v>
      </c>
      <c r="F534" s="666">
        <v>18836443</v>
      </c>
      <c r="G534" s="672" t="s">
        <v>7836</v>
      </c>
      <c r="H534" s="672">
        <v>0</v>
      </c>
      <c r="I534" s="672" t="s">
        <v>7192</v>
      </c>
      <c r="J534" s="672"/>
      <c r="K534" s="670">
        <v>12</v>
      </c>
      <c r="L534" s="666"/>
      <c r="M534" s="753" t="s">
        <v>7837</v>
      </c>
      <c r="N534" s="666"/>
      <c r="O534" s="670">
        <v>6</v>
      </c>
      <c r="P534" s="775" t="s">
        <v>7838</v>
      </c>
      <c r="Q534" s="670">
        <v>12</v>
      </c>
      <c r="R534" s="670">
        <v>12</v>
      </c>
    </row>
    <row r="535" spans="1:18" s="499" customFormat="1" ht="12.75" x14ac:dyDescent="0.2">
      <c r="A535" s="667" t="s">
        <v>7629</v>
      </c>
      <c r="B535" s="670" t="s">
        <v>6922</v>
      </c>
      <c r="C535" s="671" t="s">
        <v>7630</v>
      </c>
      <c r="D535" s="672" t="s">
        <v>7839</v>
      </c>
      <c r="E535" s="738" t="s">
        <v>7797</v>
      </c>
      <c r="F535" s="666">
        <v>17904500</v>
      </c>
      <c r="G535" s="672" t="s">
        <v>7840</v>
      </c>
      <c r="H535" s="672">
        <v>0</v>
      </c>
      <c r="I535" s="672" t="s">
        <v>7192</v>
      </c>
      <c r="J535" s="672"/>
      <c r="K535" s="670">
        <v>12</v>
      </c>
      <c r="L535" s="666"/>
      <c r="M535" s="753" t="s">
        <v>7841</v>
      </c>
      <c r="N535" s="666"/>
      <c r="O535" s="670">
        <v>6</v>
      </c>
      <c r="P535" s="775" t="s">
        <v>7842</v>
      </c>
      <c r="Q535" s="670">
        <v>12</v>
      </c>
      <c r="R535" s="670">
        <v>12</v>
      </c>
    </row>
    <row r="536" spans="1:18" s="499" customFormat="1" ht="12.75" x14ac:dyDescent="0.2">
      <c r="A536" s="667" t="s">
        <v>7629</v>
      </c>
      <c r="B536" s="670" t="s">
        <v>6922</v>
      </c>
      <c r="C536" s="671" t="s">
        <v>7630</v>
      </c>
      <c r="D536" s="672" t="s">
        <v>7631</v>
      </c>
      <c r="E536" s="738" t="s">
        <v>7797</v>
      </c>
      <c r="F536" s="666">
        <v>18225763</v>
      </c>
      <c r="G536" s="672" t="s">
        <v>7843</v>
      </c>
      <c r="H536" s="672"/>
      <c r="I536" s="672" t="s">
        <v>7192</v>
      </c>
      <c r="J536" s="672"/>
      <c r="K536" s="670">
        <v>12</v>
      </c>
      <c r="L536" s="666"/>
      <c r="M536" s="753" t="s">
        <v>7826</v>
      </c>
      <c r="N536" s="666"/>
      <c r="O536" s="670">
        <v>6</v>
      </c>
      <c r="P536" s="775" t="s">
        <v>7844</v>
      </c>
      <c r="Q536" s="670">
        <v>12</v>
      </c>
      <c r="R536" s="670">
        <v>12</v>
      </c>
    </row>
    <row r="537" spans="1:18" s="499" customFormat="1" ht="12.75" x14ac:dyDescent="0.2">
      <c r="A537" s="667" t="s">
        <v>7629</v>
      </c>
      <c r="B537" s="670" t="s">
        <v>6922</v>
      </c>
      <c r="C537" s="671" t="s">
        <v>7630</v>
      </c>
      <c r="D537" s="672" t="s">
        <v>7792</v>
      </c>
      <c r="E537" s="738" t="s">
        <v>7845</v>
      </c>
      <c r="F537" s="666">
        <v>17996399</v>
      </c>
      <c r="G537" s="672" t="s">
        <v>7846</v>
      </c>
      <c r="H537" s="672">
        <v>0</v>
      </c>
      <c r="I537" s="672" t="s">
        <v>7192</v>
      </c>
      <c r="J537" s="672"/>
      <c r="K537" s="670">
        <v>12</v>
      </c>
      <c r="L537" s="666"/>
      <c r="M537" s="753" t="s">
        <v>7847</v>
      </c>
      <c r="N537" s="666"/>
      <c r="O537" s="670">
        <v>6</v>
      </c>
      <c r="P537" s="775" t="s">
        <v>7848</v>
      </c>
      <c r="Q537" s="670">
        <v>12</v>
      </c>
      <c r="R537" s="670">
        <v>12</v>
      </c>
    </row>
    <row r="538" spans="1:18" s="499" customFormat="1" ht="12.75" x14ac:dyDescent="0.2">
      <c r="A538" s="667" t="s">
        <v>7629</v>
      </c>
      <c r="B538" s="670" t="s">
        <v>6922</v>
      </c>
      <c r="C538" s="671" t="s">
        <v>7630</v>
      </c>
      <c r="D538" s="672" t="s">
        <v>7824</v>
      </c>
      <c r="E538" s="738" t="s">
        <v>7849</v>
      </c>
      <c r="F538" s="666">
        <v>17973157</v>
      </c>
      <c r="G538" s="672" t="s">
        <v>7850</v>
      </c>
      <c r="H538" s="672">
        <v>0</v>
      </c>
      <c r="I538" s="672" t="s">
        <v>7192</v>
      </c>
      <c r="J538" s="672"/>
      <c r="K538" s="670">
        <v>12</v>
      </c>
      <c r="L538" s="666"/>
      <c r="M538" s="753" t="s">
        <v>7851</v>
      </c>
      <c r="N538" s="666"/>
      <c r="O538" s="670">
        <v>6</v>
      </c>
      <c r="P538" s="775" t="s">
        <v>7852</v>
      </c>
      <c r="Q538" s="670">
        <v>12</v>
      </c>
      <c r="R538" s="670">
        <v>12</v>
      </c>
    </row>
    <row r="539" spans="1:18" s="499" customFormat="1" ht="12.75" x14ac:dyDescent="0.2">
      <c r="A539" s="667" t="s">
        <v>7629</v>
      </c>
      <c r="B539" s="670" t="s">
        <v>6922</v>
      </c>
      <c r="C539" s="671" t="s">
        <v>7630</v>
      </c>
      <c r="D539" s="672" t="s">
        <v>7824</v>
      </c>
      <c r="E539" s="738" t="s">
        <v>7797</v>
      </c>
      <c r="F539" s="666">
        <v>18134064</v>
      </c>
      <c r="G539" s="672" t="s">
        <v>7853</v>
      </c>
      <c r="H539" s="672">
        <v>0</v>
      </c>
      <c r="I539" s="672" t="s">
        <v>7192</v>
      </c>
      <c r="J539" s="672"/>
      <c r="K539" s="670">
        <v>12</v>
      </c>
      <c r="L539" s="666"/>
      <c r="M539" s="753" t="s">
        <v>7826</v>
      </c>
      <c r="N539" s="666"/>
      <c r="O539" s="670">
        <v>6</v>
      </c>
      <c r="P539" s="775" t="s">
        <v>7844</v>
      </c>
      <c r="Q539" s="670">
        <v>12</v>
      </c>
      <c r="R539" s="670">
        <v>12</v>
      </c>
    </row>
    <row r="540" spans="1:18" s="499" customFormat="1" ht="12.75" x14ac:dyDescent="0.2">
      <c r="A540" s="667" t="s">
        <v>7629</v>
      </c>
      <c r="B540" s="670" t="s">
        <v>6922</v>
      </c>
      <c r="C540" s="671" t="s">
        <v>7630</v>
      </c>
      <c r="D540" s="672" t="s">
        <v>7854</v>
      </c>
      <c r="E540" s="738" t="s">
        <v>7849</v>
      </c>
      <c r="F540" s="666">
        <v>18188544</v>
      </c>
      <c r="G540" s="672" t="s">
        <v>7855</v>
      </c>
      <c r="H540" s="672">
        <v>0</v>
      </c>
      <c r="I540" s="672" t="s">
        <v>7192</v>
      </c>
      <c r="J540" s="672"/>
      <c r="K540" s="670">
        <v>12</v>
      </c>
      <c r="L540" s="666"/>
      <c r="M540" s="753" t="s">
        <v>7851</v>
      </c>
      <c r="N540" s="666"/>
      <c r="O540" s="670">
        <v>6</v>
      </c>
      <c r="P540" s="775" t="s">
        <v>7852</v>
      </c>
      <c r="Q540" s="670">
        <v>12</v>
      </c>
      <c r="R540" s="670">
        <v>12</v>
      </c>
    </row>
    <row r="541" spans="1:18" s="499" customFormat="1" ht="12.75" x14ac:dyDescent="0.2">
      <c r="A541" s="667" t="s">
        <v>7629</v>
      </c>
      <c r="B541" s="670" t="s">
        <v>6922</v>
      </c>
      <c r="C541" s="671" t="s">
        <v>7630</v>
      </c>
      <c r="D541" s="672" t="s">
        <v>7856</v>
      </c>
      <c r="E541" s="738" t="s">
        <v>7797</v>
      </c>
      <c r="F541" s="666">
        <v>18086560</v>
      </c>
      <c r="G541" s="672" t="s">
        <v>7857</v>
      </c>
      <c r="H541" s="672">
        <v>0</v>
      </c>
      <c r="I541" s="672" t="s">
        <v>7192</v>
      </c>
      <c r="J541" s="672"/>
      <c r="K541" s="670">
        <v>12</v>
      </c>
      <c r="L541" s="666"/>
      <c r="M541" s="753" t="s">
        <v>7826</v>
      </c>
      <c r="N541" s="666"/>
      <c r="O541" s="670">
        <v>6</v>
      </c>
      <c r="P541" s="775" t="s">
        <v>7858</v>
      </c>
      <c r="Q541" s="670">
        <v>12</v>
      </c>
      <c r="R541" s="670">
        <v>12</v>
      </c>
    </row>
    <row r="542" spans="1:18" s="499" customFormat="1" ht="12.75" x14ac:dyDescent="0.2">
      <c r="A542" s="667" t="s">
        <v>7629</v>
      </c>
      <c r="B542" s="670" t="s">
        <v>6922</v>
      </c>
      <c r="C542" s="671" t="s">
        <v>7630</v>
      </c>
      <c r="D542" s="672" t="s">
        <v>7859</v>
      </c>
      <c r="E542" s="738" t="s">
        <v>7860</v>
      </c>
      <c r="F542" s="666">
        <v>19256088</v>
      </c>
      <c r="G542" s="672" t="s">
        <v>7861</v>
      </c>
      <c r="H542" s="672">
        <v>0</v>
      </c>
      <c r="I542" s="672" t="s">
        <v>7192</v>
      </c>
      <c r="J542" s="672"/>
      <c r="K542" s="670">
        <v>12</v>
      </c>
      <c r="L542" s="666"/>
      <c r="M542" s="753" t="s">
        <v>7862</v>
      </c>
      <c r="N542" s="666"/>
      <c r="O542" s="670">
        <v>6</v>
      </c>
      <c r="P542" s="775" t="s">
        <v>7863</v>
      </c>
      <c r="Q542" s="670">
        <v>12</v>
      </c>
      <c r="R542" s="670">
        <v>12</v>
      </c>
    </row>
    <row r="543" spans="1:18" s="499" customFormat="1" ht="12.75" x14ac:dyDescent="0.2">
      <c r="A543" s="667" t="s">
        <v>7629</v>
      </c>
      <c r="B543" s="670" t="s">
        <v>6922</v>
      </c>
      <c r="C543" s="671" t="s">
        <v>7630</v>
      </c>
      <c r="D543" s="672" t="s">
        <v>7864</v>
      </c>
      <c r="E543" s="738" t="s">
        <v>7797</v>
      </c>
      <c r="F543" s="666">
        <v>41066157</v>
      </c>
      <c r="G543" s="672" t="s">
        <v>7865</v>
      </c>
      <c r="H543" s="672"/>
      <c r="I543" s="672" t="s">
        <v>7192</v>
      </c>
      <c r="J543" s="672"/>
      <c r="K543" s="670">
        <v>12</v>
      </c>
      <c r="L543" s="666"/>
      <c r="M543" s="753" t="s">
        <v>7826</v>
      </c>
      <c r="N543" s="666"/>
      <c r="O543" s="670">
        <v>6</v>
      </c>
      <c r="P543" s="775" t="s">
        <v>7827</v>
      </c>
      <c r="Q543" s="670">
        <v>12</v>
      </c>
      <c r="R543" s="670">
        <v>12</v>
      </c>
    </row>
    <row r="544" spans="1:18" s="499" customFormat="1" ht="12.75" x14ac:dyDescent="0.2">
      <c r="A544" s="667" t="s">
        <v>7629</v>
      </c>
      <c r="B544" s="670" t="s">
        <v>6922</v>
      </c>
      <c r="C544" s="671" t="s">
        <v>7630</v>
      </c>
      <c r="D544" s="672" t="s">
        <v>7817</v>
      </c>
      <c r="E544" s="738" t="s">
        <v>7845</v>
      </c>
      <c r="F544" s="666">
        <v>18015478</v>
      </c>
      <c r="G544" s="672" t="s">
        <v>7866</v>
      </c>
      <c r="H544" s="672">
        <v>0</v>
      </c>
      <c r="I544" s="672" t="s">
        <v>7192</v>
      </c>
      <c r="J544" s="672"/>
      <c r="K544" s="670">
        <v>12</v>
      </c>
      <c r="L544" s="666"/>
      <c r="M544" s="753" t="s">
        <v>7867</v>
      </c>
      <c r="N544" s="666"/>
      <c r="O544" s="670">
        <v>6</v>
      </c>
      <c r="P544" s="775" t="s">
        <v>7868</v>
      </c>
      <c r="Q544" s="670">
        <v>12</v>
      </c>
      <c r="R544" s="670">
        <v>12</v>
      </c>
    </row>
    <row r="545" spans="1:18" s="499" customFormat="1" ht="12.75" x14ac:dyDescent="0.2">
      <c r="A545" s="667" t="s">
        <v>7629</v>
      </c>
      <c r="B545" s="670" t="s">
        <v>6922</v>
      </c>
      <c r="C545" s="671" t="s">
        <v>7630</v>
      </c>
      <c r="D545" s="672" t="s">
        <v>7765</v>
      </c>
      <c r="E545" s="738" t="s">
        <v>7801</v>
      </c>
      <c r="F545" s="666">
        <v>17890163</v>
      </c>
      <c r="G545" s="672" t="s">
        <v>7869</v>
      </c>
      <c r="H545" s="672">
        <v>0</v>
      </c>
      <c r="I545" s="672" t="s">
        <v>7192</v>
      </c>
      <c r="J545" s="672"/>
      <c r="K545" s="670">
        <v>12</v>
      </c>
      <c r="L545" s="666"/>
      <c r="M545" s="753" t="s">
        <v>7870</v>
      </c>
      <c r="N545" s="666"/>
      <c r="O545" s="670">
        <v>6</v>
      </c>
      <c r="P545" s="775" t="s">
        <v>7871</v>
      </c>
      <c r="Q545" s="670">
        <v>12</v>
      </c>
      <c r="R545" s="670">
        <v>12</v>
      </c>
    </row>
    <row r="546" spans="1:18" s="499" customFormat="1" ht="12.75" x14ac:dyDescent="0.2">
      <c r="A546" s="667" t="s">
        <v>7629</v>
      </c>
      <c r="B546" s="670" t="s">
        <v>6922</v>
      </c>
      <c r="C546" s="671" t="s">
        <v>7630</v>
      </c>
      <c r="D546" s="672" t="s">
        <v>7792</v>
      </c>
      <c r="E546" s="738" t="s">
        <v>7797</v>
      </c>
      <c r="F546" s="666">
        <v>18010321</v>
      </c>
      <c r="G546" s="672" t="s">
        <v>7872</v>
      </c>
      <c r="H546" s="672">
        <v>0</v>
      </c>
      <c r="I546" s="672" t="s">
        <v>7192</v>
      </c>
      <c r="J546" s="672"/>
      <c r="K546" s="670">
        <v>12</v>
      </c>
      <c r="L546" s="666"/>
      <c r="M546" s="753" t="s">
        <v>7826</v>
      </c>
      <c r="N546" s="666"/>
      <c r="O546" s="670">
        <v>6</v>
      </c>
      <c r="P546" s="775" t="s">
        <v>7873</v>
      </c>
      <c r="Q546" s="670">
        <v>12</v>
      </c>
      <c r="R546" s="670">
        <v>12</v>
      </c>
    </row>
    <row r="547" spans="1:18" s="499" customFormat="1" ht="12.75" x14ac:dyDescent="0.2">
      <c r="A547" s="667" t="s">
        <v>7629</v>
      </c>
      <c r="B547" s="670" t="s">
        <v>6922</v>
      </c>
      <c r="C547" s="671" t="s">
        <v>7630</v>
      </c>
      <c r="D547" s="672" t="s">
        <v>7874</v>
      </c>
      <c r="E547" s="738" t="s">
        <v>7875</v>
      </c>
      <c r="F547" s="666">
        <v>18135184</v>
      </c>
      <c r="G547" s="672" t="s">
        <v>7876</v>
      </c>
      <c r="H547" s="672">
        <v>0</v>
      </c>
      <c r="I547" s="672" t="s">
        <v>7192</v>
      </c>
      <c r="J547" s="672"/>
      <c r="K547" s="670">
        <v>12</v>
      </c>
      <c r="L547" s="666"/>
      <c r="M547" s="753" t="s">
        <v>7877</v>
      </c>
      <c r="N547" s="666"/>
      <c r="O547" s="670">
        <v>6</v>
      </c>
      <c r="P547" s="775" t="s">
        <v>7878</v>
      </c>
      <c r="Q547" s="670">
        <v>12</v>
      </c>
      <c r="R547" s="670">
        <v>12</v>
      </c>
    </row>
    <row r="548" spans="1:18" s="499" customFormat="1" ht="12.75" x14ac:dyDescent="0.2">
      <c r="A548" s="667" t="s">
        <v>7629</v>
      </c>
      <c r="B548" s="670" t="s">
        <v>6922</v>
      </c>
      <c r="C548" s="671" t="s">
        <v>7630</v>
      </c>
      <c r="D548" s="672" t="s">
        <v>7879</v>
      </c>
      <c r="E548" s="738" t="s">
        <v>7797</v>
      </c>
      <c r="F548" s="666">
        <v>17808862</v>
      </c>
      <c r="G548" s="672" t="s">
        <v>7880</v>
      </c>
      <c r="H548" s="672">
        <v>0</v>
      </c>
      <c r="I548" s="672" t="s">
        <v>7192</v>
      </c>
      <c r="J548" s="672"/>
      <c r="K548" s="670">
        <v>12</v>
      </c>
      <c r="L548" s="666"/>
      <c r="M548" s="753" t="s">
        <v>7826</v>
      </c>
      <c r="N548" s="666"/>
      <c r="O548" s="670">
        <v>6</v>
      </c>
      <c r="P548" s="775" t="s">
        <v>7844</v>
      </c>
      <c r="Q548" s="670">
        <v>12</v>
      </c>
      <c r="R548" s="670">
        <v>12</v>
      </c>
    </row>
    <row r="549" spans="1:18" s="499" customFormat="1" ht="12.75" x14ac:dyDescent="0.2">
      <c r="A549" s="667" t="s">
        <v>7629</v>
      </c>
      <c r="B549" s="670" t="s">
        <v>6922</v>
      </c>
      <c r="C549" s="671" t="s">
        <v>7630</v>
      </c>
      <c r="D549" s="672" t="s">
        <v>7881</v>
      </c>
      <c r="E549" s="738" t="s">
        <v>7797</v>
      </c>
      <c r="F549" s="666">
        <v>42134822</v>
      </c>
      <c r="G549" s="672" t="s">
        <v>7882</v>
      </c>
      <c r="H549" s="672">
        <v>0</v>
      </c>
      <c r="I549" s="672" t="s">
        <v>7192</v>
      </c>
      <c r="J549" s="672"/>
      <c r="K549" s="670">
        <v>12</v>
      </c>
      <c r="L549" s="666"/>
      <c r="M549" s="753" t="s">
        <v>7826</v>
      </c>
      <c r="N549" s="666"/>
      <c r="O549" s="670">
        <v>6</v>
      </c>
      <c r="P549" s="775" t="s">
        <v>7858</v>
      </c>
      <c r="Q549" s="670">
        <v>12</v>
      </c>
      <c r="R549" s="670">
        <v>12</v>
      </c>
    </row>
    <row r="550" spans="1:18" s="499" customFormat="1" ht="12.75" x14ac:dyDescent="0.2">
      <c r="A550" s="667" t="s">
        <v>7629</v>
      </c>
      <c r="B550" s="670" t="s">
        <v>6922</v>
      </c>
      <c r="C550" s="671" t="s">
        <v>7630</v>
      </c>
      <c r="D550" s="672" t="s">
        <v>7859</v>
      </c>
      <c r="E550" s="738" t="s">
        <v>7883</v>
      </c>
      <c r="F550" s="666">
        <v>41982530</v>
      </c>
      <c r="G550" s="672" t="s">
        <v>7884</v>
      </c>
      <c r="H550" s="672">
        <v>0</v>
      </c>
      <c r="I550" s="672" t="s">
        <v>7192</v>
      </c>
      <c r="J550" s="672"/>
      <c r="K550" s="670">
        <v>12</v>
      </c>
      <c r="L550" s="666"/>
      <c r="M550" s="753" t="s">
        <v>7885</v>
      </c>
      <c r="N550" s="666"/>
      <c r="O550" s="670">
        <v>6</v>
      </c>
      <c r="P550" s="775" t="s">
        <v>7886</v>
      </c>
      <c r="Q550" s="670">
        <v>12</v>
      </c>
      <c r="R550" s="670">
        <v>12</v>
      </c>
    </row>
    <row r="551" spans="1:18" s="499" customFormat="1" ht="12.75" x14ac:dyDescent="0.2">
      <c r="A551" s="667" t="s">
        <v>7629</v>
      </c>
      <c r="B551" s="670" t="s">
        <v>6922</v>
      </c>
      <c r="C551" s="671" t="s">
        <v>7630</v>
      </c>
      <c r="D551" s="672" t="s">
        <v>7887</v>
      </c>
      <c r="E551" s="738" t="s">
        <v>7849</v>
      </c>
      <c r="F551" s="666">
        <v>70263052</v>
      </c>
      <c r="G551" s="672" t="s">
        <v>7888</v>
      </c>
      <c r="H551" s="672"/>
      <c r="I551" s="672" t="s">
        <v>7192</v>
      </c>
      <c r="J551" s="672"/>
      <c r="K551" s="670">
        <v>12</v>
      </c>
      <c r="L551" s="666"/>
      <c r="M551" s="753" t="s">
        <v>7851</v>
      </c>
      <c r="N551" s="666"/>
      <c r="O551" s="670">
        <v>6</v>
      </c>
      <c r="P551" s="775" t="s">
        <v>7889</v>
      </c>
      <c r="Q551" s="670">
        <v>12</v>
      </c>
      <c r="R551" s="670">
        <v>12</v>
      </c>
    </row>
    <row r="552" spans="1:18" s="499" customFormat="1" ht="12.75" x14ac:dyDescent="0.2">
      <c r="A552" s="667" t="s">
        <v>7629</v>
      </c>
      <c r="B552" s="670" t="s">
        <v>6922</v>
      </c>
      <c r="C552" s="671" t="s">
        <v>7630</v>
      </c>
      <c r="D552" s="672" t="s">
        <v>7874</v>
      </c>
      <c r="E552" s="738" t="s">
        <v>7797</v>
      </c>
      <c r="F552" s="666">
        <v>18168388</v>
      </c>
      <c r="G552" s="672" t="s">
        <v>7890</v>
      </c>
      <c r="H552" s="672">
        <v>0</v>
      </c>
      <c r="I552" s="672" t="s">
        <v>7192</v>
      </c>
      <c r="J552" s="672"/>
      <c r="K552" s="670">
        <v>12</v>
      </c>
      <c r="L552" s="666"/>
      <c r="M552" s="753" t="s">
        <v>7826</v>
      </c>
      <c r="N552" s="666"/>
      <c r="O552" s="670">
        <v>6</v>
      </c>
      <c r="P552" s="775" t="s">
        <v>7858</v>
      </c>
      <c r="Q552" s="670">
        <v>12</v>
      </c>
      <c r="R552" s="670">
        <v>12</v>
      </c>
    </row>
    <row r="553" spans="1:18" s="499" customFormat="1" ht="12.75" x14ac:dyDescent="0.2">
      <c r="A553" s="667" t="s">
        <v>7629</v>
      </c>
      <c r="B553" s="670" t="s">
        <v>6922</v>
      </c>
      <c r="C553" s="671" t="s">
        <v>7630</v>
      </c>
      <c r="D553" s="672" t="s">
        <v>7891</v>
      </c>
      <c r="E553" s="738" t="s">
        <v>7849</v>
      </c>
      <c r="F553" s="666">
        <v>40119034</v>
      </c>
      <c r="G553" s="672" t="s">
        <v>7892</v>
      </c>
      <c r="H553" s="672">
        <v>0</v>
      </c>
      <c r="I553" s="672" t="s">
        <v>7192</v>
      </c>
      <c r="J553" s="672"/>
      <c r="K553" s="670">
        <v>12</v>
      </c>
      <c r="L553" s="666"/>
      <c r="M553" s="753" t="s">
        <v>7851</v>
      </c>
      <c r="N553" s="666"/>
      <c r="O553" s="670">
        <v>6</v>
      </c>
      <c r="P553" s="775" t="s">
        <v>7889</v>
      </c>
      <c r="Q553" s="670">
        <v>12</v>
      </c>
      <c r="R553" s="670">
        <v>12</v>
      </c>
    </row>
    <row r="554" spans="1:18" s="499" customFormat="1" ht="12.75" x14ac:dyDescent="0.2">
      <c r="A554" s="667" t="s">
        <v>7629</v>
      </c>
      <c r="B554" s="670" t="s">
        <v>6922</v>
      </c>
      <c r="C554" s="671" t="s">
        <v>7630</v>
      </c>
      <c r="D554" s="672" t="s">
        <v>7792</v>
      </c>
      <c r="E554" s="738" t="s">
        <v>7771</v>
      </c>
      <c r="F554" s="666">
        <v>18875023</v>
      </c>
      <c r="G554" s="672" t="s">
        <v>7893</v>
      </c>
      <c r="H554" s="672">
        <v>0</v>
      </c>
      <c r="I554" s="672" t="s">
        <v>7192</v>
      </c>
      <c r="J554" s="672"/>
      <c r="K554" s="670">
        <v>12</v>
      </c>
      <c r="L554" s="666"/>
      <c r="M554" s="753" t="s">
        <v>7774</v>
      </c>
      <c r="N554" s="666"/>
      <c r="O554" s="670">
        <v>6</v>
      </c>
      <c r="P554" s="775" t="s">
        <v>7894</v>
      </c>
      <c r="Q554" s="670">
        <v>12</v>
      </c>
      <c r="R554" s="670">
        <v>12</v>
      </c>
    </row>
    <row r="555" spans="1:18" s="499" customFormat="1" ht="12.75" x14ac:dyDescent="0.2">
      <c r="A555" s="667" t="s">
        <v>7629</v>
      </c>
      <c r="B555" s="670" t="s">
        <v>6922</v>
      </c>
      <c r="C555" s="671" t="s">
        <v>7630</v>
      </c>
      <c r="D555" s="672" t="s">
        <v>7824</v>
      </c>
      <c r="E555" s="738" t="s">
        <v>7797</v>
      </c>
      <c r="F555" s="666">
        <v>18177529</v>
      </c>
      <c r="G555" s="672" t="s">
        <v>7895</v>
      </c>
      <c r="H555" s="672">
        <v>0</v>
      </c>
      <c r="I555" s="672" t="s">
        <v>7192</v>
      </c>
      <c r="J555" s="672"/>
      <c r="K555" s="670">
        <v>12</v>
      </c>
      <c r="L555" s="666"/>
      <c r="M555" s="753" t="s">
        <v>7826</v>
      </c>
      <c r="N555" s="666"/>
      <c r="O555" s="670">
        <v>6</v>
      </c>
      <c r="P555" s="775" t="s">
        <v>7827</v>
      </c>
      <c r="Q555" s="670">
        <v>12</v>
      </c>
      <c r="R555" s="670">
        <v>12</v>
      </c>
    </row>
    <row r="556" spans="1:18" s="499" customFormat="1" ht="12.75" x14ac:dyDescent="0.2">
      <c r="A556" s="667" t="s">
        <v>7629</v>
      </c>
      <c r="B556" s="670" t="s">
        <v>6922</v>
      </c>
      <c r="C556" s="671" t="s">
        <v>7630</v>
      </c>
      <c r="D556" s="672" t="s">
        <v>7896</v>
      </c>
      <c r="E556" s="738" t="s">
        <v>7860</v>
      </c>
      <c r="F556" s="666">
        <v>33420573</v>
      </c>
      <c r="G556" s="672" t="s">
        <v>7897</v>
      </c>
      <c r="H556" s="672">
        <v>0</v>
      </c>
      <c r="I556" s="672" t="s">
        <v>7192</v>
      </c>
      <c r="J556" s="672"/>
      <c r="K556" s="670">
        <v>12</v>
      </c>
      <c r="L556" s="666"/>
      <c r="M556" s="753" t="s">
        <v>7898</v>
      </c>
      <c r="N556" s="666"/>
      <c r="O556" s="670">
        <v>6</v>
      </c>
      <c r="P556" s="775" t="s">
        <v>7899</v>
      </c>
      <c r="Q556" s="670">
        <v>12</v>
      </c>
      <c r="R556" s="670">
        <v>12</v>
      </c>
    </row>
    <row r="557" spans="1:18" s="499" customFormat="1" ht="12.75" x14ac:dyDescent="0.2">
      <c r="A557" s="667" t="s">
        <v>7629</v>
      </c>
      <c r="B557" s="670" t="s">
        <v>6922</v>
      </c>
      <c r="C557" s="671" t="s">
        <v>7630</v>
      </c>
      <c r="D557" s="672" t="s">
        <v>7792</v>
      </c>
      <c r="E557" s="738" t="s">
        <v>7883</v>
      </c>
      <c r="F557" s="666">
        <v>40236822</v>
      </c>
      <c r="G557" s="672" t="s">
        <v>7900</v>
      </c>
      <c r="H557" s="672">
        <v>0</v>
      </c>
      <c r="I557" s="672" t="s">
        <v>7192</v>
      </c>
      <c r="J557" s="672"/>
      <c r="K557" s="670">
        <v>12</v>
      </c>
      <c r="L557" s="666"/>
      <c r="M557" s="753" t="s">
        <v>7885</v>
      </c>
      <c r="N557" s="666"/>
      <c r="O557" s="670">
        <v>6</v>
      </c>
      <c r="P557" s="775" t="s">
        <v>7901</v>
      </c>
      <c r="Q557" s="670">
        <v>12</v>
      </c>
      <c r="R557" s="670">
        <v>12</v>
      </c>
    </row>
    <row r="558" spans="1:18" s="499" customFormat="1" ht="12.75" x14ac:dyDescent="0.2">
      <c r="A558" s="667" t="s">
        <v>7629</v>
      </c>
      <c r="B558" s="670" t="s">
        <v>6922</v>
      </c>
      <c r="C558" s="671" t="s">
        <v>7630</v>
      </c>
      <c r="D558" s="672" t="s">
        <v>7792</v>
      </c>
      <c r="E558" s="738" t="s">
        <v>7849</v>
      </c>
      <c r="F558" s="666">
        <v>17846606</v>
      </c>
      <c r="G558" s="672" t="s">
        <v>7902</v>
      </c>
      <c r="H558" s="672"/>
      <c r="I558" s="672" t="s">
        <v>7192</v>
      </c>
      <c r="J558" s="672"/>
      <c r="K558" s="670">
        <v>12</v>
      </c>
      <c r="L558" s="666"/>
      <c r="M558" s="753" t="s">
        <v>7851</v>
      </c>
      <c r="N558" s="666"/>
      <c r="O558" s="670">
        <v>6</v>
      </c>
      <c r="P558" s="775" t="s">
        <v>7852</v>
      </c>
      <c r="Q558" s="670">
        <v>12</v>
      </c>
      <c r="R558" s="670">
        <v>12</v>
      </c>
    </row>
    <row r="559" spans="1:18" s="499" customFormat="1" ht="12.75" x14ac:dyDescent="0.2">
      <c r="A559" s="667" t="s">
        <v>7629</v>
      </c>
      <c r="B559" s="670" t="s">
        <v>6922</v>
      </c>
      <c r="C559" s="671" t="s">
        <v>7630</v>
      </c>
      <c r="D559" s="672" t="s">
        <v>7903</v>
      </c>
      <c r="E559" s="738" t="s">
        <v>7904</v>
      </c>
      <c r="F559" s="666">
        <v>17987460</v>
      </c>
      <c r="G559" s="672" t="s">
        <v>7905</v>
      </c>
      <c r="H559" s="672">
        <v>0</v>
      </c>
      <c r="I559" s="672" t="s">
        <v>7192</v>
      </c>
      <c r="J559" s="672"/>
      <c r="K559" s="670">
        <v>12</v>
      </c>
      <c r="L559" s="666"/>
      <c r="M559" s="753" t="s">
        <v>7906</v>
      </c>
      <c r="N559" s="666"/>
      <c r="O559" s="670">
        <v>6</v>
      </c>
      <c r="P559" s="775" t="s">
        <v>7907</v>
      </c>
      <c r="Q559" s="670">
        <v>12</v>
      </c>
      <c r="R559" s="670">
        <v>12</v>
      </c>
    </row>
    <row r="560" spans="1:18" s="499" customFormat="1" ht="12.75" x14ac:dyDescent="0.2">
      <c r="A560" s="667" t="s">
        <v>7629</v>
      </c>
      <c r="B560" s="670" t="s">
        <v>6922</v>
      </c>
      <c r="C560" s="671" t="s">
        <v>7630</v>
      </c>
      <c r="D560" s="672" t="s">
        <v>7800</v>
      </c>
      <c r="E560" s="738" t="s">
        <v>7797</v>
      </c>
      <c r="F560" s="666">
        <v>17800512</v>
      </c>
      <c r="G560" s="672" t="s">
        <v>7908</v>
      </c>
      <c r="H560" s="672">
        <v>0</v>
      </c>
      <c r="I560" s="672" t="s">
        <v>7192</v>
      </c>
      <c r="J560" s="672"/>
      <c r="K560" s="670">
        <v>12</v>
      </c>
      <c r="L560" s="666"/>
      <c r="M560" s="753" t="s">
        <v>7826</v>
      </c>
      <c r="N560" s="666"/>
      <c r="O560" s="670">
        <v>6</v>
      </c>
      <c r="P560" s="775" t="s">
        <v>7858</v>
      </c>
      <c r="Q560" s="670">
        <v>12</v>
      </c>
      <c r="R560" s="670">
        <v>12</v>
      </c>
    </row>
    <row r="561" spans="1:18" s="499" customFormat="1" ht="12.75" x14ac:dyDescent="0.2">
      <c r="A561" s="667" t="s">
        <v>7629</v>
      </c>
      <c r="B561" s="670" t="s">
        <v>6922</v>
      </c>
      <c r="C561" s="671" t="s">
        <v>7630</v>
      </c>
      <c r="D561" s="672" t="s">
        <v>7909</v>
      </c>
      <c r="E561" s="738" t="s">
        <v>7849</v>
      </c>
      <c r="F561" s="666">
        <v>18082190</v>
      </c>
      <c r="G561" s="672" t="s">
        <v>7910</v>
      </c>
      <c r="H561" s="672">
        <v>0</v>
      </c>
      <c r="I561" s="672" t="s">
        <v>7192</v>
      </c>
      <c r="J561" s="672"/>
      <c r="K561" s="670">
        <v>12</v>
      </c>
      <c r="L561" s="666"/>
      <c r="M561" s="753" t="s">
        <v>7851</v>
      </c>
      <c r="N561" s="666"/>
      <c r="O561" s="670">
        <v>6</v>
      </c>
      <c r="P561" s="775" t="s">
        <v>7911</v>
      </c>
      <c r="Q561" s="670">
        <v>12</v>
      </c>
      <c r="R561" s="670">
        <v>12</v>
      </c>
    </row>
    <row r="562" spans="1:18" s="499" customFormat="1" ht="12.75" x14ac:dyDescent="0.2">
      <c r="A562" s="667" t="s">
        <v>7629</v>
      </c>
      <c r="B562" s="670" t="s">
        <v>6922</v>
      </c>
      <c r="C562" s="671" t="s">
        <v>7630</v>
      </c>
      <c r="D562" s="672"/>
      <c r="E562" s="738" t="s">
        <v>7883</v>
      </c>
      <c r="F562" s="666">
        <v>40719410</v>
      </c>
      <c r="G562" s="672" t="s">
        <v>7912</v>
      </c>
      <c r="H562" s="672">
        <v>0</v>
      </c>
      <c r="I562" s="672" t="s">
        <v>7192</v>
      </c>
      <c r="J562" s="672"/>
      <c r="K562" s="670">
        <v>12</v>
      </c>
      <c r="L562" s="666"/>
      <c r="M562" s="753" t="s">
        <v>7913</v>
      </c>
      <c r="N562" s="666"/>
      <c r="O562" s="670">
        <v>6</v>
      </c>
      <c r="P562" s="775" t="s">
        <v>7914</v>
      </c>
      <c r="Q562" s="670">
        <v>12</v>
      </c>
      <c r="R562" s="670">
        <v>12</v>
      </c>
    </row>
    <row r="563" spans="1:18" s="499" customFormat="1" ht="12.75" x14ac:dyDescent="0.2">
      <c r="A563" s="667" t="s">
        <v>7629</v>
      </c>
      <c r="B563" s="670" t="s">
        <v>6922</v>
      </c>
      <c r="C563" s="671" t="s">
        <v>7630</v>
      </c>
      <c r="D563" s="672" t="s">
        <v>7915</v>
      </c>
      <c r="E563" s="738" t="s">
        <v>7771</v>
      </c>
      <c r="F563" s="666">
        <v>32833865</v>
      </c>
      <c r="G563" s="672" t="s">
        <v>7916</v>
      </c>
      <c r="H563" s="672">
        <v>0</v>
      </c>
      <c r="I563" s="672" t="s">
        <v>7192</v>
      </c>
      <c r="J563" s="672"/>
      <c r="K563" s="670">
        <v>12</v>
      </c>
      <c r="L563" s="666"/>
      <c r="M563" s="753" t="s">
        <v>7917</v>
      </c>
      <c r="N563" s="666"/>
      <c r="O563" s="670">
        <v>6</v>
      </c>
      <c r="P563" s="775" t="s">
        <v>7894</v>
      </c>
      <c r="Q563" s="670">
        <v>12</v>
      </c>
      <c r="R563" s="670">
        <v>12</v>
      </c>
    </row>
    <row r="564" spans="1:18" s="499" customFormat="1" ht="12.75" x14ac:dyDescent="0.2">
      <c r="A564" s="667" t="s">
        <v>7629</v>
      </c>
      <c r="B564" s="670" t="s">
        <v>6922</v>
      </c>
      <c r="C564" s="671" t="s">
        <v>7630</v>
      </c>
      <c r="D564" s="672" t="s">
        <v>7800</v>
      </c>
      <c r="E564" s="738" t="s">
        <v>7918</v>
      </c>
      <c r="F564" s="666">
        <v>19097733</v>
      </c>
      <c r="G564" s="672" t="s">
        <v>7919</v>
      </c>
      <c r="H564" s="672"/>
      <c r="I564" s="672" t="s">
        <v>7192</v>
      </c>
      <c r="J564" s="672"/>
      <c r="K564" s="670">
        <v>12</v>
      </c>
      <c r="L564" s="666"/>
      <c r="M564" s="753" t="s">
        <v>7920</v>
      </c>
      <c r="N564" s="666"/>
      <c r="O564" s="670">
        <v>6</v>
      </c>
      <c r="P564" s="775" t="s">
        <v>7921</v>
      </c>
      <c r="Q564" s="670">
        <v>12</v>
      </c>
      <c r="R564" s="670">
        <v>12</v>
      </c>
    </row>
    <row r="565" spans="1:18" s="499" customFormat="1" ht="12.75" x14ac:dyDescent="0.2">
      <c r="A565" s="667" t="s">
        <v>7629</v>
      </c>
      <c r="B565" s="670" t="s">
        <v>6922</v>
      </c>
      <c r="C565" s="671" t="s">
        <v>7630</v>
      </c>
      <c r="D565" s="672" t="s">
        <v>7824</v>
      </c>
      <c r="E565" s="738" t="s">
        <v>7883</v>
      </c>
      <c r="F565" s="666">
        <v>17950033</v>
      </c>
      <c r="G565" s="672" t="s">
        <v>7922</v>
      </c>
      <c r="H565" s="672">
        <v>0</v>
      </c>
      <c r="I565" s="672" t="s">
        <v>7192</v>
      </c>
      <c r="J565" s="672"/>
      <c r="K565" s="670">
        <v>12</v>
      </c>
      <c r="L565" s="666"/>
      <c r="M565" s="753" t="s">
        <v>7885</v>
      </c>
      <c r="N565" s="666"/>
      <c r="O565" s="670">
        <v>6</v>
      </c>
      <c r="P565" s="775" t="s">
        <v>7914</v>
      </c>
      <c r="Q565" s="670">
        <v>12</v>
      </c>
      <c r="R565" s="670">
        <v>12</v>
      </c>
    </row>
    <row r="566" spans="1:18" s="499" customFormat="1" ht="12.75" x14ac:dyDescent="0.2">
      <c r="A566" s="667" t="s">
        <v>7629</v>
      </c>
      <c r="B566" s="670" t="s">
        <v>6922</v>
      </c>
      <c r="C566" s="671" t="s">
        <v>7630</v>
      </c>
      <c r="D566" s="672" t="s">
        <v>7923</v>
      </c>
      <c r="E566" s="738" t="s">
        <v>7797</v>
      </c>
      <c r="F566" s="666">
        <v>18898995</v>
      </c>
      <c r="G566" s="672" t="s">
        <v>7924</v>
      </c>
      <c r="H566" s="672">
        <v>0</v>
      </c>
      <c r="I566" s="672" t="s">
        <v>7192</v>
      </c>
      <c r="J566" s="672"/>
      <c r="K566" s="670">
        <v>12</v>
      </c>
      <c r="L566" s="666"/>
      <c r="M566" s="753" t="s">
        <v>7826</v>
      </c>
      <c r="N566" s="666"/>
      <c r="O566" s="670">
        <v>6</v>
      </c>
      <c r="P566" s="775" t="s">
        <v>7925</v>
      </c>
      <c r="Q566" s="670">
        <v>12</v>
      </c>
      <c r="R566" s="670">
        <v>12</v>
      </c>
    </row>
    <row r="567" spans="1:18" s="499" customFormat="1" ht="12.75" x14ac:dyDescent="0.2">
      <c r="A567" s="667" t="s">
        <v>7629</v>
      </c>
      <c r="B567" s="670" t="s">
        <v>6922</v>
      </c>
      <c r="C567" s="671" t="s">
        <v>7630</v>
      </c>
      <c r="D567" s="672" t="s">
        <v>7792</v>
      </c>
      <c r="E567" s="738" t="s">
        <v>7781</v>
      </c>
      <c r="F567" s="666">
        <v>18033649</v>
      </c>
      <c r="G567" s="672" t="s">
        <v>7926</v>
      </c>
      <c r="H567" s="672">
        <v>0</v>
      </c>
      <c r="I567" s="672" t="s">
        <v>7192</v>
      </c>
      <c r="J567" s="672"/>
      <c r="K567" s="670">
        <v>12</v>
      </c>
      <c r="L567" s="666"/>
      <c r="M567" s="753" t="s">
        <v>7783</v>
      </c>
      <c r="N567" s="666"/>
      <c r="O567" s="670">
        <v>6</v>
      </c>
      <c r="P567" s="775" t="s">
        <v>7927</v>
      </c>
      <c r="Q567" s="670">
        <v>12</v>
      </c>
      <c r="R567" s="670">
        <v>12</v>
      </c>
    </row>
    <row r="568" spans="1:18" s="499" customFormat="1" ht="12.75" x14ac:dyDescent="0.2">
      <c r="A568" s="667" t="s">
        <v>7629</v>
      </c>
      <c r="B568" s="670" t="s">
        <v>6922</v>
      </c>
      <c r="C568" s="671" t="s">
        <v>7630</v>
      </c>
      <c r="D568" s="672" t="s">
        <v>7824</v>
      </c>
      <c r="E568" s="738" t="s">
        <v>7797</v>
      </c>
      <c r="F568" s="666">
        <v>17894687</v>
      </c>
      <c r="G568" s="672" t="s">
        <v>7928</v>
      </c>
      <c r="H568" s="672">
        <v>0</v>
      </c>
      <c r="I568" s="672" t="s">
        <v>7192</v>
      </c>
      <c r="J568" s="672"/>
      <c r="K568" s="670">
        <v>12</v>
      </c>
      <c r="L568" s="666"/>
      <c r="M568" s="753" t="s">
        <v>7826</v>
      </c>
      <c r="N568" s="666"/>
      <c r="O568" s="670">
        <v>6</v>
      </c>
      <c r="P568" s="775" t="s">
        <v>7858</v>
      </c>
      <c r="Q568" s="670">
        <v>12</v>
      </c>
      <c r="R568" s="670">
        <v>12</v>
      </c>
    </row>
    <row r="569" spans="1:18" s="499" customFormat="1" ht="12.75" x14ac:dyDescent="0.2">
      <c r="A569" s="667" t="s">
        <v>7629</v>
      </c>
      <c r="B569" s="670" t="s">
        <v>6922</v>
      </c>
      <c r="C569" s="671" t="s">
        <v>7630</v>
      </c>
      <c r="D569" s="672" t="s">
        <v>7929</v>
      </c>
      <c r="E569" s="738" t="s">
        <v>7797</v>
      </c>
      <c r="F569" s="666">
        <v>18094908</v>
      </c>
      <c r="G569" s="672" t="s">
        <v>7930</v>
      </c>
      <c r="H569" s="672">
        <v>0</v>
      </c>
      <c r="I569" s="672" t="s">
        <v>7192</v>
      </c>
      <c r="J569" s="672"/>
      <c r="K569" s="670">
        <v>12</v>
      </c>
      <c r="L569" s="666"/>
      <c r="M569" s="753" t="s">
        <v>7826</v>
      </c>
      <c r="N569" s="666"/>
      <c r="O569" s="670">
        <v>6</v>
      </c>
      <c r="P569" s="775" t="s">
        <v>7827</v>
      </c>
      <c r="Q569" s="670">
        <v>12</v>
      </c>
      <c r="R569" s="670">
        <v>12</v>
      </c>
    </row>
    <row r="570" spans="1:18" s="499" customFormat="1" ht="12.75" x14ac:dyDescent="0.2">
      <c r="A570" s="667" t="s">
        <v>7629</v>
      </c>
      <c r="B570" s="670" t="s">
        <v>6922</v>
      </c>
      <c r="C570" s="671" t="s">
        <v>7630</v>
      </c>
      <c r="D570" s="672" t="s">
        <v>7931</v>
      </c>
      <c r="E570" s="738" t="s">
        <v>7797</v>
      </c>
      <c r="F570" s="666">
        <v>17870100</v>
      </c>
      <c r="G570" s="672" t="s">
        <v>7932</v>
      </c>
      <c r="H570" s="672">
        <v>0</v>
      </c>
      <c r="I570" s="672" t="s">
        <v>7192</v>
      </c>
      <c r="J570" s="672"/>
      <c r="K570" s="670">
        <v>12</v>
      </c>
      <c r="L570" s="666"/>
      <c r="M570" s="753" t="s">
        <v>7826</v>
      </c>
      <c r="N570" s="666"/>
      <c r="O570" s="670">
        <v>6</v>
      </c>
      <c r="P570" s="775" t="s">
        <v>7844</v>
      </c>
      <c r="Q570" s="670">
        <v>12</v>
      </c>
      <c r="R570" s="670">
        <v>12</v>
      </c>
    </row>
    <row r="571" spans="1:18" s="499" customFormat="1" ht="12.75" x14ac:dyDescent="0.2">
      <c r="A571" s="667" t="s">
        <v>7629</v>
      </c>
      <c r="B571" s="670" t="s">
        <v>6922</v>
      </c>
      <c r="C571" s="671" t="s">
        <v>7630</v>
      </c>
      <c r="D571" s="672" t="s">
        <v>7824</v>
      </c>
      <c r="E571" s="738" t="s">
        <v>7933</v>
      </c>
      <c r="F571" s="666">
        <v>17940495</v>
      </c>
      <c r="G571" s="672" t="s">
        <v>7934</v>
      </c>
      <c r="H571" s="672">
        <v>0</v>
      </c>
      <c r="I571" s="672" t="s">
        <v>7192</v>
      </c>
      <c r="J571" s="672"/>
      <c r="K571" s="670">
        <v>12</v>
      </c>
      <c r="L571" s="666"/>
      <c r="M571" s="753" t="s">
        <v>7935</v>
      </c>
      <c r="N571" s="666"/>
      <c r="O571" s="670">
        <v>6</v>
      </c>
      <c r="P571" s="775" t="s">
        <v>7936</v>
      </c>
      <c r="Q571" s="670">
        <v>12</v>
      </c>
      <c r="R571" s="670">
        <v>12</v>
      </c>
    </row>
    <row r="572" spans="1:18" s="499" customFormat="1" ht="12.75" x14ac:dyDescent="0.2">
      <c r="A572" s="667" t="s">
        <v>7629</v>
      </c>
      <c r="B572" s="670" t="s">
        <v>6922</v>
      </c>
      <c r="C572" s="671" t="s">
        <v>7630</v>
      </c>
      <c r="D572" s="672" t="s">
        <v>7792</v>
      </c>
      <c r="E572" s="738" t="s">
        <v>7797</v>
      </c>
      <c r="F572" s="666">
        <v>18123154</v>
      </c>
      <c r="G572" s="672" t="s">
        <v>7937</v>
      </c>
      <c r="H572" s="672">
        <v>0</v>
      </c>
      <c r="I572" s="672" t="s">
        <v>7192</v>
      </c>
      <c r="J572" s="672"/>
      <c r="K572" s="670">
        <v>12</v>
      </c>
      <c r="L572" s="666"/>
      <c r="M572" s="753" t="s">
        <v>7826</v>
      </c>
      <c r="N572" s="666"/>
      <c r="O572" s="670">
        <v>6</v>
      </c>
      <c r="P572" s="775" t="s">
        <v>7938</v>
      </c>
      <c r="Q572" s="670">
        <v>12</v>
      </c>
      <c r="R572" s="670">
        <v>12</v>
      </c>
    </row>
    <row r="573" spans="1:18" s="499" customFormat="1" ht="12.75" x14ac:dyDescent="0.2">
      <c r="A573" s="667" t="s">
        <v>7629</v>
      </c>
      <c r="B573" s="670" t="s">
        <v>6922</v>
      </c>
      <c r="C573" s="671" t="s">
        <v>7630</v>
      </c>
      <c r="D573" s="672" t="s">
        <v>7792</v>
      </c>
      <c r="E573" s="738" t="s">
        <v>7797</v>
      </c>
      <c r="F573" s="666">
        <v>18143343</v>
      </c>
      <c r="G573" s="672" t="s">
        <v>7939</v>
      </c>
      <c r="H573" s="672">
        <v>0</v>
      </c>
      <c r="I573" s="672" t="s">
        <v>7192</v>
      </c>
      <c r="J573" s="672"/>
      <c r="K573" s="670">
        <v>12</v>
      </c>
      <c r="L573" s="666"/>
      <c r="M573" s="753" t="s">
        <v>7826</v>
      </c>
      <c r="N573" s="666"/>
      <c r="O573" s="670">
        <v>6</v>
      </c>
      <c r="P573" s="775" t="s">
        <v>7940</v>
      </c>
      <c r="Q573" s="670">
        <v>12</v>
      </c>
      <c r="R573" s="670">
        <v>12</v>
      </c>
    </row>
    <row r="574" spans="1:18" s="549" customFormat="1" ht="12.75" x14ac:dyDescent="0.2">
      <c r="A574" s="667" t="s">
        <v>7629</v>
      </c>
      <c r="B574" s="670" t="s">
        <v>6922</v>
      </c>
      <c r="C574" s="671" t="s">
        <v>7630</v>
      </c>
      <c r="D574" s="672" t="s">
        <v>7941</v>
      </c>
      <c r="E574" s="738" t="s">
        <v>7933</v>
      </c>
      <c r="F574" s="666">
        <v>18177236</v>
      </c>
      <c r="G574" s="672" t="s">
        <v>7942</v>
      </c>
      <c r="H574" s="672">
        <v>0</v>
      </c>
      <c r="I574" s="672" t="s">
        <v>7192</v>
      </c>
      <c r="J574" s="672"/>
      <c r="K574" s="670">
        <v>12</v>
      </c>
      <c r="L574" s="666"/>
      <c r="M574" s="753" t="s">
        <v>7943</v>
      </c>
      <c r="N574" s="666"/>
      <c r="O574" s="670">
        <v>6</v>
      </c>
      <c r="P574" s="775" t="s">
        <v>7899</v>
      </c>
      <c r="Q574" s="670">
        <v>12</v>
      </c>
      <c r="R574" s="670">
        <v>12</v>
      </c>
    </row>
    <row r="575" spans="1:18" s="499" customFormat="1" ht="12.75" x14ac:dyDescent="0.2">
      <c r="A575" s="667" t="s">
        <v>7629</v>
      </c>
      <c r="B575" s="670" t="s">
        <v>6922</v>
      </c>
      <c r="C575" s="671" t="s">
        <v>7630</v>
      </c>
      <c r="D575" s="672" t="s">
        <v>7864</v>
      </c>
      <c r="E575" s="738" t="s">
        <v>7860</v>
      </c>
      <c r="F575" s="666">
        <v>41299242</v>
      </c>
      <c r="G575" s="672" t="s">
        <v>7944</v>
      </c>
      <c r="H575" s="672">
        <v>0</v>
      </c>
      <c r="I575" s="672" t="s">
        <v>7192</v>
      </c>
      <c r="J575" s="672"/>
      <c r="K575" s="670">
        <v>12</v>
      </c>
      <c r="L575" s="666"/>
      <c r="M575" s="753" t="s">
        <v>7862</v>
      </c>
      <c r="N575" s="666"/>
      <c r="O575" s="670">
        <v>6</v>
      </c>
      <c r="P575" s="775" t="s">
        <v>7945</v>
      </c>
      <c r="Q575" s="670">
        <v>12</v>
      </c>
      <c r="R575" s="670">
        <v>12</v>
      </c>
    </row>
    <row r="576" spans="1:18" s="499" customFormat="1" ht="12.75" x14ac:dyDescent="0.2">
      <c r="A576" s="667" t="s">
        <v>7629</v>
      </c>
      <c r="B576" s="670" t="s">
        <v>6922</v>
      </c>
      <c r="C576" s="671" t="s">
        <v>7630</v>
      </c>
      <c r="D576" s="672"/>
      <c r="E576" s="738" t="s">
        <v>7933</v>
      </c>
      <c r="F576" s="666">
        <v>41442254</v>
      </c>
      <c r="G576" s="672" t="s">
        <v>7946</v>
      </c>
      <c r="H576" s="672">
        <v>0</v>
      </c>
      <c r="I576" s="672" t="s">
        <v>7192</v>
      </c>
      <c r="J576" s="672"/>
      <c r="K576" s="670">
        <v>12</v>
      </c>
      <c r="L576" s="666"/>
      <c r="M576" s="753" t="s">
        <v>7947</v>
      </c>
      <c r="N576" s="666"/>
      <c r="O576" s="670">
        <v>6</v>
      </c>
      <c r="P576" s="775" t="s">
        <v>7899</v>
      </c>
      <c r="Q576" s="670">
        <v>12</v>
      </c>
      <c r="R576" s="670">
        <v>12</v>
      </c>
    </row>
    <row r="577" spans="1:26" s="499" customFormat="1" ht="12.75" x14ac:dyDescent="0.2">
      <c r="A577" s="667" t="s">
        <v>7629</v>
      </c>
      <c r="B577" s="670" t="s">
        <v>6922</v>
      </c>
      <c r="C577" s="671" t="s">
        <v>7630</v>
      </c>
      <c r="D577" s="672" t="s">
        <v>7834</v>
      </c>
      <c r="E577" s="738" t="s">
        <v>7835</v>
      </c>
      <c r="F577" s="666">
        <v>18143307</v>
      </c>
      <c r="G577" s="672" t="s">
        <v>7948</v>
      </c>
      <c r="H577" s="672"/>
      <c r="I577" s="672" t="s">
        <v>7192</v>
      </c>
      <c r="J577" s="672"/>
      <c r="K577" s="670">
        <v>12</v>
      </c>
      <c r="L577" s="666"/>
      <c r="M577" s="753" t="s">
        <v>7837</v>
      </c>
      <c r="N577" s="666"/>
      <c r="O577" s="670">
        <v>6</v>
      </c>
      <c r="P577" s="775" t="s">
        <v>7949</v>
      </c>
      <c r="Q577" s="670">
        <v>12</v>
      </c>
      <c r="R577" s="670">
        <v>12</v>
      </c>
    </row>
    <row r="578" spans="1:26" s="549" customFormat="1" ht="12.75" x14ac:dyDescent="0.2">
      <c r="A578" s="667" t="s">
        <v>7629</v>
      </c>
      <c r="B578" s="670" t="s">
        <v>6922</v>
      </c>
      <c r="C578" s="671" t="s">
        <v>7630</v>
      </c>
      <c r="D578" s="672" t="s">
        <v>7824</v>
      </c>
      <c r="E578" s="738" t="s">
        <v>7797</v>
      </c>
      <c r="F578" s="666">
        <v>18199964</v>
      </c>
      <c r="G578" s="672" t="s">
        <v>7950</v>
      </c>
      <c r="H578" s="672">
        <v>0</v>
      </c>
      <c r="I578" s="672" t="s">
        <v>7192</v>
      </c>
      <c r="J578" s="672"/>
      <c r="K578" s="670">
        <v>12</v>
      </c>
      <c r="L578" s="666"/>
      <c r="M578" s="753" t="s">
        <v>7826</v>
      </c>
      <c r="N578" s="666"/>
      <c r="O578" s="670">
        <v>6</v>
      </c>
      <c r="P578" s="775" t="s">
        <v>7858</v>
      </c>
      <c r="Q578" s="670">
        <v>12</v>
      </c>
      <c r="R578" s="670">
        <v>12</v>
      </c>
    </row>
    <row r="579" spans="1:26" s="499" customFormat="1" ht="12.75" x14ac:dyDescent="0.2">
      <c r="A579" s="667" t="s">
        <v>7629</v>
      </c>
      <c r="B579" s="670" t="s">
        <v>6922</v>
      </c>
      <c r="C579" s="671" t="s">
        <v>7630</v>
      </c>
      <c r="D579" s="672" t="s">
        <v>7951</v>
      </c>
      <c r="E579" s="738" t="s">
        <v>7845</v>
      </c>
      <c r="F579" s="666">
        <v>2769253</v>
      </c>
      <c r="G579" s="672" t="s">
        <v>7952</v>
      </c>
      <c r="H579" s="672">
        <v>0</v>
      </c>
      <c r="I579" s="672" t="s">
        <v>7192</v>
      </c>
      <c r="J579" s="672"/>
      <c r="K579" s="670">
        <v>12</v>
      </c>
      <c r="L579" s="666"/>
      <c r="M579" s="753" t="s">
        <v>7867</v>
      </c>
      <c r="N579" s="666"/>
      <c r="O579" s="670">
        <v>6</v>
      </c>
      <c r="P579" s="775" t="s">
        <v>7848</v>
      </c>
      <c r="Q579" s="670">
        <v>12</v>
      </c>
      <c r="R579" s="670">
        <v>12</v>
      </c>
    </row>
    <row r="580" spans="1:26" s="499" customFormat="1" ht="12.75" x14ac:dyDescent="0.2">
      <c r="A580" s="667" t="s">
        <v>7629</v>
      </c>
      <c r="B580" s="670" t="s">
        <v>6922</v>
      </c>
      <c r="C580" s="671" t="s">
        <v>7630</v>
      </c>
      <c r="D580" s="672" t="s">
        <v>7953</v>
      </c>
      <c r="E580" s="738" t="s">
        <v>7797</v>
      </c>
      <c r="F580" s="666">
        <v>1042731</v>
      </c>
      <c r="G580" s="672" t="s">
        <v>7954</v>
      </c>
      <c r="H580" s="672">
        <v>0</v>
      </c>
      <c r="I580" s="672" t="s">
        <v>7192</v>
      </c>
      <c r="J580" s="672"/>
      <c r="K580" s="670">
        <v>12</v>
      </c>
      <c r="L580" s="666"/>
      <c r="M580" s="753" t="s">
        <v>7826</v>
      </c>
      <c r="N580" s="666"/>
      <c r="O580" s="670">
        <v>6</v>
      </c>
      <c r="P580" s="775" t="s">
        <v>7858</v>
      </c>
      <c r="Q580" s="670">
        <v>12</v>
      </c>
      <c r="R580" s="670">
        <v>12</v>
      </c>
    </row>
    <row r="581" spans="1:26" s="499" customFormat="1" ht="12.75" x14ac:dyDescent="0.2">
      <c r="A581" s="667" t="s">
        <v>7629</v>
      </c>
      <c r="B581" s="670" t="s">
        <v>6922</v>
      </c>
      <c r="C581" s="671" t="s">
        <v>7630</v>
      </c>
      <c r="D581" s="672" t="s">
        <v>7955</v>
      </c>
      <c r="E581" s="738" t="s">
        <v>7956</v>
      </c>
      <c r="F581" s="666">
        <v>46451294</v>
      </c>
      <c r="G581" s="672" t="s">
        <v>7957</v>
      </c>
      <c r="H581" s="672">
        <v>0</v>
      </c>
      <c r="I581" s="672" t="s">
        <v>7192</v>
      </c>
      <c r="J581" s="672"/>
      <c r="K581" s="670">
        <v>12</v>
      </c>
      <c r="L581" s="666"/>
      <c r="M581" s="753" t="s">
        <v>7958</v>
      </c>
      <c r="N581" s="666"/>
      <c r="O581" s="670">
        <v>6</v>
      </c>
      <c r="P581" s="775" t="s">
        <v>7959</v>
      </c>
      <c r="Q581" s="670">
        <v>12</v>
      </c>
      <c r="R581" s="670">
        <v>12</v>
      </c>
    </row>
    <row r="582" spans="1:26" s="549" customFormat="1" ht="12.75" x14ac:dyDescent="0.2">
      <c r="A582" s="667" t="s">
        <v>7629</v>
      </c>
      <c r="B582" s="670" t="s">
        <v>6922</v>
      </c>
      <c r="C582" s="671" t="s">
        <v>7630</v>
      </c>
      <c r="D582" s="672"/>
      <c r="E582" s="738" t="s">
        <v>7960</v>
      </c>
      <c r="F582" s="666">
        <v>18121192</v>
      </c>
      <c r="G582" s="672" t="s">
        <v>7961</v>
      </c>
      <c r="H582" s="672">
        <v>0</v>
      </c>
      <c r="I582" s="672" t="s">
        <v>7192</v>
      </c>
      <c r="J582" s="672"/>
      <c r="K582" s="670">
        <v>12</v>
      </c>
      <c r="L582" s="666"/>
      <c r="M582" s="753" t="s">
        <v>7962</v>
      </c>
      <c r="N582" s="666"/>
      <c r="O582" s="670">
        <v>6</v>
      </c>
      <c r="P582" s="775" t="s">
        <v>7963</v>
      </c>
      <c r="Q582" s="670">
        <v>12</v>
      </c>
      <c r="R582" s="670">
        <v>12</v>
      </c>
    </row>
    <row r="583" spans="1:26" s="499" customFormat="1" ht="12.75" x14ac:dyDescent="0.2">
      <c r="A583" s="667" t="s">
        <v>7629</v>
      </c>
      <c r="B583" s="670" t="s">
        <v>6922</v>
      </c>
      <c r="C583" s="671" t="s">
        <v>7630</v>
      </c>
      <c r="D583" s="672" t="s">
        <v>7964</v>
      </c>
      <c r="E583" s="738" t="s">
        <v>7965</v>
      </c>
      <c r="F583" s="666">
        <v>41080220</v>
      </c>
      <c r="G583" s="672" t="s">
        <v>7966</v>
      </c>
      <c r="H583" s="672">
        <v>0</v>
      </c>
      <c r="I583" s="672" t="s">
        <v>7192</v>
      </c>
      <c r="J583" s="672"/>
      <c r="K583" s="670">
        <v>12</v>
      </c>
      <c r="L583" s="666"/>
      <c r="M583" s="753" t="s">
        <v>7967</v>
      </c>
      <c r="N583" s="666"/>
      <c r="O583" s="670">
        <v>6</v>
      </c>
      <c r="P583" s="775" t="s">
        <v>7968</v>
      </c>
      <c r="Q583" s="670">
        <v>12</v>
      </c>
      <c r="R583" s="670">
        <v>12</v>
      </c>
    </row>
    <row r="584" spans="1:26" s="499" customFormat="1" ht="12.75" x14ac:dyDescent="0.2">
      <c r="A584" s="667" t="s">
        <v>7629</v>
      </c>
      <c r="B584" s="670" t="s">
        <v>6922</v>
      </c>
      <c r="C584" s="671" t="s">
        <v>7630</v>
      </c>
      <c r="D584" s="672" t="s">
        <v>7969</v>
      </c>
      <c r="E584" s="738" t="s">
        <v>7956</v>
      </c>
      <c r="F584" s="666">
        <v>18206976</v>
      </c>
      <c r="G584" s="672" t="s">
        <v>7970</v>
      </c>
      <c r="H584" s="672"/>
      <c r="I584" s="672" t="s">
        <v>7192</v>
      </c>
      <c r="J584" s="672"/>
      <c r="K584" s="670">
        <v>12</v>
      </c>
      <c r="L584" s="666"/>
      <c r="M584" s="753" t="s">
        <v>7958</v>
      </c>
      <c r="N584" s="666"/>
      <c r="O584" s="670">
        <v>6</v>
      </c>
      <c r="P584" s="775" t="s">
        <v>7971</v>
      </c>
      <c r="Q584" s="670">
        <v>12</v>
      </c>
      <c r="R584" s="670">
        <v>12</v>
      </c>
    </row>
    <row r="585" spans="1:26" s="499" customFormat="1" ht="12.75" x14ac:dyDescent="0.2">
      <c r="A585" s="667" t="s">
        <v>7629</v>
      </c>
      <c r="B585" s="670" t="s">
        <v>6922</v>
      </c>
      <c r="C585" s="671" t="s">
        <v>7630</v>
      </c>
      <c r="D585" s="672" t="s">
        <v>7964</v>
      </c>
      <c r="E585" s="738" t="s">
        <v>7956</v>
      </c>
      <c r="F585" s="666">
        <v>80352261</v>
      </c>
      <c r="G585" s="672" t="s">
        <v>7972</v>
      </c>
      <c r="H585" s="672">
        <v>0</v>
      </c>
      <c r="I585" s="672" t="s">
        <v>7192</v>
      </c>
      <c r="J585" s="672"/>
      <c r="K585" s="670">
        <v>12</v>
      </c>
      <c r="L585" s="666"/>
      <c r="M585" s="753" t="s">
        <v>7958</v>
      </c>
      <c r="N585" s="666"/>
      <c r="O585" s="670">
        <v>6</v>
      </c>
      <c r="P585" s="775" t="s">
        <v>7973</v>
      </c>
      <c r="Q585" s="670">
        <v>12</v>
      </c>
      <c r="R585" s="670">
        <v>12</v>
      </c>
    </row>
    <row r="586" spans="1:26" s="499" customFormat="1" ht="12.75" x14ac:dyDescent="0.2">
      <c r="A586" s="667" t="s">
        <v>7629</v>
      </c>
      <c r="B586" s="670" t="s">
        <v>6922</v>
      </c>
      <c r="C586" s="671" t="s">
        <v>7630</v>
      </c>
      <c r="D586" s="672" t="s">
        <v>7955</v>
      </c>
      <c r="E586" s="738" t="s">
        <v>7956</v>
      </c>
      <c r="F586" s="666">
        <v>44835268</v>
      </c>
      <c r="G586" s="672" t="s">
        <v>7974</v>
      </c>
      <c r="H586" s="672">
        <v>0</v>
      </c>
      <c r="I586" s="672" t="s">
        <v>7192</v>
      </c>
      <c r="J586" s="672"/>
      <c r="K586" s="670">
        <v>12</v>
      </c>
      <c r="L586" s="666"/>
      <c r="M586" s="753" t="s">
        <v>7958</v>
      </c>
      <c r="N586" s="666"/>
      <c r="O586" s="670">
        <v>6</v>
      </c>
      <c r="P586" s="775" t="s">
        <v>7975</v>
      </c>
      <c r="Q586" s="670">
        <v>12</v>
      </c>
      <c r="R586" s="670">
        <v>12</v>
      </c>
    </row>
    <row r="587" spans="1:26" s="499" customFormat="1" ht="12.75" x14ac:dyDescent="0.2">
      <c r="A587" s="667" t="s">
        <v>7629</v>
      </c>
      <c r="B587" s="670" t="s">
        <v>6922</v>
      </c>
      <c r="C587" s="671" t="s">
        <v>7630</v>
      </c>
      <c r="D587" s="672" t="s">
        <v>7976</v>
      </c>
      <c r="E587" s="738" t="s">
        <v>7977</v>
      </c>
      <c r="F587" s="666">
        <v>18148370</v>
      </c>
      <c r="G587" s="672" t="s">
        <v>7978</v>
      </c>
      <c r="H587" s="672">
        <v>0</v>
      </c>
      <c r="I587" s="672" t="s">
        <v>7192</v>
      </c>
      <c r="J587" s="672"/>
      <c r="K587" s="670">
        <v>12</v>
      </c>
      <c r="L587" s="666"/>
      <c r="M587" s="753" t="s">
        <v>7979</v>
      </c>
      <c r="N587" s="666"/>
      <c r="O587" s="670">
        <v>6</v>
      </c>
      <c r="P587" s="775" t="s">
        <v>7980</v>
      </c>
      <c r="Q587" s="670">
        <v>12</v>
      </c>
      <c r="R587" s="670">
        <v>12</v>
      </c>
      <c r="T587" s="595"/>
      <c r="U587" s="595"/>
      <c r="V587" s="595"/>
      <c r="W587" s="595"/>
      <c r="X587" s="595"/>
      <c r="Y587" s="595"/>
      <c r="Z587" s="595"/>
    </row>
    <row r="588" spans="1:26" s="499" customFormat="1" ht="12.75" x14ac:dyDescent="0.2">
      <c r="A588" s="667" t="s">
        <v>7629</v>
      </c>
      <c r="B588" s="670" t="s">
        <v>6922</v>
      </c>
      <c r="C588" s="671" t="s">
        <v>7630</v>
      </c>
      <c r="D588" s="672" t="s">
        <v>7964</v>
      </c>
      <c r="E588" s="738" t="s">
        <v>7965</v>
      </c>
      <c r="F588" s="666">
        <v>18131605</v>
      </c>
      <c r="G588" s="672" t="s">
        <v>7981</v>
      </c>
      <c r="H588" s="672">
        <v>0</v>
      </c>
      <c r="I588" s="672" t="s">
        <v>7192</v>
      </c>
      <c r="J588" s="672"/>
      <c r="K588" s="670">
        <v>12</v>
      </c>
      <c r="L588" s="666"/>
      <c r="M588" s="753" t="s">
        <v>7967</v>
      </c>
      <c r="N588" s="666"/>
      <c r="O588" s="670">
        <v>6</v>
      </c>
      <c r="P588" s="775" t="s">
        <v>7982</v>
      </c>
      <c r="Q588" s="670">
        <v>12</v>
      </c>
      <c r="R588" s="670">
        <v>12</v>
      </c>
      <c r="T588" s="595"/>
      <c r="U588" s="595"/>
      <c r="V588" s="595"/>
      <c r="W588" s="595"/>
      <c r="X588" s="595"/>
      <c r="Y588" s="595"/>
      <c r="Z588" s="595"/>
    </row>
    <row r="589" spans="1:26" s="499" customFormat="1" ht="12.75" x14ac:dyDescent="0.2">
      <c r="A589" s="667" t="s">
        <v>7629</v>
      </c>
      <c r="B589" s="670" t="s">
        <v>6922</v>
      </c>
      <c r="C589" s="671" t="s">
        <v>7630</v>
      </c>
      <c r="D589" s="672" t="s">
        <v>7983</v>
      </c>
      <c r="E589" s="738" t="s">
        <v>7965</v>
      </c>
      <c r="F589" s="666">
        <v>18169250</v>
      </c>
      <c r="G589" s="672" t="s">
        <v>7984</v>
      </c>
      <c r="H589" s="672">
        <v>0</v>
      </c>
      <c r="I589" s="672" t="s">
        <v>7192</v>
      </c>
      <c r="J589" s="672"/>
      <c r="K589" s="670">
        <v>12</v>
      </c>
      <c r="L589" s="666"/>
      <c r="M589" s="753" t="s">
        <v>7985</v>
      </c>
      <c r="N589" s="666"/>
      <c r="O589" s="670">
        <v>6</v>
      </c>
      <c r="P589" s="775" t="s">
        <v>7986</v>
      </c>
      <c r="Q589" s="670">
        <v>12</v>
      </c>
      <c r="R589" s="670">
        <v>12</v>
      </c>
      <c r="T589" s="595"/>
      <c r="U589" s="595"/>
      <c r="V589" s="595"/>
      <c r="W589" s="595"/>
      <c r="X589" s="595"/>
      <c r="Y589" s="595"/>
      <c r="Z589" s="595"/>
    </row>
    <row r="590" spans="1:26" s="499" customFormat="1" ht="12.75" x14ac:dyDescent="0.2">
      <c r="A590" s="667" t="s">
        <v>7629</v>
      </c>
      <c r="B590" s="670" t="s">
        <v>6922</v>
      </c>
      <c r="C590" s="671" t="s">
        <v>7630</v>
      </c>
      <c r="D590" s="672" t="s">
        <v>7987</v>
      </c>
      <c r="E590" s="738" t="s">
        <v>7965</v>
      </c>
      <c r="F590" s="666">
        <v>19236650</v>
      </c>
      <c r="G590" s="672" t="s">
        <v>7988</v>
      </c>
      <c r="H590" s="672">
        <v>0</v>
      </c>
      <c r="I590" s="672" t="s">
        <v>7192</v>
      </c>
      <c r="J590" s="672"/>
      <c r="K590" s="670">
        <v>12</v>
      </c>
      <c r="L590" s="666"/>
      <c r="M590" s="753" t="s">
        <v>7967</v>
      </c>
      <c r="N590" s="666"/>
      <c r="O590" s="670">
        <v>6</v>
      </c>
      <c r="P590" s="775" t="s">
        <v>7982</v>
      </c>
      <c r="Q590" s="670">
        <v>12</v>
      </c>
      <c r="R590" s="670">
        <v>12</v>
      </c>
      <c r="T590" s="595"/>
      <c r="U590" s="595"/>
      <c r="V590" s="595"/>
      <c r="W590" s="595"/>
      <c r="X590" s="595"/>
      <c r="Y590" s="595"/>
      <c r="Z590" s="595"/>
    </row>
    <row r="591" spans="1:26" s="499" customFormat="1" ht="12.75" x14ac:dyDescent="0.2">
      <c r="A591" s="667" t="s">
        <v>7629</v>
      </c>
      <c r="B591" s="670" t="s">
        <v>6922</v>
      </c>
      <c r="C591" s="671" t="s">
        <v>7630</v>
      </c>
      <c r="D591" s="672" t="s">
        <v>7969</v>
      </c>
      <c r="E591" s="738" t="s">
        <v>7989</v>
      </c>
      <c r="F591" s="666">
        <v>27141252</v>
      </c>
      <c r="G591" s="672" t="s">
        <v>7990</v>
      </c>
      <c r="H591" s="672">
        <v>0</v>
      </c>
      <c r="I591" s="672" t="s">
        <v>7192</v>
      </c>
      <c r="J591" s="672"/>
      <c r="K591" s="670">
        <v>12</v>
      </c>
      <c r="L591" s="666"/>
      <c r="M591" s="753" t="s">
        <v>7991</v>
      </c>
      <c r="N591" s="666"/>
      <c r="O591" s="670">
        <v>6</v>
      </c>
      <c r="P591" s="775" t="s">
        <v>7992</v>
      </c>
      <c r="Q591" s="670">
        <v>12</v>
      </c>
      <c r="R591" s="670">
        <v>12</v>
      </c>
      <c r="T591" s="595"/>
      <c r="U591" s="595"/>
      <c r="V591" s="595"/>
      <c r="W591" s="595"/>
      <c r="X591" s="595"/>
      <c r="Y591" s="595"/>
      <c r="Z591" s="595"/>
    </row>
    <row r="592" spans="1:26" s="499" customFormat="1" ht="12.75" x14ac:dyDescent="0.2">
      <c r="A592" s="667" t="s">
        <v>7629</v>
      </c>
      <c r="B592" s="670" t="s">
        <v>6922</v>
      </c>
      <c r="C592" s="671" t="s">
        <v>7630</v>
      </c>
      <c r="D592" s="672" t="s">
        <v>7969</v>
      </c>
      <c r="E592" s="738" t="s">
        <v>7956</v>
      </c>
      <c r="F592" s="666">
        <v>26954273</v>
      </c>
      <c r="G592" s="672" t="s">
        <v>7993</v>
      </c>
      <c r="H592" s="672">
        <v>0</v>
      </c>
      <c r="I592" s="672" t="s">
        <v>7192</v>
      </c>
      <c r="J592" s="672"/>
      <c r="K592" s="670">
        <v>12</v>
      </c>
      <c r="L592" s="666"/>
      <c r="M592" s="753" t="s">
        <v>7958</v>
      </c>
      <c r="N592" s="666"/>
      <c r="O592" s="670">
        <v>6</v>
      </c>
      <c r="P592" s="775" t="s">
        <v>7973</v>
      </c>
      <c r="Q592" s="670">
        <v>12</v>
      </c>
      <c r="R592" s="670">
        <v>12</v>
      </c>
      <c r="T592" s="595"/>
      <c r="U592" s="595"/>
      <c r="V592" s="595"/>
      <c r="W592" s="595"/>
      <c r="X592" s="595"/>
      <c r="Y592" s="595"/>
      <c r="Z592" s="595"/>
    </row>
    <row r="593" spans="1:26" s="499" customFormat="1" ht="12.75" x14ac:dyDescent="0.2">
      <c r="A593" s="667" t="s">
        <v>7629</v>
      </c>
      <c r="B593" s="670" t="s">
        <v>6922</v>
      </c>
      <c r="C593" s="671" t="s">
        <v>7630</v>
      </c>
      <c r="D593" s="672" t="s">
        <v>7964</v>
      </c>
      <c r="E593" s="738" t="s">
        <v>7994</v>
      </c>
      <c r="F593" s="666">
        <v>19253855</v>
      </c>
      <c r="G593" s="672" t="s">
        <v>7995</v>
      </c>
      <c r="H593" s="672"/>
      <c r="I593" s="672" t="s">
        <v>7192</v>
      </c>
      <c r="J593" s="672"/>
      <c r="K593" s="670">
        <v>12</v>
      </c>
      <c r="L593" s="666"/>
      <c r="M593" s="753" t="s">
        <v>7996</v>
      </c>
      <c r="N593" s="666"/>
      <c r="O593" s="670">
        <v>6</v>
      </c>
      <c r="P593" s="775" t="s">
        <v>7997</v>
      </c>
      <c r="Q593" s="670">
        <v>12</v>
      </c>
      <c r="R593" s="670">
        <v>12</v>
      </c>
      <c r="T593" s="595"/>
      <c r="U593" s="595"/>
      <c r="V593" s="595"/>
      <c r="W593" s="595"/>
      <c r="X593" s="595"/>
      <c r="Y593" s="595"/>
      <c r="Z593" s="595"/>
    </row>
    <row r="594" spans="1:26" s="499" customFormat="1" ht="12.75" x14ac:dyDescent="0.2">
      <c r="A594" s="667" t="s">
        <v>7629</v>
      </c>
      <c r="B594" s="670" t="s">
        <v>6922</v>
      </c>
      <c r="C594" s="671" t="s">
        <v>7630</v>
      </c>
      <c r="D594" s="672" t="s">
        <v>7964</v>
      </c>
      <c r="E594" s="738" t="s">
        <v>7965</v>
      </c>
      <c r="F594" s="666">
        <v>18103595</v>
      </c>
      <c r="G594" s="672" t="s">
        <v>7998</v>
      </c>
      <c r="H594" s="672">
        <v>0</v>
      </c>
      <c r="I594" s="672" t="s">
        <v>7192</v>
      </c>
      <c r="J594" s="672"/>
      <c r="K594" s="670">
        <v>12</v>
      </c>
      <c r="L594" s="666"/>
      <c r="M594" s="753" t="s">
        <v>7967</v>
      </c>
      <c r="N594" s="666"/>
      <c r="O594" s="670">
        <v>6</v>
      </c>
      <c r="P594" s="775" t="s">
        <v>7982</v>
      </c>
      <c r="Q594" s="670">
        <v>12</v>
      </c>
      <c r="R594" s="670">
        <v>12</v>
      </c>
      <c r="T594" s="595"/>
      <c r="U594" s="595"/>
      <c r="V594" s="595"/>
      <c r="W594" s="595"/>
      <c r="X594" s="595"/>
      <c r="Y594" s="595"/>
      <c r="Z594" s="595"/>
    </row>
    <row r="595" spans="1:26" s="499" customFormat="1" ht="12.75" x14ac:dyDescent="0.2">
      <c r="A595" s="667" t="s">
        <v>7629</v>
      </c>
      <c r="B595" s="670" t="s">
        <v>6922</v>
      </c>
      <c r="C595" s="671" t="s">
        <v>7630</v>
      </c>
      <c r="D595" s="672" t="s">
        <v>7987</v>
      </c>
      <c r="E595" s="738" t="s">
        <v>7999</v>
      </c>
      <c r="F595" s="666">
        <v>17994382</v>
      </c>
      <c r="G595" s="672" t="s">
        <v>8000</v>
      </c>
      <c r="H595" s="672">
        <v>0</v>
      </c>
      <c r="I595" s="672" t="s">
        <v>7192</v>
      </c>
      <c r="J595" s="672"/>
      <c r="K595" s="670">
        <v>12</v>
      </c>
      <c r="L595" s="666"/>
      <c r="M595" s="753" t="s">
        <v>8001</v>
      </c>
      <c r="N595" s="666"/>
      <c r="O595" s="670">
        <v>6</v>
      </c>
      <c r="P595" s="775" t="s">
        <v>8002</v>
      </c>
      <c r="Q595" s="670">
        <v>12</v>
      </c>
      <c r="R595" s="670">
        <v>12</v>
      </c>
      <c r="T595" s="595"/>
      <c r="U595" s="595"/>
      <c r="V595" s="595"/>
      <c r="W595" s="595"/>
      <c r="X595" s="595"/>
      <c r="Y595" s="595"/>
      <c r="Z595" s="595"/>
    </row>
    <row r="596" spans="1:26" s="499" customFormat="1" ht="12.75" x14ac:dyDescent="0.2">
      <c r="A596" s="667" t="s">
        <v>7629</v>
      </c>
      <c r="B596" s="670" t="s">
        <v>6922</v>
      </c>
      <c r="C596" s="671" t="s">
        <v>7630</v>
      </c>
      <c r="D596" s="672" t="s">
        <v>8003</v>
      </c>
      <c r="E596" s="738" t="s">
        <v>7960</v>
      </c>
      <c r="F596" s="666">
        <v>44007167</v>
      </c>
      <c r="G596" s="672" t="s">
        <v>8004</v>
      </c>
      <c r="H596" s="672">
        <v>0</v>
      </c>
      <c r="I596" s="672" t="s">
        <v>7192</v>
      </c>
      <c r="J596" s="672"/>
      <c r="K596" s="670">
        <v>12</v>
      </c>
      <c r="L596" s="666"/>
      <c r="M596" s="753" t="s">
        <v>8005</v>
      </c>
      <c r="N596" s="666"/>
      <c r="O596" s="670">
        <v>6</v>
      </c>
      <c r="P596" s="775" t="s">
        <v>8006</v>
      </c>
      <c r="Q596" s="670">
        <v>12</v>
      </c>
      <c r="R596" s="670">
        <v>12</v>
      </c>
      <c r="T596" s="595"/>
      <c r="U596" s="595"/>
      <c r="V596" s="595"/>
      <c r="W596" s="595"/>
      <c r="X596" s="595"/>
      <c r="Y596" s="595"/>
      <c r="Z596" s="595"/>
    </row>
    <row r="597" spans="1:26" s="499" customFormat="1" ht="12.75" x14ac:dyDescent="0.2">
      <c r="A597" s="667" t="s">
        <v>7629</v>
      </c>
      <c r="B597" s="670" t="s">
        <v>6922</v>
      </c>
      <c r="C597" s="671" t="s">
        <v>7630</v>
      </c>
      <c r="D597" s="672" t="s">
        <v>8007</v>
      </c>
      <c r="E597" s="738" t="s">
        <v>8008</v>
      </c>
      <c r="F597" s="666">
        <v>18017987</v>
      </c>
      <c r="G597" s="672" t="s">
        <v>8009</v>
      </c>
      <c r="H597" s="672">
        <v>0</v>
      </c>
      <c r="I597" s="672" t="s">
        <v>7192</v>
      </c>
      <c r="J597" s="672"/>
      <c r="K597" s="670">
        <v>12</v>
      </c>
      <c r="L597" s="666"/>
      <c r="M597" s="753" t="s">
        <v>8010</v>
      </c>
      <c r="N597" s="666"/>
      <c r="O597" s="670">
        <v>6</v>
      </c>
      <c r="P597" s="775" t="s">
        <v>8011</v>
      </c>
      <c r="Q597" s="670">
        <v>12</v>
      </c>
      <c r="R597" s="670">
        <v>12</v>
      </c>
      <c r="T597" s="595"/>
      <c r="U597" s="595"/>
      <c r="V597" s="595"/>
      <c r="W597" s="595"/>
      <c r="X597" s="595"/>
      <c r="Y597" s="595"/>
      <c r="Z597" s="595"/>
    </row>
    <row r="598" spans="1:26" s="499" customFormat="1" ht="12.75" x14ac:dyDescent="0.2">
      <c r="A598" s="667" t="s">
        <v>7629</v>
      </c>
      <c r="B598" s="670" t="s">
        <v>6922</v>
      </c>
      <c r="C598" s="671" t="s">
        <v>7630</v>
      </c>
      <c r="D598" s="672" t="s">
        <v>8012</v>
      </c>
      <c r="E598" s="738" t="s">
        <v>8013</v>
      </c>
      <c r="F598" s="666">
        <v>17926515</v>
      </c>
      <c r="G598" s="672" t="s">
        <v>8014</v>
      </c>
      <c r="H598" s="672">
        <v>0</v>
      </c>
      <c r="I598" s="672" t="s">
        <v>7192</v>
      </c>
      <c r="J598" s="672"/>
      <c r="K598" s="670">
        <v>12</v>
      </c>
      <c r="L598" s="666"/>
      <c r="M598" s="753" t="s">
        <v>8015</v>
      </c>
      <c r="N598" s="666"/>
      <c r="O598" s="670">
        <v>6</v>
      </c>
      <c r="P598" s="775" t="s">
        <v>8016</v>
      </c>
      <c r="Q598" s="670">
        <v>12</v>
      </c>
      <c r="R598" s="670">
        <v>12</v>
      </c>
      <c r="T598" s="595"/>
      <c r="U598" s="595"/>
      <c r="V598" s="595"/>
      <c r="W598" s="595"/>
      <c r="X598" s="595"/>
      <c r="Y598" s="595"/>
      <c r="Z598" s="595"/>
    </row>
    <row r="599" spans="1:26" s="499" customFormat="1" ht="12.75" x14ac:dyDescent="0.2">
      <c r="A599" s="667" t="s">
        <v>7629</v>
      </c>
      <c r="B599" s="670" t="s">
        <v>6922</v>
      </c>
      <c r="C599" s="671" t="s">
        <v>7630</v>
      </c>
      <c r="D599" s="672" t="s">
        <v>8017</v>
      </c>
      <c r="E599" s="738" t="s">
        <v>8018</v>
      </c>
      <c r="F599" s="666">
        <v>18107480</v>
      </c>
      <c r="G599" s="672" t="s">
        <v>8019</v>
      </c>
      <c r="H599" s="672">
        <v>0</v>
      </c>
      <c r="I599" s="672" t="s">
        <v>7192</v>
      </c>
      <c r="J599" s="672"/>
      <c r="K599" s="670">
        <v>12</v>
      </c>
      <c r="L599" s="666"/>
      <c r="M599" s="753" t="s">
        <v>8020</v>
      </c>
      <c r="N599" s="666"/>
      <c r="O599" s="670">
        <v>6</v>
      </c>
      <c r="P599" s="775" t="s">
        <v>8021</v>
      </c>
      <c r="Q599" s="670">
        <v>12</v>
      </c>
      <c r="R599" s="670">
        <v>12</v>
      </c>
      <c r="T599" s="595"/>
      <c r="U599" s="595"/>
      <c r="V599" s="595"/>
      <c r="W599" s="595"/>
      <c r="X599" s="595"/>
      <c r="Y599" s="595"/>
      <c r="Z599" s="595"/>
    </row>
    <row r="600" spans="1:26" s="549" customFormat="1" ht="13.5" customHeight="1" x14ac:dyDescent="0.2">
      <c r="A600" s="667" t="s">
        <v>7629</v>
      </c>
      <c r="B600" s="670" t="s">
        <v>6922</v>
      </c>
      <c r="C600" s="671" t="s">
        <v>7630</v>
      </c>
      <c r="D600" s="672" t="s">
        <v>8012</v>
      </c>
      <c r="E600" s="738" t="s">
        <v>8018</v>
      </c>
      <c r="F600" s="666">
        <v>18846866</v>
      </c>
      <c r="G600" s="672" t="s">
        <v>8022</v>
      </c>
      <c r="H600" s="672"/>
      <c r="I600" s="672" t="s">
        <v>7192</v>
      </c>
      <c r="J600" s="672"/>
      <c r="K600" s="670">
        <v>12</v>
      </c>
      <c r="L600" s="666"/>
      <c r="M600" s="753" t="s">
        <v>8020</v>
      </c>
      <c r="N600" s="666"/>
      <c r="O600" s="670">
        <v>6</v>
      </c>
      <c r="P600" s="775" t="s">
        <v>8023</v>
      </c>
      <c r="Q600" s="670">
        <v>12</v>
      </c>
      <c r="R600" s="670">
        <v>12</v>
      </c>
      <c r="T600" s="595"/>
      <c r="U600" s="595"/>
      <c r="V600" s="595"/>
      <c r="W600" s="595"/>
      <c r="X600" s="595"/>
      <c r="Y600" s="595"/>
      <c r="Z600" s="595"/>
    </row>
    <row r="601" spans="1:26" s="549" customFormat="1" ht="15" customHeight="1" x14ac:dyDescent="0.2">
      <c r="A601" s="667" t="s">
        <v>7629</v>
      </c>
      <c r="B601" s="670" t="s">
        <v>6922</v>
      </c>
      <c r="C601" s="671" t="s">
        <v>7630</v>
      </c>
      <c r="D601" s="672" t="s">
        <v>8017</v>
      </c>
      <c r="E601" s="738" t="s">
        <v>7632</v>
      </c>
      <c r="F601" s="666">
        <v>18054852</v>
      </c>
      <c r="G601" s="672" t="s">
        <v>8024</v>
      </c>
      <c r="H601" s="672">
        <v>0</v>
      </c>
      <c r="I601" s="672" t="s">
        <v>7192</v>
      </c>
      <c r="J601" s="672"/>
      <c r="K601" s="670">
        <v>12</v>
      </c>
      <c r="L601" s="666"/>
      <c r="M601" s="753" t="s">
        <v>8025</v>
      </c>
      <c r="N601" s="666"/>
      <c r="O601" s="670">
        <v>6</v>
      </c>
      <c r="P601" s="775" t="s">
        <v>8026</v>
      </c>
      <c r="Q601" s="670">
        <v>12</v>
      </c>
      <c r="R601" s="670">
        <v>12</v>
      </c>
      <c r="T601" s="595"/>
      <c r="U601" s="595"/>
      <c r="V601" s="595"/>
      <c r="W601" s="595"/>
      <c r="X601" s="595"/>
      <c r="Y601" s="595"/>
      <c r="Z601" s="595"/>
    </row>
    <row r="602" spans="1:26" s="499" customFormat="1" ht="14.25" customHeight="1" x14ac:dyDescent="0.2">
      <c r="A602" s="667" t="s">
        <v>7629</v>
      </c>
      <c r="B602" s="670" t="s">
        <v>6922</v>
      </c>
      <c r="C602" s="671" t="s">
        <v>7630</v>
      </c>
      <c r="D602" s="672" t="s">
        <v>8017</v>
      </c>
      <c r="E602" s="738" t="s">
        <v>8018</v>
      </c>
      <c r="F602" s="666">
        <v>42246191</v>
      </c>
      <c r="G602" s="672" t="s">
        <v>8027</v>
      </c>
      <c r="H602" s="672">
        <v>0</v>
      </c>
      <c r="I602" s="672" t="s">
        <v>7192</v>
      </c>
      <c r="J602" s="672"/>
      <c r="K602" s="670">
        <v>12</v>
      </c>
      <c r="L602" s="666"/>
      <c r="M602" s="753" t="s">
        <v>8020</v>
      </c>
      <c r="N602" s="666"/>
      <c r="O602" s="670">
        <v>6</v>
      </c>
      <c r="P602" s="775" t="s">
        <v>8021</v>
      </c>
      <c r="Q602" s="670">
        <v>12</v>
      </c>
      <c r="R602" s="670">
        <v>12</v>
      </c>
      <c r="T602" s="595"/>
      <c r="U602" s="595"/>
      <c r="V602" s="595"/>
      <c r="W602" s="595"/>
      <c r="X602" s="595"/>
      <c r="Y602" s="595"/>
      <c r="Z602" s="595"/>
    </row>
    <row r="603" spans="1:26" s="499" customFormat="1" ht="12.75" x14ac:dyDescent="0.2">
      <c r="A603" s="667" t="s">
        <v>7629</v>
      </c>
      <c r="B603" s="670" t="s">
        <v>6922</v>
      </c>
      <c r="C603" s="671" t="s">
        <v>7630</v>
      </c>
      <c r="D603" s="672" t="s">
        <v>8017</v>
      </c>
      <c r="E603" s="738" t="s">
        <v>8018</v>
      </c>
      <c r="F603" s="666">
        <v>18154028</v>
      </c>
      <c r="G603" s="672" t="s">
        <v>8028</v>
      </c>
      <c r="H603" s="672">
        <v>0</v>
      </c>
      <c r="I603" s="672" t="s">
        <v>7192</v>
      </c>
      <c r="J603" s="672"/>
      <c r="K603" s="670">
        <v>12</v>
      </c>
      <c r="L603" s="666"/>
      <c r="M603" s="753" t="s">
        <v>8020</v>
      </c>
      <c r="N603" s="666"/>
      <c r="O603" s="670">
        <v>6</v>
      </c>
      <c r="P603" s="775" t="s">
        <v>8021</v>
      </c>
      <c r="Q603" s="670">
        <v>12</v>
      </c>
      <c r="R603" s="670">
        <v>12</v>
      </c>
      <c r="T603" s="595"/>
      <c r="U603" s="595"/>
      <c r="V603" s="595"/>
      <c r="W603" s="595"/>
      <c r="X603" s="595"/>
      <c r="Y603" s="595"/>
      <c r="Z603" s="595"/>
    </row>
    <row r="604" spans="1:26" s="499" customFormat="1" ht="12.75" x14ac:dyDescent="0.2">
      <c r="A604" s="667" t="s">
        <v>7629</v>
      </c>
      <c r="B604" s="670" t="s">
        <v>6922</v>
      </c>
      <c r="C604" s="671" t="s">
        <v>7630</v>
      </c>
      <c r="D604" s="672" t="s">
        <v>8012</v>
      </c>
      <c r="E604" s="738" t="s">
        <v>7813</v>
      </c>
      <c r="F604" s="666">
        <v>17978718</v>
      </c>
      <c r="G604" s="672" t="s">
        <v>8029</v>
      </c>
      <c r="H604" s="672">
        <v>0</v>
      </c>
      <c r="I604" s="672" t="s">
        <v>7192</v>
      </c>
      <c r="J604" s="672"/>
      <c r="K604" s="670">
        <v>12</v>
      </c>
      <c r="L604" s="666"/>
      <c r="M604" s="753" t="s">
        <v>7815</v>
      </c>
      <c r="N604" s="666"/>
      <c r="O604" s="670">
        <v>6</v>
      </c>
      <c r="P604" s="775" t="s">
        <v>8030</v>
      </c>
      <c r="Q604" s="670">
        <v>12</v>
      </c>
      <c r="R604" s="670">
        <v>12</v>
      </c>
      <c r="T604" s="595"/>
      <c r="U604" s="595"/>
      <c r="V604" s="595"/>
      <c r="W604" s="595"/>
      <c r="X604" s="595"/>
      <c r="Y604" s="595"/>
      <c r="Z604" s="595"/>
    </row>
    <row r="605" spans="1:26" s="499" customFormat="1" ht="12.75" x14ac:dyDescent="0.2">
      <c r="A605" s="667" t="s">
        <v>7629</v>
      </c>
      <c r="B605" s="670" t="s">
        <v>6922</v>
      </c>
      <c r="C605" s="671" t="s">
        <v>7630</v>
      </c>
      <c r="D605" s="672"/>
      <c r="E605" s="738" t="s">
        <v>7632</v>
      </c>
      <c r="F605" s="666">
        <v>94920</v>
      </c>
      <c r="G605" s="672" t="s">
        <v>8031</v>
      </c>
      <c r="H605" s="672">
        <v>0</v>
      </c>
      <c r="I605" s="672" t="s">
        <v>7192</v>
      </c>
      <c r="J605" s="672"/>
      <c r="K605" s="670">
        <v>12</v>
      </c>
      <c r="L605" s="666"/>
      <c r="M605" s="753" t="s">
        <v>8032</v>
      </c>
      <c r="N605" s="666"/>
      <c r="O605" s="670">
        <v>6</v>
      </c>
      <c r="P605" s="775" t="s">
        <v>8026</v>
      </c>
      <c r="Q605" s="670">
        <v>12</v>
      </c>
      <c r="R605" s="670">
        <v>12</v>
      </c>
      <c r="T605" s="595"/>
      <c r="U605" s="595"/>
      <c r="V605" s="595"/>
      <c r="W605" s="595"/>
      <c r="X605" s="595"/>
      <c r="Y605" s="595"/>
      <c r="Z605" s="595"/>
    </row>
    <row r="606" spans="1:26" s="499" customFormat="1" ht="12.75" x14ac:dyDescent="0.2">
      <c r="A606" s="667" t="s">
        <v>7629</v>
      </c>
      <c r="B606" s="670" t="s">
        <v>6922</v>
      </c>
      <c r="C606" s="671" t="s">
        <v>7630</v>
      </c>
      <c r="D606" s="672" t="s">
        <v>8017</v>
      </c>
      <c r="E606" s="738" t="s">
        <v>7632</v>
      </c>
      <c r="F606" s="666">
        <v>80391408</v>
      </c>
      <c r="G606" s="672" t="s">
        <v>8033</v>
      </c>
      <c r="H606" s="672">
        <v>0</v>
      </c>
      <c r="I606" s="672" t="s">
        <v>7192</v>
      </c>
      <c r="J606" s="672"/>
      <c r="K606" s="670">
        <v>12</v>
      </c>
      <c r="L606" s="666"/>
      <c r="M606" s="753" t="s">
        <v>7634</v>
      </c>
      <c r="N606" s="666"/>
      <c r="O606" s="670">
        <v>6</v>
      </c>
      <c r="P606" s="775" t="s">
        <v>8026</v>
      </c>
      <c r="Q606" s="670">
        <v>12</v>
      </c>
      <c r="R606" s="670">
        <v>12</v>
      </c>
      <c r="T606" s="595"/>
      <c r="U606" s="595"/>
      <c r="V606" s="595"/>
      <c r="W606" s="595"/>
      <c r="X606" s="595"/>
      <c r="Y606" s="595"/>
      <c r="Z606" s="595"/>
    </row>
    <row r="607" spans="1:26" s="499" customFormat="1" ht="12.75" x14ac:dyDescent="0.2">
      <c r="A607" s="667" t="s">
        <v>7629</v>
      </c>
      <c r="B607" s="670" t="s">
        <v>6922</v>
      </c>
      <c r="C607" s="671" t="s">
        <v>7630</v>
      </c>
      <c r="D607" s="672" t="s">
        <v>7964</v>
      </c>
      <c r="E607" s="738" t="s">
        <v>7632</v>
      </c>
      <c r="F607" s="666">
        <v>17858899</v>
      </c>
      <c r="G607" s="672" t="s">
        <v>8034</v>
      </c>
      <c r="H607" s="672">
        <v>0</v>
      </c>
      <c r="I607" s="672" t="s">
        <v>7192</v>
      </c>
      <c r="J607" s="672"/>
      <c r="K607" s="670">
        <v>12</v>
      </c>
      <c r="L607" s="666"/>
      <c r="M607" s="753" t="s">
        <v>7634</v>
      </c>
      <c r="N607" s="666"/>
      <c r="O607" s="670">
        <v>6</v>
      </c>
      <c r="P607" s="775" t="s">
        <v>8026</v>
      </c>
      <c r="Q607" s="670">
        <v>12</v>
      </c>
      <c r="R607" s="670">
        <v>12</v>
      </c>
      <c r="T607" s="595"/>
      <c r="U607" s="595"/>
      <c r="V607" s="595"/>
      <c r="W607" s="595"/>
      <c r="X607" s="595"/>
      <c r="Y607" s="595"/>
      <c r="Z607" s="595"/>
    </row>
    <row r="608" spans="1:26" s="499" customFormat="1" ht="12.75" x14ac:dyDescent="0.2">
      <c r="A608" s="667" t="s">
        <v>7629</v>
      </c>
      <c r="B608" s="670" t="s">
        <v>6922</v>
      </c>
      <c r="C608" s="671" t="s">
        <v>7630</v>
      </c>
      <c r="D608" s="672" t="s">
        <v>8035</v>
      </c>
      <c r="E608" s="738" t="s">
        <v>8036</v>
      </c>
      <c r="F608" s="666">
        <v>3315577</v>
      </c>
      <c r="G608" s="672" t="s">
        <v>8037</v>
      </c>
      <c r="H608" s="672"/>
      <c r="I608" s="672" t="s">
        <v>7192</v>
      </c>
      <c r="J608" s="672"/>
      <c r="K608" s="670">
        <v>12</v>
      </c>
      <c r="L608" s="666"/>
      <c r="M608" s="753" t="s">
        <v>8038</v>
      </c>
      <c r="N608" s="666"/>
      <c r="O608" s="670">
        <v>6</v>
      </c>
      <c r="P608" s="775" t="s">
        <v>8039</v>
      </c>
      <c r="Q608" s="670">
        <v>12</v>
      </c>
      <c r="R608" s="670">
        <v>12</v>
      </c>
      <c r="T608" s="595"/>
      <c r="U608" s="595"/>
      <c r="V608" s="595"/>
      <c r="W608" s="595"/>
      <c r="X608" s="595"/>
      <c r="Y608" s="595"/>
      <c r="Z608" s="595"/>
    </row>
    <row r="609" spans="1:26" s="499" customFormat="1" ht="12.75" x14ac:dyDescent="0.2">
      <c r="A609" s="667" t="s">
        <v>7629</v>
      </c>
      <c r="B609" s="670" t="s">
        <v>6922</v>
      </c>
      <c r="C609" s="671" t="s">
        <v>7630</v>
      </c>
      <c r="D609" s="672" t="s">
        <v>8040</v>
      </c>
      <c r="E609" s="738" t="s">
        <v>8041</v>
      </c>
      <c r="F609" s="666">
        <v>19229649</v>
      </c>
      <c r="G609" s="672" t="s">
        <v>8042</v>
      </c>
      <c r="H609" s="672">
        <v>0</v>
      </c>
      <c r="I609" s="672" t="s">
        <v>7192</v>
      </c>
      <c r="J609" s="672"/>
      <c r="K609" s="670">
        <v>12</v>
      </c>
      <c r="L609" s="666"/>
      <c r="M609" s="753" t="s">
        <v>8043</v>
      </c>
      <c r="N609" s="666"/>
      <c r="O609" s="670">
        <v>6</v>
      </c>
      <c r="P609" s="775" t="s">
        <v>8044</v>
      </c>
      <c r="Q609" s="670">
        <v>12</v>
      </c>
      <c r="R609" s="670">
        <v>12</v>
      </c>
      <c r="T609" s="595"/>
      <c r="U609" s="595"/>
      <c r="V609" s="595"/>
      <c r="W609" s="595"/>
      <c r="X609" s="595"/>
      <c r="Y609" s="595"/>
      <c r="Z609" s="595"/>
    </row>
    <row r="610" spans="1:26" s="499" customFormat="1" ht="12.75" x14ac:dyDescent="0.2">
      <c r="A610" s="667" t="s">
        <v>7629</v>
      </c>
      <c r="B610" s="670" t="s">
        <v>6922</v>
      </c>
      <c r="C610" s="671" t="s">
        <v>7630</v>
      </c>
      <c r="D610" s="672" t="s">
        <v>8040</v>
      </c>
      <c r="E610" s="738" t="s">
        <v>8045</v>
      </c>
      <c r="F610" s="666">
        <v>18200673</v>
      </c>
      <c r="G610" s="672" t="s">
        <v>8046</v>
      </c>
      <c r="H610" s="672">
        <v>0</v>
      </c>
      <c r="I610" s="672" t="s">
        <v>7192</v>
      </c>
      <c r="J610" s="672"/>
      <c r="K610" s="670">
        <v>12</v>
      </c>
      <c r="L610" s="666"/>
      <c r="M610" s="753" t="s">
        <v>8047</v>
      </c>
      <c r="N610" s="666"/>
      <c r="O610" s="670">
        <v>6</v>
      </c>
      <c r="P610" s="775" t="s">
        <v>8048</v>
      </c>
      <c r="Q610" s="670">
        <v>12</v>
      </c>
      <c r="R610" s="670">
        <v>12</v>
      </c>
      <c r="T610" s="595"/>
      <c r="U610" s="595"/>
      <c r="V610" s="595"/>
      <c r="W610" s="595"/>
      <c r="X610" s="595"/>
      <c r="Y610" s="595"/>
      <c r="Z610" s="595"/>
    </row>
    <row r="611" spans="1:26" s="499" customFormat="1" ht="12.75" x14ac:dyDescent="0.2">
      <c r="A611" s="667" t="s">
        <v>7629</v>
      </c>
      <c r="B611" s="670" t="s">
        <v>6922</v>
      </c>
      <c r="C611" s="671" t="s">
        <v>7630</v>
      </c>
      <c r="D611" s="672" t="s">
        <v>8049</v>
      </c>
      <c r="E611" s="738" t="s">
        <v>8045</v>
      </c>
      <c r="F611" s="666">
        <v>26950533</v>
      </c>
      <c r="G611" s="672" t="s">
        <v>8050</v>
      </c>
      <c r="H611" s="672">
        <v>0</v>
      </c>
      <c r="I611" s="672" t="s">
        <v>7192</v>
      </c>
      <c r="J611" s="672"/>
      <c r="K611" s="670">
        <v>12</v>
      </c>
      <c r="L611" s="666"/>
      <c r="M611" s="753" t="s">
        <v>8047</v>
      </c>
      <c r="N611" s="666"/>
      <c r="O611" s="670">
        <v>6</v>
      </c>
      <c r="P611" s="775" t="s">
        <v>8051</v>
      </c>
      <c r="Q611" s="670">
        <v>12</v>
      </c>
      <c r="R611" s="670">
        <v>12</v>
      </c>
      <c r="T611" s="595"/>
      <c r="U611" s="595"/>
      <c r="V611" s="595"/>
      <c r="W611" s="595"/>
      <c r="X611" s="595"/>
      <c r="Y611" s="595"/>
      <c r="Z611" s="595"/>
    </row>
    <row r="612" spans="1:26" s="499" customFormat="1" ht="12.75" x14ac:dyDescent="0.2">
      <c r="A612" s="667" t="s">
        <v>7629</v>
      </c>
      <c r="B612" s="670" t="s">
        <v>6922</v>
      </c>
      <c r="C612" s="671" t="s">
        <v>7630</v>
      </c>
      <c r="D612" s="672" t="s">
        <v>8040</v>
      </c>
      <c r="E612" s="738" t="s">
        <v>8052</v>
      </c>
      <c r="F612" s="666">
        <v>19238306</v>
      </c>
      <c r="G612" s="672" t="s">
        <v>8053</v>
      </c>
      <c r="H612" s="672">
        <v>0</v>
      </c>
      <c r="I612" s="672" t="s">
        <v>7192</v>
      </c>
      <c r="J612" s="672"/>
      <c r="K612" s="670">
        <v>12</v>
      </c>
      <c r="L612" s="666"/>
      <c r="M612" s="753" t="s">
        <v>8054</v>
      </c>
      <c r="N612" s="666"/>
      <c r="O612" s="670">
        <v>6</v>
      </c>
      <c r="P612" s="775" t="s">
        <v>8055</v>
      </c>
      <c r="Q612" s="670">
        <v>12</v>
      </c>
      <c r="R612" s="670">
        <v>12</v>
      </c>
      <c r="T612" s="595"/>
      <c r="U612" s="595"/>
      <c r="V612" s="595"/>
      <c r="W612" s="595"/>
      <c r="X612" s="595"/>
      <c r="Y612" s="595"/>
      <c r="Z612" s="595"/>
    </row>
    <row r="613" spans="1:26" s="499" customFormat="1" ht="12.75" x14ac:dyDescent="0.2">
      <c r="A613" s="667" t="s">
        <v>7629</v>
      </c>
      <c r="B613" s="670" t="s">
        <v>6922</v>
      </c>
      <c r="C613" s="671" t="s">
        <v>7630</v>
      </c>
      <c r="D613" s="672" t="s">
        <v>7645</v>
      </c>
      <c r="E613" s="738" t="s">
        <v>7637</v>
      </c>
      <c r="F613" s="666">
        <v>17977020</v>
      </c>
      <c r="G613" s="672" t="s">
        <v>8056</v>
      </c>
      <c r="H613" s="672">
        <v>0</v>
      </c>
      <c r="I613" s="672" t="s">
        <v>7192</v>
      </c>
      <c r="J613" s="672"/>
      <c r="K613" s="670">
        <v>12</v>
      </c>
      <c r="L613" s="666"/>
      <c r="M613" s="753" t="s">
        <v>8057</v>
      </c>
      <c r="N613" s="666"/>
      <c r="O613" s="670">
        <v>6</v>
      </c>
      <c r="P613" s="775" t="s">
        <v>8058</v>
      </c>
      <c r="Q613" s="670">
        <v>12</v>
      </c>
      <c r="R613" s="670">
        <v>12</v>
      </c>
      <c r="T613" s="595"/>
      <c r="U613" s="595"/>
      <c r="V613" s="595"/>
      <c r="W613" s="595"/>
      <c r="X613" s="595"/>
      <c r="Y613" s="595"/>
      <c r="Z613" s="595"/>
    </row>
    <row r="614" spans="1:26" s="499" customFormat="1" ht="12.75" x14ac:dyDescent="0.2">
      <c r="A614" s="667" t="s">
        <v>7629</v>
      </c>
      <c r="B614" s="670" t="s">
        <v>6922</v>
      </c>
      <c r="C614" s="671" t="s">
        <v>7630</v>
      </c>
      <c r="D614" s="672" t="s">
        <v>8049</v>
      </c>
      <c r="E614" s="738" t="s">
        <v>8059</v>
      </c>
      <c r="F614" s="666">
        <v>18083090</v>
      </c>
      <c r="G614" s="672" t="s">
        <v>8060</v>
      </c>
      <c r="H614" s="672">
        <v>0</v>
      </c>
      <c r="I614" s="672" t="s">
        <v>7192</v>
      </c>
      <c r="J614" s="672"/>
      <c r="K614" s="670">
        <v>12</v>
      </c>
      <c r="L614" s="666"/>
      <c r="M614" s="753" t="s">
        <v>8061</v>
      </c>
      <c r="N614" s="666"/>
      <c r="O614" s="670">
        <v>6</v>
      </c>
      <c r="P614" s="775" t="s">
        <v>8062</v>
      </c>
      <c r="Q614" s="670">
        <v>12</v>
      </c>
      <c r="R614" s="670">
        <v>12</v>
      </c>
      <c r="T614" s="595"/>
      <c r="U614" s="595"/>
      <c r="V614" s="595"/>
      <c r="W614" s="595"/>
      <c r="X614" s="595"/>
      <c r="Y614" s="595"/>
      <c r="Z614" s="595"/>
    </row>
    <row r="615" spans="1:26" s="499" customFormat="1" ht="12.75" x14ac:dyDescent="0.2">
      <c r="A615" s="667" t="s">
        <v>7629</v>
      </c>
      <c r="B615" s="670" t="s">
        <v>6922</v>
      </c>
      <c r="C615" s="671" t="s">
        <v>7630</v>
      </c>
      <c r="D615" s="672" t="s">
        <v>8063</v>
      </c>
      <c r="E615" s="738" t="s">
        <v>8045</v>
      </c>
      <c r="F615" s="666">
        <v>18213224</v>
      </c>
      <c r="G615" s="672" t="s">
        <v>8064</v>
      </c>
      <c r="H615" s="672"/>
      <c r="I615" s="672" t="s">
        <v>7192</v>
      </c>
      <c r="J615" s="672"/>
      <c r="K615" s="670">
        <v>12</v>
      </c>
      <c r="L615" s="666"/>
      <c r="M615" s="753" t="s">
        <v>8047</v>
      </c>
      <c r="N615" s="666"/>
      <c r="O615" s="670">
        <v>6</v>
      </c>
      <c r="P615" s="775" t="s">
        <v>8065</v>
      </c>
      <c r="Q615" s="670">
        <v>12</v>
      </c>
      <c r="R615" s="670">
        <v>12</v>
      </c>
      <c r="T615" s="595"/>
      <c r="U615" s="595"/>
      <c r="V615" s="595"/>
      <c r="W615" s="595"/>
      <c r="X615" s="595"/>
      <c r="Y615" s="595"/>
      <c r="Z615" s="595"/>
    </row>
    <row r="616" spans="1:26" s="499" customFormat="1" ht="12.75" x14ac:dyDescent="0.2">
      <c r="A616" s="667" t="s">
        <v>7629</v>
      </c>
      <c r="B616" s="670" t="s">
        <v>6922</v>
      </c>
      <c r="C616" s="671" t="s">
        <v>7630</v>
      </c>
      <c r="D616" s="672" t="s">
        <v>7645</v>
      </c>
      <c r="E616" s="738" t="s">
        <v>8066</v>
      </c>
      <c r="F616" s="666">
        <v>3894160</v>
      </c>
      <c r="G616" s="672" t="s">
        <v>8067</v>
      </c>
      <c r="H616" s="672">
        <v>0</v>
      </c>
      <c r="I616" s="672" t="s">
        <v>7192</v>
      </c>
      <c r="J616" s="672"/>
      <c r="K616" s="670">
        <v>12</v>
      </c>
      <c r="L616" s="666"/>
      <c r="M616" s="753" t="s">
        <v>8068</v>
      </c>
      <c r="N616" s="666"/>
      <c r="O616" s="670">
        <v>6</v>
      </c>
      <c r="P616" s="775" t="s">
        <v>8069</v>
      </c>
      <c r="Q616" s="670">
        <v>12</v>
      </c>
      <c r="R616" s="670">
        <v>12</v>
      </c>
      <c r="T616" s="595"/>
      <c r="U616" s="595"/>
      <c r="V616" s="595"/>
      <c r="W616" s="595"/>
      <c r="X616" s="595"/>
      <c r="Y616" s="595"/>
      <c r="Z616" s="595"/>
    </row>
    <row r="617" spans="1:26" s="499" customFormat="1" ht="12.75" x14ac:dyDescent="0.2">
      <c r="A617" s="667" t="s">
        <v>7629</v>
      </c>
      <c r="B617" s="670" t="s">
        <v>6922</v>
      </c>
      <c r="C617" s="671" t="s">
        <v>7630</v>
      </c>
      <c r="D617" s="672" t="s">
        <v>8070</v>
      </c>
      <c r="E617" s="738" t="s">
        <v>8018</v>
      </c>
      <c r="F617" s="666">
        <v>18891630</v>
      </c>
      <c r="G617" s="672" t="s">
        <v>8071</v>
      </c>
      <c r="H617" s="672">
        <v>0</v>
      </c>
      <c r="I617" s="672" t="s">
        <v>7192</v>
      </c>
      <c r="J617" s="672"/>
      <c r="K617" s="670">
        <v>12</v>
      </c>
      <c r="L617" s="666"/>
      <c r="M617" s="753" t="s">
        <v>8020</v>
      </c>
      <c r="N617" s="666"/>
      <c r="O617" s="670">
        <v>6</v>
      </c>
      <c r="P617" s="775" t="s">
        <v>8072</v>
      </c>
      <c r="Q617" s="670">
        <v>12</v>
      </c>
      <c r="R617" s="670">
        <v>12</v>
      </c>
      <c r="T617" s="595"/>
      <c r="U617" s="595"/>
      <c r="V617" s="595"/>
      <c r="W617" s="595"/>
      <c r="X617" s="595"/>
      <c r="Y617" s="595"/>
      <c r="Z617" s="595"/>
    </row>
    <row r="618" spans="1:26" s="499" customFormat="1" ht="12.75" x14ac:dyDescent="0.2">
      <c r="A618" s="667" t="s">
        <v>7629</v>
      </c>
      <c r="B618" s="670" t="s">
        <v>6922</v>
      </c>
      <c r="C618" s="671" t="s">
        <v>7630</v>
      </c>
      <c r="D618" s="672" t="s">
        <v>8040</v>
      </c>
      <c r="E618" s="738" t="s">
        <v>8045</v>
      </c>
      <c r="F618" s="666">
        <v>18010249</v>
      </c>
      <c r="G618" s="672" t="s">
        <v>8073</v>
      </c>
      <c r="H618" s="672">
        <v>0</v>
      </c>
      <c r="I618" s="672" t="s">
        <v>7192</v>
      </c>
      <c r="J618" s="672"/>
      <c r="K618" s="670">
        <v>12</v>
      </c>
      <c r="L618" s="666"/>
      <c r="M618" s="753" t="s">
        <v>8047</v>
      </c>
      <c r="N618" s="666"/>
      <c r="O618" s="670">
        <v>6</v>
      </c>
      <c r="P618" s="775" t="s">
        <v>8074</v>
      </c>
      <c r="Q618" s="670">
        <v>12</v>
      </c>
      <c r="R618" s="670">
        <v>12</v>
      </c>
      <c r="T618" s="595"/>
      <c r="U618" s="595"/>
      <c r="V618" s="595"/>
      <c r="W618" s="595"/>
      <c r="X618" s="595"/>
      <c r="Y618" s="595"/>
      <c r="Z618" s="595"/>
    </row>
    <row r="619" spans="1:26" s="499" customFormat="1" ht="12.75" x14ac:dyDescent="0.2">
      <c r="A619" s="667" t="s">
        <v>7629</v>
      </c>
      <c r="B619" s="670" t="s">
        <v>6922</v>
      </c>
      <c r="C619" s="671" t="s">
        <v>7630</v>
      </c>
      <c r="D619" s="672" t="s">
        <v>7796</v>
      </c>
      <c r="E619" s="738" t="s">
        <v>8075</v>
      </c>
      <c r="F619" s="666">
        <v>18107556</v>
      </c>
      <c r="G619" s="672" t="s">
        <v>8076</v>
      </c>
      <c r="H619" s="672">
        <v>0</v>
      </c>
      <c r="I619" s="672" t="s">
        <v>7192</v>
      </c>
      <c r="J619" s="672"/>
      <c r="K619" s="670">
        <v>12</v>
      </c>
      <c r="L619" s="666"/>
      <c r="M619" s="753" t="s">
        <v>8077</v>
      </c>
      <c r="N619" s="666"/>
      <c r="O619" s="670">
        <v>6</v>
      </c>
      <c r="P619" s="775" t="s">
        <v>8078</v>
      </c>
      <c r="Q619" s="670">
        <v>12</v>
      </c>
      <c r="R619" s="670">
        <v>12</v>
      </c>
      <c r="T619" s="595"/>
      <c r="U619" s="595"/>
      <c r="V619" s="595"/>
      <c r="W619" s="595"/>
      <c r="X619" s="595"/>
      <c r="Y619" s="595"/>
      <c r="Z619" s="595"/>
    </row>
    <row r="620" spans="1:26" s="499" customFormat="1" ht="12.75" x14ac:dyDescent="0.2">
      <c r="A620" s="667" t="s">
        <v>7629</v>
      </c>
      <c r="B620" s="670" t="s">
        <v>6922</v>
      </c>
      <c r="C620" s="671" t="s">
        <v>7630</v>
      </c>
      <c r="D620" s="672" t="s">
        <v>8079</v>
      </c>
      <c r="E620" s="738" t="s">
        <v>8045</v>
      </c>
      <c r="F620" s="666">
        <v>18074628</v>
      </c>
      <c r="G620" s="672" t="s">
        <v>8080</v>
      </c>
      <c r="H620" s="672">
        <v>0</v>
      </c>
      <c r="I620" s="672" t="s">
        <v>7192</v>
      </c>
      <c r="J620" s="672"/>
      <c r="K620" s="670">
        <v>12</v>
      </c>
      <c r="L620" s="666"/>
      <c r="M620" s="753" t="s">
        <v>8081</v>
      </c>
      <c r="N620" s="666"/>
      <c r="O620" s="670">
        <v>6</v>
      </c>
      <c r="P620" s="775" t="s">
        <v>8082</v>
      </c>
      <c r="Q620" s="670">
        <v>12</v>
      </c>
      <c r="R620" s="670">
        <v>12</v>
      </c>
      <c r="T620" s="595"/>
      <c r="U620" s="595"/>
      <c r="V620" s="595"/>
      <c r="W620" s="595"/>
      <c r="X620" s="595"/>
      <c r="Y620" s="595"/>
      <c r="Z620" s="595"/>
    </row>
    <row r="621" spans="1:26" s="499" customFormat="1" ht="12.75" x14ac:dyDescent="0.2">
      <c r="A621" s="667" t="s">
        <v>7629</v>
      </c>
      <c r="B621" s="670" t="s">
        <v>6922</v>
      </c>
      <c r="C621" s="671" t="s">
        <v>7630</v>
      </c>
      <c r="D621" s="672" t="s">
        <v>8083</v>
      </c>
      <c r="E621" s="738" t="s">
        <v>8084</v>
      </c>
      <c r="F621" s="666">
        <v>17883632</v>
      </c>
      <c r="G621" s="672" t="s">
        <v>8085</v>
      </c>
      <c r="H621" s="672">
        <v>0</v>
      </c>
      <c r="I621" s="672" t="s">
        <v>7192</v>
      </c>
      <c r="J621" s="672"/>
      <c r="K621" s="670">
        <v>12</v>
      </c>
      <c r="L621" s="666"/>
      <c r="M621" s="753" t="s">
        <v>8086</v>
      </c>
      <c r="N621" s="666"/>
      <c r="O621" s="670">
        <v>6</v>
      </c>
      <c r="P621" s="775" t="s">
        <v>8087</v>
      </c>
      <c r="Q621" s="670">
        <v>12</v>
      </c>
      <c r="R621" s="670">
        <v>12</v>
      </c>
      <c r="T621" s="595"/>
      <c r="U621" s="595"/>
      <c r="V621" s="595"/>
      <c r="W621" s="595"/>
      <c r="X621" s="595"/>
      <c r="Y621" s="595"/>
      <c r="Z621" s="595"/>
    </row>
    <row r="622" spans="1:26" s="499" customFormat="1" ht="12.75" x14ac:dyDescent="0.2">
      <c r="A622" s="667" t="s">
        <v>7629</v>
      </c>
      <c r="B622" s="670" t="s">
        <v>6922</v>
      </c>
      <c r="C622" s="671" t="s">
        <v>7630</v>
      </c>
      <c r="D622" s="672"/>
      <c r="E622" s="738" t="s">
        <v>8088</v>
      </c>
      <c r="F622" s="666">
        <v>18229047</v>
      </c>
      <c r="G622" s="672" t="s">
        <v>8089</v>
      </c>
      <c r="H622" s="672">
        <v>0</v>
      </c>
      <c r="I622" s="672" t="s">
        <v>7192</v>
      </c>
      <c r="J622" s="672"/>
      <c r="K622" s="670">
        <v>12</v>
      </c>
      <c r="L622" s="666"/>
      <c r="M622" s="753" t="s">
        <v>8090</v>
      </c>
      <c r="N622" s="666"/>
      <c r="O622" s="670">
        <v>6</v>
      </c>
      <c r="P622" s="775" t="s">
        <v>8091</v>
      </c>
      <c r="Q622" s="670">
        <v>12</v>
      </c>
      <c r="R622" s="670">
        <v>12</v>
      </c>
      <c r="T622" s="595"/>
      <c r="U622" s="595"/>
      <c r="V622" s="595"/>
      <c r="W622" s="595"/>
      <c r="X622" s="595"/>
      <c r="Y622" s="595"/>
      <c r="Z622" s="595"/>
    </row>
    <row r="623" spans="1:26" s="499" customFormat="1" ht="12.75" x14ac:dyDescent="0.2">
      <c r="A623" s="667" t="s">
        <v>7629</v>
      </c>
      <c r="B623" s="670" t="s">
        <v>6922</v>
      </c>
      <c r="C623" s="671" t="s">
        <v>7630</v>
      </c>
      <c r="D623" s="672"/>
      <c r="E623" s="738" t="s">
        <v>7637</v>
      </c>
      <c r="F623" s="666">
        <v>23860105</v>
      </c>
      <c r="G623" s="672" t="s">
        <v>8092</v>
      </c>
      <c r="H623" s="672">
        <v>0</v>
      </c>
      <c r="I623" s="672" t="s">
        <v>7192</v>
      </c>
      <c r="J623" s="672"/>
      <c r="K623" s="670">
        <v>12</v>
      </c>
      <c r="L623" s="666"/>
      <c r="M623" s="753" t="s">
        <v>8093</v>
      </c>
      <c r="N623" s="666"/>
      <c r="O623" s="670">
        <v>6</v>
      </c>
      <c r="P623" s="775" t="s">
        <v>8094</v>
      </c>
      <c r="Q623" s="670">
        <v>12</v>
      </c>
      <c r="R623" s="670">
        <v>12</v>
      </c>
      <c r="T623" s="595"/>
      <c r="U623" s="595"/>
      <c r="V623" s="595"/>
      <c r="W623" s="595"/>
      <c r="X623" s="595"/>
      <c r="Y623" s="595"/>
      <c r="Z623" s="595"/>
    </row>
    <row r="624" spans="1:26" s="499" customFormat="1" ht="12.75" x14ac:dyDescent="0.2">
      <c r="A624" s="667" t="s">
        <v>7629</v>
      </c>
      <c r="B624" s="670" t="s">
        <v>6922</v>
      </c>
      <c r="C624" s="671" t="s">
        <v>7630</v>
      </c>
      <c r="D624" s="672" t="s">
        <v>8079</v>
      </c>
      <c r="E624" s="738" t="s">
        <v>8066</v>
      </c>
      <c r="F624" s="666">
        <v>17860754</v>
      </c>
      <c r="G624" s="672" t="s">
        <v>8095</v>
      </c>
      <c r="H624" s="672">
        <v>0</v>
      </c>
      <c r="I624" s="672" t="s">
        <v>7192</v>
      </c>
      <c r="J624" s="672"/>
      <c r="K624" s="670">
        <v>12</v>
      </c>
      <c r="L624" s="666"/>
      <c r="M624" s="753" t="s">
        <v>8068</v>
      </c>
      <c r="N624" s="666"/>
      <c r="O624" s="670">
        <v>6</v>
      </c>
      <c r="P624" s="775" t="s">
        <v>8069</v>
      </c>
      <c r="Q624" s="670">
        <v>12</v>
      </c>
      <c r="R624" s="670">
        <v>12</v>
      </c>
    </row>
    <row r="625" spans="1:18" s="499" customFormat="1" ht="12.75" x14ac:dyDescent="0.2">
      <c r="A625" s="667" t="s">
        <v>7629</v>
      </c>
      <c r="B625" s="670" t="s">
        <v>6922</v>
      </c>
      <c r="C625" s="671" t="s">
        <v>7630</v>
      </c>
      <c r="D625" s="672" t="s">
        <v>8096</v>
      </c>
      <c r="E625" s="738" t="s">
        <v>7771</v>
      </c>
      <c r="F625" s="666">
        <v>17972609</v>
      </c>
      <c r="G625" s="672" t="s">
        <v>8097</v>
      </c>
      <c r="H625" s="672"/>
      <c r="I625" s="672" t="s">
        <v>7192</v>
      </c>
      <c r="J625" s="672"/>
      <c r="K625" s="670">
        <v>12</v>
      </c>
      <c r="L625" s="666"/>
      <c r="M625" s="753" t="s">
        <v>8098</v>
      </c>
      <c r="N625" s="666"/>
      <c r="O625" s="670">
        <v>6</v>
      </c>
      <c r="P625" s="775" t="s">
        <v>7894</v>
      </c>
      <c r="Q625" s="670">
        <v>12</v>
      </c>
      <c r="R625" s="670">
        <v>12</v>
      </c>
    </row>
    <row r="626" spans="1:18" s="499" customFormat="1" ht="12.75" x14ac:dyDescent="0.2">
      <c r="A626" s="667" t="s">
        <v>7629</v>
      </c>
      <c r="B626" s="670" t="s">
        <v>6922</v>
      </c>
      <c r="C626" s="671" t="s">
        <v>7630</v>
      </c>
      <c r="D626" s="672" t="s">
        <v>8099</v>
      </c>
      <c r="E626" s="738" t="s">
        <v>8100</v>
      </c>
      <c r="F626" s="666">
        <v>17972759</v>
      </c>
      <c r="G626" s="672" t="s">
        <v>8101</v>
      </c>
      <c r="H626" s="672">
        <v>0</v>
      </c>
      <c r="I626" s="672" t="s">
        <v>7192</v>
      </c>
      <c r="J626" s="672"/>
      <c r="K626" s="670">
        <v>12</v>
      </c>
      <c r="L626" s="666"/>
      <c r="M626" s="753" t="s">
        <v>8102</v>
      </c>
      <c r="N626" s="666"/>
      <c r="O626" s="670">
        <v>6</v>
      </c>
      <c r="P626" s="775" t="s">
        <v>8103</v>
      </c>
      <c r="Q626" s="670">
        <v>12</v>
      </c>
      <c r="R626" s="670">
        <v>12</v>
      </c>
    </row>
    <row r="627" spans="1:18" s="499" customFormat="1" ht="12.75" x14ac:dyDescent="0.2">
      <c r="A627" s="667" t="s">
        <v>7629</v>
      </c>
      <c r="B627" s="670" t="s">
        <v>6922</v>
      </c>
      <c r="C627" s="671" t="s">
        <v>7630</v>
      </c>
      <c r="D627" s="672" t="s">
        <v>8104</v>
      </c>
      <c r="E627" s="738" t="s">
        <v>8105</v>
      </c>
      <c r="F627" s="666">
        <v>18822309</v>
      </c>
      <c r="G627" s="672" t="s">
        <v>8106</v>
      </c>
      <c r="H627" s="672">
        <v>0</v>
      </c>
      <c r="I627" s="672" t="s">
        <v>7192</v>
      </c>
      <c r="J627" s="672"/>
      <c r="K627" s="670">
        <v>12</v>
      </c>
      <c r="L627" s="666"/>
      <c r="M627" s="753" t="s">
        <v>8107</v>
      </c>
      <c r="N627" s="666"/>
      <c r="O627" s="670">
        <v>6</v>
      </c>
      <c r="P627" s="775" t="s">
        <v>8108</v>
      </c>
      <c r="Q627" s="670">
        <v>12</v>
      </c>
      <c r="R627" s="670">
        <v>12</v>
      </c>
    </row>
    <row r="628" spans="1:18" s="499" customFormat="1" ht="12.75" x14ac:dyDescent="0.2">
      <c r="A628" s="667" t="s">
        <v>7629</v>
      </c>
      <c r="B628" s="670" t="s">
        <v>6922</v>
      </c>
      <c r="C628" s="671" t="s">
        <v>7630</v>
      </c>
      <c r="D628" s="672" t="s">
        <v>8040</v>
      </c>
      <c r="E628" s="738" t="s">
        <v>8041</v>
      </c>
      <c r="F628" s="666">
        <v>18183241</v>
      </c>
      <c r="G628" s="672" t="s">
        <v>8109</v>
      </c>
      <c r="H628" s="672">
        <v>0</v>
      </c>
      <c r="I628" s="672" t="s">
        <v>7192</v>
      </c>
      <c r="J628" s="672"/>
      <c r="K628" s="670">
        <v>12</v>
      </c>
      <c r="L628" s="666"/>
      <c r="M628" s="753" t="s">
        <v>8043</v>
      </c>
      <c r="N628" s="666"/>
      <c r="O628" s="670">
        <v>6</v>
      </c>
      <c r="P628" s="775" t="s">
        <v>8044</v>
      </c>
      <c r="Q628" s="670">
        <v>12</v>
      </c>
      <c r="R628" s="670">
        <v>12</v>
      </c>
    </row>
    <row r="629" spans="1:18" s="499" customFormat="1" ht="12.75" x14ac:dyDescent="0.2">
      <c r="A629" s="667" t="s">
        <v>7629</v>
      </c>
      <c r="B629" s="670" t="s">
        <v>6922</v>
      </c>
      <c r="C629" s="671" t="s">
        <v>7630</v>
      </c>
      <c r="D629" s="672" t="s">
        <v>7645</v>
      </c>
      <c r="E629" s="738" t="s">
        <v>8110</v>
      </c>
      <c r="F629" s="666">
        <v>17860829</v>
      </c>
      <c r="G629" s="672" t="s">
        <v>8111</v>
      </c>
      <c r="H629" s="672">
        <v>0</v>
      </c>
      <c r="I629" s="672" t="s">
        <v>7192</v>
      </c>
      <c r="J629" s="672"/>
      <c r="K629" s="670">
        <v>12</v>
      </c>
      <c r="L629" s="666"/>
      <c r="M629" s="753" t="s">
        <v>8112</v>
      </c>
      <c r="N629" s="666"/>
      <c r="O629" s="670">
        <v>6</v>
      </c>
      <c r="P629" s="775" t="s">
        <v>8113</v>
      </c>
      <c r="Q629" s="670">
        <v>12</v>
      </c>
      <c r="R629" s="670">
        <v>12</v>
      </c>
    </row>
    <row r="630" spans="1:18" s="499" customFormat="1" ht="12.75" x14ac:dyDescent="0.2">
      <c r="A630" s="667" t="s">
        <v>7629</v>
      </c>
      <c r="B630" s="670" t="s">
        <v>6922</v>
      </c>
      <c r="C630" s="671" t="s">
        <v>7630</v>
      </c>
      <c r="D630" s="672" t="s">
        <v>8114</v>
      </c>
      <c r="E630" s="738" t="s">
        <v>8105</v>
      </c>
      <c r="F630" s="666">
        <v>18083369</v>
      </c>
      <c r="G630" s="672" t="s">
        <v>8115</v>
      </c>
      <c r="H630" s="672">
        <v>0</v>
      </c>
      <c r="I630" s="672" t="s">
        <v>7192</v>
      </c>
      <c r="J630" s="672"/>
      <c r="K630" s="670">
        <v>12</v>
      </c>
      <c r="L630" s="666"/>
      <c r="M630" s="753" t="s">
        <v>8107</v>
      </c>
      <c r="N630" s="666"/>
      <c r="O630" s="670">
        <v>6</v>
      </c>
      <c r="P630" s="775" t="s">
        <v>8116</v>
      </c>
      <c r="Q630" s="670">
        <v>12</v>
      </c>
      <c r="R630" s="670">
        <v>12</v>
      </c>
    </row>
    <row r="631" spans="1:18" s="499" customFormat="1" ht="12.75" x14ac:dyDescent="0.2">
      <c r="A631" s="667" t="s">
        <v>7629</v>
      </c>
      <c r="B631" s="670" t="s">
        <v>6922</v>
      </c>
      <c r="C631" s="671" t="s">
        <v>7630</v>
      </c>
      <c r="D631" s="672" t="s">
        <v>8117</v>
      </c>
      <c r="E631" s="738" t="s">
        <v>8075</v>
      </c>
      <c r="F631" s="666">
        <v>18040233</v>
      </c>
      <c r="G631" s="672" t="s">
        <v>8118</v>
      </c>
      <c r="H631" s="672">
        <v>0</v>
      </c>
      <c r="I631" s="672" t="s">
        <v>7192</v>
      </c>
      <c r="J631" s="672"/>
      <c r="K631" s="670">
        <v>12</v>
      </c>
      <c r="L631" s="666"/>
      <c r="M631" s="753" t="s">
        <v>8119</v>
      </c>
      <c r="N631" s="666"/>
      <c r="O631" s="670">
        <v>6</v>
      </c>
      <c r="P631" s="775" t="s">
        <v>8120</v>
      </c>
      <c r="Q631" s="670">
        <v>12</v>
      </c>
      <c r="R631" s="670">
        <v>12</v>
      </c>
    </row>
    <row r="632" spans="1:18" s="499" customFormat="1" ht="12.75" x14ac:dyDescent="0.2">
      <c r="A632" s="667" t="s">
        <v>7629</v>
      </c>
      <c r="B632" s="670" t="s">
        <v>6922</v>
      </c>
      <c r="C632" s="671" t="s">
        <v>7630</v>
      </c>
      <c r="D632" s="672" t="s">
        <v>8083</v>
      </c>
      <c r="E632" s="738" t="s">
        <v>8105</v>
      </c>
      <c r="F632" s="666">
        <v>18038027</v>
      </c>
      <c r="G632" s="672" t="s">
        <v>8121</v>
      </c>
      <c r="H632" s="672">
        <v>0</v>
      </c>
      <c r="I632" s="672" t="s">
        <v>7192</v>
      </c>
      <c r="J632" s="672"/>
      <c r="K632" s="670">
        <v>12</v>
      </c>
      <c r="L632" s="666"/>
      <c r="M632" s="753" t="s">
        <v>8107</v>
      </c>
      <c r="N632" s="666"/>
      <c r="O632" s="670">
        <v>6</v>
      </c>
      <c r="P632" s="775" t="s">
        <v>8116</v>
      </c>
      <c r="Q632" s="670">
        <v>12</v>
      </c>
      <c r="R632" s="670">
        <v>12</v>
      </c>
    </row>
    <row r="633" spans="1:18" s="549" customFormat="1" ht="12.75" x14ac:dyDescent="0.2">
      <c r="A633" s="667" t="s">
        <v>7629</v>
      </c>
      <c r="B633" s="670" t="s">
        <v>6922</v>
      </c>
      <c r="C633" s="671" t="s">
        <v>7630</v>
      </c>
      <c r="D633" s="672" t="s">
        <v>8070</v>
      </c>
      <c r="E633" s="738" t="s">
        <v>8045</v>
      </c>
      <c r="F633" s="666">
        <v>7244141</v>
      </c>
      <c r="G633" s="672" t="s">
        <v>8122</v>
      </c>
      <c r="H633" s="672"/>
      <c r="I633" s="672" t="s">
        <v>7192</v>
      </c>
      <c r="J633" s="672"/>
      <c r="K633" s="670">
        <v>12</v>
      </c>
      <c r="L633" s="666"/>
      <c r="M633" s="753" t="s">
        <v>8047</v>
      </c>
      <c r="N633" s="666"/>
      <c r="O633" s="670">
        <v>6</v>
      </c>
      <c r="P633" s="775" t="s">
        <v>8048</v>
      </c>
      <c r="Q633" s="670">
        <v>12</v>
      </c>
      <c r="R633" s="670">
        <v>12</v>
      </c>
    </row>
    <row r="634" spans="1:18" s="499" customFormat="1" ht="12.75" x14ac:dyDescent="0.2">
      <c r="A634" s="667" t="s">
        <v>7629</v>
      </c>
      <c r="B634" s="670" t="s">
        <v>6922</v>
      </c>
      <c r="C634" s="671" t="s">
        <v>7630</v>
      </c>
      <c r="D634" s="672" t="s">
        <v>8070</v>
      </c>
      <c r="E634" s="738" t="s">
        <v>8123</v>
      </c>
      <c r="F634" s="666">
        <v>18844839</v>
      </c>
      <c r="G634" s="672" t="s">
        <v>8124</v>
      </c>
      <c r="H634" s="672">
        <v>0</v>
      </c>
      <c r="I634" s="672" t="s">
        <v>7192</v>
      </c>
      <c r="J634" s="672"/>
      <c r="K634" s="670">
        <v>12</v>
      </c>
      <c r="L634" s="666"/>
      <c r="M634" s="753" t="s">
        <v>8125</v>
      </c>
      <c r="N634" s="666"/>
      <c r="O634" s="670">
        <v>6</v>
      </c>
      <c r="P634" s="775" t="s">
        <v>8126</v>
      </c>
      <c r="Q634" s="670">
        <v>12</v>
      </c>
      <c r="R634" s="670">
        <v>12</v>
      </c>
    </row>
    <row r="635" spans="1:18" s="499" customFormat="1" ht="12.75" x14ac:dyDescent="0.2">
      <c r="A635" s="667" t="s">
        <v>7629</v>
      </c>
      <c r="B635" s="670" t="s">
        <v>6922</v>
      </c>
      <c r="C635" s="671" t="s">
        <v>7630</v>
      </c>
      <c r="D635" s="672" t="s">
        <v>8127</v>
      </c>
      <c r="E635" s="738" t="s">
        <v>8128</v>
      </c>
      <c r="F635" s="666">
        <v>19198121</v>
      </c>
      <c r="G635" s="672" t="s">
        <v>8129</v>
      </c>
      <c r="H635" s="672">
        <v>0</v>
      </c>
      <c r="I635" s="672" t="s">
        <v>7192</v>
      </c>
      <c r="J635" s="672"/>
      <c r="K635" s="670">
        <v>12</v>
      </c>
      <c r="L635" s="666"/>
      <c r="M635" s="753" t="s">
        <v>8130</v>
      </c>
      <c r="N635" s="666"/>
      <c r="O635" s="670">
        <v>6</v>
      </c>
      <c r="P635" s="775" t="s">
        <v>8131</v>
      </c>
      <c r="Q635" s="670">
        <v>12</v>
      </c>
      <c r="R635" s="670">
        <v>12</v>
      </c>
    </row>
    <row r="636" spans="1:18" s="549" customFormat="1" ht="12.75" x14ac:dyDescent="0.2">
      <c r="A636" s="667" t="s">
        <v>7629</v>
      </c>
      <c r="B636" s="670" t="s">
        <v>6922</v>
      </c>
      <c r="C636" s="671" t="s">
        <v>7630</v>
      </c>
      <c r="D636" s="672" t="s">
        <v>8070</v>
      </c>
      <c r="E636" s="738" t="s">
        <v>8066</v>
      </c>
      <c r="F636" s="666">
        <v>18082608</v>
      </c>
      <c r="G636" s="672" t="s">
        <v>8132</v>
      </c>
      <c r="H636" s="672">
        <v>0</v>
      </c>
      <c r="I636" s="672" t="s">
        <v>7192</v>
      </c>
      <c r="J636" s="672"/>
      <c r="K636" s="670">
        <v>12</v>
      </c>
      <c r="L636" s="666"/>
      <c r="M636" s="753" t="s">
        <v>8133</v>
      </c>
      <c r="N636" s="666"/>
      <c r="O636" s="670">
        <v>6</v>
      </c>
      <c r="P636" s="775" t="s">
        <v>8069</v>
      </c>
      <c r="Q636" s="670">
        <v>12</v>
      </c>
      <c r="R636" s="670">
        <v>12</v>
      </c>
    </row>
    <row r="637" spans="1:18" s="499" customFormat="1" ht="12.75" x14ac:dyDescent="0.2">
      <c r="A637" s="667" t="s">
        <v>7629</v>
      </c>
      <c r="B637" s="670" t="s">
        <v>6922</v>
      </c>
      <c r="C637" s="671" t="s">
        <v>7630</v>
      </c>
      <c r="D637" s="672" t="s">
        <v>8104</v>
      </c>
      <c r="E637" s="738" t="s">
        <v>8045</v>
      </c>
      <c r="F637" s="666">
        <v>17993543</v>
      </c>
      <c r="G637" s="672" t="s">
        <v>8134</v>
      </c>
      <c r="H637" s="672">
        <v>0</v>
      </c>
      <c r="I637" s="672" t="s">
        <v>7192</v>
      </c>
      <c r="J637" s="672"/>
      <c r="K637" s="670">
        <v>12</v>
      </c>
      <c r="L637" s="666"/>
      <c r="M637" s="753" t="s">
        <v>8047</v>
      </c>
      <c r="N637" s="666"/>
      <c r="O637" s="670">
        <v>6</v>
      </c>
      <c r="P637" s="775" t="s">
        <v>8135</v>
      </c>
      <c r="Q637" s="670">
        <v>12</v>
      </c>
      <c r="R637" s="670">
        <v>12</v>
      </c>
    </row>
    <row r="638" spans="1:18" s="499" customFormat="1" ht="12.75" x14ac:dyDescent="0.2">
      <c r="A638" s="667" t="s">
        <v>7629</v>
      </c>
      <c r="B638" s="670" t="s">
        <v>6922</v>
      </c>
      <c r="C638" s="671" t="s">
        <v>7630</v>
      </c>
      <c r="D638" s="672" t="s">
        <v>7641</v>
      </c>
      <c r="E638" s="738" t="s">
        <v>8066</v>
      </c>
      <c r="F638" s="666">
        <v>18187742</v>
      </c>
      <c r="G638" s="672" t="s">
        <v>8136</v>
      </c>
      <c r="H638" s="672">
        <v>0</v>
      </c>
      <c r="I638" s="672" t="s">
        <v>7192</v>
      </c>
      <c r="J638" s="672"/>
      <c r="K638" s="670">
        <v>12</v>
      </c>
      <c r="L638" s="666"/>
      <c r="M638" s="753" t="s">
        <v>8068</v>
      </c>
      <c r="N638" s="666"/>
      <c r="O638" s="670">
        <v>6</v>
      </c>
      <c r="P638" s="775" t="s">
        <v>8069</v>
      </c>
      <c r="Q638" s="670">
        <v>12</v>
      </c>
      <c r="R638" s="670">
        <v>12</v>
      </c>
    </row>
    <row r="639" spans="1:18" s="499" customFormat="1" ht="12.75" x14ac:dyDescent="0.2">
      <c r="A639" s="667" t="s">
        <v>7629</v>
      </c>
      <c r="B639" s="670" t="s">
        <v>6922</v>
      </c>
      <c r="C639" s="671" t="s">
        <v>7630</v>
      </c>
      <c r="D639" s="672" t="s">
        <v>8070</v>
      </c>
      <c r="E639" s="738" t="s">
        <v>8045</v>
      </c>
      <c r="F639" s="666">
        <v>33549</v>
      </c>
      <c r="G639" s="672" t="s">
        <v>8137</v>
      </c>
      <c r="H639" s="672">
        <v>0</v>
      </c>
      <c r="I639" s="672" t="s">
        <v>7192</v>
      </c>
      <c r="J639" s="672"/>
      <c r="K639" s="670">
        <v>12</v>
      </c>
      <c r="L639" s="666"/>
      <c r="M639" s="753" t="s">
        <v>8047</v>
      </c>
      <c r="N639" s="666"/>
      <c r="O639" s="670">
        <v>6</v>
      </c>
      <c r="P639" s="775" t="s">
        <v>8138</v>
      </c>
      <c r="Q639" s="670">
        <v>12</v>
      </c>
      <c r="R639" s="670">
        <v>12</v>
      </c>
    </row>
    <row r="640" spans="1:18" s="499" customFormat="1" ht="12.75" x14ac:dyDescent="0.2">
      <c r="A640" s="667" t="s">
        <v>7629</v>
      </c>
      <c r="B640" s="670" t="s">
        <v>6922</v>
      </c>
      <c r="C640" s="671" t="s">
        <v>7630</v>
      </c>
      <c r="D640" s="672" t="s">
        <v>8139</v>
      </c>
      <c r="E640" s="738" t="s">
        <v>8045</v>
      </c>
      <c r="F640" s="666">
        <v>42630285</v>
      </c>
      <c r="G640" s="672" t="s">
        <v>8140</v>
      </c>
      <c r="H640" s="672">
        <v>0</v>
      </c>
      <c r="I640" s="672" t="s">
        <v>7192</v>
      </c>
      <c r="J640" s="672"/>
      <c r="K640" s="670">
        <v>12</v>
      </c>
      <c r="L640" s="666"/>
      <c r="M640" s="753" t="s">
        <v>8047</v>
      </c>
      <c r="N640" s="666"/>
      <c r="O640" s="670">
        <v>6</v>
      </c>
      <c r="P640" s="775" t="s">
        <v>8048</v>
      </c>
      <c r="Q640" s="670">
        <v>12</v>
      </c>
      <c r="R640" s="670">
        <v>12</v>
      </c>
    </row>
    <row r="641" spans="1:18" s="499" customFormat="1" ht="12.75" x14ac:dyDescent="0.2">
      <c r="A641" s="667" t="s">
        <v>7629</v>
      </c>
      <c r="B641" s="670" t="s">
        <v>6922</v>
      </c>
      <c r="C641" s="671" t="s">
        <v>7630</v>
      </c>
      <c r="D641" s="672" t="s">
        <v>8083</v>
      </c>
      <c r="E641" s="738" t="s">
        <v>8066</v>
      </c>
      <c r="F641" s="666">
        <v>17824474</v>
      </c>
      <c r="G641" s="672" t="s">
        <v>8141</v>
      </c>
      <c r="H641" s="672">
        <v>0</v>
      </c>
      <c r="I641" s="672" t="s">
        <v>7192</v>
      </c>
      <c r="J641" s="672"/>
      <c r="K641" s="670">
        <v>12</v>
      </c>
      <c r="L641" s="666"/>
      <c r="M641" s="753" t="s">
        <v>8068</v>
      </c>
      <c r="N641" s="666"/>
      <c r="O641" s="670">
        <v>6</v>
      </c>
      <c r="P641" s="775" t="s">
        <v>8069</v>
      </c>
      <c r="Q641" s="670">
        <v>12</v>
      </c>
      <c r="R641" s="670">
        <v>12</v>
      </c>
    </row>
    <row r="642" spans="1:18" s="499" customFormat="1" ht="12.75" x14ac:dyDescent="0.2">
      <c r="A642" s="667" t="s">
        <v>7629</v>
      </c>
      <c r="B642" s="670" t="s">
        <v>6922</v>
      </c>
      <c r="C642" s="671" t="s">
        <v>7630</v>
      </c>
      <c r="D642" s="672" t="s">
        <v>8079</v>
      </c>
      <c r="E642" s="738" t="s">
        <v>1756</v>
      </c>
      <c r="F642" s="666">
        <v>73854644</v>
      </c>
      <c r="G642" s="672" t="s">
        <v>8142</v>
      </c>
      <c r="H642" s="672">
        <v>0</v>
      </c>
      <c r="I642" s="672" t="s">
        <v>7192</v>
      </c>
      <c r="J642" s="672"/>
      <c r="K642" s="670">
        <v>12</v>
      </c>
      <c r="L642" s="666"/>
      <c r="M642" s="753" t="s">
        <v>554</v>
      </c>
      <c r="N642" s="666"/>
      <c r="O642" s="670">
        <v>6</v>
      </c>
      <c r="P642" s="775" t="s">
        <v>8143</v>
      </c>
      <c r="Q642" s="670">
        <v>12</v>
      </c>
      <c r="R642" s="670">
        <v>12</v>
      </c>
    </row>
    <row r="643" spans="1:18" s="499" customFormat="1" ht="12.75" x14ac:dyDescent="0.2">
      <c r="A643" s="667" t="s">
        <v>7629</v>
      </c>
      <c r="B643" s="670" t="s">
        <v>6922</v>
      </c>
      <c r="C643" s="671" t="s">
        <v>7630</v>
      </c>
      <c r="D643" s="672" t="s">
        <v>8070</v>
      </c>
      <c r="E643" s="738" t="s">
        <v>8045</v>
      </c>
      <c r="F643" s="666">
        <v>5352634</v>
      </c>
      <c r="G643" s="672" t="s">
        <v>8144</v>
      </c>
      <c r="H643" s="672">
        <v>0</v>
      </c>
      <c r="I643" s="672" t="s">
        <v>7192</v>
      </c>
      <c r="J643" s="672"/>
      <c r="K643" s="670">
        <v>12</v>
      </c>
      <c r="L643" s="666"/>
      <c r="M643" s="753" t="s">
        <v>8047</v>
      </c>
      <c r="N643" s="666"/>
      <c r="O643" s="670">
        <v>6</v>
      </c>
      <c r="P643" s="775" t="s">
        <v>8135</v>
      </c>
      <c r="Q643" s="670">
        <v>12</v>
      </c>
      <c r="R643" s="670">
        <v>12</v>
      </c>
    </row>
    <row r="644" spans="1:18" s="499" customFormat="1" ht="12.75" x14ac:dyDescent="0.2">
      <c r="A644" s="667" t="s">
        <v>7629</v>
      </c>
      <c r="B644" s="670" t="s">
        <v>6922</v>
      </c>
      <c r="C644" s="671" t="s">
        <v>7630</v>
      </c>
      <c r="D644" s="672" t="s">
        <v>8145</v>
      </c>
      <c r="E644" s="738" t="s">
        <v>7454</v>
      </c>
      <c r="F644" s="666">
        <v>18861722</v>
      </c>
      <c r="G644" s="672" t="s">
        <v>8146</v>
      </c>
      <c r="H644" s="672">
        <v>0</v>
      </c>
      <c r="I644" s="672" t="s">
        <v>7192</v>
      </c>
      <c r="J644" s="672"/>
      <c r="K644" s="670">
        <v>12</v>
      </c>
      <c r="L644" s="666"/>
      <c r="M644" s="753" t="s">
        <v>8147</v>
      </c>
      <c r="N644" s="666"/>
      <c r="O644" s="670">
        <v>6</v>
      </c>
      <c r="P644" s="775" t="s">
        <v>7821</v>
      </c>
      <c r="Q644" s="670">
        <v>12</v>
      </c>
      <c r="R644" s="670">
        <v>12</v>
      </c>
    </row>
    <row r="645" spans="1:18" s="499" customFormat="1" ht="12.75" x14ac:dyDescent="0.2">
      <c r="A645" s="667" t="s">
        <v>7629</v>
      </c>
      <c r="B645" s="670" t="s">
        <v>6922</v>
      </c>
      <c r="C645" s="671" t="s">
        <v>150</v>
      </c>
      <c r="D645" s="672"/>
      <c r="E645" s="738" t="s">
        <v>1124</v>
      </c>
      <c r="F645" s="666">
        <v>47166031</v>
      </c>
      <c r="G645" s="672" t="s">
        <v>7655</v>
      </c>
      <c r="H645" s="672" t="s">
        <v>7656</v>
      </c>
      <c r="I645" s="672" t="s">
        <v>7657</v>
      </c>
      <c r="J645" s="672" t="s">
        <v>7656</v>
      </c>
      <c r="K645" s="670">
        <v>12</v>
      </c>
      <c r="L645" s="666"/>
      <c r="M645" s="753" t="s">
        <v>1124</v>
      </c>
      <c r="N645" s="666"/>
      <c r="O645" s="670">
        <v>6</v>
      </c>
      <c r="P645" s="775" t="s">
        <v>554</v>
      </c>
      <c r="Q645" s="670">
        <v>12</v>
      </c>
      <c r="R645" s="670">
        <v>12</v>
      </c>
    </row>
    <row r="646" spans="1:18" s="499" customFormat="1" ht="12.75" x14ac:dyDescent="0.2">
      <c r="A646" s="667" t="s">
        <v>7629</v>
      </c>
      <c r="B646" s="670" t="s">
        <v>6922</v>
      </c>
      <c r="C646" s="671" t="s">
        <v>150</v>
      </c>
      <c r="D646" s="672"/>
      <c r="E646" s="738" t="s">
        <v>1750</v>
      </c>
      <c r="F646" s="666">
        <v>43752786</v>
      </c>
      <c r="G646" s="672" t="s">
        <v>8148</v>
      </c>
      <c r="H646" s="672" t="s">
        <v>7376</v>
      </c>
      <c r="I646" s="672" t="s">
        <v>7657</v>
      </c>
      <c r="J646" s="672" t="s">
        <v>7376</v>
      </c>
      <c r="K646" s="670">
        <v>12</v>
      </c>
      <c r="L646" s="666"/>
      <c r="M646" s="753" t="s">
        <v>8149</v>
      </c>
      <c r="N646" s="666"/>
      <c r="O646" s="670">
        <v>6</v>
      </c>
      <c r="P646" s="775" t="s">
        <v>8150</v>
      </c>
      <c r="Q646" s="670">
        <v>12</v>
      </c>
      <c r="R646" s="670">
        <v>12</v>
      </c>
    </row>
    <row r="647" spans="1:18" s="499" customFormat="1" ht="12.75" x14ac:dyDescent="0.2">
      <c r="A647" s="667" t="s">
        <v>7629</v>
      </c>
      <c r="B647" s="670" t="s">
        <v>6922</v>
      </c>
      <c r="C647" s="671" t="s">
        <v>150</v>
      </c>
      <c r="D647" s="672"/>
      <c r="E647" s="738" t="s">
        <v>1124</v>
      </c>
      <c r="F647" s="666">
        <v>18073584</v>
      </c>
      <c r="G647" s="672" t="s">
        <v>7675</v>
      </c>
      <c r="H647" s="672" t="s">
        <v>6938</v>
      </c>
      <c r="I647" s="672" t="s">
        <v>7657</v>
      </c>
      <c r="J647" s="672" t="s">
        <v>6938</v>
      </c>
      <c r="K647" s="670">
        <v>12</v>
      </c>
      <c r="L647" s="666"/>
      <c r="M647" s="753" t="s">
        <v>4329</v>
      </c>
      <c r="N647" s="666"/>
      <c r="O647" s="670">
        <v>6</v>
      </c>
      <c r="P647" s="775" t="s">
        <v>8151</v>
      </c>
      <c r="Q647" s="670">
        <v>12</v>
      </c>
      <c r="R647" s="670">
        <v>12</v>
      </c>
    </row>
    <row r="648" spans="1:18" s="499" customFormat="1" ht="12.75" x14ac:dyDescent="0.2">
      <c r="A648" s="667" t="s">
        <v>7629</v>
      </c>
      <c r="B648" s="670" t="s">
        <v>6922</v>
      </c>
      <c r="C648" s="671" t="s">
        <v>150</v>
      </c>
      <c r="D648" s="672"/>
      <c r="E648" s="738" t="s">
        <v>4263</v>
      </c>
      <c r="F648" s="666">
        <v>17910106</v>
      </c>
      <c r="G648" s="672" t="s">
        <v>8152</v>
      </c>
      <c r="H648" s="672" t="s">
        <v>8153</v>
      </c>
      <c r="I648" s="672" t="s">
        <v>7657</v>
      </c>
      <c r="J648" s="672" t="s">
        <v>8153</v>
      </c>
      <c r="K648" s="670">
        <v>12</v>
      </c>
      <c r="L648" s="666"/>
      <c r="M648" s="753" t="s">
        <v>8154</v>
      </c>
      <c r="N648" s="666"/>
      <c r="O648" s="670">
        <v>6</v>
      </c>
      <c r="P648" s="775" t="s">
        <v>8155</v>
      </c>
      <c r="Q648" s="670">
        <v>12</v>
      </c>
      <c r="R648" s="670">
        <v>12</v>
      </c>
    </row>
    <row r="649" spans="1:18" s="499" customFormat="1" ht="12.75" x14ac:dyDescent="0.2">
      <c r="A649" s="667" t="s">
        <v>7629</v>
      </c>
      <c r="B649" s="670" t="s">
        <v>6922</v>
      </c>
      <c r="C649" s="671" t="s">
        <v>150</v>
      </c>
      <c r="D649" s="672"/>
      <c r="E649" s="738" t="s">
        <v>1124</v>
      </c>
      <c r="F649" s="666">
        <v>18011383</v>
      </c>
      <c r="G649" s="672" t="s">
        <v>8156</v>
      </c>
      <c r="H649" s="672" t="s">
        <v>6938</v>
      </c>
      <c r="I649" s="672" t="s">
        <v>7657</v>
      </c>
      <c r="J649" s="672" t="s">
        <v>6938</v>
      </c>
      <c r="K649" s="670">
        <v>12</v>
      </c>
      <c r="L649" s="666"/>
      <c r="M649" s="753" t="s">
        <v>4329</v>
      </c>
      <c r="N649" s="666"/>
      <c r="O649" s="670">
        <v>6</v>
      </c>
      <c r="P649" s="775" t="s">
        <v>7654</v>
      </c>
      <c r="Q649" s="670">
        <v>12</v>
      </c>
      <c r="R649" s="670">
        <v>12</v>
      </c>
    </row>
    <row r="650" spans="1:18" s="499" customFormat="1" ht="12.75" x14ac:dyDescent="0.2">
      <c r="A650" s="667" t="s">
        <v>7629</v>
      </c>
      <c r="B650" s="670" t="s">
        <v>6922</v>
      </c>
      <c r="C650" s="671" t="s">
        <v>150</v>
      </c>
      <c r="D650" s="672"/>
      <c r="E650" s="738" t="s">
        <v>6892</v>
      </c>
      <c r="F650" s="666">
        <v>17885770</v>
      </c>
      <c r="G650" s="672" t="s">
        <v>8157</v>
      </c>
      <c r="H650" s="672" t="s">
        <v>8158</v>
      </c>
      <c r="I650" s="672" t="s">
        <v>7657</v>
      </c>
      <c r="J650" s="672" t="s">
        <v>8158</v>
      </c>
      <c r="K650" s="670">
        <v>12</v>
      </c>
      <c r="L650" s="666"/>
      <c r="M650" s="753" t="s">
        <v>4463</v>
      </c>
      <c r="N650" s="666"/>
      <c r="O650" s="670">
        <v>6</v>
      </c>
      <c r="P650" s="775" t="s">
        <v>8159</v>
      </c>
      <c r="Q650" s="670">
        <v>12</v>
      </c>
      <c r="R650" s="670">
        <v>12</v>
      </c>
    </row>
    <row r="651" spans="1:18" s="499" customFormat="1" ht="12.75" x14ac:dyDescent="0.2">
      <c r="A651" s="667" t="s">
        <v>7629</v>
      </c>
      <c r="B651" s="670" t="s">
        <v>6922</v>
      </c>
      <c r="C651" s="671" t="s">
        <v>150</v>
      </c>
      <c r="D651" s="672" t="s">
        <v>7685</v>
      </c>
      <c r="E651" s="738" t="s">
        <v>7686</v>
      </c>
      <c r="F651" s="666">
        <v>41157546</v>
      </c>
      <c r="G651" s="672" t="s">
        <v>7687</v>
      </c>
      <c r="H651" s="672" t="s">
        <v>7376</v>
      </c>
      <c r="I651" s="672" t="s">
        <v>7657</v>
      </c>
      <c r="J651" s="672" t="s">
        <v>7376</v>
      </c>
      <c r="K651" s="670">
        <v>12</v>
      </c>
      <c r="L651" s="666"/>
      <c r="M651" s="753" t="s">
        <v>7688</v>
      </c>
      <c r="N651" s="666"/>
      <c r="O651" s="670">
        <v>6</v>
      </c>
      <c r="P651" s="775" t="s">
        <v>8160</v>
      </c>
      <c r="Q651" s="670">
        <v>12</v>
      </c>
      <c r="R651" s="670">
        <v>12</v>
      </c>
    </row>
    <row r="652" spans="1:18" s="499" customFormat="1" ht="12.75" x14ac:dyDescent="0.2">
      <c r="A652" s="667" t="s">
        <v>7629</v>
      </c>
      <c r="B652" s="670" t="s">
        <v>6922</v>
      </c>
      <c r="C652" s="671" t="s">
        <v>150</v>
      </c>
      <c r="D652" s="672"/>
      <c r="E652" s="738" t="s">
        <v>8088</v>
      </c>
      <c r="F652" s="666">
        <v>16619868</v>
      </c>
      <c r="G652" s="672" t="s">
        <v>8161</v>
      </c>
      <c r="H652" s="672">
        <v>0</v>
      </c>
      <c r="I652" s="672" t="s">
        <v>7192</v>
      </c>
      <c r="J652" s="672"/>
      <c r="K652" s="670">
        <v>12</v>
      </c>
      <c r="L652" s="666"/>
      <c r="M652" s="753" t="s">
        <v>8162</v>
      </c>
      <c r="N652" s="666"/>
      <c r="O652" s="670">
        <v>6</v>
      </c>
      <c r="P652" s="775" t="s">
        <v>8163</v>
      </c>
      <c r="Q652" s="670">
        <v>12</v>
      </c>
      <c r="R652" s="670">
        <v>12</v>
      </c>
    </row>
    <row r="653" spans="1:18" s="499" customFormat="1" ht="12.75" x14ac:dyDescent="0.2">
      <c r="A653" s="667" t="s">
        <v>7629</v>
      </c>
      <c r="B653" s="670" t="s">
        <v>6922</v>
      </c>
      <c r="C653" s="671" t="s">
        <v>150</v>
      </c>
      <c r="D653" s="672"/>
      <c r="E653" s="738" t="s">
        <v>8164</v>
      </c>
      <c r="F653" s="666">
        <v>17928165</v>
      </c>
      <c r="G653" s="672" t="s">
        <v>8165</v>
      </c>
      <c r="H653" s="672" t="s">
        <v>8166</v>
      </c>
      <c r="I653" s="672" t="s">
        <v>7823</v>
      </c>
      <c r="J653" s="672" t="s">
        <v>8166</v>
      </c>
      <c r="K653" s="670">
        <v>12</v>
      </c>
      <c r="L653" s="666"/>
      <c r="M653" s="753" t="s">
        <v>8167</v>
      </c>
      <c r="N653" s="666"/>
      <c r="O653" s="670">
        <v>6</v>
      </c>
      <c r="P653" s="775" t="s">
        <v>1740</v>
      </c>
      <c r="Q653" s="670">
        <v>12</v>
      </c>
      <c r="R653" s="670">
        <v>12</v>
      </c>
    </row>
    <row r="654" spans="1:18" s="499" customFormat="1" ht="12.75" x14ac:dyDescent="0.2">
      <c r="A654" s="667" t="s">
        <v>7629</v>
      </c>
      <c r="B654" s="670" t="s">
        <v>6922</v>
      </c>
      <c r="C654" s="671" t="s">
        <v>150</v>
      </c>
      <c r="D654" s="672"/>
      <c r="E654" s="738" t="s">
        <v>7807</v>
      </c>
      <c r="F654" s="666">
        <v>41671472</v>
      </c>
      <c r="G654" s="672" t="s">
        <v>8168</v>
      </c>
      <c r="H654" s="672">
        <v>0</v>
      </c>
      <c r="I654" s="672" t="s">
        <v>7192</v>
      </c>
      <c r="J654" s="672"/>
      <c r="K654" s="670">
        <v>12</v>
      </c>
      <c r="L654" s="666"/>
      <c r="M654" s="753" t="s">
        <v>1306</v>
      </c>
      <c r="N654" s="666"/>
      <c r="O654" s="670">
        <v>6</v>
      </c>
      <c r="P654" s="775" t="s">
        <v>8169</v>
      </c>
      <c r="Q654" s="670">
        <v>12</v>
      </c>
      <c r="R654" s="670">
        <v>12</v>
      </c>
    </row>
    <row r="655" spans="1:18" s="499" customFormat="1" ht="12.75" x14ac:dyDescent="0.2">
      <c r="A655" s="667" t="s">
        <v>7629</v>
      </c>
      <c r="B655" s="670" t="s">
        <v>6922</v>
      </c>
      <c r="C655" s="671" t="s">
        <v>150</v>
      </c>
      <c r="D655" s="672"/>
      <c r="E655" s="738" t="s">
        <v>8088</v>
      </c>
      <c r="F655" s="666">
        <v>2724387</v>
      </c>
      <c r="G655" s="672" t="s">
        <v>8170</v>
      </c>
      <c r="H655" s="672">
        <v>0</v>
      </c>
      <c r="I655" s="672" t="s">
        <v>7192</v>
      </c>
      <c r="J655" s="672"/>
      <c r="K655" s="670">
        <v>12</v>
      </c>
      <c r="L655" s="666"/>
      <c r="M655" s="753" t="s">
        <v>8162</v>
      </c>
      <c r="N655" s="666"/>
      <c r="O655" s="670">
        <v>6</v>
      </c>
      <c r="P655" s="775" t="s">
        <v>8163</v>
      </c>
      <c r="Q655" s="670">
        <v>12</v>
      </c>
      <c r="R655" s="670">
        <v>12</v>
      </c>
    </row>
    <row r="656" spans="1:18" s="549" customFormat="1" ht="12.75" x14ac:dyDescent="0.2">
      <c r="A656" s="667" t="s">
        <v>7629</v>
      </c>
      <c r="B656" s="670" t="s">
        <v>6922</v>
      </c>
      <c r="C656" s="671" t="s">
        <v>150</v>
      </c>
      <c r="D656" s="672"/>
      <c r="E656" s="738" t="s">
        <v>7807</v>
      </c>
      <c r="F656" s="666">
        <v>17919436</v>
      </c>
      <c r="G656" s="672" t="s">
        <v>7822</v>
      </c>
      <c r="H656" s="672" t="s">
        <v>7221</v>
      </c>
      <c r="I656" s="672" t="s">
        <v>7823</v>
      </c>
      <c r="J656" s="672" t="s">
        <v>7221</v>
      </c>
      <c r="K656" s="670">
        <v>12</v>
      </c>
      <c r="L656" s="666"/>
      <c r="M656" s="753" t="s">
        <v>2048</v>
      </c>
      <c r="N656" s="666"/>
      <c r="O656" s="670">
        <v>6</v>
      </c>
      <c r="P656" s="775" t="s">
        <v>7807</v>
      </c>
      <c r="Q656" s="670">
        <v>12</v>
      </c>
      <c r="R656" s="670">
        <v>12</v>
      </c>
    </row>
    <row r="657" spans="1:18" s="499" customFormat="1" ht="12.75" x14ac:dyDescent="0.2">
      <c r="A657" s="667" t="s">
        <v>7629</v>
      </c>
      <c r="B657" s="670" t="s">
        <v>6922</v>
      </c>
      <c r="C657" s="671" t="s">
        <v>150</v>
      </c>
      <c r="D657" s="672"/>
      <c r="E657" s="738" t="s">
        <v>7454</v>
      </c>
      <c r="F657" s="666">
        <v>76317733</v>
      </c>
      <c r="G657" s="672" t="s">
        <v>8171</v>
      </c>
      <c r="H657" s="672">
        <v>0</v>
      </c>
      <c r="I657" s="672" t="s">
        <v>7361</v>
      </c>
      <c r="J657" s="672" t="s">
        <v>8172</v>
      </c>
      <c r="K657" s="670">
        <v>12</v>
      </c>
      <c r="L657" s="666"/>
      <c r="M657" s="753" t="s">
        <v>8173</v>
      </c>
      <c r="N657" s="666"/>
      <c r="O657" s="670">
        <v>6</v>
      </c>
      <c r="P657" s="775" t="s">
        <v>1085</v>
      </c>
      <c r="Q657" s="670">
        <v>12</v>
      </c>
      <c r="R657" s="670">
        <v>12</v>
      </c>
    </row>
    <row r="658" spans="1:18" s="499" customFormat="1" ht="12.75" x14ac:dyDescent="0.2">
      <c r="A658" s="667" t="s">
        <v>7629</v>
      </c>
      <c r="B658" s="670" t="s">
        <v>6922</v>
      </c>
      <c r="C658" s="671" t="s">
        <v>150</v>
      </c>
      <c r="D658" s="672"/>
      <c r="E658" s="738" t="s">
        <v>7555</v>
      </c>
      <c r="F658" s="666">
        <v>32939687</v>
      </c>
      <c r="G658" s="672" t="s">
        <v>8174</v>
      </c>
      <c r="H658" s="672">
        <v>0</v>
      </c>
      <c r="I658" s="672" t="s">
        <v>7192</v>
      </c>
      <c r="J658" s="672"/>
      <c r="K658" s="670">
        <v>12</v>
      </c>
      <c r="L658" s="666"/>
      <c r="M658" s="753" t="s">
        <v>8175</v>
      </c>
      <c r="N658" s="666"/>
      <c r="O658" s="670">
        <v>6</v>
      </c>
      <c r="P658" s="775" t="s">
        <v>8176</v>
      </c>
      <c r="Q658" s="670">
        <v>12</v>
      </c>
      <c r="R658" s="670">
        <v>12</v>
      </c>
    </row>
    <row r="659" spans="1:18" s="499" customFormat="1" ht="12.75" x14ac:dyDescent="0.2">
      <c r="A659" s="667" t="s">
        <v>7629</v>
      </c>
      <c r="B659" s="670" t="s">
        <v>6922</v>
      </c>
      <c r="C659" s="671" t="s">
        <v>150</v>
      </c>
      <c r="D659" s="672"/>
      <c r="E659" s="738" t="s">
        <v>1756</v>
      </c>
      <c r="F659" s="666">
        <v>18158903</v>
      </c>
      <c r="G659" s="672" t="s">
        <v>8177</v>
      </c>
      <c r="H659" s="672">
        <v>0</v>
      </c>
      <c r="I659" s="672" t="s">
        <v>7192</v>
      </c>
      <c r="J659" s="672"/>
      <c r="K659" s="670">
        <v>12</v>
      </c>
      <c r="L659" s="666"/>
      <c r="M659" s="753" t="s">
        <v>8178</v>
      </c>
      <c r="N659" s="666"/>
      <c r="O659" s="670">
        <v>6</v>
      </c>
      <c r="P659" s="775" t="s">
        <v>8179</v>
      </c>
      <c r="Q659" s="670">
        <v>12</v>
      </c>
      <c r="R659" s="670">
        <v>12</v>
      </c>
    </row>
    <row r="660" spans="1:18" s="499" customFormat="1" ht="12.75" x14ac:dyDescent="0.2">
      <c r="A660" s="667" t="s">
        <v>7629</v>
      </c>
      <c r="B660" s="670" t="s">
        <v>6922</v>
      </c>
      <c r="C660" s="671" t="s">
        <v>150</v>
      </c>
      <c r="D660" s="672" t="s">
        <v>8180</v>
      </c>
      <c r="E660" s="738" t="s">
        <v>6455</v>
      </c>
      <c r="F660" s="666">
        <v>18024071</v>
      </c>
      <c r="G660" s="672" t="s">
        <v>8181</v>
      </c>
      <c r="H660" s="672">
        <v>0</v>
      </c>
      <c r="I660" s="672" t="s">
        <v>7192</v>
      </c>
      <c r="J660" s="672"/>
      <c r="K660" s="670">
        <v>12</v>
      </c>
      <c r="L660" s="666"/>
      <c r="M660" s="753" t="s">
        <v>4281</v>
      </c>
      <c r="N660" s="666"/>
      <c r="O660" s="670">
        <v>6</v>
      </c>
      <c r="P660" s="775" t="s">
        <v>8182</v>
      </c>
      <c r="Q660" s="670">
        <v>12</v>
      </c>
      <c r="R660" s="670">
        <v>12</v>
      </c>
    </row>
    <row r="661" spans="1:18" s="499" customFormat="1" ht="12.75" x14ac:dyDescent="0.2">
      <c r="A661" s="667" t="s">
        <v>7629</v>
      </c>
      <c r="B661" s="670" t="s">
        <v>6922</v>
      </c>
      <c r="C661" s="671" t="s">
        <v>8183</v>
      </c>
      <c r="D661" s="672" t="s">
        <v>8184</v>
      </c>
      <c r="E661" s="738" t="s">
        <v>7637</v>
      </c>
      <c r="F661" s="666">
        <v>25706779</v>
      </c>
      <c r="G661" s="672" t="s">
        <v>8185</v>
      </c>
      <c r="H661" s="672">
        <v>0</v>
      </c>
      <c r="I661" s="672" t="s">
        <v>7192</v>
      </c>
      <c r="J661" s="672"/>
      <c r="K661" s="670">
        <v>12</v>
      </c>
      <c r="L661" s="666"/>
      <c r="M661" s="753" t="s">
        <v>8093</v>
      </c>
      <c r="N661" s="666"/>
      <c r="O661" s="670">
        <v>6</v>
      </c>
      <c r="P661" s="775" t="s">
        <v>8186</v>
      </c>
      <c r="Q661" s="670">
        <v>12</v>
      </c>
      <c r="R661" s="670">
        <v>12</v>
      </c>
    </row>
    <row r="662" spans="1:18" s="499" customFormat="1" ht="12.75" x14ac:dyDescent="0.2">
      <c r="A662" s="667" t="s">
        <v>7629</v>
      </c>
      <c r="B662" s="670" t="s">
        <v>6922</v>
      </c>
      <c r="C662" s="671" t="s">
        <v>8183</v>
      </c>
      <c r="D662" s="672" t="s">
        <v>8187</v>
      </c>
      <c r="E662" s="738" t="s">
        <v>8188</v>
      </c>
      <c r="F662" s="666">
        <v>18003417</v>
      </c>
      <c r="G662" s="672" t="s">
        <v>8189</v>
      </c>
      <c r="H662" s="672">
        <v>0</v>
      </c>
      <c r="I662" s="672" t="s">
        <v>7192</v>
      </c>
      <c r="J662" s="672"/>
      <c r="K662" s="670">
        <v>12</v>
      </c>
      <c r="L662" s="666"/>
      <c r="M662" s="753" t="s">
        <v>8190</v>
      </c>
      <c r="N662" s="666"/>
      <c r="O662" s="670">
        <v>6</v>
      </c>
      <c r="P662" s="775" t="s">
        <v>8191</v>
      </c>
      <c r="Q662" s="670">
        <v>12</v>
      </c>
      <c r="R662" s="670">
        <v>12</v>
      </c>
    </row>
    <row r="663" spans="1:18" s="499" customFormat="1" ht="12.75" x14ac:dyDescent="0.2">
      <c r="A663" s="667" t="s">
        <v>7629</v>
      </c>
      <c r="B663" s="670" t="s">
        <v>6922</v>
      </c>
      <c r="C663" s="671" t="s">
        <v>8183</v>
      </c>
      <c r="D663" s="672" t="s">
        <v>8183</v>
      </c>
      <c r="E663" s="738" t="s">
        <v>8192</v>
      </c>
      <c r="F663" s="666">
        <v>41636501</v>
      </c>
      <c r="G663" s="672" t="s">
        <v>8193</v>
      </c>
      <c r="H663" s="672">
        <v>0</v>
      </c>
      <c r="I663" s="672" t="s">
        <v>7192</v>
      </c>
      <c r="J663" s="672"/>
      <c r="K663" s="670">
        <v>12</v>
      </c>
      <c r="L663" s="666"/>
      <c r="M663" s="753" t="s">
        <v>8194</v>
      </c>
      <c r="N663" s="666"/>
      <c r="O663" s="670">
        <v>6</v>
      </c>
      <c r="P663" s="775" t="s">
        <v>8195</v>
      </c>
      <c r="Q663" s="670">
        <v>12</v>
      </c>
      <c r="R663" s="670">
        <v>12</v>
      </c>
    </row>
    <row r="664" spans="1:18" s="499" customFormat="1" ht="12.75" x14ac:dyDescent="0.2">
      <c r="A664" s="667" t="s">
        <v>7629</v>
      </c>
      <c r="B664" s="670" t="s">
        <v>6922</v>
      </c>
      <c r="C664" s="671" t="s">
        <v>8183</v>
      </c>
      <c r="D664" s="672" t="s">
        <v>8196</v>
      </c>
      <c r="E664" s="738" t="s">
        <v>1752</v>
      </c>
      <c r="F664" s="666">
        <v>75463316</v>
      </c>
      <c r="G664" s="672" t="s">
        <v>8197</v>
      </c>
      <c r="H664" s="672">
        <v>0</v>
      </c>
      <c r="I664" s="672" t="s">
        <v>7192</v>
      </c>
      <c r="J664" s="672"/>
      <c r="K664" s="670">
        <v>12</v>
      </c>
      <c r="L664" s="666"/>
      <c r="M664" s="753" t="s">
        <v>8198</v>
      </c>
      <c r="N664" s="666"/>
      <c r="O664" s="670">
        <v>6</v>
      </c>
      <c r="P664" s="775" t="s">
        <v>8199</v>
      </c>
      <c r="Q664" s="670">
        <v>12</v>
      </c>
      <c r="R664" s="670">
        <v>12</v>
      </c>
    </row>
    <row r="665" spans="1:18" s="499" customFormat="1" ht="12.75" x14ac:dyDescent="0.2">
      <c r="A665" s="667" t="s">
        <v>7629</v>
      </c>
      <c r="B665" s="670" t="s">
        <v>6922</v>
      </c>
      <c r="C665" s="671" t="s">
        <v>8183</v>
      </c>
      <c r="D665" s="672" t="s">
        <v>8200</v>
      </c>
      <c r="E665" s="738" t="s">
        <v>7454</v>
      </c>
      <c r="F665" s="666">
        <v>18007699</v>
      </c>
      <c r="G665" s="672" t="s">
        <v>8201</v>
      </c>
      <c r="H665" s="672">
        <v>0</v>
      </c>
      <c r="I665" s="672" t="s">
        <v>7192</v>
      </c>
      <c r="J665" s="672"/>
      <c r="K665" s="670">
        <v>12</v>
      </c>
      <c r="L665" s="666"/>
      <c r="M665" s="753" t="s">
        <v>7193</v>
      </c>
      <c r="N665" s="666"/>
      <c r="O665" s="670">
        <v>6</v>
      </c>
      <c r="P665" s="775" t="s">
        <v>8202</v>
      </c>
      <c r="Q665" s="670">
        <v>12</v>
      </c>
      <c r="R665" s="670">
        <v>12</v>
      </c>
    </row>
    <row r="666" spans="1:18" s="499" customFormat="1" ht="12.75" x14ac:dyDescent="0.2">
      <c r="A666" s="667" t="s">
        <v>7629</v>
      </c>
      <c r="B666" s="670" t="s">
        <v>6922</v>
      </c>
      <c r="C666" s="671" t="s">
        <v>8183</v>
      </c>
      <c r="D666" s="672" t="s">
        <v>8180</v>
      </c>
      <c r="E666" s="738" t="s">
        <v>8192</v>
      </c>
      <c r="F666" s="666">
        <v>45908627</v>
      </c>
      <c r="G666" s="672" t="s">
        <v>8203</v>
      </c>
      <c r="H666" s="672">
        <v>0</v>
      </c>
      <c r="I666" s="672" t="s">
        <v>7192</v>
      </c>
      <c r="J666" s="672"/>
      <c r="K666" s="670">
        <v>12</v>
      </c>
      <c r="L666" s="666"/>
      <c r="M666" s="753" t="s">
        <v>1085</v>
      </c>
      <c r="N666" s="666"/>
      <c r="O666" s="670">
        <v>6</v>
      </c>
      <c r="P666" s="775" t="s">
        <v>7454</v>
      </c>
      <c r="Q666" s="670">
        <v>12</v>
      </c>
      <c r="R666" s="670">
        <v>12</v>
      </c>
    </row>
    <row r="667" spans="1:18" s="499" customFormat="1" ht="12.75" x14ac:dyDescent="0.2">
      <c r="A667" s="667" t="s">
        <v>7629</v>
      </c>
      <c r="B667" s="670" t="s">
        <v>6922</v>
      </c>
      <c r="C667" s="671" t="s">
        <v>8183</v>
      </c>
      <c r="D667" s="672" t="s">
        <v>8204</v>
      </c>
      <c r="E667" s="738" t="s">
        <v>8205</v>
      </c>
      <c r="F667" s="666">
        <v>18203414</v>
      </c>
      <c r="G667" s="672" t="s">
        <v>8206</v>
      </c>
      <c r="H667" s="672">
        <v>0</v>
      </c>
      <c r="I667" s="672" t="s">
        <v>7192</v>
      </c>
      <c r="J667" s="672"/>
      <c r="K667" s="670">
        <v>12</v>
      </c>
      <c r="L667" s="666"/>
      <c r="M667" s="753" t="s">
        <v>1101</v>
      </c>
      <c r="N667" s="666"/>
      <c r="O667" s="670">
        <v>6</v>
      </c>
      <c r="P667" s="775" t="s">
        <v>8207</v>
      </c>
      <c r="Q667" s="670">
        <v>12</v>
      </c>
      <c r="R667" s="670">
        <v>12</v>
      </c>
    </row>
    <row r="668" spans="1:18" s="499" customFormat="1" ht="12.75" x14ac:dyDescent="0.2">
      <c r="A668" s="667" t="s">
        <v>7629</v>
      </c>
      <c r="B668" s="670" t="s">
        <v>6922</v>
      </c>
      <c r="C668" s="671" t="s">
        <v>8183</v>
      </c>
      <c r="D668" s="672" t="s">
        <v>8187</v>
      </c>
      <c r="E668" s="738" t="s">
        <v>8088</v>
      </c>
      <c r="F668" s="666">
        <v>71790728</v>
      </c>
      <c r="G668" s="672" t="s">
        <v>8208</v>
      </c>
      <c r="H668" s="672">
        <v>0</v>
      </c>
      <c r="I668" s="672" t="s">
        <v>7192</v>
      </c>
      <c r="J668" s="672"/>
      <c r="K668" s="670">
        <v>12</v>
      </c>
      <c r="L668" s="666"/>
      <c r="M668" s="753" t="s">
        <v>554</v>
      </c>
      <c r="N668" s="666"/>
      <c r="O668" s="670">
        <v>6</v>
      </c>
      <c r="P668" s="775" t="s">
        <v>8209</v>
      </c>
      <c r="Q668" s="670">
        <v>12</v>
      </c>
      <c r="R668" s="670">
        <v>12</v>
      </c>
    </row>
    <row r="669" spans="1:18" s="499" customFormat="1" ht="12.75" x14ac:dyDescent="0.2">
      <c r="A669" s="667" t="s">
        <v>7629</v>
      </c>
      <c r="B669" s="670" t="s">
        <v>6922</v>
      </c>
      <c r="C669" s="671" t="s">
        <v>8183</v>
      </c>
      <c r="D669" s="672" t="s">
        <v>8210</v>
      </c>
      <c r="E669" s="738" t="s">
        <v>7454</v>
      </c>
      <c r="F669" s="666">
        <v>42713763</v>
      </c>
      <c r="G669" s="672" t="s">
        <v>8211</v>
      </c>
      <c r="H669" s="672">
        <v>0</v>
      </c>
      <c r="I669" s="672" t="s">
        <v>7192</v>
      </c>
      <c r="J669" s="672"/>
      <c r="K669" s="670">
        <v>12</v>
      </c>
      <c r="L669" s="666"/>
      <c r="M669" s="753" t="s">
        <v>554</v>
      </c>
      <c r="N669" s="666"/>
      <c r="O669" s="670">
        <v>6</v>
      </c>
      <c r="P669" s="775" t="s">
        <v>8212</v>
      </c>
      <c r="Q669" s="670">
        <v>12</v>
      </c>
      <c r="R669" s="670">
        <v>12</v>
      </c>
    </row>
    <row r="670" spans="1:18" s="499" customFormat="1" ht="12.75" x14ac:dyDescent="0.2">
      <c r="A670" s="667" t="s">
        <v>7629</v>
      </c>
      <c r="B670" s="670" t="s">
        <v>6922</v>
      </c>
      <c r="C670" s="671" t="s">
        <v>8183</v>
      </c>
      <c r="D670" s="672" t="s">
        <v>8213</v>
      </c>
      <c r="E670" s="738" t="s">
        <v>8214</v>
      </c>
      <c r="F670" s="666">
        <v>80165686</v>
      </c>
      <c r="G670" s="672" t="s">
        <v>8215</v>
      </c>
      <c r="H670" s="672">
        <v>0</v>
      </c>
      <c r="I670" s="672" t="s">
        <v>7192</v>
      </c>
      <c r="J670" s="672"/>
      <c r="K670" s="670">
        <v>12</v>
      </c>
      <c r="L670" s="666"/>
      <c r="M670" s="753" t="s">
        <v>8216</v>
      </c>
      <c r="N670" s="666"/>
      <c r="O670" s="670">
        <v>6</v>
      </c>
      <c r="P670" s="775" t="s">
        <v>7454</v>
      </c>
      <c r="Q670" s="670">
        <v>12</v>
      </c>
      <c r="R670" s="670">
        <v>12</v>
      </c>
    </row>
    <row r="671" spans="1:18" s="499" customFormat="1" ht="12.75" x14ac:dyDescent="0.2">
      <c r="A671" s="667" t="s">
        <v>7629</v>
      </c>
      <c r="B671" s="670" t="s">
        <v>6922</v>
      </c>
      <c r="C671" s="671" t="s">
        <v>8183</v>
      </c>
      <c r="D671" s="672" t="s">
        <v>8217</v>
      </c>
      <c r="E671" s="738" t="s">
        <v>1752</v>
      </c>
      <c r="F671" s="666">
        <v>80638359</v>
      </c>
      <c r="G671" s="672" t="s">
        <v>8218</v>
      </c>
      <c r="H671" s="672">
        <v>0</v>
      </c>
      <c r="I671" s="672" t="s">
        <v>7192</v>
      </c>
      <c r="J671" s="672"/>
      <c r="K671" s="670">
        <v>12</v>
      </c>
      <c r="L671" s="666"/>
      <c r="M671" s="753" t="s">
        <v>8219</v>
      </c>
      <c r="N671" s="666"/>
      <c r="O671" s="670">
        <v>6</v>
      </c>
      <c r="P671" s="775" t="s">
        <v>8220</v>
      </c>
      <c r="Q671" s="670">
        <v>12</v>
      </c>
      <c r="R671" s="670">
        <v>12</v>
      </c>
    </row>
    <row r="672" spans="1:18" s="549" customFormat="1" ht="12.75" x14ac:dyDescent="0.2">
      <c r="A672" s="667" t="s">
        <v>7629</v>
      </c>
      <c r="B672" s="670" t="s">
        <v>6922</v>
      </c>
      <c r="C672" s="671" t="s">
        <v>8183</v>
      </c>
      <c r="D672" s="672" t="s">
        <v>8221</v>
      </c>
      <c r="E672" s="738" t="s">
        <v>1752</v>
      </c>
      <c r="F672" s="666">
        <v>18174714</v>
      </c>
      <c r="G672" s="672" t="s">
        <v>8222</v>
      </c>
      <c r="H672" s="672"/>
      <c r="I672" s="672" t="s">
        <v>7192</v>
      </c>
      <c r="J672" s="672"/>
      <c r="K672" s="670">
        <v>12</v>
      </c>
      <c r="L672" s="666"/>
      <c r="M672" s="753" t="s">
        <v>8223</v>
      </c>
      <c r="N672" s="666"/>
      <c r="O672" s="670">
        <v>6</v>
      </c>
      <c r="P672" s="775" t="s">
        <v>8224</v>
      </c>
      <c r="Q672" s="670">
        <v>12</v>
      </c>
      <c r="R672" s="670">
        <v>12</v>
      </c>
    </row>
    <row r="673" spans="1:18" s="499" customFormat="1" ht="12.75" x14ac:dyDescent="0.2">
      <c r="A673" s="667" t="s">
        <v>7629</v>
      </c>
      <c r="B673" s="670" t="s">
        <v>6922</v>
      </c>
      <c r="C673" s="671" t="s">
        <v>8183</v>
      </c>
      <c r="D673" s="672" t="s">
        <v>8200</v>
      </c>
      <c r="E673" s="738" t="s">
        <v>1756</v>
      </c>
      <c r="F673" s="666">
        <v>45010185</v>
      </c>
      <c r="G673" s="672" t="s">
        <v>8225</v>
      </c>
      <c r="H673" s="672">
        <v>0</v>
      </c>
      <c r="I673" s="672" t="s">
        <v>7192</v>
      </c>
      <c r="J673" s="672"/>
      <c r="K673" s="670">
        <v>12</v>
      </c>
      <c r="L673" s="666"/>
      <c r="M673" s="753" t="s">
        <v>8226</v>
      </c>
      <c r="N673" s="666"/>
      <c r="O673" s="670">
        <v>6</v>
      </c>
      <c r="P673" s="775" t="s">
        <v>8227</v>
      </c>
      <c r="Q673" s="670">
        <v>12</v>
      </c>
      <c r="R673" s="670">
        <v>12</v>
      </c>
    </row>
    <row r="674" spans="1:18" s="499" customFormat="1" ht="12.75" x14ac:dyDescent="0.2">
      <c r="A674" s="667" t="s">
        <v>7629</v>
      </c>
      <c r="B674" s="670" t="s">
        <v>6922</v>
      </c>
      <c r="C674" s="671" t="s">
        <v>8183</v>
      </c>
      <c r="D674" s="672" t="s">
        <v>8200</v>
      </c>
      <c r="E674" s="738" t="s">
        <v>6455</v>
      </c>
      <c r="F674" s="666">
        <v>19096766</v>
      </c>
      <c r="G674" s="672" t="s">
        <v>8228</v>
      </c>
      <c r="H674" s="672">
        <v>0</v>
      </c>
      <c r="I674" s="672" t="s">
        <v>7192</v>
      </c>
      <c r="J674" s="672"/>
      <c r="K674" s="670">
        <v>12</v>
      </c>
      <c r="L674" s="666"/>
      <c r="M674" s="753" t="s">
        <v>554</v>
      </c>
      <c r="N674" s="666"/>
      <c r="O674" s="670">
        <v>6</v>
      </c>
      <c r="P674" s="775" t="s">
        <v>8227</v>
      </c>
      <c r="Q674" s="670">
        <v>12</v>
      </c>
      <c r="R674" s="670">
        <v>12</v>
      </c>
    </row>
    <row r="675" spans="1:18" s="499" customFormat="1" ht="12.75" x14ac:dyDescent="0.2">
      <c r="A675" s="667" t="s">
        <v>7629</v>
      </c>
      <c r="B675" s="670" t="s">
        <v>6922</v>
      </c>
      <c r="C675" s="671" t="s">
        <v>8183</v>
      </c>
      <c r="D675" s="672" t="s">
        <v>8229</v>
      </c>
      <c r="E675" s="738" t="s">
        <v>8230</v>
      </c>
      <c r="F675" s="666">
        <v>9737556</v>
      </c>
      <c r="G675" s="672" t="s">
        <v>8231</v>
      </c>
      <c r="H675" s="672">
        <v>0</v>
      </c>
      <c r="I675" s="672" t="s">
        <v>7192</v>
      </c>
      <c r="J675" s="672"/>
      <c r="K675" s="670">
        <v>12</v>
      </c>
      <c r="L675" s="666"/>
      <c r="M675" s="753" t="s">
        <v>8232</v>
      </c>
      <c r="N675" s="666"/>
      <c r="O675" s="670">
        <v>6</v>
      </c>
      <c r="P675" s="775" t="s">
        <v>7454</v>
      </c>
      <c r="Q675" s="670">
        <v>12</v>
      </c>
      <c r="R675" s="670">
        <v>12</v>
      </c>
    </row>
    <row r="676" spans="1:18" s="499" customFormat="1" ht="12.75" x14ac:dyDescent="0.2">
      <c r="A676" s="667" t="s">
        <v>7629</v>
      </c>
      <c r="B676" s="670" t="s">
        <v>6922</v>
      </c>
      <c r="C676" s="671" t="s">
        <v>8183</v>
      </c>
      <c r="D676" s="672" t="s">
        <v>8180</v>
      </c>
      <c r="E676" s="738" t="s">
        <v>8233</v>
      </c>
      <c r="F676" s="666">
        <v>45524354</v>
      </c>
      <c r="G676" s="672" t="s">
        <v>8234</v>
      </c>
      <c r="H676" s="672">
        <v>0</v>
      </c>
      <c r="I676" s="672" t="s">
        <v>7192</v>
      </c>
      <c r="J676" s="672"/>
      <c r="K676" s="670">
        <v>12</v>
      </c>
      <c r="L676" s="666"/>
      <c r="M676" s="753" t="s">
        <v>8235</v>
      </c>
      <c r="N676" s="666"/>
      <c r="O676" s="670">
        <v>6</v>
      </c>
      <c r="P676" s="775" t="s">
        <v>7454</v>
      </c>
      <c r="Q676" s="670">
        <v>12</v>
      </c>
      <c r="R676" s="670">
        <v>12</v>
      </c>
    </row>
    <row r="677" spans="1:18" s="499" customFormat="1" ht="12.75" x14ac:dyDescent="0.2">
      <c r="A677" s="667" t="s">
        <v>7629</v>
      </c>
      <c r="B677" s="670" t="s">
        <v>6922</v>
      </c>
      <c r="C677" s="671" t="s">
        <v>8183</v>
      </c>
      <c r="D677" s="672" t="s">
        <v>8187</v>
      </c>
      <c r="E677" s="738" t="s">
        <v>8233</v>
      </c>
      <c r="F677" s="666">
        <v>18177666</v>
      </c>
      <c r="G677" s="672" t="s">
        <v>8236</v>
      </c>
      <c r="H677" s="672">
        <v>0</v>
      </c>
      <c r="I677" s="672" t="s">
        <v>8237</v>
      </c>
      <c r="J677" s="672"/>
      <c r="K677" s="670">
        <v>12</v>
      </c>
      <c r="L677" s="666"/>
      <c r="M677" s="753" t="s">
        <v>8235</v>
      </c>
      <c r="N677" s="666"/>
      <c r="O677" s="670">
        <v>6</v>
      </c>
      <c r="P677" s="775" t="s">
        <v>8186</v>
      </c>
      <c r="Q677" s="670">
        <v>12</v>
      </c>
      <c r="R677" s="670">
        <v>12</v>
      </c>
    </row>
    <row r="678" spans="1:18" s="499" customFormat="1" ht="12.75" x14ac:dyDescent="0.2">
      <c r="A678" s="667" t="s">
        <v>7629</v>
      </c>
      <c r="B678" s="670" t="s">
        <v>6922</v>
      </c>
      <c r="C678" s="671" t="s">
        <v>8183</v>
      </c>
      <c r="D678" s="672" t="s">
        <v>8204</v>
      </c>
      <c r="E678" s="738" t="s">
        <v>8205</v>
      </c>
      <c r="F678" s="666">
        <v>43151728</v>
      </c>
      <c r="G678" s="672" t="s">
        <v>8238</v>
      </c>
      <c r="H678" s="672">
        <v>0</v>
      </c>
      <c r="I678" s="672" t="s">
        <v>7192</v>
      </c>
      <c r="J678" s="672"/>
      <c r="K678" s="670">
        <v>12</v>
      </c>
      <c r="L678" s="666"/>
      <c r="M678" s="753" t="s">
        <v>8239</v>
      </c>
      <c r="N678" s="666"/>
      <c r="O678" s="670">
        <v>6</v>
      </c>
      <c r="P678" s="775" t="s">
        <v>8207</v>
      </c>
      <c r="Q678" s="670">
        <v>12</v>
      </c>
      <c r="R678" s="670">
        <v>12</v>
      </c>
    </row>
    <row r="679" spans="1:18" s="499" customFormat="1" ht="12.75" x14ac:dyDescent="0.2">
      <c r="A679" s="667" t="s">
        <v>7629</v>
      </c>
      <c r="B679" s="670" t="s">
        <v>6922</v>
      </c>
      <c r="C679" s="671" t="s">
        <v>8183</v>
      </c>
      <c r="D679" s="672" t="s">
        <v>8221</v>
      </c>
      <c r="E679" s="738" t="s">
        <v>8240</v>
      </c>
      <c r="F679" s="666">
        <v>41547195</v>
      </c>
      <c r="G679" s="672" t="s">
        <v>8241</v>
      </c>
      <c r="H679" s="672">
        <v>0</v>
      </c>
      <c r="I679" s="672" t="s">
        <v>7192</v>
      </c>
      <c r="J679" s="672"/>
      <c r="K679" s="670">
        <v>12</v>
      </c>
      <c r="L679" s="666"/>
      <c r="M679" s="753" t="s">
        <v>8242</v>
      </c>
      <c r="N679" s="666"/>
      <c r="O679" s="670">
        <v>6</v>
      </c>
      <c r="P679" s="775" t="s">
        <v>8224</v>
      </c>
      <c r="Q679" s="670">
        <v>12</v>
      </c>
      <c r="R679" s="670">
        <v>12</v>
      </c>
    </row>
    <row r="680" spans="1:18" s="499" customFormat="1" ht="12.75" x14ac:dyDescent="0.2">
      <c r="A680" s="667" t="s">
        <v>7629</v>
      </c>
      <c r="B680" s="670" t="s">
        <v>6922</v>
      </c>
      <c r="C680" s="671" t="s">
        <v>8183</v>
      </c>
      <c r="D680" s="672" t="s">
        <v>8187</v>
      </c>
      <c r="E680" s="738" t="s">
        <v>8233</v>
      </c>
      <c r="F680" s="666">
        <v>42774379</v>
      </c>
      <c r="G680" s="672" t="s">
        <v>8243</v>
      </c>
      <c r="H680" s="672">
        <v>0</v>
      </c>
      <c r="I680" s="672" t="s">
        <v>7192</v>
      </c>
      <c r="J680" s="672"/>
      <c r="K680" s="670">
        <v>12</v>
      </c>
      <c r="L680" s="666"/>
      <c r="M680" s="753" t="s">
        <v>8244</v>
      </c>
      <c r="N680" s="666"/>
      <c r="O680" s="670">
        <v>6</v>
      </c>
      <c r="P680" s="775" t="s">
        <v>8245</v>
      </c>
      <c r="Q680" s="670">
        <v>12</v>
      </c>
      <c r="R680" s="670">
        <v>12</v>
      </c>
    </row>
    <row r="681" spans="1:18" s="499" customFormat="1" ht="12.75" x14ac:dyDescent="0.2">
      <c r="A681" s="667" t="s">
        <v>7629</v>
      </c>
      <c r="B681" s="670" t="s">
        <v>6922</v>
      </c>
      <c r="C681" s="671" t="s">
        <v>8183</v>
      </c>
      <c r="D681" s="672" t="s">
        <v>8210</v>
      </c>
      <c r="E681" s="738" t="s">
        <v>8230</v>
      </c>
      <c r="F681" s="666">
        <v>40116063</v>
      </c>
      <c r="G681" s="672" t="s">
        <v>8246</v>
      </c>
      <c r="H681" s="672"/>
      <c r="I681" s="672" t="s">
        <v>7192</v>
      </c>
      <c r="J681" s="672"/>
      <c r="K681" s="670">
        <v>12</v>
      </c>
      <c r="L681" s="666"/>
      <c r="M681" s="753" t="s">
        <v>8247</v>
      </c>
      <c r="N681" s="666"/>
      <c r="O681" s="670">
        <v>6</v>
      </c>
      <c r="P681" s="775" t="s">
        <v>8248</v>
      </c>
      <c r="Q681" s="670">
        <v>12</v>
      </c>
      <c r="R681" s="670">
        <v>12</v>
      </c>
    </row>
    <row r="682" spans="1:18" s="499" customFormat="1" ht="12.75" x14ac:dyDescent="0.2">
      <c r="A682" s="667" t="s">
        <v>7629</v>
      </c>
      <c r="B682" s="670" t="s">
        <v>6922</v>
      </c>
      <c r="C682" s="671" t="s">
        <v>8183</v>
      </c>
      <c r="D682" s="672" t="s">
        <v>8187</v>
      </c>
      <c r="E682" s="738" t="s">
        <v>8233</v>
      </c>
      <c r="F682" s="666">
        <v>43171464</v>
      </c>
      <c r="G682" s="672" t="s">
        <v>8249</v>
      </c>
      <c r="H682" s="672">
        <v>0</v>
      </c>
      <c r="I682" s="672" t="s">
        <v>7192</v>
      </c>
      <c r="J682" s="672"/>
      <c r="K682" s="670">
        <v>12</v>
      </c>
      <c r="L682" s="666"/>
      <c r="M682" s="753" t="s">
        <v>8235</v>
      </c>
      <c r="N682" s="666"/>
      <c r="O682" s="670">
        <v>6</v>
      </c>
      <c r="P682" s="775" t="s">
        <v>8186</v>
      </c>
      <c r="Q682" s="670">
        <v>12</v>
      </c>
      <c r="R682" s="670">
        <v>12</v>
      </c>
    </row>
    <row r="683" spans="1:18" s="499" customFormat="1" ht="12.75" x14ac:dyDescent="0.2">
      <c r="A683" s="667" t="s">
        <v>7629</v>
      </c>
      <c r="B683" s="670" t="s">
        <v>6922</v>
      </c>
      <c r="C683" s="671" t="s">
        <v>8183</v>
      </c>
      <c r="D683" s="672" t="s">
        <v>8204</v>
      </c>
      <c r="E683" s="738" t="s">
        <v>8230</v>
      </c>
      <c r="F683" s="666">
        <v>18083683</v>
      </c>
      <c r="G683" s="672" t="s">
        <v>8250</v>
      </c>
      <c r="H683" s="672">
        <v>0</v>
      </c>
      <c r="I683" s="672" t="s">
        <v>7192</v>
      </c>
      <c r="J683" s="672"/>
      <c r="K683" s="670">
        <v>12</v>
      </c>
      <c r="L683" s="666"/>
      <c r="M683" s="753" t="s">
        <v>8251</v>
      </c>
      <c r="N683" s="666"/>
      <c r="O683" s="670">
        <v>6</v>
      </c>
      <c r="P683" s="775" t="s">
        <v>8199</v>
      </c>
      <c r="Q683" s="670">
        <v>12</v>
      </c>
      <c r="R683" s="670">
        <v>12</v>
      </c>
    </row>
    <row r="684" spans="1:18" s="499" customFormat="1" ht="12.75" x14ac:dyDescent="0.2">
      <c r="A684" s="667" t="s">
        <v>7629</v>
      </c>
      <c r="B684" s="670" t="s">
        <v>6922</v>
      </c>
      <c r="C684" s="671" t="s">
        <v>8183</v>
      </c>
      <c r="D684" s="672" t="s">
        <v>8204</v>
      </c>
      <c r="E684" s="738" t="s">
        <v>8205</v>
      </c>
      <c r="F684" s="666">
        <v>17976860</v>
      </c>
      <c r="G684" s="672" t="s">
        <v>8252</v>
      </c>
      <c r="H684" s="672">
        <v>0</v>
      </c>
      <c r="I684" s="672" t="s">
        <v>7192</v>
      </c>
      <c r="J684" s="672"/>
      <c r="K684" s="670">
        <v>12</v>
      </c>
      <c r="L684" s="666"/>
      <c r="M684" s="753" t="s">
        <v>1101</v>
      </c>
      <c r="N684" s="666"/>
      <c r="O684" s="670">
        <v>6</v>
      </c>
      <c r="P684" s="775" t="s">
        <v>8199</v>
      </c>
      <c r="Q684" s="670">
        <v>12</v>
      </c>
      <c r="R684" s="670">
        <v>12</v>
      </c>
    </row>
    <row r="685" spans="1:18" s="499" customFormat="1" ht="12.75" x14ac:dyDescent="0.2">
      <c r="A685" s="667" t="s">
        <v>7629</v>
      </c>
      <c r="B685" s="670" t="s">
        <v>6922</v>
      </c>
      <c r="C685" s="671" t="s">
        <v>8183</v>
      </c>
      <c r="D685" s="672" t="s">
        <v>8200</v>
      </c>
      <c r="E685" s="738" t="s">
        <v>8188</v>
      </c>
      <c r="F685" s="666">
        <v>18047733</v>
      </c>
      <c r="G685" s="672" t="s">
        <v>8253</v>
      </c>
      <c r="H685" s="672">
        <v>0</v>
      </c>
      <c r="I685" s="672" t="s">
        <v>7192</v>
      </c>
      <c r="J685" s="672"/>
      <c r="K685" s="670">
        <v>12</v>
      </c>
      <c r="L685" s="666"/>
      <c r="M685" s="753" t="s">
        <v>8190</v>
      </c>
      <c r="N685" s="666"/>
      <c r="O685" s="670">
        <v>6</v>
      </c>
      <c r="P685" s="775" t="s">
        <v>8254</v>
      </c>
      <c r="Q685" s="670">
        <v>12</v>
      </c>
      <c r="R685" s="670">
        <v>12</v>
      </c>
    </row>
    <row r="686" spans="1:18" s="499" customFormat="1" ht="12.75" x14ac:dyDescent="0.2">
      <c r="A686" s="667" t="s">
        <v>7629</v>
      </c>
      <c r="B686" s="670" t="s">
        <v>6922</v>
      </c>
      <c r="C686" s="671" t="s">
        <v>8183</v>
      </c>
      <c r="D686" s="672" t="s">
        <v>8183</v>
      </c>
      <c r="E686" s="738" t="s">
        <v>8255</v>
      </c>
      <c r="F686" s="666">
        <v>70263055</v>
      </c>
      <c r="G686" s="672" t="s">
        <v>8256</v>
      </c>
      <c r="H686" s="672">
        <v>0</v>
      </c>
      <c r="I686" s="672" t="s">
        <v>7192</v>
      </c>
      <c r="J686" s="672"/>
      <c r="K686" s="670">
        <v>12</v>
      </c>
      <c r="L686" s="666"/>
      <c r="M686" s="753" t="s">
        <v>7442</v>
      </c>
      <c r="N686" s="666"/>
      <c r="O686" s="670">
        <v>6</v>
      </c>
      <c r="P686" s="775" t="s">
        <v>8195</v>
      </c>
      <c r="Q686" s="670">
        <v>12</v>
      </c>
      <c r="R686" s="670">
        <v>12</v>
      </c>
    </row>
    <row r="687" spans="1:18" s="499" customFormat="1" ht="12.75" x14ac:dyDescent="0.2">
      <c r="A687" s="667" t="s">
        <v>7629</v>
      </c>
      <c r="B687" s="670" t="s">
        <v>6922</v>
      </c>
      <c r="C687" s="671" t="s">
        <v>8183</v>
      </c>
      <c r="D687" s="672" t="s">
        <v>8187</v>
      </c>
      <c r="E687" s="738" t="s">
        <v>8088</v>
      </c>
      <c r="F687" s="666">
        <v>41630669</v>
      </c>
      <c r="G687" s="672" t="s">
        <v>8257</v>
      </c>
      <c r="H687" s="672">
        <v>0</v>
      </c>
      <c r="I687" s="672" t="s">
        <v>7192</v>
      </c>
      <c r="J687" s="672"/>
      <c r="K687" s="670">
        <v>12</v>
      </c>
      <c r="L687" s="666"/>
      <c r="M687" s="753" t="s">
        <v>554</v>
      </c>
      <c r="N687" s="666"/>
      <c r="O687" s="670">
        <v>6</v>
      </c>
      <c r="P687" s="775" t="s">
        <v>8258</v>
      </c>
      <c r="Q687" s="670">
        <v>12</v>
      </c>
      <c r="R687" s="670">
        <v>12</v>
      </c>
    </row>
    <row r="688" spans="1:18" s="499" customFormat="1" ht="12.75" x14ac:dyDescent="0.2">
      <c r="A688" s="667" t="s">
        <v>7629</v>
      </c>
      <c r="B688" s="670" t="s">
        <v>6922</v>
      </c>
      <c r="C688" s="671" t="s">
        <v>8183</v>
      </c>
      <c r="D688" s="672" t="s">
        <v>8187</v>
      </c>
      <c r="E688" s="738" t="s">
        <v>8088</v>
      </c>
      <c r="F688" s="666">
        <v>17903243</v>
      </c>
      <c r="G688" s="672" t="s">
        <v>8259</v>
      </c>
      <c r="H688" s="672">
        <v>0</v>
      </c>
      <c r="I688" s="672" t="s">
        <v>7192</v>
      </c>
      <c r="J688" s="672"/>
      <c r="K688" s="670">
        <v>12</v>
      </c>
      <c r="L688" s="666"/>
      <c r="M688" s="753" t="s">
        <v>554</v>
      </c>
      <c r="N688" s="666"/>
      <c r="O688" s="670">
        <v>6</v>
      </c>
      <c r="P688" s="775" t="s">
        <v>8260</v>
      </c>
      <c r="Q688" s="670">
        <v>12</v>
      </c>
      <c r="R688" s="670">
        <v>12</v>
      </c>
    </row>
    <row r="689" spans="1:18" s="499" customFormat="1" ht="12.75" x14ac:dyDescent="0.2">
      <c r="A689" s="667" t="s">
        <v>7629</v>
      </c>
      <c r="B689" s="670" t="s">
        <v>6922</v>
      </c>
      <c r="C689" s="671" t="s">
        <v>8183</v>
      </c>
      <c r="D689" s="672" t="s">
        <v>8210</v>
      </c>
      <c r="E689" s="738" t="s">
        <v>8230</v>
      </c>
      <c r="F689" s="666">
        <v>42015417</v>
      </c>
      <c r="G689" s="672" t="s">
        <v>8261</v>
      </c>
      <c r="H689" s="672">
        <v>0</v>
      </c>
      <c r="I689" s="672" t="s">
        <v>7192</v>
      </c>
      <c r="J689" s="672"/>
      <c r="K689" s="670">
        <v>12</v>
      </c>
      <c r="L689" s="666"/>
      <c r="M689" s="753" t="s">
        <v>1085</v>
      </c>
      <c r="N689" s="666"/>
      <c r="O689" s="670">
        <v>6</v>
      </c>
      <c r="P689" s="775" t="s">
        <v>8254</v>
      </c>
      <c r="Q689" s="670">
        <v>12</v>
      </c>
      <c r="R689" s="670">
        <v>12</v>
      </c>
    </row>
    <row r="690" spans="1:18" s="499" customFormat="1" ht="12.75" x14ac:dyDescent="0.2">
      <c r="A690" s="667" t="s">
        <v>7629</v>
      </c>
      <c r="B690" s="670" t="s">
        <v>6922</v>
      </c>
      <c r="C690" s="671" t="s">
        <v>8183</v>
      </c>
      <c r="D690" s="672" t="s">
        <v>8262</v>
      </c>
      <c r="E690" s="738" t="s">
        <v>8240</v>
      </c>
      <c r="F690" s="666">
        <v>40443094</v>
      </c>
      <c r="G690" s="672" t="s">
        <v>8263</v>
      </c>
      <c r="H690" s="672">
        <v>0</v>
      </c>
      <c r="I690" s="672" t="s">
        <v>7192</v>
      </c>
      <c r="J690" s="672"/>
      <c r="K690" s="670">
        <v>12</v>
      </c>
      <c r="L690" s="666"/>
      <c r="M690" s="753" t="s">
        <v>8242</v>
      </c>
      <c r="N690" s="666"/>
      <c r="O690" s="670">
        <v>6</v>
      </c>
      <c r="P690" s="775" t="s">
        <v>8202</v>
      </c>
      <c r="Q690" s="670">
        <v>12</v>
      </c>
      <c r="R690" s="670">
        <v>12</v>
      </c>
    </row>
    <row r="691" spans="1:18" s="499" customFormat="1" ht="12.75" x14ac:dyDescent="0.2">
      <c r="A691" s="667" t="s">
        <v>7629</v>
      </c>
      <c r="B691" s="670" t="s">
        <v>6922</v>
      </c>
      <c r="C691" s="671" t="s">
        <v>8183</v>
      </c>
      <c r="D691" s="672" t="s">
        <v>8221</v>
      </c>
      <c r="E691" s="738" t="s">
        <v>1752</v>
      </c>
      <c r="F691" s="666">
        <v>41408058</v>
      </c>
      <c r="G691" s="672" t="s">
        <v>8264</v>
      </c>
      <c r="H691" s="672">
        <v>0</v>
      </c>
      <c r="I691" s="672" t="s">
        <v>7192</v>
      </c>
      <c r="J691" s="672"/>
      <c r="K691" s="670">
        <v>12</v>
      </c>
      <c r="L691" s="666"/>
      <c r="M691" s="753" t="s">
        <v>8265</v>
      </c>
      <c r="N691" s="666"/>
      <c r="O691" s="670">
        <v>6</v>
      </c>
      <c r="P691" s="775" t="s">
        <v>8202</v>
      </c>
      <c r="Q691" s="670">
        <v>12</v>
      </c>
      <c r="R691" s="670">
        <v>12</v>
      </c>
    </row>
    <row r="692" spans="1:18" s="549" customFormat="1" ht="12.75" x14ac:dyDescent="0.2">
      <c r="A692" s="667" t="s">
        <v>7629</v>
      </c>
      <c r="B692" s="670" t="s">
        <v>6922</v>
      </c>
      <c r="C692" s="671" t="s">
        <v>8183</v>
      </c>
      <c r="D692" s="672" t="s">
        <v>8200</v>
      </c>
      <c r="E692" s="738" t="s">
        <v>1756</v>
      </c>
      <c r="F692" s="666">
        <v>43236871</v>
      </c>
      <c r="G692" s="672" t="s">
        <v>8266</v>
      </c>
      <c r="H692" s="672">
        <v>0</v>
      </c>
      <c r="I692" s="672" t="s">
        <v>7192</v>
      </c>
      <c r="J692" s="672"/>
      <c r="K692" s="670">
        <v>12</v>
      </c>
      <c r="L692" s="666"/>
      <c r="M692" s="753" t="s">
        <v>8226</v>
      </c>
      <c r="N692" s="666"/>
      <c r="O692" s="670">
        <v>6</v>
      </c>
      <c r="P692" s="775" t="s">
        <v>8267</v>
      </c>
      <c r="Q692" s="670">
        <v>12</v>
      </c>
      <c r="R692" s="670">
        <v>12</v>
      </c>
    </row>
    <row r="693" spans="1:18" s="499" customFormat="1" ht="12.75" x14ac:dyDescent="0.2">
      <c r="A693" s="667" t="s">
        <v>7629</v>
      </c>
      <c r="B693" s="670" t="s">
        <v>6922</v>
      </c>
      <c r="C693" s="671" t="s">
        <v>8183</v>
      </c>
      <c r="D693" s="672" t="s">
        <v>8210</v>
      </c>
      <c r="E693" s="738" t="s">
        <v>8230</v>
      </c>
      <c r="F693" s="666">
        <v>77693582</v>
      </c>
      <c r="G693" s="672" t="s">
        <v>8268</v>
      </c>
      <c r="H693" s="672"/>
      <c r="I693" s="672" t="s">
        <v>7192</v>
      </c>
      <c r="J693" s="672"/>
      <c r="K693" s="670">
        <v>12</v>
      </c>
      <c r="L693" s="666"/>
      <c r="M693" s="753" t="s">
        <v>1085</v>
      </c>
      <c r="N693" s="666"/>
      <c r="O693" s="670">
        <v>6</v>
      </c>
      <c r="P693" s="775" t="s">
        <v>8269</v>
      </c>
      <c r="Q693" s="670">
        <v>12</v>
      </c>
      <c r="R693" s="670">
        <v>12</v>
      </c>
    </row>
    <row r="694" spans="1:18" s="499" customFormat="1" ht="12.75" x14ac:dyDescent="0.2">
      <c r="A694" s="667" t="s">
        <v>7629</v>
      </c>
      <c r="B694" s="670" t="s">
        <v>6922</v>
      </c>
      <c r="C694" s="671" t="s">
        <v>8183</v>
      </c>
      <c r="D694" s="672" t="s">
        <v>8204</v>
      </c>
      <c r="E694" s="738" t="s">
        <v>8205</v>
      </c>
      <c r="F694" s="666">
        <v>19089192</v>
      </c>
      <c r="G694" s="672" t="s">
        <v>8270</v>
      </c>
      <c r="H694" s="672">
        <v>0</v>
      </c>
      <c r="I694" s="672" t="s">
        <v>7192</v>
      </c>
      <c r="J694" s="672"/>
      <c r="K694" s="670">
        <v>12</v>
      </c>
      <c r="L694" s="666"/>
      <c r="M694" s="753" t="s">
        <v>1101</v>
      </c>
      <c r="N694" s="666"/>
      <c r="O694" s="670">
        <v>6</v>
      </c>
      <c r="P694" s="775" t="s">
        <v>8207</v>
      </c>
      <c r="Q694" s="670">
        <v>12</v>
      </c>
      <c r="R694" s="670">
        <v>12</v>
      </c>
    </row>
    <row r="695" spans="1:18" s="499" customFormat="1" ht="12.75" x14ac:dyDescent="0.2">
      <c r="A695" s="667" t="s">
        <v>7629</v>
      </c>
      <c r="B695" s="670" t="s">
        <v>6922</v>
      </c>
      <c r="C695" s="671" t="s">
        <v>8183</v>
      </c>
      <c r="D695" s="672" t="s">
        <v>8262</v>
      </c>
      <c r="E695" s="738" t="s">
        <v>8240</v>
      </c>
      <c r="F695" s="666">
        <v>40544573</v>
      </c>
      <c r="G695" s="672" t="s">
        <v>8271</v>
      </c>
      <c r="H695" s="672">
        <v>0</v>
      </c>
      <c r="I695" s="672" t="s">
        <v>7192</v>
      </c>
      <c r="J695" s="672"/>
      <c r="K695" s="670">
        <v>12</v>
      </c>
      <c r="L695" s="666"/>
      <c r="M695" s="753" t="s">
        <v>8242</v>
      </c>
      <c r="N695" s="666"/>
      <c r="O695" s="670">
        <v>6</v>
      </c>
      <c r="P695" s="775" t="s">
        <v>8202</v>
      </c>
      <c r="Q695" s="670">
        <v>12</v>
      </c>
      <c r="R695" s="670">
        <v>12</v>
      </c>
    </row>
    <row r="696" spans="1:18" s="499" customFormat="1" ht="12.75" x14ac:dyDescent="0.2">
      <c r="A696" s="667" t="s">
        <v>7629</v>
      </c>
      <c r="B696" s="670" t="s">
        <v>6922</v>
      </c>
      <c r="C696" s="671" t="s">
        <v>8183</v>
      </c>
      <c r="D696" s="672" t="s">
        <v>8200</v>
      </c>
      <c r="E696" s="738" t="s">
        <v>7454</v>
      </c>
      <c r="F696" s="666">
        <v>18004830</v>
      </c>
      <c r="G696" s="672" t="s">
        <v>8272</v>
      </c>
      <c r="H696" s="672">
        <v>0</v>
      </c>
      <c r="I696" s="672" t="s">
        <v>7192</v>
      </c>
      <c r="J696" s="672"/>
      <c r="K696" s="670">
        <v>12</v>
      </c>
      <c r="L696" s="666"/>
      <c r="M696" s="753" t="s">
        <v>7193</v>
      </c>
      <c r="N696" s="666"/>
      <c r="O696" s="670">
        <v>6</v>
      </c>
      <c r="P696" s="775" t="s">
        <v>8202</v>
      </c>
      <c r="Q696" s="670">
        <v>12</v>
      </c>
      <c r="R696" s="670">
        <v>12</v>
      </c>
    </row>
    <row r="697" spans="1:18" s="499" customFormat="1" ht="12.75" x14ac:dyDescent="0.2">
      <c r="A697" s="667" t="s">
        <v>7629</v>
      </c>
      <c r="B697" s="670" t="s">
        <v>6922</v>
      </c>
      <c r="C697" s="671" t="s">
        <v>8183</v>
      </c>
      <c r="D697" s="672" t="s">
        <v>8200</v>
      </c>
      <c r="E697" s="738" t="s">
        <v>8188</v>
      </c>
      <c r="F697" s="666">
        <v>80158744</v>
      </c>
      <c r="G697" s="672" t="s">
        <v>8273</v>
      </c>
      <c r="H697" s="672">
        <v>0</v>
      </c>
      <c r="I697" s="672" t="s">
        <v>7192</v>
      </c>
      <c r="J697" s="672"/>
      <c r="K697" s="670">
        <v>12</v>
      </c>
      <c r="L697" s="666"/>
      <c r="M697" s="753" t="s">
        <v>8274</v>
      </c>
      <c r="N697" s="666"/>
      <c r="O697" s="670">
        <v>6</v>
      </c>
      <c r="P697" s="775" t="s">
        <v>8227</v>
      </c>
      <c r="Q697" s="670">
        <v>12</v>
      </c>
      <c r="R697" s="670">
        <v>12</v>
      </c>
    </row>
    <row r="698" spans="1:18" s="499" customFormat="1" ht="12.75" x14ac:dyDescent="0.2">
      <c r="A698" s="667" t="s">
        <v>7629</v>
      </c>
      <c r="B698" s="670" t="s">
        <v>6922</v>
      </c>
      <c r="C698" s="671" t="s">
        <v>8183</v>
      </c>
      <c r="D698" s="672" t="s">
        <v>8221</v>
      </c>
      <c r="E698" s="738" t="s">
        <v>1752</v>
      </c>
      <c r="F698" s="666">
        <v>18119145</v>
      </c>
      <c r="G698" s="672" t="s">
        <v>8275</v>
      </c>
      <c r="H698" s="672">
        <v>0</v>
      </c>
      <c r="I698" s="672" t="s">
        <v>7192</v>
      </c>
      <c r="J698" s="672"/>
      <c r="K698" s="670">
        <v>12</v>
      </c>
      <c r="L698" s="666"/>
      <c r="M698" s="753" t="s">
        <v>8265</v>
      </c>
      <c r="N698" s="666"/>
      <c r="O698" s="670">
        <v>6</v>
      </c>
      <c r="P698" s="775" t="s">
        <v>8276</v>
      </c>
      <c r="Q698" s="670">
        <v>12</v>
      </c>
      <c r="R698" s="670">
        <v>12</v>
      </c>
    </row>
    <row r="699" spans="1:18" s="499" customFormat="1" ht="12.75" x14ac:dyDescent="0.2">
      <c r="A699" s="667" t="s">
        <v>7629</v>
      </c>
      <c r="B699" s="670" t="s">
        <v>6922</v>
      </c>
      <c r="C699" s="671" t="s">
        <v>8183</v>
      </c>
      <c r="D699" s="672" t="s">
        <v>8183</v>
      </c>
      <c r="E699" s="738" t="s">
        <v>8230</v>
      </c>
      <c r="F699" s="666">
        <v>80672138</v>
      </c>
      <c r="G699" s="672" t="s">
        <v>8277</v>
      </c>
      <c r="H699" s="672">
        <v>0</v>
      </c>
      <c r="I699" s="672" t="s">
        <v>7192</v>
      </c>
      <c r="J699" s="672"/>
      <c r="K699" s="670">
        <v>12</v>
      </c>
      <c r="L699" s="666"/>
      <c r="M699" s="753" t="s">
        <v>8226</v>
      </c>
      <c r="N699" s="666"/>
      <c r="O699" s="670">
        <v>6</v>
      </c>
      <c r="P699" s="775" t="s">
        <v>8195</v>
      </c>
      <c r="Q699" s="670">
        <v>12</v>
      </c>
      <c r="R699" s="670">
        <v>12</v>
      </c>
    </row>
    <row r="700" spans="1:18" s="499" customFormat="1" ht="12.75" x14ac:dyDescent="0.2">
      <c r="A700" s="667" t="s">
        <v>7629</v>
      </c>
      <c r="B700" s="670" t="s">
        <v>6922</v>
      </c>
      <c r="C700" s="671" t="s">
        <v>8183</v>
      </c>
      <c r="D700" s="672" t="s">
        <v>8200</v>
      </c>
      <c r="E700" s="738" t="s">
        <v>7454</v>
      </c>
      <c r="F700" s="666">
        <v>17842216</v>
      </c>
      <c r="G700" s="672" t="s">
        <v>8278</v>
      </c>
      <c r="H700" s="672">
        <v>0</v>
      </c>
      <c r="I700" s="672" t="s">
        <v>7192</v>
      </c>
      <c r="J700" s="672"/>
      <c r="K700" s="670">
        <v>12</v>
      </c>
      <c r="L700" s="666"/>
      <c r="M700" s="753" t="s">
        <v>554</v>
      </c>
      <c r="N700" s="666"/>
      <c r="O700" s="670">
        <v>6</v>
      </c>
      <c r="P700" s="775" t="s">
        <v>8279</v>
      </c>
      <c r="Q700" s="670">
        <v>12</v>
      </c>
      <c r="R700" s="670">
        <v>12</v>
      </c>
    </row>
    <row r="701" spans="1:18" s="499" customFormat="1" ht="12.75" x14ac:dyDescent="0.2">
      <c r="A701" s="667" t="s">
        <v>7629</v>
      </c>
      <c r="B701" s="670" t="s">
        <v>6922</v>
      </c>
      <c r="C701" s="671" t="s">
        <v>8183</v>
      </c>
      <c r="D701" s="672" t="s">
        <v>8200</v>
      </c>
      <c r="E701" s="738" t="s">
        <v>8230</v>
      </c>
      <c r="F701" s="666">
        <v>75611898</v>
      </c>
      <c r="G701" s="672" t="s">
        <v>8280</v>
      </c>
      <c r="H701" s="672">
        <v>0</v>
      </c>
      <c r="I701" s="672" t="s">
        <v>7192</v>
      </c>
      <c r="J701" s="672"/>
      <c r="K701" s="670">
        <v>12</v>
      </c>
      <c r="L701" s="666"/>
      <c r="M701" s="753" t="s">
        <v>8281</v>
      </c>
      <c r="N701" s="666"/>
      <c r="O701" s="670">
        <v>6</v>
      </c>
      <c r="P701" s="775" t="s">
        <v>8254</v>
      </c>
      <c r="Q701" s="670">
        <v>12</v>
      </c>
      <c r="R701" s="670">
        <v>12</v>
      </c>
    </row>
    <row r="702" spans="1:18" s="499" customFormat="1" ht="12.75" x14ac:dyDescent="0.2">
      <c r="A702" s="667" t="s">
        <v>7629</v>
      </c>
      <c r="B702" s="670" t="s">
        <v>6922</v>
      </c>
      <c r="C702" s="671" t="s">
        <v>8183</v>
      </c>
      <c r="D702" s="672" t="s">
        <v>8204</v>
      </c>
      <c r="E702" s="738" t="s">
        <v>8205</v>
      </c>
      <c r="F702" s="666">
        <v>40750308</v>
      </c>
      <c r="G702" s="672" t="s">
        <v>8282</v>
      </c>
      <c r="H702" s="672">
        <v>0</v>
      </c>
      <c r="I702" s="672" t="s">
        <v>7192</v>
      </c>
      <c r="J702" s="672"/>
      <c r="K702" s="670">
        <v>12</v>
      </c>
      <c r="L702" s="666"/>
      <c r="M702" s="753" t="s">
        <v>8239</v>
      </c>
      <c r="N702" s="666"/>
      <c r="O702" s="670">
        <v>6</v>
      </c>
      <c r="P702" s="775" t="s">
        <v>8207</v>
      </c>
      <c r="Q702" s="670">
        <v>12</v>
      </c>
      <c r="R702" s="670">
        <v>12</v>
      </c>
    </row>
    <row r="703" spans="1:18" s="499" customFormat="1" ht="12.75" x14ac:dyDescent="0.2">
      <c r="A703" s="667" t="s">
        <v>7629</v>
      </c>
      <c r="B703" s="670" t="s">
        <v>6922</v>
      </c>
      <c r="C703" s="671" t="s">
        <v>8183</v>
      </c>
      <c r="D703" s="672" t="s">
        <v>8180</v>
      </c>
      <c r="E703" s="738" t="s">
        <v>6455</v>
      </c>
      <c r="F703" s="666">
        <v>18903507</v>
      </c>
      <c r="G703" s="672" t="s">
        <v>8283</v>
      </c>
      <c r="H703" s="672"/>
      <c r="I703" s="672" t="s">
        <v>7192</v>
      </c>
      <c r="J703" s="672"/>
      <c r="K703" s="670">
        <v>12</v>
      </c>
      <c r="L703" s="666"/>
      <c r="M703" s="753" t="s">
        <v>554</v>
      </c>
      <c r="N703" s="666"/>
      <c r="O703" s="670">
        <v>6</v>
      </c>
      <c r="P703" s="775" t="s">
        <v>8284</v>
      </c>
      <c r="Q703" s="670">
        <v>12</v>
      </c>
      <c r="R703" s="670">
        <v>12</v>
      </c>
    </row>
    <row r="704" spans="1:18" s="499" customFormat="1" ht="12.75" x14ac:dyDescent="0.2">
      <c r="A704" s="667" t="s">
        <v>7629</v>
      </c>
      <c r="B704" s="670" t="s">
        <v>6922</v>
      </c>
      <c r="C704" s="671" t="s">
        <v>8183</v>
      </c>
      <c r="D704" s="672" t="s">
        <v>8204</v>
      </c>
      <c r="E704" s="738" t="s">
        <v>8205</v>
      </c>
      <c r="F704" s="666">
        <v>43236018</v>
      </c>
      <c r="G704" s="672" t="s">
        <v>8285</v>
      </c>
      <c r="H704" s="672">
        <v>0</v>
      </c>
      <c r="I704" s="672" t="s">
        <v>7192</v>
      </c>
      <c r="J704" s="672"/>
      <c r="K704" s="670">
        <v>12</v>
      </c>
      <c r="L704" s="666"/>
      <c r="M704" s="753" t="s">
        <v>1101</v>
      </c>
      <c r="N704" s="666"/>
      <c r="O704" s="670">
        <v>6</v>
      </c>
      <c r="P704" s="775" t="s">
        <v>8207</v>
      </c>
      <c r="Q704" s="670">
        <v>12</v>
      </c>
      <c r="R704" s="670">
        <v>12</v>
      </c>
    </row>
    <row r="705" spans="1:18" s="499" customFormat="1" ht="12.75" x14ac:dyDescent="0.2">
      <c r="A705" s="667" t="s">
        <v>7629</v>
      </c>
      <c r="B705" s="670" t="s">
        <v>6922</v>
      </c>
      <c r="C705" s="671" t="s">
        <v>8183</v>
      </c>
      <c r="D705" s="672" t="s">
        <v>8286</v>
      </c>
      <c r="E705" s="738" t="s">
        <v>8192</v>
      </c>
      <c r="F705" s="666">
        <v>32969973</v>
      </c>
      <c r="G705" s="672" t="s">
        <v>8287</v>
      </c>
      <c r="H705" s="672">
        <v>0</v>
      </c>
      <c r="I705" s="672" t="s">
        <v>7192</v>
      </c>
      <c r="J705" s="672"/>
      <c r="K705" s="670">
        <v>12</v>
      </c>
      <c r="L705" s="666"/>
      <c r="M705" s="753" t="s">
        <v>8288</v>
      </c>
      <c r="N705" s="666"/>
      <c r="O705" s="670">
        <v>6</v>
      </c>
      <c r="P705" s="775" t="s">
        <v>7454</v>
      </c>
      <c r="Q705" s="670">
        <v>12</v>
      </c>
      <c r="R705" s="670">
        <v>12</v>
      </c>
    </row>
    <row r="706" spans="1:18" s="499" customFormat="1" ht="12.75" x14ac:dyDescent="0.2">
      <c r="A706" s="667" t="s">
        <v>7629</v>
      </c>
      <c r="B706" s="670" t="s">
        <v>6922</v>
      </c>
      <c r="C706" s="671" t="s">
        <v>8183</v>
      </c>
      <c r="D706" s="672" t="s">
        <v>8183</v>
      </c>
      <c r="E706" s="738" t="s">
        <v>8205</v>
      </c>
      <c r="F706" s="666">
        <v>18193892</v>
      </c>
      <c r="G706" s="672" t="s">
        <v>8289</v>
      </c>
      <c r="H706" s="672">
        <v>0</v>
      </c>
      <c r="I706" s="672" t="s">
        <v>7192</v>
      </c>
      <c r="J706" s="672"/>
      <c r="K706" s="670">
        <v>12</v>
      </c>
      <c r="L706" s="666"/>
      <c r="M706" s="753" t="s">
        <v>8090</v>
      </c>
      <c r="N706" s="666"/>
      <c r="O706" s="670">
        <v>6</v>
      </c>
      <c r="P706" s="775" t="s">
        <v>8195</v>
      </c>
      <c r="Q706" s="670">
        <v>12</v>
      </c>
      <c r="R706" s="670">
        <v>12</v>
      </c>
    </row>
    <row r="707" spans="1:18" s="499" customFormat="1" ht="12.75" x14ac:dyDescent="0.2">
      <c r="A707" s="667" t="s">
        <v>7629</v>
      </c>
      <c r="B707" s="670" t="s">
        <v>6922</v>
      </c>
      <c r="C707" s="671" t="s">
        <v>8183</v>
      </c>
      <c r="D707" s="672" t="s">
        <v>8187</v>
      </c>
      <c r="E707" s="738" t="s">
        <v>8233</v>
      </c>
      <c r="F707" s="666">
        <v>75849279</v>
      </c>
      <c r="G707" s="672" t="s">
        <v>8290</v>
      </c>
      <c r="H707" s="672">
        <v>0</v>
      </c>
      <c r="I707" s="672" t="s">
        <v>7192</v>
      </c>
      <c r="J707" s="672"/>
      <c r="K707" s="670">
        <v>12</v>
      </c>
      <c r="L707" s="666"/>
      <c r="M707" s="753" t="s">
        <v>8291</v>
      </c>
      <c r="N707" s="666"/>
      <c r="O707" s="670">
        <v>6</v>
      </c>
      <c r="P707" s="775" t="s">
        <v>8186</v>
      </c>
      <c r="Q707" s="670">
        <v>12</v>
      </c>
      <c r="R707" s="670">
        <v>12</v>
      </c>
    </row>
    <row r="708" spans="1:18" s="499" customFormat="1" ht="12.75" x14ac:dyDescent="0.2">
      <c r="A708" s="667" t="s">
        <v>7629</v>
      </c>
      <c r="B708" s="670" t="s">
        <v>6922</v>
      </c>
      <c r="C708" s="671" t="s">
        <v>8183</v>
      </c>
      <c r="D708" s="672" t="s">
        <v>8204</v>
      </c>
      <c r="E708" s="738" t="s">
        <v>8205</v>
      </c>
      <c r="F708" s="666">
        <v>40767440</v>
      </c>
      <c r="G708" s="672" t="s">
        <v>8292</v>
      </c>
      <c r="H708" s="672">
        <v>0</v>
      </c>
      <c r="I708" s="672" t="s">
        <v>7192</v>
      </c>
      <c r="J708" s="672"/>
      <c r="K708" s="670">
        <v>12</v>
      </c>
      <c r="L708" s="666"/>
      <c r="M708" s="753" t="s">
        <v>8239</v>
      </c>
      <c r="N708" s="666"/>
      <c r="O708" s="670">
        <v>6</v>
      </c>
      <c r="P708" s="775" t="s">
        <v>8293</v>
      </c>
      <c r="Q708" s="670">
        <v>12</v>
      </c>
      <c r="R708" s="670">
        <v>12</v>
      </c>
    </row>
    <row r="709" spans="1:18" s="499" customFormat="1" ht="12.75" x14ac:dyDescent="0.2">
      <c r="A709" s="667" t="s">
        <v>7629</v>
      </c>
      <c r="B709" s="670" t="s">
        <v>6922</v>
      </c>
      <c r="C709" s="671" t="s">
        <v>8183</v>
      </c>
      <c r="D709" s="672" t="s">
        <v>8204</v>
      </c>
      <c r="E709" s="738" t="s">
        <v>8205</v>
      </c>
      <c r="F709" s="666">
        <v>19102657</v>
      </c>
      <c r="G709" s="672" t="s">
        <v>8294</v>
      </c>
      <c r="H709" s="672">
        <v>0</v>
      </c>
      <c r="I709" s="672" t="s">
        <v>7192</v>
      </c>
      <c r="J709" s="672"/>
      <c r="K709" s="670">
        <v>12</v>
      </c>
      <c r="L709" s="666"/>
      <c r="M709" s="753" t="s">
        <v>8239</v>
      </c>
      <c r="N709" s="666"/>
      <c r="O709" s="670">
        <v>6</v>
      </c>
      <c r="P709" s="775" t="s">
        <v>8207</v>
      </c>
      <c r="Q709" s="670">
        <v>12</v>
      </c>
      <c r="R709" s="670">
        <v>12</v>
      </c>
    </row>
    <row r="710" spans="1:18" s="499" customFormat="1" ht="12.75" x14ac:dyDescent="0.2">
      <c r="A710" s="667" t="s">
        <v>7629</v>
      </c>
      <c r="B710" s="670" t="s">
        <v>6922</v>
      </c>
      <c r="C710" s="671" t="s">
        <v>8183</v>
      </c>
      <c r="D710" s="672" t="s">
        <v>8200</v>
      </c>
      <c r="E710" s="738" t="s">
        <v>6455</v>
      </c>
      <c r="F710" s="666">
        <v>8602486</v>
      </c>
      <c r="G710" s="672" t="s">
        <v>8295</v>
      </c>
      <c r="H710" s="672">
        <v>0</v>
      </c>
      <c r="I710" s="672" t="s">
        <v>7192</v>
      </c>
      <c r="J710" s="672"/>
      <c r="K710" s="670">
        <v>12</v>
      </c>
      <c r="L710" s="666"/>
      <c r="M710" s="753" t="s">
        <v>554</v>
      </c>
      <c r="N710" s="666"/>
      <c r="O710" s="670">
        <v>6</v>
      </c>
      <c r="P710" s="775" t="s">
        <v>7454</v>
      </c>
      <c r="Q710" s="670">
        <v>12</v>
      </c>
      <c r="R710" s="670">
        <v>12</v>
      </c>
    </row>
    <row r="711" spans="1:18" s="499" customFormat="1" ht="12.75" x14ac:dyDescent="0.2">
      <c r="A711" s="667" t="s">
        <v>7629</v>
      </c>
      <c r="B711" s="670" t="s">
        <v>6922</v>
      </c>
      <c r="C711" s="671" t="s">
        <v>8183</v>
      </c>
      <c r="D711" s="672" t="s">
        <v>8200</v>
      </c>
      <c r="E711" s="738" t="s">
        <v>7454</v>
      </c>
      <c r="F711" s="666">
        <v>18046910</v>
      </c>
      <c r="G711" s="672" t="s">
        <v>8296</v>
      </c>
      <c r="H711" s="672">
        <v>0</v>
      </c>
      <c r="I711" s="672" t="s">
        <v>7192</v>
      </c>
      <c r="J711" s="672"/>
      <c r="K711" s="670">
        <v>12</v>
      </c>
      <c r="L711" s="666"/>
      <c r="M711" s="753" t="s">
        <v>554</v>
      </c>
      <c r="N711" s="666"/>
      <c r="O711" s="670">
        <v>6</v>
      </c>
      <c r="P711" s="775" t="s">
        <v>8254</v>
      </c>
      <c r="Q711" s="670">
        <v>12</v>
      </c>
      <c r="R711" s="670">
        <v>12</v>
      </c>
    </row>
    <row r="712" spans="1:18" s="499" customFormat="1" ht="12.75" x14ac:dyDescent="0.2">
      <c r="A712" s="667" t="s">
        <v>7629</v>
      </c>
      <c r="B712" s="670" t="s">
        <v>6922</v>
      </c>
      <c r="C712" s="671" t="s">
        <v>8183</v>
      </c>
      <c r="D712" s="672" t="s">
        <v>8187</v>
      </c>
      <c r="E712" s="738" t="s">
        <v>8088</v>
      </c>
      <c r="F712" s="666">
        <v>44066285</v>
      </c>
      <c r="G712" s="672" t="s">
        <v>8297</v>
      </c>
      <c r="H712" s="672">
        <v>0</v>
      </c>
      <c r="I712" s="672" t="s">
        <v>7192</v>
      </c>
      <c r="J712" s="672"/>
      <c r="K712" s="670">
        <v>12</v>
      </c>
      <c r="L712" s="666"/>
      <c r="M712" s="753" t="s">
        <v>554</v>
      </c>
      <c r="N712" s="666"/>
      <c r="O712" s="670">
        <v>6</v>
      </c>
      <c r="P712" s="775" t="s">
        <v>8298</v>
      </c>
      <c r="Q712" s="670">
        <v>12</v>
      </c>
      <c r="R712" s="670">
        <v>12</v>
      </c>
    </row>
    <row r="713" spans="1:18" s="499" customFormat="1" ht="12.75" x14ac:dyDescent="0.2">
      <c r="A713" s="667" t="s">
        <v>7629</v>
      </c>
      <c r="B713" s="670" t="s">
        <v>6922</v>
      </c>
      <c r="C713" s="671" t="s">
        <v>8183</v>
      </c>
      <c r="D713" s="672" t="s">
        <v>8187</v>
      </c>
      <c r="E713" s="738" t="s">
        <v>8233</v>
      </c>
      <c r="F713" s="666">
        <v>18129070</v>
      </c>
      <c r="G713" s="672" t="s">
        <v>8299</v>
      </c>
      <c r="H713" s="672">
        <v>0</v>
      </c>
      <c r="I713" s="672" t="s">
        <v>7192</v>
      </c>
      <c r="J713" s="672"/>
      <c r="K713" s="670">
        <v>12</v>
      </c>
      <c r="L713" s="666"/>
      <c r="M713" s="753" t="s">
        <v>8291</v>
      </c>
      <c r="N713" s="666"/>
      <c r="O713" s="670">
        <v>6</v>
      </c>
      <c r="P713" s="775" t="s">
        <v>8186</v>
      </c>
      <c r="Q713" s="670">
        <v>12</v>
      </c>
      <c r="R713" s="670">
        <v>12</v>
      </c>
    </row>
    <row r="714" spans="1:18" s="499" customFormat="1" ht="12.75" x14ac:dyDescent="0.2">
      <c r="A714" s="667" t="s">
        <v>7629</v>
      </c>
      <c r="B714" s="670" t="s">
        <v>6922</v>
      </c>
      <c r="C714" s="671" t="s">
        <v>8183</v>
      </c>
      <c r="D714" s="672" t="s">
        <v>8187</v>
      </c>
      <c r="E714" s="738" t="s">
        <v>8300</v>
      </c>
      <c r="F714" s="666">
        <v>76412224</v>
      </c>
      <c r="G714" s="672" t="s">
        <v>8301</v>
      </c>
      <c r="H714" s="672">
        <v>0</v>
      </c>
      <c r="I714" s="672" t="s">
        <v>7192</v>
      </c>
      <c r="J714" s="672"/>
      <c r="K714" s="670">
        <v>12</v>
      </c>
      <c r="L714" s="666"/>
      <c r="M714" s="753" t="s">
        <v>8302</v>
      </c>
      <c r="N714" s="666"/>
      <c r="O714" s="670">
        <v>6</v>
      </c>
      <c r="P714" s="775" t="s">
        <v>8303</v>
      </c>
      <c r="Q714" s="670">
        <v>12</v>
      </c>
      <c r="R714" s="670">
        <v>12</v>
      </c>
    </row>
    <row r="715" spans="1:18" s="499" customFormat="1" ht="12.75" x14ac:dyDescent="0.2">
      <c r="A715" s="667" t="s">
        <v>7629</v>
      </c>
      <c r="B715" s="670" t="s">
        <v>6922</v>
      </c>
      <c r="C715" s="671" t="s">
        <v>8183</v>
      </c>
      <c r="D715" s="672" t="s">
        <v>8200</v>
      </c>
      <c r="E715" s="738" t="s">
        <v>1752</v>
      </c>
      <c r="F715" s="666">
        <v>45988108</v>
      </c>
      <c r="G715" s="672" t="s">
        <v>8304</v>
      </c>
      <c r="H715" s="672"/>
      <c r="I715" s="672" t="s">
        <v>7192</v>
      </c>
      <c r="J715" s="672"/>
      <c r="K715" s="670">
        <v>12</v>
      </c>
      <c r="L715" s="666"/>
      <c r="M715" s="753" t="s">
        <v>554</v>
      </c>
      <c r="N715" s="666"/>
      <c r="O715" s="670">
        <v>6</v>
      </c>
      <c r="P715" s="775" t="s">
        <v>8276</v>
      </c>
      <c r="Q715" s="670">
        <v>12</v>
      </c>
      <c r="R715" s="670">
        <v>12</v>
      </c>
    </row>
    <row r="716" spans="1:18" s="499" customFormat="1" ht="12.75" x14ac:dyDescent="0.2">
      <c r="A716" s="667" t="s">
        <v>7629</v>
      </c>
      <c r="B716" s="670" t="s">
        <v>6922</v>
      </c>
      <c r="C716" s="671" t="s">
        <v>8183</v>
      </c>
      <c r="D716" s="672" t="s">
        <v>8187</v>
      </c>
      <c r="E716" s="738" t="s">
        <v>7454</v>
      </c>
      <c r="F716" s="666">
        <v>41536940</v>
      </c>
      <c r="G716" s="672" t="s">
        <v>8305</v>
      </c>
      <c r="H716" s="672">
        <v>0</v>
      </c>
      <c r="I716" s="672" t="s">
        <v>7192</v>
      </c>
      <c r="J716" s="672"/>
      <c r="K716" s="670">
        <v>12</v>
      </c>
      <c r="L716" s="666"/>
      <c r="M716" s="753" t="s">
        <v>554</v>
      </c>
      <c r="N716" s="666"/>
      <c r="O716" s="670">
        <v>6</v>
      </c>
      <c r="P716" s="775" t="s">
        <v>8306</v>
      </c>
      <c r="Q716" s="670">
        <v>12</v>
      </c>
      <c r="R716" s="670">
        <v>12</v>
      </c>
    </row>
    <row r="717" spans="1:18" s="499" customFormat="1" ht="12.75" x14ac:dyDescent="0.2">
      <c r="A717" s="667" t="s">
        <v>7629</v>
      </c>
      <c r="B717" s="670" t="s">
        <v>6922</v>
      </c>
      <c r="C717" s="671" t="s">
        <v>8183</v>
      </c>
      <c r="D717" s="672" t="s">
        <v>8200</v>
      </c>
      <c r="E717" s="738" t="s">
        <v>8240</v>
      </c>
      <c r="F717" s="666">
        <v>80636502</v>
      </c>
      <c r="G717" s="672" t="s">
        <v>8307</v>
      </c>
      <c r="H717" s="672">
        <v>0</v>
      </c>
      <c r="I717" s="672" t="s">
        <v>7192</v>
      </c>
      <c r="J717" s="672"/>
      <c r="K717" s="670">
        <v>12</v>
      </c>
      <c r="L717" s="666"/>
      <c r="M717" s="753" t="s">
        <v>8308</v>
      </c>
      <c r="N717" s="666"/>
      <c r="O717" s="670">
        <v>6</v>
      </c>
      <c r="P717" s="775" t="s">
        <v>8202</v>
      </c>
      <c r="Q717" s="670">
        <v>12</v>
      </c>
      <c r="R717" s="670">
        <v>12</v>
      </c>
    </row>
    <row r="718" spans="1:18" s="499" customFormat="1" ht="12.75" x14ac:dyDescent="0.2">
      <c r="A718" s="667" t="s">
        <v>7629</v>
      </c>
      <c r="B718" s="670" t="s">
        <v>6922</v>
      </c>
      <c r="C718" s="671" t="s">
        <v>8183</v>
      </c>
      <c r="D718" s="672" t="s">
        <v>8200</v>
      </c>
      <c r="E718" s="738" t="s">
        <v>8230</v>
      </c>
      <c r="F718" s="666">
        <v>10124975</v>
      </c>
      <c r="G718" s="672" t="s">
        <v>8309</v>
      </c>
      <c r="H718" s="672">
        <v>0</v>
      </c>
      <c r="I718" s="672" t="s">
        <v>7192</v>
      </c>
      <c r="J718" s="672"/>
      <c r="K718" s="670">
        <v>12</v>
      </c>
      <c r="L718" s="666"/>
      <c r="M718" s="753" t="s">
        <v>8251</v>
      </c>
      <c r="N718" s="666"/>
      <c r="O718" s="670">
        <v>6</v>
      </c>
      <c r="P718" s="775" t="s">
        <v>8254</v>
      </c>
      <c r="Q718" s="670">
        <v>12</v>
      </c>
      <c r="R718" s="670">
        <v>12</v>
      </c>
    </row>
    <row r="719" spans="1:18" s="499" customFormat="1" ht="12.75" x14ac:dyDescent="0.2">
      <c r="A719" s="667" t="s">
        <v>7629</v>
      </c>
      <c r="B719" s="670" t="s">
        <v>6922</v>
      </c>
      <c r="C719" s="671" t="s">
        <v>8183</v>
      </c>
      <c r="D719" s="672" t="s">
        <v>8187</v>
      </c>
      <c r="E719" s="738" t="s">
        <v>7454</v>
      </c>
      <c r="F719" s="666">
        <v>73778310</v>
      </c>
      <c r="G719" s="672" t="s">
        <v>8310</v>
      </c>
      <c r="H719" s="672">
        <v>0</v>
      </c>
      <c r="I719" s="672" t="s">
        <v>7192</v>
      </c>
      <c r="J719" s="672"/>
      <c r="K719" s="670">
        <v>12</v>
      </c>
      <c r="L719" s="666"/>
      <c r="M719" s="753" t="s">
        <v>554</v>
      </c>
      <c r="N719" s="666"/>
      <c r="O719" s="670">
        <v>6</v>
      </c>
      <c r="P719" s="775" t="s">
        <v>8311</v>
      </c>
      <c r="Q719" s="670">
        <v>12</v>
      </c>
      <c r="R719" s="670">
        <v>12</v>
      </c>
    </row>
    <row r="720" spans="1:18" s="499" customFormat="1" ht="12.75" x14ac:dyDescent="0.2">
      <c r="A720" s="667" t="s">
        <v>7629</v>
      </c>
      <c r="B720" s="670" t="s">
        <v>6922</v>
      </c>
      <c r="C720" s="671" t="s">
        <v>8183</v>
      </c>
      <c r="D720" s="672" t="s">
        <v>8229</v>
      </c>
      <c r="E720" s="738" t="s">
        <v>8230</v>
      </c>
      <c r="F720" s="666">
        <v>18133324</v>
      </c>
      <c r="G720" s="672" t="s">
        <v>8312</v>
      </c>
      <c r="H720" s="672"/>
      <c r="I720" s="672" t="s">
        <v>7192</v>
      </c>
      <c r="J720" s="672"/>
      <c r="K720" s="670">
        <v>12</v>
      </c>
      <c r="L720" s="666"/>
      <c r="M720" s="753" t="s">
        <v>1085</v>
      </c>
      <c r="N720" s="666"/>
      <c r="O720" s="670">
        <v>6</v>
      </c>
      <c r="P720" s="775" t="s">
        <v>8254</v>
      </c>
      <c r="Q720" s="670">
        <v>12</v>
      </c>
      <c r="R720" s="670">
        <v>12</v>
      </c>
    </row>
    <row r="721" spans="1:18" s="499" customFormat="1" ht="12.75" x14ac:dyDescent="0.2">
      <c r="A721" s="667" t="s">
        <v>7629</v>
      </c>
      <c r="B721" s="670" t="s">
        <v>6922</v>
      </c>
      <c r="C721" s="671" t="s">
        <v>8183</v>
      </c>
      <c r="D721" s="672" t="s">
        <v>8187</v>
      </c>
      <c r="E721" s="738" t="s">
        <v>7454</v>
      </c>
      <c r="F721" s="666">
        <v>18177978</v>
      </c>
      <c r="G721" s="672" t="s">
        <v>8313</v>
      </c>
      <c r="H721" s="672">
        <v>0</v>
      </c>
      <c r="I721" s="672" t="s">
        <v>7192</v>
      </c>
      <c r="J721" s="672"/>
      <c r="K721" s="670">
        <v>12</v>
      </c>
      <c r="L721" s="666"/>
      <c r="M721" s="753" t="s">
        <v>554</v>
      </c>
      <c r="N721" s="666"/>
      <c r="O721" s="670">
        <v>6</v>
      </c>
      <c r="P721" s="775" t="s">
        <v>8191</v>
      </c>
      <c r="Q721" s="670">
        <v>12</v>
      </c>
      <c r="R721" s="670">
        <v>12</v>
      </c>
    </row>
    <row r="722" spans="1:18" s="499" customFormat="1" ht="12.75" x14ac:dyDescent="0.2">
      <c r="A722" s="667" t="s">
        <v>7629</v>
      </c>
      <c r="B722" s="670" t="s">
        <v>6922</v>
      </c>
      <c r="C722" s="671" t="s">
        <v>8183</v>
      </c>
      <c r="D722" s="672" t="s">
        <v>8286</v>
      </c>
      <c r="E722" s="738" t="s">
        <v>6455</v>
      </c>
      <c r="F722" s="666">
        <v>40527720</v>
      </c>
      <c r="G722" s="672" t="s">
        <v>8314</v>
      </c>
      <c r="H722" s="672">
        <v>0</v>
      </c>
      <c r="I722" s="672" t="s">
        <v>7192</v>
      </c>
      <c r="J722" s="672"/>
      <c r="K722" s="670">
        <v>12</v>
      </c>
      <c r="L722" s="666"/>
      <c r="M722" s="753" t="s">
        <v>554</v>
      </c>
      <c r="N722" s="666"/>
      <c r="O722" s="670">
        <v>6</v>
      </c>
      <c r="P722" s="775" t="s">
        <v>7454</v>
      </c>
      <c r="Q722" s="670">
        <v>12</v>
      </c>
      <c r="R722" s="670">
        <v>12</v>
      </c>
    </row>
    <row r="723" spans="1:18" s="499" customFormat="1" ht="12.75" x14ac:dyDescent="0.2">
      <c r="A723" s="667" t="s">
        <v>7629</v>
      </c>
      <c r="B723" s="670" t="s">
        <v>6922</v>
      </c>
      <c r="C723" s="671" t="s">
        <v>8183</v>
      </c>
      <c r="D723" s="672" t="s">
        <v>8200</v>
      </c>
      <c r="E723" s="738" t="s">
        <v>8230</v>
      </c>
      <c r="F723" s="666">
        <v>17975648</v>
      </c>
      <c r="G723" s="672" t="s">
        <v>8315</v>
      </c>
      <c r="H723" s="672">
        <v>0</v>
      </c>
      <c r="I723" s="672" t="s">
        <v>7192</v>
      </c>
      <c r="J723" s="672"/>
      <c r="K723" s="670">
        <v>12</v>
      </c>
      <c r="L723" s="666"/>
      <c r="M723" s="753" t="s">
        <v>8226</v>
      </c>
      <c r="N723" s="666"/>
      <c r="O723" s="670">
        <v>6</v>
      </c>
      <c r="P723" s="775" t="s">
        <v>8202</v>
      </c>
      <c r="Q723" s="670">
        <v>12</v>
      </c>
      <c r="R723" s="670">
        <v>12</v>
      </c>
    </row>
    <row r="724" spans="1:18" s="499" customFormat="1" ht="12.75" x14ac:dyDescent="0.2">
      <c r="A724" s="667" t="s">
        <v>7629</v>
      </c>
      <c r="B724" s="670" t="s">
        <v>6922</v>
      </c>
      <c r="C724" s="671" t="s">
        <v>8183</v>
      </c>
      <c r="D724" s="672" t="s">
        <v>8262</v>
      </c>
      <c r="E724" s="738" t="s">
        <v>8240</v>
      </c>
      <c r="F724" s="666">
        <v>40081624</v>
      </c>
      <c r="G724" s="672" t="s">
        <v>8316</v>
      </c>
      <c r="H724" s="672"/>
      <c r="I724" s="672" t="s">
        <v>7192</v>
      </c>
      <c r="J724" s="672"/>
      <c r="K724" s="670">
        <v>12</v>
      </c>
      <c r="L724" s="666"/>
      <c r="M724" s="753" t="s">
        <v>8242</v>
      </c>
      <c r="N724" s="666"/>
      <c r="O724" s="670">
        <v>6</v>
      </c>
      <c r="P724" s="775" t="s">
        <v>8202</v>
      </c>
      <c r="Q724" s="670">
        <v>12</v>
      </c>
      <c r="R724" s="670">
        <v>12</v>
      </c>
    </row>
    <row r="725" spans="1:18" s="499" customFormat="1" ht="12.75" x14ac:dyDescent="0.2">
      <c r="A725" s="667" t="s">
        <v>7629</v>
      </c>
      <c r="B725" s="670" t="s">
        <v>6922</v>
      </c>
      <c r="C725" s="671" t="s">
        <v>8183</v>
      </c>
      <c r="D725" s="672" t="s">
        <v>8180</v>
      </c>
      <c r="E725" s="738" t="s">
        <v>8192</v>
      </c>
      <c r="F725" s="666">
        <v>76793196</v>
      </c>
      <c r="G725" s="672" t="s">
        <v>8317</v>
      </c>
      <c r="H725" s="672">
        <v>0</v>
      </c>
      <c r="I725" s="672" t="s">
        <v>7192</v>
      </c>
      <c r="J725" s="672"/>
      <c r="K725" s="670">
        <v>12</v>
      </c>
      <c r="L725" s="666"/>
      <c r="M725" s="753" t="s">
        <v>8318</v>
      </c>
      <c r="N725" s="666"/>
      <c r="O725" s="670">
        <v>6</v>
      </c>
      <c r="P725" s="775" t="s">
        <v>7454</v>
      </c>
      <c r="Q725" s="670">
        <v>12</v>
      </c>
      <c r="R725" s="670">
        <v>12</v>
      </c>
    </row>
    <row r="726" spans="1:18" s="499" customFormat="1" ht="12.75" x14ac:dyDescent="0.2">
      <c r="A726" s="667" t="s">
        <v>7629</v>
      </c>
      <c r="B726" s="670" t="s">
        <v>6922</v>
      </c>
      <c r="C726" s="671" t="s">
        <v>8183</v>
      </c>
      <c r="D726" s="672" t="s">
        <v>8204</v>
      </c>
      <c r="E726" s="738" t="s">
        <v>8205</v>
      </c>
      <c r="F726" s="666">
        <v>47116177</v>
      </c>
      <c r="G726" s="672" t="s">
        <v>8319</v>
      </c>
      <c r="H726" s="672">
        <v>0</v>
      </c>
      <c r="I726" s="672" t="s">
        <v>7192</v>
      </c>
      <c r="J726" s="672"/>
      <c r="K726" s="670">
        <v>12</v>
      </c>
      <c r="L726" s="666"/>
      <c r="M726" s="753" t="s">
        <v>8320</v>
      </c>
      <c r="N726" s="666"/>
      <c r="O726" s="670">
        <v>6</v>
      </c>
      <c r="P726" s="775" t="s">
        <v>8207</v>
      </c>
      <c r="Q726" s="670">
        <v>12</v>
      </c>
      <c r="R726" s="670">
        <v>12</v>
      </c>
    </row>
    <row r="727" spans="1:18" s="499" customFormat="1" ht="12.75" x14ac:dyDescent="0.2">
      <c r="A727" s="667" t="s">
        <v>7629</v>
      </c>
      <c r="B727" s="670" t="s">
        <v>6922</v>
      </c>
      <c r="C727" s="671" t="s">
        <v>8183</v>
      </c>
      <c r="D727" s="672" t="s">
        <v>8204</v>
      </c>
      <c r="E727" s="738" t="s">
        <v>8205</v>
      </c>
      <c r="F727" s="666">
        <v>41684817</v>
      </c>
      <c r="G727" s="672" t="s">
        <v>8321</v>
      </c>
      <c r="H727" s="672">
        <v>0</v>
      </c>
      <c r="I727" s="672" t="s">
        <v>7192</v>
      </c>
      <c r="J727" s="672"/>
      <c r="K727" s="670">
        <v>12</v>
      </c>
      <c r="L727" s="666"/>
      <c r="M727" s="753" t="s">
        <v>8239</v>
      </c>
      <c r="N727" s="666"/>
      <c r="O727" s="670">
        <v>6</v>
      </c>
      <c r="P727" s="775" t="s">
        <v>8207</v>
      </c>
      <c r="Q727" s="670">
        <v>12</v>
      </c>
      <c r="R727" s="670">
        <v>12</v>
      </c>
    </row>
    <row r="728" spans="1:18" s="499" customFormat="1" ht="12.75" x14ac:dyDescent="0.2">
      <c r="A728" s="667" t="s">
        <v>7629</v>
      </c>
      <c r="B728" s="670" t="s">
        <v>6922</v>
      </c>
      <c r="C728" s="671" t="s">
        <v>8183</v>
      </c>
      <c r="D728" s="672" t="s">
        <v>8322</v>
      </c>
      <c r="E728" s="738" t="s">
        <v>8323</v>
      </c>
      <c r="F728" s="666">
        <v>17817711</v>
      </c>
      <c r="G728" s="672" t="s">
        <v>8324</v>
      </c>
      <c r="H728" s="672">
        <v>0</v>
      </c>
      <c r="I728" s="672" t="s">
        <v>7192</v>
      </c>
      <c r="J728" s="672"/>
      <c r="K728" s="670">
        <v>12</v>
      </c>
      <c r="L728" s="666"/>
      <c r="M728" s="753" t="s">
        <v>8325</v>
      </c>
      <c r="N728" s="666"/>
      <c r="O728" s="670">
        <v>6</v>
      </c>
      <c r="P728" s="775" t="s">
        <v>7454</v>
      </c>
      <c r="Q728" s="670">
        <v>12</v>
      </c>
      <c r="R728" s="670">
        <v>12</v>
      </c>
    </row>
    <row r="729" spans="1:18" s="499" customFormat="1" ht="12.75" x14ac:dyDescent="0.2">
      <c r="A729" s="667" t="s">
        <v>7629</v>
      </c>
      <c r="B729" s="670" t="s">
        <v>6922</v>
      </c>
      <c r="C729" s="671" t="s">
        <v>8183</v>
      </c>
      <c r="D729" s="672" t="s">
        <v>8200</v>
      </c>
      <c r="E729" s="738" t="s">
        <v>8323</v>
      </c>
      <c r="F729" s="666">
        <v>42354506</v>
      </c>
      <c r="G729" s="672" t="s">
        <v>8326</v>
      </c>
      <c r="H729" s="672">
        <v>0</v>
      </c>
      <c r="I729" s="672" t="s">
        <v>7192</v>
      </c>
      <c r="J729" s="672"/>
      <c r="K729" s="670">
        <v>12</v>
      </c>
      <c r="L729" s="666"/>
      <c r="M729" s="753" t="s">
        <v>8327</v>
      </c>
      <c r="N729" s="666"/>
      <c r="O729" s="670">
        <v>6</v>
      </c>
      <c r="P729" s="775" t="s">
        <v>8227</v>
      </c>
      <c r="Q729" s="670">
        <v>12</v>
      </c>
      <c r="R729" s="670">
        <v>12</v>
      </c>
    </row>
    <row r="730" spans="1:18" s="499" customFormat="1" ht="12.75" x14ac:dyDescent="0.2">
      <c r="A730" s="667" t="s">
        <v>7629</v>
      </c>
      <c r="B730" s="670" t="s">
        <v>6922</v>
      </c>
      <c r="C730" s="671" t="s">
        <v>8183</v>
      </c>
      <c r="D730" s="672" t="s">
        <v>8180</v>
      </c>
      <c r="E730" s="738" t="s">
        <v>6455</v>
      </c>
      <c r="F730" s="666">
        <v>18024071</v>
      </c>
      <c r="G730" s="672" t="s">
        <v>8181</v>
      </c>
      <c r="H730" s="672"/>
      <c r="I730" s="672" t="s">
        <v>7192</v>
      </c>
      <c r="J730" s="672"/>
      <c r="K730" s="670">
        <v>12</v>
      </c>
      <c r="L730" s="666"/>
      <c r="M730" s="753" t="s">
        <v>4281</v>
      </c>
      <c r="N730" s="666"/>
      <c r="O730" s="670">
        <v>6</v>
      </c>
      <c r="P730" s="775" t="s">
        <v>8182</v>
      </c>
      <c r="Q730" s="670">
        <v>12</v>
      </c>
      <c r="R730" s="670">
        <v>12</v>
      </c>
    </row>
    <row r="731" spans="1:18" s="499" customFormat="1" ht="12.75" x14ac:dyDescent="0.2">
      <c r="A731" s="667" t="s">
        <v>7629</v>
      </c>
      <c r="B731" s="670" t="s">
        <v>6922</v>
      </c>
      <c r="C731" s="671" t="s">
        <v>8183</v>
      </c>
      <c r="D731" s="672" t="s">
        <v>8187</v>
      </c>
      <c r="E731" s="738" t="s">
        <v>8233</v>
      </c>
      <c r="F731" s="666">
        <v>44056242</v>
      </c>
      <c r="G731" s="672" t="s">
        <v>8328</v>
      </c>
      <c r="H731" s="672">
        <v>0</v>
      </c>
      <c r="I731" s="672" t="s">
        <v>7192</v>
      </c>
      <c r="J731" s="672"/>
      <c r="K731" s="670">
        <v>12</v>
      </c>
      <c r="L731" s="666"/>
      <c r="M731" s="753" t="s">
        <v>8235</v>
      </c>
      <c r="N731" s="666"/>
      <c r="O731" s="670">
        <v>6</v>
      </c>
      <c r="P731" s="775" t="s">
        <v>8186</v>
      </c>
      <c r="Q731" s="670">
        <v>12</v>
      </c>
      <c r="R731" s="670">
        <v>12</v>
      </c>
    </row>
    <row r="732" spans="1:18" ht="12.75" x14ac:dyDescent="0.2">
      <c r="A732" s="667" t="s">
        <v>7629</v>
      </c>
      <c r="B732" s="670" t="s">
        <v>6922</v>
      </c>
      <c r="C732" s="671" t="s">
        <v>8183</v>
      </c>
      <c r="D732" s="672" t="s">
        <v>8187</v>
      </c>
      <c r="E732" s="738" t="s">
        <v>8088</v>
      </c>
      <c r="F732" s="666">
        <v>73425916</v>
      </c>
      <c r="G732" s="672" t="s">
        <v>8329</v>
      </c>
      <c r="H732" s="672">
        <v>0</v>
      </c>
      <c r="I732" s="672" t="s">
        <v>7192</v>
      </c>
      <c r="J732" s="672"/>
      <c r="K732" s="670">
        <v>12</v>
      </c>
      <c r="L732" s="666"/>
      <c r="M732" s="753" t="s">
        <v>8330</v>
      </c>
      <c r="N732" s="666"/>
      <c r="O732" s="670">
        <v>6</v>
      </c>
      <c r="P732" s="775" t="s">
        <v>8209</v>
      </c>
      <c r="Q732" s="670">
        <v>12</v>
      </c>
      <c r="R732" s="670">
        <v>12</v>
      </c>
    </row>
    <row r="733" spans="1:18" ht="12.75" x14ac:dyDescent="0.2">
      <c r="A733" s="667" t="s">
        <v>7629</v>
      </c>
      <c r="B733" s="670" t="s">
        <v>6922</v>
      </c>
      <c r="C733" s="671" t="s">
        <v>8183</v>
      </c>
      <c r="D733" s="672" t="s">
        <v>8331</v>
      </c>
      <c r="E733" s="738" t="s">
        <v>8332</v>
      </c>
      <c r="F733" s="666">
        <v>18008812</v>
      </c>
      <c r="G733" s="672" t="s">
        <v>8333</v>
      </c>
      <c r="H733" s="672">
        <v>0</v>
      </c>
      <c r="I733" s="672" t="s">
        <v>7192</v>
      </c>
      <c r="J733" s="672"/>
      <c r="K733" s="670">
        <v>12</v>
      </c>
      <c r="L733" s="666"/>
      <c r="M733" s="753" t="s">
        <v>8334</v>
      </c>
      <c r="N733" s="666"/>
      <c r="O733" s="670">
        <v>6</v>
      </c>
      <c r="P733" s="775" t="s">
        <v>8227</v>
      </c>
      <c r="Q733" s="670">
        <v>12</v>
      </c>
      <c r="R733" s="670">
        <v>12</v>
      </c>
    </row>
    <row r="734" spans="1:18" ht="12.75" x14ac:dyDescent="0.2">
      <c r="A734" s="667" t="s">
        <v>7629</v>
      </c>
      <c r="B734" s="670" t="s">
        <v>6922</v>
      </c>
      <c r="C734" s="671" t="s">
        <v>8183</v>
      </c>
      <c r="D734" s="672" t="s">
        <v>8204</v>
      </c>
      <c r="E734" s="738" t="s">
        <v>8205</v>
      </c>
      <c r="F734" s="666">
        <v>19097489</v>
      </c>
      <c r="G734" s="672" t="s">
        <v>8335</v>
      </c>
      <c r="H734" s="672">
        <v>0</v>
      </c>
      <c r="I734" s="672" t="s">
        <v>7192</v>
      </c>
      <c r="J734" s="672"/>
      <c r="K734" s="670">
        <v>12</v>
      </c>
      <c r="L734" s="666"/>
      <c r="M734" s="753" t="s">
        <v>1101</v>
      </c>
      <c r="N734" s="666"/>
      <c r="O734" s="670">
        <v>6</v>
      </c>
      <c r="P734" s="775" t="s">
        <v>8199</v>
      </c>
      <c r="Q734" s="670">
        <v>12</v>
      </c>
      <c r="R734" s="670">
        <v>12</v>
      </c>
    </row>
    <row r="735" spans="1:18" ht="14.25" customHeight="1" x14ac:dyDescent="0.2">
      <c r="A735" s="667" t="s">
        <v>7629</v>
      </c>
      <c r="B735" s="670" t="s">
        <v>6922</v>
      </c>
      <c r="C735" s="671" t="s">
        <v>8183</v>
      </c>
      <c r="D735" s="672" t="s">
        <v>8286</v>
      </c>
      <c r="E735" s="738" t="s">
        <v>8332</v>
      </c>
      <c r="F735" s="666">
        <v>18129370</v>
      </c>
      <c r="G735" s="672" t="s">
        <v>8336</v>
      </c>
      <c r="H735" s="672">
        <v>0</v>
      </c>
      <c r="I735" s="672" t="s">
        <v>7192</v>
      </c>
      <c r="J735" s="672"/>
      <c r="K735" s="670">
        <v>12</v>
      </c>
      <c r="L735" s="666"/>
      <c r="M735" s="753" t="s">
        <v>8337</v>
      </c>
      <c r="N735" s="666"/>
      <c r="O735" s="670">
        <v>6</v>
      </c>
      <c r="P735" s="775" t="s">
        <v>7454</v>
      </c>
      <c r="Q735" s="670">
        <v>12</v>
      </c>
      <c r="R735" s="670">
        <v>12</v>
      </c>
    </row>
    <row r="736" spans="1:18" ht="14.25" customHeight="1" x14ac:dyDescent="0.2">
      <c r="A736" s="667" t="s">
        <v>7629</v>
      </c>
      <c r="B736" s="670" t="s">
        <v>6922</v>
      </c>
      <c r="C736" s="671" t="s">
        <v>8183</v>
      </c>
      <c r="D736" s="672" t="s">
        <v>8187</v>
      </c>
      <c r="E736" s="738" t="s">
        <v>8233</v>
      </c>
      <c r="F736" s="666">
        <v>18196193</v>
      </c>
      <c r="G736" s="672" t="s">
        <v>8338</v>
      </c>
      <c r="H736" s="672">
        <v>0</v>
      </c>
      <c r="I736" s="672" t="s">
        <v>7192</v>
      </c>
      <c r="J736" s="672"/>
      <c r="K736" s="670">
        <v>12</v>
      </c>
      <c r="L736" s="666"/>
      <c r="M736" s="753" t="s">
        <v>8235</v>
      </c>
      <c r="N736" s="666"/>
      <c r="O736" s="670">
        <v>6</v>
      </c>
      <c r="P736" s="775" t="s">
        <v>8303</v>
      </c>
      <c r="Q736" s="670">
        <v>12</v>
      </c>
      <c r="R736" s="670">
        <v>12</v>
      </c>
    </row>
    <row r="737" spans="1:18" ht="14.25" customHeight="1" x14ac:dyDescent="0.2">
      <c r="A737" s="667" t="s">
        <v>7629</v>
      </c>
      <c r="B737" s="670" t="s">
        <v>6922</v>
      </c>
      <c r="C737" s="671" t="s">
        <v>8183</v>
      </c>
      <c r="D737" s="672" t="s">
        <v>8187</v>
      </c>
      <c r="E737" s="738" t="s">
        <v>7454</v>
      </c>
      <c r="F737" s="666">
        <v>70691766</v>
      </c>
      <c r="G737" s="672" t="s">
        <v>8339</v>
      </c>
      <c r="H737" s="672">
        <v>0</v>
      </c>
      <c r="I737" s="672" t="s">
        <v>7192</v>
      </c>
      <c r="J737" s="672"/>
      <c r="K737" s="670">
        <v>12</v>
      </c>
      <c r="L737" s="666"/>
      <c r="M737" s="753" t="s">
        <v>554</v>
      </c>
      <c r="N737" s="666"/>
      <c r="O737" s="670">
        <v>6</v>
      </c>
      <c r="P737" s="775" t="s">
        <v>8311</v>
      </c>
      <c r="Q737" s="670">
        <v>12</v>
      </c>
      <c r="R737" s="670">
        <v>12</v>
      </c>
    </row>
    <row r="738" spans="1:18" ht="14.25" customHeight="1" x14ac:dyDescent="0.2">
      <c r="A738" s="667" t="s">
        <v>7629</v>
      </c>
      <c r="B738" s="670" t="s">
        <v>6922</v>
      </c>
      <c r="C738" s="671" t="s">
        <v>8183</v>
      </c>
      <c r="D738" s="672" t="s">
        <v>8187</v>
      </c>
      <c r="E738" s="738" t="s">
        <v>7454</v>
      </c>
      <c r="F738" s="666">
        <v>42243305</v>
      </c>
      <c r="G738" s="672" t="s">
        <v>8340</v>
      </c>
      <c r="H738" s="672">
        <v>0</v>
      </c>
      <c r="I738" s="672" t="s">
        <v>7192</v>
      </c>
      <c r="J738" s="672"/>
      <c r="K738" s="670">
        <v>12</v>
      </c>
      <c r="L738" s="666"/>
      <c r="M738" s="753" t="s">
        <v>554</v>
      </c>
      <c r="N738" s="666"/>
      <c r="O738" s="670">
        <v>6</v>
      </c>
      <c r="P738" s="775" t="s">
        <v>8209</v>
      </c>
      <c r="Q738" s="670">
        <v>12</v>
      </c>
      <c r="R738" s="670">
        <v>12</v>
      </c>
    </row>
    <row r="739" spans="1:18" ht="14.25" customHeight="1" x14ac:dyDescent="0.2">
      <c r="A739" s="667" t="s">
        <v>7629</v>
      </c>
      <c r="B739" s="670" t="s">
        <v>6922</v>
      </c>
      <c r="C739" s="671" t="s">
        <v>8341</v>
      </c>
      <c r="D739" s="672" t="s">
        <v>8099</v>
      </c>
      <c r="E739" s="738" t="s">
        <v>8342</v>
      </c>
      <c r="F739" s="666">
        <v>45299071</v>
      </c>
      <c r="G739" s="672" t="s">
        <v>8343</v>
      </c>
      <c r="H739" s="672">
        <v>0</v>
      </c>
      <c r="I739" s="672" t="s">
        <v>7192</v>
      </c>
      <c r="J739" s="672"/>
      <c r="K739" s="670">
        <v>12</v>
      </c>
      <c r="L739" s="666"/>
      <c r="M739" s="753" t="s">
        <v>8344</v>
      </c>
      <c r="N739" s="666"/>
      <c r="O739" s="670">
        <v>6</v>
      </c>
      <c r="P739" s="775" t="s">
        <v>8345</v>
      </c>
      <c r="Q739" s="670">
        <v>12</v>
      </c>
      <c r="R739" s="670">
        <v>12</v>
      </c>
    </row>
    <row r="740" spans="1:18" ht="14.25" customHeight="1" x14ac:dyDescent="0.2">
      <c r="A740" s="667" t="s">
        <v>7629</v>
      </c>
      <c r="B740" s="670" t="s">
        <v>6922</v>
      </c>
      <c r="C740" s="671" t="s">
        <v>8341</v>
      </c>
      <c r="D740" s="672"/>
      <c r="E740" s="738" t="s">
        <v>8164</v>
      </c>
      <c r="F740" s="666">
        <v>17928165</v>
      </c>
      <c r="G740" s="672" t="s">
        <v>8165</v>
      </c>
      <c r="H740" s="672" t="s">
        <v>8166</v>
      </c>
      <c r="I740" s="672" t="s">
        <v>7823</v>
      </c>
      <c r="J740" s="672" t="s">
        <v>8166</v>
      </c>
      <c r="K740" s="670">
        <v>12</v>
      </c>
      <c r="L740" s="666"/>
      <c r="M740" s="753" t="s">
        <v>8167</v>
      </c>
      <c r="N740" s="666"/>
      <c r="O740" s="670">
        <v>6</v>
      </c>
      <c r="P740" s="775" t="s">
        <v>1740</v>
      </c>
      <c r="Q740" s="670">
        <v>12</v>
      </c>
      <c r="R740" s="670">
        <v>12</v>
      </c>
    </row>
    <row r="741" spans="1:18" ht="14.25" customHeight="1" x14ac:dyDescent="0.2">
      <c r="A741" s="667" t="s">
        <v>7629</v>
      </c>
      <c r="B741" s="670" t="s">
        <v>6922</v>
      </c>
      <c r="C741" s="671" t="s">
        <v>8341</v>
      </c>
      <c r="D741" s="672" t="s">
        <v>8346</v>
      </c>
      <c r="E741" s="738" t="s">
        <v>8347</v>
      </c>
      <c r="F741" s="666">
        <v>18148292</v>
      </c>
      <c r="G741" s="672" t="s">
        <v>8348</v>
      </c>
      <c r="H741" s="672">
        <v>0</v>
      </c>
      <c r="I741" s="672" t="s">
        <v>7192</v>
      </c>
      <c r="J741" s="672"/>
      <c r="K741" s="670">
        <v>12</v>
      </c>
      <c r="L741" s="666"/>
      <c r="M741" s="753" t="s">
        <v>8349</v>
      </c>
      <c r="N741" s="666"/>
      <c r="O741" s="670">
        <v>6</v>
      </c>
      <c r="P741" s="775" t="s">
        <v>8350</v>
      </c>
      <c r="Q741" s="670">
        <v>12</v>
      </c>
      <c r="R741" s="670">
        <v>12</v>
      </c>
    </row>
    <row r="742" spans="1:18" ht="14.25" customHeight="1" x14ac:dyDescent="0.2">
      <c r="A742" s="667" t="s">
        <v>7629</v>
      </c>
      <c r="B742" s="670" t="s">
        <v>6922</v>
      </c>
      <c r="C742" s="671" t="s">
        <v>8341</v>
      </c>
      <c r="D742" s="672" t="s">
        <v>8145</v>
      </c>
      <c r="E742" s="738" t="s">
        <v>8230</v>
      </c>
      <c r="F742" s="666">
        <v>47627288</v>
      </c>
      <c r="G742" s="672" t="s">
        <v>8351</v>
      </c>
      <c r="H742" s="672">
        <v>0</v>
      </c>
      <c r="I742" s="672" t="s">
        <v>7192</v>
      </c>
      <c r="J742" s="672"/>
      <c r="K742" s="670">
        <v>12</v>
      </c>
      <c r="L742" s="666"/>
      <c r="M742" s="753" t="s">
        <v>4583</v>
      </c>
      <c r="N742" s="666"/>
      <c r="O742" s="670">
        <v>6</v>
      </c>
      <c r="P742" s="775" t="s">
        <v>8352</v>
      </c>
      <c r="Q742" s="670">
        <v>12</v>
      </c>
      <c r="R742" s="670">
        <v>12</v>
      </c>
    </row>
    <row r="743" spans="1:18" ht="14.25" customHeight="1" x14ac:dyDescent="0.2">
      <c r="A743" s="667" t="s">
        <v>7629</v>
      </c>
      <c r="B743" s="670" t="s">
        <v>6922</v>
      </c>
      <c r="C743" s="671" t="s">
        <v>8341</v>
      </c>
      <c r="D743" s="672" t="s">
        <v>8353</v>
      </c>
      <c r="E743" s="738" t="s">
        <v>8128</v>
      </c>
      <c r="F743" s="666">
        <v>47388340</v>
      </c>
      <c r="G743" s="672" t="s">
        <v>8354</v>
      </c>
      <c r="H743" s="672">
        <v>0</v>
      </c>
      <c r="I743" s="672" t="s">
        <v>7192</v>
      </c>
      <c r="J743" s="672"/>
      <c r="K743" s="670">
        <v>12</v>
      </c>
      <c r="L743" s="666"/>
      <c r="M743" s="753" t="s">
        <v>8130</v>
      </c>
      <c r="N743" s="666"/>
      <c r="O743" s="670">
        <v>6</v>
      </c>
      <c r="P743" s="775" t="s">
        <v>8355</v>
      </c>
      <c r="Q743" s="670">
        <v>12</v>
      </c>
      <c r="R743" s="670">
        <v>12</v>
      </c>
    </row>
    <row r="744" spans="1:18" ht="14.25" customHeight="1" x14ac:dyDescent="0.2">
      <c r="A744" s="667" t="s">
        <v>7629</v>
      </c>
      <c r="B744" s="670" t="s">
        <v>6922</v>
      </c>
      <c r="C744" s="671" t="s">
        <v>8341</v>
      </c>
      <c r="D744" s="672" t="s">
        <v>8079</v>
      </c>
      <c r="E744" s="738" t="s">
        <v>8230</v>
      </c>
      <c r="F744" s="666">
        <v>18067037</v>
      </c>
      <c r="G744" s="672" t="s">
        <v>8356</v>
      </c>
      <c r="H744" s="672">
        <v>0</v>
      </c>
      <c r="I744" s="672" t="s">
        <v>7192</v>
      </c>
      <c r="J744" s="672"/>
      <c r="K744" s="670">
        <v>12</v>
      </c>
      <c r="L744" s="666"/>
      <c r="M744" s="753" t="s">
        <v>4583</v>
      </c>
      <c r="N744" s="666"/>
      <c r="O744" s="670">
        <v>6</v>
      </c>
      <c r="P744" s="775" t="s">
        <v>8352</v>
      </c>
      <c r="Q744" s="670">
        <v>12</v>
      </c>
      <c r="R744" s="670">
        <v>12</v>
      </c>
    </row>
    <row r="745" spans="1:18" ht="14.25" customHeight="1" x14ac:dyDescent="0.2">
      <c r="A745" s="667" t="s">
        <v>7629</v>
      </c>
      <c r="B745" s="670" t="s">
        <v>6922</v>
      </c>
      <c r="C745" s="671" t="s">
        <v>8341</v>
      </c>
      <c r="D745" s="672" t="s">
        <v>8357</v>
      </c>
      <c r="E745" s="738" t="s">
        <v>8358</v>
      </c>
      <c r="F745" s="666">
        <v>18217742</v>
      </c>
      <c r="G745" s="672" t="s">
        <v>8359</v>
      </c>
      <c r="H745" s="672">
        <v>0</v>
      </c>
      <c r="I745" s="672" t="s">
        <v>7192</v>
      </c>
      <c r="J745" s="672"/>
      <c r="K745" s="670">
        <v>12</v>
      </c>
      <c r="L745" s="666"/>
      <c r="M745" s="753" t="s">
        <v>8360</v>
      </c>
      <c r="N745" s="666"/>
      <c r="O745" s="670">
        <v>6</v>
      </c>
      <c r="P745" s="775" t="s">
        <v>8361</v>
      </c>
      <c r="Q745" s="670">
        <v>12</v>
      </c>
      <c r="R745" s="670">
        <v>12</v>
      </c>
    </row>
    <row r="746" spans="1:18" ht="14.25" customHeight="1" x14ac:dyDescent="0.2">
      <c r="A746" s="667" t="s">
        <v>7629</v>
      </c>
      <c r="B746" s="670" t="s">
        <v>6922</v>
      </c>
      <c r="C746" s="671" t="s">
        <v>8341</v>
      </c>
      <c r="D746" s="672" t="s">
        <v>8346</v>
      </c>
      <c r="E746" s="738" t="s">
        <v>8362</v>
      </c>
      <c r="F746" s="666">
        <v>18171297</v>
      </c>
      <c r="G746" s="672" t="s">
        <v>8363</v>
      </c>
      <c r="H746" s="672">
        <v>0</v>
      </c>
      <c r="I746" s="672" t="s">
        <v>7192</v>
      </c>
      <c r="J746" s="672"/>
      <c r="K746" s="670">
        <v>12</v>
      </c>
      <c r="L746" s="666"/>
      <c r="M746" s="753" t="s">
        <v>8364</v>
      </c>
      <c r="N746" s="666"/>
      <c r="O746" s="670">
        <v>6</v>
      </c>
      <c r="P746" s="775" t="s">
        <v>8365</v>
      </c>
      <c r="Q746" s="670">
        <v>12</v>
      </c>
      <c r="R746" s="670">
        <v>12</v>
      </c>
    </row>
    <row r="747" spans="1:18" ht="14.25" customHeight="1" x14ac:dyDescent="0.2">
      <c r="A747" s="667" t="s">
        <v>7629</v>
      </c>
      <c r="B747" s="670" t="s">
        <v>6922</v>
      </c>
      <c r="C747" s="671" t="s">
        <v>8341</v>
      </c>
      <c r="D747" s="672" t="s">
        <v>8221</v>
      </c>
      <c r="E747" s="738" t="s">
        <v>8366</v>
      </c>
      <c r="F747" s="666">
        <v>10252227</v>
      </c>
      <c r="G747" s="672" t="s">
        <v>8367</v>
      </c>
      <c r="H747" s="672">
        <v>0</v>
      </c>
      <c r="I747" s="672" t="s">
        <v>7192</v>
      </c>
      <c r="J747" s="672"/>
      <c r="K747" s="670">
        <v>12</v>
      </c>
      <c r="L747" s="666"/>
      <c r="M747" s="753" t="s">
        <v>8368</v>
      </c>
      <c r="N747" s="666"/>
      <c r="O747" s="670">
        <v>6</v>
      </c>
      <c r="P747" s="775" t="s">
        <v>8369</v>
      </c>
      <c r="Q747" s="670">
        <v>12</v>
      </c>
      <c r="R747" s="670">
        <v>12</v>
      </c>
    </row>
    <row r="748" spans="1:18" ht="14.25" customHeight="1" x14ac:dyDescent="0.2">
      <c r="A748" s="667" t="s">
        <v>7629</v>
      </c>
      <c r="B748" s="670" t="s">
        <v>6922</v>
      </c>
      <c r="C748" s="671" t="s">
        <v>8341</v>
      </c>
      <c r="D748" s="672" t="s">
        <v>7641</v>
      </c>
      <c r="E748" s="738" t="s">
        <v>8370</v>
      </c>
      <c r="F748" s="666">
        <v>18139890</v>
      </c>
      <c r="G748" s="672" t="s">
        <v>8371</v>
      </c>
      <c r="H748" s="672">
        <v>0</v>
      </c>
      <c r="I748" s="672" t="s">
        <v>7192</v>
      </c>
      <c r="J748" s="672"/>
      <c r="K748" s="670">
        <v>12</v>
      </c>
      <c r="L748" s="666"/>
      <c r="M748" s="753" t="s">
        <v>8372</v>
      </c>
      <c r="N748" s="666"/>
      <c r="O748" s="670">
        <v>6</v>
      </c>
      <c r="P748" s="775" t="s">
        <v>8373</v>
      </c>
      <c r="Q748" s="670">
        <v>12</v>
      </c>
      <c r="R748" s="670">
        <v>12</v>
      </c>
    </row>
    <row r="749" spans="1:18" ht="14.25" customHeight="1" x14ac:dyDescent="0.2">
      <c r="A749" s="667" t="s">
        <v>7629</v>
      </c>
      <c r="B749" s="670" t="s">
        <v>6922</v>
      </c>
      <c r="C749" s="671" t="s">
        <v>8341</v>
      </c>
      <c r="D749" s="672" t="s">
        <v>7641</v>
      </c>
      <c r="E749" s="738" t="s">
        <v>8128</v>
      </c>
      <c r="F749" s="666">
        <v>18082843</v>
      </c>
      <c r="G749" s="672" t="s">
        <v>8374</v>
      </c>
      <c r="H749" s="672">
        <v>0</v>
      </c>
      <c r="I749" s="672" t="s">
        <v>7192</v>
      </c>
      <c r="J749" s="672"/>
      <c r="K749" s="670">
        <v>12</v>
      </c>
      <c r="L749" s="666"/>
      <c r="M749" s="753" t="s">
        <v>8130</v>
      </c>
      <c r="N749" s="666"/>
      <c r="O749" s="670">
        <v>6</v>
      </c>
      <c r="P749" s="775" t="s">
        <v>8355</v>
      </c>
      <c r="Q749" s="670">
        <v>12</v>
      </c>
      <c r="R749" s="670">
        <v>12</v>
      </c>
    </row>
    <row r="750" spans="1:18" ht="14.25" customHeight="1" x14ac:dyDescent="0.2">
      <c r="A750" s="667" t="s">
        <v>7629</v>
      </c>
      <c r="B750" s="670" t="s">
        <v>6922</v>
      </c>
      <c r="C750" s="671" t="s">
        <v>8341</v>
      </c>
      <c r="D750" s="672" t="s">
        <v>8346</v>
      </c>
      <c r="E750" s="738" t="s">
        <v>8375</v>
      </c>
      <c r="F750" s="666">
        <v>45769085</v>
      </c>
      <c r="G750" s="672" t="s">
        <v>8376</v>
      </c>
      <c r="H750" s="672">
        <v>0</v>
      </c>
      <c r="I750" s="672" t="s">
        <v>7192</v>
      </c>
      <c r="J750" s="672"/>
      <c r="K750" s="670">
        <v>12</v>
      </c>
      <c r="L750" s="666"/>
      <c r="M750" s="753" t="s">
        <v>8377</v>
      </c>
      <c r="N750" s="666"/>
      <c r="O750" s="670">
        <v>6</v>
      </c>
      <c r="P750" s="775" t="s">
        <v>8378</v>
      </c>
      <c r="Q750" s="670">
        <v>12</v>
      </c>
      <c r="R750" s="670">
        <v>12</v>
      </c>
    </row>
    <row r="751" spans="1:18" ht="14.25" customHeight="1" x14ac:dyDescent="0.2">
      <c r="A751" s="667" t="s">
        <v>7629</v>
      </c>
      <c r="B751" s="670" t="s">
        <v>6922</v>
      </c>
      <c r="C751" s="671" t="s">
        <v>8341</v>
      </c>
      <c r="D751" s="672" t="s">
        <v>8221</v>
      </c>
      <c r="E751" s="738" t="s">
        <v>8347</v>
      </c>
      <c r="F751" s="666">
        <v>42672282</v>
      </c>
      <c r="G751" s="672" t="s">
        <v>8379</v>
      </c>
      <c r="H751" s="672">
        <v>0</v>
      </c>
      <c r="I751" s="672" t="s">
        <v>7192</v>
      </c>
      <c r="J751" s="672"/>
      <c r="K751" s="670">
        <v>12</v>
      </c>
      <c r="L751" s="666"/>
      <c r="M751" s="753" t="s">
        <v>8349</v>
      </c>
      <c r="N751" s="666"/>
      <c r="O751" s="670">
        <v>6</v>
      </c>
      <c r="P751" s="775" t="s">
        <v>8380</v>
      </c>
      <c r="Q751" s="670">
        <v>12</v>
      </c>
      <c r="R751" s="670">
        <v>12</v>
      </c>
    </row>
    <row r="752" spans="1:18" ht="14.25" customHeight="1" x14ac:dyDescent="0.2">
      <c r="A752" s="667" t="s">
        <v>7629</v>
      </c>
      <c r="B752" s="670" t="s">
        <v>6922</v>
      </c>
      <c r="C752" s="671" t="s">
        <v>8341</v>
      </c>
      <c r="D752" s="672" t="s">
        <v>8200</v>
      </c>
      <c r="E752" s="738"/>
      <c r="F752" s="666"/>
      <c r="G752" s="672" t="s">
        <v>8381</v>
      </c>
      <c r="H752" s="672">
        <v>0</v>
      </c>
      <c r="I752" s="672" t="s">
        <v>7192</v>
      </c>
      <c r="J752" s="672"/>
      <c r="K752" s="670">
        <v>12</v>
      </c>
      <c r="L752" s="666"/>
      <c r="M752" s="753" t="s">
        <v>8382</v>
      </c>
      <c r="N752" s="666"/>
      <c r="O752" s="670">
        <v>6</v>
      </c>
      <c r="P752" s="775" t="s">
        <v>8352</v>
      </c>
      <c r="Q752" s="670">
        <v>12</v>
      </c>
      <c r="R752" s="670">
        <v>12</v>
      </c>
    </row>
    <row r="753" spans="1:18" ht="14.25" customHeight="1" x14ac:dyDescent="0.2">
      <c r="A753" s="667" t="s">
        <v>7629</v>
      </c>
      <c r="B753" s="670" t="s">
        <v>6922</v>
      </c>
      <c r="C753" s="671" t="s">
        <v>8341</v>
      </c>
      <c r="D753" s="672" t="s">
        <v>8200</v>
      </c>
      <c r="E753" s="738" t="s">
        <v>8128</v>
      </c>
      <c r="F753" s="666">
        <v>18083216</v>
      </c>
      <c r="G753" s="672" t="s">
        <v>8383</v>
      </c>
      <c r="H753" s="672">
        <v>0</v>
      </c>
      <c r="I753" s="672" t="s">
        <v>7192</v>
      </c>
      <c r="J753" s="672"/>
      <c r="K753" s="670">
        <v>12</v>
      </c>
      <c r="L753" s="666"/>
      <c r="M753" s="753" t="s">
        <v>8384</v>
      </c>
      <c r="N753" s="666"/>
      <c r="O753" s="670">
        <v>6</v>
      </c>
      <c r="P753" s="775" t="s">
        <v>8385</v>
      </c>
      <c r="Q753" s="670">
        <v>12</v>
      </c>
      <c r="R753" s="670">
        <v>12</v>
      </c>
    </row>
    <row r="754" spans="1:18" ht="14.25" customHeight="1" x14ac:dyDescent="0.2">
      <c r="A754" s="667" t="s">
        <v>7629</v>
      </c>
      <c r="B754" s="670" t="s">
        <v>6922</v>
      </c>
      <c r="C754" s="671" t="s">
        <v>8341</v>
      </c>
      <c r="D754" s="672" t="s">
        <v>8145</v>
      </c>
      <c r="E754" s="738" t="s">
        <v>8370</v>
      </c>
      <c r="F754" s="666">
        <v>47802612</v>
      </c>
      <c r="G754" s="672" t="s">
        <v>8386</v>
      </c>
      <c r="H754" s="672">
        <v>0</v>
      </c>
      <c r="I754" s="672" t="s">
        <v>7192</v>
      </c>
      <c r="J754" s="672"/>
      <c r="K754" s="670">
        <v>12</v>
      </c>
      <c r="L754" s="666"/>
      <c r="M754" s="753" t="s">
        <v>8372</v>
      </c>
      <c r="N754" s="666"/>
      <c r="O754" s="670">
        <v>6</v>
      </c>
      <c r="P754" s="775" t="s">
        <v>8373</v>
      </c>
      <c r="Q754" s="670">
        <v>12</v>
      </c>
      <c r="R754" s="670">
        <v>12</v>
      </c>
    </row>
    <row r="755" spans="1:18" ht="14.25" customHeight="1" x14ac:dyDescent="0.2">
      <c r="A755" s="667" t="s">
        <v>7629</v>
      </c>
      <c r="B755" s="670" t="s">
        <v>6922</v>
      </c>
      <c r="C755" s="671" t="s">
        <v>8341</v>
      </c>
      <c r="D755" s="672" t="s">
        <v>8145</v>
      </c>
      <c r="E755" s="738" t="s">
        <v>8358</v>
      </c>
      <c r="F755" s="666">
        <v>18897382</v>
      </c>
      <c r="G755" s="672" t="s">
        <v>8387</v>
      </c>
      <c r="H755" s="672">
        <v>0</v>
      </c>
      <c r="I755" s="672" t="s">
        <v>7192</v>
      </c>
      <c r="J755" s="672"/>
      <c r="K755" s="670">
        <v>12</v>
      </c>
      <c r="L755" s="666"/>
      <c r="M755" s="753" t="s">
        <v>8360</v>
      </c>
      <c r="N755" s="666"/>
      <c r="O755" s="670">
        <v>6</v>
      </c>
      <c r="P755" s="775" t="s">
        <v>8361</v>
      </c>
      <c r="Q755" s="670">
        <v>12</v>
      </c>
      <c r="R755" s="670">
        <v>12</v>
      </c>
    </row>
    <row r="756" spans="1:18" ht="14.25" customHeight="1" x14ac:dyDescent="0.2">
      <c r="A756" s="667" t="s">
        <v>7629</v>
      </c>
      <c r="B756" s="670" t="s">
        <v>6922</v>
      </c>
      <c r="C756" s="671" t="s">
        <v>8341</v>
      </c>
      <c r="D756" s="672" t="s">
        <v>8388</v>
      </c>
      <c r="E756" s="738" t="s">
        <v>8128</v>
      </c>
      <c r="F756" s="666">
        <v>46174097</v>
      </c>
      <c r="G756" s="672" t="s">
        <v>8389</v>
      </c>
      <c r="H756" s="672">
        <v>0</v>
      </c>
      <c r="I756" s="672" t="s">
        <v>7192</v>
      </c>
      <c r="J756" s="672"/>
      <c r="K756" s="670">
        <v>12</v>
      </c>
      <c r="L756" s="666"/>
      <c r="M756" s="753" t="s">
        <v>8390</v>
      </c>
      <c r="N756" s="666"/>
      <c r="O756" s="670">
        <v>6</v>
      </c>
      <c r="P756" s="775" t="s">
        <v>8385</v>
      </c>
      <c r="Q756" s="670">
        <v>12</v>
      </c>
      <c r="R756" s="670">
        <v>12</v>
      </c>
    </row>
    <row r="757" spans="1:18" ht="14.25" customHeight="1" x14ac:dyDescent="0.2">
      <c r="A757" s="667" t="s">
        <v>7629</v>
      </c>
      <c r="B757" s="670" t="s">
        <v>6922</v>
      </c>
      <c r="C757" s="671" t="s">
        <v>8341</v>
      </c>
      <c r="D757" s="672" t="s">
        <v>8391</v>
      </c>
      <c r="E757" s="738" t="s">
        <v>8230</v>
      </c>
      <c r="F757" s="666">
        <v>18042668</v>
      </c>
      <c r="G757" s="672" t="s">
        <v>8392</v>
      </c>
      <c r="H757" s="672">
        <v>0</v>
      </c>
      <c r="I757" s="672" t="s">
        <v>7192</v>
      </c>
      <c r="J757" s="672"/>
      <c r="K757" s="670">
        <v>12</v>
      </c>
      <c r="L757" s="666"/>
      <c r="M757" s="753" t="s">
        <v>1744</v>
      </c>
      <c r="N757" s="666"/>
      <c r="O757" s="670">
        <v>6</v>
      </c>
      <c r="P757" s="775" t="s">
        <v>8352</v>
      </c>
      <c r="Q757" s="670">
        <v>12</v>
      </c>
      <c r="R757" s="670">
        <v>12</v>
      </c>
    </row>
    <row r="758" spans="1:18" ht="14.25" customHeight="1" x14ac:dyDescent="0.2">
      <c r="A758" s="667" t="s">
        <v>7629</v>
      </c>
      <c r="B758" s="670" t="s">
        <v>6922</v>
      </c>
      <c r="C758" s="671" t="s">
        <v>8341</v>
      </c>
      <c r="D758" s="672" t="s">
        <v>8200</v>
      </c>
      <c r="E758" s="738" t="s">
        <v>8370</v>
      </c>
      <c r="F758" s="666">
        <v>46601123</v>
      </c>
      <c r="G758" s="672" t="s">
        <v>8393</v>
      </c>
      <c r="H758" s="672">
        <v>0</v>
      </c>
      <c r="I758" s="672" t="s">
        <v>7192</v>
      </c>
      <c r="J758" s="672"/>
      <c r="K758" s="670">
        <v>12</v>
      </c>
      <c r="L758" s="666"/>
      <c r="M758" s="753" t="s">
        <v>8372</v>
      </c>
      <c r="N758" s="666"/>
      <c r="O758" s="670">
        <v>6</v>
      </c>
      <c r="P758" s="775" t="s">
        <v>8394</v>
      </c>
      <c r="Q758" s="670">
        <v>12</v>
      </c>
      <c r="R758" s="670">
        <v>12</v>
      </c>
    </row>
    <row r="759" spans="1:18" ht="14.25" customHeight="1" x14ac:dyDescent="0.2">
      <c r="A759" s="667" t="s">
        <v>7629</v>
      </c>
      <c r="B759" s="670" t="s">
        <v>6922</v>
      </c>
      <c r="C759" s="671" t="s">
        <v>8341</v>
      </c>
      <c r="D759" s="672" t="s">
        <v>8200</v>
      </c>
      <c r="E759" s="738" t="s">
        <v>7454</v>
      </c>
      <c r="F759" s="666">
        <v>17988365</v>
      </c>
      <c r="G759" s="672" t="s">
        <v>8395</v>
      </c>
      <c r="H759" s="672">
        <v>0</v>
      </c>
      <c r="I759" s="672" t="s">
        <v>7192</v>
      </c>
      <c r="J759" s="672"/>
      <c r="K759" s="670">
        <v>12</v>
      </c>
      <c r="L759" s="666"/>
      <c r="M759" s="753" t="s">
        <v>8396</v>
      </c>
      <c r="N759" s="666"/>
      <c r="O759" s="670">
        <v>6</v>
      </c>
      <c r="P759" s="775" t="s">
        <v>8352</v>
      </c>
      <c r="Q759" s="670">
        <v>12</v>
      </c>
      <c r="R759" s="670">
        <v>12</v>
      </c>
    </row>
    <row r="760" spans="1:18" ht="14.25" customHeight="1" x14ac:dyDescent="0.2">
      <c r="A760" s="667" t="s">
        <v>7629</v>
      </c>
      <c r="B760" s="670" t="s">
        <v>6922</v>
      </c>
      <c r="C760" s="671" t="s">
        <v>8341</v>
      </c>
      <c r="D760" s="672" t="s">
        <v>8200</v>
      </c>
      <c r="E760" s="738" t="s">
        <v>8358</v>
      </c>
      <c r="F760" s="666">
        <v>41436047</v>
      </c>
      <c r="G760" s="672" t="s">
        <v>8397</v>
      </c>
      <c r="H760" s="672">
        <v>0</v>
      </c>
      <c r="I760" s="672" t="s">
        <v>7192</v>
      </c>
      <c r="J760" s="672"/>
      <c r="K760" s="670">
        <v>12</v>
      </c>
      <c r="L760" s="666"/>
      <c r="M760" s="753" t="s">
        <v>8398</v>
      </c>
      <c r="N760" s="666"/>
      <c r="O760" s="670">
        <v>6</v>
      </c>
      <c r="P760" s="775" t="s">
        <v>8361</v>
      </c>
      <c r="Q760" s="670">
        <v>12</v>
      </c>
      <c r="R760" s="670">
        <v>12</v>
      </c>
    </row>
    <row r="761" spans="1:18" ht="14.25" customHeight="1" x14ac:dyDescent="0.2">
      <c r="A761" s="667" t="s">
        <v>7629</v>
      </c>
      <c r="B761" s="670" t="s">
        <v>6922</v>
      </c>
      <c r="C761" s="671" t="s">
        <v>8341</v>
      </c>
      <c r="D761" s="672"/>
      <c r="E761" s="738" t="s">
        <v>8230</v>
      </c>
      <c r="F761" s="666">
        <v>41196806</v>
      </c>
      <c r="G761" s="672" t="s">
        <v>8399</v>
      </c>
      <c r="H761" s="672">
        <v>0</v>
      </c>
      <c r="I761" s="672" t="s">
        <v>7192</v>
      </c>
      <c r="J761" s="672"/>
      <c r="K761" s="670">
        <v>12</v>
      </c>
      <c r="L761" s="666"/>
      <c r="M761" s="753" t="s">
        <v>4583</v>
      </c>
      <c r="N761" s="666"/>
      <c r="O761" s="670">
        <v>6</v>
      </c>
      <c r="P761" s="775" t="s">
        <v>8352</v>
      </c>
      <c r="Q761" s="670">
        <v>12</v>
      </c>
      <c r="R761" s="670">
        <v>12</v>
      </c>
    </row>
    <row r="762" spans="1:18" ht="14.25" customHeight="1" x14ac:dyDescent="0.2">
      <c r="A762" s="667" t="s">
        <v>7629</v>
      </c>
      <c r="B762" s="670" t="s">
        <v>6922</v>
      </c>
      <c r="C762" s="671" t="s">
        <v>8341</v>
      </c>
      <c r="D762" s="672" t="s">
        <v>8346</v>
      </c>
      <c r="E762" s="738" t="s">
        <v>8362</v>
      </c>
      <c r="F762" s="666">
        <v>18183719</v>
      </c>
      <c r="G762" s="672" t="s">
        <v>8400</v>
      </c>
      <c r="H762" s="672">
        <v>0</v>
      </c>
      <c r="I762" s="672" t="s">
        <v>7192</v>
      </c>
      <c r="J762" s="672"/>
      <c r="K762" s="670">
        <v>12</v>
      </c>
      <c r="L762" s="666"/>
      <c r="M762" s="753" t="s">
        <v>8401</v>
      </c>
      <c r="N762" s="666"/>
      <c r="O762" s="670">
        <v>6</v>
      </c>
      <c r="P762" s="775" t="s">
        <v>8402</v>
      </c>
      <c r="Q762" s="670">
        <v>12</v>
      </c>
      <c r="R762" s="670">
        <v>12</v>
      </c>
    </row>
    <row r="763" spans="1:18" ht="12.75" customHeight="1" x14ac:dyDescent="0.2">
      <c r="A763" s="667" t="s">
        <v>7629</v>
      </c>
      <c r="B763" s="670" t="s">
        <v>6922</v>
      </c>
      <c r="C763" s="671" t="s">
        <v>8341</v>
      </c>
      <c r="D763" s="672" t="s">
        <v>8200</v>
      </c>
      <c r="E763" s="738" t="s">
        <v>8358</v>
      </c>
      <c r="F763" s="666">
        <v>44822684</v>
      </c>
      <c r="G763" s="672" t="s">
        <v>8403</v>
      </c>
      <c r="H763" s="672">
        <v>0</v>
      </c>
      <c r="I763" s="672" t="s">
        <v>7192</v>
      </c>
      <c r="J763" s="672"/>
      <c r="K763" s="670">
        <v>12</v>
      </c>
      <c r="L763" s="666"/>
      <c r="M763" s="753" t="s">
        <v>8360</v>
      </c>
      <c r="N763" s="666"/>
      <c r="O763" s="670">
        <v>6</v>
      </c>
      <c r="P763" s="775" t="s">
        <v>8361</v>
      </c>
      <c r="Q763" s="670">
        <v>12</v>
      </c>
      <c r="R763" s="670">
        <v>12</v>
      </c>
    </row>
    <row r="764" spans="1:18" ht="12.75" customHeight="1" x14ac:dyDescent="0.2">
      <c r="A764" s="667" t="s">
        <v>7629</v>
      </c>
      <c r="B764" s="670" t="s">
        <v>6922</v>
      </c>
      <c r="C764" s="671" t="s">
        <v>8341</v>
      </c>
      <c r="D764" s="672" t="s">
        <v>8180</v>
      </c>
      <c r="E764" s="738" t="s">
        <v>8192</v>
      </c>
      <c r="F764" s="666">
        <v>46091732</v>
      </c>
      <c r="G764" s="672" t="s">
        <v>8404</v>
      </c>
      <c r="H764" s="672">
        <v>0</v>
      </c>
      <c r="I764" s="672" t="s">
        <v>7192</v>
      </c>
      <c r="J764" s="672"/>
      <c r="K764" s="670">
        <v>12</v>
      </c>
      <c r="L764" s="666"/>
      <c r="M764" s="753" t="s">
        <v>8405</v>
      </c>
      <c r="N764" s="666"/>
      <c r="O764" s="670">
        <v>6</v>
      </c>
      <c r="P764" s="775" t="s">
        <v>8406</v>
      </c>
      <c r="Q764" s="670">
        <v>12</v>
      </c>
      <c r="R764" s="670">
        <v>12</v>
      </c>
    </row>
    <row r="765" spans="1:18" ht="12.75" customHeight="1" x14ac:dyDescent="0.2">
      <c r="A765" s="667" t="s">
        <v>7629</v>
      </c>
      <c r="B765" s="670" t="s">
        <v>6922</v>
      </c>
      <c r="C765" s="671" t="s">
        <v>8341</v>
      </c>
      <c r="D765" s="672" t="s">
        <v>8407</v>
      </c>
      <c r="E765" s="738" t="s">
        <v>8408</v>
      </c>
      <c r="F765" s="666">
        <v>43484181</v>
      </c>
      <c r="G765" s="672" t="s">
        <v>8409</v>
      </c>
      <c r="H765" s="672">
        <v>0</v>
      </c>
      <c r="I765" s="672" t="s">
        <v>7192</v>
      </c>
      <c r="J765" s="672"/>
      <c r="K765" s="670">
        <v>12</v>
      </c>
      <c r="L765" s="666"/>
      <c r="M765" s="753" t="s">
        <v>8410</v>
      </c>
      <c r="N765" s="666"/>
      <c r="O765" s="670">
        <v>6</v>
      </c>
      <c r="P765" s="775" t="s">
        <v>8411</v>
      </c>
      <c r="Q765" s="670">
        <v>12</v>
      </c>
      <c r="R765" s="670">
        <v>12</v>
      </c>
    </row>
    <row r="766" spans="1:18" ht="12.75" customHeight="1" x14ac:dyDescent="0.2">
      <c r="A766" s="667" t="s">
        <v>7629</v>
      </c>
      <c r="B766" s="670" t="s">
        <v>6922</v>
      </c>
      <c r="C766" s="671" t="s">
        <v>8341</v>
      </c>
      <c r="D766" s="672" t="s">
        <v>8145</v>
      </c>
      <c r="E766" s="738" t="s">
        <v>8358</v>
      </c>
      <c r="F766" s="666">
        <v>18872785</v>
      </c>
      <c r="G766" s="672" t="s">
        <v>8412</v>
      </c>
      <c r="H766" s="672">
        <v>0</v>
      </c>
      <c r="I766" s="672" t="s">
        <v>7192</v>
      </c>
      <c r="J766" s="672"/>
      <c r="K766" s="670">
        <v>12</v>
      </c>
      <c r="L766" s="666"/>
      <c r="M766" s="753" t="s">
        <v>8360</v>
      </c>
      <c r="N766" s="666"/>
      <c r="O766" s="670">
        <v>6</v>
      </c>
      <c r="P766" s="775" t="s">
        <v>8361</v>
      </c>
      <c r="Q766" s="670">
        <v>12</v>
      </c>
      <c r="R766" s="670">
        <v>12</v>
      </c>
    </row>
    <row r="767" spans="1:18" ht="12.75" customHeight="1" x14ac:dyDescent="0.2">
      <c r="A767" s="667" t="s">
        <v>7629</v>
      </c>
      <c r="B767" s="670" t="s">
        <v>6922</v>
      </c>
      <c r="C767" s="671" t="s">
        <v>8341</v>
      </c>
      <c r="D767" s="672" t="s">
        <v>8221</v>
      </c>
      <c r="E767" s="738" t="s">
        <v>8347</v>
      </c>
      <c r="F767" s="666">
        <v>73782707</v>
      </c>
      <c r="G767" s="672" t="s">
        <v>8413</v>
      </c>
      <c r="H767" s="672">
        <v>0</v>
      </c>
      <c r="I767" s="672" t="s">
        <v>7192</v>
      </c>
      <c r="J767" s="672"/>
      <c r="K767" s="670">
        <v>12</v>
      </c>
      <c r="L767" s="666"/>
      <c r="M767" s="753" t="s">
        <v>8349</v>
      </c>
      <c r="N767" s="666"/>
      <c r="O767" s="670">
        <v>6</v>
      </c>
      <c r="P767" s="775" t="s">
        <v>8380</v>
      </c>
      <c r="Q767" s="670">
        <v>12</v>
      </c>
      <c r="R767" s="670">
        <v>12</v>
      </c>
    </row>
    <row r="768" spans="1:18" ht="12.75" customHeight="1" x14ac:dyDescent="0.2">
      <c r="A768" s="667" t="s">
        <v>7629</v>
      </c>
      <c r="B768" s="670" t="s">
        <v>6922</v>
      </c>
      <c r="C768" s="671" t="s">
        <v>8341</v>
      </c>
      <c r="D768" s="672" t="s">
        <v>8200</v>
      </c>
      <c r="E768" s="738" t="s">
        <v>8358</v>
      </c>
      <c r="F768" s="666">
        <v>45766636</v>
      </c>
      <c r="G768" s="672" t="s">
        <v>8414</v>
      </c>
      <c r="H768" s="672">
        <v>0</v>
      </c>
      <c r="I768" s="672" t="s">
        <v>7192</v>
      </c>
      <c r="J768" s="672"/>
      <c r="K768" s="670">
        <v>12</v>
      </c>
      <c r="L768" s="666"/>
      <c r="M768" s="753" t="s">
        <v>8415</v>
      </c>
      <c r="N768" s="666"/>
      <c r="O768" s="670">
        <v>6</v>
      </c>
      <c r="P768" s="775" t="s">
        <v>8361</v>
      </c>
      <c r="Q768" s="670">
        <v>12</v>
      </c>
      <c r="R768" s="670">
        <v>12</v>
      </c>
    </row>
    <row r="769" spans="1:18" ht="12.75" customHeight="1" x14ac:dyDescent="0.2">
      <c r="A769" s="667" t="s">
        <v>7629</v>
      </c>
      <c r="B769" s="670" t="s">
        <v>6922</v>
      </c>
      <c r="C769" s="671" t="s">
        <v>8341</v>
      </c>
      <c r="D769" s="672" t="s">
        <v>8200</v>
      </c>
      <c r="E769" s="738" t="s">
        <v>8416</v>
      </c>
      <c r="F769" s="666">
        <v>80177279</v>
      </c>
      <c r="G769" s="672" t="s">
        <v>8417</v>
      </c>
      <c r="H769" s="672">
        <v>0</v>
      </c>
      <c r="I769" s="672" t="s">
        <v>7192</v>
      </c>
      <c r="J769" s="672"/>
      <c r="K769" s="670">
        <v>12</v>
      </c>
      <c r="L769" s="666"/>
      <c r="M769" s="753" t="s">
        <v>8418</v>
      </c>
      <c r="N769" s="666"/>
      <c r="O769" s="670">
        <v>6</v>
      </c>
      <c r="P769" s="775" t="s">
        <v>8419</v>
      </c>
      <c r="Q769" s="670">
        <v>12</v>
      </c>
      <c r="R769" s="670">
        <v>12</v>
      </c>
    </row>
    <row r="770" spans="1:18" ht="12.75" customHeight="1" x14ac:dyDescent="0.2">
      <c r="A770" s="667" t="s">
        <v>7629</v>
      </c>
      <c r="B770" s="670" t="s">
        <v>6922</v>
      </c>
      <c r="C770" s="671" t="s">
        <v>8341</v>
      </c>
      <c r="D770" s="672" t="s">
        <v>7817</v>
      </c>
      <c r="E770" s="738" t="s">
        <v>8358</v>
      </c>
      <c r="F770" s="666">
        <v>41492139</v>
      </c>
      <c r="G770" s="672" t="s">
        <v>8420</v>
      </c>
      <c r="H770" s="672">
        <v>0</v>
      </c>
      <c r="I770" s="672" t="s">
        <v>7192</v>
      </c>
      <c r="J770" s="672"/>
      <c r="K770" s="670">
        <v>12</v>
      </c>
      <c r="L770" s="666"/>
      <c r="M770" s="753" t="s">
        <v>8421</v>
      </c>
      <c r="N770" s="666"/>
      <c r="O770" s="670">
        <v>6</v>
      </c>
      <c r="P770" s="775" t="s">
        <v>8361</v>
      </c>
      <c r="Q770" s="670">
        <v>12</v>
      </c>
      <c r="R770" s="670">
        <v>12</v>
      </c>
    </row>
    <row r="771" spans="1:18" ht="12.75" customHeight="1" x14ac:dyDescent="0.2">
      <c r="A771" s="667" t="s">
        <v>7629</v>
      </c>
      <c r="B771" s="670" t="s">
        <v>6922</v>
      </c>
      <c r="C771" s="671" t="s">
        <v>8341</v>
      </c>
      <c r="D771" s="672" t="s">
        <v>7641</v>
      </c>
      <c r="E771" s="738" t="s">
        <v>8128</v>
      </c>
      <c r="F771" s="666">
        <v>18187476</v>
      </c>
      <c r="G771" s="672" t="s">
        <v>8422</v>
      </c>
      <c r="H771" s="672">
        <v>0</v>
      </c>
      <c r="I771" s="672" t="s">
        <v>7192</v>
      </c>
      <c r="J771" s="672"/>
      <c r="K771" s="670">
        <v>12</v>
      </c>
      <c r="L771" s="666"/>
      <c r="M771" s="753" t="s">
        <v>8130</v>
      </c>
      <c r="N771" s="666"/>
      <c r="O771" s="670">
        <v>6</v>
      </c>
      <c r="P771" s="775" t="s">
        <v>8355</v>
      </c>
      <c r="Q771" s="670">
        <v>12</v>
      </c>
      <c r="R771" s="670">
        <v>12</v>
      </c>
    </row>
    <row r="772" spans="1:18" ht="12.75" customHeight="1" x14ac:dyDescent="0.2">
      <c r="A772" s="667" t="s">
        <v>7629</v>
      </c>
      <c r="B772" s="670" t="s">
        <v>6922</v>
      </c>
      <c r="C772" s="671" t="s">
        <v>8341</v>
      </c>
      <c r="D772" s="672" t="s">
        <v>8423</v>
      </c>
      <c r="E772" s="738" t="s">
        <v>8342</v>
      </c>
      <c r="F772" s="666">
        <v>18832489</v>
      </c>
      <c r="G772" s="672" t="s">
        <v>8424</v>
      </c>
      <c r="H772" s="672">
        <v>0</v>
      </c>
      <c r="I772" s="672" t="s">
        <v>7192</v>
      </c>
      <c r="J772" s="672"/>
      <c r="K772" s="670">
        <v>12</v>
      </c>
      <c r="L772" s="666"/>
      <c r="M772" s="753" t="s">
        <v>8344</v>
      </c>
      <c r="N772" s="666"/>
      <c r="O772" s="670">
        <v>6</v>
      </c>
      <c r="P772" s="775" t="s">
        <v>8345</v>
      </c>
      <c r="Q772" s="670">
        <v>12</v>
      </c>
      <c r="R772" s="670">
        <v>12</v>
      </c>
    </row>
    <row r="773" spans="1:18" ht="12.75" customHeight="1" x14ac:dyDescent="0.2">
      <c r="A773" s="667" t="s">
        <v>7629</v>
      </c>
      <c r="B773" s="670" t="s">
        <v>6922</v>
      </c>
      <c r="C773" s="671" t="s">
        <v>8341</v>
      </c>
      <c r="D773" s="672" t="s">
        <v>8145</v>
      </c>
      <c r="E773" s="738" t="s">
        <v>8358</v>
      </c>
      <c r="F773" s="666">
        <v>43250293</v>
      </c>
      <c r="G773" s="672" t="s">
        <v>8425</v>
      </c>
      <c r="H773" s="672">
        <v>0</v>
      </c>
      <c r="I773" s="672" t="s">
        <v>7192</v>
      </c>
      <c r="J773" s="672"/>
      <c r="K773" s="670">
        <v>12</v>
      </c>
      <c r="L773" s="666"/>
      <c r="M773" s="753" t="s">
        <v>8426</v>
      </c>
      <c r="N773" s="666"/>
      <c r="O773" s="670">
        <v>6</v>
      </c>
      <c r="P773" s="775" t="s">
        <v>8361</v>
      </c>
      <c r="Q773" s="670">
        <v>12</v>
      </c>
      <c r="R773" s="670">
        <v>12</v>
      </c>
    </row>
    <row r="774" spans="1:18" ht="12.75" customHeight="1" x14ac:dyDescent="0.2">
      <c r="A774" s="667" t="s">
        <v>7629</v>
      </c>
      <c r="B774" s="670" t="s">
        <v>6922</v>
      </c>
      <c r="C774" s="671" t="s">
        <v>8341</v>
      </c>
      <c r="D774" s="672" t="s">
        <v>8221</v>
      </c>
      <c r="E774" s="738" t="s">
        <v>8427</v>
      </c>
      <c r="F774" s="666">
        <v>18029514</v>
      </c>
      <c r="G774" s="672" t="s">
        <v>8428</v>
      </c>
      <c r="H774" s="672">
        <v>0</v>
      </c>
      <c r="I774" s="672" t="s">
        <v>7192</v>
      </c>
      <c r="J774" s="672"/>
      <c r="K774" s="670">
        <v>12</v>
      </c>
      <c r="L774" s="666"/>
      <c r="M774" s="753" t="s">
        <v>8429</v>
      </c>
      <c r="N774" s="666"/>
      <c r="O774" s="670">
        <v>6</v>
      </c>
      <c r="P774" s="775" t="s">
        <v>8369</v>
      </c>
      <c r="Q774" s="670">
        <v>12</v>
      </c>
      <c r="R774" s="670">
        <v>12</v>
      </c>
    </row>
    <row r="775" spans="1:18" ht="12.75" customHeight="1" x14ac:dyDescent="0.2">
      <c r="A775" s="667" t="s">
        <v>7629</v>
      </c>
      <c r="B775" s="670" t="s">
        <v>6922</v>
      </c>
      <c r="C775" s="671" t="s">
        <v>8341</v>
      </c>
      <c r="D775" s="672" t="s">
        <v>8346</v>
      </c>
      <c r="E775" s="738" t="s">
        <v>8430</v>
      </c>
      <c r="F775" s="666">
        <v>41547876</v>
      </c>
      <c r="G775" s="672" t="s">
        <v>8431</v>
      </c>
      <c r="H775" s="672">
        <v>0</v>
      </c>
      <c r="I775" s="672" t="s">
        <v>7192</v>
      </c>
      <c r="J775" s="672"/>
      <c r="K775" s="670">
        <v>12</v>
      </c>
      <c r="L775" s="666"/>
      <c r="M775" s="753" t="s">
        <v>8432</v>
      </c>
      <c r="N775" s="666"/>
      <c r="O775" s="670">
        <v>6</v>
      </c>
      <c r="P775" s="775" t="s">
        <v>8433</v>
      </c>
      <c r="Q775" s="670">
        <v>12</v>
      </c>
      <c r="R775" s="670">
        <v>12</v>
      </c>
    </row>
    <row r="776" spans="1:18" ht="12.75" customHeight="1" x14ac:dyDescent="0.2">
      <c r="A776" s="667" t="s">
        <v>7629</v>
      </c>
      <c r="B776" s="670" t="s">
        <v>6922</v>
      </c>
      <c r="C776" s="671" t="s">
        <v>8341</v>
      </c>
      <c r="D776" s="672" t="s">
        <v>8145</v>
      </c>
      <c r="E776" s="738" t="s">
        <v>8230</v>
      </c>
      <c r="F776" s="666">
        <v>18003598</v>
      </c>
      <c r="G776" s="672" t="s">
        <v>8434</v>
      </c>
      <c r="H776" s="672">
        <v>0</v>
      </c>
      <c r="I776" s="672" t="s">
        <v>7192</v>
      </c>
      <c r="J776" s="672"/>
      <c r="K776" s="670">
        <v>12</v>
      </c>
      <c r="L776" s="666"/>
      <c r="M776" s="753" t="s">
        <v>8435</v>
      </c>
      <c r="N776" s="666"/>
      <c r="O776" s="670">
        <v>6</v>
      </c>
      <c r="P776" s="775" t="s">
        <v>8352</v>
      </c>
      <c r="Q776" s="670">
        <v>12</v>
      </c>
      <c r="R776" s="670">
        <v>12</v>
      </c>
    </row>
    <row r="777" spans="1:18" ht="12.75" customHeight="1" x14ac:dyDescent="0.2">
      <c r="A777" s="667" t="s">
        <v>7629</v>
      </c>
      <c r="B777" s="670" t="s">
        <v>6922</v>
      </c>
      <c r="C777" s="671" t="s">
        <v>8341</v>
      </c>
      <c r="D777" s="672" t="s">
        <v>8200</v>
      </c>
      <c r="E777" s="738" t="s">
        <v>8358</v>
      </c>
      <c r="F777" s="666">
        <v>70364918</v>
      </c>
      <c r="G777" s="672" t="s">
        <v>8436</v>
      </c>
      <c r="H777" s="672">
        <v>0</v>
      </c>
      <c r="I777" s="672" t="s">
        <v>7192</v>
      </c>
      <c r="J777" s="672"/>
      <c r="K777" s="670">
        <v>12</v>
      </c>
      <c r="L777" s="666"/>
      <c r="M777" s="753" t="s">
        <v>8437</v>
      </c>
      <c r="N777" s="666"/>
      <c r="O777" s="670">
        <v>6</v>
      </c>
      <c r="P777" s="775" t="s">
        <v>8361</v>
      </c>
      <c r="Q777" s="670">
        <v>12</v>
      </c>
      <c r="R777" s="670">
        <v>12</v>
      </c>
    </row>
    <row r="778" spans="1:18" ht="12.75" customHeight="1" x14ac:dyDescent="0.2">
      <c r="A778" s="667" t="s">
        <v>7629</v>
      </c>
      <c r="B778" s="670" t="s">
        <v>6922</v>
      </c>
      <c r="C778" s="671" t="s">
        <v>8341</v>
      </c>
      <c r="D778" s="672" t="s">
        <v>8346</v>
      </c>
      <c r="E778" s="738" t="s">
        <v>8192</v>
      </c>
      <c r="F778" s="666">
        <v>42311236</v>
      </c>
      <c r="G778" s="672" t="s">
        <v>8438</v>
      </c>
      <c r="H778" s="672">
        <v>0</v>
      </c>
      <c r="I778" s="672" t="s">
        <v>7192</v>
      </c>
      <c r="J778" s="672"/>
      <c r="K778" s="670">
        <v>12</v>
      </c>
      <c r="L778" s="666"/>
      <c r="M778" s="753" t="s">
        <v>3186</v>
      </c>
      <c r="N778" s="666"/>
      <c r="O778" s="670">
        <v>6</v>
      </c>
      <c r="P778" s="775" t="s">
        <v>8406</v>
      </c>
      <c r="Q778" s="670">
        <v>12</v>
      </c>
      <c r="R778" s="670">
        <v>12</v>
      </c>
    </row>
    <row r="779" spans="1:18" ht="12.75" customHeight="1" x14ac:dyDescent="0.2">
      <c r="A779" s="667" t="s">
        <v>7629</v>
      </c>
      <c r="B779" s="670" t="s">
        <v>6922</v>
      </c>
      <c r="C779" s="671" t="s">
        <v>8341</v>
      </c>
      <c r="D779" s="672" t="s">
        <v>8200</v>
      </c>
      <c r="E779" s="738" t="s">
        <v>8358</v>
      </c>
      <c r="F779" s="666">
        <v>43397431</v>
      </c>
      <c r="G779" s="672" t="s">
        <v>8439</v>
      </c>
      <c r="H779" s="672">
        <v>0</v>
      </c>
      <c r="I779" s="672" t="s">
        <v>7192</v>
      </c>
      <c r="J779" s="672"/>
      <c r="K779" s="670">
        <v>12</v>
      </c>
      <c r="L779" s="666"/>
      <c r="M779" s="753" t="s">
        <v>8360</v>
      </c>
      <c r="N779" s="666"/>
      <c r="O779" s="670">
        <v>6</v>
      </c>
      <c r="P779" s="775" t="s">
        <v>8361</v>
      </c>
      <c r="Q779" s="670">
        <v>12</v>
      </c>
      <c r="R779" s="670">
        <v>12</v>
      </c>
    </row>
    <row r="780" spans="1:18" ht="12.75" customHeight="1" x14ac:dyDescent="0.2">
      <c r="A780" s="667" t="s">
        <v>7629</v>
      </c>
      <c r="B780" s="670" t="s">
        <v>6922</v>
      </c>
      <c r="C780" s="671" t="s">
        <v>8341</v>
      </c>
      <c r="D780" s="672" t="s">
        <v>8423</v>
      </c>
      <c r="E780" s="738" t="s">
        <v>8342</v>
      </c>
      <c r="F780" s="666">
        <v>42414610</v>
      </c>
      <c r="G780" s="672" t="s">
        <v>8440</v>
      </c>
      <c r="H780" s="672">
        <v>0</v>
      </c>
      <c r="I780" s="672" t="s">
        <v>7192</v>
      </c>
      <c r="J780" s="672"/>
      <c r="K780" s="670">
        <v>12</v>
      </c>
      <c r="L780" s="666"/>
      <c r="M780" s="753" t="s">
        <v>8344</v>
      </c>
      <c r="N780" s="666"/>
      <c r="O780" s="670">
        <v>6</v>
      </c>
      <c r="P780" s="775" t="s">
        <v>8345</v>
      </c>
      <c r="Q780" s="670">
        <v>12</v>
      </c>
      <c r="R780" s="670">
        <v>12</v>
      </c>
    </row>
    <row r="781" spans="1:18" ht="12.75" customHeight="1" x14ac:dyDescent="0.2">
      <c r="A781" s="667" t="s">
        <v>7629</v>
      </c>
      <c r="B781" s="670" t="s">
        <v>6922</v>
      </c>
      <c r="C781" s="671" t="s">
        <v>8341</v>
      </c>
      <c r="D781" s="672" t="s">
        <v>8286</v>
      </c>
      <c r="E781" s="738" t="s">
        <v>8408</v>
      </c>
      <c r="F781" s="666">
        <v>18046562</v>
      </c>
      <c r="G781" s="672" t="s">
        <v>8441</v>
      </c>
      <c r="H781" s="672">
        <v>0</v>
      </c>
      <c r="I781" s="672" t="s">
        <v>7192</v>
      </c>
      <c r="J781" s="672"/>
      <c r="K781" s="670">
        <v>12</v>
      </c>
      <c r="L781" s="666"/>
      <c r="M781" s="753" t="s">
        <v>8442</v>
      </c>
      <c r="N781" s="666"/>
      <c r="O781" s="670">
        <v>6</v>
      </c>
      <c r="P781" s="775" t="s">
        <v>8411</v>
      </c>
      <c r="Q781" s="670">
        <v>12</v>
      </c>
      <c r="R781" s="670">
        <v>12</v>
      </c>
    </row>
    <row r="782" spans="1:18" ht="12.75" customHeight="1" x14ac:dyDescent="0.2">
      <c r="A782" s="667" t="s">
        <v>7629</v>
      </c>
      <c r="B782" s="670" t="s">
        <v>6922</v>
      </c>
      <c r="C782" s="671" t="s">
        <v>8341</v>
      </c>
      <c r="D782" s="672" t="s">
        <v>8221</v>
      </c>
      <c r="E782" s="738" t="s">
        <v>8347</v>
      </c>
      <c r="F782" s="666">
        <v>18222333</v>
      </c>
      <c r="G782" s="672" t="s">
        <v>8443</v>
      </c>
      <c r="H782" s="672">
        <v>0</v>
      </c>
      <c r="I782" s="672" t="s">
        <v>7192</v>
      </c>
      <c r="J782" s="672"/>
      <c r="K782" s="670">
        <v>12</v>
      </c>
      <c r="L782" s="666"/>
      <c r="M782" s="753" t="s">
        <v>8444</v>
      </c>
      <c r="N782" s="666"/>
      <c r="O782" s="670">
        <v>6</v>
      </c>
      <c r="P782" s="775" t="s">
        <v>8380</v>
      </c>
      <c r="Q782" s="670">
        <v>12</v>
      </c>
      <c r="R782" s="670">
        <v>12</v>
      </c>
    </row>
    <row r="783" spans="1:18" ht="12.75" customHeight="1" x14ac:dyDescent="0.2">
      <c r="A783" s="667" t="s">
        <v>7629</v>
      </c>
      <c r="B783" s="670" t="s">
        <v>6922</v>
      </c>
      <c r="C783" s="671" t="s">
        <v>8341</v>
      </c>
      <c r="D783" s="672" t="s">
        <v>8346</v>
      </c>
      <c r="E783" s="738" t="s">
        <v>8445</v>
      </c>
      <c r="F783" s="666">
        <v>8557028</v>
      </c>
      <c r="G783" s="672" t="s">
        <v>8446</v>
      </c>
      <c r="H783" s="672">
        <v>0</v>
      </c>
      <c r="I783" s="672" t="s">
        <v>7192</v>
      </c>
      <c r="J783" s="672"/>
      <c r="K783" s="670">
        <v>12</v>
      </c>
      <c r="L783" s="666"/>
      <c r="M783" s="753" t="s">
        <v>8447</v>
      </c>
      <c r="N783" s="666"/>
      <c r="O783" s="670">
        <v>6</v>
      </c>
      <c r="P783" s="775" t="s">
        <v>8448</v>
      </c>
      <c r="Q783" s="670">
        <v>12</v>
      </c>
      <c r="R783" s="670">
        <v>12</v>
      </c>
    </row>
    <row r="784" spans="1:18" ht="12.75" customHeight="1" x14ac:dyDescent="0.2">
      <c r="A784" s="667" t="s">
        <v>7629</v>
      </c>
      <c r="B784" s="670" t="s">
        <v>6922</v>
      </c>
      <c r="C784" s="671" t="s">
        <v>8341</v>
      </c>
      <c r="D784" s="672" t="s">
        <v>8200</v>
      </c>
      <c r="E784" s="738" t="s">
        <v>8449</v>
      </c>
      <c r="F784" s="666">
        <v>18179683</v>
      </c>
      <c r="G784" s="672" t="s">
        <v>8450</v>
      </c>
      <c r="H784" s="672">
        <v>0</v>
      </c>
      <c r="I784" s="672" t="s">
        <v>7192</v>
      </c>
      <c r="J784" s="672"/>
      <c r="K784" s="670">
        <v>12</v>
      </c>
      <c r="L784" s="666"/>
      <c r="M784" s="753" t="s">
        <v>554</v>
      </c>
      <c r="N784" s="666"/>
      <c r="O784" s="670">
        <v>6</v>
      </c>
      <c r="P784" s="775" t="s">
        <v>8451</v>
      </c>
      <c r="Q784" s="670">
        <v>12</v>
      </c>
      <c r="R784" s="670">
        <v>12</v>
      </c>
    </row>
    <row r="785" spans="1:18" ht="12.75" customHeight="1" x14ac:dyDescent="0.2">
      <c r="A785" s="667" t="s">
        <v>7629</v>
      </c>
      <c r="B785" s="670" t="s">
        <v>6922</v>
      </c>
      <c r="C785" s="671" t="s">
        <v>8341</v>
      </c>
      <c r="D785" s="672" t="s">
        <v>8145</v>
      </c>
      <c r="E785" s="738" t="s">
        <v>8370</v>
      </c>
      <c r="F785" s="666">
        <v>42835756</v>
      </c>
      <c r="G785" s="672" t="s">
        <v>8452</v>
      </c>
      <c r="H785" s="672">
        <v>0</v>
      </c>
      <c r="I785" s="672" t="s">
        <v>7192</v>
      </c>
      <c r="J785" s="672"/>
      <c r="K785" s="670">
        <v>12</v>
      </c>
      <c r="L785" s="666"/>
      <c r="M785" s="753" t="s">
        <v>8372</v>
      </c>
      <c r="N785" s="666"/>
      <c r="O785" s="670">
        <v>6</v>
      </c>
      <c r="P785" s="775" t="s">
        <v>8373</v>
      </c>
      <c r="Q785" s="670">
        <v>12</v>
      </c>
      <c r="R785" s="670">
        <v>12</v>
      </c>
    </row>
    <row r="786" spans="1:18" ht="12.75" customHeight="1" x14ac:dyDescent="0.2">
      <c r="A786" s="667" t="s">
        <v>7629</v>
      </c>
      <c r="B786" s="670" t="s">
        <v>6922</v>
      </c>
      <c r="C786" s="671" t="s">
        <v>8341</v>
      </c>
      <c r="D786" s="672" t="s">
        <v>8145</v>
      </c>
      <c r="E786" s="738" t="s">
        <v>8358</v>
      </c>
      <c r="F786" s="666">
        <v>17974072</v>
      </c>
      <c r="G786" s="672" t="s">
        <v>8453</v>
      </c>
      <c r="H786" s="672">
        <v>0</v>
      </c>
      <c r="I786" s="672" t="s">
        <v>7192</v>
      </c>
      <c r="J786" s="672"/>
      <c r="K786" s="670">
        <v>12</v>
      </c>
      <c r="L786" s="666"/>
      <c r="M786" s="753" t="s">
        <v>8360</v>
      </c>
      <c r="N786" s="666"/>
      <c r="O786" s="670">
        <v>6</v>
      </c>
      <c r="P786" s="775" t="s">
        <v>8361</v>
      </c>
      <c r="Q786" s="670">
        <v>12</v>
      </c>
      <c r="R786" s="670">
        <v>12</v>
      </c>
    </row>
    <row r="787" spans="1:18" ht="12.75" customHeight="1" x14ac:dyDescent="0.2">
      <c r="A787" s="667" t="s">
        <v>7629</v>
      </c>
      <c r="B787" s="670" t="s">
        <v>6922</v>
      </c>
      <c r="C787" s="671" t="s">
        <v>8341</v>
      </c>
      <c r="D787" s="672" t="s">
        <v>7641</v>
      </c>
      <c r="E787" s="738" t="s">
        <v>8358</v>
      </c>
      <c r="F787" s="666">
        <v>27927982</v>
      </c>
      <c r="G787" s="672" t="s">
        <v>8454</v>
      </c>
      <c r="H787" s="672">
        <v>0</v>
      </c>
      <c r="I787" s="672" t="s">
        <v>7192</v>
      </c>
      <c r="J787" s="672"/>
      <c r="K787" s="670">
        <v>12</v>
      </c>
      <c r="L787" s="666"/>
      <c r="M787" s="753" t="s">
        <v>8360</v>
      </c>
      <c r="N787" s="666"/>
      <c r="O787" s="670">
        <v>6</v>
      </c>
      <c r="P787" s="775" t="s">
        <v>8361</v>
      </c>
      <c r="Q787" s="670">
        <v>12</v>
      </c>
      <c r="R787" s="670">
        <v>12</v>
      </c>
    </row>
    <row r="788" spans="1:18" ht="12.75" customHeight="1" x14ac:dyDescent="0.2">
      <c r="A788" s="667" t="s">
        <v>7629</v>
      </c>
      <c r="B788" s="670" t="s">
        <v>6922</v>
      </c>
      <c r="C788" s="671" t="s">
        <v>8341</v>
      </c>
      <c r="D788" s="672" t="s">
        <v>8346</v>
      </c>
      <c r="E788" s="738" t="s">
        <v>8430</v>
      </c>
      <c r="F788" s="666">
        <v>19083613</v>
      </c>
      <c r="G788" s="672" t="s">
        <v>8455</v>
      </c>
      <c r="H788" s="672">
        <v>0</v>
      </c>
      <c r="I788" s="672" t="s">
        <v>7192</v>
      </c>
      <c r="J788" s="672"/>
      <c r="K788" s="670">
        <v>12</v>
      </c>
      <c r="L788" s="666"/>
      <c r="M788" s="753" t="s">
        <v>8432</v>
      </c>
      <c r="N788" s="666"/>
      <c r="O788" s="670">
        <v>6</v>
      </c>
      <c r="P788" s="775" t="s">
        <v>8433</v>
      </c>
      <c r="Q788" s="670">
        <v>12</v>
      </c>
      <c r="R788" s="670">
        <v>12</v>
      </c>
    </row>
    <row r="789" spans="1:18" ht="12.75" customHeight="1" x14ac:dyDescent="0.2">
      <c r="A789" s="667" t="s">
        <v>7629</v>
      </c>
      <c r="B789" s="670" t="s">
        <v>6922</v>
      </c>
      <c r="C789" s="671" t="s">
        <v>8341</v>
      </c>
      <c r="D789" s="672" t="s">
        <v>8200</v>
      </c>
      <c r="E789" s="738" t="s">
        <v>8230</v>
      </c>
      <c r="F789" s="666">
        <v>70370136</v>
      </c>
      <c r="G789" s="672" t="s">
        <v>8456</v>
      </c>
      <c r="H789" s="672">
        <v>0</v>
      </c>
      <c r="I789" s="672" t="s">
        <v>7192</v>
      </c>
      <c r="J789" s="672"/>
      <c r="K789" s="670">
        <v>12</v>
      </c>
      <c r="L789" s="666"/>
      <c r="M789" s="753" t="s">
        <v>8457</v>
      </c>
      <c r="N789" s="666"/>
      <c r="O789" s="670">
        <v>6</v>
      </c>
      <c r="P789" s="775" t="s">
        <v>8361</v>
      </c>
      <c r="Q789" s="670">
        <v>12</v>
      </c>
      <c r="R789" s="670">
        <v>12</v>
      </c>
    </row>
    <row r="790" spans="1:18" ht="12.75" customHeight="1" x14ac:dyDescent="0.2">
      <c r="A790" s="667" t="s">
        <v>7629</v>
      </c>
      <c r="B790" s="670" t="s">
        <v>6922</v>
      </c>
      <c r="C790" s="671" t="s">
        <v>8341</v>
      </c>
      <c r="D790" s="672" t="s">
        <v>8353</v>
      </c>
      <c r="E790" s="738" t="s">
        <v>8128</v>
      </c>
      <c r="F790" s="666">
        <v>7480428</v>
      </c>
      <c r="G790" s="672" t="s">
        <v>8458</v>
      </c>
      <c r="H790" s="672">
        <v>0</v>
      </c>
      <c r="I790" s="672" t="s">
        <v>7192</v>
      </c>
      <c r="J790" s="672"/>
      <c r="K790" s="670">
        <v>12</v>
      </c>
      <c r="L790" s="666"/>
      <c r="M790" s="753" t="s">
        <v>8459</v>
      </c>
      <c r="N790" s="666"/>
      <c r="O790" s="670">
        <v>6</v>
      </c>
      <c r="P790" s="775" t="s">
        <v>8460</v>
      </c>
      <c r="Q790" s="670">
        <v>12</v>
      </c>
      <c r="R790" s="670">
        <v>12</v>
      </c>
    </row>
    <row r="791" spans="1:18" ht="12.75" customHeight="1" x14ac:dyDescent="0.2">
      <c r="A791" s="667" t="s">
        <v>7629</v>
      </c>
      <c r="B791" s="670" t="s">
        <v>6922</v>
      </c>
      <c r="C791" s="671" t="s">
        <v>8341</v>
      </c>
      <c r="D791" s="672" t="s">
        <v>8286</v>
      </c>
      <c r="E791" s="738" t="s">
        <v>6455</v>
      </c>
      <c r="F791" s="666">
        <v>18045431</v>
      </c>
      <c r="G791" s="672" t="s">
        <v>8461</v>
      </c>
      <c r="H791" s="672">
        <v>0</v>
      </c>
      <c r="I791" s="672" t="s">
        <v>7192</v>
      </c>
      <c r="J791" s="672"/>
      <c r="K791" s="670">
        <v>12</v>
      </c>
      <c r="L791" s="666"/>
      <c r="M791" s="753" t="s">
        <v>554</v>
      </c>
      <c r="N791" s="666"/>
      <c r="O791" s="670">
        <v>6</v>
      </c>
      <c r="P791" s="775" t="s">
        <v>8462</v>
      </c>
      <c r="Q791" s="670">
        <v>12</v>
      </c>
      <c r="R791" s="670">
        <v>12</v>
      </c>
    </row>
    <row r="792" spans="1:18" ht="12.75" customHeight="1" x14ac:dyDescent="0.2">
      <c r="A792" s="667" t="s">
        <v>7629</v>
      </c>
      <c r="B792" s="670" t="s">
        <v>6922</v>
      </c>
      <c r="C792" s="671" t="s">
        <v>8341</v>
      </c>
      <c r="D792" s="672" t="s">
        <v>8346</v>
      </c>
      <c r="E792" s="738" t="s">
        <v>8463</v>
      </c>
      <c r="F792" s="666">
        <v>19325202</v>
      </c>
      <c r="G792" s="672" t="s">
        <v>8464</v>
      </c>
      <c r="H792" s="672">
        <v>0</v>
      </c>
      <c r="I792" s="672" t="s">
        <v>7192</v>
      </c>
      <c r="J792" s="672"/>
      <c r="K792" s="670">
        <v>12</v>
      </c>
      <c r="L792" s="666"/>
      <c r="M792" s="753" t="s">
        <v>8465</v>
      </c>
      <c r="N792" s="666"/>
      <c r="O792" s="670">
        <v>6</v>
      </c>
      <c r="P792" s="775" t="s">
        <v>8466</v>
      </c>
      <c r="Q792" s="670">
        <v>12</v>
      </c>
      <c r="R792" s="670">
        <v>12</v>
      </c>
    </row>
    <row r="793" spans="1:18" ht="12.75" customHeight="1" x14ac:dyDescent="0.2">
      <c r="A793" s="667" t="s">
        <v>7629</v>
      </c>
      <c r="B793" s="670" t="s">
        <v>6922</v>
      </c>
      <c r="C793" s="671" t="s">
        <v>8341</v>
      </c>
      <c r="D793" s="672" t="s">
        <v>8200</v>
      </c>
      <c r="E793" s="738" t="s">
        <v>8230</v>
      </c>
      <c r="F793" s="666">
        <v>47478020</v>
      </c>
      <c r="G793" s="672" t="s">
        <v>8467</v>
      </c>
      <c r="H793" s="672">
        <v>0</v>
      </c>
      <c r="I793" s="672" t="s">
        <v>7192</v>
      </c>
      <c r="J793" s="672"/>
      <c r="K793" s="670">
        <v>12</v>
      </c>
      <c r="L793" s="666"/>
      <c r="M793" s="753" t="s">
        <v>8468</v>
      </c>
      <c r="N793" s="666"/>
      <c r="O793" s="670">
        <v>6</v>
      </c>
      <c r="P793" s="775" t="s">
        <v>8361</v>
      </c>
      <c r="Q793" s="670">
        <v>12</v>
      </c>
      <c r="R793" s="670">
        <v>12</v>
      </c>
    </row>
    <row r="794" spans="1:18" ht="12.75" customHeight="1" x14ac:dyDescent="0.2">
      <c r="A794" s="667" t="s">
        <v>7629</v>
      </c>
      <c r="B794" s="670" t="s">
        <v>6922</v>
      </c>
      <c r="C794" s="671" t="s">
        <v>8341</v>
      </c>
      <c r="D794" s="672" t="s">
        <v>7817</v>
      </c>
      <c r="E794" s="738" t="s">
        <v>8230</v>
      </c>
      <c r="F794" s="666">
        <v>9678115</v>
      </c>
      <c r="G794" s="672" t="s">
        <v>8469</v>
      </c>
      <c r="H794" s="672">
        <v>0</v>
      </c>
      <c r="I794" s="672" t="s">
        <v>7192</v>
      </c>
      <c r="J794" s="672"/>
      <c r="K794" s="670">
        <v>12</v>
      </c>
      <c r="L794" s="666"/>
      <c r="M794" s="753" t="s">
        <v>4583</v>
      </c>
      <c r="N794" s="666"/>
      <c r="O794" s="670">
        <v>6</v>
      </c>
      <c r="P794" s="775" t="s">
        <v>8470</v>
      </c>
      <c r="Q794" s="670">
        <v>12</v>
      </c>
      <c r="R794" s="670">
        <v>12</v>
      </c>
    </row>
    <row r="795" spans="1:18" ht="12.75" customHeight="1" x14ac:dyDescent="0.2">
      <c r="A795" s="667" t="s">
        <v>7629</v>
      </c>
      <c r="B795" s="670" t="s">
        <v>6922</v>
      </c>
      <c r="C795" s="671" t="s">
        <v>8341</v>
      </c>
      <c r="D795" s="672" t="s">
        <v>8200</v>
      </c>
      <c r="E795" s="738" t="s">
        <v>8408</v>
      </c>
      <c r="F795" s="666">
        <v>47214264</v>
      </c>
      <c r="G795" s="672" t="s">
        <v>8471</v>
      </c>
      <c r="H795" s="672">
        <v>0</v>
      </c>
      <c r="I795" s="672" t="s">
        <v>7192</v>
      </c>
      <c r="J795" s="672"/>
      <c r="K795" s="670">
        <v>12</v>
      </c>
      <c r="L795" s="666"/>
      <c r="M795" s="753" t="s">
        <v>8472</v>
      </c>
      <c r="N795" s="666"/>
      <c r="O795" s="670">
        <v>6</v>
      </c>
      <c r="P795" s="775" t="s">
        <v>7649</v>
      </c>
      <c r="Q795" s="670">
        <v>12</v>
      </c>
      <c r="R795" s="670">
        <v>12</v>
      </c>
    </row>
    <row r="796" spans="1:18" ht="12.75" customHeight="1" x14ac:dyDescent="0.2">
      <c r="A796" s="667" t="s">
        <v>7629</v>
      </c>
      <c r="B796" s="670" t="s">
        <v>6922</v>
      </c>
      <c r="C796" s="671" t="s">
        <v>8341</v>
      </c>
      <c r="D796" s="672" t="s">
        <v>8200</v>
      </c>
      <c r="E796" s="738" t="s">
        <v>8128</v>
      </c>
      <c r="F796" s="666">
        <v>18831399</v>
      </c>
      <c r="G796" s="672" t="s">
        <v>8473</v>
      </c>
      <c r="H796" s="672">
        <v>0</v>
      </c>
      <c r="I796" s="672" t="s">
        <v>7192</v>
      </c>
      <c r="J796" s="672"/>
      <c r="K796" s="670">
        <v>12</v>
      </c>
      <c r="L796" s="666"/>
      <c r="M796" s="753" t="s">
        <v>8130</v>
      </c>
      <c r="N796" s="666"/>
      <c r="O796" s="670">
        <v>6</v>
      </c>
      <c r="P796" s="775" t="s">
        <v>8355</v>
      </c>
      <c r="Q796" s="670">
        <v>12</v>
      </c>
      <c r="R796" s="670">
        <v>12</v>
      </c>
    </row>
    <row r="797" spans="1:18" ht="12.75" customHeight="1" x14ac:dyDescent="0.2">
      <c r="A797" s="667" t="s">
        <v>7629</v>
      </c>
      <c r="B797" s="670" t="s">
        <v>6922</v>
      </c>
      <c r="C797" s="671" t="s">
        <v>8341</v>
      </c>
      <c r="D797" s="672" t="s">
        <v>8346</v>
      </c>
      <c r="E797" s="738" t="s">
        <v>8427</v>
      </c>
      <c r="F797" s="666">
        <v>46398488</v>
      </c>
      <c r="G797" s="672" t="s">
        <v>8474</v>
      </c>
      <c r="H797" s="672">
        <v>0</v>
      </c>
      <c r="I797" s="672" t="s">
        <v>7192</v>
      </c>
      <c r="J797" s="672"/>
      <c r="K797" s="670">
        <v>12</v>
      </c>
      <c r="L797" s="666"/>
      <c r="M797" s="753" t="s">
        <v>8475</v>
      </c>
      <c r="N797" s="666"/>
      <c r="O797" s="670">
        <v>6</v>
      </c>
      <c r="P797" s="775" t="s">
        <v>8476</v>
      </c>
      <c r="Q797" s="670">
        <v>12</v>
      </c>
      <c r="R797" s="670">
        <v>12</v>
      </c>
    </row>
    <row r="798" spans="1:18" ht="12.75" customHeight="1" x14ac:dyDescent="0.2">
      <c r="A798" s="667" t="s">
        <v>7629</v>
      </c>
      <c r="B798" s="670" t="s">
        <v>6922</v>
      </c>
      <c r="C798" s="671" t="s">
        <v>8341</v>
      </c>
      <c r="D798" s="672" t="s">
        <v>7817</v>
      </c>
      <c r="E798" s="738" t="s">
        <v>8358</v>
      </c>
      <c r="F798" s="666">
        <v>80327739</v>
      </c>
      <c r="G798" s="672" t="s">
        <v>8477</v>
      </c>
      <c r="H798" s="672">
        <v>0</v>
      </c>
      <c r="I798" s="672" t="s">
        <v>7192</v>
      </c>
      <c r="J798" s="672"/>
      <c r="K798" s="670">
        <v>12</v>
      </c>
      <c r="L798" s="666"/>
      <c r="M798" s="753" t="s">
        <v>8421</v>
      </c>
      <c r="N798" s="666"/>
      <c r="O798" s="670">
        <v>6</v>
      </c>
      <c r="P798" s="775" t="s">
        <v>8361</v>
      </c>
      <c r="Q798" s="670">
        <v>12</v>
      </c>
      <c r="R798" s="670">
        <v>12</v>
      </c>
    </row>
    <row r="799" spans="1:18" ht="12.75" customHeight="1" x14ac:dyDescent="0.2">
      <c r="A799" s="667" t="s">
        <v>7629</v>
      </c>
      <c r="B799" s="670" t="s">
        <v>6922</v>
      </c>
      <c r="C799" s="671" t="s">
        <v>8341</v>
      </c>
      <c r="D799" s="672" t="s">
        <v>7817</v>
      </c>
      <c r="E799" s="738" t="s">
        <v>8230</v>
      </c>
      <c r="F799" s="666">
        <v>42816091</v>
      </c>
      <c r="G799" s="672" t="s">
        <v>8478</v>
      </c>
      <c r="H799" s="672">
        <v>0</v>
      </c>
      <c r="I799" s="672" t="s">
        <v>7192</v>
      </c>
      <c r="J799" s="672"/>
      <c r="K799" s="670">
        <v>12</v>
      </c>
      <c r="L799" s="666"/>
      <c r="M799" s="753" t="s">
        <v>4583</v>
      </c>
      <c r="N799" s="666"/>
      <c r="O799" s="670">
        <v>6</v>
      </c>
      <c r="P799" s="775" t="s">
        <v>8352</v>
      </c>
      <c r="Q799" s="670">
        <v>12</v>
      </c>
      <c r="R799" s="670">
        <v>12</v>
      </c>
    </row>
    <row r="800" spans="1:18" ht="12.75" customHeight="1" x14ac:dyDescent="0.2">
      <c r="A800" s="667" t="s">
        <v>7629</v>
      </c>
      <c r="B800" s="670" t="s">
        <v>6922</v>
      </c>
      <c r="C800" s="671" t="s">
        <v>8341</v>
      </c>
      <c r="D800" s="672" t="s">
        <v>8262</v>
      </c>
      <c r="E800" s="738" t="s">
        <v>8205</v>
      </c>
      <c r="F800" s="666">
        <v>80594350</v>
      </c>
      <c r="G800" s="672" t="s">
        <v>8479</v>
      </c>
      <c r="H800" s="672">
        <v>0</v>
      </c>
      <c r="I800" s="672" t="s">
        <v>7192</v>
      </c>
      <c r="J800" s="672"/>
      <c r="K800" s="670">
        <v>12</v>
      </c>
      <c r="L800" s="666"/>
      <c r="M800" s="753" t="s">
        <v>8480</v>
      </c>
      <c r="N800" s="666"/>
      <c r="O800" s="670">
        <v>6</v>
      </c>
      <c r="P800" s="775" t="s">
        <v>8481</v>
      </c>
      <c r="Q800" s="670">
        <v>12</v>
      </c>
      <c r="R800" s="670">
        <v>12</v>
      </c>
    </row>
    <row r="801" spans="1:18" ht="12.75" customHeight="1" x14ac:dyDescent="0.2">
      <c r="A801" s="667" t="s">
        <v>7629</v>
      </c>
      <c r="B801" s="670" t="s">
        <v>6922</v>
      </c>
      <c r="C801" s="671" t="s">
        <v>7630</v>
      </c>
      <c r="D801" s="672"/>
      <c r="E801" s="737" t="s">
        <v>7771</v>
      </c>
      <c r="F801" s="666">
        <v>80635632</v>
      </c>
      <c r="G801" s="672" t="s">
        <v>8482</v>
      </c>
      <c r="H801" s="672">
        <v>0</v>
      </c>
      <c r="I801" s="672" t="s">
        <v>7192</v>
      </c>
      <c r="J801" s="672"/>
      <c r="K801" s="670">
        <v>12</v>
      </c>
      <c r="L801" s="666"/>
      <c r="M801" s="753" t="s">
        <v>8483</v>
      </c>
      <c r="N801" s="666"/>
      <c r="O801" s="666">
        <v>6</v>
      </c>
      <c r="P801" s="775" t="s">
        <v>554</v>
      </c>
      <c r="Q801" s="670">
        <v>12</v>
      </c>
      <c r="R801" s="670">
        <v>12</v>
      </c>
    </row>
    <row r="802" spans="1:18" ht="12.75" customHeight="1" x14ac:dyDescent="0.2">
      <c r="A802" s="667" t="s">
        <v>7629</v>
      </c>
      <c r="B802" s="670" t="s">
        <v>6922</v>
      </c>
      <c r="C802" s="671" t="s">
        <v>7630</v>
      </c>
      <c r="D802" s="672"/>
      <c r="E802" s="738" t="s">
        <v>1124</v>
      </c>
      <c r="F802" s="666">
        <v>48442106</v>
      </c>
      <c r="G802" s="672" t="s">
        <v>8484</v>
      </c>
      <c r="H802" s="672">
        <v>0</v>
      </c>
      <c r="I802" s="672" t="s">
        <v>7192</v>
      </c>
      <c r="J802" s="672"/>
      <c r="K802" s="670">
        <v>12</v>
      </c>
      <c r="L802" s="666"/>
      <c r="M802" s="753" t="s">
        <v>1324</v>
      </c>
      <c r="N802" s="666"/>
      <c r="O802" s="666">
        <v>6</v>
      </c>
      <c r="P802" s="775" t="s">
        <v>554</v>
      </c>
      <c r="Q802" s="670">
        <v>12</v>
      </c>
      <c r="R802" s="670">
        <v>12</v>
      </c>
    </row>
    <row r="803" spans="1:18" ht="12.75" customHeight="1" x14ac:dyDescent="0.2">
      <c r="A803" s="667" t="s">
        <v>7629</v>
      </c>
      <c r="B803" s="670" t="s">
        <v>6922</v>
      </c>
      <c r="C803" s="671" t="s">
        <v>7630</v>
      </c>
      <c r="D803" s="672" t="s">
        <v>8485</v>
      </c>
      <c r="E803" s="738" t="s">
        <v>8486</v>
      </c>
      <c r="F803" s="666">
        <v>17929978</v>
      </c>
      <c r="G803" s="672" t="s">
        <v>8487</v>
      </c>
      <c r="H803" s="672">
        <v>0</v>
      </c>
      <c r="I803" s="672" t="s">
        <v>7192</v>
      </c>
      <c r="J803" s="672"/>
      <c r="K803" s="670">
        <v>12</v>
      </c>
      <c r="L803" s="666"/>
      <c r="M803" s="753" t="s">
        <v>8488</v>
      </c>
      <c r="N803" s="666"/>
      <c r="O803" s="666">
        <v>6</v>
      </c>
      <c r="P803" s="775" t="s">
        <v>554</v>
      </c>
      <c r="Q803" s="670">
        <v>12</v>
      </c>
      <c r="R803" s="670">
        <v>12</v>
      </c>
    </row>
    <row r="804" spans="1:18" ht="12.75" customHeight="1" x14ac:dyDescent="0.2">
      <c r="A804" s="667" t="s">
        <v>7629</v>
      </c>
      <c r="B804" s="670" t="s">
        <v>6922</v>
      </c>
      <c r="C804" s="671" t="s">
        <v>7630</v>
      </c>
      <c r="D804" s="672" t="s">
        <v>7909</v>
      </c>
      <c r="E804" s="738" t="s">
        <v>7845</v>
      </c>
      <c r="F804" s="666">
        <v>32769544</v>
      </c>
      <c r="G804" s="672" t="s">
        <v>8489</v>
      </c>
      <c r="H804" s="672">
        <v>0</v>
      </c>
      <c r="I804" s="672" t="s">
        <v>7192</v>
      </c>
      <c r="J804" s="672"/>
      <c r="K804" s="670">
        <v>12</v>
      </c>
      <c r="L804" s="666"/>
      <c r="M804" s="753" t="s">
        <v>7845</v>
      </c>
      <c r="N804" s="666"/>
      <c r="O804" s="666">
        <v>6</v>
      </c>
      <c r="P804" s="775" t="s">
        <v>554</v>
      </c>
      <c r="Q804" s="670">
        <v>12</v>
      </c>
      <c r="R804" s="670">
        <v>12</v>
      </c>
    </row>
    <row r="805" spans="1:18" ht="12.75" customHeight="1" x14ac:dyDescent="0.2">
      <c r="A805" s="667" t="s">
        <v>7629</v>
      </c>
      <c r="B805" s="670" t="s">
        <v>6922</v>
      </c>
      <c r="C805" s="671" t="s">
        <v>7630</v>
      </c>
      <c r="D805" s="672"/>
      <c r="E805" s="738" t="s">
        <v>7807</v>
      </c>
      <c r="F805" s="666">
        <v>17994992</v>
      </c>
      <c r="G805" s="672" t="s">
        <v>8490</v>
      </c>
      <c r="H805" s="672">
        <v>0</v>
      </c>
      <c r="I805" s="672" t="s">
        <v>7192</v>
      </c>
      <c r="J805" s="672"/>
      <c r="K805" s="670">
        <v>12</v>
      </c>
      <c r="L805" s="666"/>
      <c r="M805" s="753" t="s">
        <v>8491</v>
      </c>
      <c r="N805" s="666"/>
      <c r="O805" s="666">
        <v>6</v>
      </c>
      <c r="P805" s="775" t="s">
        <v>554</v>
      </c>
      <c r="Q805" s="670">
        <v>12</v>
      </c>
      <c r="R805" s="670">
        <v>12</v>
      </c>
    </row>
    <row r="806" spans="1:18" ht="12.75" customHeight="1" x14ac:dyDescent="0.2">
      <c r="A806" s="667" t="s">
        <v>7629</v>
      </c>
      <c r="B806" s="670" t="s">
        <v>6922</v>
      </c>
      <c r="C806" s="671" t="s">
        <v>7630</v>
      </c>
      <c r="D806" s="672" t="s">
        <v>7983</v>
      </c>
      <c r="E806" s="738" t="s">
        <v>7807</v>
      </c>
      <c r="F806" s="666">
        <v>18043953</v>
      </c>
      <c r="G806" s="672" t="s">
        <v>8492</v>
      </c>
      <c r="H806" s="672">
        <v>0</v>
      </c>
      <c r="I806" s="672" t="s">
        <v>7192</v>
      </c>
      <c r="J806" s="672"/>
      <c r="K806" s="670">
        <v>12</v>
      </c>
      <c r="L806" s="666"/>
      <c r="M806" s="753" t="s">
        <v>8493</v>
      </c>
      <c r="N806" s="666"/>
      <c r="O806" s="666">
        <v>6</v>
      </c>
      <c r="P806" s="775" t="s">
        <v>554</v>
      </c>
      <c r="Q806" s="670">
        <v>12</v>
      </c>
      <c r="R806" s="670">
        <v>12</v>
      </c>
    </row>
    <row r="807" spans="1:18" ht="12.75" customHeight="1" x14ac:dyDescent="0.2">
      <c r="A807" s="667" t="s">
        <v>7629</v>
      </c>
      <c r="B807" s="670" t="s">
        <v>6922</v>
      </c>
      <c r="C807" s="671" t="s">
        <v>7630</v>
      </c>
      <c r="D807" s="672" t="s">
        <v>7792</v>
      </c>
      <c r="E807" s="738" t="s">
        <v>7883</v>
      </c>
      <c r="F807" s="666">
        <v>18013689</v>
      </c>
      <c r="G807" s="672" t="s">
        <v>8494</v>
      </c>
      <c r="H807" s="672">
        <v>0</v>
      </c>
      <c r="I807" s="672" t="s">
        <v>7192</v>
      </c>
      <c r="J807" s="672"/>
      <c r="K807" s="670">
        <v>12</v>
      </c>
      <c r="L807" s="666"/>
      <c r="M807" s="753" t="s">
        <v>8495</v>
      </c>
      <c r="N807" s="666"/>
      <c r="O807" s="666">
        <v>6</v>
      </c>
      <c r="P807" s="775" t="s">
        <v>554</v>
      </c>
      <c r="Q807" s="670">
        <v>12</v>
      </c>
      <c r="R807" s="670">
        <v>12</v>
      </c>
    </row>
    <row r="808" spans="1:18" ht="12.75" customHeight="1" x14ac:dyDescent="0.2">
      <c r="A808" s="667" t="s">
        <v>7629</v>
      </c>
      <c r="B808" s="670" t="s">
        <v>6922</v>
      </c>
      <c r="C808" s="671" t="s">
        <v>7630</v>
      </c>
      <c r="D808" s="672" t="s">
        <v>7983</v>
      </c>
      <c r="E808" s="738" t="s">
        <v>7845</v>
      </c>
      <c r="F808" s="666">
        <v>41995977</v>
      </c>
      <c r="G808" s="672" t="s">
        <v>8496</v>
      </c>
      <c r="H808" s="672">
        <v>0</v>
      </c>
      <c r="I808" s="672" t="s">
        <v>7192</v>
      </c>
      <c r="J808" s="672"/>
      <c r="K808" s="670">
        <v>12</v>
      </c>
      <c r="L808" s="666"/>
      <c r="M808" s="753" t="s">
        <v>8497</v>
      </c>
      <c r="N808" s="666"/>
      <c r="O808" s="666">
        <v>6</v>
      </c>
      <c r="P808" s="775" t="s">
        <v>554</v>
      </c>
      <c r="Q808" s="670">
        <v>12</v>
      </c>
      <c r="R808" s="670">
        <v>12</v>
      </c>
    </row>
    <row r="809" spans="1:18" ht="12.75" customHeight="1" x14ac:dyDescent="0.2">
      <c r="A809" s="667" t="s">
        <v>7629</v>
      </c>
      <c r="B809" s="670" t="s">
        <v>6922</v>
      </c>
      <c r="C809" s="671" t="s">
        <v>7630</v>
      </c>
      <c r="D809" s="672" t="s">
        <v>7969</v>
      </c>
      <c r="E809" s="738" t="s">
        <v>7965</v>
      </c>
      <c r="F809" s="666">
        <v>27140565</v>
      </c>
      <c r="G809" s="672" t="s">
        <v>8498</v>
      </c>
      <c r="H809" s="672">
        <v>0</v>
      </c>
      <c r="I809" s="672" t="s">
        <v>7192</v>
      </c>
      <c r="J809" s="672"/>
      <c r="K809" s="670">
        <v>12</v>
      </c>
      <c r="L809" s="666"/>
      <c r="M809" s="753" t="s">
        <v>8499</v>
      </c>
      <c r="N809" s="666"/>
      <c r="O809" s="666">
        <v>6</v>
      </c>
      <c r="P809" s="775" t="s">
        <v>554</v>
      </c>
      <c r="Q809" s="670">
        <v>12</v>
      </c>
      <c r="R809" s="670">
        <v>12</v>
      </c>
    </row>
    <row r="810" spans="1:18" ht="12.75" customHeight="1" x14ac:dyDescent="0.2">
      <c r="A810" s="667" t="s">
        <v>7629</v>
      </c>
      <c r="B810" s="670" t="s">
        <v>6922</v>
      </c>
      <c r="C810" s="671" t="s">
        <v>7630</v>
      </c>
      <c r="D810" s="672" t="s">
        <v>8017</v>
      </c>
      <c r="E810" s="738" t="s">
        <v>7632</v>
      </c>
      <c r="F810" s="666">
        <v>17855500</v>
      </c>
      <c r="G810" s="672" t="s">
        <v>8500</v>
      </c>
      <c r="H810" s="672">
        <v>0</v>
      </c>
      <c r="I810" s="672" t="s">
        <v>7373</v>
      </c>
      <c r="J810" s="672"/>
      <c r="K810" s="670">
        <v>12</v>
      </c>
      <c r="L810" s="666"/>
      <c r="M810" s="753" t="s">
        <v>8501</v>
      </c>
      <c r="N810" s="666"/>
      <c r="O810" s="666">
        <v>6</v>
      </c>
      <c r="P810" s="775" t="s">
        <v>554</v>
      </c>
      <c r="Q810" s="670">
        <v>12</v>
      </c>
      <c r="R810" s="670">
        <v>12</v>
      </c>
    </row>
    <row r="811" spans="1:18" ht="12.75" customHeight="1" x14ac:dyDescent="0.2">
      <c r="A811" s="667" t="s">
        <v>7629</v>
      </c>
      <c r="B811" s="670" t="s">
        <v>6922</v>
      </c>
      <c r="C811" s="671" t="s">
        <v>7630</v>
      </c>
      <c r="D811" s="672" t="s">
        <v>8502</v>
      </c>
      <c r="E811" s="738" t="s">
        <v>8066</v>
      </c>
      <c r="F811" s="666">
        <v>17806443</v>
      </c>
      <c r="G811" s="672" t="s">
        <v>8503</v>
      </c>
      <c r="H811" s="672">
        <v>0</v>
      </c>
      <c r="I811" s="672" t="s">
        <v>7373</v>
      </c>
      <c r="J811" s="672"/>
      <c r="K811" s="670">
        <v>12</v>
      </c>
      <c r="L811" s="666"/>
      <c r="M811" s="753" t="s">
        <v>8504</v>
      </c>
      <c r="N811" s="666"/>
      <c r="O811" s="666">
        <v>6</v>
      </c>
      <c r="P811" s="775" t="s">
        <v>554</v>
      </c>
      <c r="Q811" s="670">
        <v>12</v>
      </c>
      <c r="R811" s="670">
        <v>12</v>
      </c>
    </row>
    <row r="812" spans="1:18" ht="12.75" customHeight="1" x14ac:dyDescent="0.2">
      <c r="A812" s="667" t="s">
        <v>7629</v>
      </c>
      <c r="B812" s="670" t="s">
        <v>6922</v>
      </c>
      <c r="C812" s="671" t="s">
        <v>8183</v>
      </c>
      <c r="D812" s="672" t="s">
        <v>8200</v>
      </c>
      <c r="E812" s="738" t="s">
        <v>8323</v>
      </c>
      <c r="F812" s="666">
        <v>70280508</v>
      </c>
      <c r="G812" s="672" t="s">
        <v>8505</v>
      </c>
      <c r="H812" s="672">
        <v>0</v>
      </c>
      <c r="I812" s="672" t="s">
        <v>7192</v>
      </c>
      <c r="J812" s="672"/>
      <c r="K812" s="670">
        <v>12</v>
      </c>
      <c r="L812" s="666"/>
      <c r="M812" s="753" t="s">
        <v>8506</v>
      </c>
      <c r="N812" s="666"/>
      <c r="O812" s="666">
        <v>6</v>
      </c>
      <c r="P812" s="775" t="s">
        <v>554</v>
      </c>
      <c r="Q812" s="670">
        <v>12</v>
      </c>
      <c r="R812" s="670">
        <v>12</v>
      </c>
    </row>
    <row r="813" spans="1:18" ht="13.5" customHeight="1" x14ac:dyDescent="0.2">
      <c r="A813" s="667" t="s">
        <v>7629</v>
      </c>
      <c r="B813" s="670" t="s">
        <v>6922</v>
      </c>
      <c r="C813" s="671" t="s">
        <v>8183</v>
      </c>
      <c r="D813" s="672" t="s">
        <v>8187</v>
      </c>
      <c r="E813" s="738" t="s">
        <v>8233</v>
      </c>
      <c r="F813" s="666">
        <v>47966901</v>
      </c>
      <c r="G813" s="672" t="s">
        <v>8507</v>
      </c>
      <c r="H813" s="672">
        <v>0</v>
      </c>
      <c r="I813" s="672" t="s">
        <v>7192</v>
      </c>
      <c r="J813" s="672"/>
      <c r="K813" s="670">
        <v>12</v>
      </c>
      <c r="L813" s="666"/>
      <c r="M813" s="753" t="s">
        <v>8508</v>
      </c>
      <c r="N813" s="666"/>
      <c r="O813" s="666">
        <v>6</v>
      </c>
      <c r="P813" s="775" t="s">
        <v>554</v>
      </c>
      <c r="Q813" s="670">
        <v>12</v>
      </c>
      <c r="R813" s="670">
        <v>12</v>
      </c>
    </row>
    <row r="814" spans="1:18" ht="13.5" customHeight="1" x14ac:dyDescent="0.2">
      <c r="A814" s="667" t="s">
        <v>7629</v>
      </c>
      <c r="B814" s="670" t="s">
        <v>6922</v>
      </c>
      <c r="C814" s="671" t="s">
        <v>8183</v>
      </c>
      <c r="D814" s="672" t="s">
        <v>8200</v>
      </c>
      <c r="E814" s="738" t="s">
        <v>8230</v>
      </c>
      <c r="F814" s="666">
        <v>75370180</v>
      </c>
      <c r="G814" s="672" t="s">
        <v>8509</v>
      </c>
      <c r="H814" s="672">
        <v>0</v>
      </c>
      <c r="I814" s="672" t="s">
        <v>7192</v>
      </c>
      <c r="J814" s="672"/>
      <c r="K814" s="670">
        <v>12</v>
      </c>
      <c r="L814" s="666"/>
      <c r="M814" s="753" t="s">
        <v>7402</v>
      </c>
      <c r="N814" s="666"/>
      <c r="O814" s="666">
        <v>6</v>
      </c>
      <c r="P814" s="775" t="s">
        <v>554</v>
      </c>
      <c r="Q814" s="670">
        <v>12</v>
      </c>
      <c r="R814" s="670">
        <v>12</v>
      </c>
    </row>
    <row r="815" spans="1:18" ht="13.5" customHeight="1" x14ac:dyDescent="0.2">
      <c r="A815" s="667" t="s">
        <v>7629</v>
      </c>
      <c r="B815" s="670" t="s">
        <v>6922</v>
      </c>
      <c r="C815" s="671" t="s">
        <v>8183</v>
      </c>
      <c r="D815" s="672" t="s">
        <v>8196</v>
      </c>
      <c r="E815" s="738" t="s">
        <v>1752</v>
      </c>
      <c r="F815" s="666">
        <v>74283609</v>
      </c>
      <c r="G815" s="672" t="s">
        <v>8510</v>
      </c>
      <c r="H815" s="672">
        <v>0</v>
      </c>
      <c r="I815" s="672" t="s">
        <v>7192</v>
      </c>
      <c r="J815" s="672"/>
      <c r="K815" s="670">
        <v>12</v>
      </c>
      <c r="L815" s="666"/>
      <c r="M815" s="753" t="s">
        <v>7442</v>
      </c>
      <c r="N815" s="666"/>
      <c r="O815" s="666">
        <v>6</v>
      </c>
      <c r="P815" s="775" t="s">
        <v>554</v>
      </c>
      <c r="Q815" s="670">
        <v>12</v>
      </c>
      <c r="R815" s="670">
        <v>12</v>
      </c>
    </row>
    <row r="816" spans="1:18" ht="13.5" customHeight="1" x14ac:dyDescent="0.2">
      <c r="A816" s="667" t="s">
        <v>7629</v>
      </c>
      <c r="B816" s="670" t="s">
        <v>6922</v>
      </c>
      <c r="C816" s="671" t="s">
        <v>8183</v>
      </c>
      <c r="D816" s="672" t="s">
        <v>8511</v>
      </c>
      <c r="E816" s="738" t="s">
        <v>8205</v>
      </c>
      <c r="F816" s="666">
        <v>42232885</v>
      </c>
      <c r="G816" s="672" t="s">
        <v>8512</v>
      </c>
      <c r="H816" s="672">
        <v>0</v>
      </c>
      <c r="I816" s="672" t="s">
        <v>7192</v>
      </c>
      <c r="J816" s="672"/>
      <c r="K816" s="670">
        <v>12</v>
      </c>
      <c r="L816" s="666"/>
      <c r="M816" s="753" t="s">
        <v>8320</v>
      </c>
      <c r="N816" s="666"/>
      <c r="O816" s="666">
        <v>6</v>
      </c>
      <c r="P816" s="775" t="s">
        <v>554</v>
      </c>
      <c r="Q816" s="670">
        <v>12</v>
      </c>
      <c r="R816" s="670">
        <v>12</v>
      </c>
    </row>
    <row r="817" spans="1:18" ht="13.5" customHeight="1" x14ac:dyDescent="0.2">
      <c r="A817" s="667" t="s">
        <v>7629</v>
      </c>
      <c r="B817" s="670" t="s">
        <v>6922</v>
      </c>
      <c r="C817" s="671" t="s">
        <v>8183</v>
      </c>
      <c r="D817" s="672" t="s">
        <v>8200</v>
      </c>
      <c r="E817" s="738" t="s">
        <v>8188</v>
      </c>
      <c r="F817" s="666">
        <v>9476746</v>
      </c>
      <c r="G817" s="672" t="s">
        <v>8513</v>
      </c>
      <c r="H817" s="672">
        <v>0</v>
      </c>
      <c r="I817" s="672" t="s">
        <v>7192</v>
      </c>
      <c r="J817" s="672"/>
      <c r="K817" s="670">
        <v>12</v>
      </c>
      <c r="L817" s="666"/>
      <c r="M817" s="753" t="s">
        <v>8190</v>
      </c>
      <c r="N817" s="666"/>
      <c r="O817" s="666">
        <v>6</v>
      </c>
      <c r="P817" s="775" t="s">
        <v>554</v>
      </c>
      <c r="Q817" s="670">
        <v>12</v>
      </c>
      <c r="R817" s="670">
        <v>12</v>
      </c>
    </row>
    <row r="818" spans="1:18" ht="13.5" customHeight="1" x14ac:dyDescent="0.2">
      <c r="A818" s="667" t="s">
        <v>7629</v>
      </c>
      <c r="B818" s="670" t="s">
        <v>6922</v>
      </c>
      <c r="C818" s="671" t="s">
        <v>8183</v>
      </c>
      <c r="D818" s="672" t="s">
        <v>8200</v>
      </c>
      <c r="E818" s="738" t="s">
        <v>1756</v>
      </c>
      <c r="F818" s="666">
        <v>43020990</v>
      </c>
      <c r="G818" s="672" t="s">
        <v>8514</v>
      </c>
      <c r="H818" s="672">
        <v>0</v>
      </c>
      <c r="I818" s="672" t="s">
        <v>7192</v>
      </c>
      <c r="J818" s="672"/>
      <c r="K818" s="670">
        <v>12</v>
      </c>
      <c r="L818" s="666"/>
      <c r="M818" s="753" t="s">
        <v>8226</v>
      </c>
      <c r="N818" s="666"/>
      <c r="O818" s="666">
        <v>6</v>
      </c>
      <c r="P818" s="775" t="s">
        <v>554</v>
      </c>
      <c r="Q818" s="670">
        <v>12</v>
      </c>
      <c r="R818" s="670">
        <v>12</v>
      </c>
    </row>
    <row r="819" spans="1:18" ht="13.5" customHeight="1" x14ac:dyDescent="0.2">
      <c r="A819" s="667" t="s">
        <v>7629</v>
      </c>
      <c r="B819" s="670" t="s">
        <v>6922</v>
      </c>
      <c r="C819" s="671" t="s">
        <v>8183</v>
      </c>
      <c r="D819" s="672" t="s">
        <v>8196</v>
      </c>
      <c r="E819" s="738" t="s">
        <v>1752</v>
      </c>
      <c r="F819" s="666">
        <v>71582866</v>
      </c>
      <c r="G819" s="672" t="s">
        <v>8515</v>
      </c>
      <c r="H819" s="672">
        <v>0</v>
      </c>
      <c r="I819" s="672" t="s">
        <v>7192</v>
      </c>
      <c r="J819" s="672"/>
      <c r="K819" s="670">
        <v>12</v>
      </c>
      <c r="L819" s="666"/>
      <c r="M819" s="753" t="s">
        <v>8516</v>
      </c>
      <c r="N819" s="666"/>
      <c r="O819" s="666">
        <v>6</v>
      </c>
      <c r="P819" s="775" t="s">
        <v>554</v>
      </c>
      <c r="Q819" s="670">
        <v>12</v>
      </c>
      <c r="R819" s="670">
        <v>12</v>
      </c>
    </row>
    <row r="820" spans="1:18" ht="13.5" customHeight="1" x14ac:dyDescent="0.2">
      <c r="A820" s="667" t="s">
        <v>7629</v>
      </c>
      <c r="B820" s="670" t="s">
        <v>6922</v>
      </c>
      <c r="C820" s="671" t="s">
        <v>8183</v>
      </c>
      <c r="D820" s="672" t="s">
        <v>8200</v>
      </c>
      <c r="E820" s="738" t="s">
        <v>8192</v>
      </c>
      <c r="F820" s="666">
        <v>46008534</v>
      </c>
      <c r="G820" s="672" t="s">
        <v>8517</v>
      </c>
      <c r="H820" s="672">
        <v>0</v>
      </c>
      <c r="I820" s="672" t="s">
        <v>7192</v>
      </c>
      <c r="J820" s="672"/>
      <c r="K820" s="670">
        <v>12</v>
      </c>
      <c r="L820" s="666"/>
      <c r="M820" s="753" t="s">
        <v>8518</v>
      </c>
      <c r="N820" s="666"/>
      <c r="O820" s="666">
        <v>6</v>
      </c>
      <c r="P820" s="775" t="s">
        <v>554</v>
      </c>
      <c r="Q820" s="670">
        <v>12</v>
      </c>
      <c r="R820" s="670">
        <v>12</v>
      </c>
    </row>
    <row r="821" spans="1:18" ht="13.5" customHeight="1" x14ac:dyDescent="0.2">
      <c r="A821" s="667" t="s">
        <v>7629</v>
      </c>
      <c r="B821" s="670" t="s">
        <v>6922</v>
      </c>
      <c r="C821" s="671" t="s">
        <v>8183</v>
      </c>
      <c r="D821" s="672" t="s">
        <v>8200</v>
      </c>
      <c r="E821" s="738" t="s">
        <v>8192</v>
      </c>
      <c r="F821" s="666">
        <v>18187217</v>
      </c>
      <c r="G821" s="672" t="s">
        <v>8519</v>
      </c>
      <c r="H821" s="672">
        <v>0</v>
      </c>
      <c r="I821" s="672" t="s">
        <v>7192</v>
      </c>
      <c r="J821" s="672"/>
      <c r="K821" s="670">
        <v>12</v>
      </c>
      <c r="L821" s="666"/>
      <c r="M821" s="753" t="s">
        <v>1085</v>
      </c>
      <c r="N821" s="666"/>
      <c r="O821" s="666">
        <v>6</v>
      </c>
      <c r="P821" s="775" t="s">
        <v>554</v>
      </c>
      <c r="Q821" s="670">
        <v>12</v>
      </c>
      <c r="R821" s="670">
        <v>12</v>
      </c>
    </row>
    <row r="822" spans="1:18" ht="13.5" customHeight="1" x14ac:dyDescent="0.2">
      <c r="A822" s="667" t="s">
        <v>7629</v>
      </c>
      <c r="B822" s="670" t="s">
        <v>6922</v>
      </c>
      <c r="C822" s="671" t="s">
        <v>8183</v>
      </c>
      <c r="D822" s="672" t="s">
        <v>8196</v>
      </c>
      <c r="E822" s="738" t="s">
        <v>1752</v>
      </c>
      <c r="F822" s="666">
        <v>70926030</v>
      </c>
      <c r="G822" s="672" t="s">
        <v>8520</v>
      </c>
      <c r="H822" s="672">
        <v>0</v>
      </c>
      <c r="I822" s="672" t="s">
        <v>7192</v>
      </c>
      <c r="J822" s="672"/>
      <c r="K822" s="670">
        <v>12</v>
      </c>
      <c r="L822" s="666"/>
      <c r="M822" s="753" t="s">
        <v>8521</v>
      </c>
      <c r="N822" s="666"/>
      <c r="O822" s="666">
        <v>6</v>
      </c>
      <c r="P822" s="775" t="s">
        <v>554</v>
      </c>
      <c r="Q822" s="670">
        <v>12</v>
      </c>
      <c r="R822" s="670">
        <v>12</v>
      </c>
    </row>
    <row r="823" spans="1:18" ht="13.5" customHeight="1" x14ac:dyDescent="0.2">
      <c r="A823" s="667" t="s">
        <v>7629</v>
      </c>
      <c r="B823" s="670" t="s">
        <v>6922</v>
      </c>
      <c r="C823" s="671" t="s">
        <v>8183</v>
      </c>
      <c r="D823" s="672" t="s">
        <v>8187</v>
      </c>
      <c r="E823" s="738" t="s">
        <v>8088</v>
      </c>
      <c r="F823" s="666">
        <v>73811435</v>
      </c>
      <c r="G823" s="672" t="s">
        <v>8522</v>
      </c>
      <c r="H823" s="672">
        <v>0</v>
      </c>
      <c r="I823" s="672" t="s">
        <v>7192</v>
      </c>
      <c r="J823" s="672"/>
      <c r="K823" s="670">
        <v>12</v>
      </c>
      <c r="L823" s="666"/>
      <c r="M823" s="753" t="s">
        <v>8267</v>
      </c>
      <c r="N823" s="666"/>
      <c r="O823" s="666">
        <v>6</v>
      </c>
      <c r="P823" s="775" t="s">
        <v>554</v>
      </c>
      <c r="Q823" s="670">
        <v>12</v>
      </c>
      <c r="R823" s="670">
        <v>12</v>
      </c>
    </row>
    <row r="824" spans="1:18" ht="13.5" customHeight="1" x14ac:dyDescent="0.2">
      <c r="A824" s="667" t="s">
        <v>7629</v>
      </c>
      <c r="B824" s="670" t="s">
        <v>6922</v>
      </c>
      <c r="C824" s="671" t="s">
        <v>8183</v>
      </c>
      <c r="D824" s="672" t="s">
        <v>8187</v>
      </c>
      <c r="E824" s="738" t="s">
        <v>8088</v>
      </c>
      <c r="F824" s="666">
        <v>42330104</v>
      </c>
      <c r="G824" s="672" t="s">
        <v>8523</v>
      </c>
      <c r="H824" s="672">
        <v>0</v>
      </c>
      <c r="I824" s="672" t="s">
        <v>7192</v>
      </c>
      <c r="J824" s="672"/>
      <c r="K824" s="670">
        <v>12</v>
      </c>
      <c r="L824" s="666"/>
      <c r="M824" s="753" t="s">
        <v>8524</v>
      </c>
      <c r="N824" s="666"/>
      <c r="O824" s="666">
        <v>6</v>
      </c>
      <c r="P824" s="775" t="s">
        <v>554</v>
      </c>
      <c r="Q824" s="670">
        <v>12</v>
      </c>
      <c r="R824" s="670">
        <v>12</v>
      </c>
    </row>
    <row r="825" spans="1:18" ht="13.5" customHeight="1" x14ac:dyDescent="0.2">
      <c r="A825" s="667" t="s">
        <v>7629</v>
      </c>
      <c r="B825" s="670" t="s">
        <v>6922</v>
      </c>
      <c r="C825" s="671" t="s">
        <v>8183</v>
      </c>
      <c r="D825" s="672" t="s">
        <v>8180</v>
      </c>
      <c r="E825" s="738" t="s">
        <v>8192</v>
      </c>
      <c r="F825" s="666">
        <v>80329927</v>
      </c>
      <c r="G825" s="672" t="s">
        <v>8525</v>
      </c>
      <c r="H825" s="672">
        <v>0</v>
      </c>
      <c r="I825" s="672" t="s">
        <v>7192</v>
      </c>
      <c r="J825" s="672"/>
      <c r="K825" s="670">
        <v>12</v>
      </c>
      <c r="L825" s="666"/>
      <c r="M825" s="753" t="s">
        <v>1085</v>
      </c>
      <c r="N825" s="666"/>
      <c r="O825" s="666">
        <v>6</v>
      </c>
      <c r="P825" s="775" t="s">
        <v>554</v>
      </c>
      <c r="Q825" s="670">
        <v>12</v>
      </c>
      <c r="R825" s="670">
        <v>12</v>
      </c>
    </row>
    <row r="826" spans="1:18" ht="13.5" customHeight="1" x14ac:dyDescent="0.2">
      <c r="A826" s="667" t="s">
        <v>7629</v>
      </c>
      <c r="B826" s="670" t="s">
        <v>6922</v>
      </c>
      <c r="C826" s="671" t="s">
        <v>8183</v>
      </c>
      <c r="D826" s="672" t="s">
        <v>8346</v>
      </c>
      <c r="E826" s="738" t="s">
        <v>8233</v>
      </c>
      <c r="F826" s="666">
        <v>18047411</v>
      </c>
      <c r="G826" s="672" t="s">
        <v>8526</v>
      </c>
      <c r="H826" s="672">
        <v>0</v>
      </c>
      <c r="I826" s="672" t="s">
        <v>7192</v>
      </c>
      <c r="J826" s="672"/>
      <c r="K826" s="670">
        <v>12</v>
      </c>
      <c r="L826" s="666"/>
      <c r="M826" s="753" t="s">
        <v>8527</v>
      </c>
      <c r="N826" s="666"/>
      <c r="O826" s="666">
        <v>6</v>
      </c>
      <c r="P826" s="775" t="s">
        <v>554</v>
      </c>
      <c r="Q826" s="670">
        <v>12</v>
      </c>
      <c r="R826" s="670">
        <v>12</v>
      </c>
    </row>
    <row r="827" spans="1:18" ht="13.5" customHeight="1" x14ac:dyDescent="0.2">
      <c r="A827" s="667" t="s">
        <v>7629</v>
      </c>
      <c r="B827" s="670" t="s">
        <v>6922</v>
      </c>
      <c r="C827" s="671" t="s">
        <v>8183</v>
      </c>
      <c r="D827" s="672" t="s">
        <v>8200</v>
      </c>
      <c r="E827" s="738" t="s">
        <v>8188</v>
      </c>
      <c r="F827" s="666">
        <v>18046274</v>
      </c>
      <c r="G827" s="672" t="s">
        <v>8528</v>
      </c>
      <c r="H827" s="672">
        <v>0</v>
      </c>
      <c r="I827" s="672" t="s">
        <v>7192</v>
      </c>
      <c r="J827" s="672"/>
      <c r="K827" s="670">
        <v>12</v>
      </c>
      <c r="L827" s="666"/>
      <c r="M827" s="753" t="s">
        <v>8190</v>
      </c>
      <c r="N827" s="666"/>
      <c r="O827" s="666">
        <v>6</v>
      </c>
      <c r="P827" s="775" t="s">
        <v>554</v>
      </c>
      <c r="Q827" s="670">
        <v>12</v>
      </c>
      <c r="R827" s="670">
        <v>12</v>
      </c>
    </row>
    <row r="828" spans="1:18" ht="13.5" customHeight="1" x14ac:dyDescent="0.2">
      <c r="A828" s="667" t="s">
        <v>7629</v>
      </c>
      <c r="B828" s="670" t="s">
        <v>6922</v>
      </c>
      <c r="C828" s="671" t="s">
        <v>8183</v>
      </c>
      <c r="D828" s="672" t="s">
        <v>8204</v>
      </c>
      <c r="E828" s="738" t="s">
        <v>8205</v>
      </c>
      <c r="F828" s="666">
        <v>5338667</v>
      </c>
      <c r="G828" s="672" t="s">
        <v>8529</v>
      </c>
      <c r="H828" s="672">
        <v>0</v>
      </c>
      <c r="I828" s="672" t="s">
        <v>7192</v>
      </c>
      <c r="J828" s="672"/>
      <c r="K828" s="670">
        <v>12</v>
      </c>
      <c r="L828" s="666"/>
      <c r="M828" s="753" t="s">
        <v>1101</v>
      </c>
      <c r="N828" s="666"/>
      <c r="O828" s="666">
        <v>6</v>
      </c>
      <c r="P828" s="775" t="s">
        <v>554</v>
      </c>
      <c r="Q828" s="670">
        <v>12</v>
      </c>
      <c r="R828" s="670">
        <v>12</v>
      </c>
    </row>
    <row r="829" spans="1:18" ht="13.5" customHeight="1" x14ac:dyDescent="0.2">
      <c r="A829" s="667" t="s">
        <v>7629</v>
      </c>
      <c r="B829" s="670" t="s">
        <v>6922</v>
      </c>
      <c r="C829" s="671" t="s">
        <v>8183</v>
      </c>
      <c r="D829" s="672" t="s">
        <v>8196</v>
      </c>
      <c r="E829" s="738" t="s">
        <v>1752</v>
      </c>
      <c r="F829" s="666">
        <v>71638064</v>
      </c>
      <c r="G829" s="672" t="s">
        <v>8530</v>
      </c>
      <c r="H829" s="672">
        <v>0</v>
      </c>
      <c r="I829" s="672" t="s">
        <v>7192</v>
      </c>
      <c r="J829" s="672"/>
      <c r="K829" s="670">
        <v>12</v>
      </c>
      <c r="L829" s="666"/>
      <c r="M829" s="753" t="s">
        <v>7442</v>
      </c>
      <c r="N829" s="666"/>
      <c r="O829" s="666">
        <v>6</v>
      </c>
      <c r="P829" s="775" t="s">
        <v>554</v>
      </c>
      <c r="Q829" s="670">
        <v>12</v>
      </c>
      <c r="R829" s="670">
        <v>12</v>
      </c>
    </row>
    <row r="830" spans="1:18" ht="13.5" customHeight="1" x14ac:dyDescent="0.2">
      <c r="A830" s="667" t="s">
        <v>7629</v>
      </c>
      <c r="B830" s="670" t="s">
        <v>6922</v>
      </c>
      <c r="C830" s="671" t="s">
        <v>8183</v>
      </c>
      <c r="D830" s="672" t="s">
        <v>8200</v>
      </c>
      <c r="E830" s="738" t="s">
        <v>8188</v>
      </c>
      <c r="F830" s="666">
        <v>70298475</v>
      </c>
      <c r="G830" s="672" t="s">
        <v>8531</v>
      </c>
      <c r="H830" s="672">
        <v>0</v>
      </c>
      <c r="I830" s="672" t="s">
        <v>8532</v>
      </c>
      <c r="J830" s="672"/>
      <c r="K830" s="670">
        <v>12</v>
      </c>
      <c r="L830" s="666"/>
      <c r="M830" s="753" t="s">
        <v>8255</v>
      </c>
      <c r="N830" s="666"/>
      <c r="O830" s="666">
        <v>6</v>
      </c>
      <c r="P830" s="775" t="s">
        <v>554</v>
      </c>
      <c r="Q830" s="670">
        <v>12</v>
      </c>
      <c r="R830" s="670">
        <v>12</v>
      </c>
    </row>
    <row r="831" spans="1:18" ht="13.5" customHeight="1" x14ac:dyDescent="0.2">
      <c r="A831" s="667" t="s">
        <v>7629</v>
      </c>
      <c r="B831" s="670" t="s">
        <v>6922</v>
      </c>
      <c r="C831" s="671" t="s">
        <v>8183</v>
      </c>
      <c r="D831" s="672" t="s">
        <v>8204</v>
      </c>
      <c r="E831" s="738" t="s">
        <v>8205</v>
      </c>
      <c r="F831" s="666">
        <v>74605800</v>
      </c>
      <c r="G831" s="672" t="s">
        <v>8533</v>
      </c>
      <c r="H831" s="672">
        <v>0</v>
      </c>
      <c r="I831" s="672" t="s">
        <v>7192</v>
      </c>
      <c r="J831" s="672"/>
      <c r="K831" s="670">
        <v>12</v>
      </c>
      <c r="L831" s="666"/>
      <c r="M831" s="753" t="s">
        <v>8239</v>
      </c>
      <c r="N831" s="666"/>
      <c r="O831" s="666">
        <v>6</v>
      </c>
      <c r="P831" s="775" t="s">
        <v>554</v>
      </c>
      <c r="Q831" s="670">
        <v>12</v>
      </c>
      <c r="R831" s="670">
        <v>12</v>
      </c>
    </row>
    <row r="832" spans="1:18" ht="13.5" customHeight="1" x14ac:dyDescent="0.2">
      <c r="A832" s="667" t="s">
        <v>7629</v>
      </c>
      <c r="B832" s="670" t="s">
        <v>6922</v>
      </c>
      <c r="C832" s="671" t="s">
        <v>8183</v>
      </c>
      <c r="D832" s="672" t="s">
        <v>8196</v>
      </c>
      <c r="E832" s="738" t="s">
        <v>1752</v>
      </c>
      <c r="F832" s="666">
        <v>71478886</v>
      </c>
      <c r="G832" s="672" t="s">
        <v>8534</v>
      </c>
      <c r="H832" s="672">
        <v>0</v>
      </c>
      <c r="I832" s="672" t="s">
        <v>7192</v>
      </c>
      <c r="J832" s="672"/>
      <c r="K832" s="670">
        <v>12</v>
      </c>
      <c r="L832" s="666"/>
      <c r="M832" s="753" t="s">
        <v>8198</v>
      </c>
      <c r="N832" s="666"/>
      <c r="O832" s="666">
        <v>6</v>
      </c>
      <c r="P832" s="775" t="s">
        <v>554</v>
      </c>
      <c r="Q832" s="670">
        <v>12</v>
      </c>
      <c r="R832" s="670">
        <v>12</v>
      </c>
    </row>
    <row r="833" spans="1:18" ht="13.5" customHeight="1" x14ac:dyDescent="0.2">
      <c r="A833" s="667" t="s">
        <v>7629</v>
      </c>
      <c r="B833" s="670" t="s">
        <v>6922</v>
      </c>
      <c r="C833" s="671" t="s">
        <v>8183</v>
      </c>
      <c r="D833" s="672" t="s">
        <v>8187</v>
      </c>
      <c r="E833" s="738" t="s">
        <v>8233</v>
      </c>
      <c r="F833" s="666">
        <v>76605314</v>
      </c>
      <c r="G833" s="672" t="s">
        <v>8535</v>
      </c>
      <c r="H833" s="672">
        <v>0</v>
      </c>
      <c r="I833" s="672" t="s">
        <v>7192</v>
      </c>
      <c r="J833" s="672"/>
      <c r="K833" s="670">
        <v>12</v>
      </c>
      <c r="L833" s="666"/>
      <c r="M833" s="753" t="s">
        <v>8235</v>
      </c>
      <c r="N833" s="666"/>
      <c r="O833" s="666">
        <v>6</v>
      </c>
      <c r="P833" s="775" t="s">
        <v>554</v>
      </c>
      <c r="Q833" s="670">
        <v>12</v>
      </c>
      <c r="R833" s="670">
        <v>12</v>
      </c>
    </row>
    <row r="834" spans="1:18" ht="13.5" customHeight="1" x14ac:dyDescent="0.2">
      <c r="A834" s="667" t="s">
        <v>7629</v>
      </c>
      <c r="B834" s="670" t="s">
        <v>6922</v>
      </c>
      <c r="C834" s="671" t="s">
        <v>8183</v>
      </c>
      <c r="D834" s="672" t="s">
        <v>8213</v>
      </c>
      <c r="E834" s="738" t="s">
        <v>8192</v>
      </c>
      <c r="F834" s="666">
        <v>18225498</v>
      </c>
      <c r="G834" s="672" t="s">
        <v>8536</v>
      </c>
      <c r="H834" s="672">
        <v>0</v>
      </c>
      <c r="I834" s="672" t="s">
        <v>8532</v>
      </c>
      <c r="J834" s="672"/>
      <c r="K834" s="670">
        <v>12</v>
      </c>
      <c r="L834" s="666"/>
      <c r="M834" s="753" t="s">
        <v>8318</v>
      </c>
      <c r="N834" s="666"/>
      <c r="O834" s="666">
        <v>6</v>
      </c>
      <c r="P834" s="775" t="s">
        <v>554</v>
      </c>
      <c r="Q834" s="670">
        <v>12</v>
      </c>
      <c r="R834" s="670">
        <v>12</v>
      </c>
    </row>
    <row r="835" spans="1:18" ht="13.5" customHeight="1" x14ac:dyDescent="0.2">
      <c r="A835" s="667" t="s">
        <v>7629</v>
      </c>
      <c r="B835" s="670" t="s">
        <v>6922</v>
      </c>
      <c r="C835" s="671" t="s">
        <v>8183</v>
      </c>
      <c r="D835" s="672" t="s">
        <v>8200</v>
      </c>
      <c r="E835" s="738" t="s">
        <v>1756</v>
      </c>
      <c r="F835" s="666">
        <v>18177726</v>
      </c>
      <c r="G835" s="672" t="s">
        <v>8537</v>
      </c>
      <c r="H835" s="672">
        <v>0</v>
      </c>
      <c r="I835" s="672" t="s">
        <v>8538</v>
      </c>
      <c r="J835" s="672"/>
      <c r="K835" s="670">
        <v>12</v>
      </c>
      <c r="L835" s="666"/>
      <c r="M835" s="753" t="s">
        <v>8226</v>
      </c>
      <c r="N835" s="666"/>
      <c r="O835" s="666">
        <v>6</v>
      </c>
      <c r="P835" s="775" t="s">
        <v>554</v>
      </c>
      <c r="Q835" s="670">
        <v>12</v>
      </c>
      <c r="R835" s="670">
        <v>12</v>
      </c>
    </row>
    <row r="836" spans="1:18" ht="13.5" customHeight="1" x14ac:dyDescent="0.2">
      <c r="A836" s="667" t="s">
        <v>7629</v>
      </c>
      <c r="B836" s="670" t="s">
        <v>6922</v>
      </c>
      <c r="C836" s="671" t="s">
        <v>8183</v>
      </c>
      <c r="D836" s="672" t="s">
        <v>8286</v>
      </c>
      <c r="E836" s="738" t="s">
        <v>8192</v>
      </c>
      <c r="F836" s="666">
        <v>18106969</v>
      </c>
      <c r="G836" s="672" t="s">
        <v>8539</v>
      </c>
      <c r="H836" s="672">
        <v>0</v>
      </c>
      <c r="I836" s="672" t="s">
        <v>8540</v>
      </c>
      <c r="J836" s="672"/>
      <c r="K836" s="670">
        <v>12</v>
      </c>
      <c r="L836" s="666"/>
      <c r="M836" s="753" t="s">
        <v>8288</v>
      </c>
      <c r="N836" s="666"/>
      <c r="O836" s="666">
        <v>6</v>
      </c>
      <c r="P836" s="775" t="s">
        <v>554</v>
      </c>
      <c r="Q836" s="670">
        <v>12</v>
      </c>
      <c r="R836" s="670">
        <v>12</v>
      </c>
    </row>
    <row r="837" spans="1:18" ht="13.5" customHeight="1" x14ac:dyDescent="0.2">
      <c r="A837" s="667" t="s">
        <v>7629</v>
      </c>
      <c r="B837" s="670" t="s">
        <v>6922</v>
      </c>
      <c r="C837" s="671" t="s">
        <v>8183</v>
      </c>
      <c r="D837" s="672" t="s">
        <v>8200</v>
      </c>
      <c r="E837" s="738" t="s">
        <v>8230</v>
      </c>
      <c r="F837" s="666">
        <v>18167454</v>
      </c>
      <c r="G837" s="672" t="s">
        <v>8541</v>
      </c>
      <c r="H837" s="672">
        <v>0</v>
      </c>
      <c r="I837" s="672" t="s">
        <v>7192</v>
      </c>
      <c r="J837" s="672"/>
      <c r="K837" s="670">
        <v>12</v>
      </c>
      <c r="L837" s="666"/>
      <c r="M837" s="753" t="s">
        <v>7099</v>
      </c>
      <c r="N837" s="666"/>
      <c r="O837" s="666">
        <v>6</v>
      </c>
      <c r="P837" s="775" t="s">
        <v>554</v>
      </c>
      <c r="Q837" s="670">
        <v>12</v>
      </c>
      <c r="R837" s="670">
        <v>12</v>
      </c>
    </row>
    <row r="838" spans="1:18" ht="13.5" customHeight="1" x14ac:dyDescent="0.2">
      <c r="A838" s="667" t="s">
        <v>7629</v>
      </c>
      <c r="B838" s="670" t="s">
        <v>6922</v>
      </c>
      <c r="C838" s="671" t="s">
        <v>8183</v>
      </c>
      <c r="D838" s="672" t="s">
        <v>8180</v>
      </c>
      <c r="E838" s="738" t="s">
        <v>8192</v>
      </c>
      <c r="F838" s="666">
        <v>18158609</v>
      </c>
      <c r="G838" s="672" t="s">
        <v>8542</v>
      </c>
      <c r="H838" s="672">
        <v>0</v>
      </c>
      <c r="I838" s="672" t="s">
        <v>7192</v>
      </c>
      <c r="J838" s="672"/>
      <c r="K838" s="670">
        <v>12</v>
      </c>
      <c r="L838" s="666"/>
      <c r="M838" s="753" t="s">
        <v>8194</v>
      </c>
      <c r="N838" s="666"/>
      <c r="O838" s="666">
        <v>6</v>
      </c>
      <c r="P838" s="775" t="s">
        <v>554</v>
      </c>
      <c r="Q838" s="670">
        <v>12</v>
      </c>
      <c r="R838" s="670">
        <v>12</v>
      </c>
    </row>
    <row r="839" spans="1:18" ht="13.5" customHeight="1" x14ac:dyDescent="0.2">
      <c r="A839" s="667" t="s">
        <v>7629</v>
      </c>
      <c r="B839" s="670" t="s">
        <v>6922</v>
      </c>
      <c r="C839" s="671" t="s">
        <v>8183</v>
      </c>
      <c r="D839" s="672" t="s">
        <v>8196</v>
      </c>
      <c r="E839" s="738" t="s">
        <v>1752</v>
      </c>
      <c r="F839" s="666">
        <v>40109492</v>
      </c>
      <c r="G839" s="672" t="s">
        <v>8543</v>
      </c>
      <c r="H839" s="672">
        <v>0</v>
      </c>
      <c r="I839" s="672" t="s">
        <v>7192</v>
      </c>
      <c r="J839" s="672"/>
      <c r="K839" s="670">
        <v>12</v>
      </c>
      <c r="L839" s="666"/>
      <c r="M839" s="753" t="s">
        <v>7442</v>
      </c>
      <c r="N839" s="666"/>
      <c r="O839" s="666">
        <v>6</v>
      </c>
      <c r="P839" s="775" t="s">
        <v>554</v>
      </c>
      <c r="Q839" s="670">
        <v>12</v>
      </c>
      <c r="R839" s="670">
        <v>12</v>
      </c>
    </row>
    <row r="840" spans="1:18" ht="13.5" customHeight="1" x14ac:dyDescent="0.2">
      <c r="A840" s="667" t="s">
        <v>7629</v>
      </c>
      <c r="B840" s="670" t="s">
        <v>6922</v>
      </c>
      <c r="C840" s="671" t="s">
        <v>8183</v>
      </c>
      <c r="D840" s="672" t="s">
        <v>8196</v>
      </c>
      <c r="E840" s="738" t="s">
        <v>1752</v>
      </c>
      <c r="F840" s="666">
        <v>18212539</v>
      </c>
      <c r="G840" s="672" t="s">
        <v>8544</v>
      </c>
      <c r="H840" s="672">
        <v>0</v>
      </c>
      <c r="I840" s="672" t="s">
        <v>7192</v>
      </c>
      <c r="J840" s="672"/>
      <c r="K840" s="670">
        <v>12</v>
      </c>
      <c r="L840" s="666"/>
      <c r="M840" s="753" t="s">
        <v>8516</v>
      </c>
      <c r="N840" s="666"/>
      <c r="O840" s="666">
        <v>6</v>
      </c>
      <c r="P840" s="775" t="s">
        <v>554</v>
      </c>
      <c r="Q840" s="670">
        <v>12</v>
      </c>
      <c r="R840" s="670">
        <v>12</v>
      </c>
    </row>
    <row r="841" spans="1:18" ht="13.5" customHeight="1" x14ac:dyDescent="0.2">
      <c r="A841" s="667" t="s">
        <v>7629</v>
      </c>
      <c r="B841" s="670" t="s">
        <v>6922</v>
      </c>
      <c r="C841" s="671" t="s">
        <v>8183</v>
      </c>
      <c r="D841" s="672" t="s">
        <v>8200</v>
      </c>
      <c r="E841" s="738" t="s">
        <v>8188</v>
      </c>
      <c r="F841" s="666">
        <v>48636371</v>
      </c>
      <c r="G841" s="672" t="s">
        <v>8545</v>
      </c>
      <c r="H841" s="672">
        <v>0</v>
      </c>
      <c r="I841" s="672" t="s">
        <v>7192</v>
      </c>
      <c r="J841" s="672"/>
      <c r="K841" s="670">
        <v>12</v>
      </c>
      <c r="L841" s="666"/>
      <c r="M841" s="753" t="s">
        <v>8546</v>
      </c>
      <c r="N841" s="666"/>
      <c r="O841" s="666">
        <v>6</v>
      </c>
      <c r="P841" s="775" t="s">
        <v>554</v>
      </c>
      <c r="Q841" s="670">
        <v>12</v>
      </c>
      <c r="R841" s="670">
        <v>12</v>
      </c>
    </row>
    <row r="842" spans="1:18" ht="13.5" customHeight="1" x14ac:dyDescent="0.2">
      <c r="A842" s="667" t="s">
        <v>7629</v>
      </c>
      <c r="B842" s="670" t="s">
        <v>6922</v>
      </c>
      <c r="C842" s="671" t="s">
        <v>8183</v>
      </c>
      <c r="D842" s="672" t="s">
        <v>8196</v>
      </c>
      <c r="E842" s="738" t="s">
        <v>1752</v>
      </c>
      <c r="F842" s="666">
        <v>76685105</v>
      </c>
      <c r="G842" s="672" t="s">
        <v>8547</v>
      </c>
      <c r="H842" s="672">
        <v>0</v>
      </c>
      <c r="I842" s="672" t="s">
        <v>7192</v>
      </c>
      <c r="J842" s="672"/>
      <c r="K842" s="670">
        <v>12</v>
      </c>
      <c r="L842" s="666"/>
      <c r="M842" s="753" t="s">
        <v>7442</v>
      </c>
      <c r="N842" s="666"/>
      <c r="O842" s="666">
        <v>6</v>
      </c>
      <c r="P842" s="775" t="s">
        <v>554</v>
      </c>
      <c r="Q842" s="670">
        <v>12</v>
      </c>
      <c r="R842" s="670">
        <v>12</v>
      </c>
    </row>
    <row r="843" spans="1:18" ht="13.5" customHeight="1" x14ac:dyDescent="0.2">
      <c r="A843" s="667" t="s">
        <v>7629</v>
      </c>
      <c r="B843" s="670" t="s">
        <v>6922</v>
      </c>
      <c r="C843" s="671" t="s">
        <v>8183</v>
      </c>
      <c r="D843" s="672" t="s">
        <v>8210</v>
      </c>
      <c r="E843" s="738" t="s">
        <v>8230</v>
      </c>
      <c r="F843" s="666">
        <v>18044312</v>
      </c>
      <c r="G843" s="672" t="s">
        <v>8548</v>
      </c>
      <c r="H843" s="672">
        <v>0</v>
      </c>
      <c r="I843" s="672" t="s">
        <v>7192</v>
      </c>
      <c r="J843" s="672"/>
      <c r="K843" s="670">
        <v>12</v>
      </c>
      <c r="L843" s="666"/>
      <c r="M843" s="753" t="s">
        <v>1085</v>
      </c>
      <c r="N843" s="666"/>
      <c r="O843" s="666">
        <v>6</v>
      </c>
      <c r="P843" s="775" t="s">
        <v>554</v>
      </c>
      <c r="Q843" s="670">
        <v>12</v>
      </c>
      <c r="R843" s="670">
        <v>12</v>
      </c>
    </row>
    <row r="844" spans="1:18" ht="13.5" customHeight="1" x14ac:dyDescent="0.2">
      <c r="A844" s="667" t="s">
        <v>7629</v>
      </c>
      <c r="B844" s="670" t="s">
        <v>6922</v>
      </c>
      <c r="C844" s="671" t="s">
        <v>8183</v>
      </c>
      <c r="D844" s="672" t="s">
        <v>8200</v>
      </c>
      <c r="E844" s="738" t="s">
        <v>8233</v>
      </c>
      <c r="F844" s="666">
        <v>43870170</v>
      </c>
      <c r="G844" s="672" t="s">
        <v>8549</v>
      </c>
      <c r="H844" s="672">
        <v>0</v>
      </c>
      <c r="I844" s="672" t="s">
        <v>8237</v>
      </c>
      <c r="J844" s="672"/>
      <c r="K844" s="670">
        <v>12</v>
      </c>
      <c r="L844" s="666"/>
      <c r="M844" s="753" t="s">
        <v>8550</v>
      </c>
      <c r="N844" s="666"/>
      <c r="O844" s="666">
        <v>6</v>
      </c>
      <c r="P844" s="775" t="s">
        <v>554</v>
      </c>
      <c r="Q844" s="670">
        <v>12</v>
      </c>
      <c r="R844" s="670">
        <v>12</v>
      </c>
    </row>
    <row r="845" spans="1:18" ht="13.5" customHeight="1" x14ac:dyDescent="0.2">
      <c r="A845" s="667" t="s">
        <v>7629</v>
      </c>
      <c r="B845" s="670" t="s">
        <v>6922</v>
      </c>
      <c r="C845" s="671" t="s">
        <v>8183</v>
      </c>
      <c r="D845" s="672" t="s">
        <v>8262</v>
      </c>
      <c r="E845" s="738" t="s">
        <v>8192</v>
      </c>
      <c r="F845" s="666">
        <v>45920765</v>
      </c>
      <c r="G845" s="672" t="s">
        <v>8551</v>
      </c>
      <c r="H845" s="672">
        <v>0</v>
      </c>
      <c r="I845" s="672" t="s">
        <v>7192</v>
      </c>
      <c r="J845" s="672"/>
      <c r="K845" s="670">
        <v>12</v>
      </c>
      <c r="L845" s="666"/>
      <c r="M845" s="753" t="s">
        <v>8552</v>
      </c>
      <c r="N845" s="666"/>
      <c r="O845" s="666">
        <v>6</v>
      </c>
      <c r="P845" s="775" t="s">
        <v>554</v>
      </c>
      <c r="Q845" s="670">
        <v>12</v>
      </c>
      <c r="R845" s="670">
        <v>12</v>
      </c>
    </row>
    <row r="846" spans="1:18" ht="13.5" customHeight="1" x14ac:dyDescent="0.2">
      <c r="A846" s="667" t="s">
        <v>7629</v>
      </c>
      <c r="B846" s="670" t="s">
        <v>6922</v>
      </c>
      <c r="C846" s="671" t="s">
        <v>8183</v>
      </c>
      <c r="D846" s="672" t="s">
        <v>8200</v>
      </c>
      <c r="E846" s="738" t="s">
        <v>1756</v>
      </c>
      <c r="F846" s="666">
        <v>48084119</v>
      </c>
      <c r="G846" s="672" t="s">
        <v>8553</v>
      </c>
      <c r="H846" s="672">
        <v>0</v>
      </c>
      <c r="I846" s="672" t="s">
        <v>7192</v>
      </c>
      <c r="J846" s="672"/>
      <c r="K846" s="670">
        <v>12</v>
      </c>
      <c r="L846" s="666"/>
      <c r="M846" s="753" t="s">
        <v>8226</v>
      </c>
      <c r="N846" s="666"/>
      <c r="O846" s="666">
        <v>6</v>
      </c>
      <c r="P846" s="775" t="s">
        <v>554</v>
      </c>
      <c r="Q846" s="670">
        <v>12</v>
      </c>
      <c r="R846" s="670">
        <v>12</v>
      </c>
    </row>
    <row r="847" spans="1:18" ht="13.5" customHeight="1" x14ac:dyDescent="0.2">
      <c r="A847" s="667" t="s">
        <v>7629</v>
      </c>
      <c r="B847" s="670" t="s">
        <v>6922</v>
      </c>
      <c r="C847" s="671" t="s">
        <v>8183</v>
      </c>
      <c r="D847" s="672" t="s">
        <v>8200</v>
      </c>
      <c r="E847" s="738" t="s">
        <v>6455</v>
      </c>
      <c r="F847" s="666">
        <v>73091735</v>
      </c>
      <c r="G847" s="672" t="s">
        <v>8554</v>
      </c>
      <c r="H847" s="672">
        <v>0</v>
      </c>
      <c r="I847" s="672" t="s">
        <v>7192</v>
      </c>
      <c r="J847" s="672"/>
      <c r="K847" s="670">
        <v>12</v>
      </c>
      <c r="L847" s="666"/>
      <c r="M847" s="753" t="s">
        <v>8555</v>
      </c>
      <c r="N847" s="666"/>
      <c r="O847" s="666">
        <v>6</v>
      </c>
      <c r="P847" s="775" t="s">
        <v>554</v>
      </c>
      <c r="Q847" s="670">
        <v>12</v>
      </c>
      <c r="R847" s="670">
        <v>12</v>
      </c>
    </row>
    <row r="848" spans="1:18" ht="13.5" customHeight="1" x14ac:dyDescent="0.2">
      <c r="A848" s="667" t="s">
        <v>7629</v>
      </c>
      <c r="B848" s="670" t="s">
        <v>6922</v>
      </c>
      <c r="C848" s="671" t="s">
        <v>8183</v>
      </c>
      <c r="D848" s="672" t="s">
        <v>8180</v>
      </c>
      <c r="E848" s="738" t="s">
        <v>8192</v>
      </c>
      <c r="F848" s="666">
        <v>42954452</v>
      </c>
      <c r="G848" s="672" t="s">
        <v>8556</v>
      </c>
      <c r="H848" s="672">
        <v>0</v>
      </c>
      <c r="I848" s="672" t="s">
        <v>7192</v>
      </c>
      <c r="J848" s="672"/>
      <c r="K848" s="670">
        <v>12</v>
      </c>
      <c r="L848" s="666"/>
      <c r="M848" s="753" t="s">
        <v>8552</v>
      </c>
      <c r="N848" s="666"/>
      <c r="O848" s="666">
        <v>6</v>
      </c>
      <c r="P848" s="775" t="s">
        <v>554</v>
      </c>
      <c r="Q848" s="670">
        <v>12</v>
      </c>
      <c r="R848" s="670">
        <v>12</v>
      </c>
    </row>
    <row r="849" spans="1:18" ht="13.5" customHeight="1" x14ac:dyDescent="0.2">
      <c r="A849" s="667" t="s">
        <v>7629</v>
      </c>
      <c r="B849" s="670" t="s">
        <v>6922</v>
      </c>
      <c r="C849" s="671" t="s">
        <v>8183</v>
      </c>
      <c r="D849" s="672" t="s">
        <v>8187</v>
      </c>
      <c r="E849" s="738" t="s">
        <v>8233</v>
      </c>
      <c r="F849" s="666">
        <v>80176958</v>
      </c>
      <c r="G849" s="672" t="s">
        <v>8557</v>
      </c>
      <c r="H849" s="672">
        <v>0</v>
      </c>
      <c r="I849" s="672" t="s">
        <v>7192</v>
      </c>
      <c r="J849" s="672"/>
      <c r="K849" s="670">
        <v>12</v>
      </c>
      <c r="L849" s="666"/>
      <c r="M849" s="753" t="s">
        <v>8235</v>
      </c>
      <c r="N849" s="666"/>
      <c r="O849" s="666">
        <v>6</v>
      </c>
      <c r="P849" s="775" t="s">
        <v>554</v>
      </c>
      <c r="Q849" s="670">
        <v>12</v>
      </c>
      <c r="R849" s="670">
        <v>12</v>
      </c>
    </row>
    <row r="850" spans="1:18" ht="13.5" customHeight="1" x14ac:dyDescent="0.2">
      <c r="A850" s="667" t="s">
        <v>7629</v>
      </c>
      <c r="B850" s="670" t="s">
        <v>6922</v>
      </c>
      <c r="C850" s="671" t="s">
        <v>8183</v>
      </c>
      <c r="D850" s="672" t="s">
        <v>8200</v>
      </c>
      <c r="E850" s="738" t="s">
        <v>1756</v>
      </c>
      <c r="F850" s="666">
        <v>18049966</v>
      </c>
      <c r="G850" s="672" t="s">
        <v>8558</v>
      </c>
      <c r="H850" s="672">
        <v>0</v>
      </c>
      <c r="I850" s="672" t="s">
        <v>7192</v>
      </c>
      <c r="J850" s="672"/>
      <c r="K850" s="670">
        <v>12</v>
      </c>
      <c r="L850" s="666"/>
      <c r="M850" s="753" t="s">
        <v>8226</v>
      </c>
      <c r="N850" s="666"/>
      <c r="O850" s="666">
        <v>6</v>
      </c>
      <c r="P850" s="775" t="s">
        <v>554</v>
      </c>
      <c r="Q850" s="670">
        <v>12</v>
      </c>
      <c r="R850" s="670">
        <v>12</v>
      </c>
    </row>
    <row r="851" spans="1:18" ht="13.5" customHeight="1" x14ac:dyDescent="0.2">
      <c r="A851" s="667" t="s">
        <v>7629</v>
      </c>
      <c r="B851" s="670" t="s">
        <v>6922</v>
      </c>
      <c r="C851" s="671" t="s">
        <v>8183</v>
      </c>
      <c r="D851" s="672" t="s">
        <v>8180</v>
      </c>
      <c r="E851" s="738" t="s">
        <v>8192</v>
      </c>
      <c r="F851" s="666">
        <v>70301583</v>
      </c>
      <c r="G851" s="672" t="s">
        <v>8559</v>
      </c>
      <c r="H851" s="672">
        <v>0</v>
      </c>
      <c r="I851" s="672" t="s">
        <v>7192</v>
      </c>
      <c r="J851" s="672"/>
      <c r="K851" s="670">
        <v>12</v>
      </c>
      <c r="L851" s="666"/>
      <c r="M851" s="753" t="s">
        <v>8318</v>
      </c>
      <c r="N851" s="666"/>
      <c r="O851" s="666">
        <v>6</v>
      </c>
      <c r="P851" s="775" t="s">
        <v>554</v>
      </c>
      <c r="Q851" s="670">
        <v>12</v>
      </c>
      <c r="R851" s="670">
        <v>12</v>
      </c>
    </row>
    <row r="852" spans="1:18" ht="13.5" customHeight="1" x14ac:dyDescent="0.2">
      <c r="A852" s="667" t="s">
        <v>7629</v>
      </c>
      <c r="B852" s="670" t="s">
        <v>6922</v>
      </c>
      <c r="C852" s="671" t="s">
        <v>8183</v>
      </c>
      <c r="D852" s="672" t="s">
        <v>8196</v>
      </c>
      <c r="E852" s="738" t="s">
        <v>1752</v>
      </c>
      <c r="F852" s="666">
        <v>19098570</v>
      </c>
      <c r="G852" s="672" t="s">
        <v>8560</v>
      </c>
      <c r="H852" s="672">
        <v>0</v>
      </c>
      <c r="I852" s="672" t="s">
        <v>7192</v>
      </c>
      <c r="J852" s="672"/>
      <c r="K852" s="670">
        <v>12</v>
      </c>
      <c r="L852" s="666"/>
      <c r="M852" s="753" t="s">
        <v>7442</v>
      </c>
      <c r="N852" s="666"/>
      <c r="O852" s="666">
        <v>6</v>
      </c>
      <c r="P852" s="775" t="s">
        <v>554</v>
      </c>
      <c r="Q852" s="670">
        <v>12</v>
      </c>
      <c r="R852" s="670">
        <v>12</v>
      </c>
    </row>
    <row r="853" spans="1:18" ht="13.5" customHeight="1" x14ac:dyDescent="0.2">
      <c r="A853" s="667" t="s">
        <v>7629</v>
      </c>
      <c r="B853" s="670" t="s">
        <v>6922</v>
      </c>
      <c r="C853" s="671" t="s">
        <v>8183</v>
      </c>
      <c r="D853" s="672" t="s">
        <v>8196</v>
      </c>
      <c r="E853" s="738" t="s">
        <v>1752</v>
      </c>
      <c r="F853" s="666">
        <v>18166936</v>
      </c>
      <c r="G853" s="672" t="s">
        <v>8561</v>
      </c>
      <c r="H853" s="672">
        <v>0</v>
      </c>
      <c r="I853" s="672" t="s">
        <v>7192</v>
      </c>
      <c r="J853" s="672"/>
      <c r="K853" s="670">
        <v>12</v>
      </c>
      <c r="L853" s="666"/>
      <c r="M853" s="753" t="s">
        <v>7442</v>
      </c>
      <c r="N853" s="666"/>
      <c r="O853" s="666">
        <v>6</v>
      </c>
      <c r="P853" s="775" t="s">
        <v>554</v>
      </c>
      <c r="Q853" s="670">
        <v>12</v>
      </c>
      <c r="R853" s="670">
        <v>12</v>
      </c>
    </row>
    <row r="854" spans="1:18" ht="13.5" customHeight="1" x14ac:dyDescent="0.2">
      <c r="A854" s="667" t="s">
        <v>7629</v>
      </c>
      <c r="B854" s="670" t="s">
        <v>6922</v>
      </c>
      <c r="C854" s="671" t="s">
        <v>8183</v>
      </c>
      <c r="D854" s="672" t="s">
        <v>8331</v>
      </c>
      <c r="E854" s="738" t="s">
        <v>8192</v>
      </c>
      <c r="F854" s="666">
        <v>71276480</v>
      </c>
      <c r="G854" s="672" t="s">
        <v>8562</v>
      </c>
      <c r="H854" s="672">
        <v>0</v>
      </c>
      <c r="I854" s="672" t="s">
        <v>7192</v>
      </c>
      <c r="J854" s="672"/>
      <c r="K854" s="670">
        <v>12</v>
      </c>
      <c r="L854" s="666"/>
      <c r="M854" s="753" t="s">
        <v>7557</v>
      </c>
      <c r="N854" s="666"/>
      <c r="O854" s="666">
        <v>6</v>
      </c>
      <c r="P854" s="775" t="s">
        <v>554</v>
      </c>
      <c r="Q854" s="670">
        <v>12</v>
      </c>
      <c r="R854" s="670">
        <v>12</v>
      </c>
    </row>
    <row r="855" spans="1:18" ht="13.5" customHeight="1" x14ac:dyDescent="0.2">
      <c r="A855" s="667" t="s">
        <v>7629</v>
      </c>
      <c r="B855" s="670" t="s">
        <v>6922</v>
      </c>
      <c r="C855" s="671" t="s">
        <v>8183</v>
      </c>
      <c r="D855" s="672" t="s">
        <v>8563</v>
      </c>
      <c r="E855" s="738" t="s">
        <v>8205</v>
      </c>
      <c r="F855" s="666">
        <v>47191827</v>
      </c>
      <c r="G855" s="672" t="s">
        <v>8564</v>
      </c>
      <c r="H855" s="672">
        <v>0</v>
      </c>
      <c r="I855" s="672" t="s">
        <v>7192</v>
      </c>
      <c r="J855" s="672"/>
      <c r="K855" s="670">
        <v>12</v>
      </c>
      <c r="L855" s="666"/>
      <c r="M855" s="753" t="s">
        <v>8090</v>
      </c>
      <c r="N855" s="666"/>
      <c r="O855" s="666">
        <v>6</v>
      </c>
      <c r="P855" s="775" t="s">
        <v>554</v>
      </c>
      <c r="Q855" s="670">
        <v>12</v>
      </c>
      <c r="R855" s="670">
        <v>12</v>
      </c>
    </row>
    <row r="856" spans="1:18" ht="13.5" customHeight="1" x14ac:dyDescent="0.2">
      <c r="A856" s="667" t="s">
        <v>7629</v>
      </c>
      <c r="B856" s="670" t="s">
        <v>6922</v>
      </c>
      <c r="C856" s="671" t="s">
        <v>8183</v>
      </c>
      <c r="D856" s="672" t="s">
        <v>8187</v>
      </c>
      <c r="E856" s="738" t="s">
        <v>8088</v>
      </c>
      <c r="F856" s="666">
        <v>48262283</v>
      </c>
      <c r="G856" s="672" t="s">
        <v>8565</v>
      </c>
      <c r="H856" s="672">
        <v>0</v>
      </c>
      <c r="I856" s="672" t="s">
        <v>7192</v>
      </c>
      <c r="J856" s="672"/>
      <c r="K856" s="670">
        <v>12</v>
      </c>
      <c r="L856" s="666"/>
      <c r="M856" s="753" t="s">
        <v>8524</v>
      </c>
      <c r="N856" s="666"/>
      <c r="O856" s="666">
        <v>6</v>
      </c>
      <c r="P856" s="775" t="s">
        <v>554</v>
      </c>
      <c r="Q856" s="670">
        <v>12</v>
      </c>
      <c r="R856" s="670">
        <v>12</v>
      </c>
    </row>
    <row r="857" spans="1:18" ht="13.5" customHeight="1" x14ac:dyDescent="0.2">
      <c r="A857" s="667" t="s">
        <v>7629</v>
      </c>
      <c r="B857" s="670" t="s">
        <v>6922</v>
      </c>
      <c r="C857" s="671" t="s">
        <v>8183</v>
      </c>
      <c r="D857" s="672" t="s">
        <v>8196</v>
      </c>
      <c r="E857" s="738" t="s">
        <v>1752</v>
      </c>
      <c r="F857" s="666">
        <v>75898411</v>
      </c>
      <c r="G857" s="672" t="s">
        <v>8566</v>
      </c>
      <c r="H857" s="672">
        <v>0</v>
      </c>
      <c r="I857" s="672" t="s">
        <v>7192</v>
      </c>
      <c r="J857" s="672"/>
      <c r="K857" s="670">
        <v>12</v>
      </c>
      <c r="L857" s="666"/>
      <c r="M857" s="753" t="s">
        <v>7442</v>
      </c>
      <c r="N857" s="666"/>
      <c r="O857" s="666">
        <v>6</v>
      </c>
      <c r="P857" s="775" t="s">
        <v>554</v>
      </c>
      <c r="Q857" s="670">
        <v>12</v>
      </c>
      <c r="R857" s="670">
        <v>12</v>
      </c>
    </row>
    <row r="858" spans="1:18" ht="13.5" customHeight="1" x14ac:dyDescent="0.2">
      <c r="A858" s="667" t="s">
        <v>7629</v>
      </c>
      <c r="B858" s="670" t="s">
        <v>6922</v>
      </c>
      <c r="C858" s="671" t="s">
        <v>8183</v>
      </c>
      <c r="D858" s="672" t="s">
        <v>8204</v>
      </c>
      <c r="E858" s="738" t="s">
        <v>8205</v>
      </c>
      <c r="F858" s="666">
        <v>18129656</v>
      </c>
      <c r="G858" s="672" t="s">
        <v>8567</v>
      </c>
      <c r="H858" s="672">
        <v>0</v>
      </c>
      <c r="I858" s="672" t="s">
        <v>7192</v>
      </c>
      <c r="J858" s="672"/>
      <c r="K858" s="670">
        <v>12</v>
      </c>
      <c r="L858" s="666"/>
      <c r="M858" s="753" t="s">
        <v>1101</v>
      </c>
      <c r="N858" s="666"/>
      <c r="O858" s="666">
        <v>6</v>
      </c>
      <c r="P858" s="775" t="s">
        <v>554</v>
      </c>
      <c r="Q858" s="670">
        <v>12</v>
      </c>
      <c r="R858" s="670">
        <v>12</v>
      </c>
    </row>
    <row r="859" spans="1:18" ht="13.5" customHeight="1" x14ac:dyDescent="0.2">
      <c r="A859" s="667" t="s">
        <v>7629</v>
      </c>
      <c r="B859" s="670" t="s">
        <v>6922</v>
      </c>
      <c r="C859" s="671" t="s">
        <v>8183</v>
      </c>
      <c r="D859" s="672" t="s">
        <v>8200</v>
      </c>
      <c r="E859" s="738" t="s">
        <v>8230</v>
      </c>
      <c r="F859" s="666">
        <v>18082576</v>
      </c>
      <c r="G859" s="672" t="s">
        <v>8568</v>
      </c>
      <c r="H859" s="672">
        <v>0</v>
      </c>
      <c r="I859" s="672" t="s">
        <v>7192</v>
      </c>
      <c r="J859" s="672"/>
      <c r="K859" s="670">
        <v>12</v>
      </c>
      <c r="L859" s="666"/>
      <c r="M859" s="753" t="s">
        <v>8251</v>
      </c>
      <c r="N859" s="666"/>
      <c r="O859" s="666">
        <v>6</v>
      </c>
      <c r="P859" s="775" t="s">
        <v>554</v>
      </c>
      <c r="Q859" s="670">
        <v>12</v>
      </c>
      <c r="R859" s="670">
        <v>12</v>
      </c>
    </row>
    <row r="860" spans="1:18" ht="13.5" customHeight="1" x14ac:dyDescent="0.2">
      <c r="A860" s="667" t="s">
        <v>7629</v>
      </c>
      <c r="B860" s="670" t="s">
        <v>6922</v>
      </c>
      <c r="C860" s="671" t="s">
        <v>8183</v>
      </c>
      <c r="D860" s="672" t="s">
        <v>8187</v>
      </c>
      <c r="E860" s="738" t="s">
        <v>8088</v>
      </c>
      <c r="F860" s="666">
        <v>70658205</v>
      </c>
      <c r="G860" s="672" t="s">
        <v>8569</v>
      </c>
      <c r="H860" s="672">
        <v>0</v>
      </c>
      <c r="I860" s="672" t="s">
        <v>7192</v>
      </c>
      <c r="J860" s="672"/>
      <c r="K860" s="670">
        <v>12</v>
      </c>
      <c r="L860" s="666"/>
      <c r="M860" s="753" t="s">
        <v>8524</v>
      </c>
      <c r="N860" s="666"/>
      <c r="O860" s="666">
        <v>6</v>
      </c>
      <c r="P860" s="775" t="s">
        <v>554</v>
      </c>
      <c r="Q860" s="670">
        <v>12</v>
      </c>
      <c r="R860" s="670">
        <v>12</v>
      </c>
    </row>
    <row r="861" spans="1:18" ht="13.5" customHeight="1" x14ac:dyDescent="0.2">
      <c r="A861" s="667" t="s">
        <v>7629</v>
      </c>
      <c r="B861" s="670" t="s">
        <v>6922</v>
      </c>
      <c r="C861" s="671" t="s">
        <v>8183</v>
      </c>
      <c r="D861" s="672" t="s">
        <v>8196</v>
      </c>
      <c r="E861" s="738" t="s">
        <v>1752</v>
      </c>
      <c r="F861" s="666">
        <v>44617297</v>
      </c>
      <c r="G861" s="672" t="s">
        <v>8570</v>
      </c>
      <c r="H861" s="672">
        <v>0</v>
      </c>
      <c r="I861" s="672" t="s">
        <v>7192</v>
      </c>
      <c r="J861" s="672"/>
      <c r="K861" s="670">
        <v>12</v>
      </c>
      <c r="L861" s="666"/>
      <c r="M861" s="753" t="s">
        <v>7442</v>
      </c>
      <c r="N861" s="666"/>
      <c r="O861" s="666">
        <v>6</v>
      </c>
      <c r="P861" s="775" t="s">
        <v>554</v>
      </c>
      <c r="Q861" s="670">
        <v>12</v>
      </c>
      <c r="R861" s="670">
        <v>12</v>
      </c>
    </row>
    <row r="862" spans="1:18" ht="13.5" customHeight="1" x14ac:dyDescent="0.2">
      <c r="A862" s="667" t="s">
        <v>7629</v>
      </c>
      <c r="B862" s="670" t="s">
        <v>6922</v>
      </c>
      <c r="C862" s="671" t="s">
        <v>8183</v>
      </c>
      <c r="D862" s="672" t="s">
        <v>8200</v>
      </c>
      <c r="E862" s="738" t="s">
        <v>1756</v>
      </c>
      <c r="F862" s="666">
        <v>75361371</v>
      </c>
      <c r="G862" s="672" t="s">
        <v>8571</v>
      </c>
      <c r="H862" s="672">
        <v>0</v>
      </c>
      <c r="I862" s="672" t="s">
        <v>7192</v>
      </c>
      <c r="J862" s="672"/>
      <c r="K862" s="670">
        <v>12</v>
      </c>
      <c r="L862" s="666"/>
      <c r="M862" s="753" t="s">
        <v>1756</v>
      </c>
      <c r="N862" s="666"/>
      <c r="O862" s="666">
        <v>6</v>
      </c>
      <c r="P862" s="775" t="s">
        <v>554</v>
      </c>
      <c r="Q862" s="670">
        <v>12</v>
      </c>
      <c r="R862" s="670">
        <v>12</v>
      </c>
    </row>
    <row r="863" spans="1:18" ht="13.5" customHeight="1" x14ac:dyDescent="0.2">
      <c r="A863" s="667" t="s">
        <v>7629</v>
      </c>
      <c r="B863" s="670" t="s">
        <v>6922</v>
      </c>
      <c r="C863" s="671" t="s">
        <v>8183</v>
      </c>
      <c r="D863" s="672" t="s">
        <v>8180</v>
      </c>
      <c r="E863" s="738" t="s">
        <v>6455</v>
      </c>
      <c r="F863" s="666">
        <v>18123597</v>
      </c>
      <c r="G863" s="672" t="s">
        <v>8572</v>
      </c>
      <c r="H863" s="672">
        <v>0</v>
      </c>
      <c r="I863" s="672" t="s">
        <v>7192</v>
      </c>
      <c r="J863" s="672"/>
      <c r="K863" s="670">
        <v>12</v>
      </c>
      <c r="L863" s="666"/>
      <c r="M863" s="753" t="s">
        <v>7442</v>
      </c>
      <c r="N863" s="666"/>
      <c r="O863" s="666">
        <v>6</v>
      </c>
      <c r="P863" s="775" t="s">
        <v>554</v>
      </c>
      <c r="Q863" s="670">
        <v>12</v>
      </c>
      <c r="R863" s="670">
        <v>12</v>
      </c>
    </row>
    <row r="864" spans="1:18" ht="13.5" customHeight="1" x14ac:dyDescent="0.2">
      <c r="A864" s="667" t="s">
        <v>7629</v>
      </c>
      <c r="B864" s="670" t="s">
        <v>6922</v>
      </c>
      <c r="C864" s="671" t="s">
        <v>8183</v>
      </c>
      <c r="D864" s="672" t="s">
        <v>8196</v>
      </c>
      <c r="E864" s="738" t="s">
        <v>1752</v>
      </c>
      <c r="F864" s="666">
        <v>44526322</v>
      </c>
      <c r="G864" s="672" t="s">
        <v>8573</v>
      </c>
      <c r="H864" s="672">
        <v>0</v>
      </c>
      <c r="I864" s="672" t="s">
        <v>7192</v>
      </c>
      <c r="J864" s="672"/>
      <c r="K864" s="670">
        <v>12</v>
      </c>
      <c r="L864" s="666"/>
      <c r="M864" s="753" t="s">
        <v>7442</v>
      </c>
      <c r="N864" s="666"/>
      <c r="O864" s="666">
        <v>6</v>
      </c>
      <c r="P864" s="775" t="s">
        <v>554</v>
      </c>
      <c r="Q864" s="670">
        <v>12</v>
      </c>
      <c r="R864" s="670">
        <v>12</v>
      </c>
    </row>
    <row r="865" spans="1:18" ht="13.5" customHeight="1" x14ac:dyDescent="0.2">
      <c r="A865" s="667" t="s">
        <v>7629</v>
      </c>
      <c r="B865" s="670" t="s">
        <v>6922</v>
      </c>
      <c r="C865" s="671" t="s">
        <v>8183</v>
      </c>
      <c r="D865" s="672" t="s">
        <v>8204</v>
      </c>
      <c r="E865" s="738" t="s">
        <v>8205</v>
      </c>
      <c r="F865" s="666">
        <v>19081098</v>
      </c>
      <c r="G865" s="672" t="s">
        <v>8574</v>
      </c>
      <c r="H865" s="672">
        <v>0</v>
      </c>
      <c r="I865" s="672" t="s">
        <v>8540</v>
      </c>
      <c r="J865" s="672"/>
      <c r="K865" s="670">
        <v>12</v>
      </c>
      <c r="L865" s="666"/>
      <c r="M865" s="753" t="s">
        <v>8239</v>
      </c>
      <c r="N865" s="666"/>
      <c r="O865" s="666">
        <v>6</v>
      </c>
      <c r="P865" s="775" t="s">
        <v>554</v>
      </c>
      <c r="Q865" s="670">
        <v>12</v>
      </c>
      <c r="R865" s="670">
        <v>12</v>
      </c>
    </row>
    <row r="866" spans="1:18" ht="13.5" customHeight="1" x14ac:dyDescent="0.2">
      <c r="A866" s="667" t="s">
        <v>7629</v>
      </c>
      <c r="B866" s="670" t="s">
        <v>6922</v>
      </c>
      <c r="C866" s="671" t="s">
        <v>8183</v>
      </c>
      <c r="D866" s="672" t="s">
        <v>8200</v>
      </c>
      <c r="E866" s="738" t="s">
        <v>8188</v>
      </c>
      <c r="F866" s="666">
        <v>41794120</v>
      </c>
      <c r="G866" s="672" t="s">
        <v>8575</v>
      </c>
      <c r="H866" s="672">
        <v>0</v>
      </c>
      <c r="I866" s="672" t="s">
        <v>7192</v>
      </c>
      <c r="J866" s="672"/>
      <c r="K866" s="670">
        <v>12</v>
      </c>
      <c r="L866" s="666"/>
      <c r="M866" s="753" t="s">
        <v>8190</v>
      </c>
      <c r="N866" s="666"/>
      <c r="O866" s="666">
        <v>6</v>
      </c>
      <c r="P866" s="775" t="s">
        <v>554</v>
      </c>
      <c r="Q866" s="670">
        <v>12</v>
      </c>
      <c r="R866" s="670">
        <v>12</v>
      </c>
    </row>
    <row r="867" spans="1:18" ht="13.5" customHeight="1" x14ac:dyDescent="0.2">
      <c r="A867" s="667" t="s">
        <v>7629</v>
      </c>
      <c r="B867" s="670" t="s">
        <v>6922</v>
      </c>
      <c r="C867" s="671" t="s">
        <v>8183</v>
      </c>
      <c r="D867" s="672" t="s">
        <v>8200</v>
      </c>
      <c r="E867" s="738" t="s">
        <v>1756</v>
      </c>
      <c r="F867" s="666">
        <v>47109849</v>
      </c>
      <c r="G867" s="672" t="s">
        <v>8576</v>
      </c>
      <c r="H867" s="672">
        <v>0</v>
      </c>
      <c r="I867" s="672" t="s">
        <v>7192</v>
      </c>
      <c r="J867" s="672"/>
      <c r="K867" s="670">
        <v>12</v>
      </c>
      <c r="L867" s="666"/>
      <c r="M867" s="753" t="s">
        <v>8226</v>
      </c>
      <c r="N867" s="666"/>
      <c r="O867" s="666">
        <v>6</v>
      </c>
      <c r="P867" s="775" t="s">
        <v>554</v>
      </c>
      <c r="Q867" s="670">
        <v>12</v>
      </c>
      <c r="R867" s="670">
        <v>12</v>
      </c>
    </row>
    <row r="868" spans="1:18" ht="13.5" customHeight="1" x14ac:dyDescent="0.2">
      <c r="A868" s="667" t="s">
        <v>7629</v>
      </c>
      <c r="B868" s="670" t="s">
        <v>6922</v>
      </c>
      <c r="C868" s="671" t="s">
        <v>8183</v>
      </c>
      <c r="D868" s="672" t="s">
        <v>8563</v>
      </c>
      <c r="E868" s="738" t="s">
        <v>8205</v>
      </c>
      <c r="F868" s="666">
        <v>73886300</v>
      </c>
      <c r="G868" s="672" t="s">
        <v>8577</v>
      </c>
      <c r="H868" s="672">
        <v>0</v>
      </c>
      <c r="I868" s="672" t="s">
        <v>7192</v>
      </c>
      <c r="J868" s="672"/>
      <c r="K868" s="670">
        <v>12</v>
      </c>
      <c r="L868" s="666"/>
      <c r="M868" s="753" t="s">
        <v>8090</v>
      </c>
      <c r="N868" s="666"/>
      <c r="O868" s="666">
        <v>6</v>
      </c>
      <c r="P868" s="775" t="s">
        <v>554</v>
      </c>
      <c r="Q868" s="670">
        <v>12</v>
      </c>
      <c r="R868" s="670">
        <v>12</v>
      </c>
    </row>
    <row r="869" spans="1:18" ht="13.5" customHeight="1" x14ac:dyDescent="0.2">
      <c r="A869" s="667" t="s">
        <v>7629</v>
      </c>
      <c r="B869" s="670" t="s">
        <v>6922</v>
      </c>
      <c r="C869" s="671" t="s">
        <v>8183</v>
      </c>
      <c r="D869" s="672" t="s">
        <v>8200</v>
      </c>
      <c r="E869" s="738" t="s">
        <v>8230</v>
      </c>
      <c r="F869" s="666">
        <v>46703011</v>
      </c>
      <c r="G869" s="672" t="s">
        <v>8578</v>
      </c>
      <c r="H869" s="672">
        <v>0</v>
      </c>
      <c r="I869" s="672" t="s">
        <v>7192</v>
      </c>
      <c r="J869" s="672"/>
      <c r="K869" s="670">
        <v>12</v>
      </c>
      <c r="L869" s="666"/>
      <c r="M869" s="753" t="s">
        <v>1085</v>
      </c>
      <c r="N869" s="666"/>
      <c r="O869" s="666">
        <v>6</v>
      </c>
      <c r="P869" s="775" t="s">
        <v>554</v>
      </c>
      <c r="Q869" s="670">
        <v>12</v>
      </c>
      <c r="R869" s="670">
        <v>12</v>
      </c>
    </row>
    <row r="870" spans="1:18" ht="13.5" customHeight="1" x14ac:dyDescent="0.2">
      <c r="A870" s="667" t="s">
        <v>7629</v>
      </c>
      <c r="B870" s="670" t="s">
        <v>6922</v>
      </c>
      <c r="C870" s="671" t="s">
        <v>8183</v>
      </c>
      <c r="D870" s="672" t="s">
        <v>8579</v>
      </c>
      <c r="E870" s="738" t="s">
        <v>8192</v>
      </c>
      <c r="F870" s="666">
        <v>43623592</v>
      </c>
      <c r="G870" s="672" t="s">
        <v>8580</v>
      </c>
      <c r="H870" s="672">
        <v>0</v>
      </c>
      <c r="I870" s="672" t="s">
        <v>7192</v>
      </c>
      <c r="J870" s="672"/>
      <c r="K870" s="670">
        <v>12</v>
      </c>
      <c r="L870" s="666"/>
      <c r="M870" s="753" t="s">
        <v>8288</v>
      </c>
      <c r="N870" s="666"/>
      <c r="O870" s="666">
        <v>6</v>
      </c>
      <c r="P870" s="775" t="s">
        <v>554</v>
      </c>
      <c r="Q870" s="670">
        <v>12</v>
      </c>
      <c r="R870" s="670">
        <v>12</v>
      </c>
    </row>
    <row r="871" spans="1:18" ht="13.5" customHeight="1" x14ac:dyDescent="0.2">
      <c r="A871" s="667" t="s">
        <v>7629</v>
      </c>
      <c r="B871" s="670" t="s">
        <v>6922</v>
      </c>
      <c r="C871" s="671" t="s">
        <v>8183</v>
      </c>
      <c r="D871" s="672" t="s">
        <v>8210</v>
      </c>
      <c r="E871" s="738" t="s">
        <v>8088</v>
      </c>
      <c r="F871" s="666">
        <v>18208023</v>
      </c>
      <c r="G871" s="672" t="s">
        <v>8581</v>
      </c>
      <c r="H871" s="672">
        <v>0</v>
      </c>
      <c r="I871" s="672" t="s">
        <v>7192</v>
      </c>
      <c r="J871" s="672"/>
      <c r="K871" s="670">
        <v>12</v>
      </c>
      <c r="L871" s="666"/>
      <c r="M871" s="753" t="s">
        <v>8330</v>
      </c>
      <c r="N871" s="666"/>
      <c r="O871" s="666">
        <v>6</v>
      </c>
      <c r="P871" s="775" t="s">
        <v>554</v>
      </c>
      <c r="Q871" s="670">
        <v>12</v>
      </c>
      <c r="R871" s="670">
        <v>12</v>
      </c>
    </row>
    <row r="872" spans="1:18" ht="13.5" customHeight="1" x14ac:dyDescent="0.2">
      <c r="A872" s="667" t="s">
        <v>7629</v>
      </c>
      <c r="B872" s="670" t="s">
        <v>6922</v>
      </c>
      <c r="C872" s="671" t="s">
        <v>8183</v>
      </c>
      <c r="D872" s="672" t="s">
        <v>8187</v>
      </c>
      <c r="E872" s="738" t="s">
        <v>8088</v>
      </c>
      <c r="F872" s="666">
        <v>41460168</v>
      </c>
      <c r="G872" s="672" t="s">
        <v>8582</v>
      </c>
      <c r="H872" s="672">
        <v>0</v>
      </c>
      <c r="I872" s="672" t="s">
        <v>7192</v>
      </c>
      <c r="J872" s="672"/>
      <c r="K872" s="670">
        <v>12</v>
      </c>
      <c r="L872" s="666"/>
      <c r="M872" s="753" t="s">
        <v>8583</v>
      </c>
      <c r="N872" s="666"/>
      <c r="O872" s="666">
        <v>6</v>
      </c>
      <c r="P872" s="775" t="s">
        <v>554</v>
      </c>
      <c r="Q872" s="670">
        <v>12</v>
      </c>
      <c r="R872" s="670">
        <v>12</v>
      </c>
    </row>
    <row r="873" spans="1:18" ht="13.5" customHeight="1" x14ac:dyDescent="0.2">
      <c r="A873" s="667" t="s">
        <v>7629</v>
      </c>
      <c r="B873" s="670" t="s">
        <v>6922</v>
      </c>
      <c r="C873" s="671" t="s">
        <v>8183</v>
      </c>
      <c r="D873" s="672" t="s">
        <v>8200</v>
      </c>
      <c r="E873" s="738" t="s">
        <v>8230</v>
      </c>
      <c r="F873" s="666">
        <v>19097923</v>
      </c>
      <c r="G873" s="672" t="s">
        <v>8584</v>
      </c>
      <c r="H873" s="672">
        <v>0</v>
      </c>
      <c r="I873" s="672" t="s">
        <v>7192</v>
      </c>
      <c r="J873" s="672"/>
      <c r="K873" s="670">
        <v>12</v>
      </c>
      <c r="L873" s="666"/>
      <c r="M873" s="753" t="s">
        <v>8251</v>
      </c>
      <c r="N873" s="666"/>
      <c r="O873" s="666">
        <v>6</v>
      </c>
      <c r="P873" s="775" t="s">
        <v>554</v>
      </c>
      <c r="Q873" s="670">
        <v>12</v>
      </c>
      <c r="R873" s="670">
        <v>12</v>
      </c>
    </row>
    <row r="874" spans="1:18" ht="13.5" customHeight="1" x14ac:dyDescent="0.2">
      <c r="A874" s="667" t="s">
        <v>7629</v>
      </c>
      <c r="B874" s="670" t="s">
        <v>6922</v>
      </c>
      <c r="C874" s="671" t="s">
        <v>8183</v>
      </c>
      <c r="D874" s="672" t="s">
        <v>8200</v>
      </c>
      <c r="E874" s="738" t="s">
        <v>8230</v>
      </c>
      <c r="F874" s="666">
        <v>45527466</v>
      </c>
      <c r="G874" s="672" t="s">
        <v>8585</v>
      </c>
      <c r="H874" s="672">
        <v>0</v>
      </c>
      <c r="I874" s="672" t="s">
        <v>7192</v>
      </c>
      <c r="J874" s="672"/>
      <c r="K874" s="670">
        <v>12</v>
      </c>
      <c r="L874" s="666"/>
      <c r="M874" s="753" t="s">
        <v>8251</v>
      </c>
      <c r="N874" s="666"/>
      <c r="O874" s="666">
        <v>6</v>
      </c>
      <c r="P874" s="775" t="s">
        <v>554</v>
      </c>
      <c r="Q874" s="670">
        <v>12</v>
      </c>
      <c r="R874" s="670">
        <v>12</v>
      </c>
    </row>
    <row r="875" spans="1:18" ht="13.5" customHeight="1" x14ac:dyDescent="0.2">
      <c r="A875" s="667" t="s">
        <v>7629</v>
      </c>
      <c r="B875" s="670" t="s">
        <v>6922</v>
      </c>
      <c r="C875" s="671" t="s">
        <v>8183</v>
      </c>
      <c r="D875" s="672" t="s">
        <v>8210</v>
      </c>
      <c r="E875" s="738" t="s">
        <v>8230</v>
      </c>
      <c r="F875" s="666">
        <v>80637018</v>
      </c>
      <c r="G875" s="672" t="s">
        <v>8586</v>
      </c>
      <c r="H875" s="672">
        <v>0</v>
      </c>
      <c r="I875" s="672" t="s">
        <v>7192</v>
      </c>
      <c r="J875" s="672"/>
      <c r="K875" s="670">
        <v>12</v>
      </c>
      <c r="L875" s="666"/>
      <c r="M875" s="753" t="s">
        <v>8587</v>
      </c>
      <c r="N875" s="666"/>
      <c r="O875" s="666">
        <v>6</v>
      </c>
      <c r="P875" s="775" t="s">
        <v>554</v>
      </c>
      <c r="Q875" s="670">
        <v>12</v>
      </c>
      <c r="R875" s="670">
        <v>12</v>
      </c>
    </row>
    <row r="876" spans="1:18" ht="13.5" customHeight="1" x14ac:dyDescent="0.2">
      <c r="A876" s="667" t="s">
        <v>7629</v>
      </c>
      <c r="B876" s="670" t="s">
        <v>6922</v>
      </c>
      <c r="C876" s="671" t="s">
        <v>8183</v>
      </c>
      <c r="D876" s="672" t="s">
        <v>8196</v>
      </c>
      <c r="E876" s="738" t="s">
        <v>1752</v>
      </c>
      <c r="F876" s="666">
        <v>70323804</v>
      </c>
      <c r="G876" s="672" t="s">
        <v>8588</v>
      </c>
      <c r="H876" s="672">
        <v>0</v>
      </c>
      <c r="I876" s="672" t="s">
        <v>7192</v>
      </c>
      <c r="J876" s="672"/>
      <c r="K876" s="670">
        <v>12</v>
      </c>
      <c r="L876" s="666"/>
      <c r="M876" s="753" t="s">
        <v>7442</v>
      </c>
      <c r="N876" s="666"/>
      <c r="O876" s="666">
        <v>6</v>
      </c>
      <c r="P876" s="775" t="s">
        <v>554</v>
      </c>
      <c r="Q876" s="670">
        <v>12</v>
      </c>
      <c r="R876" s="670">
        <v>12</v>
      </c>
    </row>
    <row r="877" spans="1:18" ht="13.5" customHeight="1" x14ac:dyDescent="0.2">
      <c r="A877" s="667" t="s">
        <v>7629</v>
      </c>
      <c r="B877" s="670" t="s">
        <v>6922</v>
      </c>
      <c r="C877" s="671" t="s">
        <v>8183</v>
      </c>
      <c r="D877" s="672" t="s">
        <v>8286</v>
      </c>
      <c r="E877" s="738" t="s">
        <v>8205</v>
      </c>
      <c r="F877" s="666">
        <v>41720963</v>
      </c>
      <c r="G877" s="672" t="s">
        <v>8589</v>
      </c>
      <c r="H877" s="672">
        <v>0</v>
      </c>
      <c r="I877" s="672" t="s">
        <v>7192</v>
      </c>
      <c r="J877" s="672"/>
      <c r="K877" s="670">
        <v>12</v>
      </c>
      <c r="L877" s="666"/>
      <c r="M877" s="753" t="s">
        <v>8590</v>
      </c>
      <c r="N877" s="666"/>
      <c r="O877" s="666">
        <v>6</v>
      </c>
      <c r="P877" s="775" t="s">
        <v>554</v>
      </c>
      <c r="Q877" s="670">
        <v>12</v>
      </c>
      <c r="R877" s="670">
        <v>12</v>
      </c>
    </row>
    <row r="878" spans="1:18" ht="13.5" customHeight="1" x14ac:dyDescent="0.2">
      <c r="A878" s="667" t="s">
        <v>7629</v>
      </c>
      <c r="B878" s="670" t="s">
        <v>6922</v>
      </c>
      <c r="C878" s="671" t="s">
        <v>8183</v>
      </c>
      <c r="D878" s="672" t="s">
        <v>8563</v>
      </c>
      <c r="E878" s="738" t="s">
        <v>8591</v>
      </c>
      <c r="F878" s="666">
        <v>41575127</v>
      </c>
      <c r="G878" s="672" t="s">
        <v>8592</v>
      </c>
      <c r="H878" s="672">
        <v>0</v>
      </c>
      <c r="I878" s="672" t="s">
        <v>7192</v>
      </c>
      <c r="J878" s="672"/>
      <c r="K878" s="670">
        <v>12</v>
      </c>
      <c r="L878" s="666"/>
      <c r="M878" s="753" t="s">
        <v>8593</v>
      </c>
      <c r="N878" s="666"/>
      <c r="O878" s="666">
        <v>6</v>
      </c>
      <c r="P878" s="775" t="s">
        <v>554</v>
      </c>
      <c r="Q878" s="670">
        <v>12</v>
      </c>
      <c r="R878" s="670">
        <v>12</v>
      </c>
    </row>
    <row r="879" spans="1:18" ht="13.5" customHeight="1" x14ac:dyDescent="0.2">
      <c r="A879" s="667" t="s">
        <v>7629</v>
      </c>
      <c r="B879" s="670" t="s">
        <v>6922</v>
      </c>
      <c r="C879" s="671" t="s">
        <v>8183</v>
      </c>
      <c r="D879" s="672" t="s">
        <v>8594</v>
      </c>
      <c r="E879" s="738" t="s">
        <v>8205</v>
      </c>
      <c r="F879" s="666">
        <v>18154981</v>
      </c>
      <c r="G879" s="672" t="s">
        <v>8595</v>
      </c>
      <c r="H879" s="672">
        <v>0</v>
      </c>
      <c r="I879" s="672" t="s">
        <v>7192</v>
      </c>
      <c r="J879" s="672"/>
      <c r="K879" s="670">
        <v>12</v>
      </c>
      <c r="L879" s="666"/>
      <c r="M879" s="753" t="s">
        <v>8596</v>
      </c>
      <c r="N879" s="666"/>
      <c r="O879" s="666">
        <v>6</v>
      </c>
      <c r="P879" s="775" t="s">
        <v>554</v>
      </c>
      <c r="Q879" s="670">
        <v>12</v>
      </c>
      <c r="R879" s="670">
        <v>12</v>
      </c>
    </row>
    <row r="880" spans="1:18" ht="13.5" customHeight="1" x14ac:dyDescent="0.2">
      <c r="A880" s="667" t="s">
        <v>7629</v>
      </c>
      <c r="B880" s="670" t="s">
        <v>6922</v>
      </c>
      <c r="C880" s="671" t="s">
        <v>8183</v>
      </c>
      <c r="D880" s="672" t="s">
        <v>8180</v>
      </c>
      <c r="E880" s="738" t="s">
        <v>8192</v>
      </c>
      <c r="F880" s="666">
        <v>78372701</v>
      </c>
      <c r="G880" s="672" t="s">
        <v>8597</v>
      </c>
      <c r="H880" s="672">
        <v>0</v>
      </c>
      <c r="I880" s="672" t="s">
        <v>7192</v>
      </c>
      <c r="J880" s="672"/>
      <c r="K880" s="670">
        <v>12</v>
      </c>
      <c r="L880" s="666"/>
      <c r="M880" s="753" t="s">
        <v>8318</v>
      </c>
      <c r="N880" s="666"/>
      <c r="O880" s="666">
        <v>6</v>
      </c>
      <c r="P880" s="775" t="s">
        <v>554</v>
      </c>
      <c r="Q880" s="670">
        <v>12</v>
      </c>
      <c r="R880" s="670">
        <v>12</v>
      </c>
    </row>
    <row r="881" spans="1:19" ht="13.5" customHeight="1" x14ac:dyDescent="0.2">
      <c r="A881" s="667" t="s">
        <v>7629</v>
      </c>
      <c r="B881" s="670" t="s">
        <v>6922</v>
      </c>
      <c r="C881" s="671" t="s">
        <v>8183</v>
      </c>
      <c r="D881" s="672" t="s">
        <v>8200</v>
      </c>
      <c r="E881" s="738" t="s">
        <v>8230</v>
      </c>
      <c r="F881" s="666">
        <v>17842371</v>
      </c>
      <c r="G881" s="672" t="s">
        <v>8598</v>
      </c>
      <c r="H881" s="672">
        <v>0</v>
      </c>
      <c r="I881" s="672" t="s">
        <v>7192</v>
      </c>
      <c r="J881" s="672"/>
      <c r="K881" s="670">
        <v>12</v>
      </c>
      <c r="L881" s="666"/>
      <c r="M881" s="753" t="s">
        <v>1085</v>
      </c>
      <c r="N881" s="666"/>
      <c r="O881" s="666">
        <v>6</v>
      </c>
      <c r="P881" s="775" t="s">
        <v>554</v>
      </c>
      <c r="Q881" s="670">
        <v>12</v>
      </c>
      <c r="R881" s="670">
        <v>12</v>
      </c>
    </row>
    <row r="882" spans="1:19" ht="13.5" customHeight="1" x14ac:dyDescent="0.2">
      <c r="A882" s="667" t="s">
        <v>7629</v>
      </c>
      <c r="B882" s="670" t="s">
        <v>6922</v>
      </c>
      <c r="C882" s="671" t="s">
        <v>8183</v>
      </c>
      <c r="D882" s="672" t="s">
        <v>8221</v>
      </c>
      <c r="E882" s="738" t="s">
        <v>8255</v>
      </c>
      <c r="F882" s="666">
        <v>42649952</v>
      </c>
      <c r="G882" s="672" t="s">
        <v>8599</v>
      </c>
      <c r="H882" s="672">
        <v>0</v>
      </c>
      <c r="I882" s="672" t="s">
        <v>7192</v>
      </c>
      <c r="J882" s="672"/>
      <c r="K882" s="670">
        <v>12</v>
      </c>
      <c r="L882" s="666"/>
      <c r="M882" s="753" t="s">
        <v>8265</v>
      </c>
      <c r="N882" s="666"/>
      <c r="O882" s="666">
        <v>6</v>
      </c>
      <c r="P882" s="775" t="s">
        <v>554</v>
      </c>
      <c r="Q882" s="670">
        <v>12</v>
      </c>
      <c r="R882" s="670">
        <v>12</v>
      </c>
    </row>
    <row r="883" spans="1:19" ht="13.5" customHeight="1" x14ac:dyDescent="0.2">
      <c r="A883" s="667" t="s">
        <v>7629</v>
      </c>
      <c r="B883" s="670" t="s">
        <v>6922</v>
      </c>
      <c r="C883" s="671" t="s">
        <v>8183</v>
      </c>
      <c r="D883" s="672" t="s">
        <v>8187</v>
      </c>
      <c r="E883" s="738" t="s">
        <v>8088</v>
      </c>
      <c r="F883" s="666">
        <v>73756474</v>
      </c>
      <c r="G883" s="672" t="s">
        <v>8600</v>
      </c>
      <c r="H883" s="672">
        <v>0</v>
      </c>
      <c r="I883" s="672" t="s">
        <v>7192</v>
      </c>
      <c r="J883" s="672"/>
      <c r="K883" s="670">
        <v>12</v>
      </c>
      <c r="L883" s="666"/>
      <c r="M883" s="753" t="s">
        <v>8601</v>
      </c>
      <c r="N883" s="666"/>
      <c r="O883" s="666">
        <v>6</v>
      </c>
      <c r="P883" s="775" t="s">
        <v>554</v>
      </c>
      <c r="Q883" s="670">
        <v>12</v>
      </c>
      <c r="R883" s="670">
        <v>12</v>
      </c>
    </row>
    <row r="884" spans="1:19" ht="13.5" customHeight="1" x14ac:dyDescent="0.2">
      <c r="A884" s="667" t="s">
        <v>7629</v>
      </c>
      <c r="B884" s="670" t="s">
        <v>6922</v>
      </c>
      <c r="C884" s="671" t="s">
        <v>8183</v>
      </c>
      <c r="D884" s="672" t="s">
        <v>8602</v>
      </c>
      <c r="E884" s="738" t="s">
        <v>8293</v>
      </c>
      <c r="F884" s="666">
        <v>44856300</v>
      </c>
      <c r="G884" s="672" t="s">
        <v>8603</v>
      </c>
      <c r="H884" s="672">
        <v>0</v>
      </c>
      <c r="I884" s="672" t="s">
        <v>7192</v>
      </c>
      <c r="J884" s="672"/>
      <c r="K884" s="670">
        <v>12</v>
      </c>
      <c r="L884" s="666"/>
      <c r="M884" s="753" t="s">
        <v>8604</v>
      </c>
      <c r="N884" s="666"/>
      <c r="O884" s="666">
        <v>6</v>
      </c>
      <c r="P884" s="775" t="s">
        <v>554</v>
      </c>
      <c r="Q884" s="670">
        <v>12</v>
      </c>
      <c r="R884" s="670">
        <v>12</v>
      </c>
    </row>
    <row r="885" spans="1:19" ht="13.5" customHeight="1" x14ac:dyDescent="0.2">
      <c r="A885" s="667" t="s">
        <v>7629</v>
      </c>
      <c r="B885" s="670" t="s">
        <v>6922</v>
      </c>
      <c r="C885" s="671" t="s">
        <v>8183</v>
      </c>
      <c r="D885" s="672" t="s">
        <v>8204</v>
      </c>
      <c r="E885" s="738" t="s">
        <v>8205</v>
      </c>
      <c r="F885" s="666">
        <v>18093429</v>
      </c>
      <c r="G885" s="672" t="s">
        <v>8605</v>
      </c>
      <c r="H885" s="672">
        <v>0</v>
      </c>
      <c r="I885" s="672" t="s">
        <v>7192</v>
      </c>
      <c r="J885" s="672"/>
      <c r="K885" s="670">
        <v>12</v>
      </c>
      <c r="L885" s="666"/>
      <c r="M885" s="753" t="s">
        <v>8090</v>
      </c>
      <c r="N885" s="666"/>
      <c r="O885" s="666">
        <v>6</v>
      </c>
      <c r="P885" s="775" t="s">
        <v>554</v>
      </c>
      <c r="Q885" s="670">
        <v>12</v>
      </c>
      <c r="R885" s="670">
        <v>12</v>
      </c>
    </row>
    <row r="886" spans="1:19" ht="13.5" customHeight="1" x14ac:dyDescent="0.2">
      <c r="A886" s="667" t="s">
        <v>7629</v>
      </c>
      <c r="B886" s="670" t="s">
        <v>6922</v>
      </c>
      <c r="C886" s="671" t="s">
        <v>8183</v>
      </c>
      <c r="D886" s="672" t="s">
        <v>8210</v>
      </c>
      <c r="E886" s="738" t="s">
        <v>8230</v>
      </c>
      <c r="F886" s="666">
        <v>32947379</v>
      </c>
      <c r="G886" s="672" t="s">
        <v>8606</v>
      </c>
      <c r="H886" s="672">
        <v>0</v>
      </c>
      <c r="I886" s="672" t="s">
        <v>7192</v>
      </c>
      <c r="J886" s="672"/>
      <c r="K886" s="670">
        <v>12</v>
      </c>
      <c r="L886" s="666"/>
      <c r="M886" s="753" t="s">
        <v>1085</v>
      </c>
      <c r="N886" s="666"/>
      <c r="O886" s="666">
        <v>6</v>
      </c>
      <c r="P886" s="775" t="s">
        <v>554</v>
      </c>
      <c r="Q886" s="670">
        <v>12</v>
      </c>
      <c r="R886" s="670">
        <v>12</v>
      </c>
    </row>
    <row r="887" spans="1:19" ht="13.5" customHeight="1" x14ac:dyDescent="0.2">
      <c r="A887" s="667" t="s">
        <v>7629</v>
      </c>
      <c r="B887" s="670" t="s">
        <v>6922</v>
      </c>
      <c r="C887" s="671" t="s">
        <v>8183</v>
      </c>
      <c r="D887" s="672" t="s">
        <v>8196</v>
      </c>
      <c r="E887" s="738" t="s">
        <v>1752</v>
      </c>
      <c r="F887" s="666">
        <v>44671072</v>
      </c>
      <c r="G887" s="672" t="s">
        <v>8607</v>
      </c>
      <c r="H887" s="672">
        <v>0</v>
      </c>
      <c r="I887" s="672" t="s">
        <v>7192</v>
      </c>
      <c r="J887" s="672"/>
      <c r="K887" s="670">
        <v>12</v>
      </c>
      <c r="L887" s="666"/>
      <c r="M887" s="753" t="s">
        <v>7442</v>
      </c>
      <c r="N887" s="666"/>
      <c r="O887" s="666">
        <v>6</v>
      </c>
      <c r="P887" s="775" t="s">
        <v>554</v>
      </c>
      <c r="Q887" s="670">
        <v>12</v>
      </c>
      <c r="R887" s="670">
        <v>12</v>
      </c>
    </row>
    <row r="888" spans="1:19" ht="13.5" customHeight="1" x14ac:dyDescent="0.2">
      <c r="A888" s="667" t="s">
        <v>7629</v>
      </c>
      <c r="B888" s="670" t="s">
        <v>6922</v>
      </c>
      <c r="C888" s="671" t="s">
        <v>8183</v>
      </c>
      <c r="D888" s="672" t="s">
        <v>8200</v>
      </c>
      <c r="E888" s="738" t="s">
        <v>5107</v>
      </c>
      <c r="F888" s="666">
        <v>80147162</v>
      </c>
      <c r="G888" s="672" t="s">
        <v>8608</v>
      </c>
      <c r="H888" s="672">
        <v>0</v>
      </c>
      <c r="I888" s="672" t="s">
        <v>7192</v>
      </c>
      <c r="J888" s="672"/>
      <c r="K888" s="670">
        <v>12</v>
      </c>
      <c r="L888" s="666"/>
      <c r="M888" s="753" t="s">
        <v>1750</v>
      </c>
      <c r="N888" s="666"/>
      <c r="O888" s="666">
        <v>6</v>
      </c>
      <c r="P888" s="775" t="s">
        <v>554</v>
      </c>
      <c r="Q888" s="670">
        <v>12</v>
      </c>
      <c r="R888" s="670">
        <v>12</v>
      </c>
    </row>
    <row r="889" spans="1:19" ht="13.5" customHeight="1" x14ac:dyDescent="0.2">
      <c r="A889" s="667" t="s">
        <v>8609</v>
      </c>
      <c r="B889" s="670" t="s">
        <v>8610</v>
      </c>
      <c r="C889" s="670" t="s">
        <v>150</v>
      </c>
      <c r="D889" s="668" t="s">
        <v>8611</v>
      </c>
      <c r="E889" s="739">
        <v>1200</v>
      </c>
      <c r="F889" s="666">
        <v>18834771</v>
      </c>
      <c r="G889" s="665" t="s">
        <v>8612</v>
      </c>
      <c r="H889" s="668" t="s">
        <v>7186</v>
      </c>
      <c r="I889" s="667" t="s">
        <v>7361</v>
      </c>
      <c r="J889" s="668" t="s">
        <v>7186</v>
      </c>
      <c r="K889" s="670">
        <v>1</v>
      </c>
      <c r="L889" s="670">
        <v>12</v>
      </c>
      <c r="M889" s="754">
        <f t="shared" ref="M889:M934" si="0">E889*L889</f>
        <v>14400</v>
      </c>
      <c r="N889" s="670">
        <v>1</v>
      </c>
      <c r="O889" s="670">
        <v>8</v>
      </c>
      <c r="P889" s="755">
        <f t="shared" ref="P889:P928" si="1">E890*O889</f>
        <v>9600</v>
      </c>
      <c r="Q889" s="670">
        <v>1</v>
      </c>
      <c r="R889" s="670">
        <v>12</v>
      </c>
      <c r="S889" s="499"/>
    </row>
    <row r="890" spans="1:19" ht="13.5" customHeight="1" x14ac:dyDescent="0.2">
      <c r="A890" s="667" t="s">
        <v>8609</v>
      </c>
      <c r="B890" s="670" t="s">
        <v>8610</v>
      </c>
      <c r="C890" s="670" t="s">
        <v>150</v>
      </c>
      <c r="D890" s="668" t="s">
        <v>8613</v>
      </c>
      <c r="E890" s="739">
        <v>1200</v>
      </c>
      <c r="F890" s="666">
        <v>33573576</v>
      </c>
      <c r="G890" s="665" t="s">
        <v>8614</v>
      </c>
      <c r="H890" s="668" t="s">
        <v>7186</v>
      </c>
      <c r="I890" s="667" t="s">
        <v>7361</v>
      </c>
      <c r="J890" s="668" t="s">
        <v>7186</v>
      </c>
      <c r="K890" s="670">
        <v>1</v>
      </c>
      <c r="L890" s="670">
        <v>12</v>
      </c>
      <c r="M890" s="754">
        <f t="shared" si="0"/>
        <v>14400</v>
      </c>
      <c r="N890" s="670">
        <v>1</v>
      </c>
      <c r="O890" s="670">
        <v>8</v>
      </c>
      <c r="P890" s="755">
        <f t="shared" si="1"/>
        <v>20000</v>
      </c>
      <c r="Q890" s="670">
        <v>1</v>
      </c>
      <c r="R890" s="670">
        <v>12</v>
      </c>
      <c r="S890" s="499"/>
    </row>
    <row r="891" spans="1:19" ht="13.5" customHeight="1" x14ac:dyDescent="0.2">
      <c r="A891" s="667" t="s">
        <v>8609</v>
      </c>
      <c r="B891" s="670" t="s">
        <v>8610</v>
      </c>
      <c r="C891" s="670" t="s">
        <v>150</v>
      </c>
      <c r="D891" s="668" t="s">
        <v>8615</v>
      </c>
      <c r="E891" s="739">
        <v>2500</v>
      </c>
      <c r="F891" s="666">
        <v>40386424</v>
      </c>
      <c r="G891" s="665" t="s">
        <v>8616</v>
      </c>
      <c r="H891" s="668" t="s">
        <v>8617</v>
      </c>
      <c r="I891" s="667" t="s">
        <v>6929</v>
      </c>
      <c r="J891" s="668" t="s">
        <v>8617</v>
      </c>
      <c r="K891" s="670">
        <v>1</v>
      </c>
      <c r="L891" s="670">
        <v>12</v>
      </c>
      <c r="M891" s="754">
        <f t="shared" si="0"/>
        <v>30000</v>
      </c>
      <c r="N891" s="670">
        <v>1</v>
      </c>
      <c r="O891" s="670">
        <v>8</v>
      </c>
      <c r="P891" s="755">
        <f t="shared" si="1"/>
        <v>8800</v>
      </c>
      <c r="Q891" s="670">
        <v>1</v>
      </c>
      <c r="R891" s="670">
        <v>12</v>
      </c>
      <c r="S891" s="499"/>
    </row>
    <row r="892" spans="1:19" ht="13.5" customHeight="1" x14ac:dyDescent="0.2">
      <c r="A892" s="667" t="s">
        <v>8609</v>
      </c>
      <c r="B892" s="670" t="s">
        <v>8610</v>
      </c>
      <c r="C892" s="670" t="s">
        <v>150</v>
      </c>
      <c r="D892" s="668" t="s">
        <v>7413</v>
      </c>
      <c r="E892" s="739">
        <v>1100</v>
      </c>
      <c r="F892" s="666">
        <v>17803129</v>
      </c>
      <c r="G892" s="665" t="s">
        <v>8618</v>
      </c>
      <c r="H892" s="668" t="s">
        <v>8619</v>
      </c>
      <c r="I892" s="667" t="s">
        <v>7361</v>
      </c>
      <c r="J892" s="668" t="s">
        <v>8619</v>
      </c>
      <c r="K892" s="670">
        <v>1</v>
      </c>
      <c r="L892" s="670">
        <v>12</v>
      </c>
      <c r="M892" s="754">
        <f t="shared" si="0"/>
        <v>13200</v>
      </c>
      <c r="N892" s="670">
        <v>1</v>
      </c>
      <c r="O892" s="670">
        <v>8</v>
      </c>
      <c r="P892" s="755">
        <f t="shared" si="1"/>
        <v>11200</v>
      </c>
      <c r="Q892" s="670">
        <v>1</v>
      </c>
      <c r="R892" s="670">
        <v>12</v>
      </c>
      <c r="S892" s="499"/>
    </row>
    <row r="893" spans="1:19" ht="15.75" customHeight="1" x14ac:dyDescent="0.2">
      <c r="A893" s="667" t="s">
        <v>8609</v>
      </c>
      <c r="B893" s="670" t="s">
        <v>8610</v>
      </c>
      <c r="C893" s="670" t="s">
        <v>150</v>
      </c>
      <c r="D893" s="668" t="s">
        <v>7413</v>
      </c>
      <c r="E893" s="739">
        <v>1400</v>
      </c>
      <c r="F893" s="666">
        <v>80175592</v>
      </c>
      <c r="G893" s="665" t="s">
        <v>8620</v>
      </c>
      <c r="H893" s="668" t="s">
        <v>8619</v>
      </c>
      <c r="I893" s="667" t="s">
        <v>7361</v>
      </c>
      <c r="J893" s="668" t="s">
        <v>8619</v>
      </c>
      <c r="K893" s="670">
        <v>1</v>
      </c>
      <c r="L893" s="670">
        <v>12</v>
      </c>
      <c r="M893" s="754">
        <f t="shared" si="0"/>
        <v>16800</v>
      </c>
      <c r="N893" s="670">
        <v>1</v>
      </c>
      <c r="O893" s="670">
        <v>8</v>
      </c>
      <c r="P893" s="755">
        <f t="shared" si="1"/>
        <v>14400</v>
      </c>
      <c r="Q893" s="670">
        <v>1</v>
      </c>
      <c r="R893" s="670">
        <v>12</v>
      </c>
      <c r="S893" s="499"/>
    </row>
    <row r="894" spans="1:19" ht="15.75" customHeight="1" x14ac:dyDescent="0.2">
      <c r="A894" s="667" t="s">
        <v>8609</v>
      </c>
      <c r="B894" s="670" t="s">
        <v>8610</v>
      </c>
      <c r="C894" s="670" t="s">
        <v>150</v>
      </c>
      <c r="D894" s="668" t="s">
        <v>8621</v>
      </c>
      <c r="E894" s="739">
        <v>1800</v>
      </c>
      <c r="F894" s="666">
        <v>41552418</v>
      </c>
      <c r="G894" s="665" t="s">
        <v>8622</v>
      </c>
      <c r="H894" s="668" t="s">
        <v>7413</v>
      </c>
      <c r="I894" s="667" t="s">
        <v>7361</v>
      </c>
      <c r="J894" s="668" t="s">
        <v>7413</v>
      </c>
      <c r="K894" s="670">
        <v>1</v>
      </c>
      <c r="L894" s="670">
        <v>12</v>
      </c>
      <c r="M894" s="754">
        <f t="shared" si="0"/>
        <v>21600</v>
      </c>
      <c r="N894" s="670">
        <v>1</v>
      </c>
      <c r="O894" s="670">
        <v>8</v>
      </c>
      <c r="P894" s="755">
        <f t="shared" si="1"/>
        <v>35200</v>
      </c>
      <c r="Q894" s="670">
        <v>1</v>
      </c>
      <c r="R894" s="670">
        <v>12</v>
      </c>
      <c r="S894" s="499"/>
    </row>
    <row r="895" spans="1:19" ht="15.75" customHeight="1" x14ac:dyDescent="0.2">
      <c r="A895" s="667" t="s">
        <v>8609</v>
      </c>
      <c r="B895" s="670" t="s">
        <v>8623</v>
      </c>
      <c r="C895" s="670" t="s">
        <v>150</v>
      </c>
      <c r="D895" s="668" t="s">
        <v>8624</v>
      </c>
      <c r="E895" s="739">
        <v>4400</v>
      </c>
      <c r="F895" s="666">
        <v>43253569</v>
      </c>
      <c r="G895" s="665" t="s">
        <v>8625</v>
      </c>
      <c r="H895" s="668" t="s">
        <v>7108</v>
      </c>
      <c r="I895" s="667" t="s">
        <v>6929</v>
      </c>
      <c r="J895" s="668" t="s">
        <v>8626</v>
      </c>
      <c r="K895" s="670">
        <v>1</v>
      </c>
      <c r="L895" s="670">
        <v>12</v>
      </c>
      <c r="M895" s="754">
        <f t="shared" si="0"/>
        <v>52800</v>
      </c>
      <c r="N895" s="670">
        <v>1</v>
      </c>
      <c r="O895" s="670">
        <v>8</v>
      </c>
      <c r="P895" s="755">
        <f t="shared" si="1"/>
        <v>20000</v>
      </c>
      <c r="Q895" s="670">
        <v>1</v>
      </c>
      <c r="R895" s="670">
        <v>12</v>
      </c>
      <c r="S895" s="499"/>
    </row>
    <row r="896" spans="1:19" ht="15.75" customHeight="1" x14ac:dyDescent="0.2">
      <c r="A896" s="667" t="s">
        <v>8609</v>
      </c>
      <c r="B896" s="670" t="s">
        <v>8610</v>
      </c>
      <c r="C896" s="670" t="s">
        <v>150</v>
      </c>
      <c r="D896" s="668" t="s">
        <v>8627</v>
      </c>
      <c r="E896" s="739">
        <v>2500</v>
      </c>
      <c r="F896" s="666">
        <v>41381440</v>
      </c>
      <c r="G896" s="665" t="s">
        <v>8628</v>
      </c>
      <c r="H896" s="668" t="s">
        <v>7656</v>
      </c>
      <c r="I896" s="667" t="s">
        <v>6929</v>
      </c>
      <c r="J896" s="668" t="s">
        <v>7656</v>
      </c>
      <c r="K896" s="670">
        <v>1</v>
      </c>
      <c r="L896" s="670">
        <v>12</v>
      </c>
      <c r="M896" s="754">
        <f t="shared" si="0"/>
        <v>30000</v>
      </c>
      <c r="N896" s="670">
        <v>1</v>
      </c>
      <c r="O896" s="670">
        <v>8</v>
      </c>
      <c r="P896" s="755">
        <f t="shared" si="1"/>
        <v>11200</v>
      </c>
      <c r="Q896" s="670">
        <v>1</v>
      </c>
      <c r="R896" s="670">
        <v>12</v>
      </c>
      <c r="S896" s="499"/>
    </row>
    <row r="897" spans="1:19" ht="15.75" customHeight="1" x14ac:dyDescent="0.2">
      <c r="A897" s="667" t="s">
        <v>8609</v>
      </c>
      <c r="B897" s="670" t="s">
        <v>8610</v>
      </c>
      <c r="C897" s="670" t="s">
        <v>150</v>
      </c>
      <c r="D897" s="668" t="s">
        <v>8629</v>
      </c>
      <c r="E897" s="739">
        <v>1400</v>
      </c>
      <c r="F897" s="666">
        <v>7950687</v>
      </c>
      <c r="G897" s="665" t="s">
        <v>8630</v>
      </c>
      <c r="H897" s="668"/>
      <c r="I897" s="667" t="s">
        <v>7541</v>
      </c>
      <c r="J897" s="668"/>
      <c r="K897" s="670">
        <v>1</v>
      </c>
      <c r="L897" s="670">
        <v>12</v>
      </c>
      <c r="M897" s="754">
        <f t="shared" si="0"/>
        <v>16800</v>
      </c>
      <c r="N897" s="670">
        <v>1</v>
      </c>
      <c r="O897" s="670">
        <v>8</v>
      </c>
      <c r="P897" s="755">
        <f t="shared" si="1"/>
        <v>14400</v>
      </c>
      <c r="Q897" s="670">
        <v>1</v>
      </c>
      <c r="R897" s="670">
        <v>12</v>
      </c>
      <c r="S897" s="499"/>
    </row>
    <row r="898" spans="1:19" ht="15.75" customHeight="1" x14ac:dyDescent="0.2">
      <c r="A898" s="667" t="s">
        <v>8609</v>
      </c>
      <c r="B898" s="670" t="s">
        <v>8610</v>
      </c>
      <c r="C898" s="670" t="s">
        <v>150</v>
      </c>
      <c r="D898" s="668" t="s">
        <v>8631</v>
      </c>
      <c r="E898" s="739">
        <v>1800</v>
      </c>
      <c r="F898" s="666">
        <v>70559232</v>
      </c>
      <c r="G898" s="665" t="s">
        <v>8632</v>
      </c>
      <c r="H898" s="668" t="s">
        <v>8633</v>
      </c>
      <c r="I898" s="667" t="s">
        <v>6929</v>
      </c>
      <c r="J898" s="668" t="s">
        <v>8633</v>
      </c>
      <c r="K898" s="670">
        <v>1</v>
      </c>
      <c r="L898" s="670">
        <v>12</v>
      </c>
      <c r="M898" s="754">
        <f t="shared" si="0"/>
        <v>21600</v>
      </c>
      <c r="N898" s="670">
        <v>1</v>
      </c>
      <c r="O898" s="670">
        <v>8</v>
      </c>
      <c r="P898" s="755">
        <f t="shared" si="1"/>
        <v>16000</v>
      </c>
      <c r="Q898" s="670">
        <v>1</v>
      </c>
      <c r="R898" s="670">
        <v>12</v>
      </c>
      <c r="S898" s="499"/>
    </row>
    <row r="899" spans="1:19" ht="15.75" customHeight="1" x14ac:dyDescent="0.2">
      <c r="A899" s="667" t="s">
        <v>8609</v>
      </c>
      <c r="B899" s="670" t="s">
        <v>8623</v>
      </c>
      <c r="C899" s="670" t="s">
        <v>150</v>
      </c>
      <c r="D899" s="668" t="s">
        <v>8611</v>
      </c>
      <c r="E899" s="739">
        <v>2000</v>
      </c>
      <c r="F899" s="666">
        <v>18111617</v>
      </c>
      <c r="G899" s="665" t="s">
        <v>8634</v>
      </c>
      <c r="H899" s="668"/>
      <c r="I899" s="667" t="s">
        <v>7361</v>
      </c>
      <c r="J899" s="668"/>
      <c r="K899" s="670">
        <v>1</v>
      </c>
      <c r="L899" s="670">
        <v>12</v>
      </c>
      <c r="M899" s="754">
        <f t="shared" si="0"/>
        <v>24000</v>
      </c>
      <c r="N899" s="670">
        <v>1</v>
      </c>
      <c r="O899" s="670">
        <v>8</v>
      </c>
      <c r="P899" s="755">
        <f t="shared" si="1"/>
        <v>13600</v>
      </c>
      <c r="Q899" s="670">
        <v>1</v>
      </c>
      <c r="R899" s="670">
        <v>12</v>
      </c>
      <c r="S899" s="499"/>
    </row>
    <row r="900" spans="1:19" ht="15.75" customHeight="1" x14ac:dyDescent="0.2">
      <c r="A900" s="667" t="s">
        <v>8609</v>
      </c>
      <c r="B900" s="670" t="s">
        <v>8610</v>
      </c>
      <c r="C900" s="670" t="s">
        <v>150</v>
      </c>
      <c r="D900" s="668" t="s">
        <v>8631</v>
      </c>
      <c r="E900" s="739">
        <v>1700</v>
      </c>
      <c r="F900" s="666">
        <v>41959406</v>
      </c>
      <c r="G900" s="665" t="s">
        <v>8635</v>
      </c>
      <c r="H900" s="668" t="s">
        <v>8633</v>
      </c>
      <c r="I900" s="667" t="s">
        <v>6929</v>
      </c>
      <c r="J900" s="668" t="s">
        <v>8633</v>
      </c>
      <c r="K900" s="670">
        <v>1</v>
      </c>
      <c r="L900" s="670">
        <v>12</v>
      </c>
      <c r="M900" s="754">
        <f t="shared" si="0"/>
        <v>20400</v>
      </c>
      <c r="N900" s="670">
        <v>1</v>
      </c>
      <c r="O900" s="670">
        <v>8</v>
      </c>
      <c r="P900" s="755">
        <f t="shared" si="1"/>
        <v>14400</v>
      </c>
      <c r="Q900" s="670">
        <v>1</v>
      </c>
      <c r="R900" s="670">
        <v>12</v>
      </c>
      <c r="S900" s="499"/>
    </row>
    <row r="901" spans="1:19" ht="15.75" customHeight="1" x14ac:dyDescent="0.2">
      <c r="A901" s="667" t="s">
        <v>8609</v>
      </c>
      <c r="B901" s="670" t="s">
        <v>8610</v>
      </c>
      <c r="C901" s="670" t="s">
        <v>150</v>
      </c>
      <c r="D901" s="668" t="s">
        <v>8636</v>
      </c>
      <c r="E901" s="739">
        <v>1800</v>
      </c>
      <c r="F901" s="666">
        <v>47158533</v>
      </c>
      <c r="G901" s="665" t="s">
        <v>8637</v>
      </c>
      <c r="H901" s="668" t="s">
        <v>8638</v>
      </c>
      <c r="I901" s="667" t="s">
        <v>6929</v>
      </c>
      <c r="J901" s="668" t="s">
        <v>8638</v>
      </c>
      <c r="K901" s="670">
        <v>1</v>
      </c>
      <c r="L901" s="670">
        <v>12</v>
      </c>
      <c r="M901" s="754">
        <f t="shared" si="0"/>
        <v>21600</v>
      </c>
      <c r="N901" s="670">
        <v>1</v>
      </c>
      <c r="O901" s="670">
        <v>8</v>
      </c>
      <c r="P901" s="755">
        <f t="shared" si="1"/>
        <v>8000</v>
      </c>
      <c r="Q901" s="670">
        <v>1</v>
      </c>
      <c r="R901" s="670">
        <v>12</v>
      </c>
      <c r="S901" s="499"/>
    </row>
    <row r="902" spans="1:19" ht="15.75" customHeight="1" x14ac:dyDescent="0.2">
      <c r="A902" s="667" t="s">
        <v>8609</v>
      </c>
      <c r="B902" s="670" t="s">
        <v>8610</v>
      </c>
      <c r="C902" s="670" t="s">
        <v>150</v>
      </c>
      <c r="D902" s="668" t="s">
        <v>8639</v>
      </c>
      <c r="E902" s="739">
        <v>1000</v>
      </c>
      <c r="F902" s="666">
        <v>1108933</v>
      </c>
      <c r="G902" s="665" t="s">
        <v>8640</v>
      </c>
      <c r="H902" s="668"/>
      <c r="I902" s="667" t="s">
        <v>7541</v>
      </c>
      <c r="J902" s="668"/>
      <c r="K902" s="670">
        <v>1</v>
      </c>
      <c r="L902" s="670">
        <v>12</v>
      </c>
      <c r="M902" s="754">
        <f t="shared" si="0"/>
        <v>12000</v>
      </c>
      <c r="N902" s="670">
        <v>1</v>
      </c>
      <c r="O902" s="670">
        <v>8</v>
      </c>
      <c r="P902" s="755">
        <f t="shared" si="1"/>
        <v>14400</v>
      </c>
      <c r="Q902" s="670">
        <v>1</v>
      </c>
      <c r="R902" s="670">
        <v>12</v>
      </c>
      <c r="S902" s="499"/>
    </row>
    <row r="903" spans="1:19" ht="15.75" customHeight="1" x14ac:dyDescent="0.2">
      <c r="A903" s="667" t="s">
        <v>8609</v>
      </c>
      <c r="B903" s="670" t="s">
        <v>8610</v>
      </c>
      <c r="C903" s="670" t="s">
        <v>150</v>
      </c>
      <c r="D903" s="668" t="s">
        <v>8636</v>
      </c>
      <c r="E903" s="739">
        <v>1800</v>
      </c>
      <c r="F903" s="666">
        <v>18001880</v>
      </c>
      <c r="G903" s="665" t="s">
        <v>8641</v>
      </c>
      <c r="H903" s="668" t="s">
        <v>8158</v>
      </c>
      <c r="I903" s="667" t="s">
        <v>6929</v>
      </c>
      <c r="J903" s="668" t="s">
        <v>8158</v>
      </c>
      <c r="K903" s="670">
        <v>1</v>
      </c>
      <c r="L903" s="670">
        <v>12</v>
      </c>
      <c r="M903" s="755">
        <f t="shared" si="0"/>
        <v>21600</v>
      </c>
      <c r="N903" s="670">
        <v>1</v>
      </c>
      <c r="O903" s="670">
        <v>8</v>
      </c>
      <c r="P903" s="755">
        <f t="shared" si="1"/>
        <v>9600</v>
      </c>
      <c r="Q903" s="670">
        <v>1</v>
      </c>
      <c r="R903" s="670">
        <v>12</v>
      </c>
      <c r="S903" s="499"/>
    </row>
    <row r="904" spans="1:19" ht="15.75" customHeight="1" x14ac:dyDescent="0.2">
      <c r="A904" s="667" t="s">
        <v>8609</v>
      </c>
      <c r="B904" s="670" t="s">
        <v>8623</v>
      </c>
      <c r="C904" s="670" t="s">
        <v>150</v>
      </c>
      <c r="D904" s="668" t="s">
        <v>7773</v>
      </c>
      <c r="E904" s="739">
        <v>1200</v>
      </c>
      <c r="F904" s="666">
        <v>33590652</v>
      </c>
      <c r="G904" s="665" t="s">
        <v>8642</v>
      </c>
      <c r="H904" s="668"/>
      <c r="I904" s="667" t="s">
        <v>7361</v>
      </c>
      <c r="J904" s="668"/>
      <c r="K904" s="670">
        <v>1</v>
      </c>
      <c r="L904" s="670">
        <v>12</v>
      </c>
      <c r="M904" s="755">
        <f t="shared" si="0"/>
        <v>14400</v>
      </c>
      <c r="N904" s="670">
        <v>1</v>
      </c>
      <c r="O904" s="670">
        <v>8</v>
      </c>
      <c r="P904" s="755">
        <f t="shared" si="1"/>
        <v>16800</v>
      </c>
      <c r="Q904" s="670">
        <v>1</v>
      </c>
      <c r="R904" s="670">
        <v>12</v>
      </c>
      <c r="S904" s="499"/>
    </row>
    <row r="905" spans="1:19" ht="15.75" customHeight="1" x14ac:dyDescent="0.2">
      <c r="A905" s="667" t="s">
        <v>8609</v>
      </c>
      <c r="B905" s="670" t="s">
        <v>8610</v>
      </c>
      <c r="C905" s="670" t="s">
        <v>150</v>
      </c>
      <c r="D905" s="668" t="s">
        <v>8631</v>
      </c>
      <c r="E905" s="739">
        <v>2100</v>
      </c>
      <c r="F905" s="666">
        <v>18134907</v>
      </c>
      <c r="G905" s="665" t="s">
        <v>8643</v>
      </c>
      <c r="H905" s="668" t="s">
        <v>8158</v>
      </c>
      <c r="I905" s="667" t="s">
        <v>6929</v>
      </c>
      <c r="J905" s="668" t="s">
        <v>8158</v>
      </c>
      <c r="K905" s="670">
        <v>1</v>
      </c>
      <c r="L905" s="670">
        <v>12</v>
      </c>
      <c r="M905" s="755">
        <f t="shared" si="0"/>
        <v>25200</v>
      </c>
      <c r="N905" s="670">
        <v>1</v>
      </c>
      <c r="O905" s="670">
        <v>8</v>
      </c>
      <c r="P905" s="755">
        <f t="shared" si="1"/>
        <v>14400</v>
      </c>
      <c r="Q905" s="670">
        <v>1</v>
      </c>
      <c r="R905" s="670">
        <v>12</v>
      </c>
      <c r="S905" s="499"/>
    </row>
    <row r="906" spans="1:19" ht="15.75" customHeight="1" x14ac:dyDescent="0.2">
      <c r="A906" s="667" t="s">
        <v>8609</v>
      </c>
      <c r="B906" s="670" t="s">
        <v>8610</v>
      </c>
      <c r="C906" s="670" t="s">
        <v>150</v>
      </c>
      <c r="D906" s="668" t="s">
        <v>7413</v>
      </c>
      <c r="E906" s="739">
        <v>1800</v>
      </c>
      <c r="F906" s="666">
        <v>42911496</v>
      </c>
      <c r="G906" s="665" t="s">
        <v>8644</v>
      </c>
      <c r="H906" s="668" t="s">
        <v>8645</v>
      </c>
      <c r="I906" s="667"/>
      <c r="J906" s="668" t="s">
        <v>8645</v>
      </c>
      <c r="K906" s="670">
        <v>1</v>
      </c>
      <c r="L906" s="670">
        <v>12</v>
      </c>
      <c r="M906" s="755">
        <f t="shared" si="0"/>
        <v>21600</v>
      </c>
      <c r="N906" s="670">
        <v>1</v>
      </c>
      <c r="O906" s="670">
        <v>8</v>
      </c>
      <c r="P906" s="755">
        <f t="shared" si="1"/>
        <v>20000</v>
      </c>
      <c r="Q906" s="670">
        <v>1</v>
      </c>
      <c r="R906" s="670">
        <v>12</v>
      </c>
      <c r="S906" s="499"/>
    </row>
    <row r="907" spans="1:19" ht="15.75" customHeight="1" x14ac:dyDescent="0.2">
      <c r="A907" s="667" t="s">
        <v>8609</v>
      </c>
      <c r="B907" s="670" t="s">
        <v>8610</v>
      </c>
      <c r="C907" s="670" t="s">
        <v>150</v>
      </c>
      <c r="D907" s="668" t="s">
        <v>7499</v>
      </c>
      <c r="E907" s="739">
        <v>2500</v>
      </c>
      <c r="F907" s="666">
        <v>40476228</v>
      </c>
      <c r="G907" s="665" t="s">
        <v>8646</v>
      </c>
      <c r="H907" s="668" t="s">
        <v>8647</v>
      </c>
      <c r="I907" s="667" t="s">
        <v>6929</v>
      </c>
      <c r="J907" s="668" t="s">
        <v>8647</v>
      </c>
      <c r="K907" s="670">
        <v>1</v>
      </c>
      <c r="L907" s="670">
        <v>12</v>
      </c>
      <c r="M907" s="755">
        <f t="shared" si="0"/>
        <v>30000</v>
      </c>
      <c r="N907" s="670">
        <v>1</v>
      </c>
      <c r="O907" s="670">
        <v>8</v>
      </c>
      <c r="P907" s="755">
        <f t="shared" si="1"/>
        <v>20000</v>
      </c>
      <c r="Q907" s="670">
        <v>1</v>
      </c>
      <c r="R907" s="670">
        <v>12</v>
      </c>
      <c r="S907" s="499"/>
    </row>
    <row r="908" spans="1:19" ht="15.75" customHeight="1" x14ac:dyDescent="0.2">
      <c r="A908" s="667" t="s">
        <v>8609</v>
      </c>
      <c r="B908" s="670" t="s">
        <v>8610</v>
      </c>
      <c r="C908" s="670" t="s">
        <v>150</v>
      </c>
      <c r="D908" s="668" t="s">
        <v>8648</v>
      </c>
      <c r="E908" s="739">
        <v>2500</v>
      </c>
      <c r="F908" s="666">
        <v>46653137</v>
      </c>
      <c r="G908" s="665" t="s">
        <v>8649</v>
      </c>
      <c r="H908" s="668" t="s">
        <v>8650</v>
      </c>
      <c r="I908" s="667" t="s">
        <v>6929</v>
      </c>
      <c r="J908" s="668" t="s">
        <v>8650</v>
      </c>
      <c r="K908" s="670">
        <v>1</v>
      </c>
      <c r="L908" s="670">
        <v>12</v>
      </c>
      <c r="M908" s="755">
        <f t="shared" si="0"/>
        <v>30000</v>
      </c>
      <c r="N908" s="670">
        <v>1</v>
      </c>
      <c r="O908" s="670">
        <v>8</v>
      </c>
      <c r="P908" s="755">
        <f t="shared" si="1"/>
        <v>14400</v>
      </c>
      <c r="Q908" s="670">
        <v>1</v>
      </c>
      <c r="R908" s="670">
        <v>12</v>
      </c>
      <c r="S908" s="499"/>
    </row>
    <row r="909" spans="1:19" ht="15.75" customHeight="1" x14ac:dyDescent="0.2">
      <c r="A909" s="667" t="s">
        <v>8609</v>
      </c>
      <c r="B909" s="670" t="s">
        <v>8610</v>
      </c>
      <c r="C909" s="670" t="s">
        <v>150</v>
      </c>
      <c r="D909" s="668" t="s">
        <v>8651</v>
      </c>
      <c r="E909" s="739">
        <v>1800</v>
      </c>
      <c r="F909" s="666">
        <v>40388459</v>
      </c>
      <c r="G909" s="665" t="s">
        <v>8652</v>
      </c>
      <c r="H909" s="668"/>
      <c r="I909" s="667" t="s">
        <v>7541</v>
      </c>
      <c r="J909" s="668"/>
      <c r="K909" s="670">
        <v>1</v>
      </c>
      <c r="L909" s="670">
        <v>12</v>
      </c>
      <c r="M909" s="755">
        <f t="shared" si="0"/>
        <v>21600</v>
      </c>
      <c r="N909" s="670">
        <v>1</v>
      </c>
      <c r="O909" s="670">
        <v>8</v>
      </c>
      <c r="P909" s="755">
        <f t="shared" si="1"/>
        <v>14400</v>
      </c>
      <c r="Q909" s="670">
        <v>1</v>
      </c>
      <c r="R909" s="670">
        <v>12</v>
      </c>
      <c r="S909" s="499"/>
    </row>
    <row r="910" spans="1:19" ht="15.75" customHeight="1" x14ac:dyDescent="0.2">
      <c r="A910" s="667" t="s">
        <v>8609</v>
      </c>
      <c r="B910" s="670" t="s">
        <v>8623</v>
      </c>
      <c r="C910" s="670" t="s">
        <v>150</v>
      </c>
      <c r="D910" s="668" t="s">
        <v>8653</v>
      </c>
      <c r="E910" s="740">
        <v>1800</v>
      </c>
      <c r="F910" s="666">
        <v>17898025</v>
      </c>
      <c r="G910" s="665" t="s">
        <v>8654</v>
      </c>
      <c r="H910" s="668" t="s">
        <v>6730</v>
      </c>
      <c r="I910" s="667" t="s">
        <v>6929</v>
      </c>
      <c r="J910" s="668" t="s">
        <v>6730</v>
      </c>
      <c r="K910" s="670">
        <v>1</v>
      </c>
      <c r="L910" s="670">
        <v>12</v>
      </c>
      <c r="M910" s="755">
        <f t="shared" si="0"/>
        <v>21600</v>
      </c>
      <c r="N910" s="670">
        <v>1</v>
      </c>
      <c r="O910" s="670">
        <v>8</v>
      </c>
      <c r="P910" s="755">
        <f t="shared" si="1"/>
        <v>14400</v>
      </c>
      <c r="Q910" s="670">
        <v>1</v>
      </c>
      <c r="R910" s="670">
        <v>12</v>
      </c>
      <c r="S910" s="499"/>
    </row>
    <row r="911" spans="1:19" ht="15.75" customHeight="1" x14ac:dyDescent="0.2">
      <c r="A911" s="667" t="s">
        <v>8609</v>
      </c>
      <c r="B911" s="670" t="s">
        <v>8610</v>
      </c>
      <c r="C911" s="670" t="s">
        <v>150</v>
      </c>
      <c r="D911" s="668" t="s">
        <v>8655</v>
      </c>
      <c r="E911" s="740">
        <v>1800</v>
      </c>
      <c r="F911" s="666">
        <v>18149405</v>
      </c>
      <c r="G911" s="665" t="s">
        <v>8656</v>
      </c>
      <c r="H911" s="668" t="s">
        <v>8657</v>
      </c>
      <c r="I911" s="667" t="s">
        <v>6929</v>
      </c>
      <c r="J911" s="668" t="s">
        <v>8657</v>
      </c>
      <c r="K911" s="670">
        <v>1</v>
      </c>
      <c r="L911" s="670">
        <v>12</v>
      </c>
      <c r="M911" s="755">
        <f t="shared" si="0"/>
        <v>21600</v>
      </c>
      <c r="N911" s="670">
        <v>1</v>
      </c>
      <c r="O911" s="670">
        <v>8</v>
      </c>
      <c r="P911" s="755">
        <f t="shared" si="1"/>
        <v>11200</v>
      </c>
      <c r="Q911" s="670">
        <v>1</v>
      </c>
      <c r="R911" s="670">
        <v>12</v>
      </c>
      <c r="S911" s="499"/>
    </row>
    <row r="912" spans="1:19" ht="15.75" customHeight="1" x14ac:dyDescent="0.2">
      <c r="A912" s="667" t="s">
        <v>8609</v>
      </c>
      <c r="B912" s="670" t="s">
        <v>8610</v>
      </c>
      <c r="C912" s="670" t="s">
        <v>150</v>
      </c>
      <c r="D912" s="668" t="s">
        <v>8611</v>
      </c>
      <c r="E912" s="740">
        <v>1400</v>
      </c>
      <c r="F912" s="666">
        <v>43814453</v>
      </c>
      <c r="G912" s="665" t="s">
        <v>8658</v>
      </c>
      <c r="H912" s="668" t="s">
        <v>6730</v>
      </c>
      <c r="I912" s="667" t="s">
        <v>6929</v>
      </c>
      <c r="J912" s="668" t="s">
        <v>6730</v>
      </c>
      <c r="K912" s="670">
        <v>1</v>
      </c>
      <c r="L912" s="670">
        <v>12</v>
      </c>
      <c r="M912" s="755">
        <f t="shared" si="0"/>
        <v>16800</v>
      </c>
      <c r="N912" s="670">
        <v>1</v>
      </c>
      <c r="O912" s="670">
        <v>8</v>
      </c>
      <c r="P912" s="755">
        <f t="shared" si="1"/>
        <v>14400</v>
      </c>
      <c r="Q912" s="670">
        <v>1</v>
      </c>
      <c r="R912" s="670">
        <v>12</v>
      </c>
      <c r="S912" s="499"/>
    </row>
    <row r="913" spans="1:19" ht="15.75" customHeight="1" x14ac:dyDescent="0.2">
      <c r="A913" s="667" t="s">
        <v>8609</v>
      </c>
      <c r="B913" s="670" t="s">
        <v>8610</v>
      </c>
      <c r="C913" s="670" t="s">
        <v>150</v>
      </c>
      <c r="D913" s="668" t="s">
        <v>8659</v>
      </c>
      <c r="E913" s="740">
        <v>1800</v>
      </c>
      <c r="F913" s="666">
        <v>6169609</v>
      </c>
      <c r="G913" s="665" t="s">
        <v>8660</v>
      </c>
      <c r="H913" s="668" t="s">
        <v>8661</v>
      </c>
      <c r="I913" s="667" t="s">
        <v>6929</v>
      </c>
      <c r="J913" s="668" t="s">
        <v>8661</v>
      </c>
      <c r="K913" s="670">
        <v>1</v>
      </c>
      <c r="L913" s="670">
        <v>12</v>
      </c>
      <c r="M913" s="755">
        <f t="shared" si="0"/>
        <v>21600</v>
      </c>
      <c r="N913" s="670">
        <v>1</v>
      </c>
      <c r="O913" s="670">
        <v>8</v>
      </c>
      <c r="P913" s="755">
        <f t="shared" si="1"/>
        <v>36000</v>
      </c>
      <c r="Q913" s="670">
        <v>1</v>
      </c>
      <c r="R913" s="670">
        <v>12</v>
      </c>
      <c r="S913" s="499"/>
    </row>
    <row r="914" spans="1:19" ht="15.75" customHeight="1" x14ac:dyDescent="0.2">
      <c r="A914" s="667" t="s">
        <v>8609</v>
      </c>
      <c r="B914" s="670" t="s">
        <v>8623</v>
      </c>
      <c r="C914" s="670" t="s">
        <v>150</v>
      </c>
      <c r="D914" s="668" t="s">
        <v>8662</v>
      </c>
      <c r="E914" s="740">
        <v>4500</v>
      </c>
      <c r="F914" s="666">
        <v>19243632</v>
      </c>
      <c r="G914" s="665" t="s">
        <v>8663</v>
      </c>
      <c r="H914" s="668" t="s">
        <v>7376</v>
      </c>
      <c r="I914" s="667" t="s">
        <v>6929</v>
      </c>
      <c r="J914" s="668" t="s">
        <v>7376</v>
      </c>
      <c r="K914" s="670">
        <v>1</v>
      </c>
      <c r="L914" s="670">
        <v>12</v>
      </c>
      <c r="M914" s="755">
        <f t="shared" si="0"/>
        <v>54000</v>
      </c>
      <c r="N914" s="670">
        <v>1</v>
      </c>
      <c r="O914" s="670">
        <v>8</v>
      </c>
      <c r="P914" s="755">
        <f t="shared" si="1"/>
        <v>14400</v>
      </c>
      <c r="Q914" s="670">
        <v>1</v>
      </c>
      <c r="R914" s="670">
        <v>12</v>
      </c>
      <c r="S914" s="499"/>
    </row>
    <row r="915" spans="1:19" ht="15.75" customHeight="1" x14ac:dyDescent="0.2">
      <c r="A915" s="667" t="s">
        <v>8609</v>
      </c>
      <c r="B915" s="670" t="s">
        <v>8610</v>
      </c>
      <c r="C915" s="670" t="s">
        <v>150</v>
      </c>
      <c r="D915" s="668" t="s">
        <v>7413</v>
      </c>
      <c r="E915" s="740">
        <v>1800</v>
      </c>
      <c r="F915" s="666">
        <v>43225839</v>
      </c>
      <c r="G915" s="665" t="s">
        <v>8664</v>
      </c>
      <c r="H915" s="668" t="s">
        <v>8619</v>
      </c>
      <c r="I915" s="667" t="s">
        <v>7361</v>
      </c>
      <c r="J915" s="668" t="s">
        <v>8619</v>
      </c>
      <c r="K915" s="670">
        <v>1</v>
      </c>
      <c r="L915" s="670">
        <v>12</v>
      </c>
      <c r="M915" s="755">
        <f t="shared" si="0"/>
        <v>21600</v>
      </c>
      <c r="N915" s="670">
        <v>1</v>
      </c>
      <c r="O915" s="670">
        <v>8</v>
      </c>
      <c r="P915" s="755">
        <f t="shared" si="1"/>
        <v>14400</v>
      </c>
      <c r="Q915" s="670">
        <v>1</v>
      </c>
      <c r="R915" s="670">
        <v>12</v>
      </c>
      <c r="S915" s="499"/>
    </row>
    <row r="916" spans="1:19" ht="15.75" customHeight="1" x14ac:dyDescent="0.2">
      <c r="A916" s="667" t="s">
        <v>8609</v>
      </c>
      <c r="B916" s="670" t="s">
        <v>8610</v>
      </c>
      <c r="C916" s="670" t="s">
        <v>150</v>
      </c>
      <c r="D916" s="668" t="s">
        <v>8636</v>
      </c>
      <c r="E916" s="740">
        <v>1800</v>
      </c>
      <c r="F916" s="666">
        <v>18900769</v>
      </c>
      <c r="G916" s="665" t="s">
        <v>8665</v>
      </c>
      <c r="H916" s="668" t="s">
        <v>8158</v>
      </c>
      <c r="I916" s="667" t="s">
        <v>6929</v>
      </c>
      <c r="J916" s="668" t="s">
        <v>8158</v>
      </c>
      <c r="K916" s="670">
        <v>1</v>
      </c>
      <c r="L916" s="670">
        <v>12</v>
      </c>
      <c r="M916" s="755">
        <f t="shared" si="0"/>
        <v>21600</v>
      </c>
      <c r="N916" s="670">
        <v>1</v>
      </c>
      <c r="O916" s="670">
        <v>8</v>
      </c>
      <c r="P916" s="755">
        <f t="shared" si="1"/>
        <v>9600</v>
      </c>
      <c r="Q916" s="670">
        <v>1</v>
      </c>
      <c r="R916" s="670">
        <v>12</v>
      </c>
      <c r="S916" s="499"/>
    </row>
    <row r="917" spans="1:19" ht="15.75" customHeight="1" x14ac:dyDescent="0.2">
      <c r="A917" s="667" t="s">
        <v>8609</v>
      </c>
      <c r="B917" s="670" t="s">
        <v>8623</v>
      </c>
      <c r="C917" s="670" t="s">
        <v>150</v>
      </c>
      <c r="D917" s="668" t="s">
        <v>8666</v>
      </c>
      <c r="E917" s="740">
        <v>1200</v>
      </c>
      <c r="F917" s="666">
        <v>18199749</v>
      </c>
      <c r="G917" s="665" t="s">
        <v>8667</v>
      </c>
      <c r="H917" s="668"/>
      <c r="I917" s="667" t="s">
        <v>7541</v>
      </c>
      <c r="J917" s="668"/>
      <c r="K917" s="670">
        <v>1</v>
      </c>
      <c r="L917" s="670">
        <v>12</v>
      </c>
      <c r="M917" s="755">
        <f t="shared" si="0"/>
        <v>14400</v>
      </c>
      <c r="N917" s="670">
        <v>1</v>
      </c>
      <c r="O917" s="670">
        <v>8</v>
      </c>
      <c r="P917" s="755">
        <f t="shared" si="1"/>
        <v>11200</v>
      </c>
      <c r="Q917" s="670">
        <v>1</v>
      </c>
      <c r="R917" s="670">
        <v>12</v>
      </c>
      <c r="S917" s="499"/>
    </row>
    <row r="918" spans="1:19" ht="15.75" customHeight="1" x14ac:dyDescent="0.2">
      <c r="A918" s="667" t="s">
        <v>8609</v>
      </c>
      <c r="B918" s="670" t="s">
        <v>8610</v>
      </c>
      <c r="C918" s="670" t="s">
        <v>150</v>
      </c>
      <c r="D918" s="668" t="s">
        <v>7413</v>
      </c>
      <c r="E918" s="740">
        <v>1400</v>
      </c>
      <c r="F918" s="666">
        <v>40694939</v>
      </c>
      <c r="G918" s="665" t="s">
        <v>8668</v>
      </c>
      <c r="H918" s="668" t="s">
        <v>8669</v>
      </c>
      <c r="I918" s="667" t="s">
        <v>6929</v>
      </c>
      <c r="J918" s="668" t="s">
        <v>8669</v>
      </c>
      <c r="K918" s="670">
        <v>1</v>
      </c>
      <c r="L918" s="670">
        <v>12</v>
      </c>
      <c r="M918" s="755">
        <f t="shared" si="0"/>
        <v>16800</v>
      </c>
      <c r="N918" s="670">
        <v>1</v>
      </c>
      <c r="O918" s="670">
        <v>8</v>
      </c>
      <c r="P918" s="755">
        <f t="shared" si="1"/>
        <v>6400</v>
      </c>
      <c r="Q918" s="670">
        <v>1</v>
      </c>
      <c r="R918" s="670">
        <v>12</v>
      </c>
      <c r="S918" s="499"/>
    </row>
    <row r="919" spans="1:19" ht="15.75" customHeight="1" x14ac:dyDescent="0.2">
      <c r="A919" s="667" t="s">
        <v>8609</v>
      </c>
      <c r="B919" s="670" t="s">
        <v>8610</v>
      </c>
      <c r="C919" s="670" t="s">
        <v>150</v>
      </c>
      <c r="D919" s="668" t="s">
        <v>8670</v>
      </c>
      <c r="E919" s="740">
        <v>800</v>
      </c>
      <c r="F919" s="666">
        <v>18827970</v>
      </c>
      <c r="G919" s="665" t="s">
        <v>8671</v>
      </c>
      <c r="H919" s="668"/>
      <c r="I919" s="667" t="s">
        <v>7541</v>
      </c>
      <c r="J919" s="668"/>
      <c r="K919" s="670">
        <v>1</v>
      </c>
      <c r="L919" s="670">
        <v>12</v>
      </c>
      <c r="M919" s="755">
        <f t="shared" si="0"/>
        <v>9600</v>
      </c>
      <c r="N919" s="670">
        <v>1</v>
      </c>
      <c r="O919" s="670">
        <v>8</v>
      </c>
      <c r="P919" s="755">
        <f t="shared" si="1"/>
        <v>6400</v>
      </c>
      <c r="Q919" s="670">
        <v>1</v>
      </c>
      <c r="R919" s="670">
        <v>12</v>
      </c>
      <c r="S919" s="499"/>
    </row>
    <row r="920" spans="1:19" ht="15.75" customHeight="1" x14ac:dyDescent="0.2">
      <c r="A920" s="667" t="s">
        <v>8609</v>
      </c>
      <c r="B920" s="670" t="s">
        <v>8610</v>
      </c>
      <c r="C920" s="670" t="s">
        <v>150</v>
      </c>
      <c r="D920" s="668" t="s">
        <v>8670</v>
      </c>
      <c r="E920" s="740">
        <v>800</v>
      </c>
      <c r="F920" s="666">
        <v>18032034</v>
      </c>
      <c r="G920" s="665" t="s">
        <v>8672</v>
      </c>
      <c r="H920" s="668"/>
      <c r="I920" s="667" t="s">
        <v>7541</v>
      </c>
      <c r="J920" s="668"/>
      <c r="K920" s="670">
        <v>1</v>
      </c>
      <c r="L920" s="670">
        <v>12</v>
      </c>
      <c r="M920" s="755">
        <f t="shared" si="0"/>
        <v>9600</v>
      </c>
      <c r="N920" s="670">
        <v>1</v>
      </c>
      <c r="O920" s="670">
        <v>8</v>
      </c>
      <c r="P920" s="755">
        <f t="shared" si="1"/>
        <v>11200</v>
      </c>
      <c r="Q920" s="670">
        <v>1</v>
      </c>
      <c r="R920" s="670">
        <v>12</v>
      </c>
      <c r="S920" s="499"/>
    </row>
    <row r="921" spans="1:19" ht="15.75" customHeight="1" x14ac:dyDescent="0.2">
      <c r="A921" s="667" t="s">
        <v>8609</v>
      </c>
      <c r="B921" s="670" t="s">
        <v>8610</v>
      </c>
      <c r="C921" s="670" t="s">
        <v>150</v>
      </c>
      <c r="D921" s="668" t="s">
        <v>8673</v>
      </c>
      <c r="E921" s="740">
        <v>1400</v>
      </c>
      <c r="F921" s="666">
        <v>26675055</v>
      </c>
      <c r="G921" s="665" t="s">
        <v>8674</v>
      </c>
      <c r="H921" s="668" t="s">
        <v>8669</v>
      </c>
      <c r="I921" s="667" t="s">
        <v>6929</v>
      </c>
      <c r="J921" s="668" t="s">
        <v>8669</v>
      </c>
      <c r="K921" s="670">
        <v>1</v>
      </c>
      <c r="L921" s="670">
        <v>12</v>
      </c>
      <c r="M921" s="755">
        <f t="shared" si="0"/>
        <v>16800</v>
      </c>
      <c r="N921" s="670">
        <v>1</v>
      </c>
      <c r="O921" s="670">
        <v>8</v>
      </c>
      <c r="P921" s="755">
        <f t="shared" si="1"/>
        <v>16000</v>
      </c>
      <c r="Q921" s="670">
        <v>1</v>
      </c>
      <c r="R921" s="670">
        <v>12</v>
      </c>
      <c r="S921" s="499"/>
    </row>
    <row r="922" spans="1:19" ht="14.25" customHeight="1" x14ac:dyDescent="0.2">
      <c r="A922" s="667" t="s">
        <v>8609</v>
      </c>
      <c r="B922" s="670" t="s">
        <v>8610</v>
      </c>
      <c r="C922" s="670" t="s">
        <v>150</v>
      </c>
      <c r="D922" s="668" t="s">
        <v>8675</v>
      </c>
      <c r="E922" s="740">
        <v>2000</v>
      </c>
      <c r="F922" s="666">
        <v>41865358</v>
      </c>
      <c r="G922" s="665" t="s">
        <v>8676</v>
      </c>
      <c r="H922" s="668" t="s">
        <v>8677</v>
      </c>
      <c r="I922" s="667" t="s">
        <v>6929</v>
      </c>
      <c r="J922" s="668" t="s">
        <v>8677</v>
      </c>
      <c r="K922" s="670">
        <v>1</v>
      </c>
      <c r="L922" s="670">
        <v>12</v>
      </c>
      <c r="M922" s="755">
        <f t="shared" si="0"/>
        <v>24000</v>
      </c>
      <c r="N922" s="670">
        <v>1</v>
      </c>
      <c r="O922" s="670">
        <v>8</v>
      </c>
      <c r="P922" s="755">
        <f t="shared" si="1"/>
        <v>14400</v>
      </c>
      <c r="Q922" s="670">
        <v>1</v>
      </c>
      <c r="R922" s="670">
        <v>12</v>
      </c>
      <c r="S922" s="499"/>
    </row>
    <row r="923" spans="1:19" ht="15.75" customHeight="1" x14ac:dyDescent="0.2">
      <c r="A923" s="667" t="s">
        <v>8609</v>
      </c>
      <c r="B923" s="670" t="s">
        <v>8610</v>
      </c>
      <c r="C923" s="670" t="s">
        <v>150</v>
      </c>
      <c r="D923" s="668" t="s">
        <v>8611</v>
      </c>
      <c r="E923" s="740">
        <v>1800</v>
      </c>
      <c r="F923" s="666">
        <v>19098521</v>
      </c>
      <c r="G923" s="665" t="s">
        <v>8678</v>
      </c>
      <c r="H923" s="668" t="s">
        <v>7200</v>
      </c>
      <c r="I923" s="667" t="s">
        <v>6929</v>
      </c>
      <c r="J923" s="668" t="s">
        <v>7200</v>
      </c>
      <c r="K923" s="670">
        <v>1</v>
      </c>
      <c r="L923" s="670">
        <v>12</v>
      </c>
      <c r="M923" s="755">
        <f t="shared" si="0"/>
        <v>21600</v>
      </c>
      <c r="N923" s="670">
        <v>1</v>
      </c>
      <c r="O923" s="670">
        <v>8</v>
      </c>
      <c r="P923" s="755">
        <f t="shared" si="1"/>
        <v>14400</v>
      </c>
      <c r="Q923" s="670">
        <v>1</v>
      </c>
      <c r="R923" s="670">
        <v>12</v>
      </c>
      <c r="S923" s="499"/>
    </row>
    <row r="924" spans="1:19" ht="15.75" customHeight="1" x14ac:dyDescent="0.2">
      <c r="A924" s="667" t="s">
        <v>8609</v>
      </c>
      <c r="B924" s="670" t="s">
        <v>8610</v>
      </c>
      <c r="C924" s="670" t="s">
        <v>150</v>
      </c>
      <c r="D924" s="668" t="s">
        <v>7413</v>
      </c>
      <c r="E924" s="740">
        <v>1800</v>
      </c>
      <c r="F924" s="666">
        <v>41902664</v>
      </c>
      <c r="G924" s="665" t="s">
        <v>8679</v>
      </c>
      <c r="H924" s="668" t="s">
        <v>8158</v>
      </c>
      <c r="I924" s="667" t="s">
        <v>6929</v>
      </c>
      <c r="J924" s="668" t="s">
        <v>8158</v>
      </c>
      <c r="K924" s="670">
        <v>1</v>
      </c>
      <c r="L924" s="670">
        <v>12</v>
      </c>
      <c r="M924" s="755">
        <f t="shared" si="0"/>
        <v>21600</v>
      </c>
      <c r="N924" s="670">
        <v>1</v>
      </c>
      <c r="O924" s="670">
        <v>8</v>
      </c>
      <c r="P924" s="755">
        <f t="shared" si="1"/>
        <v>7440</v>
      </c>
      <c r="Q924" s="670">
        <v>1</v>
      </c>
      <c r="R924" s="670">
        <v>12</v>
      </c>
      <c r="S924" s="499"/>
    </row>
    <row r="925" spans="1:19" ht="15.75" customHeight="1" x14ac:dyDescent="0.2">
      <c r="A925" s="667" t="s">
        <v>8609</v>
      </c>
      <c r="B925" s="670" t="s">
        <v>8623</v>
      </c>
      <c r="C925" s="670" t="s">
        <v>150</v>
      </c>
      <c r="D925" s="668" t="s">
        <v>8670</v>
      </c>
      <c r="E925" s="740">
        <v>930</v>
      </c>
      <c r="F925" s="666">
        <v>32867112</v>
      </c>
      <c r="G925" s="665" t="s">
        <v>8680</v>
      </c>
      <c r="H925" s="668"/>
      <c r="I925" s="667" t="s">
        <v>7541</v>
      </c>
      <c r="J925" s="668"/>
      <c r="K925" s="670">
        <v>1</v>
      </c>
      <c r="L925" s="670">
        <v>12</v>
      </c>
      <c r="M925" s="755">
        <f t="shared" si="0"/>
        <v>11160</v>
      </c>
      <c r="N925" s="670">
        <v>1</v>
      </c>
      <c r="O925" s="670">
        <v>8</v>
      </c>
      <c r="P925" s="755">
        <f t="shared" si="1"/>
        <v>8000</v>
      </c>
      <c r="Q925" s="670">
        <v>1</v>
      </c>
      <c r="R925" s="670">
        <v>12</v>
      </c>
      <c r="S925" s="499"/>
    </row>
    <row r="926" spans="1:19" ht="15.75" customHeight="1" x14ac:dyDescent="0.2">
      <c r="A926" s="667" t="s">
        <v>8609</v>
      </c>
      <c r="B926" s="670" t="s">
        <v>8610</v>
      </c>
      <c r="C926" s="670" t="s">
        <v>150</v>
      </c>
      <c r="D926" s="668" t="s">
        <v>8670</v>
      </c>
      <c r="E926" s="740">
        <v>1000</v>
      </c>
      <c r="F926" s="666">
        <v>17872848</v>
      </c>
      <c r="G926" s="665" t="s">
        <v>8681</v>
      </c>
      <c r="H926" s="668"/>
      <c r="I926" s="667" t="s">
        <v>7541</v>
      </c>
      <c r="J926" s="668"/>
      <c r="K926" s="670">
        <v>1</v>
      </c>
      <c r="L926" s="670">
        <v>12</v>
      </c>
      <c r="M926" s="755">
        <f t="shared" si="0"/>
        <v>12000</v>
      </c>
      <c r="N926" s="670">
        <v>1</v>
      </c>
      <c r="O926" s="670">
        <v>8</v>
      </c>
      <c r="P926" s="755">
        <f t="shared" si="1"/>
        <v>16000</v>
      </c>
      <c r="Q926" s="670">
        <v>1</v>
      </c>
      <c r="R926" s="670">
        <v>12</v>
      </c>
      <c r="S926" s="499"/>
    </row>
    <row r="927" spans="1:19" ht="15.75" customHeight="1" x14ac:dyDescent="0.2">
      <c r="A927" s="667" t="s">
        <v>8609</v>
      </c>
      <c r="B927" s="670" t="s">
        <v>8610</v>
      </c>
      <c r="C927" s="670" t="s">
        <v>150</v>
      </c>
      <c r="D927" s="668" t="s">
        <v>8659</v>
      </c>
      <c r="E927" s="740">
        <v>2000</v>
      </c>
      <c r="F927" s="666">
        <v>18981764</v>
      </c>
      <c r="G927" s="665" t="s">
        <v>8682</v>
      </c>
      <c r="H927" s="668" t="s">
        <v>8683</v>
      </c>
      <c r="I927" s="667" t="s">
        <v>6929</v>
      </c>
      <c r="J927" s="668" t="s">
        <v>8683</v>
      </c>
      <c r="K927" s="670">
        <v>1</v>
      </c>
      <c r="L927" s="670">
        <v>12</v>
      </c>
      <c r="M927" s="755">
        <f t="shared" si="0"/>
        <v>24000</v>
      </c>
      <c r="N927" s="670">
        <v>1</v>
      </c>
      <c r="O927" s="670">
        <v>8</v>
      </c>
      <c r="P927" s="755">
        <f t="shared" si="1"/>
        <v>8000</v>
      </c>
      <c r="Q927" s="670">
        <v>1</v>
      </c>
      <c r="R927" s="670">
        <v>12</v>
      </c>
      <c r="S927" s="499"/>
    </row>
    <row r="928" spans="1:19" ht="15.75" customHeight="1" x14ac:dyDescent="0.2">
      <c r="A928" s="667" t="s">
        <v>8609</v>
      </c>
      <c r="B928" s="670" t="s">
        <v>8610</v>
      </c>
      <c r="C928" s="670" t="s">
        <v>150</v>
      </c>
      <c r="D928" s="668" t="s">
        <v>8670</v>
      </c>
      <c r="E928" s="740">
        <v>1000</v>
      </c>
      <c r="F928" s="666">
        <v>41562885</v>
      </c>
      <c r="G928" s="665" t="s">
        <v>8684</v>
      </c>
      <c r="H928" s="668" t="s">
        <v>8685</v>
      </c>
      <c r="I928" s="667" t="s">
        <v>7361</v>
      </c>
      <c r="J928" s="668" t="s">
        <v>8685</v>
      </c>
      <c r="K928" s="670">
        <v>1</v>
      </c>
      <c r="L928" s="670">
        <v>12</v>
      </c>
      <c r="M928" s="755">
        <f t="shared" si="0"/>
        <v>12000</v>
      </c>
      <c r="N928" s="670">
        <v>1</v>
      </c>
      <c r="O928" s="670">
        <v>8</v>
      </c>
      <c r="P928" s="755">
        <f t="shared" si="1"/>
        <v>36000</v>
      </c>
      <c r="Q928" s="670">
        <v>1</v>
      </c>
      <c r="R928" s="670">
        <v>12</v>
      </c>
      <c r="S928" s="499"/>
    </row>
    <row r="929" spans="1:19" ht="15.75" customHeight="1" x14ac:dyDescent="0.2">
      <c r="A929" s="667" t="s">
        <v>8609</v>
      </c>
      <c r="B929" s="670" t="s">
        <v>8623</v>
      </c>
      <c r="C929" s="670" t="s">
        <v>150</v>
      </c>
      <c r="D929" s="668" t="s">
        <v>8686</v>
      </c>
      <c r="E929" s="740">
        <v>4500</v>
      </c>
      <c r="F929" s="666">
        <v>42948459</v>
      </c>
      <c r="G929" s="665" t="s">
        <v>8687</v>
      </c>
      <c r="H929" s="668" t="s">
        <v>7656</v>
      </c>
      <c r="I929" s="667" t="s">
        <v>6929</v>
      </c>
      <c r="J929" s="668" t="s">
        <v>7656</v>
      </c>
      <c r="K929" s="670">
        <v>1</v>
      </c>
      <c r="L929" s="670">
        <v>12</v>
      </c>
      <c r="M929" s="755">
        <f t="shared" si="0"/>
        <v>54000</v>
      </c>
      <c r="N929" s="670">
        <v>1</v>
      </c>
      <c r="O929" s="670">
        <v>8</v>
      </c>
      <c r="P929" s="755">
        <f t="shared" ref="P929:P930" si="2">E931*O929</f>
        <v>11200</v>
      </c>
      <c r="Q929" s="670">
        <v>1</v>
      </c>
      <c r="R929" s="670">
        <v>12</v>
      </c>
      <c r="S929" s="499"/>
    </row>
    <row r="930" spans="1:19" ht="15.75" customHeight="1" x14ac:dyDescent="0.2">
      <c r="A930" s="667" t="s">
        <v>8609</v>
      </c>
      <c r="B930" s="670" t="s">
        <v>8623</v>
      </c>
      <c r="C930" s="670" t="s">
        <v>150</v>
      </c>
      <c r="D930" s="668" t="s">
        <v>8688</v>
      </c>
      <c r="E930" s="740">
        <v>2500</v>
      </c>
      <c r="F930" s="666">
        <v>41556923</v>
      </c>
      <c r="G930" s="665" t="s">
        <v>8689</v>
      </c>
      <c r="H930" s="668" t="s">
        <v>6730</v>
      </c>
      <c r="I930" s="667" t="s">
        <v>6929</v>
      </c>
      <c r="J930" s="668" t="s">
        <v>6730</v>
      </c>
      <c r="K930" s="670">
        <v>1</v>
      </c>
      <c r="L930" s="670">
        <v>12</v>
      </c>
      <c r="M930" s="755">
        <f t="shared" si="0"/>
        <v>30000</v>
      </c>
      <c r="N930" s="670">
        <v>1</v>
      </c>
      <c r="O930" s="670">
        <v>4</v>
      </c>
      <c r="P930" s="755">
        <f t="shared" si="2"/>
        <v>18000</v>
      </c>
      <c r="Q930" s="670">
        <v>0</v>
      </c>
      <c r="R930" s="670">
        <v>0</v>
      </c>
      <c r="S930" s="499"/>
    </row>
    <row r="931" spans="1:19" ht="15.75" customHeight="1" x14ac:dyDescent="0.2">
      <c r="A931" s="667" t="s">
        <v>8609</v>
      </c>
      <c r="B931" s="670" t="s">
        <v>8610</v>
      </c>
      <c r="C931" s="670" t="s">
        <v>150</v>
      </c>
      <c r="D931" s="668" t="s">
        <v>8690</v>
      </c>
      <c r="E931" s="740">
        <v>1400</v>
      </c>
      <c r="F931" s="666">
        <v>19671780</v>
      </c>
      <c r="G931" s="665" t="s">
        <v>8691</v>
      </c>
      <c r="H931" s="668"/>
      <c r="I931" s="667" t="s">
        <v>7361</v>
      </c>
      <c r="J931" s="668"/>
      <c r="K931" s="670">
        <v>1</v>
      </c>
      <c r="L931" s="670">
        <v>12</v>
      </c>
      <c r="M931" s="755">
        <f t="shared" si="0"/>
        <v>16800</v>
      </c>
      <c r="N931" s="670">
        <v>1</v>
      </c>
      <c r="O931" s="670">
        <v>8</v>
      </c>
      <c r="P931" s="755">
        <f t="shared" ref="P931:P933" si="3">E932*O931</f>
        <v>36000</v>
      </c>
      <c r="Q931" s="670">
        <v>1</v>
      </c>
      <c r="R931" s="670">
        <v>12</v>
      </c>
      <c r="S931" s="499"/>
    </row>
    <row r="932" spans="1:19" ht="18" customHeight="1" x14ac:dyDescent="0.2">
      <c r="A932" s="667" t="s">
        <v>8609</v>
      </c>
      <c r="B932" s="670" t="s">
        <v>8623</v>
      </c>
      <c r="C932" s="670" t="s">
        <v>150</v>
      </c>
      <c r="D932" s="668" t="s">
        <v>8692</v>
      </c>
      <c r="E932" s="740">
        <v>4500</v>
      </c>
      <c r="F932" s="666">
        <v>17807188</v>
      </c>
      <c r="G932" s="665" t="s">
        <v>8693</v>
      </c>
      <c r="H932" s="668" t="s">
        <v>8694</v>
      </c>
      <c r="I932" s="667" t="s">
        <v>6929</v>
      </c>
      <c r="J932" s="668" t="s">
        <v>8694</v>
      </c>
      <c r="K932" s="670">
        <v>1</v>
      </c>
      <c r="L932" s="670">
        <v>12</v>
      </c>
      <c r="M932" s="755">
        <f t="shared" si="0"/>
        <v>54000</v>
      </c>
      <c r="N932" s="670">
        <v>1</v>
      </c>
      <c r="O932" s="670">
        <v>8</v>
      </c>
      <c r="P932" s="755">
        <f t="shared" si="3"/>
        <v>36000</v>
      </c>
      <c r="Q932" s="670">
        <v>1</v>
      </c>
      <c r="R932" s="670">
        <v>12</v>
      </c>
      <c r="S932" s="499"/>
    </row>
    <row r="933" spans="1:19" ht="15.75" customHeight="1" x14ac:dyDescent="0.2">
      <c r="A933" s="667" t="s">
        <v>8609</v>
      </c>
      <c r="B933" s="670" t="s">
        <v>8623</v>
      </c>
      <c r="C933" s="670" t="s">
        <v>150</v>
      </c>
      <c r="D933" s="668" t="s">
        <v>8695</v>
      </c>
      <c r="E933" s="740">
        <v>4500</v>
      </c>
      <c r="F933" s="666">
        <v>17816240</v>
      </c>
      <c r="G933" s="665" t="s">
        <v>8696</v>
      </c>
      <c r="H933" s="668" t="s">
        <v>8158</v>
      </c>
      <c r="I933" s="667" t="s">
        <v>6929</v>
      </c>
      <c r="J933" s="668" t="s">
        <v>8158</v>
      </c>
      <c r="K933" s="670">
        <v>1</v>
      </c>
      <c r="L933" s="670">
        <v>12</v>
      </c>
      <c r="M933" s="755">
        <f t="shared" si="0"/>
        <v>54000</v>
      </c>
      <c r="N933" s="670">
        <v>1</v>
      </c>
      <c r="O933" s="670">
        <v>8</v>
      </c>
      <c r="P933" s="755">
        <f t="shared" si="3"/>
        <v>20000</v>
      </c>
      <c r="Q933" s="670">
        <v>1</v>
      </c>
      <c r="R933" s="670">
        <v>12</v>
      </c>
      <c r="S933" s="499"/>
    </row>
    <row r="934" spans="1:19" ht="15.75" customHeight="1" x14ac:dyDescent="0.2">
      <c r="A934" s="667" t="s">
        <v>8609</v>
      </c>
      <c r="B934" s="670" t="s">
        <v>8610</v>
      </c>
      <c r="C934" s="670" t="s">
        <v>150</v>
      </c>
      <c r="D934" s="668" t="s">
        <v>7752</v>
      </c>
      <c r="E934" s="740">
        <v>2500</v>
      </c>
      <c r="F934" s="666">
        <v>18152413</v>
      </c>
      <c r="G934" s="665" t="s">
        <v>8697</v>
      </c>
      <c r="H934" s="668" t="s">
        <v>6938</v>
      </c>
      <c r="I934" s="667" t="s">
        <v>6929</v>
      </c>
      <c r="J934" s="668" t="s">
        <v>6938</v>
      </c>
      <c r="K934" s="670">
        <v>1</v>
      </c>
      <c r="L934" s="670">
        <v>12</v>
      </c>
      <c r="M934" s="755">
        <f t="shared" si="0"/>
        <v>30000</v>
      </c>
      <c r="N934" s="670">
        <v>1</v>
      </c>
      <c r="O934" s="670">
        <v>8</v>
      </c>
      <c r="P934" s="755">
        <f>E934*O934</f>
        <v>20000</v>
      </c>
      <c r="Q934" s="670">
        <v>1</v>
      </c>
      <c r="R934" s="670">
        <v>12</v>
      </c>
      <c r="S934" s="499"/>
    </row>
    <row r="935" spans="1:19" ht="15.75" customHeight="1" x14ac:dyDescent="0.2">
      <c r="A935" s="667" t="s">
        <v>8698</v>
      </c>
      <c r="B935" s="666" t="s">
        <v>8623</v>
      </c>
      <c r="C935" s="666" t="s">
        <v>150</v>
      </c>
      <c r="D935" s="675" t="s">
        <v>6730</v>
      </c>
      <c r="E935" s="737">
        <v>2500</v>
      </c>
      <c r="F935" s="666">
        <v>41259110</v>
      </c>
      <c r="G935" s="665" t="s">
        <v>8699</v>
      </c>
      <c r="H935" s="675" t="s">
        <v>6730</v>
      </c>
      <c r="I935" s="665" t="s">
        <v>6929</v>
      </c>
      <c r="J935" s="675" t="s">
        <v>6730</v>
      </c>
      <c r="K935" s="666">
        <v>2</v>
      </c>
      <c r="L935" s="666">
        <v>12</v>
      </c>
      <c r="M935" s="756">
        <v>30000</v>
      </c>
      <c r="N935" s="666">
        <v>1</v>
      </c>
      <c r="O935" s="666">
        <v>6</v>
      </c>
      <c r="P935" s="756">
        <v>15000</v>
      </c>
      <c r="Q935" s="666">
        <v>1</v>
      </c>
      <c r="R935" s="666">
        <v>12</v>
      </c>
      <c r="S935" s="499"/>
    </row>
    <row r="936" spans="1:19" ht="15.75" customHeight="1" x14ac:dyDescent="0.2">
      <c r="A936" s="667" t="s">
        <v>8698</v>
      </c>
      <c r="B936" s="666" t="s">
        <v>8610</v>
      </c>
      <c r="C936" s="666" t="s">
        <v>150</v>
      </c>
      <c r="D936" s="675" t="s">
        <v>8700</v>
      </c>
      <c r="E936" s="737">
        <v>1500</v>
      </c>
      <c r="F936" s="666">
        <v>70295208</v>
      </c>
      <c r="G936" s="665" t="s">
        <v>8701</v>
      </c>
      <c r="H936" s="675" t="s">
        <v>7361</v>
      </c>
      <c r="I936" s="665" t="s">
        <v>7361</v>
      </c>
      <c r="J936" s="675" t="s">
        <v>8702</v>
      </c>
      <c r="K936" s="666">
        <v>2</v>
      </c>
      <c r="L936" s="666">
        <v>12</v>
      </c>
      <c r="M936" s="756">
        <v>18000</v>
      </c>
      <c r="N936" s="666">
        <v>1</v>
      </c>
      <c r="O936" s="666">
        <v>6</v>
      </c>
      <c r="P936" s="756">
        <v>9000</v>
      </c>
      <c r="Q936" s="666">
        <v>1</v>
      </c>
      <c r="R936" s="666">
        <v>12</v>
      </c>
      <c r="S936" s="499"/>
    </row>
    <row r="937" spans="1:19" ht="15.75" customHeight="1" x14ac:dyDescent="0.2">
      <c r="A937" s="667" t="s">
        <v>8698</v>
      </c>
      <c r="B937" s="666" t="s">
        <v>8623</v>
      </c>
      <c r="C937" s="666" t="s">
        <v>150</v>
      </c>
      <c r="D937" s="675" t="s">
        <v>6965</v>
      </c>
      <c r="E937" s="737">
        <v>2300</v>
      </c>
      <c r="F937" s="666">
        <v>18149545</v>
      </c>
      <c r="G937" s="665" t="s">
        <v>8703</v>
      </c>
      <c r="H937" s="675" t="s">
        <v>6965</v>
      </c>
      <c r="I937" s="665" t="s">
        <v>6929</v>
      </c>
      <c r="J937" s="675" t="s">
        <v>6965</v>
      </c>
      <c r="K937" s="666">
        <v>2</v>
      </c>
      <c r="L937" s="666">
        <v>12</v>
      </c>
      <c r="M937" s="756">
        <v>27600</v>
      </c>
      <c r="N937" s="666">
        <v>1</v>
      </c>
      <c r="O937" s="666">
        <v>6</v>
      </c>
      <c r="P937" s="756">
        <v>13800</v>
      </c>
      <c r="Q937" s="666">
        <v>1</v>
      </c>
      <c r="R937" s="666">
        <v>12</v>
      </c>
      <c r="S937" s="499"/>
    </row>
    <row r="938" spans="1:19" ht="15.75" customHeight="1" x14ac:dyDescent="0.2">
      <c r="A938" s="667" t="s">
        <v>8698</v>
      </c>
      <c r="B938" s="666" t="s">
        <v>8610</v>
      </c>
      <c r="C938" s="666" t="s">
        <v>150</v>
      </c>
      <c r="D938" s="675" t="s">
        <v>6927</v>
      </c>
      <c r="E938" s="737">
        <v>2500</v>
      </c>
      <c r="F938" s="666">
        <v>40995321</v>
      </c>
      <c r="G938" s="665" t="s">
        <v>8704</v>
      </c>
      <c r="H938" s="675" t="s">
        <v>6927</v>
      </c>
      <c r="I938" s="665" t="s">
        <v>6929</v>
      </c>
      <c r="J938" s="675" t="s">
        <v>6927</v>
      </c>
      <c r="K938" s="666">
        <v>2</v>
      </c>
      <c r="L938" s="666">
        <v>12</v>
      </c>
      <c r="M938" s="756">
        <v>30000</v>
      </c>
      <c r="N938" s="666">
        <v>1</v>
      </c>
      <c r="O938" s="666">
        <v>6</v>
      </c>
      <c r="P938" s="756">
        <v>15000</v>
      </c>
      <c r="Q938" s="666">
        <v>1</v>
      </c>
      <c r="R938" s="666">
        <v>12</v>
      </c>
      <c r="S938" s="499"/>
    </row>
    <row r="939" spans="1:19" ht="15.75" customHeight="1" x14ac:dyDescent="0.2">
      <c r="A939" s="667" t="s">
        <v>8698</v>
      </c>
      <c r="B939" s="666" t="s">
        <v>8610</v>
      </c>
      <c r="C939" s="666" t="s">
        <v>150</v>
      </c>
      <c r="D939" s="675" t="s">
        <v>8705</v>
      </c>
      <c r="E939" s="737">
        <v>2000</v>
      </c>
      <c r="F939" s="666">
        <v>43040750</v>
      </c>
      <c r="G939" s="665" t="s">
        <v>8706</v>
      </c>
      <c r="H939" s="675" t="s">
        <v>8707</v>
      </c>
      <c r="I939" s="665" t="s">
        <v>6929</v>
      </c>
      <c r="J939" s="675" t="s">
        <v>8707</v>
      </c>
      <c r="K939" s="666">
        <v>2</v>
      </c>
      <c r="L939" s="666">
        <v>12</v>
      </c>
      <c r="M939" s="756">
        <v>24000</v>
      </c>
      <c r="N939" s="666">
        <v>1</v>
      </c>
      <c r="O939" s="666">
        <v>6</v>
      </c>
      <c r="P939" s="756">
        <v>12000</v>
      </c>
      <c r="Q939" s="666">
        <v>1</v>
      </c>
      <c r="R939" s="666">
        <v>12</v>
      </c>
      <c r="S939" s="499"/>
    </row>
    <row r="940" spans="1:19" ht="15.75" customHeight="1" x14ac:dyDescent="0.2">
      <c r="A940" s="667" t="s">
        <v>8698</v>
      </c>
      <c r="B940" s="666" t="s">
        <v>8623</v>
      </c>
      <c r="C940" s="666" t="s">
        <v>150</v>
      </c>
      <c r="D940" s="675" t="s">
        <v>6965</v>
      </c>
      <c r="E940" s="737">
        <v>2000</v>
      </c>
      <c r="F940" s="666">
        <v>44230998</v>
      </c>
      <c r="G940" s="665" t="s">
        <v>8708</v>
      </c>
      <c r="H940" s="675" t="s">
        <v>6965</v>
      </c>
      <c r="I940" s="665" t="s">
        <v>6929</v>
      </c>
      <c r="J940" s="675" t="s">
        <v>6965</v>
      </c>
      <c r="K940" s="666">
        <v>2</v>
      </c>
      <c r="L940" s="666">
        <v>12</v>
      </c>
      <c r="M940" s="756">
        <v>24000</v>
      </c>
      <c r="N940" s="666">
        <v>1</v>
      </c>
      <c r="O940" s="666">
        <v>6</v>
      </c>
      <c r="P940" s="756">
        <v>12000</v>
      </c>
      <c r="Q940" s="666">
        <v>1</v>
      </c>
      <c r="R940" s="666">
        <v>12</v>
      </c>
      <c r="S940" s="499"/>
    </row>
    <row r="941" spans="1:19" ht="15.75" customHeight="1" x14ac:dyDescent="0.2">
      <c r="A941" s="667" t="s">
        <v>8698</v>
      </c>
      <c r="B941" s="666" t="s">
        <v>8623</v>
      </c>
      <c r="C941" s="666" t="s">
        <v>150</v>
      </c>
      <c r="D941" s="675" t="s">
        <v>6965</v>
      </c>
      <c r="E941" s="737">
        <v>2500</v>
      </c>
      <c r="F941" s="666">
        <v>42356623</v>
      </c>
      <c r="G941" s="665" t="s">
        <v>8709</v>
      </c>
      <c r="H941" s="675" t="s">
        <v>6965</v>
      </c>
      <c r="I941" s="665" t="s">
        <v>6929</v>
      </c>
      <c r="J941" s="675" t="s">
        <v>6965</v>
      </c>
      <c r="K941" s="666">
        <v>2</v>
      </c>
      <c r="L941" s="666">
        <v>12</v>
      </c>
      <c r="M941" s="756">
        <v>30000</v>
      </c>
      <c r="N941" s="666">
        <v>1</v>
      </c>
      <c r="O941" s="666">
        <v>6</v>
      </c>
      <c r="P941" s="756">
        <v>15000</v>
      </c>
      <c r="Q941" s="666">
        <v>1</v>
      </c>
      <c r="R941" s="666">
        <v>12</v>
      </c>
      <c r="S941" s="499"/>
    </row>
    <row r="942" spans="1:19" ht="15.75" customHeight="1" x14ac:dyDescent="0.2">
      <c r="A942" s="667" t="s">
        <v>8698</v>
      </c>
      <c r="B942" s="666" t="s">
        <v>8610</v>
      </c>
      <c r="C942" s="666" t="s">
        <v>150</v>
      </c>
      <c r="D942" s="675" t="s">
        <v>8611</v>
      </c>
      <c r="E942" s="737">
        <v>1800</v>
      </c>
      <c r="F942" s="666">
        <v>41171188</v>
      </c>
      <c r="G942" s="665" t="s">
        <v>8710</v>
      </c>
      <c r="H942" s="675" t="s">
        <v>7361</v>
      </c>
      <c r="I942" s="665" t="s">
        <v>7361</v>
      </c>
      <c r="J942" s="675" t="s">
        <v>8702</v>
      </c>
      <c r="K942" s="666">
        <v>2</v>
      </c>
      <c r="L942" s="666">
        <v>12</v>
      </c>
      <c r="M942" s="756">
        <v>21600</v>
      </c>
      <c r="N942" s="666">
        <v>1</v>
      </c>
      <c r="O942" s="666">
        <v>6</v>
      </c>
      <c r="P942" s="756">
        <v>10800</v>
      </c>
      <c r="Q942" s="666">
        <v>1</v>
      </c>
      <c r="R942" s="666">
        <v>12</v>
      </c>
      <c r="S942" s="499"/>
    </row>
    <row r="943" spans="1:19" ht="15.75" customHeight="1" x14ac:dyDescent="0.2">
      <c r="A943" s="667" t="s">
        <v>8698</v>
      </c>
      <c r="B943" s="666" t="s">
        <v>8610</v>
      </c>
      <c r="C943" s="666" t="s">
        <v>150</v>
      </c>
      <c r="D943" s="675" t="s">
        <v>6965</v>
      </c>
      <c r="E943" s="737">
        <v>3000</v>
      </c>
      <c r="F943" s="666">
        <v>40468300</v>
      </c>
      <c r="G943" s="665" t="s">
        <v>8711</v>
      </c>
      <c r="H943" s="675" t="s">
        <v>6965</v>
      </c>
      <c r="I943" s="665" t="s">
        <v>6929</v>
      </c>
      <c r="J943" s="675" t="s">
        <v>6965</v>
      </c>
      <c r="K943" s="666">
        <v>2</v>
      </c>
      <c r="L943" s="666">
        <v>12</v>
      </c>
      <c r="M943" s="756">
        <v>36000</v>
      </c>
      <c r="N943" s="666">
        <v>1</v>
      </c>
      <c r="O943" s="666">
        <v>6</v>
      </c>
      <c r="P943" s="756">
        <v>18000</v>
      </c>
      <c r="Q943" s="666">
        <v>1</v>
      </c>
      <c r="R943" s="666">
        <v>12</v>
      </c>
      <c r="S943" s="499"/>
    </row>
    <row r="944" spans="1:19" ht="15.75" customHeight="1" x14ac:dyDescent="0.2">
      <c r="A944" s="667" t="s">
        <v>8698</v>
      </c>
      <c r="B944" s="666" t="s">
        <v>8610</v>
      </c>
      <c r="C944" s="666" t="s">
        <v>150</v>
      </c>
      <c r="D944" s="675" t="s">
        <v>6730</v>
      </c>
      <c r="E944" s="737">
        <v>2300</v>
      </c>
      <c r="F944" s="666">
        <v>45067585</v>
      </c>
      <c r="G944" s="665" t="s">
        <v>8712</v>
      </c>
      <c r="H944" s="675" t="s">
        <v>6730</v>
      </c>
      <c r="I944" s="665" t="s">
        <v>6929</v>
      </c>
      <c r="J944" s="675" t="s">
        <v>6730</v>
      </c>
      <c r="K944" s="666">
        <v>1</v>
      </c>
      <c r="L944" s="666">
        <v>2</v>
      </c>
      <c r="M944" s="756">
        <v>4600</v>
      </c>
      <c r="N944" s="666">
        <v>1</v>
      </c>
      <c r="O944" s="666">
        <v>6</v>
      </c>
      <c r="P944" s="756">
        <v>13800</v>
      </c>
      <c r="Q944" s="666">
        <v>1</v>
      </c>
      <c r="R944" s="666">
        <v>12</v>
      </c>
      <c r="S944" s="499"/>
    </row>
    <row r="945" spans="1:19" ht="15.75" customHeight="1" x14ac:dyDescent="0.2">
      <c r="A945" s="667" t="s">
        <v>8698</v>
      </c>
      <c r="B945" s="666" t="s">
        <v>8623</v>
      </c>
      <c r="C945" s="666" t="s">
        <v>150</v>
      </c>
      <c r="D945" s="675" t="s">
        <v>8713</v>
      </c>
      <c r="E945" s="737">
        <v>2300</v>
      </c>
      <c r="F945" s="666">
        <v>18210637</v>
      </c>
      <c r="G945" s="665" t="s">
        <v>8714</v>
      </c>
      <c r="H945" s="675" t="s">
        <v>7768</v>
      </c>
      <c r="I945" s="665" t="s">
        <v>6929</v>
      </c>
      <c r="J945" s="675" t="s">
        <v>7768</v>
      </c>
      <c r="K945" s="666">
        <v>2</v>
      </c>
      <c r="L945" s="666">
        <v>12</v>
      </c>
      <c r="M945" s="756">
        <v>27600</v>
      </c>
      <c r="N945" s="666">
        <v>1</v>
      </c>
      <c r="O945" s="666">
        <v>6</v>
      </c>
      <c r="P945" s="756">
        <v>13800</v>
      </c>
      <c r="Q945" s="666">
        <v>1</v>
      </c>
      <c r="R945" s="666">
        <v>12</v>
      </c>
      <c r="S945" s="499"/>
    </row>
    <row r="946" spans="1:19" ht="15.75" customHeight="1" x14ac:dyDescent="0.2">
      <c r="A946" s="667" t="s">
        <v>8698</v>
      </c>
      <c r="B946" s="666" t="s">
        <v>8623</v>
      </c>
      <c r="C946" s="666" t="s">
        <v>150</v>
      </c>
      <c r="D946" s="675" t="s">
        <v>6730</v>
      </c>
      <c r="E946" s="737">
        <v>3500</v>
      </c>
      <c r="F946" s="666">
        <v>46214550</v>
      </c>
      <c r="G946" s="665" t="s">
        <v>8715</v>
      </c>
      <c r="H946" s="675" t="s">
        <v>6730</v>
      </c>
      <c r="I946" s="665" t="s">
        <v>6929</v>
      </c>
      <c r="J946" s="675" t="s">
        <v>6730</v>
      </c>
      <c r="K946" s="666">
        <v>2</v>
      </c>
      <c r="L946" s="666">
        <v>12</v>
      </c>
      <c r="M946" s="756">
        <v>42000</v>
      </c>
      <c r="N946" s="666">
        <v>1</v>
      </c>
      <c r="O946" s="666">
        <v>6</v>
      </c>
      <c r="P946" s="756">
        <v>21000</v>
      </c>
      <c r="Q946" s="666">
        <v>1</v>
      </c>
      <c r="R946" s="666">
        <v>12</v>
      </c>
      <c r="S946" s="499"/>
    </row>
    <row r="947" spans="1:19" ht="15.75" customHeight="1" x14ac:dyDescent="0.2">
      <c r="A947" s="667" t="s">
        <v>8698</v>
      </c>
      <c r="B947" s="666" t="s">
        <v>8610</v>
      </c>
      <c r="C947" s="666" t="s">
        <v>150</v>
      </c>
      <c r="D947" s="675" t="s">
        <v>8700</v>
      </c>
      <c r="E947" s="737">
        <v>1800</v>
      </c>
      <c r="F947" s="666">
        <v>46178975</v>
      </c>
      <c r="G947" s="665" t="s">
        <v>8716</v>
      </c>
      <c r="H947" s="675" t="s">
        <v>7361</v>
      </c>
      <c r="I947" s="665" t="s">
        <v>7361</v>
      </c>
      <c r="J947" s="675" t="s">
        <v>7186</v>
      </c>
      <c r="K947" s="666">
        <v>2</v>
      </c>
      <c r="L947" s="666">
        <v>12</v>
      </c>
      <c r="M947" s="756">
        <v>21600</v>
      </c>
      <c r="N947" s="666">
        <v>1</v>
      </c>
      <c r="O947" s="666">
        <v>6</v>
      </c>
      <c r="P947" s="756">
        <v>10800</v>
      </c>
      <c r="Q947" s="666">
        <v>1</v>
      </c>
      <c r="R947" s="666">
        <v>12</v>
      </c>
      <c r="S947" s="499"/>
    </row>
    <row r="948" spans="1:19" ht="15.75" customHeight="1" x14ac:dyDescent="0.2">
      <c r="A948" s="667" t="s">
        <v>8698</v>
      </c>
      <c r="B948" s="666" t="s">
        <v>8610</v>
      </c>
      <c r="C948" s="666" t="s">
        <v>150</v>
      </c>
      <c r="D948" s="675" t="s">
        <v>8611</v>
      </c>
      <c r="E948" s="737">
        <v>1500</v>
      </c>
      <c r="F948" s="666">
        <v>19187613</v>
      </c>
      <c r="G948" s="665" t="s">
        <v>8717</v>
      </c>
      <c r="H948" s="675" t="s">
        <v>8718</v>
      </c>
      <c r="I948" s="665" t="s">
        <v>6929</v>
      </c>
      <c r="J948" s="675" t="s">
        <v>8718</v>
      </c>
      <c r="K948" s="666">
        <v>2</v>
      </c>
      <c r="L948" s="666">
        <v>12</v>
      </c>
      <c r="M948" s="756">
        <v>18000</v>
      </c>
      <c r="N948" s="666">
        <v>1</v>
      </c>
      <c r="O948" s="666">
        <v>6</v>
      </c>
      <c r="P948" s="756">
        <v>9000</v>
      </c>
      <c r="Q948" s="666">
        <v>1</v>
      </c>
      <c r="R948" s="666">
        <v>12</v>
      </c>
      <c r="S948" s="499"/>
    </row>
    <row r="949" spans="1:19" ht="15.75" customHeight="1" x14ac:dyDescent="0.2">
      <c r="A949" s="667" t="s">
        <v>8698</v>
      </c>
      <c r="B949" s="666" t="s">
        <v>8610</v>
      </c>
      <c r="C949" s="666" t="s">
        <v>150</v>
      </c>
      <c r="D949" s="675" t="s">
        <v>6730</v>
      </c>
      <c r="E949" s="737">
        <v>2300</v>
      </c>
      <c r="F949" s="666">
        <v>42930433</v>
      </c>
      <c r="G949" s="665" t="s">
        <v>8719</v>
      </c>
      <c r="H949" s="675" t="s">
        <v>6730</v>
      </c>
      <c r="I949" s="665" t="s">
        <v>6929</v>
      </c>
      <c r="J949" s="675" t="s">
        <v>6730</v>
      </c>
      <c r="K949" s="666">
        <v>2</v>
      </c>
      <c r="L949" s="666">
        <v>12</v>
      </c>
      <c r="M949" s="756">
        <v>27600</v>
      </c>
      <c r="N949" s="666">
        <v>1</v>
      </c>
      <c r="O949" s="666">
        <v>6</v>
      </c>
      <c r="P949" s="756">
        <v>13800</v>
      </c>
      <c r="Q949" s="666">
        <v>1</v>
      </c>
      <c r="R949" s="666">
        <v>12</v>
      </c>
      <c r="S949" s="499"/>
    </row>
    <row r="950" spans="1:19" ht="15.75" customHeight="1" x14ac:dyDescent="0.2">
      <c r="A950" s="667" t="s">
        <v>8698</v>
      </c>
      <c r="B950" s="666" t="s">
        <v>8610</v>
      </c>
      <c r="C950" s="666" t="s">
        <v>150</v>
      </c>
      <c r="D950" s="675" t="s">
        <v>8720</v>
      </c>
      <c r="E950" s="737">
        <v>1800</v>
      </c>
      <c r="F950" s="666">
        <v>18133593</v>
      </c>
      <c r="G950" s="665" t="s">
        <v>8721</v>
      </c>
      <c r="H950" s="675" t="s">
        <v>7361</v>
      </c>
      <c r="I950" s="665" t="s">
        <v>7361</v>
      </c>
      <c r="J950" s="675" t="s">
        <v>8722</v>
      </c>
      <c r="K950" s="666">
        <v>2</v>
      </c>
      <c r="L950" s="666">
        <v>12</v>
      </c>
      <c r="M950" s="756">
        <v>21600</v>
      </c>
      <c r="N950" s="666">
        <v>1</v>
      </c>
      <c r="O950" s="666">
        <v>6</v>
      </c>
      <c r="P950" s="756">
        <v>10800</v>
      </c>
      <c r="Q950" s="666">
        <v>1</v>
      </c>
      <c r="R950" s="666">
        <v>12</v>
      </c>
      <c r="S950" s="499"/>
    </row>
    <row r="951" spans="1:19" ht="15.75" customHeight="1" x14ac:dyDescent="0.2">
      <c r="A951" s="667" t="s">
        <v>8698</v>
      </c>
      <c r="B951" s="666" t="s">
        <v>8610</v>
      </c>
      <c r="C951" s="666" t="s">
        <v>150</v>
      </c>
      <c r="D951" s="675" t="s">
        <v>8720</v>
      </c>
      <c r="E951" s="737">
        <v>1600</v>
      </c>
      <c r="F951" s="666">
        <v>18070380</v>
      </c>
      <c r="G951" s="665" t="s">
        <v>8723</v>
      </c>
      <c r="H951" s="675" t="s">
        <v>7361</v>
      </c>
      <c r="I951" s="665" t="s">
        <v>7361</v>
      </c>
      <c r="J951" s="675" t="s">
        <v>8722</v>
      </c>
      <c r="K951" s="666">
        <v>2</v>
      </c>
      <c r="L951" s="666">
        <v>12</v>
      </c>
      <c r="M951" s="756">
        <v>19200</v>
      </c>
      <c r="N951" s="666">
        <v>1</v>
      </c>
      <c r="O951" s="666">
        <v>6</v>
      </c>
      <c r="P951" s="756">
        <v>9600</v>
      </c>
      <c r="Q951" s="666">
        <v>1</v>
      </c>
      <c r="R951" s="666">
        <v>12</v>
      </c>
      <c r="S951" s="499"/>
    </row>
    <row r="952" spans="1:19" ht="15.75" customHeight="1" x14ac:dyDescent="0.2">
      <c r="A952" s="667" t="s">
        <v>8698</v>
      </c>
      <c r="B952" s="666" t="s">
        <v>8610</v>
      </c>
      <c r="C952" s="666" t="s">
        <v>150</v>
      </c>
      <c r="D952" s="675" t="s">
        <v>8720</v>
      </c>
      <c r="E952" s="737">
        <v>1800</v>
      </c>
      <c r="F952" s="666">
        <v>47003782</v>
      </c>
      <c r="G952" s="665" t="s">
        <v>8724</v>
      </c>
      <c r="H952" s="675" t="s">
        <v>7361</v>
      </c>
      <c r="I952" s="665" t="s">
        <v>7361</v>
      </c>
      <c r="J952" s="675" t="s">
        <v>8722</v>
      </c>
      <c r="K952" s="666">
        <v>2</v>
      </c>
      <c r="L952" s="666">
        <v>12</v>
      </c>
      <c r="M952" s="756">
        <v>21600</v>
      </c>
      <c r="N952" s="666">
        <v>1</v>
      </c>
      <c r="O952" s="666">
        <v>6</v>
      </c>
      <c r="P952" s="756">
        <v>10800</v>
      </c>
      <c r="Q952" s="666">
        <v>1</v>
      </c>
      <c r="R952" s="666">
        <v>12</v>
      </c>
      <c r="S952" s="499"/>
    </row>
    <row r="953" spans="1:19" ht="15.75" customHeight="1" x14ac:dyDescent="0.2">
      <c r="A953" s="667" t="s">
        <v>8698</v>
      </c>
      <c r="B953" s="666" t="s">
        <v>8610</v>
      </c>
      <c r="C953" s="666" t="s">
        <v>150</v>
      </c>
      <c r="D953" s="675" t="s">
        <v>8725</v>
      </c>
      <c r="E953" s="737">
        <v>2500</v>
      </c>
      <c r="F953" s="666">
        <v>18143964</v>
      </c>
      <c r="G953" s="665" t="s">
        <v>8726</v>
      </c>
      <c r="H953" s="675" t="s">
        <v>6927</v>
      </c>
      <c r="I953" s="665" t="s">
        <v>6929</v>
      </c>
      <c r="J953" s="675" t="s">
        <v>6927</v>
      </c>
      <c r="K953" s="666">
        <v>2</v>
      </c>
      <c r="L953" s="666">
        <v>12</v>
      </c>
      <c r="M953" s="756">
        <v>30000</v>
      </c>
      <c r="N953" s="666">
        <v>1</v>
      </c>
      <c r="O953" s="666">
        <v>6</v>
      </c>
      <c r="P953" s="756">
        <v>15000</v>
      </c>
      <c r="Q953" s="666">
        <v>1</v>
      </c>
      <c r="R953" s="666">
        <v>12</v>
      </c>
      <c r="S953" s="499"/>
    </row>
    <row r="954" spans="1:19" ht="15.75" customHeight="1" x14ac:dyDescent="0.2">
      <c r="A954" s="667" t="s">
        <v>8698</v>
      </c>
      <c r="B954" s="666" t="s">
        <v>8610</v>
      </c>
      <c r="C954" s="666" t="s">
        <v>150</v>
      </c>
      <c r="D954" s="675" t="s">
        <v>8720</v>
      </c>
      <c r="E954" s="737">
        <v>1800</v>
      </c>
      <c r="F954" s="666">
        <v>41923159</v>
      </c>
      <c r="G954" s="665" t="s">
        <v>8727</v>
      </c>
      <c r="H954" s="675" t="s">
        <v>7361</v>
      </c>
      <c r="I954" s="665" t="s">
        <v>7361</v>
      </c>
      <c r="J954" s="675" t="s">
        <v>8722</v>
      </c>
      <c r="K954" s="666">
        <v>2</v>
      </c>
      <c r="L954" s="666">
        <v>12</v>
      </c>
      <c r="M954" s="756">
        <v>21600</v>
      </c>
      <c r="N954" s="666">
        <v>1</v>
      </c>
      <c r="O954" s="666">
        <v>6</v>
      </c>
      <c r="P954" s="756">
        <v>10800</v>
      </c>
      <c r="Q954" s="666">
        <v>1</v>
      </c>
      <c r="R954" s="666">
        <v>12</v>
      </c>
      <c r="S954" s="499"/>
    </row>
    <row r="955" spans="1:19" ht="15.75" customHeight="1" x14ac:dyDescent="0.2">
      <c r="A955" s="667" t="s">
        <v>8698</v>
      </c>
      <c r="B955" s="666" t="s">
        <v>8623</v>
      </c>
      <c r="C955" s="666" t="s">
        <v>150</v>
      </c>
      <c r="D955" s="675" t="s">
        <v>8651</v>
      </c>
      <c r="E955" s="737">
        <v>1800</v>
      </c>
      <c r="F955" s="666">
        <v>7555259</v>
      </c>
      <c r="G955" s="665" t="s">
        <v>8728</v>
      </c>
      <c r="H955" s="675" t="s">
        <v>8651</v>
      </c>
      <c r="I955" s="665" t="s">
        <v>8651</v>
      </c>
      <c r="J955" s="675"/>
      <c r="K955" s="666">
        <v>2</v>
      </c>
      <c r="L955" s="666">
        <v>12</v>
      </c>
      <c r="M955" s="756">
        <v>21600</v>
      </c>
      <c r="N955" s="666">
        <v>1</v>
      </c>
      <c r="O955" s="666">
        <v>6</v>
      </c>
      <c r="P955" s="756">
        <v>10800</v>
      </c>
      <c r="Q955" s="666">
        <v>1</v>
      </c>
      <c r="R955" s="666">
        <v>12</v>
      </c>
      <c r="S955" s="499"/>
    </row>
    <row r="956" spans="1:19" ht="15.75" customHeight="1" x14ac:dyDescent="0.2">
      <c r="A956" s="667" t="s">
        <v>8698</v>
      </c>
      <c r="B956" s="666" t="s">
        <v>8623</v>
      </c>
      <c r="C956" s="666" t="s">
        <v>150</v>
      </c>
      <c r="D956" s="675" t="s">
        <v>6730</v>
      </c>
      <c r="E956" s="737">
        <v>3500</v>
      </c>
      <c r="F956" s="666">
        <v>17920386</v>
      </c>
      <c r="G956" s="665" t="s">
        <v>8729</v>
      </c>
      <c r="H956" s="675" t="s">
        <v>6730</v>
      </c>
      <c r="I956" s="665" t="s">
        <v>6929</v>
      </c>
      <c r="J956" s="675" t="s">
        <v>6730</v>
      </c>
      <c r="K956" s="666">
        <v>2</v>
      </c>
      <c r="L956" s="666">
        <v>12</v>
      </c>
      <c r="M956" s="756">
        <v>42000</v>
      </c>
      <c r="N956" s="666">
        <v>1</v>
      </c>
      <c r="O956" s="666">
        <v>6</v>
      </c>
      <c r="P956" s="756">
        <v>21000</v>
      </c>
      <c r="Q956" s="666">
        <v>1</v>
      </c>
      <c r="R956" s="666">
        <v>12</v>
      </c>
      <c r="S956" s="499"/>
    </row>
    <row r="957" spans="1:19" ht="15.75" customHeight="1" x14ac:dyDescent="0.2">
      <c r="A957" s="667" t="s">
        <v>8698</v>
      </c>
      <c r="B957" s="666" t="s">
        <v>8610</v>
      </c>
      <c r="C957" s="666" t="s">
        <v>150</v>
      </c>
      <c r="D957" s="675" t="s">
        <v>7773</v>
      </c>
      <c r="E957" s="737">
        <v>1500</v>
      </c>
      <c r="F957" s="666">
        <v>45292942</v>
      </c>
      <c r="G957" s="665" t="s">
        <v>8730</v>
      </c>
      <c r="H957" s="675" t="s">
        <v>7773</v>
      </c>
      <c r="I957" s="665" t="s">
        <v>7361</v>
      </c>
      <c r="J957" s="675" t="s">
        <v>8731</v>
      </c>
      <c r="K957" s="666">
        <v>2</v>
      </c>
      <c r="L957" s="666">
        <v>12</v>
      </c>
      <c r="M957" s="756">
        <v>18000</v>
      </c>
      <c r="N957" s="666">
        <v>1</v>
      </c>
      <c r="O957" s="666">
        <v>6</v>
      </c>
      <c r="P957" s="756">
        <v>9000</v>
      </c>
      <c r="Q957" s="666">
        <v>1</v>
      </c>
      <c r="R957" s="666">
        <v>12</v>
      </c>
      <c r="S957" s="499"/>
    </row>
    <row r="958" spans="1:19" ht="15.75" customHeight="1" x14ac:dyDescent="0.2">
      <c r="A958" s="667" t="s">
        <v>8698</v>
      </c>
      <c r="B958" s="666" t="s">
        <v>8623</v>
      </c>
      <c r="C958" s="666" t="s">
        <v>150</v>
      </c>
      <c r="D958" s="675" t="s">
        <v>8611</v>
      </c>
      <c r="E958" s="737">
        <v>2000</v>
      </c>
      <c r="F958" s="666">
        <v>41563396</v>
      </c>
      <c r="G958" s="665" t="s">
        <v>8732</v>
      </c>
      <c r="H958" s="675" t="s">
        <v>7361</v>
      </c>
      <c r="I958" s="665" t="s">
        <v>7361</v>
      </c>
      <c r="J958" s="675"/>
      <c r="K958" s="666">
        <v>2</v>
      </c>
      <c r="L958" s="666">
        <v>12</v>
      </c>
      <c r="M958" s="756">
        <v>24000</v>
      </c>
      <c r="N958" s="666">
        <v>1</v>
      </c>
      <c r="O958" s="666">
        <v>6</v>
      </c>
      <c r="P958" s="756">
        <v>12000</v>
      </c>
      <c r="Q958" s="666">
        <v>1</v>
      </c>
      <c r="R958" s="666">
        <v>12</v>
      </c>
      <c r="S958" s="499"/>
    </row>
    <row r="959" spans="1:19" ht="15.75" customHeight="1" x14ac:dyDescent="0.2">
      <c r="A959" s="667" t="s">
        <v>8698</v>
      </c>
      <c r="B959" s="666" t="s">
        <v>8623</v>
      </c>
      <c r="C959" s="666" t="s">
        <v>150</v>
      </c>
      <c r="D959" s="675" t="s">
        <v>6730</v>
      </c>
      <c r="E959" s="737">
        <v>2500</v>
      </c>
      <c r="F959" s="666">
        <v>42183630</v>
      </c>
      <c r="G959" s="665" t="s">
        <v>8733</v>
      </c>
      <c r="H959" s="675" t="s">
        <v>6730</v>
      </c>
      <c r="I959" s="665" t="s">
        <v>6929</v>
      </c>
      <c r="J959" s="675" t="s">
        <v>6730</v>
      </c>
      <c r="K959" s="666">
        <v>2</v>
      </c>
      <c r="L959" s="666">
        <v>12</v>
      </c>
      <c r="M959" s="756">
        <v>30000</v>
      </c>
      <c r="N959" s="666">
        <v>1</v>
      </c>
      <c r="O959" s="666">
        <v>6</v>
      </c>
      <c r="P959" s="756">
        <v>15000</v>
      </c>
      <c r="Q959" s="666">
        <v>1</v>
      </c>
      <c r="R959" s="666">
        <v>12</v>
      </c>
      <c r="S959" s="499"/>
    </row>
    <row r="960" spans="1:19" ht="15.75" customHeight="1" x14ac:dyDescent="0.2">
      <c r="A960" s="667" t="s">
        <v>8698</v>
      </c>
      <c r="B960" s="666" t="s">
        <v>8610</v>
      </c>
      <c r="C960" s="666" t="s">
        <v>150</v>
      </c>
      <c r="D960" s="675" t="s">
        <v>8734</v>
      </c>
      <c r="E960" s="737">
        <v>3000</v>
      </c>
      <c r="F960" s="666">
        <v>41400838</v>
      </c>
      <c r="G960" s="665" t="s">
        <v>8735</v>
      </c>
      <c r="H960" s="675" t="s">
        <v>8736</v>
      </c>
      <c r="I960" s="665" t="s">
        <v>6929</v>
      </c>
      <c r="J960" s="675" t="s">
        <v>8736</v>
      </c>
      <c r="K960" s="666">
        <v>2</v>
      </c>
      <c r="L960" s="666">
        <v>12</v>
      </c>
      <c r="M960" s="756">
        <v>36000</v>
      </c>
      <c r="N960" s="666">
        <v>1</v>
      </c>
      <c r="O960" s="666">
        <v>6</v>
      </c>
      <c r="P960" s="756">
        <v>18000</v>
      </c>
      <c r="Q960" s="666">
        <v>1</v>
      </c>
      <c r="R960" s="666">
        <v>12</v>
      </c>
      <c r="S960" s="499"/>
    </row>
    <row r="961" spans="1:19" ht="15.75" customHeight="1" x14ac:dyDescent="0.2">
      <c r="A961" s="667" t="s">
        <v>8698</v>
      </c>
      <c r="B961" s="666" t="s">
        <v>8623</v>
      </c>
      <c r="C961" s="666" t="s">
        <v>150</v>
      </c>
      <c r="D961" s="675" t="s">
        <v>8611</v>
      </c>
      <c r="E961" s="737">
        <v>1500</v>
      </c>
      <c r="F961" s="666">
        <v>43389257</v>
      </c>
      <c r="G961" s="665" t="s">
        <v>8737</v>
      </c>
      <c r="H961" s="675" t="s">
        <v>7361</v>
      </c>
      <c r="I961" s="665" t="s">
        <v>7361</v>
      </c>
      <c r="J961" s="675" t="s">
        <v>7186</v>
      </c>
      <c r="K961" s="666">
        <v>2</v>
      </c>
      <c r="L961" s="666">
        <v>12</v>
      </c>
      <c r="M961" s="756">
        <v>18000</v>
      </c>
      <c r="N961" s="666">
        <v>1</v>
      </c>
      <c r="O961" s="666">
        <v>6</v>
      </c>
      <c r="P961" s="756">
        <v>9000</v>
      </c>
      <c r="Q961" s="666">
        <v>1</v>
      </c>
      <c r="R961" s="666">
        <v>12</v>
      </c>
      <c r="S961" s="499"/>
    </row>
    <row r="962" spans="1:19" ht="15.75" customHeight="1" x14ac:dyDescent="0.2">
      <c r="A962" s="667" t="s">
        <v>8698</v>
      </c>
      <c r="B962" s="666" t="s">
        <v>8610</v>
      </c>
      <c r="C962" s="666" t="s">
        <v>150</v>
      </c>
      <c r="D962" s="675" t="s">
        <v>8713</v>
      </c>
      <c r="E962" s="737">
        <v>2000</v>
      </c>
      <c r="F962" s="666">
        <v>45029277</v>
      </c>
      <c r="G962" s="665" t="s">
        <v>8738</v>
      </c>
      <c r="H962" s="675" t="s">
        <v>6985</v>
      </c>
      <c r="I962" s="665" t="s">
        <v>6929</v>
      </c>
      <c r="J962" s="675" t="s">
        <v>6985</v>
      </c>
      <c r="K962" s="666">
        <v>2</v>
      </c>
      <c r="L962" s="666">
        <v>12</v>
      </c>
      <c r="M962" s="756">
        <v>24000</v>
      </c>
      <c r="N962" s="666">
        <v>1</v>
      </c>
      <c r="O962" s="666">
        <v>6</v>
      </c>
      <c r="P962" s="756">
        <v>12000</v>
      </c>
      <c r="Q962" s="666">
        <v>1</v>
      </c>
      <c r="R962" s="666">
        <v>12</v>
      </c>
      <c r="S962" s="499"/>
    </row>
    <row r="963" spans="1:19" ht="15.75" customHeight="1" x14ac:dyDescent="0.2">
      <c r="A963" s="667" t="s">
        <v>8698</v>
      </c>
      <c r="B963" s="666" t="s">
        <v>8623</v>
      </c>
      <c r="C963" s="666" t="s">
        <v>150</v>
      </c>
      <c r="D963" s="675" t="s">
        <v>6730</v>
      </c>
      <c r="E963" s="737">
        <v>2500</v>
      </c>
      <c r="F963" s="666">
        <v>9787382</v>
      </c>
      <c r="G963" s="665" t="s">
        <v>8739</v>
      </c>
      <c r="H963" s="675" t="s">
        <v>6730</v>
      </c>
      <c r="I963" s="665" t="s">
        <v>6929</v>
      </c>
      <c r="J963" s="675" t="s">
        <v>6730</v>
      </c>
      <c r="K963" s="666">
        <v>2</v>
      </c>
      <c r="L963" s="666">
        <v>12</v>
      </c>
      <c r="M963" s="756">
        <v>30000</v>
      </c>
      <c r="N963" s="666">
        <v>1</v>
      </c>
      <c r="O963" s="666">
        <v>6</v>
      </c>
      <c r="P963" s="756">
        <v>15000</v>
      </c>
      <c r="Q963" s="666">
        <v>1</v>
      </c>
      <c r="R963" s="666">
        <v>12</v>
      </c>
      <c r="S963" s="499"/>
    </row>
    <row r="964" spans="1:19" ht="15.75" customHeight="1" x14ac:dyDescent="0.2">
      <c r="A964" s="667" t="s">
        <v>8698</v>
      </c>
      <c r="B964" s="666" t="s">
        <v>8610</v>
      </c>
      <c r="C964" s="666" t="s">
        <v>150</v>
      </c>
      <c r="D964" s="675" t="s">
        <v>8611</v>
      </c>
      <c r="E964" s="737">
        <v>1800</v>
      </c>
      <c r="F964" s="666">
        <v>41502331</v>
      </c>
      <c r="G964" s="665" t="s">
        <v>8740</v>
      </c>
      <c r="H964" s="675" t="s">
        <v>7361</v>
      </c>
      <c r="I964" s="665" t="s">
        <v>7361</v>
      </c>
      <c r="J964" s="675" t="s">
        <v>8702</v>
      </c>
      <c r="K964" s="666">
        <v>2</v>
      </c>
      <c r="L964" s="666">
        <v>12</v>
      </c>
      <c r="M964" s="756">
        <v>21600</v>
      </c>
      <c r="N964" s="666">
        <v>1</v>
      </c>
      <c r="O964" s="666">
        <v>6</v>
      </c>
      <c r="P964" s="756">
        <v>10800</v>
      </c>
      <c r="Q964" s="666">
        <v>1</v>
      </c>
      <c r="R964" s="666">
        <v>12</v>
      </c>
      <c r="S964" s="499"/>
    </row>
    <row r="965" spans="1:19" ht="15.75" customHeight="1" x14ac:dyDescent="0.2">
      <c r="A965" s="667" t="s">
        <v>8698</v>
      </c>
      <c r="B965" s="666" t="s">
        <v>8610</v>
      </c>
      <c r="C965" s="666" t="s">
        <v>150</v>
      </c>
      <c r="D965" s="675" t="s">
        <v>8720</v>
      </c>
      <c r="E965" s="737">
        <v>1800</v>
      </c>
      <c r="F965" s="666">
        <v>18110457</v>
      </c>
      <c r="G965" s="665" t="s">
        <v>8741</v>
      </c>
      <c r="H965" s="675" t="s">
        <v>7361</v>
      </c>
      <c r="I965" s="665" t="s">
        <v>7361</v>
      </c>
      <c r="J965" s="675" t="s">
        <v>8722</v>
      </c>
      <c r="K965" s="666">
        <v>2</v>
      </c>
      <c r="L965" s="666">
        <v>12</v>
      </c>
      <c r="M965" s="756">
        <v>21600</v>
      </c>
      <c r="N965" s="666">
        <v>1</v>
      </c>
      <c r="O965" s="666">
        <v>6</v>
      </c>
      <c r="P965" s="756">
        <v>10800</v>
      </c>
      <c r="Q965" s="666">
        <v>1</v>
      </c>
      <c r="R965" s="666">
        <v>12</v>
      </c>
      <c r="S965" s="549"/>
    </row>
    <row r="966" spans="1:19" ht="15.75" customHeight="1" x14ac:dyDescent="0.2">
      <c r="A966" s="667" t="s">
        <v>8698</v>
      </c>
      <c r="B966" s="666" t="s">
        <v>8610</v>
      </c>
      <c r="C966" s="666" t="s">
        <v>150</v>
      </c>
      <c r="D966" s="675" t="s">
        <v>6927</v>
      </c>
      <c r="E966" s="737">
        <v>3000</v>
      </c>
      <c r="F966" s="666">
        <v>43630744</v>
      </c>
      <c r="G966" s="665" t="s">
        <v>8742</v>
      </c>
      <c r="H966" s="675" t="s">
        <v>6927</v>
      </c>
      <c r="I966" s="665" t="s">
        <v>6929</v>
      </c>
      <c r="J966" s="675" t="s">
        <v>6927</v>
      </c>
      <c r="K966" s="666">
        <v>2</v>
      </c>
      <c r="L966" s="666">
        <v>12</v>
      </c>
      <c r="M966" s="756">
        <v>36000</v>
      </c>
      <c r="N966" s="666">
        <v>1</v>
      </c>
      <c r="O966" s="666">
        <v>6</v>
      </c>
      <c r="P966" s="756">
        <v>18000</v>
      </c>
      <c r="Q966" s="666">
        <v>1</v>
      </c>
      <c r="R966" s="666">
        <v>12</v>
      </c>
      <c r="S966" s="499"/>
    </row>
    <row r="967" spans="1:19" ht="15.75" customHeight="1" x14ac:dyDescent="0.2">
      <c r="A967" s="667" t="s">
        <v>8698</v>
      </c>
      <c r="B967" s="666" t="s">
        <v>8623</v>
      </c>
      <c r="C967" s="666" t="s">
        <v>150</v>
      </c>
      <c r="D967" s="675" t="s">
        <v>7773</v>
      </c>
      <c r="E967" s="737">
        <v>1800</v>
      </c>
      <c r="F967" s="666">
        <v>41138294</v>
      </c>
      <c r="G967" s="665" t="s">
        <v>8743</v>
      </c>
      <c r="H967" s="675" t="s">
        <v>7773</v>
      </c>
      <c r="I967" s="665" t="s">
        <v>7361</v>
      </c>
      <c r="J967" s="675" t="s">
        <v>8731</v>
      </c>
      <c r="K967" s="666">
        <v>2</v>
      </c>
      <c r="L967" s="666">
        <v>12</v>
      </c>
      <c r="M967" s="756">
        <v>21600</v>
      </c>
      <c r="N967" s="666">
        <v>1</v>
      </c>
      <c r="O967" s="666">
        <v>6</v>
      </c>
      <c r="P967" s="756">
        <v>10800</v>
      </c>
      <c r="Q967" s="666">
        <v>1</v>
      </c>
      <c r="R967" s="666">
        <v>12</v>
      </c>
      <c r="S967" s="499"/>
    </row>
    <row r="968" spans="1:19" ht="15.75" customHeight="1" x14ac:dyDescent="0.2">
      <c r="A968" s="667" t="s">
        <v>8698</v>
      </c>
      <c r="B968" s="666" t="s">
        <v>8610</v>
      </c>
      <c r="C968" s="666" t="s">
        <v>150</v>
      </c>
      <c r="D968" s="675" t="s">
        <v>8720</v>
      </c>
      <c r="E968" s="737">
        <v>1800</v>
      </c>
      <c r="F968" s="666">
        <v>73302548</v>
      </c>
      <c r="G968" s="665" t="s">
        <v>8744</v>
      </c>
      <c r="H968" s="675" t="s">
        <v>7361</v>
      </c>
      <c r="I968" s="665" t="s">
        <v>7361</v>
      </c>
      <c r="J968" s="675" t="s">
        <v>8722</v>
      </c>
      <c r="K968" s="666">
        <v>1</v>
      </c>
      <c r="L968" s="666">
        <v>2</v>
      </c>
      <c r="M968" s="756">
        <v>3600</v>
      </c>
      <c r="N968" s="666">
        <v>1</v>
      </c>
      <c r="O968" s="666">
        <v>6</v>
      </c>
      <c r="P968" s="756">
        <v>10800</v>
      </c>
      <c r="Q968" s="666">
        <v>1</v>
      </c>
      <c r="R968" s="666">
        <v>12</v>
      </c>
      <c r="S968" s="499"/>
    </row>
    <row r="969" spans="1:19" ht="15.75" customHeight="1" x14ac:dyDescent="0.2">
      <c r="A969" s="667" t="s">
        <v>8698</v>
      </c>
      <c r="B969" s="666" t="s">
        <v>8610</v>
      </c>
      <c r="C969" s="666" t="s">
        <v>150</v>
      </c>
      <c r="D969" s="675" t="s">
        <v>8745</v>
      </c>
      <c r="E969" s="737">
        <v>1500</v>
      </c>
      <c r="F969" s="666">
        <v>17847110</v>
      </c>
      <c r="G969" s="665" t="s">
        <v>8746</v>
      </c>
      <c r="H969" s="675" t="s">
        <v>6985</v>
      </c>
      <c r="I969" s="665" t="s">
        <v>6929</v>
      </c>
      <c r="J969" s="675" t="s">
        <v>6985</v>
      </c>
      <c r="K969" s="666">
        <v>2</v>
      </c>
      <c r="L969" s="666">
        <v>12</v>
      </c>
      <c r="M969" s="756">
        <v>18000</v>
      </c>
      <c r="N969" s="666">
        <v>1</v>
      </c>
      <c r="O969" s="666">
        <v>6</v>
      </c>
      <c r="P969" s="756">
        <v>9000</v>
      </c>
      <c r="Q969" s="666">
        <v>1</v>
      </c>
      <c r="R969" s="666">
        <v>12</v>
      </c>
      <c r="S969" s="549"/>
    </row>
    <row r="970" spans="1:19" ht="15.75" customHeight="1" x14ac:dyDescent="0.2">
      <c r="A970" s="667" t="s">
        <v>8698</v>
      </c>
      <c r="B970" s="666" t="s">
        <v>8610</v>
      </c>
      <c r="C970" s="666" t="s">
        <v>150</v>
      </c>
      <c r="D970" s="675" t="s">
        <v>8720</v>
      </c>
      <c r="E970" s="737">
        <v>1800</v>
      </c>
      <c r="F970" s="666">
        <v>40430387</v>
      </c>
      <c r="G970" s="665" t="s">
        <v>8747</v>
      </c>
      <c r="H970" s="675" t="s">
        <v>7361</v>
      </c>
      <c r="I970" s="665" t="s">
        <v>7361</v>
      </c>
      <c r="J970" s="675" t="s">
        <v>8722</v>
      </c>
      <c r="K970" s="666">
        <v>2</v>
      </c>
      <c r="L970" s="666">
        <v>12</v>
      </c>
      <c r="M970" s="756">
        <v>21600</v>
      </c>
      <c r="N970" s="666">
        <v>1</v>
      </c>
      <c r="O970" s="666">
        <v>6</v>
      </c>
      <c r="P970" s="756">
        <v>10800</v>
      </c>
      <c r="Q970" s="666">
        <v>1</v>
      </c>
      <c r="R970" s="666">
        <v>12</v>
      </c>
      <c r="S970" s="499"/>
    </row>
    <row r="971" spans="1:19" ht="15.75" customHeight="1" x14ac:dyDescent="0.2">
      <c r="A971" s="667" t="s">
        <v>8698</v>
      </c>
      <c r="B971" s="666" t="s">
        <v>8623</v>
      </c>
      <c r="C971" s="666" t="s">
        <v>150</v>
      </c>
      <c r="D971" s="675" t="s">
        <v>7697</v>
      </c>
      <c r="E971" s="737">
        <v>2500</v>
      </c>
      <c r="F971" s="666">
        <v>46471139</v>
      </c>
      <c r="G971" s="665" t="s">
        <v>8748</v>
      </c>
      <c r="H971" s="675" t="s">
        <v>6927</v>
      </c>
      <c r="I971" s="665" t="s">
        <v>6929</v>
      </c>
      <c r="J971" s="675" t="s">
        <v>6927</v>
      </c>
      <c r="K971" s="666">
        <v>2</v>
      </c>
      <c r="L971" s="666">
        <v>12</v>
      </c>
      <c r="M971" s="756">
        <v>30000</v>
      </c>
      <c r="N971" s="666">
        <v>1</v>
      </c>
      <c r="O971" s="666">
        <v>6</v>
      </c>
      <c r="P971" s="756">
        <v>15000</v>
      </c>
      <c r="Q971" s="666">
        <v>1</v>
      </c>
      <c r="R971" s="666">
        <v>12</v>
      </c>
      <c r="S971" s="499"/>
    </row>
    <row r="972" spans="1:19" ht="15.75" customHeight="1" x14ac:dyDescent="0.2">
      <c r="A972" s="667" t="s">
        <v>8698</v>
      </c>
      <c r="B972" s="666" t="s">
        <v>8623</v>
      </c>
      <c r="C972" s="666" t="s">
        <v>150</v>
      </c>
      <c r="D972" s="675" t="s">
        <v>8611</v>
      </c>
      <c r="E972" s="737">
        <v>1800</v>
      </c>
      <c r="F972" s="666">
        <v>41829522</v>
      </c>
      <c r="G972" s="665" t="s">
        <v>8749</v>
      </c>
      <c r="H972" s="675" t="s">
        <v>7361</v>
      </c>
      <c r="I972" s="665" t="s">
        <v>7361</v>
      </c>
      <c r="J972" s="675" t="s">
        <v>7186</v>
      </c>
      <c r="K972" s="666">
        <v>2</v>
      </c>
      <c r="L972" s="666">
        <v>12</v>
      </c>
      <c r="M972" s="756">
        <v>21600</v>
      </c>
      <c r="N972" s="666">
        <v>1</v>
      </c>
      <c r="O972" s="666">
        <v>6</v>
      </c>
      <c r="P972" s="756">
        <v>10800</v>
      </c>
      <c r="Q972" s="666">
        <v>1</v>
      </c>
      <c r="R972" s="666">
        <v>12</v>
      </c>
      <c r="S972" s="499"/>
    </row>
    <row r="973" spans="1:19" ht="15.75" customHeight="1" x14ac:dyDescent="0.2">
      <c r="A973" s="667" t="s">
        <v>8698</v>
      </c>
      <c r="B973" s="666" t="s">
        <v>8623</v>
      </c>
      <c r="C973" s="666" t="s">
        <v>150</v>
      </c>
      <c r="D973" s="675" t="s">
        <v>8611</v>
      </c>
      <c r="E973" s="737">
        <v>1500</v>
      </c>
      <c r="F973" s="666">
        <v>41516556</v>
      </c>
      <c r="G973" s="665" t="s">
        <v>8750</v>
      </c>
      <c r="H973" s="675" t="s">
        <v>7361</v>
      </c>
      <c r="I973" s="665" t="s">
        <v>7361</v>
      </c>
      <c r="J973" s="675" t="s">
        <v>7186</v>
      </c>
      <c r="K973" s="666">
        <v>2</v>
      </c>
      <c r="L973" s="666">
        <v>12</v>
      </c>
      <c r="M973" s="756">
        <v>18000</v>
      </c>
      <c r="N973" s="666">
        <v>1</v>
      </c>
      <c r="O973" s="666">
        <v>6</v>
      </c>
      <c r="P973" s="756">
        <v>9000</v>
      </c>
      <c r="Q973" s="666">
        <v>1</v>
      </c>
      <c r="R973" s="666">
        <v>12</v>
      </c>
      <c r="S973" s="549"/>
    </row>
    <row r="974" spans="1:19" ht="15.75" customHeight="1" x14ac:dyDescent="0.2">
      <c r="A974" s="667" t="s">
        <v>8698</v>
      </c>
      <c r="B974" s="666" t="s">
        <v>8610</v>
      </c>
      <c r="C974" s="666" t="s">
        <v>150</v>
      </c>
      <c r="D974" s="675" t="s">
        <v>6720</v>
      </c>
      <c r="E974" s="737">
        <v>3300</v>
      </c>
      <c r="F974" s="666">
        <v>73684227</v>
      </c>
      <c r="G974" s="665" t="s">
        <v>8751</v>
      </c>
      <c r="H974" s="675" t="s">
        <v>6720</v>
      </c>
      <c r="I974" s="665" t="s">
        <v>6929</v>
      </c>
      <c r="J974" s="675" t="s">
        <v>6720</v>
      </c>
      <c r="K974" s="666">
        <v>1</v>
      </c>
      <c r="L974" s="666">
        <v>2</v>
      </c>
      <c r="M974" s="756">
        <v>6600</v>
      </c>
      <c r="N974" s="666"/>
      <c r="O974" s="666"/>
      <c r="P974" s="756">
        <v>0</v>
      </c>
      <c r="Q974" s="666"/>
      <c r="R974" s="666"/>
      <c r="S974" s="499"/>
    </row>
    <row r="975" spans="1:19" ht="15.75" customHeight="1" x14ac:dyDescent="0.2">
      <c r="A975" s="667" t="s">
        <v>8698</v>
      </c>
      <c r="B975" s="666" t="s">
        <v>8610</v>
      </c>
      <c r="C975" s="666" t="s">
        <v>150</v>
      </c>
      <c r="D975" s="675" t="s">
        <v>6965</v>
      </c>
      <c r="E975" s="737">
        <v>2500</v>
      </c>
      <c r="F975" s="666">
        <v>40687366</v>
      </c>
      <c r="G975" s="665" t="s">
        <v>8752</v>
      </c>
      <c r="H975" s="675" t="s">
        <v>6965</v>
      </c>
      <c r="I975" s="665" t="s">
        <v>6929</v>
      </c>
      <c r="J975" s="675" t="s">
        <v>6965</v>
      </c>
      <c r="K975" s="666">
        <v>2</v>
      </c>
      <c r="L975" s="666">
        <v>12</v>
      </c>
      <c r="M975" s="756">
        <v>30000</v>
      </c>
      <c r="N975" s="666">
        <v>1</v>
      </c>
      <c r="O975" s="666">
        <v>6</v>
      </c>
      <c r="P975" s="756">
        <v>15000</v>
      </c>
      <c r="Q975" s="666">
        <v>1</v>
      </c>
      <c r="R975" s="666">
        <v>12</v>
      </c>
      <c r="S975" s="499"/>
    </row>
    <row r="976" spans="1:19" ht="15.75" customHeight="1" x14ac:dyDescent="0.2">
      <c r="A976" s="667" t="s">
        <v>8698</v>
      </c>
      <c r="B976" s="666" t="s">
        <v>8610</v>
      </c>
      <c r="C976" s="666" t="s">
        <v>150</v>
      </c>
      <c r="D976" s="675" t="s">
        <v>8720</v>
      </c>
      <c r="E976" s="737">
        <v>1800</v>
      </c>
      <c r="F976" s="666">
        <v>18125826</v>
      </c>
      <c r="G976" s="665" t="s">
        <v>8753</v>
      </c>
      <c r="H976" s="675" t="s">
        <v>7361</v>
      </c>
      <c r="I976" s="665" t="s">
        <v>7361</v>
      </c>
      <c r="J976" s="675" t="s">
        <v>8722</v>
      </c>
      <c r="K976" s="666">
        <v>2</v>
      </c>
      <c r="L976" s="666">
        <v>12</v>
      </c>
      <c r="M976" s="756">
        <v>21600</v>
      </c>
      <c r="N976" s="666">
        <v>1</v>
      </c>
      <c r="O976" s="666">
        <v>6</v>
      </c>
      <c r="P976" s="756">
        <v>10800</v>
      </c>
      <c r="Q976" s="666">
        <v>1</v>
      </c>
      <c r="R976" s="666">
        <v>12</v>
      </c>
      <c r="S976" s="499"/>
    </row>
    <row r="977" spans="1:19" ht="15.75" customHeight="1" x14ac:dyDescent="0.2">
      <c r="A977" s="667" t="s">
        <v>8698</v>
      </c>
      <c r="B977" s="666" t="s">
        <v>8610</v>
      </c>
      <c r="C977" s="666" t="s">
        <v>150</v>
      </c>
      <c r="D977" s="675" t="s">
        <v>8720</v>
      </c>
      <c r="E977" s="737">
        <v>1800</v>
      </c>
      <c r="F977" s="666">
        <v>42985854</v>
      </c>
      <c r="G977" s="665" t="s">
        <v>8754</v>
      </c>
      <c r="H977" s="675" t="s">
        <v>7361</v>
      </c>
      <c r="I977" s="665" t="s">
        <v>7361</v>
      </c>
      <c r="J977" s="675" t="s">
        <v>8722</v>
      </c>
      <c r="K977" s="666">
        <v>2</v>
      </c>
      <c r="L977" s="666">
        <v>12</v>
      </c>
      <c r="M977" s="756">
        <v>21600</v>
      </c>
      <c r="N977" s="666">
        <v>1</v>
      </c>
      <c r="O977" s="666">
        <v>6</v>
      </c>
      <c r="P977" s="756">
        <v>10800</v>
      </c>
      <c r="Q977" s="666">
        <v>1</v>
      </c>
      <c r="R977" s="666">
        <v>12</v>
      </c>
      <c r="S977" s="499"/>
    </row>
    <row r="978" spans="1:19" ht="15.75" customHeight="1" x14ac:dyDescent="0.2">
      <c r="A978" s="667" t="s">
        <v>8698</v>
      </c>
      <c r="B978" s="666" t="s">
        <v>8623</v>
      </c>
      <c r="C978" s="666" t="s">
        <v>150</v>
      </c>
      <c r="D978" s="675" t="s">
        <v>8611</v>
      </c>
      <c r="E978" s="737">
        <v>1000</v>
      </c>
      <c r="F978" s="666">
        <v>18102745</v>
      </c>
      <c r="G978" s="665" t="s">
        <v>8755</v>
      </c>
      <c r="H978" s="675" t="s">
        <v>6985</v>
      </c>
      <c r="I978" s="665" t="s">
        <v>6929</v>
      </c>
      <c r="J978" s="675" t="s">
        <v>6985</v>
      </c>
      <c r="K978" s="666">
        <v>2</v>
      </c>
      <c r="L978" s="666">
        <v>12</v>
      </c>
      <c r="M978" s="756">
        <v>12000</v>
      </c>
      <c r="N978" s="666">
        <v>1</v>
      </c>
      <c r="O978" s="666">
        <v>1</v>
      </c>
      <c r="P978" s="756">
        <v>1000</v>
      </c>
      <c r="Q978" s="666"/>
      <c r="R978" s="666"/>
      <c r="S978" s="595"/>
    </row>
    <row r="979" spans="1:19" ht="15.75" customHeight="1" x14ac:dyDescent="0.2">
      <c r="A979" s="667" t="s">
        <v>8698</v>
      </c>
      <c r="B979" s="666" t="s">
        <v>8610</v>
      </c>
      <c r="C979" s="666" t="s">
        <v>150</v>
      </c>
      <c r="D979" s="675" t="s">
        <v>7773</v>
      </c>
      <c r="E979" s="737">
        <v>1800</v>
      </c>
      <c r="F979" s="666">
        <v>884408</v>
      </c>
      <c r="G979" s="665" t="s">
        <v>8756</v>
      </c>
      <c r="H979" s="675" t="s">
        <v>8731</v>
      </c>
      <c r="I979" s="665" t="s">
        <v>7361</v>
      </c>
      <c r="J979" s="675" t="s">
        <v>8731</v>
      </c>
      <c r="K979" s="666">
        <v>2</v>
      </c>
      <c r="L979" s="666">
        <v>12</v>
      </c>
      <c r="M979" s="756">
        <v>21600</v>
      </c>
      <c r="N979" s="666">
        <v>1</v>
      </c>
      <c r="O979" s="666">
        <v>6</v>
      </c>
      <c r="P979" s="756">
        <v>10800</v>
      </c>
      <c r="Q979" s="666">
        <v>1</v>
      </c>
      <c r="R979" s="666">
        <v>12</v>
      </c>
      <c r="S979" s="595"/>
    </row>
    <row r="980" spans="1:19" ht="15.75" customHeight="1" x14ac:dyDescent="0.2">
      <c r="A980" s="667" t="s">
        <v>8698</v>
      </c>
      <c r="B980" s="666" t="s">
        <v>8623</v>
      </c>
      <c r="C980" s="666" t="s">
        <v>150</v>
      </c>
      <c r="D980" s="675" t="s">
        <v>8690</v>
      </c>
      <c r="E980" s="737">
        <v>1500</v>
      </c>
      <c r="F980" s="666">
        <v>42238727</v>
      </c>
      <c r="G980" s="665" t="s">
        <v>8757</v>
      </c>
      <c r="H980" s="675" t="s">
        <v>7186</v>
      </c>
      <c r="I980" s="665" t="s">
        <v>7361</v>
      </c>
      <c r="J980" s="675" t="s">
        <v>7186</v>
      </c>
      <c r="K980" s="666">
        <v>2</v>
      </c>
      <c r="L980" s="666">
        <v>12</v>
      </c>
      <c r="M980" s="756">
        <v>18000</v>
      </c>
      <c r="N980" s="666">
        <v>1</v>
      </c>
      <c r="O980" s="666">
        <v>6</v>
      </c>
      <c r="P980" s="756">
        <v>9000</v>
      </c>
      <c r="Q980" s="666">
        <v>1</v>
      </c>
      <c r="R980" s="666">
        <v>12</v>
      </c>
      <c r="S980" s="595"/>
    </row>
    <row r="981" spans="1:19" ht="15.75" customHeight="1" x14ac:dyDescent="0.2">
      <c r="A981" s="667" t="s">
        <v>8698</v>
      </c>
      <c r="B981" s="666" t="s">
        <v>8610</v>
      </c>
      <c r="C981" s="666" t="s">
        <v>150</v>
      </c>
      <c r="D981" s="675" t="s">
        <v>6730</v>
      </c>
      <c r="E981" s="737">
        <v>2600</v>
      </c>
      <c r="F981" s="666">
        <v>46744345</v>
      </c>
      <c r="G981" s="665" t="s">
        <v>8758</v>
      </c>
      <c r="H981" s="675" t="s">
        <v>6730</v>
      </c>
      <c r="I981" s="665" t="s">
        <v>6929</v>
      </c>
      <c r="J981" s="675" t="s">
        <v>6730</v>
      </c>
      <c r="K981" s="666">
        <v>1</v>
      </c>
      <c r="L981" s="666">
        <v>2</v>
      </c>
      <c r="M981" s="756">
        <v>5200</v>
      </c>
      <c r="N981" s="666">
        <v>1</v>
      </c>
      <c r="O981" s="666">
        <v>6</v>
      </c>
      <c r="P981" s="756">
        <v>15600</v>
      </c>
      <c r="Q981" s="666">
        <v>1</v>
      </c>
      <c r="R981" s="666">
        <v>12</v>
      </c>
      <c r="S981" s="595"/>
    </row>
    <row r="982" spans="1:19" ht="15.75" customHeight="1" x14ac:dyDescent="0.2">
      <c r="A982" s="667" t="s">
        <v>8698</v>
      </c>
      <c r="B982" s="666" t="s">
        <v>8610</v>
      </c>
      <c r="C982" s="666" t="s">
        <v>150</v>
      </c>
      <c r="D982" s="675" t="s">
        <v>8720</v>
      </c>
      <c r="E982" s="737">
        <v>1800</v>
      </c>
      <c r="F982" s="666">
        <v>41479581</v>
      </c>
      <c r="G982" s="665" t="s">
        <v>8759</v>
      </c>
      <c r="H982" s="675" t="s">
        <v>7361</v>
      </c>
      <c r="I982" s="665" t="s">
        <v>7361</v>
      </c>
      <c r="J982" s="675" t="s">
        <v>8722</v>
      </c>
      <c r="K982" s="666">
        <v>2</v>
      </c>
      <c r="L982" s="666">
        <v>12</v>
      </c>
      <c r="M982" s="756">
        <v>21600</v>
      </c>
      <c r="N982" s="666">
        <v>1</v>
      </c>
      <c r="O982" s="666">
        <v>6</v>
      </c>
      <c r="P982" s="756">
        <v>10800</v>
      </c>
      <c r="Q982" s="666">
        <v>1</v>
      </c>
      <c r="R982" s="666">
        <v>12</v>
      </c>
      <c r="S982" s="595"/>
    </row>
    <row r="983" spans="1:19" ht="15.75" customHeight="1" x14ac:dyDescent="0.2">
      <c r="A983" s="667" t="s">
        <v>8698</v>
      </c>
      <c r="B983" s="666" t="s">
        <v>8610</v>
      </c>
      <c r="C983" s="666" t="s">
        <v>150</v>
      </c>
      <c r="D983" s="675" t="s">
        <v>8611</v>
      </c>
      <c r="E983" s="737">
        <v>1800</v>
      </c>
      <c r="F983" s="666">
        <v>40390025</v>
      </c>
      <c r="G983" s="665" t="s">
        <v>8760</v>
      </c>
      <c r="H983" s="675" t="s">
        <v>6985</v>
      </c>
      <c r="I983" s="665" t="s">
        <v>6929</v>
      </c>
      <c r="J983" s="675" t="s">
        <v>6985</v>
      </c>
      <c r="K983" s="666">
        <v>2</v>
      </c>
      <c r="L983" s="666">
        <v>12</v>
      </c>
      <c r="M983" s="756">
        <v>21600</v>
      </c>
      <c r="N983" s="666">
        <v>1</v>
      </c>
      <c r="O983" s="666">
        <v>6</v>
      </c>
      <c r="P983" s="756">
        <v>10800</v>
      </c>
      <c r="Q983" s="666">
        <v>1</v>
      </c>
      <c r="R983" s="666">
        <v>12</v>
      </c>
      <c r="S983" s="595"/>
    </row>
    <row r="984" spans="1:19" ht="15.75" customHeight="1" x14ac:dyDescent="0.2">
      <c r="A984" s="667" t="s">
        <v>8698</v>
      </c>
      <c r="B984" s="666" t="s">
        <v>8610</v>
      </c>
      <c r="C984" s="666" t="s">
        <v>150</v>
      </c>
      <c r="D984" s="675" t="s">
        <v>8720</v>
      </c>
      <c r="E984" s="737">
        <v>1800</v>
      </c>
      <c r="F984" s="666">
        <v>46497172</v>
      </c>
      <c r="G984" s="665" t="s">
        <v>8761</v>
      </c>
      <c r="H984" s="675" t="s">
        <v>7361</v>
      </c>
      <c r="I984" s="665" t="s">
        <v>7361</v>
      </c>
      <c r="J984" s="675" t="s">
        <v>8722</v>
      </c>
      <c r="K984" s="666">
        <v>2</v>
      </c>
      <c r="L984" s="666">
        <v>12</v>
      </c>
      <c r="M984" s="756">
        <v>21600</v>
      </c>
      <c r="N984" s="666">
        <v>1</v>
      </c>
      <c r="O984" s="666">
        <v>6</v>
      </c>
      <c r="P984" s="756">
        <v>10800</v>
      </c>
      <c r="Q984" s="666">
        <v>1</v>
      </c>
      <c r="R984" s="666">
        <v>12</v>
      </c>
      <c r="S984" s="595"/>
    </row>
    <row r="985" spans="1:19" ht="15.75" customHeight="1" x14ac:dyDescent="0.2">
      <c r="A985" s="667" t="s">
        <v>8698</v>
      </c>
      <c r="B985" s="666" t="s">
        <v>8610</v>
      </c>
      <c r="C985" s="666" t="s">
        <v>150</v>
      </c>
      <c r="D985" s="675" t="s">
        <v>6730</v>
      </c>
      <c r="E985" s="737">
        <v>2000</v>
      </c>
      <c r="F985" s="666">
        <v>42379220</v>
      </c>
      <c r="G985" s="665" t="s">
        <v>8762</v>
      </c>
      <c r="H985" s="675" t="s">
        <v>6730</v>
      </c>
      <c r="I985" s="665" t="s">
        <v>6929</v>
      </c>
      <c r="J985" s="675" t="s">
        <v>6730</v>
      </c>
      <c r="K985" s="666">
        <v>2</v>
      </c>
      <c r="L985" s="666">
        <v>12</v>
      </c>
      <c r="M985" s="756">
        <v>24000</v>
      </c>
      <c r="N985" s="666">
        <v>1</v>
      </c>
      <c r="O985" s="666">
        <v>6</v>
      </c>
      <c r="P985" s="756">
        <v>12000</v>
      </c>
      <c r="Q985" s="666">
        <v>1</v>
      </c>
      <c r="R985" s="666">
        <v>12</v>
      </c>
      <c r="S985" s="595"/>
    </row>
    <row r="986" spans="1:19" ht="15.75" customHeight="1" x14ac:dyDescent="0.2">
      <c r="A986" s="667" t="s">
        <v>8698</v>
      </c>
      <c r="B986" s="666" t="s">
        <v>8623</v>
      </c>
      <c r="C986" s="666" t="s">
        <v>150</v>
      </c>
      <c r="D986" s="675" t="s">
        <v>8763</v>
      </c>
      <c r="E986" s="737">
        <v>1500</v>
      </c>
      <c r="F986" s="666">
        <v>71253850</v>
      </c>
      <c r="G986" s="665" t="s">
        <v>8764</v>
      </c>
      <c r="H986" s="675" t="s">
        <v>7083</v>
      </c>
      <c r="I986" s="665" t="s">
        <v>7361</v>
      </c>
      <c r="J986" s="675" t="s">
        <v>7083</v>
      </c>
      <c r="K986" s="666">
        <v>2</v>
      </c>
      <c r="L986" s="666">
        <v>12</v>
      </c>
      <c r="M986" s="756">
        <v>18000</v>
      </c>
      <c r="N986" s="666">
        <v>1</v>
      </c>
      <c r="O986" s="666">
        <v>6</v>
      </c>
      <c r="P986" s="756">
        <v>9000</v>
      </c>
      <c r="Q986" s="666">
        <v>1</v>
      </c>
      <c r="R986" s="666">
        <v>12</v>
      </c>
      <c r="S986" s="595"/>
    </row>
    <row r="987" spans="1:19" ht="15.75" customHeight="1" x14ac:dyDescent="0.2">
      <c r="A987" s="667" t="s">
        <v>8698</v>
      </c>
      <c r="B987" s="666" t="s">
        <v>8610</v>
      </c>
      <c r="C987" s="666" t="s">
        <v>150</v>
      </c>
      <c r="D987" s="675" t="s">
        <v>7420</v>
      </c>
      <c r="E987" s="737">
        <v>1800</v>
      </c>
      <c r="F987" s="666">
        <v>47451596</v>
      </c>
      <c r="G987" s="665" t="s">
        <v>8765</v>
      </c>
      <c r="H987" s="675" t="s">
        <v>7186</v>
      </c>
      <c r="I987" s="665" t="s">
        <v>7361</v>
      </c>
      <c r="J987" s="675" t="s">
        <v>7186</v>
      </c>
      <c r="K987" s="666">
        <v>2</v>
      </c>
      <c r="L987" s="666">
        <v>12</v>
      </c>
      <c r="M987" s="756">
        <v>21600</v>
      </c>
      <c r="N987" s="666">
        <v>1</v>
      </c>
      <c r="O987" s="666">
        <v>6</v>
      </c>
      <c r="P987" s="756">
        <v>10800</v>
      </c>
      <c r="Q987" s="666">
        <v>1</v>
      </c>
      <c r="R987" s="666">
        <v>12</v>
      </c>
      <c r="S987" s="595"/>
    </row>
    <row r="988" spans="1:19" ht="15.75" customHeight="1" x14ac:dyDescent="0.2">
      <c r="A988" s="667" t="s">
        <v>8698</v>
      </c>
      <c r="B988" s="666" t="s">
        <v>8623</v>
      </c>
      <c r="C988" s="666" t="s">
        <v>150</v>
      </c>
      <c r="D988" s="675" t="s">
        <v>8713</v>
      </c>
      <c r="E988" s="737">
        <v>2000</v>
      </c>
      <c r="F988" s="666">
        <v>41382962</v>
      </c>
      <c r="G988" s="665" t="s">
        <v>8766</v>
      </c>
      <c r="H988" s="675" t="s">
        <v>6985</v>
      </c>
      <c r="I988" s="665" t="s">
        <v>6929</v>
      </c>
      <c r="J988" s="675" t="s">
        <v>6985</v>
      </c>
      <c r="K988" s="666">
        <v>2</v>
      </c>
      <c r="L988" s="666">
        <v>12</v>
      </c>
      <c r="M988" s="756">
        <v>24000</v>
      </c>
      <c r="N988" s="666">
        <v>1</v>
      </c>
      <c r="O988" s="666">
        <v>6</v>
      </c>
      <c r="P988" s="756">
        <v>12000</v>
      </c>
      <c r="Q988" s="666">
        <v>1</v>
      </c>
      <c r="R988" s="666">
        <v>12</v>
      </c>
      <c r="S988" s="595"/>
    </row>
    <row r="989" spans="1:19" ht="15.75" customHeight="1" x14ac:dyDescent="0.2">
      <c r="A989" s="667" t="s">
        <v>8698</v>
      </c>
      <c r="B989" s="666" t="s">
        <v>8623</v>
      </c>
      <c r="C989" s="666" t="s">
        <v>150</v>
      </c>
      <c r="D989" s="675" t="s">
        <v>8736</v>
      </c>
      <c r="E989" s="737">
        <v>3000</v>
      </c>
      <c r="F989" s="666">
        <v>40669716</v>
      </c>
      <c r="G989" s="665" t="s">
        <v>8767</v>
      </c>
      <c r="H989" s="675" t="s">
        <v>8736</v>
      </c>
      <c r="I989" s="665" t="s">
        <v>6929</v>
      </c>
      <c r="J989" s="675" t="s">
        <v>8736</v>
      </c>
      <c r="K989" s="666">
        <v>2</v>
      </c>
      <c r="L989" s="666">
        <v>12</v>
      </c>
      <c r="M989" s="756">
        <v>36000</v>
      </c>
      <c r="N989" s="666">
        <v>1</v>
      </c>
      <c r="O989" s="666">
        <v>6</v>
      </c>
      <c r="P989" s="756">
        <v>18000</v>
      </c>
      <c r="Q989" s="666">
        <v>1</v>
      </c>
      <c r="R989" s="666">
        <v>12</v>
      </c>
      <c r="S989" s="595"/>
    </row>
    <row r="990" spans="1:19" ht="15.75" customHeight="1" x14ac:dyDescent="0.2">
      <c r="A990" s="667" t="s">
        <v>8698</v>
      </c>
      <c r="B990" s="666" t="s">
        <v>8610</v>
      </c>
      <c r="C990" s="666" t="s">
        <v>150</v>
      </c>
      <c r="D990" s="675" t="s">
        <v>8720</v>
      </c>
      <c r="E990" s="737">
        <v>1800</v>
      </c>
      <c r="F990" s="666">
        <v>44505837</v>
      </c>
      <c r="G990" s="665" t="s">
        <v>8768</v>
      </c>
      <c r="H990" s="675" t="s">
        <v>7361</v>
      </c>
      <c r="I990" s="665" t="s">
        <v>7361</v>
      </c>
      <c r="J990" s="675" t="s">
        <v>8722</v>
      </c>
      <c r="K990" s="666">
        <v>2</v>
      </c>
      <c r="L990" s="666">
        <v>12</v>
      </c>
      <c r="M990" s="756">
        <v>21600</v>
      </c>
      <c r="N990" s="666">
        <v>1</v>
      </c>
      <c r="O990" s="666">
        <v>6</v>
      </c>
      <c r="P990" s="756">
        <v>10800</v>
      </c>
      <c r="Q990" s="666">
        <v>1</v>
      </c>
      <c r="R990" s="666">
        <v>12</v>
      </c>
      <c r="S990" s="595"/>
    </row>
    <row r="991" spans="1:19" ht="15.75" customHeight="1" x14ac:dyDescent="0.2">
      <c r="A991" s="667" t="s">
        <v>8698</v>
      </c>
      <c r="B991" s="666" t="s">
        <v>8610</v>
      </c>
      <c r="C991" s="666" t="s">
        <v>150</v>
      </c>
      <c r="D991" s="675" t="s">
        <v>6927</v>
      </c>
      <c r="E991" s="737">
        <v>3000</v>
      </c>
      <c r="F991" s="666">
        <v>40379595</v>
      </c>
      <c r="G991" s="665" t="s">
        <v>8769</v>
      </c>
      <c r="H991" s="675" t="s">
        <v>6927</v>
      </c>
      <c r="I991" s="665" t="s">
        <v>6929</v>
      </c>
      <c r="J991" s="675" t="s">
        <v>6927</v>
      </c>
      <c r="K991" s="666">
        <v>2</v>
      </c>
      <c r="L991" s="666">
        <v>12</v>
      </c>
      <c r="M991" s="756">
        <v>36000</v>
      </c>
      <c r="N991" s="666">
        <v>1</v>
      </c>
      <c r="O991" s="666">
        <v>6</v>
      </c>
      <c r="P991" s="756">
        <v>18000</v>
      </c>
      <c r="Q991" s="666">
        <v>1</v>
      </c>
      <c r="R991" s="666">
        <v>12</v>
      </c>
      <c r="S991" s="595"/>
    </row>
    <row r="992" spans="1:19" ht="15.75" customHeight="1" x14ac:dyDescent="0.2">
      <c r="A992" s="667" t="s">
        <v>8698</v>
      </c>
      <c r="B992" s="666" t="s">
        <v>8623</v>
      </c>
      <c r="C992" s="666" t="s">
        <v>150</v>
      </c>
      <c r="D992" s="675" t="s">
        <v>6730</v>
      </c>
      <c r="E992" s="737">
        <v>2500</v>
      </c>
      <c r="F992" s="666">
        <v>45812995</v>
      </c>
      <c r="G992" s="665" t="s">
        <v>8770</v>
      </c>
      <c r="H992" s="675" t="s">
        <v>6730</v>
      </c>
      <c r="I992" s="665" t="s">
        <v>6929</v>
      </c>
      <c r="J992" s="675" t="s">
        <v>6730</v>
      </c>
      <c r="K992" s="666">
        <v>2</v>
      </c>
      <c r="L992" s="666">
        <v>12</v>
      </c>
      <c r="M992" s="756">
        <v>30000</v>
      </c>
      <c r="N992" s="666">
        <v>1</v>
      </c>
      <c r="O992" s="666">
        <v>6</v>
      </c>
      <c r="P992" s="756">
        <v>15000</v>
      </c>
      <c r="Q992" s="666">
        <v>1</v>
      </c>
      <c r="R992" s="666">
        <v>12</v>
      </c>
      <c r="S992" s="595"/>
    </row>
    <row r="993" spans="1:19" ht="15.75" customHeight="1" x14ac:dyDescent="0.2">
      <c r="A993" s="667" t="s">
        <v>8698</v>
      </c>
      <c r="B993" s="666" t="s">
        <v>8623</v>
      </c>
      <c r="C993" s="666" t="s">
        <v>150</v>
      </c>
      <c r="D993" s="675" t="s">
        <v>8611</v>
      </c>
      <c r="E993" s="737">
        <v>1500</v>
      </c>
      <c r="F993" s="666">
        <v>18188859</v>
      </c>
      <c r="G993" s="665" t="s">
        <v>8771</v>
      </c>
      <c r="H993" s="675" t="s">
        <v>7420</v>
      </c>
      <c r="I993" s="665" t="s">
        <v>7361</v>
      </c>
      <c r="J993" s="675" t="s">
        <v>7420</v>
      </c>
      <c r="K993" s="666">
        <v>2</v>
      </c>
      <c r="L993" s="666">
        <v>12</v>
      </c>
      <c r="M993" s="756">
        <v>18000</v>
      </c>
      <c r="N993" s="666">
        <v>1</v>
      </c>
      <c r="O993" s="666">
        <v>6</v>
      </c>
      <c r="P993" s="756">
        <v>9000</v>
      </c>
      <c r="Q993" s="666">
        <v>1</v>
      </c>
      <c r="R993" s="666">
        <v>12</v>
      </c>
      <c r="S993" s="595"/>
    </row>
    <row r="994" spans="1:19" ht="15.75" customHeight="1" x14ac:dyDescent="0.2">
      <c r="A994" s="667" t="s">
        <v>8698</v>
      </c>
      <c r="B994" s="666" t="s">
        <v>8610</v>
      </c>
      <c r="C994" s="666" t="s">
        <v>150</v>
      </c>
      <c r="D994" s="675" t="s">
        <v>8720</v>
      </c>
      <c r="E994" s="737">
        <v>1800</v>
      </c>
      <c r="F994" s="666">
        <v>70834475</v>
      </c>
      <c r="G994" s="665" t="s">
        <v>8772</v>
      </c>
      <c r="H994" s="675" t="s">
        <v>7361</v>
      </c>
      <c r="I994" s="665" t="s">
        <v>7361</v>
      </c>
      <c r="J994" s="675" t="s">
        <v>8722</v>
      </c>
      <c r="K994" s="666">
        <v>2</v>
      </c>
      <c r="L994" s="666">
        <v>12</v>
      </c>
      <c r="M994" s="756">
        <v>21600</v>
      </c>
      <c r="N994" s="666">
        <v>1</v>
      </c>
      <c r="O994" s="666">
        <v>6</v>
      </c>
      <c r="P994" s="756">
        <v>10800</v>
      </c>
      <c r="Q994" s="666">
        <v>1</v>
      </c>
      <c r="R994" s="666">
        <v>12</v>
      </c>
      <c r="S994" s="595"/>
    </row>
    <row r="995" spans="1:19" ht="15.75" customHeight="1" x14ac:dyDescent="0.2">
      <c r="A995" s="667" t="s">
        <v>8698</v>
      </c>
      <c r="B995" s="666" t="s">
        <v>8623</v>
      </c>
      <c r="C995" s="666" t="s">
        <v>150</v>
      </c>
      <c r="D995" s="675" t="s">
        <v>8773</v>
      </c>
      <c r="E995" s="737">
        <v>1500</v>
      </c>
      <c r="F995" s="666">
        <v>18162290</v>
      </c>
      <c r="G995" s="665" t="s">
        <v>8774</v>
      </c>
      <c r="H995" s="675" t="s">
        <v>7773</v>
      </c>
      <c r="I995" s="665" t="s">
        <v>7361</v>
      </c>
      <c r="J995" s="675" t="s">
        <v>7773</v>
      </c>
      <c r="K995" s="666">
        <v>2</v>
      </c>
      <c r="L995" s="666">
        <v>12</v>
      </c>
      <c r="M995" s="756">
        <v>18000</v>
      </c>
      <c r="N995" s="666">
        <v>1</v>
      </c>
      <c r="O995" s="666">
        <v>6</v>
      </c>
      <c r="P995" s="756">
        <v>9000</v>
      </c>
      <c r="Q995" s="666">
        <v>1</v>
      </c>
      <c r="R995" s="666">
        <v>12</v>
      </c>
      <c r="S995" s="595"/>
    </row>
    <row r="996" spans="1:19" ht="15.75" customHeight="1" x14ac:dyDescent="0.2">
      <c r="A996" s="667" t="s">
        <v>8698</v>
      </c>
      <c r="B996" s="666" t="s">
        <v>8610</v>
      </c>
      <c r="C996" s="666" t="s">
        <v>150</v>
      </c>
      <c r="D996" s="675" t="s">
        <v>8745</v>
      </c>
      <c r="E996" s="737">
        <v>1800</v>
      </c>
      <c r="F996" s="666">
        <v>17841101</v>
      </c>
      <c r="G996" s="665" t="s">
        <v>8775</v>
      </c>
      <c r="H996" s="675" t="s">
        <v>7361</v>
      </c>
      <c r="I996" s="665" t="s">
        <v>7361</v>
      </c>
      <c r="J996" s="675" t="s">
        <v>7186</v>
      </c>
      <c r="K996" s="666">
        <v>2</v>
      </c>
      <c r="L996" s="666">
        <v>12</v>
      </c>
      <c r="M996" s="756">
        <v>21600</v>
      </c>
      <c r="N996" s="666">
        <v>1</v>
      </c>
      <c r="O996" s="666">
        <v>6</v>
      </c>
      <c r="P996" s="756">
        <v>10800</v>
      </c>
      <c r="Q996" s="666">
        <v>1</v>
      </c>
      <c r="R996" s="666">
        <v>12</v>
      </c>
      <c r="S996" s="595"/>
    </row>
    <row r="997" spans="1:19" ht="15.75" customHeight="1" x14ac:dyDescent="0.2">
      <c r="A997" s="667" t="s">
        <v>8698</v>
      </c>
      <c r="B997" s="666" t="s">
        <v>8610</v>
      </c>
      <c r="C997" s="666" t="s">
        <v>150</v>
      </c>
      <c r="D997" s="675" t="s">
        <v>8720</v>
      </c>
      <c r="E997" s="737">
        <v>1800</v>
      </c>
      <c r="F997" s="666">
        <v>18057961</v>
      </c>
      <c r="G997" s="665" t="s">
        <v>8776</v>
      </c>
      <c r="H997" s="675" t="s">
        <v>7361</v>
      </c>
      <c r="I997" s="665" t="s">
        <v>7361</v>
      </c>
      <c r="J997" s="675" t="s">
        <v>8722</v>
      </c>
      <c r="K997" s="666">
        <v>2</v>
      </c>
      <c r="L997" s="666">
        <v>12</v>
      </c>
      <c r="M997" s="756">
        <v>21600</v>
      </c>
      <c r="N997" s="666">
        <v>1</v>
      </c>
      <c r="O997" s="666">
        <v>6</v>
      </c>
      <c r="P997" s="756">
        <v>10800</v>
      </c>
      <c r="Q997" s="666">
        <v>1</v>
      </c>
      <c r="R997" s="666">
        <v>12</v>
      </c>
      <c r="S997" s="595"/>
    </row>
    <row r="998" spans="1:19" ht="15.75" customHeight="1" x14ac:dyDescent="0.2">
      <c r="A998" s="667" t="s">
        <v>8698</v>
      </c>
      <c r="B998" s="666" t="s">
        <v>8623</v>
      </c>
      <c r="C998" s="666" t="s">
        <v>150</v>
      </c>
      <c r="D998" s="675" t="s">
        <v>8713</v>
      </c>
      <c r="E998" s="737">
        <v>2000</v>
      </c>
      <c r="F998" s="666">
        <v>45648522</v>
      </c>
      <c r="G998" s="665" t="s">
        <v>8777</v>
      </c>
      <c r="H998" s="675" t="s">
        <v>6730</v>
      </c>
      <c r="I998" s="665" t="s">
        <v>6929</v>
      </c>
      <c r="J998" s="675" t="s">
        <v>6730</v>
      </c>
      <c r="K998" s="666">
        <v>2</v>
      </c>
      <c r="L998" s="666">
        <v>12</v>
      </c>
      <c r="M998" s="756">
        <v>24000</v>
      </c>
      <c r="N998" s="666">
        <v>1</v>
      </c>
      <c r="O998" s="666">
        <v>6</v>
      </c>
      <c r="P998" s="756">
        <v>12000</v>
      </c>
      <c r="Q998" s="666">
        <v>1</v>
      </c>
      <c r="R998" s="666">
        <v>12</v>
      </c>
      <c r="S998" s="595"/>
    </row>
    <row r="999" spans="1:19" ht="15.75" customHeight="1" x14ac:dyDescent="0.2">
      <c r="A999" s="667" t="s">
        <v>8698</v>
      </c>
      <c r="B999" s="666" t="s">
        <v>8610</v>
      </c>
      <c r="C999" s="666" t="s">
        <v>150</v>
      </c>
      <c r="D999" s="675" t="s">
        <v>8720</v>
      </c>
      <c r="E999" s="737">
        <v>1800</v>
      </c>
      <c r="F999" s="666">
        <v>44545881</v>
      </c>
      <c r="G999" s="665" t="s">
        <v>8778</v>
      </c>
      <c r="H999" s="675" t="s">
        <v>7361</v>
      </c>
      <c r="I999" s="665" t="s">
        <v>7361</v>
      </c>
      <c r="J999" s="675" t="s">
        <v>7186</v>
      </c>
      <c r="K999" s="666">
        <v>1</v>
      </c>
      <c r="L999" s="666">
        <v>2</v>
      </c>
      <c r="M999" s="756">
        <v>3600</v>
      </c>
      <c r="N999" s="666">
        <v>1</v>
      </c>
      <c r="O999" s="666">
        <v>6</v>
      </c>
      <c r="P999" s="756">
        <v>10800</v>
      </c>
      <c r="Q999" s="666">
        <v>1</v>
      </c>
      <c r="R999" s="666">
        <v>12</v>
      </c>
      <c r="S999" s="595"/>
    </row>
    <row r="1000" spans="1:19" ht="15.75" customHeight="1" x14ac:dyDescent="0.2">
      <c r="A1000" s="667" t="s">
        <v>8698</v>
      </c>
      <c r="B1000" s="666" t="s">
        <v>8610</v>
      </c>
      <c r="C1000" s="666" t="s">
        <v>150</v>
      </c>
      <c r="D1000" s="675" t="s">
        <v>8745</v>
      </c>
      <c r="E1000" s="737">
        <v>1000</v>
      </c>
      <c r="F1000" s="666">
        <v>17878291</v>
      </c>
      <c r="G1000" s="665" t="s">
        <v>8779</v>
      </c>
      <c r="H1000" s="675" t="s">
        <v>7541</v>
      </c>
      <c r="I1000" s="665" t="s">
        <v>7541</v>
      </c>
      <c r="J1000" s="675"/>
      <c r="K1000" s="666">
        <v>2</v>
      </c>
      <c r="L1000" s="666">
        <v>12</v>
      </c>
      <c r="M1000" s="756">
        <v>12000</v>
      </c>
      <c r="N1000" s="666">
        <v>1</v>
      </c>
      <c r="O1000" s="666">
        <v>6</v>
      </c>
      <c r="P1000" s="756">
        <v>6000</v>
      </c>
      <c r="Q1000" s="666">
        <v>1</v>
      </c>
      <c r="R1000" s="666">
        <v>12</v>
      </c>
      <c r="S1000" s="595"/>
    </row>
    <row r="1001" spans="1:19" ht="15.75" customHeight="1" x14ac:dyDescent="0.2">
      <c r="A1001" s="667" t="s">
        <v>8698</v>
      </c>
      <c r="B1001" s="666" t="s">
        <v>8610</v>
      </c>
      <c r="C1001" s="666" t="s">
        <v>150</v>
      </c>
      <c r="D1001" s="675" t="s">
        <v>6730</v>
      </c>
      <c r="E1001" s="737">
        <v>2300</v>
      </c>
      <c r="F1001" s="666">
        <v>18215897</v>
      </c>
      <c r="G1001" s="665" t="s">
        <v>8780</v>
      </c>
      <c r="H1001" s="675" t="s">
        <v>6730</v>
      </c>
      <c r="I1001" s="665" t="s">
        <v>6929</v>
      </c>
      <c r="J1001" s="675" t="s">
        <v>6730</v>
      </c>
      <c r="K1001" s="666">
        <v>2</v>
      </c>
      <c r="L1001" s="666">
        <v>12</v>
      </c>
      <c r="M1001" s="756">
        <v>27600</v>
      </c>
      <c r="N1001" s="666">
        <v>1</v>
      </c>
      <c r="O1001" s="666">
        <v>6</v>
      </c>
      <c r="P1001" s="756">
        <v>13800</v>
      </c>
      <c r="Q1001" s="666">
        <v>1</v>
      </c>
      <c r="R1001" s="666">
        <v>12</v>
      </c>
      <c r="S1001" s="595"/>
    </row>
    <row r="1002" spans="1:19" ht="15.75" customHeight="1" x14ac:dyDescent="0.2">
      <c r="A1002" s="667" t="s">
        <v>8698</v>
      </c>
      <c r="B1002" s="666" t="s">
        <v>8610</v>
      </c>
      <c r="C1002" s="666" t="s">
        <v>150</v>
      </c>
      <c r="D1002" s="675" t="s">
        <v>6965</v>
      </c>
      <c r="E1002" s="737">
        <v>2500</v>
      </c>
      <c r="F1002" s="666">
        <v>42027515</v>
      </c>
      <c r="G1002" s="665" t="s">
        <v>8781</v>
      </c>
      <c r="H1002" s="675" t="s">
        <v>6965</v>
      </c>
      <c r="I1002" s="665" t="s">
        <v>6929</v>
      </c>
      <c r="J1002" s="675" t="s">
        <v>6965</v>
      </c>
      <c r="K1002" s="666">
        <v>2</v>
      </c>
      <c r="L1002" s="666">
        <v>12</v>
      </c>
      <c r="M1002" s="756">
        <v>30000</v>
      </c>
      <c r="N1002" s="666">
        <v>1</v>
      </c>
      <c r="O1002" s="666">
        <v>6</v>
      </c>
      <c r="P1002" s="756">
        <v>15000</v>
      </c>
      <c r="Q1002" s="666">
        <v>1</v>
      </c>
      <c r="R1002" s="666">
        <v>12</v>
      </c>
      <c r="S1002" s="595"/>
    </row>
    <row r="1003" spans="1:19" ht="15.75" customHeight="1" x14ac:dyDescent="0.2">
      <c r="A1003" s="667" t="s">
        <v>8698</v>
      </c>
      <c r="B1003" s="666" t="s">
        <v>8623</v>
      </c>
      <c r="C1003" s="666" t="s">
        <v>150</v>
      </c>
      <c r="D1003" s="675" t="s">
        <v>8782</v>
      </c>
      <c r="E1003" s="737">
        <v>3000</v>
      </c>
      <c r="F1003" s="666">
        <v>46945545</v>
      </c>
      <c r="G1003" s="665" t="s">
        <v>8783</v>
      </c>
      <c r="H1003" s="675" t="s">
        <v>8782</v>
      </c>
      <c r="I1003" s="665" t="s">
        <v>6929</v>
      </c>
      <c r="J1003" s="675" t="s">
        <v>8782</v>
      </c>
      <c r="K1003" s="666">
        <v>2</v>
      </c>
      <c r="L1003" s="666">
        <v>12</v>
      </c>
      <c r="M1003" s="756">
        <v>36000</v>
      </c>
      <c r="N1003" s="666">
        <v>1</v>
      </c>
      <c r="O1003" s="666">
        <v>6</v>
      </c>
      <c r="P1003" s="756">
        <v>18000</v>
      </c>
      <c r="Q1003" s="666">
        <v>1</v>
      </c>
      <c r="R1003" s="666">
        <v>12</v>
      </c>
      <c r="S1003" s="595"/>
    </row>
    <row r="1004" spans="1:19" ht="15.75" customHeight="1" x14ac:dyDescent="0.2">
      <c r="A1004" s="667" t="s">
        <v>8698</v>
      </c>
      <c r="B1004" s="666" t="s">
        <v>8610</v>
      </c>
      <c r="C1004" s="666" t="s">
        <v>150</v>
      </c>
      <c r="D1004" s="675" t="s">
        <v>8720</v>
      </c>
      <c r="E1004" s="737">
        <v>1800</v>
      </c>
      <c r="F1004" s="666">
        <v>75701141</v>
      </c>
      <c r="G1004" s="665" t="s">
        <v>8784</v>
      </c>
      <c r="H1004" s="675" t="s">
        <v>7361</v>
      </c>
      <c r="I1004" s="665" t="s">
        <v>7361</v>
      </c>
      <c r="J1004" s="675" t="s">
        <v>8722</v>
      </c>
      <c r="K1004" s="666">
        <v>2</v>
      </c>
      <c r="L1004" s="666">
        <v>12</v>
      </c>
      <c r="M1004" s="756">
        <v>21600</v>
      </c>
      <c r="N1004" s="666">
        <v>1</v>
      </c>
      <c r="O1004" s="666">
        <v>6</v>
      </c>
      <c r="P1004" s="756">
        <v>10800</v>
      </c>
      <c r="Q1004" s="666">
        <v>1</v>
      </c>
      <c r="R1004" s="666">
        <v>12</v>
      </c>
      <c r="S1004" s="595"/>
    </row>
    <row r="1005" spans="1:19" ht="15.75" customHeight="1" x14ac:dyDescent="0.2">
      <c r="A1005" s="667" t="s">
        <v>8698</v>
      </c>
      <c r="B1005" s="666" t="s">
        <v>8610</v>
      </c>
      <c r="C1005" s="666" t="s">
        <v>150</v>
      </c>
      <c r="D1005" s="675" t="s">
        <v>8785</v>
      </c>
      <c r="E1005" s="737">
        <v>2500</v>
      </c>
      <c r="F1005" s="666">
        <v>16486239</v>
      </c>
      <c r="G1005" s="665" t="s">
        <v>8786</v>
      </c>
      <c r="H1005" s="675" t="s">
        <v>8787</v>
      </c>
      <c r="I1005" s="665" t="s">
        <v>6929</v>
      </c>
      <c r="J1005" s="675" t="s">
        <v>8787</v>
      </c>
      <c r="K1005" s="666">
        <v>2</v>
      </c>
      <c r="L1005" s="666">
        <v>12</v>
      </c>
      <c r="M1005" s="756">
        <v>30000</v>
      </c>
      <c r="N1005" s="666">
        <v>1</v>
      </c>
      <c r="O1005" s="666">
        <v>6</v>
      </c>
      <c r="P1005" s="756">
        <v>15000</v>
      </c>
      <c r="Q1005" s="666">
        <v>1</v>
      </c>
      <c r="R1005" s="666">
        <v>12</v>
      </c>
      <c r="S1005" s="595"/>
    </row>
    <row r="1006" spans="1:19" ht="15.75" customHeight="1" x14ac:dyDescent="0.2">
      <c r="A1006" s="667" t="s">
        <v>8698</v>
      </c>
      <c r="B1006" s="666" t="s">
        <v>8610</v>
      </c>
      <c r="C1006" s="666" t="s">
        <v>150</v>
      </c>
      <c r="D1006" s="675" t="s">
        <v>7768</v>
      </c>
      <c r="E1006" s="737">
        <v>3000</v>
      </c>
      <c r="F1006" s="666">
        <v>18215370</v>
      </c>
      <c r="G1006" s="665" t="s">
        <v>8788</v>
      </c>
      <c r="H1006" s="675" t="s">
        <v>7768</v>
      </c>
      <c r="I1006" s="665" t="s">
        <v>6929</v>
      </c>
      <c r="J1006" s="675" t="s">
        <v>7768</v>
      </c>
      <c r="K1006" s="666">
        <v>2</v>
      </c>
      <c r="L1006" s="666">
        <v>12</v>
      </c>
      <c r="M1006" s="756">
        <v>36000</v>
      </c>
      <c r="N1006" s="666">
        <v>1</v>
      </c>
      <c r="O1006" s="666">
        <v>6</v>
      </c>
      <c r="P1006" s="756">
        <v>18000</v>
      </c>
      <c r="Q1006" s="666">
        <v>1</v>
      </c>
      <c r="R1006" s="666">
        <v>12</v>
      </c>
      <c r="S1006" s="595"/>
    </row>
    <row r="1007" spans="1:19" ht="15.75" customHeight="1" x14ac:dyDescent="0.2">
      <c r="A1007" s="667" t="s">
        <v>8698</v>
      </c>
      <c r="B1007" s="666" t="s">
        <v>8610</v>
      </c>
      <c r="C1007" s="666" t="s">
        <v>150</v>
      </c>
      <c r="D1007" s="675" t="s">
        <v>6965</v>
      </c>
      <c r="E1007" s="737">
        <v>2000</v>
      </c>
      <c r="F1007" s="666">
        <v>43874123</v>
      </c>
      <c r="G1007" s="665" t="s">
        <v>8789</v>
      </c>
      <c r="H1007" s="675" t="s">
        <v>6965</v>
      </c>
      <c r="I1007" s="665" t="s">
        <v>6929</v>
      </c>
      <c r="J1007" s="675" t="s">
        <v>6965</v>
      </c>
      <c r="K1007" s="666">
        <v>2</v>
      </c>
      <c r="L1007" s="666">
        <v>12</v>
      </c>
      <c r="M1007" s="756">
        <v>24000</v>
      </c>
      <c r="N1007" s="666">
        <v>1</v>
      </c>
      <c r="O1007" s="666">
        <v>6</v>
      </c>
      <c r="P1007" s="756">
        <v>12000</v>
      </c>
      <c r="Q1007" s="666">
        <v>1</v>
      </c>
      <c r="R1007" s="666">
        <v>12</v>
      </c>
      <c r="S1007" s="595"/>
    </row>
    <row r="1008" spans="1:19" ht="15.75" customHeight="1" x14ac:dyDescent="0.2">
      <c r="A1008" s="667" t="s">
        <v>8698</v>
      </c>
      <c r="B1008" s="666" t="s">
        <v>8610</v>
      </c>
      <c r="C1008" s="666" t="s">
        <v>150</v>
      </c>
      <c r="D1008" s="675" t="s">
        <v>6730</v>
      </c>
      <c r="E1008" s="737">
        <v>2300</v>
      </c>
      <c r="F1008" s="666">
        <v>45325506</v>
      </c>
      <c r="G1008" s="665" t="s">
        <v>8790</v>
      </c>
      <c r="H1008" s="675" t="s">
        <v>6730</v>
      </c>
      <c r="I1008" s="665" t="s">
        <v>6929</v>
      </c>
      <c r="J1008" s="675" t="s">
        <v>6730</v>
      </c>
      <c r="K1008" s="666">
        <v>2</v>
      </c>
      <c r="L1008" s="666">
        <v>12</v>
      </c>
      <c r="M1008" s="756">
        <v>27600</v>
      </c>
      <c r="N1008" s="666">
        <v>1</v>
      </c>
      <c r="O1008" s="666">
        <v>6</v>
      </c>
      <c r="P1008" s="756">
        <v>13800</v>
      </c>
      <c r="Q1008" s="666">
        <v>1</v>
      </c>
      <c r="R1008" s="666">
        <v>12</v>
      </c>
      <c r="S1008" s="595"/>
    </row>
    <row r="1009" spans="1:19" ht="15.75" customHeight="1" x14ac:dyDescent="0.2">
      <c r="A1009" s="667" t="s">
        <v>8698</v>
      </c>
      <c r="B1009" s="666" t="s">
        <v>8610</v>
      </c>
      <c r="C1009" s="666" t="s">
        <v>150</v>
      </c>
      <c r="D1009" s="675" t="s">
        <v>8720</v>
      </c>
      <c r="E1009" s="737">
        <v>1800</v>
      </c>
      <c r="F1009" s="666">
        <v>45107398</v>
      </c>
      <c r="G1009" s="665" t="s">
        <v>8791</v>
      </c>
      <c r="H1009" s="675" t="s">
        <v>7361</v>
      </c>
      <c r="I1009" s="665" t="s">
        <v>7361</v>
      </c>
      <c r="J1009" s="675" t="s">
        <v>8722</v>
      </c>
      <c r="K1009" s="666">
        <v>2</v>
      </c>
      <c r="L1009" s="666">
        <v>12</v>
      </c>
      <c r="M1009" s="756">
        <v>21600</v>
      </c>
      <c r="N1009" s="666">
        <v>1</v>
      </c>
      <c r="O1009" s="666">
        <v>6</v>
      </c>
      <c r="P1009" s="756">
        <v>10800</v>
      </c>
      <c r="Q1009" s="666">
        <v>1</v>
      </c>
      <c r="R1009" s="666">
        <v>12</v>
      </c>
      <c r="S1009" s="595"/>
    </row>
    <row r="1010" spans="1:19" ht="15.75" customHeight="1" x14ac:dyDescent="0.2">
      <c r="A1010" s="667" t="s">
        <v>8698</v>
      </c>
      <c r="B1010" s="666" t="s">
        <v>8610</v>
      </c>
      <c r="C1010" s="666" t="s">
        <v>150</v>
      </c>
      <c r="D1010" s="675" t="s">
        <v>8651</v>
      </c>
      <c r="E1010" s="737">
        <v>1500</v>
      </c>
      <c r="F1010" s="666">
        <v>17811563</v>
      </c>
      <c r="G1010" s="665" t="s">
        <v>8792</v>
      </c>
      <c r="H1010" s="675" t="s">
        <v>8651</v>
      </c>
      <c r="I1010" s="665" t="s">
        <v>8651</v>
      </c>
      <c r="J1010" s="675"/>
      <c r="K1010" s="666">
        <v>2</v>
      </c>
      <c r="L1010" s="666">
        <v>12</v>
      </c>
      <c r="M1010" s="756">
        <v>18000</v>
      </c>
      <c r="N1010" s="666">
        <v>1</v>
      </c>
      <c r="O1010" s="666">
        <v>6</v>
      </c>
      <c r="P1010" s="756">
        <v>9000</v>
      </c>
      <c r="Q1010" s="666">
        <v>1</v>
      </c>
      <c r="R1010" s="666">
        <v>12</v>
      </c>
      <c r="S1010" s="595"/>
    </row>
    <row r="1011" spans="1:19" ht="15.75" customHeight="1" x14ac:dyDescent="0.2">
      <c r="A1011" s="667" t="s">
        <v>8698</v>
      </c>
      <c r="B1011" s="666" t="s">
        <v>8610</v>
      </c>
      <c r="C1011" s="666" t="s">
        <v>150</v>
      </c>
      <c r="D1011" s="675" t="s">
        <v>8690</v>
      </c>
      <c r="E1011" s="737">
        <v>1500</v>
      </c>
      <c r="F1011" s="666">
        <v>17834622</v>
      </c>
      <c r="G1011" s="665" t="s">
        <v>8793</v>
      </c>
      <c r="H1011" s="675" t="s">
        <v>7541</v>
      </c>
      <c r="I1011" s="665" t="s">
        <v>7541</v>
      </c>
      <c r="J1011" s="675"/>
      <c r="K1011" s="666">
        <v>2</v>
      </c>
      <c r="L1011" s="666">
        <v>12</v>
      </c>
      <c r="M1011" s="756">
        <v>18000</v>
      </c>
      <c r="N1011" s="666">
        <v>1</v>
      </c>
      <c r="O1011" s="666">
        <v>6</v>
      </c>
      <c r="P1011" s="756">
        <v>9000</v>
      </c>
      <c r="Q1011" s="666">
        <v>1</v>
      </c>
      <c r="R1011" s="666">
        <v>12</v>
      </c>
      <c r="S1011" s="595"/>
    </row>
    <row r="1012" spans="1:19" ht="15.75" customHeight="1" x14ac:dyDescent="0.2">
      <c r="A1012" s="667" t="s">
        <v>8698</v>
      </c>
      <c r="B1012" s="666" t="s">
        <v>8623</v>
      </c>
      <c r="C1012" s="666" t="s">
        <v>150</v>
      </c>
      <c r="D1012" s="675" t="s">
        <v>8794</v>
      </c>
      <c r="E1012" s="737">
        <v>1000</v>
      </c>
      <c r="F1012" s="666">
        <v>2621234</v>
      </c>
      <c r="G1012" s="665" t="s">
        <v>8795</v>
      </c>
      <c r="H1012" s="675" t="s">
        <v>7541</v>
      </c>
      <c r="I1012" s="665" t="s">
        <v>7541</v>
      </c>
      <c r="J1012" s="675"/>
      <c r="K1012" s="666">
        <v>2</v>
      </c>
      <c r="L1012" s="666">
        <v>12</v>
      </c>
      <c r="M1012" s="756">
        <v>12000</v>
      </c>
      <c r="N1012" s="666">
        <v>1</v>
      </c>
      <c r="O1012" s="666">
        <v>6</v>
      </c>
      <c r="P1012" s="756">
        <v>6000</v>
      </c>
      <c r="Q1012" s="666">
        <v>1</v>
      </c>
      <c r="R1012" s="666">
        <v>12</v>
      </c>
      <c r="S1012" s="595"/>
    </row>
    <row r="1013" spans="1:19" ht="15.75" customHeight="1" x14ac:dyDescent="0.2">
      <c r="A1013" s="667" t="s">
        <v>8698</v>
      </c>
      <c r="B1013" s="666" t="s">
        <v>8610</v>
      </c>
      <c r="C1013" s="666" t="s">
        <v>150</v>
      </c>
      <c r="D1013" s="675" t="s">
        <v>8611</v>
      </c>
      <c r="E1013" s="737">
        <v>1000</v>
      </c>
      <c r="F1013" s="666">
        <v>40396780</v>
      </c>
      <c r="G1013" s="665" t="s">
        <v>8796</v>
      </c>
      <c r="H1013" s="675" t="s">
        <v>7420</v>
      </c>
      <c r="I1013" s="665" t="s">
        <v>7361</v>
      </c>
      <c r="J1013" s="675" t="s">
        <v>7420</v>
      </c>
      <c r="K1013" s="666">
        <v>2</v>
      </c>
      <c r="L1013" s="666">
        <v>12</v>
      </c>
      <c r="M1013" s="756">
        <v>12000</v>
      </c>
      <c r="N1013" s="666">
        <v>1</v>
      </c>
      <c r="O1013" s="666">
        <v>6</v>
      </c>
      <c r="P1013" s="756">
        <v>6000</v>
      </c>
      <c r="Q1013" s="666">
        <v>1</v>
      </c>
      <c r="R1013" s="666">
        <v>12</v>
      </c>
      <c r="S1013" s="595"/>
    </row>
    <row r="1014" spans="1:19" ht="15.75" customHeight="1" x14ac:dyDescent="0.2">
      <c r="A1014" s="667" t="s">
        <v>8698</v>
      </c>
      <c r="B1014" s="666" t="s">
        <v>8610</v>
      </c>
      <c r="C1014" s="666" t="s">
        <v>150</v>
      </c>
      <c r="D1014" s="675" t="s">
        <v>8720</v>
      </c>
      <c r="E1014" s="737">
        <v>1800</v>
      </c>
      <c r="F1014" s="666">
        <v>18081932</v>
      </c>
      <c r="G1014" s="665" t="s">
        <v>8797</v>
      </c>
      <c r="H1014" s="675" t="s">
        <v>7361</v>
      </c>
      <c r="I1014" s="665" t="s">
        <v>7361</v>
      </c>
      <c r="J1014" s="675" t="s">
        <v>8722</v>
      </c>
      <c r="K1014" s="666">
        <v>2</v>
      </c>
      <c r="L1014" s="666">
        <v>11</v>
      </c>
      <c r="M1014" s="756">
        <v>19800</v>
      </c>
      <c r="N1014" s="666"/>
      <c r="O1014" s="666"/>
      <c r="P1014" s="756">
        <v>0</v>
      </c>
      <c r="Q1014" s="666"/>
      <c r="R1014" s="666"/>
      <c r="S1014" s="595"/>
    </row>
    <row r="1015" spans="1:19" ht="15.75" customHeight="1" x14ac:dyDescent="0.2">
      <c r="A1015" s="676" t="s">
        <v>8798</v>
      </c>
      <c r="B1015" s="670" t="s">
        <v>6922</v>
      </c>
      <c r="C1015" s="670" t="s">
        <v>150</v>
      </c>
      <c r="D1015" s="677" t="s">
        <v>8799</v>
      </c>
      <c r="E1015" s="740">
        <v>2500</v>
      </c>
      <c r="F1015" s="678">
        <v>41439991</v>
      </c>
      <c r="G1015" s="667" t="s">
        <v>8800</v>
      </c>
      <c r="H1015" s="679" t="s">
        <v>7337</v>
      </c>
      <c r="I1015" s="667" t="s">
        <v>8801</v>
      </c>
      <c r="J1015" s="668" t="s">
        <v>6985</v>
      </c>
      <c r="K1015" s="670">
        <v>1</v>
      </c>
      <c r="L1015" s="670">
        <v>12</v>
      </c>
      <c r="M1015" s="757">
        <f t="shared" ref="M1015:M1038" si="4">L1015*E1015</f>
        <v>30000</v>
      </c>
      <c r="N1015" s="670">
        <v>5</v>
      </c>
      <c r="O1015" s="670">
        <v>12</v>
      </c>
      <c r="P1015" s="755">
        <v>30000</v>
      </c>
      <c r="Q1015" s="670">
        <v>5</v>
      </c>
      <c r="R1015" s="670">
        <v>12</v>
      </c>
      <c r="S1015" s="499"/>
    </row>
    <row r="1016" spans="1:19" ht="15.75" customHeight="1" x14ac:dyDescent="0.2">
      <c r="A1016" s="676" t="s">
        <v>8798</v>
      </c>
      <c r="B1016" s="670" t="s">
        <v>6922</v>
      </c>
      <c r="C1016" s="670" t="s">
        <v>150</v>
      </c>
      <c r="D1016" s="677" t="s">
        <v>8763</v>
      </c>
      <c r="E1016" s="740">
        <v>1800</v>
      </c>
      <c r="F1016" s="678">
        <v>71233643</v>
      </c>
      <c r="G1016" s="667" t="s">
        <v>8802</v>
      </c>
      <c r="H1016" s="679" t="s">
        <v>7460</v>
      </c>
      <c r="I1016" s="667" t="s">
        <v>8801</v>
      </c>
      <c r="J1016" s="668" t="s">
        <v>8803</v>
      </c>
      <c r="K1016" s="670">
        <v>1</v>
      </c>
      <c r="L1016" s="670">
        <v>12</v>
      </c>
      <c r="M1016" s="757">
        <f t="shared" si="4"/>
        <v>21600</v>
      </c>
      <c r="N1016" s="670">
        <v>5</v>
      </c>
      <c r="O1016" s="670">
        <v>12</v>
      </c>
      <c r="P1016" s="755">
        <v>21600</v>
      </c>
      <c r="Q1016" s="670">
        <v>5</v>
      </c>
      <c r="R1016" s="670">
        <v>12</v>
      </c>
      <c r="S1016" s="499"/>
    </row>
    <row r="1017" spans="1:19" ht="15.75" customHeight="1" x14ac:dyDescent="0.2">
      <c r="A1017" s="676" t="s">
        <v>8798</v>
      </c>
      <c r="B1017" s="670" t="s">
        <v>6922</v>
      </c>
      <c r="C1017" s="670" t="s">
        <v>150</v>
      </c>
      <c r="D1017" s="677" t="s">
        <v>8804</v>
      </c>
      <c r="E1017" s="740">
        <v>3000</v>
      </c>
      <c r="F1017" s="678">
        <v>18011462</v>
      </c>
      <c r="G1017" s="667" t="s">
        <v>8805</v>
      </c>
      <c r="H1017" s="679" t="s">
        <v>7337</v>
      </c>
      <c r="I1017" s="667" t="s">
        <v>8801</v>
      </c>
      <c r="J1017" s="668" t="s">
        <v>6985</v>
      </c>
      <c r="K1017" s="670">
        <v>1</v>
      </c>
      <c r="L1017" s="670">
        <v>12</v>
      </c>
      <c r="M1017" s="757">
        <f t="shared" si="4"/>
        <v>36000</v>
      </c>
      <c r="N1017" s="670">
        <v>5</v>
      </c>
      <c r="O1017" s="670">
        <v>12</v>
      </c>
      <c r="P1017" s="755">
        <v>36000</v>
      </c>
      <c r="Q1017" s="670">
        <v>5</v>
      </c>
      <c r="R1017" s="670">
        <v>12</v>
      </c>
      <c r="S1017" s="499"/>
    </row>
    <row r="1018" spans="1:19" ht="15.75" customHeight="1" x14ac:dyDescent="0.2">
      <c r="A1018" s="676" t="s">
        <v>8798</v>
      </c>
      <c r="B1018" s="670" t="s">
        <v>6922</v>
      </c>
      <c r="C1018" s="670" t="s">
        <v>150</v>
      </c>
      <c r="D1018" s="677" t="s">
        <v>8806</v>
      </c>
      <c r="E1018" s="740">
        <v>2500</v>
      </c>
      <c r="F1018" s="678">
        <v>42572009</v>
      </c>
      <c r="G1018" s="667" t="s">
        <v>8807</v>
      </c>
      <c r="H1018" s="679" t="s">
        <v>8808</v>
      </c>
      <c r="I1018" s="667" t="s">
        <v>8801</v>
      </c>
      <c r="J1018" s="668" t="s">
        <v>6965</v>
      </c>
      <c r="K1018" s="670">
        <v>1</v>
      </c>
      <c r="L1018" s="670">
        <v>12</v>
      </c>
      <c r="M1018" s="757">
        <f t="shared" si="4"/>
        <v>30000</v>
      </c>
      <c r="N1018" s="670">
        <v>5</v>
      </c>
      <c r="O1018" s="670">
        <v>12</v>
      </c>
      <c r="P1018" s="755">
        <v>30000</v>
      </c>
      <c r="Q1018" s="670">
        <v>5</v>
      </c>
      <c r="R1018" s="670">
        <v>12</v>
      </c>
      <c r="S1018" s="499"/>
    </row>
    <row r="1019" spans="1:19" ht="15.75" customHeight="1" x14ac:dyDescent="0.2">
      <c r="A1019" s="676" t="s">
        <v>8798</v>
      </c>
      <c r="B1019" s="670" t="s">
        <v>6922</v>
      </c>
      <c r="C1019" s="670" t="s">
        <v>150</v>
      </c>
      <c r="D1019" s="677" t="s">
        <v>8809</v>
      </c>
      <c r="E1019" s="740">
        <v>2500</v>
      </c>
      <c r="F1019" s="678">
        <v>42521088</v>
      </c>
      <c r="G1019" s="667" t="s">
        <v>8810</v>
      </c>
      <c r="H1019" s="679" t="s">
        <v>8808</v>
      </c>
      <c r="I1019" s="667" t="s">
        <v>8801</v>
      </c>
      <c r="J1019" s="668" t="s">
        <v>6965</v>
      </c>
      <c r="K1019" s="670">
        <v>1</v>
      </c>
      <c r="L1019" s="670">
        <v>12</v>
      </c>
      <c r="M1019" s="757">
        <f t="shared" si="4"/>
        <v>30000</v>
      </c>
      <c r="N1019" s="670">
        <v>5</v>
      </c>
      <c r="O1019" s="670">
        <v>12</v>
      </c>
      <c r="P1019" s="755">
        <v>30000</v>
      </c>
      <c r="Q1019" s="670">
        <v>5</v>
      </c>
      <c r="R1019" s="670">
        <v>12</v>
      </c>
      <c r="S1019" s="499"/>
    </row>
    <row r="1020" spans="1:19" ht="15.75" customHeight="1" x14ac:dyDescent="0.2">
      <c r="A1020" s="676" t="s">
        <v>8798</v>
      </c>
      <c r="B1020" s="670" t="s">
        <v>6922</v>
      </c>
      <c r="C1020" s="670" t="s">
        <v>150</v>
      </c>
      <c r="D1020" s="677" t="s">
        <v>8811</v>
      </c>
      <c r="E1020" s="740">
        <v>1400</v>
      </c>
      <c r="F1020" s="678">
        <v>18135719</v>
      </c>
      <c r="G1020" s="667" t="s">
        <v>8812</v>
      </c>
      <c r="H1020" s="679" t="s">
        <v>7337</v>
      </c>
      <c r="I1020" s="667" t="s">
        <v>8801</v>
      </c>
      <c r="J1020" s="668" t="s">
        <v>7656</v>
      </c>
      <c r="K1020" s="670">
        <v>1</v>
      </c>
      <c r="L1020" s="670">
        <v>12</v>
      </c>
      <c r="M1020" s="757">
        <f t="shared" si="4"/>
        <v>16800</v>
      </c>
      <c r="N1020" s="670">
        <v>5</v>
      </c>
      <c r="O1020" s="670">
        <v>12</v>
      </c>
      <c r="P1020" s="755">
        <v>16800</v>
      </c>
      <c r="Q1020" s="670">
        <v>5</v>
      </c>
      <c r="R1020" s="670">
        <v>12</v>
      </c>
      <c r="S1020" s="499"/>
    </row>
    <row r="1021" spans="1:19" ht="15.75" customHeight="1" x14ac:dyDescent="0.2">
      <c r="A1021" s="676" t="s">
        <v>8798</v>
      </c>
      <c r="B1021" s="670" t="s">
        <v>6922</v>
      </c>
      <c r="C1021" s="670" t="s">
        <v>150</v>
      </c>
      <c r="D1021" s="677" t="s">
        <v>8813</v>
      </c>
      <c r="E1021" s="740">
        <v>1800</v>
      </c>
      <c r="F1021" s="678">
        <v>18896907</v>
      </c>
      <c r="G1021" s="667" t="s">
        <v>8814</v>
      </c>
      <c r="H1021" s="679" t="s">
        <v>7337</v>
      </c>
      <c r="I1021" s="667" t="s">
        <v>8801</v>
      </c>
      <c r="J1021" s="668" t="s">
        <v>6985</v>
      </c>
      <c r="K1021" s="670">
        <v>1</v>
      </c>
      <c r="L1021" s="670">
        <v>12</v>
      </c>
      <c r="M1021" s="757">
        <f t="shared" si="4"/>
        <v>21600</v>
      </c>
      <c r="N1021" s="670">
        <v>5</v>
      </c>
      <c r="O1021" s="670">
        <v>12</v>
      </c>
      <c r="P1021" s="755">
        <v>21600</v>
      </c>
      <c r="Q1021" s="670">
        <v>5</v>
      </c>
      <c r="R1021" s="670">
        <v>12</v>
      </c>
      <c r="S1021" s="499"/>
    </row>
    <row r="1022" spans="1:19" ht="15.75" customHeight="1" x14ac:dyDescent="0.2">
      <c r="A1022" s="676" t="s">
        <v>8798</v>
      </c>
      <c r="B1022" s="670" t="s">
        <v>6922</v>
      </c>
      <c r="C1022" s="670" t="s">
        <v>150</v>
      </c>
      <c r="D1022" s="677" t="s">
        <v>8815</v>
      </c>
      <c r="E1022" s="740">
        <v>1800</v>
      </c>
      <c r="F1022" s="678">
        <v>71263803</v>
      </c>
      <c r="G1022" s="667" t="s">
        <v>8816</v>
      </c>
      <c r="H1022" s="679" t="s">
        <v>7337</v>
      </c>
      <c r="I1022" s="667" t="s">
        <v>8801</v>
      </c>
      <c r="J1022" s="668" t="s">
        <v>7656</v>
      </c>
      <c r="K1022" s="670">
        <v>1</v>
      </c>
      <c r="L1022" s="670">
        <v>12</v>
      </c>
      <c r="M1022" s="757">
        <f t="shared" si="4"/>
        <v>21600</v>
      </c>
      <c r="N1022" s="670">
        <v>5</v>
      </c>
      <c r="O1022" s="670">
        <v>12</v>
      </c>
      <c r="P1022" s="755">
        <v>21600</v>
      </c>
      <c r="Q1022" s="670">
        <v>5</v>
      </c>
      <c r="R1022" s="670">
        <v>12</v>
      </c>
      <c r="S1022" s="499"/>
    </row>
    <row r="1023" spans="1:19" ht="15.75" customHeight="1" x14ac:dyDescent="0.2">
      <c r="A1023" s="676" t="s">
        <v>8798</v>
      </c>
      <c r="B1023" s="670" t="s">
        <v>6922</v>
      </c>
      <c r="C1023" s="670" t="s">
        <v>150</v>
      </c>
      <c r="D1023" s="677" t="s">
        <v>8817</v>
      </c>
      <c r="E1023" s="740">
        <v>2000</v>
      </c>
      <c r="F1023" s="678">
        <v>44907565</v>
      </c>
      <c r="G1023" s="667" t="s">
        <v>8818</v>
      </c>
      <c r="H1023" s="679" t="s">
        <v>7337</v>
      </c>
      <c r="I1023" s="667" t="s">
        <v>8801</v>
      </c>
      <c r="J1023" s="668" t="s">
        <v>7656</v>
      </c>
      <c r="K1023" s="670">
        <v>1</v>
      </c>
      <c r="L1023" s="670">
        <v>12</v>
      </c>
      <c r="M1023" s="757">
        <f t="shared" si="4"/>
        <v>24000</v>
      </c>
      <c r="N1023" s="670">
        <v>5</v>
      </c>
      <c r="O1023" s="670">
        <v>12</v>
      </c>
      <c r="P1023" s="755">
        <v>24000</v>
      </c>
      <c r="Q1023" s="670">
        <v>5</v>
      </c>
      <c r="R1023" s="670">
        <v>12</v>
      </c>
      <c r="S1023" s="499"/>
    </row>
    <row r="1024" spans="1:19" ht="15.75" customHeight="1" x14ac:dyDescent="0.2">
      <c r="A1024" s="676" t="s">
        <v>8798</v>
      </c>
      <c r="B1024" s="670" t="s">
        <v>6922</v>
      </c>
      <c r="C1024" s="670" t="s">
        <v>150</v>
      </c>
      <c r="D1024" s="677" t="s">
        <v>8819</v>
      </c>
      <c r="E1024" s="740">
        <v>1400</v>
      </c>
      <c r="F1024" s="678">
        <v>75954107</v>
      </c>
      <c r="G1024" s="667" t="s">
        <v>8820</v>
      </c>
      <c r="H1024" s="679" t="s">
        <v>7337</v>
      </c>
      <c r="I1024" s="667" t="s">
        <v>8801</v>
      </c>
      <c r="J1024" s="668" t="s">
        <v>7656</v>
      </c>
      <c r="K1024" s="670">
        <v>1</v>
      </c>
      <c r="L1024" s="670">
        <v>12</v>
      </c>
      <c r="M1024" s="757">
        <f t="shared" si="4"/>
        <v>16800</v>
      </c>
      <c r="N1024" s="670">
        <v>5</v>
      </c>
      <c r="O1024" s="670">
        <v>12</v>
      </c>
      <c r="P1024" s="755">
        <v>16800</v>
      </c>
      <c r="Q1024" s="670">
        <v>5</v>
      </c>
      <c r="R1024" s="670">
        <v>12</v>
      </c>
      <c r="S1024" s="549"/>
    </row>
    <row r="1025" spans="1:19" ht="15.75" customHeight="1" x14ac:dyDescent="0.2">
      <c r="A1025" s="676" t="s">
        <v>8798</v>
      </c>
      <c r="B1025" s="670" t="s">
        <v>6922</v>
      </c>
      <c r="C1025" s="670" t="s">
        <v>150</v>
      </c>
      <c r="D1025" s="677" t="s">
        <v>8821</v>
      </c>
      <c r="E1025" s="740">
        <v>1300</v>
      </c>
      <c r="F1025" s="678">
        <v>18176758</v>
      </c>
      <c r="G1025" s="667" t="s">
        <v>8822</v>
      </c>
      <c r="H1025" s="679" t="s">
        <v>7337</v>
      </c>
      <c r="I1025" s="667" t="s">
        <v>8801</v>
      </c>
      <c r="J1025" s="668" t="s">
        <v>7656</v>
      </c>
      <c r="K1025" s="670">
        <v>1</v>
      </c>
      <c r="L1025" s="670">
        <v>12</v>
      </c>
      <c r="M1025" s="757">
        <f t="shared" si="4"/>
        <v>15600</v>
      </c>
      <c r="N1025" s="670">
        <v>5</v>
      </c>
      <c r="O1025" s="670">
        <v>12</v>
      </c>
      <c r="P1025" s="755">
        <v>15600</v>
      </c>
      <c r="Q1025" s="670">
        <v>5</v>
      </c>
      <c r="R1025" s="670">
        <v>12</v>
      </c>
      <c r="S1025" s="499"/>
    </row>
    <row r="1026" spans="1:19" ht="15.75" customHeight="1" x14ac:dyDescent="0.2">
      <c r="A1026" s="676" t="s">
        <v>8798</v>
      </c>
      <c r="B1026" s="670" t="s">
        <v>6922</v>
      </c>
      <c r="C1026" s="670" t="s">
        <v>150</v>
      </c>
      <c r="D1026" s="677" t="s">
        <v>8823</v>
      </c>
      <c r="E1026" s="740">
        <v>1800</v>
      </c>
      <c r="F1026" s="678">
        <v>74838754</v>
      </c>
      <c r="G1026" s="667" t="s">
        <v>8824</v>
      </c>
      <c r="H1026" s="679" t="s">
        <v>7460</v>
      </c>
      <c r="I1026" s="667" t="s">
        <v>8801</v>
      </c>
      <c r="J1026" s="668" t="s">
        <v>8803</v>
      </c>
      <c r="K1026" s="670">
        <v>1</v>
      </c>
      <c r="L1026" s="670">
        <v>12</v>
      </c>
      <c r="M1026" s="757">
        <f t="shared" si="4"/>
        <v>21600</v>
      </c>
      <c r="N1026" s="670">
        <v>5</v>
      </c>
      <c r="O1026" s="670">
        <v>12</v>
      </c>
      <c r="P1026" s="755">
        <v>21600</v>
      </c>
      <c r="Q1026" s="670">
        <v>5</v>
      </c>
      <c r="R1026" s="670">
        <v>12</v>
      </c>
      <c r="S1026" s="499"/>
    </row>
    <row r="1027" spans="1:19" ht="15.75" customHeight="1" x14ac:dyDescent="0.2">
      <c r="A1027" s="676" t="s">
        <v>8798</v>
      </c>
      <c r="B1027" s="670" t="s">
        <v>6922</v>
      </c>
      <c r="C1027" s="670" t="s">
        <v>150</v>
      </c>
      <c r="D1027" s="677" t="s">
        <v>8825</v>
      </c>
      <c r="E1027" s="740">
        <v>1800</v>
      </c>
      <c r="F1027" s="678">
        <v>42348011</v>
      </c>
      <c r="G1027" s="667" t="s">
        <v>8826</v>
      </c>
      <c r="H1027" s="679" t="s">
        <v>8827</v>
      </c>
      <c r="I1027" s="667" t="s">
        <v>8801</v>
      </c>
      <c r="J1027" s="668" t="s">
        <v>8647</v>
      </c>
      <c r="K1027" s="670">
        <v>1</v>
      </c>
      <c r="L1027" s="670">
        <v>12</v>
      </c>
      <c r="M1027" s="757">
        <f t="shared" si="4"/>
        <v>21600</v>
      </c>
      <c r="N1027" s="670">
        <v>5</v>
      </c>
      <c r="O1027" s="670">
        <v>12</v>
      </c>
      <c r="P1027" s="755">
        <v>21600</v>
      </c>
      <c r="Q1027" s="670">
        <v>5</v>
      </c>
      <c r="R1027" s="670">
        <v>12</v>
      </c>
      <c r="S1027" s="549"/>
    </row>
    <row r="1028" spans="1:19" ht="15.75" customHeight="1" x14ac:dyDescent="0.2">
      <c r="A1028" s="676" t="s">
        <v>8798</v>
      </c>
      <c r="B1028" s="670" t="s">
        <v>6922</v>
      </c>
      <c r="C1028" s="670" t="s">
        <v>150</v>
      </c>
      <c r="D1028" s="677" t="s">
        <v>8651</v>
      </c>
      <c r="E1028" s="740">
        <v>1500</v>
      </c>
      <c r="F1028" s="678">
        <v>17930793</v>
      </c>
      <c r="G1028" s="667" t="s">
        <v>8828</v>
      </c>
      <c r="H1028" s="679"/>
      <c r="I1028" s="667" t="s">
        <v>7192</v>
      </c>
      <c r="J1028" s="668"/>
      <c r="K1028" s="670">
        <v>1</v>
      </c>
      <c r="L1028" s="670">
        <v>12</v>
      </c>
      <c r="M1028" s="757">
        <f t="shared" si="4"/>
        <v>18000</v>
      </c>
      <c r="N1028" s="670">
        <v>5</v>
      </c>
      <c r="O1028" s="670">
        <v>12</v>
      </c>
      <c r="P1028" s="755">
        <v>18000</v>
      </c>
      <c r="Q1028" s="670">
        <v>5</v>
      </c>
      <c r="R1028" s="670">
        <v>12</v>
      </c>
      <c r="S1028" s="499"/>
    </row>
    <row r="1029" spans="1:19" ht="15.75" customHeight="1" x14ac:dyDescent="0.2">
      <c r="A1029" s="676" t="s">
        <v>8798</v>
      </c>
      <c r="B1029" s="670" t="s">
        <v>6922</v>
      </c>
      <c r="C1029" s="670" t="s">
        <v>150</v>
      </c>
      <c r="D1029" s="677" t="s">
        <v>8829</v>
      </c>
      <c r="E1029" s="740">
        <v>2000</v>
      </c>
      <c r="F1029" s="678">
        <v>42266320</v>
      </c>
      <c r="G1029" s="667" t="s">
        <v>8830</v>
      </c>
      <c r="H1029" s="679" t="s">
        <v>7337</v>
      </c>
      <c r="I1029" s="667" t="s">
        <v>8801</v>
      </c>
      <c r="J1029" s="668" t="s">
        <v>6985</v>
      </c>
      <c r="K1029" s="670">
        <v>1</v>
      </c>
      <c r="L1029" s="670">
        <v>12</v>
      </c>
      <c r="M1029" s="757">
        <f t="shared" si="4"/>
        <v>24000</v>
      </c>
      <c r="N1029" s="670">
        <v>5</v>
      </c>
      <c r="O1029" s="670">
        <v>12</v>
      </c>
      <c r="P1029" s="755">
        <v>24000</v>
      </c>
      <c r="Q1029" s="670">
        <v>5</v>
      </c>
      <c r="R1029" s="670">
        <v>12</v>
      </c>
      <c r="S1029" s="499"/>
    </row>
    <row r="1030" spans="1:19" ht="15.75" customHeight="1" x14ac:dyDescent="0.2">
      <c r="A1030" s="676" t="s">
        <v>8798</v>
      </c>
      <c r="B1030" s="670" t="s">
        <v>6922</v>
      </c>
      <c r="C1030" s="670" t="s">
        <v>150</v>
      </c>
      <c r="D1030" s="677" t="s">
        <v>8831</v>
      </c>
      <c r="E1030" s="740">
        <v>1800</v>
      </c>
      <c r="F1030" s="678">
        <v>42384282</v>
      </c>
      <c r="G1030" s="667" t="s">
        <v>8832</v>
      </c>
      <c r="H1030" s="679" t="s">
        <v>8827</v>
      </c>
      <c r="I1030" s="667" t="s">
        <v>8801</v>
      </c>
      <c r="J1030" s="668" t="s">
        <v>8647</v>
      </c>
      <c r="K1030" s="670">
        <v>1</v>
      </c>
      <c r="L1030" s="670">
        <v>12</v>
      </c>
      <c r="M1030" s="757">
        <f t="shared" si="4"/>
        <v>21600</v>
      </c>
      <c r="N1030" s="670">
        <v>5</v>
      </c>
      <c r="O1030" s="670">
        <v>12</v>
      </c>
      <c r="P1030" s="755">
        <v>21600</v>
      </c>
      <c r="Q1030" s="670">
        <v>5</v>
      </c>
      <c r="R1030" s="670">
        <v>12</v>
      </c>
      <c r="S1030" s="499"/>
    </row>
    <row r="1031" spans="1:19" ht="15.75" customHeight="1" x14ac:dyDescent="0.2">
      <c r="A1031" s="676" t="s">
        <v>8798</v>
      </c>
      <c r="B1031" s="670" t="s">
        <v>6922</v>
      </c>
      <c r="C1031" s="670" t="s">
        <v>150</v>
      </c>
      <c r="D1031" s="677" t="s">
        <v>8833</v>
      </c>
      <c r="E1031" s="740">
        <v>1800</v>
      </c>
      <c r="F1031" s="678">
        <v>77387894</v>
      </c>
      <c r="G1031" s="667" t="s">
        <v>8834</v>
      </c>
      <c r="H1031" s="679" t="s">
        <v>7337</v>
      </c>
      <c r="I1031" s="667" t="s">
        <v>8801</v>
      </c>
      <c r="J1031" s="668" t="s">
        <v>6985</v>
      </c>
      <c r="K1031" s="670">
        <v>1</v>
      </c>
      <c r="L1031" s="670">
        <v>12</v>
      </c>
      <c r="M1031" s="757">
        <f t="shared" si="4"/>
        <v>21600</v>
      </c>
      <c r="N1031" s="670">
        <v>5</v>
      </c>
      <c r="O1031" s="670">
        <v>12</v>
      </c>
      <c r="P1031" s="755">
        <v>21600</v>
      </c>
      <c r="Q1031" s="670">
        <v>5</v>
      </c>
      <c r="R1031" s="670">
        <v>12</v>
      </c>
      <c r="S1031" s="499"/>
    </row>
    <row r="1032" spans="1:19" ht="15.75" customHeight="1" x14ac:dyDescent="0.2">
      <c r="A1032" s="676" t="s">
        <v>8798</v>
      </c>
      <c r="B1032" s="670" t="s">
        <v>6922</v>
      </c>
      <c r="C1032" s="670" t="s">
        <v>150</v>
      </c>
      <c r="D1032" s="677" t="s">
        <v>8835</v>
      </c>
      <c r="E1032" s="740">
        <v>1400</v>
      </c>
      <c r="F1032" s="678">
        <v>71462396</v>
      </c>
      <c r="G1032" s="667" t="s">
        <v>8836</v>
      </c>
      <c r="H1032" s="679" t="s">
        <v>8827</v>
      </c>
      <c r="I1032" s="667" t="s">
        <v>8801</v>
      </c>
      <c r="J1032" s="668" t="s">
        <v>8647</v>
      </c>
      <c r="K1032" s="670">
        <v>1</v>
      </c>
      <c r="L1032" s="670">
        <v>12</v>
      </c>
      <c r="M1032" s="757">
        <f t="shared" si="4"/>
        <v>16800</v>
      </c>
      <c r="N1032" s="670">
        <v>5</v>
      </c>
      <c r="O1032" s="670">
        <v>12</v>
      </c>
      <c r="P1032" s="755">
        <v>16800</v>
      </c>
      <c r="Q1032" s="670">
        <v>5</v>
      </c>
      <c r="R1032" s="670">
        <v>12</v>
      </c>
      <c r="S1032" s="499"/>
    </row>
    <row r="1033" spans="1:19" ht="15.75" customHeight="1" x14ac:dyDescent="0.2">
      <c r="A1033" s="676" t="s">
        <v>8798</v>
      </c>
      <c r="B1033" s="670" t="s">
        <v>6922</v>
      </c>
      <c r="C1033" s="670" t="s">
        <v>150</v>
      </c>
      <c r="D1033" s="677" t="s">
        <v>8837</v>
      </c>
      <c r="E1033" s="740">
        <v>1400</v>
      </c>
      <c r="F1033" s="678">
        <v>70603754</v>
      </c>
      <c r="G1033" s="667" t="s">
        <v>8838</v>
      </c>
      <c r="H1033" s="679" t="s">
        <v>7337</v>
      </c>
      <c r="I1033" s="667" t="s">
        <v>8801</v>
      </c>
      <c r="J1033" s="668" t="s">
        <v>7656</v>
      </c>
      <c r="K1033" s="670">
        <v>1</v>
      </c>
      <c r="L1033" s="670">
        <v>12</v>
      </c>
      <c r="M1033" s="757">
        <f t="shared" si="4"/>
        <v>16800</v>
      </c>
      <c r="N1033" s="670">
        <v>5</v>
      </c>
      <c r="O1033" s="670">
        <v>12</v>
      </c>
      <c r="P1033" s="755">
        <v>16800</v>
      </c>
      <c r="Q1033" s="670">
        <v>5</v>
      </c>
      <c r="R1033" s="670">
        <v>12</v>
      </c>
      <c r="S1033" s="499"/>
    </row>
    <row r="1034" spans="1:19" ht="15.75" customHeight="1" x14ac:dyDescent="0.2">
      <c r="A1034" s="676" t="s">
        <v>8798</v>
      </c>
      <c r="B1034" s="670" t="s">
        <v>6922</v>
      </c>
      <c r="C1034" s="670" t="s">
        <v>150</v>
      </c>
      <c r="D1034" s="677" t="s">
        <v>8670</v>
      </c>
      <c r="E1034" s="740">
        <v>1200</v>
      </c>
      <c r="F1034" s="678">
        <v>18226468</v>
      </c>
      <c r="G1034" s="667" t="s">
        <v>8839</v>
      </c>
      <c r="H1034" s="679"/>
      <c r="I1034" s="667" t="s">
        <v>7192</v>
      </c>
      <c r="J1034" s="668"/>
      <c r="K1034" s="670">
        <v>1</v>
      </c>
      <c r="L1034" s="670">
        <v>12</v>
      </c>
      <c r="M1034" s="757">
        <f t="shared" si="4"/>
        <v>14400</v>
      </c>
      <c r="N1034" s="670">
        <v>5</v>
      </c>
      <c r="O1034" s="670">
        <v>12</v>
      </c>
      <c r="P1034" s="755">
        <v>14400</v>
      </c>
      <c r="Q1034" s="670">
        <v>5</v>
      </c>
      <c r="R1034" s="670">
        <v>12</v>
      </c>
      <c r="S1034" s="499"/>
    </row>
    <row r="1035" spans="1:19" ht="15.75" customHeight="1" x14ac:dyDescent="0.2">
      <c r="A1035" s="676" t="s">
        <v>8798</v>
      </c>
      <c r="B1035" s="670" t="s">
        <v>6922</v>
      </c>
      <c r="C1035" s="670" t="s">
        <v>150</v>
      </c>
      <c r="D1035" s="677" t="s">
        <v>8813</v>
      </c>
      <c r="E1035" s="740">
        <v>1800</v>
      </c>
      <c r="F1035" s="678">
        <v>71602569</v>
      </c>
      <c r="G1035" s="667" t="s">
        <v>8840</v>
      </c>
      <c r="H1035" s="679" t="s">
        <v>7337</v>
      </c>
      <c r="I1035" s="667" t="s">
        <v>8801</v>
      </c>
      <c r="J1035" s="668" t="s">
        <v>7656</v>
      </c>
      <c r="K1035" s="670">
        <v>1</v>
      </c>
      <c r="L1035" s="670">
        <v>12</v>
      </c>
      <c r="M1035" s="757">
        <f t="shared" si="4"/>
        <v>21600</v>
      </c>
      <c r="N1035" s="670">
        <v>5</v>
      </c>
      <c r="O1035" s="670">
        <v>12</v>
      </c>
      <c r="P1035" s="755">
        <v>21600</v>
      </c>
      <c r="Q1035" s="670">
        <v>5</v>
      </c>
      <c r="R1035" s="670">
        <v>12</v>
      </c>
      <c r="S1035" s="499"/>
    </row>
    <row r="1036" spans="1:19" ht="15.75" customHeight="1" x14ac:dyDescent="0.2">
      <c r="A1036" s="676" t="s">
        <v>8798</v>
      </c>
      <c r="B1036" s="670" t="s">
        <v>6922</v>
      </c>
      <c r="C1036" s="670" t="s">
        <v>150</v>
      </c>
      <c r="D1036" s="677" t="s">
        <v>8841</v>
      </c>
      <c r="E1036" s="740">
        <v>1800</v>
      </c>
      <c r="F1036" s="678">
        <v>40412528</v>
      </c>
      <c r="G1036" s="667" t="s">
        <v>8842</v>
      </c>
      <c r="H1036" s="679" t="s">
        <v>8827</v>
      </c>
      <c r="I1036" s="667" t="s">
        <v>8801</v>
      </c>
      <c r="J1036" s="668" t="s">
        <v>8647</v>
      </c>
      <c r="K1036" s="670">
        <v>1</v>
      </c>
      <c r="L1036" s="670">
        <v>12</v>
      </c>
      <c r="M1036" s="757">
        <f t="shared" si="4"/>
        <v>21600</v>
      </c>
      <c r="N1036" s="670">
        <v>5</v>
      </c>
      <c r="O1036" s="670">
        <v>12</v>
      </c>
      <c r="P1036" s="755">
        <v>21600</v>
      </c>
      <c r="Q1036" s="670">
        <v>5</v>
      </c>
      <c r="R1036" s="670">
        <v>12</v>
      </c>
      <c r="S1036" s="499"/>
    </row>
    <row r="1037" spans="1:19" ht="15.75" customHeight="1" x14ac:dyDescent="0.2">
      <c r="A1037" s="676" t="s">
        <v>8798</v>
      </c>
      <c r="B1037" s="670" t="s">
        <v>6922</v>
      </c>
      <c r="C1037" s="670" t="s">
        <v>150</v>
      </c>
      <c r="D1037" s="677" t="s">
        <v>8670</v>
      </c>
      <c r="E1037" s="740">
        <v>1200</v>
      </c>
      <c r="F1037" s="678">
        <v>18183399</v>
      </c>
      <c r="G1037" s="667" t="s">
        <v>8843</v>
      </c>
      <c r="H1037" s="679"/>
      <c r="I1037" s="667" t="s">
        <v>7192</v>
      </c>
      <c r="J1037" s="668"/>
      <c r="K1037" s="670">
        <v>1</v>
      </c>
      <c r="L1037" s="670">
        <v>12</v>
      </c>
      <c r="M1037" s="757">
        <f t="shared" si="4"/>
        <v>14400</v>
      </c>
      <c r="N1037" s="670">
        <v>5</v>
      </c>
      <c r="O1037" s="670">
        <v>12</v>
      </c>
      <c r="P1037" s="755">
        <v>14400</v>
      </c>
      <c r="Q1037" s="670">
        <v>5</v>
      </c>
      <c r="R1037" s="670">
        <v>12</v>
      </c>
      <c r="S1037" s="499"/>
    </row>
    <row r="1038" spans="1:19" ht="15.75" customHeight="1" x14ac:dyDescent="0.2">
      <c r="A1038" s="676" t="s">
        <v>8798</v>
      </c>
      <c r="B1038" s="670" t="s">
        <v>6922</v>
      </c>
      <c r="C1038" s="670" t="s">
        <v>150</v>
      </c>
      <c r="D1038" s="677" t="s">
        <v>8844</v>
      </c>
      <c r="E1038" s="740">
        <v>6000</v>
      </c>
      <c r="F1038" s="678">
        <v>18226125</v>
      </c>
      <c r="G1038" s="667" t="s">
        <v>8845</v>
      </c>
      <c r="H1038" s="679" t="s">
        <v>8846</v>
      </c>
      <c r="I1038" s="667" t="s">
        <v>8801</v>
      </c>
      <c r="J1038" s="668" t="s">
        <v>8847</v>
      </c>
      <c r="K1038" s="670">
        <v>1</v>
      </c>
      <c r="L1038" s="670">
        <v>12</v>
      </c>
      <c r="M1038" s="757">
        <f t="shared" si="4"/>
        <v>72000</v>
      </c>
      <c r="N1038" s="670">
        <v>5</v>
      </c>
      <c r="O1038" s="670">
        <v>12</v>
      </c>
      <c r="P1038" s="755">
        <v>72000</v>
      </c>
      <c r="Q1038" s="670">
        <v>5</v>
      </c>
      <c r="R1038" s="670">
        <v>12</v>
      </c>
      <c r="S1038" s="499"/>
    </row>
    <row r="1039" spans="1:19" ht="15.75" customHeight="1" x14ac:dyDescent="0.2">
      <c r="A1039" s="676" t="s">
        <v>8798</v>
      </c>
      <c r="B1039" s="670" t="s">
        <v>8848</v>
      </c>
      <c r="C1039" s="670" t="s">
        <v>8849</v>
      </c>
      <c r="D1039" s="667" t="s">
        <v>8850</v>
      </c>
      <c r="E1039" s="740" t="s">
        <v>7555</v>
      </c>
      <c r="F1039" s="670">
        <v>41161299</v>
      </c>
      <c r="G1039" s="667" t="s">
        <v>8851</v>
      </c>
      <c r="H1039" s="679" t="s">
        <v>8852</v>
      </c>
      <c r="I1039" s="667" t="s">
        <v>8801</v>
      </c>
      <c r="J1039" s="668" t="s">
        <v>7656</v>
      </c>
      <c r="K1039" s="670">
        <v>0</v>
      </c>
      <c r="L1039" s="670">
        <v>0</v>
      </c>
      <c r="M1039" s="753">
        <v>0</v>
      </c>
      <c r="N1039" s="670">
        <v>0</v>
      </c>
      <c r="O1039" s="670">
        <v>1</v>
      </c>
      <c r="P1039" s="755" t="s">
        <v>7555</v>
      </c>
      <c r="Q1039" s="670"/>
      <c r="R1039" s="670">
        <v>0</v>
      </c>
      <c r="S1039" s="499"/>
    </row>
    <row r="1040" spans="1:19" ht="15.75" customHeight="1" x14ac:dyDescent="0.2">
      <c r="A1040" s="540" t="s">
        <v>8798</v>
      </c>
      <c r="B1040" s="539" t="s">
        <v>8848</v>
      </c>
      <c r="C1040" s="539" t="s">
        <v>8849</v>
      </c>
      <c r="D1040" s="577" t="s">
        <v>8853</v>
      </c>
      <c r="E1040" s="739" t="s">
        <v>7555</v>
      </c>
      <c r="F1040" s="539">
        <v>47719676</v>
      </c>
      <c r="G1040" s="577" t="s">
        <v>8854</v>
      </c>
      <c r="H1040" s="575" t="s">
        <v>8855</v>
      </c>
      <c r="I1040" s="577" t="s">
        <v>8856</v>
      </c>
      <c r="J1040" s="680" t="s">
        <v>8857</v>
      </c>
      <c r="K1040" s="539">
        <v>0</v>
      </c>
      <c r="L1040" s="539">
        <v>0</v>
      </c>
      <c r="M1040" s="758">
        <v>0</v>
      </c>
      <c r="N1040" s="539">
        <v>0</v>
      </c>
      <c r="O1040" s="539">
        <v>1</v>
      </c>
      <c r="P1040" s="576" t="s">
        <v>7555</v>
      </c>
      <c r="Q1040" s="539"/>
      <c r="R1040" s="539">
        <v>0</v>
      </c>
      <c r="S1040" s="499"/>
    </row>
    <row r="1041" spans="1:19" ht="15.75" customHeight="1" x14ac:dyDescent="0.2">
      <c r="A1041" s="540" t="s">
        <v>8798</v>
      </c>
      <c r="B1041" s="539" t="s">
        <v>8848</v>
      </c>
      <c r="C1041" s="539" t="s">
        <v>8849</v>
      </c>
      <c r="D1041" s="577" t="s">
        <v>8858</v>
      </c>
      <c r="E1041" s="739" t="s">
        <v>1688</v>
      </c>
      <c r="F1041" s="539">
        <v>41170253</v>
      </c>
      <c r="G1041" s="577" t="s">
        <v>8859</v>
      </c>
      <c r="H1041" s="575" t="s">
        <v>8860</v>
      </c>
      <c r="I1041" s="577" t="s">
        <v>8861</v>
      </c>
      <c r="J1041" s="680" t="s">
        <v>8862</v>
      </c>
      <c r="K1041" s="539">
        <v>0</v>
      </c>
      <c r="L1041" s="539">
        <v>0</v>
      </c>
      <c r="M1041" s="758">
        <v>0</v>
      </c>
      <c r="N1041" s="539">
        <v>0</v>
      </c>
      <c r="O1041" s="539">
        <v>1</v>
      </c>
      <c r="P1041" s="576" t="s">
        <v>8863</v>
      </c>
      <c r="Q1041" s="539"/>
      <c r="R1041" s="539">
        <v>0</v>
      </c>
      <c r="S1041" s="499"/>
    </row>
    <row r="1042" spans="1:19" ht="15.75" customHeight="1" x14ac:dyDescent="0.2">
      <c r="A1042" s="540" t="s">
        <v>8798</v>
      </c>
      <c r="B1042" s="539" t="s">
        <v>8848</v>
      </c>
      <c r="C1042" s="539" t="s">
        <v>8849</v>
      </c>
      <c r="D1042" s="577" t="s">
        <v>8858</v>
      </c>
      <c r="E1042" s="739" t="s">
        <v>7555</v>
      </c>
      <c r="F1042" s="539">
        <v>27683874</v>
      </c>
      <c r="G1042" s="577" t="s">
        <v>8864</v>
      </c>
      <c r="H1042" s="575" t="s">
        <v>8860</v>
      </c>
      <c r="I1042" s="577" t="s">
        <v>8861</v>
      </c>
      <c r="J1042" s="680" t="s">
        <v>8862</v>
      </c>
      <c r="K1042" s="539">
        <v>0</v>
      </c>
      <c r="L1042" s="539">
        <v>0</v>
      </c>
      <c r="M1042" s="758">
        <v>0</v>
      </c>
      <c r="N1042" s="539">
        <v>0</v>
      </c>
      <c r="O1042" s="539">
        <v>1</v>
      </c>
      <c r="P1042" s="576" t="s">
        <v>7555</v>
      </c>
      <c r="Q1042" s="539"/>
      <c r="R1042" s="539">
        <v>0</v>
      </c>
      <c r="S1042" s="499"/>
    </row>
    <row r="1043" spans="1:19" ht="15.75" customHeight="1" x14ac:dyDescent="0.2">
      <c r="A1043" s="540" t="s">
        <v>8798</v>
      </c>
      <c r="B1043" s="539" t="s">
        <v>8848</v>
      </c>
      <c r="C1043" s="539" t="s">
        <v>8849</v>
      </c>
      <c r="D1043" s="577" t="s">
        <v>8858</v>
      </c>
      <c r="E1043" s="739" t="s">
        <v>1688</v>
      </c>
      <c r="F1043" s="539">
        <v>43098755</v>
      </c>
      <c r="G1043" s="577" t="s">
        <v>8865</v>
      </c>
      <c r="H1043" s="575" t="s">
        <v>8860</v>
      </c>
      <c r="I1043" s="577" t="s">
        <v>8861</v>
      </c>
      <c r="J1043" s="680" t="s">
        <v>8862</v>
      </c>
      <c r="K1043" s="539">
        <v>0</v>
      </c>
      <c r="L1043" s="539">
        <v>0</v>
      </c>
      <c r="M1043" s="758">
        <v>0</v>
      </c>
      <c r="N1043" s="539">
        <v>0</v>
      </c>
      <c r="O1043" s="539">
        <v>1</v>
      </c>
      <c r="P1043" s="576" t="s">
        <v>1688</v>
      </c>
      <c r="Q1043" s="539"/>
      <c r="R1043" s="539">
        <v>0</v>
      </c>
      <c r="S1043" s="499"/>
    </row>
    <row r="1044" spans="1:19" ht="15.75" customHeight="1" x14ac:dyDescent="0.2">
      <c r="A1044" s="540" t="s">
        <v>8798</v>
      </c>
      <c r="B1044" s="539" t="s">
        <v>8848</v>
      </c>
      <c r="C1044" s="539" t="s">
        <v>8849</v>
      </c>
      <c r="D1044" s="577" t="s">
        <v>8866</v>
      </c>
      <c r="E1044" s="739" t="s">
        <v>7555</v>
      </c>
      <c r="F1044" s="539">
        <v>76836490</v>
      </c>
      <c r="G1044" s="577" t="s">
        <v>8867</v>
      </c>
      <c r="H1044" s="575" t="s">
        <v>8868</v>
      </c>
      <c r="I1044" s="577" t="s">
        <v>7361</v>
      </c>
      <c r="J1044" s="680" t="s">
        <v>8869</v>
      </c>
      <c r="K1044" s="539">
        <v>0</v>
      </c>
      <c r="L1044" s="539">
        <v>0</v>
      </c>
      <c r="M1044" s="758">
        <v>0</v>
      </c>
      <c r="N1044" s="539">
        <v>0</v>
      </c>
      <c r="O1044" s="539">
        <v>1</v>
      </c>
      <c r="P1044" s="576" t="s">
        <v>7555</v>
      </c>
      <c r="Q1044" s="539"/>
      <c r="R1044" s="539">
        <v>0</v>
      </c>
      <c r="S1044" s="499"/>
    </row>
    <row r="1045" spans="1:19" ht="15.75" customHeight="1" x14ac:dyDescent="0.2">
      <c r="A1045" s="540" t="s">
        <v>8798</v>
      </c>
      <c r="B1045" s="539" t="s">
        <v>8848</v>
      </c>
      <c r="C1045" s="539" t="s">
        <v>8849</v>
      </c>
      <c r="D1045" s="577" t="s">
        <v>8651</v>
      </c>
      <c r="E1045" s="739" t="s">
        <v>8088</v>
      </c>
      <c r="F1045" s="539">
        <v>18185340</v>
      </c>
      <c r="G1045" s="577" t="s">
        <v>8870</v>
      </c>
      <c r="H1045" s="575" t="s">
        <v>8860</v>
      </c>
      <c r="I1045" s="577" t="s">
        <v>8861</v>
      </c>
      <c r="J1045" s="680" t="s">
        <v>8862</v>
      </c>
      <c r="K1045" s="539">
        <v>0</v>
      </c>
      <c r="L1045" s="539">
        <v>0</v>
      </c>
      <c r="M1045" s="758">
        <v>0</v>
      </c>
      <c r="N1045" s="539">
        <v>0</v>
      </c>
      <c r="O1045" s="539">
        <v>1</v>
      </c>
      <c r="P1045" s="576" t="s">
        <v>8088</v>
      </c>
      <c r="Q1045" s="539"/>
      <c r="R1045" s="539">
        <v>0</v>
      </c>
      <c r="S1045" s="499"/>
    </row>
    <row r="1046" spans="1:19" ht="15.75" customHeight="1" x14ac:dyDescent="0.2">
      <c r="A1046" s="540" t="s">
        <v>8798</v>
      </c>
      <c r="B1046" s="539" t="s">
        <v>8848</v>
      </c>
      <c r="C1046" s="539" t="s">
        <v>8849</v>
      </c>
      <c r="D1046" s="577" t="s">
        <v>8866</v>
      </c>
      <c r="E1046" s="739" t="s">
        <v>7555</v>
      </c>
      <c r="F1046" s="539">
        <v>70153163</v>
      </c>
      <c r="G1046" s="577" t="s">
        <v>8871</v>
      </c>
      <c r="H1046" s="575" t="s">
        <v>8872</v>
      </c>
      <c r="I1046" s="577" t="s">
        <v>7361</v>
      </c>
      <c r="J1046" s="680" t="s">
        <v>8872</v>
      </c>
      <c r="K1046" s="539">
        <v>0</v>
      </c>
      <c r="L1046" s="539">
        <v>0</v>
      </c>
      <c r="M1046" s="758">
        <v>0</v>
      </c>
      <c r="N1046" s="539">
        <v>0</v>
      </c>
      <c r="O1046" s="539">
        <v>1</v>
      </c>
      <c r="P1046" s="576" t="s">
        <v>7555</v>
      </c>
      <c r="Q1046" s="539"/>
      <c r="R1046" s="539">
        <v>0</v>
      </c>
      <c r="S1046" s="499"/>
    </row>
    <row r="1047" spans="1:19" ht="15.75" customHeight="1" x14ac:dyDescent="0.2">
      <c r="A1047" s="540" t="s">
        <v>8798</v>
      </c>
      <c r="B1047" s="539" t="s">
        <v>8848</v>
      </c>
      <c r="C1047" s="539" t="s">
        <v>8849</v>
      </c>
      <c r="D1047" s="577" t="s">
        <v>8873</v>
      </c>
      <c r="E1047" s="739" t="s">
        <v>7454</v>
      </c>
      <c r="F1047" s="539">
        <v>41989029</v>
      </c>
      <c r="G1047" s="577" t="s">
        <v>8874</v>
      </c>
      <c r="H1047" s="575" t="s">
        <v>8875</v>
      </c>
      <c r="I1047" s="577" t="s">
        <v>7361</v>
      </c>
      <c r="J1047" s="680" t="s">
        <v>8875</v>
      </c>
      <c r="K1047" s="539">
        <v>0</v>
      </c>
      <c r="L1047" s="539">
        <v>0</v>
      </c>
      <c r="M1047" s="758">
        <v>0</v>
      </c>
      <c r="N1047" s="539">
        <v>0</v>
      </c>
      <c r="O1047" s="539">
        <v>1</v>
      </c>
      <c r="P1047" s="576" t="s">
        <v>7454</v>
      </c>
      <c r="Q1047" s="539"/>
      <c r="R1047" s="539">
        <v>0</v>
      </c>
      <c r="S1047" s="549"/>
    </row>
    <row r="1048" spans="1:19" ht="15.75" customHeight="1" x14ac:dyDescent="0.2">
      <c r="A1048" s="540" t="s">
        <v>8798</v>
      </c>
      <c r="B1048" s="539" t="s">
        <v>8848</v>
      </c>
      <c r="C1048" s="539" t="s">
        <v>8849</v>
      </c>
      <c r="D1048" s="577" t="s">
        <v>8876</v>
      </c>
      <c r="E1048" s="739" t="s">
        <v>7454</v>
      </c>
      <c r="F1048" s="539">
        <v>41093504</v>
      </c>
      <c r="G1048" s="577" t="s">
        <v>8877</v>
      </c>
      <c r="H1048" s="575" t="s">
        <v>6965</v>
      </c>
      <c r="I1048" s="577" t="s">
        <v>8856</v>
      </c>
      <c r="J1048" s="680" t="s">
        <v>6965</v>
      </c>
      <c r="K1048" s="539">
        <v>0</v>
      </c>
      <c r="L1048" s="539">
        <v>0</v>
      </c>
      <c r="M1048" s="758">
        <v>0</v>
      </c>
      <c r="N1048" s="539">
        <v>0</v>
      </c>
      <c r="O1048" s="539">
        <v>1</v>
      </c>
      <c r="P1048" s="576" t="s">
        <v>6455</v>
      </c>
      <c r="Q1048" s="539"/>
      <c r="R1048" s="539">
        <v>0</v>
      </c>
      <c r="S1048" s="499"/>
    </row>
    <row r="1049" spans="1:19" ht="15.75" customHeight="1" x14ac:dyDescent="0.2">
      <c r="A1049" s="540" t="s">
        <v>8798</v>
      </c>
      <c r="B1049" s="539" t="s">
        <v>8848</v>
      </c>
      <c r="C1049" s="539" t="s">
        <v>8849</v>
      </c>
      <c r="D1049" s="577" t="s">
        <v>8878</v>
      </c>
      <c r="E1049" s="739" t="s">
        <v>7555</v>
      </c>
      <c r="F1049" s="539">
        <v>18217874</v>
      </c>
      <c r="G1049" s="577" t="s">
        <v>8879</v>
      </c>
      <c r="H1049" s="575" t="s">
        <v>8880</v>
      </c>
      <c r="I1049" s="577" t="s">
        <v>8856</v>
      </c>
      <c r="J1049" s="680" t="s">
        <v>8881</v>
      </c>
      <c r="K1049" s="539">
        <v>0</v>
      </c>
      <c r="L1049" s="539">
        <v>0</v>
      </c>
      <c r="M1049" s="758">
        <v>0</v>
      </c>
      <c r="N1049" s="539">
        <v>0</v>
      </c>
      <c r="O1049" s="539">
        <v>1</v>
      </c>
      <c r="P1049" s="576" t="s">
        <v>7555</v>
      </c>
      <c r="Q1049" s="539"/>
      <c r="R1049" s="539">
        <v>0</v>
      </c>
      <c r="S1049" s="499"/>
    </row>
    <row r="1050" spans="1:19" ht="15.75" customHeight="1" x14ac:dyDescent="0.2">
      <c r="A1050" s="540" t="s">
        <v>8798</v>
      </c>
      <c r="B1050" s="539" t="s">
        <v>8848</v>
      </c>
      <c r="C1050" s="539" t="s">
        <v>8849</v>
      </c>
      <c r="D1050" s="577" t="s">
        <v>8878</v>
      </c>
      <c r="E1050" s="739" t="s">
        <v>7555</v>
      </c>
      <c r="F1050" s="539">
        <v>47803838</v>
      </c>
      <c r="G1050" s="577" t="s">
        <v>8882</v>
      </c>
      <c r="H1050" s="575" t="s">
        <v>8883</v>
      </c>
      <c r="I1050" s="577" t="s">
        <v>8856</v>
      </c>
      <c r="J1050" s="680" t="s">
        <v>8884</v>
      </c>
      <c r="K1050" s="539">
        <v>0</v>
      </c>
      <c r="L1050" s="539">
        <v>0</v>
      </c>
      <c r="M1050" s="758">
        <v>0</v>
      </c>
      <c r="N1050" s="539">
        <v>0</v>
      </c>
      <c r="O1050" s="539">
        <v>1</v>
      </c>
      <c r="P1050" s="576" t="s">
        <v>7555</v>
      </c>
      <c r="Q1050" s="539"/>
      <c r="R1050" s="539">
        <v>0</v>
      </c>
      <c r="S1050" s="499"/>
    </row>
    <row r="1051" spans="1:19" ht="15.75" customHeight="1" x14ac:dyDescent="0.2">
      <c r="A1051" s="676" t="s">
        <v>8798</v>
      </c>
      <c r="B1051" s="670" t="s">
        <v>8848</v>
      </c>
      <c r="C1051" s="670" t="s">
        <v>8849</v>
      </c>
      <c r="D1051" s="667" t="s">
        <v>8885</v>
      </c>
      <c r="E1051" s="740" t="s">
        <v>6455</v>
      </c>
      <c r="F1051" s="670">
        <v>18123972</v>
      </c>
      <c r="G1051" s="667" t="s">
        <v>8886</v>
      </c>
      <c r="H1051" s="679" t="s">
        <v>6730</v>
      </c>
      <c r="I1051" s="667" t="s">
        <v>8856</v>
      </c>
      <c r="J1051" s="668" t="s">
        <v>6730</v>
      </c>
      <c r="K1051" s="670">
        <v>0</v>
      </c>
      <c r="L1051" s="670">
        <v>0</v>
      </c>
      <c r="M1051" s="753">
        <v>0</v>
      </c>
      <c r="N1051" s="670">
        <v>0</v>
      </c>
      <c r="O1051" s="670">
        <v>1</v>
      </c>
      <c r="P1051" s="755" t="s">
        <v>6455</v>
      </c>
      <c r="Q1051" s="670"/>
      <c r="R1051" s="670">
        <v>0</v>
      </c>
      <c r="S1051" s="499"/>
    </row>
    <row r="1052" spans="1:19" ht="15.75" customHeight="1" x14ac:dyDescent="0.2">
      <c r="A1052" s="676" t="s">
        <v>8798</v>
      </c>
      <c r="B1052" s="670" t="s">
        <v>8848</v>
      </c>
      <c r="C1052" s="670" t="s">
        <v>8849</v>
      </c>
      <c r="D1052" s="668" t="s">
        <v>8887</v>
      </c>
      <c r="E1052" s="740" t="s">
        <v>8088</v>
      </c>
      <c r="F1052" s="670">
        <v>70585694</v>
      </c>
      <c r="G1052" s="667" t="s">
        <v>8888</v>
      </c>
      <c r="H1052" s="679" t="s">
        <v>8889</v>
      </c>
      <c r="I1052" s="667" t="s">
        <v>8856</v>
      </c>
      <c r="J1052" s="668" t="s">
        <v>8890</v>
      </c>
      <c r="K1052" s="670">
        <v>0</v>
      </c>
      <c r="L1052" s="670">
        <v>0</v>
      </c>
      <c r="M1052" s="753">
        <v>0</v>
      </c>
      <c r="N1052" s="670">
        <v>0</v>
      </c>
      <c r="O1052" s="670">
        <v>1</v>
      </c>
      <c r="P1052" s="755" t="s">
        <v>8088</v>
      </c>
      <c r="Q1052" s="670"/>
      <c r="R1052" s="670">
        <v>0</v>
      </c>
      <c r="S1052" s="499"/>
    </row>
    <row r="1053" spans="1:19" ht="15.75" customHeight="1" x14ac:dyDescent="0.2">
      <c r="A1053" s="676" t="s">
        <v>8798</v>
      </c>
      <c r="B1053" s="670" t="s">
        <v>8848</v>
      </c>
      <c r="C1053" s="670" t="s">
        <v>8849</v>
      </c>
      <c r="D1053" s="668" t="s">
        <v>8885</v>
      </c>
      <c r="E1053" s="740" t="s">
        <v>6455</v>
      </c>
      <c r="F1053" s="670">
        <v>71290054</v>
      </c>
      <c r="G1053" s="667" t="s">
        <v>8891</v>
      </c>
      <c r="H1053" s="679" t="s">
        <v>8647</v>
      </c>
      <c r="I1053" s="667" t="s">
        <v>8856</v>
      </c>
      <c r="J1053" s="668" t="s">
        <v>8647</v>
      </c>
      <c r="K1053" s="670">
        <v>0</v>
      </c>
      <c r="L1053" s="670">
        <v>0</v>
      </c>
      <c r="M1053" s="753">
        <v>0</v>
      </c>
      <c r="N1053" s="670">
        <v>0</v>
      </c>
      <c r="O1053" s="670">
        <v>1</v>
      </c>
      <c r="P1053" s="755" t="s">
        <v>6455</v>
      </c>
      <c r="Q1053" s="670"/>
      <c r="R1053" s="670">
        <v>0</v>
      </c>
      <c r="S1053" s="499"/>
    </row>
    <row r="1054" spans="1:19" ht="15.75" customHeight="1" x14ac:dyDescent="0.2">
      <c r="A1054" s="676" t="s">
        <v>8798</v>
      </c>
      <c r="B1054" s="670" t="s">
        <v>8848</v>
      </c>
      <c r="C1054" s="670" t="s">
        <v>8849</v>
      </c>
      <c r="D1054" s="668" t="s">
        <v>8885</v>
      </c>
      <c r="E1054" s="740" t="s">
        <v>6455</v>
      </c>
      <c r="F1054" s="670">
        <v>41021474</v>
      </c>
      <c r="G1054" s="667" t="s">
        <v>8892</v>
      </c>
      <c r="H1054" s="679" t="s">
        <v>8647</v>
      </c>
      <c r="I1054" s="667" t="s">
        <v>8856</v>
      </c>
      <c r="J1054" s="668" t="s">
        <v>8647</v>
      </c>
      <c r="K1054" s="670">
        <v>0</v>
      </c>
      <c r="L1054" s="670">
        <v>0</v>
      </c>
      <c r="M1054" s="753">
        <v>0</v>
      </c>
      <c r="N1054" s="670">
        <v>0</v>
      </c>
      <c r="O1054" s="670">
        <v>1</v>
      </c>
      <c r="P1054" s="755" t="s">
        <v>6455</v>
      </c>
      <c r="Q1054" s="670"/>
      <c r="R1054" s="670">
        <v>0</v>
      </c>
      <c r="S1054" s="499"/>
    </row>
    <row r="1055" spans="1:19" ht="15.75" customHeight="1" x14ac:dyDescent="0.2">
      <c r="A1055" s="676" t="s">
        <v>8798</v>
      </c>
      <c r="B1055" s="670" t="s">
        <v>8848</v>
      </c>
      <c r="C1055" s="670" t="s">
        <v>8849</v>
      </c>
      <c r="D1055" s="668" t="s">
        <v>8885</v>
      </c>
      <c r="E1055" s="740" t="s">
        <v>6455</v>
      </c>
      <c r="F1055" s="670">
        <v>46966401</v>
      </c>
      <c r="G1055" s="667" t="s">
        <v>8893</v>
      </c>
      <c r="H1055" s="679" t="s">
        <v>8647</v>
      </c>
      <c r="I1055" s="667" t="s">
        <v>8856</v>
      </c>
      <c r="J1055" s="668" t="s">
        <v>8647</v>
      </c>
      <c r="K1055" s="670">
        <v>0</v>
      </c>
      <c r="L1055" s="670">
        <v>0</v>
      </c>
      <c r="M1055" s="753">
        <v>0</v>
      </c>
      <c r="N1055" s="670">
        <v>0</v>
      </c>
      <c r="O1055" s="670">
        <v>1</v>
      </c>
      <c r="P1055" s="755" t="s">
        <v>6455</v>
      </c>
      <c r="Q1055" s="670"/>
      <c r="R1055" s="670">
        <v>0</v>
      </c>
      <c r="S1055" s="499"/>
    </row>
    <row r="1056" spans="1:19" ht="15.75" customHeight="1" x14ac:dyDescent="0.2">
      <c r="A1056" s="676" t="s">
        <v>8798</v>
      </c>
      <c r="B1056" s="670" t="s">
        <v>8848</v>
      </c>
      <c r="C1056" s="670" t="s">
        <v>8849</v>
      </c>
      <c r="D1056" s="668" t="s">
        <v>8866</v>
      </c>
      <c r="E1056" s="740" t="s">
        <v>7555</v>
      </c>
      <c r="F1056" s="670">
        <v>74696498</v>
      </c>
      <c r="G1056" s="667" t="s">
        <v>8894</v>
      </c>
      <c r="H1056" s="679" t="s">
        <v>8895</v>
      </c>
      <c r="I1056" s="667" t="s">
        <v>8895</v>
      </c>
      <c r="J1056" s="668" t="s">
        <v>8895</v>
      </c>
      <c r="K1056" s="670">
        <v>0</v>
      </c>
      <c r="L1056" s="670">
        <v>0</v>
      </c>
      <c r="M1056" s="753">
        <v>0</v>
      </c>
      <c r="N1056" s="670">
        <v>0</v>
      </c>
      <c r="O1056" s="670">
        <v>1</v>
      </c>
      <c r="P1056" s="755" t="s">
        <v>7555</v>
      </c>
      <c r="Q1056" s="670"/>
      <c r="R1056" s="670">
        <v>0</v>
      </c>
      <c r="S1056" s="499"/>
    </row>
    <row r="1057" spans="1:19" ht="15.75" customHeight="1" x14ac:dyDescent="0.2">
      <c r="A1057" s="676" t="s">
        <v>8798</v>
      </c>
      <c r="B1057" s="670" t="s">
        <v>8848</v>
      </c>
      <c r="C1057" s="670" t="s">
        <v>8849</v>
      </c>
      <c r="D1057" s="668" t="s">
        <v>8866</v>
      </c>
      <c r="E1057" s="740" t="s">
        <v>7555</v>
      </c>
      <c r="F1057" s="670">
        <v>76042802</v>
      </c>
      <c r="G1057" s="667" t="s">
        <v>8896</v>
      </c>
      <c r="H1057" s="679" t="s">
        <v>8852</v>
      </c>
      <c r="I1057" s="667" t="s">
        <v>8856</v>
      </c>
      <c r="J1057" s="668" t="s">
        <v>8852</v>
      </c>
      <c r="K1057" s="670">
        <v>0</v>
      </c>
      <c r="L1057" s="670">
        <v>0</v>
      </c>
      <c r="M1057" s="753">
        <v>0</v>
      </c>
      <c r="N1057" s="670">
        <v>0</v>
      </c>
      <c r="O1057" s="670">
        <v>1</v>
      </c>
      <c r="P1057" s="755" t="s">
        <v>7555</v>
      </c>
      <c r="Q1057" s="670"/>
      <c r="R1057" s="670">
        <v>0</v>
      </c>
      <c r="S1057" s="499"/>
    </row>
    <row r="1058" spans="1:19" ht="15.75" customHeight="1" x14ac:dyDescent="0.2">
      <c r="A1058" s="676" t="s">
        <v>8798</v>
      </c>
      <c r="B1058" s="670" t="s">
        <v>8848</v>
      </c>
      <c r="C1058" s="670" t="s">
        <v>8849</v>
      </c>
      <c r="D1058" s="668" t="s">
        <v>8866</v>
      </c>
      <c r="E1058" s="740" t="s">
        <v>7555</v>
      </c>
      <c r="F1058" s="670">
        <v>41087751</v>
      </c>
      <c r="G1058" s="667" t="s">
        <v>8897</v>
      </c>
      <c r="H1058" s="679" t="s">
        <v>8898</v>
      </c>
      <c r="I1058" s="667" t="s">
        <v>8856</v>
      </c>
      <c r="J1058" s="668" t="s">
        <v>7768</v>
      </c>
      <c r="K1058" s="670">
        <v>0</v>
      </c>
      <c r="L1058" s="670">
        <v>0</v>
      </c>
      <c r="M1058" s="753">
        <v>0</v>
      </c>
      <c r="N1058" s="670">
        <v>0</v>
      </c>
      <c r="O1058" s="670">
        <v>1</v>
      </c>
      <c r="P1058" s="755" t="s">
        <v>7555</v>
      </c>
      <c r="Q1058" s="670"/>
      <c r="R1058" s="670">
        <v>0</v>
      </c>
      <c r="S1058" s="499"/>
    </row>
    <row r="1059" spans="1:19" ht="15.75" customHeight="1" x14ac:dyDescent="0.2">
      <c r="A1059" s="676" t="s">
        <v>8798</v>
      </c>
      <c r="B1059" s="670" t="s">
        <v>8848</v>
      </c>
      <c r="C1059" s="670" t="s">
        <v>8849</v>
      </c>
      <c r="D1059" s="668" t="s">
        <v>8866</v>
      </c>
      <c r="E1059" s="740" t="s">
        <v>6455</v>
      </c>
      <c r="F1059" s="670">
        <v>72005526</v>
      </c>
      <c r="G1059" s="667" t="s">
        <v>8899</v>
      </c>
      <c r="H1059" s="679" t="s">
        <v>8852</v>
      </c>
      <c r="I1059" s="667" t="s">
        <v>8856</v>
      </c>
      <c r="J1059" s="668" t="s">
        <v>8852</v>
      </c>
      <c r="K1059" s="670">
        <v>0</v>
      </c>
      <c r="L1059" s="670">
        <v>0</v>
      </c>
      <c r="M1059" s="753">
        <v>0</v>
      </c>
      <c r="N1059" s="670">
        <v>0</v>
      </c>
      <c r="O1059" s="670">
        <v>1</v>
      </c>
      <c r="P1059" s="755" t="s">
        <v>6455</v>
      </c>
      <c r="Q1059" s="670"/>
      <c r="R1059" s="670">
        <v>0</v>
      </c>
      <c r="S1059" s="499"/>
    </row>
    <row r="1060" spans="1:19" ht="15.75" customHeight="1" x14ac:dyDescent="0.2">
      <c r="A1060" s="676" t="s">
        <v>8798</v>
      </c>
      <c r="B1060" s="670" t="s">
        <v>8848</v>
      </c>
      <c r="C1060" s="670" t="s">
        <v>8849</v>
      </c>
      <c r="D1060" s="668" t="s">
        <v>8866</v>
      </c>
      <c r="E1060" s="740" t="s">
        <v>6455</v>
      </c>
      <c r="F1060" s="670">
        <v>44141501</v>
      </c>
      <c r="G1060" s="667" t="s">
        <v>8900</v>
      </c>
      <c r="H1060" s="679" t="s">
        <v>8647</v>
      </c>
      <c r="I1060" s="667" t="s">
        <v>8856</v>
      </c>
      <c r="J1060" s="668" t="s">
        <v>8647</v>
      </c>
      <c r="K1060" s="670">
        <v>0</v>
      </c>
      <c r="L1060" s="670">
        <v>0</v>
      </c>
      <c r="M1060" s="753">
        <v>0</v>
      </c>
      <c r="N1060" s="670">
        <v>0</v>
      </c>
      <c r="O1060" s="670">
        <v>1</v>
      </c>
      <c r="P1060" s="755" t="s">
        <v>6455</v>
      </c>
      <c r="Q1060" s="670"/>
      <c r="R1060" s="670">
        <v>0</v>
      </c>
      <c r="S1060" s="499"/>
    </row>
    <row r="1061" spans="1:19" ht="15.75" customHeight="1" x14ac:dyDescent="0.2">
      <c r="A1061" s="676" t="s">
        <v>8798</v>
      </c>
      <c r="B1061" s="670" t="s">
        <v>8848</v>
      </c>
      <c r="C1061" s="670" t="s">
        <v>8849</v>
      </c>
      <c r="D1061" s="668" t="s">
        <v>8901</v>
      </c>
      <c r="E1061" s="740" t="s">
        <v>7454</v>
      </c>
      <c r="F1061" s="670">
        <v>45120735</v>
      </c>
      <c r="G1061" s="667" t="s">
        <v>8902</v>
      </c>
      <c r="H1061" s="679" t="s">
        <v>8852</v>
      </c>
      <c r="I1061" s="667" t="s">
        <v>8856</v>
      </c>
      <c r="J1061" s="668" t="s">
        <v>8852</v>
      </c>
      <c r="K1061" s="670">
        <v>0</v>
      </c>
      <c r="L1061" s="670">
        <v>0</v>
      </c>
      <c r="M1061" s="753">
        <v>0</v>
      </c>
      <c r="N1061" s="670">
        <v>0</v>
      </c>
      <c r="O1061" s="670">
        <v>1</v>
      </c>
      <c r="P1061" s="755" t="s">
        <v>7454</v>
      </c>
      <c r="Q1061" s="670"/>
      <c r="R1061" s="670">
        <v>0</v>
      </c>
      <c r="S1061" s="499"/>
    </row>
    <row r="1062" spans="1:19" ht="15.75" customHeight="1" x14ac:dyDescent="0.2">
      <c r="A1062" s="676" t="s">
        <v>8798</v>
      </c>
      <c r="B1062" s="670" t="s">
        <v>8848</v>
      </c>
      <c r="C1062" s="670" t="s">
        <v>8849</v>
      </c>
      <c r="D1062" s="668" t="s">
        <v>8866</v>
      </c>
      <c r="E1062" s="740" t="s">
        <v>7555</v>
      </c>
      <c r="F1062" s="670">
        <v>48056012</v>
      </c>
      <c r="G1062" s="667" t="s">
        <v>8903</v>
      </c>
      <c r="H1062" s="679" t="s">
        <v>8895</v>
      </c>
      <c r="I1062" s="667" t="s">
        <v>8895</v>
      </c>
      <c r="J1062" s="668" t="s">
        <v>8895</v>
      </c>
      <c r="K1062" s="670">
        <v>0</v>
      </c>
      <c r="L1062" s="670">
        <v>0</v>
      </c>
      <c r="M1062" s="753">
        <v>0</v>
      </c>
      <c r="N1062" s="670">
        <v>0</v>
      </c>
      <c r="O1062" s="670">
        <v>1</v>
      </c>
      <c r="P1062" s="755" t="s">
        <v>7555</v>
      </c>
      <c r="Q1062" s="670"/>
      <c r="R1062" s="670">
        <v>0</v>
      </c>
      <c r="S1062" s="499"/>
    </row>
    <row r="1063" spans="1:19" ht="15.75" customHeight="1" x14ac:dyDescent="0.2">
      <c r="A1063" s="676" t="s">
        <v>8798</v>
      </c>
      <c r="B1063" s="670" t="s">
        <v>8848</v>
      </c>
      <c r="C1063" s="670" t="s">
        <v>8849</v>
      </c>
      <c r="D1063" s="668" t="s">
        <v>8887</v>
      </c>
      <c r="E1063" s="740" t="s">
        <v>6455</v>
      </c>
      <c r="F1063" s="670">
        <v>48045367</v>
      </c>
      <c r="G1063" s="667" t="s">
        <v>8904</v>
      </c>
      <c r="H1063" s="679" t="s">
        <v>6730</v>
      </c>
      <c r="I1063" s="667" t="s">
        <v>8856</v>
      </c>
      <c r="J1063" s="668" t="s">
        <v>6730</v>
      </c>
      <c r="K1063" s="670">
        <v>0</v>
      </c>
      <c r="L1063" s="670">
        <v>0</v>
      </c>
      <c r="M1063" s="753">
        <v>0</v>
      </c>
      <c r="N1063" s="670">
        <v>0</v>
      </c>
      <c r="O1063" s="670">
        <v>1</v>
      </c>
      <c r="P1063" s="755" t="s">
        <v>6455</v>
      </c>
      <c r="Q1063" s="670"/>
      <c r="R1063" s="670">
        <v>0</v>
      </c>
      <c r="S1063" s="549"/>
    </row>
    <row r="1064" spans="1:19" ht="15.75" customHeight="1" x14ac:dyDescent="0.2">
      <c r="A1064" s="676" t="s">
        <v>8798</v>
      </c>
      <c r="B1064" s="670" t="s">
        <v>8848</v>
      </c>
      <c r="C1064" s="670" t="s">
        <v>8849</v>
      </c>
      <c r="D1064" s="668" t="s">
        <v>8905</v>
      </c>
      <c r="E1064" s="740" t="s">
        <v>8906</v>
      </c>
      <c r="F1064" s="670">
        <v>47700053</v>
      </c>
      <c r="G1064" s="667" t="s">
        <v>8907</v>
      </c>
      <c r="H1064" s="679" t="s">
        <v>8898</v>
      </c>
      <c r="I1064" s="667" t="s">
        <v>8856</v>
      </c>
      <c r="J1064" s="668" t="s">
        <v>7768</v>
      </c>
      <c r="K1064" s="670">
        <v>0</v>
      </c>
      <c r="L1064" s="670">
        <v>0</v>
      </c>
      <c r="M1064" s="753">
        <v>0</v>
      </c>
      <c r="N1064" s="670">
        <v>0</v>
      </c>
      <c r="O1064" s="670">
        <v>1</v>
      </c>
      <c r="P1064" s="755" t="s">
        <v>8906</v>
      </c>
      <c r="Q1064" s="670"/>
      <c r="R1064" s="670">
        <v>0</v>
      </c>
      <c r="S1064" s="499"/>
    </row>
    <row r="1065" spans="1:19" ht="15.75" customHeight="1" x14ac:dyDescent="0.2">
      <c r="A1065" s="540" t="s">
        <v>8798</v>
      </c>
      <c r="B1065" s="539" t="s">
        <v>8848</v>
      </c>
      <c r="C1065" s="539" t="s">
        <v>8849</v>
      </c>
      <c r="D1065" s="680" t="s">
        <v>8887</v>
      </c>
      <c r="E1065" s="739" t="s">
        <v>6455</v>
      </c>
      <c r="F1065" s="539">
        <v>70826264</v>
      </c>
      <c r="G1065" s="577" t="s">
        <v>8908</v>
      </c>
      <c r="H1065" s="575" t="s">
        <v>8909</v>
      </c>
      <c r="I1065" s="577" t="s">
        <v>8856</v>
      </c>
      <c r="J1065" s="680" t="s">
        <v>8909</v>
      </c>
      <c r="K1065" s="539">
        <v>0</v>
      </c>
      <c r="L1065" s="539">
        <v>0</v>
      </c>
      <c r="M1065" s="758">
        <v>0</v>
      </c>
      <c r="N1065" s="539">
        <v>0</v>
      </c>
      <c r="O1065" s="539">
        <v>1</v>
      </c>
      <c r="P1065" s="576" t="s">
        <v>6455</v>
      </c>
      <c r="Q1065" s="539"/>
      <c r="R1065" s="539">
        <v>0</v>
      </c>
      <c r="S1065" s="499"/>
    </row>
    <row r="1066" spans="1:19" ht="15.75" customHeight="1" x14ac:dyDescent="0.2">
      <c r="A1066" s="540" t="s">
        <v>8798</v>
      </c>
      <c r="B1066" s="539" t="s">
        <v>8848</v>
      </c>
      <c r="C1066" s="539" t="s">
        <v>8849</v>
      </c>
      <c r="D1066" s="680" t="s">
        <v>8866</v>
      </c>
      <c r="E1066" s="739" t="s">
        <v>7555</v>
      </c>
      <c r="F1066" s="539">
        <v>46083806</v>
      </c>
      <c r="G1066" s="577" t="s">
        <v>8910</v>
      </c>
      <c r="H1066" s="575" t="s">
        <v>8875</v>
      </c>
      <c r="I1066" s="577" t="s">
        <v>7361</v>
      </c>
      <c r="J1066" s="680" t="s">
        <v>8875</v>
      </c>
      <c r="K1066" s="539">
        <v>0</v>
      </c>
      <c r="L1066" s="539">
        <v>0</v>
      </c>
      <c r="M1066" s="758">
        <v>0</v>
      </c>
      <c r="N1066" s="539">
        <v>0</v>
      </c>
      <c r="O1066" s="539">
        <v>1</v>
      </c>
      <c r="P1066" s="576" t="s">
        <v>7555</v>
      </c>
      <c r="Q1066" s="539"/>
      <c r="R1066" s="539">
        <v>0</v>
      </c>
      <c r="S1066" s="499"/>
    </row>
    <row r="1067" spans="1:19" ht="15.75" customHeight="1" x14ac:dyDescent="0.2">
      <c r="A1067" s="540" t="s">
        <v>8798</v>
      </c>
      <c r="B1067" s="539" t="s">
        <v>8848</v>
      </c>
      <c r="C1067" s="539" t="s">
        <v>8849</v>
      </c>
      <c r="D1067" s="680" t="s">
        <v>8866</v>
      </c>
      <c r="E1067" s="739" t="s">
        <v>7555</v>
      </c>
      <c r="F1067" s="539">
        <v>60577682</v>
      </c>
      <c r="G1067" s="577" t="s">
        <v>8911</v>
      </c>
      <c r="H1067" s="575" t="s">
        <v>8912</v>
      </c>
      <c r="I1067" s="577" t="s">
        <v>7361</v>
      </c>
      <c r="J1067" s="680" t="s">
        <v>8912</v>
      </c>
      <c r="K1067" s="539">
        <v>0</v>
      </c>
      <c r="L1067" s="539">
        <v>0</v>
      </c>
      <c r="M1067" s="758">
        <v>0</v>
      </c>
      <c r="N1067" s="539">
        <v>0</v>
      </c>
      <c r="O1067" s="539">
        <v>2</v>
      </c>
      <c r="P1067" s="576" t="s">
        <v>1752</v>
      </c>
      <c r="Q1067" s="539"/>
      <c r="R1067" s="539">
        <v>0</v>
      </c>
      <c r="S1067" s="499"/>
    </row>
    <row r="1068" spans="1:19" ht="15.75" customHeight="1" x14ac:dyDescent="0.2">
      <c r="A1068" s="540" t="s">
        <v>8798</v>
      </c>
      <c r="B1068" s="539" t="s">
        <v>8848</v>
      </c>
      <c r="C1068" s="539" t="s">
        <v>8849</v>
      </c>
      <c r="D1068" s="680" t="s">
        <v>8913</v>
      </c>
      <c r="E1068" s="739" t="s">
        <v>7555</v>
      </c>
      <c r="F1068" s="539">
        <v>71701233</v>
      </c>
      <c r="G1068" s="577" t="s">
        <v>8914</v>
      </c>
      <c r="H1068" s="575" t="s">
        <v>8915</v>
      </c>
      <c r="I1068" s="577" t="s">
        <v>6929</v>
      </c>
      <c r="J1068" s="681" t="s">
        <v>8916</v>
      </c>
      <c r="K1068" s="539">
        <v>0</v>
      </c>
      <c r="L1068" s="539">
        <v>0</v>
      </c>
      <c r="M1068" s="758">
        <v>0</v>
      </c>
      <c r="N1068" s="539">
        <v>0</v>
      </c>
      <c r="O1068" s="539">
        <v>2</v>
      </c>
      <c r="P1068" s="576" t="s">
        <v>1752</v>
      </c>
      <c r="Q1068" s="539"/>
      <c r="R1068" s="539">
        <v>0</v>
      </c>
      <c r="S1068" s="499"/>
    </row>
    <row r="1069" spans="1:19" ht="15.75" customHeight="1" x14ac:dyDescent="0.2">
      <c r="A1069" s="540" t="s">
        <v>8798</v>
      </c>
      <c r="B1069" s="539" t="s">
        <v>8848</v>
      </c>
      <c r="C1069" s="539" t="s">
        <v>8849</v>
      </c>
      <c r="D1069" s="680" t="s">
        <v>8913</v>
      </c>
      <c r="E1069" s="739" t="s">
        <v>7555</v>
      </c>
      <c r="F1069" s="539">
        <v>40825253</v>
      </c>
      <c r="G1069" s="577" t="s">
        <v>8917</v>
      </c>
      <c r="H1069" s="575" t="s">
        <v>7768</v>
      </c>
      <c r="I1069" s="577" t="s">
        <v>6929</v>
      </c>
      <c r="J1069" s="680" t="s">
        <v>7768</v>
      </c>
      <c r="K1069" s="539">
        <v>0</v>
      </c>
      <c r="L1069" s="539">
        <v>0</v>
      </c>
      <c r="M1069" s="758">
        <v>0</v>
      </c>
      <c r="N1069" s="539">
        <v>0</v>
      </c>
      <c r="O1069" s="539">
        <v>2</v>
      </c>
      <c r="P1069" s="576" t="s">
        <v>1752</v>
      </c>
      <c r="Q1069" s="539"/>
      <c r="R1069" s="539">
        <v>0</v>
      </c>
      <c r="S1069" s="499"/>
    </row>
    <row r="1070" spans="1:19" ht="15.75" customHeight="1" x14ac:dyDescent="0.2">
      <c r="A1070" s="540" t="s">
        <v>8798</v>
      </c>
      <c r="B1070" s="539" t="s">
        <v>8848</v>
      </c>
      <c r="C1070" s="539" t="s">
        <v>8849</v>
      </c>
      <c r="D1070" s="680" t="s">
        <v>8913</v>
      </c>
      <c r="E1070" s="739" t="s">
        <v>7555</v>
      </c>
      <c r="F1070" s="539">
        <v>40554469</v>
      </c>
      <c r="G1070" s="577" t="s">
        <v>8918</v>
      </c>
      <c r="H1070" s="575" t="s">
        <v>8919</v>
      </c>
      <c r="I1070" s="577" t="s">
        <v>7361</v>
      </c>
      <c r="J1070" s="680" t="s">
        <v>8919</v>
      </c>
      <c r="K1070" s="539">
        <v>0</v>
      </c>
      <c r="L1070" s="539">
        <v>0</v>
      </c>
      <c r="M1070" s="758">
        <v>0</v>
      </c>
      <c r="N1070" s="539">
        <v>0</v>
      </c>
      <c r="O1070" s="539">
        <v>2</v>
      </c>
      <c r="P1070" s="576" t="s">
        <v>1752</v>
      </c>
      <c r="Q1070" s="539"/>
      <c r="R1070" s="539">
        <v>0</v>
      </c>
      <c r="S1070" s="499"/>
    </row>
    <row r="1071" spans="1:19" ht="15.75" customHeight="1" x14ac:dyDescent="0.2">
      <c r="A1071" s="540" t="s">
        <v>8798</v>
      </c>
      <c r="B1071" s="539" t="s">
        <v>8848</v>
      </c>
      <c r="C1071" s="539" t="s">
        <v>8849</v>
      </c>
      <c r="D1071" s="680" t="s">
        <v>8887</v>
      </c>
      <c r="E1071" s="739" t="s">
        <v>7555</v>
      </c>
      <c r="F1071" s="539">
        <v>48684301</v>
      </c>
      <c r="G1071" s="577" t="s">
        <v>8920</v>
      </c>
      <c r="H1071" s="575" t="s">
        <v>8875</v>
      </c>
      <c r="I1071" s="577" t="s">
        <v>7361</v>
      </c>
      <c r="J1071" s="680" t="s">
        <v>8875</v>
      </c>
      <c r="K1071" s="539">
        <v>0</v>
      </c>
      <c r="L1071" s="539">
        <v>0</v>
      </c>
      <c r="M1071" s="758">
        <v>0</v>
      </c>
      <c r="N1071" s="539">
        <v>0</v>
      </c>
      <c r="O1071" s="539">
        <v>1</v>
      </c>
      <c r="P1071" s="576" t="s">
        <v>7555</v>
      </c>
      <c r="Q1071" s="539"/>
      <c r="R1071" s="539">
        <v>0</v>
      </c>
      <c r="S1071" s="499"/>
    </row>
    <row r="1072" spans="1:19" ht="15.75" customHeight="1" x14ac:dyDescent="0.2">
      <c r="A1072" s="676" t="s">
        <v>8798</v>
      </c>
      <c r="B1072" s="670" t="s">
        <v>8848</v>
      </c>
      <c r="C1072" s="670" t="s">
        <v>8849</v>
      </c>
      <c r="D1072" s="668" t="s">
        <v>8921</v>
      </c>
      <c r="E1072" s="740" t="s">
        <v>7555</v>
      </c>
      <c r="F1072" s="670">
        <v>17937358</v>
      </c>
      <c r="G1072" s="667" t="s">
        <v>8922</v>
      </c>
      <c r="H1072" s="679" t="s">
        <v>8860</v>
      </c>
      <c r="I1072" s="667" t="s">
        <v>7192</v>
      </c>
      <c r="J1072" s="668" t="s">
        <v>8862</v>
      </c>
      <c r="K1072" s="670">
        <v>0</v>
      </c>
      <c r="L1072" s="670">
        <v>0</v>
      </c>
      <c r="M1072" s="753">
        <v>0</v>
      </c>
      <c r="N1072" s="670">
        <v>0</v>
      </c>
      <c r="O1072" s="670">
        <v>1</v>
      </c>
      <c r="P1072" s="755" t="s">
        <v>7555</v>
      </c>
      <c r="Q1072" s="670"/>
      <c r="R1072" s="670">
        <v>0</v>
      </c>
      <c r="S1072" s="499"/>
    </row>
    <row r="1073" spans="1:19" ht="15.75" customHeight="1" x14ac:dyDescent="0.2">
      <c r="A1073" s="676" t="s">
        <v>8798</v>
      </c>
      <c r="B1073" s="670" t="s">
        <v>8848</v>
      </c>
      <c r="C1073" s="670" t="s">
        <v>8849</v>
      </c>
      <c r="D1073" s="668" t="s">
        <v>8923</v>
      </c>
      <c r="E1073" s="740" t="s">
        <v>7555</v>
      </c>
      <c r="F1073" s="670">
        <v>74497496</v>
      </c>
      <c r="G1073" s="667" t="s">
        <v>8924</v>
      </c>
      <c r="H1073" s="679" t="s">
        <v>8895</v>
      </c>
      <c r="I1073" s="667" t="s">
        <v>8895</v>
      </c>
      <c r="J1073" s="668" t="s">
        <v>8895</v>
      </c>
      <c r="K1073" s="670">
        <v>0</v>
      </c>
      <c r="L1073" s="670">
        <v>0</v>
      </c>
      <c r="M1073" s="753">
        <v>0</v>
      </c>
      <c r="N1073" s="670">
        <v>0</v>
      </c>
      <c r="O1073" s="670">
        <v>1</v>
      </c>
      <c r="P1073" s="755" t="s">
        <v>7555</v>
      </c>
      <c r="Q1073" s="670"/>
      <c r="R1073" s="670">
        <v>0</v>
      </c>
      <c r="S1073" s="499"/>
    </row>
    <row r="1074" spans="1:19" ht="15.75" customHeight="1" x14ac:dyDescent="0.2">
      <c r="A1074" s="676" t="s">
        <v>8925</v>
      </c>
      <c r="B1074" s="670" t="s">
        <v>6922</v>
      </c>
      <c r="C1074" s="670" t="s">
        <v>8926</v>
      </c>
      <c r="D1074" s="668" t="s">
        <v>8927</v>
      </c>
      <c r="E1074" s="740">
        <v>2000</v>
      </c>
      <c r="F1074" s="670">
        <v>45209783</v>
      </c>
      <c r="G1074" s="667" t="s">
        <v>8928</v>
      </c>
      <c r="H1074" s="679" t="s">
        <v>7095</v>
      </c>
      <c r="I1074" s="667" t="s">
        <v>8929</v>
      </c>
      <c r="J1074" s="668" t="s">
        <v>7697</v>
      </c>
      <c r="K1074" s="670">
        <v>3</v>
      </c>
      <c r="L1074" s="670">
        <v>10</v>
      </c>
      <c r="M1074" s="757">
        <v>19000</v>
      </c>
      <c r="N1074" s="670">
        <v>2</v>
      </c>
      <c r="O1074" s="670">
        <v>7</v>
      </c>
      <c r="P1074" s="755">
        <v>14000</v>
      </c>
      <c r="Q1074" s="670">
        <v>4</v>
      </c>
      <c r="R1074" s="670">
        <v>12</v>
      </c>
      <c r="S1074" s="499"/>
    </row>
    <row r="1075" spans="1:19" ht="15.75" customHeight="1" x14ac:dyDescent="0.2">
      <c r="A1075" s="676" t="s">
        <v>8925</v>
      </c>
      <c r="B1075" s="670" t="s">
        <v>6922</v>
      </c>
      <c r="C1075" s="670" t="s">
        <v>8926</v>
      </c>
      <c r="D1075" s="668" t="s">
        <v>8930</v>
      </c>
      <c r="E1075" s="740">
        <v>1200</v>
      </c>
      <c r="F1075" s="666">
        <v>19336391</v>
      </c>
      <c r="G1075" s="665" t="s">
        <v>8931</v>
      </c>
      <c r="H1075" s="574" t="s">
        <v>7579</v>
      </c>
      <c r="I1075" s="667" t="s">
        <v>7361</v>
      </c>
      <c r="J1075" s="668" t="s">
        <v>7768</v>
      </c>
      <c r="K1075" s="670">
        <v>1</v>
      </c>
      <c r="L1075" s="670">
        <v>3</v>
      </c>
      <c r="M1075" s="757">
        <v>3600</v>
      </c>
      <c r="N1075" s="670">
        <v>2</v>
      </c>
      <c r="O1075" s="670">
        <v>5</v>
      </c>
      <c r="P1075" s="755">
        <v>6000</v>
      </c>
      <c r="Q1075" s="670">
        <v>4</v>
      </c>
      <c r="R1075" s="670">
        <v>12</v>
      </c>
      <c r="S1075" s="499"/>
    </row>
    <row r="1076" spans="1:19" ht="15.75" customHeight="1" x14ac:dyDescent="0.2">
      <c r="A1076" s="676" t="s">
        <v>8925</v>
      </c>
      <c r="B1076" s="670" t="s">
        <v>6922</v>
      </c>
      <c r="C1076" s="670" t="s">
        <v>150</v>
      </c>
      <c r="D1076" s="668" t="s">
        <v>8932</v>
      </c>
      <c r="E1076" s="740">
        <v>2300</v>
      </c>
      <c r="F1076" s="670">
        <v>10472044</v>
      </c>
      <c r="G1076" s="667" t="s">
        <v>8933</v>
      </c>
      <c r="H1076" s="679" t="s">
        <v>8934</v>
      </c>
      <c r="I1076" s="667" t="s">
        <v>8935</v>
      </c>
      <c r="J1076" s="668" t="s">
        <v>8936</v>
      </c>
      <c r="K1076" s="670">
        <v>1</v>
      </c>
      <c r="L1076" s="670">
        <v>3</v>
      </c>
      <c r="M1076" s="757">
        <v>6900</v>
      </c>
      <c r="N1076" s="670">
        <v>4</v>
      </c>
      <c r="O1076" s="670">
        <v>8</v>
      </c>
      <c r="P1076" s="755">
        <v>18400</v>
      </c>
      <c r="Q1076" s="670">
        <v>4</v>
      </c>
      <c r="R1076" s="670">
        <v>12</v>
      </c>
      <c r="S1076" s="499"/>
    </row>
    <row r="1077" spans="1:19" ht="15.75" customHeight="1" x14ac:dyDescent="0.2">
      <c r="A1077" s="676" t="s">
        <v>8925</v>
      </c>
      <c r="B1077" s="670" t="s">
        <v>6922</v>
      </c>
      <c r="C1077" s="670" t="s">
        <v>150</v>
      </c>
      <c r="D1077" s="668" t="s">
        <v>8937</v>
      </c>
      <c r="E1077" s="740">
        <v>1800</v>
      </c>
      <c r="F1077" s="670">
        <v>41172086</v>
      </c>
      <c r="G1077" s="667" t="s">
        <v>8938</v>
      </c>
      <c r="H1077" s="679" t="s">
        <v>8846</v>
      </c>
      <c r="I1077" s="667" t="s">
        <v>8939</v>
      </c>
      <c r="J1077" s="668" t="s">
        <v>7422</v>
      </c>
      <c r="K1077" s="670">
        <v>1</v>
      </c>
      <c r="L1077" s="670">
        <v>3</v>
      </c>
      <c r="M1077" s="757">
        <f t="shared" ref="M1077:M1095" si="5">E1077*L1077</f>
        <v>5400</v>
      </c>
      <c r="N1077" s="670">
        <v>4</v>
      </c>
      <c r="O1077" s="670">
        <v>8</v>
      </c>
      <c r="P1077" s="755">
        <f t="shared" ref="P1077:P1095" si="6">E1077*O1077</f>
        <v>14400</v>
      </c>
      <c r="Q1077" s="670">
        <v>4</v>
      </c>
      <c r="R1077" s="670">
        <v>12</v>
      </c>
      <c r="S1077" s="499"/>
    </row>
    <row r="1078" spans="1:19" ht="15.75" customHeight="1" x14ac:dyDescent="0.2">
      <c r="A1078" s="676" t="s">
        <v>8925</v>
      </c>
      <c r="B1078" s="670" t="s">
        <v>6922</v>
      </c>
      <c r="C1078" s="670" t="s">
        <v>150</v>
      </c>
      <c r="D1078" s="668" t="s">
        <v>8940</v>
      </c>
      <c r="E1078" s="740">
        <v>2900</v>
      </c>
      <c r="F1078" s="670">
        <v>74608215</v>
      </c>
      <c r="G1078" s="667" t="s">
        <v>8941</v>
      </c>
      <c r="H1078" s="679" t="s">
        <v>6720</v>
      </c>
      <c r="I1078" s="667" t="s">
        <v>7657</v>
      </c>
      <c r="J1078" s="668" t="s">
        <v>7697</v>
      </c>
      <c r="K1078" s="670">
        <v>2</v>
      </c>
      <c r="L1078" s="670">
        <v>8</v>
      </c>
      <c r="M1078" s="757">
        <f t="shared" si="5"/>
        <v>23200</v>
      </c>
      <c r="N1078" s="670">
        <v>4</v>
      </c>
      <c r="O1078" s="670">
        <v>8</v>
      </c>
      <c r="P1078" s="755">
        <f t="shared" si="6"/>
        <v>23200</v>
      </c>
      <c r="Q1078" s="670">
        <v>4</v>
      </c>
      <c r="R1078" s="670">
        <v>12</v>
      </c>
      <c r="S1078" s="499"/>
    </row>
    <row r="1079" spans="1:19" ht="15.75" customHeight="1" x14ac:dyDescent="0.2">
      <c r="A1079" s="676" t="s">
        <v>8925</v>
      </c>
      <c r="B1079" s="670" t="s">
        <v>6922</v>
      </c>
      <c r="C1079" s="670" t="s">
        <v>150</v>
      </c>
      <c r="D1079" s="668" t="s">
        <v>8942</v>
      </c>
      <c r="E1079" s="740">
        <v>1500</v>
      </c>
      <c r="F1079" s="670">
        <v>47433169</v>
      </c>
      <c r="G1079" s="667" t="s">
        <v>8943</v>
      </c>
      <c r="H1079" s="679" t="s">
        <v>7768</v>
      </c>
      <c r="I1079" s="667" t="s">
        <v>7361</v>
      </c>
      <c r="J1079" s="668" t="s">
        <v>7768</v>
      </c>
      <c r="K1079" s="670">
        <v>1</v>
      </c>
      <c r="L1079" s="670">
        <v>3</v>
      </c>
      <c r="M1079" s="757">
        <f t="shared" si="5"/>
        <v>4500</v>
      </c>
      <c r="N1079" s="670">
        <v>4</v>
      </c>
      <c r="O1079" s="670">
        <v>8</v>
      </c>
      <c r="P1079" s="755">
        <f t="shared" si="6"/>
        <v>12000</v>
      </c>
      <c r="Q1079" s="670">
        <v>4</v>
      </c>
      <c r="R1079" s="670">
        <v>12</v>
      </c>
      <c r="S1079" s="499"/>
    </row>
    <row r="1080" spans="1:19" ht="15.75" customHeight="1" x14ac:dyDescent="0.2">
      <c r="A1080" s="676" t="s">
        <v>8925</v>
      </c>
      <c r="B1080" s="670" t="s">
        <v>6922</v>
      </c>
      <c r="C1080" s="670" t="s">
        <v>150</v>
      </c>
      <c r="D1080" s="668" t="s">
        <v>8944</v>
      </c>
      <c r="E1080" s="740">
        <v>1800</v>
      </c>
      <c r="F1080" s="670">
        <v>76050758</v>
      </c>
      <c r="G1080" s="667" t="s">
        <v>8945</v>
      </c>
      <c r="H1080" s="679" t="s">
        <v>8946</v>
      </c>
      <c r="I1080" s="667" t="s">
        <v>7361</v>
      </c>
      <c r="J1080" s="668" t="s">
        <v>8946</v>
      </c>
      <c r="K1080" s="670">
        <v>1</v>
      </c>
      <c r="L1080" s="670">
        <v>3</v>
      </c>
      <c r="M1080" s="757">
        <f t="shared" si="5"/>
        <v>5400</v>
      </c>
      <c r="N1080" s="670">
        <v>4</v>
      </c>
      <c r="O1080" s="670">
        <v>8</v>
      </c>
      <c r="P1080" s="755">
        <f t="shared" si="6"/>
        <v>14400</v>
      </c>
      <c r="Q1080" s="670">
        <v>4</v>
      </c>
      <c r="R1080" s="670">
        <v>12</v>
      </c>
      <c r="S1080" s="499"/>
    </row>
    <row r="1081" spans="1:19" ht="15.75" customHeight="1" x14ac:dyDescent="0.2">
      <c r="A1081" s="676" t="s">
        <v>8925</v>
      </c>
      <c r="B1081" s="670" t="s">
        <v>6922</v>
      </c>
      <c r="C1081" s="670" t="s">
        <v>150</v>
      </c>
      <c r="D1081" s="668" t="s">
        <v>8947</v>
      </c>
      <c r="E1081" s="740">
        <v>2900</v>
      </c>
      <c r="F1081" s="670">
        <v>45200385</v>
      </c>
      <c r="G1081" s="667" t="s">
        <v>8948</v>
      </c>
      <c r="H1081" s="679" t="s">
        <v>6730</v>
      </c>
      <c r="I1081" s="667" t="s">
        <v>8935</v>
      </c>
      <c r="J1081" s="668" t="s">
        <v>6730</v>
      </c>
      <c r="K1081" s="670">
        <v>2</v>
      </c>
      <c r="L1081" s="670">
        <v>8</v>
      </c>
      <c r="M1081" s="757">
        <f t="shared" si="5"/>
        <v>23200</v>
      </c>
      <c r="N1081" s="670">
        <v>4</v>
      </c>
      <c r="O1081" s="670">
        <v>8</v>
      </c>
      <c r="P1081" s="755">
        <f t="shared" si="6"/>
        <v>23200</v>
      </c>
      <c r="Q1081" s="670">
        <v>4</v>
      </c>
      <c r="R1081" s="670">
        <v>12</v>
      </c>
      <c r="S1081" s="499"/>
    </row>
    <row r="1082" spans="1:19" ht="15.75" customHeight="1" x14ac:dyDescent="0.2">
      <c r="A1082" s="676" t="s">
        <v>8925</v>
      </c>
      <c r="B1082" s="670" t="s">
        <v>6922</v>
      </c>
      <c r="C1082" s="670" t="s">
        <v>150</v>
      </c>
      <c r="D1082" s="668" t="s">
        <v>8949</v>
      </c>
      <c r="E1082" s="740">
        <v>1500</v>
      </c>
      <c r="F1082" s="670">
        <v>42117356</v>
      </c>
      <c r="G1082" s="667" t="s">
        <v>8950</v>
      </c>
      <c r="H1082" s="679" t="s">
        <v>7768</v>
      </c>
      <c r="I1082" s="667" t="s">
        <v>7823</v>
      </c>
      <c r="J1082" s="668" t="s">
        <v>7768</v>
      </c>
      <c r="K1082" s="670">
        <v>1</v>
      </c>
      <c r="L1082" s="670">
        <v>2</v>
      </c>
      <c r="M1082" s="757">
        <f t="shared" si="5"/>
        <v>3000</v>
      </c>
      <c r="N1082" s="670">
        <v>4</v>
      </c>
      <c r="O1082" s="670">
        <v>8</v>
      </c>
      <c r="P1082" s="755">
        <f t="shared" si="6"/>
        <v>12000</v>
      </c>
      <c r="Q1082" s="670">
        <v>4</v>
      </c>
      <c r="R1082" s="670">
        <v>12</v>
      </c>
      <c r="S1082" s="499"/>
    </row>
    <row r="1083" spans="1:19" ht="15.75" customHeight="1" x14ac:dyDescent="0.2">
      <c r="A1083" s="676" t="s">
        <v>8925</v>
      </c>
      <c r="B1083" s="670" t="s">
        <v>6922</v>
      </c>
      <c r="C1083" s="670" t="s">
        <v>150</v>
      </c>
      <c r="D1083" s="668" t="s">
        <v>8670</v>
      </c>
      <c r="E1083" s="740">
        <v>1500</v>
      </c>
      <c r="F1083" s="670">
        <v>44487810</v>
      </c>
      <c r="G1083" s="667" t="s">
        <v>8951</v>
      </c>
      <c r="H1083" s="679" t="s">
        <v>8952</v>
      </c>
      <c r="I1083" s="667" t="s">
        <v>8895</v>
      </c>
      <c r="J1083" s="668" t="s">
        <v>8946</v>
      </c>
      <c r="K1083" s="670">
        <v>1</v>
      </c>
      <c r="L1083" s="670">
        <v>3</v>
      </c>
      <c r="M1083" s="755">
        <f t="shared" si="5"/>
        <v>4500</v>
      </c>
      <c r="N1083" s="670">
        <v>4</v>
      </c>
      <c r="O1083" s="670">
        <v>8</v>
      </c>
      <c r="P1083" s="755">
        <f t="shared" si="6"/>
        <v>12000</v>
      </c>
      <c r="Q1083" s="670">
        <v>4</v>
      </c>
      <c r="R1083" s="670">
        <v>12</v>
      </c>
      <c r="S1083" s="549"/>
    </row>
    <row r="1084" spans="1:19" ht="15.75" customHeight="1" x14ac:dyDescent="0.2">
      <c r="A1084" s="676" t="s">
        <v>8925</v>
      </c>
      <c r="B1084" s="670" t="s">
        <v>6922</v>
      </c>
      <c r="C1084" s="670" t="s">
        <v>150</v>
      </c>
      <c r="D1084" s="668" t="s">
        <v>8670</v>
      </c>
      <c r="E1084" s="740">
        <v>1150</v>
      </c>
      <c r="F1084" s="670">
        <v>19250402</v>
      </c>
      <c r="G1084" s="667" t="s">
        <v>8953</v>
      </c>
      <c r="H1084" s="679" t="s">
        <v>8860</v>
      </c>
      <c r="I1084" s="667" t="s">
        <v>7192</v>
      </c>
      <c r="J1084" s="668" t="s">
        <v>8862</v>
      </c>
      <c r="K1084" s="670">
        <v>4</v>
      </c>
      <c r="L1084" s="670">
        <v>12</v>
      </c>
      <c r="M1084" s="755">
        <f t="shared" si="5"/>
        <v>13800</v>
      </c>
      <c r="N1084" s="670">
        <v>4</v>
      </c>
      <c r="O1084" s="670">
        <v>8</v>
      </c>
      <c r="P1084" s="755">
        <f t="shared" si="6"/>
        <v>9200</v>
      </c>
      <c r="Q1084" s="670">
        <v>4</v>
      </c>
      <c r="R1084" s="670">
        <v>12</v>
      </c>
      <c r="S1084" s="499"/>
    </row>
    <row r="1085" spans="1:19" ht="15.75" customHeight="1" x14ac:dyDescent="0.2">
      <c r="A1085" s="676" t="s">
        <v>8925</v>
      </c>
      <c r="B1085" s="670" t="s">
        <v>6922</v>
      </c>
      <c r="C1085" s="670" t="s">
        <v>150</v>
      </c>
      <c r="D1085" s="668" t="s">
        <v>6968</v>
      </c>
      <c r="E1085" s="740">
        <v>2500</v>
      </c>
      <c r="F1085" s="670">
        <v>45426148</v>
      </c>
      <c r="G1085" s="667" t="s">
        <v>8954</v>
      </c>
      <c r="H1085" s="679" t="s">
        <v>6968</v>
      </c>
      <c r="I1085" s="667" t="s">
        <v>7657</v>
      </c>
      <c r="J1085" s="668" t="s">
        <v>8955</v>
      </c>
      <c r="K1085" s="670">
        <v>3</v>
      </c>
      <c r="L1085" s="670">
        <v>8</v>
      </c>
      <c r="M1085" s="755">
        <f t="shared" si="5"/>
        <v>20000</v>
      </c>
      <c r="N1085" s="670">
        <v>4</v>
      </c>
      <c r="O1085" s="670">
        <v>8</v>
      </c>
      <c r="P1085" s="755">
        <f t="shared" si="6"/>
        <v>20000</v>
      </c>
      <c r="Q1085" s="670">
        <v>4</v>
      </c>
      <c r="R1085" s="670">
        <v>12</v>
      </c>
      <c r="S1085" s="499"/>
    </row>
    <row r="1086" spans="1:19" ht="15.75" customHeight="1" x14ac:dyDescent="0.2">
      <c r="A1086" s="676" t="s">
        <v>8925</v>
      </c>
      <c r="B1086" s="670" t="s">
        <v>6922</v>
      </c>
      <c r="C1086" s="670" t="s">
        <v>150</v>
      </c>
      <c r="D1086" s="668" t="s">
        <v>8670</v>
      </c>
      <c r="E1086" s="740">
        <v>1150</v>
      </c>
      <c r="F1086" s="670">
        <v>19322385</v>
      </c>
      <c r="G1086" s="667" t="s">
        <v>8956</v>
      </c>
      <c r="H1086" s="679" t="s">
        <v>8860</v>
      </c>
      <c r="I1086" s="667" t="s">
        <v>7192</v>
      </c>
      <c r="J1086" s="668" t="s">
        <v>8862</v>
      </c>
      <c r="K1086" s="670">
        <v>4</v>
      </c>
      <c r="L1086" s="670">
        <v>12</v>
      </c>
      <c r="M1086" s="755">
        <f t="shared" si="5"/>
        <v>13800</v>
      </c>
      <c r="N1086" s="670">
        <v>4</v>
      </c>
      <c r="O1086" s="670">
        <v>8</v>
      </c>
      <c r="P1086" s="755">
        <f t="shared" si="6"/>
        <v>9200</v>
      </c>
      <c r="Q1086" s="670">
        <v>4</v>
      </c>
      <c r="R1086" s="670">
        <v>12</v>
      </c>
      <c r="S1086" s="499"/>
    </row>
    <row r="1087" spans="1:19" ht="15.75" customHeight="1" x14ac:dyDescent="0.2">
      <c r="A1087" s="676" t="s">
        <v>8925</v>
      </c>
      <c r="B1087" s="670" t="s">
        <v>6922</v>
      </c>
      <c r="C1087" s="670" t="s">
        <v>150</v>
      </c>
      <c r="D1087" s="668" t="s">
        <v>6968</v>
      </c>
      <c r="E1087" s="740">
        <v>2500</v>
      </c>
      <c r="F1087" s="670">
        <v>49523031</v>
      </c>
      <c r="G1087" s="667" t="s">
        <v>8957</v>
      </c>
      <c r="H1087" s="679" t="s">
        <v>6968</v>
      </c>
      <c r="I1087" s="667" t="s">
        <v>7657</v>
      </c>
      <c r="J1087" s="668" t="s">
        <v>8955</v>
      </c>
      <c r="K1087" s="670">
        <v>3</v>
      </c>
      <c r="L1087" s="670">
        <v>8</v>
      </c>
      <c r="M1087" s="755">
        <f t="shared" si="5"/>
        <v>20000</v>
      </c>
      <c r="N1087" s="670">
        <v>4</v>
      </c>
      <c r="O1087" s="670">
        <v>8</v>
      </c>
      <c r="P1087" s="755">
        <f t="shared" si="6"/>
        <v>20000</v>
      </c>
      <c r="Q1087" s="670">
        <v>4</v>
      </c>
      <c r="R1087" s="670">
        <v>12</v>
      </c>
      <c r="S1087" s="499"/>
    </row>
    <row r="1088" spans="1:19" ht="15.75" customHeight="1" x14ac:dyDescent="0.2">
      <c r="A1088" s="676" t="s">
        <v>8925</v>
      </c>
      <c r="B1088" s="670" t="s">
        <v>6922</v>
      </c>
      <c r="C1088" s="670" t="s">
        <v>150</v>
      </c>
      <c r="D1088" s="668" t="s">
        <v>8958</v>
      </c>
      <c r="E1088" s="740">
        <v>1350</v>
      </c>
      <c r="F1088" s="670">
        <v>19334253</v>
      </c>
      <c r="G1088" s="667" t="s">
        <v>8959</v>
      </c>
      <c r="H1088" s="679" t="s">
        <v>7697</v>
      </c>
      <c r="I1088" s="667" t="s">
        <v>7657</v>
      </c>
      <c r="J1088" s="668" t="s">
        <v>6965</v>
      </c>
      <c r="K1088" s="670">
        <v>2</v>
      </c>
      <c r="L1088" s="670">
        <v>5</v>
      </c>
      <c r="M1088" s="755">
        <f t="shared" si="5"/>
        <v>6750</v>
      </c>
      <c r="N1088" s="670">
        <v>0</v>
      </c>
      <c r="O1088" s="670">
        <v>0</v>
      </c>
      <c r="P1088" s="755">
        <f t="shared" si="6"/>
        <v>0</v>
      </c>
      <c r="Q1088" s="670">
        <v>4</v>
      </c>
      <c r="R1088" s="670">
        <v>12</v>
      </c>
      <c r="S1088" s="499"/>
    </row>
    <row r="1089" spans="1:19" ht="15.75" customHeight="1" x14ac:dyDescent="0.2">
      <c r="A1089" s="676" t="s">
        <v>8925</v>
      </c>
      <c r="B1089" s="670" t="s">
        <v>6922</v>
      </c>
      <c r="C1089" s="670" t="s">
        <v>150</v>
      </c>
      <c r="D1089" s="668" t="s">
        <v>8958</v>
      </c>
      <c r="E1089" s="740">
        <v>1350</v>
      </c>
      <c r="F1089" s="670">
        <v>41033579</v>
      </c>
      <c r="G1089" s="667" t="s">
        <v>8960</v>
      </c>
      <c r="H1089" s="679" t="s">
        <v>7697</v>
      </c>
      <c r="I1089" s="667" t="s">
        <v>7657</v>
      </c>
      <c r="J1089" s="668" t="s">
        <v>6965</v>
      </c>
      <c r="K1089" s="670">
        <v>2</v>
      </c>
      <c r="L1089" s="670">
        <v>5</v>
      </c>
      <c r="M1089" s="755">
        <f t="shared" si="5"/>
        <v>6750</v>
      </c>
      <c r="N1089" s="670">
        <v>0</v>
      </c>
      <c r="O1089" s="670">
        <v>0</v>
      </c>
      <c r="P1089" s="755">
        <f t="shared" si="6"/>
        <v>0</v>
      </c>
      <c r="Q1089" s="670">
        <v>4</v>
      </c>
      <c r="R1089" s="670">
        <v>12</v>
      </c>
      <c r="S1089" s="499"/>
    </row>
    <row r="1090" spans="1:19" ht="15.75" customHeight="1" x14ac:dyDescent="0.2">
      <c r="A1090" s="676" t="s">
        <v>8925</v>
      </c>
      <c r="B1090" s="670" t="s">
        <v>6922</v>
      </c>
      <c r="C1090" s="670" t="s">
        <v>150</v>
      </c>
      <c r="D1090" s="668" t="s">
        <v>8958</v>
      </c>
      <c r="E1090" s="740">
        <v>1350</v>
      </c>
      <c r="F1090" s="670">
        <v>18161780</v>
      </c>
      <c r="G1090" s="667" t="s">
        <v>8961</v>
      </c>
      <c r="H1090" s="679" t="s">
        <v>7697</v>
      </c>
      <c r="I1090" s="667" t="s">
        <v>7657</v>
      </c>
      <c r="J1090" s="668" t="s">
        <v>6965</v>
      </c>
      <c r="K1090" s="670">
        <v>2</v>
      </c>
      <c r="L1090" s="670">
        <v>5</v>
      </c>
      <c r="M1090" s="755">
        <f t="shared" si="5"/>
        <v>6750</v>
      </c>
      <c r="N1090" s="670">
        <v>0</v>
      </c>
      <c r="O1090" s="670">
        <v>0</v>
      </c>
      <c r="P1090" s="755">
        <f t="shared" si="6"/>
        <v>0</v>
      </c>
      <c r="Q1090" s="670">
        <v>4</v>
      </c>
      <c r="R1090" s="670">
        <v>12</v>
      </c>
      <c r="S1090" s="499"/>
    </row>
    <row r="1091" spans="1:19" ht="15.75" customHeight="1" x14ac:dyDescent="0.2">
      <c r="A1091" s="540" t="s">
        <v>8925</v>
      </c>
      <c r="B1091" s="539" t="s">
        <v>6922</v>
      </c>
      <c r="C1091" s="539" t="s">
        <v>150</v>
      </c>
      <c r="D1091" s="680" t="s">
        <v>8670</v>
      </c>
      <c r="E1091" s="739">
        <v>1150</v>
      </c>
      <c r="F1091" s="539">
        <v>19328874</v>
      </c>
      <c r="G1091" s="577" t="s">
        <v>8962</v>
      </c>
      <c r="H1091" s="575" t="s">
        <v>8963</v>
      </c>
      <c r="I1091" s="577" t="s">
        <v>8895</v>
      </c>
      <c r="J1091" s="680" t="s">
        <v>8964</v>
      </c>
      <c r="K1091" s="539">
        <v>4</v>
      </c>
      <c r="L1091" s="539">
        <v>12</v>
      </c>
      <c r="M1091" s="576">
        <f t="shared" si="5"/>
        <v>13800</v>
      </c>
      <c r="N1091" s="539">
        <v>4</v>
      </c>
      <c r="O1091" s="539">
        <v>8</v>
      </c>
      <c r="P1091" s="576">
        <f t="shared" si="6"/>
        <v>9200</v>
      </c>
      <c r="Q1091" s="539">
        <v>4</v>
      </c>
      <c r="R1091" s="539">
        <v>12</v>
      </c>
      <c r="S1091" s="499"/>
    </row>
    <row r="1092" spans="1:19" ht="15.75" customHeight="1" x14ac:dyDescent="0.2">
      <c r="A1092" s="676" t="s">
        <v>8925</v>
      </c>
      <c r="B1092" s="670" t="s">
        <v>6922</v>
      </c>
      <c r="C1092" s="670" t="s">
        <v>150</v>
      </c>
      <c r="D1092" s="668" t="s">
        <v>8670</v>
      </c>
      <c r="E1092" s="740">
        <v>1150</v>
      </c>
      <c r="F1092" s="670">
        <v>19321514</v>
      </c>
      <c r="G1092" s="667" t="s">
        <v>8965</v>
      </c>
      <c r="H1092" s="679" t="s">
        <v>8860</v>
      </c>
      <c r="I1092" s="667" t="s">
        <v>7192</v>
      </c>
      <c r="J1092" s="668" t="s">
        <v>8862</v>
      </c>
      <c r="K1092" s="670">
        <v>4</v>
      </c>
      <c r="L1092" s="670">
        <v>12</v>
      </c>
      <c r="M1092" s="755">
        <f t="shared" si="5"/>
        <v>13800</v>
      </c>
      <c r="N1092" s="670">
        <v>4</v>
      </c>
      <c r="O1092" s="670">
        <v>8</v>
      </c>
      <c r="P1092" s="755">
        <f t="shared" si="6"/>
        <v>9200</v>
      </c>
      <c r="Q1092" s="670">
        <v>4</v>
      </c>
      <c r="R1092" s="670">
        <v>12</v>
      </c>
      <c r="S1092" s="499"/>
    </row>
    <row r="1093" spans="1:19" ht="15.75" customHeight="1" x14ac:dyDescent="0.2">
      <c r="A1093" s="676" t="s">
        <v>8925</v>
      </c>
      <c r="B1093" s="670" t="s">
        <v>6922</v>
      </c>
      <c r="C1093" s="670" t="s">
        <v>150</v>
      </c>
      <c r="D1093" s="668" t="s">
        <v>8966</v>
      </c>
      <c r="E1093" s="740">
        <v>2800</v>
      </c>
      <c r="F1093" s="682">
        <v>9787327</v>
      </c>
      <c r="G1093" s="667" t="s">
        <v>8967</v>
      </c>
      <c r="H1093" s="679" t="s">
        <v>8846</v>
      </c>
      <c r="I1093" s="667" t="s">
        <v>7657</v>
      </c>
      <c r="J1093" s="668" t="s">
        <v>8968</v>
      </c>
      <c r="K1093" s="670">
        <v>3</v>
      </c>
      <c r="L1093" s="670">
        <v>9</v>
      </c>
      <c r="M1093" s="755">
        <f t="shared" si="5"/>
        <v>25200</v>
      </c>
      <c r="N1093" s="670">
        <v>4</v>
      </c>
      <c r="O1093" s="670">
        <v>8</v>
      </c>
      <c r="P1093" s="755">
        <f t="shared" si="6"/>
        <v>22400</v>
      </c>
      <c r="Q1093" s="670">
        <v>4</v>
      </c>
      <c r="R1093" s="670">
        <v>12</v>
      </c>
      <c r="S1093" s="499"/>
    </row>
    <row r="1094" spans="1:19" ht="15.75" customHeight="1" x14ac:dyDescent="0.2">
      <c r="A1094" s="676" t="s">
        <v>8925</v>
      </c>
      <c r="B1094" s="670" t="s">
        <v>6922</v>
      </c>
      <c r="C1094" s="670" t="s">
        <v>150</v>
      </c>
      <c r="D1094" s="668" t="s">
        <v>8969</v>
      </c>
      <c r="E1094" s="740">
        <v>2800</v>
      </c>
      <c r="F1094" s="670">
        <v>70488864</v>
      </c>
      <c r="G1094" s="667" t="s">
        <v>8970</v>
      </c>
      <c r="H1094" s="679" t="s">
        <v>6968</v>
      </c>
      <c r="I1094" s="667" t="s">
        <v>7657</v>
      </c>
      <c r="J1094" s="668" t="s">
        <v>8955</v>
      </c>
      <c r="K1094" s="670">
        <v>3</v>
      </c>
      <c r="L1094" s="670">
        <v>9</v>
      </c>
      <c r="M1094" s="755">
        <f t="shared" si="5"/>
        <v>25200</v>
      </c>
      <c r="N1094" s="670">
        <v>4</v>
      </c>
      <c r="O1094" s="670">
        <v>8</v>
      </c>
      <c r="P1094" s="755">
        <f t="shared" si="6"/>
        <v>22400</v>
      </c>
      <c r="Q1094" s="670">
        <v>4</v>
      </c>
      <c r="R1094" s="670">
        <v>12</v>
      </c>
      <c r="S1094" s="499"/>
    </row>
    <row r="1095" spans="1:19" ht="15.75" customHeight="1" x14ac:dyDescent="0.2">
      <c r="A1095" s="676" t="s">
        <v>8925</v>
      </c>
      <c r="B1095" s="670" t="s">
        <v>6922</v>
      </c>
      <c r="C1095" s="670" t="s">
        <v>150</v>
      </c>
      <c r="D1095" s="668" t="s">
        <v>8690</v>
      </c>
      <c r="E1095" s="740">
        <v>1025</v>
      </c>
      <c r="F1095" s="670">
        <v>19251161</v>
      </c>
      <c r="G1095" s="667" t="s">
        <v>8971</v>
      </c>
      <c r="H1095" s="679" t="s">
        <v>8972</v>
      </c>
      <c r="I1095" s="667" t="s">
        <v>7657</v>
      </c>
      <c r="J1095" s="668" t="s">
        <v>7337</v>
      </c>
      <c r="K1095" s="670">
        <v>0</v>
      </c>
      <c r="L1095" s="670">
        <v>0</v>
      </c>
      <c r="M1095" s="753">
        <f t="shared" si="5"/>
        <v>0</v>
      </c>
      <c r="N1095" s="670">
        <v>1</v>
      </c>
      <c r="O1095" s="670">
        <v>2</v>
      </c>
      <c r="P1095" s="755">
        <f t="shared" si="6"/>
        <v>2050</v>
      </c>
      <c r="Q1095" s="670">
        <v>4</v>
      </c>
      <c r="R1095" s="670">
        <v>12</v>
      </c>
      <c r="S1095" s="499"/>
    </row>
    <row r="1096" spans="1:19" ht="15.75" customHeight="1" x14ac:dyDescent="0.2">
      <c r="A1096" s="667" t="s">
        <v>8973</v>
      </c>
      <c r="B1096" s="670" t="s">
        <v>6922</v>
      </c>
      <c r="C1096" s="670" t="s">
        <v>150</v>
      </c>
      <c r="D1096" s="668" t="s">
        <v>8974</v>
      </c>
      <c r="E1096" s="740">
        <v>1150</v>
      </c>
      <c r="F1096" s="670">
        <v>42542602</v>
      </c>
      <c r="G1096" s="667" t="s">
        <v>8975</v>
      </c>
      <c r="H1096" s="679" t="s">
        <v>8860</v>
      </c>
      <c r="I1096" s="667" t="s">
        <v>7192</v>
      </c>
      <c r="J1096" s="668" t="s">
        <v>8860</v>
      </c>
      <c r="K1096" s="670">
        <v>4</v>
      </c>
      <c r="L1096" s="670">
        <v>12</v>
      </c>
      <c r="M1096" s="759">
        <v>13800</v>
      </c>
      <c r="N1096" s="670">
        <v>4</v>
      </c>
      <c r="O1096" s="670">
        <v>12</v>
      </c>
      <c r="P1096" s="755">
        <v>13800</v>
      </c>
      <c r="Q1096" s="670"/>
      <c r="R1096" s="670"/>
      <c r="S1096" s="499"/>
    </row>
    <row r="1097" spans="1:19" ht="15.75" customHeight="1" x14ac:dyDescent="0.2">
      <c r="A1097" s="667" t="s">
        <v>8973</v>
      </c>
      <c r="B1097" s="670" t="s">
        <v>6922</v>
      </c>
      <c r="C1097" s="670" t="s">
        <v>150</v>
      </c>
      <c r="D1097" s="668" t="s">
        <v>8670</v>
      </c>
      <c r="E1097" s="740">
        <v>1150</v>
      </c>
      <c r="F1097" s="670">
        <v>27289312</v>
      </c>
      <c r="G1097" s="667" t="s">
        <v>8976</v>
      </c>
      <c r="H1097" s="679" t="s">
        <v>8860</v>
      </c>
      <c r="I1097" s="667" t="s">
        <v>7192</v>
      </c>
      <c r="J1097" s="668" t="s">
        <v>8860</v>
      </c>
      <c r="K1097" s="670">
        <v>4</v>
      </c>
      <c r="L1097" s="670">
        <v>12</v>
      </c>
      <c r="M1097" s="759">
        <v>13800</v>
      </c>
      <c r="N1097" s="670">
        <v>4</v>
      </c>
      <c r="O1097" s="670">
        <v>12</v>
      </c>
      <c r="P1097" s="755">
        <v>13800</v>
      </c>
      <c r="Q1097" s="670"/>
      <c r="R1097" s="670"/>
      <c r="S1097" s="499"/>
    </row>
    <row r="1098" spans="1:19" ht="15.75" customHeight="1" x14ac:dyDescent="0.2">
      <c r="A1098" s="667" t="s">
        <v>8973</v>
      </c>
      <c r="B1098" s="670" t="s">
        <v>6922</v>
      </c>
      <c r="C1098" s="670" t="s">
        <v>150</v>
      </c>
      <c r="D1098" s="668" t="s">
        <v>8974</v>
      </c>
      <c r="E1098" s="740">
        <v>1150</v>
      </c>
      <c r="F1098" s="670">
        <v>19248322</v>
      </c>
      <c r="G1098" s="667" t="s">
        <v>8977</v>
      </c>
      <c r="H1098" s="679" t="s">
        <v>8860</v>
      </c>
      <c r="I1098" s="667" t="s">
        <v>7192</v>
      </c>
      <c r="J1098" s="668" t="s">
        <v>8860</v>
      </c>
      <c r="K1098" s="670">
        <v>4</v>
      </c>
      <c r="L1098" s="670">
        <v>12</v>
      </c>
      <c r="M1098" s="759">
        <v>13800</v>
      </c>
      <c r="N1098" s="670">
        <v>4</v>
      </c>
      <c r="O1098" s="670">
        <v>12</v>
      </c>
      <c r="P1098" s="755">
        <v>13800</v>
      </c>
      <c r="Q1098" s="670"/>
      <c r="R1098" s="670"/>
      <c r="S1098" s="499"/>
    </row>
    <row r="1099" spans="1:19" ht="15.75" customHeight="1" x14ac:dyDescent="0.2">
      <c r="A1099" s="667" t="s">
        <v>8973</v>
      </c>
      <c r="B1099" s="670" t="s">
        <v>6922</v>
      </c>
      <c r="C1099" s="670" t="s">
        <v>150</v>
      </c>
      <c r="D1099" s="668" t="s">
        <v>8974</v>
      </c>
      <c r="E1099" s="740">
        <v>1150</v>
      </c>
      <c r="F1099" s="670">
        <v>19238000</v>
      </c>
      <c r="G1099" s="667" t="s">
        <v>8978</v>
      </c>
      <c r="H1099" s="679" t="s">
        <v>8860</v>
      </c>
      <c r="I1099" s="667" t="s">
        <v>7192</v>
      </c>
      <c r="J1099" s="668" t="s">
        <v>8860</v>
      </c>
      <c r="K1099" s="670">
        <v>4</v>
      </c>
      <c r="L1099" s="670">
        <v>12</v>
      </c>
      <c r="M1099" s="759">
        <v>13800</v>
      </c>
      <c r="N1099" s="670">
        <v>4</v>
      </c>
      <c r="O1099" s="670">
        <v>12</v>
      </c>
      <c r="P1099" s="755">
        <v>13800</v>
      </c>
      <c r="Q1099" s="670"/>
      <c r="R1099" s="670"/>
      <c r="S1099" s="499"/>
    </row>
    <row r="1100" spans="1:19" ht="15.75" customHeight="1" x14ac:dyDescent="0.2">
      <c r="A1100" s="667" t="s">
        <v>8973</v>
      </c>
      <c r="B1100" s="670" t="s">
        <v>6922</v>
      </c>
      <c r="C1100" s="670" t="s">
        <v>150</v>
      </c>
      <c r="D1100" s="668" t="s">
        <v>8974</v>
      </c>
      <c r="E1100" s="740">
        <v>1150</v>
      </c>
      <c r="F1100" s="670">
        <v>16663584</v>
      </c>
      <c r="G1100" s="667" t="s">
        <v>8979</v>
      </c>
      <c r="H1100" s="679" t="s">
        <v>8860</v>
      </c>
      <c r="I1100" s="667" t="s">
        <v>7192</v>
      </c>
      <c r="J1100" s="668" t="s">
        <v>8860</v>
      </c>
      <c r="K1100" s="670">
        <v>4</v>
      </c>
      <c r="L1100" s="670">
        <v>12</v>
      </c>
      <c r="M1100" s="759">
        <v>13800</v>
      </c>
      <c r="N1100" s="670">
        <v>4</v>
      </c>
      <c r="O1100" s="670">
        <v>12</v>
      </c>
      <c r="P1100" s="755">
        <v>13800</v>
      </c>
      <c r="Q1100" s="670"/>
      <c r="R1100" s="670"/>
      <c r="S1100" s="499"/>
    </row>
    <row r="1101" spans="1:19" ht="15.75" customHeight="1" x14ac:dyDescent="0.2">
      <c r="A1101" s="667" t="s">
        <v>8973</v>
      </c>
      <c r="B1101" s="670" t="s">
        <v>6922</v>
      </c>
      <c r="C1101" s="670" t="s">
        <v>150</v>
      </c>
      <c r="D1101" s="668" t="s">
        <v>8974</v>
      </c>
      <c r="E1101" s="740">
        <v>1150</v>
      </c>
      <c r="F1101" s="670">
        <v>19184159</v>
      </c>
      <c r="G1101" s="667" t="s">
        <v>8980</v>
      </c>
      <c r="H1101" s="679" t="s">
        <v>8860</v>
      </c>
      <c r="I1101" s="667" t="s">
        <v>7192</v>
      </c>
      <c r="J1101" s="668" t="s">
        <v>8860</v>
      </c>
      <c r="K1101" s="670">
        <v>4</v>
      </c>
      <c r="L1101" s="670">
        <v>12</v>
      </c>
      <c r="M1101" s="759">
        <v>13800</v>
      </c>
      <c r="N1101" s="670">
        <v>4</v>
      </c>
      <c r="O1101" s="670">
        <v>12</v>
      </c>
      <c r="P1101" s="755">
        <v>13800</v>
      </c>
      <c r="Q1101" s="670"/>
      <c r="R1101" s="670"/>
      <c r="S1101" s="499"/>
    </row>
    <row r="1102" spans="1:19" ht="15.75" customHeight="1" x14ac:dyDescent="0.2">
      <c r="A1102" s="667" t="s">
        <v>8973</v>
      </c>
      <c r="B1102" s="670" t="s">
        <v>6922</v>
      </c>
      <c r="C1102" s="670" t="s">
        <v>150</v>
      </c>
      <c r="D1102" s="668" t="s">
        <v>8974</v>
      </c>
      <c r="E1102" s="740">
        <v>1150</v>
      </c>
      <c r="F1102" s="670">
        <v>19219978</v>
      </c>
      <c r="G1102" s="667" t="s">
        <v>8981</v>
      </c>
      <c r="H1102" s="679" t="s">
        <v>8860</v>
      </c>
      <c r="I1102" s="667" t="s">
        <v>7192</v>
      </c>
      <c r="J1102" s="668" t="s">
        <v>8860</v>
      </c>
      <c r="K1102" s="670">
        <v>4</v>
      </c>
      <c r="L1102" s="670">
        <v>12</v>
      </c>
      <c r="M1102" s="759">
        <v>13800</v>
      </c>
      <c r="N1102" s="670">
        <v>4</v>
      </c>
      <c r="O1102" s="670">
        <v>12</v>
      </c>
      <c r="P1102" s="755">
        <v>13800</v>
      </c>
      <c r="Q1102" s="670"/>
      <c r="R1102" s="670"/>
      <c r="S1102" s="499"/>
    </row>
    <row r="1103" spans="1:19" ht="15.75" customHeight="1" x14ac:dyDescent="0.2">
      <c r="A1103" s="667" t="s">
        <v>8973</v>
      </c>
      <c r="B1103" s="670" t="s">
        <v>6922</v>
      </c>
      <c r="C1103" s="670" t="s">
        <v>150</v>
      </c>
      <c r="D1103" s="668" t="s">
        <v>8982</v>
      </c>
      <c r="E1103" s="740">
        <v>1150</v>
      </c>
      <c r="F1103" s="670">
        <v>40436435</v>
      </c>
      <c r="G1103" s="667" t="s">
        <v>8983</v>
      </c>
      <c r="H1103" s="679" t="s">
        <v>8860</v>
      </c>
      <c r="I1103" s="667" t="s">
        <v>7192</v>
      </c>
      <c r="J1103" s="668" t="s">
        <v>8860</v>
      </c>
      <c r="K1103" s="670">
        <v>4</v>
      </c>
      <c r="L1103" s="670">
        <v>12</v>
      </c>
      <c r="M1103" s="759">
        <v>13800</v>
      </c>
      <c r="N1103" s="670">
        <v>4</v>
      </c>
      <c r="O1103" s="670">
        <v>12</v>
      </c>
      <c r="P1103" s="755">
        <v>13800</v>
      </c>
      <c r="Q1103" s="670"/>
      <c r="R1103" s="670"/>
      <c r="S1103" s="499"/>
    </row>
    <row r="1104" spans="1:19" ht="15.75" customHeight="1" x14ac:dyDescent="0.2">
      <c r="A1104" s="667" t="s">
        <v>8973</v>
      </c>
      <c r="B1104" s="670" t="s">
        <v>6922</v>
      </c>
      <c r="C1104" s="670" t="s">
        <v>150</v>
      </c>
      <c r="D1104" s="668" t="s">
        <v>8974</v>
      </c>
      <c r="E1104" s="740">
        <v>1150</v>
      </c>
      <c r="F1104" s="670">
        <v>19330174</v>
      </c>
      <c r="G1104" s="667" t="s">
        <v>8984</v>
      </c>
      <c r="H1104" s="679" t="s">
        <v>8860</v>
      </c>
      <c r="I1104" s="667" t="s">
        <v>7192</v>
      </c>
      <c r="J1104" s="668" t="s">
        <v>8860</v>
      </c>
      <c r="K1104" s="670">
        <v>4</v>
      </c>
      <c r="L1104" s="670">
        <v>12</v>
      </c>
      <c r="M1104" s="759">
        <v>13800</v>
      </c>
      <c r="N1104" s="670">
        <v>4</v>
      </c>
      <c r="O1104" s="670">
        <v>12</v>
      </c>
      <c r="P1104" s="755">
        <v>13800</v>
      </c>
      <c r="Q1104" s="670"/>
      <c r="R1104" s="670"/>
      <c r="S1104" s="499"/>
    </row>
    <row r="1105" spans="1:19" ht="15.75" customHeight="1" x14ac:dyDescent="0.2">
      <c r="A1105" s="667" t="s">
        <v>8973</v>
      </c>
      <c r="B1105" s="670" t="s">
        <v>6922</v>
      </c>
      <c r="C1105" s="670" t="s">
        <v>150</v>
      </c>
      <c r="D1105" s="668" t="s">
        <v>8670</v>
      </c>
      <c r="E1105" s="740">
        <v>1150</v>
      </c>
      <c r="F1105" s="670">
        <v>40423393</v>
      </c>
      <c r="G1105" s="667" t="s">
        <v>8985</v>
      </c>
      <c r="H1105" s="679" t="s">
        <v>8860</v>
      </c>
      <c r="I1105" s="667" t="s">
        <v>7192</v>
      </c>
      <c r="J1105" s="668" t="s">
        <v>8860</v>
      </c>
      <c r="K1105" s="670">
        <v>4</v>
      </c>
      <c r="L1105" s="670">
        <v>12</v>
      </c>
      <c r="M1105" s="759">
        <v>13800</v>
      </c>
      <c r="N1105" s="670">
        <v>6</v>
      </c>
      <c r="O1105" s="670">
        <v>12</v>
      </c>
      <c r="P1105" s="755">
        <v>13800</v>
      </c>
      <c r="Q1105" s="670"/>
      <c r="R1105" s="670"/>
      <c r="S1105" s="499"/>
    </row>
    <row r="1106" spans="1:19" ht="15.75" customHeight="1" x14ac:dyDescent="0.2">
      <c r="A1106" s="667" t="s">
        <v>8973</v>
      </c>
      <c r="B1106" s="670" t="s">
        <v>6922</v>
      </c>
      <c r="C1106" s="670" t="s">
        <v>150</v>
      </c>
      <c r="D1106" s="668" t="s">
        <v>8670</v>
      </c>
      <c r="E1106" s="740">
        <v>1150</v>
      </c>
      <c r="F1106" s="670">
        <v>42438718</v>
      </c>
      <c r="G1106" s="667" t="s">
        <v>8986</v>
      </c>
      <c r="H1106" s="679" t="s">
        <v>8860</v>
      </c>
      <c r="I1106" s="667" t="s">
        <v>7192</v>
      </c>
      <c r="J1106" s="668" t="s">
        <v>8860</v>
      </c>
      <c r="K1106" s="670">
        <v>4</v>
      </c>
      <c r="L1106" s="670">
        <v>12</v>
      </c>
      <c r="M1106" s="759">
        <v>13800</v>
      </c>
      <c r="N1106" s="670">
        <v>4</v>
      </c>
      <c r="O1106" s="670">
        <v>12</v>
      </c>
      <c r="P1106" s="755">
        <v>13800</v>
      </c>
      <c r="Q1106" s="670"/>
      <c r="R1106" s="670"/>
      <c r="S1106" s="499"/>
    </row>
    <row r="1107" spans="1:19" ht="15.75" customHeight="1" x14ac:dyDescent="0.2">
      <c r="A1107" s="667" t="s">
        <v>8973</v>
      </c>
      <c r="B1107" s="670" t="s">
        <v>6922</v>
      </c>
      <c r="C1107" s="670" t="s">
        <v>150</v>
      </c>
      <c r="D1107" s="668" t="s">
        <v>8987</v>
      </c>
      <c r="E1107" s="740">
        <v>2500</v>
      </c>
      <c r="F1107" s="670">
        <v>7250389</v>
      </c>
      <c r="G1107" s="667" t="s">
        <v>8988</v>
      </c>
      <c r="H1107" s="679" t="s">
        <v>8734</v>
      </c>
      <c r="I1107" s="667" t="s">
        <v>7657</v>
      </c>
      <c r="J1107" s="668" t="s">
        <v>8955</v>
      </c>
      <c r="K1107" s="670">
        <v>3</v>
      </c>
      <c r="L1107" s="670">
        <v>10</v>
      </c>
      <c r="M1107" s="759">
        <v>25000</v>
      </c>
      <c r="N1107" s="670">
        <v>3</v>
      </c>
      <c r="O1107" s="670">
        <v>10</v>
      </c>
      <c r="P1107" s="755">
        <v>25000</v>
      </c>
      <c r="Q1107" s="670"/>
      <c r="R1107" s="670"/>
      <c r="S1107" s="499"/>
    </row>
    <row r="1108" spans="1:19" ht="15.75" customHeight="1" x14ac:dyDescent="0.2">
      <c r="A1108" s="667" t="s">
        <v>8973</v>
      </c>
      <c r="B1108" s="670" t="s">
        <v>6922</v>
      </c>
      <c r="C1108" s="670" t="s">
        <v>150</v>
      </c>
      <c r="D1108" s="668" t="s">
        <v>8987</v>
      </c>
      <c r="E1108" s="740">
        <v>2500</v>
      </c>
      <c r="F1108" s="670">
        <v>43522706</v>
      </c>
      <c r="G1108" s="667" t="s">
        <v>8989</v>
      </c>
      <c r="H1108" s="679" t="s">
        <v>8734</v>
      </c>
      <c r="I1108" s="667" t="s">
        <v>7657</v>
      </c>
      <c r="J1108" s="668" t="s">
        <v>8955</v>
      </c>
      <c r="K1108" s="670">
        <v>3</v>
      </c>
      <c r="L1108" s="670">
        <v>10</v>
      </c>
      <c r="M1108" s="759">
        <v>25000</v>
      </c>
      <c r="N1108" s="670">
        <v>3</v>
      </c>
      <c r="O1108" s="670">
        <v>10</v>
      </c>
      <c r="P1108" s="755">
        <v>25000</v>
      </c>
      <c r="Q1108" s="670"/>
      <c r="R1108" s="670"/>
      <c r="S1108" s="499"/>
    </row>
    <row r="1109" spans="1:19" ht="15.75" customHeight="1" x14ac:dyDescent="0.2">
      <c r="A1109" s="667" t="s">
        <v>8973</v>
      </c>
      <c r="B1109" s="670" t="s">
        <v>6922</v>
      </c>
      <c r="C1109" s="670" t="s">
        <v>150</v>
      </c>
      <c r="D1109" s="668" t="s">
        <v>8987</v>
      </c>
      <c r="E1109" s="740">
        <v>2500</v>
      </c>
      <c r="F1109" s="670">
        <v>70272911</v>
      </c>
      <c r="G1109" s="667" t="s">
        <v>8990</v>
      </c>
      <c r="H1109" s="679" t="s">
        <v>8734</v>
      </c>
      <c r="I1109" s="667" t="s">
        <v>7657</v>
      </c>
      <c r="J1109" s="668" t="s">
        <v>8955</v>
      </c>
      <c r="K1109" s="670">
        <v>4</v>
      </c>
      <c r="L1109" s="670">
        <v>10</v>
      </c>
      <c r="M1109" s="759">
        <v>25000</v>
      </c>
      <c r="N1109" s="670">
        <v>4</v>
      </c>
      <c r="O1109" s="670">
        <v>10</v>
      </c>
      <c r="P1109" s="755">
        <v>25000</v>
      </c>
      <c r="Q1109" s="670"/>
      <c r="R1109" s="670"/>
      <c r="S1109" s="499"/>
    </row>
    <row r="1110" spans="1:19" ht="15.75" customHeight="1" x14ac:dyDescent="0.2">
      <c r="A1110" s="667" t="s">
        <v>8973</v>
      </c>
      <c r="B1110" s="670" t="s">
        <v>6922</v>
      </c>
      <c r="C1110" s="670" t="s">
        <v>150</v>
      </c>
      <c r="D1110" s="668" t="s">
        <v>8987</v>
      </c>
      <c r="E1110" s="740">
        <v>2500</v>
      </c>
      <c r="F1110" s="670">
        <v>46481312</v>
      </c>
      <c r="G1110" s="667" t="s">
        <v>8991</v>
      </c>
      <c r="H1110" s="679" t="s">
        <v>6968</v>
      </c>
      <c r="I1110" s="667" t="s">
        <v>7657</v>
      </c>
      <c r="J1110" s="668" t="s">
        <v>8955</v>
      </c>
      <c r="K1110" s="670">
        <v>4</v>
      </c>
      <c r="L1110" s="670">
        <v>10</v>
      </c>
      <c r="M1110" s="759">
        <v>25000</v>
      </c>
      <c r="N1110" s="670">
        <v>4</v>
      </c>
      <c r="O1110" s="670">
        <v>10</v>
      </c>
      <c r="P1110" s="755">
        <v>25000</v>
      </c>
      <c r="Q1110" s="670"/>
      <c r="R1110" s="670"/>
      <c r="S1110" s="499"/>
    </row>
    <row r="1111" spans="1:19" ht="15.75" customHeight="1" x14ac:dyDescent="0.2">
      <c r="A1111" s="667" t="s">
        <v>8973</v>
      </c>
      <c r="B1111" s="670" t="s">
        <v>6922</v>
      </c>
      <c r="C1111" s="670" t="s">
        <v>150</v>
      </c>
      <c r="D1111" s="668" t="s">
        <v>8987</v>
      </c>
      <c r="E1111" s="740">
        <v>2500</v>
      </c>
      <c r="F1111" s="670">
        <v>45862213</v>
      </c>
      <c r="G1111" s="667" t="s">
        <v>8992</v>
      </c>
      <c r="H1111" s="679" t="s">
        <v>6968</v>
      </c>
      <c r="I1111" s="667" t="s">
        <v>7657</v>
      </c>
      <c r="J1111" s="668" t="s">
        <v>8955</v>
      </c>
      <c r="K1111" s="670">
        <v>4</v>
      </c>
      <c r="L1111" s="670">
        <v>10</v>
      </c>
      <c r="M1111" s="759">
        <v>25000</v>
      </c>
      <c r="N1111" s="670">
        <v>4</v>
      </c>
      <c r="O1111" s="670">
        <v>10</v>
      </c>
      <c r="P1111" s="755">
        <v>25000</v>
      </c>
      <c r="Q1111" s="670"/>
      <c r="R1111" s="670"/>
      <c r="S1111" s="499"/>
    </row>
    <row r="1112" spans="1:19" ht="15.75" customHeight="1" x14ac:dyDescent="0.2">
      <c r="A1112" s="667" t="s">
        <v>8973</v>
      </c>
      <c r="B1112" s="670" t="s">
        <v>6922</v>
      </c>
      <c r="C1112" s="670" t="s">
        <v>150</v>
      </c>
      <c r="D1112" s="668" t="s">
        <v>8987</v>
      </c>
      <c r="E1112" s="740">
        <v>2500</v>
      </c>
      <c r="F1112" s="670">
        <v>40712150</v>
      </c>
      <c r="G1112" s="667" t="s">
        <v>8993</v>
      </c>
      <c r="H1112" s="679" t="s">
        <v>8734</v>
      </c>
      <c r="I1112" s="667" t="s">
        <v>7657</v>
      </c>
      <c r="J1112" s="668" t="s">
        <v>8955</v>
      </c>
      <c r="K1112" s="670">
        <v>4</v>
      </c>
      <c r="L1112" s="670">
        <v>10</v>
      </c>
      <c r="M1112" s="759">
        <v>25000</v>
      </c>
      <c r="N1112" s="670">
        <v>3</v>
      </c>
      <c r="O1112" s="670">
        <v>10</v>
      </c>
      <c r="P1112" s="755">
        <v>25000</v>
      </c>
      <c r="Q1112" s="670"/>
      <c r="R1112" s="670"/>
      <c r="S1112" s="499"/>
    </row>
    <row r="1113" spans="1:19" ht="15.75" customHeight="1" x14ac:dyDescent="0.2">
      <c r="A1113" s="667" t="s">
        <v>8973</v>
      </c>
      <c r="B1113" s="670" t="s">
        <v>6922</v>
      </c>
      <c r="C1113" s="670" t="s">
        <v>150</v>
      </c>
      <c r="D1113" s="668" t="s">
        <v>8987</v>
      </c>
      <c r="E1113" s="740">
        <v>2500</v>
      </c>
      <c r="F1113" s="670">
        <v>45970966</v>
      </c>
      <c r="G1113" s="667" t="s">
        <v>8994</v>
      </c>
      <c r="H1113" s="679" t="s">
        <v>6968</v>
      </c>
      <c r="I1113" s="667" t="s">
        <v>7657</v>
      </c>
      <c r="J1113" s="668" t="s">
        <v>8955</v>
      </c>
      <c r="K1113" s="670">
        <v>4</v>
      </c>
      <c r="L1113" s="670">
        <v>10</v>
      </c>
      <c r="M1113" s="759">
        <v>25000</v>
      </c>
      <c r="N1113" s="670"/>
      <c r="O1113" s="670"/>
      <c r="P1113" s="755"/>
      <c r="Q1113" s="670"/>
      <c r="R1113" s="670"/>
      <c r="S1113" s="499"/>
    </row>
    <row r="1114" spans="1:19" ht="15.75" customHeight="1" x14ac:dyDescent="0.2">
      <c r="A1114" s="667" t="s">
        <v>8973</v>
      </c>
      <c r="B1114" s="670" t="s">
        <v>6922</v>
      </c>
      <c r="C1114" s="670" t="s">
        <v>150</v>
      </c>
      <c r="D1114" s="668" t="s">
        <v>8987</v>
      </c>
      <c r="E1114" s="740">
        <v>2500</v>
      </c>
      <c r="F1114" s="670">
        <v>41888874</v>
      </c>
      <c r="G1114" s="667" t="s">
        <v>8995</v>
      </c>
      <c r="H1114" s="679" t="s">
        <v>6968</v>
      </c>
      <c r="I1114" s="667" t="s">
        <v>7657</v>
      </c>
      <c r="J1114" s="668" t="s">
        <v>8955</v>
      </c>
      <c r="K1114" s="670">
        <v>4</v>
      </c>
      <c r="L1114" s="670">
        <v>10</v>
      </c>
      <c r="M1114" s="759">
        <v>25000</v>
      </c>
      <c r="N1114" s="670">
        <v>4</v>
      </c>
      <c r="O1114" s="670">
        <v>10</v>
      </c>
      <c r="P1114" s="755">
        <v>25000</v>
      </c>
      <c r="Q1114" s="670"/>
      <c r="R1114" s="670"/>
      <c r="S1114" s="499"/>
    </row>
    <row r="1115" spans="1:19" ht="15.75" customHeight="1" x14ac:dyDescent="0.2">
      <c r="A1115" s="667" t="s">
        <v>8973</v>
      </c>
      <c r="B1115" s="670" t="s">
        <v>6922</v>
      </c>
      <c r="C1115" s="670" t="s">
        <v>150</v>
      </c>
      <c r="D1115" s="668" t="s">
        <v>8987</v>
      </c>
      <c r="E1115" s="740">
        <v>2500</v>
      </c>
      <c r="F1115" s="670">
        <v>44709742</v>
      </c>
      <c r="G1115" s="667" t="s">
        <v>8996</v>
      </c>
      <c r="H1115" s="679" t="s">
        <v>8734</v>
      </c>
      <c r="I1115" s="667" t="s">
        <v>7657</v>
      </c>
      <c r="J1115" s="668" t="s">
        <v>8955</v>
      </c>
      <c r="K1115" s="670">
        <v>4</v>
      </c>
      <c r="L1115" s="670">
        <v>10</v>
      </c>
      <c r="M1115" s="759">
        <v>25000</v>
      </c>
      <c r="N1115" s="670">
        <v>4</v>
      </c>
      <c r="O1115" s="670">
        <v>10</v>
      </c>
      <c r="P1115" s="755">
        <v>25000</v>
      </c>
      <c r="Q1115" s="670"/>
      <c r="R1115" s="670"/>
      <c r="S1115" s="499"/>
    </row>
    <row r="1116" spans="1:19" ht="15.75" customHeight="1" x14ac:dyDescent="0.2">
      <c r="A1116" s="667" t="s">
        <v>8973</v>
      </c>
      <c r="B1116" s="670" t="s">
        <v>6922</v>
      </c>
      <c r="C1116" s="670" t="s">
        <v>150</v>
      </c>
      <c r="D1116" s="668" t="s">
        <v>8987</v>
      </c>
      <c r="E1116" s="740">
        <v>2500</v>
      </c>
      <c r="F1116" s="670">
        <v>44964151</v>
      </c>
      <c r="G1116" s="667" t="s">
        <v>8997</v>
      </c>
      <c r="H1116" s="679" t="s">
        <v>6968</v>
      </c>
      <c r="I1116" s="667" t="s">
        <v>7657</v>
      </c>
      <c r="J1116" s="668" t="s">
        <v>8955</v>
      </c>
      <c r="K1116" s="670">
        <v>4</v>
      </c>
      <c r="L1116" s="670">
        <v>10</v>
      </c>
      <c r="M1116" s="759">
        <v>25000</v>
      </c>
      <c r="N1116" s="670">
        <v>4</v>
      </c>
      <c r="O1116" s="670">
        <v>10</v>
      </c>
      <c r="P1116" s="755">
        <v>25000</v>
      </c>
      <c r="Q1116" s="670"/>
      <c r="R1116" s="670"/>
      <c r="S1116" s="499"/>
    </row>
    <row r="1117" spans="1:19" ht="15.75" customHeight="1" x14ac:dyDescent="0.2">
      <c r="A1117" s="667" t="s">
        <v>8973</v>
      </c>
      <c r="B1117" s="670" t="s">
        <v>6922</v>
      </c>
      <c r="C1117" s="670" t="s">
        <v>150</v>
      </c>
      <c r="D1117" s="668" t="s">
        <v>8998</v>
      </c>
      <c r="E1117" s="740">
        <v>1350</v>
      </c>
      <c r="F1117" s="670">
        <v>45352965</v>
      </c>
      <c r="G1117" s="667" t="s">
        <v>8999</v>
      </c>
      <c r="H1117" s="679" t="s">
        <v>7697</v>
      </c>
      <c r="I1117" s="667" t="s">
        <v>7657</v>
      </c>
      <c r="J1117" s="668" t="s">
        <v>7095</v>
      </c>
      <c r="K1117" s="670">
        <v>2</v>
      </c>
      <c r="L1117" s="670">
        <v>10</v>
      </c>
      <c r="M1117" s="759">
        <v>13500</v>
      </c>
      <c r="N1117" s="670">
        <v>3</v>
      </c>
      <c r="O1117" s="670">
        <v>10</v>
      </c>
      <c r="P1117" s="755">
        <v>13500</v>
      </c>
      <c r="Q1117" s="670"/>
      <c r="R1117" s="670"/>
      <c r="S1117" s="499"/>
    </row>
    <row r="1118" spans="1:19" ht="15.75" customHeight="1" x14ac:dyDescent="0.2">
      <c r="A1118" s="667" t="s">
        <v>8973</v>
      </c>
      <c r="B1118" s="670" t="s">
        <v>6922</v>
      </c>
      <c r="C1118" s="670" t="s">
        <v>150</v>
      </c>
      <c r="D1118" s="668" t="s">
        <v>8998</v>
      </c>
      <c r="E1118" s="740">
        <v>1350</v>
      </c>
      <c r="F1118" s="670">
        <v>41258276</v>
      </c>
      <c r="G1118" s="667" t="s">
        <v>9000</v>
      </c>
      <c r="H1118" s="679" t="s">
        <v>7697</v>
      </c>
      <c r="I1118" s="667" t="s">
        <v>7657</v>
      </c>
      <c r="J1118" s="668" t="s">
        <v>6965</v>
      </c>
      <c r="K1118" s="670">
        <v>2</v>
      </c>
      <c r="L1118" s="670">
        <v>10</v>
      </c>
      <c r="M1118" s="759">
        <v>13500</v>
      </c>
      <c r="N1118" s="670">
        <v>3</v>
      </c>
      <c r="O1118" s="670">
        <v>10</v>
      </c>
      <c r="P1118" s="755">
        <v>13500</v>
      </c>
      <c r="Q1118" s="670"/>
      <c r="R1118" s="670"/>
      <c r="S1118" s="499"/>
    </row>
    <row r="1119" spans="1:19" ht="15.75" customHeight="1" x14ac:dyDescent="0.2">
      <c r="A1119" s="667" t="s">
        <v>8973</v>
      </c>
      <c r="B1119" s="670" t="s">
        <v>6922</v>
      </c>
      <c r="C1119" s="670" t="s">
        <v>150</v>
      </c>
      <c r="D1119" s="668" t="s">
        <v>8998</v>
      </c>
      <c r="E1119" s="740">
        <v>1350</v>
      </c>
      <c r="F1119" s="670">
        <v>45436597</v>
      </c>
      <c r="G1119" s="667" t="s">
        <v>9001</v>
      </c>
      <c r="H1119" s="679" t="s">
        <v>7697</v>
      </c>
      <c r="I1119" s="667" t="s">
        <v>7657</v>
      </c>
      <c r="J1119" s="668" t="s">
        <v>6965</v>
      </c>
      <c r="K1119" s="670">
        <v>2</v>
      </c>
      <c r="L1119" s="670">
        <v>10</v>
      </c>
      <c r="M1119" s="759">
        <v>13500</v>
      </c>
      <c r="N1119" s="670">
        <v>3</v>
      </c>
      <c r="O1119" s="670">
        <v>10</v>
      </c>
      <c r="P1119" s="755">
        <v>13500</v>
      </c>
      <c r="Q1119" s="670"/>
      <c r="R1119" s="670"/>
      <c r="S1119" s="499"/>
    </row>
    <row r="1120" spans="1:19" ht="15.75" customHeight="1" x14ac:dyDescent="0.2">
      <c r="A1120" s="667" t="s">
        <v>8973</v>
      </c>
      <c r="B1120" s="670" t="s">
        <v>6922</v>
      </c>
      <c r="C1120" s="670" t="s">
        <v>150</v>
      </c>
      <c r="D1120" s="668" t="s">
        <v>8998</v>
      </c>
      <c r="E1120" s="740">
        <v>1350</v>
      </c>
      <c r="F1120" s="670">
        <v>41665090</v>
      </c>
      <c r="G1120" s="667" t="s">
        <v>9002</v>
      </c>
      <c r="H1120" s="679" t="s">
        <v>9003</v>
      </c>
      <c r="I1120" s="667" t="s">
        <v>7657</v>
      </c>
      <c r="J1120" s="668" t="s">
        <v>6965</v>
      </c>
      <c r="K1120" s="670">
        <v>2</v>
      </c>
      <c r="L1120" s="670">
        <v>10</v>
      </c>
      <c r="M1120" s="759">
        <v>13500</v>
      </c>
      <c r="N1120" s="670">
        <v>3</v>
      </c>
      <c r="O1120" s="670">
        <v>10</v>
      </c>
      <c r="P1120" s="755">
        <v>13500</v>
      </c>
      <c r="Q1120" s="670"/>
      <c r="R1120" s="670"/>
      <c r="S1120" s="499"/>
    </row>
    <row r="1121" spans="1:19" ht="15.75" customHeight="1" x14ac:dyDescent="0.2">
      <c r="A1121" s="667" t="s">
        <v>8973</v>
      </c>
      <c r="B1121" s="670" t="s">
        <v>6922</v>
      </c>
      <c r="C1121" s="670" t="s">
        <v>150</v>
      </c>
      <c r="D1121" s="668" t="s">
        <v>8998</v>
      </c>
      <c r="E1121" s="740">
        <v>1350</v>
      </c>
      <c r="F1121" s="670">
        <v>45680352</v>
      </c>
      <c r="G1121" s="667" t="s">
        <v>9004</v>
      </c>
      <c r="H1121" s="679" t="s">
        <v>9003</v>
      </c>
      <c r="I1121" s="667" t="s">
        <v>7657</v>
      </c>
      <c r="J1121" s="668" t="s">
        <v>6965</v>
      </c>
      <c r="K1121" s="670">
        <v>2</v>
      </c>
      <c r="L1121" s="670">
        <v>10</v>
      </c>
      <c r="M1121" s="759">
        <v>13500</v>
      </c>
      <c r="N1121" s="670">
        <v>3</v>
      </c>
      <c r="O1121" s="670">
        <v>10</v>
      </c>
      <c r="P1121" s="755">
        <v>13500</v>
      </c>
      <c r="Q1121" s="670"/>
      <c r="R1121" s="670"/>
      <c r="S1121" s="499"/>
    </row>
    <row r="1122" spans="1:19" ht="15.75" customHeight="1" x14ac:dyDescent="0.2">
      <c r="A1122" s="667" t="s">
        <v>8973</v>
      </c>
      <c r="B1122" s="670" t="s">
        <v>6922</v>
      </c>
      <c r="C1122" s="670" t="s">
        <v>150</v>
      </c>
      <c r="D1122" s="668" t="s">
        <v>8998</v>
      </c>
      <c r="E1122" s="740">
        <v>1350</v>
      </c>
      <c r="F1122" s="670">
        <v>19256561</v>
      </c>
      <c r="G1122" s="667" t="s">
        <v>9005</v>
      </c>
      <c r="H1122" s="679" t="s">
        <v>7697</v>
      </c>
      <c r="I1122" s="667" t="s">
        <v>7657</v>
      </c>
      <c r="J1122" s="668" t="s">
        <v>6965</v>
      </c>
      <c r="K1122" s="670">
        <v>2</v>
      </c>
      <c r="L1122" s="670">
        <v>10</v>
      </c>
      <c r="M1122" s="759">
        <v>13500</v>
      </c>
      <c r="N1122" s="670">
        <v>3</v>
      </c>
      <c r="O1122" s="670">
        <v>10</v>
      </c>
      <c r="P1122" s="755">
        <v>13500</v>
      </c>
      <c r="Q1122" s="670"/>
      <c r="R1122" s="670"/>
      <c r="S1122" s="499"/>
    </row>
    <row r="1123" spans="1:19" ht="15.75" customHeight="1" x14ac:dyDescent="0.2">
      <c r="A1123" s="667" t="s">
        <v>8973</v>
      </c>
      <c r="B1123" s="670" t="s">
        <v>6922</v>
      </c>
      <c r="C1123" s="670" t="s">
        <v>150</v>
      </c>
      <c r="D1123" s="668" t="s">
        <v>8998</v>
      </c>
      <c r="E1123" s="740">
        <v>1350</v>
      </c>
      <c r="F1123" s="670">
        <v>41012786</v>
      </c>
      <c r="G1123" s="667" t="s">
        <v>9006</v>
      </c>
      <c r="H1123" s="679" t="s">
        <v>7697</v>
      </c>
      <c r="I1123" s="667" t="s">
        <v>7657</v>
      </c>
      <c r="J1123" s="668" t="s">
        <v>6965</v>
      </c>
      <c r="K1123" s="670">
        <v>2</v>
      </c>
      <c r="L1123" s="670">
        <v>10</v>
      </c>
      <c r="M1123" s="759">
        <v>13500</v>
      </c>
      <c r="N1123" s="670">
        <v>3</v>
      </c>
      <c r="O1123" s="670">
        <v>10</v>
      </c>
      <c r="P1123" s="755">
        <v>13500</v>
      </c>
      <c r="Q1123" s="670"/>
      <c r="R1123" s="670"/>
    </row>
    <row r="1124" spans="1:19" ht="15.75" customHeight="1" x14ac:dyDescent="0.2">
      <c r="A1124" s="667" t="s">
        <v>8973</v>
      </c>
      <c r="B1124" s="670" t="s">
        <v>6922</v>
      </c>
      <c r="C1124" s="670" t="s">
        <v>150</v>
      </c>
      <c r="D1124" s="668" t="s">
        <v>8998</v>
      </c>
      <c r="E1124" s="740">
        <v>1350</v>
      </c>
      <c r="F1124" s="670">
        <v>27078658</v>
      </c>
      <c r="G1124" s="667" t="s">
        <v>9007</v>
      </c>
      <c r="H1124" s="679" t="s">
        <v>7697</v>
      </c>
      <c r="I1124" s="667" t="s">
        <v>7657</v>
      </c>
      <c r="J1124" s="668" t="s">
        <v>6965</v>
      </c>
      <c r="K1124" s="670">
        <v>2</v>
      </c>
      <c r="L1124" s="670">
        <v>10</v>
      </c>
      <c r="M1124" s="759">
        <v>13500</v>
      </c>
      <c r="N1124" s="670"/>
      <c r="O1124" s="670"/>
      <c r="P1124" s="755"/>
      <c r="Q1124" s="670"/>
      <c r="R1124" s="670"/>
    </row>
    <row r="1125" spans="1:19" ht="15.75" customHeight="1" x14ac:dyDescent="0.2">
      <c r="A1125" s="667" t="s">
        <v>8973</v>
      </c>
      <c r="B1125" s="670" t="s">
        <v>6922</v>
      </c>
      <c r="C1125" s="670" t="s">
        <v>150</v>
      </c>
      <c r="D1125" s="668" t="s">
        <v>9008</v>
      </c>
      <c r="E1125" s="740">
        <v>850</v>
      </c>
      <c r="F1125" s="670">
        <v>45877913</v>
      </c>
      <c r="G1125" s="667" t="s">
        <v>9009</v>
      </c>
      <c r="H1125" s="679" t="s">
        <v>7373</v>
      </c>
      <c r="I1125" s="667" t="s">
        <v>7192</v>
      </c>
      <c r="J1125" s="668" t="s">
        <v>8860</v>
      </c>
      <c r="K1125" s="670">
        <v>4</v>
      </c>
      <c r="L1125" s="670">
        <v>12</v>
      </c>
      <c r="M1125" s="759">
        <v>10200</v>
      </c>
      <c r="N1125" s="670">
        <v>4</v>
      </c>
      <c r="O1125" s="670">
        <v>12</v>
      </c>
      <c r="P1125" s="755">
        <v>10200</v>
      </c>
      <c r="Q1125" s="670"/>
      <c r="R1125" s="670"/>
    </row>
    <row r="1126" spans="1:19" ht="15.75" customHeight="1" x14ac:dyDescent="0.2">
      <c r="A1126" s="667" t="s">
        <v>8973</v>
      </c>
      <c r="B1126" s="670" t="s">
        <v>6922</v>
      </c>
      <c r="C1126" s="670" t="s">
        <v>150</v>
      </c>
      <c r="D1126" s="668" t="s">
        <v>9010</v>
      </c>
      <c r="E1126" s="740">
        <v>1050</v>
      </c>
      <c r="F1126" s="670">
        <v>19234649</v>
      </c>
      <c r="G1126" s="667" t="s">
        <v>9011</v>
      </c>
      <c r="H1126" s="679" t="s">
        <v>9012</v>
      </c>
      <c r="I1126" s="667" t="s">
        <v>7657</v>
      </c>
      <c r="J1126" s="668" t="s">
        <v>9013</v>
      </c>
      <c r="K1126" s="670">
        <v>4</v>
      </c>
      <c r="L1126" s="670">
        <v>12</v>
      </c>
      <c r="M1126" s="759">
        <v>12600</v>
      </c>
      <c r="N1126" s="670">
        <v>4</v>
      </c>
      <c r="O1126" s="670">
        <v>12</v>
      </c>
      <c r="P1126" s="755">
        <v>12600</v>
      </c>
      <c r="Q1126" s="670"/>
      <c r="R1126" s="670"/>
    </row>
    <row r="1127" spans="1:19" ht="15.75" customHeight="1" x14ac:dyDescent="0.2">
      <c r="A1127" s="667" t="s">
        <v>8973</v>
      </c>
      <c r="B1127" s="670" t="s">
        <v>6922</v>
      </c>
      <c r="C1127" s="670" t="s">
        <v>150</v>
      </c>
      <c r="D1127" s="668" t="s">
        <v>9014</v>
      </c>
      <c r="E1127" s="740">
        <v>1300</v>
      </c>
      <c r="F1127" s="670">
        <v>19237282</v>
      </c>
      <c r="G1127" s="667" t="s">
        <v>9015</v>
      </c>
      <c r="H1127" s="679" t="s">
        <v>7361</v>
      </c>
      <c r="I1127" s="667" t="s">
        <v>8895</v>
      </c>
      <c r="J1127" s="668" t="s">
        <v>7768</v>
      </c>
      <c r="K1127" s="670">
        <v>4</v>
      </c>
      <c r="L1127" s="670">
        <v>12</v>
      </c>
      <c r="M1127" s="759">
        <v>15600</v>
      </c>
      <c r="N1127" s="670">
        <v>4</v>
      </c>
      <c r="O1127" s="670">
        <v>12</v>
      </c>
      <c r="P1127" s="755">
        <v>15600</v>
      </c>
      <c r="Q1127" s="670"/>
      <c r="R1127" s="670"/>
    </row>
    <row r="1128" spans="1:19" ht="15.75" customHeight="1" x14ac:dyDescent="0.2">
      <c r="A1128" s="667" t="s">
        <v>8973</v>
      </c>
      <c r="B1128" s="670" t="s">
        <v>6922</v>
      </c>
      <c r="C1128" s="670" t="s">
        <v>150</v>
      </c>
      <c r="D1128" s="668" t="s">
        <v>9016</v>
      </c>
      <c r="E1128" s="740">
        <v>750</v>
      </c>
      <c r="F1128" s="670">
        <v>19189182</v>
      </c>
      <c r="G1128" s="667" t="s">
        <v>9017</v>
      </c>
      <c r="H1128" s="679" t="s">
        <v>9012</v>
      </c>
      <c r="I1128" s="667" t="s">
        <v>7657</v>
      </c>
      <c r="J1128" s="668" t="s">
        <v>9013</v>
      </c>
      <c r="K1128" s="670">
        <v>4</v>
      </c>
      <c r="L1128" s="670">
        <v>12</v>
      </c>
      <c r="M1128" s="759">
        <v>9000</v>
      </c>
      <c r="N1128" s="670">
        <v>4</v>
      </c>
      <c r="O1128" s="670">
        <v>12</v>
      </c>
      <c r="P1128" s="755">
        <v>9000</v>
      </c>
      <c r="Q1128" s="670"/>
      <c r="R1128" s="670"/>
    </row>
    <row r="1129" spans="1:19" ht="15.75" customHeight="1" x14ac:dyDescent="0.2">
      <c r="A1129" s="667" t="s">
        <v>8973</v>
      </c>
      <c r="B1129" s="670" t="s">
        <v>6922</v>
      </c>
      <c r="C1129" s="670" t="s">
        <v>150</v>
      </c>
      <c r="D1129" s="668" t="s">
        <v>9018</v>
      </c>
      <c r="E1129" s="740">
        <v>2300</v>
      </c>
      <c r="F1129" s="670">
        <v>44460753</v>
      </c>
      <c r="G1129" s="667" t="s">
        <v>9019</v>
      </c>
      <c r="H1129" s="679" t="s">
        <v>7697</v>
      </c>
      <c r="I1129" s="667" t="s">
        <v>7657</v>
      </c>
      <c r="J1129" s="668" t="s">
        <v>7095</v>
      </c>
      <c r="K1129" s="670">
        <v>4</v>
      </c>
      <c r="L1129" s="670">
        <v>12</v>
      </c>
      <c r="M1129" s="759">
        <v>27600</v>
      </c>
      <c r="N1129" s="670">
        <v>4</v>
      </c>
      <c r="O1129" s="670">
        <v>12</v>
      </c>
      <c r="P1129" s="755">
        <v>27600</v>
      </c>
      <c r="Q1129" s="670"/>
      <c r="R1129" s="670"/>
    </row>
    <row r="1130" spans="1:19" ht="15.75" customHeight="1" x14ac:dyDescent="0.2">
      <c r="A1130" s="667" t="s">
        <v>8973</v>
      </c>
      <c r="B1130" s="670" t="s">
        <v>6922</v>
      </c>
      <c r="C1130" s="670" t="s">
        <v>150</v>
      </c>
      <c r="D1130" s="668" t="s">
        <v>9020</v>
      </c>
      <c r="E1130" s="740">
        <v>1000</v>
      </c>
      <c r="F1130" s="670">
        <v>42121684</v>
      </c>
      <c r="G1130" s="667" t="s">
        <v>9021</v>
      </c>
      <c r="H1130" s="679" t="s">
        <v>9022</v>
      </c>
      <c r="I1130" s="667" t="s">
        <v>9023</v>
      </c>
      <c r="J1130" s="668" t="s">
        <v>7752</v>
      </c>
      <c r="K1130" s="670">
        <v>4</v>
      </c>
      <c r="L1130" s="670">
        <v>12</v>
      </c>
      <c r="M1130" s="759">
        <v>12000</v>
      </c>
      <c r="N1130" s="670">
        <v>4</v>
      </c>
      <c r="O1130" s="670">
        <v>12</v>
      </c>
      <c r="P1130" s="755">
        <v>12000</v>
      </c>
      <c r="Q1130" s="670"/>
      <c r="R1130" s="670"/>
    </row>
    <row r="1131" spans="1:19" ht="15.75" customHeight="1" x14ac:dyDescent="0.2">
      <c r="A1131" s="667" t="s">
        <v>8973</v>
      </c>
      <c r="B1131" s="670" t="s">
        <v>6922</v>
      </c>
      <c r="C1131" s="670" t="s">
        <v>150</v>
      </c>
      <c r="D1131" s="668" t="s">
        <v>9024</v>
      </c>
      <c r="E1131" s="740">
        <v>1000</v>
      </c>
      <c r="F1131" s="670">
        <v>70687120</v>
      </c>
      <c r="G1131" s="667" t="s">
        <v>9025</v>
      </c>
      <c r="H1131" s="679" t="s">
        <v>6730</v>
      </c>
      <c r="I1131" s="667" t="s">
        <v>7657</v>
      </c>
      <c r="J1131" s="668" t="s">
        <v>6730</v>
      </c>
      <c r="K1131" s="670">
        <v>4</v>
      </c>
      <c r="L1131" s="670">
        <v>10</v>
      </c>
      <c r="M1131" s="759">
        <v>10000</v>
      </c>
      <c r="N1131" s="670"/>
      <c r="O1131" s="670"/>
      <c r="P1131" s="755">
        <v>0</v>
      </c>
      <c r="Q1131" s="670"/>
      <c r="R1131" s="670"/>
    </row>
    <row r="1132" spans="1:19" ht="15.75" customHeight="1" x14ac:dyDescent="0.2">
      <c r="A1132" s="667" t="s">
        <v>8973</v>
      </c>
      <c r="B1132" s="670" t="s">
        <v>6922</v>
      </c>
      <c r="C1132" s="670" t="s">
        <v>150</v>
      </c>
      <c r="D1132" s="668" t="s">
        <v>9026</v>
      </c>
      <c r="E1132" s="740">
        <v>1500</v>
      </c>
      <c r="F1132" s="670">
        <v>42050976</v>
      </c>
      <c r="G1132" s="667" t="s">
        <v>9027</v>
      </c>
      <c r="H1132" s="679" t="s">
        <v>8647</v>
      </c>
      <c r="I1132" s="667" t="s">
        <v>7657</v>
      </c>
      <c r="J1132" s="668" t="s">
        <v>6730</v>
      </c>
      <c r="K1132" s="670">
        <v>4</v>
      </c>
      <c r="L1132" s="670">
        <v>8</v>
      </c>
      <c r="M1132" s="759">
        <v>12000</v>
      </c>
      <c r="N1132" s="670">
        <v>5</v>
      </c>
      <c r="O1132" s="670">
        <v>12</v>
      </c>
      <c r="P1132" s="755">
        <v>18000</v>
      </c>
      <c r="Q1132" s="670"/>
      <c r="R1132" s="670"/>
    </row>
    <row r="1133" spans="1:19" ht="15.75" customHeight="1" x14ac:dyDescent="0.2">
      <c r="A1133" s="667" t="s">
        <v>8973</v>
      </c>
      <c r="B1133" s="670" t="s">
        <v>6922</v>
      </c>
      <c r="C1133" s="670" t="s">
        <v>150</v>
      </c>
      <c r="D1133" s="668" t="s">
        <v>9028</v>
      </c>
      <c r="E1133" s="740">
        <v>3500</v>
      </c>
      <c r="F1133" s="670">
        <v>18224894</v>
      </c>
      <c r="G1133" s="667" t="s">
        <v>9029</v>
      </c>
      <c r="H1133" s="679" t="s">
        <v>6968</v>
      </c>
      <c r="I1133" s="667" t="s">
        <v>9023</v>
      </c>
      <c r="J1133" s="668" t="s">
        <v>6968</v>
      </c>
      <c r="K1133" s="670">
        <v>4</v>
      </c>
      <c r="L1133" s="670">
        <v>12</v>
      </c>
      <c r="M1133" s="759">
        <v>42000</v>
      </c>
      <c r="N1133" s="670">
        <v>4</v>
      </c>
      <c r="O1133" s="670">
        <v>12</v>
      </c>
      <c r="P1133" s="755">
        <v>42000</v>
      </c>
      <c r="Q1133" s="670"/>
      <c r="R1133" s="670"/>
    </row>
    <row r="1134" spans="1:19" ht="15.75" customHeight="1" x14ac:dyDescent="0.2">
      <c r="A1134" s="667" t="s">
        <v>8973</v>
      </c>
      <c r="B1134" s="670" t="s">
        <v>6922</v>
      </c>
      <c r="C1134" s="670" t="s">
        <v>150</v>
      </c>
      <c r="D1134" s="668" t="s">
        <v>9030</v>
      </c>
      <c r="E1134" s="740">
        <v>2900</v>
      </c>
      <c r="F1134" s="670">
        <v>7176154</v>
      </c>
      <c r="G1134" s="667" t="s">
        <v>9031</v>
      </c>
      <c r="H1134" s="679" t="s">
        <v>7672</v>
      </c>
      <c r="I1134" s="667" t="s">
        <v>7657</v>
      </c>
      <c r="J1134" s="668" t="s">
        <v>9032</v>
      </c>
      <c r="K1134" s="670">
        <v>3</v>
      </c>
      <c r="L1134" s="670">
        <v>7</v>
      </c>
      <c r="M1134" s="759">
        <v>20300</v>
      </c>
      <c r="N1134" s="670"/>
      <c r="O1134" s="670"/>
      <c r="P1134" s="755">
        <v>0</v>
      </c>
      <c r="Q1134" s="670"/>
      <c r="R1134" s="670"/>
    </row>
    <row r="1135" spans="1:19" ht="15.75" customHeight="1" x14ac:dyDescent="0.2">
      <c r="A1135" s="667" t="s">
        <v>8973</v>
      </c>
      <c r="B1135" s="670" t="s">
        <v>6922</v>
      </c>
      <c r="C1135" s="670" t="s">
        <v>150</v>
      </c>
      <c r="D1135" s="668" t="s">
        <v>9033</v>
      </c>
      <c r="E1135" s="740">
        <v>2900</v>
      </c>
      <c r="F1135" s="670">
        <v>18148949</v>
      </c>
      <c r="G1135" s="667" t="s">
        <v>9034</v>
      </c>
      <c r="H1135" s="679" t="s">
        <v>6728</v>
      </c>
      <c r="I1135" s="667" t="s">
        <v>7657</v>
      </c>
      <c r="J1135" s="668" t="s">
        <v>6728</v>
      </c>
      <c r="K1135" s="670">
        <v>3</v>
      </c>
      <c r="L1135" s="670">
        <v>7</v>
      </c>
      <c r="M1135" s="759">
        <v>20300</v>
      </c>
      <c r="N1135" s="670"/>
      <c r="O1135" s="670"/>
      <c r="P1135" s="755">
        <v>0</v>
      </c>
      <c r="Q1135" s="670"/>
      <c r="R1135" s="670"/>
    </row>
    <row r="1136" spans="1:19" ht="15.75" customHeight="1" x14ac:dyDescent="0.2">
      <c r="A1136" s="667" t="s">
        <v>8973</v>
      </c>
      <c r="B1136" s="670" t="s">
        <v>6922</v>
      </c>
      <c r="C1136" s="670" t="s">
        <v>150</v>
      </c>
      <c r="D1136" s="668" t="s">
        <v>9035</v>
      </c>
      <c r="E1136" s="740">
        <v>2500</v>
      </c>
      <c r="F1136" s="670">
        <v>42776380</v>
      </c>
      <c r="G1136" s="667" t="s">
        <v>9036</v>
      </c>
      <c r="H1136" s="679" t="s">
        <v>6968</v>
      </c>
      <c r="I1136" s="667" t="s">
        <v>9023</v>
      </c>
      <c r="J1136" s="668" t="s">
        <v>6968</v>
      </c>
      <c r="K1136" s="670">
        <v>4</v>
      </c>
      <c r="L1136" s="670">
        <v>7</v>
      </c>
      <c r="M1136" s="759">
        <v>17500</v>
      </c>
      <c r="N1136" s="670">
        <v>4</v>
      </c>
      <c r="O1136" s="670">
        <v>12</v>
      </c>
      <c r="P1136" s="755">
        <v>30000</v>
      </c>
      <c r="Q1136" s="670"/>
      <c r="R1136" s="670"/>
    </row>
    <row r="1137" spans="1:18" ht="14.25" customHeight="1" x14ac:dyDescent="0.2">
      <c r="A1137" s="667" t="s">
        <v>8973</v>
      </c>
      <c r="B1137" s="670" t="s">
        <v>6922</v>
      </c>
      <c r="C1137" s="670" t="s">
        <v>150</v>
      </c>
      <c r="D1137" s="668" t="s">
        <v>8998</v>
      </c>
      <c r="E1137" s="740">
        <v>1350</v>
      </c>
      <c r="F1137" s="670">
        <v>70837664</v>
      </c>
      <c r="G1137" s="667" t="s">
        <v>9037</v>
      </c>
      <c r="H1137" s="679" t="s">
        <v>7697</v>
      </c>
      <c r="I1137" s="667" t="s">
        <v>7657</v>
      </c>
      <c r="J1137" s="668" t="s">
        <v>9038</v>
      </c>
      <c r="K1137" s="670"/>
      <c r="L1137" s="670"/>
      <c r="M1137" s="753"/>
      <c r="N1137" s="670">
        <v>3</v>
      </c>
      <c r="O1137" s="670">
        <v>8</v>
      </c>
      <c r="P1137" s="755">
        <v>10800</v>
      </c>
      <c r="Q1137" s="670"/>
      <c r="R1137" s="670"/>
    </row>
    <row r="1138" spans="1:18" ht="15.75" customHeight="1" x14ac:dyDescent="0.2">
      <c r="A1138" s="667" t="s">
        <v>8973</v>
      </c>
      <c r="B1138" s="670" t="s">
        <v>6922</v>
      </c>
      <c r="C1138" s="670" t="s">
        <v>150</v>
      </c>
      <c r="D1138" s="668" t="s">
        <v>9039</v>
      </c>
      <c r="E1138" s="740">
        <v>1150</v>
      </c>
      <c r="F1138" s="670">
        <v>27991749</v>
      </c>
      <c r="G1138" s="667" t="s">
        <v>9040</v>
      </c>
      <c r="H1138" s="679" t="s">
        <v>8860</v>
      </c>
      <c r="I1138" s="667" t="s">
        <v>7192</v>
      </c>
      <c r="J1138" s="668" t="s">
        <v>8860</v>
      </c>
      <c r="K1138" s="670"/>
      <c r="L1138" s="670"/>
      <c r="M1138" s="753"/>
      <c r="N1138" s="670">
        <v>3</v>
      </c>
      <c r="O1138" s="670">
        <v>8</v>
      </c>
      <c r="P1138" s="755">
        <v>9200</v>
      </c>
      <c r="Q1138" s="670"/>
      <c r="R1138" s="670"/>
    </row>
    <row r="1139" spans="1:18" ht="15.75" customHeight="1" x14ac:dyDescent="0.2">
      <c r="A1139" s="667" t="s">
        <v>8973</v>
      </c>
      <c r="B1139" s="670" t="s">
        <v>6922</v>
      </c>
      <c r="C1139" s="670" t="s">
        <v>150</v>
      </c>
      <c r="D1139" s="668" t="s">
        <v>9039</v>
      </c>
      <c r="E1139" s="740">
        <v>1150</v>
      </c>
      <c r="F1139" s="670">
        <v>41697096</v>
      </c>
      <c r="G1139" s="667" t="s">
        <v>9041</v>
      </c>
      <c r="H1139" s="679" t="s">
        <v>8860</v>
      </c>
      <c r="I1139" s="667" t="s">
        <v>7192</v>
      </c>
      <c r="J1139" s="668" t="s">
        <v>8860</v>
      </c>
      <c r="K1139" s="670"/>
      <c r="L1139" s="670"/>
      <c r="M1139" s="753"/>
      <c r="N1139" s="670">
        <v>3</v>
      </c>
      <c r="O1139" s="670">
        <v>7</v>
      </c>
      <c r="P1139" s="755">
        <v>8050</v>
      </c>
      <c r="Q1139" s="670"/>
      <c r="R1139" s="670"/>
    </row>
    <row r="1140" spans="1:18" ht="15.75" customHeight="1" x14ac:dyDescent="0.2">
      <c r="A1140" s="667" t="s">
        <v>8973</v>
      </c>
      <c r="B1140" s="670" t="s">
        <v>6922</v>
      </c>
      <c r="C1140" s="670" t="s">
        <v>150</v>
      </c>
      <c r="D1140" s="668" t="s">
        <v>9039</v>
      </c>
      <c r="E1140" s="740">
        <v>1150</v>
      </c>
      <c r="F1140" s="670">
        <v>71330105</v>
      </c>
      <c r="G1140" s="667" t="s">
        <v>9042</v>
      </c>
      <c r="H1140" s="679" t="s">
        <v>8860</v>
      </c>
      <c r="I1140" s="667" t="s">
        <v>7192</v>
      </c>
      <c r="J1140" s="668" t="s">
        <v>8860</v>
      </c>
      <c r="K1140" s="670"/>
      <c r="L1140" s="670"/>
      <c r="M1140" s="753"/>
      <c r="N1140" s="670">
        <v>3</v>
      </c>
      <c r="O1140" s="670">
        <v>7</v>
      </c>
      <c r="P1140" s="755">
        <v>8050</v>
      </c>
      <c r="Q1140" s="670"/>
      <c r="R1140" s="670"/>
    </row>
    <row r="1141" spans="1:18" ht="15.75" customHeight="1" x14ac:dyDescent="0.2">
      <c r="A1141" s="667" t="s">
        <v>8973</v>
      </c>
      <c r="B1141" s="670" t="s">
        <v>6922</v>
      </c>
      <c r="C1141" s="670" t="s">
        <v>150</v>
      </c>
      <c r="D1141" s="668" t="s">
        <v>9039</v>
      </c>
      <c r="E1141" s="740">
        <v>1150</v>
      </c>
      <c r="F1141" s="670">
        <v>19180059</v>
      </c>
      <c r="G1141" s="667" t="s">
        <v>9043</v>
      </c>
      <c r="H1141" s="679" t="s">
        <v>8860</v>
      </c>
      <c r="I1141" s="667" t="s">
        <v>7192</v>
      </c>
      <c r="J1141" s="668" t="s">
        <v>8860</v>
      </c>
      <c r="K1141" s="670"/>
      <c r="L1141" s="670"/>
      <c r="M1141" s="753"/>
      <c r="N1141" s="670">
        <v>3</v>
      </c>
      <c r="O1141" s="670">
        <v>7</v>
      </c>
      <c r="P1141" s="755">
        <v>8050</v>
      </c>
      <c r="Q1141" s="670"/>
      <c r="R1141" s="670"/>
    </row>
    <row r="1142" spans="1:18" ht="15.75" customHeight="1" x14ac:dyDescent="0.2">
      <c r="A1142" s="667" t="s">
        <v>8973</v>
      </c>
      <c r="B1142" s="670" t="s">
        <v>6922</v>
      </c>
      <c r="C1142" s="670" t="s">
        <v>150</v>
      </c>
      <c r="D1142" s="668" t="s">
        <v>9039</v>
      </c>
      <c r="E1142" s="740">
        <v>1150</v>
      </c>
      <c r="F1142" s="670">
        <v>19218127</v>
      </c>
      <c r="G1142" s="667" t="s">
        <v>9044</v>
      </c>
      <c r="H1142" s="679" t="s">
        <v>8860</v>
      </c>
      <c r="I1142" s="667" t="s">
        <v>7192</v>
      </c>
      <c r="J1142" s="668" t="s">
        <v>8860</v>
      </c>
      <c r="K1142" s="670"/>
      <c r="L1142" s="670"/>
      <c r="M1142" s="753"/>
      <c r="N1142" s="670">
        <v>3</v>
      </c>
      <c r="O1142" s="670">
        <v>7</v>
      </c>
      <c r="P1142" s="755">
        <v>8050</v>
      </c>
      <c r="Q1142" s="670"/>
      <c r="R1142" s="670"/>
    </row>
    <row r="1143" spans="1:18" ht="15.75" customHeight="1" x14ac:dyDescent="0.2">
      <c r="A1143" s="667" t="s">
        <v>8973</v>
      </c>
      <c r="B1143" s="670" t="s">
        <v>6922</v>
      </c>
      <c r="C1143" s="670" t="s">
        <v>150</v>
      </c>
      <c r="D1143" s="668" t="s">
        <v>9039</v>
      </c>
      <c r="E1143" s="740">
        <v>1150</v>
      </c>
      <c r="F1143" s="670">
        <v>80237789</v>
      </c>
      <c r="G1143" s="667" t="s">
        <v>9045</v>
      </c>
      <c r="H1143" s="679" t="s">
        <v>8860</v>
      </c>
      <c r="I1143" s="667" t="s">
        <v>7192</v>
      </c>
      <c r="J1143" s="668" t="s">
        <v>8860</v>
      </c>
      <c r="K1143" s="670"/>
      <c r="L1143" s="670"/>
      <c r="M1143" s="753"/>
      <c r="N1143" s="670">
        <v>3</v>
      </c>
      <c r="O1143" s="670">
        <v>7</v>
      </c>
      <c r="P1143" s="755">
        <v>8050</v>
      </c>
      <c r="Q1143" s="670"/>
      <c r="R1143" s="670"/>
    </row>
    <row r="1144" spans="1:18" ht="15.75" customHeight="1" x14ac:dyDescent="0.2">
      <c r="A1144" s="667" t="s">
        <v>8973</v>
      </c>
      <c r="B1144" s="670" t="s">
        <v>6922</v>
      </c>
      <c r="C1144" s="670" t="s">
        <v>150</v>
      </c>
      <c r="D1144" s="668" t="s">
        <v>9039</v>
      </c>
      <c r="E1144" s="740">
        <v>1150</v>
      </c>
      <c r="F1144" s="670">
        <v>19254296</v>
      </c>
      <c r="G1144" s="667" t="s">
        <v>9046</v>
      </c>
      <c r="H1144" s="679" t="s">
        <v>8860</v>
      </c>
      <c r="I1144" s="667" t="s">
        <v>7192</v>
      </c>
      <c r="J1144" s="668" t="s">
        <v>8860</v>
      </c>
      <c r="K1144" s="670"/>
      <c r="L1144" s="670"/>
      <c r="M1144" s="753"/>
      <c r="N1144" s="670">
        <v>3</v>
      </c>
      <c r="O1144" s="670">
        <v>7</v>
      </c>
      <c r="P1144" s="755">
        <v>8050</v>
      </c>
      <c r="Q1144" s="670"/>
      <c r="R1144" s="670"/>
    </row>
    <row r="1145" spans="1:18" ht="15.75" customHeight="1" x14ac:dyDescent="0.2">
      <c r="A1145" s="667" t="s">
        <v>8973</v>
      </c>
      <c r="B1145" s="670" t="s">
        <v>6922</v>
      </c>
      <c r="C1145" s="670" t="s">
        <v>150</v>
      </c>
      <c r="D1145" s="668" t="s">
        <v>9039</v>
      </c>
      <c r="E1145" s="740">
        <v>1150</v>
      </c>
      <c r="F1145" s="670">
        <v>45456891</v>
      </c>
      <c r="G1145" s="667" t="s">
        <v>9047</v>
      </c>
      <c r="H1145" s="679" t="s">
        <v>8860</v>
      </c>
      <c r="I1145" s="667" t="s">
        <v>7192</v>
      </c>
      <c r="J1145" s="668" t="s">
        <v>8860</v>
      </c>
      <c r="K1145" s="670"/>
      <c r="L1145" s="670"/>
      <c r="M1145" s="753"/>
      <c r="N1145" s="670">
        <v>3</v>
      </c>
      <c r="O1145" s="670">
        <v>7</v>
      </c>
      <c r="P1145" s="755">
        <v>8050</v>
      </c>
      <c r="Q1145" s="670"/>
      <c r="R1145" s="670"/>
    </row>
    <row r="1146" spans="1:18" ht="15.75" customHeight="1" x14ac:dyDescent="0.2">
      <c r="A1146" s="667" t="s">
        <v>8973</v>
      </c>
      <c r="B1146" s="670" t="s">
        <v>6922</v>
      </c>
      <c r="C1146" s="670" t="s">
        <v>150</v>
      </c>
      <c r="D1146" s="668" t="s">
        <v>9039</v>
      </c>
      <c r="E1146" s="740">
        <v>1150</v>
      </c>
      <c r="F1146" s="670">
        <v>19257277</v>
      </c>
      <c r="G1146" s="667" t="s">
        <v>9048</v>
      </c>
      <c r="H1146" s="679" t="s">
        <v>8860</v>
      </c>
      <c r="I1146" s="667" t="s">
        <v>7192</v>
      </c>
      <c r="J1146" s="668" t="s">
        <v>8860</v>
      </c>
      <c r="K1146" s="670"/>
      <c r="L1146" s="670"/>
      <c r="M1146" s="753"/>
      <c r="N1146" s="670">
        <v>3</v>
      </c>
      <c r="O1146" s="670">
        <v>7</v>
      </c>
      <c r="P1146" s="755">
        <v>8050</v>
      </c>
      <c r="Q1146" s="670"/>
      <c r="R1146" s="670"/>
    </row>
    <row r="1147" spans="1:18" ht="15.75" customHeight="1" x14ac:dyDescent="0.2">
      <c r="A1147" s="667" t="s">
        <v>8973</v>
      </c>
      <c r="B1147" s="670" t="s">
        <v>6922</v>
      </c>
      <c r="C1147" s="670" t="s">
        <v>150</v>
      </c>
      <c r="D1147" s="668" t="s">
        <v>8987</v>
      </c>
      <c r="E1147" s="740">
        <v>2500</v>
      </c>
      <c r="F1147" s="670">
        <v>47358268</v>
      </c>
      <c r="G1147" s="667" t="s">
        <v>9049</v>
      </c>
      <c r="H1147" s="679" t="s">
        <v>8734</v>
      </c>
      <c r="I1147" s="667" t="s">
        <v>9023</v>
      </c>
      <c r="J1147" s="668" t="s">
        <v>6968</v>
      </c>
      <c r="K1147" s="670"/>
      <c r="L1147" s="670"/>
      <c r="M1147" s="753"/>
      <c r="N1147" s="670">
        <v>3</v>
      </c>
      <c r="O1147" s="670">
        <v>7</v>
      </c>
      <c r="P1147" s="755">
        <v>17500</v>
      </c>
      <c r="Q1147" s="670"/>
      <c r="R1147" s="670"/>
    </row>
    <row r="1148" spans="1:18" ht="15.75" customHeight="1" x14ac:dyDescent="0.2">
      <c r="A1148" s="667" t="s">
        <v>8973</v>
      </c>
      <c r="B1148" s="670" t="s">
        <v>6922</v>
      </c>
      <c r="C1148" s="670" t="s">
        <v>150</v>
      </c>
      <c r="D1148" s="668" t="s">
        <v>8998</v>
      </c>
      <c r="E1148" s="740">
        <v>1350</v>
      </c>
      <c r="F1148" s="670">
        <v>80347279</v>
      </c>
      <c r="G1148" s="667" t="s">
        <v>9050</v>
      </c>
      <c r="H1148" s="679" t="s">
        <v>7697</v>
      </c>
      <c r="I1148" s="667" t="s">
        <v>7657</v>
      </c>
      <c r="J1148" s="668" t="s">
        <v>9038</v>
      </c>
      <c r="K1148" s="670"/>
      <c r="L1148" s="670"/>
      <c r="M1148" s="753"/>
      <c r="N1148" s="670">
        <v>3</v>
      </c>
      <c r="O1148" s="670">
        <v>7</v>
      </c>
      <c r="P1148" s="755">
        <v>9450</v>
      </c>
      <c r="Q1148" s="670"/>
      <c r="R1148" s="670"/>
    </row>
    <row r="1149" spans="1:18" ht="15.75" customHeight="1" x14ac:dyDescent="0.2">
      <c r="A1149" s="667" t="s">
        <v>8973</v>
      </c>
      <c r="B1149" s="670" t="s">
        <v>6922</v>
      </c>
      <c r="C1149" s="670" t="s">
        <v>150</v>
      </c>
      <c r="D1149" s="667" t="s">
        <v>9051</v>
      </c>
      <c r="E1149" s="740">
        <v>2900</v>
      </c>
      <c r="F1149" s="670">
        <v>45762486</v>
      </c>
      <c r="G1149" s="683" t="s">
        <v>9052</v>
      </c>
      <c r="H1149" s="679"/>
      <c r="I1149" s="667" t="s">
        <v>7657</v>
      </c>
      <c r="J1149" s="668"/>
      <c r="K1149" s="670"/>
      <c r="L1149" s="670"/>
      <c r="M1149" s="753"/>
      <c r="N1149" s="670">
        <v>3</v>
      </c>
      <c r="O1149" s="670">
        <v>8</v>
      </c>
      <c r="P1149" s="755">
        <v>23200</v>
      </c>
      <c r="Q1149" s="670"/>
      <c r="R1149" s="670"/>
    </row>
    <row r="1150" spans="1:18" ht="15.75" customHeight="1" x14ac:dyDescent="0.2">
      <c r="A1150" s="667" t="s">
        <v>8973</v>
      </c>
      <c r="B1150" s="670" t="s">
        <v>6922</v>
      </c>
      <c r="C1150" s="670" t="s">
        <v>150</v>
      </c>
      <c r="D1150" s="667" t="s">
        <v>9053</v>
      </c>
      <c r="E1150" s="740">
        <v>2900</v>
      </c>
      <c r="F1150" s="670">
        <v>70075806</v>
      </c>
      <c r="G1150" s="683" t="s">
        <v>9054</v>
      </c>
      <c r="H1150" s="679" t="s">
        <v>7723</v>
      </c>
      <c r="I1150" s="667" t="s">
        <v>7657</v>
      </c>
      <c r="J1150" s="668" t="s">
        <v>7723</v>
      </c>
      <c r="K1150" s="670"/>
      <c r="L1150" s="670"/>
      <c r="M1150" s="753"/>
      <c r="N1150" s="670">
        <v>3</v>
      </c>
      <c r="O1150" s="670">
        <v>8</v>
      </c>
      <c r="P1150" s="755">
        <v>23200</v>
      </c>
      <c r="Q1150" s="670"/>
      <c r="R1150" s="670"/>
    </row>
    <row r="1151" spans="1:18" ht="15.75" customHeight="1" x14ac:dyDescent="0.2">
      <c r="A1151" s="667" t="s">
        <v>8973</v>
      </c>
      <c r="B1151" s="670" t="s">
        <v>6922</v>
      </c>
      <c r="C1151" s="670" t="s">
        <v>150</v>
      </c>
      <c r="D1151" s="667" t="s">
        <v>9055</v>
      </c>
      <c r="E1151" s="740">
        <v>2900</v>
      </c>
      <c r="F1151" s="670">
        <v>43600559</v>
      </c>
      <c r="G1151" s="683" t="s">
        <v>9056</v>
      </c>
      <c r="H1151" s="679" t="s">
        <v>7697</v>
      </c>
      <c r="I1151" s="667" t="s">
        <v>7657</v>
      </c>
      <c r="J1151" s="668" t="s">
        <v>8808</v>
      </c>
      <c r="K1151" s="670"/>
      <c r="L1151" s="670"/>
      <c r="M1151" s="753"/>
      <c r="N1151" s="670">
        <v>3</v>
      </c>
      <c r="O1151" s="670">
        <v>7</v>
      </c>
      <c r="P1151" s="755">
        <v>20300</v>
      </c>
      <c r="Q1151" s="670"/>
      <c r="R1151" s="670"/>
    </row>
    <row r="1152" spans="1:18" ht="15.75" customHeight="1" x14ac:dyDescent="0.2">
      <c r="A1152" s="676" t="s">
        <v>9057</v>
      </c>
      <c r="B1152" s="670" t="s">
        <v>6922</v>
      </c>
      <c r="C1152" s="670" t="s">
        <v>486</v>
      </c>
      <c r="D1152" s="665" t="s">
        <v>8815</v>
      </c>
      <c r="E1152" s="740"/>
      <c r="F1152" s="666">
        <v>70017449</v>
      </c>
      <c r="G1152" s="665" t="s">
        <v>9058</v>
      </c>
      <c r="H1152" s="679" t="s">
        <v>9059</v>
      </c>
      <c r="I1152" s="667" t="s">
        <v>8801</v>
      </c>
      <c r="J1152" s="668" t="s">
        <v>8935</v>
      </c>
      <c r="K1152" s="670">
        <v>1</v>
      </c>
      <c r="L1152" s="670">
        <v>1</v>
      </c>
      <c r="M1152" s="755">
        <v>3000</v>
      </c>
      <c r="N1152" s="670"/>
      <c r="O1152" s="670"/>
      <c r="P1152" s="755"/>
      <c r="Q1152" s="670"/>
      <c r="R1152" s="670"/>
    </row>
    <row r="1153" spans="1:18" ht="15.75" customHeight="1" x14ac:dyDescent="0.2">
      <c r="A1153" s="676" t="s">
        <v>9057</v>
      </c>
      <c r="B1153" s="670" t="s">
        <v>6922</v>
      </c>
      <c r="C1153" s="670" t="s">
        <v>486</v>
      </c>
      <c r="D1153" s="665" t="s">
        <v>9060</v>
      </c>
      <c r="E1153" s="740"/>
      <c r="F1153" s="666">
        <v>70777946</v>
      </c>
      <c r="G1153" s="665" t="s">
        <v>9061</v>
      </c>
      <c r="H1153" s="679" t="s">
        <v>6728</v>
      </c>
      <c r="I1153" s="667" t="s">
        <v>8801</v>
      </c>
      <c r="J1153" s="668" t="s">
        <v>6728</v>
      </c>
      <c r="K1153" s="670">
        <v>1</v>
      </c>
      <c r="L1153" s="670">
        <v>1</v>
      </c>
      <c r="M1153" s="755">
        <v>3000</v>
      </c>
      <c r="N1153" s="670"/>
      <c r="O1153" s="670"/>
      <c r="P1153" s="755"/>
      <c r="Q1153" s="670">
        <v>2</v>
      </c>
      <c r="R1153" s="670">
        <v>6</v>
      </c>
    </row>
    <row r="1154" spans="1:18" ht="15.75" customHeight="1" x14ac:dyDescent="0.2">
      <c r="A1154" s="676" t="s">
        <v>9057</v>
      </c>
      <c r="B1154" s="670" t="s">
        <v>6922</v>
      </c>
      <c r="C1154" s="670" t="s">
        <v>486</v>
      </c>
      <c r="D1154" s="665" t="s">
        <v>9062</v>
      </c>
      <c r="E1154" s="740"/>
      <c r="F1154" s="666">
        <v>41027027</v>
      </c>
      <c r="G1154" s="667" t="s">
        <v>9063</v>
      </c>
      <c r="H1154" s="679"/>
      <c r="I1154" s="667" t="s">
        <v>9064</v>
      </c>
      <c r="J1154" s="668"/>
      <c r="K1154" s="670">
        <v>4</v>
      </c>
      <c r="L1154" s="670">
        <v>10</v>
      </c>
      <c r="M1154" s="755">
        <v>11000</v>
      </c>
      <c r="N1154" s="670">
        <v>2</v>
      </c>
      <c r="O1154" s="670">
        <v>6</v>
      </c>
      <c r="P1154" s="755">
        <v>6600</v>
      </c>
      <c r="Q1154" s="670">
        <v>4</v>
      </c>
      <c r="R1154" s="670">
        <v>12</v>
      </c>
    </row>
    <row r="1155" spans="1:18" ht="15.75" customHeight="1" x14ac:dyDescent="0.2">
      <c r="A1155" s="676" t="s">
        <v>9057</v>
      </c>
      <c r="B1155" s="670" t="s">
        <v>6922</v>
      </c>
      <c r="C1155" s="670" t="s">
        <v>486</v>
      </c>
      <c r="D1155" s="665" t="s">
        <v>9065</v>
      </c>
      <c r="E1155" s="740"/>
      <c r="F1155" s="666">
        <v>70249802</v>
      </c>
      <c r="G1155" s="667" t="s">
        <v>9066</v>
      </c>
      <c r="H1155" s="679" t="s">
        <v>9067</v>
      </c>
      <c r="I1155" s="667" t="s">
        <v>9068</v>
      </c>
      <c r="J1155" s="668" t="s">
        <v>8935</v>
      </c>
      <c r="K1155" s="670">
        <v>3</v>
      </c>
      <c r="L1155" s="670">
        <v>6</v>
      </c>
      <c r="M1155" s="755">
        <v>13200</v>
      </c>
      <c r="N1155" s="670"/>
      <c r="O1155" s="670"/>
      <c r="P1155" s="755"/>
      <c r="Q1155" s="670"/>
      <c r="R1155" s="670"/>
    </row>
    <row r="1156" spans="1:18" ht="15.75" customHeight="1" x14ac:dyDescent="0.2">
      <c r="A1156" s="676" t="s">
        <v>9057</v>
      </c>
      <c r="B1156" s="670" t="s">
        <v>6922</v>
      </c>
      <c r="C1156" s="670" t="s">
        <v>486</v>
      </c>
      <c r="D1156" s="665" t="s">
        <v>9069</v>
      </c>
      <c r="E1156" s="740"/>
      <c r="F1156" s="666">
        <v>18896907</v>
      </c>
      <c r="G1156" s="665" t="s">
        <v>9070</v>
      </c>
      <c r="H1156" s="679" t="s">
        <v>9067</v>
      </c>
      <c r="I1156" s="667" t="s">
        <v>9068</v>
      </c>
      <c r="J1156" s="668" t="s">
        <v>8935</v>
      </c>
      <c r="K1156" s="670">
        <v>1</v>
      </c>
      <c r="L1156" s="670">
        <v>1</v>
      </c>
      <c r="M1156" s="755">
        <v>1800</v>
      </c>
      <c r="N1156" s="670"/>
      <c r="O1156" s="670"/>
      <c r="P1156" s="755"/>
      <c r="Q1156" s="670">
        <v>4</v>
      </c>
      <c r="R1156" s="670">
        <v>12</v>
      </c>
    </row>
    <row r="1157" spans="1:18" ht="15.75" customHeight="1" x14ac:dyDescent="0.2">
      <c r="A1157" s="676" t="s">
        <v>9057</v>
      </c>
      <c r="B1157" s="670" t="s">
        <v>6922</v>
      </c>
      <c r="C1157" s="670" t="s">
        <v>486</v>
      </c>
      <c r="D1157" s="665" t="s">
        <v>9065</v>
      </c>
      <c r="E1157" s="740"/>
      <c r="F1157" s="666">
        <v>18030081</v>
      </c>
      <c r="G1157" s="667" t="s">
        <v>9071</v>
      </c>
      <c r="H1157" s="679" t="s">
        <v>7361</v>
      </c>
      <c r="I1157" s="667" t="s">
        <v>9072</v>
      </c>
      <c r="J1157" s="668" t="s">
        <v>7361</v>
      </c>
      <c r="K1157" s="670">
        <v>5</v>
      </c>
      <c r="L1157" s="670">
        <v>9</v>
      </c>
      <c r="M1157" s="755">
        <v>25200</v>
      </c>
      <c r="N1157" s="670">
        <v>4</v>
      </c>
      <c r="O1157" s="670">
        <v>8</v>
      </c>
      <c r="P1157" s="755">
        <v>2000</v>
      </c>
      <c r="Q1157" s="670">
        <v>4</v>
      </c>
      <c r="R1157" s="670">
        <v>12</v>
      </c>
    </row>
    <row r="1158" spans="1:18" ht="15.75" customHeight="1" x14ac:dyDescent="0.2">
      <c r="A1158" s="676" t="s">
        <v>9057</v>
      </c>
      <c r="B1158" s="670" t="s">
        <v>6922</v>
      </c>
      <c r="C1158" s="670" t="s">
        <v>486</v>
      </c>
      <c r="D1158" s="665" t="s">
        <v>9073</v>
      </c>
      <c r="E1158" s="740"/>
      <c r="F1158" s="666">
        <v>71233643</v>
      </c>
      <c r="G1158" s="665" t="s">
        <v>8802</v>
      </c>
      <c r="H1158" s="679" t="s">
        <v>7752</v>
      </c>
      <c r="I1158" s="667" t="s">
        <v>8801</v>
      </c>
      <c r="J1158" s="668" t="s">
        <v>8803</v>
      </c>
      <c r="K1158" s="670">
        <v>1</v>
      </c>
      <c r="L1158" s="670">
        <v>1</v>
      </c>
      <c r="M1158" s="755">
        <v>500</v>
      </c>
      <c r="N1158" s="670"/>
      <c r="O1158" s="670"/>
      <c r="P1158" s="755"/>
      <c r="Q1158" s="670">
        <v>4</v>
      </c>
      <c r="R1158" s="670">
        <v>12</v>
      </c>
    </row>
    <row r="1159" spans="1:18" ht="15.75" customHeight="1" x14ac:dyDescent="0.2">
      <c r="A1159" s="676" t="s">
        <v>9057</v>
      </c>
      <c r="B1159" s="670" t="s">
        <v>6922</v>
      </c>
      <c r="C1159" s="670" t="s">
        <v>486</v>
      </c>
      <c r="D1159" s="665" t="s">
        <v>9074</v>
      </c>
      <c r="E1159" s="740"/>
      <c r="F1159" s="666">
        <v>70488876</v>
      </c>
      <c r="G1159" s="665" t="s">
        <v>9075</v>
      </c>
      <c r="H1159" s="679" t="s">
        <v>7697</v>
      </c>
      <c r="I1159" s="667" t="s">
        <v>8801</v>
      </c>
      <c r="J1159" s="668" t="s">
        <v>7697</v>
      </c>
      <c r="K1159" s="670">
        <v>1</v>
      </c>
      <c r="L1159" s="670">
        <v>9</v>
      </c>
      <c r="M1159" s="755">
        <v>7500</v>
      </c>
      <c r="N1159" s="670"/>
      <c r="O1159" s="670"/>
      <c r="P1159" s="755"/>
      <c r="Q1159" s="670">
        <v>4</v>
      </c>
      <c r="R1159" s="670">
        <v>12</v>
      </c>
    </row>
    <row r="1160" spans="1:18" ht="15.75" customHeight="1" x14ac:dyDescent="0.2">
      <c r="A1160" s="676" t="s">
        <v>9057</v>
      </c>
      <c r="B1160" s="670" t="s">
        <v>6922</v>
      </c>
      <c r="C1160" s="670" t="s">
        <v>486</v>
      </c>
      <c r="D1160" s="665" t="s">
        <v>9076</v>
      </c>
      <c r="E1160" s="740"/>
      <c r="F1160" s="666">
        <v>73101847</v>
      </c>
      <c r="G1160" s="667" t="s">
        <v>9077</v>
      </c>
      <c r="H1160" s="679" t="s">
        <v>7752</v>
      </c>
      <c r="I1160" s="667" t="s">
        <v>8801</v>
      </c>
      <c r="J1160" s="668" t="s">
        <v>8803</v>
      </c>
      <c r="K1160" s="670">
        <v>2</v>
      </c>
      <c r="L1160" s="670">
        <v>4</v>
      </c>
      <c r="M1160" s="755">
        <v>7200</v>
      </c>
      <c r="N1160" s="670"/>
      <c r="O1160" s="670"/>
      <c r="P1160" s="755"/>
      <c r="Q1160" s="670">
        <v>4</v>
      </c>
      <c r="R1160" s="670">
        <v>12</v>
      </c>
    </row>
    <row r="1161" spans="1:18" ht="15.75" customHeight="1" x14ac:dyDescent="0.2">
      <c r="A1161" s="676" t="s">
        <v>9057</v>
      </c>
      <c r="B1161" s="670" t="s">
        <v>6922</v>
      </c>
      <c r="C1161" s="670" t="s">
        <v>486</v>
      </c>
      <c r="D1161" s="665" t="s">
        <v>9078</v>
      </c>
      <c r="E1161" s="740"/>
      <c r="F1161" s="666">
        <v>70256696</v>
      </c>
      <c r="G1161" s="665" t="s">
        <v>9079</v>
      </c>
      <c r="H1161" s="679" t="s">
        <v>9080</v>
      </c>
      <c r="I1161" s="667" t="s">
        <v>8801</v>
      </c>
      <c r="J1161" s="668" t="s">
        <v>9081</v>
      </c>
      <c r="K1161" s="670">
        <v>1</v>
      </c>
      <c r="L1161" s="670">
        <v>4</v>
      </c>
      <c r="M1161" s="755">
        <v>12000</v>
      </c>
      <c r="N1161" s="670"/>
      <c r="O1161" s="670"/>
      <c r="P1161" s="755"/>
      <c r="Q1161" s="670">
        <v>4</v>
      </c>
      <c r="R1161" s="670">
        <v>12</v>
      </c>
    </row>
    <row r="1162" spans="1:18" ht="15.75" customHeight="1" x14ac:dyDescent="0.2">
      <c r="A1162" s="676" t="s">
        <v>9057</v>
      </c>
      <c r="B1162" s="670" t="s">
        <v>6922</v>
      </c>
      <c r="C1162" s="670" t="s">
        <v>486</v>
      </c>
      <c r="D1162" s="665" t="s">
        <v>9060</v>
      </c>
      <c r="E1162" s="740"/>
      <c r="F1162" s="666">
        <v>41191918</v>
      </c>
      <c r="G1162" s="665" t="s">
        <v>9082</v>
      </c>
      <c r="H1162" s="679" t="s">
        <v>6728</v>
      </c>
      <c r="I1162" s="667" t="s">
        <v>8801</v>
      </c>
      <c r="J1162" s="668" t="s">
        <v>6728</v>
      </c>
      <c r="K1162" s="670">
        <v>1</v>
      </c>
      <c r="L1162" s="670">
        <v>1</v>
      </c>
      <c r="M1162" s="755">
        <v>2000</v>
      </c>
      <c r="N1162" s="670"/>
      <c r="O1162" s="670"/>
      <c r="P1162" s="755"/>
      <c r="Q1162" s="670"/>
      <c r="R1162" s="670"/>
    </row>
    <row r="1163" spans="1:18" ht="15.75" customHeight="1" x14ac:dyDescent="0.2">
      <c r="A1163" s="676" t="s">
        <v>9057</v>
      </c>
      <c r="B1163" s="670" t="s">
        <v>6922</v>
      </c>
      <c r="C1163" s="670" t="s">
        <v>486</v>
      </c>
      <c r="D1163" s="665" t="s">
        <v>8651</v>
      </c>
      <c r="E1163" s="740"/>
      <c r="F1163" s="666">
        <v>70015212</v>
      </c>
      <c r="G1163" s="667" t="s">
        <v>9083</v>
      </c>
      <c r="H1163" s="679"/>
      <c r="I1163" s="667" t="s">
        <v>7192</v>
      </c>
      <c r="J1163" s="668"/>
      <c r="K1163" s="670">
        <v>3</v>
      </c>
      <c r="L1163" s="670">
        <v>9</v>
      </c>
      <c r="M1163" s="755">
        <v>9000</v>
      </c>
      <c r="N1163" s="670"/>
      <c r="O1163" s="670"/>
      <c r="P1163" s="755"/>
      <c r="Q1163" s="670">
        <v>4</v>
      </c>
      <c r="R1163" s="670">
        <v>12</v>
      </c>
    </row>
    <row r="1164" spans="1:18" ht="15.75" customHeight="1" x14ac:dyDescent="0.2">
      <c r="A1164" s="676" t="s">
        <v>9057</v>
      </c>
      <c r="B1164" s="670" t="s">
        <v>6922</v>
      </c>
      <c r="C1164" s="670" t="s">
        <v>486</v>
      </c>
      <c r="D1164" s="667" t="s">
        <v>9084</v>
      </c>
      <c r="E1164" s="740"/>
      <c r="F1164" s="670">
        <v>70890843</v>
      </c>
      <c r="G1164" s="667" t="s">
        <v>9085</v>
      </c>
      <c r="H1164" s="679" t="s">
        <v>7361</v>
      </c>
      <c r="I1164" s="667" t="s">
        <v>9072</v>
      </c>
      <c r="J1164" s="668" t="s">
        <v>7579</v>
      </c>
      <c r="K1164" s="670">
        <v>2</v>
      </c>
      <c r="L1164" s="670">
        <v>6</v>
      </c>
      <c r="M1164" s="755">
        <v>9000</v>
      </c>
      <c r="N1164" s="670">
        <v>2</v>
      </c>
      <c r="O1164" s="670">
        <v>4</v>
      </c>
      <c r="P1164" s="755">
        <v>3000</v>
      </c>
      <c r="Q1164" s="670">
        <v>4</v>
      </c>
      <c r="R1164" s="670">
        <v>12</v>
      </c>
    </row>
    <row r="1165" spans="1:18" ht="15.75" customHeight="1" x14ac:dyDescent="0.2">
      <c r="A1165" s="676" t="s">
        <v>9057</v>
      </c>
      <c r="B1165" s="670" t="s">
        <v>6922</v>
      </c>
      <c r="C1165" s="670" t="s">
        <v>486</v>
      </c>
      <c r="D1165" s="665" t="s">
        <v>9086</v>
      </c>
      <c r="E1165" s="740"/>
      <c r="F1165" s="666">
        <v>18906122</v>
      </c>
      <c r="G1165" s="665" t="s">
        <v>9087</v>
      </c>
      <c r="H1165" s="679"/>
      <c r="I1165" s="667" t="s">
        <v>7192</v>
      </c>
      <c r="J1165" s="668"/>
      <c r="K1165" s="670">
        <v>2</v>
      </c>
      <c r="L1165" s="670">
        <v>4</v>
      </c>
      <c r="M1165" s="755">
        <v>4000</v>
      </c>
      <c r="N1165" s="670"/>
      <c r="O1165" s="670"/>
      <c r="P1165" s="773"/>
      <c r="Q1165" s="670">
        <v>4</v>
      </c>
      <c r="R1165" s="670">
        <v>12</v>
      </c>
    </row>
    <row r="1166" spans="1:18" ht="15.75" customHeight="1" x14ac:dyDescent="0.2">
      <c r="A1166" s="676" t="s">
        <v>9057</v>
      </c>
      <c r="B1166" s="670" t="s">
        <v>6922</v>
      </c>
      <c r="C1166" s="670" t="s">
        <v>486</v>
      </c>
      <c r="D1166" s="665" t="s">
        <v>9086</v>
      </c>
      <c r="E1166" s="740"/>
      <c r="F1166" s="666">
        <v>61670136</v>
      </c>
      <c r="G1166" s="665" t="s">
        <v>9088</v>
      </c>
      <c r="H1166" s="679"/>
      <c r="I1166" s="667" t="s">
        <v>7192</v>
      </c>
      <c r="J1166" s="668"/>
      <c r="K1166" s="670">
        <v>2</v>
      </c>
      <c r="L1166" s="670">
        <v>4</v>
      </c>
      <c r="M1166" s="755">
        <v>4000</v>
      </c>
      <c r="N1166" s="670"/>
      <c r="O1166" s="670"/>
      <c r="P1166" s="773"/>
      <c r="Q1166" s="670">
        <v>4</v>
      </c>
      <c r="R1166" s="670">
        <v>12</v>
      </c>
    </row>
    <row r="1167" spans="1:18" ht="15.75" customHeight="1" x14ac:dyDescent="0.2">
      <c r="A1167" s="676" t="s">
        <v>9057</v>
      </c>
      <c r="B1167" s="670" t="s">
        <v>6922</v>
      </c>
      <c r="C1167" s="670" t="s">
        <v>486</v>
      </c>
      <c r="D1167" s="665" t="s">
        <v>9086</v>
      </c>
      <c r="E1167" s="740"/>
      <c r="F1167" s="666">
        <v>40675695</v>
      </c>
      <c r="G1167" s="665" t="s">
        <v>9089</v>
      </c>
      <c r="H1167" s="679"/>
      <c r="I1167" s="667" t="s">
        <v>7192</v>
      </c>
      <c r="J1167" s="668"/>
      <c r="K1167" s="670">
        <v>2</v>
      </c>
      <c r="L1167" s="670">
        <v>4</v>
      </c>
      <c r="M1167" s="755">
        <v>4000</v>
      </c>
      <c r="N1167" s="670"/>
      <c r="O1167" s="670"/>
      <c r="P1167" s="773"/>
      <c r="Q1167" s="670">
        <v>4</v>
      </c>
      <c r="R1167" s="670">
        <v>12</v>
      </c>
    </row>
    <row r="1168" spans="1:18" ht="15.75" customHeight="1" x14ac:dyDescent="0.2">
      <c r="A1168" s="676" t="s">
        <v>9057</v>
      </c>
      <c r="B1168" s="670" t="s">
        <v>6922</v>
      </c>
      <c r="C1168" s="670" t="s">
        <v>486</v>
      </c>
      <c r="D1168" s="665" t="s">
        <v>9086</v>
      </c>
      <c r="E1168" s="740"/>
      <c r="F1168" s="666">
        <v>70693322</v>
      </c>
      <c r="G1168" s="665" t="s">
        <v>9090</v>
      </c>
      <c r="H1168" s="679"/>
      <c r="I1168" s="667" t="s">
        <v>7192</v>
      </c>
      <c r="J1168" s="668"/>
      <c r="K1168" s="670">
        <v>2</v>
      </c>
      <c r="L1168" s="670">
        <v>4</v>
      </c>
      <c r="M1168" s="755">
        <v>4000</v>
      </c>
      <c r="N1168" s="670"/>
      <c r="O1168" s="670"/>
      <c r="P1168" s="773"/>
      <c r="Q1168" s="670">
        <v>4</v>
      </c>
      <c r="R1168" s="670">
        <v>12</v>
      </c>
    </row>
    <row r="1169" spans="1:18" ht="15.75" customHeight="1" x14ac:dyDescent="0.2">
      <c r="A1169" s="676" t="s">
        <v>9057</v>
      </c>
      <c r="B1169" s="670" t="s">
        <v>6922</v>
      </c>
      <c r="C1169" s="670" t="s">
        <v>486</v>
      </c>
      <c r="D1169" s="665" t="s">
        <v>9086</v>
      </c>
      <c r="E1169" s="740"/>
      <c r="F1169" s="666">
        <v>25010419</v>
      </c>
      <c r="G1169" s="665" t="s">
        <v>9091</v>
      </c>
      <c r="H1169" s="679"/>
      <c r="I1169" s="667" t="s">
        <v>7192</v>
      </c>
      <c r="J1169" s="668"/>
      <c r="K1169" s="670">
        <v>2</v>
      </c>
      <c r="L1169" s="670">
        <v>4</v>
      </c>
      <c r="M1169" s="755">
        <v>4000</v>
      </c>
      <c r="N1169" s="670"/>
      <c r="O1169" s="670"/>
      <c r="P1169" s="773"/>
      <c r="Q1169" s="670">
        <v>4</v>
      </c>
      <c r="R1169" s="670">
        <v>12</v>
      </c>
    </row>
    <row r="1170" spans="1:18" ht="15.75" customHeight="1" x14ac:dyDescent="0.2">
      <c r="A1170" s="676" t="s">
        <v>9057</v>
      </c>
      <c r="B1170" s="670" t="s">
        <v>6922</v>
      </c>
      <c r="C1170" s="670" t="s">
        <v>486</v>
      </c>
      <c r="D1170" s="665" t="s">
        <v>9086</v>
      </c>
      <c r="E1170" s="740"/>
      <c r="F1170" s="666">
        <v>44440864</v>
      </c>
      <c r="G1170" s="665" t="s">
        <v>9092</v>
      </c>
      <c r="H1170" s="679"/>
      <c r="I1170" s="667" t="s">
        <v>7192</v>
      </c>
      <c r="J1170" s="668"/>
      <c r="K1170" s="670">
        <v>2</v>
      </c>
      <c r="L1170" s="670">
        <v>4</v>
      </c>
      <c r="M1170" s="755">
        <v>4000</v>
      </c>
      <c r="N1170" s="670"/>
      <c r="O1170" s="670"/>
      <c r="P1170" s="773"/>
      <c r="Q1170" s="670">
        <v>4</v>
      </c>
      <c r="R1170" s="670">
        <v>12</v>
      </c>
    </row>
    <row r="1171" spans="1:18" ht="15.75" customHeight="1" x14ac:dyDescent="0.2">
      <c r="A1171" s="676" t="s">
        <v>9057</v>
      </c>
      <c r="B1171" s="670" t="s">
        <v>6922</v>
      </c>
      <c r="C1171" s="670" t="s">
        <v>486</v>
      </c>
      <c r="D1171" s="665" t="s">
        <v>9093</v>
      </c>
      <c r="E1171" s="740"/>
      <c r="F1171" s="666">
        <v>47684544</v>
      </c>
      <c r="G1171" s="665" t="s">
        <v>9094</v>
      </c>
      <c r="H1171" s="679" t="s">
        <v>8734</v>
      </c>
      <c r="I1171" s="667" t="s">
        <v>8801</v>
      </c>
      <c r="J1171" s="668" t="s">
        <v>8734</v>
      </c>
      <c r="K1171" s="670">
        <v>1</v>
      </c>
      <c r="L1171" s="670">
        <v>3</v>
      </c>
      <c r="M1171" s="755">
        <v>7500</v>
      </c>
      <c r="N1171" s="670"/>
      <c r="O1171" s="670"/>
      <c r="P1171" s="773"/>
      <c r="Q1171" s="670">
        <v>4</v>
      </c>
      <c r="R1171" s="670">
        <v>12</v>
      </c>
    </row>
    <row r="1172" spans="1:18" ht="15.75" customHeight="1" x14ac:dyDescent="0.2">
      <c r="A1172" s="676" t="s">
        <v>9057</v>
      </c>
      <c r="B1172" s="670" t="s">
        <v>6922</v>
      </c>
      <c r="C1172" s="670" t="s">
        <v>486</v>
      </c>
      <c r="D1172" s="665" t="s">
        <v>9093</v>
      </c>
      <c r="E1172" s="740"/>
      <c r="F1172" s="666">
        <v>44550623</v>
      </c>
      <c r="G1172" s="665" t="s">
        <v>9095</v>
      </c>
      <c r="H1172" s="679" t="s">
        <v>8734</v>
      </c>
      <c r="I1172" s="667" t="s">
        <v>8801</v>
      </c>
      <c r="J1172" s="668" t="s">
        <v>8734</v>
      </c>
      <c r="K1172" s="670">
        <v>1</v>
      </c>
      <c r="L1172" s="670">
        <v>3</v>
      </c>
      <c r="M1172" s="755">
        <v>7500</v>
      </c>
      <c r="N1172" s="670"/>
      <c r="O1172" s="670"/>
      <c r="P1172" s="773"/>
      <c r="Q1172" s="670">
        <v>4</v>
      </c>
      <c r="R1172" s="670">
        <v>12</v>
      </c>
    </row>
    <row r="1173" spans="1:18" ht="15.75" customHeight="1" x14ac:dyDescent="0.2">
      <c r="A1173" s="676" t="s">
        <v>9057</v>
      </c>
      <c r="B1173" s="670" t="s">
        <v>6922</v>
      </c>
      <c r="C1173" s="670" t="s">
        <v>486</v>
      </c>
      <c r="D1173" s="665" t="s">
        <v>9093</v>
      </c>
      <c r="E1173" s="740"/>
      <c r="F1173" s="666">
        <v>46999388</v>
      </c>
      <c r="G1173" s="665" t="s">
        <v>9096</v>
      </c>
      <c r="H1173" s="679" t="s">
        <v>8734</v>
      </c>
      <c r="I1173" s="667" t="s">
        <v>8801</v>
      </c>
      <c r="J1173" s="668" t="s">
        <v>8734</v>
      </c>
      <c r="K1173" s="670">
        <v>1</v>
      </c>
      <c r="L1173" s="670">
        <v>3</v>
      </c>
      <c r="M1173" s="755">
        <v>7500</v>
      </c>
      <c r="N1173" s="670"/>
      <c r="O1173" s="670"/>
      <c r="P1173" s="773"/>
      <c r="Q1173" s="670">
        <v>4</v>
      </c>
      <c r="R1173" s="670">
        <v>12</v>
      </c>
    </row>
    <row r="1174" spans="1:18" ht="15.75" customHeight="1" x14ac:dyDescent="0.2">
      <c r="A1174" s="676" t="s">
        <v>9057</v>
      </c>
      <c r="B1174" s="670" t="s">
        <v>6922</v>
      </c>
      <c r="C1174" s="670" t="s">
        <v>486</v>
      </c>
      <c r="D1174" s="665" t="s">
        <v>9093</v>
      </c>
      <c r="E1174" s="740"/>
      <c r="F1174" s="666">
        <v>46630494</v>
      </c>
      <c r="G1174" s="665" t="s">
        <v>9097</v>
      </c>
      <c r="H1174" s="679" t="s">
        <v>8734</v>
      </c>
      <c r="I1174" s="667" t="s">
        <v>8801</v>
      </c>
      <c r="J1174" s="668" t="s">
        <v>8734</v>
      </c>
      <c r="K1174" s="670">
        <v>1</v>
      </c>
      <c r="L1174" s="670">
        <v>3</v>
      </c>
      <c r="M1174" s="755">
        <v>7500</v>
      </c>
      <c r="N1174" s="670"/>
      <c r="O1174" s="670"/>
      <c r="P1174" s="773"/>
      <c r="Q1174" s="670">
        <v>4</v>
      </c>
      <c r="R1174" s="670">
        <v>12</v>
      </c>
    </row>
    <row r="1175" spans="1:18" ht="15.75" customHeight="1" x14ac:dyDescent="0.2">
      <c r="A1175" s="676" t="s">
        <v>9057</v>
      </c>
      <c r="B1175" s="670" t="s">
        <v>6922</v>
      </c>
      <c r="C1175" s="670" t="s">
        <v>486</v>
      </c>
      <c r="D1175" s="665" t="s">
        <v>9093</v>
      </c>
      <c r="E1175" s="740"/>
      <c r="F1175" s="666">
        <v>43505275</v>
      </c>
      <c r="G1175" s="665" t="s">
        <v>9098</v>
      </c>
      <c r="H1175" s="679" t="s">
        <v>8734</v>
      </c>
      <c r="I1175" s="667" t="s">
        <v>8801</v>
      </c>
      <c r="J1175" s="668" t="s">
        <v>8734</v>
      </c>
      <c r="K1175" s="670">
        <v>1</v>
      </c>
      <c r="L1175" s="670">
        <v>3</v>
      </c>
      <c r="M1175" s="755">
        <v>7500</v>
      </c>
      <c r="N1175" s="670"/>
      <c r="O1175" s="670"/>
      <c r="P1175" s="773"/>
      <c r="Q1175" s="670">
        <v>4</v>
      </c>
      <c r="R1175" s="670">
        <v>12</v>
      </c>
    </row>
    <row r="1176" spans="1:18" ht="15.75" customHeight="1" x14ac:dyDescent="0.2">
      <c r="A1176" s="676" t="s">
        <v>9057</v>
      </c>
      <c r="B1176" s="670" t="s">
        <v>6922</v>
      </c>
      <c r="C1176" s="670" t="s">
        <v>486</v>
      </c>
      <c r="D1176" s="665" t="s">
        <v>9093</v>
      </c>
      <c r="E1176" s="740"/>
      <c r="F1176" s="666">
        <v>47221554</v>
      </c>
      <c r="G1176" s="665" t="s">
        <v>9099</v>
      </c>
      <c r="H1176" s="679" t="s">
        <v>8734</v>
      </c>
      <c r="I1176" s="667" t="s">
        <v>8801</v>
      </c>
      <c r="J1176" s="668" t="s">
        <v>8734</v>
      </c>
      <c r="K1176" s="670">
        <v>1</v>
      </c>
      <c r="L1176" s="670">
        <v>3</v>
      </c>
      <c r="M1176" s="755">
        <v>7500</v>
      </c>
      <c r="N1176" s="670"/>
      <c r="O1176" s="670"/>
      <c r="P1176" s="773"/>
      <c r="Q1176" s="670">
        <v>4</v>
      </c>
      <c r="R1176" s="670">
        <v>12</v>
      </c>
    </row>
    <row r="1177" spans="1:18" ht="15.75" customHeight="1" x14ac:dyDescent="0.2">
      <c r="A1177" s="676" t="s">
        <v>9057</v>
      </c>
      <c r="B1177" s="670" t="s">
        <v>6922</v>
      </c>
      <c r="C1177" s="670" t="s">
        <v>486</v>
      </c>
      <c r="D1177" s="665" t="s">
        <v>9093</v>
      </c>
      <c r="E1177" s="740"/>
      <c r="F1177" s="666">
        <v>47056880</v>
      </c>
      <c r="G1177" s="665" t="s">
        <v>9100</v>
      </c>
      <c r="H1177" s="679" t="s">
        <v>8734</v>
      </c>
      <c r="I1177" s="667" t="s">
        <v>8801</v>
      </c>
      <c r="J1177" s="668" t="s">
        <v>8734</v>
      </c>
      <c r="K1177" s="670">
        <v>1</v>
      </c>
      <c r="L1177" s="670">
        <v>3</v>
      </c>
      <c r="M1177" s="755">
        <v>7500</v>
      </c>
      <c r="N1177" s="670"/>
      <c r="O1177" s="670"/>
      <c r="P1177" s="773"/>
      <c r="Q1177" s="670">
        <v>4</v>
      </c>
      <c r="R1177" s="670">
        <v>12</v>
      </c>
    </row>
    <row r="1178" spans="1:18" ht="15.75" customHeight="1" x14ac:dyDescent="0.2">
      <c r="A1178" s="676" t="s">
        <v>9057</v>
      </c>
      <c r="B1178" s="670" t="s">
        <v>6922</v>
      </c>
      <c r="C1178" s="670" t="s">
        <v>486</v>
      </c>
      <c r="D1178" s="665" t="s">
        <v>9093</v>
      </c>
      <c r="E1178" s="740"/>
      <c r="F1178" s="666">
        <v>18901765</v>
      </c>
      <c r="G1178" s="665" t="s">
        <v>9101</v>
      </c>
      <c r="H1178" s="679" t="s">
        <v>8734</v>
      </c>
      <c r="I1178" s="667" t="s">
        <v>8801</v>
      </c>
      <c r="J1178" s="668" t="s">
        <v>8734</v>
      </c>
      <c r="K1178" s="670">
        <v>1</v>
      </c>
      <c r="L1178" s="670">
        <v>3</v>
      </c>
      <c r="M1178" s="755">
        <v>7500</v>
      </c>
      <c r="N1178" s="670"/>
      <c r="O1178" s="670"/>
      <c r="P1178" s="773"/>
      <c r="Q1178" s="670">
        <v>4</v>
      </c>
      <c r="R1178" s="670">
        <v>12</v>
      </c>
    </row>
    <row r="1179" spans="1:18" ht="15.75" customHeight="1" x14ac:dyDescent="0.2">
      <c r="A1179" s="676" t="s">
        <v>9057</v>
      </c>
      <c r="B1179" s="670" t="s">
        <v>6922</v>
      </c>
      <c r="C1179" s="670" t="s">
        <v>486</v>
      </c>
      <c r="D1179" s="665" t="s">
        <v>8866</v>
      </c>
      <c r="E1179" s="740"/>
      <c r="F1179" s="666">
        <v>40608580</v>
      </c>
      <c r="G1179" s="665" t="s">
        <v>9102</v>
      </c>
      <c r="H1179" s="679"/>
      <c r="I1179" s="667" t="s">
        <v>7192</v>
      </c>
      <c r="J1179" s="668"/>
      <c r="K1179" s="670">
        <v>2</v>
      </c>
      <c r="L1179" s="670">
        <v>4</v>
      </c>
      <c r="M1179" s="755">
        <v>4000</v>
      </c>
      <c r="N1179" s="670">
        <v>2</v>
      </c>
      <c r="O1179" s="670">
        <v>3</v>
      </c>
      <c r="P1179" s="755">
        <v>3000</v>
      </c>
      <c r="Q1179" s="670">
        <v>4</v>
      </c>
      <c r="R1179" s="670">
        <v>12</v>
      </c>
    </row>
    <row r="1180" spans="1:18" ht="15.75" customHeight="1" x14ac:dyDescent="0.2">
      <c r="A1180" s="676" t="s">
        <v>9057</v>
      </c>
      <c r="B1180" s="670" t="s">
        <v>6922</v>
      </c>
      <c r="C1180" s="670" t="s">
        <v>486</v>
      </c>
      <c r="D1180" s="665" t="s">
        <v>9103</v>
      </c>
      <c r="E1180" s="740"/>
      <c r="F1180" s="666">
        <v>42756988</v>
      </c>
      <c r="G1180" s="665" t="s">
        <v>9104</v>
      </c>
      <c r="H1180" s="679" t="s">
        <v>9105</v>
      </c>
      <c r="I1180" s="667" t="s">
        <v>8801</v>
      </c>
      <c r="J1180" s="668" t="s">
        <v>8935</v>
      </c>
      <c r="K1180" s="670">
        <v>1</v>
      </c>
      <c r="L1180" s="670">
        <v>3</v>
      </c>
      <c r="M1180" s="755">
        <v>6000</v>
      </c>
      <c r="N1180" s="670"/>
      <c r="O1180" s="670"/>
      <c r="P1180" s="773"/>
      <c r="Q1180" s="670">
        <v>4</v>
      </c>
      <c r="R1180" s="670">
        <v>12</v>
      </c>
    </row>
    <row r="1181" spans="1:18" ht="15.75" customHeight="1" x14ac:dyDescent="0.2">
      <c r="A1181" s="676" t="s">
        <v>9057</v>
      </c>
      <c r="B1181" s="670" t="s">
        <v>6922</v>
      </c>
      <c r="C1181" s="670" t="s">
        <v>486</v>
      </c>
      <c r="D1181" s="665" t="s">
        <v>9106</v>
      </c>
      <c r="E1181" s="740"/>
      <c r="F1181" s="666">
        <v>41115775</v>
      </c>
      <c r="G1181" s="665" t="s">
        <v>9107</v>
      </c>
      <c r="H1181" s="679" t="s">
        <v>7752</v>
      </c>
      <c r="I1181" s="667" t="s">
        <v>9108</v>
      </c>
      <c r="J1181" s="668" t="s">
        <v>8803</v>
      </c>
      <c r="K1181" s="670">
        <v>1</v>
      </c>
      <c r="L1181" s="670"/>
      <c r="M1181" s="755"/>
      <c r="N1181" s="670"/>
      <c r="O1181" s="670"/>
      <c r="P1181" s="773"/>
      <c r="Q1181" s="670"/>
      <c r="R1181" s="670"/>
    </row>
    <row r="1182" spans="1:18" ht="15.75" customHeight="1" x14ac:dyDescent="0.2">
      <c r="A1182" s="676" t="s">
        <v>9057</v>
      </c>
      <c r="B1182" s="670" t="s">
        <v>6922</v>
      </c>
      <c r="C1182" s="670" t="s">
        <v>486</v>
      </c>
      <c r="D1182" s="665" t="s">
        <v>9109</v>
      </c>
      <c r="E1182" s="740"/>
      <c r="F1182" s="666"/>
      <c r="G1182" s="665" t="s">
        <v>9110</v>
      </c>
      <c r="H1182" s="679" t="s">
        <v>8647</v>
      </c>
      <c r="I1182" s="667" t="s">
        <v>9108</v>
      </c>
      <c r="J1182" s="668" t="s">
        <v>8647</v>
      </c>
      <c r="K1182" s="670">
        <v>1</v>
      </c>
      <c r="L1182" s="670">
        <v>4</v>
      </c>
      <c r="M1182" s="755">
        <v>8800</v>
      </c>
      <c r="N1182" s="670"/>
      <c r="O1182" s="670"/>
      <c r="P1182" s="773"/>
      <c r="Q1182" s="670">
        <v>4</v>
      </c>
      <c r="R1182" s="670">
        <v>12</v>
      </c>
    </row>
    <row r="1183" spans="1:18" ht="18" customHeight="1" x14ac:dyDescent="0.2">
      <c r="A1183" s="676" t="s">
        <v>9057</v>
      </c>
      <c r="B1183" s="670" t="s">
        <v>6922</v>
      </c>
      <c r="C1183" s="670" t="s">
        <v>486</v>
      </c>
      <c r="D1183" s="665" t="s">
        <v>9086</v>
      </c>
      <c r="E1183" s="740"/>
      <c r="F1183" s="666">
        <v>40172461</v>
      </c>
      <c r="G1183" s="665" t="s">
        <v>9111</v>
      </c>
      <c r="H1183" s="679"/>
      <c r="I1183" s="667" t="s">
        <v>7192</v>
      </c>
      <c r="J1183" s="668"/>
      <c r="K1183" s="670">
        <v>1</v>
      </c>
      <c r="L1183" s="670">
        <v>4</v>
      </c>
      <c r="M1183" s="755">
        <v>4000</v>
      </c>
      <c r="N1183" s="670"/>
      <c r="O1183" s="670"/>
      <c r="P1183" s="773"/>
      <c r="Q1183" s="670">
        <v>4</v>
      </c>
      <c r="R1183" s="670">
        <v>12</v>
      </c>
    </row>
    <row r="1184" spans="1:18" ht="15.75" customHeight="1" x14ac:dyDescent="0.2">
      <c r="A1184" s="676" t="s">
        <v>9057</v>
      </c>
      <c r="B1184" s="670" t="s">
        <v>6922</v>
      </c>
      <c r="C1184" s="670" t="s">
        <v>486</v>
      </c>
      <c r="D1184" s="665" t="s">
        <v>9086</v>
      </c>
      <c r="E1184" s="740"/>
      <c r="F1184" s="666">
        <v>70293750</v>
      </c>
      <c r="G1184" s="665" t="s">
        <v>9112</v>
      </c>
      <c r="H1184" s="679"/>
      <c r="I1184" s="667" t="s">
        <v>7192</v>
      </c>
      <c r="J1184" s="668"/>
      <c r="K1184" s="670">
        <v>1</v>
      </c>
      <c r="L1184" s="670">
        <v>4</v>
      </c>
      <c r="M1184" s="755">
        <v>4000</v>
      </c>
      <c r="N1184" s="670"/>
      <c r="O1184" s="670"/>
      <c r="P1184" s="773"/>
      <c r="Q1184" s="670">
        <v>4</v>
      </c>
      <c r="R1184" s="670">
        <v>12</v>
      </c>
    </row>
    <row r="1185" spans="1:18" ht="15.75" customHeight="1" x14ac:dyDescent="0.2">
      <c r="A1185" s="676" t="s">
        <v>9057</v>
      </c>
      <c r="B1185" s="670" t="s">
        <v>6922</v>
      </c>
      <c r="C1185" s="670" t="s">
        <v>486</v>
      </c>
      <c r="D1185" s="665" t="s">
        <v>9086</v>
      </c>
      <c r="E1185" s="740"/>
      <c r="F1185" s="666">
        <v>44645184</v>
      </c>
      <c r="G1185" s="665" t="s">
        <v>9113</v>
      </c>
      <c r="H1185" s="679"/>
      <c r="I1185" s="667" t="s">
        <v>7192</v>
      </c>
      <c r="J1185" s="668"/>
      <c r="K1185" s="670">
        <v>1</v>
      </c>
      <c r="L1185" s="670">
        <v>4</v>
      </c>
      <c r="M1185" s="755">
        <v>4000</v>
      </c>
      <c r="N1185" s="670"/>
      <c r="O1185" s="670"/>
      <c r="P1185" s="773"/>
      <c r="Q1185" s="670">
        <v>4</v>
      </c>
      <c r="R1185" s="670">
        <v>12</v>
      </c>
    </row>
    <row r="1186" spans="1:18" ht="15.75" customHeight="1" x14ac:dyDescent="0.2">
      <c r="A1186" s="676" t="s">
        <v>9057</v>
      </c>
      <c r="B1186" s="670" t="s">
        <v>6922</v>
      </c>
      <c r="C1186" s="670" t="s">
        <v>486</v>
      </c>
      <c r="D1186" s="665" t="s">
        <v>9086</v>
      </c>
      <c r="E1186" s="740"/>
      <c r="F1186" s="666">
        <v>71034282</v>
      </c>
      <c r="G1186" s="665" t="s">
        <v>9114</v>
      </c>
      <c r="H1186" s="679"/>
      <c r="I1186" s="667" t="s">
        <v>7192</v>
      </c>
      <c r="J1186" s="668"/>
      <c r="K1186" s="670">
        <v>1</v>
      </c>
      <c r="L1186" s="670">
        <v>4</v>
      </c>
      <c r="M1186" s="755">
        <v>4000</v>
      </c>
      <c r="N1186" s="670"/>
      <c r="O1186" s="670"/>
      <c r="P1186" s="773"/>
      <c r="Q1186" s="670">
        <v>4</v>
      </c>
      <c r="R1186" s="670">
        <v>12</v>
      </c>
    </row>
    <row r="1187" spans="1:18" ht="18" customHeight="1" x14ac:dyDescent="0.2">
      <c r="A1187" s="676" t="s">
        <v>9057</v>
      </c>
      <c r="B1187" s="670" t="s">
        <v>6922</v>
      </c>
      <c r="C1187" s="670" t="s">
        <v>486</v>
      </c>
      <c r="D1187" s="665" t="s">
        <v>9093</v>
      </c>
      <c r="E1187" s="740"/>
      <c r="F1187" s="666">
        <v>77575229</v>
      </c>
      <c r="G1187" s="665" t="s">
        <v>9115</v>
      </c>
      <c r="H1187" s="679" t="s">
        <v>8734</v>
      </c>
      <c r="I1187" s="667" t="s">
        <v>8801</v>
      </c>
      <c r="J1187" s="668" t="s">
        <v>8734</v>
      </c>
      <c r="K1187" s="670">
        <v>1</v>
      </c>
      <c r="L1187" s="670">
        <v>1</v>
      </c>
      <c r="M1187" s="755">
        <v>2500</v>
      </c>
      <c r="N1187" s="670"/>
      <c r="O1187" s="670"/>
      <c r="P1187" s="773"/>
      <c r="Q1187" s="670">
        <v>4</v>
      </c>
      <c r="R1187" s="670">
        <v>12</v>
      </c>
    </row>
    <row r="1188" spans="1:18" ht="15.75" customHeight="1" x14ac:dyDescent="0.2">
      <c r="A1188" s="676" t="s">
        <v>9057</v>
      </c>
      <c r="B1188" s="670" t="s">
        <v>6922</v>
      </c>
      <c r="C1188" s="670" t="s">
        <v>486</v>
      </c>
      <c r="D1188" s="665" t="s">
        <v>9086</v>
      </c>
      <c r="E1188" s="740"/>
      <c r="F1188" s="666">
        <v>71250982</v>
      </c>
      <c r="G1188" s="665" t="s">
        <v>9116</v>
      </c>
      <c r="H1188" s="679"/>
      <c r="I1188" s="667" t="s">
        <v>7192</v>
      </c>
      <c r="J1188" s="668"/>
      <c r="K1188" s="670">
        <v>1</v>
      </c>
      <c r="L1188" s="670">
        <v>2</v>
      </c>
      <c r="M1188" s="755">
        <v>2000</v>
      </c>
      <c r="N1188" s="670"/>
      <c r="O1188" s="670"/>
      <c r="P1188" s="773"/>
      <c r="Q1188" s="670">
        <v>4</v>
      </c>
      <c r="R1188" s="670">
        <v>12</v>
      </c>
    </row>
    <row r="1189" spans="1:18" ht="15.75" customHeight="1" x14ac:dyDescent="0.2">
      <c r="A1189" s="676" t="s">
        <v>9057</v>
      </c>
      <c r="B1189" s="670" t="s">
        <v>6922</v>
      </c>
      <c r="C1189" s="670" t="s">
        <v>486</v>
      </c>
      <c r="D1189" s="665" t="s">
        <v>9117</v>
      </c>
      <c r="E1189" s="740"/>
      <c r="F1189" s="666">
        <v>41325200</v>
      </c>
      <c r="G1189" s="665" t="s">
        <v>9118</v>
      </c>
      <c r="H1189" s="679" t="s">
        <v>8846</v>
      </c>
      <c r="I1189" s="667" t="s">
        <v>8801</v>
      </c>
      <c r="J1189" s="668" t="s">
        <v>8846</v>
      </c>
      <c r="K1189" s="670">
        <v>1</v>
      </c>
      <c r="L1189" s="670">
        <v>1</v>
      </c>
      <c r="M1189" s="755">
        <v>2500</v>
      </c>
      <c r="N1189" s="670"/>
      <c r="O1189" s="670"/>
      <c r="P1189" s="773"/>
      <c r="Q1189" s="670">
        <v>4</v>
      </c>
      <c r="R1189" s="670">
        <v>12</v>
      </c>
    </row>
    <row r="1190" spans="1:18" ht="15.75" customHeight="1" x14ac:dyDescent="0.2">
      <c r="A1190" s="676" t="s">
        <v>9119</v>
      </c>
      <c r="B1190" s="670" t="s">
        <v>6922</v>
      </c>
      <c r="C1190" s="670" t="s">
        <v>9120</v>
      </c>
      <c r="D1190" s="667" t="s">
        <v>9121</v>
      </c>
      <c r="E1190" s="740">
        <v>1000</v>
      </c>
      <c r="F1190" s="670">
        <v>40783805</v>
      </c>
      <c r="G1190" s="667" t="s">
        <v>9122</v>
      </c>
      <c r="H1190" s="679" t="s">
        <v>7192</v>
      </c>
      <c r="I1190" s="667"/>
      <c r="J1190" s="668"/>
      <c r="K1190" s="670">
        <v>1</v>
      </c>
      <c r="L1190" s="670">
        <v>5</v>
      </c>
      <c r="M1190" s="755">
        <v>5000</v>
      </c>
      <c r="N1190" s="670">
        <v>1</v>
      </c>
      <c r="O1190" s="670">
        <v>9</v>
      </c>
      <c r="P1190" s="755">
        <v>9000</v>
      </c>
      <c r="Q1190" s="670">
        <v>1</v>
      </c>
      <c r="R1190" s="670">
        <v>12</v>
      </c>
    </row>
    <row r="1191" spans="1:18" ht="15.75" customHeight="1" x14ac:dyDescent="0.2">
      <c r="A1191" s="676" t="s">
        <v>9119</v>
      </c>
      <c r="B1191" s="670" t="s">
        <v>6922</v>
      </c>
      <c r="C1191" s="670" t="s">
        <v>9120</v>
      </c>
      <c r="D1191" s="667" t="s">
        <v>9123</v>
      </c>
      <c r="E1191" s="740">
        <v>1000</v>
      </c>
      <c r="F1191" s="684" t="s">
        <v>9124</v>
      </c>
      <c r="G1191" s="667" t="s">
        <v>9125</v>
      </c>
      <c r="H1191" s="679" t="s">
        <v>7192</v>
      </c>
      <c r="I1191" s="667"/>
      <c r="J1191" s="668"/>
      <c r="K1191" s="670"/>
      <c r="L1191" s="670"/>
      <c r="M1191" s="755"/>
      <c r="N1191" s="670">
        <v>1</v>
      </c>
      <c r="O1191" s="670">
        <v>9</v>
      </c>
      <c r="P1191" s="755">
        <v>9000</v>
      </c>
      <c r="Q1191" s="670">
        <v>1</v>
      </c>
      <c r="R1191" s="670">
        <v>12</v>
      </c>
    </row>
    <row r="1192" spans="1:18" ht="15.75" customHeight="1" x14ac:dyDescent="0.2">
      <c r="A1192" s="665" t="s">
        <v>9126</v>
      </c>
      <c r="B1192" s="670" t="s">
        <v>6922</v>
      </c>
      <c r="C1192" s="666" t="s">
        <v>9127</v>
      </c>
      <c r="D1192" s="665" t="s">
        <v>9128</v>
      </c>
      <c r="E1192" s="737">
        <v>1800</v>
      </c>
      <c r="F1192" s="666">
        <v>19037460</v>
      </c>
      <c r="G1192" s="665" t="s">
        <v>9129</v>
      </c>
      <c r="H1192" s="574" t="s">
        <v>6730</v>
      </c>
      <c r="I1192" s="665" t="s">
        <v>9130</v>
      </c>
      <c r="J1192" s="675" t="s">
        <v>6730</v>
      </c>
      <c r="K1192" s="666">
        <v>3</v>
      </c>
      <c r="L1192" s="666">
        <v>3</v>
      </c>
      <c r="M1192" s="756">
        <v>5400</v>
      </c>
      <c r="N1192" s="666"/>
      <c r="O1192" s="666"/>
      <c r="P1192" s="772"/>
      <c r="Q1192" s="666"/>
      <c r="R1192" s="666"/>
    </row>
    <row r="1193" spans="1:18" ht="15.75" customHeight="1" x14ac:dyDescent="0.2">
      <c r="A1193" s="665" t="s">
        <v>9126</v>
      </c>
      <c r="B1193" s="670" t="s">
        <v>6922</v>
      </c>
      <c r="C1193" s="666" t="s">
        <v>9127</v>
      </c>
      <c r="D1193" s="665" t="s">
        <v>9131</v>
      </c>
      <c r="E1193" s="737">
        <v>1800</v>
      </c>
      <c r="F1193" s="666">
        <v>19088823</v>
      </c>
      <c r="G1193" s="665" t="s">
        <v>9132</v>
      </c>
      <c r="H1193" s="574" t="s">
        <v>8846</v>
      </c>
      <c r="I1193" s="665" t="s">
        <v>8801</v>
      </c>
      <c r="J1193" s="675" t="s">
        <v>8846</v>
      </c>
      <c r="K1193" s="666">
        <v>2</v>
      </c>
      <c r="L1193" s="666">
        <v>3</v>
      </c>
      <c r="M1193" s="756">
        <v>5400</v>
      </c>
      <c r="N1193" s="666"/>
      <c r="O1193" s="666"/>
      <c r="P1193" s="772"/>
      <c r="Q1193" s="666"/>
      <c r="R1193" s="666"/>
    </row>
    <row r="1194" spans="1:18" ht="15.75" customHeight="1" x14ac:dyDescent="0.2">
      <c r="A1194" s="665" t="s">
        <v>9126</v>
      </c>
      <c r="B1194" s="670" t="s">
        <v>6922</v>
      </c>
      <c r="C1194" s="666" t="s">
        <v>9127</v>
      </c>
      <c r="D1194" s="665" t="s">
        <v>9133</v>
      </c>
      <c r="E1194" s="737">
        <v>2000</v>
      </c>
      <c r="F1194" s="666">
        <v>42304064</v>
      </c>
      <c r="G1194" s="665" t="s">
        <v>9134</v>
      </c>
      <c r="H1194" s="574" t="s">
        <v>7337</v>
      </c>
      <c r="I1194" s="665" t="s">
        <v>8801</v>
      </c>
      <c r="J1194" s="675" t="s">
        <v>8946</v>
      </c>
      <c r="K1194" s="666">
        <v>1</v>
      </c>
      <c r="L1194" s="666">
        <v>1</v>
      </c>
      <c r="M1194" s="756">
        <v>2000</v>
      </c>
      <c r="N1194" s="666"/>
      <c r="O1194" s="666"/>
      <c r="P1194" s="772"/>
      <c r="Q1194" s="666"/>
      <c r="R1194" s="666"/>
    </row>
    <row r="1195" spans="1:18" ht="15.75" customHeight="1" x14ac:dyDescent="0.2">
      <c r="A1195" s="665" t="s">
        <v>9126</v>
      </c>
      <c r="B1195" s="670" t="s">
        <v>6922</v>
      </c>
      <c r="C1195" s="666" t="s">
        <v>9127</v>
      </c>
      <c r="D1195" s="665" t="s">
        <v>9135</v>
      </c>
      <c r="E1195" s="737">
        <v>1200</v>
      </c>
      <c r="F1195" s="666">
        <v>46447303</v>
      </c>
      <c r="G1195" s="665" t="s">
        <v>9136</v>
      </c>
      <c r="H1195" s="574" t="s">
        <v>7337</v>
      </c>
      <c r="I1195" s="665" t="s">
        <v>8801</v>
      </c>
      <c r="J1195" s="675" t="s">
        <v>8686</v>
      </c>
      <c r="K1195" s="666">
        <v>3</v>
      </c>
      <c r="L1195" s="666">
        <v>3</v>
      </c>
      <c r="M1195" s="756">
        <v>3600</v>
      </c>
      <c r="N1195" s="666"/>
      <c r="O1195" s="666"/>
      <c r="P1195" s="772"/>
      <c r="Q1195" s="666"/>
      <c r="R1195" s="666"/>
    </row>
    <row r="1196" spans="1:18" ht="15.75" customHeight="1" x14ac:dyDescent="0.2">
      <c r="A1196" s="665" t="s">
        <v>9126</v>
      </c>
      <c r="B1196" s="670" t="s">
        <v>6922</v>
      </c>
      <c r="C1196" s="666" t="s">
        <v>9127</v>
      </c>
      <c r="D1196" s="665" t="s">
        <v>9137</v>
      </c>
      <c r="E1196" s="737">
        <v>2000</v>
      </c>
      <c r="F1196" s="666">
        <v>40145317</v>
      </c>
      <c r="G1196" s="665" t="s">
        <v>9138</v>
      </c>
      <c r="H1196" s="574" t="s">
        <v>6730</v>
      </c>
      <c r="I1196" s="665" t="s">
        <v>8801</v>
      </c>
      <c r="J1196" s="675" t="s">
        <v>6730</v>
      </c>
      <c r="K1196" s="666">
        <v>2</v>
      </c>
      <c r="L1196" s="666">
        <v>2</v>
      </c>
      <c r="M1196" s="756">
        <v>4000</v>
      </c>
      <c r="N1196" s="666"/>
      <c r="O1196" s="666"/>
      <c r="P1196" s="772"/>
      <c r="Q1196" s="666"/>
      <c r="R1196" s="666"/>
    </row>
    <row r="1197" spans="1:18" ht="15.75" customHeight="1" x14ac:dyDescent="0.2">
      <c r="A1197" s="665" t="s">
        <v>9126</v>
      </c>
      <c r="B1197" s="670" t="s">
        <v>6922</v>
      </c>
      <c r="C1197" s="666" t="s">
        <v>9127</v>
      </c>
      <c r="D1197" s="665" t="s">
        <v>9139</v>
      </c>
      <c r="E1197" s="737">
        <v>1500</v>
      </c>
      <c r="F1197" s="666">
        <v>71831320</v>
      </c>
      <c r="G1197" s="665" t="s">
        <v>9140</v>
      </c>
      <c r="H1197" s="574" t="s">
        <v>7697</v>
      </c>
      <c r="I1197" s="665" t="s">
        <v>8801</v>
      </c>
      <c r="J1197" s="675" t="s">
        <v>7697</v>
      </c>
      <c r="K1197" s="666">
        <v>1</v>
      </c>
      <c r="L1197" s="666">
        <v>1</v>
      </c>
      <c r="M1197" s="756">
        <v>2000</v>
      </c>
      <c r="N1197" s="666"/>
      <c r="O1197" s="666"/>
      <c r="P1197" s="772"/>
      <c r="Q1197" s="666"/>
      <c r="R1197" s="666"/>
    </row>
    <row r="1198" spans="1:18" ht="15.75" customHeight="1" x14ac:dyDescent="0.2">
      <c r="A1198" s="665" t="s">
        <v>9126</v>
      </c>
      <c r="B1198" s="670" t="s">
        <v>6922</v>
      </c>
      <c r="C1198" s="666" t="s">
        <v>9127</v>
      </c>
      <c r="D1198" s="665" t="s">
        <v>9141</v>
      </c>
      <c r="E1198" s="737">
        <v>1300</v>
      </c>
      <c r="F1198" s="666">
        <v>47767407</v>
      </c>
      <c r="G1198" s="665" t="s">
        <v>9142</v>
      </c>
      <c r="H1198" s="574" t="s">
        <v>9143</v>
      </c>
      <c r="I1198" s="665" t="s">
        <v>9143</v>
      </c>
      <c r="J1198" s="675" t="s">
        <v>9143</v>
      </c>
      <c r="K1198" s="666">
        <v>3</v>
      </c>
      <c r="L1198" s="666">
        <v>4</v>
      </c>
      <c r="M1198" s="756">
        <v>5200</v>
      </c>
      <c r="N1198" s="666"/>
      <c r="O1198" s="666"/>
      <c r="P1198" s="772"/>
      <c r="Q1198" s="666"/>
      <c r="R1198" s="666"/>
    </row>
    <row r="1199" spans="1:18" ht="15.75" customHeight="1" x14ac:dyDescent="0.2">
      <c r="A1199" s="665" t="s">
        <v>9126</v>
      </c>
      <c r="B1199" s="670" t="s">
        <v>6922</v>
      </c>
      <c r="C1199" s="666" t="s">
        <v>9127</v>
      </c>
      <c r="D1199" s="665" t="s">
        <v>9144</v>
      </c>
      <c r="E1199" s="737">
        <v>1200</v>
      </c>
      <c r="F1199" s="666">
        <v>43637700</v>
      </c>
      <c r="G1199" s="665" t="s">
        <v>9145</v>
      </c>
      <c r="H1199" s="574" t="s">
        <v>554</v>
      </c>
      <c r="I1199" s="665" t="s">
        <v>554</v>
      </c>
      <c r="J1199" s="675" t="s">
        <v>554</v>
      </c>
      <c r="K1199" s="666">
        <v>3</v>
      </c>
      <c r="L1199" s="666">
        <v>7</v>
      </c>
      <c r="M1199" s="756">
        <v>8400</v>
      </c>
      <c r="N1199" s="666"/>
      <c r="O1199" s="666"/>
      <c r="P1199" s="772"/>
      <c r="Q1199" s="666"/>
      <c r="R1199" s="666"/>
    </row>
    <row r="1200" spans="1:18" ht="15.75" customHeight="1" x14ac:dyDescent="0.2">
      <c r="A1200" s="665" t="s">
        <v>9126</v>
      </c>
      <c r="B1200" s="670" t="s">
        <v>6922</v>
      </c>
      <c r="C1200" s="666" t="s">
        <v>9127</v>
      </c>
      <c r="D1200" s="665" t="s">
        <v>9146</v>
      </c>
      <c r="E1200" s="737">
        <v>2000</v>
      </c>
      <c r="F1200" s="666">
        <v>42733802</v>
      </c>
      <c r="G1200" s="665" t="s">
        <v>9147</v>
      </c>
      <c r="H1200" s="574" t="s">
        <v>6730</v>
      </c>
      <c r="I1200" s="665" t="s">
        <v>8801</v>
      </c>
      <c r="J1200" s="675" t="s">
        <v>6730</v>
      </c>
      <c r="K1200" s="666">
        <v>2</v>
      </c>
      <c r="L1200" s="666">
        <v>2</v>
      </c>
      <c r="M1200" s="756">
        <v>4000</v>
      </c>
      <c r="N1200" s="666">
        <v>1</v>
      </c>
      <c r="O1200" s="666">
        <v>1</v>
      </c>
      <c r="P1200" s="756">
        <v>2000</v>
      </c>
      <c r="Q1200" s="666"/>
      <c r="R1200" s="666"/>
    </row>
    <row r="1201" spans="1:18" ht="15.75" customHeight="1" x14ac:dyDescent="0.2">
      <c r="A1201" s="665" t="s">
        <v>9126</v>
      </c>
      <c r="B1201" s="670" t="s">
        <v>6922</v>
      </c>
      <c r="C1201" s="666" t="s">
        <v>9127</v>
      </c>
      <c r="D1201" s="665" t="s">
        <v>9148</v>
      </c>
      <c r="E1201" s="737">
        <v>2200</v>
      </c>
      <c r="F1201" s="666">
        <v>44323993</v>
      </c>
      <c r="G1201" s="665" t="s">
        <v>9149</v>
      </c>
      <c r="H1201" s="574" t="s">
        <v>9150</v>
      </c>
      <c r="I1201" s="665" t="s">
        <v>9143</v>
      </c>
      <c r="J1201" s="675" t="s">
        <v>9143</v>
      </c>
      <c r="K1201" s="666">
        <v>1</v>
      </c>
      <c r="L1201" s="666">
        <v>6</v>
      </c>
      <c r="M1201" s="756">
        <v>13200</v>
      </c>
      <c r="N1201" s="666">
        <v>3</v>
      </c>
      <c r="O1201" s="666">
        <v>3</v>
      </c>
      <c r="P1201" s="756">
        <v>6600</v>
      </c>
      <c r="Q1201" s="666"/>
      <c r="R1201" s="666"/>
    </row>
    <row r="1202" spans="1:18" ht="15.75" customHeight="1" x14ac:dyDescent="0.2">
      <c r="A1202" s="665" t="s">
        <v>9126</v>
      </c>
      <c r="B1202" s="670" t="s">
        <v>6922</v>
      </c>
      <c r="C1202" s="666" t="s">
        <v>2204</v>
      </c>
      <c r="D1202" s="665" t="s">
        <v>9151</v>
      </c>
      <c r="E1202" s="737">
        <v>1500</v>
      </c>
      <c r="F1202" s="666">
        <v>70074154</v>
      </c>
      <c r="G1202" s="665" t="s">
        <v>9152</v>
      </c>
      <c r="H1202" s="574" t="s">
        <v>7697</v>
      </c>
      <c r="I1202" s="665" t="s">
        <v>8801</v>
      </c>
      <c r="J1202" s="675" t="s">
        <v>7697</v>
      </c>
      <c r="K1202" s="666">
        <v>1</v>
      </c>
      <c r="L1202" s="666">
        <v>1</v>
      </c>
      <c r="M1202" s="756">
        <v>1500</v>
      </c>
      <c r="N1202" s="666"/>
      <c r="O1202" s="666"/>
      <c r="P1202" s="772"/>
      <c r="Q1202" s="666"/>
      <c r="R1202" s="666"/>
    </row>
    <row r="1203" spans="1:18" ht="15.75" customHeight="1" x14ac:dyDescent="0.2">
      <c r="A1203" s="665" t="s">
        <v>9126</v>
      </c>
      <c r="B1203" s="670" t="s">
        <v>6922</v>
      </c>
      <c r="C1203" s="666" t="s">
        <v>2204</v>
      </c>
      <c r="D1203" s="665" t="s">
        <v>9153</v>
      </c>
      <c r="E1203" s="737">
        <v>2000</v>
      </c>
      <c r="F1203" s="666">
        <v>18096169</v>
      </c>
      <c r="G1203" s="665" t="s">
        <v>9154</v>
      </c>
      <c r="H1203" s="574" t="s">
        <v>8846</v>
      </c>
      <c r="I1203" s="665" t="s">
        <v>8801</v>
      </c>
      <c r="J1203" s="675" t="s">
        <v>8846</v>
      </c>
      <c r="K1203" s="666">
        <v>1</v>
      </c>
      <c r="L1203" s="666">
        <v>1</v>
      </c>
      <c r="M1203" s="756">
        <v>2000</v>
      </c>
      <c r="N1203" s="666"/>
      <c r="O1203" s="666"/>
      <c r="P1203" s="772"/>
      <c r="Q1203" s="666"/>
      <c r="R1203" s="666"/>
    </row>
    <row r="1204" spans="1:18" ht="15.75" customHeight="1" x14ac:dyDescent="0.2">
      <c r="A1204" s="665" t="s">
        <v>9126</v>
      </c>
      <c r="B1204" s="670" t="s">
        <v>6922</v>
      </c>
      <c r="C1204" s="666" t="s">
        <v>9127</v>
      </c>
      <c r="D1204" s="665" t="s">
        <v>9155</v>
      </c>
      <c r="E1204" s="737">
        <v>1300</v>
      </c>
      <c r="F1204" s="666">
        <v>47353691</v>
      </c>
      <c r="G1204" s="665" t="s">
        <v>9156</v>
      </c>
      <c r="H1204" s="574" t="s">
        <v>9143</v>
      </c>
      <c r="I1204" s="665" t="s">
        <v>9143</v>
      </c>
      <c r="J1204" s="675" t="s">
        <v>9143</v>
      </c>
      <c r="K1204" s="666"/>
      <c r="L1204" s="666"/>
      <c r="M1204" s="691"/>
      <c r="N1204" s="666">
        <v>1</v>
      </c>
      <c r="O1204" s="666">
        <v>1</v>
      </c>
      <c r="P1204" s="756">
        <v>1300</v>
      </c>
      <c r="Q1204" s="666"/>
      <c r="R1204" s="666"/>
    </row>
    <row r="1205" spans="1:18" ht="15.75" customHeight="1" x14ac:dyDescent="0.2">
      <c r="A1205" s="665" t="s">
        <v>9126</v>
      </c>
      <c r="B1205" s="666" t="s">
        <v>9157</v>
      </c>
      <c r="C1205" s="666" t="s">
        <v>9127</v>
      </c>
      <c r="D1205" s="665" t="s">
        <v>9158</v>
      </c>
      <c r="E1205" s="737">
        <v>2000</v>
      </c>
      <c r="F1205" s="666">
        <v>41386778</v>
      </c>
      <c r="G1205" s="665" t="s">
        <v>9159</v>
      </c>
      <c r="H1205" s="574" t="s">
        <v>7337</v>
      </c>
      <c r="I1205" s="665" t="s">
        <v>8801</v>
      </c>
      <c r="J1205" s="675" t="s">
        <v>8946</v>
      </c>
      <c r="K1205" s="666"/>
      <c r="L1205" s="666"/>
      <c r="M1205" s="691"/>
      <c r="N1205" s="666">
        <v>2</v>
      </c>
      <c r="O1205" s="666">
        <v>2</v>
      </c>
      <c r="P1205" s="756">
        <v>4000</v>
      </c>
      <c r="Q1205" s="666"/>
      <c r="R1205" s="666"/>
    </row>
    <row r="1206" spans="1:18" ht="15.75" customHeight="1" x14ac:dyDescent="0.2">
      <c r="A1206" s="665" t="s">
        <v>9126</v>
      </c>
      <c r="B1206" s="670" t="s">
        <v>6922</v>
      </c>
      <c r="C1206" s="666" t="s">
        <v>9127</v>
      </c>
      <c r="D1206" s="665" t="s">
        <v>9160</v>
      </c>
      <c r="E1206" s="737">
        <v>1300</v>
      </c>
      <c r="F1206" s="666">
        <v>47880992</v>
      </c>
      <c r="G1206" s="665" t="s">
        <v>9161</v>
      </c>
      <c r="H1206" s="574" t="s">
        <v>9143</v>
      </c>
      <c r="I1206" s="665" t="s">
        <v>9143</v>
      </c>
      <c r="J1206" s="675" t="s">
        <v>9143</v>
      </c>
      <c r="K1206" s="666"/>
      <c r="L1206" s="666"/>
      <c r="M1206" s="691"/>
      <c r="N1206" s="666">
        <v>3</v>
      </c>
      <c r="O1206" s="666">
        <v>3</v>
      </c>
      <c r="P1206" s="756">
        <v>3900</v>
      </c>
      <c r="Q1206" s="666"/>
      <c r="R1206" s="666"/>
    </row>
    <row r="1207" spans="1:18" ht="15.75" customHeight="1" x14ac:dyDescent="0.2">
      <c r="A1207" s="665" t="s">
        <v>9126</v>
      </c>
      <c r="B1207" s="670" t="s">
        <v>6922</v>
      </c>
      <c r="C1207" s="666" t="s">
        <v>2204</v>
      </c>
      <c r="D1207" s="665" t="s">
        <v>9162</v>
      </c>
      <c r="E1207" s="737">
        <v>2000</v>
      </c>
      <c r="F1207" s="666">
        <v>41104274</v>
      </c>
      <c r="G1207" s="665" t="s">
        <v>9163</v>
      </c>
      <c r="H1207" s="574" t="s">
        <v>9143</v>
      </c>
      <c r="I1207" s="665" t="s">
        <v>9143</v>
      </c>
      <c r="J1207" s="675" t="s">
        <v>9143</v>
      </c>
      <c r="K1207" s="666"/>
      <c r="L1207" s="666"/>
      <c r="M1207" s="691"/>
      <c r="N1207" s="666">
        <v>1</v>
      </c>
      <c r="O1207" s="666">
        <v>1</v>
      </c>
      <c r="P1207" s="756">
        <v>2000</v>
      </c>
      <c r="Q1207" s="666"/>
      <c r="R1207" s="666"/>
    </row>
    <row r="1208" spans="1:18" ht="15.75" customHeight="1" x14ac:dyDescent="0.2">
      <c r="A1208" s="665" t="s">
        <v>9126</v>
      </c>
      <c r="B1208" s="666" t="s">
        <v>9157</v>
      </c>
      <c r="C1208" s="666" t="s">
        <v>9127</v>
      </c>
      <c r="D1208" s="665" t="s">
        <v>9164</v>
      </c>
      <c r="E1208" s="737">
        <v>2000</v>
      </c>
      <c r="F1208" s="666">
        <v>18112499</v>
      </c>
      <c r="G1208" s="665" t="s">
        <v>9165</v>
      </c>
      <c r="H1208" s="574" t="s">
        <v>8846</v>
      </c>
      <c r="I1208" s="665" t="s">
        <v>8801</v>
      </c>
      <c r="J1208" s="675" t="s">
        <v>8846</v>
      </c>
      <c r="K1208" s="666"/>
      <c r="L1208" s="666"/>
      <c r="M1208" s="691"/>
      <c r="N1208" s="666">
        <v>2</v>
      </c>
      <c r="O1208" s="666">
        <v>2</v>
      </c>
      <c r="P1208" s="756">
        <v>4000</v>
      </c>
      <c r="Q1208" s="666"/>
      <c r="R1208" s="666"/>
    </row>
    <row r="1209" spans="1:18" ht="15.75" customHeight="1" x14ac:dyDescent="0.2">
      <c r="A1209" s="665" t="s">
        <v>9126</v>
      </c>
      <c r="B1209" s="666" t="s">
        <v>9157</v>
      </c>
      <c r="C1209" s="666" t="s">
        <v>9127</v>
      </c>
      <c r="D1209" s="665" t="s">
        <v>9166</v>
      </c>
      <c r="E1209" s="737">
        <v>2000</v>
      </c>
      <c r="F1209" s="666">
        <v>42266086</v>
      </c>
      <c r="G1209" s="665" t="s">
        <v>9167</v>
      </c>
      <c r="H1209" s="574" t="s">
        <v>8846</v>
      </c>
      <c r="I1209" s="665" t="s">
        <v>8801</v>
      </c>
      <c r="J1209" s="675" t="s">
        <v>8846</v>
      </c>
      <c r="K1209" s="666"/>
      <c r="L1209" s="666"/>
      <c r="M1209" s="691"/>
      <c r="N1209" s="666">
        <v>3</v>
      </c>
      <c r="O1209" s="666">
        <v>3</v>
      </c>
      <c r="P1209" s="756">
        <v>6000</v>
      </c>
      <c r="Q1209" s="666"/>
      <c r="R1209" s="666"/>
    </row>
    <row r="1210" spans="1:18" ht="15.75" customHeight="1" x14ac:dyDescent="0.2">
      <c r="A1210" s="665" t="s">
        <v>9126</v>
      </c>
      <c r="B1210" s="670" t="s">
        <v>6922</v>
      </c>
      <c r="C1210" s="666" t="s">
        <v>9127</v>
      </c>
      <c r="D1210" s="665" t="s">
        <v>9168</v>
      </c>
      <c r="E1210" s="737">
        <v>1300</v>
      </c>
      <c r="F1210" s="666">
        <v>48808449</v>
      </c>
      <c r="G1210" s="665" t="s">
        <v>9169</v>
      </c>
      <c r="H1210" s="574" t="s">
        <v>9143</v>
      </c>
      <c r="I1210" s="665" t="s">
        <v>9143</v>
      </c>
      <c r="J1210" s="675" t="s">
        <v>9143</v>
      </c>
      <c r="K1210" s="666"/>
      <c r="L1210" s="666"/>
      <c r="M1210" s="691"/>
      <c r="N1210" s="666">
        <v>1</v>
      </c>
      <c r="O1210" s="666">
        <v>1</v>
      </c>
      <c r="P1210" s="756">
        <v>1300</v>
      </c>
      <c r="Q1210" s="666"/>
      <c r="R1210" s="666"/>
    </row>
    <row r="1211" spans="1:18" ht="15.75" customHeight="1" x14ac:dyDescent="0.2">
      <c r="A1211" s="676" t="s">
        <v>9170</v>
      </c>
      <c r="B1211" s="670" t="s">
        <v>6922</v>
      </c>
      <c r="C1211" s="670" t="s">
        <v>150</v>
      </c>
      <c r="D1211" s="667" t="s">
        <v>9171</v>
      </c>
      <c r="E1211" s="737" t="s">
        <v>5126</v>
      </c>
      <c r="F1211" s="670">
        <v>45027120</v>
      </c>
      <c r="G1211" s="667" t="s">
        <v>9172</v>
      </c>
      <c r="H1211" s="679" t="s">
        <v>9173</v>
      </c>
      <c r="I1211" s="667"/>
      <c r="J1211" s="668" t="s">
        <v>9174</v>
      </c>
      <c r="K1211" s="670">
        <v>1</v>
      </c>
      <c r="L1211" s="670">
        <v>7</v>
      </c>
      <c r="M1211" s="760" t="s">
        <v>8552</v>
      </c>
      <c r="N1211" s="666">
        <v>1</v>
      </c>
      <c r="O1211" s="670">
        <v>8</v>
      </c>
      <c r="P1211" s="773" t="s">
        <v>7557</v>
      </c>
      <c r="Q1211" s="670">
        <v>1</v>
      </c>
      <c r="R1211" s="670">
        <v>12</v>
      </c>
    </row>
    <row r="1212" spans="1:18" ht="15.75" customHeight="1" x14ac:dyDescent="0.2">
      <c r="A1212" s="540" t="s">
        <v>9170</v>
      </c>
      <c r="B1212" s="539" t="s">
        <v>6922</v>
      </c>
      <c r="C1212" s="539" t="s">
        <v>150</v>
      </c>
      <c r="D1212" s="577" t="s">
        <v>9175</v>
      </c>
      <c r="E1212" s="739" t="s">
        <v>5126</v>
      </c>
      <c r="F1212" s="539">
        <v>40780927</v>
      </c>
      <c r="G1212" s="577" t="s">
        <v>9176</v>
      </c>
      <c r="H1212" s="575" t="s">
        <v>9177</v>
      </c>
      <c r="I1212" s="577"/>
      <c r="J1212" s="680" t="s">
        <v>9178</v>
      </c>
      <c r="K1212" s="539">
        <v>1</v>
      </c>
      <c r="L1212" s="539">
        <v>12</v>
      </c>
      <c r="M1212" s="761" t="s">
        <v>6994</v>
      </c>
      <c r="N1212" s="539">
        <v>1</v>
      </c>
      <c r="O1212" s="539">
        <v>8</v>
      </c>
      <c r="P1212" s="776" t="s">
        <v>7557</v>
      </c>
      <c r="Q1212" s="539">
        <v>1</v>
      </c>
      <c r="R1212" s="539">
        <v>12</v>
      </c>
    </row>
    <row r="1213" spans="1:18" ht="15.75" customHeight="1" x14ac:dyDescent="0.2">
      <c r="A1213" s="676" t="s">
        <v>9170</v>
      </c>
      <c r="B1213" s="670" t="s">
        <v>6922</v>
      </c>
      <c r="C1213" s="670" t="s">
        <v>150</v>
      </c>
      <c r="D1213" s="667" t="s">
        <v>9179</v>
      </c>
      <c r="E1213" s="737" t="s">
        <v>9180</v>
      </c>
      <c r="F1213" s="670">
        <v>70613228</v>
      </c>
      <c r="G1213" s="667" t="s">
        <v>9181</v>
      </c>
      <c r="H1213" s="679" t="s">
        <v>9182</v>
      </c>
      <c r="I1213" s="667"/>
      <c r="J1213" s="679" t="s">
        <v>9183</v>
      </c>
      <c r="K1213" s="670">
        <v>1</v>
      </c>
      <c r="L1213" s="670">
        <v>7</v>
      </c>
      <c r="M1213" s="760" t="s">
        <v>9184</v>
      </c>
      <c r="N1213" s="666">
        <v>1</v>
      </c>
      <c r="O1213" s="670">
        <v>8</v>
      </c>
      <c r="P1213" s="773" t="s">
        <v>1740</v>
      </c>
      <c r="Q1213" s="670">
        <v>1</v>
      </c>
      <c r="R1213" s="670">
        <v>12</v>
      </c>
    </row>
    <row r="1214" spans="1:18" ht="15.75" customHeight="1" x14ac:dyDescent="0.2">
      <c r="A1214" s="676" t="s">
        <v>9170</v>
      </c>
      <c r="B1214" s="670" t="s">
        <v>6922</v>
      </c>
      <c r="C1214" s="670" t="s">
        <v>150</v>
      </c>
      <c r="D1214" s="667" t="s">
        <v>9185</v>
      </c>
      <c r="E1214" s="740" t="s">
        <v>7542</v>
      </c>
      <c r="F1214" s="666">
        <v>42329695</v>
      </c>
      <c r="G1214" s="667" t="s">
        <v>9186</v>
      </c>
      <c r="H1214" s="679" t="s">
        <v>9187</v>
      </c>
      <c r="I1214" s="667"/>
      <c r="J1214" s="668" t="s">
        <v>9188</v>
      </c>
      <c r="K1214" s="670">
        <v>1</v>
      </c>
      <c r="L1214" s="670">
        <v>7</v>
      </c>
      <c r="M1214" s="762" t="s">
        <v>9189</v>
      </c>
      <c r="N1214" s="670">
        <v>1</v>
      </c>
      <c r="O1214" s="670">
        <v>8</v>
      </c>
      <c r="P1214" s="773" t="s">
        <v>8220</v>
      </c>
      <c r="Q1214" s="670">
        <v>1</v>
      </c>
      <c r="R1214" s="670">
        <v>12</v>
      </c>
    </row>
    <row r="1215" spans="1:18" ht="15.75" customHeight="1" x14ac:dyDescent="0.2">
      <c r="A1215" s="676" t="s">
        <v>9170</v>
      </c>
      <c r="B1215" s="670" t="s">
        <v>6922</v>
      </c>
      <c r="C1215" s="670" t="s">
        <v>150</v>
      </c>
      <c r="D1215" s="667" t="s">
        <v>9190</v>
      </c>
      <c r="E1215" s="737" t="s">
        <v>5111</v>
      </c>
      <c r="F1215" s="670">
        <v>43663693</v>
      </c>
      <c r="G1215" s="667" t="s">
        <v>9191</v>
      </c>
      <c r="H1215" s="679" t="s">
        <v>9192</v>
      </c>
      <c r="I1215" s="667"/>
      <c r="J1215" s="668"/>
      <c r="K1215" s="670">
        <v>1</v>
      </c>
      <c r="L1215" s="670">
        <v>12</v>
      </c>
      <c r="M1215" s="760" t="s">
        <v>1085</v>
      </c>
      <c r="N1215" s="666">
        <v>1</v>
      </c>
      <c r="O1215" s="670">
        <v>8</v>
      </c>
      <c r="P1215" s="773" t="s">
        <v>4266</v>
      </c>
      <c r="Q1215" s="670">
        <v>1</v>
      </c>
      <c r="R1215" s="670">
        <v>12</v>
      </c>
    </row>
    <row r="1216" spans="1:18" ht="15.75" customHeight="1" x14ac:dyDescent="0.2">
      <c r="A1216" s="676" t="s">
        <v>9170</v>
      </c>
      <c r="B1216" s="670" t="s">
        <v>6922</v>
      </c>
      <c r="C1216" s="670" t="s">
        <v>150</v>
      </c>
      <c r="D1216" s="668" t="s">
        <v>9193</v>
      </c>
      <c r="E1216" s="740" t="s">
        <v>9194</v>
      </c>
      <c r="F1216" s="670">
        <v>73274402</v>
      </c>
      <c r="G1216" s="667" t="s">
        <v>9195</v>
      </c>
      <c r="H1216" s="679" t="s">
        <v>9196</v>
      </c>
      <c r="I1216" s="667"/>
      <c r="J1216" s="679" t="s">
        <v>9188</v>
      </c>
      <c r="K1216" s="670">
        <v>1</v>
      </c>
      <c r="L1216" s="670">
        <v>8</v>
      </c>
      <c r="M1216" s="753" t="s">
        <v>9197</v>
      </c>
      <c r="N1216" s="670">
        <v>1</v>
      </c>
      <c r="O1216" s="670">
        <v>8</v>
      </c>
      <c r="P1216" s="773" t="s">
        <v>6958</v>
      </c>
      <c r="Q1216" s="670">
        <v>1</v>
      </c>
      <c r="R1216" s="670">
        <v>12</v>
      </c>
    </row>
    <row r="1217" spans="1:18" ht="15.75" customHeight="1" x14ac:dyDescent="0.2">
      <c r="A1217" s="676" t="s">
        <v>9170</v>
      </c>
      <c r="B1217" s="670" t="s">
        <v>6922</v>
      </c>
      <c r="C1217" s="670" t="s">
        <v>150</v>
      </c>
      <c r="D1217" s="679" t="s">
        <v>9198</v>
      </c>
      <c r="E1217" s="740" t="s">
        <v>1124</v>
      </c>
      <c r="F1217" s="670">
        <v>46761651</v>
      </c>
      <c r="G1217" s="667" t="s">
        <v>9199</v>
      </c>
      <c r="H1217" s="679" t="s">
        <v>9200</v>
      </c>
      <c r="I1217" s="667"/>
      <c r="J1217" s="679" t="s">
        <v>9188</v>
      </c>
      <c r="K1217" s="670"/>
      <c r="L1217" s="670"/>
      <c r="M1217" s="691"/>
      <c r="N1217" s="670">
        <v>1</v>
      </c>
      <c r="O1217" s="670">
        <v>4</v>
      </c>
      <c r="P1217" s="773" t="s">
        <v>7516</v>
      </c>
      <c r="Q1217" s="670">
        <v>1</v>
      </c>
      <c r="R1217" s="670">
        <v>12</v>
      </c>
    </row>
    <row r="1218" spans="1:18" ht="23.25" customHeight="1" x14ac:dyDescent="0.2">
      <c r="A1218" s="676" t="s">
        <v>9170</v>
      </c>
      <c r="B1218" s="670" t="s">
        <v>6922</v>
      </c>
      <c r="C1218" s="670" t="s">
        <v>9201</v>
      </c>
      <c r="D1218" s="679" t="s">
        <v>9202</v>
      </c>
      <c r="E1218" s="740" t="s">
        <v>9194</v>
      </c>
      <c r="F1218" s="670">
        <v>45995089</v>
      </c>
      <c r="G1218" s="667" t="s">
        <v>9203</v>
      </c>
      <c r="H1218" s="679" t="s">
        <v>9204</v>
      </c>
      <c r="I1218" s="667"/>
      <c r="J1218" s="679" t="s">
        <v>9188</v>
      </c>
      <c r="K1218" s="670"/>
      <c r="L1218" s="670"/>
      <c r="M1218" s="753"/>
      <c r="N1218" s="670">
        <v>1</v>
      </c>
      <c r="O1218" s="670">
        <v>4</v>
      </c>
      <c r="P1218" s="773" t="s">
        <v>9205</v>
      </c>
      <c r="Q1218" s="670">
        <v>1</v>
      </c>
      <c r="R1218" s="670">
        <v>12</v>
      </c>
    </row>
    <row r="1219" spans="1:18" ht="15.75" customHeight="1" x14ac:dyDescent="0.2">
      <c r="A1219" s="676" t="s">
        <v>9206</v>
      </c>
      <c r="B1219" s="666" t="s">
        <v>6922</v>
      </c>
      <c r="C1219" s="666" t="s">
        <v>150</v>
      </c>
      <c r="D1219" s="675" t="s">
        <v>9207</v>
      </c>
      <c r="E1219" s="737">
        <v>1050</v>
      </c>
      <c r="F1219" s="666">
        <v>43606413</v>
      </c>
      <c r="G1219" s="665" t="s">
        <v>9208</v>
      </c>
      <c r="H1219" s="574" t="s">
        <v>7192</v>
      </c>
      <c r="I1219" s="665"/>
      <c r="J1219" s="675"/>
      <c r="K1219" s="666">
        <v>1</v>
      </c>
      <c r="L1219" s="666">
        <v>12</v>
      </c>
      <c r="M1219" s="763">
        <v>12600</v>
      </c>
      <c r="N1219" s="666">
        <v>1</v>
      </c>
      <c r="O1219" s="666">
        <v>8</v>
      </c>
      <c r="P1219" s="756">
        <v>8400</v>
      </c>
      <c r="Q1219" s="666">
        <v>1</v>
      </c>
      <c r="R1219" s="666">
        <v>12</v>
      </c>
    </row>
    <row r="1220" spans="1:18" ht="15.75" customHeight="1" x14ac:dyDescent="0.2">
      <c r="A1220" s="676" t="s">
        <v>9206</v>
      </c>
      <c r="B1220" s="666" t="s">
        <v>6922</v>
      </c>
      <c r="C1220" s="666" t="s">
        <v>150</v>
      </c>
      <c r="D1220" s="675" t="s">
        <v>9209</v>
      </c>
      <c r="E1220" s="737">
        <v>1050</v>
      </c>
      <c r="F1220" s="666">
        <v>42468675</v>
      </c>
      <c r="G1220" s="665" t="s">
        <v>9210</v>
      </c>
      <c r="H1220" s="574" t="s">
        <v>7422</v>
      </c>
      <c r="I1220" s="665"/>
      <c r="J1220" s="675" t="s">
        <v>7361</v>
      </c>
      <c r="K1220" s="666">
        <v>1</v>
      </c>
      <c r="L1220" s="666">
        <v>12</v>
      </c>
      <c r="M1220" s="763">
        <v>12600</v>
      </c>
      <c r="N1220" s="666">
        <v>1</v>
      </c>
      <c r="O1220" s="666">
        <v>8</v>
      </c>
      <c r="P1220" s="756">
        <v>8400</v>
      </c>
      <c r="Q1220" s="666">
        <v>1</v>
      </c>
      <c r="R1220" s="666">
        <v>12</v>
      </c>
    </row>
    <row r="1221" spans="1:18" ht="15.75" customHeight="1" x14ac:dyDescent="0.2">
      <c r="A1221" s="676" t="s">
        <v>9206</v>
      </c>
      <c r="B1221" s="666" t="s">
        <v>6922</v>
      </c>
      <c r="C1221" s="666" t="s">
        <v>150</v>
      </c>
      <c r="D1221" s="675" t="s">
        <v>9211</v>
      </c>
      <c r="E1221" s="737">
        <v>1200</v>
      </c>
      <c r="F1221" s="666">
        <v>19558677</v>
      </c>
      <c r="G1221" s="665" t="s">
        <v>9212</v>
      </c>
      <c r="H1221" s="574" t="s">
        <v>9012</v>
      </c>
      <c r="I1221" s="665"/>
      <c r="J1221" s="675" t="s">
        <v>9213</v>
      </c>
      <c r="K1221" s="666">
        <v>1</v>
      </c>
      <c r="L1221" s="666">
        <v>12</v>
      </c>
      <c r="M1221" s="763">
        <v>14400</v>
      </c>
      <c r="N1221" s="666">
        <v>1</v>
      </c>
      <c r="O1221" s="666">
        <v>8</v>
      </c>
      <c r="P1221" s="756">
        <v>9600</v>
      </c>
      <c r="Q1221" s="666">
        <v>1</v>
      </c>
      <c r="R1221" s="666">
        <v>12</v>
      </c>
    </row>
    <row r="1222" spans="1:18" ht="15.75" customHeight="1" x14ac:dyDescent="0.2">
      <c r="A1222" s="676" t="s">
        <v>9206</v>
      </c>
      <c r="B1222" s="666" t="s">
        <v>6922</v>
      </c>
      <c r="C1222" s="666" t="s">
        <v>150</v>
      </c>
      <c r="D1222" s="675" t="s">
        <v>9209</v>
      </c>
      <c r="E1222" s="737">
        <v>1050</v>
      </c>
      <c r="F1222" s="666">
        <v>46244363</v>
      </c>
      <c r="G1222" s="665" t="s">
        <v>9214</v>
      </c>
      <c r="H1222" s="574" t="s">
        <v>8686</v>
      </c>
      <c r="I1222" s="665"/>
      <c r="J1222" s="675"/>
      <c r="K1222" s="666">
        <v>1</v>
      </c>
      <c r="L1222" s="666">
        <v>12</v>
      </c>
      <c r="M1222" s="763">
        <v>12600</v>
      </c>
      <c r="N1222" s="666">
        <v>1</v>
      </c>
      <c r="O1222" s="666">
        <v>8</v>
      </c>
      <c r="P1222" s="756">
        <v>8400</v>
      </c>
      <c r="Q1222" s="666">
        <v>1</v>
      </c>
      <c r="R1222" s="666">
        <v>12</v>
      </c>
    </row>
    <row r="1223" spans="1:18" ht="15.75" customHeight="1" x14ac:dyDescent="0.2">
      <c r="A1223" s="676" t="s">
        <v>9206</v>
      </c>
      <c r="B1223" s="666" t="s">
        <v>6922</v>
      </c>
      <c r="C1223" s="666" t="s">
        <v>150</v>
      </c>
      <c r="D1223" s="675" t="s">
        <v>8651</v>
      </c>
      <c r="E1223" s="737">
        <v>1200</v>
      </c>
      <c r="F1223" s="666">
        <v>42024446</v>
      </c>
      <c r="G1223" s="665" t="s">
        <v>9215</v>
      </c>
      <c r="H1223" s="574" t="s">
        <v>7192</v>
      </c>
      <c r="I1223" s="665"/>
      <c r="J1223" s="675"/>
      <c r="K1223" s="666">
        <v>1</v>
      </c>
      <c r="L1223" s="666">
        <v>12</v>
      </c>
      <c r="M1223" s="763">
        <v>14400</v>
      </c>
      <c r="N1223" s="666">
        <v>1</v>
      </c>
      <c r="O1223" s="666">
        <v>8</v>
      </c>
      <c r="P1223" s="756">
        <v>9600</v>
      </c>
      <c r="Q1223" s="666">
        <v>1</v>
      </c>
      <c r="R1223" s="666">
        <v>12</v>
      </c>
    </row>
    <row r="1224" spans="1:18" ht="15.75" customHeight="1" x14ac:dyDescent="0.2">
      <c r="A1224" s="676" t="s">
        <v>9206</v>
      </c>
      <c r="B1224" s="666" t="s">
        <v>6922</v>
      </c>
      <c r="C1224" s="666" t="s">
        <v>150</v>
      </c>
      <c r="D1224" s="675" t="s">
        <v>8670</v>
      </c>
      <c r="E1224" s="737">
        <v>950</v>
      </c>
      <c r="F1224" s="666">
        <v>19573281</v>
      </c>
      <c r="G1224" s="665" t="s">
        <v>9216</v>
      </c>
      <c r="H1224" s="574" t="s">
        <v>7192</v>
      </c>
      <c r="I1224" s="665"/>
      <c r="J1224" s="675"/>
      <c r="K1224" s="666">
        <v>1</v>
      </c>
      <c r="L1224" s="666">
        <v>12</v>
      </c>
      <c r="M1224" s="763">
        <v>11400</v>
      </c>
      <c r="N1224" s="666">
        <v>1</v>
      </c>
      <c r="O1224" s="666">
        <v>8</v>
      </c>
      <c r="P1224" s="756">
        <v>7600</v>
      </c>
      <c r="Q1224" s="666">
        <v>1</v>
      </c>
      <c r="R1224" s="666">
        <v>12</v>
      </c>
    </row>
    <row r="1225" spans="1:18" ht="15.75" customHeight="1" x14ac:dyDescent="0.2">
      <c r="A1225" s="676" t="s">
        <v>9206</v>
      </c>
      <c r="B1225" s="666" t="s">
        <v>6922</v>
      </c>
      <c r="C1225" s="666" t="s">
        <v>150</v>
      </c>
      <c r="D1225" s="675" t="s">
        <v>9217</v>
      </c>
      <c r="E1225" s="737">
        <v>1050</v>
      </c>
      <c r="F1225" s="666">
        <v>19520129</v>
      </c>
      <c r="G1225" s="665" t="s">
        <v>9218</v>
      </c>
      <c r="H1225" s="574" t="s">
        <v>7192</v>
      </c>
      <c r="I1225" s="665"/>
      <c r="J1225" s="675"/>
      <c r="K1225" s="666">
        <v>1</v>
      </c>
      <c r="L1225" s="666">
        <v>12</v>
      </c>
      <c r="M1225" s="763">
        <v>12600</v>
      </c>
      <c r="N1225" s="666">
        <v>1</v>
      </c>
      <c r="O1225" s="666">
        <v>8</v>
      </c>
      <c r="P1225" s="756">
        <v>8400</v>
      </c>
      <c r="Q1225" s="666">
        <v>1</v>
      </c>
      <c r="R1225" s="666">
        <v>12</v>
      </c>
    </row>
    <row r="1226" spans="1:18" ht="15.75" customHeight="1" x14ac:dyDescent="0.2">
      <c r="A1226" s="676" t="s">
        <v>9206</v>
      </c>
      <c r="B1226" s="666" t="s">
        <v>6922</v>
      </c>
      <c r="C1226" s="666" t="s">
        <v>150</v>
      </c>
      <c r="D1226" s="675" t="s">
        <v>9219</v>
      </c>
      <c r="E1226" s="737">
        <v>1050</v>
      </c>
      <c r="F1226" s="666">
        <v>41617472</v>
      </c>
      <c r="G1226" s="665" t="s">
        <v>9220</v>
      </c>
      <c r="H1226" s="574" t="s">
        <v>9221</v>
      </c>
      <c r="I1226" s="665"/>
      <c r="J1226" s="675" t="s">
        <v>9213</v>
      </c>
      <c r="K1226" s="666">
        <v>1</v>
      </c>
      <c r="L1226" s="666">
        <v>12</v>
      </c>
      <c r="M1226" s="763">
        <v>12600</v>
      </c>
      <c r="N1226" s="666">
        <v>1</v>
      </c>
      <c r="O1226" s="666">
        <v>8</v>
      </c>
      <c r="P1226" s="756">
        <v>8400</v>
      </c>
      <c r="Q1226" s="666">
        <v>1</v>
      </c>
      <c r="R1226" s="666">
        <v>12</v>
      </c>
    </row>
    <row r="1227" spans="1:18" ht="15.75" customHeight="1" x14ac:dyDescent="0.2">
      <c r="A1227" s="676" t="s">
        <v>9206</v>
      </c>
      <c r="B1227" s="666" t="s">
        <v>6922</v>
      </c>
      <c r="C1227" s="666" t="s">
        <v>150</v>
      </c>
      <c r="D1227" s="675" t="s">
        <v>9222</v>
      </c>
      <c r="E1227" s="737">
        <v>1500</v>
      </c>
      <c r="F1227" s="666">
        <v>41765773</v>
      </c>
      <c r="G1227" s="665" t="s">
        <v>9223</v>
      </c>
      <c r="H1227" s="574" t="s">
        <v>7186</v>
      </c>
      <c r="I1227" s="665"/>
      <c r="J1227" s="675" t="s">
        <v>7361</v>
      </c>
      <c r="K1227" s="666">
        <v>1</v>
      </c>
      <c r="L1227" s="666">
        <v>12</v>
      </c>
      <c r="M1227" s="763">
        <v>18000</v>
      </c>
      <c r="N1227" s="666">
        <v>1</v>
      </c>
      <c r="O1227" s="666">
        <v>2</v>
      </c>
      <c r="P1227" s="756">
        <v>3000</v>
      </c>
      <c r="Q1227" s="666"/>
      <c r="R1227" s="666"/>
    </row>
    <row r="1228" spans="1:18" ht="15.75" customHeight="1" x14ac:dyDescent="0.2">
      <c r="A1228" s="676" t="s">
        <v>9206</v>
      </c>
      <c r="B1228" s="666" t="s">
        <v>6922</v>
      </c>
      <c r="C1228" s="666" t="s">
        <v>150</v>
      </c>
      <c r="D1228" s="675" t="s">
        <v>9224</v>
      </c>
      <c r="E1228" s="737">
        <v>1600</v>
      </c>
      <c r="F1228" s="666">
        <v>44567327</v>
      </c>
      <c r="G1228" s="665" t="s">
        <v>9225</v>
      </c>
      <c r="H1228" s="574" t="s">
        <v>8946</v>
      </c>
      <c r="I1228" s="665"/>
      <c r="J1228" s="675" t="s">
        <v>9226</v>
      </c>
      <c r="K1228" s="666">
        <v>1</v>
      </c>
      <c r="L1228" s="666">
        <v>12</v>
      </c>
      <c r="M1228" s="763">
        <v>19200</v>
      </c>
      <c r="N1228" s="666">
        <v>1</v>
      </c>
      <c r="O1228" s="666">
        <v>8</v>
      </c>
      <c r="P1228" s="756">
        <v>12800</v>
      </c>
      <c r="Q1228" s="666">
        <v>1</v>
      </c>
      <c r="R1228" s="666">
        <v>12</v>
      </c>
    </row>
    <row r="1229" spans="1:18" ht="15.75" customHeight="1" x14ac:dyDescent="0.2">
      <c r="A1229" s="676" t="s">
        <v>9206</v>
      </c>
      <c r="B1229" s="666" t="s">
        <v>6922</v>
      </c>
      <c r="C1229" s="666" t="s">
        <v>150</v>
      </c>
      <c r="D1229" s="675" t="s">
        <v>9227</v>
      </c>
      <c r="E1229" s="737">
        <v>1600</v>
      </c>
      <c r="F1229" s="666">
        <v>44384595</v>
      </c>
      <c r="G1229" s="665" t="s">
        <v>9228</v>
      </c>
      <c r="H1229" s="574" t="s">
        <v>7768</v>
      </c>
      <c r="I1229" s="665"/>
      <c r="J1229" s="675" t="s">
        <v>9226</v>
      </c>
      <c r="K1229" s="666">
        <v>1</v>
      </c>
      <c r="L1229" s="666">
        <v>12</v>
      </c>
      <c r="M1229" s="763">
        <v>19200</v>
      </c>
      <c r="N1229" s="666">
        <v>1</v>
      </c>
      <c r="O1229" s="666">
        <v>2</v>
      </c>
      <c r="P1229" s="756">
        <v>3200</v>
      </c>
      <c r="Q1229" s="666"/>
      <c r="R1229" s="666"/>
    </row>
    <row r="1230" spans="1:18" ht="15" customHeight="1" x14ac:dyDescent="0.2">
      <c r="A1230" s="676" t="s">
        <v>9206</v>
      </c>
      <c r="B1230" s="666" t="s">
        <v>6922</v>
      </c>
      <c r="C1230" s="666" t="s">
        <v>150</v>
      </c>
      <c r="D1230" s="675" t="s">
        <v>9227</v>
      </c>
      <c r="E1230" s="737">
        <v>1600</v>
      </c>
      <c r="F1230" s="666">
        <v>70040912</v>
      </c>
      <c r="G1230" s="665" t="s">
        <v>9229</v>
      </c>
      <c r="H1230" s="574" t="s">
        <v>8946</v>
      </c>
      <c r="I1230" s="665"/>
      <c r="J1230" s="675" t="s">
        <v>7657</v>
      </c>
      <c r="K1230" s="666"/>
      <c r="L1230" s="666"/>
      <c r="M1230" s="691"/>
      <c r="N1230" s="666">
        <v>2</v>
      </c>
      <c r="O1230" s="666">
        <v>4</v>
      </c>
      <c r="P1230" s="756">
        <v>6400</v>
      </c>
      <c r="Q1230" s="666">
        <v>1</v>
      </c>
      <c r="R1230" s="666">
        <v>12</v>
      </c>
    </row>
    <row r="1231" spans="1:18" ht="15.75" customHeight="1" x14ac:dyDescent="0.2">
      <c r="A1231" s="676" t="s">
        <v>9206</v>
      </c>
      <c r="B1231" s="666" t="s">
        <v>6922</v>
      </c>
      <c r="C1231" s="666" t="s">
        <v>150</v>
      </c>
      <c r="D1231" s="675" t="s">
        <v>9222</v>
      </c>
      <c r="E1231" s="737">
        <v>1500</v>
      </c>
      <c r="F1231" s="666">
        <v>70413458</v>
      </c>
      <c r="G1231" s="665" t="s">
        <v>9230</v>
      </c>
      <c r="H1231" s="574" t="s">
        <v>9231</v>
      </c>
      <c r="I1231" s="665"/>
      <c r="J1231" s="675" t="s">
        <v>7823</v>
      </c>
      <c r="K1231" s="666"/>
      <c r="L1231" s="666"/>
      <c r="M1231" s="691"/>
      <c r="N1231" s="666">
        <v>2</v>
      </c>
      <c r="O1231" s="666">
        <v>4</v>
      </c>
      <c r="P1231" s="756">
        <v>6000</v>
      </c>
      <c r="Q1231" s="666">
        <v>1</v>
      </c>
      <c r="R1231" s="666">
        <v>12</v>
      </c>
    </row>
    <row r="1232" spans="1:18" ht="15.75" customHeight="1" x14ac:dyDescent="0.2">
      <c r="A1232" s="676" t="s">
        <v>9206</v>
      </c>
      <c r="B1232" s="666" t="s">
        <v>6922</v>
      </c>
      <c r="C1232" s="666" t="s">
        <v>150</v>
      </c>
      <c r="D1232" s="675" t="s">
        <v>9232</v>
      </c>
      <c r="E1232" s="737">
        <v>1200</v>
      </c>
      <c r="F1232" s="666">
        <v>70223714</v>
      </c>
      <c r="G1232" s="665" t="s">
        <v>9233</v>
      </c>
      <c r="H1232" s="574" t="s">
        <v>8647</v>
      </c>
      <c r="I1232" s="665"/>
      <c r="J1232" s="675" t="s">
        <v>9023</v>
      </c>
      <c r="K1232" s="666"/>
      <c r="L1232" s="666"/>
      <c r="M1232" s="691"/>
      <c r="N1232" s="666">
        <v>2</v>
      </c>
      <c r="O1232" s="666">
        <v>4</v>
      </c>
      <c r="P1232" s="756">
        <v>4800</v>
      </c>
      <c r="Q1232" s="666">
        <v>1</v>
      </c>
      <c r="R1232" s="666">
        <v>12</v>
      </c>
    </row>
    <row r="1233" spans="1:18" ht="17.25" customHeight="1" x14ac:dyDescent="0.2">
      <c r="A1233" s="676" t="s">
        <v>9206</v>
      </c>
      <c r="B1233" s="666" t="s">
        <v>6922</v>
      </c>
      <c r="C1233" s="666" t="s">
        <v>150</v>
      </c>
      <c r="D1233" s="675" t="s">
        <v>9232</v>
      </c>
      <c r="E1233" s="737">
        <v>1200</v>
      </c>
      <c r="F1233" s="666">
        <v>45932776</v>
      </c>
      <c r="G1233" s="665" t="s">
        <v>9234</v>
      </c>
      <c r="H1233" s="574" t="s">
        <v>8647</v>
      </c>
      <c r="I1233" s="665" t="s">
        <v>8929</v>
      </c>
      <c r="J1233" s="675" t="s">
        <v>9023</v>
      </c>
      <c r="K1233" s="666">
        <v>1</v>
      </c>
      <c r="L1233" s="666">
        <v>12</v>
      </c>
      <c r="M1233" s="763">
        <v>14400</v>
      </c>
      <c r="N1233" s="666">
        <v>1</v>
      </c>
      <c r="O1233" s="666">
        <v>2</v>
      </c>
      <c r="P1233" s="756">
        <v>2400</v>
      </c>
      <c r="Q1233" s="666">
        <v>1</v>
      </c>
      <c r="R1233" s="666">
        <v>12</v>
      </c>
    </row>
    <row r="1234" spans="1:18" ht="15.75" customHeight="1" x14ac:dyDescent="0.2">
      <c r="A1234" s="676" t="s">
        <v>9206</v>
      </c>
      <c r="B1234" s="666" t="s">
        <v>6922</v>
      </c>
      <c r="C1234" s="666" t="s">
        <v>150</v>
      </c>
      <c r="D1234" s="675" t="s">
        <v>9235</v>
      </c>
      <c r="E1234" s="737">
        <v>2900</v>
      </c>
      <c r="F1234" s="666">
        <v>70227075</v>
      </c>
      <c r="G1234" s="665" t="s">
        <v>9236</v>
      </c>
      <c r="H1234" s="574" t="s">
        <v>7752</v>
      </c>
      <c r="I1234" s="665" t="s">
        <v>8929</v>
      </c>
      <c r="J1234" s="675" t="s">
        <v>9023</v>
      </c>
      <c r="K1234" s="666">
        <v>1</v>
      </c>
      <c r="L1234" s="666">
        <v>11</v>
      </c>
      <c r="M1234" s="763">
        <v>31900</v>
      </c>
      <c r="N1234" s="666">
        <v>1</v>
      </c>
      <c r="O1234" s="666">
        <v>8</v>
      </c>
      <c r="P1234" s="756">
        <v>23200</v>
      </c>
      <c r="Q1234" s="666">
        <v>1</v>
      </c>
      <c r="R1234" s="666">
        <v>12</v>
      </c>
    </row>
    <row r="1235" spans="1:18" ht="15.75" customHeight="1" x14ac:dyDescent="0.2">
      <c r="A1235" s="676" t="s">
        <v>9206</v>
      </c>
      <c r="B1235" s="666" t="s">
        <v>6922</v>
      </c>
      <c r="C1235" s="666" t="s">
        <v>150</v>
      </c>
      <c r="D1235" s="675" t="s">
        <v>9237</v>
      </c>
      <c r="E1235" s="737">
        <v>3500</v>
      </c>
      <c r="F1235" s="666">
        <v>46484846</v>
      </c>
      <c r="G1235" s="665" t="s">
        <v>9238</v>
      </c>
      <c r="H1235" s="574" t="s">
        <v>8734</v>
      </c>
      <c r="I1235" s="665" t="s">
        <v>8929</v>
      </c>
      <c r="J1235" s="675" t="s">
        <v>7657</v>
      </c>
      <c r="K1235" s="666">
        <v>1</v>
      </c>
      <c r="L1235" s="666">
        <v>12</v>
      </c>
      <c r="M1235" s="763">
        <v>42000</v>
      </c>
      <c r="N1235" s="666">
        <v>1</v>
      </c>
      <c r="O1235" s="666">
        <v>8</v>
      </c>
      <c r="P1235" s="756">
        <v>28000</v>
      </c>
      <c r="Q1235" s="666">
        <v>1</v>
      </c>
      <c r="R1235" s="666">
        <v>12</v>
      </c>
    </row>
    <row r="1236" spans="1:18" ht="15.75" customHeight="1" x14ac:dyDescent="0.2">
      <c r="A1236" s="676" t="s">
        <v>9206</v>
      </c>
      <c r="B1236" s="666" t="s">
        <v>6922</v>
      </c>
      <c r="C1236" s="666" t="s">
        <v>150</v>
      </c>
      <c r="D1236" s="675" t="s">
        <v>9239</v>
      </c>
      <c r="E1236" s="737">
        <v>2900</v>
      </c>
      <c r="F1236" s="666">
        <v>44891133</v>
      </c>
      <c r="G1236" s="665" t="s">
        <v>9240</v>
      </c>
      <c r="H1236" s="574" t="s">
        <v>8686</v>
      </c>
      <c r="I1236" s="665" t="s">
        <v>8929</v>
      </c>
      <c r="J1236" s="675" t="s">
        <v>9023</v>
      </c>
      <c r="K1236" s="666">
        <v>1</v>
      </c>
      <c r="L1236" s="666">
        <v>11</v>
      </c>
      <c r="M1236" s="763">
        <v>31900</v>
      </c>
      <c r="N1236" s="666">
        <v>1</v>
      </c>
      <c r="O1236" s="666">
        <v>8</v>
      </c>
      <c r="P1236" s="756">
        <v>23200</v>
      </c>
      <c r="Q1236" s="666">
        <v>1</v>
      </c>
      <c r="R1236" s="666">
        <v>12</v>
      </c>
    </row>
    <row r="1237" spans="1:18" ht="15.75" customHeight="1" x14ac:dyDescent="0.2">
      <c r="A1237" s="676" t="s">
        <v>9206</v>
      </c>
      <c r="B1237" s="666" t="s">
        <v>6922</v>
      </c>
      <c r="C1237" s="666" t="s">
        <v>150</v>
      </c>
      <c r="D1237" s="675" t="s">
        <v>9241</v>
      </c>
      <c r="E1237" s="737">
        <v>2900</v>
      </c>
      <c r="F1237" s="666">
        <v>45932776</v>
      </c>
      <c r="G1237" s="665" t="s">
        <v>9234</v>
      </c>
      <c r="H1237" s="574" t="s">
        <v>8647</v>
      </c>
      <c r="I1237" s="665" t="s">
        <v>8929</v>
      </c>
      <c r="J1237" s="675" t="s">
        <v>9023</v>
      </c>
      <c r="K1237" s="666"/>
      <c r="L1237" s="666"/>
      <c r="M1237" s="691"/>
      <c r="N1237" s="666">
        <v>1</v>
      </c>
      <c r="O1237" s="666">
        <v>6</v>
      </c>
      <c r="P1237" s="756">
        <v>17400</v>
      </c>
      <c r="Q1237" s="666">
        <v>1</v>
      </c>
      <c r="R1237" s="666">
        <v>12</v>
      </c>
    </row>
    <row r="1238" spans="1:18" ht="15.75" customHeight="1" x14ac:dyDescent="0.2">
      <c r="A1238" s="676" t="s">
        <v>9206</v>
      </c>
      <c r="B1238" s="666" t="s">
        <v>6922</v>
      </c>
      <c r="C1238" s="666" t="s">
        <v>150</v>
      </c>
      <c r="D1238" s="675" t="s">
        <v>9242</v>
      </c>
      <c r="E1238" s="737">
        <v>2900</v>
      </c>
      <c r="F1238" s="666">
        <v>70298213</v>
      </c>
      <c r="G1238" s="665" t="s">
        <v>9243</v>
      </c>
      <c r="H1238" s="574" t="s">
        <v>6720</v>
      </c>
      <c r="I1238" s="665"/>
      <c r="J1238" s="675" t="s">
        <v>7657</v>
      </c>
      <c r="K1238" s="666">
        <v>1</v>
      </c>
      <c r="L1238" s="666">
        <v>11</v>
      </c>
      <c r="M1238" s="763">
        <v>31900</v>
      </c>
      <c r="N1238" s="666">
        <v>1</v>
      </c>
      <c r="O1238" s="666">
        <v>8</v>
      </c>
      <c r="P1238" s="756">
        <v>23200</v>
      </c>
      <c r="Q1238" s="666">
        <v>1</v>
      </c>
      <c r="R1238" s="666">
        <v>12</v>
      </c>
    </row>
    <row r="1239" spans="1:18" ht="15.75" customHeight="1" x14ac:dyDescent="0.2">
      <c r="A1239" s="676" t="s">
        <v>9206</v>
      </c>
      <c r="B1239" s="666" t="s">
        <v>6922</v>
      </c>
      <c r="C1239" s="666" t="s">
        <v>150</v>
      </c>
      <c r="D1239" s="675" t="s">
        <v>9244</v>
      </c>
      <c r="E1239" s="737">
        <v>2800</v>
      </c>
      <c r="F1239" s="666">
        <v>47960000</v>
      </c>
      <c r="G1239" s="665" t="s">
        <v>9245</v>
      </c>
      <c r="H1239" s="574" t="s">
        <v>6968</v>
      </c>
      <c r="I1239" s="665"/>
      <c r="J1239" s="675" t="s">
        <v>9023</v>
      </c>
      <c r="K1239" s="666"/>
      <c r="L1239" s="666"/>
      <c r="M1239" s="691"/>
      <c r="N1239" s="666">
        <v>1</v>
      </c>
      <c r="O1239" s="666">
        <v>6</v>
      </c>
      <c r="P1239" s="756">
        <v>16800</v>
      </c>
      <c r="Q1239" s="666">
        <v>1</v>
      </c>
      <c r="R1239" s="666">
        <v>12</v>
      </c>
    </row>
    <row r="1240" spans="1:18" ht="15.75" customHeight="1" x14ac:dyDescent="0.2">
      <c r="A1240" s="676" t="s">
        <v>9206</v>
      </c>
      <c r="B1240" s="666" t="s">
        <v>6922</v>
      </c>
      <c r="C1240" s="666" t="s">
        <v>150</v>
      </c>
      <c r="D1240" s="675" t="s">
        <v>9244</v>
      </c>
      <c r="E1240" s="737">
        <v>2800</v>
      </c>
      <c r="F1240" s="666">
        <v>70840493</v>
      </c>
      <c r="G1240" s="665" t="s">
        <v>9246</v>
      </c>
      <c r="H1240" s="574" t="s">
        <v>6968</v>
      </c>
      <c r="I1240" s="665"/>
      <c r="J1240" s="675" t="s">
        <v>9023</v>
      </c>
      <c r="K1240" s="666"/>
      <c r="L1240" s="666"/>
      <c r="M1240" s="691"/>
      <c r="N1240" s="666">
        <v>1</v>
      </c>
      <c r="O1240" s="666">
        <v>6</v>
      </c>
      <c r="P1240" s="756">
        <v>16800</v>
      </c>
      <c r="Q1240" s="666">
        <v>1</v>
      </c>
      <c r="R1240" s="666">
        <v>12</v>
      </c>
    </row>
    <row r="1241" spans="1:18" ht="15.75" customHeight="1" x14ac:dyDescent="0.2">
      <c r="A1241" s="676" t="s">
        <v>9206</v>
      </c>
      <c r="B1241" s="666" t="s">
        <v>6922</v>
      </c>
      <c r="C1241" s="666" t="s">
        <v>9247</v>
      </c>
      <c r="D1241" s="675" t="s">
        <v>9248</v>
      </c>
      <c r="E1241" s="737">
        <v>2500</v>
      </c>
      <c r="F1241" s="666">
        <v>41130838</v>
      </c>
      <c r="G1241" s="665" t="s">
        <v>9249</v>
      </c>
      <c r="H1241" s="574" t="s">
        <v>6965</v>
      </c>
      <c r="I1241" s="665" t="s">
        <v>8929</v>
      </c>
      <c r="J1241" s="675" t="s">
        <v>7657</v>
      </c>
      <c r="K1241" s="666">
        <v>1</v>
      </c>
      <c r="L1241" s="666">
        <v>10</v>
      </c>
      <c r="M1241" s="763">
        <v>2500</v>
      </c>
      <c r="N1241" s="666"/>
      <c r="O1241" s="666"/>
      <c r="P1241" s="756"/>
      <c r="Q1241" s="666">
        <v>1</v>
      </c>
      <c r="R1241" s="666">
        <v>12</v>
      </c>
    </row>
    <row r="1242" spans="1:18" ht="15.75" customHeight="1" x14ac:dyDescent="0.2">
      <c r="A1242" s="676" t="s">
        <v>9206</v>
      </c>
      <c r="B1242" s="666" t="s">
        <v>6922</v>
      </c>
      <c r="C1242" s="666" t="s">
        <v>9247</v>
      </c>
      <c r="D1242" s="675" t="s">
        <v>9250</v>
      </c>
      <c r="E1242" s="737">
        <v>1500</v>
      </c>
      <c r="F1242" s="666">
        <v>70297696</v>
      </c>
      <c r="G1242" s="665" t="s">
        <v>9251</v>
      </c>
      <c r="H1242" s="574" t="s">
        <v>8946</v>
      </c>
      <c r="I1242" s="665"/>
      <c r="J1242" s="675" t="s">
        <v>7823</v>
      </c>
      <c r="K1242" s="666">
        <v>1</v>
      </c>
      <c r="L1242" s="666">
        <v>2</v>
      </c>
      <c r="M1242" s="763">
        <v>3000</v>
      </c>
      <c r="N1242" s="666">
        <v>1</v>
      </c>
      <c r="O1242" s="666">
        <v>6</v>
      </c>
      <c r="P1242" s="756">
        <v>9000</v>
      </c>
      <c r="Q1242" s="666">
        <v>1</v>
      </c>
      <c r="R1242" s="666">
        <v>12</v>
      </c>
    </row>
    <row r="1243" spans="1:18" ht="15.75" customHeight="1" x14ac:dyDescent="0.2">
      <c r="A1243" s="676" t="s">
        <v>9206</v>
      </c>
      <c r="B1243" s="666" t="s">
        <v>6922</v>
      </c>
      <c r="C1243" s="666" t="s">
        <v>9247</v>
      </c>
      <c r="D1243" s="675" t="s">
        <v>9252</v>
      </c>
      <c r="E1243" s="737">
        <v>2500</v>
      </c>
      <c r="F1243" s="666">
        <v>42975892</v>
      </c>
      <c r="G1243" s="665" t="s">
        <v>9253</v>
      </c>
      <c r="H1243" s="574" t="s">
        <v>8686</v>
      </c>
      <c r="I1243" s="665"/>
      <c r="J1243" s="675" t="s">
        <v>9023</v>
      </c>
      <c r="K1243" s="666">
        <v>1</v>
      </c>
      <c r="L1243" s="666">
        <v>12</v>
      </c>
      <c r="M1243" s="763">
        <v>30000</v>
      </c>
      <c r="N1243" s="666">
        <v>1</v>
      </c>
      <c r="O1243" s="666">
        <v>6</v>
      </c>
      <c r="P1243" s="756">
        <v>15000</v>
      </c>
      <c r="Q1243" s="666">
        <v>1</v>
      </c>
      <c r="R1243" s="666">
        <v>12</v>
      </c>
    </row>
    <row r="1244" spans="1:18" ht="15.75" customHeight="1" x14ac:dyDescent="0.2">
      <c r="A1244" s="676" t="s">
        <v>9206</v>
      </c>
      <c r="B1244" s="666" t="s">
        <v>6922</v>
      </c>
      <c r="C1244" s="666" t="s">
        <v>9247</v>
      </c>
      <c r="D1244" s="675" t="s">
        <v>9254</v>
      </c>
      <c r="E1244" s="737">
        <v>1500</v>
      </c>
      <c r="F1244" s="666">
        <v>44656198</v>
      </c>
      <c r="G1244" s="665" t="s">
        <v>9255</v>
      </c>
      <c r="H1244" s="574" t="s">
        <v>7768</v>
      </c>
      <c r="I1244" s="665"/>
      <c r="J1244" s="675" t="s">
        <v>7823</v>
      </c>
      <c r="K1244" s="666">
        <v>1</v>
      </c>
      <c r="L1244" s="666">
        <v>12</v>
      </c>
      <c r="M1244" s="763">
        <v>18000</v>
      </c>
      <c r="N1244" s="666">
        <v>1</v>
      </c>
      <c r="O1244" s="666">
        <v>6</v>
      </c>
      <c r="P1244" s="756">
        <v>9000</v>
      </c>
      <c r="Q1244" s="666">
        <v>1</v>
      </c>
      <c r="R1244" s="666">
        <v>12</v>
      </c>
    </row>
    <row r="1245" spans="1:18" ht="15.75" customHeight="1" x14ac:dyDescent="0.2">
      <c r="A1245" s="676" t="s">
        <v>9206</v>
      </c>
      <c r="B1245" s="666" t="s">
        <v>6922</v>
      </c>
      <c r="C1245" s="666" t="s">
        <v>9247</v>
      </c>
      <c r="D1245" s="675" t="s">
        <v>9252</v>
      </c>
      <c r="E1245" s="737">
        <v>2500</v>
      </c>
      <c r="F1245" s="666">
        <v>73056954</v>
      </c>
      <c r="G1245" s="665" t="s">
        <v>9256</v>
      </c>
      <c r="H1245" s="574" t="s">
        <v>6729</v>
      </c>
      <c r="I1245" s="665"/>
      <c r="J1245" s="675" t="s">
        <v>7361</v>
      </c>
      <c r="K1245" s="666">
        <v>1</v>
      </c>
      <c r="L1245" s="666">
        <v>12</v>
      </c>
      <c r="M1245" s="763">
        <v>30000</v>
      </c>
      <c r="N1245" s="666">
        <v>1</v>
      </c>
      <c r="O1245" s="666">
        <v>6</v>
      </c>
      <c r="P1245" s="756">
        <v>15000</v>
      </c>
      <c r="Q1245" s="666">
        <v>1</v>
      </c>
      <c r="R1245" s="666">
        <v>12</v>
      </c>
    </row>
    <row r="1246" spans="1:18" ht="15.75" customHeight="1" x14ac:dyDescent="0.2">
      <c r="A1246" s="676" t="s">
        <v>9206</v>
      </c>
      <c r="B1246" s="666" t="s">
        <v>6922</v>
      </c>
      <c r="C1246" s="666" t="s">
        <v>9247</v>
      </c>
      <c r="D1246" s="675" t="s">
        <v>9254</v>
      </c>
      <c r="E1246" s="737">
        <v>1500</v>
      </c>
      <c r="F1246" s="666">
        <v>73629138</v>
      </c>
      <c r="G1246" s="665" t="s">
        <v>9257</v>
      </c>
      <c r="H1246" s="574" t="s">
        <v>9258</v>
      </c>
      <c r="I1246" s="665"/>
      <c r="J1246" s="675" t="s">
        <v>7361</v>
      </c>
      <c r="K1246" s="666">
        <v>1</v>
      </c>
      <c r="L1246" s="666">
        <v>12</v>
      </c>
      <c r="M1246" s="763">
        <v>18000</v>
      </c>
      <c r="N1246" s="666">
        <v>1</v>
      </c>
      <c r="O1246" s="666">
        <v>6</v>
      </c>
      <c r="P1246" s="756">
        <v>9000</v>
      </c>
      <c r="Q1246" s="666">
        <v>1</v>
      </c>
      <c r="R1246" s="666">
        <v>12</v>
      </c>
    </row>
    <row r="1247" spans="1:18" ht="15.75" customHeight="1" x14ac:dyDescent="0.2">
      <c r="A1247" s="676" t="s">
        <v>9206</v>
      </c>
      <c r="B1247" s="666" t="s">
        <v>6922</v>
      </c>
      <c r="C1247" s="666" t="s">
        <v>9247</v>
      </c>
      <c r="D1247" s="675" t="s">
        <v>9254</v>
      </c>
      <c r="E1247" s="737">
        <v>1500</v>
      </c>
      <c r="F1247" s="666">
        <v>46270236</v>
      </c>
      <c r="G1247" s="665" t="s">
        <v>9259</v>
      </c>
      <c r="H1247" s="574" t="s">
        <v>9258</v>
      </c>
      <c r="I1247" s="665"/>
      <c r="J1247" s="675" t="s">
        <v>7361</v>
      </c>
      <c r="K1247" s="666">
        <v>1</v>
      </c>
      <c r="L1247" s="666">
        <v>12</v>
      </c>
      <c r="M1247" s="763">
        <v>18000</v>
      </c>
      <c r="N1247" s="666">
        <v>1</v>
      </c>
      <c r="O1247" s="666">
        <v>6</v>
      </c>
      <c r="P1247" s="756">
        <v>9000</v>
      </c>
      <c r="Q1247" s="666">
        <v>1</v>
      </c>
      <c r="R1247" s="666">
        <v>12</v>
      </c>
    </row>
    <row r="1248" spans="1:18" ht="15.75" customHeight="1" x14ac:dyDescent="0.2">
      <c r="A1248" s="676" t="s">
        <v>9206</v>
      </c>
      <c r="B1248" s="666" t="s">
        <v>6922</v>
      </c>
      <c r="C1248" s="666" t="s">
        <v>9247</v>
      </c>
      <c r="D1248" s="675" t="s">
        <v>9260</v>
      </c>
      <c r="E1248" s="737">
        <v>1500</v>
      </c>
      <c r="F1248" s="666">
        <v>48111038</v>
      </c>
      <c r="G1248" s="665" t="s">
        <v>9261</v>
      </c>
      <c r="H1248" s="574" t="s">
        <v>8846</v>
      </c>
      <c r="I1248" s="665"/>
      <c r="J1248" s="675" t="s">
        <v>7657</v>
      </c>
      <c r="K1248" s="666">
        <v>1</v>
      </c>
      <c r="L1248" s="666">
        <v>7</v>
      </c>
      <c r="M1248" s="763">
        <v>18000</v>
      </c>
      <c r="N1248" s="666">
        <v>1</v>
      </c>
      <c r="O1248" s="666">
        <v>6</v>
      </c>
      <c r="P1248" s="756">
        <v>9000</v>
      </c>
      <c r="Q1248" s="666">
        <v>1</v>
      </c>
      <c r="R1248" s="666">
        <v>12</v>
      </c>
    </row>
    <row r="1249" spans="1:18" ht="15.75" customHeight="1" x14ac:dyDescent="0.2">
      <c r="A1249" s="676" t="s">
        <v>9206</v>
      </c>
      <c r="B1249" s="666" t="s">
        <v>6922</v>
      </c>
      <c r="C1249" s="666" t="s">
        <v>9247</v>
      </c>
      <c r="D1249" s="675" t="s">
        <v>9084</v>
      </c>
      <c r="E1249" s="737">
        <v>1500</v>
      </c>
      <c r="F1249" s="666">
        <v>48008469</v>
      </c>
      <c r="G1249" s="665" t="s">
        <v>9262</v>
      </c>
      <c r="H1249" s="574" t="s">
        <v>9263</v>
      </c>
      <c r="I1249" s="665"/>
      <c r="J1249" s="675" t="s">
        <v>7361</v>
      </c>
      <c r="K1249" s="666">
        <v>1</v>
      </c>
      <c r="L1249" s="666">
        <v>12</v>
      </c>
      <c r="M1249" s="763">
        <v>18000</v>
      </c>
      <c r="N1249" s="666">
        <v>1</v>
      </c>
      <c r="O1249" s="666">
        <v>6</v>
      </c>
      <c r="P1249" s="756">
        <v>9000</v>
      </c>
      <c r="Q1249" s="666">
        <v>1</v>
      </c>
      <c r="R1249" s="666">
        <v>12</v>
      </c>
    </row>
    <row r="1250" spans="1:18" ht="15.75" customHeight="1" x14ac:dyDescent="0.2">
      <c r="A1250" s="676" t="s">
        <v>9206</v>
      </c>
      <c r="B1250" s="666" t="s">
        <v>6922</v>
      </c>
      <c r="C1250" s="666" t="s">
        <v>9247</v>
      </c>
      <c r="D1250" s="675" t="s">
        <v>9264</v>
      </c>
      <c r="E1250" s="737">
        <v>1500</v>
      </c>
      <c r="F1250" s="666">
        <v>70857113</v>
      </c>
      <c r="G1250" s="665" t="s">
        <v>9265</v>
      </c>
      <c r="H1250" s="574" t="s">
        <v>7186</v>
      </c>
      <c r="I1250" s="665"/>
      <c r="J1250" s="675" t="s">
        <v>7361</v>
      </c>
      <c r="K1250" s="666"/>
      <c r="L1250" s="666"/>
      <c r="M1250" s="763">
        <v>18000</v>
      </c>
      <c r="N1250" s="666">
        <v>1</v>
      </c>
      <c r="O1250" s="666">
        <v>6</v>
      </c>
      <c r="P1250" s="756">
        <v>9000</v>
      </c>
      <c r="Q1250" s="666">
        <v>1</v>
      </c>
      <c r="R1250" s="666">
        <v>12</v>
      </c>
    </row>
    <row r="1251" spans="1:18" ht="15.75" customHeight="1" x14ac:dyDescent="0.2">
      <c r="A1251" s="676" t="s">
        <v>9206</v>
      </c>
      <c r="B1251" s="666" t="s">
        <v>6922</v>
      </c>
      <c r="C1251" s="666" t="s">
        <v>9247</v>
      </c>
      <c r="D1251" s="675" t="s">
        <v>9266</v>
      </c>
      <c r="E1251" s="737">
        <v>2500</v>
      </c>
      <c r="F1251" s="666">
        <v>46132019</v>
      </c>
      <c r="G1251" s="665" t="s">
        <v>9267</v>
      </c>
      <c r="H1251" s="574" t="s">
        <v>9268</v>
      </c>
      <c r="I1251" s="665"/>
      <c r="J1251" s="675" t="s">
        <v>9023</v>
      </c>
      <c r="K1251" s="666">
        <v>1</v>
      </c>
      <c r="L1251" s="666">
        <v>12</v>
      </c>
      <c r="M1251" s="763">
        <v>30000</v>
      </c>
      <c r="N1251" s="666">
        <v>1</v>
      </c>
      <c r="O1251" s="666">
        <v>6</v>
      </c>
      <c r="P1251" s="756">
        <v>15000</v>
      </c>
      <c r="Q1251" s="666">
        <v>1</v>
      </c>
      <c r="R1251" s="666">
        <v>12</v>
      </c>
    </row>
    <row r="1252" spans="1:18" ht="15.75" customHeight="1" x14ac:dyDescent="0.2">
      <c r="A1252" s="676" t="s">
        <v>9206</v>
      </c>
      <c r="B1252" s="666" t="s">
        <v>6922</v>
      </c>
      <c r="C1252" s="666" t="s">
        <v>9247</v>
      </c>
      <c r="D1252" s="675" t="s">
        <v>8866</v>
      </c>
      <c r="E1252" s="737">
        <v>1200</v>
      </c>
      <c r="F1252" s="666">
        <v>46188917</v>
      </c>
      <c r="G1252" s="665" t="s">
        <v>9269</v>
      </c>
      <c r="H1252" s="574" t="s">
        <v>7192</v>
      </c>
      <c r="I1252" s="665"/>
      <c r="J1252" s="675"/>
      <c r="K1252" s="666"/>
      <c r="L1252" s="666"/>
      <c r="M1252" s="763">
        <v>14400</v>
      </c>
      <c r="N1252" s="666">
        <v>1</v>
      </c>
      <c r="O1252" s="666">
        <v>6</v>
      </c>
      <c r="P1252" s="756">
        <v>7200</v>
      </c>
      <c r="Q1252" s="666">
        <v>1</v>
      </c>
      <c r="R1252" s="666">
        <v>12</v>
      </c>
    </row>
    <row r="1253" spans="1:18" ht="15.75" customHeight="1" x14ac:dyDescent="0.2">
      <c r="A1253" s="676" t="s">
        <v>9206</v>
      </c>
      <c r="B1253" s="666" t="s">
        <v>6922</v>
      </c>
      <c r="C1253" s="666" t="s">
        <v>9247</v>
      </c>
      <c r="D1253" s="675" t="s">
        <v>9270</v>
      </c>
      <c r="E1253" s="737">
        <v>2500</v>
      </c>
      <c r="F1253" s="666">
        <v>43149655</v>
      </c>
      <c r="G1253" s="665" t="s">
        <v>9271</v>
      </c>
      <c r="H1253" s="574" t="s">
        <v>8686</v>
      </c>
      <c r="I1253" s="665"/>
      <c r="J1253" s="675" t="s">
        <v>9023</v>
      </c>
      <c r="K1253" s="666">
        <v>1</v>
      </c>
      <c r="L1253" s="666">
        <v>11</v>
      </c>
      <c r="M1253" s="763">
        <v>30000</v>
      </c>
      <c r="N1253" s="666">
        <v>1</v>
      </c>
      <c r="O1253" s="666">
        <v>6</v>
      </c>
      <c r="P1253" s="756">
        <v>15000</v>
      </c>
      <c r="Q1253" s="666">
        <v>1</v>
      </c>
      <c r="R1253" s="666">
        <v>12</v>
      </c>
    </row>
    <row r="1254" spans="1:18" ht="15.75" customHeight="1" x14ac:dyDescent="0.2">
      <c r="A1254" s="676" t="s">
        <v>9206</v>
      </c>
      <c r="B1254" s="666" t="s">
        <v>6922</v>
      </c>
      <c r="C1254" s="666" t="s">
        <v>9247</v>
      </c>
      <c r="D1254" s="675" t="s">
        <v>9272</v>
      </c>
      <c r="E1254" s="737">
        <v>2500</v>
      </c>
      <c r="F1254" s="666">
        <v>41130838</v>
      </c>
      <c r="G1254" s="665" t="s">
        <v>9249</v>
      </c>
      <c r="H1254" s="574" t="s">
        <v>6965</v>
      </c>
      <c r="I1254" s="665" t="s">
        <v>8929</v>
      </c>
      <c r="J1254" s="675" t="s">
        <v>7657</v>
      </c>
      <c r="K1254" s="666"/>
      <c r="L1254" s="666"/>
      <c r="M1254" s="691"/>
      <c r="N1254" s="666">
        <v>1</v>
      </c>
      <c r="O1254" s="666">
        <v>9</v>
      </c>
      <c r="P1254" s="756">
        <v>20000</v>
      </c>
      <c r="Q1254" s="666">
        <v>1</v>
      </c>
      <c r="R1254" s="666">
        <v>12</v>
      </c>
    </row>
    <row r="1255" spans="1:18" ht="15.75" customHeight="1" x14ac:dyDescent="0.2">
      <c r="A1255" s="676" t="s">
        <v>9273</v>
      </c>
      <c r="B1255" s="670" t="s">
        <v>6922</v>
      </c>
      <c r="C1255" s="666" t="s">
        <v>150</v>
      </c>
      <c r="D1255" s="675" t="s">
        <v>9274</v>
      </c>
      <c r="E1255" s="737">
        <v>1500</v>
      </c>
      <c r="F1255" s="666">
        <v>32861496</v>
      </c>
      <c r="G1255" s="665" t="s">
        <v>9275</v>
      </c>
      <c r="H1255" s="574" t="s">
        <v>8846</v>
      </c>
      <c r="I1255" s="665" t="s">
        <v>7657</v>
      </c>
      <c r="J1255" s="675" t="s">
        <v>9276</v>
      </c>
      <c r="K1255" s="666">
        <v>4</v>
      </c>
      <c r="L1255" s="666">
        <v>12</v>
      </c>
      <c r="M1255" s="756">
        <v>18000</v>
      </c>
      <c r="N1255" s="666">
        <v>4</v>
      </c>
      <c r="O1255" s="666">
        <v>8</v>
      </c>
      <c r="P1255" s="756">
        <v>12000</v>
      </c>
      <c r="Q1255" s="666">
        <v>4</v>
      </c>
      <c r="R1255" s="666">
        <v>12</v>
      </c>
    </row>
    <row r="1256" spans="1:18" ht="15.75" customHeight="1" x14ac:dyDescent="0.2">
      <c r="A1256" s="676" t="s">
        <v>9273</v>
      </c>
      <c r="B1256" s="670" t="s">
        <v>6922</v>
      </c>
      <c r="C1256" s="666" t="s">
        <v>150</v>
      </c>
      <c r="D1256" s="675" t="s">
        <v>9277</v>
      </c>
      <c r="E1256" s="737">
        <v>2500</v>
      </c>
      <c r="F1256" s="666">
        <v>47393129</v>
      </c>
      <c r="G1256" s="665" t="s">
        <v>9278</v>
      </c>
      <c r="H1256" s="574" t="s">
        <v>6965</v>
      </c>
      <c r="I1256" s="665" t="s">
        <v>7657</v>
      </c>
      <c r="J1256" s="675" t="s">
        <v>9279</v>
      </c>
      <c r="K1256" s="666">
        <v>3</v>
      </c>
      <c r="L1256" s="666">
        <v>8</v>
      </c>
      <c r="M1256" s="756">
        <v>20000</v>
      </c>
      <c r="N1256" s="666">
        <v>0</v>
      </c>
      <c r="O1256" s="666">
        <v>0</v>
      </c>
      <c r="P1256" s="756">
        <v>0</v>
      </c>
      <c r="Q1256" s="666">
        <v>0</v>
      </c>
      <c r="R1256" s="666">
        <v>0</v>
      </c>
    </row>
    <row r="1257" spans="1:18" ht="15.75" customHeight="1" x14ac:dyDescent="0.2">
      <c r="A1257" s="676" t="s">
        <v>9273</v>
      </c>
      <c r="B1257" s="670" t="s">
        <v>6922</v>
      </c>
      <c r="C1257" s="666" t="s">
        <v>150</v>
      </c>
      <c r="D1257" s="675" t="s">
        <v>9237</v>
      </c>
      <c r="E1257" s="737">
        <v>3500</v>
      </c>
      <c r="F1257" s="666">
        <v>47960000</v>
      </c>
      <c r="G1257" s="665" t="s">
        <v>9280</v>
      </c>
      <c r="H1257" s="574" t="s">
        <v>6968</v>
      </c>
      <c r="I1257" s="665" t="s">
        <v>7657</v>
      </c>
      <c r="J1257" s="675" t="s">
        <v>8955</v>
      </c>
      <c r="K1257" s="666">
        <v>3</v>
      </c>
      <c r="L1257" s="666">
        <v>9</v>
      </c>
      <c r="M1257" s="756">
        <v>31500</v>
      </c>
      <c r="N1257" s="666">
        <v>1</v>
      </c>
      <c r="O1257" s="666">
        <v>2</v>
      </c>
      <c r="P1257" s="756">
        <v>7000</v>
      </c>
      <c r="Q1257" s="666"/>
      <c r="R1257" s="666">
        <v>12</v>
      </c>
    </row>
    <row r="1258" spans="1:18" ht="15.75" customHeight="1" x14ac:dyDescent="0.2">
      <c r="A1258" s="676" t="s">
        <v>9273</v>
      </c>
      <c r="B1258" s="670" t="s">
        <v>6922</v>
      </c>
      <c r="C1258" s="666" t="s">
        <v>150</v>
      </c>
      <c r="D1258" s="675" t="s">
        <v>9237</v>
      </c>
      <c r="E1258" s="737">
        <v>3500</v>
      </c>
      <c r="F1258" s="666">
        <v>42498318</v>
      </c>
      <c r="G1258" s="665" t="s">
        <v>9281</v>
      </c>
      <c r="H1258" s="574" t="s">
        <v>8734</v>
      </c>
      <c r="I1258" s="665" t="s">
        <v>7657</v>
      </c>
      <c r="J1258" s="675" t="s">
        <v>7110</v>
      </c>
      <c r="K1258" s="666">
        <v>0</v>
      </c>
      <c r="L1258" s="666">
        <v>0</v>
      </c>
      <c r="M1258" s="756">
        <v>0</v>
      </c>
      <c r="N1258" s="666">
        <v>3</v>
      </c>
      <c r="O1258" s="666">
        <v>6</v>
      </c>
      <c r="P1258" s="756">
        <v>21000</v>
      </c>
      <c r="Q1258" s="666">
        <v>4</v>
      </c>
      <c r="R1258" s="666">
        <v>12</v>
      </c>
    </row>
    <row r="1259" spans="1:18" ht="15.75" customHeight="1" x14ac:dyDescent="0.2">
      <c r="A1259" s="540" t="s">
        <v>9273</v>
      </c>
      <c r="B1259" s="539" t="s">
        <v>6922</v>
      </c>
      <c r="C1259" s="535" t="s">
        <v>150</v>
      </c>
      <c r="D1259" s="681" t="s">
        <v>9282</v>
      </c>
      <c r="E1259" s="741">
        <v>1200</v>
      </c>
      <c r="F1259" s="535">
        <v>72095018</v>
      </c>
      <c r="G1259" s="581" t="s">
        <v>9283</v>
      </c>
      <c r="H1259" s="582" t="s">
        <v>9284</v>
      </c>
      <c r="I1259" s="581" t="s">
        <v>7657</v>
      </c>
      <c r="J1259" s="681" t="s">
        <v>9285</v>
      </c>
      <c r="K1259" s="535">
        <v>4</v>
      </c>
      <c r="L1259" s="535">
        <v>12</v>
      </c>
      <c r="M1259" s="580">
        <v>14400</v>
      </c>
      <c r="N1259" s="535">
        <v>4</v>
      </c>
      <c r="O1259" s="535">
        <v>8</v>
      </c>
      <c r="P1259" s="580">
        <v>9600</v>
      </c>
      <c r="Q1259" s="535">
        <v>4</v>
      </c>
      <c r="R1259" s="535">
        <v>12</v>
      </c>
    </row>
    <row r="1260" spans="1:18" ht="15.75" customHeight="1" x14ac:dyDescent="0.2">
      <c r="A1260" s="540" t="s">
        <v>9273</v>
      </c>
      <c r="B1260" s="539" t="s">
        <v>6922</v>
      </c>
      <c r="C1260" s="535" t="s">
        <v>150</v>
      </c>
      <c r="D1260" s="681" t="s">
        <v>9286</v>
      </c>
      <c r="E1260" s="741">
        <v>1200</v>
      </c>
      <c r="F1260" s="535">
        <v>73902512</v>
      </c>
      <c r="G1260" s="581" t="s">
        <v>9287</v>
      </c>
      <c r="H1260" s="582" t="s">
        <v>9284</v>
      </c>
      <c r="I1260" s="581" t="s">
        <v>7657</v>
      </c>
      <c r="J1260" s="681" t="s">
        <v>9285</v>
      </c>
      <c r="K1260" s="535">
        <v>4</v>
      </c>
      <c r="L1260" s="535">
        <v>12</v>
      </c>
      <c r="M1260" s="580">
        <v>14400</v>
      </c>
      <c r="N1260" s="535">
        <v>4</v>
      </c>
      <c r="O1260" s="535">
        <v>8</v>
      </c>
      <c r="P1260" s="580">
        <v>9600</v>
      </c>
      <c r="Q1260" s="535">
        <v>4</v>
      </c>
      <c r="R1260" s="535">
        <v>12</v>
      </c>
    </row>
    <row r="1261" spans="1:18" ht="15.75" customHeight="1" x14ac:dyDescent="0.2">
      <c r="A1261" s="676" t="s">
        <v>9273</v>
      </c>
      <c r="B1261" s="670" t="s">
        <v>6922</v>
      </c>
      <c r="C1261" s="666" t="s">
        <v>150</v>
      </c>
      <c r="D1261" s="675" t="s">
        <v>9239</v>
      </c>
      <c r="E1261" s="737">
        <v>2900</v>
      </c>
      <c r="F1261" s="666">
        <v>43619344</v>
      </c>
      <c r="G1261" s="665" t="s">
        <v>9288</v>
      </c>
      <c r="H1261" s="574" t="s">
        <v>7768</v>
      </c>
      <c r="I1261" s="665" t="s">
        <v>7657</v>
      </c>
      <c r="J1261" s="675" t="s">
        <v>6938</v>
      </c>
      <c r="K1261" s="666">
        <v>3</v>
      </c>
      <c r="L1261" s="666">
        <v>10</v>
      </c>
      <c r="M1261" s="756">
        <v>29000</v>
      </c>
      <c r="N1261" s="666">
        <v>4</v>
      </c>
      <c r="O1261" s="666">
        <v>8</v>
      </c>
      <c r="P1261" s="756">
        <v>23200</v>
      </c>
      <c r="Q1261" s="666">
        <v>4</v>
      </c>
      <c r="R1261" s="666">
        <v>12</v>
      </c>
    </row>
    <row r="1262" spans="1:18" ht="15.75" customHeight="1" x14ac:dyDescent="0.2">
      <c r="A1262" s="540" t="s">
        <v>9273</v>
      </c>
      <c r="B1262" s="539" t="s">
        <v>6922</v>
      </c>
      <c r="C1262" s="535" t="s">
        <v>150</v>
      </c>
      <c r="D1262" s="681" t="s">
        <v>9289</v>
      </c>
      <c r="E1262" s="741">
        <v>1200</v>
      </c>
      <c r="F1262" s="535">
        <v>72106403</v>
      </c>
      <c r="G1262" s="581" t="s">
        <v>9290</v>
      </c>
      <c r="H1262" s="582" t="s">
        <v>9284</v>
      </c>
      <c r="I1262" s="581" t="s">
        <v>7657</v>
      </c>
      <c r="J1262" s="681" t="s">
        <v>9285</v>
      </c>
      <c r="K1262" s="535">
        <v>4</v>
      </c>
      <c r="L1262" s="535">
        <v>12</v>
      </c>
      <c r="M1262" s="580">
        <v>14400</v>
      </c>
      <c r="N1262" s="535">
        <v>0</v>
      </c>
      <c r="O1262" s="535">
        <v>0</v>
      </c>
      <c r="P1262" s="580">
        <v>0</v>
      </c>
      <c r="Q1262" s="535">
        <v>0</v>
      </c>
      <c r="R1262" s="535">
        <v>0</v>
      </c>
    </row>
    <row r="1263" spans="1:18" ht="15.75" customHeight="1" x14ac:dyDescent="0.2">
      <c r="A1263" s="676" t="s">
        <v>9273</v>
      </c>
      <c r="B1263" s="670" t="s">
        <v>6922</v>
      </c>
      <c r="C1263" s="666" t="s">
        <v>150</v>
      </c>
      <c r="D1263" s="675" t="s">
        <v>9289</v>
      </c>
      <c r="E1263" s="737">
        <v>1200</v>
      </c>
      <c r="F1263" s="666">
        <v>42571638</v>
      </c>
      <c r="G1263" s="665" t="s">
        <v>9291</v>
      </c>
      <c r="H1263" s="574" t="s">
        <v>6965</v>
      </c>
      <c r="I1263" s="665" t="s">
        <v>7657</v>
      </c>
      <c r="J1263" s="675" t="s">
        <v>9279</v>
      </c>
      <c r="K1263" s="666">
        <v>0</v>
      </c>
      <c r="L1263" s="666">
        <v>0</v>
      </c>
      <c r="M1263" s="756">
        <v>0</v>
      </c>
      <c r="N1263" s="666">
        <v>4</v>
      </c>
      <c r="O1263" s="666">
        <v>8</v>
      </c>
      <c r="P1263" s="756">
        <v>9600</v>
      </c>
      <c r="Q1263" s="666">
        <v>4</v>
      </c>
      <c r="R1263" s="666">
        <v>12</v>
      </c>
    </row>
    <row r="1264" spans="1:18" ht="15.75" customHeight="1" x14ac:dyDescent="0.2">
      <c r="A1264" s="676" t="s">
        <v>9273</v>
      </c>
      <c r="B1264" s="670" t="s">
        <v>6922</v>
      </c>
      <c r="C1264" s="666" t="s">
        <v>150</v>
      </c>
      <c r="D1264" s="675" t="s">
        <v>9292</v>
      </c>
      <c r="E1264" s="737">
        <v>1500</v>
      </c>
      <c r="F1264" s="666">
        <v>73502562</v>
      </c>
      <c r="G1264" s="665" t="s">
        <v>9293</v>
      </c>
      <c r="H1264" s="574" t="s">
        <v>6720</v>
      </c>
      <c r="I1264" s="665" t="s">
        <v>7823</v>
      </c>
      <c r="J1264" s="675" t="s">
        <v>9294</v>
      </c>
      <c r="K1264" s="666">
        <v>4</v>
      </c>
      <c r="L1264" s="666">
        <v>12</v>
      </c>
      <c r="M1264" s="756">
        <v>18000</v>
      </c>
      <c r="N1264" s="666">
        <v>3</v>
      </c>
      <c r="O1264" s="666">
        <v>8</v>
      </c>
      <c r="P1264" s="756">
        <v>12000</v>
      </c>
      <c r="Q1264" s="666">
        <v>4</v>
      </c>
      <c r="R1264" s="666">
        <v>12</v>
      </c>
    </row>
    <row r="1265" spans="1:18" ht="15.75" customHeight="1" x14ac:dyDescent="0.2">
      <c r="A1265" s="676" t="s">
        <v>9273</v>
      </c>
      <c r="B1265" s="670" t="s">
        <v>6922</v>
      </c>
      <c r="C1265" s="666" t="s">
        <v>150</v>
      </c>
      <c r="D1265" s="675" t="s">
        <v>9295</v>
      </c>
      <c r="E1265" s="737">
        <v>2600</v>
      </c>
      <c r="F1265" s="666">
        <v>46401340</v>
      </c>
      <c r="G1265" s="665" t="s">
        <v>9296</v>
      </c>
      <c r="H1265" s="574" t="s">
        <v>6730</v>
      </c>
      <c r="I1265" s="665" t="s">
        <v>7657</v>
      </c>
      <c r="J1265" s="675" t="s">
        <v>9297</v>
      </c>
      <c r="K1265" s="666">
        <v>0</v>
      </c>
      <c r="L1265" s="666">
        <v>0</v>
      </c>
      <c r="M1265" s="756">
        <v>0</v>
      </c>
      <c r="N1265" s="666">
        <v>2</v>
      </c>
      <c r="O1265" s="666">
        <v>6</v>
      </c>
      <c r="P1265" s="756">
        <v>15600</v>
      </c>
      <c r="Q1265" s="666">
        <v>4</v>
      </c>
      <c r="R1265" s="666">
        <v>12</v>
      </c>
    </row>
    <row r="1266" spans="1:18" ht="15.75" customHeight="1" x14ac:dyDescent="0.2">
      <c r="A1266" s="676" t="s">
        <v>9273</v>
      </c>
      <c r="B1266" s="670" t="s">
        <v>6922</v>
      </c>
      <c r="C1266" s="666" t="s">
        <v>150</v>
      </c>
      <c r="D1266" s="675" t="s">
        <v>9235</v>
      </c>
      <c r="E1266" s="737">
        <v>2900</v>
      </c>
      <c r="F1266" s="666">
        <v>43685442</v>
      </c>
      <c r="G1266" s="665" t="s">
        <v>9298</v>
      </c>
      <c r="H1266" s="574" t="s">
        <v>7768</v>
      </c>
      <c r="I1266" s="665" t="s">
        <v>7657</v>
      </c>
      <c r="J1266" s="675" t="s">
        <v>6938</v>
      </c>
      <c r="K1266" s="666">
        <v>3</v>
      </c>
      <c r="L1266" s="666">
        <v>9</v>
      </c>
      <c r="M1266" s="756">
        <v>26100</v>
      </c>
      <c r="N1266" s="666">
        <v>4</v>
      </c>
      <c r="O1266" s="666">
        <v>8</v>
      </c>
      <c r="P1266" s="756">
        <v>23200</v>
      </c>
      <c r="Q1266" s="666">
        <v>4</v>
      </c>
      <c r="R1266" s="666">
        <v>12</v>
      </c>
    </row>
    <row r="1267" spans="1:18" ht="15.75" customHeight="1" x14ac:dyDescent="0.2">
      <c r="A1267" s="676" t="s">
        <v>9273</v>
      </c>
      <c r="B1267" s="670" t="s">
        <v>6922</v>
      </c>
      <c r="C1267" s="666" t="s">
        <v>150</v>
      </c>
      <c r="D1267" s="675" t="s">
        <v>8940</v>
      </c>
      <c r="E1267" s="737">
        <v>2900</v>
      </c>
      <c r="F1267" s="666">
        <v>47197202</v>
      </c>
      <c r="G1267" s="665" t="s">
        <v>9299</v>
      </c>
      <c r="H1267" s="574" t="s">
        <v>6720</v>
      </c>
      <c r="I1267" s="665" t="s">
        <v>7657</v>
      </c>
      <c r="J1267" s="675" t="s">
        <v>9294</v>
      </c>
      <c r="K1267" s="666">
        <v>3</v>
      </c>
      <c r="L1267" s="666">
        <v>8</v>
      </c>
      <c r="M1267" s="756">
        <v>23200</v>
      </c>
      <c r="N1267" s="666">
        <v>4</v>
      </c>
      <c r="O1267" s="666">
        <v>8</v>
      </c>
      <c r="P1267" s="756">
        <v>23200</v>
      </c>
      <c r="Q1267" s="666">
        <v>4</v>
      </c>
      <c r="R1267" s="666">
        <v>12</v>
      </c>
    </row>
    <row r="1268" spans="1:18" ht="15.75" customHeight="1" x14ac:dyDescent="0.2">
      <c r="A1268" s="676" t="s">
        <v>9273</v>
      </c>
      <c r="B1268" s="670" t="s">
        <v>6922</v>
      </c>
      <c r="C1268" s="666" t="s">
        <v>150</v>
      </c>
      <c r="D1268" s="675" t="s">
        <v>8670</v>
      </c>
      <c r="E1268" s="737">
        <v>1200</v>
      </c>
      <c r="F1268" s="666">
        <v>19401998</v>
      </c>
      <c r="G1268" s="665" t="s">
        <v>9300</v>
      </c>
      <c r="H1268" s="574" t="s">
        <v>554</v>
      </c>
      <c r="I1268" s="665" t="s">
        <v>7192</v>
      </c>
      <c r="J1268" s="675" t="s">
        <v>7192</v>
      </c>
      <c r="K1268" s="666">
        <v>4</v>
      </c>
      <c r="L1268" s="666">
        <v>12</v>
      </c>
      <c r="M1268" s="756">
        <v>14400</v>
      </c>
      <c r="N1268" s="666">
        <v>0</v>
      </c>
      <c r="O1268" s="666">
        <v>0</v>
      </c>
      <c r="P1268" s="756">
        <v>0</v>
      </c>
      <c r="Q1268" s="666">
        <v>0</v>
      </c>
      <c r="R1268" s="666">
        <v>0</v>
      </c>
    </row>
    <row r="1269" spans="1:18" ht="16.5" customHeight="1" x14ac:dyDescent="0.2">
      <c r="A1269" s="676" t="s">
        <v>9273</v>
      </c>
      <c r="B1269" s="670" t="s">
        <v>9301</v>
      </c>
      <c r="C1269" s="666" t="s">
        <v>9302</v>
      </c>
      <c r="D1269" s="675" t="s">
        <v>8651</v>
      </c>
      <c r="E1269" s="737">
        <v>1200</v>
      </c>
      <c r="F1269" s="666">
        <v>19401846</v>
      </c>
      <c r="G1269" s="665" t="s">
        <v>9303</v>
      </c>
      <c r="H1269" s="574" t="s">
        <v>554</v>
      </c>
      <c r="I1269" s="665" t="s">
        <v>7192</v>
      </c>
      <c r="J1269" s="675" t="s">
        <v>7192</v>
      </c>
      <c r="K1269" s="666">
        <v>0</v>
      </c>
      <c r="L1269" s="666">
        <v>0</v>
      </c>
      <c r="M1269" s="691">
        <v>0</v>
      </c>
      <c r="N1269" s="666">
        <v>2</v>
      </c>
      <c r="O1269" s="666">
        <v>5</v>
      </c>
      <c r="P1269" s="756">
        <v>6000</v>
      </c>
      <c r="Q1269" s="666">
        <v>4</v>
      </c>
      <c r="R1269" s="666">
        <v>12</v>
      </c>
    </row>
    <row r="1270" spans="1:18" ht="15.75" customHeight="1" x14ac:dyDescent="0.2">
      <c r="A1270" s="676" t="s">
        <v>9273</v>
      </c>
      <c r="B1270" s="670" t="s">
        <v>9301</v>
      </c>
      <c r="C1270" s="666" t="s">
        <v>9302</v>
      </c>
      <c r="D1270" s="675" t="s">
        <v>8670</v>
      </c>
      <c r="E1270" s="737">
        <v>1150</v>
      </c>
      <c r="F1270" s="666">
        <v>10549241</v>
      </c>
      <c r="G1270" s="665" t="s">
        <v>9304</v>
      </c>
      <c r="H1270" s="574" t="s">
        <v>554</v>
      </c>
      <c r="I1270" s="665" t="s">
        <v>7192</v>
      </c>
      <c r="J1270" s="675" t="s">
        <v>7192</v>
      </c>
      <c r="K1270" s="666">
        <v>0</v>
      </c>
      <c r="L1270" s="666">
        <v>0</v>
      </c>
      <c r="M1270" s="691">
        <v>0</v>
      </c>
      <c r="N1270" s="666">
        <v>4</v>
      </c>
      <c r="O1270" s="666">
        <v>8</v>
      </c>
      <c r="P1270" s="756">
        <v>9200</v>
      </c>
      <c r="Q1270" s="666">
        <v>4</v>
      </c>
      <c r="R1270" s="666">
        <v>12</v>
      </c>
    </row>
    <row r="1271" spans="1:18" ht="15.75" customHeight="1" x14ac:dyDescent="0.2">
      <c r="A1271" s="676" t="s">
        <v>9273</v>
      </c>
      <c r="B1271" s="670" t="s">
        <v>9301</v>
      </c>
      <c r="C1271" s="666" t="s">
        <v>9302</v>
      </c>
      <c r="D1271" s="675" t="s">
        <v>8670</v>
      </c>
      <c r="E1271" s="737">
        <v>1150</v>
      </c>
      <c r="F1271" s="666">
        <v>42778949</v>
      </c>
      <c r="G1271" s="665" t="s">
        <v>9305</v>
      </c>
      <c r="H1271" s="574" t="s">
        <v>554</v>
      </c>
      <c r="I1271" s="665" t="s">
        <v>7192</v>
      </c>
      <c r="J1271" s="675" t="s">
        <v>7192</v>
      </c>
      <c r="K1271" s="666">
        <v>0</v>
      </c>
      <c r="L1271" s="666">
        <v>0</v>
      </c>
      <c r="M1271" s="691">
        <v>0</v>
      </c>
      <c r="N1271" s="666">
        <v>4</v>
      </c>
      <c r="O1271" s="666">
        <v>8</v>
      </c>
      <c r="P1271" s="756">
        <v>9200</v>
      </c>
      <c r="Q1271" s="666">
        <v>4</v>
      </c>
      <c r="R1271" s="666">
        <v>12</v>
      </c>
    </row>
    <row r="1272" spans="1:18" ht="15.75" customHeight="1" x14ac:dyDescent="0.2">
      <c r="A1272" s="676" t="s">
        <v>9273</v>
      </c>
      <c r="B1272" s="670" t="s">
        <v>9301</v>
      </c>
      <c r="C1272" s="666" t="s">
        <v>9302</v>
      </c>
      <c r="D1272" s="675" t="s">
        <v>9306</v>
      </c>
      <c r="E1272" s="737" t="s">
        <v>9307</v>
      </c>
      <c r="F1272" s="666">
        <v>33260269</v>
      </c>
      <c r="G1272" s="665" t="s">
        <v>9308</v>
      </c>
      <c r="H1272" s="574" t="s">
        <v>8846</v>
      </c>
      <c r="I1272" s="665" t="s">
        <v>7657</v>
      </c>
      <c r="J1272" s="675" t="s">
        <v>9309</v>
      </c>
      <c r="K1272" s="666">
        <v>0</v>
      </c>
      <c r="L1272" s="666">
        <v>0</v>
      </c>
      <c r="M1272" s="691">
        <v>0</v>
      </c>
      <c r="N1272" s="666">
        <v>4</v>
      </c>
      <c r="O1272" s="666">
        <v>8</v>
      </c>
      <c r="P1272" s="756">
        <v>31242.720000000001</v>
      </c>
      <c r="Q1272" s="666">
        <v>4</v>
      </c>
      <c r="R1272" s="666">
        <v>12</v>
      </c>
    </row>
    <row r="1273" spans="1:18" ht="15.75" customHeight="1" x14ac:dyDescent="0.2">
      <c r="A1273" s="676" t="s">
        <v>9273</v>
      </c>
      <c r="B1273" s="670" t="s">
        <v>9301</v>
      </c>
      <c r="C1273" s="666" t="s">
        <v>9302</v>
      </c>
      <c r="D1273" s="675" t="s">
        <v>9310</v>
      </c>
      <c r="E1273" s="737" t="s">
        <v>9307</v>
      </c>
      <c r="F1273" s="666">
        <v>19400441</v>
      </c>
      <c r="G1273" s="665" t="s">
        <v>9311</v>
      </c>
      <c r="H1273" s="574" t="s">
        <v>8846</v>
      </c>
      <c r="I1273" s="665" t="s">
        <v>7657</v>
      </c>
      <c r="J1273" s="675" t="s">
        <v>9276</v>
      </c>
      <c r="K1273" s="666">
        <v>0</v>
      </c>
      <c r="L1273" s="666">
        <v>0</v>
      </c>
      <c r="M1273" s="691">
        <v>0</v>
      </c>
      <c r="N1273" s="666">
        <v>3</v>
      </c>
      <c r="O1273" s="666">
        <v>8</v>
      </c>
      <c r="P1273" s="756">
        <v>31242.720000000001</v>
      </c>
      <c r="Q1273" s="666">
        <v>4</v>
      </c>
      <c r="R1273" s="666">
        <v>12</v>
      </c>
    </row>
    <row r="1274" spans="1:18" ht="15.75" customHeight="1" x14ac:dyDescent="0.2">
      <c r="A1274" s="676" t="s">
        <v>9273</v>
      </c>
      <c r="B1274" s="670" t="s">
        <v>9301</v>
      </c>
      <c r="C1274" s="666" t="s">
        <v>9302</v>
      </c>
      <c r="D1274" s="675" t="s">
        <v>9312</v>
      </c>
      <c r="E1274" s="737" t="s">
        <v>9313</v>
      </c>
      <c r="F1274" s="666">
        <v>45551261</v>
      </c>
      <c r="G1274" s="665" t="s">
        <v>9314</v>
      </c>
      <c r="H1274" s="574" t="s">
        <v>7768</v>
      </c>
      <c r="I1274" s="665" t="s">
        <v>7657</v>
      </c>
      <c r="J1274" s="675" t="s">
        <v>6938</v>
      </c>
      <c r="K1274" s="666">
        <v>0</v>
      </c>
      <c r="L1274" s="666">
        <v>0</v>
      </c>
      <c r="M1274" s="691">
        <v>0</v>
      </c>
      <c r="N1274" s="666">
        <v>3</v>
      </c>
      <c r="O1274" s="666">
        <v>8</v>
      </c>
      <c r="P1274" s="756">
        <v>15614.88</v>
      </c>
      <c r="Q1274" s="666">
        <v>4</v>
      </c>
      <c r="R1274" s="666">
        <v>12</v>
      </c>
    </row>
    <row r="1275" spans="1:18" ht="15.75" customHeight="1" x14ac:dyDescent="0.2">
      <c r="A1275" s="540" t="s">
        <v>9273</v>
      </c>
      <c r="B1275" s="539" t="s">
        <v>9301</v>
      </c>
      <c r="C1275" s="535" t="s">
        <v>9302</v>
      </c>
      <c r="D1275" s="681" t="s">
        <v>9315</v>
      </c>
      <c r="E1275" s="741" t="s">
        <v>9316</v>
      </c>
      <c r="F1275" s="535">
        <v>42814865</v>
      </c>
      <c r="G1275" s="581" t="s">
        <v>9317</v>
      </c>
      <c r="H1275" s="582" t="s">
        <v>9284</v>
      </c>
      <c r="I1275" s="581" t="s">
        <v>7657</v>
      </c>
      <c r="J1275" s="681" t="s">
        <v>9285</v>
      </c>
      <c r="K1275" s="535">
        <v>0</v>
      </c>
      <c r="L1275" s="535">
        <v>0</v>
      </c>
      <c r="M1275" s="764">
        <v>0</v>
      </c>
      <c r="N1275" s="535">
        <v>3</v>
      </c>
      <c r="O1275" s="535">
        <v>8</v>
      </c>
      <c r="P1275" s="580">
        <v>17278.88</v>
      </c>
      <c r="Q1275" s="535">
        <v>4</v>
      </c>
      <c r="R1275" s="535">
        <v>12</v>
      </c>
    </row>
    <row r="1276" spans="1:18" ht="15.75" customHeight="1" x14ac:dyDescent="0.2">
      <c r="A1276" s="676" t="s">
        <v>9273</v>
      </c>
      <c r="B1276" s="670" t="s">
        <v>9301</v>
      </c>
      <c r="C1276" s="666" t="s">
        <v>9302</v>
      </c>
      <c r="D1276" s="675" t="s">
        <v>9318</v>
      </c>
      <c r="E1276" s="737" t="s">
        <v>9319</v>
      </c>
      <c r="F1276" s="666">
        <v>70812821</v>
      </c>
      <c r="G1276" s="665" t="s">
        <v>9320</v>
      </c>
      <c r="H1276" s="574" t="s">
        <v>9321</v>
      </c>
      <c r="I1276" s="665" t="s">
        <v>7657</v>
      </c>
      <c r="J1276" s="675" t="s">
        <v>9322</v>
      </c>
      <c r="K1276" s="666">
        <v>0</v>
      </c>
      <c r="L1276" s="666">
        <v>0</v>
      </c>
      <c r="M1276" s="691">
        <v>0</v>
      </c>
      <c r="N1276" s="666">
        <v>3</v>
      </c>
      <c r="O1276" s="666">
        <v>8</v>
      </c>
      <c r="P1276" s="756">
        <v>11945.76</v>
      </c>
      <c r="Q1276" s="666">
        <v>4</v>
      </c>
      <c r="R1276" s="666">
        <v>12</v>
      </c>
    </row>
    <row r="1277" spans="1:18" ht="15.75" customHeight="1" x14ac:dyDescent="0.2">
      <c r="A1277" s="676" t="s">
        <v>9273</v>
      </c>
      <c r="B1277" s="670" t="s">
        <v>9301</v>
      </c>
      <c r="C1277" s="666" t="s">
        <v>9302</v>
      </c>
      <c r="D1277" s="675" t="s">
        <v>9323</v>
      </c>
      <c r="E1277" s="737" t="s">
        <v>9319</v>
      </c>
      <c r="F1277" s="666">
        <v>47695439</v>
      </c>
      <c r="G1277" s="665" t="s">
        <v>9324</v>
      </c>
      <c r="H1277" s="574" t="s">
        <v>7773</v>
      </c>
      <c r="I1277" s="665" t="s">
        <v>7657</v>
      </c>
      <c r="J1277" s="675" t="s">
        <v>7390</v>
      </c>
      <c r="K1277" s="666">
        <v>0</v>
      </c>
      <c r="L1277" s="666">
        <v>0</v>
      </c>
      <c r="M1277" s="691">
        <v>0</v>
      </c>
      <c r="N1277" s="666">
        <v>3</v>
      </c>
      <c r="O1277" s="666">
        <v>8</v>
      </c>
      <c r="P1277" s="756">
        <v>11945.76</v>
      </c>
      <c r="Q1277" s="666">
        <v>4</v>
      </c>
      <c r="R1277" s="666">
        <v>12</v>
      </c>
    </row>
    <row r="1278" spans="1:18" ht="15.75" customHeight="1" x14ac:dyDescent="0.2">
      <c r="A1278" s="676" t="s">
        <v>9273</v>
      </c>
      <c r="B1278" s="670" t="s">
        <v>9301</v>
      </c>
      <c r="C1278" s="666" t="s">
        <v>9302</v>
      </c>
      <c r="D1278" s="675" t="s">
        <v>9325</v>
      </c>
      <c r="E1278" s="737" t="s">
        <v>9319</v>
      </c>
      <c r="F1278" s="666">
        <v>70247136</v>
      </c>
      <c r="G1278" s="665" t="s">
        <v>9326</v>
      </c>
      <c r="H1278" s="574" t="s">
        <v>8647</v>
      </c>
      <c r="I1278" s="665" t="s">
        <v>8861</v>
      </c>
      <c r="J1278" s="675" t="s">
        <v>9297</v>
      </c>
      <c r="K1278" s="666">
        <v>0</v>
      </c>
      <c r="L1278" s="666">
        <v>0</v>
      </c>
      <c r="M1278" s="691">
        <v>0</v>
      </c>
      <c r="N1278" s="666">
        <v>3</v>
      </c>
      <c r="O1278" s="666">
        <v>8</v>
      </c>
      <c r="P1278" s="756">
        <v>11945.76</v>
      </c>
      <c r="Q1278" s="666">
        <v>4</v>
      </c>
      <c r="R1278" s="666">
        <v>12</v>
      </c>
    </row>
    <row r="1279" spans="1:18" ht="15.75" customHeight="1" x14ac:dyDescent="0.2">
      <c r="A1279" s="540" t="s">
        <v>9273</v>
      </c>
      <c r="B1279" s="539" t="s">
        <v>9301</v>
      </c>
      <c r="C1279" s="535" t="s">
        <v>9302</v>
      </c>
      <c r="D1279" s="681" t="s">
        <v>9327</v>
      </c>
      <c r="E1279" s="741" t="s">
        <v>9319</v>
      </c>
      <c r="F1279" s="535">
        <v>72088127</v>
      </c>
      <c r="G1279" s="581" t="s">
        <v>9328</v>
      </c>
      <c r="H1279" s="582" t="s">
        <v>9284</v>
      </c>
      <c r="I1279" s="581" t="s">
        <v>7657</v>
      </c>
      <c r="J1279" s="681" t="s">
        <v>9285</v>
      </c>
      <c r="K1279" s="535">
        <v>0</v>
      </c>
      <c r="L1279" s="535">
        <v>0</v>
      </c>
      <c r="M1279" s="764">
        <v>0</v>
      </c>
      <c r="N1279" s="535">
        <v>3</v>
      </c>
      <c r="O1279" s="535">
        <v>8</v>
      </c>
      <c r="P1279" s="580">
        <v>11945.76</v>
      </c>
      <c r="Q1279" s="535">
        <v>4</v>
      </c>
      <c r="R1279" s="535">
        <v>12</v>
      </c>
    </row>
    <row r="1280" spans="1:18" ht="15.75" customHeight="1" x14ac:dyDescent="0.2">
      <c r="A1280" s="676" t="s">
        <v>9273</v>
      </c>
      <c r="B1280" s="670" t="s">
        <v>9301</v>
      </c>
      <c r="C1280" s="666" t="s">
        <v>9302</v>
      </c>
      <c r="D1280" s="675" t="s">
        <v>9329</v>
      </c>
      <c r="E1280" s="737" t="s">
        <v>9319</v>
      </c>
      <c r="F1280" s="666">
        <v>73626968</v>
      </c>
      <c r="G1280" s="665" t="s">
        <v>9330</v>
      </c>
      <c r="H1280" s="574" t="s">
        <v>7768</v>
      </c>
      <c r="I1280" s="665" t="s">
        <v>8895</v>
      </c>
      <c r="J1280" s="675" t="s">
        <v>9331</v>
      </c>
      <c r="K1280" s="666">
        <v>0</v>
      </c>
      <c r="L1280" s="666">
        <v>0</v>
      </c>
      <c r="M1280" s="691">
        <v>0</v>
      </c>
      <c r="N1280" s="666">
        <v>3</v>
      </c>
      <c r="O1280" s="666">
        <v>8</v>
      </c>
      <c r="P1280" s="756">
        <v>11945.76</v>
      </c>
      <c r="Q1280" s="666">
        <v>4</v>
      </c>
      <c r="R1280" s="666">
        <v>12</v>
      </c>
    </row>
    <row r="1281" spans="1:18" ht="15.75" customHeight="1" x14ac:dyDescent="0.2">
      <c r="A1281" s="676" t="s">
        <v>9273</v>
      </c>
      <c r="B1281" s="670" t="s">
        <v>9301</v>
      </c>
      <c r="C1281" s="666" t="s">
        <v>9302</v>
      </c>
      <c r="D1281" s="675" t="s">
        <v>9332</v>
      </c>
      <c r="E1281" s="737" t="s">
        <v>9319</v>
      </c>
      <c r="F1281" s="666">
        <v>71509794</v>
      </c>
      <c r="G1281" s="665" t="s">
        <v>9333</v>
      </c>
      <c r="H1281" s="574" t="s">
        <v>8647</v>
      </c>
      <c r="I1281" s="665" t="s">
        <v>7657</v>
      </c>
      <c r="J1281" s="675" t="s">
        <v>9297</v>
      </c>
      <c r="K1281" s="666">
        <v>0</v>
      </c>
      <c r="L1281" s="666">
        <v>0</v>
      </c>
      <c r="M1281" s="691">
        <v>0</v>
      </c>
      <c r="N1281" s="666">
        <v>3</v>
      </c>
      <c r="O1281" s="666">
        <v>8</v>
      </c>
      <c r="P1281" s="756">
        <v>11945.76</v>
      </c>
      <c r="Q1281" s="666">
        <v>4</v>
      </c>
      <c r="R1281" s="666">
        <v>12</v>
      </c>
    </row>
    <row r="1282" spans="1:18" ht="15.75" customHeight="1" x14ac:dyDescent="0.2">
      <c r="A1282" s="676" t="s">
        <v>9273</v>
      </c>
      <c r="B1282" s="670" t="s">
        <v>9301</v>
      </c>
      <c r="C1282" s="666" t="s">
        <v>9302</v>
      </c>
      <c r="D1282" s="675" t="s">
        <v>9334</v>
      </c>
      <c r="E1282" s="737" t="s">
        <v>9335</v>
      </c>
      <c r="F1282" s="666">
        <v>18100464</v>
      </c>
      <c r="G1282" s="665" t="s">
        <v>9336</v>
      </c>
      <c r="H1282" s="574" t="s">
        <v>6730</v>
      </c>
      <c r="I1282" s="665" t="s">
        <v>7657</v>
      </c>
      <c r="J1282" s="675" t="s">
        <v>9297</v>
      </c>
      <c r="K1282" s="666">
        <v>0</v>
      </c>
      <c r="L1282" s="666">
        <v>0</v>
      </c>
      <c r="M1282" s="691">
        <v>0</v>
      </c>
      <c r="N1282" s="666">
        <v>3</v>
      </c>
      <c r="O1282" s="666">
        <v>8</v>
      </c>
      <c r="P1282" s="756">
        <v>35827.440000000002</v>
      </c>
      <c r="Q1282" s="666">
        <v>4</v>
      </c>
      <c r="R1282" s="666">
        <v>12</v>
      </c>
    </row>
    <row r="1283" spans="1:18" ht="15.75" customHeight="1" x14ac:dyDescent="0.2">
      <c r="A1283" s="676" t="s">
        <v>9273</v>
      </c>
      <c r="B1283" s="670" t="s">
        <v>9301</v>
      </c>
      <c r="C1283" s="666" t="s">
        <v>9302</v>
      </c>
      <c r="D1283" s="675" t="s">
        <v>9337</v>
      </c>
      <c r="E1283" s="737" t="s">
        <v>9338</v>
      </c>
      <c r="F1283" s="666">
        <v>72510902</v>
      </c>
      <c r="G1283" s="665" t="s">
        <v>9339</v>
      </c>
      <c r="H1283" s="574" t="s">
        <v>554</v>
      </c>
      <c r="I1283" s="665" t="s">
        <v>7192</v>
      </c>
      <c r="J1283" s="675" t="s">
        <v>7192</v>
      </c>
      <c r="K1283" s="666">
        <v>0</v>
      </c>
      <c r="L1283" s="666">
        <v>0</v>
      </c>
      <c r="M1283" s="691">
        <v>0</v>
      </c>
      <c r="N1283" s="666">
        <v>3</v>
      </c>
      <c r="O1283" s="666">
        <v>8</v>
      </c>
      <c r="P1283" s="756">
        <v>11026.88</v>
      </c>
      <c r="Q1283" s="666">
        <v>4</v>
      </c>
      <c r="R1283" s="666">
        <v>12</v>
      </c>
    </row>
    <row r="1284" spans="1:18" ht="15.75" customHeight="1" x14ac:dyDescent="0.2">
      <c r="A1284" s="676" t="s">
        <v>9273</v>
      </c>
      <c r="B1284" s="670" t="s">
        <v>9301</v>
      </c>
      <c r="C1284" s="666" t="s">
        <v>9302</v>
      </c>
      <c r="D1284" s="675" t="s">
        <v>9062</v>
      </c>
      <c r="E1284" s="737" t="s">
        <v>9338</v>
      </c>
      <c r="F1284" s="666">
        <v>19401998</v>
      </c>
      <c r="G1284" s="665" t="s">
        <v>9340</v>
      </c>
      <c r="H1284" s="574" t="s">
        <v>554</v>
      </c>
      <c r="I1284" s="665" t="s">
        <v>7192</v>
      </c>
      <c r="J1284" s="675" t="s">
        <v>7192</v>
      </c>
      <c r="K1284" s="666">
        <v>0</v>
      </c>
      <c r="L1284" s="666">
        <v>0</v>
      </c>
      <c r="M1284" s="691">
        <v>0</v>
      </c>
      <c r="N1284" s="666">
        <v>3</v>
      </c>
      <c r="O1284" s="666">
        <v>8</v>
      </c>
      <c r="P1284" s="756">
        <v>11026.88</v>
      </c>
      <c r="Q1284" s="666">
        <v>4</v>
      </c>
      <c r="R1284" s="666">
        <v>12</v>
      </c>
    </row>
    <row r="1285" spans="1:18" ht="15.75" customHeight="1" x14ac:dyDescent="0.2">
      <c r="A1285" s="676" t="s">
        <v>9273</v>
      </c>
      <c r="B1285" s="670" t="s">
        <v>9301</v>
      </c>
      <c r="C1285" s="666" t="s">
        <v>9302</v>
      </c>
      <c r="D1285" s="675" t="s">
        <v>9084</v>
      </c>
      <c r="E1285" s="737" t="s">
        <v>9338</v>
      </c>
      <c r="F1285" s="666">
        <v>72108609</v>
      </c>
      <c r="G1285" s="665" t="s">
        <v>9341</v>
      </c>
      <c r="H1285" s="574" t="s">
        <v>554</v>
      </c>
      <c r="I1285" s="665" t="s">
        <v>7192</v>
      </c>
      <c r="J1285" s="675" t="s">
        <v>7192</v>
      </c>
      <c r="K1285" s="666">
        <v>0</v>
      </c>
      <c r="L1285" s="666">
        <v>0</v>
      </c>
      <c r="M1285" s="691">
        <v>0</v>
      </c>
      <c r="N1285" s="666">
        <v>3</v>
      </c>
      <c r="O1285" s="666">
        <v>8</v>
      </c>
      <c r="P1285" s="756">
        <v>11026.88</v>
      </c>
      <c r="Q1285" s="666">
        <v>4</v>
      </c>
      <c r="R1285" s="666">
        <v>12</v>
      </c>
    </row>
    <row r="1286" spans="1:18" ht="15.75" customHeight="1" x14ac:dyDescent="0.2">
      <c r="A1286" s="676" t="s">
        <v>9342</v>
      </c>
      <c r="B1286" s="666" t="s">
        <v>6922</v>
      </c>
      <c r="C1286" s="666" t="s">
        <v>150</v>
      </c>
      <c r="D1286" s="677" t="s">
        <v>9343</v>
      </c>
      <c r="E1286" s="737" t="s">
        <v>7542</v>
      </c>
      <c r="F1286" s="678">
        <v>18981956</v>
      </c>
      <c r="G1286" s="665" t="s">
        <v>9344</v>
      </c>
      <c r="H1286" s="574"/>
      <c r="I1286" s="665" t="s">
        <v>7192</v>
      </c>
      <c r="J1286" s="675"/>
      <c r="K1286" s="666">
        <v>20</v>
      </c>
      <c r="L1286" s="666">
        <v>12</v>
      </c>
      <c r="M1286" s="691" t="s">
        <v>7198</v>
      </c>
      <c r="N1286" s="666">
        <v>20</v>
      </c>
      <c r="O1286" s="666">
        <v>6</v>
      </c>
      <c r="P1286" s="756">
        <v>7800</v>
      </c>
      <c r="Q1286" s="666">
        <v>4</v>
      </c>
      <c r="R1286" s="666">
        <v>12</v>
      </c>
    </row>
    <row r="1287" spans="1:18" ht="15.75" customHeight="1" x14ac:dyDescent="0.2">
      <c r="A1287" s="676" t="s">
        <v>9342</v>
      </c>
      <c r="B1287" s="666" t="s">
        <v>6922</v>
      </c>
      <c r="C1287" s="666" t="s">
        <v>150</v>
      </c>
      <c r="D1287" s="677" t="s">
        <v>9345</v>
      </c>
      <c r="E1287" s="737" t="s">
        <v>1688</v>
      </c>
      <c r="F1287" s="678">
        <v>70894410</v>
      </c>
      <c r="G1287" s="665" t="s">
        <v>9346</v>
      </c>
      <c r="H1287" s="574" t="s">
        <v>9347</v>
      </c>
      <c r="I1287" s="665" t="s">
        <v>9348</v>
      </c>
      <c r="J1287" s="675" t="s">
        <v>9347</v>
      </c>
      <c r="K1287" s="666">
        <v>10</v>
      </c>
      <c r="L1287" s="666">
        <v>12</v>
      </c>
      <c r="M1287" s="691" t="s">
        <v>5120</v>
      </c>
      <c r="N1287" s="666">
        <v>10</v>
      </c>
      <c r="O1287" s="666">
        <v>6</v>
      </c>
      <c r="P1287" s="756" t="s">
        <v>4266</v>
      </c>
      <c r="Q1287" s="666">
        <v>4</v>
      </c>
      <c r="R1287" s="666">
        <v>12</v>
      </c>
    </row>
    <row r="1288" spans="1:18" ht="15.75" customHeight="1" x14ac:dyDescent="0.2">
      <c r="A1288" s="676" t="s">
        <v>9342</v>
      </c>
      <c r="B1288" s="666" t="s">
        <v>6922</v>
      </c>
      <c r="C1288" s="666" t="s">
        <v>150</v>
      </c>
      <c r="D1288" s="677" t="s">
        <v>9349</v>
      </c>
      <c r="E1288" s="737" t="s">
        <v>7542</v>
      </c>
      <c r="F1288" s="678">
        <v>47287405</v>
      </c>
      <c r="G1288" s="665" t="s">
        <v>9350</v>
      </c>
      <c r="H1288" s="574" t="s">
        <v>9351</v>
      </c>
      <c r="I1288" s="665" t="s">
        <v>9348</v>
      </c>
      <c r="J1288" s="675" t="s">
        <v>9351</v>
      </c>
      <c r="K1288" s="666">
        <v>18</v>
      </c>
      <c r="L1288" s="666">
        <v>12</v>
      </c>
      <c r="M1288" s="691" t="s">
        <v>7198</v>
      </c>
      <c r="N1288" s="666">
        <v>18</v>
      </c>
      <c r="O1288" s="666">
        <v>6</v>
      </c>
      <c r="P1288" s="756">
        <v>7800</v>
      </c>
      <c r="Q1288" s="666">
        <v>4</v>
      </c>
      <c r="R1288" s="666">
        <v>12</v>
      </c>
    </row>
    <row r="1289" spans="1:18" ht="15.75" customHeight="1" x14ac:dyDescent="0.2">
      <c r="A1289" s="676" t="s">
        <v>9342</v>
      </c>
      <c r="B1289" s="666" t="s">
        <v>6922</v>
      </c>
      <c r="C1289" s="666" t="s">
        <v>150</v>
      </c>
      <c r="D1289" s="677" t="s">
        <v>9352</v>
      </c>
      <c r="E1289" s="737" t="s">
        <v>4263</v>
      </c>
      <c r="F1289" s="678">
        <v>44355736</v>
      </c>
      <c r="G1289" s="665" t="s">
        <v>9353</v>
      </c>
      <c r="H1289" s="574" t="s">
        <v>8734</v>
      </c>
      <c r="I1289" s="665" t="s">
        <v>9354</v>
      </c>
      <c r="J1289" s="675" t="s">
        <v>7110</v>
      </c>
      <c r="K1289" s="666">
        <v>12</v>
      </c>
      <c r="L1289" s="666">
        <v>7</v>
      </c>
      <c r="M1289" s="691" t="s">
        <v>1093</v>
      </c>
      <c r="N1289" s="666"/>
      <c r="O1289" s="666"/>
      <c r="P1289" s="756"/>
      <c r="Q1289" s="666">
        <v>4</v>
      </c>
      <c r="R1289" s="666">
        <v>12</v>
      </c>
    </row>
    <row r="1290" spans="1:18" ht="15.75" customHeight="1" x14ac:dyDescent="0.2">
      <c r="A1290" s="676" t="s">
        <v>9342</v>
      </c>
      <c r="B1290" s="666" t="s">
        <v>6922</v>
      </c>
      <c r="C1290" s="666" t="s">
        <v>150</v>
      </c>
      <c r="D1290" s="677" t="s">
        <v>9352</v>
      </c>
      <c r="E1290" s="737" t="s">
        <v>4263</v>
      </c>
      <c r="F1290" s="678">
        <v>41758991</v>
      </c>
      <c r="G1290" s="665" t="s">
        <v>9355</v>
      </c>
      <c r="H1290" s="574" t="s">
        <v>8734</v>
      </c>
      <c r="I1290" s="665" t="s">
        <v>9354</v>
      </c>
      <c r="J1290" s="675" t="s">
        <v>7110</v>
      </c>
      <c r="K1290" s="666">
        <v>15</v>
      </c>
      <c r="L1290" s="666">
        <v>2</v>
      </c>
      <c r="M1290" s="691" t="s">
        <v>6963</v>
      </c>
      <c r="N1290" s="666"/>
      <c r="O1290" s="666"/>
      <c r="P1290" s="756"/>
      <c r="Q1290" s="666">
        <v>4</v>
      </c>
      <c r="R1290" s="666">
        <v>12</v>
      </c>
    </row>
    <row r="1291" spans="1:18" ht="15.75" customHeight="1" x14ac:dyDescent="0.2">
      <c r="A1291" s="676" t="s">
        <v>9342</v>
      </c>
      <c r="B1291" s="666" t="s">
        <v>6922</v>
      </c>
      <c r="C1291" s="666" t="s">
        <v>150</v>
      </c>
      <c r="D1291" s="665" t="s">
        <v>9356</v>
      </c>
      <c r="E1291" s="737" t="s">
        <v>9357</v>
      </c>
      <c r="F1291" s="666">
        <v>43895170</v>
      </c>
      <c r="G1291" s="665" t="s">
        <v>9358</v>
      </c>
      <c r="H1291" s="574" t="s">
        <v>7413</v>
      </c>
      <c r="I1291" s="665" t="s">
        <v>9348</v>
      </c>
      <c r="J1291" s="675" t="s">
        <v>7413</v>
      </c>
      <c r="K1291" s="666">
        <v>20</v>
      </c>
      <c r="L1291" s="666">
        <v>12</v>
      </c>
      <c r="M1291" s="691" t="s">
        <v>7268</v>
      </c>
      <c r="N1291" s="666">
        <v>20</v>
      </c>
      <c r="O1291" s="666">
        <v>6</v>
      </c>
      <c r="P1291" s="756">
        <v>6900</v>
      </c>
      <c r="Q1291" s="666">
        <v>4</v>
      </c>
      <c r="R1291" s="666">
        <v>12</v>
      </c>
    </row>
    <row r="1292" spans="1:18" ht="15.75" customHeight="1" x14ac:dyDescent="0.2">
      <c r="A1292" s="676" t="s">
        <v>9342</v>
      </c>
      <c r="B1292" s="666" t="s">
        <v>6922</v>
      </c>
      <c r="C1292" s="666" t="s">
        <v>150</v>
      </c>
      <c r="D1292" s="665" t="s">
        <v>9359</v>
      </c>
      <c r="E1292" s="737" t="s">
        <v>9357</v>
      </c>
      <c r="F1292" s="666">
        <v>27048238</v>
      </c>
      <c r="G1292" s="665" t="s">
        <v>9360</v>
      </c>
      <c r="H1292" s="574"/>
      <c r="I1292" s="665" t="s">
        <v>7192</v>
      </c>
      <c r="J1292" s="675"/>
      <c r="K1292" s="666">
        <v>20</v>
      </c>
      <c r="L1292" s="666">
        <v>12</v>
      </c>
      <c r="M1292" s="691" t="s">
        <v>7268</v>
      </c>
      <c r="N1292" s="666">
        <v>20</v>
      </c>
      <c r="O1292" s="666">
        <v>6</v>
      </c>
      <c r="P1292" s="756">
        <v>6900</v>
      </c>
      <c r="Q1292" s="666">
        <v>4</v>
      </c>
      <c r="R1292" s="666">
        <v>12</v>
      </c>
    </row>
    <row r="1293" spans="1:18" ht="15.75" customHeight="1" x14ac:dyDescent="0.2">
      <c r="A1293" s="676" t="s">
        <v>9342</v>
      </c>
      <c r="B1293" s="666" t="s">
        <v>6922</v>
      </c>
      <c r="C1293" s="666" t="s">
        <v>150</v>
      </c>
      <c r="D1293" s="665" t="s">
        <v>9361</v>
      </c>
      <c r="E1293" s="737" t="s">
        <v>9362</v>
      </c>
      <c r="F1293" s="666">
        <v>44283279</v>
      </c>
      <c r="G1293" s="665" t="s">
        <v>9363</v>
      </c>
      <c r="H1293" s="574" t="s">
        <v>9364</v>
      </c>
      <c r="I1293" s="665" t="s">
        <v>9348</v>
      </c>
      <c r="J1293" s="675" t="s">
        <v>9364</v>
      </c>
      <c r="K1293" s="666">
        <v>1</v>
      </c>
      <c r="L1293" s="666">
        <v>11</v>
      </c>
      <c r="M1293" s="691" t="s">
        <v>9365</v>
      </c>
      <c r="N1293" s="666"/>
      <c r="O1293" s="666">
        <v>6</v>
      </c>
      <c r="P1293" s="756">
        <v>7800</v>
      </c>
      <c r="Q1293" s="666">
        <v>4</v>
      </c>
      <c r="R1293" s="666">
        <v>12</v>
      </c>
    </row>
    <row r="1294" spans="1:18" ht="15.75" customHeight="1" x14ac:dyDescent="0.2">
      <c r="A1294" s="676" t="s">
        <v>9342</v>
      </c>
      <c r="B1294" s="666" t="s">
        <v>6922</v>
      </c>
      <c r="C1294" s="666" t="s">
        <v>150</v>
      </c>
      <c r="D1294" s="665" t="s">
        <v>9239</v>
      </c>
      <c r="E1294" s="737" t="s">
        <v>9366</v>
      </c>
      <c r="F1294" s="666">
        <v>46846380</v>
      </c>
      <c r="G1294" s="665" t="s">
        <v>9367</v>
      </c>
      <c r="H1294" s="574" t="s">
        <v>8946</v>
      </c>
      <c r="I1294" s="665" t="s">
        <v>9354</v>
      </c>
      <c r="J1294" s="675" t="s">
        <v>6985</v>
      </c>
      <c r="K1294" s="666">
        <v>1</v>
      </c>
      <c r="L1294" s="666">
        <v>1</v>
      </c>
      <c r="M1294" s="756">
        <v>1500</v>
      </c>
      <c r="N1294" s="666"/>
      <c r="O1294" s="666"/>
      <c r="P1294" s="756"/>
      <c r="Q1294" s="666">
        <v>4</v>
      </c>
      <c r="R1294" s="666">
        <v>12</v>
      </c>
    </row>
    <row r="1295" spans="1:18" ht="15.75" customHeight="1" x14ac:dyDescent="0.2">
      <c r="A1295" s="676" t="s">
        <v>9342</v>
      </c>
      <c r="B1295" s="666" t="s">
        <v>6922</v>
      </c>
      <c r="C1295" s="666" t="s">
        <v>150</v>
      </c>
      <c r="D1295" s="675" t="s">
        <v>9368</v>
      </c>
      <c r="E1295" s="737" t="s">
        <v>9369</v>
      </c>
      <c r="F1295" s="666">
        <v>19248084</v>
      </c>
      <c r="G1295" s="665" t="s">
        <v>9370</v>
      </c>
      <c r="H1295" s="574" t="s">
        <v>9012</v>
      </c>
      <c r="I1295" s="665" t="s">
        <v>6928</v>
      </c>
      <c r="J1295" s="675" t="s">
        <v>9012</v>
      </c>
      <c r="K1295" s="666">
        <v>4</v>
      </c>
      <c r="L1295" s="666">
        <v>8</v>
      </c>
      <c r="M1295" s="691" t="s">
        <v>4457</v>
      </c>
      <c r="N1295" s="666">
        <v>4</v>
      </c>
      <c r="O1295" s="666">
        <v>2</v>
      </c>
      <c r="P1295" s="756">
        <v>8000</v>
      </c>
      <c r="Q1295" s="666">
        <v>4</v>
      </c>
      <c r="R1295" s="666">
        <v>12</v>
      </c>
    </row>
    <row r="1296" spans="1:18" ht="15.75" customHeight="1" x14ac:dyDescent="0.2">
      <c r="A1296" s="676" t="s">
        <v>9342</v>
      </c>
      <c r="B1296" s="666" t="s">
        <v>6922</v>
      </c>
      <c r="C1296" s="666" t="s">
        <v>150</v>
      </c>
      <c r="D1296" s="675" t="s">
        <v>9371</v>
      </c>
      <c r="E1296" s="737" t="s">
        <v>9369</v>
      </c>
      <c r="F1296" s="666">
        <v>18181882</v>
      </c>
      <c r="G1296" s="665" t="s">
        <v>9372</v>
      </c>
      <c r="H1296" s="574" t="s">
        <v>9012</v>
      </c>
      <c r="I1296" s="665" t="s">
        <v>6928</v>
      </c>
      <c r="J1296" s="675" t="s">
        <v>9012</v>
      </c>
      <c r="K1296" s="666">
        <v>5</v>
      </c>
      <c r="L1296" s="666">
        <v>4</v>
      </c>
      <c r="M1296" s="691" t="s">
        <v>9373</v>
      </c>
      <c r="N1296" s="666"/>
      <c r="O1296" s="666"/>
      <c r="P1296" s="772"/>
      <c r="Q1296" s="666">
        <v>4</v>
      </c>
      <c r="R1296" s="666">
        <v>12</v>
      </c>
    </row>
    <row r="1297" spans="1:18" ht="15.75" customHeight="1" x14ac:dyDescent="0.2">
      <c r="A1297" s="676" t="s">
        <v>9342</v>
      </c>
      <c r="B1297" s="666" t="s">
        <v>6922</v>
      </c>
      <c r="C1297" s="666" t="s">
        <v>150</v>
      </c>
      <c r="D1297" s="675" t="s">
        <v>9374</v>
      </c>
      <c r="E1297" s="737" t="s">
        <v>9369</v>
      </c>
      <c r="F1297" s="666">
        <v>21857178</v>
      </c>
      <c r="G1297" s="665" t="s">
        <v>9375</v>
      </c>
      <c r="H1297" s="574" t="s">
        <v>9012</v>
      </c>
      <c r="I1297" s="665" t="s">
        <v>6928</v>
      </c>
      <c r="J1297" s="675" t="s">
        <v>9012</v>
      </c>
      <c r="K1297" s="666">
        <v>8</v>
      </c>
      <c r="L1297" s="666">
        <v>7</v>
      </c>
      <c r="M1297" s="691" t="s">
        <v>2190</v>
      </c>
      <c r="N1297" s="666"/>
      <c r="O1297" s="666"/>
      <c r="P1297" s="772"/>
      <c r="Q1297" s="666">
        <v>4</v>
      </c>
      <c r="R1297" s="666">
        <v>12</v>
      </c>
    </row>
    <row r="1298" spans="1:18" ht="15.75" customHeight="1" x14ac:dyDescent="0.2">
      <c r="A1298" s="676" t="s">
        <v>9342</v>
      </c>
      <c r="B1298" s="666" t="s">
        <v>6922</v>
      </c>
      <c r="C1298" s="666" t="s">
        <v>150</v>
      </c>
      <c r="D1298" s="675" t="s">
        <v>9376</v>
      </c>
      <c r="E1298" s="737" t="s">
        <v>9369</v>
      </c>
      <c r="F1298" s="666">
        <v>19257748</v>
      </c>
      <c r="G1298" s="665" t="s">
        <v>9377</v>
      </c>
      <c r="H1298" s="574" t="s">
        <v>9012</v>
      </c>
      <c r="I1298" s="665" t="s">
        <v>6928</v>
      </c>
      <c r="J1298" s="675" t="s">
        <v>9012</v>
      </c>
      <c r="K1298" s="666">
        <v>11</v>
      </c>
      <c r="L1298" s="666">
        <v>8</v>
      </c>
      <c r="M1298" s="691" t="s">
        <v>4457</v>
      </c>
      <c r="N1298" s="666">
        <v>11</v>
      </c>
      <c r="O1298" s="666">
        <v>6</v>
      </c>
      <c r="P1298" s="772" t="s">
        <v>1324</v>
      </c>
      <c r="Q1298" s="666">
        <v>4</v>
      </c>
      <c r="R1298" s="666">
        <v>12</v>
      </c>
    </row>
    <row r="1299" spans="1:18" ht="15.75" customHeight="1" x14ac:dyDescent="0.2">
      <c r="A1299" s="676" t="s">
        <v>9342</v>
      </c>
      <c r="B1299" s="666" t="s">
        <v>6922</v>
      </c>
      <c r="C1299" s="666" t="s">
        <v>150</v>
      </c>
      <c r="D1299" s="675" t="s">
        <v>9378</v>
      </c>
      <c r="E1299" s="737" t="s">
        <v>9369</v>
      </c>
      <c r="F1299" s="666">
        <v>21531414</v>
      </c>
      <c r="G1299" s="665" t="s">
        <v>9379</v>
      </c>
      <c r="H1299" s="574" t="s">
        <v>9012</v>
      </c>
      <c r="I1299" s="665" t="s">
        <v>6928</v>
      </c>
      <c r="J1299" s="675" t="s">
        <v>9012</v>
      </c>
      <c r="K1299" s="666">
        <v>10</v>
      </c>
      <c r="L1299" s="666">
        <v>8</v>
      </c>
      <c r="M1299" s="691" t="s">
        <v>4457</v>
      </c>
      <c r="N1299" s="666">
        <v>10</v>
      </c>
      <c r="O1299" s="666">
        <v>3</v>
      </c>
      <c r="P1299" s="772" t="s">
        <v>5120</v>
      </c>
      <c r="Q1299" s="666">
        <v>4</v>
      </c>
      <c r="R1299" s="666">
        <v>12</v>
      </c>
    </row>
    <row r="1300" spans="1:18" ht="15.75" customHeight="1" x14ac:dyDescent="0.2">
      <c r="A1300" s="676" t="s">
        <v>9342</v>
      </c>
      <c r="B1300" s="666" t="s">
        <v>6922</v>
      </c>
      <c r="C1300" s="666" t="s">
        <v>150</v>
      </c>
      <c r="D1300" s="675" t="s">
        <v>9334</v>
      </c>
      <c r="E1300" s="737" t="s">
        <v>7265</v>
      </c>
      <c r="F1300" s="666">
        <v>18131778</v>
      </c>
      <c r="G1300" s="665" t="s">
        <v>9380</v>
      </c>
      <c r="H1300" s="574" t="s">
        <v>6730</v>
      </c>
      <c r="I1300" s="665" t="s">
        <v>9354</v>
      </c>
      <c r="J1300" s="675" t="s">
        <v>6730</v>
      </c>
      <c r="K1300" s="666">
        <v>16</v>
      </c>
      <c r="L1300" s="666">
        <v>2</v>
      </c>
      <c r="M1300" s="691" t="s">
        <v>1754</v>
      </c>
      <c r="N1300" s="666">
        <v>16</v>
      </c>
      <c r="O1300" s="666">
        <v>6</v>
      </c>
      <c r="P1300" s="772" t="s">
        <v>7268</v>
      </c>
      <c r="Q1300" s="666">
        <v>4</v>
      </c>
      <c r="R1300" s="666">
        <v>12</v>
      </c>
    </row>
    <row r="1301" spans="1:18" ht="15.75" customHeight="1" x14ac:dyDescent="0.2">
      <c r="A1301" s="676" t="s">
        <v>9342</v>
      </c>
      <c r="B1301" s="666" t="s">
        <v>6922</v>
      </c>
      <c r="C1301" s="666" t="s">
        <v>150</v>
      </c>
      <c r="D1301" s="675" t="s">
        <v>9381</v>
      </c>
      <c r="E1301" s="737" t="s">
        <v>5122</v>
      </c>
      <c r="F1301" s="666">
        <v>46112182</v>
      </c>
      <c r="G1301" s="665" t="s">
        <v>9382</v>
      </c>
      <c r="H1301" s="574" t="s">
        <v>9383</v>
      </c>
      <c r="I1301" s="665" t="s">
        <v>9348</v>
      </c>
      <c r="J1301" s="675" t="s">
        <v>7186</v>
      </c>
      <c r="K1301" s="666">
        <v>9</v>
      </c>
      <c r="L1301" s="666">
        <v>5</v>
      </c>
      <c r="M1301" s="691" t="s">
        <v>9384</v>
      </c>
      <c r="N1301" s="666">
        <v>9</v>
      </c>
      <c r="O1301" s="666">
        <v>5</v>
      </c>
      <c r="P1301" s="772" t="s">
        <v>9384</v>
      </c>
      <c r="Q1301" s="666">
        <v>4</v>
      </c>
      <c r="R1301" s="666">
        <v>12</v>
      </c>
    </row>
    <row r="1302" spans="1:18" ht="15.75" customHeight="1" x14ac:dyDescent="0.2">
      <c r="A1302" s="676" t="s">
        <v>9342</v>
      </c>
      <c r="B1302" s="666" t="s">
        <v>6922</v>
      </c>
      <c r="C1302" s="666" t="s">
        <v>150</v>
      </c>
      <c r="D1302" s="675" t="s">
        <v>9385</v>
      </c>
      <c r="E1302" s="737" t="s">
        <v>9369</v>
      </c>
      <c r="F1302" s="666">
        <v>43937306</v>
      </c>
      <c r="G1302" s="665" t="s">
        <v>9386</v>
      </c>
      <c r="H1302" s="574" t="s">
        <v>9012</v>
      </c>
      <c r="I1302" s="665" t="s">
        <v>6928</v>
      </c>
      <c r="J1302" s="675" t="s">
        <v>9012</v>
      </c>
      <c r="K1302" s="666">
        <v>14</v>
      </c>
      <c r="L1302" s="666">
        <v>3</v>
      </c>
      <c r="M1302" s="691" t="s">
        <v>5120</v>
      </c>
      <c r="N1302" s="666">
        <v>14</v>
      </c>
      <c r="O1302" s="666">
        <v>6</v>
      </c>
      <c r="P1302" s="772" t="s">
        <v>1324</v>
      </c>
      <c r="Q1302" s="666">
        <v>4</v>
      </c>
      <c r="R1302" s="666">
        <v>12</v>
      </c>
    </row>
    <row r="1303" spans="1:18" ht="15.75" customHeight="1" x14ac:dyDescent="0.2">
      <c r="A1303" s="676" t="s">
        <v>9342</v>
      </c>
      <c r="B1303" s="666" t="s">
        <v>6922</v>
      </c>
      <c r="C1303" s="666" t="s">
        <v>150</v>
      </c>
      <c r="D1303" s="675" t="s">
        <v>8734</v>
      </c>
      <c r="E1303" s="737" t="s">
        <v>5091</v>
      </c>
      <c r="F1303" s="666">
        <v>18861079</v>
      </c>
      <c r="G1303" s="665" t="s">
        <v>9387</v>
      </c>
      <c r="H1303" s="574" t="s">
        <v>8734</v>
      </c>
      <c r="I1303" s="665" t="s">
        <v>9354</v>
      </c>
      <c r="J1303" s="675" t="s">
        <v>7110</v>
      </c>
      <c r="K1303" s="666">
        <v>13</v>
      </c>
      <c r="L1303" s="666">
        <v>8</v>
      </c>
      <c r="M1303" s="691" t="s">
        <v>3173</v>
      </c>
      <c r="N1303" s="666">
        <v>13</v>
      </c>
      <c r="O1303" s="666">
        <v>6</v>
      </c>
      <c r="P1303" s="772" t="s">
        <v>1097</v>
      </c>
      <c r="Q1303" s="666">
        <v>4</v>
      </c>
      <c r="R1303" s="666">
        <v>12</v>
      </c>
    </row>
    <row r="1304" spans="1:18" ht="15.75" customHeight="1" x14ac:dyDescent="0.2">
      <c r="A1304" s="676" t="s">
        <v>9342</v>
      </c>
      <c r="B1304" s="666" t="s">
        <v>6922</v>
      </c>
      <c r="C1304" s="666" t="s">
        <v>150</v>
      </c>
      <c r="D1304" s="675" t="s">
        <v>9356</v>
      </c>
      <c r="E1304" s="737" t="s">
        <v>8396</v>
      </c>
      <c r="F1304" s="666">
        <v>40396638</v>
      </c>
      <c r="G1304" s="665" t="s">
        <v>9388</v>
      </c>
      <c r="H1304" s="574"/>
      <c r="I1304" s="665" t="s">
        <v>7192</v>
      </c>
      <c r="J1304" s="675"/>
      <c r="K1304" s="666">
        <v>1</v>
      </c>
      <c r="L1304" s="666">
        <v>12</v>
      </c>
      <c r="M1304" s="691" t="s">
        <v>7268</v>
      </c>
      <c r="N1304" s="666">
        <v>1</v>
      </c>
      <c r="O1304" s="666">
        <v>2</v>
      </c>
      <c r="P1304" s="772" t="s">
        <v>7265</v>
      </c>
      <c r="Q1304" s="666">
        <v>4</v>
      </c>
      <c r="R1304" s="666">
        <v>12</v>
      </c>
    </row>
    <row r="1305" spans="1:18" ht="15.75" customHeight="1" x14ac:dyDescent="0.2">
      <c r="A1305" s="676" t="s">
        <v>9342</v>
      </c>
      <c r="B1305" s="666" t="s">
        <v>6922</v>
      </c>
      <c r="C1305" s="666" t="s">
        <v>150</v>
      </c>
      <c r="D1305" s="675" t="s">
        <v>9389</v>
      </c>
      <c r="E1305" s="737" t="s">
        <v>7265</v>
      </c>
      <c r="F1305" s="666">
        <v>40780602</v>
      </c>
      <c r="G1305" s="665" t="s">
        <v>9390</v>
      </c>
      <c r="H1305" s="574" t="s">
        <v>6960</v>
      </c>
      <c r="I1305" s="665" t="s">
        <v>9354</v>
      </c>
      <c r="J1305" s="675" t="s">
        <v>6960</v>
      </c>
      <c r="K1305" s="666">
        <v>17</v>
      </c>
      <c r="L1305" s="666">
        <v>2</v>
      </c>
      <c r="M1305" s="691" t="s">
        <v>1754</v>
      </c>
      <c r="N1305" s="666">
        <v>17</v>
      </c>
      <c r="O1305" s="666">
        <v>6</v>
      </c>
      <c r="P1305" s="772" t="s">
        <v>7268</v>
      </c>
      <c r="Q1305" s="666">
        <v>4</v>
      </c>
      <c r="R1305" s="666">
        <v>12</v>
      </c>
    </row>
    <row r="1306" spans="1:18" ht="15.75" customHeight="1" x14ac:dyDescent="0.2">
      <c r="A1306" s="676" t="s">
        <v>9342</v>
      </c>
      <c r="B1306" s="666" t="s">
        <v>6922</v>
      </c>
      <c r="C1306" s="666" t="s">
        <v>150</v>
      </c>
      <c r="D1306" s="675" t="s">
        <v>9391</v>
      </c>
      <c r="E1306" s="737" t="s">
        <v>9369</v>
      </c>
      <c r="F1306" s="666">
        <v>42138371</v>
      </c>
      <c r="G1306" s="665" t="s">
        <v>9392</v>
      </c>
      <c r="H1306" s="574" t="s">
        <v>9012</v>
      </c>
      <c r="I1306" s="665" t="s">
        <v>6928</v>
      </c>
      <c r="J1306" s="675" t="s">
        <v>6928</v>
      </c>
      <c r="K1306" s="666">
        <v>7</v>
      </c>
      <c r="L1306" s="666">
        <v>8</v>
      </c>
      <c r="M1306" s="691" t="s">
        <v>4457</v>
      </c>
      <c r="N1306" s="666">
        <v>7</v>
      </c>
      <c r="O1306" s="666">
        <v>8</v>
      </c>
      <c r="P1306" s="772" t="s">
        <v>4457</v>
      </c>
      <c r="Q1306" s="666">
        <v>4</v>
      </c>
      <c r="R1306" s="666">
        <v>12</v>
      </c>
    </row>
    <row r="1307" spans="1:18" ht="15.75" customHeight="1" x14ac:dyDescent="0.2">
      <c r="A1307" s="676" t="s">
        <v>9342</v>
      </c>
      <c r="B1307" s="666" t="s">
        <v>6922</v>
      </c>
      <c r="C1307" s="666" t="s">
        <v>150</v>
      </c>
      <c r="D1307" s="675" t="s">
        <v>9391</v>
      </c>
      <c r="E1307" s="737" t="s">
        <v>9369</v>
      </c>
      <c r="F1307" s="666">
        <v>40477250</v>
      </c>
      <c r="G1307" s="665" t="s">
        <v>9393</v>
      </c>
      <c r="H1307" s="574" t="s">
        <v>9012</v>
      </c>
      <c r="I1307" s="665" t="s">
        <v>6928</v>
      </c>
      <c r="J1307" s="675" t="s">
        <v>6928</v>
      </c>
      <c r="K1307" s="666">
        <v>3</v>
      </c>
      <c r="L1307" s="666">
        <v>8</v>
      </c>
      <c r="M1307" s="691" t="s">
        <v>4457</v>
      </c>
      <c r="N1307" s="666">
        <v>3</v>
      </c>
      <c r="O1307" s="666">
        <v>2</v>
      </c>
      <c r="P1307" s="772" t="s">
        <v>9394</v>
      </c>
      <c r="Q1307" s="666">
        <v>4</v>
      </c>
      <c r="R1307" s="666">
        <v>12</v>
      </c>
    </row>
    <row r="1308" spans="1:18" ht="15.75" customHeight="1" x14ac:dyDescent="0.2">
      <c r="A1308" s="676" t="s">
        <v>9342</v>
      </c>
      <c r="B1308" s="666" t="s">
        <v>6922</v>
      </c>
      <c r="C1308" s="666" t="s">
        <v>150</v>
      </c>
      <c r="D1308" s="675" t="s">
        <v>9395</v>
      </c>
      <c r="E1308" s="737" t="s">
        <v>9369</v>
      </c>
      <c r="F1308" s="666">
        <v>18981420</v>
      </c>
      <c r="G1308" s="665" t="s">
        <v>9396</v>
      </c>
      <c r="H1308" s="574" t="s">
        <v>9012</v>
      </c>
      <c r="I1308" s="665" t="s">
        <v>9012</v>
      </c>
      <c r="J1308" s="675" t="s">
        <v>6928</v>
      </c>
      <c r="K1308" s="666"/>
      <c r="L1308" s="666"/>
      <c r="M1308" s="691"/>
      <c r="N1308" s="666">
        <v>1</v>
      </c>
      <c r="O1308" s="666">
        <v>5</v>
      </c>
      <c r="P1308" s="772" t="s">
        <v>3173</v>
      </c>
      <c r="Q1308" s="666">
        <v>4</v>
      </c>
      <c r="R1308" s="666">
        <v>12</v>
      </c>
    </row>
    <row r="1309" spans="1:18" ht="15.75" customHeight="1" x14ac:dyDescent="0.2">
      <c r="A1309" s="676" t="s">
        <v>9342</v>
      </c>
      <c r="B1309" s="666" t="s">
        <v>6922</v>
      </c>
      <c r="C1309" s="666" t="s">
        <v>150</v>
      </c>
      <c r="D1309" s="675" t="s">
        <v>9397</v>
      </c>
      <c r="E1309" s="737" t="s">
        <v>5091</v>
      </c>
      <c r="F1309" s="666">
        <v>46659582</v>
      </c>
      <c r="G1309" s="665" t="s">
        <v>9398</v>
      </c>
      <c r="H1309" s="574" t="s">
        <v>8734</v>
      </c>
      <c r="I1309" s="665" t="s">
        <v>9354</v>
      </c>
      <c r="J1309" s="675" t="s">
        <v>7110</v>
      </c>
      <c r="K1309" s="666"/>
      <c r="L1309" s="666"/>
      <c r="M1309" s="691"/>
      <c r="N1309" s="666">
        <v>6</v>
      </c>
      <c r="O1309" s="666">
        <v>3</v>
      </c>
      <c r="P1309" s="772" t="s">
        <v>8251</v>
      </c>
      <c r="Q1309" s="666">
        <v>4</v>
      </c>
      <c r="R1309" s="666">
        <v>12</v>
      </c>
    </row>
    <row r="1310" spans="1:18" ht="15.75" customHeight="1" x14ac:dyDescent="0.2">
      <c r="A1310" s="676" t="s">
        <v>9342</v>
      </c>
      <c r="B1310" s="666" t="s">
        <v>6922</v>
      </c>
      <c r="C1310" s="666" t="s">
        <v>150</v>
      </c>
      <c r="D1310" s="675" t="s">
        <v>9399</v>
      </c>
      <c r="E1310" s="737" t="s">
        <v>8396</v>
      </c>
      <c r="F1310" s="666">
        <v>42688169</v>
      </c>
      <c r="G1310" s="665" t="s">
        <v>9400</v>
      </c>
      <c r="H1310" s="574"/>
      <c r="I1310" s="665" t="s">
        <v>9401</v>
      </c>
      <c r="J1310" s="675"/>
      <c r="K1310" s="666"/>
      <c r="L1310" s="666"/>
      <c r="M1310" s="691"/>
      <c r="N1310" s="666">
        <v>7</v>
      </c>
      <c r="O1310" s="666">
        <v>3</v>
      </c>
      <c r="P1310" s="772" t="s">
        <v>9402</v>
      </c>
      <c r="Q1310" s="666">
        <v>4</v>
      </c>
      <c r="R1310" s="666">
        <v>12</v>
      </c>
    </row>
    <row r="1311" spans="1:18" ht="15.75" customHeight="1" x14ac:dyDescent="0.2">
      <c r="A1311" s="676" t="s">
        <v>9342</v>
      </c>
      <c r="B1311" s="666" t="s">
        <v>6922</v>
      </c>
      <c r="C1311" s="666" t="s">
        <v>150</v>
      </c>
      <c r="D1311" s="675" t="s">
        <v>9237</v>
      </c>
      <c r="E1311" s="737" t="s">
        <v>4263</v>
      </c>
      <c r="F1311" s="666">
        <v>45517938</v>
      </c>
      <c r="G1311" s="665" t="s">
        <v>9403</v>
      </c>
      <c r="H1311" s="574" t="s">
        <v>8734</v>
      </c>
      <c r="I1311" s="665" t="s">
        <v>9354</v>
      </c>
      <c r="J1311" s="675" t="s">
        <v>8734</v>
      </c>
      <c r="K1311" s="666"/>
      <c r="L1311" s="666"/>
      <c r="M1311" s="691"/>
      <c r="N1311" s="666">
        <v>3</v>
      </c>
      <c r="O1311" s="666">
        <v>3</v>
      </c>
      <c r="P1311" s="772" t="s">
        <v>1101</v>
      </c>
      <c r="Q1311" s="666">
        <v>4</v>
      </c>
      <c r="R1311" s="666">
        <v>12</v>
      </c>
    </row>
    <row r="1312" spans="1:18" ht="15.75" customHeight="1" x14ac:dyDescent="0.2">
      <c r="A1312" s="676" t="s">
        <v>9342</v>
      </c>
      <c r="B1312" s="666" t="s">
        <v>6922</v>
      </c>
      <c r="C1312" s="666" t="s">
        <v>150</v>
      </c>
      <c r="D1312" s="675" t="s">
        <v>9404</v>
      </c>
      <c r="E1312" s="737" t="s">
        <v>6892</v>
      </c>
      <c r="F1312" s="666">
        <v>18988175</v>
      </c>
      <c r="G1312" s="665" t="s">
        <v>9405</v>
      </c>
      <c r="H1312" s="574" t="s">
        <v>9012</v>
      </c>
      <c r="I1312" s="665" t="s">
        <v>6928</v>
      </c>
      <c r="J1312" s="675" t="s">
        <v>9012</v>
      </c>
      <c r="K1312" s="666"/>
      <c r="L1312" s="666"/>
      <c r="M1312" s="691"/>
      <c r="N1312" s="666">
        <v>4</v>
      </c>
      <c r="O1312" s="666">
        <v>3</v>
      </c>
      <c r="P1312" s="772" t="s">
        <v>5120</v>
      </c>
      <c r="Q1312" s="666">
        <v>4</v>
      </c>
      <c r="R1312" s="666">
        <v>12</v>
      </c>
    </row>
    <row r="1313" spans="1:18" ht="15.75" customHeight="1" x14ac:dyDescent="0.2">
      <c r="A1313" s="676" t="s">
        <v>9342</v>
      </c>
      <c r="B1313" s="666" t="s">
        <v>6922</v>
      </c>
      <c r="C1313" s="666" t="s">
        <v>150</v>
      </c>
      <c r="D1313" s="675" t="s">
        <v>9406</v>
      </c>
      <c r="E1313" s="737" t="s">
        <v>9194</v>
      </c>
      <c r="F1313" s="666">
        <v>18207669</v>
      </c>
      <c r="G1313" s="665" t="s">
        <v>9407</v>
      </c>
      <c r="H1313" s="574" t="s">
        <v>6728</v>
      </c>
      <c r="I1313" s="665" t="s">
        <v>9354</v>
      </c>
      <c r="J1313" s="675" t="s">
        <v>6728</v>
      </c>
      <c r="K1313" s="666"/>
      <c r="L1313" s="666"/>
      <c r="M1313" s="691"/>
      <c r="N1313" s="666">
        <v>5</v>
      </c>
      <c r="O1313" s="666">
        <v>3</v>
      </c>
      <c r="P1313" s="772" t="s">
        <v>9408</v>
      </c>
      <c r="Q1313" s="666">
        <v>4</v>
      </c>
      <c r="R1313" s="666">
        <v>12</v>
      </c>
    </row>
    <row r="1314" spans="1:18" ht="15.75" customHeight="1" x14ac:dyDescent="0.2">
      <c r="A1314" s="676" t="s">
        <v>9342</v>
      </c>
      <c r="B1314" s="666" t="s">
        <v>6922</v>
      </c>
      <c r="C1314" s="666" t="s">
        <v>150</v>
      </c>
      <c r="D1314" s="675" t="s">
        <v>9409</v>
      </c>
      <c r="E1314" s="737" t="s">
        <v>6892</v>
      </c>
      <c r="F1314" s="666">
        <v>42654549</v>
      </c>
      <c r="G1314" s="665" t="s">
        <v>9410</v>
      </c>
      <c r="H1314" s="574" t="s">
        <v>9012</v>
      </c>
      <c r="I1314" s="665" t="s">
        <v>6928</v>
      </c>
      <c r="J1314" s="675" t="s">
        <v>9012</v>
      </c>
      <c r="K1314" s="666"/>
      <c r="L1314" s="666"/>
      <c r="M1314" s="691"/>
      <c r="N1314" s="666">
        <v>9</v>
      </c>
      <c r="O1314" s="666">
        <v>1</v>
      </c>
      <c r="P1314" s="772" t="s">
        <v>6892</v>
      </c>
      <c r="Q1314" s="666">
        <v>4</v>
      </c>
      <c r="R1314" s="666">
        <v>12</v>
      </c>
    </row>
    <row r="1315" spans="1:18" ht="15.75" customHeight="1" x14ac:dyDescent="0.2">
      <c r="A1315" s="676" t="s">
        <v>9342</v>
      </c>
      <c r="B1315" s="666" t="s">
        <v>6922</v>
      </c>
      <c r="C1315" s="666" t="s">
        <v>150</v>
      </c>
      <c r="D1315" s="675" t="s">
        <v>9235</v>
      </c>
      <c r="E1315" s="737" t="s">
        <v>9194</v>
      </c>
      <c r="F1315" s="666">
        <v>73117700</v>
      </c>
      <c r="G1315" s="665" t="s">
        <v>9411</v>
      </c>
      <c r="H1315" s="574" t="s">
        <v>7768</v>
      </c>
      <c r="I1315" s="665" t="s">
        <v>9354</v>
      </c>
      <c r="J1315" s="675" t="s">
        <v>7768</v>
      </c>
      <c r="K1315" s="666"/>
      <c r="L1315" s="666"/>
      <c r="M1315" s="691"/>
      <c r="N1315" s="666">
        <v>2</v>
      </c>
      <c r="O1315" s="666">
        <v>4</v>
      </c>
      <c r="P1315" s="772" t="s">
        <v>8320</v>
      </c>
      <c r="Q1315" s="666">
        <v>4</v>
      </c>
      <c r="R1315" s="666">
        <v>12</v>
      </c>
    </row>
    <row r="1316" spans="1:18" ht="15.75" customHeight="1" x14ac:dyDescent="0.2">
      <c r="A1316" s="676" t="s">
        <v>9342</v>
      </c>
      <c r="B1316" s="666" t="s">
        <v>6922</v>
      </c>
      <c r="C1316" s="666" t="s">
        <v>150</v>
      </c>
      <c r="D1316" s="675" t="s">
        <v>9412</v>
      </c>
      <c r="E1316" s="737" t="s">
        <v>5122</v>
      </c>
      <c r="F1316" s="666">
        <v>72736341</v>
      </c>
      <c r="G1316" s="665" t="s">
        <v>9413</v>
      </c>
      <c r="H1316" s="574" t="s">
        <v>9383</v>
      </c>
      <c r="I1316" s="665" t="s">
        <v>9348</v>
      </c>
      <c r="J1316" s="675" t="s">
        <v>7186</v>
      </c>
      <c r="K1316" s="666">
        <v>6</v>
      </c>
      <c r="L1316" s="666">
        <v>5</v>
      </c>
      <c r="M1316" s="691" t="s">
        <v>9384</v>
      </c>
      <c r="N1316" s="666">
        <v>6</v>
      </c>
      <c r="O1316" s="666">
        <v>6</v>
      </c>
      <c r="P1316" s="772" t="s">
        <v>9414</v>
      </c>
      <c r="Q1316" s="666">
        <v>4</v>
      </c>
      <c r="R1316" s="666">
        <v>12</v>
      </c>
    </row>
    <row r="1317" spans="1:18" ht="15.75" customHeight="1" x14ac:dyDescent="0.2">
      <c r="A1317" s="676" t="s">
        <v>9342</v>
      </c>
      <c r="B1317" s="666" t="s">
        <v>6922</v>
      </c>
      <c r="C1317" s="666" t="s">
        <v>150</v>
      </c>
      <c r="D1317" s="675" t="s">
        <v>9415</v>
      </c>
      <c r="E1317" s="737" t="s">
        <v>6892</v>
      </c>
      <c r="F1317" s="666">
        <v>43981670</v>
      </c>
      <c r="G1317" s="665" t="s">
        <v>9416</v>
      </c>
      <c r="H1317" s="574" t="s">
        <v>9012</v>
      </c>
      <c r="I1317" s="665" t="s">
        <v>6928</v>
      </c>
      <c r="J1317" s="675" t="s">
        <v>9012</v>
      </c>
      <c r="K1317" s="666"/>
      <c r="L1317" s="666"/>
      <c r="M1317" s="691"/>
      <c r="N1317" s="666">
        <v>8</v>
      </c>
      <c r="O1317" s="666">
        <v>1</v>
      </c>
      <c r="P1317" s="772" t="s">
        <v>6892</v>
      </c>
      <c r="Q1317" s="666">
        <v>4</v>
      </c>
      <c r="R1317" s="666">
        <v>12</v>
      </c>
    </row>
    <row r="1318" spans="1:18" ht="15.75" customHeight="1" x14ac:dyDescent="0.2">
      <c r="A1318" s="540" t="s">
        <v>9417</v>
      </c>
      <c r="B1318" s="539" t="s">
        <v>6922</v>
      </c>
      <c r="C1318" s="539" t="s">
        <v>150</v>
      </c>
      <c r="D1318" s="680" t="s">
        <v>9239</v>
      </c>
      <c r="E1318" s="739">
        <v>1500</v>
      </c>
      <c r="F1318" s="539">
        <v>17833169</v>
      </c>
      <c r="G1318" s="577" t="s">
        <v>9418</v>
      </c>
      <c r="H1318" s="575" t="s">
        <v>9419</v>
      </c>
      <c r="I1318" s="577" t="s">
        <v>7823</v>
      </c>
      <c r="J1318" s="680" t="s">
        <v>6985</v>
      </c>
      <c r="K1318" s="539">
        <v>13</v>
      </c>
      <c r="L1318" s="539">
        <v>12</v>
      </c>
      <c r="M1318" s="576">
        <f t="shared" ref="M1318:M1320" si="7">L1318*E1318</f>
        <v>18000</v>
      </c>
      <c r="N1318" s="539"/>
      <c r="O1318" s="539"/>
      <c r="P1318" s="776"/>
      <c r="Q1318" s="539"/>
      <c r="R1318" s="539"/>
    </row>
    <row r="1319" spans="1:18" ht="15.75" customHeight="1" x14ac:dyDescent="0.2">
      <c r="A1319" s="540" t="s">
        <v>9417</v>
      </c>
      <c r="B1319" s="539" t="s">
        <v>6922</v>
      </c>
      <c r="C1319" s="539" t="s">
        <v>150</v>
      </c>
      <c r="D1319" s="680" t="s">
        <v>9420</v>
      </c>
      <c r="E1319" s="739">
        <v>1200</v>
      </c>
      <c r="F1319" s="539">
        <v>75042829</v>
      </c>
      <c r="G1319" s="577" t="s">
        <v>9421</v>
      </c>
      <c r="H1319" s="575"/>
      <c r="I1319" s="577" t="s">
        <v>7823</v>
      </c>
      <c r="J1319" s="680" t="s">
        <v>6960</v>
      </c>
      <c r="K1319" s="539">
        <v>3</v>
      </c>
      <c r="L1319" s="539">
        <v>12</v>
      </c>
      <c r="M1319" s="576">
        <f t="shared" si="7"/>
        <v>14400</v>
      </c>
      <c r="N1319" s="539"/>
      <c r="O1319" s="539"/>
      <c r="P1319" s="776"/>
      <c r="Q1319" s="539"/>
      <c r="R1319" s="539"/>
    </row>
    <row r="1320" spans="1:18" ht="15.75" customHeight="1" x14ac:dyDescent="0.2">
      <c r="A1320" s="540" t="s">
        <v>9417</v>
      </c>
      <c r="B1320" s="539" t="s">
        <v>6922</v>
      </c>
      <c r="C1320" s="539" t="s">
        <v>150</v>
      </c>
      <c r="D1320" s="680" t="s">
        <v>9422</v>
      </c>
      <c r="E1320" s="739">
        <v>2500</v>
      </c>
      <c r="F1320" s="539">
        <v>43772032</v>
      </c>
      <c r="G1320" s="577" t="s">
        <v>9423</v>
      </c>
      <c r="H1320" s="575" t="s">
        <v>9424</v>
      </c>
      <c r="I1320" s="577" t="s">
        <v>7823</v>
      </c>
      <c r="J1320" s="680" t="s">
        <v>8633</v>
      </c>
      <c r="K1320" s="539">
        <v>1</v>
      </c>
      <c r="L1320" s="539">
        <v>3</v>
      </c>
      <c r="M1320" s="576">
        <f t="shared" si="7"/>
        <v>7500</v>
      </c>
      <c r="N1320" s="539"/>
      <c r="O1320" s="539"/>
      <c r="P1320" s="776"/>
      <c r="Q1320" s="539"/>
      <c r="R1320" s="539"/>
    </row>
    <row r="1321" spans="1:18" ht="15.75" customHeight="1" x14ac:dyDescent="0.2">
      <c r="A1321" s="540" t="s">
        <v>9417</v>
      </c>
      <c r="B1321" s="539" t="s">
        <v>6922</v>
      </c>
      <c r="C1321" s="539" t="s">
        <v>150</v>
      </c>
      <c r="D1321" s="680" t="s">
        <v>9425</v>
      </c>
      <c r="E1321" s="739">
        <v>1200</v>
      </c>
      <c r="F1321" s="539">
        <v>71502008</v>
      </c>
      <c r="G1321" s="577" t="s">
        <v>9426</v>
      </c>
      <c r="H1321" s="575"/>
      <c r="I1321" s="577" t="s">
        <v>7192</v>
      </c>
      <c r="J1321" s="680"/>
      <c r="K1321" s="539"/>
      <c r="L1321" s="539"/>
      <c r="M1321" s="576"/>
      <c r="N1321" s="539">
        <v>1</v>
      </c>
      <c r="O1321" s="539">
        <v>8</v>
      </c>
      <c r="P1321" s="576">
        <f t="shared" ref="P1321:P1322" si="8">O1321*E1321</f>
        <v>9600</v>
      </c>
      <c r="Q1321" s="539">
        <v>1</v>
      </c>
      <c r="R1321" s="539">
        <v>12</v>
      </c>
    </row>
    <row r="1322" spans="1:18" ht="15.75" customHeight="1" x14ac:dyDescent="0.2">
      <c r="A1322" s="540" t="s">
        <v>9417</v>
      </c>
      <c r="B1322" s="539" t="s">
        <v>6922</v>
      </c>
      <c r="C1322" s="539" t="s">
        <v>150</v>
      </c>
      <c r="D1322" s="680" t="s">
        <v>9427</v>
      </c>
      <c r="E1322" s="739">
        <v>1200</v>
      </c>
      <c r="F1322" s="539">
        <v>18094559</v>
      </c>
      <c r="G1322" s="577" t="s">
        <v>9428</v>
      </c>
      <c r="H1322" s="575"/>
      <c r="I1322" s="577" t="s">
        <v>7192</v>
      </c>
      <c r="J1322" s="680"/>
      <c r="K1322" s="539"/>
      <c r="L1322" s="539"/>
      <c r="M1322" s="576"/>
      <c r="N1322" s="539">
        <v>1</v>
      </c>
      <c r="O1322" s="539">
        <v>8</v>
      </c>
      <c r="P1322" s="576">
        <f t="shared" si="8"/>
        <v>9600</v>
      </c>
      <c r="Q1322" s="539">
        <v>1</v>
      </c>
      <c r="R1322" s="539">
        <v>12</v>
      </c>
    </row>
    <row r="1323" spans="1:18" ht="15.75" customHeight="1" x14ac:dyDescent="0.2">
      <c r="A1323" s="676" t="s">
        <v>9429</v>
      </c>
      <c r="B1323" s="670" t="s">
        <v>6922</v>
      </c>
      <c r="C1323" s="670" t="s">
        <v>150</v>
      </c>
      <c r="D1323" s="668" t="s">
        <v>7773</v>
      </c>
      <c r="E1323" s="740">
        <v>1100</v>
      </c>
      <c r="F1323" s="670">
        <v>47949841</v>
      </c>
      <c r="G1323" s="667" t="s">
        <v>9430</v>
      </c>
      <c r="H1323" s="679" t="s">
        <v>7337</v>
      </c>
      <c r="I1323" s="667" t="s">
        <v>7823</v>
      </c>
      <c r="J1323" s="668" t="s">
        <v>7656</v>
      </c>
      <c r="K1323" s="670">
        <v>4</v>
      </c>
      <c r="L1323" s="670">
        <v>12</v>
      </c>
      <c r="M1323" s="755">
        <f t="shared" ref="M1323:M1333" si="9">L1323*E1323</f>
        <v>13200</v>
      </c>
      <c r="N1323" s="670">
        <v>2</v>
      </c>
      <c r="O1323" s="670">
        <v>6</v>
      </c>
      <c r="P1323" s="755">
        <f t="shared" ref="P1323:P1351" si="10">E1323*O1323</f>
        <v>6600</v>
      </c>
      <c r="Q1323" s="670">
        <v>4</v>
      </c>
      <c r="R1323" s="670">
        <v>12</v>
      </c>
    </row>
    <row r="1324" spans="1:18" ht="15.75" customHeight="1" x14ac:dyDescent="0.2">
      <c r="A1324" s="540" t="s">
        <v>9429</v>
      </c>
      <c r="B1324" s="539" t="s">
        <v>6922</v>
      </c>
      <c r="C1324" s="539" t="s">
        <v>150</v>
      </c>
      <c r="D1324" s="680" t="s">
        <v>9431</v>
      </c>
      <c r="E1324" s="739">
        <v>1100</v>
      </c>
      <c r="F1324" s="539">
        <v>46077705</v>
      </c>
      <c r="G1324" s="577" t="s">
        <v>9432</v>
      </c>
      <c r="H1324" s="575" t="s">
        <v>9433</v>
      </c>
      <c r="I1324" s="577" t="s">
        <v>7823</v>
      </c>
      <c r="J1324" s="680" t="s">
        <v>9434</v>
      </c>
      <c r="K1324" s="539">
        <v>4</v>
      </c>
      <c r="L1324" s="539">
        <v>12</v>
      </c>
      <c r="M1324" s="576">
        <f t="shared" si="9"/>
        <v>13200</v>
      </c>
      <c r="N1324" s="539">
        <v>2</v>
      </c>
      <c r="O1324" s="539">
        <v>6</v>
      </c>
      <c r="P1324" s="576">
        <f t="shared" si="10"/>
        <v>6600</v>
      </c>
      <c r="Q1324" s="539">
        <v>4</v>
      </c>
      <c r="R1324" s="539">
        <v>12</v>
      </c>
    </row>
    <row r="1325" spans="1:18" ht="15.75" customHeight="1" x14ac:dyDescent="0.2">
      <c r="A1325" s="676" t="s">
        <v>9429</v>
      </c>
      <c r="B1325" s="670" t="s">
        <v>6922</v>
      </c>
      <c r="C1325" s="670" t="s">
        <v>150</v>
      </c>
      <c r="D1325" s="668" t="s">
        <v>7773</v>
      </c>
      <c r="E1325" s="740">
        <v>1100</v>
      </c>
      <c r="F1325" s="670">
        <v>45960631</v>
      </c>
      <c r="G1325" s="667" t="s">
        <v>9435</v>
      </c>
      <c r="H1325" s="679" t="s">
        <v>9436</v>
      </c>
      <c r="I1325" s="667"/>
      <c r="J1325" s="668" t="s">
        <v>9437</v>
      </c>
      <c r="K1325" s="670">
        <v>4</v>
      </c>
      <c r="L1325" s="670">
        <v>12</v>
      </c>
      <c r="M1325" s="755">
        <f t="shared" si="9"/>
        <v>13200</v>
      </c>
      <c r="N1325" s="670">
        <v>2</v>
      </c>
      <c r="O1325" s="670">
        <v>6</v>
      </c>
      <c r="P1325" s="755">
        <f t="shared" si="10"/>
        <v>6600</v>
      </c>
      <c r="Q1325" s="670">
        <v>4</v>
      </c>
      <c r="R1325" s="670">
        <v>12</v>
      </c>
    </row>
    <row r="1326" spans="1:18" ht="15.75" customHeight="1" x14ac:dyDescent="0.2">
      <c r="A1326" s="676" t="s">
        <v>9429</v>
      </c>
      <c r="B1326" s="670" t="s">
        <v>6922</v>
      </c>
      <c r="C1326" s="670" t="s">
        <v>150</v>
      </c>
      <c r="D1326" s="668" t="s">
        <v>8651</v>
      </c>
      <c r="E1326" s="740">
        <v>1000</v>
      </c>
      <c r="F1326" s="670">
        <v>48028037</v>
      </c>
      <c r="G1326" s="667" t="s">
        <v>9438</v>
      </c>
      <c r="H1326" s="679"/>
      <c r="I1326" s="667" t="s">
        <v>7192</v>
      </c>
      <c r="J1326" s="668"/>
      <c r="K1326" s="670">
        <v>4</v>
      </c>
      <c r="L1326" s="670">
        <v>12</v>
      </c>
      <c r="M1326" s="755">
        <f t="shared" si="9"/>
        <v>12000</v>
      </c>
      <c r="N1326" s="670">
        <v>2</v>
      </c>
      <c r="O1326" s="670">
        <v>6</v>
      </c>
      <c r="P1326" s="755">
        <f t="shared" si="10"/>
        <v>6000</v>
      </c>
      <c r="Q1326" s="670">
        <v>4</v>
      </c>
      <c r="R1326" s="670">
        <v>12</v>
      </c>
    </row>
    <row r="1327" spans="1:18" ht="15.75" customHeight="1" x14ac:dyDescent="0.2">
      <c r="A1327" s="676" t="s">
        <v>9429</v>
      </c>
      <c r="B1327" s="670" t="s">
        <v>6922</v>
      </c>
      <c r="C1327" s="670" t="s">
        <v>150</v>
      </c>
      <c r="D1327" s="668" t="s">
        <v>9439</v>
      </c>
      <c r="E1327" s="740">
        <v>1100</v>
      </c>
      <c r="F1327" s="670">
        <v>70393767</v>
      </c>
      <c r="G1327" s="667" t="s">
        <v>9440</v>
      </c>
      <c r="H1327" s="679" t="s">
        <v>9441</v>
      </c>
      <c r="I1327" s="667"/>
      <c r="J1327" s="668" t="s">
        <v>9442</v>
      </c>
      <c r="K1327" s="670">
        <v>4</v>
      </c>
      <c r="L1327" s="670">
        <v>12</v>
      </c>
      <c r="M1327" s="755">
        <f t="shared" si="9"/>
        <v>13200</v>
      </c>
      <c r="N1327" s="670">
        <v>2</v>
      </c>
      <c r="O1327" s="670">
        <v>6</v>
      </c>
      <c r="P1327" s="755">
        <f t="shared" si="10"/>
        <v>6600</v>
      </c>
      <c r="Q1327" s="670">
        <v>4</v>
      </c>
      <c r="R1327" s="670">
        <v>12</v>
      </c>
    </row>
    <row r="1328" spans="1:18" ht="15.75" customHeight="1" x14ac:dyDescent="0.2">
      <c r="A1328" s="676" t="s">
        <v>9429</v>
      </c>
      <c r="B1328" s="670" t="s">
        <v>6922</v>
      </c>
      <c r="C1328" s="670" t="s">
        <v>150</v>
      </c>
      <c r="D1328" s="668" t="s">
        <v>8670</v>
      </c>
      <c r="E1328" s="740">
        <v>1000</v>
      </c>
      <c r="F1328" s="670">
        <v>19084026</v>
      </c>
      <c r="G1328" s="667" t="s">
        <v>9443</v>
      </c>
      <c r="H1328" s="679"/>
      <c r="I1328" s="667" t="s">
        <v>7192</v>
      </c>
      <c r="J1328" s="668"/>
      <c r="K1328" s="670">
        <v>4</v>
      </c>
      <c r="L1328" s="670">
        <v>12</v>
      </c>
      <c r="M1328" s="755">
        <f t="shared" si="9"/>
        <v>12000</v>
      </c>
      <c r="N1328" s="670">
        <v>2</v>
      </c>
      <c r="O1328" s="670">
        <v>6</v>
      </c>
      <c r="P1328" s="755">
        <f t="shared" si="10"/>
        <v>6000</v>
      </c>
      <c r="Q1328" s="670">
        <v>4</v>
      </c>
      <c r="R1328" s="670">
        <v>12</v>
      </c>
    </row>
    <row r="1329" spans="1:18" ht="15.75" customHeight="1" x14ac:dyDescent="0.2">
      <c r="A1329" s="676" t="s">
        <v>9429</v>
      </c>
      <c r="B1329" s="670" t="s">
        <v>6922</v>
      </c>
      <c r="C1329" s="670" t="s">
        <v>150</v>
      </c>
      <c r="D1329" s="668" t="s">
        <v>8794</v>
      </c>
      <c r="E1329" s="740">
        <v>1000</v>
      </c>
      <c r="F1329" s="670">
        <v>70250968</v>
      </c>
      <c r="G1329" s="667" t="s">
        <v>9444</v>
      </c>
      <c r="H1329" s="679"/>
      <c r="I1329" s="667" t="s">
        <v>7192</v>
      </c>
      <c r="J1329" s="668"/>
      <c r="K1329" s="670">
        <v>4</v>
      </c>
      <c r="L1329" s="670">
        <v>12</v>
      </c>
      <c r="M1329" s="755">
        <f t="shared" si="9"/>
        <v>12000</v>
      </c>
      <c r="N1329" s="670">
        <v>2</v>
      </c>
      <c r="O1329" s="670">
        <v>6</v>
      </c>
      <c r="P1329" s="755">
        <f t="shared" si="10"/>
        <v>6000</v>
      </c>
      <c r="Q1329" s="670">
        <v>4</v>
      </c>
      <c r="R1329" s="670">
        <v>12</v>
      </c>
    </row>
    <row r="1330" spans="1:18" ht="15.75" customHeight="1" x14ac:dyDescent="0.2">
      <c r="A1330" s="676" t="s">
        <v>9429</v>
      </c>
      <c r="B1330" s="670" t="s">
        <v>6922</v>
      </c>
      <c r="C1330" s="670" t="s">
        <v>150</v>
      </c>
      <c r="D1330" s="668" t="s">
        <v>7768</v>
      </c>
      <c r="E1330" s="740">
        <v>2000</v>
      </c>
      <c r="F1330" s="670">
        <v>42022047</v>
      </c>
      <c r="G1330" s="667" t="s">
        <v>9445</v>
      </c>
      <c r="H1330" s="679" t="s">
        <v>7460</v>
      </c>
      <c r="I1330" s="667" t="s">
        <v>7823</v>
      </c>
      <c r="J1330" s="668" t="s">
        <v>9446</v>
      </c>
      <c r="K1330" s="670">
        <v>1</v>
      </c>
      <c r="L1330" s="670">
        <v>2</v>
      </c>
      <c r="M1330" s="755">
        <f t="shared" si="9"/>
        <v>4000</v>
      </c>
      <c r="N1330" s="670">
        <v>2</v>
      </c>
      <c r="O1330" s="670">
        <v>6</v>
      </c>
      <c r="P1330" s="755">
        <f t="shared" si="10"/>
        <v>12000</v>
      </c>
      <c r="Q1330" s="670">
        <v>4</v>
      </c>
      <c r="R1330" s="670">
        <v>12</v>
      </c>
    </row>
    <row r="1331" spans="1:18" ht="15.75" customHeight="1" x14ac:dyDescent="0.2">
      <c r="A1331" s="676" t="s">
        <v>9429</v>
      </c>
      <c r="B1331" s="670" t="s">
        <v>6922</v>
      </c>
      <c r="C1331" s="670" t="s">
        <v>150</v>
      </c>
      <c r="D1331" s="668" t="s">
        <v>9447</v>
      </c>
      <c r="E1331" s="740">
        <v>2000</v>
      </c>
      <c r="F1331" s="670">
        <v>47158214</v>
      </c>
      <c r="G1331" s="667" t="s">
        <v>9448</v>
      </c>
      <c r="H1331" s="679" t="s">
        <v>7697</v>
      </c>
      <c r="I1331" s="667" t="s">
        <v>9449</v>
      </c>
      <c r="J1331" s="668" t="s">
        <v>9450</v>
      </c>
      <c r="K1331" s="670">
        <v>1</v>
      </c>
      <c r="L1331" s="670">
        <v>2</v>
      </c>
      <c r="M1331" s="755">
        <f t="shared" si="9"/>
        <v>4000</v>
      </c>
      <c r="N1331" s="670">
        <v>2</v>
      </c>
      <c r="O1331" s="670">
        <v>6</v>
      </c>
      <c r="P1331" s="755">
        <f t="shared" si="10"/>
        <v>12000</v>
      </c>
      <c r="Q1331" s="670">
        <v>4</v>
      </c>
      <c r="R1331" s="670">
        <v>12</v>
      </c>
    </row>
    <row r="1332" spans="1:18" ht="15.75" customHeight="1" x14ac:dyDescent="0.2">
      <c r="A1332" s="676" t="s">
        <v>9429</v>
      </c>
      <c r="B1332" s="670" t="s">
        <v>6922</v>
      </c>
      <c r="C1332" s="670" t="s">
        <v>150</v>
      </c>
      <c r="D1332" s="668" t="s">
        <v>8940</v>
      </c>
      <c r="E1332" s="740">
        <v>2000</v>
      </c>
      <c r="F1332" s="670">
        <v>42602019</v>
      </c>
      <c r="G1332" s="667" t="s">
        <v>9451</v>
      </c>
      <c r="H1332" s="679" t="s">
        <v>9452</v>
      </c>
      <c r="I1332" s="667" t="s">
        <v>7262</v>
      </c>
      <c r="J1332" s="668" t="s">
        <v>7262</v>
      </c>
      <c r="K1332" s="670">
        <v>1</v>
      </c>
      <c r="L1332" s="670">
        <v>2</v>
      </c>
      <c r="M1332" s="755">
        <f t="shared" si="9"/>
        <v>4000</v>
      </c>
      <c r="N1332" s="670">
        <v>2</v>
      </c>
      <c r="O1332" s="670">
        <v>6</v>
      </c>
      <c r="P1332" s="755">
        <f t="shared" si="10"/>
        <v>12000</v>
      </c>
      <c r="Q1332" s="670">
        <v>4</v>
      </c>
      <c r="R1332" s="670">
        <v>12</v>
      </c>
    </row>
    <row r="1333" spans="1:18" ht="15.75" customHeight="1" x14ac:dyDescent="0.2">
      <c r="A1333" s="676" t="s">
        <v>9429</v>
      </c>
      <c r="B1333" s="670" t="s">
        <v>6922</v>
      </c>
      <c r="C1333" s="670" t="s">
        <v>150</v>
      </c>
      <c r="D1333" s="668" t="s">
        <v>9453</v>
      </c>
      <c r="E1333" s="740">
        <v>2000</v>
      </c>
      <c r="F1333" s="670">
        <v>44323993</v>
      </c>
      <c r="G1333" s="667" t="s">
        <v>9454</v>
      </c>
      <c r="H1333" s="679" t="s">
        <v>9150</v>
      </c>
      <c r="I1333" s="667"/>
      <c r="J1333" s="668" t="s">
        <v>9455</v>
      </c>
      <c r="K1333" s="670"/>
      <c r="L1333" s="670"/>
      <c r="M1333" s="755">
        <f t="shared" si="9"/>
        <v>0</v>
      </c>
      <c r="N1333" s="670">
        <v>1</v>
      </c>
      <c r="O1333" s="670">
        <v>3</v>
      </c>
      <c r="P1333" s="755">
        <f t="shared" si="10"/>
        <v>6000</v>
      </c>
      <c r="Q1333" s="670">
        <v>4</v>
      </c>
      <c r="R1333" s="670">
        <v>12</v>
      </c>
    </row>
    <row r="1334" spans="1:18" ht="15.75" customHeight="1" x14ac:dyDescent="0.2">
      <c r="A1334" s="540" t="s">
        <v>9456</v>
      </c>
      <c r="B1334" s="539" t="s">
        <v>6922</v>
      </c>
      <c r="C1334" s="539" t="s">
        <v>150</v>
      </c>
      <c r="D1334" s="681" t="s">
        <v>9457</v>
      </c>
      <c r="E1334" s="739">
        <v>1150</v>
      </c>
      <c r="F1334" s="535">
        <v>71773843</v>
      </c>
      <c r="G1334" s="581" t="s">
        <v>9458</v>
      </c>
      <c r="H1334" s="575" t="s">
        <v>7494</v>
      </c>
      <c r="I1334" s="577" t="s">
        <v>7549</v>
      </c>
      <c r="J1334" s="680" t="s">
        <v>7361</v>
      </c>
      <c r="K1334" s="539">
        <v>1</v>
      </c>
      <c r="L1334" s="539">
        <v>12</v>
      </c>
      <c r="M1334" s="576">
        <f t="shared" ref="M1334:M1351" si="11">E1334*L1334</f>
        <v>13800</v>
      </c>
      <c r="N1334" s="539">
        <v>1</v>
      </c>
      <c r="O1334" s="539">
        <v>8</v>
      </c>
      <c r="P1334" s="576">
        <f t="shared" si="10"/>
        <v>9200</v>
      </c>
      <c r="Q1334" s="539">
        <v>1</v>
      </c>
      <c r="R1334" s="539">
        <v>12</v>
      </c>
    </row>
    <row r="1335" spans="1:18" ht="15.75" customHeight="1" x14ac:dyDescent="0.2">
      <c r="A1335" s="676" t="s">
        <v>9456</v>
      </c>
      <c r="B1335" s="670" t="s">
        <v>6922</v>
      </c>
      <c r="C1335" s="670" t="s">
        <v>150</v>
      </c>
      <c r="D1335" s="675" t="s">
        <v>9459</v>
      </c>
      <c r="E1335" s="740">
        <v>1726</v>
      </c>
      <c r="F1335" s="666">
        <v>18083827</v>
      </c>
      <c r="G1335" s="665" t="s">
        <v>9460</v>
      </c>
      <c r="H1335" s="679" t="s">
        <v>7768</v>
      </c>
      <c r="I1335" s="667" t="s">
        <v>9461</v>
      </c>
      <c r="J1335" s="668" t="s">
        <v>9462</v>
      </c>
      <c r="K1335" s="670">
        <v>1</v>
      </c>
      <c r="L1335" s="670">
        <v>12</v>
      </c>
      <c r="M1335" s="755">
        <f t="shared" si="11"/>
        <v>20712</v>
      </c>
      <c r="N1335" s="670">
        <v>1</v>
      </c>
      <c r="O1335" s="670">
        <v>8</v>
      </c>
      <c r="P1335" s="755">
        <f t="shared" si="10"/>
        <v>13808</v>
      </c>
      <c r="Q1335" s="670">
        <v>1</v>
      </c>
      <c r="R1335" s="670">
        <v>12</v>
      </c>
    </row>
    <row r="1336" spans="1:18" ht="15.75" customHeight="1" x14ac:dyDescent="0.2">
      <c r="A1336" s="676" t="s">
        <v>9456</v>
      </c>
      <c r="B1336" s="670" t="s">
        <v>6922</v>
      </c>
      <c r="C1336" s="670" t="s">
        <v>150</v>
      </c>
      <c r="D1336" s="675" t="s">
        <v>9463</v>
      </c>
      <c r="E1336" s="740">
        <v>1150</v>
      </c>
      <c r="F1336" s="666">
        <v>45447241</v>
      </c>
      <c r="G1336" s="665" t="s">
        <v>9464</v>
      </c>
      <c r="H1336" s="679" t="s">
        <v>7390</v>
      </c>
      <c r="I1336" s="667" t="s">
        <v>7549</v>
      </c>
      <c r="J1336" s="668" t="s">
        <v>7361</v>
      </c>
      <c r="K1336" s="670">
        <v>1</v>
      </c>
      <c r="L1336" s="670">
        <v>12</v>
      </c>
      <c r="M1336" s="755">
        <f t="shared" si="11"/>
        <v>13800</v>
      </c>
      <c r="N1336" s="670">
        <v>1</v>
      </c>
      <c r="O1336" s="670">
        <v>8</v>
      </c>
      <c r="P1336" s="755">
        <f t="shared" si="10"/>
        <v>9200</v>
      </c>
      <c r="Q1336" s="670">
        <v>1</v>
      </c>
      <c r="R1336" s="670">
        <v>12</v>
      </c>
    </row>
    <row r="1337" spans="1:18" ht="15.75" customHeight="1" x14ac:dyDescent="0.2">
      <c r="A1337" s="676" t="s">
        <v>9456</v>
      </c>
      <c r="B1337" s="670" t="s">
        <v>6922</v>
      </c>
      <c r="C1337" s="670" t="s">
        <v>150</v>
      </c>
      <c r="D1337" s="675" t="s">
        <v>9465</v>
      </c>
      <c r="E1337" s="740">
        <v>1150</v>
      </c>
      <c r="F1337" s="666">
        <v>74163251</v>
      </c>
      <c r="G1337" s="665" t="s">
        <v>9466</v>
      </c>
      <c r="H1337" s="679" t="s">
        <v>7768</v>
      </c>
      <c r="I1337" s="667" t="s">
        <v>9461</v>
      </c>
      <c r="J1337" s="668" t="s">
        <v>9462</v>
      </c>
      <c r="K1337" s="670">
        <v>0</v>
      </c>
      <c r="L1337" s="670">
        <v>0</v>
      </c>
      <c r="M1337" s="755">
        <f t="shared" si="11"/>
        <v>0</v>
      </c>
      <c r="N1337" s="670">
        <v>2</v>
      </c>
      <c r="O1337" s="670">
        <v>5</v>
      </c>
      <c r="P1337" s="755">
        <f t="shared" si="10"/>
        <v>5750</v>
      </c>
      <c r="Q1337" s="670">
        <v>1</v>
      </c>
      <c r="R1337" s="670">
        <v>12</v>
      </c>
    </row>
    <row r="1338" spans="1:18" ht="15.75" customHeight="1" x14ac:dyDescent="0.2">
      <c r="A1338" s="676" t="s">
        <v>9456</v>
      </c>
      <c r="B1338" s="670" t="s">
        <v>6922</v>
      </c>
      <c r="C1338" s="670" t="s">
        <v>150</v>
      </c>
      <c r="D1338" s="675" t="s">
        <v>9467</v>
      </c>
      <c r="E1338" s="740">
        <v>1150</v>
      </c>
      <c r="F1338" s="666">
        <v>18197487</v>
      </c>
      <c r="G1338" s="665" t="s">
        <v>9468</v>
      </c>
      <c r="H1338" s="679" t="s">
        <v>7579</v>
      </c>
      <c r="I1338" s="667" t="s">
        <v>7361</v>
      </c>
      <c r="J1338" s="668" t="s">
        <v>7579</v>
      </c>
      <c r="K1338" s="670">
        <v>1</v>
      </c>
      <c r="L1338" s="670">
        <v>12</v>
      </c>
      <c r="M1338" s="755">
        <f t="shared" si="11"/>
        <v>13800</v>
      </c>
      <c r="N1338" s="670">
        <v>1</v>
      </c>
      <c r="O1338" s="670">
        <v>8</v>
      </c>
      <c r="P1338" s="755">
        <f t="shared" si="10"/>
        <v>9200</v>
      </c>
      <c r="Q1338" s="670">
        <v>1</v>
      </c>
      <c r="R1338" s="670">
        <v>12</v>
      </c>
    </row>
    <row r="1339" spans="1:18" ht="15.75" customHeight="1" x14ac:dyDescent="0.2">
      <c r="A1339" s="676" t="s">
        <v>9456</v>
      </c>
      <c r="B1339" s="670" t="s">
        <v>6922</v>
      </c>
      <c r="C1339" s="670" t="s">
        <v>150</v>
      </c>
      <c r="D1339" s="675" t="s">
        <v>7768</v>
      </c>
      <c r="E1339" s="740">
        <v>1726</v>
      </c>
      <c r="F1339" s="666">
        <v>18158919</v>
      </c>
      <c r="G1339" s="665" t="s">
        <v>9469</v>
      </c>
      <c r="H1339" s="679" t="s">
        <v>7768</v>
      </c>
      <c r="I1339" s="667" t="s">
        <v>9461</v>
      </c>
      <c r="J1339" s="668" t="s">
        <v>9462</v>
      </c>
      <c r="K1339" s="670">
        <v>1</v>
      </c>
      <c r="L1339" s="670">
        <v>12</v>
      </c>
      <c r="M1339" s="755">
        <f t="shared" si="11"/>
        <v>20712</v>
      </c>
      <c r="N1339" s="670">
        <v>1</v>
      </c>
      <c r="O1339" s="670">
        <v>8</v>
      </c>
      <c r="P1339" s="755">
        <f t="shared" si="10"/>
        <v>13808</v>
      </c>
      <c r="Q1339" s="670">
        <v>1</v>
      </c>
      <c r="R1339" s="670">
        <v>12</v>
      </c>
    </row>
    <row r="1340" spans="1:18" ht="15.75" customHeight="1" x14ac:dyDescent="0.2">
      <c r="A1340" s="676" t="s">
        <v>9456</v>
      </c>
      <c r="B1340" s="670" t="s">
        <v>6922</v>
      </c>
      <c r="C1340" s="670" t="s">
        <v>150</v>
      </c>
      <c r="D1340" s="675" t="s">
        <v>9470</v>
      </c>
      <c r="E1340" s="740">
        <v>2900</v>
      </c>
      <c r="F1340" s="666">
        <v>47173539</v>
      </c>
      <c r="G1340" s="665" t="s">
        <v>9471</v>
      </c>
      <c r="H1340" s="679" t="s">
        <v>6927</v>
      </c>
      <c r="I1340" s="667" t="s">
        <v>9461</v>
      </c>
      <c r="J1340" s="668" t="s">
        <v>6927</v>
      </c>
      <c r="K1340" s="670">
        <v>1</v>
      </c>
      <c r="L1340" s="670">
        <v>11</v>
      </c>
      <c r="M1340" s="755">
        <f t="shared" si="11"/>
        <v>31900</v>
      </c>
      <c r="N1340" s="670">
        <v>1</v>
      </c>
      <c r="O1340" s="670">
        <v>8</v>
      </c>
      <c r="P1340" s="755">
        <f t="shared" si="10"/>
        <v>23200</v>
      </c>
      <c r="Q1340" s="670">
        <v>1</v>
      </c>
      <c r="R1340" s="670">
        <v>12</v>
      </c>
    </row>
    <row r="1341" spans="1:18" ht="15.75" customHeight="1" x14ac:dyDescent="0.2">
      <c r="A1341" s="676" t="s">
        <v>9456</v>
      </c>
      <c r="B1341" s="670" t="s">
        <v>6922</v>
      </c>
      <c r="C1341" s="670" t="s">
        <v>150</v>
      </c>
      <c r="D1341" s="675" t="s">
        <v>8611</v>
      </c>
      <c r="E1341" s="740">
        <v>1150</v>
      </c>
      <c r="F1341" s="666">
        <v>46810462</v>
      </c>
      <c r="G1341" s="665" t="s">
        <v>9472</v>
      </c>
      <c r="H1341" s="679" t="s">
        <v>9473</v>
      </c>
      <c r="I1341" s="667" t="s">
        <v>7361</v>
      </c>
      <c r="J1341" s="668" t="s">
        <v>8702</v>
      </c>
      <c r="K1341" s="670">
        <v>1</v>
      </c>
      <c r="L1341" s="670">
        <v>12</v>
      </c>
      <c r="M1341" s="755">
        <f t="shared" si="11"/>
        <v>13800</v>
      </c>
      <c r="N1341" s="670">
        <v>1</v>
      </c>
      <c r="O1341" s="670">
        <v>8</v>
      </c>
      <c r="P1341" s="755">
        <f t="shared" si="10"/>
        <v>9200</v>
      </c>
      <c r="Q1341" s="670">
        <v>1</v>
      </c>
      <c r="R1341" s="670">
        <v>12</v>
      </c>
    </row>
    <row r="1342" spans="1:18" ht="15.75" customHeight="1" x14ac:dyDescent="0.2">
      <c r="A1342" s="676" t="s">
        <v>9456</v>
      </c>
      <c r="B1342" s="670" t="s">
        <v>6922</v>
      </c>
      <c r="C1342" s="670" t="s">
        <v>150</v>
      </c>
      <c r="D1342" s="675" t="s">
        <v>9474</v>
      </c>
      <c r="E1342" s="740">
        <v>1726</v>
      </c>
      <c r="F1342" s="666">
        <v>43089570</v>
      </c>
      <c r="G1342" s="665" t="s">
        <v>9475</v>
      </c>
      <c r="H1342" s="679" t="s">
        <v>7768</v>
      </c>
      <c r="I1342" s="667" t="s">
        <v>9461</v>
      </c>
      <c r="J1342" s="668" t="s">
        <v>9462</v>
      </c>
      <c r="K1342" s="670">
        <v>1</v>
      </c>
      <c r="L1342" s="670">
        <v>12</v>
      </c>
      <c r="M1342" s="755">
        <f t="shared" si="11"/>
        <v>20712</v>
      </c>
      <c r="N1342" s="670">
        <v>1</v>
      </c>
      <c r="O1342" s="670">
        <v>8</v>
      </c>
      <c r="P1342" s="755">
        <f t="shared" si="10"/>
        <v>13808</v>
      </c>
      <c r="Q1342" s="670">
        <v>1</v>
      </c>
      <c r="R1342" s="670">
        <v>12</v>
      </c>
    </row>
    <row r="1343" spans="1:18" ht="15.75" customHeight="1" x14ac:dyDescent="0.2">
      <c r="A1343" s="676" t="s">
        <v>9456</v>
      </c>
      <c r="B1343" s="670" t="s">
        <v>6922</v>
      </c>
      <c r="C1343" s="670" t="s">
        <v>150</v>
      </c>
      <c r="D1343" s="675" t="s">
        <v>9476</v>
      </c>
      <c r="E1343" s="740">
        <v>1726</v>
      </c>
      <c r="F1343" s="666">
        <v>47672313</v>
      </c>
      <c r="G1343" s="665" t="s">
        <v>9477</v>
      </c>
      <c r="H1343" s="679" t="s">
        <v>9478</v>
      </c>
      <c r="I1343" s="667" t="s">
        <v>9461</v>
      </c>
      <c r="J1343" s="668" t="s">
        <v>7221</v>
      </c>
      <c r="K1343" s="670">
        <v>1</v>
      </c>
      <c r="L1343" s="670">
        <v>12</v>
      </c>
      <c r="M1343" s="755">
        <f t="shared" si="11"/>
        <v>20712</v>
      </c>
      <c r="N1343" s="670">
        <v>1</v>
      </c>
      <c r="O1343" s="670">
        <v>8</v>
      </c>
      <c r="P1343" s="755">
        <f t="shared" si="10"/>
        <v>13808</v>
      </c>
      <c r="Q1343" s="670">
        <v>1</v>
      </c>
      <c r="R1343" s="670">
        <v>12</v>
      </c>
    </row>
    <row r="1344" spans="1:18" ht="15.75" customHeight="1" x14ac:dyDescent="0.2">
      <c r="A1344" s="676" t="s">
        <v>9456</v>
      </c>
      <c r="B1344" s="670" t="s">
        <v>6922</v>
      </c>
      <c r="C1344" s="670" t="s">
        <v>150</v>
      </c>
      <c r="D1344" s="675" t="s">
        <v>9479</v>
      </c>
      <c r="E1344" s="740">
        <v>1150</v>
      </c>
      <c r="F1344" s="666">
        <v>18209252</v>
      </c>
      <c r="G1344" s="665" t="s">
        <v>9480</v>
      </c>
      <c r="H1344" s="679" t="s">
        <v>9481</v>
      </c>
      <c r="I1344" s="667" t="s">
        <v>9461</v>
      </c>
      <c r="J1344" s="668" t="s">
        <v>7200</v>
      </c>
      <c r="K1344" s="670">
        <v>1</v>
      </c>
      <c r="L1344" s="670">
        <v>12</v>
      </c>
      <c r="M1344" s="755">
        <f t="shared" si="11"/>
        <v>13800</v>
      </c>
      <c r="N1344" s="670">
        <v>1</v>
      </c>
      <c r="O1344" s="670">
        <v>8</v>
      </c>
      <c r="P1344" s="755">
        <f t="shared" si="10"/>
        <v>9200</v>
      </c>
      <c r="Q1344" s="670">
        <v>1</v>
      </c>
      <c r="R1344" s="670">
        <v>12</v>
      </c>
    </row>
    <row r="1345" spans="1:18" ht="15.75" customHeight="1" x14ac:dyDescent="0.2">
      <c r="A1345" s="676" t="s">
        <v>9456</v>
      </c>
      <c r="B1345" s="670" t="s">
        <v>6922</v>
      </c>
      <c r="C1345" s="670" t="s">
        <v>150</v>
      </c>
      <c r="D1345" s="675" t="s">
        <v>9482</v>
      </c>
      <c r="E1345" s="740">
        <v>1726</v>
      </c>
      <c r="F1345" s="670"/>
      <c r="G1345" s="665" t="s">
        <v>9483</v>
      </c>
      <c r="H1345" s="679" t="s">
        <v>8647</v>
      </c>
      <c r="I1345" s="667" t="s">
        <v>9461</v>
      </c>
      <c r="J1345" s="668" t="s">
        <v>8647</v>
      </c>
      <c r="K1345" s="670">
        <v>1</v>
      </c>
      <c r="L1345" s="670">
        <v>12</v>
      </c>
      <c r="M1345" s="755">
        <f t="shared" si="11"/>
        <v>20712</v>
      </c>
      <c r="N1345" s="670">
        <v>1</v>
      </c>
      <c r="O1345" s="670">
        <v>8</v>
      </c>
      <c r="P1345" s="755">
        <f t="shared" si="10"/>
        <v>13808</v>
      </c>
      <c r="Q1345" s="670">
        <v>1</v>
      </c>
      <c r="R1345" s="670">
        <v>12</v>
      </c>
    </row>
    <row r="1346" spans="1:18" ht="15.75" customHeight="1" x14ac:dyDescent="0.2">
      <c r="A1346" s="676" t="s">
        <v>9456</v>
      </c>
      <c r="B1346" s="670" t="s">
        <v>6922</v>
      </c>
      <c r="C1346" s="670" t="s">
        <v>150</v>
      </c>
      <c r="D1346" s="675" t="s">
        <v>9484</v>
      </c>
      <c r="E1346" s="740">
        <v>1726</v>
      </c>
      <c r="F1346" s="666">
        <v>18217560</v>
      </c>
      <c r="G1346" s="665" t="s">
        <v>9485</v>
      </c>
      <c r="H1346" s="679" t="s">
        <v>8946</v>
      </c>
      <c r="I1346" s="667" t="s">
        <v>9461</v>
      </c>
      <c r="J1346" s="668" t="s">
        <v>6985</v>
      </c>
      <c r="K1346" s="670">
        <v>1</v>
      </c>
      <c r="L1346" s="670">
        <v>12</v>
      </c>
      <c r="M1346" s="755">
        <f t="shared" si="11"/>
        <v>20712</v>
      </c>
      <c r="N1346" s="670">
        <v>1</v>
      </c>
      <c r="O1346" s="670">
        <v>8</v>
      </c>
      <c r="P1346" s="755">
        <f t="shared" si="10"/>
        <v>13808</v>
      </c>
      <c r="Q1346" s="670">
        <v>1</v>
      </c>
      <c r="R1346" s="670">
        <v>12</v>
      </c>
    </row>
    <row r="1347" spans="1:18" ht="15.75" customHeight="1" x14ac:dyDescent="0.2">
      <c r="A1347" s="676" t="s">
        <v>9456</v>
      </c>
      <c r="B1347" s="670" t="s">
        <v>6922</v>
      </c>
      <c r="C1347" s="670" t="s">
        <v>150</v>
      </c>
      <c r="D1347" s="675" t="s">
        <v>9237</v>
      </c>
      <c r="E1347" s="740">
        <v>3500</v>
      </c>
      <c r="F1347" s="666">
        <v>45548975</v>
      </c>
      <c r="G1347" s="665" t="s">
        <v>9486</v>
      </c>
      <c r="H1347" s="679" t="s">
        <v>6968</v>
      </c>
      <c r="I1347" s="667" t="s">
        <v>9461</v>
      </c>
      <c r="J1347" s="668" t="s">
        <v>9487</v>
      </c>
      <c r="K1347" s="670">
        <v>1</v>
      </c>
      <c r="L1347" s="670">
        <v>12</v>
      </c>
      <c r="M1347" s="755">
        <f t="shared" si="11"/>
        <v>42000</v>
      </c>
      <c r="N1347" s="670">
        <v>1</v>
      </c>
      <c r="O1347" s="670">
        <v>8</v>
      </c>
      <c r="P1347" s="755">
        <f t="shared" si="10"/>
        <v>28000</v>
      </c>
      <c r="Q1347" s="670">
        <v>1</v>
      </c>
      <c r="R1347" s="670">
        <v>12</v>
      </c>
    </row>
    <row r="1348" spans="1:18" ht="15.75" customHeight="1" x14ac:dyDescent="0.2">
      <c r="A1348" s="676" t="s">
        <v>9456</v>
      </c>
      <c r="B1348" s="670" t="s">
        <v>6922</v>
      </c>
      <c r="C1348" s="670" t="s">
        <v>150</v>
      </c>
      <c r="D1348" s="675" t="s">
        <v>9488</v>
      </c>
      <c r="E1348" s="740">
        <v>2900</v>
      </c>
      <c r="F1348" s="666">
        <v>6532646</v>
      </c>
      <c r="G1348" s="665" t="s">
        <v>9489</v>
      </c>
      <c r="H1348" s="679" t="s">
        <v>9490</v>
      </c>
      <c r="I1348" s="667" t="s">
        <v>9461</v>
      </c>
      <c r="J1348" s="668" t="s">
        <v>6720</v>
      </c>
      <c r="K1348" s="670">
        <v>1</v>
      </c>
      <c r="L1348" s="670">
        <v>11</v>
      </c>
      <c r="M1348" s="755">
        <f t="shared" si="11"/>
        <v>31900</v>
      </c>
      <c r="N1348" s="670">
        <v>1</v>
      </c>
      <c r="O1348" s="670">
        <v>8</v>
      </c>
      <c r="P1348" s="755">
        <f t="shared" si="10"/>
        <v>23200</v>
      </c>
      <c r="Q1348" s="670">
        <v>1</v>
      </c>
      <c r="R1348" s="670">
        <v>12</v>
      </c>
    </row>
    <row r="1349" spans="1:18" ht="15.75" customHeight="1" x14ac:dyDescent="0.2">
      <c r="A1349" s="676" t="s">
        <v>9456</v>
      </c>
      <c r="B1349" s="670" t="s">
        <v>6922</v>
      </c>
      <c r="C1349" s="670" t="s">
        <v>150</v>
      </c>
      <c r="D1349" s="675" t="s">
        <v>9491</v>
      </c>
      <c r="E1349" s="740">
        <v>2900</v>
      </c>
      <c r="F1349" s="666">
        <v>40379623</v>
      </c>
      <c r="G1349" s="665" t="s">
        <v>9492</v>
      </c>
      <c r="H1349" s="679" t="s">
        <v>6730</v>
      </c>
      <c r="I1349" s="667" t="s">
        <v>9461</v>
      </c>
      <c r="J1349" s="668" t="s">
        <v>6730</v>
      </c>
      <c r="K1349" s="670">
        <v>0</v>
      </c>
      <c r="L1349" s="670">
        <v>0</v>
      </c>
      <c r="M1349" s="755">
        <f t="shared" si="11"/>
        <v>0</v>
      </c>
      <c r="N1349" s="670">
        <v>1</v>
      </c>
      <c r="O1349" s="670">
        <v>2</v>
      </c>
      <c r="P1349" s="755">
        <f t="shared" si="10"/>
        <v>5800</v>
      </c>
      <c r="Q1349" s="670">
        <v>1</v>
      </c>
      <c r="R1349" s="670">
        <v>12</v>
      </c>
    </row>
    <row r="1350" spans="1:18" ht="15.75" customHeight="1" x14ac:dyDescent="0.2">
      <c r="A1350" s="676" t="s">
        <v>9456</v>
      </c>
      <c r="B1350" s="670" t="s">
        <v>6922</v>
      </c>
      <c r="C1350" s="670" t="s">
        <v>150</v>
      </c>
      <c r="D1350" s="675" t="s">
        <v>9493</v>
      </c>
      <c r="E1350" s="740">
        <v>1726</v>
      </c>
      <c r="F1350" s="666">
        <v>42068281</v>
      </c>
      <c r="G1350" s="665" t="s">
        <v>9494</v>
      </c>
      <c r="H1350" s="679" t="s">
        <v>6927</v>
      </c>
      <c r="I1350" s="667" t="s">
        <v>9461</v>
      </c>
      <c r="J1350" s="668" t="s">
        <v>6927</v>
      </c>
      <c r="K1350" s="670">
        <v>1</v>
      </c>
      <c r="L1350" s="670">
        <v>12</v>
      </c>
      <c r="M1350" s="755">
        <f t="shared" si="11"/>
        <v>20712</v>
      </c>
      <c r="N1350" s="670">
        <v>1</v>
      </c>
      <c r="O1350" s="670">
        <v>8</v>
      </c>
      <c r="P1350" s="755">
        <f t="shared" si="10"/>
        <v>13808</v>
      </c>
      <c r="Q1350" s="670">
        <v>1</v>
      </c>
      <c r="R1350" s="670">
        <v>12</v>
      </c>
    </row>
    <row r="1351" spans="1:18" ht="15.75" customHeight="1" x14ac:dyDescent="0.2">
      <c r="A1351" s="676" t="s">
        <v>9456</v>
      </c>
      <c r="B1351" s="670" t="s">
        <v>6922</v>
      </c>
      <c r="C1351" s="670" t="s">
        <v>150</v>
      </c>
      <c r="D1351" s="665" t="s">
        <v>9495</v>
      </c>
      <c r="E1351" s="740">
        <v>2900</v>
      </c>
      <c r="F1351" s="666">
        <v>44363114</v>
      </c>
      <c r="G1351" s="665" t="s">
        <v>9496</v>
      </c>
      <c r="H1351" s="679" t="s">
        <v>8946</v>
      </c>
      <c r="I1351" s="667" t="s">
        <v>9461</v>
      </c>
      <c r="J1351" s="668" t="s">
        <v>6985</v>
      </c>
      <c r="K1351" s="670">
        <v>1</v>
      </c>
      <c r="L1351" s="670">
        <v>11</v>
      </c>
      <c r="M1351" s="755">
        <f t="shared" si="11"/>
        <v>31900</v>
      </c>
      <c r="N1351" s="670">
        <v>1</v>
      </c>
      <c r="O1351" s="670">
        <v>8</v>
      </c>
      <c r="P1351" s="755">
        <f t="shared" si="10"/>
        <v>23200</v>
      </c>
      <c r="Q1351" s="670">
        <v>1</v>
      </c>
      <c r="R1351" s="670">
        <v>12</v>
      </c>
    </row>
    <row r="1352" spans="1:18" ht="15.75" customHeight="1" x14ac:dyDescent="0.2">
      <c r="A1352" s="665" t="s">
        <v>9497</v>
      </c>
      <c r="B1352" s="666" t="s">
        <v>6922</v>
      </c>
      <c r="C1352" s="670" t="s">
        <v>150</v>
      </c>
      <c r="D1352" s="668" t="s">
        <v>9498</v>
      </c>
      <c r="E1352" s="740">
        <v>2000</v>
      </c>
      <c r="F1352" s="670">
        <v>18106451</v>
      </c>
      <c r="G1352" s="667" t="s">
        <v>9499</v>
      </c>
      <c r="H1352" s="679" t="s">
        <v>8647</v>
      </c>
      <c r="I1352" s="667" t="s">
        <v>7308</v>
      </c>
      <c r="J1352" s="668" t="s">
        <v>6730</v>
      </c>
      <c r="K1352" s="666" t="s">
        <v>9500</v>
      </c>
      <c r="L1352" s="666">
        <v>12</v>
      </c>
      <c r="M1352" s="756">
        <v>24000</v>
      </c>
      <c r="N1352" s="666" t="s">
        <v>9500</v>
      </c>
      <c r="O1352" s="666">
        <v>6</v>
      </c>
      <c r="P1352" s="756">
        <v>12000</v>
      </c>
      <c r="Q1352" s="666">
        <v>12</v>
      </c>
      <c r="R1352" s="666">
        <v>24000</v>
      </c>
    </row>
    <row r="1353" spans="1:18" ht="15.75" customHeight="1" x14ac:dyDescent="0.2">
      <c r="A1353" s="665" t="s">
        <v>9497</v>
      </c>
      <c r="B1353" s="666" t="s">
        <v>6922</v>
      </c>
      <c r="C1353" s="670" t="s">
        <v>150</v>
      </c>
      <c r="D1353" s="668" t="s">
        <v>9501</v>
      </c>
      <c r="E1353" s="740">
        <v>2000</v>
      </c>
      <c r="F1353" s="670">
        <v>46282022</v>
      </c>
      <c r="G1353" s="667" t="s">
        <v>9502</v>
      </c>
      <c r="H1353" s="679" t="s">
        <v>7768</v>
      </c>
      <c r="I1353" s="667" t="s">
        <v>7221</v>
      </c>
      <c r="J1353" s="668" t="s">
        <v>6938</v>
      </c>
      <c r="K1353" s="666" t="s">
        <v>9500</v>
      </c>
      <c r="L1353" s="666">
        <v>12</v>
      </c>
      <c r="M1353" s="756">
        <v>24000</v>
      </c>
      <c r="N1353" s="666" t="s">
        <v>9500</v>
      </c>
      <c r="O1353" s="666">
        <v>6</v>
      </c>
      <c r="P1353" s="756">
        <v>12000</v>
      </c>
      <c r="Q1353" s="666">
        <v>12</v>
      </c>
      <c r="R1353" s="666">
        <v>24000</v>
      </c>
    </row>
    <row r="1354" spans="1:18" ht="15.75" customHeight="1" x14ac:dyDescent="0.2">
      <c r="A1354" s="665" t="s">
        <v>9497</v>
      </c>
      <c r="B1354" s="666" t="s">
        <v>6922</v>
      </c>
      <c r="C1354" s="670" t="s">
        <v>150</v>
      </c>
      <c r="D1354" s="668" t="s">
        <v>9503</v>
      </c>
      <c r="E1354" s="740">
        <v>1700</v>
      </c>
      <c r="F1354" s="670">
        <v>41480441</v>
      </c>
      <c r="G1354" s="667" t="s">
        <v>9504</v>
      </c>
      <c r="H1354" s="679" t="s">
        <v>7768</v>
      </c>
      <c r="I1354" s="667" t="s">
        <v>9505</v>
      </c>
      <c r="J1354" s="668" t="s">
        <v>6938</v>
      </c>
      <c r="K1354" s="666" t="s">
        <v>9500</v>
      </c>
      <c r="L1354" s="666">
        <v>12</v>
      </c>
      <c r="M1354" s="756">
        <v>20400</v>
      </c>
      <c r="N1354" s="666" t="s">
        <v>9500</v>
      </c>
      <c r="O1354" s="666">
        <v>6</v>
      </c>
      <c r="P1354" s="756">
        <v>10200</v>
      </c>
      <c r="Q1354" s="666">
        <v>12</v>
      </c>
      <c r="R1354" s="666">
        <v>20400</v>
      </c>
    </row>
    <row r="1355" spans="1:18" ht="15.75" customHeight="1" x14ac:dyDescent="0.2">
      <c r="A1355" s="665" t="s">
        <v>9497</v>
      </c>
      <c r="B1355" s="666" t="s">
        <v>6922</v>
      </c>
      <c r="C1355" s="670" t="s">
        <v>150</v>
      </c>
      <c r="D1355" s="668" t="s">
        <v>9506</v>
      </c>
      <c r="E1355" s="740">
        <v>1700</v>
      </c>
      <c r="F1355" s="670">
        <v>18858093</v>
      </c>
      <c r="G1355" s="667" t="s">
        <v>9507</v>
      </c>
      <c r="H1355" s="679"/>
      <c r="I1355" s="667"/>
      <c r="J1355" s="668" t="s">
        <v>7413</v>
      </c>
      <c r="K1355" s="666" t="s">
        <v>9500</v>
      </c>
      <c r="L1355" s="666">
        <v>12</v>
      </c>
      <c r="M1355" s="756">
        <v>20400</v>
      </c>
      <c r="N1355" s="666" t="s">
        <v>9500</v>
      </c>
      <c r="O1355" s="666">
        <v>6</v>
      </c>
      <c r="P1355" s="756">
        <v>10200</v>
      </c>
      <c r="Q1355" s="666">
        <v>12</v>
      </c>
      <c r="R1355" s="666">
        <v>20400</v>
      </c>
    </row>
    <row r="1356" spans="1:18" ht="15.75" customHeight="1" x14ac:dyDescent="0.2">
      <c r="A1356" s="665" t="s">
        <v>9497</v>
      </c>
      <c r="B1356" s="666" t="s">
        <v>6922</v>
      </c>
      <c r="C1356" s="670" t="s">
        <v>150</v>
      </c>
      <c r="D1356" s="668" t="s">
        <v>9508</v>
      </c>
      <c r="E1356" s="740">
        <v>1700</v>
      </c>
      <c r="F1356" s="670">
        <v>44694863</v>
      </c>
      <c r="G1356" s="667" t="s">
        <v>9509</v>
      </c>
      <c r="H1356" s="679" t="s">
        <v>8686</v>
      </c>
      <c r="I1356" s="667" t="s">
        <v>7200</v>
      </c>
      <c r="J1356" s="668" t="s">
        <v>7656</v>
      </c>
      <c r="K1356" s="666" t="s">
        <v>9500</v>
      </c>
      <c r="L1356" s="666">
        <v>11</v>
      </c>
      <c r="M1356" s="756">
        <v>18700</v>
      </c>
      <c r="N1356" s="666" t="s">
        <v>9500</v>
      </c>
      <c r="O1356" s="666">
        <v>6</v>
      </c>
      <c r="P1356" s="756">
        <v>10200</v>
      </c>
      <c r="Q1356" s="666">
        <v>12</v>
      </c>
      <c r="R1356" s="666">
        <v>20400</v>
      </c>
    </row>
    <row r="1357" spans="1:18" ht="15.75" customHeight="1" x14ac:dyDescent="0.2">
      <c r="A1357" s="665" t="s">
        <v>9497</v>
      </c>
      <c r="B1357" s="666" t="s">
        <v>6922</v>
      </c>
      <c r="C1357" s="670" t="s">
        <v>150</v>
      </c>
      <c r="D1357" s="668" t="s">
        <v>9510</v>
      </c>
      <c r="E1357" s="740">
        <v>2000</v>
      </c>
      <c r="F1357" s="670">
        <v>47898149</v>
      </c>
      <c r="G1357" s="667" t="s">
        <v>9511</v>
      </c>
      <c r="H1357" s="679" t="s">
        <v>7697</v>
      </c>
      <c r="I1357" s="667" t="s">
        <v>9512</v>
      </c>
      <c r="J1357" s="668" t="s">
        <v>9513</v>
      </c>
      <c r="K1357" s="666" t="s">
        <v>9500</v>
      </c>
      <c r="L1357" s="666">
        <v>12</v>
      </c>
      <c r="M1357" s="756">
        <v>24000</v>
      </c>
      <c r="N1357" s="666" t="s">
        <v>9500</v>
      </c>
      <c r="O1357" s="666">
        <v>6</v>
      </c>
      <c r="P1357" s="756">
        <v>12000</v>
      </c>
      <c r="Q1357" s="666">
        <v>12</v>
      </c>
      <c r="R1357" s="666">
        <v>24000</v>
      </c>
    </row>
    <row r="1358" spans="1:18" ht="15.75" customHeight="1" x14ac:dyDescent="0.2">
      <c r="A1358" s="665" t="s">
        <v>9497</v>
      </c>
      <c r="B1358" s="666" t="s">
        <v>6922</v>
      </c>
      <c r="C1358" s="670" t="s">
        <v>150</v>
      </c>
      <c r="D1358" s="668" t="s">
        <v>9514</v>
      </c>
      <c r="E1358" s="740">
        <v>2000</v>
      </c>
      <c r="F1358" s="670">
        <v>17867264</v>
      </c>
      <c r="G1358" s="667" t="s">
        <v>9515</v>
      </c>
      <c r="H1358" s="679" t="s">
        <v>7768</v>
      </c>
      <c r="I1358" s="667" t="s">
        <v>9505</v>
      </c>
      <c r="J1358" s="668" t="s">
        <v>6938</v>
      </c>
      <c r="K1358" s="666" t="s">
        <v>9500</v>
      </c>
      <c r="L1358" s="666">
        <v>12</v>
      </c>
      <c r="M1358" s="756">
        <v>24000</v>
      </c>
      <c r="N1358" s="666" t="s">
        <v>9500</v>
      </c>
      <c r="O1358" s="666">
        <v>6</v>
      </c>
      <c r="P1358" s="756">
        <v>12000</v>
      </c>
      <c r="Q1358" s="666">
        <v>12</v>
      </c>
      <c r="R1358" s="666">
        <v>24000</v>
      </c>
    </row>
    <row r="1359" spans="1:18" ht="15.75" customHeight="1" x14ac:dyDescent="0.2">
      <c r="A1359" s="665" t="s">
        <v>9497</v>
      </c>
      <c r="B1359" s="666" t="s">
        <v>6922</v>
      </c>
      <c r="C1359" s="670" t="s">
        <v>150</v>
      </c>
      <c r="D1359" s="668" t="s">
        <v>9516</v>
      </c>
      <c r="E1359" s="740">
        <v>1700</v>
      </c>
      <c r="F1359" s="670">
        <v>18150193</v>
      </c>
      <c r="G1359" s="667" t="s">
        <v>9517</v>
      </c>
      <c r="H1359" s="679"/>
      <c r="I1359" s="667"/>
      <c r="J1359" s="668" t="s">
        <v>7192</v>
      </c>
      <c r="K1359" s="666" t="s">
        <v>9500</v>
      </c>
      <c r="L1359" s="666">
        <v>12</v>
      </c>
      <c r="M1359" s="756">
        <v>20400</v>
      </c>
      <c r="N1359" s="666" t="s">
        <v>9500</v>
      </c>
      <c r="O1359" s="666">
        <v>6</v>
      </c>
      <c r="P1359" s="756">
        <v>10200</v>
      </c>
      <c r="Q1359" s="666">
        <v>12</v>
      </c>
      <c r="R1359" s="666">
        <v>20400</v>
      </c>
    </row>
    <row r="1360" spans="1:18" ht="15.75" customHeight="1" x14ac:dyDescent="0.2">
      <c r="A1360" s="665" t="s">
        <v>9497</v>
      </c>
      <c r="B1360" s="666" t="s">
        <v>6922</v>
      </c>
      <c r="C1360" s="670" t="s">
        <v>150</v>
      </c>
      <c r="D1360" s="668" t="s">
        <v>9518</v>
      </c>
      <c r="E1360" s="740">
        <v>1700</v>
      </c>
      <c r="F1360" s="670">
        <v>17810400</v>
      </c>
      <c r="G1360" s="667" t="s">
        <v>9519</v>
      </c>
      <c r="H1360" s="679"/>
      <c r="I1360" s="667"/>
      <c r="J1360" s="668" t="s">
        <v>9520</v>
      </c>
      <c r="K1360" s="666" t="s">
        <v>9500</v>
      </c>
      <c r="L1360" s="666">
        <v>12</v>
      </c>
      <c r="M1360" s="756">
        <v>20400</v>
      </c>
      <c r="N1360" s="666" t="s">
        <v>9500</v>
      </c>
      <c r="O1360" s="666">
        <v>6</v>
      </c>
      <c r="P1360" s="756">
        <v>10200</v>
      </c>
      <c r="Q1360" s="666">
        <v>12</v>
      </c>
      <c r="R1360" s="666">
        <v>20400</v>
      </c>
    </row>
    <row r="1361" spans="1:18" ht="15.75" customHeight="1" x14ac:dyDescent="0.2">
      <c r="A1361" s="665" t="s">
        <v>9497</v>
      </c>
      <c r="B1361" s="666" t="s">
        <v>6922</v>
      </c>
      <c r="C1361" s="670" t="s">
        <v>150</v>
      </c>
      <c r="D1361" s="668" t="s">
        <v>9521</v>
      </c>
      <c r="E1361" s="740">
        <v>1700</v>
      </c>
      <c r="F1361" s="670">
        <v>40360972</v>
      </c>
      <c r="G1361" s="667" t="s">
        <v>9522</v>
      </c>
      <c r="H1361" s="679"/>
      <c r="I1361" s="667"/>
      <c r="J1361" s="668" t="s">
        <v>7390</v>
      </c>
      <c r="K1361" s="666" t="s">
        <v>9500</v>
      </c>
      <c r="L1361" s="666">
        <v>12</v>
      </c>
      <c r="M1361" s="756">
        <v>20400</v>
      </c>
      <c r="N1361" s="666" t="s">
        <v>9500</v>
      </c>
      <c r="O1361" s="666">
        <v>6</v>
      </c>
      <c r="P1361" s="756">
        <v>10200</v>
      </c>
      <c r="Q1361" s="666">
        <v>12</v>
      </c>
      <c r="R1361" s="666">
        <v>20400</v>
      </c>
    </row>
    <row r="1362" spans="1:18" ht="15.75" customHeight="1" x14ac:dyDescent="0.2">
      <c r="A1362" s="665" t="s">
        <v>9497</v>
      </c>
      <c r="B1362" s="666" t="s">
        <v>6922</v>
      </c>
      <c r="C1362" s="670" t="s">
        <v>150</v>
      </c>
      <c r="D1362" s="668" t="s">
        <v>9523</v>
      </c>
      <c r="E1362" s="740">
        <v>2000</v>
      </c>
      <c r="F1362" s="670">
        <v>41348949</v>
      </c>
      <c r="G1362" s="667" t="s">
        <v>9524</v>
      </c>
      <c r="H1362" s="679" t="s">
        <v>7768</v>
      </c>
      <c r="I1362" s="667" t="s">
        <v>7221</v>
      </c>
      <c r="J1362" s="668" t="s">
        <v>6938</v>
      </c>
      <c r="K1362" s="666" t="s">
        <v>9500</v>
      </c>
      <c r="L1362" s="666">
        <v>12</v>
      </c>
      <c r="M1362" s="756">
        <v>24000</v>
      </c>
      <c r="N1362" s="666" t="s">
        <v>9500</v>
      </c>
      <c r="O1362" s="666">
        <v>6</v>
      </c>
      <c r="P1362" s="756">
        <v>12000</v>
      </c>
      <c r="Q1362" s="666">
        <v>12</v>
      </c>
      <c r="R1362" s="666">
        <v>24000</v>
      </c>
    </row>
    <row r="1363" spans="1:18" ht="15.75" customHeight="1" x14ac:dyDescent="0.2">
      <c r="A1363" s="665" t="s">
        <v>9497</v>
      </c>
      <c r="B1363" s="666" t="s">
        <v>6922</v>
      </c>
      <c r="C1363" s="670" t="s">
        <v>150</v>
      </c>
      <c r="D1363" s="668" t="s">
        <v>9525</v>
      </c>
      <c r="E1363" s="740">
        <v>1700</v>
      </c>
      <c r="F1363" s="670">
        <v>41062162</v>
      </c>
      <c r="G1363" s="667" t="s">
        <v>9526</v>
      </c>
      <c r="H1363" s="679"/>
      <c r="I1363" s="667"/>
      <c r="J1363" s="668" t="s">
        <v>7390</v>
      </c>
      <c r="K1363" s="666" t="s">
        <v>9500</v>
      </c>
      <c r="L1363" s="666">
        <v>12</v>
      </c>
      <c r="M1363" s="756">
        <v>20400</v>
      </c>
      <c r="N1363" s="666" t="s">
        <v>9500</v>
      </c>
      <c r="O1363" s="666">
        <v>6</v>
      </c>
      <c r="P1363" s="756">
        <v>10200</v>
      </c>
      <c r="Q1363" s="666">
        <v>12</v>
      </c>
      <c r="R1363" s="666">
        <v>20400</v>
      </c>
    </row>
    <row r="1364" spans="1:18" ht="15.75" customHeight="1" x14ac:dyDescent="0.2">
      <c r="A1364" s="665" t="s">
        <v>9497</v>
      </c>
      <c r="B1364" s="666" t="s">
        <v>6922</v>
      </c>
      <c r="C1364" s="670" t="s">
        <v>150</v>
      </c>
      <c r="D1364" s="668" t="s">
        <v>9527</v>
      </c>
      <c r="E1364" s="740">
        <v>1700</v>
      </c>
      <c r="F1364" s="670">
        <v>47092177</v>
      </c>
      <c r="G1364" s="667" t="s">
        <v>9528</v>
      </c>
      <c r="H1364" s="679"/>
      <c r="I1364" s="667"/>
      <c r="J1364" s="668" t="s">
        <v>9529</v>
      </c>
      <c r="K1364" s="666" t="s">
        <v>9500</v>
      </c>
      <c r="L1364" s="666">
        <v>12</v>
      </c>
      <c r="M1364" s="756">
        <v>20400</v>
      </c>
      <c r="N1364" s="666" t="s">
        <v>9500</v>
      </c>
      <c r="O1364" s="666">
        <v>6</v>
      </c>
      <c r="P1364" s="756">
        <v>10200</v>
      </c>
      <c r="Q1364" s="666">
        <v>12</v>
      </c>
      <c r="R1364" s="666">
        <v>20400</v>
      </c>
    </row>
    <row r="1365" spans="1:18" ht="15.75" customHeight="1" x14ac:dyDescent="0.2">
      <c r="A1365" s="665" t="s">
        <v>9497</v>
      </c>
      <c r="B1365" s="666" t="s">
        <v>6922</v>
      </c>
      <c r="C1365" s="670" t="s">
        <v>150</v>
      </c>
      <c r="D1365" s="668" t="s">
        <v>9530</v>
      </c>
      <c r="E1365" s="740">
        <v>2000</v>
      </c>
      <c r="F1365" s="670">
        <v>23099146</v>
      </c>
      <c r="G1365" s="667" t="s">
        <v>9531</v>
      </c>
      <c r="H1365" s="679" t="s">
        <v>8946</v>
      </c>
      <c r="I1365" s="667" t="s">
        <v>7221</v>
      </c>
      <c r="J1365" s="668" t="s">
        <v>6985</v>
      </c>
      <c r="K1365" s="666" t="s">
        <v>9500</v>
      </c>
      <c r="L1365" s="666">
        <v>12</v>
      </c>
      <c r="M1365" s="756">
        <v>24000</v>
      </c>
      <c r="N1365" s="666" t="s">
        <v>9500</v>
      </c>
      <c r="O1365" s="666">
        <v>6</v>
      </c>
      <c r="P1365" s="756">
        <v>12000</v>
      </c>
      <c r="Q1365" s="666">
        <v>12</v>
      </c>
      <c r="R1365" s="666">
        <v>24000</v>
      </c>
    </row>
    <row r="1366" spans="1:18" ht="15.75" customHeight="1" x14ac:dyDescent="0.2">
      <c r="A1366" s="665" t="s">
        <v>9497</v>
      </c>
      <c r="B1366" s="666" t="s">
        <v>6922</v>
      </c>
      <c r="C1366" s="670" t="s">
        <v>150</v>
      </c>
      <c r="D1366" s="668" t="s">
        <v>9532</v>
      </c>
      <c r="E1366" s="740">
        <v>1700</v>
      </c>
      <c r="F1366" s="670">
        <v>76771469</v>
      </c>
      <c r="G1366" s="667" t="s">
        <v>9533</v>
      </c>
      <c r="H1366" s="679"/>
      <c r="I1366" s="667"/>
      <c r="J1366" s="668" t="s">
        <v>7226</v>
      </c>
      <c r="K1366" s="666" t="s">
        <v>9500</v>
      </c>
      <c r="L1366" s="666">
        <v>12</v>
      </c>
      <c r="M1366" s="756">
        <v>20400</v>
      </c>
      <c r="N1366" s="666" t="s">
        <v>9500</v>
      </c>
      <c r="O1366" s="666">
        <v>6</v>
      </c>
      <c r="P1366" s="756">
        <v>10200</v>
      </c>
      <c r="Q1366" s="666">
        <v>12</v>
      </c>
      <c r="R1366" s="666">
        <v>20400</v>
      </c>
    </row>
    <row r="1367" spans="1:18" ht="15.75" customHeight="1" x14ac:dyDescent="0.2">
      <c r="A1367" s="665" t="s">
        <v>9497</v>
      </c>
      <c r="B1367" s="666" t="s">
        <v>6922</v>
      </c>
      <c r="C1367" s="670" t="s">
        <v>150</v>
      </c>
      <c r="D1367" s="668" t="s">
        <v>9534</v>
      </c>
      <c r="E1367" s="740">
        <v>2000</v>
      </c>
      <c r="F1367" s="670">
        <v>40276946</v>
      </c>
      <c r="G1367" s="667" t="s">
        <v>9535</v>
      </c>
      <c r="H1367" s="679" t="s">
        <v>7768</v>
      </c>
      <c r="I1367" s="667" t="s">
        <v>9505</v>
      </c>
      <c r="J1367" s="668" t="s">
        <v>6938</v>
      </c>
      <c r="K1367" s="666" t="s">
        <v>9500</v>
      </c>
      <c r="L1367" s="666">
        <v>12</v>
      </c>
      <c r="M1367" s="756">
        <v>24000</v>
      </c>
      <c r="N1367" s="666" t="s">
        <v>9500</v>
      </c>
      <c r="O1367" s="666">
        <v>6</v>
      </c>
      <c r="P1367" s="756">
        <v>12000</v>
      </c>
      <c r="Q1367" s="666">
        <v>12</v>
      </c>
      <c r="R1367" s="666">
        <v>24000</v>
      </c>
    </row>
    <row r="1368" spans="1:18" ht="15.75" customHeight="1" x14ac:dyDescent="0.2">
      <c r="A1368" s="665" t="s">
        <v>9497</v>
      </c>
      <c r="B1368" s="666" t="s">
        <v>6922</v>
      </c>
      <c r="C1368" s="670" t="s">
        <v>150</v>
      </c>
      <c r="D1368" s="668" t="s">
        <v>9536</v>
      </c>
      <c r="E1368" s="740">
        <v>1700</v>
      </c>
      <c r="F1368" s="670">
        <v>43560791</v>
      </c>
      <c r="G1368" s="667" t="s">
        <v>9537</v>
      </c>
      <c r="H1368" s="679"/>
      <c r="I1368" s="667"/>
      <c r="J1368" s="668" t="s">
        <v>7420</v>
      </c>
      <c r="K1368" s="666" t="s">
        <v>9500</v>
      </c>
      <c r="L1368" s="666">
        <v>12</v>
      </c>
      <c r="M1368" s="756">
        <v>20400</v>
      </c>
      <c r="N1368" s="666" t="s">
        <v>9500</v>
      </c>
      <c r="O1368" s="666">
        <v>6</v>
      </c>
      <c r="P1368" s="756">
        <v>10200</v>
      </c>
      <c r="Q1368" s="666">
        <v>12</v>
      </c>
      <c r="R1368" s="666">
        <v>20400</v>
      </c>
    </row>
    <row r="1369" spans="1:18" ht="15.75" customHeight="1" x14ac:dyDescent="0.2">
      <c r="A1369" s="665" t="s">
        <v>9497</v>
      </c>
      <c r="B1369" s="666" t="s">
        <v>6922</v>
      </c>
      <c r="C1369" s="670" t="s">
        <v>150</v>
      </c>
      <c r="D1369" s="668" t="s">
        <v>9538</v>
      </c>
      <c r="E1369" s="740">
        <v>1700</v>
      </c>
      <c r="F1369" s="670">
        <v>18184835</v>
      </c>
      <c r="G1369" s="667" t="s">
        <v>9539</v>
      </c>
      <c r="H1369" s="679"/>
      <c r="I1369" s="667"/>
      <c r="J1369" s="668" t="s">
        <v>7192</v>
      </c>
      <c r="K1369" s="666" t="s">
        <v>9500</v>
      </c>
      <c r="L1369" s="666">
        <v>11</v>
      </c>
      <c r="M1369" s="756">
        <v>18700</v>
      </c>
      <c r="N1369" s="666" t="s">
        <v>9500</v>
      </c>
      <c r="O1369" s="666">
        <v>6</v>
      </c>
      <c r="P1369" s="756">
        <v>10200</v>
      </c>
      <c r="Q1369" s="666">
        <v>12</v>
      </c>
      <c r="R1369" s="666">
        <v>20400</v>
      </c>
    </row>
    <row r="1370" spans="1:18" ht="15.75" customHeight="1" x14ac:dyDescent="0.2">
      <c r="A1370" s="665" t="s">
        <v>9497</v>
      </c>
      <c r="B1370" s="666" t="s">
        <v>6922</v>
      </c>
      <c r="C1370" s="670" t="s">
        <v>150</v>
      </c>
      <c r="D1370" s="668" t="s">
        <v>9540</v>
      </c>
      <c r="E1370" s="740">
        <v>1150</v>
      </c>
      <c r="F1370" s="670">
        <v>17956934</v>
      </c>
      <c r="G1370" s="667" t="s">
        <v>9541</v>
      </c>
      <c r="H1370" s="679"/>
      <c r="I1370" s="667"/>
      <c r="J1370" s="668" t="s">
        <v>7192</v>
      </c>
      <c r="K1370" s="666" t="s">
        <v>9500</v>
      </c>
      <c r="L1370" s="666">
        <v>12</v>
      </c>
      <c r="M1370" s="756">
        <v>13800</v>
      </c>
      <c r="N1370" s="666" t="s">
        <v>9500</v>
      </c>
      <c r="O1370" s="666">
        <v>6</v>
      </c>
      <c r="P1370" s="756">
        <v>6900</v>
      </c>
      <c r="Q1370" s="666">
        <v>12</v>
      </c>
      <c r="R1370" s="666">
        <v>13800</v>
      </c>
    </row>
    <row r="1371" spans="1:18" ht="15.75" customHeight="1" x14ac:dyDescent="0.2">
      <c r="A1371" s="665" t="s">
        <v>9497</v>
      </c>
      <c r="B1371" s="666" t="s">
        <v>6922</v>
      </c>
      <c r="C1371" s="670" t="s">
        <v>150</v>
      </c>
      <c r="D1371" s="668" t="s">
        <v>9540</v>
      </c>
      <c r="E1371" s="740">
        <v>1150</v>
      </c>
      <c r="F1371" s="670">
        <v>47090925</v>
      </c>
      <c r="G1371" s="667" t="s">
        <v>9542</v>
      </c>
      <c r="H1371" s="679"/>
      <c r="I1371" s="667"/>
      <c r="J1371" s="668" t="s">
        <v>7192</v>
      </c>
      <c r="K1371" s="666" t="s">
        <v>9500</v>
      </c>
      <c r="L1371" s="666">
        <v>12</v>
      </c>
      <c r="M1371" s="756">
        <v>13800</v>
      </c>
      <c r="N1371" s="666" t="s">
        <v>9500</v>
      </c>
      <c r="O1371" s="666">
        <v>6</v>
      </c>
      <c r="P1371" s="756">
        <v>6900</v>
      </c>
      <c r="Q1371" s="666">
        <v>12</v>
      </c>
      <c r="R1371" s="666">
        <v>13800</v>
      </c>
    </row>
    <row r="1372" spans="1:18" ht="15.75" customHeight="1" x14ac:dyDescent="0.2">
      <c r="A1372" s="665" t="s">
        <v>9497</v>
      </c>
      <c r="B1372" s="666" t="s">
        <v>6922</v>
      </c>
      <c r="C1372" s="670" t="s">
        <v>150</v>
      </c>
      <c r="D1372" s="668" t="s">
        <v>9540</v>
      </c>
      <c r="E1372" s="740">
        <v>1150</v>
      </c>
      <c r="F1372" s="670">
        <v>42808322</v>
      </c>
      <c r="G1372" s="667" t="s">
        <v>9543</v>
      </c>
      <c r="H1372" s="679"/>
      <c r="I1372" s="667"/>
      <c r="J1372" s="668" t="s">
        <v>7192</v>
      </c>
      <c r="K1372" s="666" t="s">
        <v>9500</v>
      </c>
      <c r="L1372" s="666">
        <v>12</v>
      </c>
      <c r="M1372" s="756">
        <v>13800</v>
      </c>
      <c r="N1372" s="666" t="s">
        <v>9500</v>
      </c>
      <c r="O1372" s="666">
        <v>6</v>
      </c>
      <c r="P1372" s="756">
        <v>6900</v>
      </c>
      <c r="Q1372" s="666">
        <v>12</v>
      </c>
      <c r="R1372" s="666">
        <v>13800</v>
      </c>
    </row>
    <row r="1373" spans="1:18" ht="15.75" customHeight="1" x14ac:dyDescent="0.2">
      <c r="A1373" s="665" t="s">
        <v>9497</v>
      </c>
      <c r="B1373" s="666" t="s">
        <v>6922</v>
      </c>
      <c r="C1373" s="670" t="s">
        <v>150</v>
      </c>
      <c r="D1373" s="668" t="s">
        <v>9540</v>
      </c>
      <c r="E1373" s="740">
        <v>1150</v>
      </c>
      <c r="F1373" s="670">
        <v>17920432</v>
      </c>
      <c r="G1373" s="667" t="s">
        <v>9544</v>
      </c>
      <c r="H1373" s="679"/>
      <c r="I1373" s="667"/>
      <c r="J1373" s="668" t="s">
        <v>7192</v>
      </c>
      <c r="K1373" s="666" t="s">
        <v>9500</v>
      </c>
      <c r="L1373" s="666">
        <v>12</v>
      </c>
      <c r="M1373" s="756">
        <v>13800</v>
      </c>
      <c r="N1373" s="666" t="s">
        <v>9500</v>
      </c>
      <c r="O1373" s="666">
        <v>6</v>
      </c>
      <c r="P1373" s="756">
        <v>6900</v>
      </c>
      <c r="Q1373" s="666">
        <v>12</v>
      </c>
      <c r="R1373" s="666">
        <v>13800</v>
      </c>
    </row>
    <row r="1374" spans="1:18" ht="15.75" customHeight="1" x14ac:dyDescent="0.2">
      <c r="A1374" s="665" t="s">
        <v>9497</v>
      </c>
      <c r="B1374" s="666" t="s">
        <v>6922</v>
      </c>
      <c r="C1374" s="670" t="s">
        <v>150</v>
      </c>
      <c r="D1374" s="668" t="s">
        <v>9540</v>
      </c>
      <c r="E1374" s="740">
        <v>1150</v>
      </c>
      <c r="F1374" s="670">
        <v>40429236</v>
      </c>
      <c r="G1374" s="667" t="s">
        <v>9545</v>
      </c>
      <c r="H1374" s="679"/>
      <c r="I1374" s="667"/>
      <c r="J1374" s="668" t="s">
        <v>7192</v>
      </c>
      <c r="K1374" s="666" t="s">
        <v>9500</v>
      </c>
      <c r="L1374" s="666">
        <v>12</v>
      </c>
      <c r="M1374" s="756">
        <v>13800</v>
      </c>
      <c r="N1374" s="666" t="s">
        <v>9500</v>
      </c>
      <c r="O1374" s="666">
        <v>6</v>
      </c>
      <c r="P1374" s="756">
        <v>6900</v>
      </c>
      <c r="Q1374" s="666">
        <v>12</v>
      </c>
      <c r="R1374" s="666">
        <v>13800</v>
      </c>
    </row>
    <row r="1375" spans="1:18" ht="15.75" customHeight="1" x14ac:dyDescent="0.2">
      <c r="A1375" s="665" t="s">
        <v>9497</v>
      </c>
      <c r="B1375" s="666" t="s">
        <v>6922</v>
      </c>
      <c r="C1375" s="670" t="s">
        <v>150</v>
      </c>
      <c r="D1375" s="668" t="s">
        <v>9540</v>
      </c>
      <c r="E1375" s="740">
        <v>1150</v>
      </c>
      <c r="F1375" s="670">
        <v>18154849</v>
      </c>
      <c r="G1375" s="667" t="s">
        <v>9546</v>
      </c>
      <c r="H1375" s="679"/>
      <c r="I1375" s="667"/>
      <c r="J1375" s="668" t="s">
        <v>7192</v>
      </c>
      <c r="K1375" s="666" t="s">
        <v>9500</v>
      </c>
      <c r="L1375" s="666">
        <v>12</v>
      </c>
      <c r="M1375" s="756">
        <v>13800</v>
      </c>
      <c r="N1375" s="666" t="s">
        <v>9500</v>
      </c>
      <c r="O1375" s="666">
        <v>6</v>
      </c>
      <c r="P1375" s="756">
        <v>6900</v>
      </c>
      <c r="Q1375" s="666">
        <v>12</v>
      </c>
      <c r="R1375" s="666">
        <v>13800</v>
      </c>
    </row>
    <row r="1376" spans="1:18" ht="15.75" customHeight="1" x14ac:dyDescent="0.2">
      <c r="A1376" s="665" t="s">
        <v>9497</v>
      </c>
      <c r="B1376" s="666" t="s">
        <v>6922</v>
      </c>
      <c r="C1376" s="670" t="s">
        <v>150</v>
      </c>
      <c r="D1376" s="668" t="s">
        <v>9239</v>
      </c>
      <c r="E1376" s="740">
        <v>2900</v>
      </c>
      <c r="F1376" s="670">
        <v>41681541</v>
      </c>
      <c r="G1376" s="667" t="s">
        <v>9547</v>
      </c>
      <c r="H1376" s="679" t="s">
        <v>6730</v>
      </c>
      <c r="I1376" s="667" t="s">
        <v>7087</v>
      </c>
      <c r="J1376" s="668" t="s">
        <v>6730</v>
      </c>
      <c r="K1376" s="666">
        <v>4</v>
      </c>
      <c r="L1376" s="666">
        <v>10</v>
      </c>
      <c r="M1376" s="756">
        <v>29000</v>
      </c>
      <c r="N1376" s="666" t="s">
        <v>9500</v>
      </c>
      <c r="O1376" s="666">
        <v>6</v>
      </c>
      <c r="P1376" s="756">
        <v>17400</v>
      </c>
      <c r="Q1376" s="666">
        <v>12</v>
      </c>
      <c r="R1376" s="666">
        <v>34800</v>
      </c>
    </row>
    <row r="1377" spans="1:18" ht="15.75" customHeight="1" x14ac:dyDescent="0.2">
      <c r="A1377" s="665" t="s">
        <v>9497</v>
      </c>
      <c r="B1377" s="666" t="s">
        <v>6922</v>
      </c>
      <c r="C1377" s="670" t="s">
        <v>150</v>
      </c>
      <c r="D1377" s="668" t="s">
        <v>9235</v>
      </c>
      <c r="E1377" s="740">
        <v>2900</v>
      </c>
      <c r="F1377" s="670">
        <v>47264549</v>
      </c>
      <c r="G1377" s="667" t="s">
        <v>9548</v>
      </c>
      <c r="H1377" s="679" t="s">
        <v>8647</v>
      </c>
      <c r="I1377" s="667" t="s">
        <v>9549</v>
      </c>
      <c r="J1377" s="668" t="s">
        <v>8647</v>
      </c>
      <c r="K1377" s="666">
        <v>4</v>
      </c>
      <c r="L1377" s="666">
        <v>10</v>
      </c>
      <c r="M1377" s="756">
        <v>29000</v>
      </c>
      <c r="N1377" s="666" t="s">
        <v>9500</v>
      </c>
      <c r="O1377" s="685">
        <v>44683</v>
      </c>
      <c r="P1377" s="756">
        <v>7250</v>
      </c>
      <c r="Q1377" s="666">
        <v>12</v>
      </c>
      <c r="R1377" s="666">
        <v>34800</v>
      </c>
    </row>
    <row r="1378" spans="1:18" ht="15.75" customHeight="1" x14ac:dyDescent="0.2">
      <c r="A1378" s="665" t="s">
        <v>9497</v>
      </c>
      <c r="B1378" s="666" t="s">
        <v>6922</v>
      </c>
      <c r="C1378" s="670" t="s">
        <v>150</v>
      </c>
      <c r="D1378" s="668" t="s">
        <v>8940</v>
      </c>
      <c r="E1378" s="740">
        <v>2900</v>
      </c>
      <c r="F1378" s="670">
        <v>47216908</v>
      </c>
      <c r="G1378" s="667" t="s">
        <v>9550</v>
      </c>
      <c r="H1378" s="679" t="s">
        <v>9003</v>
      </c>
      <c r="I1378" s="667" t="s">
        <v>6956</v>
      </c>
      <c r="J1378" s="668" t="s">
        <v>8617</v>
      </c>
      <c r="K1378" s="666">
        <v>3</v>
      </c>
      <c r="L1378" s="685">
        <v>44569</v>
      </c>
      <c r="M1378" s="756">
        <v>23490</v>
      </c>
      <c r="N1378" s="666">
        <v>3</v>
      </c>
      <c r="O1378" s="666">
        <v>6</v>
      </c>
      <c r="P1378" s="756">
        <v>17400</v>
      </c>
      <c r="Q1378" s="666">
        <v>12</v>
      </c>
      <c r="R1378" s="666">
        <v>34800</v>
      </c>
    </row>
    <row r="1379" spans="1:18" ht="15.75" customHeight="1" x14ac:dyDescent="0.2">
      <c r="A1379" s="665" t="s">
        <v>9497</v>
      </c>
      <c r="B1379" s="666" t="s">
        <v>6922</v>
      </c>
      <c r="C1379" s="670" t="s">
        <v>150</v>
      </c>
      <c r="D1379" s="668" t="s">
        <v>9551</v>
      </c>
      <c r="E1379" s="740">
        <v>4500</v>
      </c>
      <c r="F1379" s="670">
        <v>80400852</v>
      </c>
      <c r="G1379" s="667" t="s">
        <v>9552</v>
      </c>
      <c r="H1379" s="679" t="s">
        <v>9221</v>
      </c>
      <c r="I1379" s="667" t="s">
        <v>7297</v>
      </c>
      <c r="J1379" s="668" t="s">
        <v>8718</v>
      </c>
      <c r="K1379" s="666">
        <v>2</v>
      </c>
      <c r="L1379" s="685">
        <v>44568</v>
      </c>
      <c r="M1379" s="756">
        <v>31950</v>
      </c>
      <c r="N1379" s="666">
        <v>0</v>
      </c>
      <c r="O1379" s="666">
        <v>0</v>
      </c>
      <c r="P1379" s="756">
        <v>0</v>
      </c>
      <c r="Q1379" s="666">
        <v>0</v>
      </c>
      <c r="R1379" s="666">
        <v>0</v>
      </c>
    </row>
    <row r="1380" spans="1:18" ht="15.75" customHeight="1" x14ac:dyDescent="0.2">
      <c r="A1380" s="665" t="s">
        <v>9497</v>
      </c>
      <c r="B1380" s="666" t="s">
        <v>6922</v>
      </c>
      <c r="C1380" s="670" t="s">
        <v>150</v>
      </c>
      <c r="D1380" s="668" t="s">
        <v>9237</v>
      </c>
      <c r="E1380" s="740">
        <v>3500</v>
      </c>
      <c r="F1380" s="670">
        <v>43114430</v>
      </c>
      <c r="G1380" s="667" t="s">
        <v>9553</v>
      </c>
      <c r="H1380" s="679" t="s">
        <v>6968</v>
      </c>
      <c r="I1380" s="667" t="s">
        <v>9554</v>
      </c>
      <c r="J1380" s="668" t="s">
        <v>7110</v>
      </c>
      <c r="K1380" s="666">
        <v>1</v>
      </c>
      <c r="L1380" s="685">
        <v>44566</v>
      </c>
      <c r="M1380" s="756">
        <v>17850</v>
      </c>
      <c r="N1380" s="666">
        <v>0</v>
      </c>
      <c r="O1380" s="666">
        <v>0</v>
      </c>
      <c r="P1380" s="756">
        <v>0</v>
      </c>
      <c r="Q1380" s="666">
        <v>0</v>
      </c>
      <c r="R1380" s="666">
        <v>0</v>
      </c>
    </row>
    <row r="1381" spans="1:18" ht="15.75" customHeight="1" x14ac:dyDescent="0.2">
      <c r="A1381" s="665" t="s">
        <v>9497</v>
      </c>
      <c r="B1381" s="666" t="s">
        <v>6922</v>
      </c>
      <c r="C1381" s="670" t="s">
        <v>150</v>
      </c>
      <c r="D1381" s="668" t="s">
        <v>9555</v>
      </c>
      <c r="E1381" s="740">
        <v>2800</v>
      </c>
      <c r="F1381" s="670">
        <v>48304271</v>
      </c>
      <c r="G1381" s="667" t="s">
        <v>9556</v>
      </c>
      <c r="H1381" s="679" t="s">
        <v>6968</v>
      </c>
      <c r="I1381" s="667" t="s">
        <v>9554</v>
      </c>
      <c r="J1381" s="668" t="s">
        <v>8955</v>
      </c>
      <c r="K1381" s="666">
        <v>4</v>
      </c>
      <c r="L1381" s="685">
        <v>44569</v>
      </c>
      <c r="M1381" s="756">
        <v>22680</v>
      </c>
      <c r="N1381" s="666">
        <v>2</v>
      </c>
      <c r="O1381" s="666">
        <v>3</v>
      </c>
      <c r="P1381" s="756">
        <v>8400</v>
      </c>
      <c r="Q1381" s="666">
        <v>0</v>
      </c>
      <c r="R1381" s="666">
        <v>0</v>
      </c>
    </row>
    <row r="1382" spans="1:18" ht="15.75" customHeight="1" x14ac:dyDescent="0.2">
      <c r="A1382" s="665" t="s">
        <v>9497</v>
      </c>
      <c r="B1382" s="666" t="s">
        <v>6922</v>
      </c>
      <c r="C1382" s="670" t="s">
        <v>150</v>
      </c>
      <c r="D1382" s="668" t="s">
        <v>9555</v>
      </c>
      <c r="E1382" s="740">
        <v>2800</v>
      </c>
      <c r="F1382" s="670">
        <v>18146596</v>
      </c>
      <c r="G1382" s="667" t="s">
        <v>9557</v>
      </c>
      <c r="H1382" s="679" t="s">
        <v>9221</v>
      </c>
      <c r="I1382" s="667" t="s">
        <v>7297</v>
      </c>
      <c r="J1382" s="668" t="s">
        <v>9558</v>
      </c>
      <c r="K1382" s="666">
        <v>4</v>
      </c>
      <c r="L1382" s="685">
        <v>44569</v>
      </c>
      <c r="M1382" s="756">
        <v>22680</v>
      </c>
      <c r="N1382" s="666">
        <v>3</v>
      </c>
      <c r="O1382" s="666">
        <v>6</v>
      </c>
      <c r="P1382" s="756">
        <v>16800</v>
      </c>
      <c r="Q1382" s="666">
        <v>12</v>
      </c>
      <c r="R1382" s="666">
        <v>33600</v>
      </c>
    </row>
    <row r="1383" spans="1:18" ht="15.75" customHeight="1" x14ac:dyDescent="0.2">
      <c r="A1383" s="665" t="s">
        <v>9497</v>
      </c>
      <c r="B1383" s="666" t="s">
        <v>6922</v>
      </c>
      <c r="C1383" s="670" t="s">
        <v>150</v>
      </c>
      <c r="D1383" s="668" t="s">
        <v>6968</v>
      </c>
      <c r="E1383" s="740">
        <v>2500</v>
      </c>
      <c r="F1383" s="670">
        <v>71995222</v>
      </c>
      <c r="G1383" s="667" t="s">
        <v>9559</v>
      </c>
      <c r="H1383" s="679" t="s">
        <v>8734</v>
      </c>
      <c r="I1383" s="667" t="s">
        <v>9554</v>
      </c>
      <c r="J1383" s="668" t="s">
        <v>8955</v>
      </c>
      <c r="K1383" s="666">
        <v>1</v>
      </c>
      <c r="L1383" s="685">
        <v>44566</v>
      </c>
      <c r="M1383" s="756">
        <v>12750</v>
      </c>
      <c r="N1383" s="666">
        <v>0</v>
      </c>
      <c r="O1383" s="666">
        <v>0</v>
      </c>
      <c r="P1383" s="756">
        <v>0</v>
      </c>
      <c r="Q1383" s="666">
        <v>0</v>
      </c>
      <c r="R1383" s="666">
        <v>0</v>
      </c>
    </row>
    <row r="1384" spans="1:18" ht="15.75" customHeight="1" x14ac:dyDescent="0.2">
      <c r="A1384" s="665" t="s">
        <v>9497</v>
      </c>
      <c r="B1384" s="666" t="s">
        <v>6922</v>
      </c>
      <c r="C1384" s="670" t="s">
        <v>150</v>
      </c>
      <c r="D1384" s="668" t="s">
        <v>9560</v>
      </c>
      <c r="E1384" s="740">
        <v>4500</v>
      </c>
      <c r="F1384" s="670">
        <v>40162087</v>
      </c>
      <c r="G1384" s="667" t="s">
        <v>9561</v>
      </c>
      <c r="H1384" s="679" t="s">
        <v>7768</v>
      </c>
      <c r="I1384" s="667" t="s">
        <v>9505</v>
      </c>
      <c r="J1384" s="668" t="s">
        <v>6938</v>
      </c>
      <c r="K1384" s="666">
        <v>3</v>
      </c>
      <c r="L1384" s="685">
        <v>44569</v>
      </c>
      <c r="M1384" s="756">
        <v>36450</v>
      </c>
      <c r="N1384" s="666">
        <v>4</v>
      </c>
      <c r="O1384" s="666">
        <v>6</v>
      </c>
      <c r="P1384" s="756">
        <v>27000</v>
      </c>
      <c r="Q1384" s="666">
        <v>12</v>
      </c>
      <c r="R1384" s="666">
        <v>54000</v>
      </c>
    </row>
    <row r="1385" spans="1:18" ht="15.75" customHeight="1" x14ac:dyDescent="0.2">
      <c r="A1385" s="665" t="s">
        <v>9497</v>
      </c>
      <c r="B1385" s="666" t="s">
        <v>6922</v>
      </c>
      <c r="C1385" s="670" t="s">
        <v>150</v>
      </c>
      <c r="D1385" s="668" t="s">
        <v>9562</v>
      </c>
      <c r="E1385" s="740">
        <v>4500</v>
      </c>
      <c r="F1385" s="670">
        <v>41191918</v>
      </c>
      <c r="G1385" s="667" t="s">
        <v>9563</v>
      </c>
      <c r="H1385" s="679" t="s">
        <v>6728</v>
      </c>
      <c r="I1385" s="667" t="s">
        <v>7262</v>
      </c>
      <c r="J1385" s="668" t="s">
        <v>6728</v>
      </c>
      <c r="K1385" s="666">
        <v>3</v>
      </c>
      <c r="L1385" s="685">
        <v>44569</v>
      </c>
      <c r="M1385" s="756">
        <v>36450</v>
      </c>
      <c r="N1385" s="666">
        <v>4</v>
      </c>
      <c r="O1385" s="666">
        <v>6</v>
      </c>
      <c r="P1385" s="756">
        <v>27000</v>
      </c>
      <c r="Q1385" s="666">
        <v>12</v>
      </c>
      <c r="R1385" s="666">
        <v>54000</v>
      </c>
    </row>
    <row r="1386" spans="1:18" ht="15.75" customHeight="1" x14ac:dyDescent="0.2">
      <c r="A1386" s="665" t="s">
        <v>9497</v>
      </c>
      <c r="B1386" s="666" t="s">
        <v>6922</v>
      </c>
      <c r="C1386" s="670" t="s">
        <v>150</v>
      </c>
      <c r="D1386" s="668" t="s">
        <v>9564</v>
      </c>
      <c r="E1386" s="740">
        <v>4500</v>
      </c>
      <c r="F1386" s="670">
        <v>17825828</v>
      </c>
      <c r="G1386" s="667" t="s">
        <v>9565</v>
      </c>
      <c r="H1386" s="679" t="s">
        <v>6730</v>
      </c>
      <c r="I1386" s="667" t="s">
        <v>9549</v>
      </c>
      <c r="J1386" s="668" t="s">
        <v>6730</v>
      </c>
      <c r="K1386" s="666">
        <v>3</v>
      </c>
      <c r="L1386" s="685">
        <v>44569</v>
      </c>
      <c r="M1386" s="756">
        <v>36450</v>
      </c>
      <c r="N1386" s="666">
        <v>4</v>
      </c>
      <c r="O1386" s="666">
        <v>6</v>
      </c>
      <c r="P1386" s="756">
        <v>27000</v>
      </c>
      <c r="Q1386" s="666">
        <v>12</v>
      </c>
      <c r="R1386" s="666">
        <v>54000</v>
      </c>
    </row>
    <row r="1387" spans="1:18" ht="15.75" customHeight="1" x14ac:dyDescent="0.2">
      <c r="A1387" s="665" t="s">
        <v>9497</v>
      </c>
      <c r="B1387" s="666" t="s">
        <v>6922</v>
      </c>
      <c r="C1387" s="670" t="s">
        <v>150</v>
      </c>
      <c r="D1387" s="668" t="s">
        <v>9566</v>
      </c>
      <c r="E1387" s="740">
        <v>5000</v>
      </c>
      <c r="F1387" s="670">
        <v>45336424</v>
      </c>
      <c r="G1387" s="667" t="s">
        <v>9567</v>
      </c>
      <c r="H1387" s="679" t="s">
        <v>6730</v>
      </c>
      <c r="I1387" s="667" t="s">
        <v>7087</v>
      </c>
      <c r="J1387" s="668" t="s">
        <v>6730</v>
      </c>
      <c r="K1387" s="666">
        <v>3</v>
      </c>
      <c r="L1387" s="685">
        <v>44569</v>
      </c>
      <c r="M1387" s="756">
        <v>40500</v>
      </c>
      <c r="N1387" s="666">
        <v>4</v>
      </c>
      <c r="O1387" s="666">
        <v>6</v>
      </c>
      <c r="P1387" s="756">
        <v>30000</v>
      </c>
      <c r="Q1387" s="666">
        <v>12</v>
      </c>
      <c r="R1387" s="666">
        <v>60000</v>
      </c>
    </row>
    <row r="1388" spans="1:18" ht="15.75" customHeight="1" x14ac:dyDescent="0.2">
      <c r="A1388" s="665" t="s">
        <v>9497</v>
      </c>
      <c r="B1388" s="666" t="s">
        <v>6922</v>
      </c>
      <c r="C1388" s="670" t="s">
        <v>150</v>
      </c>
      <c r="D1388" s="668" t="s">
        <v>8734</v>
      </c>
      <c r="E1388" s="740">
        <v>2500</v>
      </c>
      <c r="F1388" s="670">
        <v>72427787</v>
      </c>
      <c r="G1388" s="667" t="s">
        <v>9568</v>
      </c>
      <c r="H1388" s="679" t="s">
        <v>6968</v>
      </c>
      <c r="I1388" s="667" t="s">
        <v>9569</v>
      </c>
      <c r="J1388" s="668" t="s">
        <v>9570</v>
      </c>
      <c r="K1388" s="666">
        <v>3</v>
      </c>
      <c r="L1388" s="685">
        <v>44569</v>
      </c>
      <c r="M1388" s="756">
        <v>20250</v>
      </c>
      <c r="N1388" s="666">
        <v>3</v>
      </c>
      <c r="O1388" s="666">
        <v>6</v>
      </c>
      <c r="P1388" s="756">
        <v>15000</v>
      </c>
      <c r="Q1388" s="666">
        <v>12</v>
      </c>
      <c r="R1388" s="666">
        <v>30000</v>
      </c>
    </row>
    <row r="1389" spans="1:18" ht="15.75" customHeight="1" x14ac:dyDescent="0.2">
      <c r="A1389" s="665" t="s">
        <v>9497</v>
      </c>
      <c r="B1389" s="666" t="s">
        <v>6922</v>
      </c>
      <c r="C1389" s="670" t="s">
        <v>150</v>
      </c>
      <c r="D1389" s="668" t="s">
        <v>8734</v>
      </c>
      <c r="E1389" s="740">
        <v>2500</v>
      </c>
      <c r="F1389" s="670">
        <v>43114909</v>
      </c>
      <c r="G1389" s="667" t="s">
        <v>9571</v>
      </c>
      <c r="H1389" s="679" t="s">
        <v>6968</v>
      </c>
      <c r="I1389" s="667" t="s">
        <v>9554</v>
      </c>
      <c r="J1389" s="668" t="s">
        <v>8955</v>
      </c>
      <c r="K1389" s="666">
        <v>1</v>
      </c>
      <c r="L1389" s="685">
        <v>44563</v>
      </c>
      <c r="M1389" s="756">
        <v>5250</v>
      </c>
      <c r="N1389" s="666">
        <v>0</v>
      </c>
      <c r="O1389" s="666">
        <v>0</v>
      </c>
      <c r="P1389" s="756">
        <v>0</v>
      </c>
      <c r="Q1389" s="666">
        <v>0</v>
      </c>
      <c r="R1389" s="666">
        <v>0</v>
      </c>
    </row>
    <row r="1390" spans="1:18" ht="15.75" customHeight="1" x14ac:dyDescent="0.2">
      <c r="A1390" s="665" t="s">
        <v>9497</v>
      </c>
      <c r="B1390" s="666" t="s">
        <v>6922</v>
      </c>
      <c r="C1390" s="670" t="s">
        <v>150</v>
      </c>
      <c r="D1390" s="668" t="s">
        <v>8734</v>
      </c>
      <c r="E1390" s="740">
        <v>2500</v>
      </c>
      <c r="F1390" s="670">
        <v>18008390</v>
      </c>
      <c r="G1390" s="667" t="s">
        <v>9572</v>
      </c>
      <c r="H1390" s="679" t="s">
        <v>6968</v>
      </c>
      <c r="I1390" s="667" t="s">
        <v>9554</v>
      </c>
      <c r="J1390" s="668" t="s">
        <v>8955</v>
      </c>
      <c r="K1390" s="666">
        <v>3</v>
      </c>
      <c r="L1390" s="685">
        <v>44569</v>
      </c>
      <c r="M1390" s="756">
        <v>20250</v>
      </c>
      <c r="N1390" s="666">
        <v>3</v>
      </c>
      <c r="O1390" s="666">
        <v>6</v>
      </c>
      <c r="P1390" s="756">
        <v>15000</v>
      </c>
      <c r="Q1390" s="666">
        <v>12</v>
      </c>
      <c r="R1390" s="666">
        <v>30000</v>
      </c>
    </row>
    <row r="1391" spans="1:18" ht="15.75" customHeight="1" x14ac:dyDescent="0.2">
      <c r="A1391" s="665" t="s">
        <v>9497</v>
      </c>
      <c r="B1391" s="666" t="s">
        <v>6922</v>
      </c>
      <c r="C1391" s="670" t="s">
        <v>150</v>
      </c>
      <c r="D1391" s="668" t="s">
        <v>8734</v>
      </c>
      <c r="E1391" s="740">
        <v>2500</v>
      </c>
      <c r="F1391" s="670">
        <v>47528284</v>
      </c>
      <c r="G1391" s="667" t="s">
        <v>9573</v>
      </c>
      <c r="H1391" s="679" t="s">
        <v>6968</v>
      </c>
      <c r="I1391" s="667" t="s">
        <v>9554</v>
      </c>
      <c r="J1391" s="668" t="s">
        <v>8955</v>
      </c>
      <c r="K1391" s="666">
        <v>3</v>
      </c>
      <c r="L1391" s="685">
        <v>44569</v>
      </c>
      <c r="M1391" s="756">
        <v>20250</v>
      </c>
      <c r="N1391" s="666">
        <v>4</v>
      </c>
      <c r="O1391" s="666">
        <v>6</v>
      </c>
      <c r="P1391" s="756">
        <v>15000</v>
      </c>
      <c r="Q1391" s="666">
        <v>12</v>
      </c>
      <c r="R1391" s="666">
        <v>30000</v>
      </c>
    </row>
    <row r="1392" spans="1:18" ht="15.75" customHeight="1" x14ac:dyDescent="0.2">
      <c r="A1392" s="665" t="s">
        <v>9497</v>
      </c>
      <c r="B1392" s="666" t="s">
        <v>6922</v>
      </c>
      <c r="C1392" s="670" t="s">
        <v>150</v>
      </c>
      <c r="D1392" s="668" t="s">
        <v>8734</v>
      </c>
      <c r="E1392" s="740">
        <v>2500</v>
      </c>
      <c r="F1392" s="670">
        <v>45478869</v>
      </c>
      <c r="G1392" s="667" t="s">
        <v>9574</v>
      </c>
      <c r="H1392" s="679" t="s">
        <v>8734</v>
      </c>
      <c r="I1392" s="667" t="s">
        <v>9554</v>
      </c>
      <c r="J1392" s="668" t="s">
        <v>7110</v>
      </c>
      <c r="K1392" s="666">
        <v>3</v>
      </c>
      <c r="L1392" s="685">
        <v>44569</v>
      </c>
      <c r="M1392" s="756">
        <v>20250</v>
      </c>
      <c r="N1392" s="666">
        <v>4</v>
      </c>
      <c r="O1392" s="666">
        <v>6</v>
      </c>
      <c r="P1392" s="756">
        <v>15000</v>
      </c>
      <c r="Q1392" s="666">
        <v>12</v>
      </c>
      <c r="R1392" s="666">
        <v>30000</v>
      </c>
    </row>
    <row r="1393" spans="1:18" ht="15.75" customHeight="1" x14ac:dyDescent="0.2">
      <c r="A1393" s="665" t="s">
        <v>9497</v>
      </c>
      <c r="B1393" s="666" t="s">
        <v>6922</v>
      </c>
      <c r="C1393" s="670" t="s">
        <v>150</v>
      </c>
      <c r="D1393" s="668" t="s">
        <v>9575</v>
      </c>
      <c r="E1393" s="740">
        <v>2000</v>
      </c>
      <c r="F1393" s="670">
        <v>6804662</v>
      </c>
      <c r="G1393" s="667" t="s">
        <v>9576</v>
      </c>
      <c r="H1393" s="679" t="s">
        <v>9221</v>
      </c>
      <c r="I1393" s="667"/>
      <c r="J1393" s="668" t="s">
        <v>7156</v>
      </c>
      <c r="K1393" s="666">
        <v>3</v>
      </c>
      <c r="L1393" s="666" t="s">
        <v>9577</v>
      </c>
      <c r="M1393" s="756">
        <v>14500</v>
      </c>
      <c r="N1393" s="666">
        <v>2</v>
      </c>
      <c r="O1393" s="666">
        <v>3</v>
      </c>
      <c r="P1393" s="756">
        <v>6000</v>
      </c>
      <c r="Q1393" s="666">
        <v>0</v>
      </c>
      <c r="R1393" s="666">
        <v>0</v>
      </c>
    </row>
    <row r="1394" spans="1:18" ht="15.75" customHeight="1" x14ac:dyDescent="0.2">
      <c r="A1394" s="665" t="s">
        <v>9497</v>
      </c>
      <c r="B1394" s="666" t="s">
        <v>6922</v>
      </c>
      <c r="C1394" s="670" t="s">
        <v>150</v>
      </c>
      <c r="D1394" s="668" t="s">
        <v>9578</v>
      </c>
      <c r="E1394" s="740">
        <v>1700</v>
      </c>
      <c r="F1394" s="670">
        <v>70785046</v>
      </c>
      <c r="G1394" s="667" t="s">
        <v>9579</v>
      </c>
      <c r="H1394" s="679" t="s">
        <v>9003</v>
      </c>
      <c r="I1394" s="667" t="s">
        <v>9580</v>
      </c>
      <c r="J1394" s="668" t="s">
        <v>9581</v>
      </c>
      <c r="K1394" s="666">
        <v>1</v>
      </c>
      <c r="L1394" s="666" t="s">
        <v>9577</v>
      </c>
      <c r="M1394" s="756">
        <v>12325</v>
      </c>
      <c r="N1394" s="666">
        <v>3</v>
      </c>
      <c r="O1394" s="666">
        <v>3</v>
      </c>
      <c r="P1394" s="756">
        <v>5100</v>
      </c>
      <c r="Q1394" s="666">
        <v>0</v>
      </c>
      <c r="R1394" s="666">
        <v>0</v>
      </c>
    </row>
    <row r="1395" spans="1:18" ht="15.75" customHeight="1" x14ac:dyDescent="0.2">
      <c r="A1395" s="665" t="s">
        <v>9497</v>
      </c>
      <c r="B1395" s="666" t="s">
        <v>6922</v>
      </c>
      <c r="C1395" s="670" t="s">
        <v>150</v>
      </c>
      <c r="D1395" s="668" t="s">
        <v>9292</v>
      </c>
      <c r="E1395" s="740">
        <v>2000</v>
      </c>
      <c r="F1395" s="670">
        <v>75350597</v>
      </c>
      <c r="G1395" s="667" t="s">
        <v>9582</v>
      </c>
      <c r="H1395" s="679" t="s">
        <v>9003</v>
      </c>
      <c r="I1395" s="667" t="s">
        <v>9583</v>
      </c>
      <c r="J1395" s="668" t="s">
        <v>8617</v>
      </c>
      <c r="K1395" s="666">
        <v>1</v>
      </c>
      <c r="L1395" s="666" t="s">
        <v>9577</v>
      </c>
      <c r="M1395" s="756">
        <v>14500</v>
      </c>
      <c r="N1395" s="666">
        <v>3</v>
      </c>
      <c r="O1395" s="666">
        <v>6</v>
      </c>
      <c r="P1395" s="756">
        <v>12000</v>
      </c>
      <c r="Q1395" s="666">
        <v>12</v>
      </c>
      <c r="R1395" s="666">
        <v>24000</v>
      </c>
    </row>
    <row r="1396" spans="1:18" ht="15.75" customHeight="1" x14ac:dyDescent="0.2">
      <c r="A1396" s="665" t="s">
        <v>9497</v>
      </c>
      <c r="B1396" s="666" t="s">
        <v>6922</v>
      </c>
      <c r="C1396" s="670" t="s">
        <v>150</v>
      </c>
      <c r="D1396" s="668" t="s">
        <v>9584</v>
      </c>
      <c r="E1396" s="740">
        <v>4000</v>
      </c>
      <c r="F1396" s="670">
        <v>19024525</v>
      </c>
      <c r="G1396" s="667" t="s">
        <v>9585</v>
      </c>
      <c r="H1396" s="679" t="s">
        <v>9012</v>
      </c>
      <c r="I1396" s="667" t="s">
        <v>7297</v>
      </c>
      <c r="J1396" s="668" t="s">
        <v>9586</v>
      </c>
      <c r="K1396" s="666">
        <v>3</v>
      </c>
      <c r="L1396" s="685">
        <v>44688</v>
      </c>
      <c r="M1396" s="756">
        <v>30000</v>
      </c>
      <c r="N1396" s="666">
        <v>3</v>
      </c>
      <c r="O1396" s="666">
        <v>4</v>
      </c>
      <c r="P1396" s="756">
        <v>16000</v>
      </c>
      <c r="Q1396" s="666">
        <v>0</v>
      </c>
      <c r="R1396" s="666">
        <v>0</v>
      </c>
    </row>
    <row r="1397" spans="1:18" ht="15.75" customHeight="1" x14ac:dyDescent="0.2">
      <c r="A1397" s="665" t="s">
        <v>9497</v>
      </c>
      <c r="B1397" s="666" t="s">
        <v>6922</v>
      </c>
      <c r="C1397" s="670" t="s">
        <v>150</v>
      </c>
      <c r="D1397" s="668" t="s">
        <v>9584</v>
      </c>
      <c r="E1397" s="740">
        <v>4000</v>
      </c>
      <c r="F1397" s="670">
        <v>18103097</v>
      </c>
      <c r="G1397" s="667" t="s">
        <v>9587</v>
      </c>
      <c r="H1397" s="679" t="s">
        <v>9012</v>
      </c>
      <c r="I1397" s="667" t="s">
        <v>9588</v>
      </c>
      <c r="J1397" s="668" t="s">
        <v>9589</v>
      </c>
      <c r="K1397" s="666">
        <v>3</v>
      </c>
      <c r="L1397" s="685">
        <v>44688</v>
      </c>
      <c r="M1397" s="756">
        <v>30000</v>
      </c>
      <c r="N1397" s="666">
        <v>3</v>
      </c>
      <c r="O1397" s="666">
        <v>4</v>
      </c>
      <c r="P1397" s="756">
        <v>16000</v>
      </c>
      <c r="Q1397" s="666">
        <v>0</v>
      </c>
      <c r="R1397" s="666">
        <v>0</v>
      </c>
    </row>
    <row r="1398" spans="1:18" ht="15.75" customHeight="1" x14ac:dyDescent="0.2">
      <c r="A1398" s="665" t="s">
        <v>9497</v>
      </c>
      <c r="B1398" s="666" t="s">
        <v>6922</v>
      </c>
      <c r="C1398" s="670" t="s">
        <v>150</v>
      </c>
      <c r="D1398" s="668" t="s">
        <v>9590</v>
      </c>
      <c r="E1398" s="740">
        <v>4000</v>
      </c>
      <c r="F1398" s="670">
        <v>41134691</v>
      </c>
      <c r="G1398" s="667" t="s">
        <v>9591</v>
      </c>
      <c r="H1398" s="679" t="s">
        <v>9012</v>
      </c>
      <c r="I1398" s="667" t="s">
        <v>7297</v>
      </c>
      <c r="J1398" s="668" t="s">
        <v>9592</v>
      </c>
      <c r="K1398" s="666">
        <v>3</v>
      </c>
      <c r="L1398" s="685">
        <v>44688</v>
      </c>
      <c r="M1398" s="756">
        <v>30000</v>
      </c>
      <c r="N1398" s="666">
        <v>3</v>
      </c>
      <c r="O1398" s="666">
        <v>4</v>
      </c>
      <c r="P1398" s="756">
        <v>16000</v>
      </c>
      <c r="Q1398" s="666">
        <v>0</v>
      </c>
      <c r="R1398" s="666">
        <v>0</v>
      </c>
    </row>
    <row r="1399" spans="1:18" ht="15.75" customHeight="1" x14ac:dyDescent="0.2">
      <c r="A1399" s="665" t="s">
        <v>9497</v>
      </c>
      <c r="B1399" s="666" t="s">
        <v>6922</v>
      </c>
      <c r="C1399" s="670" t="s">
        <v>150</v>
      </c>
      <c r="D1399" s="668" t="s">
        <v>9590</v>
      </c>
      <c r="E1399" s="740">
        <v>4000</v>
      </c>
      <c r="F1399" s="670">
        <v>18172644</v>
      </c>
      <c r="G1399" s="667" t="s">
        <v>9593</v>
      </c>
      <c r="H1399" s="679" t="s">
        <v>9012</v>
      </c>
      <c r="I1399" s="667" t="s">
        <v>7297</v>
      </c>
      <c r="J1399" s="668" t="s">
        <v>9558</v>
      </c>
      <c r="K1399" s="666">
        <v>3</v>
      </c>
      <c r="L1399" s="685">
        <v>44688</v>
      </c>
      <c r="M1399" s="756">
        <v>30000</v>
      </c>
      <c r="N1399" s="666">
        <v>3</v>
      </c>
      <c r="O1399" s="666">
        <v>4</v>
      </c>
      <c r="P1399" s="756">
        <v>16000</v>
      </c>
      <c r="Q1399" s="666">
        <v>0</v>
      </c>
      <c r="R1399" s="666">
        <v>0</v>
      </c>
    </row>
    <row r="1400" spans="1:18" ht="15.75" customHeight="1" x14ac:dyDescent="0.2">
      <c r="A1400" s="665" t="s">
        <v>9497</v>
      </c>
      <c r="B1400" s="666" t="s">
        <v>6922</v>
      </c>
      <c r="C1400" s="670" t="s">
        <v>150</v>
      </c>
      <c r="D1400" s="668" t="s">
        <v>9594</v>
      </c>
      <c r="E1400" s="740">
        <v>4000</v>
      </c>
      <c r="F1400" s="670">
        <v>45941307</v>
      </c>
      <c r="G1400" s="667" t="s">
        <v>9595</v>
      </c>
      <c r="H1400" s="679" t="s">
        <v>9012</v>
      </c>
      <c r="I1400" s="667" t="s">
        <v>7297</v>
      </c>
      <c r="J1400" s="668" t="s">
        <v>7518</v>
      </c>
      <c r="K1400" s="666">
        <v>3</v>
      </c>
      <c r="L1400" s="685">
        <v>44683</v>
      </c>
      <c r="M1400" s="756">
        <v>10000</v>
      </c>
      <c r="N1400" s="666">
        <v>0</v>
      </c>
      <c r="O1400" s="666">
        <v>0</v>
      </c>
      <c r="P1400" s="756">
        <v>0</v>
      </c>
      <c r="Q1400" s="666">
        <v>0</v>
      </c>
      <c r="R1400" s="666">
        <v>0</v>
      </c>
    </row>
    <row r="1401" spans="1:18" ht="15.75" customHeight="1" x14ac:dyDescent="0.2">
      <c r="A1401" s="665" t="s">
        <v>9497</v>
      </c>
      <c r="B1401" s="666" t="s">
        <v>6922</v>
      </c>
      <c r="C1401" s="670" t="s">
        <v>150</v>
      </c>
      <c r="D1401" s="668" t="s">
        <v>9596</v>
      </c>
      <c r="E1401" s="740">
        <v>4000</v>
      </c>
      <c r="F1401" s="670">
        <v>18163921</v>
      </c>
      <c r="G1401" s="667" t="s">
        <v>9597</v>
      </c>
      <c r="H1401" s="679" t="s">
        <v>9012</v>
      </c>
      <c r="I1401" s="667" t="s">
        <v>7297</v>
      </c>
      <c r="J1401" s="668" t="s">
        <v>9598</v>
      </c>
      <c r="K1401" s="666">
        <v>3</v>
      </c>
      <c r="L1401" s="685">
        <v>44688</v>
      </c>
      <c r="M1401" s="756">
        <v>30000</v>
      </c>
      <c r="N1401" s="666">
        <v>3</v>
      </c>
      <c r="O1401" s="666">
        <v>4</v>
      </c>
      <c r="P1401" s="756">
        <v>16000</v>
      </c>
      <c r="Q1401" s="666">
        <v>0</v>
      </c>
      <c r="R1401" s="666">
        <v>0</v>
      </c>
    </row>
    <row r="1402" spans="1:18" ht="15.75" customHeight="1" x14ac:dyDescent="0.2">
      <c r="A1402" s="665" t="s">
        <v>9497</v>
      </c>
      <c r="B1402" s="666" t="s">
        <v>6922</v>
      </c>
      <c r="C1402" s="670" t="s">
        <v>150</v>
      </c>
      <c r="D1402" s="668" t="s">
        <v>9599</v>
      </c>
      <c r="E1402" s="740">
        <v>1150</v>
      </c>
      <c r="F1402" s="670">
        <v>41734189</v>
      </c>
      <c r="G1402" s="667" t="s">
        <v>9600</v>
      </c>
      <c r="H1402" s="679" t="s">
        <v>7697</v>
      </c>
      <c r="I1402" s="667" t="s">
        <v>7302</v>
      </c>
      <c r="J1402" s="668"/>
      <c r="K1402" s="666">
        <v>2</v>
      </c>
      <c r="L1402" s="666">
        <v>2</v>
      </c>
      <c r="M1402" s="756">
        <v>2300</v>
      </c>
      <c r="N1402" s="666">
        <v>0</v>
      </c>
      <c r="O1402" s="666">
        <v>0</v>
      </c>
      <c r="P1402" s="756">
        <v>0</v>
      </c>
      <c r="Q1402" s="666">
        <v>0</v>
      </c>
      <c r="R1402" s="666">
        <v>0</v>
      </c>
    </row>
    <row r="1403" spans="1:18" ht="15.75" customHeight="1" x14ac:dyDescent="0.2">
      <c r="A1403" s="665" t="s">
        <v>9497</v>
      </c>
      <c r="B1403" s="666" t="s">
        <v>6922</v>
      </c>
      <c r="C1403" s="670" t="s">
        <v>150</v>
      </c>
      <c r="D1403" s="668" t="s">
        <v>9599</v>
      </c>
      <c r="E1403" s="740">
        <v>1150</v>
      </c>
      <c r="F1403" s="670">
        <v>18098664</v>
      </c>
      <c r="G1403" s="667" t="s">
        <v>9601</v>
      </c>
      <c r="H1403" s="679"/>
      <c r="I1403" s="667"/>
      <c r="J1403" s="668" t="s">
        <v>7192</v>
      </c>
      <c r="K1403" s="666">
        <v>2</v>
      </c>
      <c r="L1403" s="666">
        <v>5</v>
      </c>
      <c r="M1403" s="756">
        <v>5750</v>
      </c>
      <c r="N1403" s="666">
        <v>3</v>
      </c>
      <c r="O1403" s="666">
        <v>6</v>
      </c>
      <c r="P1403" s="756">
        <v>6900</v>
      </c>
      <c r="Q1403" s="666">
        <v>12</v>
      </c>
      <c r="R1403" s="666">
        <v>13800</v>
      </c>
    </row>
    <row r="1404" spans="1:18" ht="15.75" customHeight="1" x14ac:dyDescent="0.2">
      <c r="A1404" s="665" t="s">
        <v>9497</v>
      </c>
      <c r="B1404" s="666" t="s">
        <v>6922</v>
      </c>
      <c r="C1404" s="670" t="s">
        <v>150</v>
      </c>
      <c r="D1404" s="668" t="s">
        <v>9599</v>
      </c>
      <c r="E1404" s="740">
        <v>1150</v>
      </c>
      <c r="F1404" s="670">
        <v>48075397</v>
      </c>
      <c r="G1404" s="667" t="s">
        <v>9602</v>
      </c>
      <c r="H1404" s="679"/>
      <c r="I1404" s="667"/>
      <c r="J1404" s="668" t="s">
        <v>7192</v>
      </c>
      <c r="K1404" s="666">
        <v>2</v>
      </c>
      <c r="L1404" s="666">
        <v>5</v>
      </c>
      <c r="M1404" s="756">
        <v>5750</v>
      </c>
      <c r="N1404" s="666">
        <v>2</v>
      </c>
      <c r="O1404" s="666">
        <v>2</v>
      </c>
      <c r="P1404" s="756">
        <v>2300</v>
      </c>
      <c r="Q1404" s="666">
        <v>0</v>
      </c>
      <c r="R1404" s="666">
        <v>0</v>
      </c>
    </row>
    <row r="1405" spans="1:18" ht="15.75" customHeight="1" x14ac:dyDescent="0.2">
      <c r="A1405" s="665" t="s">
        <v>9497</v>
      </c>
      <c r="B1405" s="666" t="s">
        <v>6922</v>
      </c>
      <c r="C1405" s="670" t="s">
        <v>150</v>
      </c>
      <c r="D1405" s="668" t="s">
        <v>9599</v>
      </c>
      <c r="E1405" s="740">
        <v>1150</v>
      </c>
      <c r="F1405" s="670">
        <v>44034593</v>
      </c>
      <c r="G1405" s="667" t="s">
        <v>9603</v>
      </c>
      <c r="H1405" s="679"/>
      <c r="I1405" s="667"/>
      <c r="J1405" s="668" t="s">
        <v>7192</v>
      </c>
      <c r="K1405" s="666">
        <v>2</v>
      </c>
      <c r="L1405" s="666">
        <v>5</v>
      </c>
      <c r="M1405" s="756">
        <v>5750</v>
      </c>
      <c r="N1405" s="666">
        <v>2</v>
      </c>
      <c r="O1405" s="666">
        <v>3</v>
      </c>
      <c r="P1405" s="756">
        <v>3450</v>
      </c>
      <c r="Q1405" s="666">
        <v>0</v>
      </c>
      <c r="R1405" s="666">
        <v>0</v>
      </c>
    </row>
    <row r="1406" spans="1:18" ht="15.75" customHeight="1" x14ac:dyDescent="0.2">
      <c r="A1406" s="665" t="s">
        <v>9497</v>
      </c>
      <c r="B1406" s="666" t="s">
        <v>6922</v>
      </c>
      <c r="C1406" s="670" t="s">
        <v>150</v>
      </c>
      <c r="D1406" s="668" t="s">
        <v>9599</v>
      </c>
      <c r="E1406" s="740">
        <v>1150</v>
      </c>
      <c r="F1406" s="670">
        <v>44720219</v>
      </c>
      <c r="G1406" s="667" t="s">
        <v>9604</v>
      </c>
      <c r="H1406" s="679"/>
      <c r="I1406" s="667"/>
      <c r="J1406" s="668" t="s">
        <v>7192</v>
      </c>
      <c r="K1406" s="666">
        <v>2</v>
      </c>
      <c r="L1406" s="666">
        <v>5</v>
      </c>
      <c r="M1406" s="756">
        <v>5750</v>
      </c>
      <c r="N1406" s="666">
        <v>3</v>
      </c>
      <c r="O1406" s="666">
        <v>6</v>
      </c>
      <c r="P1406" s="756">
        <v>6900</v>
      </c>
      <c r="Q1406" s="666">
        <v>12</v>
      </c>
      <c r="R1406" s="666">
        <v>13800</v>
      </c>
    </row>
    <row r="1407" spans="1:18" ht="15.75" customHeight="1" x14ac:dyDescent="0.2">
      <c r="A1407" s="665" t="s">
        <v>9497</v>
      </c>
      <c r="B1407" s="666" t="s">
        <v>6922</v>
      </c>
      <c r="C1407" s="670" t="s">
        <v>150</v>
      </c>
      <c r="D1407" s="668" t="s">
        <v>9599</v>
      </c>
      <c r="E1407" s="740">
        <v>1150</v>
      </c>
      <c r="F1407" s="670">
        <v>19064323</v>
      </c>
      <c r="G1407" s="667" t="s">
        <v>9605</v>
      </c>
      <c r="H1407" s="679"/>
      <c r="I1407" s="667"/>
      <c r="J1407" s="668" t="s">
        <v>7192</v>
      </c>
      <c r="K1407" s="666">
        <v>2</v>
      </c>
      <c r="L1407" s="666">
        <v>5</v>
      </c>
      <c r="M1407" s="756">
        <v>5750</v>
      </c>
      <c r="N1407" s="666">
        <v>3</v>
      </c>
      <c r="O1407" s="666">
        <v>6</v>
      </c>
      <c r="P1407" s="756">
        <v>6900</v>
      </c>
      <c r="Q1407" s="666">
        <v>12</v>
      </c>
      <c r="R1407" s="666">
        <v>13800</v>
      </c>
    </row>
    <row r="1408" spans="1:18" ht="15.75" customHeight="1" x14ac:dyDescent="0.2">
      <c r="A1408" s="665" t="s">
        <v>9497</v>
      </c>
      <c r="B1408" s="666" t="s">
        <v>6922</v>
      </c>
      <c r="C1408" s="670" t="s">
        <v>150</v>
      </c>
      <c r="D1408" s="668" t="s">
        <v>9606</v>
      </c>
      <c r="E1408" s="740">
        <v>1350</v>
      </c>
      <c r="F1408" s="670">
        <v>45250828</v>
      </c>
      <c r="G1408" s="667" t="s">
        <v>9607</v>
      </c>
      <c r="H1408" s="679" t="s">
        <v>7697</v>
      </c>
      <c r="I1408" s="667" t="s">
        <v>9608</v>
      </c>
      <c r="J1408" s="668" t="s">
        <v>9609</v>
      </c>
      <c r="K1408" s="666">
        <v>2</v>
      </c>
      <c r="L1408" s="666">
        <v>5</v>
      </c>
      <c r="M1408" s="756">
        <v>6750</v>
      </c>
      <c r="N1408" s="666">
        <v>0</v>
      </c>
      <c r="O1408" s="666">
        <v>0</v>
      </c>
      <c r="P1408" s="756">
        <v>0</v>
      </c>
      <c r="Q1408" s="666">
        <v>0</v>
      </c>
      <c r="R1408" s="666">
        <v>0</v>
      </c>
    </row>
    <row r="1409" spans="1:18" ht="15.75" customHeight="1" x14ac:dyDescent="0.2">
      <c r="A1409" s="665" t="s">
        <v>9497</v>
      </c>
      <c r="B1409" s="666" t="s">
        <v>6922</v>
      </c>
      <c r="C1409" s="670" t="s">
        <v>150</v>
      </c>
      <c r="D1409" s="668" t="s">
        <v>9606</v>
      </c>
      <c r="E1409" s="740">
        <v>1350</v>
      </c>
      <c r="F1409" s="670">
        <v>42416220</v>
      </c>
      <c r="G1409" s="667" t="s">
        <v>9610</v>
      </c>
      <c r="H1409" s="679"/>
      <c r="I1409" s="667" t="s">
        <v>9611</v>
      </c>
      <c r="J1409" s="668"/>
      <c r="K1409" s="666">
        <v>2</v>
      </c>
      <c r="L1409" s="666">
        <v>5</v>
      </c>
      <c r="M1409" s="756">
        <v>6750</v>
      </c>
      <c r="N1409" s="666">
        <v>0</v>
      </c>
      <c r="O1409" s="666">
        <v>0</v>
      </c>
      <c r="P1409" s="756">
        <v>0</v>
      </c>
      <c r="Q1409" s="666">
        <v>0</v>
      </c>
      <c r="R1409" s="666">
        <v>0</v>
      </c>
    </row>
    <row r="1410" spans="1:18" ht="15.75" customHeight="1" x14ac:dyDescent="0.2">
      <c r="A1410" s="665" t="s">
        <v>9497</v>
      </c>
      <c r="B1410" s="666" t="s">
        <v>6922</v>
      </c>
      <c r="C1410" s="670" t="s">
        <v>150</v>
      </c>
      <c r="D1410" s="668" t="s">
        <v>9606</v>
      </c>
      <c r="E1410" s="740">
        <v>1350</v>
      </c>
      <c r="F1410" s="670">
        <v>41027949</v>
      </c>
      <c r="G1410" s="667" t="s">
        <v>9612</v>
      </c>
      <c r="H1410" s="679" t="s">
        <v>7697</v>
      </c>
      <c r="I1410" s="667" t="s">
        <v>9608</v>
      </c>
      <c r="J1410" s="668" t="s">
        <v>8677</v>
      </c>
      <c r="K1410" s="666">
        <v>2</v>
      </c>
      <c r="L1410" s="666">
        <v>5</v>
      </c>
      <c r="M1410" s="756">
        <v>6750</v>
      </c>
      <c r="N1410" s="666">
        <v>3</v>
      </c>
      <c r="O1410" s="666">
        <v>6</v>
      </c>
      <c r="P1410" s="756">
        <v>8100</v>
      </c>
      <c r="Q1410" s="666">
        <v>12</v>
      </c>
      <c r="R1410" s="666">
        <v>16200</v>
      </c>
    </row>
    <row r="1411" spans="1:18" ht="15.75" customHeight="1" x14ac:dyDescent="0.2">
      <c r="A1411" s="665" t="s">
        <v>9497</v>
      </c>
      <c r="B1411" s="666" t="s">
        <v>6922</v>
      </c>
      <c r="C1411" s="670" t="s">
        <v>150</v>
      </c>
      <c r="D1411" s="668" t="s">
        <v>9606</v>
      </c>
      <c r="E1411" s="740">
        <v>1350</v>
      </c>
      <c r="F1411" s="670">
        <v>45049643</v>
      </c>
      <c r="G1411" s="667" t="s">
        <v>9613</v>
      </c>
      <c r="H1411" s="679" t="s">
        <v>7768</v>
      </c>
      <c r="I1411" s="667" t="s">
        <v>7431</v>
      </c>
      <c r="J1411" s="668" t="s">
        <v>6938</v>
      </c>
      <c r="K1411" s="666">
        <v>2</v>
      </c>
      <c r="L1411" s="666">
        <v>5</v>
      </c>
      <c r="M1411" s="756">
        <v>6750</v>
      </c>
      <c r="N1411" s="666">
        <v>2</v>
      </c>
      <c r="O1411" s="666">
        <v>3</v>
      </c>
      <c r="P1411" s="756">
        <v>4050</v>
      </c>
      <c r="Q1411" s="666">
        <v>0</v>
      </c>
      <c r="R1411" s="666">
        <v>0</v>
      </c>
    </row>
    <row r="1412" spans="1:18" ht="15.75" customHeight="1" x14ac:dyDescent="0.2">
      <c r="A1412" s="665" t="s">
        <v>9497</v>
      </c>
      <c r="B1412" s="666" t="s">
        <v>6922</v>
      </c>
      <c r="C1412" s="670" t="s">
        <v>150</v>
      </c>
      <c r="D1412" s="668" t="s">
        <v>9614</v>
      </c>
      <c r="E1412" s="740">
        <v>2000</v>
      </c>
      <c r="F1412" s="670">
        <v>45762486</v>
      </c>
      <c r="G1412" s="667" t="s">
        <v>9052</v>
      </c>
      <c r="H1412" s="679" t="s">
        <v>8686</v>
      </c>
      <c r="I1412" s="667" t="s">
        <v>7221</v>
      </c>
      <c r="J1412" s="668" t="s">
        <v>9615</v>
      </c>
      <c r="K1412" s="666">
        <v>3</v>
      </c>
      <c r="L1412" s="685">
        <v>44688</v>
      </c>
      <c r="M1412" s="756">
        <v>15000</v>
      </c>
      <c r="N1412" s="666">
        <v>0</v>
      </c>
      <c r="O1412" s="666">
        <v>0</v>
      </c>
      <c r="P1412" s="756">
        <v>0</v>
      </c>
      <c r="Q1412" s="666">
        <v>0</v>
      </c>
      <c r="R1412" s="666">
        <v>0</v>
      </c>
    </row>
    <row r="1413" spans="1:18" ht="15.75" customHeight="1" x14ac:dyDescent="0.2">
      <c r="A1413" s="665" t="s">
        <v>9497</v>
      </c>
      <c r="B1413" s="666" t="s">
        <v>6922</v>
      </c>
      <c r="C1413" s="670" t="s">
        <v>150</v>
      </c>
      <c r="D1413" s="668" t="s">
        <v>8734</v>
      </c>
      <c r="E1413" s="740">
        <v>2500</v>
      </c>
      <c r="F1413" s="670">
        <v>44953325</v>
      </c>
      <c r="G1413" s="667" t="s">
        <v>9616</v>
      </c>
      <c r="H1413" s="679" t="s">
        <v>8734</v>
      </c>
      <c r="I1413" s="667" t="s">
        <v>9554</v>
      </c>
      <c r="J1413" s="668" t="s">
        <v>7110</v>
      </c>
      <c r="K1413" s="666">
        <v>3</v>
      </c>
      <c r="L1413" s="685">
        <v>44688</v>
      </c>
      <c r="M1413" s="756">
        <v>18750</v>
      </c>
      <c r="N1413" s="666">
        <v>3</v>
      </c>
      <c r="O1413" s="666">
        <v>6</v>
      </c>
      <c r="P1413" s="756">
        <v>15000</v>
      </c>
      <c r="Q1413" s="666">
        <v>12</v>
      </c>
      <c r="R1413" s="666">
        <v>30000</v>
      </c>
    </row>
    <row r="1414" spans="1:18" ht="15.75" customHeight="1" x14ac:dyDescent="0.2">
      <c r="A1414" s="665" t="s">
        <v>9497</v>
      </c>
      <c r="B1414" s="666" t="s">
        <v>6922</v>
      </c>
      <c r="C1414" s="670" t="s">
        <v>150</v>
      </c>
      <c r="D1414" s="668" t="s">
        <v>9599</v>
      </c>
      <c r="E1414" s="740">
        <v>1150</v>
      </c>
      <c r="F1414" s="670">
        <v>42299543</v>
      </c>
      <c r="G1414" s="667" t="s">
        <v>9617</v>
      </c>
      <c r="H1414" s="679"/>
      <c r="I1414" s="667"/>
      <c r="J1414" s="668" t="s">
        <v>7192</v>
      </c>
      <c r="K1414" s="666">
        <v>1</v>
      </c>
      <c r="L1414" s="666">
        <v>3</v>
      </c>
      <c r="M1414" s="756">
        <v>3450</v>
      </c>
      <c r="N1414" s="666">
        <v>0</v>
      </c>
      <c r="O1414" s="666">
        <v>0</v>
      </c>
      <c r="P1414" s="756">
        <v>0</v>
      </c>
      <c r="Q1414" s="666">
        <v>0</v>
      </c>
      <c r="R1414" s="666">
        <v>0</v>
      </c>
    </row>
    <row r="1415" spans="1:18" ht="15.75" customHeight="1" x14ac:dyDescent="0.2">
      <c r="A1415" s="665" t="s">
        <v>9497</v>
      </c>
      <c r="B1415" s="666" t="s">
        <v>6922</v>
      </c>
      <c r="C1415" s="670" t="s">
        <v>150</v>
      </c>
      <c r="D1415" s="668" t="s">
        <v>9606</v>
      </c>
      <c r="E1415" s="740">
        <v>1350</v>
      </c>
      <c r="F1415" s="670">
        <v>43278562</v>
      </c>
      <c r="G1415" s="667" t="s">
        <v>9618</v>
      </c>
      <c r="H1415" s="679" t="s">
        <v>7697</v>
      </c>
      <c r="I1415" s="667" t="s">
        <v>7108</v>
      </c>
      <c r="J1415" s="668"/>
      <c r="K1415" s="666">
        <v>1</v>
      </c>
      <c r="L1415" s="666">
        <v>3</v>
      </c>
      <c r="M1415" s="756">
        <v>4050</v>
      </c>
      <c r="N1415" s="666">
        <v>3</v>
      </c>
      <c r="O1415" s="666">
        <v>6</v>
      </c>
      <c r="P1415" s="756">
        <v>8100</v>
      </c>
      <c r="Q1415" s="666">
        <v>12</v>
      </c>
      <c r="R1415" s="666">
        <v>16200</v>
      </c>
    </row>
    <row r="1416" spans="1:18" ht="15.75" customHeight="1" x14ac:dyDescent="0.2">
      <c r="A1416" s="665" t="s">
        <v>9497</v>
      </c>
      <c r="B1416" s="666" t="s">
        <v>6922</v>
      </c>
      <c r="C1416" s="670" t="s">
        <v>150</v>
      </c>
      <c r="D1416" s="668" t="s">
        <v>6968</v>
      </c>
      <c r="E1416" s="740">
        <v>2500</v>
      </c>
      <c r="F1416" s="670">
        <v>46075649</v>
      </c>
      <c r="G1416" s="667" t="s">
        <v>9619</v>
      </c>
      <c r="H1416" s="679" t="s">
        <v>6968</v>
      </c>
      <c r="I1416" s="667" t="s">
        <v>9554</v>
      </c>
      <c r="J1416" s="668" t="s">
        <v>8955</v>
      </c>
      <c r="K1416" s="666">
        <v>1</v>
      </c>
      <c r="L1416" s="666">
        <v>3</v>
      </c>
      <c r="M1416" s="756">
        <v>7500</v>
      </c>
      <c r="N1416" s="666">
        <v>3</v>
      </c>
      <c r="O1416" s="666">
        <v>6</v>
      </c>
      <c r="P1416" s="756">
        <v>15000</v>
      </c>
      <c r="Q1416" s="666">
        <v>12</v>
      </c>
      <c r="R1416" s="666">
        <v>30000</v>
      </c>
    </row>
    <row r="1417" spans="1:18" ht="15.75" customHeight="1" x14ac:dyDescent="0.2">
      <c r="A1417" s="665" t="s">
        <v>9497</v>
      </c>
      <c r="B1417" s="666" t="s">
        <v>6922</v>
      </c>
      <c r="C1417" s="670" t="s">
        <v>150</v>
      </c>
      <c r="D1417" s="668" t="s">
        <v>9620</v>
      </c>
      <c r="E1417" s="740">
        <v>2000</v>
      </c>
      <c r="F1417" s="670">
        <v>48085207</v>
      </c>
      <c r="G1417" s="667" t="s">
        <v>9621</v>
      </c>
      <c r="H1417" s="679" t="s">
        <v>8647</v>
      </c>
      <c r="I1417" s="667" t="s">
        <v>7087</v>
      </c>
      <c r="J1417" s="668" t="s">
        <v>8647</v>
      </c>
      <c r="K1417" s="666">
        <v>1</v>
      </c>
      <c r="L1417" s="666">
        <v>3</v>
      </c>
      <c r="M1417" s="756">
        <v>6000</v>
      </c>
      <c r="N1417" s="666">
        <v>1</v>
      </c>
      <c r="O1417" s="666">
        <v>1</v>
      </c>
      <c r="P1417" s="756">
        <v>2000</v>
      </c>
      <c r="Q1417" s="666">
        <v>0</v>
      </c>
      <c r="R1417" s="666">
        <v>0</v>
      </c>
    </row>
    <row r="1418" spans="1:18" ht="15.75" customHeight="1" x14ac:dyDescent="0.2">
      <c r="A1418" s="665" t="s">
        <v>9497</v>
      </c>
      <c r="B1418" s="666" t="s">
        <v>6922</v>
      </c>
      <c r="C1418" s="670" t="s">
        <v>150</v>
      </c>
      <c r="D1418" s="668" t="s">
        <v>9622</v>
      </c>
      <c r="E1418" s="740">
        <v>2000</v>
      </c>
      <c r="F1418" s="670">
        <v>70488587</v>
      </c>
      <c r="G1418" s="667" t="s">
        <v>9623</v>
      </c>
      <c r="H1418" s="679" t="s">
        <v>8946</v>
      </c>
      <c r="I1418" s="667" t="s">
        <v>7200</v>
      </c>
      <c r="J1418" s="668" t="s">
        <v>7656</v>
      </c>
      <c r="K1418" s="666">
        <v>1</v>
      </c>
      <c r="L1418" s="666">
        <v>3</v>
      </c>
      <c r="M1418" s="756">
        <v>6000</v>
      </c>
      <c r="N1418" s="666">
        <v>2</v>
      </c>
      <c r="O1418" s="666">
        <v>2</v>
      </c>
      <c r="P1418" s="756">
        <v>4000</v>
      </c>
      <c r="Q1418" s="666">
        <v>0</v>
      </c>
      <c r="R1418" s="666">
        <v>0</v>
      </c>
    </row>
    <row r="1419" spans="1:18" ht="15.75" customHeight="1" x14ac:dyDescent="0.2">
      <c r="A1419" s="665" t="s">
        <v>9497</v>
      </c>
      <c r="B1419" s="666" t="s">
        <v>6922</v>
      </c>
      <c r="C1419" s="670" t="s">
        <v>150</v>
      </c>
      <c r="D1419" s="668" t="s">
        <v>9624</v>
      </c>
      <c r="E1419" s="740">
        <v>1700</v>
      </c>
      <c r="F1419" s="670">
        <v>43871814</v>
      </c>
      <c r="G1419" s="667" t="s">
        <v>9625</v>
      </c>
      <c r="H1419" s="679"/>
      <c r="I1419" s="667"/>
      <c r="J1419" s="668" t="s">
        <v>7390</v>
      </c>
      <c r="K1419" s="666">
        <v>0</v>
      </c>
      <c r="L1419" s="666">
        <v>1</v>
      </c>
      <c r="M1419" s="756">
        <v>1700</v>
      </c>
      <c r="N1419" s="666">
        <v>0</v>
      </c>
      <c r="O1419" s="666">
        <v>0</v>
      </c>
      <c r="P1419" s="756">
        <v>0</v>
      </c>
      <c r="Q1419" s="666">
        <v>0</v>
      </c>
      <c r="R1419" s="666">
        <v>0</v>
      </c>
    </row>
    <row r="1420" spans="1:18" ht="15.75" customHeight="1" x14ac:dyDescent="0.2">
      <c r="A1420" s="665" t="s">
        <v>9497</v>
      </c>
      <c r="B1420" s="666" t="s">
        <v>6922</v>
      </c>
      <c r="C1420" s="670" t="s">
        <v>150</v>
      </c>
      <c r="D1420" s="668" t="s">
        <v>9599</v>
      </c>
      <c r="E1420" s="740">
        <v>1150</v>
      </c>
      <c r="F1420" s="670">
        <v>40993911</v>
      </c>
      <c r="G1420" s="667" t="s">
        <v>9626</v>
      </c>
      <c r="H1420" s="679"/>
      <c r="I1420" s="667"/>
      <c r="J1420" s="668" t="s">
        <v>7192</v>
      </c>
      <c r="K1420" s="666">
        <v>1</v>
      </c>
      <c r="L1420" s="685">
        <v>44683</v>
      </c>
      <c r="M1420" s="756">
        <v>2875</v>
      </c>
      <c r="N1420" s="666">
        <v>3</v>
      </c>
      <c r="O1420" s="666">
        <v>6</v>
      </c>
      <c r="P1420" s="756">
        <v>6900</v>
      </c>
      <c r="Q1420" s="666">
        <v>12</v>
      </c>
      <c r="R1420" s="666">
        <v>13800</v>
      </c>
    </row>
    <row r="1421" spans="1:18" ht="15.75" customHeight="1" x14ac:dyDescent="0.2">
      <c r="A1421" s="665" t="s">
        <v>9497</v>
      </c>
      <c r="B1421" s="666" t="s">
        <v>6922</v>
      </c>
      <c r="C1421" s="670" t="s">
        <v>150</v>
      </c>
      <c r="D1421" s="668" t="s">
        <v>9627</v>
      </c>
      <c r="E1421" s="740">
        <v>2300</v>
      </c>
      <c r="F1421" s="670">
        <v>42300483</v>
      </c>
      <c r="G1421" s="667" t="s">
        <v>9628</v>
      </c>
      <c r="H1421" s="679" t="s">
        <v>6730</v>
      </c>
      <c r="I1421" s="667" t="s">
        <v>7308</v>
      </c>
      <c r="J1421" s="668" t="s">
        <v>6730</v>
      </c>
      <c r="K1421" s="666">
        <v>0</v>
      </c>
      <c r="L1421" s="666" t="s">
        <v>9629</v>
      </c>
      <c r="M1421" s="756">
        <v>2875</v>
      </c>
      <c r="N1421" s="666">
        <v>0</v>
      </c>
      <c r="O1421" s="666">
        <v>0</v>
      </c>
      <c r="P1421" s="756">
        <v>0</v>
      </c>
      <c r="Q1421" s="666">
        <v>0</v>
      </c>
      <c r="R1421" s="666">
        <v>0</v>
      </c>
    </row>
    <row r="1422" spans="1:18" ht="15.75" customHeight="1" x14ac:dyDescent="0.2">
      <c r="A1422" s="665" t="s">
        <v>9497</v>
      </c>
      <c r="B1422" s="666" t="s">
        <v>6922</v>
      </c>
      <c r="C1422" s="670" t="s">
        <v>150</v>
      </c>
      <c r="D1422" s="668" t="s">
        <v>9630</v>
      </c>
      <c r="E1422" s="740">
        <v>1700</v>
      </c>
      <c r="F1422" s="670">
        <v>45024459</v>
      </c>
      <c r="G1422" s="667" t="s">
        <v>9631</v>
      </c>
      <c r="H1422" s="679"/>
      <c r="I1422" s="667"/>
      <c r="J1422" s="668" t="s">
        <v>7230</v>
      </c>
      <c r="K1422" s="666">
        <v>1</v>
      </c>
      <c r="L1422" s="666" t="s">
        <v>9632</v>
      </c>
      <c r="M1422" s="756">
        <v>3825</v>
      </c>
      <c r="N1422" s="666">
        <v>3</v>
      </c>
      <c r="O1422" s="666">
        <v>6</v>
      </c>
      <c r="P1422" s="756">
        <v>10200</v>
      </c>
      <c r="Q1422" s="666">
        <v>12</v>
      </c>
      <c r="R1422" s="666">
        <v>20400</v>
      </c>
    </row>
    <row r="1423" spans="1:18" ht="15.75" customHeight="1" x14ac:dyDescent="0.2">
      <c r="A1423" s="665" t="s">
        <v>9497</v>
      </c>
      <c r="B1423" s="666" t="s">
        <v>6922</v>
      </c>
      <c r="C1423" s="670" t="s">
        <v>150</v>
      </c>
      <c r="D1423" s="668" t="s">
        <v>9633</v>
      </c>
      <c r="E1423" s="740">
        <v>2000</v>
      </c>
      <c r="F1423" s="670">
        <v>18821030</v>
      </c>
      <c r="G1423" s="667" t="s">
        <v>9634</v>
      </c>
      <c r="H1423" s="679" t="s">
        <v>6960</v>
      </c>
      <c r="I1423" s="667" t="s">
        <v>7221</v>
      </c>
      <c r="J1423" s="668" t="s">
        <v>6960</v>
      </c>
      <c r="K1423" s="666">
        <v>1</v>
      </c>
      <c r="L1423" s="666" t="s">
        <v>9632</v>
      </c>
      <c r="M1423" s="756">
        <v>4500</v>
      </c>
      <c r="N1423" s="666">
        <v>3</v>
      </c>
      <c r="O1423" s="666">
        <v>6</v>
      </c>
      <c r="P1423" s="756">
        <v>12000</v>
      </c>
      <c r="Q1423" s="666">
        <v>12</v>
      </c>
      <c r="R1423" s="666">
        <v>24000</v>
      </c>
    </row>
    <row r="1424" spans="1:18" ht="15.75" customHeight="1" x14ac:dyDescent="0.2">
      <c r="A1424" s="665" t="s">
        <v>9497</v>
      </c>
      <c r="B1424" s="666" t="s">
        <v>6922</v>
      </c>
      <c r="C1424" s="670" t="s">
        <v>150</v>
      </c>
      <c r="D1424" s="668" t="s">
        <v>9635</v>
      </c>
      <c r="E1424" s="740">
        <v>2300</v>
      </c>
      <c r="F1424" s="670">
        <v>42418283</v>
      </c>
      <c r="G1424" s="667" t="s">
        <v>9636</v>
      </c>
      <c r="H1424" s="679" t="s">
        <v>6730</v>
      </c>
      <c r="I1424" s="667" t="s">
        <v>7087</v>
      </c>
      <c r="J1424" s="668" t="s">
        <v>6730</v>
      </c>
      <c r="K1424" s="666">
        <v>1</v>
      </c>
      <c r="L1424" s="666">
        <v>2</v>
      </c>
      <c r="M1424" s="756">
        <v>4600</v>
      </c>
      <c r="N1424" s="666">
        <v>2</v>
      </c>
      <c r="O1424" s="666">
        <v>3</v>
      </c>
      <c r="P1424" s="756">
        <v>6900</v>
      </c>
      <c r="Q1424" s="666">
        <v>0</v>
      </c>
      <c r="R1424" s="666">
        <v>0</v>
      </c>
    </row>
    <row r="1425" spans="1:18" ht="15.75" customHeight="1" x14ac:dyDescent="0.2">
      <c r="A1425" s="665" t="s">
        <v>9497</v>
      </c>
      <c r="B1425" s="666" t="s">
        <v>6922</v>
      </c>
      <c r="C1425" s="670" t="s">
        <v>150</v>
      </c>
      <c r="D1425" s="668" t="s">
        <v>9637</v>
      </c>
      <c r="E1425" s="740">
        <v>1700</v>
      </c>
      <c r="F1425" s="670">
        <v>41401275</v>
      </c>
      <c r="G1425" s="667" t="s">
        <v>9638</v>
      </c>
      <c r="H1425" s="679" t="s">
        <v>7697</v>
      </c>
      <c r="I1425" s="667" t="s">
        <v>9639</v>
      </c>
      <c r="J1425" s="668" t="s">
        <v>9640</v>
      </c>
      <c r="K1425" s="666">
        <v>1</v>
      </c>
      <c r="L1425" s="666">
        <v>2</v>
      </c>
      <c r="M1425" s="756">
        <v>3400</v>
      </c>
      <c r="N1425" s="666">
        <v>3</v>
      </c>
      <c r="O1425" s="666">
        <v>6</v>
      </c>
      <c r="P1425" s="756">
        <v>10200</v>
      </c>
      <c r="Q1425" s="666">
        <v>12</v>
      </c>
      <c r="R1425" s="666">
        <v>20400</v>
      </c>
    </row>
    <row r="1426" spans="1:18" ht="15.75" customHeight="1" x14ac:dyDescent="0.2">
      <c r="A1426" s="665" t="s">
        <v>9497</v>
      </c>
      <c r="B1426" s="666" t="s">
        <v>6922</v>
      </c>
      <c r="C1426" s="670" t="s">
        <v>150</v>
      </c>
      <c r="D1426" s="668" t="s">
        <v>9641</v>
      </c>
      <c r="E1426" s="740">
        <v>2300</v>
      </c>
      <c r="F1426" s="670">
        <v>46926147</v>
      </c>
      <c r="G1426" s="667" t="s">
        <v>9642</v>
      </c>
      <c r="H1426" s="679" t="s">
        <v>8686</v>
      </c>
      <c r="I1426" s="667" t="s">
        <v>7200</v>
      </c>
      <c r="J1426" s="668" t="s">
        <v>7656</v>
      </c>
      <c r="K1426" s="666">
        <v>1</v>
      </c>
      <c r="L1426" s="666">
        <v>2</v>
      </c>
      <c r="M1426" s="756">
        <v>4600</v>
      </c>
      <c r="N1426" s="666">
        <v>1</v>
      </c>
      <c r="O1426" s="666">
        <v>1</v>
      </c>
      <c r="P1426" s="756">
        <v>2300</v>
      </c>
      <c r="Q1426" s="666">
        <v>0</v>
      </c>
      <c r="R1426" s="666">
        <v>0</v>
      </c>
    </row>
    <row r="1427" spans="1:18" ht="15.75" customHeight="1" x14ac:dyDescent="0.2">
      <c r="A1427" s="665" t="s">
        <v>9497</v>
      </c>
      <c r="B1427" s="666" t="s">
        <v>6922</v>
      </c>
      <c r="C1427" s="670" t="s">
        <v>150</v>
      </c>
      <c r="D1427" s="668" t="s">
        <v>9643</v>
      </c>
      <c r="E1427" s="740">
        <v>1700</v>
      </c>
      <c r="F1427" s="670">
        <v>70673504</v>
      </c>
      <c r="G1427" s="667" t="s">
        <v>9644</v>
      </c>
      <c r="H1427" s="679" t="s">
        <v>9645</v>
      </c>
      <c r="I1427" s="667" t="s">
        <v>9646</v>
      </c>
      <c r="J1427" s="668" t="s">
        <v>7142</v>
      </c>
      <c r="K1427" s="666">
        <v>1</v>
      </c>
      <c r="L1427" s="666">
        <v>2</v>
      </c>
      <c r="M1427" s="756">
        <v>3400</v>
      </c>
      <c r="N1427" s="666">
        <v>0</v>
      </c>
      <c r="O1427" s="666">
        <v>0</v>
      </c>
      <c r="P1427" s="756">
        <v>0</v>
      </c>
      <c r="Q1427" s="666">
        <v>0</v>
      </c>
      <c r="R1427" s="666">
        <v>0</v>
      </c>
    </row>
    <row r="1428" spans="1:18" ht="15.75" customHeight="1" x14ac:dyDescent="0.2">
      <c r="A1428" s="665" t="s">
        <v>9497</v>
      </c>
      <c r="B1428" s="666" t="s">
        <v>6922</v>
      </c>
      <c r="C1428" s="670" t="s">
        <v>150</v>
      </c>
      <c r="D1428" s="668" t="s">
        <v>9647</v>
      </c>
      <c r="E1428" s="740">
        <v>1700</v>
      </c>
      <c r="F1428" s="670">
        <v>43871814</v>
      </c>
      <c r="G1428" s="667" t="s">
        <v>9625</v>
      </c>
      <c r="H1428" s="679"/>
      <c r="I1428" s="667"/>
      <c r="J1428" s="668" t="s">
        <v>7390</v>
      </c>
      <c r="K1428" s="666">
        <v>1</v>
      </c>
      <c r="L1428" s="666">
        <v>2</v>
      </c>
      <c r="M1428" s="756">
        <v>3400</v>
      </c>
      <c r="N1428" s="666">
        <v>3</v>
      </c>
      <c r="O1428" s="666">
        <v>6</v>
      </c>
      <c r="P1428" s="756">
        <v>10200</v>
      </c>
      <c r="Q1428" s="666">
        <v>12</v>
      </c>
      <c r="R1428" s="666">
        <v>20400</v>
      </c>
    </row>
    <row r="1429" spans="1:18" ht="15.75" customHeight="1" x14ac:dyDescent="0.2">
      <c r="A1429" s="665" t="s">
        <v>9497</v>
      </c>
      <c r="B1429" s="666" t="s">
        <v>6922</v>
      </c>
      <c r="C1429" s="670" t="s">
        <v>150</v>
      </c>
      <c r="D1429" s="668" t="s">
        <v>9551</v>
      </c>
      <c r="E1429" s="740">
        <v>4500</v>
      </c>
      <c r="F1429" s="670">
        <v>19568727</v>
      </c>
      <c r="G1429" s="667" t="s">
        <v>9648</v>
      </c>
      <c r="H1429" s="679" t="s">
        <v>9221</v>
      </c>
      <c r="I1429" s="667" t="s">
        <v>7297</v>
      </c>
      <c r="J1429" s="668" t="s">
        <v>9558</v>
      </c>
      <c r="K1429" s="666">
        <v>1</v>
      </c>
      <c r="L1429" s="666">
        <v>2</v>
      </c>
      <c r="M1429" s="756">
        <v>9000</v>
      </c>
      <c r="N1429" s="666">
        <v>1</v>
      </c>
      <c r="O1429" s="666">
        <v>1</v>
      </c>
      <c r="P1429" s="756">
        <v>4500</v>
      </c>
      <c r="Q1429" s="666">
        <v>0</v>
      </c>
      <c r="R1429" s="666">
        <v>0</v>
      </c>
    </row>
    <row r="1430" spans="1:18" ht="15.75" customHeight="1" x14ac:dyDescent="0.2">
      <c r="A1430" s="665" t="s">
        <v>9497</v>
      </c>
      <c r="B1430" s="666" t="s">
        <v>6922</v>
      </c>
      <c r="C1430" s="670" t="s">
        <v>150</v>
      </c>
      <c r="D1430" s="668" t="s">
        <v>9649</v>
      </c>
      <c r="E1430" s="740">
        <v>1700</v>
      </c>
      <c r="F1430" s="670">
        <v>45572034</v>
      </c>
      <c r="G1430" s="667" t="s">
        <v>9650</v>
      </c>
      <c r="H1430" s="679"/>
      <c r="I1430" s="667"/>
      <c r="J1430" s="668" t="s">
        <v>9651</v>
      </c>
      <c r="K1430" s="666">
        <v>1</v>
      </c>
      <c r="L1430" s="666">
        <v>2</v>
      </c>
      <c r="M1430" s="756">
        <v>3400</v>
      </c>
      <c r="N1430" s="666">
        <v>1</v>
      </c>
      <c r="O1430" s="666">
        <v>1</v>
      </c>
      <c r="P1430" s="756">
        <v>1700</v>
      </c>
      <c r="Q1430" s="666">
        <v>0</v>
      </c>
      <c r="R1430" s="666">
        <v>0</v>
      </c>
    </row>
    <row r="1431" spans="1:18" ht="15.75" customHeight="1" x14ac:dyDescent="0.2">
      <c r="A1431" s="665" t="s">
        <v>9497</v>
      </c>
      <c r="B1431" s="666" t="s">
        <v>6922</v>
      </c>
      <c r="C1431" s="670" t="s">
        <v>150</v>
      </c>
      <c r="D1431" s="668" t="s">
        <v>9652</v>
      </c>
      <c r="E1431" s="740">
        <v>4000</v>
      </c>
      <c r="F1431" s="670">
        <v>17898433</v>
      </c>
      <c r="G1431" s="667" t="s">
        <v>9653</v>
      </c>
      <c r="H1431" s="679" t="s">
        <v>9012</v>
      </c>
      <c r="I1431" s="667" t="s">
        <v>7297</v>
      </c>
      <c r="J1431" s="668" t="s">
        <v>7518</v>
      </c>
      <c r="K1431" s="666">
        <v>1</v>
      </c>
      <c r="L1431" s="666">
        <v>2</v>
      </c>
      <c r="M1431" s="756">
        <v>8000</v>
      </c>
      <c r="N1431" s="666">
        <v>3</v>
      </c>
      <c r="O1431" s="666">
        <v>4</v>
      </c>
      <c r="P1431" s="756">
        <v>16000</v>
      </c>
      <c r="Q1431" s="666">
        <v>0</v>
      </c>
      <c r="R1431" s="666">
        <v>0</v>
      </c>
    </row>
    <row r="1432" spans="1:18" ht="15.75" customHeight="1" x14ac:dyDescent="0.2">
      <c r="A1432" s="665" t="s">
        <v>9497</v>
      </c>
      <c r="B1432" s="666" t="s">
        <v>6922</v>
      </c>
      <c r="C1432" s="670" t="s">
        <v>150</v>
      </c>
      <c r="D1432" s="668" t="s">
        <v>9654</v>
      </c>
      <c r="E1432" s="740">
        <v>2300</v>
      </c>
      <c r="F1432" s="670">
        <v>32737565</v>
      </c>
      <c r="G1432" s="667" t="s">
        <v>9655</v>
      </c>
      <c r="H1432" s="679" t="s">
        <v>6730</v>
      </c>
      <c r="I1432" s="667" t="s">
        <v>7087</v>
      </c>
      <c r="J1432" s="668" t="s">
        <v>6730</v>
      </c>
      <c r="K1432" s="666">
        <v>1</v>
      </c>
      <c r="L1432" s="666">
        <v>2</v>
      </c>
      <c r="M1432" s="756">
        <v>4600</v>
      </c>
      <c r="N1432" s="666">
        <v>0</v>
      </c>
      <c r="O1432" s="666">
        <v>0</v>
      </c>
      <c r="P1432" s="756">
        <v>0</v>
      </c>
      <c r="Q1432" s="666">
        <v>0</v>
      </c>
      <c r="R1432" s="666">
        <v>0</v>
      </c>
    </row>
    <row r="1433" spans="1:18" ht="15.75" customHeight="1" x14ac:dyDescent="0.2">
      <c r="A1433" s="665" t="s">
        <v>9497</v>
      </c>
      <c r="B1433" s="666" t="s">
        <v>6922</v>
      </c>
      <c r="C1433" s="670" t="s">
        <v>150</v>
      </c>
      <c r="D1433" s="668" t="s">
        <v>9656</v>
      </c>
      <c r="E1433" s="740">
        <v>1700</v>
      </c>
      <c r="F1433" s="670">
        <v>43292686</v>
      </c>
      <c r="G1433" s="667" t="s">
        <v>9657</v>
      </c>
      <c r="H1433" s="679" t="s">
        <v>8946</v>
      </c>
      <c r="I1433" s="667" t="s">
        <v>9658</v>
      </c>
      <c r="J1433" s="668" t="s">
        <v>9659</v>
      </c>
      <c r="K1433" s="666">
        <v>1</v>
      </c>
      <c r="L1433" s="666">
        <v>2</v>
      </c>
      <c r="M1433" s="756">
        <v>3400</v>
      </c>
      <c r="N1433" s="666">
        <v>2</v>
      </c>
      <c r="O1433" s="666">
        <v>3</v>
      </c>
      <c r="P1433" s="756">
        <v>5100</v>
      </c>
      <c r="Q1433" s="666">
        <v>0</v>
      </c>
      <c r="R1433" s="666">
        <v>0</v>
      </c>
    </row>
    <row r="1434" spans="1:18" ht="15.75" customHeight="1" x14ac:dyDescent="0.2">
      <c r="A1434" s="665" t="s">
        <v>9497</v>
      </c>
      <c r="B1434" s="666" t="s">
        <v>6922</v>
      </c>
      <c r="C1434" s="666" t="s">
        <v>2204</v>
      </c>
      <c r="D1434" s="675" t="s">
        <v>5881</v>
      </c>
      <c r="E1434" s="737" t="s">
        <v>1995</v>
      </c>
      <c r="F1434" s="666">
        <v>47173539</v>
      </c>
      <c r="G1434" s="665" t="s">
        <v>9660</v>
      </c>
      <c r="H1434" s="574"/>
      <c r="I1434" s="665"/>
      <c r="J1434" s="675"/>
      <c r="K1434" s="666" t="s">
        <v>9661</v>
      </c>
      <c r="L1434" s="666">
        <v>1</v>
      </c>
      <c r="M1434" s="756">
        <v>1200</v>
      </c>
      <c r="N1434" s="666"/>
      <c r="O1434" s="666"/>
      <c r="P1434" s="756"/>
      <c r="Q1434" s="666"/>
      <c r="R1434" s="666"/>
    </row>
    <row r="1435" spans="1:18" ht="15.75" customHeight="1" x14ac:dyDescent="0.2">
      <c r="A1435" s="665" t="s">
        <v>9497</v>
      </c>
      <c r="B1435" s="666" t="s">
        <v>6922</v>
      </c>
      <c r="C1435" s="666" t="s">
        <v>2204</v>
      </c>
      <c r="D1435" s="675" t="s">
        <v>5881</v>
      </c>
      <c r="E1435" s="737" t="s">
        <v>1995</v>
      </c>
      <c r="F1435" s="666">
        <v>72458338</v>
      </c>
      <c r="G1435" s="665" t="s">
        <v>9662</v>
      </c>
      <c r="H1435" s="574"/>
      <c r="I1435" s="665"/>
      <c r="J1435" s="675"/>
      <c r="K1435" s="666" t="s">
        <v>9663</v>
      </c>
      <c r="L1435" s="666">
        <v>2</v>
      </c>
      <c r="M1435" s="763">
        <v>2600</v>
      </c>
      <c r="N1435" s="666"/>
      <c r="O1435" s="666"/>
      <c r="P1435" s="756"/>
      <c r="Q1435" s="666"/>
      <c r="R1435" s="666"/>
    </row>
    <row r="1436" spans="1:18" ht="15.75" customHeight="1" x14ac:dyDescent="0.2">
      <c r="A1436" s="665" t="s">
        <v>9497</v>
      </c>
      <c r="B1436" s="666" t="s">
        <v>6922</v>
      </c>
      <c r="C1436" s="666" t="s">
        <v>2204</v>
      </c>
      <c r="D1436" s="675" t="s">
        <v>5881</v>
      </c>
      <c r="E1436" s="737" t="s">
        <v>1995</v>
      </c>
      <c r="F1436" s="666">
        <v>42076029</v>
      </c>
      <c r="G1436" s="665" t="s">
        <v>9664</v>
      </c>
      <c r="H1436" s="574"/>
      <c r="I1436" s="665"/>
      <c r="J1436" s="675"/>
      <c r="K1436" s="666" t="s">
        <v>9665</v>
      </c>
      <c r="L1436" s="666">
        <v>1</v>
      </c>
      <c r="M1436" s="763">
        <v>1300</v>
      </c>
      <c r="N1436" s="666"/>
      <c r="O1436" s="666"/>
      <c r="P1436" s="756"/>
      <c r="Q1436" s="666"/>
      <c r="R1436" s="666"/>
    </row>
    <row r="1437" spans="1:18" ht="15.75" customHeight="1" x14ac:dyDescent="0.2">
      <c r="A1437" s="665" t="s">
        <v>9497</v>
      </c>
      <c r="B1437" s="666" t="s">
        <v>6922</v>
      </c>
      <c r="C1437" s="666" t="s">
        <v>2204</v>
      </c>
      <c r="D1437" s="675" t="s">
        <v>9666</v>
      </c>
      <c r="E1437" s="737" t="s">
        <v>1995</v>
      </c>
      <c r="F1437" s="666">
        <v>18152685</v>
      </c>
      <c r="G1437" s="665" t="s">
        <v>9667</v>
      </c>
      <c r="H1437" s="574"/>
      <c r="I1437" s="665"/>
      <c r="J1437" s="675"/>
      <c r="K1437" s="666" t="s">
        <v>9668</v>
      </c>
      <c r="L1437" s="666">
        <v>1</v>
      </c>
      <c r="M1437" s="763">
        <v>1100</v>
      </c>
      <c r="N1437" s="666"/>
      <c r="O1437" s="666"/>
      <c r="P1437" s="756"/>
      <c r="Q1437" s="666"/>
      <c r="R1437" s="666"/>
    </row>
    <row r="1438" spans="1:18" ht="15.75" customHeight="1" x14ac:dyDescent="0.2">
      <c r="A1438" s="665" t="s">
        <v>9497</v>
      </c>
      <c r="B1438" s="666" t="s">
        <v>6922</v>
      </c>
      <c r="C1438" s="666" t="s">
        <v>2204</v>
      </c>
      <c r="D1438" s="675" t="s">
        <v>5881</v>
      </c>
      <c r="E1438" s="737" t="s">
        <v>1995</v>
      </c>
      <c r="F1438" s="666">
        <v>42919735</v>
      </c>
      <c r="G1438" s="665" t="s">
        <v>9669</v>
      </c>
      <c r="H1438" s="574" t="s">
        <v>9003</v>
      </c>
      <c r="I1438" s="665"/>
      <c r="J1438" s="675"/>
      <c r="K1438" s="666" t="s">
        <v>9670</v>
      </c>
      <c r="L1438" s="666">
        <v>1</v>
      </c>
      <c r="M1438" s="756">
        <v>600</v>
      </c>
      <c r="N1438" s="666"/>
      <c r="O1438" s="666"/>
      <c r="P1438" s="756"/>
      <c r="Q1438" s="666"/>
      <c r="R1438" s="666"/>
    </row>
    <row r="1439" spans="1:18" ht="15.75" customHeight="1" x14ac:dyDescent="0.2">
      <c r="A1439" s="665" t="s">
        <v>9497</v>
      </c>
      <c r="B1439" s="666" t="s">
        <v>6922</v>
      </c>
      <c r="C1439" s="666" t="s">
        <v>2204</v>
      </c>
      <c r="D1439" s="675" t="s">
        <v>5881</v>
      </c>
      <c r="E1439" s="737" t="s">
        <v>1995</v>
      </c>
      <c r="F1439" s="666">
        <v>18112499</v>
      </c>
      <c r="G1439" s="665" t="s">
        <v>9671</v>
      </c>
      <c r="H1439" s="574"/>
      <c r="I1439" s="665" t="s">
        <v>7361</v>
      </c>
      <c r="J1439" s="675"/>
      <c r="K1439" s="666" t="s">
        <v>9672</v>
      </c>
      <c r="L1439" s="666">
        <v>1</v>
      </c>
      <c r="M1439" s="763">
        <v>1700</v>
      </c>
      <c r="N1439" s="666"/>
      <c r="O1439" s="666"/>
      <c r="P1439" s="756"/>
      <c r="Q1439" s="666"/>
      <c r="R1439" s="666"/>
    </row>
    <row r="1440" spans="1:18" ht="15.75" customHeight="1" x14ac:dyDescent="0.2">
      <c r="A1440" s="665" t="s">
        <v>9497</v>
      </c>
      <c r="B1440" s="666" t="s">
        <v>6922</v>
      </c>
      <c r="C1440" s="666" t="s">
        <v>2204</v>
      </c>
      <c r="D1440" s="675" t="s">
        <v>5881</v>
      </c>
      <c r="E1440" s="737" t="s">
        <v>1995</v>
      </c>
      <c r="F1440" s="666">
        <v>18112499</v>
      </c>
      <c r="G1440" s="665" t="s">
        <v>9671</v>
      </c>
      <c r="H1440" s="574"/>
      <c r="I1440" s="665" t="s">
        <v>7361</v>
      </c>
      <c r="J1440" s="675"/>
      <c r="K1440" s="666" t="s">
        <v>9673</v>
      </c>
      <c r="L1440" s="666">
        <v>2</v>
      </c>
      <c r="M1440" s="763">
        <v>4000</v>
      </c>
      <c r="N1440" s="666"/>
      <c r="O1440" s="666"/>
      <c r="P1440" s="756"/>
      <c r="Q1440" s="666"/>
      <c r="R1440" s="666"/>
    </row>
    <row r="1441" spans="1:18" ht="15.75" customHeight="1" x14ac:dyDescent="0.2">
      <c r="A1441" s="665" t="s">
        <v>9497</v>
      </c>
      <c r="B1441" s="666" t="s">
        <v>6922</v>
      </c>
      <c r="C1441" s="666" t="s">
        <v>2204</v>
      </c>
      <c r="D1441" s="675" t="s">
        <v>5881</v>
      </c>
      <c r="E1441" s="737" t="s">
        <v>1995</v>
      </c>
      <c r="F1441" s="666">
        <v>42919735</v>
      </c>
      <c r="G1441" s="665" t="s">
        <v>9669</v>
      </c>
      <c r="H1441" s="574"/>
      <c r="I1441" s="665"/>
      <c r="J1441" s="675"/>
      <c r="K1441" s="666" t="s">
        <v>9674</v>
      </c>
      <c r="L1441" s="666">
        <v>1</v>
      </c>
      <c r="M1441" s="756">
        <v>600</v>
      </c>
      <c r="N1441" s="666"/>
      <c r="O1441" s="666"/>
      <c r="P1441" s="756"/>
      <c r="Q1441" s="666"/>
      <c r="R1441" s="666"/>
    </row>
    <row r="1442" spans="1:18" ht="15.75" customHeight="1" x14ac:dyDescent="0.2">
      <c r="A1442" s="665" t="s">
        <v>9497</v>
      </c>
      <c r="B1442" s="666" t="s">
        <v>6922</v>
      </c>
      <c r="C1442" s="666" t="s">
        <v>2204</v>
      </c>
      <c r="D1442" s="675" t="s">
        <v>5881</v>
      </c>
      <c r="E1442" s="737" t="s">
        <v>1995</v>
      </c>
      <c r="F1442" s="666">
        <v>42919735</v>
      </c>
      <c r="G1442" s="665" t="s">
        <v>9669</v>
      </c>
      <c r="H1442" s="574"/>
      <c r="I1442" s="665"/>
      <c r="J1442" s="675"/>
      <c r="K1442" s="666" t="s">
        <v>9675</v>
      </c>
      <c r="L1442" s="666">
        <v>1</v>
      </c>
      <c r="M1442" s="756">
        <v>600</v>
      </c>
      <c r="N1442" s="666"/>
      <c r="O1442" s="666"/>
      <c r="P1442" s="756"/>
      <c r="Q1442" s="666"/>
      <c r="R1442" s="666"/>
    </row>
    <row r="1443" spans="1:18" ht="15.75" customHeight="1" x14ac:dyDescent="0.2">
      <c r="A1443" s="665" t="s">
        <v>9497</v>
      </c>
      <c r="B1443" s="666" t="s">
        <v>6922</v>
      </c>
      <c r="C1443" s="666" t="s">
        <v>2204</v>
      </c>
      <c r="D1443" s="675" t="s">
        <v>5881</v>
      </c>
      <c r="E1443" s="737" t="s">
        <v>1995</v>
      </c>
      <c r="F1443" s="666">
        <v>45087829</v>
      </c>
      <c r="G1443" s="665" t="s">
        <v>9676</v>
      </c>
      <c r="H1443" s="574"/>
      <c r="I1443" s="665"/>
      <c r="J1443" s="675"/>
      <c r="K1443" s="666" t="s">
        <v>9677</v>
      </c>
      <c r="L1443" s="666">
        <v>3</v>
      </c>
      <c r="M1443" s="763">
        <v>3600</v>
      </c>
      <c r="N1443" s="666"/>
      <c r="O1443" s="666"/>
      <c r="P1443" s="756"/>
      <c r="Q1443" s="666"/>
      <c r="R1443" s="666"/>
    </row>
    <row r="1444" spans="1:18" ht="15.75" customHeight="1" x14ac:dyDescent="0.2">
      <c r="A1444" s="665" t="s">
        <v>9497</v>
      </c>
      <c r="B1444" s="666" t="s">
        <v>6922</v>
      </c>
      <c r="C1444" s="666" t="s">
        <v>2204</v>
      </c>
      <c r="D1444" s="675" t="s">
        <v>5881</v>
      </c>
      <c r="E1444" s="737" t="s">
        <v>1995</v>
      </c>
      <c r="F1444" s="666">
        <v>18112499</v>
      </c>
      <c r="G1444" s="665" t="s">
        <v>9671</v>
      </c>
      <c r="H1444" s="574"/>
      <c r="I1444" s="665" t="s">
        <v>7361</v>
      </c>
      <c r="J1444" s="675"/>
      <c r="K1444" s="666" t="s">
        <v>9678</v>
      </c>
      <c r="L1444" s="666">
        <v>2</v>
      </c>
      <c r="M1444" s="763">
        <v>4000</v>
      </c>
      <c r="N1444" s="666"/>
      <c r="O1444" s="666"/>
      <c r="P1444" s="756"/>
      <c r="Q1444" s="666"/>
      <c r="R1444" s="666"/>
    </row>
    <row r="1445" spans="1:18" ht="15.75" customHeight="1" x14ac:dyDescent="0.2">
      <c r="A1445" s="665" t="s">
        <v>9497</v>
      </c>
      <c r="B1445" s="666" t="s">
        <v>6922</v>
      </c>
      <c r="C1445" s="666" t="s">
        <v>2204</v>
      </c>
      <c r="D1445" s="675" t="s">
        <v>5881</v>
      </c>
      <c r="E1445" s="737" t="s">
        <v>1995</v>
      </c>
      <c r="F1445" s="666">
        <v>70370091</v>
      </c>
      <c r="G1445" s="665" t="s">
        <v>9679</v>
      </c>
      <c r="H1445" s="574" t="s">
        <v>6730</v>
      </c>
      <c r="I1445" s="665" t="s">
        <v>7657</v>
      </c>
      <c r="J1445" s="675" t="s">
        <v>6730</v>
      </c>
      <c r="K1445" s="666" t="s">
        <v>9680</v>
      </c>
      <c r="L1445" s="666">
        <v>2</v>
      </c>
      <c r="M1445" s="763">
        <v>3600</v>
      </c>
      <c r="N1445" s="666"/>
      <c r="O1445" s="666"/>
      <c r="P1445" s="772"/>
      <c r="Q1445" s="666"/>
      <c r="R1445" s="666"/>
    </row>
    <row r="1446" spans="1:18" ht="15.75" customHeight="1" x14ac:dyDescent="0.2">
      <c r="A1446" s="665" t="s">
        <v>9497</v>
      </c>
      <c r="B1446" s="666" t="s">
        <v>6922</v>
      </c>
      <c r="C1446" s="666" t="s">
        <v>2204</v>
      </c>
      <c r="D1446" s="675" t="s">
        <v>5881</v>
      </c>
      <c r="E1446" s="737" t="s">
        <v>1995</v>
      </c>
      <c r="F1446" s="666">
        <v>41130367</v>
      </c>
      <c r="G1446" s="665" t="s">
        <v>9681</v>
      </c>
      <c r="H1446" s="574"/>
      <c r="I1446" s="665"/>
      <c r="J1446" s="675"/>
      <c r="K1446" s="666" t="s">
        <v>9682</v>
      </c>
      <c r="L1446" s="666">
        <v>2</v>
      </c>
      <c r="M1446" s="763">
        <v>3600</v>
      </c>
      <c r="N1446" s="666"/>
      <c r="O1446" s="666"/>
      <c r="P1446" s="772"/>
      <c r="Q1446" s="666"/>
      <c r="R1446" s="666"/>
    </row>
    <row r="1447" spans="1:18" ht="15.75" customHeight="1" x14ac:dyDescent="0.2">
      <c r="A1447" s="665" t="s">
        <v>9497</v>
      </c>
      <c r="B1447" s="666" t="s">
        <v>6922</v>
      </c>
      <c r="C1447" s="666" t="s">
        <v>2204</v>
      </c>
      <c r="D1447" s="675" t="s">
        <v>5881</v>
      </c>
      <c r="E1447" s="737" t="s">
        <v>1995</v>
      </c>
      <c r="F1447" s="666">
        <v>18112499</v>
      </c>
      <c r="G1447" s="665" t="s">
        <v>9671</v>
      </c>
      <c r="H1447" s="574"/>
      <c r="I1447" s="665" t="s">
        <v>7361</v>
      </c>
      <c r="J1447" s="675"/>
      <c r="K1447" s="666" t="s">
        <v>9683</v>
      </c>
      <c r="L1447" s="666">
        <v>1</v>
      </c>
      <c r="M1447" s="763">
        <v>2000</v>
      </c>
      <c r="N1447" s="666"/>
      <c r="O1447" s="666"/>
      <c r="P1447" s="772"/>
      <c r="Q1447" s="666"/>
      <c r="R1447" s="666"/>
    </row>
    <row r="1448" spans="1:18" ht="15.75" customHeight="1" x14ac:dyDescent="0.2">
      <c r="A1448" s="665" t="s">
        <v>9497</v>
      </c>
      <c r="B1448" s="666" t="s">
        <v>6922</v>
      </c>
      <c r="C1448" s="666" t="s">
        <v>2204</v>
      </c>
      <c r="D1448" s="675" t="s">
        <v>5881</v>
      </c>
      <c r="E1448" s="737" t="s">
        <v>1995</v>
      </c>
      <c r="F1448" s="666">
        <v>45572034</v>
      </c>
      <c r="G1448" s="665" t="s">
        <v>9684</v>
      </c>
      <c r="H1448" s="574"/>
      <c r="I1448" s="665"/>
      <c r="J1448" s="675"/>
      <c r="K1448" s="666" t="s">
        <v>9685</v>
      </c>
      <c r="L1448" s="666">
        <v>1</v>
      </c>
      <c r="M1448" s="763">
        <v>1000</v>
      </c>
      <c r="N1448" s="666"/>
      <c r="O1448" s="666"/>
      <c r="P1448" s="772"/>
      <c r="Q1448" s="666"/>
      <c r="R1448" s="666"/>
    </row>
    <row r="1449" spans="1:18" ht="15.75" customHeight="1" x14ac:dyDescent="0.2">
      <c r="A1449" s="665" t="s">
        <v>9497</v>
      </c>
      <c r="B1449" s="666" t="s">
        <v>6922</v>
      </c>
      <c r="C1449" s="666" t="s">
        <v>2204</v>
      </c>
      <c r="D1449" s="675" t="s">
        <v>5881</v>
      </c>
      <c r="E1449" s="737" t="s">
        <v>1995</v>
      </c>
      <c r="F1449" s="666">
        <v>46493172</v>
      </c>
      <c r="G1449" s="665" t="s">
        <v>9686</v>
      </c>
      <c r="H1449" s="574"/>
      <c r="I1449" s="665"/>
      <c r="J1449" s="675"/>
      <c r="K1449" s="666" t="s">
        <v>9687</v>
      </c>
      <c r="L1449" s="666">
        <v>2</v>
      </c>
      <c r="M1449" s="763">
        <v>3000</v>
      </c>
      <c r="N1449" s="666"/>
      <c r="O1449" s="666"/>
      <c r="P1449" s="772"/>
      <c r="Q1449" s="666"/>
      <c r="R1449" s="666"/>
    </row>
    <row r="1450" spans="1:18" ht="15.75" customHeight="1" x14ac:dyDescent="0.2">
      <c r="A1450" s="665" t="s">
        <v>9497</v>
      </c>
      <c r="B1450" s="666" t="s">
        <v>6922</v>
      </c>
      <c r="C1450" s="666" t="s">
        <v>2204</v>
      </c>
      <c r="D1450" s="675" t="s">
        <v>5881</v>
      </c>
      <c r="E1450" s="737" t="s">
        <v>1995</v>
      </c>
      <c r="F1450" s="666">
        <v>75386974</v>
      </c>
      <c r="G1450" s="665" t="s">
        <v>9688</v>
      </c>
      <c r="H1450" s="574"/>
      <c r="I1450" s="665"/>
      <c r="J1450" s="675"/>
      <c r="K1450" s="666" t="s">
        <v>9689</v>
      </c>
      <c r="L1450" s="666">
        <v>2</v>
      </c>
      <c r="M1450" s="763">
        <v>3000</v>
      </c>
      <c r="N1450" s="666"/>
      <c r="O1450" s="666"/>
      <c r="P1450" s="772"/>
      <c r="Q1450" s="666"/>
      <c r="R1450" s="666"/>
    </row>
    <row r="1451" spans="1:18" ht="15.75" customHeight="1" x14ac:dyDescent="0.2">
      <c r="A1451" s="665" t="s">
        <v>9497</v>
      </c>
      <c r="B1451" s="666" t="s">
        <v>6922</v>
      </c>
      <c r="C1451" s="666" t="s">
        <v>2204</v>
      </c>
      <c r="D1451" s="675" t="s">
        <v>9690</v>
      </c>
      <c r="E1451" s="737" t="s">
        <v>1995</v>
      </c>
      <c r="F1451" s="666">
        <v>18188215</v>
      </c>
      <c r="G1451" s="665" t="s">
        <v>9691</v>
      </c>
      <c r="H1451" s="574" t="s">
        <v>8860</v>
      </c>
      <c r="I1451" s="665"/>
      <c r="J1451" s="675"/>
      <c r="K1451" s="666" t="s">
        <v>9692</v>
      </c>
      <c r="L1451" s="666">
        <v>2</v>
      </c>
      <c r="M1451" s="763">
        <v>3000</v>
      </c>
      <c r="N1451" s="666"/>
      <c r="O1451" s="666"/>
      <c r="P1451" s="772"/>
      <c r="Q1451" s="666"/>
      <c r="R1451" s="666"/>
    </row>
    <row r="1452" spans="1:18" ht="15.75" customHeight="1" x14ac:dyDescent="0.2">
      <c r="A1452" s="665" t="s">
        <v>9497</v>
      </c>
      <c r="B1452" s="666" t="s">
        <v>6922</v>
      </c>
      <c r="C1452" s="666" t="s">
        <v>2204</v>
      </c>
      <c r="D1452" s="675" t="s">
        <v>5881</v>
      </c>
      <c r="E1452" s="737" t="s">
        <v>1995</v>
      </c>
      <c r="F1452" s="666">
        <v>47180783</v>
      </c>
      <c r="G1452" s="665" t="s">
        <v>9693</v>
      </c>
      <c r="H1452" s="574"/>
      <c r="I1452" s="665"/>
      <c r="J1452" s="675"/>
      <c r="K1452" s="666" t="s">
        <v>9694</v>
      </c>
      <c r="L1452" s="666">
        <v>2</v>
      </c>
      <c r="M1452" s="763">
        <v>3000</v>
      </c>
      <c r="N1452" s="666"/>
      <c r="O1452" s="666"/>
      <c r="P1452" s="772"/>
      <c r="Q1452" s="666"/>
      <c r="R1452" s="666"/>
    </row>
    <row r="1453" spans="1:18" ht="15.75" customHeight="1" x14ac:dyDescent="0.2">
      <c r="A1453" s="665" t="s">
        <v>9497</v>
      </c>
      <c r="B1453" s="666" t="s">
        <v>6922</v>
      </c>
      <c r="C1453" s="666" t="s">
        <v>2204</v>
      </c>
      <c r="D1453" s="675" t="s">
        <v>9690</v>
      </c>
      <c r="E1453" s="737" t="s">
        <v>1995</v>
      </c>
      <c r="F1453" s="666">
        <v>71510532</v>
      </c>
      <c r="G1453" s="665" t="s">
        <v>9695</v>
      </c>
      <c r="H1453" s="574" t="s">
        <v>8860</v>
      </c>
      <c r="I1453" s="665"/>
      <c r="J1453" s="675"/>
      <c r="K1453" s="666" t="s">
        <v>9696</v>
      </c>
      <c r="L1453" s="666">
        <v>2</v>
      </c>
      <c r="M1453" s="763">
        <v>3000</v>
      </c>
      <c r="N1453" s="666"/>
      <c r="O1453" s="666"/>
      <c r="P1453" s="772"/>
      <c r="Q1453" s="666"/>
      <c r="R1453" s="666"/>
    </row>
    <row r="1454" spans="1:18" ht="15.75" customHeight="1" x14ac:dyDescent="0.2">
      <c r="A1454" s="665" t="s">
        <v>9497</v>
      </c>
      <c r="B1454" s="666" t="s">
        <v>6922</v>
      </c>
      <c r="C1454" s="666" t="s">
        <v>2204</v>
      </c>
      <c r="D1454" s="675" t="s">
        <v>9690</v>
      </c>
      <c r="E1454" s="737" t="s">
        <v>1995</v>
      </c>
      <c r="F1454" s="666">
        <v>41148767</v>
      </c>
      <c r="G1454" s="665" t="s">
        <v>9697</v>
      </c>
      <c r="H1454" s="574" t="s">
        <v>8860</v>
      </c>
      <c r="I1454" s="665"/>
      <c r="J1454" s="675"/>
      <c r="K1454" s="666" t="s">
        <v>9698</v>
      </c>
      <c r="L1454" s="666">
        <v>2</v>
      </c>
      <c r="M1454" s="763">
        <v>3000</v>
      </c>
      <c r="N1454" s="666"/>
      <c r="O1454" s="666"/>
      <c r="P1454" s="772"/>
      <c r="Q1454" s="666"/>
      <c r="R1454" s="666"/>
    </row>
    <row r="1455" spans="1:18" ht="15.75" customHeight="1" x14ac:dyDescent="0.2">
      <c r="A1455" s="665" t="s">
        <v>9497</v>
      </c>
      <c r="B1455" s="666" t="s">
        <v>6922</v>
      </c>
      <c r="C1455" s="666" t="s">
        <v>2204</v>
      </c>
      <c r="D1455" s="675" t="s">
        <v>9690</v>
      </c>
      <c r="E1455" s="737" t="s">
        <v>1995</v>
      </c>
      <c r="F1455" s="666">
        <v>41987248</v>
      </c>
      <c r="G1455" s="665" t="s">
        <v>9699</v>
      </c>
      <c r="H1455" s="574" t="s">
        <v>8860</v>
      </c>
      <c r="I1455" s="665"/>
      <c r="J1455" s="675"/>
      <c r="K1455" s="666" t="s">
        <v>9700</v>
      </c>
      <c r="L1455" s="666">
        <v>2</v>
      </c>
      <c r="M1455" s="763">
        <v>3000</v>
      </c>
      <c r="N1455" s="666"/>
      <c r="O1455" s="666"/>
      <c r="P1455" s="772"/>
      <c r="Q1455" s="666"/>
      <c r="R1455" s="666"/>
    </row>
    <row r="1456" spans="1:18" ht="15.75" customHeight="1" x14ac:dyDescent="0.2">
      <c r="A1456" s="665" t="s">
        <v>9497</v>
      </c>
      <c r="B1456" s="666" t="s">
        <v>6922</v>
      </c>
      <c r="C1456" s="666" t="s">
        <v>2204</v>
      </c>
      <c r="D1456" s="675" t="s">
        <v>9690</v>
      </c>
      <c r="E1456" s="737" t="s">
        <v>1995</v>
      </c>
      <c r="F1456" s="666">
        <v>18138549</v>
      </c>
      <c r="G1456" s="665" t="s">
        <v>9701</v>
      </c>
      <c r="H1456" s="574" t="s">
        <v>8860</v>
      </c>
      <c r="I1456" s="665"/>
      <c r="J1456" s="675"/>
      <c r="K1456" s="666" t="s">
        <v>9702</v>
      </c>
      <c r="L1456" s="666">
        <v>2</v>
      </c>
      <c r="M1456" s="763">
        <v>3000</v>
      </c>
      <c r="N1456" s="666"/>
      <c r="O1456" s="666"/>
      <c r="P1456" s="772"/>
      <c r="Q1456" s="666"/>
      <c r="R1456" s="666"/>
    </row>
    <row r="1457" spans="1:18" ht="15.75" customHeight="1" x14ac:dyDescent="0.2">
      <c r="A1457" s="665" t="s">
        <v>9497</v>
      </c>
      <c r="B1457" s="666" t="s">
        <v>6922</v>
      </c>
      <c r="C1457" s="666" t="s">
        <v>2204</v>
      </c>
      <c r="D1457" s="675" t="s">
        <v>9690</v>
      </c>
      <c r="E1457" s="737" t="s">
        <v>1995</v>
      </c>
      <c r="F1457" s="666">
        <v>19073190</v>
      </c>
      <c r="G1457" s="665" t="s">
        <v>9703</v>
      </c>
      <c r="H1457" s="574" t="s">
        <v>8860</v>
      </c>
      <c r="I1457" s="665"/>
      <c r="J1457" s="675"/>
      <c r="K1457" s="666" t="s">
        <v>9704</v>
      </c>
      <c r="L1457" s="666">
        <v>2</v>
      </c>
      <c r="M1457" s="763">
        <v>3000</v>
      </c>
      <c r="N1457" s="666"/>
      <c r="O1457" s="666"/>
      <c r="P1457" s="772"/>
      <c r="Q1457" s="666"/>
      <c r="R1457" s="666"/>
    </row>
    <row r="1458" spans="1:18" ht="15.75" customHeight="1" x14ac:dyDescent="0.2">
      <c r="A1458" s="665" t="s">
        <v>9497</v>
      </c>
      <c r="B1458" s="666" t="s">
        <v>6922</v>
      </c>
      <c r="C1458" s="666" t="s">
        <v>2204</v>
      </c>
      <c r="D1458" s="675" t="s">
        <v>9690</v>
      </c>
      <c r="E1458" s="737" t="s">
        <v>1995</v>
      </c>
      <c r="F1458" s="666">
        <v>76724183</v>
      </c>
      <c r="G1458" s="665" t="s">
        <v>9705</v>
      </c>
      <c r="H1458" s="574" t="s">
        <v>8860</v>
      </c>
      <c r="I1458" s="665"/>
      <c r="J1458" s="675"/>
      <c r="K1458" s="666" t="s">
        <v>9706</v>
      </c>
      <c r="L1458" s="666">
        <v>2</v>
      </c>
      <c r="M1458" s="763">
        <v>3000</v>
      </c>
      <c r="N1458" s="666"/>
      <c r="O1458" s="666"/>
      <c r="P1458" s="772"/>
      <c r="Q1458" s="666"/>
      <c r="R1458" s="666"/>
    </row>
    <row r="1459" spans="1:18" ht="15.75" customHeight="1" x14ac:dyDescent="0.2">
      <c r="A1459" s="665" t="s">
        <v>9497</v>
      </c>
      <c r="B1459" s="666" t="s">
        <v>6922</v>
      </c>
      <c r="C1459" s="666" t="s">
        <v>2204</v>
      </c>
      <c r="D1459" s="675" t="s">
        <v>9690</v>
      </c>
      <c r="E1459" s="737" t="s">
        <v>1995</v>
      </c>
      <c r="F1459" s="666">
        <v>43793307</v>
      </c>
      <c r="G1459" s="665" t="s">
        <v>9707</v>
      </c>
      <c r="H1459" s="574" t="s">
        <v>8860</v>
      </c>
      <c r="I1459" s="665"/>
      <c r="J1459" s="675"/>
      <c r="K1459" s="666" t="s">
        <v>9708</v>
      </c>
      <c r="L1459" s="666">
        <v>2</v>
      </c>
      <c r="M1459" s="763">
        <v>3000</v>
      </c>
      <c r="N1459" s="666"/>
      <c r="O1459" s="666"/>
      <c r="P1459" s="772"/>
      <c r="Q1459" s="666"/>
      <c r="R1459" s="666"/>
    </row>
    <row r="1460" spans="1:18" ht="15.75" customHeight="1" x14ac:dyDescent="0.2">
      <c r="A1460" s="665" t="s">
        <v>9497</v>
      </c>
      <c r="B1460" s="666" t="s">
        <v>6922</v>
      </c>
      <c r="C1460" s="666" t="s">
        <v>2204</v>
      </c>
      <c r="D1460" s="675" t="s">
        <v>9690</v>
      </c>
      <c r="E1460" s="737" t="s">
        <v>1995</v>
      </c>
      <c r="F1460" s="666">
        <v>80302649</v>
      </c>
      <c r="G1460" s="665" t="s">
        <v>9709</v>
      </c>
      <c r="H1460" s="574" t="s">
        <v>8860</v>
      </c>
      <c r="I1460" s="665"/>
      <c r="J1460" s="675"/>
      <c r="K1460" s="666" t="s">
        <v>9710</v>
      </c>
      <c r="L1460" s="666">
        <v>2</v>
      </c>
      <c r="M1460" s="763">
        <v>3000</v>
      </c>
      <c r="N1460" s="666"/>
      <c r="O1460" s="666"/>
      <c r="P1460" s="772"/>
      <c r="Q1460" s="666"/>
      <c r="R1460" s="666"/>
    </row>
    <row r="1461" spans="1:18" ht="15.75" customHeight="1" x14ac:dyDescent="0.2">
      <c r="A1461" s="665" t="s">
        <v>9497</v>
      </c>
      <c r="B1461" s="666" t="s">
        <v>6922</v>
      </c>
      <c r="C1461" s="666" t="s">
        <v>2204</v>
      </c>
      <c r="D1461" s="675" t="s">
        <v>9690</v>
      </c>
      <c r="E1461" s="737" t="s">
        <v>1995</v>
      </c>
      <c r="F1461" s="666">
        <v>40690158</v>
      </c>
      <c r="G1461" s="665" t="s">
        <v>9711</v>
      </c>
      <c r="H1461" s="574" t="s">
        <v>8860</v>
      </c>
      <c r="I1461" s="665"/>
      <c r="J1461" s="675"/>
      <c r="K1461" s="666" t="s">
        <v>9712</v>
      </c>
      <c r="L1461" s="666">
        <v>2</v>
      </c>
      <c r="M1461" s="763">
        <v>3000</v>
      </c>
      <c r="N1461" s="666"/>
      <c r="O1461" s="666"/>
      <c r="P1461" s="772"/>
      <c r="Q1461" s="666"/>
      <c r="R1461" s="666"/>
    </row>
    <row r="1462" spans="1:18" ht="15.75" customHeight="1" x14ac:dyDescent="0.2">
      <c r="A1462" s="665" t="s">
        <v>9497</v>
      </c>
      <c r="B1462" s="666" t="s">
        <v>6922</v>
      </c>
      <c r="C1462" s="666" t="s">
        <v>2204</v>
      </c>
      <c r="D1462" s="675" t="s">
        <v>5881</v>
      </c>
      <c r="E1462" s="737" t="s">
        <v>1995</v>
      </c>
      <c r="F1462" s="666">
        <v>73956820</v>
      </c>
      <c r="G1462" s="665" t="s">
        <v>9713</v>
      </c>
      <c r="H1462" s="574"/>
      <c r="I1462" s="665"/>
      <c r="J1462" s="675"/>
      <c r="K1462" s="666" t="s">
        <v>9714</v>
      </c>
      <c r="L1462" s="666">
        <v>2</v>
      </c>
      <c r="M1462" s="763">
        <v>3000</v>
      </c>
      <c r="N1462" s="666"/>
      <c r="O1462" s="666"/>
      <c r="P1462" s="772"/>
      <c r="Q1462" s="666"/>
      <c r="R1462" s="666"/>
    </row>
    <row r="1463" spans="1:18" ht="15.75" customHeight="1" x14ac:dyDescent="0.2">
      <c r="A1463" s="665" t="s">
        <v>9497</v>
      </c>
      <c r="B1463" s="666" t="s">
        <v>6922</v>
      </c>
      <c r="C1463" s="666" t="s">
        <v>2204</v>
      </c>
      <c r="D1463" s="675" t="s">
        <v>9690</v>
      </c>
      <c r="E1463" s="737" t="s">
        <v>1995</v>
      </c>
      <c r="F1463" s="666">
        <v>41037696</v>
      </c>
      <c r="G1463" s="665" t="s">
        <v>9715</v>
      </c>
      <c r="H1463" s="574" t="s">
        <v>8860</v>
      </c>
      <c r="I1463" s="665"/>
      <c r="J1463" s="675"/>
      <c r="K1463" s="666" t="s">
        <v>9716</v>
      </c>
      <c r="L1463" s="666">
        <v>2</v>
      </c>
      <c r="M1463" s="763">
        <v>3000</v>
      </c>
      <c r="N1463" s="666"/>
      <c r="O1463" s="666"/>
      <c r="P1463" s="772"/>
      <c r="Q1463" s="666"/>
      <c r="R1463" s="666"/>
    </row>
    <row r="1464" spans="1:18" ht="15.75" customHeight="1" x14ac:dyDescent="0.2">
      <c r="A1464" s="665" t="s">
        <v>9497</v>
      </c>
      <c r="B1464" s="666" t="s">
        <v>6922</v>
      </c>
      <c r="C1464" s="666" t="s">
        <v>2204</v>
      </c>
      <c r="D1464" s="675" t="s">
        <v>5881</v>
      </c>
      <c r="E1464" s="737" t="s">
        <v>1995</v>
      </c>
      <c r="F1464" s="666">
        <v>41438898</v>
      </c>
      <c r="G1464" s="665" t="s">
        <v>9717</v>
      </c>
      <c r="H1464" s="574"/>
      <c r="I1464" s="665"/>
      <c r="J1464" s="675"/>
      <c r="K1464" s="666" t="s">
        <v>9718</v>
      </c>
      <c r="L1464" s="666">
        <v>2</v>
      </c>
      <c r="M1464" s="763">
        <v>3000</v>
      </c>
      <c r="N1464" s="666"/>
      <c r="O1464" s="666"/>
      <c r="P1464" s="772"/>
      <c r="Q1464" s="666"/>
      <c r="R1464" s="666"/>
    </row>
    <row r="1465" spans="1:18" ht="15.75" customHeight="1" x14ac:dyDescent="0.2">
      <c r="A1465" s="665" t="s">
        <v>9497</v>
      </c>
      <c r="B1465" s="666" t="s">
        <v>6922</v>
      </c>
      <c r="C1465" s="666" t="s">
        <v>2204</v>
      </c>
      <c r="D1465" s="675" t="s">
        <v>9690</v>
      </c>
      <c r="E1465" s="737" t="s">
        <v>1995</v>
      </c>
      <c r="F1465" s="666">
        <v>48216152</v>
      </c>
      <c r="G1465" s="665" t="s">
        <v>9719</v>
      </c>
      <c r="H1465" s="574" t="s">
        <v>8860</v>
      </c>
      <c r="I1465" s="665"/>
      <c r="J1465" s="675"/>
      <c r="K1465" s="666" t="s">
        <v>9720</v>
      </c>
      <c r="L1465" s="666">
        <v>2</v>
      </c>
      <c r="M1465" s="763">
        <v>3000</v>
      </c>
      <c r="N1465" s="666"/>
      <c r="O1465" s="666"/>
      <c r="P1465" s="772"/>
      <c r="Q1465" s="666"/>
      <c r="R1465" s="666"/>
    </row>
    <row r="1466" spans="1:18" ht="15.75" customHeight="1" x14ac:dyDescent="0.2">
      <c r="A1466" s="665" t="s">
        <v>9497</v>
      </c>
      <c r="B1466" s="666" t="s">
        <v>6922</v>
      </c>
      <c r="C1466" s="666" t="s">
        <v>2204</v>
      </c>
      <c r="D1466" s="675" t="s">
        <v>9690</v>
      </c>
      <c r="E1466" s="737" t="s">
        <v>1995</v>
      </c>
      <c r="F1466" s="666">
        <v>70109811</v>
      </c>
      <c r="G1466" s="665" t="s">
        <v>9721</v>
      </c>
      <c r="H1466" s="574" t="s">
        <v>8860</v>
      </c>
      <c r="I1466" s="665"/>
      <c r="J1466" s="675"/>
      <c r="K1466" s="666" t="s">
        <v>9722</v>
      </c>
      <c r="L1466" s="666">
        <v>1</v>
      </c>
      <c r="M1466" s="763">
        <v>1500</v>
      </c>
      <c r="N1466" s="666"/>
      <c r="O1466" s="666"/>
      <c r="P1466" s="772"/>
      <c r="Q1466" s="666"/>
      <c r="R1466" s="666"/>
    </row>
    <row r="1467" spans="1:18" ht="15.75" customHeight="1" x14ac:dyDescent="0.2">
      <c r="A1467" s="665" t="s">
        <v>9497</v>
      </c>
      <c r="B1467" s="666" t="s">
        <v>6922</v>
      </c>
      <c r="C1467" s="666" t="s">
        <v>2204</v>
      </c>
      <c r="D1467" s="675" t="s">
        <v>9690</v>
      </c>
      <c r="E1467" s="737" t="s">
        <v>1995</v>
      </c>
      <c r="F1467" s="666">
        <v>40183461</v>
      </c>
      <c r="G1467" s="665" t="s">
        <v>9723</v>
      </c>
      <c r="H1467" s="574" t="s">
        <v>8860</v>
      </c>
      <c r="I1467" s="665"/>
      <c r="J1467" s="675"/>
      <c r="K1467" s="666" t="s">
        <v>9724</v>
      </c>
      <c r="L1467" s="666">
        <v>1</v>
      </c>
      <c r="M1467" s="763">
        <v>1500</v>
      </c>
      <c r="N1467" s="666"/>
      <c r="O1467" s="666"/>
      <c r="P1467" s="772"/>
      <c r="Q1467" s="666"/>
      <c r="R1467" s="666"/>
    </row>
    <row r="1468" spans="1:18" ht="15.75" customHeight="1" x14ac:dyDescent="0.2">
      <c r="A1468" s="665" t="s">
        <v>9497</v>
      </c>
      <c r="B1468" s="666" t="s">
        <v>6922</v>
      </c>
      <c r="C1468" s="666" t="s">
        <v>2204</v>
      </c>
      <c r="D1468" s="675" t="s">
        <v>9690</v>
      </c>
      <c r="E1468" s="737" t="s">
        <v>1995</v>
      </c>
      <c r="F1468" s="666">
        <v>61971108</v>
      </c>
      <c r="G1468" s="665" t="s">
        <v>9725</v>
      </c>
      <c r="H1468" s="574" t="s">
        <v>8860</v>
      </c>
      <c r="I1468" s="665"/>
      <c r="J1468" s="675"/>
      <c r="K1468" s="666" t="s">
        <v>9726</v>
      </c>
      <c r="L1468" s="666">
        <v>1</v>
      </c>
      <c r="M1468" s="763">
        <v>1500</v>
      </c>
      <c r="N1468" s="666"/>
      <c r="O1468" s="666"/>
      <c r="P1468" s="772"/>
      <c r="Q1468" s="666"/>
      <c r="R1468" s="666"/>
    </row>
    <row r="1469" spans="1:18" ht="15.75" customHeight="1" x14ac:dyDescent="0.2">
      <c r="A1469" s="665" t="s">
        <v>9497</v>
      </c>
      <c r="B1469" s="666" t="s">
        <v>6922</v>
      </c>
      <c r="C1469" s="666" t="s">
        <v>2204</v>
      </c>
      <c r="D1469" s="675" t="s">
        <v>9690</v>
      </c>
      <c r="E1469" s="737" t="s">
        <v>1995</v>
      </c>
      <c r="F1469" s="666">
        <v>76576665</v>
      </c>
      <c r="G1469" s="665" t="s">
        <v>9727</v>
      </c>
      <c r="H1469" s="574" t="s">
        <v>8860</v>
      </c>
      <c r="I1469" s="665"/>
      <c r="J1469" s="675"/>
      <c r="K1469" s="666" t="s">
        <v>9728</v>
      </c>
      <c r="L1469" s="666">
        <v>1</v>
      </c>
      <c r="M1469" s="763">
        <v>1500</v>
      </c>
      <c r="N1469" s="666"/>
      <c r="O1469" s="666"/>
      <c r="P1469" s="772"/>
      <c r="Q1469" s="666"/>
      <c r="R1469" s="666"/>
    </row>
    <row r="1470" spans="1:18" ht="15.75" customHeight="1" x14ac:dyDescent="0.2">
      <c r="A1470" s="665" t="s">
        <v>9497</v>
      </c>
      <c r="B1470" s="666" t="s">
        <v>6922</v>
      </c>
      <c r="C1470" s="666" t="s">
        <v>2204</v>
      </c>
      <c r="D1470" s="675" t="s">
        <v>9690</v>
      </c>
      <c r="E1470" s="737" t="s">
        <v>1995</v>
      </c>
      <c r="F1470" s="666">
        <v>60922334</v>
      </c>
      <c r="G1470" s="665" t="s">
        <v>9729</v>
      </c>
      <c r="H1470" s="574" t="s">
        <v>8860</v>
      </c>
      <c r="I1470" s="665"/>
      <c r="J1470" s="675"/>
      <c r="K1470" s="666" t="s">
        <v>9730</v>
      </c>
      <c r="L1470" s="666">
        <v>1</v>
      </c>
      <c r="M1470" s="763">
        <v>1500</v>
      </c>
      <c r="N1470" s="666"/>
      <c r="O1470" s="666"/>
      <c r="P1470" s="772"/>
      <c r="Q1470" s="666"/>
      <c r="R1470" s="666"/>
    </row>
    <row r="1471" spans="1:18" ht="15.75" customHeight="1" x14ac:dyDescent="0.2">
      <c r="A1471" s="665" t="s">
        <v>9497</v>
      </c>
      <c r="B1471" s="666" t="s">
        <v>6922</v>
      </c>
      <c r="C1471" s="666" t="s">
        <v>2204</v>
      </c>
      <c r="D1471" s="675" t="s">
        <v>9690</v>
      </c>
      <c r="E1471" s="737" t="s">
        <v>1995</v>
      </c>
      <c r="F1471" s="666">
        <v>42829863</v>
      </c>
      <c r="G1471" s="665" t="s">
        <v>9731</v>
      </c>
      <c r="H1471" s="574" t="s">
        <v>8860</v>
      </c>
      <c r="I1471" s="665"/>
      <c r="J1471" s="675"/>
      <c r="K1471" s="666" t="s">
        <v>9732</v>
      </c>
      <c r="L1471" s="666">
        <v>1</v>
      </c>
      <c r="M1471" s="763">
        <v>1500</v>
      </c>
      <c r="N1471" s="666"/>
      <c r="O1471" s="666"/>
      <c r="P1471" s="772"/>
      <c r="Q1471" s="666"/>
      <c r="R1471" s="666"/>
    </row>
    <row r="1472" spans="1:18" ht="15.75" customHeight="1" x14ac:dyDescent="0.2">
      <c r="A1472" s="665" t="s">
        <v>9497</v>
      </c>
      <c r="B1472" s="666" t="s">
        <v>6922</v>
      </c>
      <c r="C1472" s="666" t="s">
        <v>2204</v>
      </c>
      <c r="D1472" s="675" t="s">
        <v>9690</v>
      </c>
      <c r="E1472" s="737" t="s">
        <v>1995</v>
      </c>
      <c r="F1472" s="666">
        <v>41788321</v>
      </c>
      <c r="G1472" s="665" t="s">
        <v>9733</v>
      </c>
      <c r="H1472" s="574" t="s">
        <v>8860</v>
      </c>
      <c r="I1472" s="665"/>
      <c r="J1472" s="675"/>
      <c r="K1472" s="666" t="s">
        <v>9734</v>
      </c>
      <c r="L1472" s="666">
        <v>1</v>
      </c>
      <c r="M1472" s="763">
        <v>1500</v>
      </c>
      <c r="N1472" s="666"/>
      <c r="O1472" s="666"/>
      <c r="P1472" s="772"/>
      <c r="Q1472" s="666"/>
      <c r="R1472" s="666"/>
    </row>
    <row r="1473" spans="1:18" ht="15.75" customHeight="1" x14ac:dyDescent="0.2">
      <c r="A1473" s="665" t="s">
        <v>9497</v>
      </c>
      <c r="B1473" s="666" t="s">
        <v>6922</v>
      </c>
      <c r="C1473" s="666" t="s">
        <v>2204</v>
      </c>
      <c r="D1473" s="675" t="s">
        <v>9690</v>
      </c>
      <c r="E1473" s="737" t="s">
        <v>1995</v>
      </c>
      <c r="F1473" s="666">
        <v>18152739</v>
      </c>
      <c r="G1473" s="665" t="s">
        <v>9735</v>
      </c>
      <c r="H1473" s="574" t="s">
        <v>8860</v>
      </c>
      <c r="I1473" s="665"/>
      <c r="J1473" s="675"/>
      <c r="K1473" s="666" t="s">
        <v>9736</v>
      </c>
      <c r="L1473" s="666">
        <v>1</v>
      </c>
      <c r="M1473" s="763">
        <v>1500</v>
      </c>
      <c r="N1473" s="666"/>
      <c r="O1473" s="666"/>
      <c r="P1473" s="772"/>
      <c r="Q1473" s="666"/>
      <c r="R1473" s="666"/>
    </row>
    <row r="1474" spans="1:18" ht="15.75" customHeight="1" x14ac:dyDescent="0.2">
      <c r="A1474" s="665" t="s">
        <v>9497</v>
      </c>
      <c r="B1474" s="666" t="s">
        <v>6922</v>
      </c>
      <c r="C1474" s="666" t="s">
        <v>2204</v>
      </c>
      <c r="D1474" s="675" t="s">
        <v>9690</v>
      </c>
      <c r="E1474" s="737" t="s">
        <v>1995</v>
      </c>
      <c r="F1474" s="666">
        <v>70372670</v>
      </c>
      <c r="G1474" s="665" t="s">
        <v>9737</v>
      </c>
      <c r="H1474" s="574" t="s">
        <v>8860</v>
      </c>
      <c r="I1474" s="665"/>
      <c r="J1474" s="675"/>
      <c r="K1474" s="666" t="s">
        <v>9738</v>
      </c>
      <c r="L1474" s="666">
        <v>1</v>
      </c>
      <c r="M1474" s="763">
        <v>1500</v>
      </c>
      <c r="N1474" s="666"/>
      <c r="O1474" s="666"/>
      <c r="P1474" s="772"/>
      <c r="Q1474" s="666"/>
      <c r="R1474" s="666"/>
    </row>
    <row r="1475" spans="1:18" ht="15.75" customHeight="1" x14ac:dyDescent="0.2">
      <c r="A1475" s="665" t="s">
        <v>9497</v>
      </c>
      <c r="B1475" s="666" t="s">
        <v>6922</v>
      </c>
      <c r="C1475" s="666" t="s">
        <v>2204</v>
      </c>
      <c r="D1475" s="675" t="s">
        <v>9690</v>
      </c>
      <c r="E1475" s="737" t="s">
        <v>1995</v>
      </c>
      <c r="F1475" s="666">
        <v>17953241</v>
      </c>
      <c r="G1475" s="665" t="s">
        <v>9739</v>
      </c>
      <c r="H1475" s="574" t="s">
        <v>8860</v>
      </c>
      <c r="I1475" s="665"/>
      <c r="J1475" s="675"/>
      <c r="K1475" s="666" t="s">
        <v>9740</v>
      </c>
      <c r="L1475" s="666">
        <v>1</v>
      </c>
      <c r="M1475" s="763">
        <v>1500</v>
      </c>
      <c r="N1475" s="666"/>
      <c r="O1475" s="666"/>
      <c r="P1475" s="772"/>
      <c r="Q1475" s="666"/>
      <c r="R1475" s="666"/>
    </row>
    <row r="1476" spans="1:18" ht="15.75" customHeight="1" x14ac:dyDescent="0.2">
      <c r="A1476" s="665" t="s">
        <v>9497</v>
      </c>
      <c r="B1476" s="666" t="s">
        <v>6922</v>
      </c>
      <c r="C1476" s="666" t="s">
        <v>2204</v>
      </c>
      <c r="D1476" s="675" t="s">
        <v>9690</v>
      </c>
      <c r="E1476" s="737" t="s">
        <v>1995</v>
      </c>
      <c r="F1476" s="666">
        <v>40576509</v>
      </c>
      <c r="G1476" s="665" t="s">
        <v>9741</v>
      </c>
      <c r="H1476" s="574" t="s">
        <v>8860</v>
      </c>
      <c r="I1476" s="665"/>
      <c r="J1476" s="675"/>
      <c r="K1476" s="666" t="s">
        <v>9742</v>
      </c>
      <c r="L1476" s="666">
        <v>1</v>
      </c>
      <c r="M1476" s="763">
        <v>1500</v>
      </c>
      <c r="N1476" s="666"/>
      <c r="O1476" s="666"/>
      <c r="P1476" s="772"/>
      <c r="Q1476" s="666"/>
      <c r="R1476" s="666"/>
    </row>
    <row r="1477" spans="1:18" ht="15.75" customHeight="1" x14ac:dyDescent="0.2">
      <c r="A1477" s="665" t="s">
        <v>9497</v>
      </c>
      <c r="B1477" s="666" t="s">
        <v>6922</v>
      </c>
      <c r="C1477" s="666" t="s">
        <v>2204</v>
      </c>
      <c r="D1477" s="675" t="s">
        <v>9743</v>
      </c>
      <c r="E1477" s="737" t="s">
        <v>1995</v>
      </c>
      <c r="F1477" s="666">
        <v>45234092</v>
      </c>
      <c r="G1477" s="665" t="s">
        <v>9744</v>
      </c>
      <c r="H1477" s="574"/>
      <c r="I1477" s="665"/>
      <c r="J1477" s="675"/>
      <c r="K1477" s="666" t="s">
        <v>9745</v>
      </c>
      <c r="L1477" s="666">
        <v>1</v>
      </c>
      <c r="M1477" s="763">
        <v>1500</v>
      </c>
      <c r="N1477" s="666"/>
      <c r="O1477" s="666"/>
      <c r="P1477" s="772"/>
      <c r="Q1477" s="666"/>
      <c r="R1477" s="666"/>
    </row>
    <row r="1478" spans="1:18" ht="15.75" customHeight="1" x14ac:dyDescent="0.2">
      <c r="A1478" s="665" t="s">
        <v>9497</v>
      </c>
      <c r="B1478" s="666" t="s">
        <v>6922</v>
      </c>
      <c r="C1478" s="670" t="s">
        <v>150</v>
      </c>
      <c r="D1478" s="668" t="s">
        <v>9614</v>
      </c>
      <c r="E1478" s="740">
        <v>2000</v>
      </c>
      <c r="F1478" s="670">
        <v>43292686</v>
      </c>
      <c r="G1478" s="667" t="s">
        <v>9657</v>
      </c>
      <c r="H1478" s="679" t="s">
        <v>8946</v>
      </c>
      <c r="I1478" s="667" t="s">
        <v>9658</v>
      </c>
      <c r="J1478" s="668" t="s">
        <v>9659</v>
      </c>
      <c r="K1478" s="666">
        <v>0</v>
      </c>
      <c r="L1478" s="666">
        <v>0</v>
      </c>
      <c r="M1478" s="691">
        <v>0</v>
      </c>
      <c r="N1478" s="666">
        <v>1</v>
      </c>
      <c r="O1478" s="685">
        <v>44684</v>
      </c>
      <c r="P1478" s="756">
        <v>7000</v>
      </c>
      <c r="Q1478" s="666">
        <v>12</v>
      </c>
      <c r="R1478" s="666">
        <v>24000</v>
      </c>
    </row>
    <row r="1479" spans="1:18" ht="15.75" customHeight="1" x14ac:dyDescent="0.2">
      <c r="A1479" s="665" t="s">
        <v>9497</v>
      </c>
      <c r="B1479" s="666" t="s">
        <v>6922</v>
      </c>
      <c r="C1479" s="670" t="s">
        <v>150</v>
      </c>
      <c r="D1479" s="668" t="s">
        <v>9235</v>
      </c>
      <c r="E1479" s="740">
        <v>2900</v>
      </c>
      <c r="F1479" s="670">
        <v>40723532</v>
      </c>
      <c r="G1479" s="667" t="s">
        <v>9746</v>
      </c>
      <c r="H1479" s="679" t="s">
        <v>8946</v>
      </c>
      <c r="I1479" s="667" t="s">
        <v>7221</v>
      </c>
      <c r="J1479" s="668" t="s">
        <v>7656</v>
      </c>
      <c r="K1479" s="666">
        <v>0</v>
      </c>
      <c r="L1479" s="666">
        <v>0</v>
      </c>
      <c r="M1479" s="691">
        <v>0</v>
      </c>
      <c r="N1479" s="666">
        <v>1</v>
      </c>
      <c r="O1479" s="685">
        <v>44713</v>
      </c>
      <c r="P1479" s="756">
        <v>4640</v>
      </c>
      <c r="Q1479" s="666">
        <v>0</v>
      </c>
      <c r="R1479" s="666">
        <v>0</v>
      </c>
    </row>
    <row r="1480" spans="1:18" ht="15.75" customHeight="1" x14ac:dyDescent="0.2">
      <c r="A1480" s="665" t="s">
        <v>9497</v>
      </c>
      <c r="B1480" s="666" t="s">
        <v>6922</v>
      </c>
      <c r="C1480" s="670" t="s">
        <v>150</v>
      </c>
      <c r="D1480" s="668" t="s">
        <v>9747</v>
      </c>
      <c r="E1480" s="740">
        <v>2300</v>
      </c>
      <c r="F1480" s="670">
        <v>44124555</v>
      </c>
      <c r="G1480" s="667" t="s">
        <v>9748</v>
      </c>
      <c r="H1480" s="679" t="s">
        <v>7768</v>
      </c>
      <c r="I1480" s="667" t="s">
        <v>7083</v>
      </c>
      <c r="J1480" s="668" t="s">
        <v>9749</v>
      </c>
      <c r="K1480" s="666">
        <v>0</v>
      </c>
      <c r="L1480" s="666">
        <v>0</v>
      </c>
      <c r="M1480" s="691">
        <v>0</v>
      </c>
      <c r="N1480" s="666">
        <v>1</v>
      </c>
      <c r="O1480" s="685">
        <v>44682</v>
      </c>
      <c r="P1480" s="756">
        <v>3450</v>
      </c>
      <c r="Q1480" s="666">
        <v>0</v>
      </c>
      <c r="R1480" s="666">
        <v>0</v>
      </c>
    </row>
    <row r="1481" spans="1:18" ht="15.75" customHeight="1" x14ac:dyDescent="0.2">
      <c r="A1481" s="665" t="s">
        <v>9497</v>
      </c>
      <c r="B1481" s="666" t="s">
        <v>6922</v>
      </c>
      <c r="C1481" s="670" t="s">
        <v>150</v>
      </c>
      <c r="D1481" s="668" t="s">
        <v>9750</v>
      </c>
      <c r="E1481" s="740">
        <v>3500</v>
      </c>
      <c r="F1481" s="670">
        <v>48304271</v>
      </c>
      <c r="G1481" s="667" t="s">
        <v>9556</v>
      </c>
      <c r="H1481" s="679" t="s">
        <v>6968</v>
      </c>
      <c r="I1481" s="667" t="s">
        <v>9554</v>
      </c>
      <c r="J1481" s="668" t="s">
        <v>8955</v>
      </c>
      <c r="K1481" s="666">
        <v>0</v>
      </c>
      <c r="L1481" s="666">
        <v>0</v>
      </c>
      <c r="M1481" s="691">
        <v>0</v>
      </c>
      <c r="N1481" s="666">
        <v>2</v>
      </c>
      <c r="O1481" s="685">
        <v>44684</v>
      </c>
      <c r="P1481" s="756">
        <v>12250</v>
      </c>
      <c r="Q1481" s="666">
        <v>12</v>
      </c>
      <c r="R1481" s="666">
        <v>42000</v>
      </c>
    </row>
    <row r="1482" spans="1:18" ht="15.75" customHeight="1" x14ac:dyDescent="0.2">
      <c r="A1482" s="665" t="s">
        <v>9497</v>
      </c>
      <c r="B1482" s="666" t="s">
        <v>6922</v>
      </c>
      <c r="C1482" s="670" t="s">
        <v>150</v>
      </c>
      <c r="D1482" s="668" t="s">
        <v>9578</v>
      </c>
      <c r="E1482" s="740">
        <v>1700</v>
      </c>
      <c r="F1482" s="670">
        <v>46761651</v>
      </c>
      <c r="G1482" s="667" t="s">
        <v>9751</v>
      </c>
      <c r="H1482" s="679" t="s">
        <v>7697</v>
      </c>
      <c r="I1482" s="667" t="s">
        <v>7202</v>
      </c>
      <c r="J1482" s="668" t="s">
        <v>9581</v>
      </c>
      <c r="K1482" s="666">
        <v>0</v>
      </c>
      <c r="L1482" s="666">
        <v>0</v>
      </c>
      <c r="M1482" s="691">
        <v>0</v>
      </c>
      <c r="N1482" s="666">
        <v>0</v>
      </c>
      <c r="O1482" s="666">
        <v>1</v>
      </c>
      <c r="P1482" s="756">
        <v>1700</v>
      </c>
      <c r="Q1482" s="666">
        <v>0</v>
      </c>
      <c r="R1482" s="666">
        <v>0</v>
      </c>
    </row>
    <row r="1483" spans="1:18" ht="15.75" customHeight="1" x14ac:dyDescent="0.2">
      <c r="A1483" s="665" t="s">
        <v>9497</v>
      </c>
      <c r="B1483" s="666" t="s">
        <v>6922</v>
      </c>
      <c r="C1483" s="670" t="s">
        <v>150</v>
      </c>
      <c r="D1483" s="668" t="s">
        <v>9599</v>
      </c>
      <c r="E1483" s="740">
        <v>1150</v>
      </c>
      <c r="F1483" s="670">
        <v>18152739</v>
      </c>
      <c r="G1483" s="667" t="s">
        <v>9735</v>
      </c>
      <c r="H1483" s="679"/>
      <c r="I1483" s="667"/>
      <c r="J1483" s="668" t="s">
        <v>7192</v>
      </c>
      <c r="K1483" s="666">
        <v>0</v>
      </c>
      <c r="L1483" s="666">
        <v>0</v>
      </c>
      <c r="M1483" s="691">
        <v>0</v>
      </c>
      <c r="N1483" s="685">
        <v>44564</v>
      </c>
      <c r="O1483" s="685">
        <v>44562</v>
      </c>
      <c r="P1483" s="756">
        <v>1265</v>
      </c>
      <c r="Q1483" s="666">
        <v>0</v>
      </c>
      <c r="R1483" s="666">
        <v>0</v>
      </c>
    </row>
    <row r="1484" spans="1:18" ht="15.75" customHeight="1" x14ac:dyDescent="0.2">
      <c r="A1484" s="665" t="s">
        <v>9497</v>
      </c>
      <c r="B1484" s="666" t="s">
        <v>6922</v>
      </c>
      <c r="C1484" s="670" t="s">
        <v>150</v>
      </c>
      <c r="D1484" s="668" t="s">
        <v>9606</v>
      </c>
      <c r="E1484" s="740">
        <v>1350</v>
      </c>
      <c r="F1484" s="670">
        <v>18161780</v>
      </c>
      <c r="G1484" s="667" t="s">
        <v>8961</v>
      </c>
      <c r="H1484" s="679"/>
      <c r="I1484" s="667"/>
      <c r="J1484" s="668" t="s">
        <v>7230</v>
      </c>
      <c r="K1484" s="666">
        <v>0</v>
      </c>
      <c r="L1484" s="666">
        <v>0</v>
      </c>
      <c r="M1484" s="691">
        <v>0</v>
      </c>
      <c r="N1484" s="666">
        <v>1</v>
      </c>
      <c r="O1484" s="685">
        <v>44562</v>
      </c>
      <c r="P1484" s="756">
        <v>1485</v>
      </c>
      <c r="Q1484" s="666">
        <v>0</v>
      </c>
      <c r="R1484" s="666">
        <v>0</v>
      </c>
    </row>
    <row r="1485" spans="1:18" ht="15.75" customHeight="1" x14ac:dyDescent="0.2">
      <c r="A1485" s="665" t="s">
        <v>9497</v>
      </c>
      <c r="B1485" s="666" t="s">
        <v>6922</v>
      </c>
      <c r="C1485" s="670" t="s">
        <v>150</v>
      </c>
      <c r="D1485" s="668" t="s">
        <v>9752</v>
      </c>
      <c r="E1485" s="740">
        <v>2500</v>
      </c>
      <c r="F1485" s="670">
        <v>40118090</v>
      </c>
      <c r="G1485" s="667" t="s">
        <v>9753</v>
      </c>
      <c r="H1485" s="679" t="s">
        <v>8734</v>
      </c>
      <c r="I1485" s="667" t="s">
        <v>9554</v>
      </c>
      <c r="J1485" s="668" t="s">
        <v>7110</v>
      </c>
      <c r="K1485" s="666">
        <v>0</v>
      </c>
      <c r="L1485" s="666">
        <v>0</v>
      </c>
      <c r="M1485" s="691">
        <v>0</v>
      </c>
      <c r="N1485" s="666">
        <v>0</v>
      </c>
      <c r="O1485" s="685">
        <v>44714</v>
      </c>
      <c r="P1485" s="756">
        <v>6500</v>
      </c>
      <c r="Q1485" s="666">
        <v>12</v>
      </c>
      <c r="R1485" s="666">
        <v>30000</v>
      </c>
    </row>
    <row r="1486" spans="1:18" ht="15.75" customHeight="1" x14ac:dyDescent="0.2">
      <c r="A1486" s="665" t="s">
        <v>9497</v>
      </c>
      <c r="B1486" s="666" t="s">
        <v>6922</v>
      </c>
      <c r="C1486" s="670" t="s">
        <v>150</v>
      </c>
      <c r="D1486" s="668" t="s">
        <v>9752</v>
      </c>
      <c r="E1486" s="740">
        <v>2500</v>
      </c>
      <c r="F1486" s="670">
        <v>70558902</v>
      </c>
      <c r="G1486" s="667" t="s">
        <v>9754</v>
      </c>
      <c r="H1486" s="679" t="s">
        <v>8734</v>
      </c>
      <c r="I1486" s="667" t="s">
        <v>9569</v>
      </c>
      <c r="J1486" s="668" t="s">
        <v>9755</v>
      </c>
      <c r="K1486" s="666">
        <v>0</v>
      </c>
      <c r="L1486" s="666">
        <v>0</v>
      </c>
      <c r="M1486" s="691">
        <v>0</v>
      </c>
      <c r="N1486" s="666">
        <v>0</v>
      </c>
      <c r="O1486" s="685">
        <v>44714</v>
      </c>
      <c r="P1486" s="756">
        <v>6500</v>
      </c>
      <c r="Q1486" s="666">
        <v>12</v>
      </c>
      <c r="R1486" s="666">
        <v>30000</v>
      </c>
    </row>
    <row r="1487" spans="1:18" ht="15.75" customHeight="1" x14ac:dyDescent="0.2">
      <c r="A1487" s="665" t="s">
        <v>9497</v>
      </c>
      <c r="B1487" s="666" t="s">
        <v>6922</v>
      </c>
      <c r="C1487" s="670" t="s">
        <v>150</v>
      </c>
      <c r="D1487" s="668" t="s">
        <v>9752</v>
      </c>
      <c r="E1487" s="740">
        <v>2500</v>
      </c>
      <c r="F1487" s="670">
        <v>46195297</v>
      </c>
      <c r="G1487" s="667" t="s">
        <v>9756</v>
      </c>
      <c r="H1487" s="679" t="s">
        <v>6968</v>
      </c>
      <c r="I1487" s="667" t="s">
        <v>9554</v>
      </c>
      <c r="J1487" s="668" t="s">
        <v>8955</v>
      </c>
      <c r="K1487" s="666">
        <v>0</v>
      </c>
      <c r="L1487" s="666">
        <v>0</v>
      </c>
      <c r="M1487" s="691">
        <v>0</v>
      </c>
      <c r="N1487" s="666">
        <v>0</v>
      </c>
      <c r="O1487" s="685">
        <v>44714</v>
      </c>
      <c r="P1487" s="756">
        <v>6500</v>
      </c>
      <c r="Q1487" s="666">
        <v>12</v>
      </c>
      <c r="R1487" s="666">
        <v>30000</v>
      </c>
    </row>
    <row r="1488" spans="1:18" ht="15.75" customHeight="1" x14ac:dyDescent="0.2">
      <c r="A1488" s="665" t="s">
        <v>9497</v>
      </c>
      <c r="B1488" s="666" t="s">
        <v>6922</v>
      </c>
      <c r="C1488" s="670" t="s">
        <v>150</v>
      </c>
      <c r="D1488" s="668" t="s">
        <v>9752</v>
      </c>
      <c r="E1488" s="740">
        <v>2500</v>
      </c>
      <c r="F1488" s="670">
        <v>47753775</v>
      </c>
      <c r="G1488" s="667" t="s">
        <v>9757</v>
      </c>
      <c r="H1488" s="679" t="s">
        <v>6968</v>
      </c>
      <c r="I1488" s="667" t="s">
        <v>9554</v>
      </c>
      <c r="J1488" s="668" t="s">
        <v>8955</v>
      </c>
      <c r="K1488" s="666">
        <v>0</v>
      </c>
      <c r="L1488" s="666">
        <v>0</v>
      </c>
      <c r="M1488" s="691">
        <v>0</v>
      </c>
      <c r="N1488" s="666">
        <v>0</v>
      </c>
      <c r="O1488" s="685">
        <v>44714</v>
      </c>
      <c r="P1488" s="756">
        <v>6500</v>
      </c>
      <c r="Q1488" s="666">
        <v>12</v>
      </c>
      <c r="R1488" s="666">
        <v>30000</v>
      </c>
    </row>
    <row r="1489" spans="1:18" ht="15.75" customHeight="1" x14ac:dyDescent="0.2">
      <c r="A1489" s="665" t="s">
        <v>9497</v>
      </c>
      <c r="B1489" s="666" t="s">
        <v>6922</v>
      </c>
      <c r="C1489" s="670" t="s">
        <v>150</v>
      </c>
      <c r="D1489" s="668" t="s">
        <v>9752</v>
      </c>
      <c r="E1489" s="740">
        <v>2500</v>
      </c>
      <c r="F1489" s="670">
        <v>45970966</v>
      </c>
      <c r="G1489" s="667" t="s">
        <v>8994</v>
      </c>
      <c r="H1489" s="679" t="s">
        <v>6968</v>
      </c>
      <c r="I1489" s="667" t="s">
        <v>9554</v>
      </c>
      <c r="J1489" s="668" t="s">
        <v>8955</v>
      </c>
      <c r="K1489" s="666">
        <v>0</v>
      </c>
      <c r="L1489" s="666">
        <v>0</v>
      </c>
      <c r="M1489" s="691">
        <v>0</v>
      </c>
      <c r="N1489" s="666">
        <v>0</v>
      </c>
      <c r="O1489" s="685">
        <v>44714</v>
      </c>
      <c r="P1489" s="756">
        <v>6500</v>
      </c>
      <c r="Q1489" s="666">
        <v>12</v>
      </c>
      <c r="R1489" s="666">
        <v>30000</v>
      </c>
    </row>
    <row r="1490" spans="1:18" ht="15.75" customHeight="1" x14ac:dyDescent="0.2">
      <c r="A1490" s="665" t="s">
        <v>9497</v>
      </c>
      <c r="B1490" s="666" t="s">
        <v>6922</v>
      </c>
      <c r="C1490" s="670" t="s">
        <v>150</v>
      </c>
      <c r="D1490" s="668" t="s">
        <v>9752</v>
      </c>
      <c r="E1490" s="740">
        <v>2500</v>
      </c>
      <c r="F1490" s="670">
        <v>47502801</v>
      </c>
      <c r="G1490" s="667" t="s">
        <v>9758</v>
      </c>
      <c r="H1490" s="679" t="s">
        <v>6968</v>
      </c>
      <c r="I1490" s="667" t="s">
        <v>9554</v>
      </c>
      <c r="J1490" s="668" t="s">
        <v>8955</v>
      </c>
      <c r="K1490" s="666">
        <v>0</v>
      </c>
      <c r="L1490" s="666">
        <v>0</v>
      </c>
      <c r="M1490" s="691">
        <v>0</v>
      </c>
      <c r="N1490" s="666">
        <v>0</v>
      </c>
      <c r="O1490" s="685">
        <v>44714</v>
      </c>
      <c r="P1490" s="756">
        <v>6500</v>
      </c>
      <c r="Q1490" s="666">
        <v>12</v>
      </c>
      <c r="R1490" s="666">
        <v>30000</v>
      </c>
    </row>
    <row r="1491" spans="1:18" ht="15.75" customHeight="1" x14ac:dyDescent="0.2">
      <c r="A1491" s="665" t="s">
        <v>9497</v>
      </c>
      <c r="B1491" s="666" t="s">
        <v>6922</v>
      </c>
      <c r="C1491" s="670" t="s">
        <v>150</v>
      </c>
      <c r="D1491" s="668" t="s">
        <v>9759</v>
      </c>
      <c r="E1491" s="740">
        <v>1150</v>
      </c>
      <c r="F1491" s="670">
        <v>40468258</v>
      </c>
      <c r="G1491" s="667" t="s">
        <v>9760</v>
      </c>
      <c r="H1491" s="679"/>
      <c r="I1491" s="667"/>
      <c r="J1491" s="668" t="s">
        <v>7192</v>
      </c>
      <c r="K1491" s="666">
        <v>0</v>
      </c>
      <c r="L1491" s="666">
        <v>0</v>
      </c>
      <c r="M1491" s="691">
        <v>0</v>
      </c>
      <c r="N1491" s="666">
        <v>0</v>
      </c>
      <c r="O1491" s="685">
        <v>44714</v>
      </c>
      <c r="P1491" s="756">
        <v>2990</v>
      </c>
      <c r="Q1491" s="666">
        <v>12</v>
      </c>
      <c r="R1491" s="666">
        <v>13800</v>
      </c>
    </row>
    <row r="1492" spans="1:18" ht="15.75" customHeight="1" x14ac:dyDescent="0.2">
      <c r="A1492" s="665" t="s">
        <v>9497</v>
      </c>
      <c r="B1492" s="666" t="s">
        <v>6922</v>
      </c>
      <c r="C1492" s="670" t="s">
        <v>150</v>
      </c>
      <c r="D1492" s="668" t="s">
        <v>9759</v>
      </c>
      <c r="E1492" s="740">
        <v>1150</v>
      </c>
      <c r="F1492" s="670">
        <v>41724189</v>
      </c>
      <c r="G1492" s="667" t="s">
        <v>9600</v>
      </c>
      <c r="H1492" s="679"/>
      <c r="I1492" s="667"/>
      <c r="J1492" s="668" t="s">
        <v>7192</v>
      </c>
      <c r="K1492" s="666">
        <v>0</v>
      </c>
      <c r="L1492" s="666">
        <v>0</v>
      </c>
      <c r="M1492" s="691">
        <v>0</v>
      </c>
      <c r="N1492" s="666">
        <v>0</v>
      </c>
      <c r="O1492" s="685">
        <v>44714</v>
      </c>
      <c r="P1492" s="756">
        <v>2990</v>
      </c>
      <c r="Q1492" s="666">
        <v>12</v>
      </c>
      <c r="R1492" s="666">
        <v>13800</v>
      </c>
    </row>
    <row r="1493" spans="1:18" ht="15.75" customHeight="1" x14ac:dyDescent="0.2">
      <c r="A1493" s="665" t="s">
        <v>9497</v>
      </c>
      <c r="B1493" s="666" t="s">
        <v>6922</v>
      </c>
      <c r="C1493" s="670" t="s">
        <v>150</v>
      </c>
      <c r="D1493" s="668" t="s">
        <v>9759</v>
      </c>
      <c r="E1493" s="740">
        <v>1150</v>
      </c>
      <c r="F1493" s="670">
        <v>18202508</v>
      </c>
      <c r="G1493" s="667" t="s">
        <v>9761</v>
      </c>
      <c r="H1493" s="679"/>
      <c r="I1493" s="667"/>
      <c r="J1493" s="668" t="s">
        <v>7192</v>
      </c>
      <c r="K1493" s="666">
        <v>0</v>
      </c>
      <c r="L1493" s="666">
        <v>0</v>
      </c>
      <c r="M1493" s="691">
        <v>0</v>
      </c>
      <c r="N1493" s="666">
        <v>0</v>
      </c>
      <c r="O1493" s="685">
        <v>44714</v>
      </c>
      <c r="P1493" s="756">
        <v>2990</v>
      </c>
      <c r="Q1493" s="666">
        <v>12</v>
      </c>
      <c r="R1493" s="666">
        <v>13800</v>
      </c>
    </row>
    <row r="1494" spans="1:18" ht="15.75" customHeight="1" x14ac:dyDescent="0.2">
      <c r="A1494" s="665" t="s">
        <v>9497</v>
      </c>
      <c r="B1494" s="666" t="s">
        <v>6922</v>
      </c>
      <c r="C1494" s="670" t="s">
        <v>150</v>
      </c>
      <c r="D1494" s="668" t="s">
        <v>9759</v>
      </c>
      <c r="E1494" s="740">
        <v>1150</v>
      </c>
      <c r="F1494" s="670">
        <v>17997591</v>
      </c>
      <c r="G1494" s="667" t="s">
        <v>9762</v>
      </c>
      <c r="H1494" s="679"/>
      <c r="I1494" s="667"/>
      <c r="J1494" s="668" t="s">
        <v>7192</v>
      </c>
      <c r="K1494" s="666">
        <v>0</v>
      </c>
      <c r="L1494" s="666">
        <v>0</v>
      </c>
      <c r="M1494" s="691">
        <v>0</v>
      </c>
      <c r="N1494" s="666">
        <v>0</v>
      </c>
      <c r="O1494" s="685">
        <v>44714</v>
      </c>
      <c r="P1494" s="756">
        <v>2990</v>
      </c>
      <c r="Q1494" s="666">
        <v>12</v>
      </c>
      <c r="R1494" s="666">
        <v>13800</v>
      </c>
    </row>
    <row r="1495" spans="1:18" ht="15.75" customHeight="1" x14ac:dyDescent="0.2">
      <c r="A1495" s="665" t="s">
        <v>9497</v>
      </c>
      <c r="B1495" s="666" t="s">
        <v>6922</v>
      </c>
      <c r="C1495" s="670" t="s">
        <v>150</v>
      </c>
      <c r="D1495" s="668" t="s">
        <v>9555</v>
      </c>
      <c r="E1495" s="740">
        <v>2800</v>
      </c>
      <c r="F1495" s="670">
        <v>40590903</v>
      </c>
      <c r="G1495" s="667" t="s">
        <v>9763</v>
      </c>
      <c r="H1495" s="679" t="s">
        <v>6968</v>
      </c>
      <c r="I1495" s="667" t="s">
        <v>9554</v>
      </c>
      <c r="J1495" s="668" t="s">
        <v>8955</v>
      </c>
      <c r="K1495" s="666">
        <v>0</v>
      </c>
      <c r="L1495" s="666">
        <v>0</v>
      </c>
      <c r="M1495" s="691">
        <v>0</v>
      </c>
      <c r="N1495" s="666">
        <v>0</v>
      </c>
      <c r="O1495" s="666">
        <v>1</v>
      </c>
      <c r="P1495" s="756">
        <v>2800</v>
      </c>
      <c r="Q1495" s="666">
        <v>0</v>
      </c>
      <c r="R1495" s="666">
        <v>0</v>
      </c>
    </row>
    <row r="1496" spans="1:18" ht="15.75" customHeight="1" x14ac:dyDescent="0.2">
      <c r="A1496" s="665" t="s">
        <v>9497</v>
      </c>
      <c r="B1496" s="666" t="s">
        <v>6922</v>
      </c>
      <c r="C1496" s="670" t="s">
        <v>150</v>
      </c>
      <c r="D1496" s="668" t="s">
        <v>9764</v>
      </c>
      <c r="E1496" s="740">
        <v>2900</v>
      </c>
      <c r="F1496" s="670">
        <v>40723532</v>
      </c>
      <c r="G1496" s="667" t="s">
        <v>9746</v>
      </c>
      <c r="H1496" s="679" t="s">
        <v>8946</v>
      </c>
      <c r="I1496" s="667" t="s">
        <v>7221</v>
      </c>
      <c r="J1496" s="668" t="s">
        <v>7656</v>
      </c>
      <c r="K1496" s="666">
        <v>0</v>
      </c>
      <c r="L1496" s="666">
        <v>0</v>
      </c>
      <c r="M1496" s="691">
        <v>0</v>
      </c>
      <c r="N1496" s="666">
        <v>0</v>
      </c>
      <c r="O1496" s="685">
        <v>44653</v>
      </c>
      <c r="P1496" s="756">
        <v>6960</v>
      </c>
      <c r="Q1496" s="666">
        <v>12</v>
      </c>
      <c r="R1496" s="666">
        <v>34800</v>
      </c>
    </row>
    <row r="1497" spans="1:18" ht="15.75" customHeight="1" x14ac:dyDescent="0.2">
      <c r="A1497" s="665" t="s">
        <v>9497</v>
      </c>
      <c r="B1497" s="666" t="s">
        <v>6922</v>
      </c>
      <c r="C1497" s="670" t="s">
        <v>150</v>
      </c>
      <c r="D1497" s="668" t="s">
        <v>9599</v>
      </c>
      <c r="E1497" s="740">
        <v>1150</v>
      </c>
      <c r="F1497" s="670">
        <v>18021063</v>
      </c>
      <c r="G1497" s="667" t="s">
        <v>9765</v>
      </c>
      <c r="H1497" s="679"/>
      <c r="I1497" s="667"/>
      <c r="J1497" s="668" t="s">
        <v>7192</v>
      </c>
      <c r="K1497" s="666">
        <v>0</v>
      </c>
      <c r="L1497" s="666">
        <v>0</v>
      </c>
      <c r="M1497" s="691">
        <v>0</v>
      </c>
      <c r="N1497" s="666">
        <v>1</v>
      </c>
      <c r="O1497" s="685">
        <v>44653</v>
      </c>
      <c r="P1497" s="756">
        <v>2760</v>
      </c>
      <c r="Q1497" s="666">
        <v>12</v>
      </c>
      <c r="R1497" s="666">
        <v>13800</v>
      </c>
    </row>
    <row r="1498" spans="1:18" ht="15.75" customHeight="1" x14ac:dyDescent="0.2">
      <c r="A1498" s="665" t="s">
        <v>9497</v>
      </c>
      <c r="B1498" s="666" t="s">
        <v>6922</v>
      </c>
      <c r="C1498" s="670" t="s">
        <v>150</v>
      </c>
      <c r="D1498" s="668" t="s">
        <v>9766</v>
      </c>
      <c r="E1498" s="740">
        <v>4500</v>
      </c>
      <c r="F1498" s="670">
        <v>20044323</v>
      </c>
      <c r="G1498" s="667" t="s">
        <v>9767</v>
      </c>
      <c r="H1498" s="679" t="s">
        <v>9012</v>
      </c>
      <c r="I1498" s="667" t="s">
        <v>7297</v>
      </c>
      <c r="J1498" s="668" t="s">
        <v>9768</v>
      </c>
      <c r="K1498" s="666">
        <v>0</v>
      </c>
      <c r="L1498" s="666">
        <v>0</v>
      </c>
      <c r="M1498" s="691">
        <v>0</v>
      </c>
      <c r="N1498" s="666">
        <v>0</v>
      </c>
      <c r="O1498" s="666" t="s">
        <v>9769</v>
      </c>
      <c r="P1498" s="756">
        <v>1350</v>
      </c>
      <c r="Q1498" s="666">
        <v>0</v>
      </c>
      <c r="R1498" s="666">
        <v>0</v>
      </c>
    </row>
    <row r="1499" spans="1:18" ht="15.75" customHeight="1" x14ac:dyDescent="0.2">
      <c r="A1499" s="665" t="s">
        <v>9497</v>
      </c>
      <c r="B1499" s="666" t="s">
        <v>6922</v>
      </c>
      <c r="C1499" s="670" t="s">
        <v>150</v>
      </c>
      <c r="D1499" s="668" t="s">
        <v>9759</v>
      </c>
      <c r="E1499" s="740">
        <v>1150</v>
      </c>
      <c r="F1499" s="670">
        <v>18125222</v>
      </c>
      <c r="G1499" s="667" t="s">
        <v>9770</v>
      </c>
      <c r="H1499" s="679"/>
      <c r="I1499" s="667"/>
      <c r="J1499" s="668" t="s">
        <v>7192</v>
      </c>
      <c r="K1499" s="666">
        <v>0</v>
      </c>
      <c r="L1499" s="666">
        <v>0</v>
      </c>
      <c r="M1499" s="691">
        <v>0</v>
      </c>
      <c r="N1499" s="666">
        <v>1</v>
      </c>
      <c r="O1499" s="685">
        <v>44563</v>
      </c>
      <c r="P1499" s="756">
        <v>2415</v>
      </c>
      <c r="Q1499" s="666">
        <v>12</v>
      </c>
      <c r="R1499" s="666">
        <v>13800</v>
      </c>
    </row>
    <row r="1500" spans="1:18" ht="15.75" customHeight="1" x14ac:dyDescent="0.2">
      <c r="A1500" s="665" t="s">
        <v>9497</v>
      </c>
      <c r="B1500" s="666" t="s">
        <v>6922</v>
      </c>
      <c r="C1500" s="670" t="s">
        <v>150</v>
      </c>
      <c r="D1500" s="668" t="s">
        <v>9759</v>
      </c>
      <c r="E1500" s="740">
        <v>1150</v>
      </c>
      <c r="F1500" s="670">
        <v>41741140</v>
      </c>
      <c r="G1500" s="667" t="s">
        <v>9771</v>
      </c>
      <c r="H1500" s="679"/>
      <c r="I1500" s="667"/>
      <c r="J1500" s="668" t="s">
        <v>7192</v>
      </c>
      <c r="K1500" s="666">
        <v>0</v>
      </c>
      <c r="L1500" s="666">
        <v>0</v>
      </c>
      <c r="M1500" s="691">
        <v>0</v>
      </c>
      <c r="N1500" s="666">
        <v>1</v>
      </c>
      <c r="O1500" s="685">
        <v>44563</v>
      </c>
      <c r="P1500" s="756">
        <v>2415</v>
      </c>
      <c r="Q1500" s="666">
        <v>12</v>
      </c>
      <c r="R1500" s="666">
        <v>13800</v>
      </c>
    </row>
    <row r="1501" spans="1:18" ht="15.75" customHeight="1" x14ac:dyDescent="0.2">
      <c r="A1501" s="665" t="s">
        <v>9497</v>
      </c>
      <c r="B1501" s="666" t="s">
        <v>6922</v>
      </c>
      <c r="C1501" s="670" t="s">
        <v>150</v>
      </c>
      <c r="D1501" s="668" t="s">
        <v>9759</v>
      </c>
      <c r="E1501" s="740">
        <v>1150</v>
      </c>
      <c r="F1501" s="670">
        <v>40690158</v>
      </c>
      <c r="G1501" s="667" t="s">
        <v>9772</v>
      </c>
      <c r="H1501" s="679"/>
      <c r="I1501" s="667"/>
      <c r="J1501" s="668" t="s">
        <v>7192</v>
      </c>
      <c r="K1501" s="666">
        <v>0</v>
      </c>
      <c r="L1501" s="666">
        <v>0</v>
      </c>
      <c r="M1501" s="691">
        <v>0</v>
      </c>
      <c r="N1501" s="666">
        <v>1</v>
      </c>
      <c r="O1501" s="685">
        <v>44563</v>
      </c>
      <c r="P1501" s="756">
        <v>2415</v>
      </c>
      <c r="Q1501" s="666">
        <v>12</v>
      </c>
      <c r="R1501" s="666">
        <v>13800</v>
      </c>
    </row>
    <row r="1502" spans="1:18" ht="15.75" customHeight="1" x14ac:dyDescent="0.2">
      <c r="A1502" s="665" t="s">
        <v>9497</v>
      </c>
      <c r="B1502" s="666" t="s">
        <v>6922</v>
      </c>
      <c r="C1502" s="670" t="s">
        <v>150</v>
      </c>
      <c r="D1502" s="668" t="s">
        <v>9759</v>
      </c>
      <c r="E1502" s="740">
        <v>1150</v>
      </c>
      <c r="F1502" s="670">
        <v>18154967</v>
      </c>
      <c r="G1502" s="667" t="s">
        <v>9773</v>
      </c>
      <c r="H1502" s="679"/>
      <c r="I1502" s="667"/>
      <c r="J1502" s="668" t="s">
        <v>7192</v>
      </c>
      <c r="K1502" s="666">
        <v>0</v>
      </c>
      <c r="L1502" s="666">
        <v>0</v>
      </c>
      <c r="M1502" s="691">
        <v>0</v>
      </c>
      <c r="N1502" s="666">
        <v>1</v>
      </c>
      <c r="O1502" s="685">
        <v>44563</v>
      </c>
      <c r="P1502" s="756">
        <v>2415</v>
      </c>
      <c r="Q1502" s="666">
        <v>12</v>
      </c>
      <c r="R1502" s="666">
        <v>13800</v>
      </c>
    </row>
    <row r="1503" spans="1:18" ht="15.75" customHeight="1" x14ac:dyDescent="0.2">
      <c r="A1503" s="665" t="s">
        <v>9497</v>
      </c>
      <c r="B1503" s="666" t="s">
        <v>6922</v>
      </c>
      <c r="C1503" s="670" t="s">
        <v>150</v>
      </c>
      <c r="D1503" s="668" t="s">
        <v>9759</v>
      </c>
      <c r="E1503" s="740">
        <v>1150</v>
      </c>
      <c r="F1503" s="670">
        <v>42048744</v>
      </c>
      <c r="G1503" s="667" t="s">
        <v>9774</v>
      </c>
      <c r="H1503" s="679"/>
      <c r="I1503" s="667"/>
      <c r="J1503" s="668" t="s">
        <v>7192</v>
      </c>
      <c r="K1503" s="666">
        <v>0</v>
      </c>
      <c r="L1503" s="666">
        <v>0</v>
      </c>
      <c r="M1503" s="691">
        <v>0</v>
      </c>
      <c r="N1503" s="666">
        <v>1</v>
      </c>
      <c r="O1503" s="685">
        <v>44563</v>
      </c>
      <c r="P1503" s="756">
        <v>2415</v>
      </c>
      <c r="Q1503" s="666">
        <v>12</v>
      </c>
      <c r="R1503" s="666">
        <v>13800</v>
      </c>
    </row>
    <row r="1504" spans="1:18" ht="15.75" customHeight="1" x14ac:dyDescent="0.2">
      <c r="A1504" s="665" t="s">
        <v>9497</v>
      </c>
      <c r="B1504" s="666" t="s">
        <v>6922</v>
      </c>
      <c r="C1504" s="670" t="s">
        <v>150</v>
      </c>
      <c r="D1504" s="668" t="s">
        <v>9759</v>
      </c>
      <c r="E1504" s="740">
        <v>1150</v>
      </c>
      <c r="F1504" s="670">
        <v>76576665</v>
      </c>
      <c r="G1504" s="667" t="s">
        <v>9727</v>
      </c>
      <c r="H1504" s="679"/>
      <c r="I1504" s="667"/>
      <c r="J1504" s="668" t="s">
        <v>7192</v>
      </c>
      <c r="K1504" s="666">
        <v>0</v>
      </c>
      <c r="L1504" s="666">
        <v>0</v>
      </c>
      <c r="M1504" s="691">
        <v>0</v>
      </c>
      <c r="N1504" s="666">
        <v>1</v>
      </c>
      <c r="O1504" s="685">
        <v>44563</v>
      </c>
      <c r="P1504" s="756">
        <v>2415</v>
      </c>
      <c r="Q1504" s="666">
        <v>12</v>
      </c>
      <c r="R1504" s="666">
        <v>13800</v>
      </c>
    </row>
    <row r="1505" spans="1:18" ht="15.75" customHeight="1" x14ac:dyDescent="0.2">
      <c r="A1505" s="665" t="s">
        <v>9497</v>
      </c>
      <c r="B1505" s="666" t="s">
        <v>6922</v>
      </c>
      <c r="C1505" s="670" t="s">
        <v>150</v>
      </c>
      <c r="D1505" s="668" t="s">
        <v>9759</v>
      </c>
      <c r="E1505" s="740">
        <v>1150</v>
      </c>
      <c r="F1505" s="670">
        <v>19325259</v>
      </c>
      <c r="G1505" s="667" t="s">
        <v>9775</v>
      </c>
      <c r="H1505" s="679"/>
      <c r="I1505" s="667"/>
      <c r="J1505" s="668" t="s">
        <v>7192</v>
      </c>
      <c r="K1505" s="666">
        <v>0</v>
      </c>
      <c r="L1505" s="666">
        <v>0</v>
      </c>
      <c r="M1505" s="691">
        <v>0</v>
      </c>
      <c r="N1505" s="666">
        <v>1</v>
      </c>
      <c r="O1505" s="685">
        <v>44563</v>
      </c>
      <c r="P1505" s="756">
        <v>2415</v>
      </c>
      <c r="Q1505" s="666">
        <v>12</v>
      </c>
      <c r="R1505" s="666">
        <v>13800</v>
      </c>
    </row>
    <row r="1506" spans="1:18" ht="15.75" customHeight="1" x14ac:dyDescent="0.2">
      <c r="A1506" s="665" t="s">
        <v>9497</v>
      </c>
      <c r="B1506" s="666" t="s">
        <v>6922</v>
      </c>
      <c r="C1506" s="670" t="s">
        <v>150</v>
      </c>
      <c r="D1506" s="668" t="s">
        <v>9759</v>
      </c>
      <c r="E1506" s="740">
        <v>1150</v>
      </c>
      <c r="F1506" s="670">
        <v>80579796</v>
      </c>
      <c r="G1506" s="667" t="s">
        <v>9776</v>
      </c>
      <c r="H1506" s="679"/>
      <c r="I1506" s="667"/>
      <c r="J1506" s="668" t="s">
        <v>7192</v>
      </c>
      <c r="K1506" s="666">
        <v>0</v>
      </c>
      <c r="L1506" s="666">
        <v>0</v>
      </c>
      <c r="M1506" s="691">
        <v>0</v>
      </c>
      <c r="N1506" s="666">
        <v>1</v>
      </c>
      <c r="O1506" s="685">
        <v>44563</v>
      </c>
      <c r="P1506" s="756">
        <v>2415</v>
      </c>
      <c r="Q1506" s="666">
        <v>12</v>
      </c>
      <c r="R1506" s="666">
        <v>13800</v>
      </c>
    </row>
    <row r="1507" spans="1:18" ht="15.75" customHeight="1" x14ac:dyDescent="0.2">
      <c r="A1507" s="665" t="s">
        <v>9497</v>
      </c>
      <c r="B1507" s="666" t="s">
        <v>6922</v>
      </c>
      <c r="C1507" s="670" t="s">
        <v>150</v>
      </c>
      <c r="D1507" s="668" t="s">
        <v>9759</v>
      </c>
      <c r="E1507" s="740">
        <v>1150</v>
      </c>
      <c r="F1507" s="670">
        <v>18151189</v>
      </c>
      <c r="G1507" s="667" t="s">
        <v>9777</v>
      </c>
      <c r="H1507" s="679"/>
      <c r="I1507" s="667"/>
      <c r="J1507" s="668" t="s">
        <v>7192</v>
      </c>
      <c r="K1507" s="666">
        <v>0</v>
      </c>
      <c r="L1507" s="666">
        <v>0</v>
      </c>
      <c r="M1507" s="691">
        <v>0</v>
      </c>
      <c r="N1507" s="666">
        <v>1</v>
      </c>
      <c r="O1507" s="685">
        <v>44563</v>
      </c>
      <c r="P1507" s="756">
        <v>2415</v>
      </c>
      <c r="Q1507" s="666">
        <v>12</v>
      </c>
      <c r="R1507" s="666">
        <v>13800</v>
      </c>
    </row>
    <row r="1508" spans="1:18" ht="15.75" customHeight="1" x14ac:dyDescent="0.2">
      <c r="A1508" s="665" t="s">
        <v>9497</v>
      </c>
      <c r="B1508" s="666" t="s">
        <v>6922</v>
      </c>
      <c r="C1508" s="670" t="s">
        <v>150</v>
      </c>
      <c r="D1508" s="668" t="s">
        <v>9551</v>
      </c>
      <c r="E1508" s="740">
        <v>4500</v>
      </c>
      <c r="F1508" s="670">
        <v>40682313</v>
      </c>
      <c r="G1508" s="667" t="s">
        <v>9778</v>
      </c>
      <c r="H1508" s="679" t="s">
        <v>9221</v>
      </c>
      <c r="I1508" s="667" t="s">
        <v>7297</v>
      </c>
      <c r="J1508" s="668" t="s">
        <v>9598</v>
      </c>
      <c r="K1508" s="666">
        <v>0</v>
      </c>
      <c r="L1508" s="666">
        <v>0</v>
      </c>
      <c r="M1508" s="691">
        <v>0</v>
      </c>
      <c r="N1508" s="666">
        <v>1</v>
      </c>
      <c r="O1508" s="685">
        <v>44563</v>
      </c>
      <c r="P1508" s="756">
        <v>9450</v>
      </c>
      <c r="Q1508" s="666">
        <v>12</v>
      </c>
      <c r="R1508" s="666">
        <v>54000</v>
      </c>
    </row>
    <row r="1509" spans="1:18" ht="15.75" customHeight="1" x14ac:dyDescent="0.2">
      <c r="A1509" s="665" t="s">
        <v>9497</v>
      </c>
      <c r="B1509" s="666" t="s">
        <v>6922</v>
      </c>
      <c r="C1509" s="670" t="s">
        <v>150</v>
      </c>
      <c r="D1509" s="668" t="s">
        <v>9555</v>
      </c>
      <c r="E1509" s="740">
        <v>2800</v>
      </c>
      <c r="F1509" s="670">
        <v>45213201</v>
      </c>
      <c r="G1509" s="667" t="s">
        <v>9779</v>
      </c>
      <c r="H1509" s="679" t="s">
        <v>6968</v>
      </c>
      <c r="I1509" s="667" t="s">
        <v>9554</v>
      </c>
      <c r="J1509" s="668" t="s">
        <v>8955</v>
      </c>
      <c r="K1509" s="666">
        <v>0</v>
      </c>
      <c r="L1509" s="666">
        <v>0</v>
      </c>
      <c r="M1509" s="691">
        <v>0</v>
      </c>
      <c r="N1509" s="666">
        <v>0</v>
      </c>
      <c r="O1509" s="685">
        <v>44743</v>
      </c>
      <c r="P1509" s="756">
        <v>4760</v>
      </c>
      <c r="Q1509" s="666">
        <v>0</v>
      </c>
      <c r="R1509" s="666">
        <v>0</v>
      </c>
    </row>
    <row r="1510" spans="1:18" ht="15.75" customHeight="1" x14ac:dyDescent="0.2">
      <c r="A1510" s="665" t="s">
        <v>9497</v>
      </c>
      <c r="B1510" s="666" t="s">
        <v>6922</v>
      </c>
      <c r="C1510" s="670" t="s">
        <v>150</v>
      </c>
      <c r="D1510" s="668" t="s">
        <v>9780</v>
      </c>
      <c r="E1510" s="740">
        <v>2300</v>
      </c>
      <c r="F1510" s="670">
        <v>72287576</v>
      </c>
      <c r="G1510" s="667" t="s">
        <v>9781</v>
      </c>
      <c r="H1510" s="679"/>
      <c r="I1510" s="667" t="s">
        <v>9782</v>
      </c>
      <c r="J1510" s="668" t="s">
        <v>9783</v>
      </c>
      <c r="K1510" s="666">
        <v>0</v>
      </c>
      <c r="L1510" s="666">
        <v>0</v>
      </c>
      <c r="M1510" s="691">
        <v>0</v>
      </c>
      <c r="N1510" s="666">
        <v>0</v>
      </c>
      <c r="O1510" s="685">
        <v>44713</v>
      </c>
      <c r="P1510" s="756">
        <v>3680</v>
      </c>
      <c r="Q1510" s="666">
        <v>12</v>
      </c>
      <c r="R1510" s="666">
        <v>27600</v>
      </c>
    </row>
    <row r="1511" spans="1:18" ht="15.75" customHeight="1" x14ac:dyDescent="0.2">
      <c r="A1511" s="665" t="s">
        <v>9497</v>
      </c>
      <c r="B1511" s="666" t="s">
        <v>6922</v>
      </c>
      <c r="C1511" s="670" t="s">
        <v>150</v>
      </c>
      <c r="D1511" s="668" t="s">
        <v>9599</v>
      </c>
      <c r="E1511" s="740">
        <v>1150</v>
      </c>
      <c r="F1511" s="670">
        <v>18009812</v>
      </c>
      <c r="G1511" s="667" t="s">
        <v>9784</v>
      </c>
      <c r="H1511" s="679"/>
      <c r="I1511" s="667"/>
      <c r="J1511" s="668" t="s">
        <v>7192</v>
      </c>
      <c r="K1511" s="666">
        <v>0</v>
      </c>
      <c r="L1511" s="666">
        <v>0</v>
      </c>
      <c r="M1511" s="691">
        <v>0</v>
      </c>
      <c r="N1511" s="666">
        <v>0</v>
      </c>
      <c r="O1511" s="685">
        <v>44713</v>
      </c>
      <c r="P1511" s="756">
        <v>1840</v>
      </c>
      <c r="Q1511" s="666">
        <v>12</v>
      </c>
      <c r="R1511" s="666">
        <v>13800</v>
      </c>
    </row>
    <row r="1512" spans="1:18" ht="15.75" customHeight="1" x14ac:dyDescent="0.2">
      <c r="A1512" s="665" t="s">
        <v>9497</v>
      </c>
      <c r="B1512" s="666" t="s">
        <v>6922</v>
      </c>
      <c r="C1512" s="670" t="s">
        <v>150</v>
      </c>
      <c r="D1512" s="668" t="s">
        <v>9785</v>
      </c>
      <c r="E1512" s="740">
        <v>1700</v>
      </c>
      <c r="F1512" s="670">
        <v>45537538</v>
      </c>
      <c r="G1512" s="667" t="s">
        <v>9786</v>
      </c>
      <c r="H1512" s="679"/>
      <c r="I1512" s="667"/>
      <c r="J1512" s="668" t="s">
        <v>9787</v>
      </c>
      <c r="K1512" s="666">
        <v>0</v>
      </c>
      <c r="L1512" s="666">
        <v>0</v>
      </c>
      <c r="M1512" s="691">
        <v>0</v>
      </c>
      <c r="N1512" s="666">
        <v>0</v>
      </c>
      <c r="O1512" s="666" t="s">
        <v>9769</v>
      </c>
      <c r="P1512" s="756">
        <v>510</v>
      </c>
      <c r="Q1512" s="666">
        <v>0</v>
      </c>
      <c r="R1512" s="666">
        <v>0</v>
      </c>
    </row>
    <row r="1513" spans="1:18" ht="15.75" customHeight="1" x14ac:dyDescent="0.2">
      <c r="A1513" s="665" t="s">
        <v>9497</v>
      </c>
      <c r="B1513" s="666" t="s">
        <v>6922</v>
      </c>
      <c r="C1513" s="670" t="s">
        <v>150</v>
      </c>
      <c r="D1513" s="668" t="s">
        <v>9620</v>
      </c>
      <c r="E1513" s="740">
        <v>2000</v>
      </c>
      <c r="F1513" s="670">
        <v>18215077</v>
      </c>
      <c r="G1513" s="667" t="s">
        <v>9788</v>
      </c>
      <c r="H1513" s="679" t="s">
        <v>8647</v>
      </c>
      <c r="I1513" s="667" t="s">
        <v>7087</v>
      </c>
      <c r="J1513" s="668" t="s">
        <v>8647</v>
      </c>
      <c r="K1513" s="666">
        <v>0</v>
      </c>
      <c r="L1513" s="666">
        <v>0</v>
      </c>
      <c r="M1513" s="691">
        <v>0</v>
      </c>
      <c r="N1513" s="666">
        <v>0</v>
      </c>
      <c r="O1513" s="666">
        <v>1</v>
      </c>
      <c r="P1513" s="756">
        <v>2000</v>
      </c>
      <c r="Q1513" s="666">
        <v>12</v>
      </c>
      <c r="R1513" s="666">
        <v>24000</v>
      </c>
    </row>
    <row r="1514" spans="1:18" ht="15.75" customHeight="1" x14ac:dyDescent="0.2">
      <c r="A1514" s="665" t="s">
        <v>9497</v>
      </c>
      <c r="B1514" s="666" t="s">
        <v>6922</v>
      </c>
      <c r="C1514" s="670" t="s">
        <v>150</v>
      </c>
      <c r="D1514" s="668" t="s">
        <v>9578</v>
      </c>
      <c r="E1514" s="740">
        <v>1700</v>
      </c>
      <c r="F1514" s="670">
        <v>71226502</v>
      </c>
      <c r="G1514" s="667" t="s">
        <v>9789</v>
      </c>
      <c r="H1514" s="679" t="s">
        <v>8946</v>
      </c>
      <c r="I1514" s="667" t="s">
        <v>9790</v>
      </c>
      <c r="J1514" s="668" t="s">
        <v>9659</v>
      </c>
      <c r="K1514" s="666">
        <v>0</v>
      </c>
      <c r="L1514" s="666">
        <v>0</v>
      </c>
      <c r="M1514" s="691">
        <v>0</v>
      </c>
      <c r="N1514" s="666">
        <v>0</v>
      </c>
      <c r="O1514" s="666">
        <v>1</v>
      </c>
      <c r="P1514" s="756">
        <v>1700</v>
      </c>
      <c r="Q1514" s="666">
        <v>12</v>
      </c>
      <c r="R1514" s="666">
        <v>20400</v>
      </c>
    </row>
    <row r="1515" spans="1:18" ht="15.75" customHeight="1" x14ac:dyDescent="0.2">
      <c r="A1515" s="665" t="s">
        <v>9497</v>
      </c>
      <c r="B1515" s="666" t="s">
        <v>6922</v>
      </c>
      <c r="C1515" s="670" t="s">
        <v>150</v>
      </c>
      <c r="D1515" s="668" t="s">
        <v>9599</v>
      </c>
      <c r="E1515" s="740">
        <v>1150</v>
      </c>
      <c r="F1515" s="670">
        <v>18169801</v>
      </c>
      <c r="G1515" s="667" t="s">
        <v>9791</v>
      </c>
      <c r="H1515" s="679"/>
      <c r="I1515" s="667"/>
      <c r="J1515" s="668" t="s">
        <v>7192</v>
      </c>
      <c r="K1515" s="666">
        <v>0</v>
      </c>
      <c r="L1515" s="666">
        <v>0</v>
      </c>
      <c r="M1515" s="691">
        <v>0</v>
      </c>
      <c r="N1515" s="666">
        <v>0</v>
      </c>
      <c r="O1515" s="666">
        <v>1</v>
      </c>
      <c r="P1515" s="756">
        <v>1150</v>
      </c>
      <c r="Q1515" s="666">
        <v>12</v>
      </c>
      <c r="R1515" s="666">
        <v>13800</v>
      </c>
    </row>
    <row r="1516" spans="1:18" ht="15.75" customHeight="1" x14ac:dyDescent="0.2">
      <c r="A1516" s="665" t="s">
        <v>9497</v>
      </c>
      <c r="B1516" s="666" t="s">
        <v>6922</v>
      </c>
      <c r="C1516" s="670" t="s">
        <v>150</v>
      </c>
      <c r="D1516" s="668" t="s">
        <v>9792</v>
      </c>
      <c r="E1516" s="740">
        <v>2000</v>
      </c>
      <c r="F1516" s="670">
        <v>18074826</v>
      </c>
      <c r="G1516" s="667" t="s">
        <v>9793</v>
      </c>
      <c r="H1516" s="679" t="s">
        <v>9221</v>
      </c>
      <c r="I1516" s="667" t="s">
        <v>7297</v>
      </c>
      <c r="J1516" s="668" t="s">
        <v>7518</v>
      </c>
      <c r="K1516" s="666">
        <v>0</v>
      </c>
      <c r="L1516" s="666">
        <v>0</v>
      </c>
      <c r="M1516" s="691">
        <v>0</v>
      </c>
      <c r="N1516" s="666">
        <v>0</v>
      </c>
      <c r="O1516" s="666" t="s">
        <v>9769</v>
      </c>
      <c r="P1516" s="756">
        <v>600</v>
      </c>
      <c r="Q1516" s="666">
        <v>12</v>
      </c>
      <c r="R1516" s="666">
        <v>24000</v>
      </c>
    </row>
    <row r="1517" spans="1:18" ht="15.75" customHeight="1" x14ac:dyDescent="0.2">
      <c r="A1517" s="665" t="s">
        <v>9497</v>
      </c>
      <c r="B1517" s="666" t="s">
        <v>6922</v>
      </c>
      <c r="C1517" s="670" t="s">
        <v>150</v>
      </c>
      <c r="D1517" s="668" t="s">
        <v>9794</v>
      </c>
      <c r="E1517" s="740">
        <v>4000</v>
      </c>
      <c r="F1517" s="670">
        <v>19024525</v>
      </c>
      <c r="G1517" s="667" t="s">
        <v>9795</v>
      </c>
      <c r="H1517" s="679" t="s">
        <v>9012</v>
      </c>
      <c r="I1517" s="667" t="s">
        <v>7297</v>
      </c>
      <c r="J1517" s="668" t="s">
        <v>9586</v>
      </c>
      <c r="K1517" s="666">
        <v>0</v>
      </c>
      <c r="L1517" s="666">
        <v>0</v>
      </c>
      <c r="M1517" s="691">
        <v>0</v>
      </c>
      <c r="N1517" s="666">
        <v>0</v>
      </c>
      <c r="O1517" s="666" t="s">
        <v>9769</v>
      </c>
      <c r="P1517" s="756">
        <v>1200</v>
      </c>
      <c r="Q1517" s="666">
        <v>12</v>
      </c>
      <c r="R1517" s="666">
        <v>48000</v>
      </c>
    </row>
    <row r="1518" spans="1:18" ht="15.75" customHeight="1" x14ac:dyDescent="0.2">
      <c r="A1518" s="665" t="s">
        <v>9497</v>
      </c>
      <c r="B1518" s="666" t="s">
        <v>6922</v>
      </c>
      <c r="C1518" s="670" t="s">
        <v>150</v>
      </c>
      <c r="D1518" s="668" t="s">
        <v>9794</v>
      </c>
      <c r="E1518" s="740">
        <v>4000</v>
      </c>
      <c r="F1518" s="670">
        <v>40379616</v>
      </c>
      <c r="G1518" s="667" t="s">
        <v>9796</v>
      </c>
      <c r="H1518" s="679" t="s">
        <v>9221</v>
      </c>
      <c r="I1518" s="667" t="s">
        <v>7297</v>
      </c>
      <c r="J1518" s="668" t="s">
        <v>7156</v>
      </c>
      <c r="K1518" s="666">
        <v>0</v>
      </c>
      <c r="L1518" s="666">
        <v>0</v>
      </c>
      <c r="M1518" s="691">
        <v>0</v>
      </c>
      <c r="N1518" s="666">
        <v>0</v>
      </c>
      <c r="O1518" s="666" t="s">
        <v>9769</v>
      </c>
      <c r="P1518" s="756">
        <v>1200</v>
      </c>
      <c r="Q1518" s="666">
        <v>12</v>
      </c>
      <c r="R1518" s="666">
        <v>48000</v>
      </c>
    </row>
    <row r="1519" spans="1:18" ht="15.75" customHeight="1" x14ac:dyDescent="0.2">
      <c r="A1519" s="665" t="s">
        <v>9497</v>
      </c>
      <c r="B1519" s="666" t="s">
        <v>6922</v>
      </c>
      <c r="C1519" s="670" t="s">
        <v>150</v>
      </c>
      <c r="D1519" s="668" t="s">
        <v>9797</v>
      </c>
      <c r="E1519" s="740">
        <v>4000</v>
      </c>
      <c r="F1519" s="670">
        <v>18172644</v>
      </c>
      <c r="G1519" s="667" t="s">
        <v>9593</v>
      </c>
      <c r="H1519" s="679" t="s">
        <v>9012</v>
      </c>
      <c r="I1519" s="667" t="s">
        <v>7297</v>
      </c>
      <c r="J1519" s="668" t="s">
        <v>9558</v>
      </c>
      <c r="K1519" s="666">
        <v>0</v>
      </c>
      <c r="L1519" s="666">
        <v>0</v>
      </c>
      <c r="M1519" s="691">
        <v>0</v>
      </c>
      <c r="N1519" s="666">
        <v>0</v>
      </c>
      <c r="O1519" s="666" t="s">
        <v>9769</v>
      </c>
      <c r="P1519" s="756">
        <v>1200</v>
      </c>
      <c r="Q1519" s="666">
        <v>12</v>
      </c>
      <c r="R1519" s="666">
        <v>48000</v>
      </c>
    </row>
    <row r="1520" spans="1:18" ht="15.75" customHeight="1" x14ac:dyDescent="0.2">
      <c r="A1520" s="665" t="s">
        <v>9497</v>
      </c>
      <c r="B1520" s="666" t="s">
        <v>6922</v>
      </c>
      <c r="C1520" s="670" t="s">
        <v>150</v>
      </c>
      <c r="D1520" s="668" t="s">
        <v>9797</v>
      </c>
      <c r="E1520" s="740">
        <v>4000</v>
      </c>
      <c r="F1520" s="670">
        <v>18835392</v>
      </c>
      <c r="G1520" s="667" t="s">
        <v>9798</v>
      </c>
      <c r="H1520" s="679" t="s">
        <v>9221</v>
      </c>
      <c r="I1520" s="667"/>
      <c r="J1520" s="668" t="s">
        <v>7156</v>
      </c>
      <c r="K1520" s="666">
        <v>0</v>
      </c>
      <c r="L1520" s="666">
        <v>0</v>
      </c>
      <c r="M1520" s="691">
        <v>0</v>
      </c>
      <c r="N1520" s="666">
        <v>0</v>
      </c>
      <c r="O1520" s="666" t="s">
        <v>9769</v>
      </c>
      <c r="P1520" s="756">
        <v>1200</v>
      </c>
      <c r="Q1520" s="666">
        <v>12</v>
      </c>
      <c r="R1520" s="666">
        <v>48000</v>
      </c>
    </row>
    <row r="1521" spans="1:18" ht="15.75" customHeight="1" x14ac:dyDescent="0.2">
      <c r="A1521" s="665" t="s">
        <v>9497</v>
      </c>
      <c r="B1521" s="666" t="s">
        <v>6922</v>
      </c>
      <c r="C1521" s="670" t="s">
        <v>150</v>
      </c>
      <c r="D1521" s="668" t="s">
        <v>9799</v>
      </c>
      <c r="E1521" s="740">
        <v>4000</v>
      </c>
      <c r="F1521" s="670">
        <v>17898433</v>
      </c>
      <c r="G1521" s="667" t="s">
        <v>9653</v>
      </c>
      <c r="H1521" s="679" t="s">
        <v>9012</v>
      </c>
      <c r="I1521" s="667" t="s">
        <v>7297</v>
      </c>
      <c r="J1521" s="668" t="s">
        <v>7518</v>
      </c>
      <c r="K1521" s="666">
        <v>0</v>
      </c>
      <c r="L1521" s="666">
        <v>0</v>
      </c>
      <c r="M1521" s="691">
        <v>0</v>
      </c>
      <c r="N1521" s="666">
        <v>0</v>
      </c>
      <c r="O1521" s="666" t="s">
        <v>9769</v>
      </c>
      <c r="P1521" s="756">
        <v>1200</v>
      </c>
      <c r="Q1521" s="666">
        <v>12</v>
      </c>
      <c r="R1521" s="666">
        <v>48000</v>
      </c>
    </row>
    <row r="1522" spans="1:18" ht="15.75" customHeight="1" x14ac:dyDescent="0.2">
      <c r="A1522" s="665" t="s">
        <v>9497</v>
      </c>
      <c r="B1522" s="666" t="s">
        <v>6922</v>
      </c>
      <c r="C1522" s="670" t="s">
        <v>150</v>
      </c>
      <c r="D1522" s="668" t="s">
        <v>9759</v>
      </c>
      <c r="E1522" s="740">
        <v>1150</v>
      </c>
      <c r="F1522" s="670">
        <v>18148040</v>
      </c>
      <c r="G1522" s="667" t="s">
        <v>9800</v>
      </c>
      <c r="H1522" s="679"/>
      <c r="I1522" s="667"/>
      <c r="J1522" s="668" t="s">
        <v>7192</v>
      </c>
      <c r="K1522" s="666">
        <v>0</v>
      </c>
      <c r="L1522" s="666">
        <v>0</v>
      </c>
      <c r="M1522" s="691">
        <v>0</v>
      </c>
      <c r="N1522" s="666">
        <v>0</v>
      </c>
      <c r="O1522" s="666" t="s">
        <v>9769</v>
      </c>
      <c r="P1522" s="756">
        <v>345</v>
      </c>
      <c r="Q1522" s="666">
        <v>12</v>
      </c>
      <c r="R1522" s="666">
        <v>13800</v>
      </c>
    </row>
    <row r="1523" spans="1:18" ht="15.75" customHeight="1" x14ac:dyDescent="0.2">
      <c r="A1523" s="665" t="s">
        <v>9497</v>
      </c>
      <c r="B1523" s="666" t="s">
        <v>6922</v>
      </c>
      <c r="C1523" s="670" t="s">
        <v>150</v>
      </c>
      <c r="D1523" s="668" t="s">
        <v>9801</v>
      </c>
      <c r="E1523" s="740">
        <v>2000</v>
      </c>
      <c r="F1523" s="670">
        <v>70488587</v>
      </c>
      <c r="G1523" s="667" t="s">
        <v>9802</v>
      </c>
      <c r="H1523" s="679" t="s">
        <v>8946</v>
      </c>
      <c r="I1523" s="667" t="s">
        <v>7200</v>
      </c>
      <c r="J1523" s="668" t="s">
        <v>7656</v>
      </c>
      <c r="K1523" s="666">
        <v>0</v>
      </c>
      <c r="L1523" s="666">
        <v>0</v>
      </c>
      <c r="M1523" s="691">
        <v>0</v>
      </c>
      <c r="N1523" s="666"/>
      <c r="O1523" s="666"/>
      <c r="P1523" s="756">
        <v>0</v>
      </c>
      <c r="Q1523" s="666">
        <v>12</v>
      </c>
      <c r="R1523" s="666">
        <v>24000</v>
      </c>
    </row>
    <row r="1524" spans="1:18" ht="15.75" customHeight="1" x14ac:dyDescent="0.2">
      <c r="A1524" s="665" t="s">
        <v>9497</v>
      </c>
      <c r="B1524" s="666" t="s">
        <v>6922</v>
      </c>
      <c r="C1524" s="670" t="s">
        <v>150</v>
      </c>
      <c r="D1524" s="668" t="s">
        <v>9759</v>
      </c>
      <c r="E1524" s="740">
        <v>1150</v>
      </c>
      <c r="F1524" s="670">
        <v>18058568</v>
      </c>
      <c r="G1524" s="667" t="s">
        <v>9803</v>
      </c>
      <c r="H1524" s="679"/>
      <c r="I1524" s="667"/>
      <c r="J1524" s="668" t="s">
        <v>7192</v>
      </c>
      <c r="K1524" s="666">
        <v>0</v>
      </c>
      <c r="L1524" s="666">
        <v>0</v>
      </c>
      <c r="M1524" s="691">
        <v>0</v>
      </c>
      <c r="N1524" s="666"/>
      <c r="O1524" s="666"/>
      <c r="P1524" s="756">
        <v>0</v>
      </c>
      <c r="Q1524" s="666">
        <v>12</v>
      </c>
      <c r="R1524" s="666">
        <v>13800</v>
      </c>
    </row>
    <row r="1525" spans="1:18" ht="15.75" customHeight="1" x14ac:dyDescent="0.2">
      <c r="A1525" s="665" t="s">
        <v>9497</v>
      </c>
      <c r="B1525" s="666" t="s">
        <v>6922</v>
      </c>
      <c r="C1525" s="670" t="s">
        <v>150</v>
      </c>
      <c r="D1525" s="668" t="s">
        <v>9759</v>
      </c>
      <c r="E1525" s="740">
        <v>1150</v>
      </c>
      <c r="F1525" s="670">
        <v>70173794</v>
      </c>
      <c r="G1525" s="667" t="s">
        <v>9804</v>
      </c>
      <c r="H1525" s="679"/>
      <c r="I1525" s="667"/>
      <c r="J1525" s="668" t="s">
        <v>7192</v>
      </c>
      <c r="K1525" s="666">
        <v>0</v>
      </c>
      <c r="L1525" s="666">
        <v>0</v>
      </c>
      <c r="M1525" s="691">
        <v>0</v>
      </c>
      <c r="N1525" s="666"/>
      <c r="O1525" s="666"/>
      <c r="P1525" s="756">
        <v>0</v>
      </c>
      <c r="Q1525" s="666">
        <v>12</v>
      </c>
      <c r="R1525" s="666">
        <v>13800</v>
      </c>
    </row>
    <row r="1526" spans="1:18" ht="15.75" customHeight="1" x14ac:dyDescent="0.2">
      <c r="A1526" s="665" t="s">
        <v>9497</v>
      </c>
      <c r="B1526" s="666" t="s">
        <v>6922</v>
      </c>
      <c r="C1526" s="670" t="s">
        <v>150</v>
      </c>
      <c r="D1526" s="668" t="s">
        <v>9805</v>
      </c>
      <c r="E1526" s="740">
        <v>4000</v>
      </c>
      <c r="F1526" s="670">
        <v>18142271</v>
      </c>
      <c r="G1526" s="667" t="s">
        <v>9806</v>
      </c>
      <c r="H1526" s="679" t="s">
        <v>9221</v>
      </c>
      <c r="I1526" s="667" t="s">
        <v>7297</v>
      </c>
      <c r="J1526" s="668" t="s">
        <v>9598</v>
      </c>
      <c r="K1526" s="666">
        <v>0</v>
      </c>
      <c r="L1526" s="666">
        <v>0</v>
      </c>
      <c r="M1526" s="691">
        <v>0</v>
      </c>
      <c r="N1526" s="666"/>
      <c r="O1526" s="666"/>
      <c r="P1526" s="756">
        <v>0</v>
      </c>
      <c r="Q1526" s="666">
        <v>12</v>
      </c>
      <c r="R1526" s="666">
        <v>48000</v>
      </c>
    </row>
    <row r="1527" spans="1:18" ht="15.75" customHeight="1" x14ac:dyDescent="0.2">
      <c r="A1527" s="665" t="s">
        <v>9497</v>
      </c>
      <c r="B1527" s="666" t="s">
        <v>6922</v>
      </c>
      <c r="C1527" s="670" t="s">
        <v>150</v>
      </c>
      <c r="D1527" s="668" t="s">
        <v>9807</v>
      </c>
      <c r="E1527" s="740">
        <v>2800</v>
      </c>
      <c r="F1527" s="670">
        <v>72980469</v>
      </c>
      <c r="G1527" s="667" t="s">
        <v>9808</v>
      </c>
      <c r="H1527" s="679" t="s">
        <v>6968</v>
      </c>
      <c r="I1527" s="667" t="s">
        <v>9554</v>
      </c>
      <c r="J1527" s="668" t="s">
        <v>9570</v>
      </c>
      <c r="K1527" s="666">
        <v>0</v>
      </c>
      <c r="L1527" s="666">
        <v>0</v>
      </c>
      <c r="M1527" s="691">
        <v>0</v>
      </c>
      <c r="N1527" s="666"/>
      <c r="O1527" s="666"/>
      <c r="P1527" s="756">
        <v>0</v>
      </c>
      <c r="Q1527" s="666">
        <v>12</v>
      </c>
      <c r="R1527" s="666">
        <v>33600</v>
      </c>
    </row>
    <row r="1528" spans="1:18" ht="15.75" customHeight="1" x14ac:dyDescent="0.2">
      <c r="A1528" s="665" t="s">
        <v>9497</v>
      </c>
      <c r="B1528" s="666" t="s">
        <v>6922</v>
      </c>
      <c r="C1528" s="666" t="s">
        <v>2204</v>
      </c>
      <c r="D1528" s="675" t="s">
        <v>9743</v>
      </c>
      <c r="E1528" s="737" t="s">
        <v>1995</v>
      </c>
      <c r="F1528" s="666">
        <v>44124555</v>
      </c>
      <c r="G1528" s="665" t="s">
        <v>9748</v>
      </c>
      <c r="H1528" s="574" t="s">
        <v>8686</v>
      </c>
      <c r="I1528" s="665" t="s">
        <v>9023</v>
      </c>
      <c r="J1528" s="675" t="s">
        <v>8686</v>
      </c>
      <c r="K1528" s="666"/>
      <c r="L1528" s="666"/>
      <c r="M1528" s="691"/>
      <c r="N1528" s="666" t="s">
        <v>9663</v>
      </c>
      <c r="O1528" s="666">
        <v>2</v>
      </c>
      <c r="P1528" s="756">
        <v>3600</v>
      </c>
      <c r="Q1528" s="666"/>
      <c r="R1528" s="666"/>
    </row>
    <row r="1529" spans="1:18" ht="15.75" customHeight="1" x14ac:dyDescent="0.2">
      <c r="A1529" s="665" t="s">
        <v>9497</v>
      </c>
      <c r="B1529" s="666" t="s">
        <v>6922</v>
      </c>
      <c r="C1529" s="666" t="s">
        <v>2204</v>
      </c>
      <c r="D1529" s="675" t="s">
        <v>9809</v>
      </c>
      <c r="E1529" s="737" t="s">
        <v>1995</v>
      </c>
      <c r="F1529" s="666">
        <v>18076035</v>
      </c>
      <c r="G1529" s="665" t="s">
        <v>9810</v>
      </c>
      <c r="H1529" s="574" t="s">
        <v>7373</v>
      </c>
      <c r="I1529" s="665"/>
      <c r="J1529" s="675"/>
      <c r="K1529" s="666"/>
      <c r="L1529" s="666"/>
      <c r="M1529" s="691"/>
      <c r="N1529" s="666" t="s">
        <v>9811</v>
      </c>
      <c r="O1529" s="666">
        <v>1</v>
      </c>
      <c r="P1529" s="756">
        <v>1500</v>
      </c>
      <c r="Q1529" s="666"/>
      <c r="R1529" s="666"/>
    </row>
    <row r="1530" spans="1:18" ht="15.75" customHeight="1" x14ac:dyDescent="0.2">
      <c r="A1530" s="665" t="s">
        <v>9497</v>
      </c>
      <c r="B1530" s="666" t="s">
        <v>6922</v>
      </c>
      <c r="C1530" s="666" t="s">
        <v>2204</v>
      </c>
      <c r="D1530" s="675" t="s">
        <v>9743</v>
      </c>
      <c r="E1530" s="737" t="s">
        <v>1995</v>
      </c>
      <c r="F1530" s="666">
        <v>18112499</v>
      </c>
      <c r="G1530" s="665" t="s">
        <v>9671</v>
      </c>
      <c r="H1530" s="574" t="s">
        <v>7361</v>
      </c>
      <c r="I1530" s="665"/>
      <c r="J1530" s="675"/>
      <c r="K1530" s="666"/>
      <c r="L1530" s="666"/>
      <c r="M1530" s="691"/>
      <c r="N1530" s="666" t="s">
        <v>9812</v>
      </c>
      <c r="O1530" s="666">
        <v>1</v>
      </c>
      <c r="P1530" s="756">
        <v>2000</v>
      </c>
      <c r="Q1530" s="666"/>
      <c r="R1530" s="666"/>
    </row>
    <row r="1531" spans="1:18" ht="15.75" customHeight="1" x14ac:dyDescent="0.2">
      <c r="A1531" s="665" t="s">
        <v>9497</v>
      </c>
      <c r="B1531" s="666" t="s">
        <v>6922</v>
      </c>
      <c r="C1531" s="666" t="s">
        <v>2204</v>
      </c>
      <c r="D1531" s="675" t="s">
        <v>9743</v>
      </c>
      <c r="E1531" s="737" t="s">
        <v>1995</v>
      </c>
      <c r="F1531" s="666">
        <v>18112499</v>
      </c>
      <c r="G1531" s="665" t="s">
        <v>9671</v>
      </c>
      <c r="H1531" s="574" t="s">
        <v>7361</v>
      </c>
      <c r="I1531" s="665"/>
      <c r="J1531" s="675"/>
      <c r="K1531" s="666"/>
      <c r="L1531" s="666"/>
      <c r="M1531" s="691"/>
      <c r="N1531" s="666" t="s">
        <v>9813</v>
      </c>
      <c r="O1531" s="666">
        <v>1</v>
      </c>
      <c r="P1531" s="756">
        <v>2000</v>
      </c>
      <c r="Q1531" s="666"/>
      <c r="R1531" s="666"/>
    </row>
    <row r="1532" spans="1:18" ht="15.75" customHeight="1" x14ac:dyDescent="0.2">
      <c r="A1532" s="665" t="s">
        <v>9497</v>
      </c>
      <c r="B1532" s="666" t="s">
        <v>6922</v>
      </c>
      <c r="C1532" s="666" t="s">
        <v>2204</v>
      </c>
      <c r="D1532" s="675" t="s">
        <v>9743</v>
      </c>
      <c r="E1532" s="737" t="s">
        <v>1995</v>
      </c>
      <c r="F1532" s="666">
        <v>42919735</v>
      </c>
      <c r="G1532" s="665" t="s">
        <v>9669</v>
      </c>
      <c r="H1532" s="574" t="s">
        <v>9003</v>
      </c>
      <c r="I1532" s="665"/>
      <c r="J1532" s="675"/>
      <c r="K1532" s="666"/>
      <c r="L1532" s="666"/>
      <c r="M1532" s="691"/>
      <c r="N1532" s="666" t="s">
        <v>9814</v>
      </c>
      <c r="O1532" s="666">
        <v>1</v>
      </c>
      <c r="P1532" s="756">
        <v>1200</v>
      </c>
      <c r="Q1532" s="666"/>
      <c r="R1532" s="666"/>
    </row>
    <row r="1533" spans="1:18" ht="15.75" customHeight="1" x14ac:dyDescent="0.2">
      <c r="A1533" s="665" t="s">
        <v>9497</v>
      </c>
      <c r="B1533" s="666" t="s">
        <v>6922</v>
      </c>
      <c r="C1533" s="666" t="s">
        <v>2204</v>
      </c>
      <c r="D1533" s="675" t="s">
        <v>9743</v>
      </c>
      <c r="E1533" s="737" t="s">
        <v>1995</v>
      </c>
      <c r="F1533" s="666">
        <v>71226502</v>
      </c>
      <c r="G1533" s="665" t="s">
        <v>9789</v>
      </c>
      <c r="H1533" s="574"/>
      <c r="I1533" s="665"/>
      <c r="J1533" s="675"/>
      <c r="K1533" s="666"/>
      <c r="L1533" s="666"/>
      <c r="M1533" s="691"/>
      <c r="N1533" s="666" t="s">
        <v>9815</v>
      </c>
      <c r="O1533" s="666">
        <v>3</v>
      </c>
      <c r="P1533" s="756">
        <v>4500</v>
      </c>
      <c r="Q1533" s="666"/>
      <c r="R1533" s="666"/>
    </row>
    <row r="1534" spans="1:18" ht="15.75" customHeight="1" x14ac:dyDescent="0.2">
      <c r="A1534" s="665" t="s">
        <v>9497</v>
      </c>
      <c r="B1534" s="666" t="s">
        <v>6922</v>
      </c>
      <c r="C1534" s="666" t="s">
        <v>2204</v>
      </c>
      <c r="D1534" s="675" t="s">
        <v>9743</v>
      </c>
      <c r="E1534" s="737" t="s">
        <v>1995</v>
      </c>
      <c r="F1534" s="666">
        <v>18112499</v>
      </c>
      <c r="G1534" s="665" t="s">
        <v>9671</v>
      </c>
      <c r="H1534" s="574" t="s">
        <v>7361</v>
      </c>
      <c r="I1534" s="665"/>
      <c r="J1534" s="675"/>
      <c r="K1534" s="666"/>
      <c r="L1534" s="666"/>
      <c r="M1534" s="691"/>
      <c r="N1534" s="666" t="s">
        <v>9673</v>
      </c>
      <c r="O1534" s="666">
        <v>1</v>
      </c>
      <c r="P1534" s="756">
        <v>2000</v>
      </c>
      <c r="Q1534" s="666"/>
      <c r="R1534" s="666"/>
    </row>
    <row r="1535" spans="1:18" ht="15.75" customHeight="1" x14ac:dyDescent="0.2">
      <c r="A1535" s="581" t="s">
        <v>9497</v>
      </c>
      <c r="B1535" s="535" t="s">
        <v>6922</v>
      </c>
      <c r="C1535" s="535" t="s">
        <v>2204</v>
      </c>
      <c r="D1535" s="681" t="s">
        <v>9743</v>
      </c>
      <c r="E1535" s="741" t="s">
        <v>1995</v>
      </c>
      <c r="F1535" s="535">
        <v>70607532</v>
      </c>
      <c r="G1535" s="581" t="s">
        <v>9816</v>
      </c>
      <c r="H1535" s="582" t="s">
        <v>9817</v>
      </c>
      <c r="I1535" s="581"/>
      <c r="J1535" s="681"/>
      <c r="K1535" s="535"/>
      <c r="L1535" s="535"/>
      <c r="M1535" s="764"/>
      <c r="N1535" s="535" t="s">
        <v>9818</v>
      </c>
      <c r="O1535" s="535">
        <v>1</v>
      </c>
      <c r="P1535" s="580">
        <v>1800</v>
      </c>
      <c r="Q1535" s="535"/>
      <c r="R1535" s="535"/>
    </row>
    <row r="1536" spans="1:18" ht="15.75" customHeight="1" x14ac:dyDescent="0.2">
      <c r="A1536" s="665" t="s">
        <v>9497</v>
      </c>
      <c r="B1536" s="666" t="s">
        <v>6922</v>
      </c>
      <c r="C1536" s="666" t="s">
        <v>2204</v>
      </c>
      <c r="D1536" s="675" t="s">
        <v>9743</v>
      </c>
      <c r="E1536" s="737" t="s">
        <v>1995</v>
      </c>
      <c r="F1536" s="666">
        <v>42919735</v>
      </c>
      <c r="G1536" s="665" t="s">
        <v>9669</v>
      </c>
      <c r="H1536" s="574" t="s">
        <v>9003</v>
      </c>
      <c r="I1536" s="665"/>
      <c r="J1536" s="675"/>
      <c r="K1536" s="666"/>
      <c r="L1536" s="666"/>
      <c r="M1536" s="691"/>
      <c r="N1536" s="666" t="s">
        <v>9819</v>
      </c>
      <c r="O1536" s="666">
        <v>1</v>
      </c>
      <c r="P1536" s="756">
        <v>600</v>
      </c>
      <c r="Q1536" s="666"/>
      <c r="R1536" s="666"/>
    </row>
    <row r="1537" spans="1:18" ht="15.75" customHeight="1" x14ac:dyDescent="0.2">
      <c r="A1537" s="665" t="s">
        <v>9497</v>
      </c>
      <c r="B1537" s="666" t="s">
        <v>6922</v>
      </c>
      <c r="C1537" s="666" t="s">
        <v>2204</v>
      </c>
      <c r="D1537" s="675" t="s">
        <v>9743</v>
      </c>
      <c r="E1537" s="737" t="s">
        <v>1995</v>
      </c>
      <c r="F1537" s="666">
        <v>18112499</v>
      </c>
      <c r="G1537" s="665" t="s">
        <v>9671</v>
      </c>
      <c r="H1537" s="574" t="s">
        <v>7361</v>
      </c>
      <c r="I1537" s="665"/>
      <c r="J1537" s="675"/>
      <c r="K1537" s="666"/>
      <c r="L1537" s="666"/>
      <c r="M1537" s="691"/>
      <c r="N1537" s="666" t="s">
        <v>9677</v>
      </c>
      <c r="O1537" s="666">
        <v>2</v>
      </c>
      <c r="P1537" s="756">
        <v>4000</v>
      </c>
      <c r="Q1537" s="666"/>
      <c r="R1537" s="666"/>
    </row>
    <row r="1538" spans="1:18" ht="15.75" customHeight="1" x14ac:dyDescent="0.2">
      <c r="A1538" s="665" t="s">
        <v>9497</v>
      </c>
      <c r="B1538" s="666" t="s">
        <v>9157</v>
      </c>
      <c r="C1538" s="666" t="s">
        <v>2204</v>
      </c>
      <c r="D1538" s="675" t="s">
        <v>9820</v>
      </c>
      <c r="E1538" s="737" t="s">
        <v>1995</v>
      </c>
      <c r="F1538" s="666">
        <v>70983423</v>
      </c>
      <c r="G1538" s="665" t="s">
        <v>9821</v>
      </c>
      <c r="H1538" s="574" t="s">
        <v>8860</v>
      </c>
      <c r="I1538" s="665"/>
      <c r="J1538" s="675"/>
      <c r="K1538" s="666"/>
      <c r="L1538" s="666"/>
      <c r="M1538" s="691"/>
      <c r="N1538" s="666" t="s">
        <v>9822</v>
      </c>
      <c r="O1538" s="666">
        <v>2</v>
      </c>
      <c r="P1538" s="756">
        <v>2300</v>
      </c>
      <c r="Q1538" s="666"/>
      <c r="R1538" s="666"/>
    </row>
    <row r="1539" spans="1:18" ht="15.75" customHeight="1" x14ac:dyDescent="0.2">
      <c r="A1539" s="581" t="s">
        <v>9497</v>
      </c>
      <c r="B1539" s="535" t="s">
        <v>9823</v>
      </c>
      <c r="C1539" s="535" t="s">
        <v>2204</v>
      </c>
      <c r="D1539" s="681" t="s">
        <v>9743</v>
      </c>
      <c r="E1539" s="741" t="s">
        <v>1995</v>
      </c>
      <c r="F1539" s="535">
        <v>70607532</v>
      </c>
      <c r="G1539" s="581" t="s">
        <v>9816</v>
      </c>
      <c r="H1539" s="582" t="s">
        <v>9817</v>
      </c>
      <c r="I1539" s="581"/>
      <c r="J1539" s="681"/>
      <c r="K1539" s="535"/>
      <c r="L1539" s="535"/>
      <c r="M1539" s="764"/>
      <c r="N1539" s="535" t="s">
        <v>9824</v>
      </c>
      <c r="O1539" s="535">
        <v>2</v>
      </c>
      <c r="P1539" s="580">
        <v>4000</v>
      </c>
      <c r="Q1539" s="535"/>
      <c r="R1539" s="535"/>
    </row>
    <row r="1540" spans="1:18" ht="15.75" customHeight="1" x14ac:dyDescent="0.2">
      <c r="A1540" s="665" t="s">
        <v>9497</v>
      </c>
      <c r="B1540" s="666" t="s">
        <v>9157</v>
      </c>
      <c r="C1540" s="666" t="s">
        <v>2204</v>
      </c>
      <c r="D1540" s="675" t="s">
        <v>9743</v>
      </c>
      <c r="E1540" s="737" t="s">
        <v>1995</v>
      </c>
      <c r="F1540" s="666">
        <v>70675886</v>
      </c>
      <c r="G1540" s="665" t="s">
        <v>9825</v>
      </c>
      <c r="H1540" s="574" t="s">
        <v>8647</v>
      </c>
      <c r="I1540" s="665"/>
      <c r="J1540" s="675"/>
      <c r="K1540" s="666"/>
      <c r="L1540" s="666"/>
      <c r="M1540" s="691"/>
      <c r="N1540" s="666" t="s">
        <v>9680</v>
      </c>
      <c r="O1540" s="666">
        <v>2</v>
      </c>
      <c r="P1540" s="756">
        <v>3700</v>
      </c>
      <c r="Q1540" s="666"/>
      <c r="R1540" s="666"/>
    </row>
    <row r="1541" spans="1:18" ht="15.75" customHeight="1" x14ac:dyDescent="0.2">
      <c r="A1541" s="665" t="s">
        <v>9497</v>
      </c>
      <c r="B1541" s="666" t="s">
        <v>9157</v>
      </c>
      <c r="C1541" s="666" t="s">
        <v>2204</v>
      </c>
      <c r="D1541" s="675" t="s">
        <v>9743</v>
      </c>
      <c r="E1541" s="737" t="s">
        <v>1995</v>
      </c>
      <c r="F1541" s="666">
        <v>18112499</v>
      </c>
      <c r="G1541" s="665" t="s">
        <v>9671</v>
      </c>
      <c r="H1541" s="574" t="s">
        <v>7361</v>
      </c>
      <c r="I1541" s="665"/>
      <c r="J1541" s="675"/>
      <c r="K1541" s="666"/>
      <c r="L1541" s="666"/>
      <c r="M1541" s="691"/>
      <c r="N1541" s="666" t="s">
        <v>9826</v>
      </c>
      <c r="O1541" s="666">
        <v>1</v>
      </c>
      <c r="P1541" s="756">
        <v>2000</v>
      </c>
      <c r="Q1541" s="666"/>
      <c r="R1541" s="666"/>
    </row>
    <row r="1542" spans="1:18" ht="15.75" customHeight="1" x14ac:dyDescent="0.2">
      <c r="A1542" s="665" t="s">
        <v>9497</v>
      </c>
      <c r="B1542" s="666" t="s">
        <v>9823</v>
      </c>
      <c r="C1542" s="666" t="s">
        <v>2204</v>
      </c>
      <c r="D1542" s="675" t="s">
        <v>9827</v>
      </c>
      <c r="E1542" s="737" t="s">
        <v>9828</v>
      </c>
      <c r="F1542" s="666">
        <v>42178814</v>
      </c>
      <c r="G1542" s="665" t="s">
        <v>9829</v>
      </c>
      <c r="H1542" s="574" t="s">
        <v>7361</v>
      </c>
      <c r="I1542" s="665"/>
      <c r="J1542" s="675"/>
      <c r="K1542" s="666"/>
      <c r="L1542" s="666"/>
      <c r="M1542" s="691"/>
      <c r="N1542" s="666" t="s">
        <v>9830</v>
      </c>
      <c r="O1542" s="666">
        <v>2</v>
      </c>
      <c r="P1542" s="756">
        <v>1600</v>
      </c>
      <c r="Q1542" s="666"/>
      <c r="R1542" s="666"/>
    </row>
    <row r="1543" spans="1:18" ht="15.75" customHeight="1" x14ac:dyDescent="0.2">
      <c r="A1543" s="581" t="s">
        <v>9497</v>
      </c>
      <c r="B1543" s="535" t="s">
        <v>9157</v>
      </c>
      <c r="C1543" s="535" t="s">
        <v>2204</v>
      </c>
      <c r="D1543" s="681" t="s">
        <v>9743</v>
      </c>
      <c r="E1543" s="741" t="s">
        <v>1995</v>
      </c>
      <c r="F1543" s="535">
        <v>70607532</v>
      </c>
      <c r="G1543" s="581" t="s">
        <v>9816</v>
      </c>
      <c r="H1543" s="582" t="s">
        <v>9817</v>
      </c>
      <c r="I1543" s="581"/>
      <c r="J1543" s="681"/>
      <c r="K1543" s="535"/>
      <c r="L1543" s="535"/>
      <c r="M1543" s="764"/>
      <c r="N1543" s="535" t="s">
        <v>9683</v>
      </c>
      <c r="O1543" s="535">
        <v>1</v>
      </c>
      <c r="P1543" s="580">
        <v>1800</v>
      </c>
      <c r="Q1543" s="535"/>
      <c r="R1543" s="535"/>
    </row>
    <row r="1544" spans="1:18" ht="15.75" customHeight="1" x14ac:dyDescent="0.2">
      <c r="A1544" s="665" t="s">
        <v>9497</v>
      </c>
      <c r="B1544" s="666" t="s">
        <v>9157</v>
      </c>
      <c r="C1544" s="666" t="s">
        <v>2204</v>
      </c>
      <c r="D1544" s="675" t="s">
        <v>9743</v>
      </c>
      <c r="E1544" s="737" t="s">
        <v>1995</v>
      </c>
      <c r="F1544" s="666">
        <v>42919735</v>
      </c>
      <c r="G1544" s="665" t="s">
        <v>9669</v>
      </c>
      <c r="H1544" s="574" t="s">
        <v>9003</v>
      </c>
      <c r="I1544" s="665"/>
      <c r="J1544" s="675"/>
      <c r="K1544" s="666"/>
      <c r="L1544" s="666"/>
      <c r="M1544" s="691"/>
      <c r="N1544" s="666" t="s">
        <v>9831</v>
      </c>
      <c r="O1544" s="666">
        <v>1</v>
      </c>
      <c r="P1544" s="756">
        <v>600</v>
      </c>
      <c r="Q1544" s="666"/>
      <c r="R1544" s="666"/>
    </row>
    <row r="1545" spans="1:18" ht="15.75" customHeight="1" x14ac:dyDescent="0.2">
      <c r="A1545" s="665" t="s">
        <v>9497</v>
      </c>
      <c r="B1545" s="666" t="s">
        <v>9157</v>
      </c>
      <c r="C1545" s="666" t="s">
        <v>2204</v>
      </c>
      <c r="D1545" s="675" t="s">
        <v>9743</v>
      </c>
      <c r="E1545" s="737" t="s">
        <v>1995</v>
      </c>
      <c r="F1545" s="666">
        <v>70675886</v>
      </c>
      <c r="G1545" s="665" t="s">
        <v>9825</v>
      </c>
      <c r="H1545" s="574" t="s">
        <v>8647</v>
      </c>
      <c r="I1545" s="665"/>
      <c r="J1545" s="675"/>
      <c r="K1545" s="666"/>
      <c r="L1545" s="666"/>
      <c r="M1545" s="691"/>
      <c r="N1545" s="666" t="s">
        <v>9685</v>
      </c>
      <c r="O1545" s="666">
        <v>1</v>
      </c>
      <c r="P1545" s="756">
        <v>1700</v>
      </c>
      <c r="Q1545" s="666"/>
      <c r="R1545" s="666"/>
    </row>
    <row r="1546" spans="1:18" ht="15.75" customHeight="1" x14ac:dyDescent="0.2">
      <c r="A1546" s="665" t="s">
        <v>9497</v>
      </c>
      <c r="B1546" s="666" t="s">
        <v>9157</v>
      </c>
      <c r="C1546" s="666" t="s">
        <v>2204</v>
      </c>
      <c r="D1546" s="675" t="s">
        <v>9743</v>
      </c>
      <c r="E1546" s="737" t="s">
        <v>1995</v>
      </c>
      <c r="F1546" s="666">
        <v>18112499</v>
      </c>
      <c r="G1546" s="665" t="s">
        <v>9671</v>
      </c>
      <c r="H1546" s="574" t="s">
        <v>7361</v>
      </c>
      <c r="I1546" s="665"/>
      <c r="J1546" s="675"/>
      <c r="K1546" s="666"/>
      <c r="L1546" s="666"/>
      <c r="M1546" s="691"/>
      <c r="N1546" s="666" t="s">
        <v>9687</v>
      </c>
      <c r="O1546" s="666">
        <v>1</v>
      </c>
      <c r="P1546" s="756">
        <v>2000</v>
      </c>
      <c r="Q1546" s="666"/>
      <c r="R1546" s="666"/>
    </row>
    <row r="1547" spans="1:18" ht="15.75" customHeight="1" x14ac:dyDescent="0.2">
      <c r="A1547" s="665" t="s">
        <v>9497</v>
      </c>
      <c r="B1547" s="666" t="s">
        <v>9832</v>
      </c>
      <c r="C1547" s="666" t="s">
        <v>2204</v>
      </c>
      <c r="D1547" s="675" t="s">
        <v>9743</v>
      </c>
      <c r="E1547" s="737" t="s">
        <v>1995</v>
      </c>
      <c r="F1547" s="666">
        <v>472818711</v>
      </c>
      <c r="G1547" s="665" t="s">
        <v>9833</v>
      </c>
      <c r="H1547" s="574"/>
      <c r="I1547" s="665"/>
      <c r="J1547" s="675"/>
      <c r="K1547" s="666"/>
      <c r="L1547" s="666"/>
      <c r="M1547" s="691"/>
      <c r="N1547" s="666" t="s">
        <v>9834</v>
      </c>
      <c r="O1547" s="666">
        <v>5</v>
      </c>
      <c r="P1547" s="756">
        <v>9500</v>
      </c>
      <c r="Q1547" s="666"/>
      <c r="R1547" s="666"/>
    </row>
    <row r="1548" spans="1:18" ht="15.75" customHeight="1" x14ac:dyDescent="0.2">
      <c r="A1548" s="667" t="s">
        <v>6860</v>
      </c>
      <c r="B1548" s="670" t="s">
        <v>6922</v>
      </c>
      <c r="C1548" s="670" t="s">
        <v>9127</v>
      </c>
      <c r="D1548" s="668" t="s">
        <v>9835</v>
      </c>
      <c r="E1548" s="740">
        <v>1500</v>
      </c>
      <c r="F1548" s="670">
        <v>41245760</v>
      </c>
      <c r="G1548" s="667" t="s">
        <v>9836</v>
      </c>
      <c r="H1548" s="679" t="s">
        <v>9837</v>
      </c>
      <c r="I1548" s="667"/>
      <c r="J1548" s="668"/>
      <c r="K1548" s="670"/>
      <c r="L1548" s="670">
        <v>3</v>
      </c>
      <c r="M1548" s="755">
        <v>4500</v>
      </c>
      <c r="N1548" s="670"/>
      <c r="O1548" s="670"/>
      <c r="P1548" s="773"/>
      <c r="Q1548" s="670">
        <v>1</v>
      </c>
      <c r="R1548" s="670">
        <v>6</v>
      </c>
    </row>
    <row r="1549" spans="1:18" ht="15.75" customHeight="1" x14ac:dyDescent="0.2">
      <c r="A1549" s="667" t="s">
        <v>6860</v>
      </c>
      <c r="B1549" s="670" t="s">
        <v>6922</v>
      </c>
      <c r="C1549" s="670" t="s">
        <v>9127</v>
      </c>
      <c r="D1549" s="668" t="s">
        <v>9838</v>
      </c>
      <c r="E1549" s="740">
        <v>1200</v>
      </c>
      <c r="F1549" s="670">
        <v>19321368</v>
      </c>
      <c r="G1549" s="667" t="s">
        <v>9839</v>
      </c>
      <c r="H1549" s="679"/>
      <c r="I1549" s="667"/>
      <c r="J1549" s="668"/>
      <c r="K1549" s="670"/>
      <c r="L1549" s="670">
        <v>3</v>
      </c>
      <c r="M1549" s="755">
        <v>3600</v>
      </c>
      <c r="N1549" s="670"/>
      <c r="O1549" s="670"/>
      <c r="P1549" s="773"/>
      <c r="Q1549" s="670">
        <v>1</v>
      </c>
      <c r="R1549" s="670">
        <v>12</v>
      </c>
    </row>
    <row r="1550" spans="1:18" ht="15.75" customHeight="1" x14ac:dyDescent="0.2">
      <c r="A1550" s="667" t="s">
        <v>6860</v>
      </c>
      <c r="B1550" s="670" t="s">
        <v>6922</v>
      </c>
      <c r="C1550" s="670" t="s">
        <v>9127</v>
      </c>
      <c r="D1550" s="668" t="s">
        <v>9835</v>
      </c>
      <c r="E1550" s="740">
        <v>1500</v>
      </c>
      <c r="F1550" s="670">
        <v>44651533</v>
      </c>
      <c r="G1550" s="667" t="s">
        <v>9840</v>
      </c>
      <c r="H1550" s="679" t="s">
        <v>9841</v>
      </c>
      <c r="I1550" s="667"/>
      <c r="J1550" s="668"/>
      <c r="K1550" s="670"/>
      <c r="L1550" s="670">
        <v>3</v>
      </c>
      <c r="M1550" s="755">
        <v>4500</v>
      </c>
      <c r="N1550" s="670"/>
      <c r="O1550" s="670"/>
      <c r="P1550" s="773"/>
      <c r="Q1550" s="670"/>
      <c r="R1550" s="670"/>
    </row>
    <row r="1551" spans="1:18" ht="15.75" customHeight="1" x14ac:dyDescent="0.2">
      <c r="A1551" s="667" t="s">
        <v>6860</v>
      </c>
      <c r="B1551" s="670" t="s">
        <v>6922</v>
      </c>
      <c r="C1551" s="670" t="s">
        <v>9127</v>
      </c>
      <c r="D1551" s="668" t="s">
        <v>9842</v>
      </c>
      <c r="E1551" s="740">
        <v>2000</v>
      </c>
      <c r="F1551" s="670">
        <v>18189557</v>
      </c>
      <c r="G1551" s="667" t="s">
        <v>9843</v>
      </c>
      <c r="H1551" s="679" t="s">
        <v>6730</v>
      </c>
      <c r="I1551" s="667"/>
      <c r="J1551" s="668"/>
      <c r="K1551" s="670"/>
      <c r="L1551" s="670">
        <v>3</v>
      </c>
      <c r="M1551" s="755">
        <v>6000</v>
      </c>
      <c r="N1551" s="670"/>
      <c r="O1551" s="670"/>
      <c r="P1551" s="773"/>
      <c r="Q1551" s="670"/>
      <c r="R1551" s="670"/>
    </row>
    <row r="1552" spans="1:18" ht="15.75" customHeight="1" x14ac:dyDescent="0.2">
      <c r="A1552" s="667" t="s">
        <v>6860</v>
      </c>
      <c r="B1552" s="670" t="s">
        <v>6922</v>
      </c>
      <c r="C1552" s="670" t="s">
        <v>9127</v>
      </c>
      <c r="D1552" s="668" t="s">
        <v>9844</v>
      </c>
      <c r="E1552" s="740">
        <v>1200</v>
      </c>
      <c r="F1552" s="670">
        <v>40901439</v>
      </c>
      <c r="G1552" s="667" t="s">
        <v>9845</v>
      </c>
      <c r="H1552" s="679"/>
      <c r="I1552" s="667"/>
      <c r="J1552" s="668"/>
      <c r="K1552" s="670"/>
      <c r="L1552" s="670">
        <v>3</v>
      </c>
      <c r="M1552" s="755">
        <v>3600</v>
      </c>
      <c r="N1552" s="670"/>
      <c r="O1552" s="670"/>
      <c r="P1552" s="773"/>
      <c r="Q1552" s="670">
        <v>1</v>
      </c>
      <c r="R1552" s="670">
        <v>12</v>
      </c>
    </row>
    <row r="1553" spans="1:18" ht="15.75" customHeight="1" x14ac:dyDescent="0.2">
      <c r="A1553" s="667" t="s">
        <v>6860</v>
      </c>
      <c r="B1553" s="670" t="s">
        <v>6922</v>
      </c>
      <c r="C1553" s="670" t="s">
        <v>9127</v>
      </c>
      <c r="D1553" s="668" t="s">
        <v>9846</v>
      </c>
      <c r="E1553" s="740">
        <v>1200</v>
      </c>
      <c r="F1553" s="670">
        <v>46164959</v>
      </c>
      <c r="G1553" s="667" t="s">
        <v>9847</v>
      </c>
      <c r="H1553" s="679"/>
      <c r="I1553" s="667"/>
      <c r="J1553" s="668"/>
      <c r="K1553" s="670"/>
      <c r="L1553" s="670">
        <v>3</v>
      </c>
      <c r="M1553" s="755">
        <v>3600</v>
      </c>
      <c r="N1553" s="670"/>
      <c r="O1553" s="670"/>
      <c r="P1553" s="773"/>
      <c r="Q1553" s="670">
        <v>1</v>
      </c>
      <c r="R1553" s="670">
        <v>3</v>
      </c>
    </row>
    <row r="1554" spans="1:18" ht="15.75" customHeight="1" x14ac:dyDescent="0.2">
      <c r="A1554" s="667" t="s">
        <v>6860</v>
      </c>
      <c r="B1554" s="670" t="s">
        <v>6922</v>
      </c>
      <c r="C1554" s="670" t="s">
        <v>9127</v>
      </c>
      <c r="D1554" s="668" t="s">
        <v>9848</v>
      </c>
      <c r="E1554" s="740">
        <v>2500</v>
      </c>
      <c r="F1554" s="670">
        <v>76313415</v>
      </c>
      <c r="G1554" s="667" t="s">
        <v>9849</v>
      </c>
      <c r="H1554" s="679" t="s">
        <v>9837</v>
      </c>
      <c r="I1554" s="667"/>
      <c r="J1554" s="668"/>
      <c r="K1554" s="670"/>
      <c r="L1554" s="670">
        <v>3</v>
      </c>
      <c r="M1554" s="755">
        <v>7500</v>
      </c>
      <c r="N1554" s="670"/>
      <c r="O1554" s="670"/>
      <c r="P1554" s="773"/>
      <c r="Q1554" s="670">
        <v>1</v>
      </c>
      <c r="R1554" s="670">
        <v>9</v>
      </c>
    </row>
    <row r="1555" spans="1:18" ht="15.75" customHeight="1" x14ac:dyDescent="0.2">
      <c r="A1555" s="667" t="s">
        <v>6860</v>
      </c>
      <c r="B1555" s="670" t="s">
        <v>6922</v>
      </c>
      <c r="C1555" s="670" t="s">
        <v>9127</v>
      </c>
      <c r="D1555" s="668" t="s">
        <v>9850</v>
      </c>
      <c r="E1555" s="740">
        <v>2500</v>
      </c>
      <c r="F1555" s="670">
        <v>43640554</v>
      </c>
      <c r="G1555" s="667" t="s">
        <v>9851</v>
      </c>
      <c r="H1555" s="679" t="s">
        <v>8808</v>
      </c>
      <c r="I1555" s="667"/>
      <c r="J1555" s="668"/>
      <c r="K1555" s="670"/>
      <c r="L1555" s="670">
        <v>4</v>
      </c>
      <c r="M1555" s="755">
        <v>17400</v>
      </c>
      <c r="N1555" s="670"/>
      <c r="O1555" s="670"/>
      <c r="P1555" s="773"/>
      <c r="Q1555" s="670"/>
      <c r="R1555" s="670"/>
    </row>
    <row r="1556" spans="1:18" ht="15.75" customHeight="1" x14ac:dyDescent="0.2">
      <c r="A1556" s="667" t="s">
        <v>6860</v>
      </c>
      <c r="B1556" s="670" t="s">
        <v>6922</v>
      </c>
      <c r="C1556" s="670" t="s">
        <v>9127</v>
      </c>
      <c r="D1556" s="668" t="s">
        <v>9852</v>
      </c>
      <c r="E1556" s="740">
        <v>2500</v>
      </c>
      <c r="F1556" s="670">
        <v>76313415</v>
      </c>
      <c r="G1556" s="667" t="s">
        <v>9849</v>
      </c>
      <c r="H1556" s="679" t="s">
        <v>9837</v>
      </c>
      <c r="I1556" s="667"/>
      <c r="J1556" s="668"/>
      <c r="K1556" s="670"/>
      <c r="L1556" s="670">
        <v>4</v>
      </c>
      <c r="M1556" s="755">
        <v>10000</v>
      </c>
      <c r="N1556" s="670"/>
      <c r="O1556" s="670"/>
      <c r="P1556" s="773"/>
      <c r="Q1556" s="670"/>
      <c r="R1556" s="670"/>
    </row>
    <row r="1557" spans="1:18" ht="15.75" customHeight="1" x14ac:dyDescent="0.2">
      <c r="A1557" s="667" t="s">
        <v>6860</v>
      </c>
      <c r="B1557" s="670" t="s">
        <v>6922</v>
      </c>
      <c r="C1557" s="670" t="s">
        <v>9127</v>
      </c>
      <c r="D1557" s="668" t="s">
        <v>9853</v>
      </c>
      <c r="E1557" s="740">
        <v>2500</v>
      </c>
      <c r="F1557" s="670">
        <v>45125348</v>
      </c>
      <c r="G1557" s="667" t="s">
        <v>9854</v>
      </c>
      <c r="H1557" s="679" t="s">
        <v>6730</v>
      </c>
      <c r="I1557" s="667"/>
      <c r="J1557" s="668"/>
      <c r="K1557" s="670"/>
      <c r="L1557" s="670">
        <v>1</v>
      </c>
      <c r="M1557" s="755">
        <v>2500</v>
      </c>
      <c r="N1557" s="670"/>
      <c r="O1557" s="670"/>
      <c r="P1557" s="773"/>
      <c r="Q1557" s="670"/>
      <c r="R1557" s="670"/>
    </row>
    <row r="1558" spans="1:18" ht="15.75" customHeight="1" x14ac:dyDescent="0.2">
      <c r="A1558" s="667" t="s">
        <v>6860</v>
      </c>
      <c r="B1558" s="670" t="s">
        <v>6922</v>
      </c>
      <c r="C1558" s="670" t="s">
        <v>9127</v>
      </c>
      <c r="D1558" s="668" t="s">
        <v>9855</v>
      </c>
      <c r="E1558" s="740">
        <v>1700</v>
      </c>
      <c r="F1558" s="670">
        <v>74206575</v>
      </c>
      <c r="G1558" s="667" t="s">
        <v>9856</v>
      </c>
      <c r="H1558" s="679"/>
      <c r="I1558" s="667"/>
      <c r="J1558" s="668"/>
      <c r="K1558" s="670"/>
      <c r="L1558" s="670">
        <v>1</v>
      </c>
      <c r="M1558" s="755">
        <v>1700</v>
      </c>
      <c r="N1558" s="670"/>
      <c r="O1558" s="670"/>
      <c r="P1558" s="773"/>
      <c r="Q1558" s="670"/>
      <c r="R1558" s="670"/>
    </row>
    <row r="1559" spans="1:18" ht="15.75" customHeight="1" x14ac:dyDescent="0.2">
      <c r="A1559" s="667" t="s">
        <v>6860</v>
      </c>
      <c r="B1559" s="670" t="s">
        <v>6922</v>
      </c>
      <c r="C1559" s="670" t="s">
        <v>9127</v>
      </c>
      <c r="D1559" s="668" t="s">
        <v>9855</v>
      </c>
      <c r="E1559" s="740">
        <v>1700</v>
      </c>
      <c r="F1559" s="670">
        <v>72500520</v>
      </c>
      <c r="G1559" s="667" t="s">
        <v>9857</v>
      </c>
      <c r="H1559" s="679"/>
      <c r="I1559" s="667"/>
      <c r="J1559" s="668"/>
      <c r="K1559" s="670"/>
      <c r="L1559" s="670">
        <v>1</v>
      </c>
      <c r="M1559" s="755">
        <v>1700</v>
      </c>
      <c r="N1559" s="670"/>
      <c r="O1559" s="670"/>
      <c r="P1559" s="773"/>
      <c r="Q1559" s="670"/>
      <c r="R1559" s="670"/>
    </row>
    <row r="1560" spans="1:18" ht="15.75" customHeight="1" x14ac:dyDescent="0.2">
      <c r="A1560" s="667" t="s">
        <v>6860</v>
      </c>
      <c r="B1560" s="670" t="s">
        <v>6922</v>
      </c>
      <c r="C1560" s="670" t="s">
        <v>9127</v>
      </c>
      <c r="D1560" s="668" t="s">
        <v>9855</v>
      </c>
      <c r="E1560" s="740">
        <v>1700</v>
      </c>
      <c r="F1560" s="670">
        <v>41486271</v>
      </c>
      <c r="G1560" s="667" t="s">
        <v>9858</v>
      </c>
      <c r="H1560" s="679"/>
      <c r="I1560" s="667"/>
      <c r="J1560" s="668"/>
      <c r="K1560" s="670"/>
      <c r="L1560" s="670">
        <v>1</v>
      </c>
      <c r="M1560" s="755">
        <v>1700</v>
      </c>
      <c r="N1560" s="670"/>
      <c r="O1560" s="670"/>
      <c r="P1560" s="773"/>
      <c r="Q1560" s="670"/>
      <c r="R1560" s="670"/>
    </row>
    <row r="1561" spans="1:18" ht="15.75" customHeight="1" x14ac:dyDescent="0.2">
      <c r="A1561" s="577" t="s">
        <v>6860</v>
      </c>
      <c r="B1561" s="539" t="s">
        <v>6922</v>
      </c>
      <c r="C1561" s="539" t="s">
        <v>9127</v>
      </c>
      <c r="D1561" s="680" t="s">
        <v>9859</v>
      </c>
      <c r="E1561" s="739">
        <v>1700</v>
      </c>
      <c r="F1561" s="539">
        <v>70483653</v>
      </c>
      <c r="G1561" s="577" t="s">
        <v>9860</v>
      </c>
      <c r="H1561" s="575"/>
      <c r="I1561" s="577"/>
      <c r="J1561" s="680"/>
      <c r="K1561" s="539"/>
      <c r="L1561" s="539">
        <v>1</v>
      </c>
      <c r="M1561" s="576">
        <v>1700</v>
      </c>
      <c r="N1561" s="539"/>
      <c r="O1561" s="539"/>
      <c r="P1561" s="776"/>
      <c r="Q1561" s="539"/>
      <c r="R1561" s="539"/>
    </row>
    <row r="1562" spans="1:18" ht="15.75" customHeight="1" x14ac:dyDescent="0.2">
      <c r="A1562" s="577" t="s">
        <v>6860</v>
      </c>
      <c r="B1562" s="539" t="s">
        <v>6922</v>
      </c>
      <c r="C1562" s="539" t="s">
        <v>9127</v>
      </c>
      <c r="D1562" s="680" t="s">
        <v>9861</v>
      </c>
      <c r="E1562" s="739">
        <v>1700</v>
      </c>
      <c r="F1562" s="539">
        <v>19224378</v>
      </c>
      <c r="G1562" s="577" t="s">
        <v>9862</v>
      </c>
      <c r="H1562" s="575"/>
      <c r="I1562" s="577"/>
      <c r="J1562" s="680"/>
      <c r="K1562" s="539"/>
      <c r="L1562" s="539">
        <v>1</v>
      </c>
      <c r="M1562" s="576">
        <v>1700</v>
      </c>
      <c r="N1562" s="539"/>
      <c r="O1562" s="539"/>
      <c r="P1562" s="776"/>
      <c r="Q1562" s="539"/>
      <c r="R1562" s="539"/>
    </row>
    <row r="1563" spans="1:18" ht="15.75" customHeight="1" x14ac:dyDescent="0.2">
      <c r="A1563" s="667" t="s">
        <v>6860</v>
      </c>
      <c r="B1563" s="670" t="s">
        <v>6922</v>
      </c>
      <c r="C1563" s="670" t="s">
        <v>9127</v>
      </c>
      <c r="D1563" s="668" t="s">
        <v>9863</v>
      </c>
      <c r="E1563" s="740">
        <v>4000</v>
      </c>
      <c r="F1563" s="670">
        <v>18860825</v>
      </c>
      <c r="G1563" s="667" t="s">
        <v>9864</v>
      </c>
      <c r="H1563" s="679" t="s">
        <v>7752</v>
      </c>
      <c r="I1563" s="667"/>
      <c r="J1563" s="668"/>
      <c r="K1563" s="670"/>
      <c r="L1563" s="670">
        <v>1</v>
      </c>
      <c r="M1563" s="755">
        <v>4000</v>
      </c>
      <c r="N1563" s="670"/>
      <c r="O1563" s="670"/>
      <c r="P1563" s="773"/>
      <c r="Q1563" s="670"/>
      <c r="R1563" s="670"/>
    </row>
    <row r="1564" spans="1:18" ht="15.75" customHeight="1" x14ac:dyDescent="0.2">
      <c r="A1564" s="667" t="s">
        <v>6860</v>
      </c>
      <c r="B1564" s="670" t="s">
        <v>6922</v>
      </c>
      <c r="C1564" s="670" t="s">
        <v>9127</v>
      </c>
      <c r="D1564" s="668" t="s">
        <v>9865</v>
      </c>
      <c r="E1564" s="740">
        <v>1700</v>
      </c>
      <c r="F1564" s="670">
        <v>44124555</v>
      </c>
      <c r="G1564" s="667" t="s">
        <v>9866</v>
      </c>
      <c r="H1564" s="679" t="s">
        <v>9841</v>
      </c>
      <c r="I1564" s="667"/>
      <c r="J1564" s="668"/>
      <c r="K1564" s="670"/>
      <c r="L1564" s="670">
        <v>1</v>
      </c>
      <c r="M1564" s="755">
        <v>1700</v>
      </c>
      <c r="N1564" s="670"/>
      <c r="O1564" s="670"/>
      <c r="P1564" s="773"/>
      <c r="Q1564" s="670"/>
      <c r="R1564" s="670"/>
    </row>
    <row r="1565" spans="1:18" ht="15.75" customHeight="1" x14ac:dyDescent="0.2">
      <c r="A1565" s="667" t="s">
        <v>6860</v>
      </c>
      <c r="B1565" s="670" t="s">
        <v>6922</v>
      </c>
      <c r="C1565" s="670" t="s">
        <v>9127</v>
      </c>
      <c r="D1565" s="668" t="s">
        <v>9867</v>
      </c>
      <c r="E1565" s="740">
        <v>1700</v>
      </c>
      <c r="F1565" s="670">
        <v>75880512</v>
      </c>
      <c r="G1565" s="667" t="s">
        <v>9868</v>
      </c>
      <c r="H1565" s="679" t="s">
        <v>7723</v>
      </c>
      <c r="I1565" s="667"/>
      <c r="J1565" s="668"/>
      <c r="K1565" s="670"/>
      <c r="L1565" s="670">
        <v>1</v>
      </c>
      <c r="M1565" s="755">
        <v>1700</v>
      </c>
      <c r="N1565" s="670"/>
      <c r="O1565" s="670"/>
      <c r="P1565" s="773"/>
      <c r="Q1565" s="670"/>
      <c r="R1565" s="670"/>
    </row>
    <row r="1566" spans="1:18" ht="15.75" customHeight="1" x14ac:dyDescent="0.2">
      <c r="A1566" s="667" t="s">
        <v>6860</v>
      </c>
      <c r="B1566" s="670" t="s">
        <v>6922</v>
      </c>
      <c r="C1566" s="670" t="s">
        <v>9127</v>
      </c>
      <c r="D1566" s="668" t="s">
        <v>9869</v>
      </c>
      <c r="E1566" s="740">
        <v>1700</v>
      </c>
      <c r="F1566" s="670">
        <v>72697002</v>
      </c>
      <c r="G1566" s="667" t="s">
        <v>9870</v>
      </c>
      <c r="H1566" s="679"/>
      <c r="I1566" s="667"/>
      <c r="J1566" s="668"/>
      <c r="K1566" s="670"/>
      <c r="L1566" s="670">
        <v>1</v>
      </c>
      <c r="M1566" s="755">
        <v>1700</v>
      </c>
      <c r="N1566" s="670"/>
      <c r="O1566" s="670"/>
      <c r="P1566" s="773"/>
      <c r="Q1566" s="670"/>
      <c r="R1566" s="670"/>
    </row>
    <row r="1567" spans="1:18" ht="15.75" customHeight="1" x14ac:dyDescent="0.2">
      <c r="A1567" s="667" t="s">
        <v>6860</v>
      </c>
      <c r="B1567" s="670" t="s">
        <v>6922</v>
      </c>
      <c r="C1567" s="670" t="s">
        <v>9127</v>
      </c>
      <c r="D1567" s="668" t="s">
        <v>9871</v>
      </c>
      <c r="E1567" s="740">
        <v>2000</v>
      </c>
      <c r="F1567" s="670">
        <v>43650456</v>
      </c>
      <c r="G1567" s="667" t="s">
        <v>9872</v>
      </c>
      <c r="H1567" s="679"/>
      <c r="I1567" s="667"/>
      <c r="J1567" s="668"/>
      <c r="K1567" s="670"/>
      <c r="L1567" s="670">
        <v>1</v>
      </c>
      <c r="M1567" s="755">
        <v>2000</v>
      </c>
      <c r="N1567" s="670"/>
      <c r="O1567" s="670"/>
      <c r="P1567" s="773"/>
      <c r="Q1567" s="670"/>
      <c r="R1567" s="670"/>
    </row>
    <row r="1568" spans="1:18" ht="15.75" customHeight="1" x14ac:dyDescent="0.2">
      <c r="A1568" s="667" t="s">
        <v>6860</v>
      </c>
      <c r="B1568" s="670" t="s">
        <v>6922</v>
      </c>
      <c r="C1568" s="670" t="s">
        <v>9127</v>
      </c>
      <c r="D1568" s="668" t="s">
        <v>9873</v>
      </c>
      <c r="E1568" s="740">
        <v>1700</v>
      </c>
      <c r="F1568" s="670">
        <v>45686178</v>
      </c>
      <c r="G1568" s="667" t="s">
        <v>9874</v>
      </c>
      <c r="H1568" s="679"/>
      <c r="I1568" s="667"/>
      <c r="J1568" s="668"/>
      <c r="K1568" s="670"/>
      <c r="L1568" s="670">
        <v>1</v>
      </c>
      <c r="M1568" s="755">
        <v>1700</v>
      </c>
      <c r="N1568" s="670"/>
      <c r="O1568" s="670"/>
      <c r="P1568" s="773"/>
      <c r="Q1568" s="670">
        <v>1</v>
      </c>
      <c r="R1568" s="670">
        <v>9</v>
      </c>
    </row>
    <row r="1569" spans="1:18" ht="15.75" customHeight="1" x14ac:dyDescent="0.2">
      <c r="A1569" s="667" t="s">
        <v>6860</v>
      </c>
      <c r="B1569" s="670" t="s">
        <v>6922</v>
      </c>
      <c r="C1569" s="670" t="s">
        <v>9127</v>
      </c>
      <c r="D1569" s="668" t="s">
        <v>9875</v>
      </c>
      <c r="E1569" s="740">
        <v>1700</v>
      </c>
      <c r="F1569" s="670">
        <v>19322148</v>
      </c>
      <c r="G1569" s="667" t="s">
        <v>9876</v>
      </c>
      <c r="H1569" s="679"/>
      <c r="I1569" s="667"/>
      <c r="J1569" s="668"/>
      <c r="K1569" s="670"/>
      <c r="L1569" s="670">
        <v>1</v>
      </c>
      <c r="M1569" s="755">
        <v>1700</v>
      </c>
      <c r="N1569" s="670"/>
      <c r="O1569" s="670"/>
      <c r="P1569" s="773"/>
      <c r="Q1569" s="670">
        <v>1</v>
      </c>
      <c r="R1569" s="670">
        <v>9</v>
      </c>
    </row>
    <row r="1570" spans="1:18" ht="15.75" customHeight="1" x14ac:dyDescent="0.2">
      <c r="A1570" s="667" t="s">
        <v>6860</v>
      </c>
      <c r="B1570" s="670" t="s">
        <v>6922</v>
      </c>
      <c r="C1570" s="670" t="s">
        <v>9127</v>
      </c>
      <c r="D1570" s="668" t="s">
        <v>9877</v>
      </c>
      <c r="E1570" s="740">
        <v>1700</v>
      </c>
      <c r="F1570" s="670">
        <v>18207425</v>
      </c>
      <c r="G1570" s="667" t="s">
        <v>9878</v>
      </c>
      <c r="H1570" s="679"/>
      <c r="I1570" s="667"/>
      <c r="J1570" s="668"/>
      <c r="K1570" s="670"/>
      <c r="L1570" s="670">
        <v>1</v>
      </c>
      <c r="M1570" s="755">
        <v>1700</v>
      </c>
      <c r="N1570" s="670"/>
      <c r="O1570" s="670"/>
      <c r="P1570" s="773"/>
      <c r="Q1570" s="670">
        <v>1</v>
      </c>
      <c r="R1570" s="670">
        <v>9</v>
      </c>
    </row>
    <row r="1571" spans="1:18" ht="15.75" customHeight="1" x14ac:dyDescent="0.2">
      <c r="A1571" s="667" t="s">
        <v>6860</v>
      </c>
      <c r="B1571" s="670" t="s">
        <v>6922</v>
      </c>
      <c r="C1571" s="670" t="s">
        <v>9127</v>
      </c>
      <c r="D1571" s="668" t="s">
        <v>9879</v>
      </c>
      <c r="E1571" s="740">
        <v>1700</v>
      </c>
      <c r="F1571" s="670">
        <v>41472176</v>
      </c>
      <c r="G1571" s="667" t="s">
        <v>9880</v>
      </c>
      <c r="H1571" s="679"/>
      <c r="I1571" s="667"/>
      <c r="J1571" s="668"/>
      <c r="K1571" s="670"/>
      <c r="L1571" s="670">
        <v>1</v>
      </c>
      <c r="M1571" s="755">
        <v>1700</v>
      </c>
      <c r="N1571" s="670"/>
      <c r="O1571" s="670"/>
      <c r="P1571" s="773"/>
      <c r="Q1571" s="670">
        <v>1</v>
      </c>
      <c r="R1571" s="670">
        <v>9</v>
      </c>
    </row>
    <row r="1572" spans="1:18" ht="15.75" customHeight="1" x14ac:dyDescent="0.2">
      <c r="A1572" s="667" t="s">
        <v>6860</v>
      </c>
      <c r="B1572" s="670" t="s">
        <v>6922</v>
      </c>
      <c r="C1572" s="670" t="s">
        <v>9127</v>
      </c>
      <c r="D1572" s="668" t="s">
        <v>9881</v>
      </c>
      <c r="E1572" s="740">
        <v>1700</v>
      </c>
      <c r="F1572" s="670">
        <v>45784058</v>
      </c>
      <c r="G1572" s="667" t="s">
        <v>9882</v>
      </c>
      <c r="H1572" s="679"/>
      <c r="I1572" s="667"/>
      <c r="J1572" s="668"/>
      <c r="K1572" s="670"/>
      <c r="L1572" s="670">
        <v>1</v>
      </c>
      <c r="M1572" s="755">
        <v>1700</v>
      </c>
      <c r="N1572" s="670"/>
      <c r="O1572" s="670"/>
      <c r="P1572" s="773"/>
      <c r="Q1572" s="670">
        <v>1</v>
      </c>
      <c r="R1572" s="670">
        <v>9</v>
      </c>
    </row>
    <row r="1573" spans="1:18" ht="15.75" customHeight="1" x14ac:dyDescent="0.2">
      <c r="A1573" s="667" t="s">
        <v>6860</v>
      </c>
      <c r="B1573" s="670" t="s">
        <v>6922</v>
      </c>
      <c r="C1573" s="670" t="s">
        <v>9127</v>
      </c>
      <c r="D1573" s="668" t="s">
        <v>9883</v>
      </c>
      <c r="E1573" s="740">
        <v>1700</v>
      </c>
      <c r="F1573" s="670">
        <v>47064199</v>
      </c>
      <c r="G1573" s="667" t="s">
        <v>9884</v>
      </c>
      <c r="H1573" s="679"/>
      <c r="I1573" s="667"/>
      <c r="J1573" s="668"/>
      <c r="K1573" s="670"/>
      <c r="L1573" s="670">
        <v>1</v>
      </c>
      <c r="M1573" s="755">
        <v>1700</v>
      </c>
      <c r="N1573" s="670"/>
      <c r="O1573" s="670"/>
      <c r="P1573" s="773"/>
      <c r="Q1573" s="670">
        <v>1</v>
      </c>
      <c r="R1573" s="670">
        <v>9</v>
      </c>
    </row>
    <row r="1574" spans="1:18" ht="15.75" customHeight="1" x14ac:dyDescent="0.2">
      <c r="A1574" s="667" t="s">
        <v>6860</v>
      </c>
      <c r="B1574" s="670" t="s">
        <v>6922</v>
      </c>
      <c r="C1574" s="670" t="s">
        <v>9127</v>
      </c>
      <c r="D1574" s="668" t="s">
        <v>9885</v>
      </c>
      <c r="E1574" s="740">
        <v>1700</v>
      </c>
      <c r="F1574" s="670">
        <v>70301295</v>
      </c>
      <c r="G1574" s="667" t="s">
        <v>9886</v>
      </c>
      <c r="H1574" s="679"/>
      <c r="I1574" s="667"/>
      <c r="J1574" s="668"/>
      <c r="K1574" s="670"/>
      <c r="L1574" s="670">
        <v>1</v>
      </c>
      <c r="M1574" s="755">
        <v>1700</v>
      </c>
      <c r="N1574" s="670"/>
      <c r="O1574" s="670"/>
      <c r="P1574" s="773"/>
      <c r="Q1574" s="670">
        <v>1</v>
      </c>
      <c r="R1574" s="670">
        <v>9</v>
      </c>
    </row>
    <row r="1575" spans="1:18" ht="15.75" customHeight="1" x14ac:dyDescent="0.2">
      <c r="A1575" s="667" t="s">
        <v>6860</v>
      </c>
      <c r="B1575" s="670" t="s">
        <v>6922</v>
      </c>
      <c r="C1575" s="670" t="s">
        <v>9127</v>
      </c>
      <c r="D1575" s="668" t="s">
        <v>9887</v>
      </c>
      <c r="E1575" s="740">
        <v>1700</v>
      </c>
      <c r="F1575" s="670">
        <v>70475893</v>
      </c>
      <c r="G1575" s="667" t="s">
        <v>9888</v>
      </c>
      <c r="H1575" s="679"/>
      <c r="I1575" s="667"/>
      <c r="J1575" s="668"/>
      <c r="K1575" s="670"/>
      <c r="L1575" s="670">
        <v>1</v>
      </c>
      <c r="M1575" s="755">
        <v>1700</v>
      </c>
      <c r="N1575" s="670"/>
      <c r="O1575" s="670"/>
      <c r="P1575" s="773"/>
      <c r="Q1575" s="670">
        <v>1</v>
      </c>
      <c r="R1575" s="670">
        <v>9</v>
      </c>
    </row>
    <row r="1576" spans="1:18" ht="15.75" customHeight="1" x14ac:dyDescent="0.2">
      <c r="A1576" s="667" t="s">
        <v>6860</v>
      </c>
      <c r="B1576" s="670" t="s">
        <v>6922</v>
      </c>
      <c r="C1576" s="670" t="s">
        <v>9127</v>
      </c>
      <c r="D1576" s="668" t="s">
        <v>9889</v>
      </c>
      <c r="E1576" s="740">
        <v>1700</v>
      </c>
      <c r="F1576" s="670">
        <v>70173619</v>
      </c>
      <c r="G1576" s="667" t="s">
        <v>9890</v>
      </c>
      <c r="H1576" s="679"/>
      <c r="I1576" s="667"/>
      <c r="J1576" s="668"/>
      <c r="K1576" s="670"/>
      <c r="L1576" s="670">
        <v>1</v>
      </c>
      <c r="M1576" s="755">
        <v>1700</v>
      </c>
      <c r="N1576" s="670"/>
      <c r="O1576" s="670"/>
      <c r="P1576" s="773"/>
      <c r="Q1576" s="670">
        <v>1</v>
      </c>
      <c r="R1576" s="670">
        <v>9</v>
      </c>
    </row>
    <row r="1577" spans="1:18" ht="15.75" customHeight="1" x14ac:dyDescent="0.2">
      <c r="A1577" s="667" t="s">
        <v>6860</v>
      </c>
      <c r="B1577" s="670" t="s">
        <v>6922</v>
      </c>
      <c r="C1577" s="670" t="s">
        <v>9127</v>
      </c>
      <c r="D1577" s="668" t="s">
        <v>9891</v>
      </c>
      <c r="E1577" s="740">
        <v>1700</v>
      </c>
      <c r="F1577" s="670">
        <v>74498734</v>
      </c>
      <c r="G1577" s="667" t="s">
        <v>9892</v>
      </c>
      <c r="H1577" s="679"/>
      <c r="I1577" s="667"/>
      <c r="J1577" s="668"/>
      <c r="K1577" s="670"/>
      <c r="L1577" s="670">
        <v>1</v>
      </c>
      <c r="M1577" s="755">
        <v>1700</v>
      </c>
      <c r="N1577" s="670"/>
      <c r="O1577" s="670"/>
      <c r="P1577" s="773"/>
      <c r="Q1577" s="670">
        <v>1</v>
      </c>
      <c r="R1577" s="670">
        <v>9</v>
      </c>
    </row>
    <row r="1578" spans="1:18" ht="15.75" customHeight="1" x14ac:dyDescent="0.2">
      <c r="A1578" s="667" t="s">
        <v>6860</v>
      </c>
      <c r="B1578" s="670" t="s">
        <v>6922</v>
      </c>
      <c r="C1578" s="670" t="s">
        <v>9127</v>
      </c>
      <c r="D1578" s="668" t="s">
        <v>9893</v>
      </c>
      <c r="E1578" s="740">
        <v>1700</v>
      </c>
      <c r="F1578" s="670">
        <v>18875400</v>
      </c>
      <c r="G1578" s="667" t="s">
        <v>9894</v>
      </c>
      <c r="H1578" s="679"/>
      <c r="I1578" s="667"/>
      <c r="J1578" s="668"/>
      <c r="K1578" s="670"/>
      <c r="L1578" s="670">
        <v>1</v>
      </c>
      <c r="M1578" s="755">
        <v>1700</v>
      </c>
      <c r="N1578" s="670"/>
      <c r="O1578" s="670"/>
      <c r="P1578" s="773"/>
      <c r="Q1578" s="670">
        <v>1</v>
      </c>
      <c r="R1578" s="670">
        <v>9</v>
      </c>
    </row>
    <row r="1579" spans="1:18" ht="15.75" customHeight="1" x14ac:dyDescent="0.2">
      <c r="A1579" s="667" t="s">
        <v>6860</v>
      </c>
      <c r="B1579" s="670" t="s">
        <v>6922</v>
      </c>
      <c r="C1579" s="670" t="s">
        <v>9127</v>
      </c>
      <c r="D1579" s="668" t="s">
        <v>9895</v>
      </c>
      <c r="E1579" s="740">
        <v>1700</v>
      </c>
      <c r="F1579" s="670">
        <v>70507577</v>
      </c>
      <c r="G1579" s="667" t="s">
        <v>9896</v>
      </c>
      <c r="H1579" s="679"/>
      <c r="I1579" s="667"/>
      <c r="J1579" s="668"/>
      <c r="K1579" s="670"/>
      <c r="L1579" s="670">
        <v>1</v>
      </c>
      <c r="M1579" s="755">
        <v>1700</v>
      </c>
      <c r="N1579" s="670"/>
      <c r="O1579" s="670"/>
      <c r="P1579" s="773"/>
      <c r="Q1579" s="670">
        <v>1</v>
      </c>
      <c r="R1579" s="670">
        <v>9</v>
      </c>
    </row>
    <row r="1580" spans="1:18" ht="15.75" customHeight="1" x14ac:dyDescent="0.2">
      <c r="A1580" s="667" t="s">
        <v>6860</v>
      </c>
      <c r="B1580" s="670" t="s">
        <v>6922</v>
      </c>
      <c r="C1580" s="670" t="s">
        <v>9127</v>
      </c>
      <c r="D1580" s="668" t="s">
        <v>9897</v>
      </c>
      <c r="E1580" s="740">
        <v>1700</v>
      </c>
      <c r="F1580" s="670">
        <v>19323736</v>
      </c>
      <c r="G1580" s="667" t="s">
        <v>9898</v>
      </c>
      <c r="H1580" s="679"/>
      <c r="I1580" s="667"/>
      <c r="J1580" s="668"/>
      <c r="K1580" s="670"/>
      <c r="L1580" s="670">
        <v>1</v>
      </c>
      <c r="M1580" s="755">
        <v>1700</v>
      </c>
      <c r="N1580" s="670"/>
      <c r="O1580" s="670"/>
      <c r="P1580" s="773"/>
      <c r="Q1580" s="670">
        <v>1</v>
      </c>
      <c r="R1580" s="670">
        <v>9</v>
      </c>
    </row>
    <row r="1581" spans="1:18" ht="15.75" customHeight="1" x14ac:dyDescent="0.2">
      <c r="A1581" s="667" t="s">
        <v>6860</v>
      </c>
      <c r="B1581" s="670" t="s">
        <v>6922</v>
      </c>
      <c r="C1581" s="670" t="s">
        <v>9127</v>
      </c>
      <c r="D1581" s="668" t="s">
        <v>9899</v>
      </c>
      <c r="E1581" s="740">
        <v>1700</v>
      </c>
      <c r="F1581" s="670">
        <v>42732814</v>
      </c>
      <c r="G1581" s="667" t="s">
        <v>9900</v>
      </c>
      <c r="H1581" s="679"/>
      <c r="I1581" s="667"/>
      <c r="J1581" s="668"/>
      <c r="K1581" s="670"/>
      <c r="L1581" s="670">
        <v>1</v>
      </c>
      <c r="M1581" s="755">
        <v>1700</v>
      </c>
      <c r="N1581" s="670"/>
      <c r="O1581" s="670"/>
      <c r="P1581" s="773"/>
      <c r="Q1581" s="670">
        <v>1</v>
      </c>
      <c r="R1581" s="670">
        <v>9</v>
      </c>
    </row>
    <row r="1582" spans="1:18" ht="15.75" customHeight="1" x14ac:dyDescent="0.2">
      <c r="A1582" s="667" t="s">
        <v>6860</v>
      </c>
      <c r="B1582" s="670" t="s">
        <v>6922</v>
      </c>
      <c r="C1582" s="670" t="s">
        <v>9127</v>
      </c>
      <c r="D1582" s="668" t="s">
        <v>9901</v>
      </c>
      <c r="E1582" s="740">
        <v>2900</v>
      </c>
      <c r="F1582" s="670">
        <v>42180718</v>
      </c>
      <c r="G1582" s="667" t="s">
        <v>9902</v>
      </c>
      <c r="H1582" s="679" t="s">
        <v>9841</v>
      </c>
      <c r="I1582" s="667" t="s">
        <v>9841</v>
      </c>
      <c r="J1582" s="668"/>
      <c r="K1582" s="670"/>
      <c r="L1582" s="670"/>
      <c r="M1582" s="753"/>
      <c r="N1582" s="670"/>
      <c r="O1582" s="686">
        <v>44682</v>
      </c>
      <c r="P1582" s="755">
        <v>4736.66</v>
      </c>
      <c r="Q1582" s="670">
        <v>1</v>
      </c>
      <c r="R1582" s="670">
        <v>9</v>
      </c>
    </row>
    <row r="1583" spans="1:18" ht="15.75" customHeight="1" x14ac:dyDescent="0.2">
      <c r="A1583" s="667" t="s">
        <v>6860</v>
      </c>
      <c r="B1583" s="670" t="s">
        <v>6922</v>
      </c>
      <c r="C1583" s="670" t="s">
        <v>9127</v>
      </c>
      <c r="D1583" s="687" t="s">
        <v>9903</v>
      </c>
      <c r="E1583" s="740">
        <v>2300</v>
      </c>
      <c r="F1583" s="670">
        <v>73471983</v>
      </c>
      <c r="G1583" s="667" t="s">
        <v>9904</v>
      </c>
      <c r="H1583" s="679" t="s">
        <v>8617</v>
      </c>
      <c r="I1583" s="667" t="s">
        <v>8617</v>
      </c>
      <c r="J1583" s="668"/>
      <c r="K1583" s="670"/>
      <c r="L1583" s="670"/>
      <c r="M1583" s="753"/>
      <c r="N1583" s="670"/>
      <c r="O1583" s="670">
        <v>1</v>
      </c>
      <c r="P1583" s="755">
        <v>2300</v>
      </c>
      <c r="Q1583" s="670">
        <v>1</v>
      </c>
      <c r="R1583" s="670">
        <v>9</v>
      </c>
    </row>
    <row r="1584" spans="1:18" ht="15.75" customHeight="1" x14ac:dyDescent="0.2">
      <c r="A1584" s="667" t="s">
        <v>6860</v>
      </c>
      <c r="B1584" s="670" t="s">
        <v>6922</v>
      </c>
      <c r="C1584" s="670" t="s">
        <v>9127</v>
      </c>
      <c r="D1584" s="668" t="s">
        <v>9861</v>
      </c>
      <c r="E1584" s="740">
        <v>1500</v>
      </c>
      <c r="F1584" s="670">
        <v>19224378</v>
      </c>
      <c r="G1584" s="667" t="s">
        <v>9905</v>
      </c>
      <c r="H1584" s="679"/>
      <c r="I1584" s="667"/>
      <c r="J1584" s="668"/>
      <c r="K1584" s="670"/>
      <c r="L1584" s="670"/>
      <c r="M1584" s="753"/>
      <c r="N1584" s="670"/>
      <c r="O1584" s="670">
        <v>4</v>
      </c>
      <c r="P1584" s="755">
        <v>6000</v>
      </c>
      <c r="Q1584" s="670">
        <v>1</v>
      </c>
      <c r="R1584" s="670">
        <v>9</v>
      </c>
    </row>
    <row r="1585" spans="1:18" ht="15.75" customHeight="1" x14ac:dyDescent="0.2">
      <c r="A1585" s="577" t="s">
        <v>6860</v>
      </c>
      <c r="B1585" s="539" t="s">
        <v>6922</v>
      </c>
      <c r="C1585" s="539" t="s">
        <v>9127</v>
      </c>
      <c r="D1585" s="680" t="s">
        <v>9906</v>
      </c>
      <c r="E1585" s="739">
        <v>1700</v>
      </c>
      <c r="F1585" s="539">
        <v>71938089</v>
      </c>
      <c r="G1585" s="577" t="s">
        <v>9907</v>
      </c>
      <c r="H1585" s="575" t="s">
        <v>9908</v>
      </c>
      <c r="I1585" s="540" t="s">
        <v>9908</v>
      </c>
      <c r="J1585" s="680"/>
      <c r="K1585" s="539"/>
      <c r="L1585" s="539"/>
      <c r="M1585" s="758"/>
      <c r="N1585" s="539"/>
      <c r="O1585" s="539">
        <v>3</v>
      </c>
      <c r="P1585" s="576">
        <v>5100</v>
      </c>
      <c r="Q1585" s="539"/>
      <c r="R1585" s="539"/>
    </row>
    <row r="1586" spans="1:18" ht="15.75" customHeight="1" x14ac:dyDescent="0.2">
      <c r="A1586" s="667" t="s">
        <v>6860</v>
      </c>
      <c r="B1586" s="670" t="s">
        <v>6922</v>
      </c>
      <c r="C1586" s="670" t="s">
        <v>9127</v>
      </c>
      <c r="D1586" s="668" t="s">
        <v>9909</v>
      </c>
      <c r="E1586" s="740">
        <v>1500</v>
      </c>
      <c r="F1586" s="670">
        <v>6285946</v>
      </c>
      <c r="G1586" s="667" t="s">
        <v>9910</v>
      </c>
      <c r="H1586" s="679" t="s">
        <v>7672</v>
      </c>
      <c r="I1586" s="667" t="s">
        <v>7672</v>
      </c>
      <c r="J1586" s="668"/>
      <c r="K1586" s="670"/>
      <c r="L1586" s="670"/>
      <c r="M1586" s="753"/>
      <c r="N1586" s="670"/>
      <c r="O1586" s="670">
        <v>1</v>
      </c>
      <c r="P1586" s="755">
        <v>1500</v>
      </c>
      <c r="Q1586" s="670"/>
      <c r="R1586" s="670"/>
    </row>
    <row r="1587" spans="1:18" ht="15.75" customHeight="1" x14ac:dyDescent="0.2">
      <c r="A1587" s="667" t="s">
        <v>6860</v>
      </c>
      <c r="B1587" s="670" t="s">
        <v>6922</v>
      </c>
      <c r="C1587" s="670" t="s">
        <v>9127</v>
      </c>
      <c r="D1587" s="668" t="s">
        <v>9911</v>
      </c>
      <c r="E1587" s="740">
        <v>200</v>
      </c>
      <c r="F1587" s="670">
        <v>70496371</v>
      </c>
      <c r="G1587" s="667" t="s">
        <v>9912</v>
      </c>
      <c r="H1587" s="679" t="s">
        <v>9913</v>
      </c>
      <c r="I1587" s="667" t="s">
        <v>9914</v>
      </c>
      <c r="J1587" s="668"/>
      <c r="K1587" s="670"/>
      <c r="L1587" s="670"/>
      <c r="M1587" s="753"/>
      <c r="N1587" s="670"/>
      <c r="O1587" s="670">
        <v>1</v>
      </c>
      <c r="P1587" s="755">
        <v>200</v>
      </c>
      <c r="Q1587" s="670"/>
      <c r="R1587" s="670"/>
    </row>
    <row r="1588" spans="1:18" ht="15.75" customHeight="1" x14ac:dyDescent="0.2">
      <c r="A1588" s="667" t="s">
        <v>6860</v>
      </c>
      <c r="B1588" s="670" t="s">
        <v>6922</v>
      </c>
      <c r="C1588" s="670" t="s">
        <v>9127</v>
      </c>
      <c r="D1588" s="668" t="s">
        <v>9915</v>
      </c>
      <c r="E1588" s="740">
        <v>2500</v>
      </c>
      <c r="F1588" s="670">
        <v>18197487</v>
      </c>
      <c r="G1588" s="667" t="s">
        <v>9916</v>
      </c>
      <c r="H1588" s="679" t="s">
        <v>9917</v>
      </c>
      <c r="I1588" s="667" t="s">
        <v>9917</v>
      </c>
      <c r="J1588" s="668"/>
      <c r="K1588" s="670"/>
      <c r="L1588" s="670"/>
      <c r="M1588" s="753"/>
      <c r="N1588" s="670"/>
      <c r="O1588" s="670">
        <v>1</v>
      </c>
      <c r="P1588" s="755">
        <v>5000</v>
      </c>
      <c r="Q1588" s="670"/>
      <c r="R1588" s="670"/>
    </row>
    <row r="1589" spans="1:18" ht="19.5" customHeight="1" x14ac:dyDescent="0.2">
      <c r="A1589" s="577" t="s">
        <v>6860</v>
      </c>
      <c r="B1589" s="539" t="s">
        <v>6922</v>
      </c>
      <c r="C1589" s="539" t="s">
        <v>9127</v>
      </c>
      <c r="D1589" s="680" t="s">
        <v>9918</v>
      </c>
      <c r="E1589" s="739">
        <v>1700</v>
      </c>
      <c r="F1589" s="539">
        <v>71938089</v>
      </c>
      <c r="G1589" s="577" t="s">
        <v>9907</v>
      </c>
      <c r="H1589" s="575" t="s">
        <v>9908</v>
      </c>
      <c r="I1589" s="540" t="s">
        <v>9908</v>
      </c>
      <c r="J1589" s="680"/>
      <c r="K1589" s="539"/>
      <c r="L1589" s="539"/>
      <c r="M1589" s="758"/>
      <c r="N1589" s="539"/>
      <c r="O1589" s="539">
        <v>3</v>
      </c>
      <c r="P1589" s="576">
        <v>5100</v>
      </c>
      <c r="Q1589" s="539">
        <v>1</v>
      </c>
      <c r="R1589" s="539">
        <v>9</v>
      </c>
    </row>
    <row r="1590" spans="1:18" ht="15.75" customHeight="1" x14ac:dyDescent="0.2">
      <c r="A1590" s="667" t="s">
        <v>9919</v>
      </c>
      <c r="B1590" s="670" t="s">
        <v>6922</v>
      </c>
      <c r="C1590" s="670" t="s">
        <v>9920</v>
      </c>
      <c r="D1590" s="668" t="s">
        <v>9921</v>
      </c>
      <c r="E1590" s="740">
        <v>1400</v>
      </c>
      <c r="F1590" s="670">
        <v>18021828</v>
      </c>
      <c r="G1590" s="667" t="s">
        <v>9922</v>
      </c>
      <c r="H1590" s="679" t="s">
        <v>8846</v>
      </c>
      <c r="I1590" s="667" t="s">
        <v>9923</v>
      </c>
      <c r="J1590" s="668" t="s">
        <v>9924</v>
      </c>
      <c r="K1590" s="670">
        <v>10</v>
      </c>
      <c r="L1590" s="670">
        <v>10</v>
      </c>
      <c r="M1590" s="755">
        <f>E1590*L1590+1400</f>
        <v>15400</v>
      </c>
      <c r="N1590" s="670">
        <v>5</v>
      </c>
      <c r="O1590" s="670">
        <v>5</v>
      </c>
      <c r="P1590" s="755">
        <f>1400*O1590</f>
        <v>7000</v>
      </c>
      <c r="Q1590" s="670"/>
      <c r="R1590" s="670"/>
    </row>
    <row r="1591" spans="1:18" ht="15.75" customHeight="1" x14ac:dyDescent="0.2">
      <c r="A1591" s="667" t="s">
        <v>9919</v>
      </c>
      <c r="B1591" s="670" t="s">
        <v>6922</v>
      </c>
      <c r="C1591" s="670" t="s">
        <v>9920</v>
      </c>
      <c r="D1591" s="668" t="s">
        <v>9925</v>
      </c>
      <c r="E1591" s="740">
        <v>1200</v>
      </c>
      <c r="F1591" s="670">
        <v>7001339</v>
      </c>
      <c r="G1591" s="667" t="s">
        <v>9926</v>
      </c>
      <c r="H1591" s="679" t="s">
        <v>9927</v>
      </c>
      <c r="I1591" s="667" t="s">
        <v>7361</v>
      </c>
      <c r="J1591" s="668" t="s">
        <v>9927</v>
      </c>
      <c r="K1591" s="670">
        <v>9</v>
      </c>
      <c r="L1591" s="670">
        <v>9</v>
      </c>
      <c r="M1591" s="755">
        <f>1200*9</f>
        <v>10800</v>
      </c>
      <c r="N1591" s="670" t="s">
        <v>554</v>
      </c>
      <c r="O1591" s="670" t="s">
        <v>554</v>
      </c>
      <c r="P1591" s="773" t="s">
        <v>554</v>
      </c>
      <c r="Q1591" s="670" t="s">
        <v>554</v>
      </c>
      <c r="R1591" s="670" t="s">
        <v>554</v>
      </c>
    </row>
    <row r="1592" spans="1:18" ht="15.75" customHeight="1" x14ac:dyDescent="0.2">
      <c r="A1592" s="667" t="s">
        <v>9919</v>
      </c>
      <c r="B1592" s="670" t="s">
        <v>6922</v>
      </c>
      <c r="C1592" s="670" t="s">
        <v>9920</v>
      </c>
      <c r="D1592" s="668" t="s">
        <v>9928</v>
      </c>
      <c r="E1592" s="740">
        <v>1500</v>
      </c>
      <c r="F1592" s="670">
        <v>70670873</v>
      </c>
      <c r="G1592" s="667" t="s">
        <v>9929</v>
      </c>
      <c r="H1592" s="679" t="s">
        <v>8686</v>
      </c>
      <c r="I1592" s="667" t="s">
        <v>8946</v>
      </c>
      <c r="J1592" s="668" t="s">
        <v>8686</v>
      </c>
      <c r="K1592" s="670">
        <v>2</v>
      </c>
      <c r="L1592" s="670">
        <v>2</v>
      </c>
      <c r="M1592" s="755">
        <f>1500*2</f>
        <v>3000</v>
      </c>
      <c r="N1592" s="670" t="s">
        <v>554</v>
      </c>
      <c r="O1592" s="670" t="s">
        <v>554</v>
      </c>
      <c r="P1592" s="773" t="s">
        <v>554</v>
      </c>
      <c r="Q1592" s="670" t="s">
        <v>554</v>
      </c>
      <c r="R1592" s="670" t="s">
        <v>554</v>
      </c>
    </row>
    <row r="1593" spans="1:18" ht="15.75" customHeight="1" x14ac:dyDescent="0.2">
      <c r="A1593" s="667" t="s">
        <v>9919</v>
      </c>
      <c r="B1593" s="670" t="s">
        <v>6922</v>
      </c>
      <c r="C1593" s="670" t="s">
        <v>9920</v>
      </c>
      <c r="D1593" s="668" t="s">
        <v>9928</v>
      </c>
      <c r="E1593" s="740">
        <v>2400</v>
      </c>
      <c r="F1593" s="670">
        <v>40529465</v>
      </c>
      <c r="G1593" s="667" t="s">
        <v>9930</v>
      </c>
      <c r="H1593" s="679" t="s">
        <v>6968</v>
      </c>
      <c r="I1593" s="667" t="s">
        <v>8734</v>
      </c>
      <c r="J1593" s="668" t="s">
        <v>6968</v>
      </c>
      <c r="K1593" s="670">
        <v>8</v>
      </c>
      <c r="L1593" s="670">
        <v>8</v>
      </c>
      <c r="M1593" s="755">
        <f>2400*K1593</f>
        <v>19200</v>
      </c>
      <c r="N1593" s="670" t="s">
        <v>554</v>
      </c>
      <c r="O1593" s="670" t="s">
        <v>554</v>
      </c>
      <c r="P1593" s="773" t="s">
        <v>554</v>
      </c>
      <c r="Q1593" s="670" t="s">
        <v>554</v>
      </c>
      <c r="R1593" s="670" t="s">
        <v>554</v>
      </c>
    </row>
    <row r="1594" spans="1:18" ht="15.75" customHeight="1" x14ac:dyDescent="0.2">
      <c r="A1594" s="667" t="s">
        <v>9919</v>
      </c>
      <c r="B1594" s="670" t="s">
        <v>6922</v>
      </c>
      <c r="C1594" s="670" t="s">
        <v>9920</v>
      </c>
      <c r="D1594" s="668" t="s">
        <v>9931</v>
      </c>
      <c r="E1594" s="740">
        <v>1500</v>
      </c>
      <c r="F1594" s="670">
        <v>46932575</v>
      </c>
      <c r="G1594" s="667" t="s">
        <v>9932</v>
      </c>
      <c r="H1594" s="679" t="s">
        <v>8647</v>
      </c>
      <c r="I1594" s="667" t="s">
        <v>6730</v>
      </c>
      <c r="J1594" s="668" t="s">
        <v>8647</v>
      </c>
      <c r="K1594" s="670">
        <v>5</v>
      </c>
      <c r="L1594" s="670">
        <v>5</v>
      </c>
      <c r="M1594" s="755">
        <f>1500*5</f>
        <v>7500</v>
      </c>
      <c r="N1594" s="670" t="s">
        <v>554</v>
      </c>
      <c r="O1594" s="670" t="s">
        <v>554</v>
      </c>
      <c r="P1594" s="773" t="s">
        <v>554</v>
      </c>
      <c r="Q1594" s="670" t="s">
        <v>554</v>
      </c>
      <c r="R1594" s="670" t="s">
        <v>554</v>
      </c>
    </row>
    <row r="1595" spans="1:18" ht="15.75" customHeight="1" x14ac:dyDescent="0.2">
      <c r="A1595" s="667" t="s">
        <v>9919</v>
      </c>
      <c r="B1595" s="670" t="s">
        <v>6922</v>
      </c>
      <c r="C1595" s="670" t="s">
        <v>9920</v>
      </c>
      <c r="D1595" s="668" t="s">
        <v>9925</v>
      </c>
      <c r="E1595" s="740">
        <v>1000</v>
      </c>
      <c r="F1595" s="670">
        <v>70110201</v>
      </c>
      <c r="G1595" s="667" t="s">
        <v>9933</v>
      </c>
      <c r="H1595" s="679" t="s">
        <v>554</v>
      </c>
      <c r="I1595" s="667" t="s">
        <v>554</v>
      </c>
      <c r="J1595" s="668" t="s">
        <v>554</v>
      </c>
      <c r="K1595" s="670">
        <v>5</v>
      </c>
      <c r="L1595" s="670">
        <v>5</v>
      </c>
      <c r="M1595" s="755">
        <f>1000*K1595</f>
        <v>5000</v>
      </c>
      <c r="N1595" s="670">
        <v>2</v>
      </c>
      <c r="O1595" s="670">
        <v>2</v>
      </c>
      <c r="P1595" s="755">
        <f>2*1200</f>
        <v>2400</v>
      </c>
      <c r="Q1595" s="670" t="s">
        <v>554</v>
      </c>
      <c r="R1595" s="670" t="s">
        <v>554</v>
      </c>
    </row>
    <row r="1596" spans="1:18" ht="15.75" customHeight="1" x14ac:dyDescent="0.2">
      <c r="A1596" s="667" t="s">
        <v>9919</v>
      </c>
      <c r="B1596" s="670" t="s">
        <v>6922</v>
      </c>
      <c r="C1596" s="670" t="s">
        <v>9920</v>
      </c>
      <c r="D1596" s="668" t="s">
        <v>9934</v>
      </c>
      <c r="E1596" s="740">
        <v>2000</v>
      </c>
      <c r="F1596" s="670">
        <v>41962696</v>
      </c>
      <c r="G1596" s="667" t="s">
        <v>9935</v>
      </c>
      <c r="H1596" s="679" t="s">
        <v>9936</v>
      </c>
      <c r="I1596" s="667" t="s">
        <v>9936</v>
      </c>
      <c r="J1596" s="668" t="s">
        <v>9936</v>
      </c>
      <c r="K1596" s="670">
        <v>5</v>
      </c>
      <c r="L1596" s="670">
        <v>5</v>
      </c>
      <c r="M1596" s="755">
        <f>K1596*2000</f>
        <v>10000</v>
      </c>
      <c r="N1596" s="670">
        <v>5</v>
      </c>
      <c r="O1596" s="670">
        <v>5</v>
      </c>
      <c r="P1596" s="755">
        <f>2000*N1596</f>
        <v>10000</v>
      </c>
      <c r="Q1596" s="670" t="s">
        <v>554</v>
      </c>
      <c r="R1596" s="670" t="s">
        <v>554</v>
      </c>
    </row>
    <row r="1597" spans="1:18" ht="15.75" customHeight="1" x14ac:dyDescent="0.2">
      <c r="A1597" s="667" t="s">
        <v>9919</v>
      </c>
      <c r="B1597" s="670" t="s">
        <v>6922</v>
      </c>
      <c r="C1597" s="670" t="s">
        <v>9920</v>
      </c>
      <c r="D1597" s="668" t="s">
        <v>9928</v>
      </c>
      <c r="E1597" s="740">
        <v>2400</v>
      </c>
      <c r="F1597" s="670">
        <v>32138007</v>
      </c>
      <c r="G1597" s="667" t="s">
        <v>9937</v>
      </c>
      <c r="H1597" s="679" t="s">
        <v>6968</v>
      </c>
      <c r="I1597" s="667" t="s">
        <v>6968</v>
      </c>
      <c r="J1597" s="668" t="s">
        <v>6968</v>
      </c>
      <c r="K1597" s="670">
        <v>5</v>
      </c>
      <c r="L1597" s="670">
        <v>5</v>
      </c>
      <c r="M1597" s="755">
        <f>2400*K1597</f>
        <v>12000</v>
      </c>
      <c r="N1597" s="670" t="s">
        <v>554</v>
      </c>
      <c r="O1597" s="670" t="s">
        <v>554</v>
      </c>
      <c r="P1597" s="755" t="s">
        <v>554</v>
      </c>
      <c r="Q1597" s="670" t="s">
        <v>554</v>
      </c>
      <c r="R1597" s="670" t="s">
        <v>554</v>
      </c>
    </row>
    <row r="1598" spans="1:18" ht="15.75" customHeight="1" x14ac:dyDescent="0.2">
      <c r="A1598" s="667" t="s">
        <v>9919</v>
      </c>
      <c r="B1598" s="670" t="s">
        <v>6922</v>
      </c>
      <c r="C1598" s="670" t="s">
        <v>9920</v>
      </c>
      <c r="D1598" s="668" t="s">
        <v>9925</v>
      </c>
      <c r="E1598" s="740">
        <v>1200</v>
      </c>
      <c r="F1598" s="670">
        <v>44827707</v>
      </c>
      <c r="G1598" s="667" t="s">
        <v>9938</v>
      </c>
      <c r="H1598" s="679" t="s">
        <v>7186</v>
      </c>
      <c r="I1598" s="667" t="s">
        <v>7361</v>
      </c>
      <c r="J1598" s="668" t="s">
        <v>7186</v>
      </c>
      <c r="K1598" s="670">
        <v>2</v>
      </c>
      <c r="L1598" s="670">
        <v>5</v>
      </c>
      <c r="M1598" s="755">
        <f>K1598*1200</f>
        <v>2400</v>
      </c>
      <c r="N1598" s="670">
        <v>5</v>
      </c>
      <c r="O1598" s="670">
        <v>5</v>
      </c>
      <c r="P1598" s="755">
        <f t="shared" ref="P1598:P1599" si="12">O1598*1200</f>
        <v>6000</v>
      </c>
      <c r="Q1598" s="670" t="s">
        <v>554</v>
      </c>
      <c r="R1598" s="670" t="s">
        <v>554</v>
      </c>
    </row>
    <row r="1599" spans="1:18" ht="15.75" customHeight="1" x14ac:dyDescent="0.2">
      <c r="A1599" s="667" t="s">
        <v>9919</v>
      </c>
      <c r="B1599" s="670" t="s">
        <v>6922</v>
      </c>
      <c r="C1599" s="670" t="s">
        <v>9920</v>
      </c>
      <c r="D1599" s="668" t="s">
        <v>9939</v>
      </c>
      <c r="E1599" s="740">
        <v>1200</v>
      </c>
      <c r="F1599" s="670">
        <v>74279489</v>
      </c>
      <c r="G1599" s="667" t="s">
        <v>9940</v>
      </c>
      <c r="H1599" s="679" t="s">
        <v>9941</v>
      </c>
      <c r="I1599" s="667" t="s">
        <v>7361</v>
      </c>
      <c r="J1599" s="668" t="s">
        <v>7186</v>
      </c>
      <c r="K1599" s="670">
        <v>6</v>
      </c>
      <c r="L1599" s="670">
        <v>6</v>
      </c>
      <c r="M1599" s="755">
        <f>6*1200</f>
        <v>7200</v>
      </c>
      <c r="N1599" s="670">
        <v>5</v>
      </c>
      <c r="O1599" s="670">
        <v>5</v>
      </c>
      <c r="P1599" s="755">
        <f t="shared" si="12"/>
        <v>6000</v>
      </c>
      <c r="Q1599" s="670" t="s">
        <v>554</v>
      </c>
      <c r="R1599" s="670" t="s">
        <v>554</v>
      </c>
    </row>
    <row r="1600" spans="1:18" ht="15.75" customHeight="1" x14ac:dyDescent="0.2">
      <c r="A1600" s="667" t="s">
        <v>9919</v>
      </c>
      <c r="B1600" s="670" t="s">
        <v>6922</v>
      </c>
      <c r="C1600" s="670" t="s">
        <v>9920</v>
      </c>
      <c r="D1600" s="668" t="s">
        <v>9942</v>
      </c>
      <c r="E1600" s="740">
        <v>1000</v>
      </c>
      <c r="F1600" s="670">
        <v>74822019</v>
      </c>
      <c r="G1600" s="667" t="s">
        <v>9943</v>
      </c>
      <c r="H1600" s="679" t="s">
        <v>554</v>
      </c>
      <c r="I1600" s="667" t="s">
        <v>554</v>
      </c>
      <c r="J1600" s="668" t="s">
        <v>554</v>
      </c>
      <c r="K1600" s="670" t="s">
        <v>554</v>
      </c>
      <c r="L1600" s="670" t="s">
        <v>554</v>
      </c>
      <c r="M1600" s="753" t="s">
        <v>554</v>
      </c>
      <c r="N1600" s="670">
        <v>6</v>
      </c>
      <c r="O1600" s="670">
        <v>6</v>
      </c>
      <c r="P1600" s="755">
        <f>6*1000</f>
        <v>6000</v>
      </c>
      <c r="Q1600" s="670" t="s">
        <v>554</v>
      </c>
      <c r="R1600" s="670" t="s">
        <v>554</v>
      </c>
    </row>
    <row r="1601" spans="1:18" ht="15.75" customHeight="1" x14ac:dyDescent="0.2">
      <c r="A1601" s="667" t="s">
        <v>9919</v>
      </c>
      <c r="B1601" s="670" t="s">
        <v>6922</v>
      </c>
      <c r="C1601" s="670" t="s">
        <v>9920</v>
      </c>
      <c r="D1601" s="667" t="s">
        <v>9944</v>
      </c>
      <c r="E1601" s="740">
        <v>1200</v>
      </c>
      <c r="F1601" s="670">
        <v>18174430</v>
      </c>
      <c r="G1601" s="667" t="s">
        <v>9945</v>
      </c>
      <c r="H1601" s="679" t="s">
        <v>554</v>
      </c>
      <c r="I1601" s="667" t="s">
        <v>554</v>
      </c>
      <c r="J1601" s="668" t="s">
        <v>554</v>
      </c>
      <c r="K1601" s="670" t="s">
        <v>554</v>
      </c>
      <c r="L1601" s="670" t="s">
        <v>554</v>
      </c>
      <c r="M1601" s="753" t="s">
        <v>554</v>
      </c>
      <c r="N1601" s="666">
        <v>1</v>
      </c>
      <c r="O1601" s="666">
        <v>1</v>
      </c>
      <c r="P1601" s="756">
        <f t="shared" ref="P1601:P1612" si="13">1*1200</f>
        <v>1200</v>
      </c>
      <c r="Q1601" s="670" t="s">
        <v>554</v>
      </c>
      <c r="R1601" s="670" t="s">
        <v>554</v>
      </c>
    </row>
    <row r="1602" spans="1:18" ht="15.75" customHeight="1" x14ac:dyDescent="0.2">
      <c r="A1602" s="667" t="s">
        <v>9919</v>
      </c>
      <c r="B1602" s="670" t="s">
        <v>6922</v>
      </c>
      <c r="C1602" s="670" t="s">
        <v>9920</v>
      </c>
      <c r="D1602" s="667" t="s">
        <v>9944</v>
      </c>
      <c r="E1602" s="740">
        <v>1200</v>
      </c>
      <c r="F1602" s="670">
        <v>17938607</v>
      </c>
      <c r="G1602" s="667" t="s">
        <v>9946</v>
      </c>
      <c r="H1602" s="679" t="s">
        <v>554</v>
      </c>
      <c r="I1602" s="667" t="s">
        <v>554</v>
      </c>
      <c r="J1602" s="668" t="s">
        <v>554</v>
      </c>
      <c r="K1602" s="670" t="s">
        <v>554</v>
      </c>
      <c r="L1602" s="670" t="s">
        <v>554</v>
      </c>
      <c r="M1602" s="753" t="s">
        <v>554</v>
      </c>
      <c r="N1602" s="666">
        <v>1</v>
      </c>
      <c r="O1602" s="666">
        <v>1</v>
      </c>
      <c r="P1602" s="756">
        <f t="shared" si="13"/>
        <v>1200</v>
      </c>
      <c r="Q1602" s="670" t="s">
        <v>554</v>
      </c>
      <c r="R1602" s="670" t="s">
        <v>554</v>
      </c>
    </row>
    <row r="1603" spans="1:18" ht="15.75" customHeight="1" x14ac:dyDescent="0.2">
      <c r="A1603" s="667" t="s">
        <v>9919</v>
      </c>
      <c r="B1603" s="670" t="s">
        <v>6922</v>
      </c>
      <c r="C1603" s="670" t="s">
        <v>9920</v>
      </c>
      <c r="D1603" s="667" t="s">
        <v>9944</v>
      </c>
      <c r="E1603" s="740">
        <v>1200</v>
      </c>
      <c r="F1603" s="670">
        <v>17940597</v>
      </c>
      <c r="G1603" s="667" t="s">
        <v>9947</v>
      </c>
      <c r="H1603" s="679" t="s">
        <v>554</v>
      </c>
      <c r="I1603" s="667" t="s">
        <v>554</v>
      </c>
      <c r="J1603" s="668" t="s">
        <v>554</v>
      </c>
      <c r="K1603" s="670" t="s">
        <v>554</v>
      </c>
      <c r="L1603" s="670" t="s">
        <v>554</v>
      </c>
      <c r="M1603" s="753" t="s">
        <v>554</v>
      </c>
      <c r="N1603" s="666">
        <v>1</v>
      </c>
      <c r="O1603" s="666">
        <v>1</v>
      </c>
      <c r="P1603" s="756">
        <f t="shared" si="13"/>
        <v>1200</v>
      </c>
      <c r="Q1603" s="670" t="s">
        <v>554</v>
      </c>
      <c r="R1603" s="670" t="s">
        <v>554</v>
      </c>
    </row>
    <row r="1604" spans="1:18" ht="15.75" customHeight="1" x14ac:dyDescent="0.2">
      <c r="A1604" s="667" t="s">
        <v>9919</v>
      </c>
      <c r="B1604" s="670" t="s">
        <v>6922</v>
      </c>
      <c r="C1604" s="670" t="s">
        <v>9920</v>
      </c>
      <c r="D1604" s="667" t="s">
        <v>9944</v>
      </c>
      <c r="E1604" s="740">
        <v>1200</v>
      </c>
      <c r="F1604" s="670">
        <v>46561269</v>
      </c>
      <c r="G1604" s="667" t="s">
        <v>9948</v>
      </c>
      <c r="H1604" s="679" t="s">
        <v>554</v>
      </c>
      <c r="I1604" s="667" t="s">
        <v>554</v>
      </c>
      <c r="J1604" s="668" t="s">
        <v>554</v>
      </c>
      <c r="K1604" s="670" t="s">
        <v>554</v>
      </c>
      <c r="L1604" s="670" t="s">
        <v>554</v>
      </c>
      <c r="M1604" s="753" t="s">
        <v>554</v>
      </c>
      <c r="N1604" s="666">
        <v>1</v>
      </c>
      <c r="O1604" s="666">
        <v>1</v>
      </c>
      <c r="P1604" s="756">
        <f t="shared" si="13"/>
        <v>1200</v>
      </c>
      <c r="Q1604" s="670" t="s">
        <v>554</v>
      </c>
      <c r="R1604" s="670" t="s">
        <v>554</v>
      </c>
    </row>
    <row r="1605" spans="1:18" ht="15.75" customHeight="1" x14ac:dyDescent="0.2">
      <c r="A1605" s="667" t="s">
        <v>9919</v>
      </c>
      <c r="B1605" s="670" t="s">
        <v>6922</v>
      </c>
      <c r="C1605" s="670" t="s">
        <v>9920</v>
      </c>
      <c r="D1605" s="667" t="s">
        <v>9944</v>
      </c>
      <c r="E1605" s="740">
        <v>1200</v>
      </c>
      <c r="F1605" s="670">
        <v>75539353</v>
      </c>
      <c r="G1605" s="667" t="s">
        <v>9949</v>
      </c>
      <c r="H1605" s="679" t="s">
        <v>554</v>
      </c>
      <c r="I1605" s="667" t="s">
        <v>554</v>
      </c>
      <c r="J1605" s="668" t="s">
        <v>554</v>
      </c>
      <c r="K1605" s="670" t="s">
        <v>554</v>
      </c>
      <c r="L1605" s="670" t="s">
        <v>554</v>
      </c>
      <c r="M1605" s="753" t="s">
        <v>554</v>
      </c>
      <c r="N1605" s="666">
        <v>1</v>
      </c>
      <c r="O1605" s="666">
        <v>1</v>
      </c>
      <c r="P1605" s="756">
        <f t="shared" si="13"/>
        <v>1200</v>
      </c>
      <c r="Q1605" s="670" t="s">
        <v>554</v>
      </c>
      <c r="R1605" s="670" t="s">
        <v>554</v>
      </c>
    </row>
    <row r="1606" spans="1:18" ht="15.75" customHeight="1" x14ac:dyDescent="0.2">
      <c r="A1606" s="667" t="s">
        <v>9919</v>
      </c>
      <c r="B1606" s="670" t="s">
        <v>6922</v>
      </c>
      <c r="C1606" s="670" t="s">
        <v>9920</v>
      </c>
      <c r="D1606" s="667" t="s">
        <v>9944</v>
      </c>
      <c r="E1606" s="740">
        <v>1200</v>
      </c>
      <c r="F1606" s="670">
        <v>72445308</v>
      </c>
      <c r="G1606" s="667" t="s">
        <v>9950</v>
      </c>
      <c r="H1606" s="679" t="s">
        <v>554</v>
      </c>
      <c r="I1606" s="667" t="s">
        <v>554</v>
      </c>
      <c r="J1606" s="668" t="s">
        <v>554</v>
      </c>
      <c r="K1606" s="670" t="s">
        <v>554</v>
      </c>
      <c r="L1606" s="670" t="s">
        <v>554</v>
      </c>
      <c r="M1606" s="753" t="s">
        <v>554</v>
      </c>
      <c r="N1606" s="666">
        <v>1</v>
      </c>
      <c r="O1606" s="666">
        <v>1</v>
      </c>
      <c r="P1606" s="756">
        <f t="shared" si="13"/>
        <v>1200</v>
      </c>
      <c r="Q1606" s="670" t="s">
        <v>554</v>
      </c>
      <c r="R1606" s="670" t="s">
        <v>554</v>
      </c>
    </row>
    <row r="1607" spans="1:18" ht="15.75" customHeight="1" x14ac:dyDescent="0.2">
      <c r="A1607" s="667" t="s">
        <v>9919</v>
      </c>
      <c r="B1607" s="670" t="s">
        <v>6922</v>
      </c>
      <c r="C1607" s="670" t="s">
        <v>9920</v>
      </c>
      <c r="D1607" s="667" t="s">
        <v>9944</v>
      </c>
      <c r="E1607" s="740">
        <v>1200</v>
      </c>
      <c r="F1607" s="670">
        <v>181788955</v>
      </c>
      <c r="G1607" s="667" t="s">
        <v>9951</v>
      </c>
      <c r="H1607" s="679" t="s">
        <v>554</v>
      </c>
      <c r="I1607" s="667" t="s">
        <v>554</v>
      </c>
      <c r="J1607" s="668" t="s">
        <v>554</v>
      </c>
      <c r="K1607" s="670" t="s">
        <v>554</v>
      </c>
      <c r="L1607" s="670" t="s">
        <v>554</v>
      </c>
      <c r="M1607" s="753" t="s">
        <v>554</v>
      </c>
      <c r="N1607" s="666">
        <v>1</v>
      </c>
      <c r="O1607" s="666">
        <v>1</v>
      </c>
      <c r="P1607" s="756">
        <f t="shared" si="13"/>
        <v>1200</v>
      </c>
      <c r="Q1607" s="670" t="s">
        <v>554</v>
      </c>
      <c r="R1607" s="670" t="s">
        <v>554</v>
      </c>
    </row>
    <row r="1608" spans="1:18" ht="15.75" customHeight="1" x14ac:dyDescent="0.2">
      <c r="A1608" s="667" t="s">
        <v>9919</v>
      </c>
      <c r="B1608" s="670" t="s">
        <v>6922</v>
      </c>
      <c r="C1608" s="670" t="s">
        <v>9920</v>
      </c>
      <c r="D1608" s="667" t="s">
        <v>9944</v>
      </c>
      <c r="E1608" s="740">
        <v>1200</v>
      </c>
      <c r="F1608" s="670">
        <v>48781206</v>
      </c>
      <c r="G1608" s="667" t="s">
        <v>9952</v>
      </c>
      <c r="H1608" s="679" t="s">
        <v>554</v>
      </c>
      <c r="I1608" s="667" t="s">
        <v>554</v>
      </c>
      <c r="J1608" s="668" t="s">
        <v>554</v>
      </c>
      <c r="K1608" s="670" t="s">
        <v>554</v>
      </c>
      <c r="L1608" s="670" t="s">
        <v>554</v>
      </c>
      <c r="M1608" s="753" t="s">
        <v>554</v>
      </c>
      <c r="N1608" s="666">
        <v>1</v>
      </c>
      <c r="O1608" s="666">
        <v>1</v>
      </c>
      <c r="P1608" s="756">
        <f t="shared" si="13"/>
        <v>1200</v>
      </c>
      <c r="Q1608" s="670" t="s">
        <v>554</v>
      </c>
      <c r="R1608" s="670" t="s">
        <v>554</v>
      </c>
    </row>
    <row r="1609" spans="1:18" ht="15.75" customHeight="1" x14ac:dyDescent="0.2">
      <c r="A1609" s="667" t="s">
        <v>9919</v>
      </c>
      <c r="B1609" s="670" t="s">
        <v>6922</v>
      </c>
      <c r="C1609" s="670" t="s">
        <v>9920</v>
      </c>
      <c r="D1609" s="667" t="s">
        <v>9944</v>
      </c>
      <c r="E1609" s="740">
        <v>1200</v>
      </c>
      <c r="F1609" s="670">
        <v>46023520</v>
      </c>
      <c r="G1609" s="667" t="s">
        <v>9953</v>
      </c>
      <c r="H1609" s="679" t="s">
        <v>554</v>
      </c>
      <c r="I1609" s="667" t="s">
        <v>554</v>
      </c>
      <c r="J1609" s="668" t="s">
        <v>554</v>
      </c>
      <c r="K1609" s="670" t="s">
        <v>554</v>
      </c>
      <c r="L1609" s="670" t="s">
        <v>554</v>
      </c>
      <c r="M1609" s="753" t="s">
        <v>554</v>
      </c>
      <c r="N1609" s="666">
        <v>1</v>
      </c>
      <c r="O1609" s="666">
        <v>1</v>
      </c>
      <c r="P1609" s="756">
        <f t="shared" si="13"/>
        <v>1200</v>
      </c>
      <c r="Q1609" s="670" t="s">
        <v>554</v>
      </c>
      <c r="R1609" s="670" t="s">
        <v>554</v>
      </c>
    </row>
    <row r="1610" spans="1:18" ht="15.75" customHeight="1" x14ac:dyDescent="0.2">
      <c r="A1610" s="667" t="s">
        <v>9919</v>
      </c>
      <c r="B1610" s="670" t="s">
        <v>6922</v>
      </c>
      <c r="C1610" s="670" t="s">
        <v>9920</v>
      </c>
      <c r="D1610" s="667" t="s">
        <v>9944</v>
      </c>
      <c r="E1610" s="740">
        <v>1200</v>
      </c>
      <c r="F1610" s="670">
        <v>46489302</v>
      </c>
      <c r="G1610" s="667" t="s">
        <v>9954</v>
      </c>
      <c r="H1610" s="679" t="s">
        <v>554</v>
      </c>
      <c r="I1610" s="667" t="s">
        <v>554</v>
      </c>
      <c r="J1610" s="668" t="s">
        <v>554</v>
      </c>
      <c r="K1610" s="670" t="s">
        <v>554</v>
      </c>
      <c r="L1610" s="670" t="s">
        <v>554</v>
      </c>
      <c r="M1610" s="753" t="s">
        <v>554</v>
      </c>
      <c r="N1610" s="666">
        <v>1</v>
      </c>
      <c r="O1610" s="666">
        <v>1</v>
      </c>
      <c r="P1610" s="756">
        <f t="shared" si="13"/>
        <v>1200</v>
      </c>
      <c r="Q1610" s="670" t="s">
        <v>554</v>
      </c>
      <c r="R1610" s="670" t="s">
        <v>554</v>
      </c>
    </row>
    <row r="1611" spans="1:18" ht="15.75" customHeight="1" x14ac:dyDescent="0.2">
      <c r="A1611" s="667" t="s">
        <v>9919</v>
      </c>
      <c r="B1611" s="670" t="s">
        <v>6922</v>
      </c>
      <c r="C1611" s="670" t="s">
        <v>9920</v>
      </c>
      <c r="D1611" s="667" t="s">
        <v>9944</v>
      </c>
      <c r="E1611" s="740">
        <v>1200</v>
      </c>
      <c r="F1611" s="670">
        <v>18112894</v>
      </c>
      <c r="G1611" s="667" t="s">
        <v>9955</v>
      </c>
      <c r="H1611" s="679" t="s">
        <v>554</v>
      </c>
      <c r="I1611" s="667" t="s">
        <v>554</v>
      </c>
      <c r="J1611" s="668" t="s">
        <v>554</v>
      </c>
      <c r="K1611" s="670" t="s">
        <v>554</v>
      </c>
      <c r="L1611" s="670" t="s">
        <v>554</v>
      </c>
      <c r="M1611" s="753" t="s">
        <v>554</v>
      </c>
      <c r="N1611" s="666">
        <v>1</v>
      </c>
      <c r="O1611" s="666">
        <v>1</v>
      </c>
      <c r="P1611" s="756">
        <f t="shared" si="13"/>
        <v>1200</v>
      </c>
      <c r="Q1611" s="670" t="s">
        <v>554</v>
      </c>
      <c r="R1611" s="670" t="s">
        <v>554</v>
      </c>
    </row>
    <row r="1612" spans="1:18" ht="15.75" customHeight="1" x14ac:dyDescent="0.2">
      <c r="A1612" s="667" t="s">
        <v>9919</v>
      </c>
      <c r="B1612" s="670" t="s">
        <v>6922</v>
      </c>
      <c r="C1612" s="670" t="s">
        <v>9920</v>
      </c>
      <c r="D1612" s="667" t="s">
        <v>9944</v>
      </c>
      <c r="E1612" s="740">
        <v>1200</v>
      </c>
      <c r="F1612" s="670">
        <v>17968450</v>
      </c>
      <c r="G1612" s="667" t="s">
        <v>9956</v>
      </c>
      <c r="H1612" s="679" t="s">
        <v>554</v>
      </c>
      <c r="I1612" s="667" t="s">
        <v>554</v>
      </c>
      <c r="J1612" s="668" t="s">
        <v>554</v>
      </c>
      <c r="K1612" s="670" t="s">
        <v>554</v>
      </c>
      <c r="L1612" s="670" t="s">
        <v>554</v>
      </c>
      <c r="M1612" s="753" t="s">
        <v>554</v>
      </c>
      <c r="N1612" s="666">
        <v>1</v>
      </c>
      <c r="O1612" s="666">
        <v>1</v>
      </c>
      <c r="P1612" s="756">
        <f t="shared" si="13"/>
        <v>1200</v>
      </c>
      <c r="Q1612" s="670" t="s">
        <v>554</v>
      </c>
      <c r="R1612" s="670" t="s">
        <v>554</v>
      </c>
    </row>
    <row r="1613" spans="1:18" ht="15.75" customHeight="1" x14ac:dyDescent="0.2">
      <c r="A1613" s="667" t="s">
        <v>9919</v>
      </c>
      <c r="B1613" s="670" t="s">
        <v>6922</v>
      </c>
      <c r="C1613" s="670" t="s">
        <v>150</v>
      </c>
      <c r="D1613" s="667" t="s">
        <v>9957</v>
      </c>
      <c r="E1613" s="740">
        <v>1800</v>
      </c>
      <c r="F1613" s="670">
        <v>48264584</v>
      </c>
      <c r="G1613" s="667" t="s">
        <v>9958</v>
      </c>
      <c r="H1613" s="679" t="s">
        <v>7337</v>
      </c>
      <c r="I1613" s="665" t="s">
        <v>9959</v>
      </c>
      <c r="J1613" s="675" t="s">
        <v>7656</v>
      </c>
      <c r="K1613" s="666">
        <v>1</v>
      </c>
      <c r="L1613" s="666">
        <v>12</v>
      </c>
      <c r="M1613" s="756">
        <f t="shared" ref="M1613:M1686" si="14">L1613*E1613</f>
        <v>21600</v>
      </c>
      <c r="N1613" s="666">
        <v>1</v>
      </c>
      <c r="O1613" s="666">
        <v>12</v>
      </c>
      <c r="P1613" s="756">
        <f t="shared" ref="P1613:P1686" si="15">O1613*E1613</f>
        <v>21600</v>
      </c>
      <c r="Q1613" s="670"/>
      <c r="R1613" s="670"/>
    </row>
    <row r="1614" spans="1:18" ht="15.75" customHeight="1" x14ac:dyDescent="0.2">
      <c r="A1614" s="667" t="s">
        <v>9919</v>
      </c>
      <c r="B1614" s="670" t="s">
        <v>6922</v>
      </c>
      <c r="C1614" s="670" t="s">
        <v>150</v>
      </c>
      <c r="D1614" s="667" t="s">
        <v>9960</v>
      </c>
      <c r="E1614" s="740">
        <v>1200</v>
      </c>
      <c r="F1614" s="670">
        <v>8106122</v>
      </c>
      <c r="G1614" s="667" t="s">
        <v>9961</v>
      </c>
      <c r="H1614" s="679" t="s">
        <v>9962</v>
      </c>
      <c r="I1614" s="665" t="s">
        <v>9963</v>
      </c>
      <c r="J1614" s="675" t="s">
        <v>9964</v>
      </c>
      <c r="K1614" s="666">
        <v>1</v>
      </c>
      <c r="L1614" s="666">
        <v>12</v>
      </c>
      <c r="M1614" s="756">
        <f t="shared" si="14"/>
        <v>14400</v>
      </c>
      <c r="N1614" s="666">
        <v>1</v>
      </c>
      <c r="O1614" s="666">
        <v>12</v>
      </c>
      <c r="P1614" s="756">
        <f t="shared" si="15"/>
        <v>14400</v>
      </c>
      <c r="Q1614" s="670"/>
      <c r="R1614" s="670"/>
    </row>
    <row r="1615" spans="1:18" ht="15.75" customHeight="1" x14ac:dyDescent="0.2">
      <c r="A1615" s="667" t="s">
        <v>9919</v>
      </c>
      <c r="B1615" s="670" t="s">
        <v>6922</v>
      </c>
      <c r="C1615" s="670" t="s">
        <v>150</v>
      </c>
      <c r="D1615" s="667" t="s">
        <v>9957</v>
      </c>
      <c r="E1615" s="740">
        <v>1800</v>
      </c>
      <c r="F1615" s="670">
        <v>45104800</v>
      </c>
      <c r="G1615" s="667" t="s">
        <v>9965</v>
      </c>
      <c r="H1615" s="679" t="s">
        <v>7337</v>
      </c>
      <c r="I1615" s="665" t="s">
        <v>9966</v>
      </c>
      <c r="J1615" s="675" t="s">
        <v>7656</v>
      </c>
      <c r="K1615" s="666">
        <v>1</v>
      </c>
      <c r="L1615" s="666">
        <v>12</v>
      </c>
      <c r="M1615" s="756">
        <f t="shared" si="14"/>
        <v>21600</v>
      </c>
      <c r="N1615" s="666">
        <v>1</v>
      </c>
      <c r="O1615" s="666">
        <v>12</v>
      </c>
      <c r="P1615" s="756">
        <f t="shared" si="15"/>
        <v>21600</v>
      </c>
      <c r="Q1615" s="670"/>
      <c r="R1615" s="670"/>
    </row>
    <row r="1616" spans="1:18" ht="15.75" customHeight="1" x14ac:dyDescent="0.2">
      <c r="A1616" s="667" t="s">
        <v>9919</v>
      </c>
      <c r="B1616" s="670" t="s">
        <v>6922</v>
      </c>
      <c r="C1616" s="670" t="s">
        <v>150</v>
      </c>
      <c r="D1616" s="667" t="s">
        <v>9957</v>
      </c>
      <c r="E1616" s="740">
        <v>1800</v>
      </c>
      <c r="F1616" s="670">
        <v>46311850</v>
      </c>
      <c r="G1616" s="667" t="s">
        <v>9967</v>
      </c>
      <c r="H1616" s="679" t="s">
        <v>7337</v>
      </c>
      <c r="I1616" s="665" t="s">
        <v>9968</v>
      </c>
      <c r="J1616" s="675" t="s">
        <v>9968</v>
      </c>
      <c r="K1616" s="666">
        <v>1</v>
      </c>
      <c r="L1616" s="666">
        <v>12</v>
      </c>
      <c r="M1616" s="756">
        <f t="shared" si="14"/>
        <v>21600</v>
      </c>
      <c r="N1616" s="666">
        <v>1</v>
      </c>
      <c r="O1616" s="666">
        <v>12</v>
      </c>
      <c r="P1616" s="756">
        <f t="shared" si="15"/>
        <v>21600</v>
      </c>
      <c r="Q1616" s="670"/>
      <c r="R1616" s="670"/>
    </row>
    <row r="1617" spans="1:18" ht="15.75" customHeight="1" x14ac:dyDescent="0.2">
      <c r="A1617" s="667" t="s">
        <v>9919</v>
      </c>
      <c r="B1617" s="670" t="s">
        <v>6922</v>
      </c>
      <c r="C1617" s="670" t="s">
        <v>150</v>
      </c>
      <c r="D1617" s="667" t="s">
        <v>9960</v>
      </c>
      <c r="E1617" s="740">
        <v>1200</v>
      </c>
      <c r="F1617" s="670">
        <v>70212500</v>
      </c>
      <c r="G1617" s="667" t="s">
        <v>9969</v>
      </c>
      <c r="H1617" s="679" t="s">
        <v>9970</v>
      </c>
      <c r="I1617" s="665" t="s">
        <v>9554</v>
      </c>
      <c r="J1617" s="675" t="s">
        <v>8955</v>
      </c>
      <c r="K1617" s="666">
        <v>1</v>
      </c>
      <c r="L1617" s="666">
        <v>12</v>
      </c>
      <c r="M1617" s="756">
        <f t="shared" si="14"/>
        <v>14400</v>
      </c>
      <c r="N1617" s="666">
        <v>1</v>
      </c>
      <c r="O1617" s="666">
        <v>12</v>
      </c>
      <c r="P1617" s="756">
        <f t="shared" si="15"/>
        <v>14400</v>
      </c>
      <c r="Q1617" s="670"/>
      <c r="R1617" s="670"/>
    </row>
    <row r="1618" spans="1:18" ht="15.75" customHeight="1" x14ac:dyDescent="0.2">
      <c r="A1618" s="667" t="s">
        <v>9919</v>
      </c>
      <c r="B1618" s="670" t="s">
        <v>6922</v>
      </c>
      <c r="C1618" s="670" t="s">
        <v>150</v>
      </c>
      <c r="D1618" s="667" t="s">
        <v>9960</v>
      </c>
      <c r="E1618" s="740">
        <v>1200</v>
      </c>
      <c r="F1618" s="670">
        <v>75985838</v>
      </c>
      <c r="G1618" s="667" t="s">
        <v>9971</v>
      </c>
      <c r="H1618" s="679" t="s">
        <v>7337</v>
      </c>
      <c r="I1618" s="665" t="s">
        <v>9966</v>
      </c>
      <c r="J1618" s="675" t="s">
        <v>7656</v>
      </c>
      <c r="K1618" s="666">
        <v>1</v>
      </c>
      <c r="L1618" s="666">
        <v>12</v>
      </c>
      <c r="M1618" s="756">
        <f t="shared" si="14"/>
        <v>14400</v>
      </c>
      <c r="N1618" s="666">
        <v>1</v>
      </c>
      <c r="O1618" s="666">
        <v>12</v>
      </c>
      <c r="P1618" s="756">
        <f t="shared" si="15"/>
        <v>14400</v>
      </c>
      <c r="Q1618" s="670"/>
      <c r="R1618" s="670"/>
    </row>
    <row r="1619" spans="1:18" ht="15.75" customHeight="1" x14ac:dyDescent="0.2">
      <c r="A1619" s="667" t="s">
        <v>9919</v>
      </c>
      <c r="B1619" s="670" t="s">
        <v>6922</v>
      </c>
      <c r="C1619" s="670" t="s">
        <v>150</v>
      </c>
      <c r="D1619" s="667" t="s">
        <v>9957</v>
      </c>
      <c r="E1619" s="740">
        <v>1800</v>
      </c>
      <c r="F1619" s="670">
        <v>71732040</v>
      </c>
      <c r="G1619" s="667" t="s">
        <v>9972</v>
      </c>
      <c r="H1619" s="679" t="s">
        <v>9973</v>
      </c>
      <c r="I1619" s="665" t="s">
        <v>9449</v>
      </c>
      <c r="J1619" s="675" t="s">
        <v>9449</v>
      </c>
      <c r="K1619" s="666">
        <v>1</v>
      </c>
      <c r="L1619" s="666">
        <v>12</v>
      </c>
      <c r="M1619" s="756">
        <f t="shared" si="14"/>
        <v>21600</v>
      </c>
      <c r="N1619" s="666">
        <v>1</v>
      </c>
      <c r="O1619" s="666">
        <v>12</v>
      </c>
      <c r="P1619" s="756">
        <f t="shared" si="15"/>
        <v>21600</v>
      </c>
      <c r="Q1619" s="670"/>
      <c r="R1619" s="670"/>
    </row>
    <row r="1620" spans="1:18" ht="15.75" customHeight="1" x14ac:dyDescent="0.2">
      <c r="A1620" s="577" t="s">
        <v>9919</v>
      </c>
      <c r="B1620" s="539" t="s">
        <v>6922</v>
      </c>
      <c r="C1620" s="539" t="s">
        <v>150</v>
      </c>
      <c r="D1620" s="577" t="s">
        <v>9974</v>
      </c>
      <c r="E1620" s="739">
        <v>2800</v>
      </c>
      <c r="F1620" s="539">
        <v>18123470</v>
      </c>
      <c r="G1620" s="577" t="s">
        <v>9975</v>
      </c>
      <c r="H1620" s="575" t="s">
        <v>9976</v>
      </c>
      <c r="I1620" s="581" t="s">
        <v>7297</v>
      </c>
      <c r="J1620" s="681" t="s">
        <v>9977</v>
      </c>
      <c r="K1620" s="535">
        <v>1</v>
      </c>
      <c r="L1620" s="535">
        <v>12</v>
      </c>
      <c r="M1620" s="580">
        <f t="shared" si="14"/>
        <v>33600</v>
      </c>
      <c r="N1620" s="535">
        <v>1</v>
      </c>
      <c r="O1620" s="535">
        <v>12</v>
      </c>
      <c r="P1620" s="580">
        <f t="shared" si="15"/>
        <v>33600</v>
      </c>
      <c r="Q1620" s="539"/>
      <c r="R1620" s="539"/>
    </row>
    <row r="1621" spans="1:18" ht="15.75" customHeight="1" x14ac:dyDescent="0.2">
      <c r="A1621" s="667" t="s">
        <v>9919</v>
      </c>
      <c r="B1621" s="670" t="s">
        <v>6922</v>
      </c>
      <c r="C1621" s="670" t="s">
        <v>150</v>
      </c>
      <c r="D1621" s="667" t="s">
        <v>9750</v>
      </c>
      <c r="E1621" s="740">
        <v>3500</v>
      </c>
      <c r="F1621" s="670">
        <v>18139644</v>
      </c>
      <c r="G1621" s="667" t="s">
        <v>9978</v>
      </c>
      <c r="H1621" s="679" t="s">
        <v>9970</v>
      </c>
      <c r="I1621" s="665" t="s">
        <v>9554</v>
      </c>
      <c r="J1621" s="675" t="s">
        <v>8955</v>
      </c>
      <c r="K1621" s="666">
        <v>1</v>
      </c>
      <c r="L1621" s="666">
        <v>12</v>
      </c>
      <c r="M1621" s="756">
        <f t="shared" si="14"/>
        <v>42000</v>
      </c>
      <c r="N1621" s="666">
        <v>1</v>
      </c>
      <c r="O1621" s="666">
        <v>12</v>
      </c>
      <c r="P1621" s="756">
        <f t="shared" si="15"/>
        <v>42000</v>
      </c>
      <c r="Q1621" s="670"/>
      <c r="R1621" s="670"/>
    </row>
    <row r="1622" spans="1:18" ht="15.75" customHeight="1" x14ac:dyDescent="0.2">
      <c r="A1622" s="667" t="s">
        <v>9919</v>
      </c>
      <c r="B1622" s="670" t="s">
        <v>6922</v>
      </c>
      <c r="C1622" s="670" t="s">
        <v>150</v>
      </c>
      <c r="D1622" s="667" t="s">
        <v>9979</v>
      </c>
      <c r="E1622" s="740">
        <v>1350</v>
      </c>
      <c r="F1622" s="670">
        <v>42919735</v>
      </c>
      <c r="G1622" s="667" t="s">
        <v>9980</v>
      </c>
      <c r="H1622" s="679" t="s">
        <v>9981</v>
      </c>
      <c r="I1622" s="665" t="s">
        <v>7823</v>
      </c>
      <c r="J1622" s="675" t="s">
        <v>8657</v>
      </c>
      <c r="K1622" s="666">
        <v>1</v>
      </c>
      <c r="L1622" s="666">
        <v>12</v>
      </c>
      <c r="M1622" s="756">
        <f t="shared" si="14"/>
        <v>16200</v>
      </c>
      <c r="N1622" s="666">
        <v>1</v>
      </c>
      <c r="O1622" s="666">
        <v>12</v>
      </c>
      <c r="P1622" s="756">
        <f t="shared" si="15"/>
        <v>16200</v>
      </c>
      <c r="Q1622" s="670"/>
      <c r="R1622" s="670"/>
    </row>
    <row r="1623" spans="1:18" ht="15.75" customHeight="1" x14ac:dyDescent="0.2">
      <c r="A1623" s="667" t="s">
        <v>9919</v>
      </c>
      <c r="B1623" s="670" t="s">
        <v>6922</v>
      </c>
      <c r="C1623" s="670" t="s">
        <v>150</v>
      </c>
      <c r="D1623" s="667" t="s">
        <v>9982</v>
      </c>
      <c r="E1623" s="740">
        <v>1150</v>
      </c>
      <c r="F1623" s="670">
        <v>18216119</v>
      </c>
      <c r="G1623" s="667" t="s">
        <v>9983</v>
      </c>
      <c r="H1623" s="679" t="s">
        <v>9984</v>
      </c>
      <c r="I1623" s="665" t="s">
        <v>9985</v>
      </c>
      <c r="J1623" s="675" t="s">
        <v>9986</v>
      </c>
      <c r="K1623" s="666">
        <v>1</v>
      </c>
      <c r="L1623" s="666">
        <v>12</v>
      </c>
      <c r="M1623" s="756">
        <f t="shared" si="14"/>
        <v>13800</v>
      </c>
      <c r="N1623" s="666">
        <v>1</v>
      </c>
      <c r="O1623" s="666">
        <v>12</v>
      </c>
      <c r="P1623" s="756">
        <f t="shared" si="15"/>
        <v>13800</v>
      </c>
      <c r="Q1623" s="670"/>
      <c r="R1623" s="670"/>
    </row>
    <row r="1624" spans="1:18" ht="15.75" customHeight="1" x14ac:dyDescent="0.2">
      <c r="A1624" s="667" t="s">
        <v>9919</v>
      </c>
      <c r="B1624" s="670" t="s">
        <v>6922</v>
      </c>
      <c r="C1624" s="670" t="s">
        <v>150</v>
      </c>
      <c r="D1624" s="667" t="s">
        <v>8734</v>
      </c>
      <c r="E1624" s="740">
        <v>2500</v>
      </c>
      <c r="F1624" s="670">
        <v>48036326</v>
      </c>
      <c r="G1624" s="667" t="s">
        <v>9987</v>
      </c>
      <c r="H1624" s="679" t="s">
        <v>9970</v>
      </c>
      <c r="I1624" s="665" t="s">
        <v>9554</v>
      </c>
      <c r="J1624" s="675" t="s">
        <v>8955</v>
      </c>
      <c r="K1624" s="666">
        <v>1</v>
      </c>
      <c r="L1624" s="666">
        <v>8</v>
      </c>
      <c r="M1624" s="756">
        <f t="shared" si="14"/>
        <v>20000</v>
      </c>
      <c r="N1624" s="666">
        <v>1</v>
      </c>
      <c r="O1624" s="666">
        <v>12</v>
      </c>
      <c r="P1624" s="756">
        <f t="shared" si="15"/>
        <v>30000</v>
      </c>
      <c r="Q1624" s="670"/>
      <c r="R1624" s="670"/>
    </row>
    <row r="1625" spans="1:18" ht="15.75" customHeight="1" x14ac:dyDescent="0.2">
      <c r="A1625" s="667" t="s">
        <v>9919</v>
      </c>
      <c r="B1625" s="670" t="s">
        <v>6922</v>
      </c>
      <c r="C1625" s="670" t="s">
        <v>150</v>
      </c>
      <c r="D1625" s="667" t="s">
        <v>9599</v>
      </c>
      <c r="E1625" s="740">
        <v>1150</v>
      </c>
      <c r="F1625" s="670">
        <v>18159270</v>
      </c>
      <c r="G1625" s="667" t="s">
        <v>9988</v>
      </c>
      <c r="H1625" s="679" t="s">
        <v>9989</v>
      </c>
      <c r="I1625" s="665" t="s">
        <v>7373</v>
      </c>
      <c r="J1625" s="675" t="s">
        <v>7192</v>
      </c>
      <c r="K1625" s="666">
        <v>1</v>
      </c>
      <c r="L1625" s="666">
        <v>12</v>
      </c>
      <c r="M1625" s="756">
        <f t="shared" si="14"/>
        <v>13800</v>
      </c>
      <c r="N1625" s="666">
        <v>1</v>
      </c>
      <c r="O1625" s="666">
        <v>12</v>
      </c>
      <c r="P1625" s="756">
        <f t="shared" si="15"/>
        <v>13800</v>
      </c>
      <c r="Q1625" s="670"/>
      <c r="R1625" s="670"/>
    </row>
    <row r="1626" spans="1:18" ht="15.75" customHeight="1" x14ac:dyDescent="0.2">
      <c r="A1626" s="667" t="s">
        <v>9919</v>
      </c>
      <c r="B1626" s="670" t="s">
        <v>6922</v>
      </c>
      <c r="C1626" s="670" t="s">
        <v>150</v>
      </c>
      <c r="D1626" s="667" t="s">
        <v>9982</v>
      </c>
      <c r="E1626" s="740">
        <v>1150</v>
      </c>
      <c r="F1626" s="670">
        <v>17971192</v>
      </c>
      <c r="G1626" s="667" t="s">
        <v>9990</v>
      </c>
      <c r="H1626" s="679" t="s">
        <v>9991</v>
      </c>
      <c r="I1626" s="665" t="s">
        <v>9991</v>
      </c>
      <c r="J1626" s="675" t="s">
        <v>9991</v>
      </c>
      <c r="K1626" s="666">
        <v>1</v>
      </c>
      <c r="L1626" s="666">
        <v>12</v>
      </c>
      <c r="M1626" s="756">
        <f t="shared" si="14"/>
        <v>13800</v>
      </c>
      <c r="N1626" s="666">
        <v>1</v>
      </c>
      <c r="O1626" s="666">
        <v>12</v>
      </c>
      <c r="P1626" s="756">
        <f t="shared" si="15"/>
        <v>13800</v>
      </c>
      <c r="Q1626" s="670"/>
      <c r="R1626" s="670"/>
    </row>
    <row r="1627" spans="1:18" ht="15.75" customHeight="1" x14ac:dyDescent="0.2">
      <c r="A1627" s="667" t="s">
        <v>9919</v>
      </c>
      <c r="B1627" s="670" t="s">
        <v>6922</v>
      </c>
      <c r="C1627" s="670" t="s">
        <v>150</v>
      </c>
      <c r="D1627" s="667" t="s">
        <v>8940</v>
      </c>
      <c r="E1627" s="740">
        <v>2900</v>
      </c>
      <c r="F1627" s="670">
        <v>70553070</v>
      </c>
      <c r="G1627" s="667" t="s">
        <v>9992</v>
      </c>
      <c r="H1627" s="679" t="s">
        <v>9993</v>
      </c>
      <c r="I1627" s="665" t="s">
        <v>6956</v>
      </c>
      <c r="J1627" s="675" t="s">
        <v>8617</v>
      </c>
      <c r="K1627" s="666">
        <v>1</v>
      </c>
      <c r="L1627" s="666">
        <v>12</v>
      </c>
      <c r="M1627" s="756">
        <f t="shared" si="14"/>
        <v>34800</v>
      </c>
      <c r="N1627" s="666">
        <v>1</v>
      </c>
      <c r="O1627" s="666">
        <v>12</v>
      </c>
      <c r="P1627" s="756">
        <f t="shared" si="15"/>
        <v>34800</v>
      </c>
      <c r="Q1627" s="670"/>
      <c r="R1627" s="670"/>
    </row>
    <row r="1628" spans="1:18" ht="15.75" customHeight="1" x14ac:dyDescent="0.2">
      <c r="A1628" s="667" t="s">
        <v>9919</v>
      </c>
      <c r="B1628" s="670" t="s">
        <v>6922</v>
      </c>
      <c r="C1628" s="670" t="s">
        <v>150</v>
      </c>
      <c r="D1628" s="667" t="s">
        <v>9239</v>
      </c>
      <c r="E1628" s="740">
        <v>2900</v>
      </c>
      <c r="F1628" s="670">
        <v>71984869</v>
      </c>
      <c r="G1628" s="667" t="s">
        <v>9994</v>
      </c>
      <c r="H1628" s="679" t="s">
        <v>9022</v>
      </c>
      <c r="I1628" s="665" t="s">
        <v>9959</v>
      </c>
      <c r="J1628" s="675" t="s">
        <v>9022</v>
      </c>
      <c r="K1628" s="666">
        <v>1</v>
      </c>
      <c r="L1628" s="666">
        <v>12</v>
      </c>
      <c r="M1628" s="756">
        <f t="shared" si="14"/>
        <v>34800</v>
      </c>
      <c r="N1628" s="666">
        <v>1</v>
      </c>
      <c r="O1628" s="666">
        <v>12</v>
      </c>
      <c r="P1628" s="756">
        <f t="shared" si="15"/>
        <v>34800</v>
      </c>
      <c r="Q1628" s="670"/>
      <c r="R1628" s="670"/>
    </row>
    <row r="1629" spans="1:18" ht="15.75" customHeight="1" x14ac:dyDescent="0.2">
      <c r="A1629" s="667" t="s">
        <v>9919</v>
      </c>
      <c r="B1629" s="670" t="s">
        <v>6922</v>
      </c>
      <c r="C1629" s="670" t="s">
        <v>150</v>
      </c>
      <c r="D1629" s="667" t="s">
        <v>9235</v>
      </c>
      <c r="E1629" s="740">
        <v>2900</v>
      </c>
      <c r="F1629" s="670">
        <v>40782231</v>
      </c>
      <c r="G1629" s="667" t="s">
        <v>9995</v>
      </c>
      <c r="H1629" s="679" t="s">
        <v>6938</v>
      </c>
      <c r="I1629" s="665" t="s">
        <v>7083</v>
      </c>
      <c r="J1629" s="675" t="s">
        <v>6938</v>
      </c>
      <c r="K1629" s="666">
        <v>1</v>
      </c>
      <c r="L1629" s="666">
        <v>12</v>
      </c>
      <c r="M1629" s="756">
        <f t="shared" si="14"/>
        <v>34800</v>
      </c>
      <c r="N1629" s="666">
        <v>1</v>
      </c>
      <c r="O1629" s="666">
        <v>12</v>
      </c>
      <c r="P1629" s="756">
        <f t="shared" si="15"/>
        <v>34800</v>
      </c>
      <c r="Q1629" s="670"/>
      <c r="R1629" s="670"/>
    </row>
    <row r="1630" spans="1:18" ht="15.75" customHeight="1" x14ac:dyDescent="0.2">
      <c r="A1630" s="667" t="s">
        <v>9919</v>
      </c>
      <c r="B1630" s="670" t="s">
        <v>6922</v>
      </c>
      <c r="C1630" s="670" t="s">
        <v>150</v>
      </c>
      <c r="D1630" s="667" t="s">
        <v>9996</v>
      </c>
      <c r="E1630" s="740">
        <v>2900</v>
      </c>
      <c r="F1630" s="670">
        <v>47842258</v>
      </c>
      <c r="G1630" s="667" t="s">
        <v>9997</v>
      </c>
      <c r="H1630" s="679" t="s">
        <v>7337</v>
      </c>
      <c r="I1630" s="665" t="s">
        <v>7200</v>
      </c>
      <c r="J1630" s="675" t="s">
        <v>6985</v>
      </c>
      <c r="K1630" s="666"/>
      <c r="L1630" s="666"/>
      <c r="M1630" s="691">
        <f t="shared" si="14"/>
        <v>0</v>
      </c>
      <c r="N1630" s="666">
        <v>1</v>
      </c>
      <c r="O1630" s="666">
        <v>12</v>
      </c>
      <c r="P1630" s="756">
        <f t="shared" si="15"/>
        <v>34800</v>
      </c>
      <c r="Q1630" s="670"/>
      <c r="R1630" s="670"/>
    </row>
    <row r="1631" spans="1:18" ht="15.75" customHeight="1" x14ac:dyDescent="0.2">
      <c r="A1631" s="667" t="s">
        <v>9919</v>
      </c>
      <c r="B1631" s="670" t="s">
        <v>6922</v>
      </c>
      <c r="C1631" s="670" t="s">
        <v>150</v>
      </c>
      <c r="D1631" s="667" t="s">
        <v>9998</v>
      </c>
      <c r="E1631" s="740">
        <v>1150</v>
      </c>
      <c r="F1631" s="670">
        <v>18149817</v>
      </c>
      <c r="G1631" s="667" t="s">
        <v>9999</v>
      </c>
      <c r="H1631" s="679" t="s">
        <v>9989</v>
      </c>
      <c r="I1631" s="665" t="s">
        <v>7373</v>
      </c>
      <c r="J1631" s="675" t="s">
        <v>7192</v>
      </c>
      <c r="K1631" s="666"/>
      <c r="L1631" s="666"/>
      <c r="M1631" s="691">
        <f t="shared" si="14"/>
        <v>0</v>
      </c>
      <c r="N1631" s="666">
        <v>1</v>
      </c>
      <c r="O1631" s="666">
        <v>12</v>
      </c>
      <c r="P1631" s="756">
        <f t="shared" si="15"/>
        <v>13800</v>
      </c>
      <c r="Q1631" s="670"/>
      <c r="R1631" s="670"/>
    </row>
    <row r="1632" spans="1:18" ht="15.75" customHeight="1" x14ac:dyDescent="0.2">
      <c r="A1632" s="577" t="s">
        <v>9919</v>
      </c>
      <c r="B1632" s="539" t="s">
        <v>6922</v>
      </c>
      <c r="C1632" s="539" t="s">
        <v>150</v>
      </c>
      <c r="D1632" s="577" t="s">
        <v>10000</v>
      </c>
      <c r="E1632" s="739">
        <v>1500</v>
      </c>
      <c r="F1632" s="539">
        <v>18190389</v>
      </c>
      <c r="G1632" s="577" t="s">
        <v>10001</v>
      </c>
      <c r="H1632" s="575" t="s">
        <v>10002</v>
      </c>
      <c r="I1632" s="581" t="s">
        <v>7823</v>
      </c>
      <c r="J1632" s="681" t="s">
        <v>10003</v>
      </c>
      <c r="K1632" s="535"/>
      <c r="L1632" s="535"/>
      <c r="M1632" s="764">
        <f t="shared" si="14"/>
        <v>0</v>
      </c>
      <c r="N1632" s="535">
        <v>1</v>
      </c>
      <c r="O1632" s="535">
        <v>12</v>
      </c>
      <c r="P1632" s="580">
        <f t="shared" si="15"/>
        <v>18000</v>
      </c>
      <c r="Q1632" s="539"/>
      <c r="R1632" s="539"/>
    </row>
    <row r="1633" spans="1:18" ht="15.75" customHeight="1" x14ac:dyDescent="0.2">
      <c r="A1633" s="667" t="s">
        <v>9919</v>
      </c>
      <c r="B1633" s="670" t="s">
        <v>6922</v>
      </c>
      <c r="C1633" s="670" t="s">
        <v>150</v>
      </c>
      <c r="D1633" s="667" t="s">
        <v>10000</v>
      </c>
      <c r="E1633" s="740">
        <v>1500</v>
      </c>
      <c r="F1633" s="670">
        <v>71710098</v>
      </c>
      <c r="G1633" s="667" t="s">
        <v>10004</v>
      </c>
      <c r="H1633" s="679" t="s">
        <v>7373</v>
      </c>
      <c r="I1633" s="665" t="s">
        <v>7373</v>
      </c>
      <c r="J1633" s="675" t="s">
        <v>7192</v>
      </c>
      <c r="K1633" s="666"/>
      <c r="L1633" s="666"/>
      <c r="M1633" s="691">
        <f t="shared" si="14"/>
        <v>0</v>
      </c>
      <c r="N1633" s="666">
        <v>1</v>
      </c>
      <c r="O1633" s="666">
        <v>12</v>
      </c>
      <c r="P1633" s="756">
        <f t="shared" si="15"/>
        <v>18000</v>
      </c>
      <c r="Q1633" s="670"/>
      <c r="R1633" s="670"/>
    </row>
    <row r="1634" spans="1:18" ht="15.75" customHeight="1" x14ac:dyDescent="0.2">
      <c r="A1634" s="667" t="s">
        <v>9919</v>
      </c>
      <c r="B1634" s="670" t="s">
        <v>6922</v>
      </c>
      <c r="C1634" s="670" t="s">
        <v>150</v>
      </c>
      <c r="D1634" s="667" t="s">
        <v>10000</v>
      </c>
      <c r="E1634" s="740">
        <v>1500</v>
      </c>
      <c r="F1634" s="670">
        <v>18135814</v>
      </c>
      <c r="G1634" s="667" t="s">
        <v>10005</v>
      </c>
      <c r="H1634" s="679" t="s">
        <v>9970</v>
      </c>
      <c r="I1634" s="665" t="s">
        <v>9554</v>
      </c>
      <c r="J1634" s="675" t="s">
        <v>7110</v>
      </c>
      <c r="K1634" s="666"/>
      <c r="L1634" s="666"/>
      <c r="M1634" s="691">
        <f t="shared" si="14"/>
        <v>0</v>
      </c>
      <c r="N1634" s="666">
        <v>1</v>
      </c>
      <c r="O1634" s="666">
        <v>12</v>
      </c>
      <c r="P1634" s="756">
        <f t="shared" si="15"/>
        <v>18000</v>
      </c>
      <c r="Q1634" s="670"/>
      <c r="R1634" s="670"/>
    </row>
    <row r="1635" spans="1:18" ht="15.75" customHeight="1" x14ac:dyDescent="0.2">
      <c r="A1635" s="577" t="s">
        <v>9919</v>
      </c>
      <c r="B1635" s="539" t="s">
        <v>6922</v>
      </c>
      <c r="C1635" s="539" t="s">
        <v>150</v>
      </c>
      <c r="D1635" s="577" t="s">
        <v>10006</v>
      </c>
      <c r="E1635" s="739">
        <v>2000</v>
      </c>
      <c r="F1635" s="539">
        <v>45639355</v>
      </c>
      <c r="G1635" s="577" t="s">
        <v>10007</v>
      </c>
      <c r="H1635" s="575" t="s">
        <v>10008</v>
      </c>
      <c r="I1635" s="581" t="s">
        <v>9023</v>
      </c>
      <c r="J1635" s="681" t="s">
        <v>10008</v>
      </c>
      <c r="K1635" s="535">
        <v>1</v>
      </c>
      <c r="L1635" s="535">
        <v>12</v>
      </c>
      <c r="M1635" s="580">
        <f t="shared" si="14"/>
        <v>24000</v>
      </c>
      <c r="N1635" s="535">
        <v>1</v>
      </c>
      <c r="O1635" s="535">
        <v>12</v>
      </c>
      <c r="P1635" s="580">
        <f t="shared" si="15"/>
        <v>24000</v>
      </c>
      <c r="Q1635" s="539"/>
      <c r="R1635" s="539"/>
    </row>
    <row r="1636" spans="1:18" ht="15.75" customHeight="1" x14ac:dyDescent="0.2">
      <c r="A1636" s="667" t="s">
        <v>9919</v>
      </c>
      <c r="B1636" s="670" t="s">
        <v>6922</v>
      </c>
      <c r="C1636" s="670" t="s">
        <v>150</v>
      </c>
      <c r="D1636" s="667" t="s">
        <v>8736</v>
      </c>
      <c r="E1636" s="740">
        <v>2500</v>
      </c>
      <c r="F1636" s="670">
        <v>71897008</v>
      </c>
      <c r="G1636" s="667" t="s">
        <v>10009</v>
      </c>
      <c r="H1636" s="679" t="s">
        <v>9970</v>
      </c>
      <c r="I1636" s="665" t="s">
        <v>9554</v>
      </c>
      <c r="J1636" s="675" t="s">
        <v>8955</v>
      </c>
      <c r="K1636" s="666"/>
      <c r="L1636" s="666"/>
      <c r="M1636" s="691">
        <f t="shared" si="14"/>
        <v>0</v>
      </c>
      <c r="N1636" s="666">
        <v>1</v>
      </c>
      <c r="O1636" s="666">
        <v>12</v>
      </c>
      <c r="P1636" s="756">
        <f t="shared" si="15"/>
        <v>30000</v>
      </c>
      <c r="Q1636" s="670"/>
      <c r="R1636" s="670"/>
    </row>
    <row r="1637" spans="1:18" ht="15.75" customHeight="1" x14ac:dyDescent="0.2">
      <c r="A1637" s="667" t="s">
        <v>9919</v>
      </c>
      <c r="B1637" s="670" t="s">
        <v>6922</v>
      </c>
      <c r="C1637" s="670" t="s">
        <v>150</v>
      </c>
      <c r="D1637" s="667" t="s">
        <v>8736</v>
      </c>
      <c r="E1637" s="740">
        <v>2500</v>
      </c>
      <c r="F1637" s="670">
        <v>44288098</v>
      </c>
      <c r="G1637" s="667" t="s">
        <v>10010</v>
      </c>
      <c r="H1637" s="679" t="s">
        <v>9970</v>
      </c>
      <c r="I1637" s="665" t="s">
        <v>9554</v>
      </c>
      <c r="J1637" s="675" t="s">
        <v>7110</v>
      </c>
      <c r="K1637" s="666"/>
      <c r="L1637" s="666"/>
      <c r="M1637" s="691">
        <f t="shared" si="14"/>
        <v>0</v>
      </c>
      <c r="N1637" s="666">
        <v>1</v>
      </c>
      <c r="O1637" s="666">
        <v>12</v>
      </c>
      <c r="P1637" s="756">
        <f t="shared" si="15"/>
        <v>30000</v>
      </c>
      <c r="Q1637" s="670"/>
      <c r="R1637" s="670"/>
    </row>
    <row r="1638" spans="1:18" ht="15.75" customHeight="1" x14ac:dyDescent="0.2">
      <c r="A1638" s="667" t="s">
        <v>9919</v>
      </c>
      <c r="B1638" s="670" t="s">
        <v>6922</v>
      </c>
      <c r="C1638" s="670" t="s">
        <v>150</v>
      </c>
      <c r="D1638" s="667" t="s">
        <v>8736</v>
      </c>
      <c r="E1638" s="740">
        <v>2500</v>
      </c>
      <c r="F1638" s="670">
        <v>48751659</v>
      </c>
      <c r="G1638" s="667" t="s">
        <v>10011</v>
      </c>
      <c r="H1638" s="679" t="s">
        <v>9970</v>
      </c>
      <c r="I1638" s="665" t="s">
        <v>9554</v>
      </c>
      <c r="J1638" s="675" t="s">
        <v>8955</v>
      </c>
      <c r="K1638" s="666"/>
      <c r="L1638" s="666"/>
      <c r="M1638" s="691">
        <f t="shared" si="14"/>
        <v>0</v>
      </c>
      <c r="N1638" s="666">
        <v>1</v>
      </c>
      <c r="O1638" s="666">
        <v>12</v>
      </c>
      <c r="P1638" s="756">
        <f t="shared" si="15"/>
        <v>30000</v>
      </c>
      <c r="Q1638" s="670"/>
      <c r="R1638" s="670"/>
    </row>
    <row r="1639" spans="1:18" ht="15.75" customHeight="1" x14ac:dyDescent="0.2">
      <c r="A1639" s="667" t="s">
        <v>9919</v>
      </c>
      <c r="B1639" s="670" t="s">
        <v>6922</v>
      </c>
      <c r="C1639" s="670" t="s">
        <v>150</v>
      </c>
      <c r="D1639" s="667" t="s">
        <v>8736</v>
      </c>
      <c r="E1639" s="740">
        <v>2500</v>
      </c>
      <c r="F1639" s="670">
        <v>41348466</v>
      </c>
      <c r="G1639" s="667" t="s">
        <v>10012</v>
      </c>
      <c r="H1639" s="679" t="s">
        <v>9970</v>
      </c>
      <c r="I1639" s="665" t="s">
        <v>9554</v>
      </c>
      <c r="J1639" s="675" t="s">
        <v>8955</v>
      </c>
      <c r="K1639" s="666"/>
      <c r="L1639" s="666"/>
      <c r="M1639" s="691">
        <f t="shared" si="14"/>
        <v>0</v>
      </c>
      <c r="N1639" s="666">
        <v>1</v>
      </c>
      <c r="O1639" s="666">
        <v>12</v>
      </c>
      <c r="P1639" s="756">
        <f t="shared" si="15"/>
        <v>30000</v>
      </c>
      <c r="Q1639" s="670"/>
      <c r="R1639" s="670"/>
    </row>
    <row r="1640" spans="1:18" ht="15.75" customHeight="1" x14ac:dyDescent="0.2">
      <c r="A1640" s="667" t="s">
        <v>9919</v>
      </c>
      <c r="B1640" s="670" t="s">
        <v>6922</v>
      </c>
      <c r="C1640" s="670" t="s">
        <v>150</v>
      </c>
      <c r="D1640" s="667" t="s">
        <v>8736</v>
      </c>
      <c r="E1640" s="740">
        <v>2500</v>
      </c>
      <c r="F1640" s="670">
        <v>10193960</v>
      </c>
      <c r="G1640" s="667" t="s">
        <v>10013</v>
      </c>
      <c r="H1640" s="679" t="s">
        <v>9970</v>
      </c>
      <c r="I1640" s="665" t="s">
        <v>9554</v>
      </c>
      <c r="J1640" s="675" t="s">
        <v>8955</v>
      </c>
      <c r="K1640" s="666"/>
      <c r="L1640" s="666"/>
      <c r="M1640" s="691">
        <f t="shared" si="14"/>
        <v>0</v>
      </c>
      <c r="N1640" s="666">
        <v>1</v>
      </c>
      <c r="O1640" s="666">
        <v>12</v>
      </c>
      <c r="P1640" s="756">
        <f t="shared" si="15"/>
        <v>30000</v>
      </c>
      <c r="Q1640" s="670"/>
      <c r="R1640" s="670"/>
    </row>
    <row r="1641" spans="1:18" ht="15.75" customHeight="1" x14ac:dyDescent="0.2">
      <c r="A1641" s="667" t="s">
        <v>9919</v>
      </c>
      <c r="B1641" s="670" t="s">
        <v>6922</v>
      </c>
      <c r="C1641" s="670" t="s">
        <v>150</v>
      </c>
      <c r="D1641" s="667" t="s">
        <v>9624</v>
      </c>
      <c r="E1641" s="740">
        <v>1700</v>
      </c>
      <c r="F1641" s="670">
        <v>63390033</v>
      </c>
      <c r="G1641" s="667" t="s">
        <v>10014</v>
      </c>
      <c r="H1641" s="679" t="s">
        <v>10015</v>
      </c>
      <c r="I1641" s="665" t="s">
        <v>10016</v>
      </c>
      <c r="J1641" s="675" t="s">
        <v>10016</v>
      </c>
      <c r="K1641" s="666">
        <v>1</v>
      </c>
      <c r="L1641" s="666">
        <v>12</v>
      </c>
      <c r="M1641" s="756">
        <f t="shared" si="14"/>
        <v>20400</v>
      </c>
      <c r="N1641" s="666">
        <v>1</v>
      </c>
      <c r="O1641" s="666">
        <v>12</v>
      </c>
      <c r="P1641" s="756">
        <f t="shared" si="15"/>
        <v>20400</v>
      </c>
      <c r="Q1641" s="670"/>
      <c r="R1641" s="670"/>
    </row>
    <row r="1642" spans="1:18" ht="15.75" customHeight="1" x14ac:dyDescent="0.2">
      <c r="A1642" s="667" t="s">
        <v>9919</v>
      </c>
      <c r="B1642" s="670" t="s">
        <v>6922</v>
      </c>
      <c r="C1642" s="670" t="s">
        <v>150</v>
      </c>
      <c r="D1642" s="667" t="s">
        <v>10017</v>
      </c>
      <c r="E1642" s="740">
        <v>2000</v>
      </c>
      <c r="F1642" s="670">
        <v>42134305</v>
      </c>
      <c r="G1642" s="667" t="s">
        <v>10018</v>
      </c>
      <c r="H1642" s="679" t="s">
        <v>7681</v>
      </c>
      <c r="I1642" s="665" t="s">
        <v>10019</v>
      </c>
      <c r="J1642" s="675" t="s">
        <v>10020</v>
      </c>
      <c r="K1642" s="666">
        <v>1</v>
      </c>
      <c r="L1642" s="666">
        <v>12</v>
      </c>
      <c r="M1642" s="756">
        <f t="shared" si="14"/>
        <v>24000</v>
      </c>
      <c r="N1642" s="666">
        <v>1</v>
      </c>
      <c r="O1642" s="666">
        <v>12</v>
      </c>
      <c r="P1642" s="756">
        <f t="shared" si="15"/>
        <v>24000</v>
      </c>
      <c r="Q1642" s="670"/>
      <c r="R1642" s="670"/>
    </row>
    <row r="1643" spans="1:18" ht="15.75" customHeight="1" x14ac:dyDescent="0.2">
      <c r="A1643" s="667" t="s">
        <v>9919</v>
      </c>
      <c r="B1643" s="670" t="s">
        <v>6922</v>
      </c>
      <c r="C1643" s="670" t="s">
        <v>150</v>
      </c>
      <c r="D1643" s="667" t="s">
        <v>10021</v>
      </c>
      <c r="E1643" s="740">
        <v>1700</v>
      </c>
      <c r="F1643" s="670">
        <v>70272347</v>
      </c>
      <c r="G1643" s="667" t="s">
        <v>10022</v>
      </c>
      <c r="H1643" s="679" t="s">
        <v>10023</v>
      </c>
      <c r="I1643" s="665" t="s">
        <v>10024</v>
      </c>
      <c r="J1643" s="675" t="s">
        <v>10025</v>
      </c>
      <c r="K1643" s="666">
        <v>1</v>
      </c>
      <c r="L1643" s="666">
        <v>12</v>
      </c>
      <c r="M1643" s="756">
        <f t="shared" si="14"/>
        <v>20400</v>
      </c>
      <c r="N1643" s="666">
        <v>1</v>
      </c>
      <c r="O1643" s="666">
        <v>12</v>
      </c>
      <c r="P1643" s="756">
        <f t="shared" si="15"/>
        <v>20400</v>
      </c>
      <c r="Q1643" s="670"/>
      <c r="R1643" s="670"/>
    </row>
    <row r="1644" spans="1:18" ht="15.75" customHeight="1" x14ac:dyDescent="0.2">
      <c r="A1644" s="667" t="s">
        <v>9919</v>
      </c>
      <c r="B1644" s="670" t="s">
        <v>6922</v>
      </c>
      <c r="C1644" s="670" t="s">
        <v>150</v>
      </c>
      <c r="D1644" s="667" t="s">
        <v>10026</v>
      </c>
      <c r="E1644" s="740">
        <v>1700</v>
      </c>
      <c r="F1644" s="670">
        <v>17827195</v>
      </c>
      <c r="G1644" s="667" t="s">
        <v>10027</v>
      </c>
      <c r="H1644" s="679" t="s">
        <v>10028</v>
      </c>
      <c r="I1644" s="665" t="s">
        <v>10029</v>
      </c>
      <c r="J1644" s="675" t="s">
        <v>554</v>
      </c>
      <c r="K1644" s="666">
        <v>1</v>
      </c>
      <c r="L1644" s="666">
        <v>12</v>
      </c>
      <c r="M1644" s="756">
        <f t="shared" si="14"/>
        <v>20400</v>
      </c>
      <c r="N1644" s="666">
        <v>1</v>
      </c>
      <c r="O1644" s="666">
        <v>12</v>
      </c>
      <c r="P1644" s="756">
        <f t="shared" si="15"/>
        <v>20400</v>
      </c>
      <c r="Q1644" s="670"/>
      <c r="R1644" s="670"/>
    </row>
    <row r="1645" spans="1:18" ht="15.75" customHeight="1" x14ac:dyDescent="0.2">
      <c r="A1645" s="667" t="s">
        <v>9919</v>
      </c>
      <c r="B1645" s="670" t="s">
        <v>6922</v>
      </c>
      <c r="C1645" s="670" t="s">
        <v>150</v>
      </c>
      <c r="D1645" s="667" t="s">
        <v>10030</v>
      </c>
      <c r="E1645" s="740">
        <v>2000</v>
      </c>
      <c r="F1645" s="670">
        <v>45275494</v>
      </c>
      <c r="G1645" s="667" t="s">
        <v>10031</v>
      </c>
      <c r="H1645" s="679" t="s">
        <v>10032</v>
      </c>
      <c r="I1645" s="665" t="s">
        <v>10033</v>
      </c>
      <c r="J1645" s="675" t="s">
        <v>10034</v>
      </c>
      <c r="K1645" s="666">
        <v>1</v>
      </c>
      <c r="L1645" s="666">
        <v>12</v>
      </c>
      <c r="M1645" s="756">
        <f t="shared" si="14"/>
        <v>24000</v>
      </c>
      <c r="N1645" s="666">
        <v>1</v>
      </c>
      <c r="O1645" s="666">
        <v>12</v>
      </c>
      <c r="P1645" s="756">
        <f t="shared" si="15"/>
        <v>24000</v>
      </c>
      <c r="Q1645" s="670"/>
      <c r="R1645" s="670"/>
    </row>
    <row r="1646" spans="1:18" ht="15.75" customHeight="1" x14ac:dyDescent="0.2">
      <c r="A1646" s="667" t="s">
        <v>9919</v>
      </c>
      <c r="B1646" s="670" t="s">
        <v>6922</v>
      </c>
      <c r="C1646" s="670" t="s">
        <v>150</v>
      </c>
      <c r="D1646" s="667" t="s">
        <v>10035</v>
      </c>
      <c r="E1646" s="740">
        <v>1700</v>
      </c>
      <c r="F1646" s="670">
        <v>17825057</v>
      </c>
      <c r="G1646" s="667" t="s">
        <v>10036</v>
      </c>
      <c r="H1646" s="679" t="s">
        <v>10037</v>
      </c>
      <c r="I1646" s="665" t="s">
        <v>10019</v>
      </c>
      <c r="J1646" s="675" t="s">
        <v>10038</v>
      </c>
      <c r="K1646" s="666">
        <v>1</v>
      </c>
      <c r="L1646" s="666">
        <v>12</v>
      </c>
      <c r="M1646" s="756">
        <f t="shared" si="14"/>
        <v>20400</v>
      </c>
      <c r="N1646" s="666">
        <v>1</v>
      </c>
      <c r="O1646" s="666">
        <v>12</v>
      </c>
      <c r="P1646" s="756">
        <f t="shared" si="15"/>
        <v>20400</v>
      </c>
      <c r="Q1646" s="670"/>
      <c r="R1646" s="670"/>
    </row>
    <row r="1647" spans="1:18" ht="15.75" customHeight="1" x14ac:dyDescent="0.2">
      <c r="A1647" s="667" t="s">
        <v>9919</v>
      </c>
      <c r="B1647" s="670" t="s">
        <v>6922</v>
      </c>
      <c r="C1647" s="670" t="s">
        <v>150</v>
      </c>
      <c r="D1647" s="667" t="s">
        <v>9525</v>
      </c>
      <c r="E1647" s="740">
        <v>1700</v>
      </c>
      <c r="F1647" s="670">
        <v>46575112</v>
      </c>
      <c r="G1647" s="667" t="s">
        <v>10039</v>
      </c>
      <c r="H1647" s="679" t="s">
        <v>10015</v>
      </c>
      <c r="I1647" s="665" t="s">
        <v>10016</v>
      </c>
      <c r="J1647" s="675" t="s">
        <v>10015</v>
      </c>
      <c r="K1647" s="666">
        <v>1</v>
      </c>
      <c r="L1647" s="666">
        <v>12</v>
      </c>
      <c r="M1647" s="756">
        <f t="shared" si="14"/>
        <v>20400</v>
      </c>
      <c r="N1647" s="666">
        <v>1</v>
      </c>
      <c r="O1647" s="666">
        <v>12</v>
      </c>
      <c r="P1647" s="756">
        <f t="shared" si="15"/>
        <v>20400</v>
      </c>
      <c r="Q1647" s="670"/>
      <c r="R1647" s="670"/>
    </row>
    <row r="1648" spans="1:18" ht="15.75" customHeight="1" x14ac:dyDescent="0.2">
      <c r="A1648" s="667" t="s">
        <v>9919</v>
      </c>
      <c r="B1648" s="670" t="s">
        <v>6922</v>
      </c>
      <c r="C1648" s="670" t="s">
        <v>150</v>
      </c>
      <c r="D1648" s="667" t="s">
        <v>10040</v>
      </c>
      <c r="E1648" s="740">
        <v>2000</v>
      </c>
      <c r="F1648" s="670">
        <v>45603049</v>
      </c>
      <c r="G1648" s="667" t="s">
        <v>10041</v>
      </c>
      <c r="H1648" s="679" t="s">
        <v>10042</v>
      </c>
      <c r="I1648" s="665" t="s">
        <v>10019</v>
      </c>
      <c r="J1648" s="675" t="s">
        <v>10042</v>
      </c>
      <c r="K1648" s="666">
        <v>1</v>
      </c>
      <c r="L1648" s="666">
        <v>12</v>
      </c>
      <c r="M1648" s="756">
        <f t="shared" si="14"/>
        <v>24000</v>
      </c>
      <c r="N1648" s="666">
        <v>1</v>
      </c>
      <c r="O1648" s="666">
        <v>12</v>
      </c>
      <c r="P1648" s="756">
        <f t="shared" si="15"/>
        <v>24000</v>
      </c>
      <c r="Q1648" s="670"/>
      <c r="R1648" s="670"/>
    </row>
    <row r="1649" spans="1:18" ht="15.75" customHeight="1" x14ac:dyDescent="0.2">
      <c r="A1649" s="667" t="s">
        <v>9919</v>
      </c>
      <c r="B1649" s="670" t="s">
        <v>6922</v>
      </c>
      <c r="C1649" s="670" t="s">
        <v>150</v>
      </c>
      <c r="D1649" s="667" t="s">
        <v>10043</v>
      </c>
      <c r="E1649" s="740">
        <v>1700</v>
      </c>
      <c r="F1649" s="670">
        <v>46341359</v>
      </c>
      <c r="G1649" s="667" t="s">
        <v>10044</v>
      </c>
      <c r="H1649" s="679" t="s">
        <v>7337</v>
      </c>
      <c r="I1649" s="665" t="s">
        <v>7200</v>
      </c>
      <c r="J1649" s="675" t="s">
        <v>7656</v>
      </c>
      <c r="K1649" s="666">
        <v>1</v>
      </c>
      <c r="L1649" s="666">
        <v>12</v>
      </c>
      <c r="M1649" s="756">
        <f t="shared" si="14"/>
        <v>20400</v>
      </c>
      <c r="N1649" s="666">
        <v>1</v>
      </c>
      <c r="O1649" s="666">
        <v>12</v>
      </c>
      <c r="P1649" s="756">
        <f t="shared" si="15"/>
        <v>20400</v>
      </c>
      <c r="Q1649" s="670"/>
      <c r="R1649" s="670"/>
    </row>
    <row r="1650" spans="1:18" ht="15.75" customHeight="1" x14ac:dyDescent="0.2">
      <c r="A1650" s="667" t="s">
        <v>9919</v>
      </c>
      <c r="B1650" s="670" t="s">
        <v>6922</v>
      </c>
      <c r="C1650" s="670" t="s">
        <v>150</v>
      </c>
      <c r="D1650" s="667" t="s">
        <v>10045</v>
      </c>
      <c r="E1650" s="740">
        <v>1700</v>
      </c>
      <c r="F1650" s="670">
        <v>70670873</v>
      </c>
      <c r="G1650" s="667" t="s">
        <v>10046</v>
      </c>
      <c r="H1650" s="679" t="s">
        <v>7337</v>
      </c>
      <c r="I1650" s="665" t="s">
        <v>10047</v>
      </c>
      <c r="J1650" s="675" t="s">
        <v>10048</v>
      </c>
      <c r="K1650" s="666">
        <v>1</v>
      </c>
      <c r="L1650" s="666">
        <v>12</v>
      </c>
      <c r="M1650" s="756">
        <f t="shared" si="14"/>
        <v>20400</v>
      </c>
      <c r="N1650" s="666">
        <v>1</v>
      </c>
      <c r="O1650" s="666">
        <v>12</v>
      </c>
      <c r="P1650" s="756">
        <f t="shared" si="15"/>
        <v>20400</v>
      </c>
      <c r="Q1650" s="670"/>
      <c r="R1650" s="670"/>
    </row>
    <row r="1651" spans="1:18" ht="15.75" customHeight="1" x14ac:dyDescent="0.2">
      <c r="A1651" s="667" t="s">
        <v>9919</v>
      </c>
      <c r="B1651" s="670" t="s">
        <v>6922</v>
      </c>
      <c r="C1651" s="670" t="s">
        <v>150</v>
      </c>
      <c r="D1651" s="667" t="s">
        <v>9493</v>
      </c>
      <c r="E1651" s="740">
        <v>2000</v>
      </c>
      <c r="F1651" s="670">
        <v>17900091</v>
      </c>
      <c r="G1651" s="667" t="s">
        <v>10049</v>
      </c>
      <c r="H1651" s="679" t="s">
        <v>10050</v>
      </c>
      <c r="I1651" s="665" t="s">
        <v>10019</v>
      </c>
      <c r="J1651" s="675" t="s">
        <v>10051</v>
      </c>
      <c r="K1651" s="666">
        <v>1</v>
      </c>
      <c r="L1651" s="666">
        <v>12</v>
      </c>
      <c r="M1651" s="756">
        <f t="shared" si="14"/>
        <v>24000</v>
      </c>
      <c r="N1651" s="666">
        <v>1</v>
      </c>
      <c r="O1651" s="666">
        <v>12</v>
      </c>
      <c r="P1651" s="756">
        <f t="shared" si="15"/>
        <v>24000</v>
      </c>
      <c r="Q1651" s="670"/>
      <c r="R1651" s="670"/>
    </row>
    <row r="1652" spans="1:18" ht="15.75" customHeight="1" x14ac:dyDescent="0.2">
      <c r="A1652" s="667" t="s">
        <v>9919</v>
      </c>
      <c r="B1652" s="670" t="s">
        <v>6922</v>
      </c>
      <c r="C1652" s="670" t="s">
        <v>150</v>
      </c>
      <c r="D1652" s="667" t="s">
        <v>8611</v>
      </c>
      <c r="E1652" s="740">
        <v>1700</v>
      </c>
      <c r="F1652" s="670">
        <v>18110424</v>
      </c>
      <c r="G1652" s="667" t="s">
        <v>10052</v>
      </c>
      <c r="H1652" s="679" t="s">
        <v>10053</v>
      </c>
      <c r="I1652" s="665" t="s">
        <v>10016</v>
      </c>
      <c r="J1652" s="675" t="s">
        <v>10053</v>
      </c>
      <c r="K1652" s="666">
        <v>1</v>
      </c>
      <c r="L1652" s="666">
        <v>12</v>
      </c>
      <c r="M1652" s="756">
        <f t="shared" si="14"/>
        <v>20400</v>
      </c>
      <c r="N1652" s="666">
        <v>1</v>
      </c>
      <c r="O1652" s="666">
        <v>12</v>
      </c>
      <c r="P1652" s="756">
        <f t="shared" si="15"/>
        <v>20400</v>
      </c>
      <c r="Q1652" s="670"/>
      <c r="R1652" s="670"/>
    </row>
    <row r="1653" spans="1:18" ht="15.75" customHeight="1" x14ac:dyDescent="0.2">
      <c r="A1653" s="667" t="s">
        <v>9919</v>
      </c>
      <c r="B1653" s="670" t="s">
        <v>6922</v>
      </c>
      <c r="C1653" s="670" t="s">
        <v>150</v>
      </c>
      <c r="D1653" s="667" t="s">
        <v>9624</v>
      </c>
      <c r="E1653" s="740">
        <v>1700</v>
      </c>
      <c r="F1653" s="670">
        <v>19251271</v>
      </c>
      <c r="G1653" s="667" t="s">
        <v>10054</v>
      </c>
      <c r="H1653" s="679" t="s">
        <v>10015</v>
      </c>
      <c r="I1653" s="665" t="s">
        <v>10016</v>
      </c>
      <c r="J1653" s="675" t="s">
        <v>10055</v>
      </c>
      <c r="K1653" s="666">
        <v>1</v>
      </c>
      <c r="L1653" s="666">
        <v>12</v>
      </c>
      <c r="M1653" s="756">
        <f t="shared" si="14"/>
        <v>20400</v>
      </c>
      <c r="N1653" s="666">
        <v>1</v>
      </c>
      <c r="O1653" s="666">
        <v>12</v>
      </c>
      <c r="P1653" s="756">
        <f t="shared" si="15"/>
        <v>20400</v>
      </c>
      <c r="Q1653" s="670"/>
      <c r="R1653" s="670"/>
    </row>
    <row r="1654" spans="1:18" ht="15.75" customHeight="1" x14ac:dyDescent="0.2">
      <c r="A1654" s="667" t="s">
        <v>9919</v>
      </c>
      <c r="B1654" s="670" t="s">
        <v>6922</v>
      </c>
      <c r="C1654" s="670" t="s">
        <v>150</v>
      </c>
      <c r="D1654" s="667" t="s">
        <v>10056</v>
      </c>
      <c r="E1654" s="740">
        <v>1700</v>
      </c>
      <c r="F1654" s="670">
        <v>70407671</v>
      </c>
      <c r="G1654" s="667" t="s">
        <v>10057</v>
      </c>
      <c r="H1654" s="679" t="s">
        <v>10016</v>
      </c>
      <c r="I1654" s="665" t="s">
        <v>10016</v>
      </c>
      <c r="J1654" s="675" t="s">
        <v>10058</v>
      </c>
      <c r="K1654" s="666">
        <v>1</v>
      </c>
      <c r="L1654" s="666">
        <v>12</v>
      </c>
      <c r="M1654" s="756">
        <f t="shared" si="14"/>
        <v>20400</v>
      </c>
      <c r="N1654" s="666">
        <v>1</v>
      </c>
      <c r="O1654" s="666">
        <v>12</v>
      </c>
      <c r="P1654" s="756">
        <f t="shared" si="15"/>
        <v>20400</v>
      </c>
      <c r="Q1654" s="670"/>
      <c r="R1654" s="670"/>
    </row>
    <row r="1655" spans="1:18" ht="15.75" customHeight="1" x14ac:dyDescent="0.2">
      <c r="A1655" s="577" t="s">
        <v>9919</v>
      </c>
      <c r="B1655" s="539" t="s">
        <v>6922</v>
      </c>
      <c r="C1655" s="539" t="s">
        <v>150</v>
      </c>
      <c r="D1655" s="577" t="s">
        <v>9624</v>
      </c>
      <c r="E1655" s="739">
        <v>1700</v>
      </c>
      <c r="F1655" s="539">
        <v>40711131</v>
      </c>
      <c r="G1655" s="577" t="s">
        <v>10059</v>
      </c>
      <c r="H1655" s="575" t="s">
        <v>10060</v>
      </c>
      <c r="I1655" s="581" t="s">
        <v>10016</v>
      </c>
      <c r="J1655" s="681" t="s">
        <v>9986</v>
      </c>
      <c r="K1655" s="535">
        <v>1</v>
      </c>
      <c r="L1655" s="535">
        <v>12</v>
      </c>
      <c r="M1655" s="580">
        <f t="shared" si="14"/>
        <v>20400</v>
      </c>
      <c r="N1655" s="535">
        <v>1</v>
      </c>
      <c r="O1655" s="535">
        <v>12</v>
      </c>
      <c r="P1655" s="580">
        <f t="shared" si="15"/>
        <v>20400</v>
      </c>
      <c r="Q1655" s="539"/>
      <c r="R1655" s="539"/>
    </row>
    <row r="1656" spans="1:18" ht="15.75" customHeight="1" x14ac:dyDescent="0.2">
      <c r="A1656" s="667" t="s">
        <v>9919</v>
      </c>
      <c r="B1656" s="670" t="s">
        <v>6922</v>
      </c>
      <c r="C1656" s="670" t="s">
        <v>150</v>
      </c>
      <c r="D1656" s="667" t="s">
        <v>10061</v>
      </c>
      <c r="E1656" s="740">
        <v>2000</v>
      </c>
      <c r="F1656" s="670">
        <v>40504452</v>
      </c>
      <c r="G1656" s="667" t="s">
        <v>10062</v>
      </c>
      <c r="H1656" s="679" t="s">
        <v>10032</v>
      </c>
      <c r="I1656" s="665" t="s">
        <v>10024</v>
      </c>
      <c r="J1656" s="675" t="s">
        <v>10063</v>
      </c>
      <c r="K1656" s="666">
        <v>1</v>
      </c>
      <c r="L1656" s="666">
        <v>12</v>
      </c>
      <c r="M1656" s="756">
        <f t="shared" si="14"/>
        <v>24000</v>
      </c>
      <c r="N1656" s="666">
        <v>1</v>
      </c>
      <c r="O1656" s="666">
        <v>12</v>
      </c>
      <c r="P1656" s="756">
        <f t="shared" si="15"/>
        <v>24000</v>
      </c>
      <c r="Q1656" s="670"/>
      <c r="R1656" s="670"/>
    </row>
    <row r="1657" spans="1:18" ht="15.75" customHeight="1" x14ac:dyDescent="0.2">
      <c r="A1657" s="667" t="s">
        <v>9919</v>
      </c>
      <c r="B1657" s="670" t="s">
        <v>6922</v>
      </c>
      <c r="C1657" s="670" t="s">
        <v>150</v>
      </c>
      <c r="D1657" s="667" t="s">
        <v>10064</v>
      </c>
      <c r="E1657" s="740">
        <v>1700</v>
      </c>
      <c r="F1657" s="670">
        <v>17850727</v>
      </c>
      <c r="G1657" s="667" t="s">
        <v>10065</v>
      </c>
      <c r="H1657" s="679" t="s">
        <v>10066</v>
      </c>
      <c r="I1657" s="665" t="s">
        <v>9985</v>
      </c>
      <c r="J1657" s="675" t="s">
        <v>10066</v>
      </c>
      <c r="K1657" s="666">
        <v>1</v>
      </c>
      <c r="L1657" s="666">
        <v>12</v>
      </c>
      <c r="M1657" s="756">
        <f t="shared" si="14"/>
        <v>20400</v>
      </c>
      <c r="N1657" s="666">
        <v>1</v>
      </c>
      <c r="O1657" s="666">
        <v>12</v>
      </c>
      <c r="P1657" s="756">
        <f t="shared" si="15"/>
        <v>20400</v>
      </c>
      <c r="Q1657" s="670"/>
      <c r="R1657" s="670"/>
    </row>
    <row r="1658" spans="1:18" ht="15.75" customHeight="1" x14ac:dyDescent="0.2">
      <c r="A1658" s="667" t="s">
        <v>9919</v>
      </c>
      <c r="B1658" s="670" t="s">
        <v>6922</v>
      </c>
      <c r="C1658" s="670" t="s">
        <v>150</v>
      </c>
      <c r="D1658" s="667" t="s">
        <v>9764</v>
      </c>
      <c r="E1658" s="740">
        <v>2000</v>
      </c>
      <c r="F1658" s="670">
        <v>46839851</v>
      </c>
      <c r="G1658" s="667" t="s">
        <v>10067</v>
      </c>
      <c r="H1658" s="679" t="s">
        <v>10068</v>
      </c>
      <c r="I1658" s="665" t="s">
        <v>10024</v>
      </c>
      <c r="J1658" s="675" t="s">
        <v>10020</v>
      </c>
      <c r="K1658" s="666">
        <v>1</v>
      </c>
      <c r="L1658" s="666">
        <v>12</v>
      </c>
      <c r="M1658" s="756">
        <f t="shared" si="14"/>
        <v>24000</v>
      </c>
      <c r="N1658" s="666">
        <v>1</v>
      </c>
      <c r="O1658" s="666">
        <v>12</v>
      </c>
      <c r="P1658" s="756">
        <f t="shared" si="15"/>
        <v>24000</v>
      </c>
      <c r="Q1658" s="670"/>
      <c r="R1658" s="670"/>
    </row>
    <row r="1659" spans="1:18" ht="15.75" customHeight="1" x14ac:dyDescent="0.2">
      <c r="A1659" s="667" t="s">
        <v>9919</v>
      </c>
      <c r="B1659" s="670" t="s">
        <v>6922</v>
      </c>
      <c r="C1659" s="670" t="s">
        <v>150</v>
      </c>
      <c r="D1659" s="667" t="s">
        <v>10069</v>
      </c>
      <c r="E1659" s="740">
        <v>2000</v>
      </c>
      <c r="F1659" s="670">
        <v>19097546</v>
      </c>
      <c r="G1659" s="667" t="s">
        <v>10070</v>
      </c>
      <c r="H1659" s="679" t="s">
        <v>10068</v>
      </c>
      <c r="I1659" s="665" t="s">
        <v>10024</v>
      </c>
      <c r="J1659" s="675" t="s">
        <v>10020</v>
      </c>
      <c r="K1659" s="666">
        <v>1</v>
      </c>
      <c r="L1659" s="666">
        <v>12</v>
      </c>
      <c r="M1659" s="756">
        <f t="shared" si="14"/>
        <v>24000</v>
      </c>
      <c r="N1659" s="666">
        <v>1</v>
      </c>
      <c r="O1659" s="666">
        <v>12</v>
      </c>
      <c r="P1659" s="756">
        <f t="shared" si="15"/>
        <v>24000</v>
      </c>
      <c r="Q1659" s="670"/>
      <c r="R1659" s="670"/>
    </row>
    <row r="1660" spans="1:18" ht="15.75" customHeight="1" x14ac:dyDescent="0.2">
      <c r="A1660" s="667" t="s">
        <v>9919</v>
      </c>
      <c r="B1660" s="670" t="s">
        <v>6922</v>
      </c>
      <c r="C1660" s="670" t="s">
        <v>150</v>
      </c>
      <c r="D1660" s="667" t="s">
        <v>10071</v>
      </c>
      <c r="E1660" s="740">
        <v>2000</v>
      </c>
      <c r="F1660" s="670">
        <v>73494623</v>
      </c>
      <c r="G1660" s="667" t="s">
        <v>10072</v>
      </c>
      <c r="H1660" s="679" t="s">
        <v>10073</v>
      </c>
      <c r="I1660" s="665" t="s">
        <v>7087</v>
      </c>
      <c r="J1660" s="675" t="s">
        <v>8647</v>
      </c>
      <c r="K1660" s="666">
        <v>1</v>
      </c>
      <c r="L1660" s="666">
        <v>12</v>
      </c>
      <c r="M1660" s="756">
        <f t="shared" si="14"/>
        <v>24000</v>
      </c>
      <c r="N1660" s="666">
        <v>1</v>
      </c>
      <c r="O1660" s="666">
        <v>12</v>
      </c>
      <c r="P1660" s="756">
        <f t="shared" si="15"/>
        <v>24000</v>
      </c>
      <c r="Q1660" s="670"/>
      <c r="R1660" s="670"/>
    </row>
    <row r="1661" spans="1:18" ht="15.75" customHeight="1" x14ac:dyDescent="0.2">
      <c r="A1661" s="667" t="s">
        <v>9919</v>
      </c>
      <c r="B1661" s="670" t="s">
        <v>6922</v>
      </c>
      <c r="C1661" s="670" t="s">
        <v>150</v>
      </c>
      <c r="D1661" s="667" t="s">
        <v>9235</v>
      </c>
      <c r="E1661" s="740">
        <v>2000</v>
      </c>
      <c r="F1661" s="670">
        <v>72458338</v>
      </c>
      <c r="G1661" s="667" t="s">
        <v>10074</v>
      </c>
      <c r="H1661" s="679" t="s">
        <v>7337</v>
      </c>
      <c r="I1661" s="665" t="s">
        <v>7200</v>
      </c>
      <c r="J1661" s="675" t="s">
        <v>7656</v>
      </c>
      <c r="K1661" s="666">
        <v>1</v>
      </c>
      <c r="L1661" s="666">
        <v>12</v>
      </c>
      <c r="M1661" s="756">
        <f t="shared" si="14"/>
        <v>24000</v>
      </c>
      <c r="N1661" s="666">
        <v>1</v>
      </c>
      <c r="O1661" s="666">
        <v>12</v>
      </c>
      <c r="P1661" s="756">
        <f t="shared" si="15"/>
        <v>24000</v>
      </c>
      <c r="Q1661" s="670"/>
      <c r="R1661" s="670"/>
    </row>
    <row r="1662" spans="1:18" ht="15.75" customHeight="1" x14ac:dyDescent="0.2">
      <c r="A1662" s="667" t="s">
        <v>9919</v>
      </c>
      <c r="B1662" s="670" t="s">
        <v>6922</v>
      </c>
      <c r="C1662" s="670" t="s">
        <v>150</v>
      </c>
      <c r="D1662" s="667" t="s">
        <v>10075</v>
      </c>
      <c r="E1662" s="740">
        <v>2000</v>
      </c>
      <c r="F1662" s="670">
        <v>40024363</v>
      </c>
      <c r="G1662" s="667" t="s">
        <v>10076</v>
      </c>
      <c r="H1662" s="679" t="s">
        <v>7337</v>
      </c>
      <c r="I1662" s="665" t="s">
        <v>7221</v>
      </c>
      <c r="J1662" s="675" t="s">
        <v>7656</v>
      </c>
      <c r="K1662" s="666">
        <v>1</v>
      </c>
      <c r="L1662" s="666">
        <v>12</v>
      </c>
      <c r="M1662" s="756">
        <f t="shared" si="14"/>
        <v>24000</v>
      </c>
      <c r="N1662" s="666">
        <v>1</v>
      </c>
      <c r="O1662" s="666">
        <v>12</v>
      </c>
      <c r="P1662" s="756">
        <f t="shared" si="15"/>
        <v>24000</v>
      </c>
      <c r="Q1662" s="670"/>
      <c r="R1662" s="670"/>
    </row>
    <row r="1663" spans="1:18" ht="15.75" customHeight="1" x14ac:dyDescent="0.2">
      <c r="A1663" s="667" t="s">
        <v>9919</v>
      </c>
      <c r="B1663" s="670" t="s">
        <v>6922</v>
      </c>
      <c r="C1663" s="670" t="s">
        <v>150</v>
      </c>
      <c r="D1663" s="667" t="s">
        <v>9620</v>
      </c>
      <c r="E1663" s="740">
        <v>2000</v>
      </c>
      <c r="F1663" s="670">
        <v>19098416</v>
      </c>
      <c r="G1663" s="667" t="s">
        <v>10077</v>
      </c>
      <c r="H1663" s="679" t="s">
        <v>10073</v>
      </c>
      <c r="I1663" s="665" t="s">
        <v>10019</v>
      </c>
      <c r="J1663" s="675" t="s">
        <v>10073</v>
      </c>
      <c r="K1663" s="666">
        <v>1</v>
      </c>
      <c r="L1663" s="666">
        <v>12</v>
      </c>
      <c r="M1663" s="756">
        <f t="shared" si="14"/>
        <v>24000</v>
      </c>
      <c r="N1663" s="666">
        <v>1</v>
      </c>
      <c r="O1663" s="666">
        <v>12</v>
      </c>
      <c r="P1663" s="756">
        <f t="shared" si="15"/>
        <v>24000</v>
      </c>
      <c r="Q1663" s="670"/>
      <c r="R1663" s="670"/>
    </row>
    <row r="1664" spans="1:18" ht="15.75" customHeight="1" x14ac:dyDescent="0.2">
      <c r="A1664" s="667" t="s">
        <v>9919</v>
      </c>
      <c r="B1664" s="670" t="s">
        <v>6922</v>
      </c>
      <c r="C1664" s="670" t="s">
        <v>150</v>
      </c>
      <c r="D1664" s="667" t="s">
        <v>10078</v>
      </c>
      <c r="E1664" s="740">
        <v>2000</v>
      </c>
      <c r="F1664" s="670">
        <v>47346331</v>
      </c>
      <c r="G1664" s="667" t="s">
        <v>10079</v>
      </c>
      <c r="H1664" s="679" t="s">
        <v>7337</v>
      </c>
      <c r="I1664" s="665" t="s">
        <v>7200</v>
      </c>
      <c r="J1664" s="675" t="s">
        <v>7656</v>
      </c>
      <c r="K1664" s="666">
        <v>1</v>
      </c>
      <c r="L1664" s="666">
        <v>12</v>
      </c>
      <c r="M1664" s="756">
        <f t="shared" si="14"/>
        <v>24000</v>
      </c>
      <c r="N1664" s="666">
        <v>1</v>
      </c>
      <c r="O1664" s="666">
        <v>12</v>
      </c>
      <c r="P1664" s="756">
        <f t="shared" si="15"/>
        <v>24000</v>
      </c>
      <c r="Q1664" s="670"/>
      <c r="R1664" s="670"/>
    </row>
    <row r="1665" spans="1:18" ht="15.75" customHeight="1" x14ac:dyDescent="0.2">
      <c r="A1665" s="667" t="s">
        <v>9919</v>
      </c>
      <c r="B1665" s="670" t="s">
        <v>6922</v>
      </c>
      <c r="C1665" s="670" t="s">
        <v>150</v>
      </c>
      <c r="D1665" s="667" t="s">
        <v>10080</v>
      </c>
      <c r="E1665" s="740">
        <v>1700</v>
      </c>
      <c r="F1665" s="670">
        <v>43300976</v>
      </c>
      <c r="G1665" s="667" t="s">
        <v>10081</v>
      </c>
      <c r="H1665" s="679" t="s">
        <v>9991</v>
      </c>
      <c r="I1665" s="665" t="s">
        <v>9991</v>
      </c>
      <c r="J1665" s="675" t="s">
        <v>9991</v>
      </c>
      <c r="K1665" s="666">
        <v>1</v>
      </c>
      <c r="L1665" s="666">
        <v>12</v>
      </c>
      <c r="M1665" s="756">
        <f t="shared" si="14"/>
        <v>20400</v>
      </c>
      <c r="N1665" s="666">
        <v>1</v>
      </c>
      <c r="O1665" s="666">
        <v>12</v>
      </c>
      <c r="P1665" s="756">
        <f t="shared" si="15"/>
        <v>20400</v>
      </c>
      <c r="Q1665" s="670"/>
      <c r="R1665" s="670"/>
    </row>
    <row r="1666" spans="1:18" ht="15.75" customHeight="1" x14ac:dyDescent="0.2">
      <c r="A1666" s="667" t="s">
        <v>9919</v>
      </c>
      <c r="B1666" s="670" t="s">
        <v>6922</v>
      </c>
      <c r="C1666" s="670" t="s">
        <v>150</v>
      </c>
      <c r="D1666" s="667" t="s">
        <v>10064</v>
      </c>
      <c r="E1666" s="740">
        <v>1700</v>
      </c>
      <c r="F1666" s="670">
        <v>26685199</v>
      </c>
      <c r="G1666" s="667" t="s">
        <v>10082</v>
      </c>
      <c r="H1666" s="679" t="s">
        <v>7186</v>
      </c>
      <c r="I1666" s="665" t="s">
        <v>7361</v>
      </c>
      <c r="J1666" s="675" t="s">
        <v>7230</v>
      </c>
      <c r="K1666" s="666"/>
      <c r="L1666" s="666"/>
      <c r="M1666" s="756">
        <f t="shared" si="14"/>
        <v>0</v>
      </c>
      <c r="N1666" s="666">
        <v>1</v>
      </c>
      <c r="O1666" s="666">
        <v>12</v>
      </c>
      <c r="P1666" s="756">
        <f t="shared" si="15"/>
        <v>20400</v>
      </c>
      <c r="Q1666" s="670"/>
      <c r="R1666" s="670"/>
    </row>
    <row r="1667" spans="1:18" ht="15.75" customHeight="1" x14ac:dyDescent="0.2">
      <c r="A1667" s="667" t="s">
        <v>9919</v>
      </c>
      <c r="B1667" s="670" t="s">
        <v>6922</v>
      </c>
      <c r="C1667" s="670" t="s">
        <v>150</v>
      </c>
      <c r="D1667" s="667" t="s">
        <v>10064</v>
      </c>
      <c r="E1667" s="740">
        <v>1700</v>
      </c>
      <c r="F1667" s="670">
        <v>70013391</v>
      </c>
      <c r="G1667" s="667" t="s">
        <v>9926</v>
      </c>
      <c r="H1667" s="679" t="s">
        <v>7186</v>
      </c>
      <c r="I1667" s="665"/>
      <c r="J1667" s="675"/>
      <c r="K1667" s="666">
        <v>1</v>
      </c>
      <c r="L1667" s="666">
        <v>3</v>
      </c>
      <c r="M1667" s="756">
        <f t="shared" si="14"/>
        <v>5100</v>
      </c>
      <c r="N1667" s="666">
        <v>1</v>
      </c>
      <c r="O1667" s="666">
        <v>12</v>
      </c>
      <c r="P1667" s="756">
        <f t="shared" si="15"/>
        <v>20400</v>
      </c>
      <c r="Q1667" s="670"/>
      <c r="R1667" s="670"/>
    </row>
    <row r="1668" spans="1:18" ht="15.75" customHeight="1" x14ac:dyDescent="0.2">
      <c r="A1668" s="667" t="s">
        <v>9919</v>
      </c>
      <c r="B1668" s="670" t="s">
        <v>6922</v>
      </c>
      <c r="C1668" s="670" t="s">
        <v>150</v>
      </c>
      <c r="D1668" s="667" t="s">
        <v>10083</v>
      </c>
      <c r="E1668" s="740">
        <v>2000</v>
      </c>
      <c r="F1668" s="670">
        <v>71402512</v>
      </c>
      <c r="G1668" s="667" t="s">
        <v>10084</v>
      </c>
      <c r="H1668" s="679" t="s">
        <v>10085</v>
      </c>
      <c r="I1668" s="665" t="s">
        <v>7823</v>
      </c>
      <c r="J1668" s="675" t="s">
        <v>10086</v>
      </c>
      <c r="K1668" s="666"/>
      <c r="L1668" s="666"/>
      <c r="M1668" s="756">
        <f t="shared" si="14"/>
        <v>0</v>
      </c>
      <c r="N1668" s="666">
        <v>1</v>
      </c>
      <c r="O1668" s="666">
        <v>12</v>
      </c>
      <c r="P1668" s="756">
        <f t="shared" si="15"/>
        <v>24000</v>
      </c>
      <c r="Q1668" s="670"/>
      <c r="R1668" s="670"/>
    </row>
    <row r="1669" spans="1:18" ht="15.75" customHeight="1" x14ac:dyDescent="0.2">
      <c r="A1669" s="667" t="s">
        <v>9919</v>
      </c>
      <c r="B1669" s="670" t="s">
        <v>6922</v>
      </c>
      <c r="C1669" s="670" t="s">
        <v>150</v>
      </c>
      <c r="D1669" s="667" t="s">
        <v>10087</v>
      </c>
      <c r="E1669" s="740">
        <v>2000</v>
      </c>
      <c r="F1669" s="670">
        <v>43669340</v>
      </c>
      <c r="G1669" s="667" t="s">
        <v>10088</v>
      </c>
      <c r="H1669" s="679" t="s">
        <v>10073</v>
      </c>
      <c r="I1669" s="665" t="s">
        <v>7087</v>
      </c>
      <c r="J1669" s="675" t="s">
        <v>8647</v>
      </c>
      <c r="K1669" s="666">
        <v>1</v>
      </c>
      <c r="L1669" s="666">
        <v>3</v>
      </c>
      <c r="M1669" s="756">
        <f t="shared" si="14"/>
        <v>6000</v>
      </c>
      <c r="N1669" s="666">
        <v>1</v>
      </c>
      <c r="O1669" s="666">
        <v>12</v>
      </c>
      <c r="P1669" s="756">
        <f t="shared" si="15"/>
        <v>24000</v>
      </c>
      <c r="Q1669" s="670"/>
      <c r="R1669" s="670"/>
    </row>
    <row r="1670" spans="1:18" ht="15.75" customHeight="1" x14ac:dyDescent="0.2">
      <c r="A1670" s="667" t="s">
        <v>9919</v>
      </c>
      <c r="B1670" s="670" t="s">
        <v>6922</v>
      </c>
      <c r="C1670" s="670" t="s">
        <v>150</v>
      </c>
      <c r="D1670" s="667" t="s">
        <v>10089</v>
      </c>
      <c r="E1670" s="740">
        <v>1700</v>
      </c>
      <c r="F1670" s="670">
        <v>40227776</v>
      </c>
      <c r="G1670" s="667" t="s">
        <v>10090</v>
      </c>
      <c r="H1670" s="679" t="s">
        <v>7768</v>
      </c>
      <c r="I1670" s="665" t="s">
        <v>7083</v>
      </c>
      <c r="J1670" s="675" t="s">
        <v>6938</v>
      </c>
      <c r="K1670" s="666">
        <v>1</v>
      </c>
      <c r="L1670" s="666">
        <v>3</v>
      </c>
      <c r="M1670" s="756">
        <f t="shared" si="14"/>
        <v>5100</v>
      </c>
      <c r="N1670" s="666">
        <v>1</v>
      </c>
      <c r="O1670" s="666">
        <v>12</v>
      </c>
      <c r="P1670" s="756">
        <f t="shared" si="15"/>
        <v>20400</v>
      </c>
      <c r="Q1670" s="670"/>
      <c r="R1670" s="670"/>
    </row>
    <row r="1671" spans="1:18" ht="15.75" customHeight="1" x14ac:dyDescent="0.2">
      <c r="A1671" s="577" t="s">
        <v>9919</v>
      </c>
      <c r="B1671" s="539" t="s">
        <v>6922</v>
      </c>
      <c r="C1671" s="539" t="s">
        <v>150</v>
      </c>
      <c r="D1671" s="577" t="s">
        <v>9560</v>
      </c>
      <c r="E1671" s="739">
        <v>4500</v>
      </c>
      <c r="F1671" s="539">
        <v>18154254</v>
      </c>
      <c r="G1671" s="577" t="s">
        <v>10091</v>
      </c>
      <c r="H1671" s="575" t="s">
        <v>10092</v>
      </c>
      <c r="I1671" s="581" t="s">
        <v>7823</v>
      </c>
      <c r="J1671" s="681" t="s">
        <v>6985</v>
      </c>
      <c r="K1671" s="535">
        <v>1</v>
      </c>
      <c r="L1671" s="535">
        <v>8</v>
      </c>
      <c r="M1671" s="580">
        <f t="shared" si="14"/>
        <v>36000</v>
      </c>
      <c r="N1671" s="535">
        <v>1</v>
      </c>
      <c r="O1671" s="535">
        <v>12</v>
      </c>
      <c r="P1671" s="580">
        <f t="shared" si="15"/>
        <v>54000</v>
      </c>
      <c r="Q1671" s="539"/>
      <c r="R1671" s="539"/>
    </row>
    <row r="1672" spans="1:18" ht="15.75" customHeight="1" x14ac:dyDescent="0.2">
      <c r="A1672" s="667" t="s">
        <v>9919</v>
      </c>
      <c r="B1672" s="670" t="s">
        <v>6922</v>
      </c>
      <c r="C1672" s="670" t="s">
        <v>150</v>
      </c>
      <c r="D1672" s="667" t="s">
        <v>10093</v>
      </c>
      <c r="E1672" s="740">
        <v>5000</v>
      </c>
      <c r="F1672" s="670">
        <v>40417372</v>
      </c>
      <c r="G1672" s="667" t="s">
        <v>10094</v>
      </c>
      <c r="H1672" s="679" t="s">
        <v>6730</v>
      </c>
      <c r="I1672" s="665" t="s">
        <v>7087</v>
      </c>
      <c r="J1672" s="675" t="s">
        <v>6730</v>
      </c>
      <c r="K1672" s="666">
        <v>1</v>
      </c>
      <c r="L1672" s="666">
        <v>8</v>
      </c>
      <c r="M1672" s="756">
        <f t="shared" si="14"/>
        <v>40000</v>
      </c>
      <c r="N1672" s="666">
        <v>1</v>
      </c>
      <c r="O1672" s="666">
        <v>12</v>
      </c>
      <c r="P1672" s="756">
        <f t="shared" si="15"/>
        <v>60000</v>
      </c>
      <c r="Q1672" s="670"/>
      <c r="R1672" s="670"/>
    </row>
    <row r="1673" spans="1:18" ht="15.75" customHeight="1" x14ac:dyDescent="0.2">
      <c r="A1673" s="667" t="s">
        <v>9919</v>
      </c>
      <c r="B1673" s="670" t="s">
        <v>6922</v>
      </c>
      <c r="C1673" s="670" t="s">
        <v>150</v>
      </c>
      <c r="D1673" s="667" t="s">
        <v>9564</v>
      </c>
      <c r="E1673" s="740">
        <v>4500</v>
      </c>
      <c r="F1673" s="670">
        <v>17804863</v>
      </c>
      <c r="G1673" s="667" t="s">
        <v>10095</v>
      </c>
      <c r="H1673" s="679" t="s">
        <v>6730</v>
      </c>
      <c r="I1673" s="665" t="s">
        <v>7087</v>
      </c>
      <c r="J1673" s="675" t="s">
        <v>6730</v>
      </c>
      <c r="K1673" s="666">
        <v>1</v>
      </c>
      <c r="L1673" s="666">
        <v>8</v>
      </c>
      <c r="M1673" s="756">
        <f t="shared" si="14"/>
        <v>36000</v>
      </c>
      <c r="N1673" s="666">
        <v>1</v>
      </c>
      <c r="O1673" s="666">
        <v>12</v>
      </c>
      <c r="P1673" s="756">
        <f t="shared" si="15"/>
        <v>54000</v>
      </c>
      <c r="Q1673" s="670"/>
      <c r="R1673" s="670"/>
    </row>
    <row r="1674" spans="1:18" ht="15.75" customHeight="1" x14ac:dyDescent="0.2">
      <c r="A1674" s="667" t="s">
        <v>9919</v>
      </c>
      <c r="B1674" s="670" t="s">
        <v>6922</v>
      </c>
      <c r="C1674" s="670" t="s">
        <v>150</v>
      </c>
      <c r="D1674" s="667" t="s">
        <v>9562</v>
      </c>
      <c r="E1674" s="740">
        <v>4500</v>
      </c>
      <c r="F1674" s="670">
        <v>47545183</v>
      </c>
      <c r="G1674" s="667" t="s">
        <v>10096</v>
      </c>
      <c r="H1674" s="679" t="s">
        <v>6720</v>
      </c>
      <c r="I1674" s="665" t="s">
        <v>6956</v>
      </c>
      <c r="J1674" s="675" t="s">
        <v>6720</v>
      </c>
      <c r="K1674" s="666">
        <v>1</v>
      </c>
      <c r="L1674" s="666">
        <v>8</v>
      </c>
      <c r="M1674" s="756">
        <f t="shared" si="14"/>
        <v>36000</v>
      </c>
      <c r="N1674" s="666">
        <v>1</v>
      </c>
      <c r="O1674" s="666">
        <v>12</v>
      </c>
      <c r="P1674" s="756">
        <f t="shared" si="15"/>
        <v>54000</v>
      </c>
      <c r="Q1674" s="670"/>
      <c r="R1674" s="670"/>
    </row>
    <row r="1675" spans="1:18" ht="15.75" customHeight="1" x14ac:dyDescent="0.2">
      <c r="A1675" s="667" t="s">
        <v>9919</v>
      </c>
      <c r="B1675" s="670" t="s">
        <v>6922</v>
      </c>
      <c r="C1675" s="670" t="s">
        <v>150</v>
      </c>
      <c r="D1675" s="667" t="s">
        <v>9551</v>
      </c>
      <c r="E1675" s="740">
        <v>4500</v>
      </c>
      <c r="F1675" s="670">
        <v>18132007</v>
      </c>
      <c r="G1675" s="667" t="s">
        <v>10097</v>
      </c>
      <c r="H1675" s="679" t="s">
        <v>10037</v>
      </c>
      <c r="I1675" s="665" t="s">
        <v>10033</v>
      </c>
      <c r="J1675" s="675" t="s">
        <v>10098</v>
      </c>
      <c r="K1675" s="666">
        <v>1</v>
      </c>
      <c r="L1675" s="666">
        <v>8</v>
      </c>
      <c r="M1675" s="756">
        <f t="shared" si="14"/>
        <v>36000</v>
      </c>
      <c r="N1675" s="666">
        <v>1</v>
      </c>
      <c r="O1675" s="666">
        <v>12</v>
      </c>
      <c r="P1675" s="756">
        <f t="shared" si="15"/>
        <v>54000</v>
      </c>
      <c r="Q1675" s="670"/>
      <c r="R1675" s="670"/>
    </row>
    <row r="1676" spans="1:18" ht="15.75" customHeight="1" x14ac:dyDescent="0.2">
      <c r="A1676" s="667" t="s">
        <v>9919</v>
      </c>
      <c r="B1676" s="670" t="s">
        <v>6922</v>
      </c>
      <c r="C1676" s="670" t="s">
        <v>150</v>
      </c>
      <c r="D1676" s="667" t="s">
        <v>10099</v>
      </c>
      <c r="E1676" s="740">
        <v>2000</v>
      </c>
      <c r="F1676" s="670">
        <v>71717671</v>
      </c>
      <c r="G1676" s="667" t="s">
        <v>10100</v>
      </c>
      <c r="H1676" s="679" t="s">
        <v>7337</v>
      </c>
      <c r="I1676" s="667" t="s">
        <v>7200</v>
      </c>
      <c r="J1676" s="668" t="s">
        <v>6985</v>
      </c>
      <c r="K1676" s="670">
        <v>1</v>
      </c>
      <c r="L1676" s="670">
        <v>12</v>
      </c>
      <c r="M1676" s="756">
        <f t="shared" si="14"/>
        <v>24000</v>
      </c>
      <c r="N1676" s="670">
        <v>1</v>
      </c>
      <c r="O1676" s="670">
        <v>5</v>
      </c>
      <c r="P1676" s="756">
        <f t="shared" si="15"/>
        <v>10000</v>
      </c>
      <c r="Q1676" s="670"/>
      <c r="R1676" s="670"/>
    </row>
    <row r="1677" spans="1:18" ht="15.75" customHeight="1" x14ac:dyDescent="0.2">
      <c r="A1677" s="667" t="s">
        <v>9919</v>
      </c>
      <c r="B1677" s="670" t="s">
        <v>6922</v>
      </c>
      <c r="C1677" s="670" t="s">
        <v>150</v>
      </c>
      <c r="D1677" s="667" t="s">
        <v>10101</v>
      </c>
      <c r="E1677" s="740">
        <v>1700</v>
      </c>
      <c r="F1677" s="670">
        <v>72458338</v>
      </c>
      <c r="G1677" s="667" t="s">
        <v>10074</v>
      </c>
      <c r="H1677" s="679" t="s">
        <v>7337</v>
      </c>
      <c r="I1677" s="667" t="s">
        <v>7200</v>
      </c>
      <c r="J1677" s="668" t="s">
        <v>7656</v>
      </c>
      <c r="K1677" s="670">
        <v>1</v>
      </c>
      <c r="L1677" s="670">
        <v>3</v>
      </c>
      <c r="M1677" s="756">
        <f t="shared" si="14"/>
        <v>5100</v>
      </c>
      <c r="N1677" s="670">
        <v>1</v>
      </c>
      <c r="O1677" s="670">
        <v>5</v>
      </c>
      <c r="P1677" s="756">
        <f t="shared" si="15"/>
        <v>8500</v>
      </c>
      <c r="Q1677" s="670"/>
      <c r="R1677" s="670"/>
    </row>
    <row r="1678" spans="1:18" ht="15.75" customHeight="1" x14ac:dyDescent="0.2">
      <c r="A1678" s="667" t="s">
        <v>9919</v>
      </c>
      <c r="B1678" s="670" t="s">
        <v>6922</v>
      </c>
      <c r="C1678" s="670" t="s">
        <v>150</v>
      </c>
      <c r="D1678" s="667" t="s">
        <v>9807</v>
      </c>
      <c r="E1678" s="740">
        <v>2800</v>
      </c>
      <c r="F1678" s="670">
        <v>47719934</v>
      </c>
      <c r="G1678" s="667" t="s">
        <v>10102</v>
      </c>
      <c r="H1678" s="679" t="s">
        <v>6968</v>
      </c>
      <c r="I1678" s="667" t="s">
        <v>9554</v>
      </c>
      <c r="J1678" s="668" t="s">
        <v>8955</v>
      </c>
      <c r="K1678" s="670">
        <v>1</v>
      </c>
      <c r="L1678" s="670">
        <v>3</v>
      </c>
      <c r="M1678" s="756">
        <f t="shared" si="14"/>
        <v>8400</v>
      </c>
      <c r="N1678" s="670">
        <v>1</v>
      </c>
      <c r="O1678" s="670">
        <v>7</v>
      </c>
      <c r="P1678" s="756">
        <f t="shared" si="15"/>
        <v>19600</v>
      </c>
      <c r="Q1678" s="670"/>
      <c r="R1678" s="670"/>
    </row>
    <row r="1679" spans="1:18" ht="15.75" customHeight="1" x14ac:dyDescent="0.2">
      <c r="A1679" s="667" t="s">
        <v>9919</v>
      </c>
      <c r="B1679" s="670" t="s">
        <v>6922</v>
      </c>
      <c r="C1679" s="670" t="s">
        <v>150</v>
      </c>
      <c r="D1679" s="667" t="s">
        <v>10103</v>
      </c>
      <c r="E1679" s="740">
        <v>2500</v>
      </c>
      <c r="F1679" s="670">
        <v>70258921</v>
      </c>
      <c r="G1679" s="667" t="s">
        <v>10104</v>
      </c>
      <c r="H1679" s="679" t="s">
        <v>6968</v>
      </c>
      <c r="I1679" s="667" t="s">
        <v>9554</v>
      </c>
      <c r="J1679" s="668" t="s">
        <v>8955</v>
      </c>
      <c r="K1679" s="670"/>
      <c r="L1679" s="670">
        <v>0</v>
      </c>
      <c r="M1679" s="756">
        <f t="shared" si="14"/>
        <v>0</v>
      </c>
      <c r="N1679" s="670">
        <v>1</v>
      </c>
      <c r="O1679" s="670">
        <v>7</v>
      </c>
      <c r="P1679" s="756">
        <f t="shared" si="15"/>
        <v>17500</v>
      </c>
      <c r="Q1679" s="670"/>
      <c r="R1679" s="670"/>
    </row>
    <row r="1680" spans="1:18" ht="15.75" customHeight="1" x14ac:dyDescent="0.2">
      <c r="A1680" s="667" t="s">
        <v>9919</v>
      </c>
      <c r="B1680" s="670" t="s">
        <v>6922</v>
      </c>
      <c r="C1680" s="670" t="s">
        <v>150</v>
      </c>
      <c r="D1680" s="667" t="s">
        <v>9960</v>
      </c>
      <c r="E1680" s="740">
        <v>1200</v>
      </c>
      <c r="F1680" s="670">
        <v>18106298</v>
      </c>
      <c r="G1680" s="667" t="s">
        <v>10105</v>
      </c>
      <c r="H1680" s="679" t="s">
        <v>7337</v>
      </c>
      <c r="I1680" s="667" t="s">
        <v>7361</v>
      </c>
      <c r="J1680" s="668" t="s">
        <v>8702</v>
      </c>
      <c r="K1680" s="670">
        <v>1</v>
      </c>
      <c r="L1680" s="670">
        <v>12</v>
      </c>
      <c r="M1680" s="756">
        <f t="shared" si="14"/>
        <v>14400</v>
      </c>
      <c r="N1680" s="670"/>
      <c r="O1680" s="670"/>
      <c r="P1680" s="756">
        <f t="shared" si="15"/>
        <v>0</v>
      </c>
      <c r="Q1680" s="670"/>
      <c r="R1680" s="670"/>
    </row>
    <row r="1681" spans="1:18" ht="15.75" customHeight="1" x14ac:dyDescent="0.2">
      <c r="A1681" s="667" t="s">
        <v>9919</v>
      </c>
      <c r="B1681" s="670" t="s">
        <v>6922</v>
      </c>
      <c r="C1681" s="670" t="s">
        <v>150</v>
      </c>
      <c r="D1681" s="667" t="s">
        <v>9957</v>
      </c>
      <c r="E1681" s="740">
        <v>1800</v>
      </c>
      <c r="F1681" s="670">
        <v>44480142</v>
      </c>
      <c r="G1681" s="667" t="s">
        <v>10106</v>
      </c>
      <c r="H1681" s="679" t="s">
        <v>7337</v>
      </c>
      <c r="I1681" s="667" t="s">
        <v>6985</v>
      </c>
      <c r="J1681" s="668" t="s">
        <v>6985</v>
      </c>
      <c r="K1681" s="670">
        <v>1</v>
      </c>
      <c r="L1681" s="670">
        <v>12</v>
      </c>
      <c r="M1681" s="756">
        <f t="shared" si="14"/>
        <v>21600</v>
      </c>
      <c r="N1681" s="670"/>
      <c r="O1681" s="670"/>
      <c r="P1681" s="756">
        <f t="shared" si="15"/>
        <v>0</v>
      </c>
      <c r="Q1681" s="670"/>
      <c r="R1681" s="670"/>
    </row>
    <row r="1682" spans="1:18" ht="15.75" customHeight="1" x14ac:dyDescent="0.2">
      <c r="A1682" s="667" t="s">
        <v>9919</v>
      </c>
      <c r="B1682" s="670" t="s">
        <v>6922</v>
      </c>
      <c r="C1682" s="670" t="s">
        <v>150</v>
      </c>
      <c r="D1682" s="667" t="s">
        <v>10083</v>
      </c>
      <c r="E1682" s="740">
        <v>2000</v>
      </c>
      <c r="F1682" s="670">
        <v>41771273</v>
      </c>
      <c r="G1682" s="667" t="s">
        <v>10107</v>
      </c>
      <c r="H1682" s="679" t="s">
        <v>6965</v>
      </c>
      <c r="I1682" s="667" t="s">
        <v>6965</v>
      </c>
      <c r="J1682" s="668" t="s">
        <v>6965</v>
      </c>
      <c r="K1682" s="670">
        <v>1</v>
      </c>
      <c r="L1682" s="670">
        <v>3</v>
      </c>
      <c r="M1682" s="756">
        <f t="shared" si="14"/>
        <v>6000</v>
      </c>
      <c r="N1682" s="670"/>
      <c r="O1682" s="670"/>
      <c r="P1682" s="756">
        <f t="shared" si="15"/>
        <v>0</v>
      </c>
      <c r="Q1682" s="670"/>
      <c r="R1682" s="670"/>
    </row>
    <row r="1683" spans="1:18" ht="15.75" customHeight="1" x14ac:dyDescent="0.2">
      <c r="A1683" s="667" t="s">
        <v>9919</v>
      </c>
      <c r="B1683" s="670" t="s">
        <v>6922</v>
      </c>
      <c r="C1683" s="670" t="s">
        <v>150</v>
      </c>
      <c r="D1683" s="667" t="s">
        <v>8745</v>
      </c>
      <c r="E1683" s="740">
        <v>1700</v>
      </c>
      <c r="F1683" s="670">
        <v>44624781</v>
      </c>
      <c r="G1683" s="667" t="s">
        <v>10108</v>
      </c>
      <c r="H1683" s="679" t="s">
        <v>7337</v>
      </c>
      <c r="I1683" s="667" t="s">
        <v>7361</v>
      </c>
      <c r="J1683" s="668" t="s">
        <v>8702</v>
      </c>
      <c r="K1683" s="670">
        <v>1</v>
      </c>
      <c r="L1683" s="670">
        <v>3</v>
      </c>
      <c r="M1683" s="756">
        <f t="shared" si="14"/>
        <v>5100</v>
      </c>
      <c r="N1683" s="670"/>
      <c r="O1683" s="670"/>
      <c r="P1683" s="756">
        <f t="shared" si="15"/>
        <v>0</v>
      </c>
      <c r="Q1683" s="670"/>
      <c r="R1683" s="670"/>
    </row>
    <row r="1684" spans="1:18" ht="15.75" customHeight="1" x14ac:dyDescent="0.2">
      <c r="A1684" s="667" t="s">
        <v>9919</v>
      </c>
      <c r="B1684" s="670" t="s">
        <v>6922</v>
      </c>
      <c r="C1684" s="670" t="s">
        <v>150</v>
      </c>
      <c r="D1684" s="667" t="s">
        <v>10109</v>
      </c>
      <c r="E1684" s="740">
        <v>2000</v>
      </c>
      <c r="F1684" s="670">
        <v>43364605</v>
      </c>
      <c r="G1684" s="667" t="s">
        <v>10110</v>
      </c>
      <c r="H1684" s="679" t="s">
        <v>7337</v>
      </c>
      <c r="I1684" s="667" t="s">
        <v>10111</v>
      </c>
      <c r="J1684" s="668" t="s">
        <v>10112</v>
      </c>
      <c r="K1684" s="670">
        <v>1</v>
      </c>
      <c r="L1684" s="670">
        <v>3</v>
      </c>
      <c r="M1684" s="756">
        <f t="shared" si="14"/>
        <v>6000</v>
      </c>
      <c r="N1684" s="670"/>
      <c r="O1684" s="670"/>
      <c r="P1684" s="756">
        <f t="shared" si="15"/>
        <v>0</v>
      </c>
      <c r="Q1684" s="670"/>
      <c r="R1684" s="670"/>
    </row>
    <row r="1685" spans="1:18" ht="15.75" customHeight="1" x14ac:dyDescent="0.2">
      <c r="A1685" s="667" t="s">
        <v>9919</v>
      </c>
      <c r="B1685" s="670" t="s">
        <v>6922</v>
      </c>
      <c r="C1685" s="670" t="s">
        <v>150</v>
      </c>
      <c r="D1685" s="667" t="s">
        <v>10087</v>
      </c>
      <c r="E1685" s="740">
        <v>2000</v>
      </c>
      <c r="F1685" s="670">
        <v>73494623</v>
      </c>
      <c r="G1685" s="667" t="s">
        <v>10072</v>
      </c>
      <c r="H1685" s="679" t="s">
        <v>10073</v>
      </c>
      <c r="I1685" s="667" t="s">
        <v>8827</v>
      </c>
      <c r="J1685" s="668" t="s">
        <v>6730</v>
      </c>
      <c r="K1685" s="670">
        <v>1</v>
      </c>
      <c r="L1685" s="670">
        <v>3</v>
      </c>
      <c r="M1685" s="756">
        <f t="shared" si="14"/>
        <v>6000</v>
      </c>
      <c r="N1685" s="670">
        <v>1</v>
      </c>
      <c r="O1685" s="670">
        <v>5</v>
      </c>
      <c r="P1685" s="756">
        <f t="shared" si="15"/>
        <v>10000</v>
      </c>
      <c r="Q1685" s="670"/>
      <c r="R1685" s="670"/>
    </row>
    <row r="1686" spans="1:18" ht="15.75" customHeight="1" x14ac:dyDescent="0.2">
      <c r="A1686" s="667" t="s">
        <v>9919</v>
      </c>
      <c r="B1686" s="670" t="s">
        <v>6922</v>
      </c>
      <c r="C1686" s="670" t="s">
        <v>150</v>
      </c>
      <c r="D1686" s="667" t="s">
        <v>10087</v>
      </c>
      <c r="E1686" s="740">
        <v>2000</v>
      </c>
      <c r="F1686" s="670">
        <v>48045367</v>
      </c>
      <c r="G1686" s="667" t="s">
        <v>8904</v>
      </c>
      <c r="H1686" s="679" t="s">
        <v>10073</v>
      </c>
      <c r="I1686" s="667" t="s">
        <v>8827</v>
      </c>
      <c r="J1686" s="668" t="s">
        <v>6730</v>
      </c>
      <c r="K1686" s="670">
        <v>1</v>
      </c>
      <c r="L1686" s="670">
        <v>3</v>
      </c>
      <c r="M1686" s="756">
        <f t="shared" si="14"/>
        <v>6000</v>
      </c>
      <c r="N1686" s="670">
        <v>1</v>
      </c>
      <c r="O1686" s="670">
        <v>3</v>
      </c>
      <c r="P1686" s="756">
        <f t="shared" si="15"/>
        <v>6000</v>
      </c>
      <c r="Q1686" s="670"/>
      <c r="R1686" s="670"/>
    </row>
    <row r="1687" spans="1:18" ht="15.75" customHeight="1" x14ac:dyDescent="0.2">
      <c r="A1687" s="676" t="s">
        <v>10113</v>
      </c>
      <c r="B1687" s="670" t="s">
        <v>6922</v>
      </c>
      <c r="C1687" s="670" t="s">
        <v>150</v>
      </c>
      <c r="D1687" s="667" t="s">
        <v>10114</v>
      </c>
      <c r="E1687" s="740">
        <v>1700</v>
      </c>
      <c r="F1687" s="670">
        <v>19037870</v>
      </c>
      <c r="G1687" s="665" t="s">
        <v>10115</v>
      </c>
      <c r="H1687" s="679" t="s">
        <v>7773</v>
      </c>
      <c r="I1687" s="667" t="s">
        <v>7657</v>
      </c>
      <c r="J1687" s="668" t="s">
        <v>7361</v>
      </c>
      <c r="K1687" s="670">
        <v>1</v>
      </c>
      <c r="L1687" s="670">
        <v>12</v>
      </c>
      <c r="M1687" s="755">
        <f t="shared" ref="M1687:M1711" si="16">E1687*L1687</f>
        <v>20400</v>
      </c>
      <c r="N1687" s="670" t="s">
        <v>10116</v>
      </c>
      <c r="O1687" s="670">
        <v>8</v>
      </c>
      <c r="P1687" s="755">
        <f t="shared" ref="P1687:P1750" si="17">O1687*E1687</f>
        <v>13600</v>
      </c>
      <c r="Q1687" s="670" t="s">
        <v>10116</v>
      </c>
      <c r="R1687" s="670">
        <v>12</v>
      </c>
    </row>
    <row r="1688" spans="1:18" ht="15.75" customHeight="1" x14ac:dyDescent="0.2">
      <c r="A1688" s="676" t="s">
        <v>10113</v>
      </c>
      <c r="B1688" s="670" t="s">
        <v>6922</v>
      </c>
      <c r="C1688" s="670" t="s">
        <v>150</v>
      </c>
      <c r="D1688" s="667" t="s">
        <v>10117</v>
      </c>
      <c r="E1688" s="740">
        <v>1700</v>
      </c>
      <c r="F1688" s="670">
        <v>43138430</v>
      </c>
      <c r="G1688" s="665" t="s">
        <v>10118</v>
      </c>
      <c r="H1688" s="679" t="s">
        <v>7337</v>
      </c>
      <c r="I1688" s="667" t="s">
        <v>10119</v>
      </c>
      <c r="J1688" s="668" t="s">
        <v>6929</v>
      </c>
      <c r="K1688" s="670">
        <v>1</v>
      </c>
      <c r="L1688" s="670">
        <v>12</v>
      </c>
      <c r="M1688" s="755">
        <f t="shared" si="16"/>
        <v>20400</v>
      </c>
      <c r="N1688" s="670" t="s">
        <v>10116</v>
      </c>
      <c r="O1688" s="670">
        <v>8</v>
      </c>
      <c r="P1688" s="755">
        <f t="shared" si="17"/>
        <v>13600</v>
      </c>
      <c r="Q1688" s="670" t="s">
        <v>10116</v>
      </c>
      <c r="R1688" s="670">
        <v>12</v>
      </c>
    </row>
    <row r="1689" spans="1:18" ht="15.75" customHeight="1" x14ac:dyDescent="0.2">
      <c r="A1689" s="676" t="s">
        <v>10113</v>
      </c>
      <c r="B1689" s="670" t="s">
        <v>6922</v>
      </c>
      <c r="C1689" s="670" t="s">
        <v>150</v>
      </c>
      <c r="D1689" s="667" t="s">
        <v>10120</v>
      </c>
      <c r="E1689" s="740">
        <v>2000</v>
      </c>
      <c r="F1689" s="670">
        <v>41028217</v>
      </c>
      <c r="G1689" s="665" t="s">
        <v>10121</v>
      </c>
      <c r="H1689" s="679" t="s">
        <v>8647</v>
      </c>
      <c r="I1689" s="667" t="s">
        <v>7657</v>
      </c>
      <c r="J1689" s="668" t="s">
        <v>6929</v>
      </c>
      <c r="K1689" s="670">
        <v>1</v>
      </c>
      <c r="L1689" s="670">
        <v>12</v>
      </c>
      <c r="M1689" s="755">
        <f t="shared" si="16"/>
        <v>24000</v>
      </c>
      <c r="N1689" s="670" t="s">
        <v>10116</v>
      </c>
      <c r="O1689" s="670">
        <v>8</v>
      </c>
      <c r="P1689" s="755">
        <f t="shared" si="17"/>
        <v>16000</v>
      </c>
      <c r="Q1689" s="670" t="s">
        <v>10116</v>
      </c>
      <c r="R1689" s="670">
        <v>12</v>
      </c>
    </row>
    <row r="1690" spans="1:18" ht="15.75" customHeight="1" x14ac:dyDescent="0.2">
      <c r="A1690" s="676" t="s">
        <v>10113</v>
      </c>
      <c r="B1690" s="670" t="s">
        <v>6922</v>
      </c>
      <c r="C1690" s="670" t="s">
        <v>150</v>
      </c>
      <c r="D1690" s="667" t="s">
        <v>10122</v>
      </c>
      <c r="E1690" s="740">
        <v>1700</v>
      </c>
      <c r="F1690" s="670">
        <v>44929019</v>
      </c>
      <c r="G1690" s="665" t="s">
        <v>10123</v>
      </c>
      <c r="H1690" s="679" t="s">
        <v>7337</v>
      </c>
      <c r="I1690" s="667" t="s">
        <v>8935</v>
      </c>
      <c r="J1690" s="668" t="s">
        <v>6929</v>
      </c>
      <c r="K1690" s="670">
        <v>1</v>
      </c>
      <c r="L1690" s="670">
        <v>12</v>
      </c>
      <c r="M1690" s="755">
        <f t="shared" si="16"/>
        <v>20400</v>
      </c>
      <c r="N1690" s="670" t="s">
        <v>10116</v>
      </c>
      <c r="O1690" s="670">
        <v>8</v>
      </c>
      <c r="P1690" s="755">
        <f t="shared" si="17"/>
        <v>13600</v>
      </c>
      <c r="Q1690" s="670" t="s">
        <v>10116</v>
      </c>
      <c r="R1690" s="670">
        <v>12</v>
      </c>
    </row>
    <row r="1691" spans="1:18" ht="15.75" customHeight="1" x14ac:dyDescent="0.2">
      <c r="A1691" s="540" t="s">
        <v>10113</v>
      </c>
      <c r="B1691" s="539" t="s">
        <v>6922</v>
      </c>
      <c r="C1691" s="539" t="s">
        <v>150</v>
      </c>
      <c r="D1691" s="577" t="s">
        <v>10124</v>
      </c>
      <c r="E1691" s="739">
        <v>1700</v>
      </c>
      <c r="F1691" s="539">
        <v>18140067</v>
      </c>
      <c r="G1691" s="581" t="s">
        <v>10125</v>
      </c>
      <c r="H1691" s="575" t="s">
        <v>9433</v>
      </c>
      <c r="I1691" s="577" t="s">
        <v>10119</v>
      </c>
      <c r="J1691" s="680" t="s">
        <v>6929</v>
      </c>
      <c r="K1691" s="539">
        <v>1</v>
      </c>
      <c r="L1691" s="539">
        <v>12</v>
      </c>
      <c r="M1691" s="576">
        <f t="shared" si="16"/>
        <v>20400</v>
      </c>
      <c r="N1691" s="539" t="s">
        <v>10116</v>
      </c>
      <c r="O1691" s="539">
        <v>8</v>
      </c>
      <c r="P1691" s="576">
        <f t="shared" si="17"/>
        <v>13600</v>
      </c>
      <c r="Q1691" s="539" t="s">
        <v>10116</v>
      </c>
      <c r="R1691" s="539">
        <v>12</v>
      </c>
    </row>
    <row r="1692" spans="1:18" ht="15.75" customHeight="1" x14ac:dyDescent="0.2">
      <c r="A1692" s="676" t="s">
        <v>10113</v>
      </c>
      <c r="B1692" s="670" t="s">
        <v>6922</v>
      </c>
      <c r="C1692" s="670" t="s">
        <v>150</v>
      </c>
      <c r="D1692" s="667" t="s">
        <v>10017</v>
      </c>
      <c r="E1692" s="740">
        <v>2000</v>
      </c>
      <c r="F1692" s="670">
        <v>17938191</v>
      </c>
      <c r="G1692" s="665" t="s">
        <v>10126</v>
      </c>
      <c r="H1692" s="679" t="s">
        <v>7752</v>
      </c>
      <c r="I1692" s="667" t="s">
        <v>10127</v>
      </c>
      <c r="J1692" s="668" t="s">
        <v>6929</v>
      </c>
      <c r="K1692" s="670">
        <v>1</v>
      </c>
      <c r="L1692" s="670">
        <v>12</v>
      </c>
      <c r="M1692" s="755">
        <f t="shared" si="16"/>
        <v>24000</v>
      </c>
      <c r="N1692" s="670" t="s">
        <v>10116</v>
      </c>
      <c r="O1692" s="670">
        <v>8</v>
      </c>
      <c r="P1692" s="755">
        <f t="shared" si="17"/>
        <v>16000</v>
      </c>
      <c r="Q1692" s="670" t="s">
        <v>10116</v>
      </c>
      <c r="R1692" s="670">
        <v>12</v>
      </c>
    </row>
    <row r="1693" spans="1:18" ht="15.75" customHeight="1" x14ac:dyDescent="0.2">
      <c r="A1693" s="676" t="s">
        <v>10113</v>
      </c>
      <c r="B1693" s="670" t="s">
        <v>6922</v>
      </c>
      <c r="C1693" s="670" t="s">
        <v>150</v>
      </c>
      <c r="D1693" s="667" t="s">
        <v>10128</v>
      </c>
      <c r="E1693" s="740">
        <v>1700</v>
      </c>
      <c r="F1693" s="670">
        <v>18204471</v>
      </c>
      <c r="G1693" s="665" t="s">
        <v>10129</v>
      </c>
      <c r="H1693" s="679" t="s">
        <v>7768</v>
      </c>
      <c r="I1693" s="667" t="s">
        <v>7657</v>
      </c>
      <c r="J1693" s="668" t="s">
        <v>6929</v>
      </c>
      <c r="K1693" s="670">
        <v>1</v>
      </c>
      <c r="L1693" s="670">
        <v>12</v>
      </c>
      <c r="M1693" s="755">
        <f t="shared" si="16"/>
        <v>20400</v>
      </c>
      <c r="N1693" s="670" t="s">
        <v>10116</v>
      </c>
      <c r="O1693" s="670">
        <v>8</v>
      </c>
      <c r="P1693" s="755">
        <f t="shared" si="17"/>
        <v>13600</v>
      </c>
      <c r="Q1693" s="670" t="s">
        <v>10116</v>
      </c>
      <c r="R1693" s="670">
        <v>12</v>
      </c>
    </row>
    <row r="1694" spans="1:18" ht="15.75" customHeight="1" x14ac:dyDescent="0.2">
      <c r="A1694" s="676" t="s">
        <v>10113</v>
      </c>
      <c r="B1694" s="670" t="s">
        <v>6922</v>
      </c>
      <c r="C1694" s="670" t="s">
        <v>150</v>
      </c>
      <c r="D1694" s="667" t="s">
        <v>10130</v>
      </c>
      <c r="E1694" s="740">
        <v>2000</v>
      </c>
      <c r="F1694" s="666">
        <v>45352936</v>
      </c>
      <c r="G1694" s="665" t="s">
        <v>10131</v>
      </c>
      <c r="H1694" s="679" t="s">
        <v>7752</v>
      </c>
      <c r="I1694" s="667" t="s">
        <v>7657</v>
      </c>
      <c r="J1694" s="668" t="s">
        <v>6929</v>
      </c>
      <c r="K1694" s="670">
        <v>1</v>
      </c>
      <c r="L1694" s="670">
        <v>12</v>
      </c>
      <c r="M1694" s="755">
        <f t="shared" si="16"/>
        <v>24000</v>
      </c>
      <c r="N1694" s="670" t="s">
        <v>10116</v>
      </c>
      <c r="O1694" s="670">
        <v>8</v>
      </c>
      <c r="P1694" s="755">
        <f t="shared" si="17"/>
        <v>16000</v>
      </c>
      <c r="Q1694" s="670" t="s">
        <v>10116</v>
      </c>
      <c r="R1694" s="670">
        <v>12</v>
      </c>
    </row>
    <row r="1695" spans="1:18" ht="15.75" customHeight="1" x14ac:dyDescent="0.2">
      <c r="A1695" s="676" t="s">
        <v>10113</v>
      </c>
      <c r="B1695" s="670" t="s">
        <v>6922</v>
      </c>
      <c r="C1695" s="670" t="s">
        <v>150</v>
      </c>
      <c r="D1695" s="667" t="s">
        <v>10132</v>
      </c>
      <c r="E1695" s="740">
        <v>1700</v>
      </c>
      <c r="F1695" s="670">
        <v>46475326</v>
      </c>
      <c r="G1695" s="665" t="s">
        <v>10133</v>
      </c>
      <c r="H1695" s="679" t="s">
        <v>7773</v>
      </c>
      <c r="I1695" s="667" t="s">
        <v>7657</v>
      </c>
      <c r="J1695" s="668" t="s">
        <v>7361</v>
      </c>
      <c r="K1695" s="670">
        <v>1</v>
      </c>
      <c r="L1695" s="670">
        <v>12</v>
      </c>
      <c r="M1695" s="755">
        <f t="shared" si="16"/>
        <v>20400</v>
      </c>
      <c r="N1695" s="670" t="s">
        <v>10116</v>
      </c>
      <c r="O1695" s="670">
        <v>8</v>
      </c>
      <c r="P1695" s="755">
        <f t="shared" si="17"/>
        <v>13600</v>
      </c>
      <c r="Q1695" s="670" t="s">
        <v>10116</v>
      </c>
      <c r="R1695" s="670">
        <v>12</v>
      </c>
    </row>
    <row r="1696" spans="1:18" ht="15.75" customHeight="1" x14ac:dyDescent="0.2">
      <c r="A1696" s="676" t="s">
        <v>10113</v>
      </c>
      <c r="B1696" s="670" t="s">
        <v>6922</v>
      </c>
      <c r="C1696" s="670" t="s">
        <v>150</v>
      </c>
      <c r="D1696" s="667" t="s">
        <v>10134</v>
      </c>
      <c r="E1696" s="740">
        <v>2000</v>
      </c>
      <c r="F1696" s="670">
        <v>18122473</v>
      </c>
      <c r="G1696" s="665" t="s">
        <v>10135</v>
      </c>
      <c r="H1696" s="679" t="s">
        <v>6960</v>
      </c>
      <c r="I1696" s="667" t="s">
        <v>7657</v>
      </c>
      <c r="J1696" s="668" t="s">
        <v>6929</v>
      </c>
      <c r="K1696" s="670">
        <v>1</v>
      </c>
      <c r="L1696" s="670">
        <v>12</v>
      </c>
      <c r="M1696" s="755">
        <f t="shared" si="16"/>
        <v>24000</v>
      </c>
      <c r="N1696" s="670" t="s">
        <v>10116</v>
      </c>
      <c r="O1696" s="670">
        <v>8</v>
      </c>
      <c r="P1696" s="755">
        <f t="shared" si="17"/>
        <v>16000</v>
      </c>
      <c r="Q1696" s="670" t="s">
        <v>10116</v>
      </c>
      <c r="R1696" s="670">
        <v>12</v>
      </c>
    </row>
    <row r="1697" spans="1:18" ht="15.75" customHeight="1" x14ac:dyDescent="0.2">
      <c r="A1697" s="676" t="s">
        <v>10113</v>
      </c>
      <c r="B1697" s="670" t="s">
        <v>6922</v>
      </c>
      <c r="C1697" s="670" t="s">
        <v>150</v>
      </c>
      <c r="D1697" s="667" t="s">
        <v>10136</v>
      </c>
      <c r="E1697" s="740">
        <v>1700</v>
      </c>
      <c r="F1697" s="670">
        <v>17893928</v>
      </c>
      <c r="G1697" s="665" t="s">
        <v>10137</v>
      </c>
      <c r="H1697" s="679" t="s">
        <v>7373</v>
      </c>
      <c r="I1697" s="667" t="s">
        <v>7373</v>
      </c>
      <c r="J1697" s="668" t="s">
        <v>7373</v>
      </c>
      <c r="K1697" s="670">
        <v>1</v>
      </c>
      <c r="L1697" s="670">
        <v>12</v>
      </c>
      <c r="M1697" s="755">
        <f t="shared" si="16"/>
        <v>20400</v>
      </c>
      <c r="N1697" s="670" t="s">
        <v>10116</v>
      </c>
      <c r="O1697" s="670">
        <v>8</v>
      </c>
      <c r="P1697" s="755">
        <f t="shared" si="17"/>
        <v>13600</v>
      </c>
      <c r="Q1697" s="670" t="s">
        <v>10116</v>
      </c>
      <c r="R1697" s="670">
        <v>12</v>
      </c>
    </row>
    <row r="1698" spans="1:18" ht="15.75" customHeight="1" x14ac:dyDescent="0.2">
      <c r="A1698" s="676" t="s">
        <v>10113</v>
      </c>
      <c r="B1698" s="670" t="s">
        <v>6922</v>
      </c>
      <c r="C1698" s="670" t="s">
        <v>150</v>
      </c>
      <c r="D1698" s="667" t="s">
        <v>9624</v>
      </c>
      <c r="E1698" s="740">
        <v>1700</v>
      </c>
      <c r="F1698" s="670">
        <v>18153556</v>
      </c>
      <c r="G1698" s="665" t="s">
        <v>10138</v>
      </c>
      <c r="H1698" s="679" t="s">
        <v>7773</v>
      </c>
      <c r="I1698" s="667" t="s">
        <v>7657</v>
      </c>
      <c r="J1698" s="668" t="s">
        <v>7361</v>
      </c>
      <c r="K1698" s="670">
        <v>1</v>
      </c>
      <c r="L1698" s="670">
        <v>12</v>
      </c>
      <c r="M1698" s="755">
        <f t="shared" si="16"/>
        <v>20400</v>
      </c>
      <c r="N1698" s="670" t="s">
        <v>10116</v>
      </c>
      <c r="O1698" s="670">
        <v>8</v>
      </c>
      <c r="P1698" s="755">
        <f t="shared" si="17"/>
        <v>13600</v>
      </c>
      <c r="Q1698" s="670" t="s">
        <v>10116</v>
      </c>
      <c r="R1698" s="670">
        <v>12</v>
      </c>
    </row>
    <row r="1699" spans="1:18" ht="15.75" customHeight="1" x14ac:dyDescent="0.2">
      <c r="A1699" s="676" t="s">
        <v>10113</v>
      </c>
      <c r="B1699" s="670" t="s">
        <v>6922</v>
      </c>
      <c r="C1699" s="670" t="s">
        <v>150</v>
      </c>
      <c r="D1699" s="667" t="s">
        <v>10139</v>
      </c>
      <c r="E1699" s="740">
        <v>1700</v>
      </c>
      <c r="F1699" s="670">
        <v>42209553</v>
      </c>
      <c r="G1699" s="665" t="s">
        <v>10140</v>
      </c>
      <c r="H1699" s="679" t="s">
        <v>7773</v>
      </c>
      <c r="I1699" s="667" t="s">
        <v>7657</v>
      </c>
      <c r="J1699" s="668" t="s">
        <v>7361</v>
      </c>
      <c r="K1699" s="670">
        <v>1</v>
      </c>
      <c r="L1699" s="670">
        <v>12</v>
      </c>
      <c r="M1699" s="755">
        <f t="shared" si="16"/>
        <v>20400</v>
      </c>
      <c r="N1699" s="670" t="s">
        <v>10116</v>
      </c>
      <c r="O1699" s="670">
        <v>8</v>
      </c>
      <c r="P1699" s="755">
        <f t="shared" si="17"/>
        <v>13600</v>
      </c>
      <c r="Q1699" s="670" t="s">
        <v>10116</v>
      </c>
      <c r="R1699" s="670">
        <v>12</v>
      </c>
    </row>
    <row r="1700" spans="1:18" ht="15.75" customHeight="1" x14ac:dyDescent="0.2">
      <c r="A1700" s="676" t="s">
        <v>10113</v>
      </c>
      <c r="B1700" s="670" t="s">
        <v>6922</v>
      </c>
      <c r="C1700" s="670" t="s">
        <v>150</v>
      </c>
      <c r="D1700" s="667" t="s">
        <v>10141</v>
      </c>
      <c r="E1700" s="740">
        <v>1700</v>
      </c>
      <c r="F1700" s="670">
        <v>18014344</v>
      </c>
      <c r="G1700" s="665" t="s">
        <v>10142</v>
      </c>
      <c r="H1700" s="679" t="s">
        <v>7337</v>
      </c>
      <c r="I1700" s="667" t="s">
        <v>7823</v>
      </c>
      <c r="J1700" s="668" t="s">
        <v>6929</v>
      </c>
      <c r="K1700" s="670">
        <v>1</v>
      </c>
      <c r="L1700" s="670">
        <v>12</v>
      </c>
      <c r="M1700" s="755">
        <f t="shared" si="16"/>
        <v>20400</v>
      </c>
      <c r="N1700" s="670" t="s">
        <v>10116</v>
      </c>
      <c r="O1700" s="670">
        <v>8</v>
      </c>
      <c r="P1700" s="755">
        <f t="shared" si="17"/>
        <v>13600</v>
      </c>
      <c r="Q1700" s="670" t="s">
        <v>10116</v>
      </c>
      <c r="R1700" s="670">
        <v>12</v>
      </c>
    </row>
    <row r="1701" spans="1:18" ht="15.75" customHeight="1" x14ac:dyDescent="0.2">
      <c r="A1701" s="676" t="s">
        <v>10113</v>
      </c>
      <c r="B1701" s="670" t="s">
        <v>6922</v>
      </c>
      <c r="C1701" s="670" t="s">
        <v>150</v>
      </c>
      <c r="D1701" s="667" t="s">
        <v>10143</v>
      </c>
      <c r="E1701" s="740">
        <v>2000</v>
      </c>
      <c r="F1701" s="670">
        <v>44404700</v>
      </c>
      <c r="G1701" s="665" t="s">
        <v>10144</v>
      </c>
      <c r="H1701" s="679" t="s">
        <v>8647</v>
      </c>
      <c r="I1701" s="667" t="s">
        <v>7657</v>
      </c>
      <c r="J1701" s="668" t="s">
        <v>6929</v>
      </c>
      <c r="K1701" s="670">
        <v>1</v>
      </c>
      <c r="L1701" s="670">
        <v>12</v>
      </c>
      <c r="M1701" s="755">
        <f t="shared" si="16"/>
        <v>24000</v>
      </c>
      <c r="N1701" s="670" t="s">
        <v>10116</v>
      </c>
      <c r="O1701" s="670">
        <v>8</v>
      </c>
      <c r="P1701" s="755">
        <f t="shared" si="17"/>
        <v>16000</v>
      </c>
      <c r="Q1701" s="670" t="s">
        <v>10116</v>
      </c>
      <c r="R1701" s="670">
        <v>12</v>
      </c>
    </row>
    <row r="1702" spans="1:18" ht="15.75" customHeight="1" x14ac:dyDescent="0.2">
      <c r="A1702" s="676" t="s">
        <v>10113</v>
      </c>
      <c r="B1702" s="670" t="s">
        <v>6922</v>
      </c>
      <c r="C1702" s="670" t="s">
        <v>150</v>
      </c>
      <c r="D1702" s="667" t="s">
        <v>10069</v>
      </c>
      <c r="E1702" s="740">
        <v>2000</v>
      </c>
      <c r="F1702" s="670">
        <v>44623541</v>
      </c>
      <c r="G1702" s="665" t="s">
        <v>10145</v>
      </c>
      <c r="H1702" s="679" t="s">
        <v>7752</v>
      </c>
      <c r="I1702" s="667" t="s">
        <v>7657</v>
      </c>
      <c r="J1702" s="668" t="s">
        <v>6929</v>
      </c>
      <c r="K1702" s="670">
        <v>1</v>
      </c>
      <c r="L1702" s="670">
        <v>12</v>
      </c>
      <c r="M1702" s="755">
        <f t="shared" si="16"/>
        <v>24000</v>
      </c>
      <c r="N1702" s="670" t="s">
        <v>10116</v>
      </c>
      <c r="O1702" s="670">
        <v>8</v>
      </c>
      <c r="P1702" s="755">
        <f t="shared" si="17"/>
        <v>16000</v>
      </c>
      <c r="Q1702" s="670" t="s">
        <v>10116</v>
      </c>
      <c r="R1702" s="670">
        <v>12</v>
      </c>
    </row>
    <row r="1703" spans="1:18" ht="15.75" customHeight="1" x14ac:dyDescent="0.2">
      <c r="A1703" s="676" t="s">
        <v>10113</v>
      </c>
      <c r="B1703" s="670" t="s">
        <v>6922</v>
      </c>
      <c r="C1703" s="670" t="s">
        <v>150</v>
      </c>
      <c r="D1703" s="667" t="s">
        <v>10146</v>
      </c>
      <c r="E1703" s="740">
        <v>2000</v>
      </c>
      <c r="F1703" s="670">
        <v>18227111</v>
      </c>
      <c r="G1703" s="665" t="s">
        <v>10147</v>
      </c>
      <c r="H1703" s="679" t="s">
        <v>10148</v>
      </c>
      <c r="I1703" s="667" t="s">
        <v>7657</v>
      </c>
      <c r="J1703" s="668" t="s">
        <v>6929</v>
      </c>
      <c r="K1703" s="670">
        <v>1</v>
      </c>
      <c r="L1703" s="670">
        <v>12</v>
      </c>
      <c r="M1703" s="755">
        <f t="shared" si="16"/>
        <v>24000</v>
      </c>
      <c r="N1703" s="670" t="s">
        <v>10116</v>
      </c>
      <c r="O1703" s="670">
        <v>8</v>
      </c>
      <c r="P1703" s="755">
        <f t="shared" si="17"/>
        <v>16000</v>
      </c>
      <c r="Q1703" s="670" t="s">
        <v>10116</v>
      </c>
      <c r="R1703" s="670">
        <v>12</v>
      </c>
    </row>
    <row r="1704" spans="1:18" ht="15.75" customHeight="1" x14ac:dyDescent="0.2">
      <c r="A1704" s="676" t="s">
        <v>10113</v>
      </c>
      <c r="B1704" s="670" t="s">
        <v>6922</v>
      </c>
      <c r="C1704" s="670" t="s">
        <v>150</v>
      </c>
      <c r="D1704" s="667" t="s">
        <v>10149</v>
      </c>
      <c r="E1704" s="740">
        <v>1700</v>
      </c>
      <c r="F1704" s="670">
        <v>42944658</v>
      </c>
      <c r="G1704" s="665" t="s">
        <v>10150</v>
      </c>
      <c r="H1704" s="679" t="s">
        <v>7337</v>
      </c>
      <c r="I1704" s="667" t="s">
        <v>8935</v>
      </c>
      <c r="J1704" s="668" t="s">
        <v>6929</v>
      </c>
      <c r="K1704" s="670">
        <v>1</v>
      </c>
      <c r="L1704" s="670">
        <v>12</v>
      </c>
      <c r="M1704" s="755">
        <f t="shared" si="16"/>
        <v>20400</v>
      </c>
      <c r="N1704" s="670" t="s">
        <v>10116</v>
      </c>
      <c r="O1704" s="670">
        <v>8</v>
      </c>
      <c r="P1704" s="755">
        <f t="shared" si="17"/>
        <v>13600</v>
      </c>
      <c r="Q1704" s="670" t="s">
        <v>10116</v>
      </c>
      <c r="R1704" s="670">
        <v>12</v>
      </c>
    </row>
    <row r="1705" spans="1:18" ht="15.75" customHeight="1" x14ac:dyDescent="0.2">
      <c r="A1705" s="676" t="s">
        <v>10113</v>
      </c>
      <c r="B1705" s="670" t="s">
        <v>6922</v>
      </c>
      <c r="C1705" s="670" t="s">
        <v>150</v>
      </c>
      <c r="D1705" s="667" t="s">
        <v>8799</v>
      </c>
      <c r="E1705" s="740">
        <v>2000</v>
      </c>
      <c r="F1705" s="670">
        <v>16690037</v>
      </c>
      <c r="G1705" s="665" t="s">
        <v>10151</v>
      </c>
      <c r="H1705" s="679" t="s">
        <v>6960</v>
      </c>
      <c r="I1705" s="667" t="s">
        <v>7657</v>
      </c>
      <c r="J1705" s="668" t="s">
        <v>6929</v>
      </c>
      <c r="K1705" s="670">
        <v>1</v>
      </c>
      <c r="L1705" s="670">
        <v>12</v>
      </c>
      <c r="M1705" s="755">
        <f t="shared" si="16"/>
        <v>24000</v>
      </c>
      <c r="N1705" s="670" t="s">
        <v>10116</v>
      </c>
      <c r="O1705" s="670">
        <v>8</v>
      </c>
      <c r="P1705" s="755">
        <f t="shared" si="17"/>
        <v>16000</v>
      </c>
      <c r="Q1705" s="670" t="s">
        <v>10116</v>
      </c>
      <c r="R1705" s="670">
        <v>12</v>
      </c>
    </row>
    <row r="1706" spans="1:18" ht="15.75" customHeight="1" x14ac:dyDescent="0.2">
      <c r="A1706" s="676" t="s">
        <v>10113</v>
      </c>
      <c r="B1706" s="670" t="s">
        <v>6922</v>
      </c>
      <c r="C1706" s="670" t="s">
        <v>150</v>
      </c>
      <c r="D1706" s="667" t="s">
        <v>10152</v>
      </c>
      <c r="E1706" s="740">
        <v>1700</v>
      </c>
      <c r="F1706" s="670">
        <v>18100551</v>
      </c>
      <c r="G1706" s="665" t="s">
        <v>10153</v>
      </c>
      <c r="H1706" s="679" t="s">
        <v>7773</v>
      </c>
      <c r="I1706" s="667" t="s">
        <v>7657</v>
      </c>
      <c r="J1706" s="668" t="s">
        <v>7361</v>
      </c>
      <c r="K1706" s="670">
        <v>1</v>
      </c>
      <c r="L1706" s="670">
        <v>12</v>
      </c>
      <c r="M1706" s="755">
        <f t="shared" si="16"/>
        <v>20400</v>
      </c>
      <c r="N1706" s="670" t="s">
        <v>10116</v>
      </c>
      <c r="O1706" s="670">
        <v>8</v>
      </c>
      <c r="P1706" s="755">
        <f t="shared" si="17"/>
        <v>13600</v>
      </c>
      <c r="Q1706" s="670" t="s">
        <v>10116</v>
      </c>
      <c r="R1706" s="670">
        <v>12</v>
      </c>
    </row>
    <row r="1707" spans="1:18" ht="15.75" customHeight="1" x14ac:dyDescent="0.2">
      <c r="A1707" s="676" t="s">
        <v>10113</v>
      </c>
      <c r="B1707" s="670" t="s">
        <v>6922</v>
      </c>
      <c r="C1707" s="670" t="s">
        <v>150</v>
      </c>
      <c r="D1707" s="667" t="s">
        <v>8794</v>
      </c>
      <c r="E1707" s="740">
        <v>1700</v>
      </c>
      <c r="F1707" s="670">
        <v>40406188</v>
      </c>
      <c r="G1707" s="665" t="s">
        <v>10154</v>
      </c>
      <c r="H1707" s="679" t="s">
        <v>7373</v>
      </c>
      <c r="I1707" s="667" t="s">
        <v>7373</v>
      </c>
      <c r="J1707" s="668" t="s">
        <v>7373</v>
      </c>
      <c r="K1707" s="670">
        <v>1</v>
      </c>
      <c r="L1707" s="670">
        <v>12</v>
      </c>
      <c r="M1707" s="755">
        <f t="shared" si="16"/>
        <v>20400</v>
      </c>
      <c r="N1707" s="670" t="s">
        <v>10116</v>
      </c>
      <c r="O1707" s="670">
        <v>8</v>
      </c>
      <c r="P1707" s="755">
        <f t="shared" si="17"/>
        <v>13600</v>
      </c>
      <c r="Q1707" s="670" t="s">
        <v>10116</v>
      </c>
      <c r="R1707" s="670">
        <v>12</v>
      </c>
    </row>
    <row r="1708" spans="1:18" ht="15.75" customHeight="1" x14ac:dyDescent="0.2">
      <c r="A1708" s="676" t="s">
        <v>10113</v>
      </c>
      <c r="B1708" s="670" t="s">
        <v>6922</v>
      </c>
      <c r="C1708" s="670" t="s">
        <v>150</v>
      </c>
      <c r="D1708" s="667" t="s">
        <v>9620</v>
      </c>
      <c r="E1708" s="740">
        <v>2000</v>
      </c>
      <c r="F1708" s="670">
        <v>45381355</v>
      </c>
      <c r="G1708" s="665" t="s">
        <v>10155</v>
      </c>
      <c r="H1708" s="679" t="s">
        <v>6730</v>
      </c>
      <c r="I1708" s="667" t="s">
        <v>7657</v>
      </c>
      <c r="J1708" s="668" t="s">
        <v>6929</v>
      </c>
      <c r="K1708" s="670">
        <v>1</v>
      </c>
      <c r="L1708" s="670">
        <v>12</v>
      </c>
      <c r="M1708" s="755">
        <f t="shared" si="16"/>
        <v>24000</v>
      </c>
      <c r="N1708" s="670" t="s">
        <v>10116</v>
      </c>
      <c r="O1708" s="670">
        <v>8</v>
      </c>
      <c r="P1708" s="755">
        <f t="shared" si="17"/>
        <v>16000</v>
      </c>
      <c r="Q1708" s="670" t="s">
        <v>10116</v>
      </c>
      <c r="R1708" s="670">
        <v>12</v>
      </c>
    </row>
    <row r="1709" spans="1:18" ht="15.75" customHeight="1" x14ac:dyDescent="0.2">
      <c r="A1709" s="676" t="s">
        <v>10113</v>
      </c>
      <c r="B1709" s="670" t="s">
        <v>6922</v>
      </c>
      <c r="C1709" s="670" t="s">
        <v>150</v>
      </c>
      <c r="D1709" s="667" t="s">
        <v>10156</v>
      </c>
      <c r="E1709" s="740">
        <v>2000</v>
      </c>
      <c r="F1709" s="670">
        <v>43215603</v>
      </c>
      <c r="G1709" s="665" t="s">
        <v>10157</v>
      </c>
      <c r="H1709" s="679" t="s">
        <v>10158</v>
      </c>
      <c r="I1709" s="667" t="s">
        <v>7657</v>
      </c>
      <c r="J1709" s="668" t="s">
        <v>6929</v>
      </c>
      <c r="K1709" s="670">
        <v>1</v>
      </c>
      <c r="L1709" s="670">
        <v>12</v>
      </c>
      <c r="M1709" s="755">
        <f t="shared" si="16"/>
        <v>24000</v>
      </c>
      <c r="N1709" s="670" t="s">
        <v>10116</v>
      </c>
      <c r="O1709" s="670">
        <v>8</v>
      </c>
      <c r="P1709" s="755">
        <f t="shared" si="17"/>
        <v>16000</v>
      </c>
      <c r="Q1709" s="670" t="s">
        <v>10116</v>
      </c>
      <c r="R1709" s="670">
        <v>12</v>
      </c>
    </row>
    <row r="1710" spans="1:18" ht="15.75" customHeight="1" x14ac:dyDescent="0.2">
      <c r="A1710" s="676" t="s">
        <v>10113</v>
      </c>
      <c r="B1710" s="670" t="s">
        <v>6922</v>
      </c>
      <c r="C1710" s="670" t="s">
        <v>150</v>
      </c>
      <c r="D1710" s="667" t="s">
        <v>9292</v>
      </c>
      <c r="E1710" s="740">
        <v>2000</v>
      </c>
      <c r="F1710" s="670">
        <v>19096093</v>
      </c>
      <c r="G1710" s="665" t="s">
        <v>10159</v>
      </c>
      <c r="H1710" s="679" t="s">
        <v>6728</v>
      </c>
      <c r="I1710" s="667" t="s">
        <v>7657</v>
      </c>
      <c r="J1710" s="668" t="s">
        <v>6929</v>
      </c>
      <c r="K1710" s="670">
        <v>1</v>
      </c>
      <c r="L1710" s="670">
        <v>12</v>
      </c>
      <c r="M1710" s="755">
        <f t="shared" si="16"/>
        <v>24000</v>
      </c>
      <c r="N1710" s="670" t="s">
        <v>10116</v>
      </c>
      <c r="O1710" s="670">
        <v>8</v>
      </c>
      <c r="P1710" s="755">
        <f t="shared" si="17"/>
        <v>16000</v>
      </c>
      <c r="Q1710" s="670" t="s">
        <v>10116</v>
      </c>
      <c r="R1710" s="670">
        <v>12</v>
      </c>
    </row>
    <row r="1711" spans="1:18" ht="15.75" customHeight="1" x14ac:dyDescent="0.2">
      <c r="A1711" s="676" t="s">
        <v>10113</v>
      </c>
      <c r="B1711" s="670" t="s">
        <v>6922</v>
      </c>
      <c r="C1711" s="670" t="s">
        <v>150</v>
      </c>
      <c r="D1711" s="667" t="s">
        <v>10160</v>
      </c>
      <c r="E1711" s="740">
        <v>2000</v>
      </c>
      <c r="F1711" s="670">
        <v>40337882</v>
      </c>
      <c r="G1711" s="665" t="s">
        <v>10161</v>
      </c>
      <c r="H1711" s="679" t="s">
        <v>8647</v>
      </c>
      <c r="I1711" s="667" t="s">
        <v>7657</v>
      </c>
      <c r="J1711" s="668" t="s">
        <v>6929</v>
      </c>
      <c r="K1711" s="670">
        <v>1</v>
      </c>
      <c r="L1711" s="670">
        <v>6</v>
      </c>
      <c r="M1711" s="755">
        <f t="shared" si="16"/>
        <v>12000</v>
      </c>
      <c r="N1711" s="670">
        <v>3</v>
      </c>
      <c r="O1711" s="670">
        <v>5</v>
      </c>
      <c r="P1711" s="755">
        <f t="shared" si="17"/>
        <v>10000</v>
      </c>
      <c r="Q1711" s="670" t="s">
        <v>10162</v>
      </c>
      <c r="R1711" s="670">
        <v>12</v>
      </c>
    </row>
    <row r="1712" spans="1:18" ht="15.75" customHeight="1" x14ac:dyDescent="0.2">
      <c r="A1712" s="676" t="s">
        <v>10113</v>
      </c>
      <c r="B1712" s="670" t="s">
        <v>6922</v>
      </c>
      <c r="C1712" s="670" t="s">
        <v>150</v>
      </c>
      <c r="D1712" s="667" t="s">
        <v>9960</v>
      </c>
      <c r="E1712" s="740">
        <v>1200</v>
      </c>
      <c r="F1712" s="670">
        <v>43270853</v>
      </c>
      <c r="G1712" s="667" t="s">
        <v>10163</v>
      </c>
      <c r="H1712" s="679" t="s">
        <v>7773</v>
      </c>
      <c r="I1712" s="667" t="s">
        <v>7657</v>
      </c>
      <c r="J1712" s="668" t="s">
        <v>7361</v>
      </c>
      <c r="K1712" s="670">
        <v>3</v>
      </c>
      <c r="L1712" s="670">
        <v>12</v>
      </c>
      <c r="M1712" s="755">
        <f t="shared" ref="M1712:M1775" si="18">L1712*E1712</f>
        <v>14400</v>
      </c>
      <c r="N1712" s="670">
        <v>2</v>
      </c>
      <c r="O1712" s="670">
        <v>8</v>
      </c>
      <c r="P1712" s="755">
        <f t="shared" si="17"/>
        <v>9600</v>
      </c>
      <c r="Q1712" s="670" t="s">
        <v>10162</v>
      </c>
      <c r="R1712" s="670">
        <v>12</v>
      </c>
    </row>
    <row r="1713" spans="1:18" ht="15.75" customHeight="1" x14ac:dyDescent="0.2">
      <c r="A1713" s="676" t="s">
        <v>10113</v>
      </c>
      <c r="B1713" s="670" t="s">
        <v>6922</v>
      </c>
      <c r="C1713" s="670" t="s">
        <v>150</v>
      </c>
      <c r="D1713" s="667" t="s">
        <v>7773</v>
      </c>
      <c r="E1713" s="740">
        <v>1400</v>
      </c>
      <c r="F1713" s="670">
        <v>18140412</v>
      </c>
      <c r="G1713" s="667" t="s">
        <v>10164</v>
      </c>
      <c r="H1713" s="679" t="s">
        <v>7773</v>
      </c>
      <c r="I1713" s="667" t="s">
        <v>7657</v>
      </c>
      <c r="J1713" s="668" t="s">
        <v>7361</v>
      </c>
      <c r="K1713" s="670">
        <v>3</v>
      </c>
      <c r="L1713" s="670">
        <v>12</v>
      </c>
      <c r="M1713" s="755">
        <f t="shared" si="18"/>
        <v>16800</v>
      </c>
      <c r="N1713" s="670">
        <v>2</v>
      </c>
      <c r="O1713" s="670">
        <v>8</v>
      </c>
      <c r="P1713" s="755">
        <f t="shared" si="17"/>
        <v>11200</v>
      </c>
      <c r="Q1713" s="670" t="s">
        <v>10162</v>
      </c>
      <c r="R1713" s="670">
        <v>12</v>
      </c>
    </row>
    <row r="1714" spans="1:18" ht="15.75" customHeight="1" x14ac:dyDescent="0.2">
      <c r="A1714" s="676" t="s">
        <v>10113</v>
      </c>
      <c r="B1714" s="670" t="s">
        <v>6922</v>
      </c>
      <c r="C1714" s="670" t="s">
        <v>150</v>
      </c>
      <c r="D1714" s="667" t="s">
        <v>9960</v>
      </c>
      <c r="E1714" s="740">
        <v>1200</v>
      </c>
      <c r="F1714" s="670">
        <v>5378083</v>
      </c>
      <c r="G1714" s="667" t="s">
        <v>10165</v>
      </c>
      <c r="H1714" s="679" t="s">
        <v>10166</v>
      </c>
      <c r="I1714" s="667" t="s">
        <v>10167</v>
      </c>
      <c r="J1714" s="668" t="s">
        <v>7361</v>
      </c>
      <c r="K1714" s="670">
        <v>3</v>
      </c>
      <c r="L1714" s="670">
        <v>12</v>
      </c>
      <c r="M1714" s="755">
        <f t="shared" si="18"/>
        <v>14400</v>
      </c>
      <c r="N1714" s="670">
        <v>2</v>
      </c>
      <c r="O1714" s="670">
        <v>8</v>
      </c>
      <c r="P1714" s="755">
        <f t="shared" si="17"/>
        <v>9600</v>
      </c>
      <c r="Q1714" s="670" t="s">
        <v>10162</v>
      </c>
      <c r="R1714" s="670">
        <v>12</v>
      </c>
    </row>
    <row r="1715" spans="1:18" ht="15.75" customHeight="1" x14ac:dyDescent="0.2">
      <c r="A1715" s="676" t="s">
        <v>10113</v>
      </c>
      <c r="B1715" s="670" t="s">
        <v>6922</v>
      </c>
      <c r="C1715" s="670" t="s">
        <v>150</v>
      </c>
      <c r="D1715" s="667" t="s">
        <v>10168</v>
      </c>
      <c r="E1715" s="740">
        <v>1800</v>
      </c>
      <c r="F1715" s="670">
        <v>72252471</v>
      </c>
      <c r="G1715" s="667" t="s">
        <v>10169</v>
      </c>
      <c r="H1715" s="679" t="s">
        <v>7752</v>
      </c>
      <c r="I1715" s="667" t="s">
        <v>7657</v>
      </c>
      <c r="J1715" s="668" t="s">
        <v>7361</v>
      </c>
      <c r="K1715" s="670">
        <v>3</v>
      </c>
      <c r="L1715" s="670">
        <v>12</v>
      </c>
      <c r="M1715" s="755">
        <f t="shared" si="18"/>
        <v>21600</v>
      </c>
      <c r="N1715" s="670">
        <v>2</v>
      </c>
      <c r="O1715" s="670">
        <v>8</v>
      </c>
      <c r="P1715" s="755">
        <f t="shared" si="17"/>
        <v>14400</v>
      </c>
      <c r="Q1715" s="670" t="s">
        <v>10162</v>
      </c>
      <c r="R1715" s="670">
        <v>12</v>
      </c>
    </row>
    <row r="1716" spans="1:18" ht="15.75" customHeight="1" x14ac:dyDescent="0.2">
      <c r="A1716" s="676" t="s">
        <v>10113</v>
      </c>
      <c r="B1716" s="670" t="s">
        <v>6922</v>
      </c>
      <c r="C1716" s="670" t="s">
        <v>150</v>
      </c>
      <c r="D1716" s="667" t="s">
        <v>9957</v>
      </c>
      <c r="E1716" s="740">
        <v>1800</v>
      </c>
      <c r="F1716" s="670">
        <v>47165692</v>
      </c>
      <c r="G1716" s="667" t="s">
        <v>10170</v>
      </c>
      <c r="H1716" s="679" t="s">
        <v>8946</v>
      </c>
      <c r="I1716" s="667" t="s">
        <v>7657</v>
      </c>
      <c r="J1716" s="668" t="s">
        <v>6929</v>
      </c>
      <c r="K1716" s="670">
        <v>3</v>
      </c>
      <c r="L1716" s="670">
        <v>12</v>
      </c>
      <c r="M1716" s="755">
        <f t="shared" si="18"/>
        <v>21600</v>
      </c>
      <c r="N1716" s="670">
        <v>2</v>
      </c>
      <c r="O1716" s="670">
        <v>8</v>
      </c>
      <c r="P1716" s="755">
        <f t="shared" si="17"/>
        <v>14400</v>
      </c>
      <c r="Q1716" s="670" t="s">
        <v>10162</v>
      </c>
      <c r="R1716" s="670">
        <v>12</v>
      </c>
    </row>
    <row r="1717" spans="1:18" ht="15.75" customHeight="1" x14ac:dyDescent="0.2">
      <c r="A1717" s="676" t="s">
        <v>10113</v>
      </c>
      <c r="B1717" s="670" t="s">
        <v>6922</v>
      </c>
      <c r="C1717" s="670" t="s">
        <v>150</v>
      </c>
      <c r="D1717" s="667" t="s">
        <v>10171</v>
      </c>
      <c r="E1717" s="740">
        <v>2000</v>
      </c>
      <c r="F1717" s="670">
        <v>47069781</v>
      </c>
      <c r="G1717" s="667" t="s">
        <v>10172</v>
      </c>
      <c r="H1717" s="679" t="s">
        <v>8946</v>
      </c>
      <c r="I1717" s="667" t="s">
        <v>7657</v>
      </c>
      <c r="J1717" s="668" t="s">
        <v>6929</v>
      </c>
      <c r="K1717" s="670">
        <v>1</v>
      </c>
      <c r="L1717" s="670">
        <v>3</v>
      </c>
      <c r="M1717" s="755">
        <f t="shared" si="18"/>
        <v>6000</v>
      </c>
      <c r="N1717" s="670">
        <v>1</v>
      </c>
      <c r="O1717" s="670">
        <v>3</v>
      </c>
      <c r="P1717" s="755">
        <f t="shared" si="17"/>
        <v>6000</v>
      </c>
      <c r="Q1717" s="670" t="s">
        <v>10162</v>
      </c>
      <c r="R1717" s="670">
        <v>12</v>
      </c>
    </row>
    <row r="1718" spans="1:18" ht="15.75" customHeight="1" x14ac:dyDescent="0.2">
      <c r="A1718" s="676" t="s">
        <v>10113</v>
      </c>
      <c r="B1718" s="670" t="s">
        <v>6922</v>
      </c>
      <c r="C1718" s="670" t="s">
        <v>150</v>
      </c>
      <c r="D1718" s="667" t="s">
        <v>10173</v>
      </c>
      <c r="E1718" s="740">
        <v>1700</v>
      </c>
      <c r="F1718" s="670">
        <v>46454345</v>
      </c>
      <c r="G1718" s="667" t="s">
        <v>10174</v>
      </c>
      <c r="H1718" s="679" t="s">
        <v>7773</v>
      </c>
      <c r="I1718" s="667" t="s">
        <v>7657</v>
      </c>
      <c r="J1718" s="668" t="s">
        <v>7361</v>
      </c>
      <c r="K1718" s="670">
        <v>1</v>
      </c>
      <c r="L1718" s="670">
        <v>3</v>
      </c>
      <c r="M1718" s="755">
        <f t="shared" si="18"/>
        <v>5100</v>
      </c>
      <c r="N1718" s="670">
        <v>1</v>
      </c>
      <c r="O1718" s="670">
        <v>3</v>
      </c>
      <c r="P1718" s="755">
        <f t="shared" si="17"/>
        <v>5100</v>
      </c>
      <c r="Q1718" s="670" t="s">
        <v>10162</v>
      </c>
      <c r="R1718" s="670">
        <v>12</v>
      </c>
    </row>
    <row r="1719" spans="1:18" ht="15.75" customHeight="1" x14ac:dyDescent="0.2">
      <c r="A1719" s="676" t="s">
        <v>10113</v>
      </c>
      <c r="B1719" s="670" t="s">
        <v>6922</v>
      </c>
      <c r="C1719" s="670" t="s">
        <v>150</v>
      </c>
      <c r="D1719" s="667" t="s">
        <v>10175</v>
      </c>
      <c r="E1719" s="740">
        <v>2000</v>
      </c>
      <c r="F1719" s="670">
        <v>47268656</v>
      </c>
      <c r="G1719" s="667" t="s">
        <v>10176</v>
      </c>
      <c r="H1719" s="679" t="s">
        <v>8686</v>
      </c>
      <c r="I1719" s="667" t="s">
        <v>7657</v>
      </c>
      <c r="J1719" s="668" t="s">
        <v>6929</v>
      </c>
      <c r="K1719" s="670">
        <v>1</v>
      </c>
      <c r="L1719" s="670">
        <v>3</v>
      </c>
      <c r="M1719" s="755">
        <f t="shared" si="18"/>
        <v>6000</v>
      </c>
      <c r="N1719" s="670">
        <v>1</v>
      </c>
      <c r="O1719" s="670">
        <v>3</v>
      </c>
      <c r="P1719" s="755">
        <f t="shared" si="17"/>
        <v>6000</v>
      </c>
      <c r="Q1719" s="670" t="s">
        <v>10162</v>
      </c>
      <c r="R1719" s="670">
        <v>12</v>
      </c>
    </row>
    <row r="1720" spans="1:18" ht="15.75" customHeight="1" x14ac:dyDescent="0.2">
      <c r="A1720" s="676" t="s">
        <v>10113</v>
      </c>
      <c r="B1720" s="670" t="s">
        <v>6922</v>
      </c>
      <c r="C1720" s="670" t="s">
        <v>150</v>
      </c>
      <c r="D1720" s="667" t="s">
        <v>10177</v>
      </c>
      <c r="E1720" s="740">
        <v>1700</v>
      </c>
      <c r="F1720" s="670">
        <v>18145578</v>
      </c>
      <c r="G1720" s="667" t="s">
        <v>10178</v>
      </c>
      <c r="H1720" s="679" t="s">
        <v>7373</v>
      </c>
      <c r="I1720" s="667" t="s">
        <v>7373</v>
      </c>
      <c r="J1720" s="668" t="s">
        <v>7373</v>
      </c>
      <c r="K1720" s="670">
        <v>1</v>
      </c>
      <c r="L1720" s="670">
        <v>3</v>
      </c>
      <c r="M1720" s="755">
        <f t="shared" si="18"/>
        <v>5100</v>
      </c>
      <c r="N1720" s="670">
        <v>1</v>
      </c>
      <c r="O1720" s="670">
        <v>3</v>
      </c>
      <c r="P1720" s="755">
        <f t="shared" si="17"/>
        <v>5100</v>
      </c>
      <c r="Q1720" s="670" t="s">
        <v>10162</v>
      </c>
      <c r="R1720" s="670">
        <v>12</v>
      </c>
    </row>
    <row r="1721" spans="1:18" ht="15.75" customHeight="1" x14ac:dyDescent="0.2">
      <c r="A1721" s="676" t="s">
        <v>10113</v>
      </c>
      <c r="B1721" s="670" t="s">
        <v>6922</v>
      </c>
      <c r="C1721" s="670" t="s">
        <v>150</v>
      </c>
      <c r="D1721" s="667" t="s">
        <v>10179</v>
      </c>
      <c r="E1721" s="740">
        <v>1800</v>
      </c>
      <c r="F1721" s="670">
        <v>77439589</v>
      </c>
      <c r="G1721" s="667" t="s">
        <v>10180</v>
      </c>
      <c r="H1721" s="679" t="s">
        <v>7773</v>
      </c>
      <c r="I1721" s="667" t="s">
        <v>7657</v>
      </c>
      <c r="J1721" s="668" t="s">
        <v>7361</v>
      </c>
      <c r="K1721" s="670">
        <v>1</v>
      </c>
      <c r="L1721" s="670">
        <v>3</v>
      </c>
      <c r="M1721" s="755">
        <f t="shared" si="18"/>
        <v>5400</v>
      </c>
      <c r="N1721" s="670">
        <v>1</v>
      </c>
      <c r="O1721" s="670">
        <v>3</v>
      </c>
      <c r="P1721" s="755">
        <f t="shared" si="17"/>
        <v>5400</v>
      </c>
      <c r="Q1721" s="670" t="s">
        <v>10162</v>
      </c>
      <c r="R1721" s="670">
        <v>12</v>
      </c>
    </row>
    <row r="1722" spans="1:18" ht="15.75" customHeight="1" x14ac:dyDescent="0.2">
      <c r="A1722" s="676" t="s">
        <v>10113</v>
      </c>
      <c r="B1722" s="670" t="s">
        <v>6922</v>
      </c>
      <c r="C1722" s="670" t="s">
        <v>150</v>
      </c>
      <c r="D1722" s="667" t="s">
        <v>8745</v>
      </c>
      <c r="E1722" s="740">
        <v>2000</v>
      </c>
      <c r="F1722" s="670">
        <v>72539398</v>
      </c>
      <c r="G1722" s="667" t="s">
        <v>10181</v>
      </c>
      <c r="H1722" s="679" t="s">
        <v>8946</v>
      </c>
      <c r="I1722" s="667" t="s">
        <v>7657</v>
      </c>
      <c r="J1722" s="668" t="s">
        <v>6929</v>
      </c>
      <c r="K1722" s="670">
        <v>1</v>
      </c>
      <c r="L1722" s="670">
        <v>3</v>
      </c>
      <c r="M1722" s="755">
        <f t="shared" si="18"/>
        <v>6000</v>
      </c>
      <c r="N1722" s="670">
        <v>1</v>
      </c>
      <c r="O1722" s="670">
        <v>3</v>
      </c>
      <c r="P1722" s="755">
        <f t="shared" si="17"/>
        <v>6000</v>
      </c>
      <c r="Q1722" s="670" t="s">
        <v>10162</v>
      </c>
      <c r="R1722" s="670">
        <v>12</v>
      </c>
    </row>
    <row r="1723" spans="1:18" ht="15.75" customHeight="1" x14ac:dyDescent="0.2">
      <c r="A1723" s="676" t="s">
        <v>10113</v>
      </c>
      <c r="B1723" s="670" t="s">
        <v>6922</v>
      </c>
      <c r="C1723" s="670" t="s">
        <v>8849</v>
      </c>
      <c r="D1723" s="668" t="s">
        <v>10182</v>
      </c>
      <c r="E1723" s="740">
        <v>1700</v>
      </c>
      <c r="F1723" s="684" t="s">
        <v>10183</v>
      </c>
      <c r="G1723" s="667" t="s">
        <v>10184</v>
      </c>
      <c r="H1723" s="679" t="s">
        <v>7186</v>
      </c>
      <c r="I1723" s="667" t="s">
        <v>7657</v>
      </c>
      <c r="J1723" s="668" t="s">
        <v>7361</v>
      </c>
      <c r="K1723" s="670">
        <v>1</v>
      </c>
      <c r="L1723" s="670">
        <v>12</v>
      </c>
      <c r="M1723" s="755">
        <f t="shared" si="18"/>
        <v>20400</v>
      </c>
      <c r="N1723" s="670">
        <v>1</v>
      </c>
      <c r="O1723" s="670">
        <v>1</v>
      </c>
      <c r="P1723" s="755">
        <f t="shared" si="17"/>
        <v>1700</v>
      </c>
      <c r="Q1723" s="670">
        <v>1</v>
      </c>
      <c r="R1723" s="670">
        <v>12</v>
      </c>
    </row>
    <row r="1724" spans="1:18" ht="15.75" customHeight="1" x14ac:dyDescent="0.2">
      <c r="A1724" s="676" t="s">
        <v>10113</v>
      </c>
      <c r="B1724" s="670" t="s">
        <v>6922</v>
      </c>
      <c r="C1724" s="670" t="s">
        <v>8849</v>
      </c>
      <c r="D1724" s="668" t="s">
        <v>8651</v>
      </c>
      <c r="E1724" s="740">
        <v>1700</v>
      </c>
      <c r="F1724" s="684" t="s">
        <v>10185</v>
      </c>
      <c r="G1724" s="667" t="s">
        <v>10186</v>
      </c>
      <c r="H1724" s="679" t="s">
        <v>7373</v>
      </c>
      <c r="I1724" s="667" t="s">
        <v>7373</v>
      </c>
      <c r="J1724" s="668" t="s">
        <v>7373</v>
      </c>
      <c r="K1724" s="670">
        <v>1</v>
      </c>
      <c r="L1724" s="670">
        <v>3</v>
      </c>
      <c r="M1724" s="755">
        <f t="shared" si="18"/>
        <v>5100</v>
      </c>
      <c r="N1724" s="670">
        <v>0</v>
      </c>
      <c r="O1724" s="670">
        <v>0</v>
      </c>
      <c r="P1724" s="755">
        <f t="shared" si="17"/>
        <v>0</v>
      </c>
      <c r="Q1724" s="670">
        <v>0</v>
      </c>
      <c r="R1724" s="670">
        <v>0</v>
      </c>
    </row>
    <row r="1725" spans="1:18" ht="15.75" customHeight="1" x14ac:dyDescent="0.2">
      <c r="A1725" s="676" t="s">
        <v>10113</v>
      </c>
      <c r="B1725" s="670" t="s">
        <v>6922</v>
      </c>
      <c r="C1725" s="670" t="s">
        <v>8849</v>
      </c>
      <c r="D1725" s="668" t="s">
        <v>10187</v>
      </c>
      <c r="E1725" s="740">
        <v>2000</v>
      </c>
      <c r="F1725" s="684" t="s">
        <v>10188</v>
      </c>
      <c r="G1725" s="667" t="s">
        <v>10189</v>
      </c>
      <c r="H1725" s="679" t="s">
        <v>8686</v>
      </c>
      <c r="I1725" s="667" t="s">
        <v>7823</v>
      </c>
      <c r="J1725" s="668" t="s">
        <v>6929</v>
      </c>
      <c r="K1725" s="670">
        <v>1</v>
      </c>
      <c r="L1725" s="670">
        <v>3</v>
      </c>
      <c r="M1725" s="755">
        <f t="shared" si="18"/>
        <v>6000</v>
      </c>
      <c r="N1725" s="670">
        <v>0</v>
      </c>
      <c r="O1725" s="670">
        <v>0</v>
      </c>
      <c r="P1725" s="755">
        <f t="shared" si="17"/>
        <v>0</v>
      </c>
      <c r="Q1725" s="670">
        <v>0</v>
      </c>
      <c r="R1725" s="670">
        <v>0</v>
      </c>
    </row>
    <row r="1726" spans="1:18" ht="15.75" customHeight="1" x14ac:dyDescent="0.2">
      <c r="A1726" s="676" t="s">
        <v>10113</v>
      </c>
      <c r="B1726" s="670" t="s">
        <v>6922</v>
      </c>
      <c r="C1726" s="670" t="s">
        <v>8849</v>
      </c>
      <c r="D1726" s="668" t="s">
        <v>10190</v>
      </c>
      <c r="E1726" s="740">
        <v>1700</v>
      </c>
      <c r="F1726" s="684" t="s">
        <v>10191</v>
      </c>
      <c r="G1726" s="667" t="s">
        <v>10192</v>
      </c>
      <c r="H1726" s="679" t="s">
        <v>7373</v>
      </c>
      <c r="I1726" s="667" t="s">
        <v>7373</v>
      </c>
      <c r="J1726" s="668" t="s">
        <v>7373</v>
      </c>
      <c r="K1726" s="670">
        <v>1</v>
      </c>
      <c r="L1726" s="670">
        <v>3</v>
      </c>
      <c r="M1726" s="755">
        <f t="shared" si="18"/>
        <v>5100</v>
      </c>
      <c r="N1726" s="670">
        <v>0</v>
      </c>
      <c r="O1726" s="670">
        <v>0</v>
      </c>
      <c r="P1726" s="755">
        <f t="shared" si="17"/>
        <v>0</v>
      </c>
      <c r="Q1726" s="670">
        <v>0</v>
      </c>
      <c r="R1726" s="670">
        <v>0</v>
      </c>
    </row>
    <row r="1727" spans="1:18" ht="15.75" customHeight="1" x14ac:dyDescent="0.2">
      <c r="A1727" s="676" t="s">
        <v>10113</v>
      </c>
      <c r="B1727" s="670" t="s">
        <v>6922</v>
      </c>
      <c r="C1727" s="670" t="s">
        <v>8849</v>
      </c>
      <c r="D1727" s="668" t="s">
        <v>10193</v>
      </c>
      <c r="E1727" s="740">
        <v>1700</v>
      </c>
      <c r="F1727" s="684" t="s">
        <v>10194</v>
      </c>
      <c r="G1727" s="667" t="s">
        <v>10195</v>
      </c>
      <c r="H1727" s="679" t="s">
        <v>8647</v>
      </c>
      <c r="I1727" s="667" t="s">
        <v>7823</v>
      </c>
      <c r="J1727" s="668" t="s">
        <v>6929</v>
      </c>
      <c r="K1727" s="670">
        <v>1</v>
      </c>
      <c r="L1727" s="670">
        <v>3</v>
      </c>
      <c r="M1727" s="755">
        <f t="shared" si="18"/>
        <v>5100</v>
      </c>
      <c r="N1727" s="670">
        <v>0</v>
      </c>
      <c r="O1727" s="670">
        <v>0</v>
      </c>
      <c r="P1727" s="755">
        <f t="shared" si="17"/>
        <v>0</v>
      </c>
      <c r="Q1727" s="670">
        <v>0</v>
      </c>
      <c r="R1727" s="670">
        <v>0</v>
      </c>
    </row>
    <row r="1728" spans="1:18" ht="15.75" customHeight="1" x14ac:dyDescent="0.2">
      <c r="A1728" s="676" t="s">
        <v>10113</v>
      </c>
      <c r="B1728" s="670" t="s">
        <v>6922</v>
      </c>
      <c r="C1728" s="670" t="s">
        <v>8849</v>
      </c>
      <c r="D1728" s="668" t="s">
        <v>10196</v>
      </c>
      <c r="E1728" s="740">
        <v>2000</v>
      </c>
      <c r="F1728" s="684" t="s">
        <v>10197</v>
      </c>
      <c r="G1728" s="667" t="s">
        <v>10198</v>
      </c>
      <c r="H1728" s="679" t="s">
        <v>7337</v>
      </c>
      <c r="I1728" s="667" t="s">
        <v>7657</v>
      </c>
      <c r="J1728" s="668" t="s">
        <v>6929</v>
      </c>
      <c r="K1728" s="670">
        <v>0</v>
      </c>
      <c r="L1728" s="670">
        <v>0</v>
      </c>
      <c r="M1728" s="753">
        <f t="shared" si="18"/>
        <v>0</v>
      </c>
      <c r="N1728" s="670">
        <v>1</v>
      </c>
      <c r="O1728" s="670">
        <v>4</v>
      </c>
      <c r="P1728" s="755">
        <f t="shared" si="17"/>
        <v>8000</v>
      </c>
      <c r="Q1728" s="670">
        <v>1</v>
      </c>
      <c r="R1728" s="670">
        <v>12</v>
      </c>
    </row>
    <row r="1729" spans="1:18" ht="15.75" customHeight="1" x14ac:dyDescent="0.2">
      <c r="A1729" s="676" t="s">
        <v>10113</v>
      </c>
      <c r="B1729" s="670" t="s">
        <v>6922</v>
      </c>
      <c r="C1729" s="670" t="s">
        <v>8849</v>
      </c>
      <c r="D1729" s="668" t="s">
        <v>9921</v>
      </c>
      <c r="E1729" s="740">
        <v>2000</v>
      </c>
      <c r="F1729" s="684" t="s">
        <v>10199</v>
      </c>
      <c r="G1729" s="667" t="s">
        <v>10200</v>
      </c>
      <c r="H1729" s="679" t="s">
        <v>7337</v>
      </c>
      <c r="I1729" s="667" t="s">
        <v>7657</v>
      </c>
      <c r="J1729" s="668" t="s">
        <v>6929</v>
      </c>
      <c r="K1729" s="670">
        <v>0</v>
      </c>
      <c r="L1729" s="670">
        <v>0</v>
      </c>
      <c r="M1729" s="753">
        <f t="shared" si="18"/>
        <v>0</v>
      </c>
      <c r="N1729" s="670">
        <v>1</v>
      </c>
      <c r="O1729" s="670">
        <v>1</v>
      </c>
      <c r="P1729" s="755">
        <f t="shared" si="17"/>
        <v>2000</v>
      </c>
      <c r="Q1729" s="670">
        <v>1</v>
      </c>
      <c r="R1729" s="670">
        <v>12</v>
      </c>
    </row>
    <row r="1730" spans="1:18" ht="15.75" customHeight="1" x14ac:dyDescent="0.2">
      <c r="A1730" s="676" t="s">
        <v>10201</v>
      </c>
      <c r="B1730" s="670" t="s">
        <v>6922</v>
      </c>
      <c r="C1730" s="670" t="s">
        <v>10202</v>
      </c>
      <c r="D1730" s="668" t="s">
        <v>10203</v>
      </c>
      <c r="E1730" s="740">
        <v>3300</v>
      </c>
      <c r="F1730" s="670">
        <v>41397878</v>
      </c>
      <c r="G1730" s="668" t="s">
        <v>10204</v>
      </c>
      <c r="H1730" s="668" t="s">
        <v>10203</v>
      </c>
      <c r="I1730" s="668" t="s">
        <v>8801</v>
      </c>
      <c r="J1730" s="668" t="s">
        <v>10203</v>
      </c>
      <c r="K1730" s="670">
        <v>1</v>
      </c>
      <c r="L1730" s="670">
        <v>12</v>
      </c>
      <c r="M1730" s="755">
        <f t="shared" si="18"/>
        <v>39600</v>
      </c>
      <c r="N1730" s="670">
        <v>1</v>
      </c>
      <c r="O1730" s="670">
        <v>8</v>
      </c>
      <c r="P1730" s="755">
        <f t="shared" si="17"/>
        <v>26400</v>
      </c>
      <c r="Q1730" s="670"/>
      <c r="R1730" s="670">
        <v>12</v>
      </c>
    </row>
    <row r="1731" spans="1:18" ht="15.75" customHeight="1" x14ac:dyDescent="0.2">
      <c r="A1731" s="676" t="s">
        <v>10201</v>
      </c>
      <c r="B1731" s="670" t="s">
        <v>6922</v>
      </c>
      <c r="C1731" s="670" t="s">
        <v>10202</v>
      </c>
      <c r="D1731" s="668" t="s">
        <v>10203</v>
      </c>
      <c r="E1731" s="740">
        <v>3300</v>
      </c>
      <c r="F1731" s="670">
        <v>42686457</v>
      </c>
      <c r="G1731" s="668" t="s">
        <v>10205</v>
      </c>
      <c r="H1731" s="668" t="s">
        <v>10203</v>
      </c>
      <c r="I1731" s="668" t="s">
        <v>8801</v>
      </c>
      <c r="J1731" s="668" t="s">
        <v>10203</v>
      </c>
      <c r="K1731" s="670">
        <v>1</v>
      </c>
      <c r="L1731" s="670">
        <v>3</v>
      </c>
      <c r="M1731" s="755">
        <f t="shared" si="18"/>
        <v>9900</v>
      </c>
      <c r="N1731" s="670">
        <v>0</v>
      </c>
      <c r="O1731" s="670">
        <v>0</v>
      </c>
      <c r="P1731" s="755">
        <f t="shared" si="17"/>
        <v>0</v>
      </c>
      <c r="Q1731" s="670"/>
      <c r="R1731" s="670">
        <v>12</v>
      </c>
    </row>
    <row r="1732" spans="1:18" ht="15.75" customHeight="1" x14ac:dyDescent="0.2">
      <c r="A1732" s="676" t="s">
        <v>10201</v>
      </c>
      <c r="B1732" s="670" t="s">
        <v>6922</v>
      </c>
      <c r="C1732" s="670" t="s">
        <v>10202</v>
      </c>
      <c r="D1732" s="668" t="s">
        <v>10203</v>
      </c>
      <c r="E1732" s="740">
        <v>3300</v>
      </c>
      <c r="F1732" s="670">
        <v>42922907</v>
      </c>
      <c r="G1732" s="668" t="s">
        <v>10206</v>
      </c>
      <c r="H1732" s="668" t="s">
        <v>10203</v>
      </c>
      <c r="I1732" s="668" t="s">
        <v>8801</v>
      </c>
      <c r="J1732" s="668" t="s">
        <v>10203</v>
      </c>
      <c r="K1732" s="670">
        <v>1</v>
      </c>
      <c r="L1732" s="670">
        <v>3</v>
      </c>
      <c r="M1732" s="755">
        <f t="shared" si="18"/>
        <v>9900</v>
      </c>
      <c r="N1732" s="670">
        <v>0</v>
      </c>
      <c r="O1732" s="670">
        <v>0</v>
      </c>
      <c r="P1732" s="755">
        <f t="shared" si="17"/>
        <v>0</v>
      </c>
      <c r="Q1732" s="670"/>
      <c r="R1732" s="670">
        <v>12</v>
      </c>
    </row>
    <row r="1733" spans="1:18" ht="15.75" customHeight="1" x14ac:dyDescent="0.2">
      <c r="A1733" s="676" t="s">
        <v>10201</v>
      </c>
      <c r="B1733" s="670" t="s">
        <v>6922</v>
      </c>
      <c r="C1733" s="670" t="s">
        <v>10202</v>
      </c>
      <c r="D1733" s="668" t="s">
        <v>10207</v>
      </c>
      <c r="E1733" s="740">
        <v>1650</v>
      </c>
      <c r="F1733" s="670">
        <v>43006790</v>
      </c>
      <c r="G1733" s="668" t="s">
        <v>10208</v>
      </c>
      <c r="H1733" s="668" t="s">
        <v>10207</v>
      </c>
      <c r="I1733" s="668" t="s">
        <v>10209</v>
      </c>
      <c r="J1733" s="668" t="s">
        <v>10207</v>
      </c>
      <c r="K1733" s="670">
        <v>1</v>
      </c>
      <c r="L1733" s="670">
        <v>12</v>
      </c>
      <c r="M1733" s="755">
        <f t="shared" si="18"/>
        <v>19800</v>
      </c>
      <c r="N1733" s="670">
        <v>1</v>
      </c>
      <c r="O1733" s="670">
        <v>8</v>
      </c>
      <c r="P1733" s="755">
        <f t="shared" si="17"/>
        <v>13200</v>
      </c>
      <c r="Q1733" s="670"/>
      <c r="R1733" s="670">
        <v>12</v>
      </c>
    </row>
    <row r="1734" spans="1:18" ht="15.75" customHeight="1" x14ac:dyDescent="0.2">
      <c r="A1734" s="676" t="s">
        <v>10201</v>
      </c>
      <c r="B1734" s="670" t="s">
        <v>6922</v>
      </c>
      <c r="C1734" s="670" t="s">
        <v>10202</v>
      </c>
      <c r="D1734" s="668" t="s">
        <v>10210</v>
      </c>
      <c r="E1734" s="740">
        <v>1300</v>
      </c>
      <c r="F1734" s="670">
        <v>47164394</v>
      </c>
      <c r="G1734" s="668" t="s">
        <v>10211</v>
      </c>
      <c r="H1734" s="668" t="s">
        <v>10210</v>
      </c>
      <c r="I1734" s="668" t="s">
        <v>10209</v>
      </c>
      <c r="J1734" s="668" t="s">
        <v>10210</v>
      </c>
      <c r="K1734" s="670">
        <v>1</v>
      </c>
      <c r="L1734" s="670">
        <v>12</v>
      </c>
      <c r="M1734" s="755">
        <f t="shared" si="18"/>
        <v>15600</v>
      </c>
      <c r="N1734" s="670">
        <v>1</v>
      </c>
      <c r="O1734" s="670">
        <v>8</v>
      </c>
      <c r="P1734" s="755">
        <f t="shared" si="17"/>
        <v>10400</v>
      </c>
      <c r="Q1734" s="670"/>
      <c r="R1734" s="670">
        <v>12</v>
      </c>
    </row>
    <row r="1735" spans="1:18" ht="15.75" customHeight="1" x14ac:dyDescent="0.2">
      <c r="A1735" s="676" t="s">
        <v>10201</v>
      </c>
      <c r="B1735" s="670" t="s">
        <v>6922</v>
      </c>
      <c r="C1735" s="670" t="s">
        <v>10202</v>
      </c>
      <c r="D1735" s="668" t="s">
        <v>10212</v>
      </c>
      <c r="E1735" s="740">
        <v>1650</v>
      </c>
      <c r="F1735" s="670">
        <v>45604919</v>
      </c>
      <c r="G1735" s="668" t="s">
        <v>10213</v>
      </c>
      <c r="H1735" s="668" t="s">
        <v>10212</v>
      </c>
      <c r="I1735" s="668" t="s">
        <v>8801</v>
      </c>
      <c r="J1735" s="668" t="s">
        <v>10212</v>
      </c>
      <c r="K1735" s="670">
        <v>1</v>
      </c>
      <c r="L1735" s="670">
        <v>1</v>
      </c>
      <c r="M1735" s="755">
        <f t="shared" si="18"/>
        <v>1650</v>
      </c>
      <c r="N1735" s="670">
        <v>0</v>
      </c>
      <c r="O1735" s="670">
        <v>0</v>
      </c>
      <c r="P1735" s="755">
        <f t="shared" si="17"/>
        <v>0</v>
      </c>
      <c r="Q1735" s="670"/>
      <c r="R1735" s="670">
        <v>12</v>
      </c>
    </row>
    <row r="1736" spans="1:18" ht="15.75" customHeight="1" x14ac:dyDescent="0.2">
      <c r="A1736" s="676" t="s">
        <v>10201</v>
      </c>
      <c r="B1736" s="670" t="s">
        <v>6922</v>
      </c>
      <c r="C1736" s="670" t="s">
        <v>10202</v>
      </c>
      <c r="D1736" s="668" t="s">
        <v>10214</v>
      </c>
      <c r="E1736" s="740">
        <v>1300</v>
      </c>
      <c r="F1736" s="670">
        <v>70879654</v>
      </c>
      <c r="G1736" s="668" t="s">
        <v>10215</v>
      </c>
      <c r="H1736" s="668" t="s">
        <v>10214</v>
      </c>
      <c r="I1736" s="668" t="s">
        <v>10209</v>
      </c>
      <c r="J1736" s="668" t="s">
        <v>10214</v>
      </c>
      <c r="K1736" s="670">
        <v>1</v>
      </c>
      <c r="L1736" s="670">
        <v>12</v>
      </c>
      <c r="M1736" s="755">
        <f t="shared" si="18"/>
        <v>15600</v>
      </c>
      <c r="N1736" s="670">
        <v>1</v>
      </c>
      <c r="O1736" s="670">
        <v>8</v>
      </c>
      <c r="P1736" s="755">
        <f t="shared" si="17"/>
        <v>10400</v>
      </c>
      <c r="Q1736" s="670"/>
      <c r="R1736" s="670">
        <v>12</v>
      </c>
    </row>
    <row r="1737" spans="1:18" ht="15.75" customHeight="1" x14ac:dyDescent="0.2">
      <c r="A1737" s="676" t="s">
        <v>10201</v>
      </c>
      <c r="B1737" s="670" t="s">
        <v>6922</v>
      </c>
      <c r="C1737" s="670" t="s">
        <v>10202</v>
      </c>
      <c r="D1737" s="668" t="s">
        <v>10216</v>
      </c>
      <c r="E1737" s="740">
        <v>1650</v>
      </c>
      <c r="F1737" s="670">
        <v>47191691</v>
      </c>
      <c r="G1737" s="668" t="s">
        <v>10217</v>
      </c>
      <c r="H1737" s="668" t="s">
        <v>10216</v>
      </c>
      <c r="I1737" s="668" t="s">
        <v>8801</v>
      </c>
      <c r="J1737" s="668" t="s">
        <v>10216</v>
      </c>
      <c r="K1737" s="670">
        <v>1</v>
      </c>
      <c r="L1737" s="670">
        <v>12</v>
      </c>
      <c r="M1737" s="755">
        <f t="shared" si="18"/>
        <v>19800</v>
      </c>
      <c r="N1737" s="670">
        <v>0</v>
      </c>
      <c r="O1737" s="670">
        <v>0</v>
      </c>
      <c r="P1737" s="755">
        <f t="shared" si="17"/>
        <v>0</v>
      </c>
      <c r="Q1737" s="670"/>
      <c r="R1737" s="670">
        <v>12</v>
      </c>
    </row>
    <row r="1738" spans="1:18" ht="15.75" customHeight="1" x14ac:dyDescent="0.2">
      <c r="A1738" s="676" t="s">
        <v>10201</v>
      </c>
      <c r="B1738" s="670" t="s">
        <v>6922</v>
      </c>
      <c r="C1738" s="670" t="s">
        <v>10202</v>
      </c>
      <c r="D1738" s="668" t="s">
        <v>10218</v>
      </c>
      <c r="E1738" s="740">
        <v>1300</v>
      </c>
      <c r="F1738" s="670">
        <v>41504124</v>
      </c>
      <c r="G1738" s="668" t="s">
        <v>10219</v>
      </c>
      <c r="H1738" s="668" t="s">
        <v>10218</v>
      </c>
      <c r="I1738" s="668" t="s">
        <v>7541</v>
      </c>
      <c r="J1738" s="668" t="s">
        <v>10218</v>
      </c>
      <c r="K1738" s="670">
        <v>1</v>
      </c>
      <c r="L1738" s="670">
        <v>6</v>
      </c>
      <c r="M1738" s="755">
        <f t="shared" si="18"/>
        <v>7800</v>
      </c>
      <c r="N1738" s="670">
        <v>1</v>
      </c>
      <c r="O1738" s="670">
        <v>8</v>
      </c>
      <c r="P1738" s="755">
        <f t="shared" si="17"/>
        <v>10400</v>
      </c>
      <c r="Q1738" s="670"/>
      <c r="R1738" s="670">
        <v>12</v>
      </c>
    </row>
    <row r="1739" spans="1:18" ht="15.75" customHeight="1" x14ac:dyDescent="0.2">
      <c r="A1739" s="676" t="s">
        <v>10201</v>
      </c>
      <c r="B1739" s="670" t="s">
        <v>6922</v>
      </c>
      <c r="C1739" s="670" t="s">
        <v>10202</v>
      </c>
      <c r="D1739" s="668" t="s">
        <v>10218</v>
      </c>
      <c r="E1739" s="740">
        <v>1300</v>
      </c>
      <c r="F1739" s="670">
        <v>43100552</v>
      </c>
      <c r="G1739" s="668" t="s">
        <v>10220</v>
      </c>
      <c r="H1739" s="668" t="s">
        <v>10218</v>
      </c>
      <c r="I1739" s="668" t="s">
        <v>7541</v>
      </c>
      <c r="J1739" s="668" t="s">
        <v>10218</v>
      </c>
      <c r="K1739" s="670">
        <v>1</v>
      </c>
      <c r="L1739" s="670">
        <v>12</v>
      </c>
      <c r="M1739" s="755">
        <f t="shared" si="18"/>
        <v>15600</v>
      </c>
      <c r="N1739" s="670">
        <v>1</v>
      </c>
      <c r="O1739" s="670">
        <v>8</v>
      </c>
      <c r="P1739" s="755">
        <f t="shared" si="17"/>
        <v>10400</v>
      </c>
      <c r="Q1739" s="670"/>
      <c r="R1739" s="670">
        <v>12</v>
      </c>
    </row>
    <row r="1740" spans="1:18" ht="15.75" customHeight="1" x14ac:dyDescent="0.2">
      <c r="A1740" s="676" t="s">
        <v>10201</v>
      </c>
      <c r="B1740" s="670" t="s">
        <v>6922</v>
      </c>
      <c r="C1740" s="670" t="s">
        <v>10202</v>
      </c>
      <c r="D1740" s="668" t="s">
        <v>10221</v>
      </c>
      <c r="E1740" s="740">
        <v>1300</v>
      </c>
      <c r="F1740" s="670">
        <v>45548869</v>
      </c>
      <c r="G1740" s="668" t="s">
        <v>10222</v>
      </c>
      <c r="H1740" s="668" t="s">
        <v>10221</v>
      </c>
      <c r="I1740" s="668" t="s">
        <v>10209</v>
      </c>
      <c r="J1740" s="668" t="s">
        <v>10221</v>
      </c>
      <c r="K1740" s="670">
        <v>1</v>
      </c>
      <c r="L1740" s="670">
        <v>12</v>
      </c>
      <c r="M1740" s="755">
        <f t="shared" si="18"/>
        <v>15600</v>
      </c>
      <c r="N1740" s="670">
        <v>1</v>
      </c>
      <c r="O1740" s="670">
        <v>8</v>
      </c>
      <c r="P1740" s="755">
        <f t="shared" si="17"/>
        <v>10400</v>
      </c>
      <c r="Q1740" s="670"/>
      <c r="R1740" s="670">
        <v>12</v>
      </c>
    </row>
    <row r="1741" spans="1:18" ht="15.75" customHeight="1" x14ac:dyDescent="0.2">
      <c r="A1741" s="676" t="s">
        <v>10201</v>
      </c>
      <c r="B1741" s="670" t="s">
        <v>6922</v>
      </c>
      <c r="C1741" s="670" t="s">
        <v>10202</v>
      </c>
      <c r="D1741" s="668" t="s">
        <v>10221</v>
      </c>
      <c r="E1741" s="740">
        <v>1300</v>
      </c>
      <c r="F1741" s="670">
        <v>46733719</v>
      </c>
      <c r="G1741" s="668" t="s">
        <v>10223</v>
      </c>
      <c r="H1741" s="668" t="s">
        <v>10221</v>
      </c>
      <c r="I1741" s="668" t="s">
        <v>10209</v>
      </c>
      <c r="J1741" s="668" t="s">
        <v>10221</v>
      </c>
      <c r="K1741" s="670">
        <v>1</v>
      </c>
      <c r="L1741" s="670">
        <v>12</v>
      </c>
      <c r="M1741" s="755">
        <f t="shared" si="18"/>
        <v>15600</v>
      </c>
      <c r="N1741" s="670">
        <v>1</v>
      </c>
      <c r="O1741" s="670">
        <v>8</v>
      </c>
      <c r="P1741" s="755">
        <f t="shared" si="17"/>
        <v>10400</v>
      </c>
      <c r="Q1741" s="670"/>
      <c r="R1741" s="670">
        <v>12</v>
      </c>
    </row>
    <row r="1742" spans="1:18" ht="15.75" customHeight="1" x14ac:dyDescent="0.2">
      <c r="A1742" s="676" t="s">
        <v>10201</v>
      </c>
      <c r="B1742" s="670" t="s">
        <v>6922</v>
      </c>
      <c r="C1742" s="670" t="s">
        <v>10202</v>
      </c>
      <c r="D1742" s="668" t="s">
        <v>10210</v>
      </c>
      <c r="E1742" s="740">
        <v>1300</v>
      </c>
      <c r="F1742" s="670">
        <v>18148090</v>
      </c>
      <c r="G1742" s="668" t="s">
        <v>10224</v>
      </c>
      <c r="H1742" s="668" t="s">
        <v>10210</v>
      </c>
      <c r="I1742" s="668" t="s">
        <v>10209</v>
      </c>
      <c r="J1742" s="668" t="s">
        <v>10210</v>
      </c>
      <c r="K1742" s="670">
        <v>1</v>
      </c>
      <c r="L1742" s="670">
        <v>12</v>
      </c>
      <c r="M1742" s="755">
        <f t="shared" si="18"/>
        <v>15600</v>
      </c>
      <c r="N1742" s="670">
        <v>1</v>
      </c>
      <c r="O1742" s="670">
        <v>8</v>
      </c>
      <c r="P1742" s="755">
        <f t="shared" si="17"/>
        <v>10400</v>
      </c>
      <c r="Q1742" s="670"/>
      <c r="R1742" s="670">
        <v>12</v>
      </c>
    </row>
    <row r="1743" spans="1:18" ht="15.75" customHeight="1" x14ac:dyDescent="0.2">
      <c r="A1743" s="676" t="s">
        <v>10201</v>
      </c>
      <c r="B1743" s="670" t="s">
        <v>6922</v>
      </c>
      <c r="C1743" s="670" t="s">
        <v>10202</v>
      </c>
      <c r="D1743" s="668" t="s">
        <v>10225</v>
      </c>
      <c r="E1743" s="740">
        <v>2000</v>
      </c>
      <c r="F1743" s="670">
        <v>18217259</v>
      </c>
      <c r="G1743" s="668" t="s">
        <v>10226</v>
      </c>
      <c r="H1743" s="668" t="s">
        <v>10225</v>
      </c>
      <c r="I1743" s="668" t="s">
        <v>8801</v>
      </c>
      <c r="J1743" s="668" t="s">
        <v>10225</v>
      </c>
      <c r="K1743" s="670">
        <v>1</v>
      </c>
      <c r="L1743" s="670">
        <v>12</v>
      </c>
      <c r="M1743" s="755">
        <f t="shared" si="18"/>
        <v>24000</v>
      </c>
      <c r="N1743" s="670">
        <v>1</v>
      </c>
      <c r="O1743" s="670">
        <v>8</v>
      </c>
      <c r="P1743" s="755">
        <f t="shared" si="17"/>
        <v>16000</v>
      </c>
      <c r="Q1743" s="670"/>
      <c r="R1743" s="670">
        <v>12</v>
      </c>
    </row>
    <row r="1744" spans="1:18" ht="15.75" customHeight="1" x14ac:dyDescent="0.2">
      <c r="A1744" s="676" t="s">
        <v>10201</v>
      </c>
      <c r="B1744" s="670" t="s">
        <v>6922</v>
      </c>
      <c r="C1744" s="670" t="s">
        <v>10202</v>
      </c>
      <c r="D1744" s="668" t="s">
        <v>10227</v>
      </c>
      <c r="E1744" s="740">
        <v>1300</v>
      </c>
      <c r="F1744" s="670">
        <v>18190437</v>
      </c>
      <c r="G1744" s="668" t="s">
        <v>10228</v>
      </c>
      <c r="H1744" s="668" t="s">
        <v>10227</v>
      </c>
      <c r="I1744" s="668" t="s">
        <v>10209</v>
      </c>
      <c r="J1744" s="668" t="s">
        <v>10227</v>
      </c>
      <c r="K1744" s="670">
        <v>1</v>
      </c>
      <c r="L1744" s="670">
        <v>12</v>
      </c>
      <c r="M1744" s="755">
        <f t="shared" si="18"/>
        <v>15600</v>
      </c>
      <c r="N1744" s="670">
        <v>1</v>
      </c>
      <c r="O1744" s="670">
        <v>8</v>
      </c>
      <c r="P1744" s="755">
        <f t="shared" si="17"/>
        <v>10400</v>
      </c>
      <c r="Q1744" s="670"/>
      <c r="R1744" s="670">
        <v>12</v>
      </c>
    </row>
    <row r="1745" spans="1:18" ht="15.75" customHeight="1" x14ac:dyDescent="0.2">
      <c r="A1745" s="676" t="s">
        <v>10201</v>
      </c>
      <c r="B1745" s="670" t="s">
        <v>6922</v>
      </c>
      <c r="C1745" s="670" t="s">
        <v>10202</v>
      </c>
      <c r="D1745" s="668" t="s">
        <v>10229</v>
      </c>
      <c r="E1745" s="740">
        <v>1650</v>
      </c>
      <c r="F1745" s="670">
        <v>45031616</v>
      </c>
      <c r="G1745" s="668" t="s">
        <v>10230</v>
      </c>
      <c r="H1745" s="668" t="s">
        <v>10229</v>
      </c>
      <c r="I1745" s="668" t="s">
        <v>8801</v>
      </c>
      <c r="J1745" s="668" t="s">
        <v>10229</v>
      </c>
      <c r="K1745" s="670">
        <v>1</v>
      </c>
      <c r="L1745" s="670">
        <v>12</v>
      </c>
      <c r="M1745" s="755">
        <f t="shared" si="18"/>
        <v>19800</v>
      </c>
      <c r="N1745" s="670">
        <v>1</v>
      </c>
      <c r="O1745" s="670">
        <v>8</v>
      </c>
      <c r="P1745" s="755">
        <f t="shared" si="17"/>
        <v>13200</v>
      </c>
      <c r="Q1745" s="670"/>
      <c r="R1745" s="670">
        <v>12</v>
      </c>
    </row>
    <row r="1746" spans="1:18" ht="15.75" customHeight="1" x14ac:dyDescent="0.2">
      <c r="A1746" s="676" t="s">
        <v>10201</v>
      </c>
      <c r="B1746" s="670" t="s">
        <v>6922</v>
      </c>
      <c r="C1746" s="670" t="s">
        <v>10202</v>
      </c>
      <c r="D1746" s="668" t="s">
        <v>10231</v>
      </c>
      <c r="E1746" s="740">
        <v>1300</v>
      </c>
      <c r="F1746" s="670">
        <v>47819622</v>
      </c>
      <c r="G1746" s="668" t="s">
        <v>10232</v>
      </c>
      <c r="H1746" s="668" t="s">
        <v>10231</v>
      </c>
      <c r="I1746" s="668" t="s">
        <v>10209</v>
      </c>
      <c r="J1746" s="668" t="s">
        <v>10231</v>
      </c>
      <c r="K1746" s="670">
        <v>1</v>
      </c>
      <c r="L1746" s="670">
        <v>12</v>
      </c>
      <c r="M1746" s="755">
        <f t="shared" si="18"/>
        <v>15600</v>
      </c>
      <c r="N1746" s="670">
        <v>1</v>
      </c>
      <c r="O1746" s="670">
        <v>8</v>
      </c>
      <c r="P1746" s="755">
        <f t="shared" si="17"/>
        <v>10400</v>
      </c>
      <c r="Q1746" s="670"/>
      <c r="R1746" s="670">
        <v>12</v>
      </c>
    </row>
    <row r="1747" spans="1:18" ht="15.75" customHeight="1" x14ac:dyDescent="0.2">
      <c r="A1747" s="676" t="s">
        <v>10201</v>
      </c>
      <c r="B1747" s="670" t="s">
        <v>6922</v>
      </c>
      <c r="C1747" s="670" t="s">
        <v>10202</v>
      </c>
      <c r="D1747" s="668" t="s">
        <v>10231</v>
      </c>
      <c r="E1747" s="740">
        <v>2097</v>
      </c>
      <c r="F1747" s="670">
        <v>42687652</v>
      </c>
      <c r="G1747" s="668" t="s">
        <v>10233</v>
      </c>
      <c r="H1747" s="668" t="s">
        <v>10231</v>
      </c>
      <c r="I1747" s="668" t="s">
        <v>10209</v>
      </c>
      <c r="J1747" s="668" t="s">
        <v>10231</v>
      </c>
      <c r="K1747" s="670">
        <v>1</v>
      </c>
      <c r="L1747" s="670">
        <v>12</v>
      </c>
      <c r="M1747" s="755">
        <f t="shared" si="18"/>
        <v>25164</v>
      </c>
      <c r="N1747" s="670">
        <v>1</v>
      </c>
      <c r="O1747" s="670">
        <v>8</v>
      </c>
      <c r="P1747" s="755">
        <f t="shared" si="17"/>
        <v>16776</v>
      </c>
      <c r="Q1747" s="670"/>
      <c r="R1747" s="670">
        <v>12</v>
      </c>
    </row>
    <row r="1748" spans="1:18" ht="15.75" customHeight="1" x14ac:dyDescent="0.2">
      <c r="A1748" s="676" t="s">
        <v>10201</v>
      </c>
      <c r="B1748" s="670" t="s">
        <v>6922</v>
      </c>
      <c r="C1748" s="670" t="s">
        <v>10202</v>
      </c>
      <c r="D1748" s="668" t="s">
        <v>10234</v>
      </c>
      <c r="E1748" s="740">
        <v>2689</v>
      </c>
      <c r="F1748" s="670">
        <v>44850529</v>
      </c>
      <c r="G1748" s="668" t="s">
        <v>10235</v>
      </c>
      <c r="H1748" s="668" t="s">
        <v>10234</v>
      </c>
      <c r="I1748" s="668" t="s">
        <v>8801</v>
      </c>
      <c r="J1748" s="668" t="s">
        <v>10234</v>
      </c>
      <c r="K1748" s="670">
        <v>1</v>
      </c>
      <c r="L1748" s="670">
        <v>12</v>
      </c>
      <c r="M1748" s="755">
        <f t="shared" si="18"/>
        <v>32268</v>
      </c>
      <c r="N1748" s="670">
        <v>1</v>
      </c>
      <c r="O1748" s="670">
        <v>8</v>
      </c>
      <c r="P1748" s="755">
        <f t="shared" si="17"/>
        <v>21512</v>
      </c>
      <c r="Q1748" s="670"/>
      <c r="R1748" s="670">
        <v>12</v>
      </c>
    </row>
    <row r="1749" spans="1:18" ht="15.75" customHeight="1" x14ac:dyDescent="0.2">
      <c r="A1749" s="676" t="s">
        <v>10201</v>
      </c>
      <c r="B1749" s="670" t="s">
        <v>6922</v>
      </c>
      <c r="C1749" s="670" t="s">
        <v>10202</v>
      </c>
      <c r="D1749" s="668" t="s">
        <v>10236</v>
      </c>
      <c r="E1749" s="740">
        <v>1300</v>
      </c>
      <c r="F1749" s="670">
        <v>48421221</v>
      </c>
      <c r="G1749" s="668" t="s">
        <v>10237</v>
      </c>
      <c r="H1749" s="668" t="s">
        <v>10236</v>
      </c>
      <c r="I1749" s="668" t="s">
        <v>10209</v>
      </c>
      <c r="J1749" s="668" t="s">
        <v>10236</v>
      </c>
      <c r="K1749" s="670">
        <v>1</v>
      </c>
      <c r="L1749" s="670">
        <v>12</v>
      </c>
      <c r="M1749" s="755">
        <f t="shared" si="18"/>
        <v>15600</v>
      </c>
      <c r="N1749" s="670">
        <v>1</v>
      </c>
      <c r="O1749" s="670">
        <v>8</v>
      </c>
      <c r="P1749" s="755">
        <f t="shared" si="17"/>
        <v>10400</v>
      </c>
      <c r="Q1749" s="670"/>
      <c r="R1749" s="670">
        <v>12</v>
      </c>
    </row>
    <row r="1750" spans="1:18" ht="15.75" customHeight="1" x14ac:dyDescent="0.2">
      <c r="A1750" s="676" t="s">
        <v>10201</v>
      </c>
      <c r="B1750" s="670" t="s">
        <v>6922</v>
      </c>
      <c r="C1750" s="670" t="s">
        <v>10202</v>
      </c>
      <c r="D1750" s="668" t="s">
        <v>8713</v>
      </c>
      <c r="E1750" s="740">
        <v>1800</v>
      </c>
      <c r="F1750" s="670">
        <v>40503734</v>
      </c>
      <c r="G1750" s="668" t="s">
        <v>10238</v>
      </c>
      <c r="H1750" s="668" t="s">
        <v>8713</v>
      </c>
      <c r="I1750" s="668" t="s">
        <v>10209</v>
      </c>
      <c r="J1750" s="668" t="s">
        <v>8713</v>
      </c>
      <c r="K1750" s="670">
        <v>1</v>
      </c>
      <c r="L1750" s="670">
        <v>12</v>
      </c>
      <c r="M1750" s="755">
        <f t="shared" si="18"/>
        <v>21600</v>
      </c>
      <c r="N1750" s="670">
        <v>1</v>
      </c>
      <c r="O1750" s="670">
        <v>8</v>
      </c>
      <c r="P1750" s="755">
        <f t="shared" si="17"/>
        <v>14400</v>
      </c>
      <c r="Q1750" s="670"/>
      <c r="R1750" s="670">
        <v>12</v>
      </c>
    </row>
    <row r="1751" spans="1:18" ht="15.75" customHeight="1" x14ac:dyDescent="0.2">
      <c r="A1751" s="676" t="s">
        <v>10201</v>
      </c>
      <c r="B1751" s="670" t="s">
        <v>6922</v>
      </c>
      <c r="C1751" s="670" t="s">
        <v>10202</v>
      </c>
      <c r="D1751" s="668" t="s">
        <v>10210</v>
      </c>
      <c r="E1751" s="740">
        <v>1300</v>
      </c>
      <c r="F1751" s="670">
        <v>43235375</v>
      </c>
      <c r="G1751" s="668" t="s">
        <v>10239</v>
      </c>
      <c r="H1751" s="668" t="s">
        <v>10210</v>
      </c>
      <c r="I1751" s="668" t="s">
        <v>10209</v>
      </c>
      <c r="J1751" s="668" t="s">
        <v>10210</v>
      </c>
      <c r="K1751" s="670">
        <v>1</v>
      </c>
      <c r="L1751" s="670">
        <v>12</v>
      </c>
      <c r="M1751" s="755">
        <f t="shared" si="18"/>
        <v>15600</v>
      </c>
      <c r="N1751" s="670">
        <v>1</v>
      </c>
      <c r="O1751" s="670">
        <v>8</v>
      </c>
      <c r="P1751" s="755">
        <f t="shared" ref="P1751:P1814" si="19">O1751*E1751</f>
        <v>10400</v>
      </c>
      <c r="Q1751" s="670"/>
      <c r="R1751" s="670">
        <v>12</v>
      </c>
    </row>
    <row r="1752" spans="1:18" ht="15.75" customHeight="1" x14ac:dyDescent="0.2">
      <c r="A1752" s="676" t="s">
        <v>10201</v>
      </c>
      <c r="B1752" s="670" t="s">
        <v>6922</v>
      </c>
      <c r="C1752" s="670" t="s">
        <v>10202</v>
      </c>
      <c r="D1752" s="668" t="s">
        <v>7773</v>
      </c>
      <c r="E1752" s="740">
        <v>1300</v>
      </c>
      <c r="F1752" s="670">
        <v>42934820</v>
      </c>
      <c r="G1752" s="668" t="s">
        <v>10240</v>
      </c>
      <c r="H1752" s="668" t="s">
        <v>7773</v>
      </c>
      <c r="I1752" s="668" t="s">
        <v>10209</v>
      </c>
      <c r="J1752" s="668" t="s">
        <v>7773</v>
      </c>
      <c r="K1752" s="670">
        <v>1</v>
      </c>
      <c r="L1752" s="670">
        <v>12</v>
      </c>
      <c r="M1752" s="755">
        <f t="shared" si="18"/>
        <v>15600</v>
      </c>
      <c r="N1752" s="670">
        <v>1</v>
      </c>
      <c r="O1752" s="670">
        <v>8</v>
      </c>
      <c r="P1752" s="755">
        <f t="shared" si="19"/>
        <v>10400</v>
      </c>
      <c r="Q1752" s="670"/>
      <c r="R1752" s="670">
        <v>12</v>
      </c>
    </row>
    <row r="1753" spans="1:18" ht="15.75" customHeight="1" x14ac:dyDescent="0.2">
      <c r="A1753" s="676" t="s">
        <v>10201</v>
      </c>
      <c r="B1753" s="670" t="s">
        <v>6922</v>
      </c>
      <c r="C1753" s="670" t="s">
        <v>10202</v>
      </c>
      <c r="D1753" s="668" t="s">
        <v>10241</v>
      </c>
      <c r="E1753" s="740">
        <v>1300</v>
      </c>
      <c r="F1753" s="670">
        <v>18155882</v>
      </c>
      <c r="G1753" s="668" t="s">
        <v>10242</v>
      </c>
      <c r="H1753" s="668" t="s">
        <v>10241</v>
      </c>
      <c r="I1753" s="668" t="s">
        <v>7541</v>
      </c>
      <c r="J1753" s="668" t="s">
        <v>10241</v>
      </c>
      <c r="K1753" s="670">
        <v>1</v>
      </c>
      <c r="L1753" s="670">
        <v>12</v>
      </c>
      <c r="M1753" s="755">
        <f t="shared" si="18"/>
        <v>15600</v>
      </c>
      <c r="N1753" s="670">
        <v>1</v>
      </c>
      <c r="O1753" s="670">
        <v>8</v>
      </c>
      <c r="P1753" s="755">
        <f t="shared" si="19"/>
        <v>10400</v>
      </c>
      <c r="Q1753" s="670"/>
      <c r="R1753" s="670">
        <v>12</v>
      </c>
    </row>
    <row r="1754" spans="1:18" ht="15.75" customHeight="1" x14ac:dyDescent="0.2">
      <c r="A1754" s="676" t="s">
        <v>10201</v>
      </c>
      <c r="B1754" s="670" t="s">
        <v>6922</v>
      </c>
      <c r="C1754" s="670" t="s">
        <v>10202</v>
      </c>
      <c r="D1754" s="668" t="s">
        <v>10241</v>
      </c>
      <c r="E1754" s="740">
        <v>1300</v>
      </c>
      <c r="F1754" s="670">
        <v>18148096</v>
      </c>
      <c r="G1754" s="668" t="s">
        <v>10243</v>
      </c>
      <c r="H1754" s="668" t="s">
        <v>10241</v>
      </c>
      <c r="I1754" s="668" t="s">
        <v>7541</v>
      </c>
      <c r="J1754" s="668" t="s">
        <v>10241</v>
      </c>
      <c r="K1754" s="670">
        <v>1</v>
      </c>
      <c r="L1754" s="670">
        <v>12</v>
      </c>
      <c r="M1754" s="755">
        <f t="shared" si="18"/>
        <v>15600</v>
      </c>
      <c r="N1754" s="670">
        <v>1</v>
      </c>
      <c r="O1754" s="670">
        <v>8</v>
      </c>
      <c r="P1754" s="755">
        <f t="shared" si="19"/>
        <v>10400</v>
      </c>
      <c r="Q1754" s="670"/>
      <c r="R1754" s="670">
        <v>12</v>
      </c>
    </row>
    <row r="1755" spans="1:18" ht="15.75" customHeight="1" x14ac:dyDescent="0.2">
      <c r="A1755" s="676" t="s">
        <v>10201</v>
      </c>
      <c r="B1755" s="670" t="s">
        <v>6922</v>
      </c>
      <c r="C1755" s="670" t="s">
        <v>10202</v>
      </c>
      <c r="D1755" s="668" t="s">
        <v>10244</v>
      </c>
      <c r="E1755" s="740">
        <v>1300</v>
      </c>
      <c r="F1755" s="670">
        <v>43545035</v>
      </c>
      <c r="G1755" s="668" t="s">
        <v>10245</v>
      </c>
      <c r="H1755" s="668" t="s">
        <v>10244</v>
      </c>
      <c r="I1755" s="668" t="s">
        <v>10209</v>
      </c>
      <c r="J1755" s="668" t="s">
        <v>10244</v>
      </c>
      <c r="K1755" s="670">
        <v>1</v>
      </c>
      <c r="L1755" s="670">
        <v>12</v>
      </c>
      <c r="M1755" s="755">
        <f t="shared" si="18"/>
        <v>15600</v>
      </c>
      <c r="N1755" s="670">
        <v>1</v>
      </c>
      <c r="O1755" s="670">
        <v>8</v>
      </c>
      <c r="P1755" s="755">
        <f t="shared" si="19"/>
        <v>10400</v>
      </c>
      <c r="Q1755" s="670"/>
      <c r="R1755" s="670">
        <v>12</v>
      </c>
    </row>
    <row r="1756" spans="1:18" ht="15.75" customHeight="1" x14ac:dyDescent="0.2">
      <c r="A1756" s="676" t="s">
        <v>10201</v>
      </c>
      <c r="B1756" s="670" t="s">
        <v>6922</v>
      </c>
      <c r="C1756" s="670" t="s">
        <v>10202</v>
      </c>
      <c r="D1756" s="668" t="s">
        <v>8690</v>
      </c>
      <c r="E1756" s="740">
        <v>1300</v>
      </c>
      <c r="F1756" s="670">
        <v>42748650</v>
      </c>
      <c r="G1756" s="668" t="s">
        <v>10246</v>
      </c>
      <c r="H1756" s="668" t="s">
        <v>8690</v>
      </c>
      <c r="I1756" s="668" t="s">
        <v>7541</v>
      </c>
      <c r="J1756" s="668" t="s">
        <v>8690</v>
      </c>
      <c r="K1756" s="670">
        <v>1</v>
      </c>
      <c r="L1756" s="670">
        <v>12</v>
      </c>
      <c r="M1756" s="755">
        <f t="shared" si="18"/>
        <v>15600</v>
      </c>
      <c r="N1756" s="670">
        <v>1</v>
      </c>
      <c r="O1756" s="670">
        <v>8</v>
      </c>
      <c r="P1756" s="755">
        <f t="shared" si="19"/>
        <v>10400</v>
      </c>
      <c r="Q1756" s="670"/>
      <c r="R1756" s="670">
        <v>12</v>
      </c>
    </row>
    <row r="1757" spans="1:18" ht="15.75" customHeight="1" x14ac:dyDescent="0.2">
      <c r="A1757" s="676" t="s">
        <v>10201</v>
      </c>
      <c r="B1757" s="670" t="s">
        <v>6922</v>
      </c>
      <c r="C1757" s="670" t="s">
        <v>10202</v>
      </c>
      <c r="D1757" s="668" t="s">
        <v>10241</v>
      </c>
      <c r="E1757" s="740">
        <v>1300</v>
      </c>
      <c r="F1757" s="670">
        <v>18199508</v>
      </c>
      <c r="G1757" s="668" t="s">
        <v>10247</v>
      </c>
      <c r="H1757" s="668" t="s">
        <v>10241</v>
      </c>
      <c r="I1757" s="668" t="s">
        <v>7541</v>
      </c>
      <c r="J1757" s="668" t="s">
        <v>10241</v>
      </c>
      <c r="K1757" s="670">
        <v>1</v>
      </c>
      <c r="L1757" s="670">
        <v>12</v>
      </c>
      <c r="M1757" s="755">
        <f t="shared" si="18"/>
        <v>15600</v>
      </c>
      <c r="N1757" s="670">
        <v>1</v>
      </c>
      <c r="O1757" s="670">
        <v>8</v>
      </c>
      <c r="P1757" s="755">
        <f t="shared" si="19"/>
        <v>10400</v>
      </c>
      <c r="Q1757" s="670"/>
      <c r="R1757" s="670">
        <v>12</v>
      </c>
    </row>
    <row r="1758" spans="1:18" ht="15.75" customHeight="1" x14ac:dyDescent="0.2">
      <c r="A1758" s="676" t="s">
        <v>10201</v>
      </c>
      <c r="B1758" s="670" t="s">
        <v>6922</v>
      </c>
      <c r="C1758" s="670" t="s">
        <v>10202</v>
      </c>
      <c r="D1758" s="668" t="s">
        <v>10248</v>
      </c>
      <c r="E1758" s="740">
        <v>1650</v>
      </c>
      <c r="F1758" s="670">
        <v>42792518</v>
      </c>
      <c r="G1758" s="668" t="s">
        <v>10249</v>
      </c>
      <c r="H1758" s="668" t="s">
        <v>10248</v>
      </c>
      <c r="I1758" s="668" t="s">
        <v>8801</v>
      </c>
      <c r="J1758" s="668" t="s">
        <v>10248</v>
      </c>
      <c r="K1758" s="670">
        <v>1</v>
      </c>
      <c r="L1758" s="670">
        <v>12</v>
      </c>
      <c r="M1758" s="755">
        <f t="shared" si="18"/>
        <v>19800</v>
      </c>
      <c r="N1758" s="670">
        <v>1</v>
      </c>
      <c r="O1758" s="670">
        <v>8</v>
      </c>
      <c r="P1758" s="755">
        <f t="shared" si="19"/>
        <v>13200</v>
      </c>
      <c r="Q1758" s="670"/>
      <c r="R1758" s="670">
        <v>12</v>
      </c>
    </row>
    <row r="1759" spans="1:18" ht="15.75" customHeight="1" x14ac:dyDescent="0.2">
      <c r="A1759" s="676" t="s">
        <v>10201</v>
      </c>
      <c r="B1759" s="670" t="s">
        <v>6922</v>
      </c>
      <c r="C1759" s="670" t="s">
        <v>10202</v>
      </c>
      <c r="D1759" s="668" t="s">
        <v>8690</v>
      </c>
      <c r="E1759" s="740">
        <v>1300</v>
      </c>
      <c r="F1759" s="670">
        <v>41638265</v>
      </c>
      <c r="G1759" s="668" t="s">
        <v>10250</v>
      </c>
      <c r="H1759" s="668" t="s">
        <v>8690</v>
      </c>
      <c r="I1759" s="668" t="s">
        <v>7541</v>
      </c>
      <c r="J1759" s="668" t="s">
        <v>8690</v>
      </c>
      <c r="K1759" s="670">
        <v>1</v>
      </c>
      <c r="L1759" s="670">
        <v>12</v>
      </c>
      <c r="M1759" s="755">
        <f t="shared" si="18"/>
        <v>15600</v>
      </c>
      <c r="N1759" s="670">
        <v>1</v>
      </c>
      <c r="O1759" s="670">
        <v>8</v>
      </c>
      <c r="P1759" s="755">
        <f t="shared" si="19"/>
        <v>10400</v>
      </c>
      <c r="Q1759" s="670"/>
      <c r="R1759" s="670">
        <v>12</v>
      </c>
    </row>
    <row r="1760" spans="1:18" ht="15.75" customHeight="1" x14ac:dyDescent="0.2">
      <c r="A1760" s="676" t="s">
        <v>10201</v>
      </c>
      <c r="B1760" s="670" t="s">
        <v>6922</v>
      </c>
      <c r="C1760" s="670" t="s">
        <v>10202</v>
      </c>
      <c r="D1760" s="668" t="s">
        <v>10251</v>
      </c>
      <c r="E1760" s="740">
        <v>1300</v>
      </c>
      <c r="F1760" s="670">
        <v>18117097</v>
      </c>
      <c r="G1760" s="668" t="s">
        <v>10252</v>
      </c>
      <c r="H1760" s="668" t="s">
        <v>10251</v>
      </c>
      <c r="I1760" s="668" t="s">
        <v>8801</v>
      </c>
      <c r="J1760" s="668" t="s">
        <v>10251</v>
      </c>
      <c r="K1760" s="670">
        <v>1</v>
      </c>
      <c r="L1760" s="670">
        <v>12</v>
      </c>
      <c r="M1760" s="755">
        <f t="shared" si="18"/>
        <v>15600</v>
      </c>
      <c r="N1760" s="670">
        <v>1</v>
      </c>
      <c r="O1760" s="670">
        <v>8</v>
      </c>
      <c r="P1760" s="755">
        <f t="shared" si="19"/>
        <v>10400</v>
      </c>
      <c r="Q1760" s="670"/>
      <c r="R1760" s="670">
        <v>12</v>
      </c>
    </row>
    <row r="1761" spans="1:18" ht="15.75" customHeight="1" x14ac:dyDescent="0.2">
      <c r="A1761" s="676" t="s">
        <v>10201</v>
      </c>
      <c r="B1761" s="670" t="s">
        <v>6922</v>
      </c>
      <c r="C1761" s="670" t="s">
        <v>10202</v>
      </c>
      <c r="D1761" s="668" t="s">
        <v>10253</v>
      </c>
      <c r="E1761" s="740">
        <v>1300</v>
      </c>
      <c r="F1761" s="670">
        <v>71597015</v>
      </c>
      <c r="G1761" s="668" t="s">
        <v>10254</v>
      </c>
      <c r="H1761" s="668" t="s">
        <v>10253</v>
      </c>
      <c r="I1761" s="668" t="s">
        <v>7541</v>
      </c>
      <c r="J1761" s="668" t="s">
        <v>10253</v>
      </c>
      <c r="K1761" s="670">
        <v>1</v>
      </c>
      <c r="L1761" s="670">
        <v>12</v>
      </c>
      <c r="M1761" s="755">
        <f t="shared" si="18"/>
        <v>15600</v>
      </c>
      <c r="N1761" s="670">
        <v>1</v>
      </c>
      <c r="O1761" s="670">
        <v>8</v>
      </c>
      <c r="P1761" s="755">
        <f t="shared" si="19"/>
        <v>10400</v>
      </c>
      <c r="Q1761" s="670"/>
      <c r="R1761" s="670">
        <v>12</v>
      </c>
    </row>
    <row r="1762" spans="1:18" ht="15.75" customHeight="1" x14ac:dyDescent="0.2">
      <c r="A1762" s="676" t="s">
        <v>10201</v>
      </c>
      <c r="B1762" s="670" t="s">
        <v>6922</v>
      </c>
      <c r="C1762" s="670" t="s">
        <v>10202</v>
      </c>
      <c r="D1762" s="668" t="s">
        <v>10253</v>
      </c>
      <c r="E1762" s="740">
        <v>1300</v>
      </c>
      <c r="F1762" s="670">
        <v>71201112</v>
      </c>
      <c r="G1762" s="668" t="s">
        <v>10255</v>
      </c>
      <c r="H1762" s="668" t="s">
        <v>10253</v>
      </c>
      <c r="I1762" s="668" t="s">
        <v>7541</v>
      </c>
      <c r="J1762" s="668" t="s">
        <v>10253</v>
      </c>
      <c r="K1762" s="670">
        <v>1</v>
      </c>
      <c r="L1762" s="670">
        <v>12</v>
      </c>
      <c r="M1762" s="755">
        <f t="shared" si="18"/>
        <v>15600</v>
      </c>
      <c r="N1762" s="670">
        <v>1</v>
      </c>
      <c r="O1762" s="670">
        <v>8</v>
      </c>
      <c r="P1762" s="755">
        <f t="shared" si="19"/>
        <v>10400</v>
      </c>
      <c r="Q1762" s="670"/>
      <c r="R1762" s="670">
        <v>12</v>
      </c>
    </row>
    <row r="1763" spans="1:18" ht="15.75" customHeight="1" x14ac:dyDescent="0.2">
      <c r="A1763" s="676" t="s">
        <v>10201</v>
      </c>
      <c r="B1763" s="670" t="s">
        <v>6922</v>
      </c>
      <c r="C1763" s="670" t="s">
        <v>10202</v>
      </c>
      <c r="D1763" s="668" t="s">
        <v>10253</v>
      </c>
      <c r="E1763" s="740">
        <v>1300</v>
      </c>
      <c r="F1763" s="670">
        <v>42425764</v>
      </c>
      <c r="G1763" s="668" t="s">
        <v>10256</v>
      </c>
      <c r="H1763" s="668" t="s">
        <v>10253</v>
      </c>
      <c r="I1763" s="668" t="s">
        <v>7541</v>
      </c>
      <c r="J1763" s="668" t="s">
        <v>10253</v>
      </c>
      <c r="K1763" s="670">
        <v>1</v>
      </c>
      <c r="L1763" s="670">
        <v>12</v>
      </c>
      <c r="M1763" s="755">
        <f t="shared" si="18"/>
        <v>15600</v>
      </c>
      <c r="N1763" s="670">
        <v>1</v>
      </c>
      <c r="O1763" s="670">
        <v>8</v>
      </c>
      <c r="P1763" s="755">
        <f t="shared" si="19"/>
        <v>10400</v>
      </c>
      <c r="Q1763" s="670"/>
      <c r="R1763" s="670">
        <v>12</v>
      </c>
    </row>
    <row r="1764" spans="1:18" ht="15.75" customHeight="1" x14ac:dyDescent="0.2">
      <c r="A1764" s="676" t="s">
        <v>10201</v>
      </c>
      <c r="B1764" s="670" t="s">
        <v>6922</v>
      </c>
      <c r="C1764" s="670" t="s">
        <v>10202</v>
      </c>
      <c r="D1764" s="668" t="s">
        <v>10253</v>
      </c>
      <c r="E1764" s="740">
        <v>1300</v>
      </c>
      <c r="F1764" s="670">
        <v>28065716</v>
      </c>
      <c r="G1764" s="668" t="s">
        <v>10257</v>
      </c>
      <c r="H1764" s="668" t="s">
        <v>10253</v>
      </c>
      <c r="I1764" s="668" t="s">
        <v>7541</v>
      </c>
      <c r="J1764" s="668" t="s">
        <v>10253</v>
      </c>
      <c r="K1764" s="670">
        <v>1</v>
      </c>
      <c r="L1764" s="670">
        <v>12</v>
      </c>
      <c r="M1764" s="755">
        <f t="shared" si="18"/>
        <v>15600</v>
      </c>
      <c r="N1764" s="670">
        <v>1</v>
      </c>
      <c r="O1764" s="670">
        <v>8</v>
      </c>
      <c r="P1764" s="755">
        <f t="shared" si="19"/>
        <v>10400</v>
      </c>
      <c r="Q1764" s="670"/>
      <c r="R1764" s="670">
        <v>12</v>
      </c>
    </row>
    <row r="1765" spans="1:18" ht="15.75" customHeight="1" x14ac:dyDescent="0.2">
      <c r="A1765" s="676" t="s">
        <v>10201</v>
      </c>
      <c r="B1765" s="670" t="s">
        <v>6922</v>
      </c>
      <c r="C1765" s="670" t="s">
        <v>10202</v>
      </c>
      <c r="D1765" s="668" t="s">
        <v>10253</v>
      </c>
      <c r="E1765" s="740">
        <v>1300</v>
      </c>
      <c r="F1765" s="670">
        <v>18858665</v>
      </c>
      <c r="G1765" s="668" t="s">
        <v>10258</v>
      </c>
      <c r="H1765" s="668" t="s">
        <v>10253</v>
      </c>
      <c r="I1765" s="668" t="s">
        <v>7541</v>
      </c>
      <c r="J1765" s="668" t="s">
        <v>10253</v>
      </c>
      <c r="K1765" s="670">
        <v>1</v>
      </c>
      <c r="L1765" s="670">
        <v>12</v>
      </c>
      <c r="M1765" s="755">
        <f t="shared" si="18"/>
        <v>15600</v>
      </c>
      <c r="N1765" s="670">
        <v>1</v>
      </c>
      <c r="O1765" s="670">
        <v>8</v>
      </c>
      <c r="P1765" s="755">
        <f t="shared" si="19"/>
        <v>10400</v>
      </c>
      <c r="Q1765" s="670"/>
      <c r="R1765" s="670">
        <v>12</v>
      </c>
    </row>
    <row r="1766" spans="1:18" ht="15.75" customHeight="1" x14ac:dyDescent="0.2">
      <c r="A1766" s="676" t="s">
        <v>10201</v>
      </c>
      <c r="B1766" s="670" t="s">
        <v>6922</v>
      </c>
      <c r="C1766" s="670" t="s">
        <v>10202</v>
      </c>
      <c r="D1766" s="668" t="s">
        <v>10253</v>
      </c>
      <c r="E1766" s="740">
        <v>1300</v>
      </c>
      <c r="F1766" s="670">
        <v>70475667</v>
      </c>
      <c r="G1766" s="668" t="s">
        <v>10259</v>
      </c>
      <c r="H1766" s="668" t="s">
        <v>10253</v>
      </c>
      <c r="I1766" s="668" t="s">
        <v>7541</v>
      </c>
      <c r="J1766" s="668" t="s">
        <v>10253</v>
      </c>
      <c r="K1766" s="670">
        <v>1</v>
      </c>
      <c r="L1766" s="670">
        <v>12</v>
      </c>
      <c r="M1766" s="755">
        <f t="shared" si="18"/>
        <v>15600</v>
      </c>
      <c r="N1766" s="670">
        <v>1</v>
      </c>
      <c r="O1766" s="670">
        <v>8</v>
      </c>
      <c r="P1766" s="755">
        <f t="shared" si="19"/>
        <v>10400</v>
      </c>
      <c r="Q1766" s="670"/>
      <c r="R1766" s="670">
        <v>12</v>
      </c>
    </row>
    <row r="1767" spans="1:18" ht="15.75" customHeight="1" x14ac:dyDescent="0.2">
      <c r="A1767" s="676" t="s">
        <v>10201</v>
      </c>
      <c r="B1767" s="670" t="s">
        <v>6922</v>
      </c>
      <c r="C1767" s="670" t="s">
        <v>10202</v>
      </c>
      <c r="D1767" s="668" t="s">
        <v>8690</v>
      </c>
      <c r="E1767" s="740">
        <v>1300</v>
      </c>
      <c r="F1767" s="670">
        <v>40613878</v>
      </c>
      <c r="G1767" s="668" t="s">
        <v>10260</v>
      </c>
      <c r="H1767" s="668" t="s">
        <v>8690</v>
      </c>
      <c r="I1767" s="668" t="s">
        <v>7541</v>
      </c>
      <c r="J1767" s="668" t="s">
        <v>8690</v>
      </c>
      <c r="K1767" s="670">
        <v>1</v>
      </c>
      <c r="L1767" s="670">
        <v>12</v>
      </c>
      <c r="M1767" s="755">
        <f t="shared" si="18"/>
        <v>15600</v>
      </c>
      <c r="N1767" s="670">
        <v>1</v>
      </c>
      <c r="O1767" s="670">
        <v>8</v>
      </c>
      <c r="P1767" s="755">
        <f t="shared" si="19"/>
        <v>10400</v>
      </c>
      <c r="Q1767" s="670"/>
      <c r="R1767" s="670">
        <v>12</v>
      </c>
    </row>
    <row r="1768" spans="1:18" ht="15.75" customHeight="1" x14ac:dyDescent="0.2">
      <c r="A1768" s="676" t="s">
        <v>10201</v>
      </c>
      <c r="B1768" s="670" t="s">
        <v>6922</v>
      </c>
      <c r="C1768" s="670" t="s">
        <v>10202</v>
      </c>
      <c r="D1768" s="668" t="s">
        <v>10227</v>
      </c>
      <c r="E1768" s="740">
        <v>1300</v>
      </c>
      <c r="F1768" s="670">
        <v>18224885</v>
      </c>
      <c r="G1768" s="668" t="s">
        <v>10261</v>
      </c>
      <c r="H1768" s="668" t="s">
        <v>10227</v>
      </c>
      <c r="I1768" s="668" t="s">
        <v>10209</v>
      </c>
      <c r="J1768" s="668" t="s">
        <v>10227</v>
      </c>
      <c r="K1768" s="670">
        <v>1</v>
      </c>
      <c r="L1768" s="670">
        <v>12</v>
      </c>
      <c r="M1768" s="755">
        <f t="shared" si="18"/>
        <v>15600</v>
      </c>
      <c r="N1768" s="670">
        <v>1</v>
      </c>
      <c r="O1768" s="670">
        <v>8</v>
      </c>
      <c r="P1768" s="755">
        <f t="shared" si="19"/>
        <v>10400</v>
      </c>
      <c r="Q1768" s="670"/>
      <c r="R1768" s="670">
        <v>12</v>
      </c>
    </row>
    <row r="1769" spans="1:18" ht="15.75" customHeight="1" x14ac:dyDescent="0.2">
      <c r="A1769" s="676" t="s">
        <v>10201</v>
      </c>
      <c r="B1769" s="670" t="s">
        <v>6922</v>
      </c>
      <c r="C1769" s="670" t="s">
        <v>10202</v>
      </c>
      <c r="D1769" s="668" t="s">
        <v>10262</v>
      </c>
      <c r="E1769" s="740">
        <v>2000</v>
      </c>
      <c r="F1769" s="670">
        <v>18892171</v>
      </c>
      <c r="G1769" s="668" t="s">
        <v>10263</v>
      </c>
      <c r="H1769" s="668" t="s">
        <v>10262</v>
      </c>
      <c r="I1769" s="668" t="s">
        <v>8801</v>
      </c>
      <c r="J1769" s="668" t="s">
        <v>10262</v>
      </c>
      <c r="K1769" s="670">
        <v>1</v>
      </c>
      <c r="L1769" s="670">
        <v>12</v>
      </c>
      <c r="M1769" s="755">
        <f t="shared" si="18"/>
        <v>24000</v>
      </c>
      <c r="N1769" s="670">
        <v>1</v>
      </c>
      <c r="O1769" s="670">
        <v>8</v>
      </c>
      <c r="P1769" s="755">
        <f t="shared" si="19"/>
        <v>16000</v>
      </c>
      <c r="Q1769" s="670"/>
      <c r="R1769" s="670">
        <v>12</v>
      </c>
    </row>
    <row r="1770" spans="1:18" ht="15.75" customHeight="1" x14ac:dyDescent="0.2">
      <c r="A1770" s="676" t="s">
        <v>10201</v>
      </c>
      <c r="B1770" s="670" t="s">
        <v>6922</v>
      </c>
      <c r="C1770" s="670" t="s">
        <v>10202</v>
      </c>
      <c r="D1770" s="668" t="s">
        <v>10251</v>
      </c>
      <c r="E1770" s="740">
        <v>1500</v>
      </c>
      <c r="F1770" s="670">
        <v>46285991</v>
      </c>
      <c r="G1770" s="668" t="s">
        <v>10264</v>
      </c>
      <c r="H1770" s="668" t="s">
        <v>10251</v>
      </c>
      <c r="I1770" s="668" t="s">
        <v>8801</v>
      </c>
      <c r="J1770" s="668" t="s">
        <v>10251</v>
      </c>
      <c r="K1770" s="670">
        <v>1</v>
      </c>
      <c r="L1770" s="670">
        <v>12</v>
      </c>
      <c r="M1770" s="755">
        <f t="shared" si="18"/>
        <v>18000</v>
      </c>
      <c r="N1770" s="670">
        <v>1</v>
      </c>
      <c r="O1770" s="670">
        <v>8</v>
      </c>
      <c r="P1770" s="755">
        <f t="shared" si="19"/>
        <v>12000</v>
      </c>
      <c r="Q1770" s="670"/>
      <c r="R1770" s="670">
        <v>12</v>
      </c>
    </row>
    <row r="1771" spans="1:18" ht="15.75" customHeight="1" x14ac:dyDescent="0.2">
      <c r="A1771" s="676" t="s">
        <v>10201</v>
      </c>
      <c r="B1771" s="670" t="s">
        <v>6922</v>
      </c>
      <c r="C1771" s="670" t="s">
        <v>10202</v>
      </c>
      <c r="D1771" s="668" t="s">
        <v>10262</v>
      </c>
      <c r="E1771" s="740">
        <v>2000</v>
      </c>
      <c r="F1771" s="670">
        <v>45444981</v>
      </c>
      <c r="G1771" s="668" t="s">
        <v>10265</v>
      </c>
      <c r="H1771" s="668" t="s">
        <v>10262</v>
      </c>
      <c r="I1771" s="668" t="s">
        <v>8801</v>
      </c>
      <c r="J1771" s="668" t="s">
        <v>10262</v>
      </c>
      <c r="K1771" s="670">
        <v>1</v>
      </c>
      <c r="L1771" s="670">
        <v>12</v>
      </c>
      <c r="M1771" s="755">
        <f t="shared" si="18"/>
        <v>24000</v>
      </c>
      <c r="N1771" s="670">
        <v>1</v>
      </c>
      <c r="O1771" s="670">
        <v>8</v>
      </c>
      <c r="P1771" s="755">
        <f t="shared" si="19"/>
        <v>16000</v>
      </c>
      <c r="Q1771" s="670"/>
      <c r="R1771" s="670">
        <v>12</v>
      </c>
    </row>
    <row r="1772" spans="1:18" ht="15.75" customHeight="1" x14ac:dyDescent="0.2">
      <c r="A1772" s="676" t="s">
        <v>10201</v>
      </c>
      <c r="B1772" s="670" t="s">
        <v>6922</v>
      </c>
      <c r="C1772" s="670" t="s">
        <v>10202</v>
      </c>
      <c r="D1772" s="668" t="s">
        <v>10262</v>
      </c>
      <c r="E1772" s="740">
        <v>2000</v>
      </c>
      <c r="F1772" s="670">
        <v>32766448</v>
      </c>
      <c r="G1772" s="668" t="s">
        <v>10266</v>
      </c>
      <c r="H1772" s="668" t="s">
        <v>10262</v>
      </c>
      <c r="I1772" s="668" t="s">
        <v>8801</v>
      </c>
      <c r="J1772" s="668" t="s">
        <v>10262</v>
      </c>
      <c r="K1772" s="670">
        <v>1</v>
      </c>
      <c r="L1772" s="670">
        <v>12</v>
      </c>
      <c r="M1772" s="755">
        <f t="shared" si="18"/>
        <v>24000</v>
      </c>
      <c r="N1772" s="670">
        <v>1</v>
      </c>
      <c r="O1772" s="670">
        <v>8</v>
      </c>
      <c r="P1772" s="755">
        <f t="shared" si="19"/>
        <v>16000</v>
      </c>
      <c r="Q1772" s="670"/>
      <c r="R1772" s="670">
        <v>12</v>
      </c>
    </row>
    <row r="1773" spans="1:18" ht="15.75" customHeight="1" x14ac:dyDescent="0.2">
      <c r="A1773" s="676" t="s">
        <v>10201</v>
      </c>
      <c r="B1773" s="670" t="s">
        <v>6922</v>
      </c>
      <c r="C1773" s="670" t="s">
        <v>10202</v>
      </c>
      <c r="D1773" s="668" t="s">
        <v>10262</v>
      </c>
      <c r="E1773" s="740">
        <v>2500</v>
      </c>
      <c r="F1773" s="670">
        <v>70268692</v>
      </c>
      <c r="G1773" s="668" t="s">
        <v>10267</v>
      </c>
      <c r="H1773" s="668" t="s">
        <v>10262</v>
      </c>
      <c r="I1773" s="668" t="s">
        <v>8801</v>
      </c>
      <c r="J1773" s="668" t="s">
        <v>10262</v>
      </c>
      <c r="K1773" s="670">
        <v>1</v>
      </c>
      <c r="L1773" s="670">
        <v>12</v>
      </c>
      <c r="M1773" s="755">
        <f t="shared" si="18"/>
        <v>30000</v>
      </c>
      <c r="N1773" s="670">
        <v>1</v>
      </c>
      <c r="O1773" s="670">
        <v>8</v>
      </c>
      <c r="P1773" s="755">
        <f t="shared" si="19"/>
        <v>20000</v>
      </c>
      <c r="Q1773" s="670"/>
      <c r="R1773" s="670">
        <v>12</v>
      </c>
    </row>
    <row r="1774" spans="1:18" ht="15.75" customHeight="1" x14ac:dyDescent="0.2">
      <c r="A1774" s="676" t="s">
        <v>10201</v>
      </c>
      <c r="B1774" s="670" t="s">
        <v>6922</v>
      </c>
      <c r="C1774" s="670" t="s">
        <v>10202</v>
      </c>
      <c r="D1774" s="668" t="s">
        <v>10262</v>
      </c>
      <c r="E1774" s="740">
        <v>2000</v>
      </c>
      <c r="F1774" s="670">
        <v>45007365</v>
      </c>
      <c r="G1774" s="668" t="s">
        <v>10268</v>
      </c>
      <c r="H1774" s="668" t="s">
        <v>10262</v>
      </c>
      <c r="I1774" s="668" t="s">
        <v>8801</v>
      </c>
      <c r="J1774" s="668" t="s">
        <v>10262</v>
      </c>
      <c r="K1774" s="670">
        <v>1</v>
      </c>
      <c r="L1774" s="670">
        <v>12</v>
      </c>
      <c r="M1774" s="755">
        <f t="shared" si="18"/>
        <v>24000</v>
      </c>
      <c r="N1774" s="670">
        <v>1</v>
      </c>
      <c r="O1774" s="670">
        <v>8</v>
      </c>
      <c r="P1774" s="755">
        <f t="shared" si="19"/>
        <v>16000</v>
      </c>
      <c r="Q1774" s="670"/>
      <c r="R1774" s="670">
        <v>12</v>
      </c>
    </row>
    <row r="1775" spans="1:18" ht="15.75" customHeight="1" x14ac:dyDescent="0.2">
      <c r="A1775" s="676" t="s">
        <v>10201</v>
      </c>
      <c r="B1775" s="670" t="s">
        <v>6922</v>
      </c>
      <c r="C1775" s="670" t="s">
        <v>10202</v>
      </c>
      <c r="D1775" s="668" t="s">
        <v>10262</v>
      </c>
      <c r="E1775" s="740">
        <v>1650</v>
      </c>
      <c r="F1775" s="670">
        <v>80667914</v>
      </c>
      <c r="G1775" s="668" t="s">
        <v>10269</v>
      </c>
      <c r="H1775" s="668" t="s">
        <v>10262</v>
      </c>
      <c r="I1775" s="668" t="s">
        <v>8801</v>
      </c>
      <c r="J1775" s="668" t="s">
        <v>10262</v>
      </c>
      <c r="K1775" s="670">
        <v>1</v>
      </c>
      <c r="L1775" s="670">
        <v>12</v>
      </c>
      <c r="M1775" s="755">
        <f t="shared" si="18"/>
        <v>19800</v>
      </c>
      <c r="N1775" s="670">
        <v>1</v>
      </c>
      <c r="O1775" s="670">
        <v>8</v>
      </c>
      <c r="P1775" s="755">
        <f t="shared" si="19"/>
        <v>13200</v>
      </c>
      <c r="Q1775" s="670"/>
      <c r="R1775" s="670">
        <v>12</v>
      </c>
    </row>
    <row r="1776" spans="1:18" ht="15.75" customHeight="1" x14ac:dyDescent="0.2">
      <c r="A1776" s="676" t="s">
        <v>10201</v>
      </c>
      <c r="B1776" s="670" t="s">
        <v>6922</v>
      </c>
      <c r="C1776" s="670" t="s">
        <v>10202</v>
      </c>
      <c r="D1776" s="668" t="s">
        <v>7773</v>
      </c>
      <c r="E1776" s="740">
        <v>1300</v>
      </c>
      <c r="F1776" s="670">
        <v>40396789</v>
      </c>
      <c r="G1776" s="668" t="s">
        <v>10270</v>
      </c>
      <c r="H1776" s="668" t="s">
        <v>7773</v>
      </c>
      <c r="I1776" s="668" t="s">
        <v>8801</v>
      </c>
      <c r="J1776" s="668" t="s">
        <v>7773</v>
      </c>
      <c r="K1776" s="670">
        <v>1</v>
      </c>
      <c r="L1776" s="670">
        <v>12</v>
      </c>
      <c r="M1776" s="755">
        <f t="shared" ref="M1776:M1839" si="20">L1776*E1776</f>
        <v>15600</v>
      </c>
      <c r="N1776" s="670">
        <v>1</v>
      </c>
      <c r="O1776" s="670">
        <v>8</v>
      </c>
      <c r="P1776" s="755">
        <f t="shared" si="19"/>
        <v>10400</v>
      </c>
      <c r="Q1776" s="670"/>
      <c r="R1776" s="670">
        <v>12</v>
      </c>
    </row>
    <row r="1777" spans="1:18" ht="15.75" customHeight="1" x14ac:dyDescent="0.2">
      <c r="A1777" s="676" t="s">
        <v>10201</v>
      </c>
      <c r="B1777" s="670" t="s">
        <v>6922</v>
      </c>
      <c r="C1777" s="670" t="s">
        <v>10202</v>
      </c>
      <c r="D1777" s="668" t="s">
        <v>10262</v>
      </c>
      <c r="E1777" s="740">
        <v>2000</v>
      </c>
      <c r="F1777" s="670">
        <v>44993532</v>
      </c>
      <c r="G1777" s="668" t="s">
        <v>10271</v>
      </c>
      <c r="H1777" s="668" t="s">
        <v>10262</v>
      </c>
      <c r="I1777" s="668" t="s">
        <v>8801</v>
      </c>
      <c r="J1777" s="668" t="s">
        <v>10262</v>
      </c>
      <c r="K1777" s="670">
        <v>1</v>
      </c>
      <c r="L1777" s="670">
        <v>12</v>
      </c>
      <c r="M1777" s="755">
        <f t="shared" si="20"/>
        <v>24000</v>
      </c>
      <c r="N1777" s="670">
        <v>1</v>
      </c>
      <c r="O1777" s="670">
        <v>8</v>
      </c>
      <c r="P1777" s="755">
        <f t="shared" si="19"/>
        <v>16000</v>
      </c>
      <c r="Q1777" s="670"/>
      <c r="R1777" s="670">
        <v>12</v>
      </c>
    </row>
    <row r="1778" spans="1:18" ht="15.75" customHeight="1" x14ac:dyDescent="0.2">
      <c r="A1778" s="676" t="s">
        <v>10201</v>
      </c>
      <c r="B1778" s="670" t="s">
        <v>6922</v>
      </c>
      <c r="C1778" s="670" t="s">
        <v>10202</v>
      </c>
      <c r="D1778" s="668" t="s">
        <v>7773</v>
      </c>
      <c r="E1778" s="740">
        <v>1300</v>
      </c>
      <c r="F1778" s="670">
        <v>41499138</v>
      </c>
      <c r="G1778" s="668" t="s">
        <v>10272</v>
      </c>
      <c r="H1778" s="668" t="s">
        <v>7773</v>
      </c>
      <c r="I1778" s="668" t="s">
        <v>8801</v>
      </c>
      <c r="J1778" s="668" t="s">
        <v>7773</v>
      </c>
      <c r="K1778" s="670">
        <v>1</v>
      </c>
      <c r="L1778" s="670">
        <v>12</v>
      </c>
      <c r="M1778" s="755">
        <f t="shared" si="20"/>
        <v>15600</v>
      </c>
      <c r="N1778" s="670">
        <v>1</v>
      </c>
      <c r="O1778" s="670">
        <v>8</v>
      </c>
      <c r="P1778" s="755">
        <f t="shared" si="19"/>
        <v>10400</v>
      </c>
      <c r="Q1778" s="670"/>
      <c r="R1778" s="670">
        <v>12</v>
      </c>
    </row>
    <row r="1779" spans="1:18" ht="15.75" customHeight="1" x14ac:dyDescent="0.2">
      <c r="A1779" s="676" t="s">
        <v>10201</v>
      </c>
      <c r="B1779" s="670" t="s">
        <v>6922</v>
      </c>
      <c r="C1779" s="670" t="s">
        <v>10202</v>
      </c>
      <c r="D1779" s="668" t="s">
        <v>10216</v>
      </c>
      <c r="E1779" s="740">
        <v>1650</v>
      </c>
      <c r="F1779" s="670">
        <v>43483753</v>
      </c>
      <c r="G1779" s="668" t="s">
        <v>10273</v>
      </c>
      <c r="H1779" s="668" t="s">
        <v>10216</v>
      </c>
      <c r="I1779" s="668" t="s">
        <v>8801</v>
      </c>
      <c r="J1779" s="668" t="s">
        <v>10216</v>
      </c>
      <c r="K1779" s="670">
        <v>1</v>
      </c>
      <c r="L1779" s="670">
        <v>6</v>
      </c>
      <c r="M1779" s="755">
        <f t="shared" si="20"/>
        <v>9900</v>
      </c>
      <c r="N1779" s="670">
        <v>0</v>
      </c>
      <c r="O1779" s="670">
        <v>0</v>
      </c>
      <c r="P1779" s="755">
        <f t="shared" si="19"/>
        <v>0</v>
      </c>
      <c r="Q1779" s="670"/>
      <c r="R1779" s="670">
        <v>12</v>
      </c>
    </row>
    <row r="1780" spans="1:18" ht="15.75" customHeight="1" x14ac:dyDescent="0.2">
      <c r="A1780" s="676" t="s">
        <v>10201</v>
      </c>
      <c r="B1780" s="670" t="s">
        <v>6922</v>
      </c>
      <c r="C1780" s="670" t="s">
        <v>10202</v>
      </c>
      <c r="D1780" s="668" t="s">
        <v>9447</v>
      </c>
      <c r="E1780" s="740">
        <v>1650</v>
      </c>
      <c r="F1780" s="670">
        <v>18901006</v>
      </c>
      <c r="G1780" s="668" t="s">
        <v>10274</v>
      </c>
      <c r="H1780" s="668" t="s">
        <v>9447</v>
      </c>
      <c r="I1780" s="668" t="s">
        <v>8801</v>
      </c>
      <c r="J1780" s="668" t="s">
        <v>9447</v>
      </c>
      <c r="K1780" s="670">
        <v>1</v>
      </c>
      <c r="L1780" s="670">
        <v>12</v>
      </c>
      <c r="M1780" s="755">
        <f t="shared" si="20"/>
        <v>19800</v>
      </c>
      <c r="N1780" s="670">
        <v>1</v>
      </c>
      <c r="O1780" s="670">
        <v>8</v>
      </c>
      <c r="P1780" s="755">
        <f t="shared" si="19"/>
        <v>13200</v>
      </c>
      <c r="Q1780" s="670"/>
      <c r="R1780" s="670">
        <v>12</v>
      </c>
    </row>
    <row r="1781" spans="1:18" ht="15.75" customHeight="1" x14ac:dyDescent="0.2">
      <c r="A1781" s="676" t="s">
        <v>10201</v>
      </c>
      <c r="B1781" s="670" t="s">
        <v>6922</v>
      </c>
      <c r="C1781" s="670" t="s">
        <v>10202</v>
      </c>
      <c r="D1781" s="668" t="s">
        <v>10275</v>
      </c>
      <c r="E1781" s="740">
        <v>1300</v>
      </c>
      <c r="F1781" s="670">
        <v>18106890</v>
      </c>
      <c r="G1781" s="668" t="s">
        <v>10276</v>
      </c>
      <c r="H1781" s="668" t="s">
        <v>10275</v>
      </c>
      <c r="I1781" s="668" t="s">
        <v>10209</v>
      </c>
      <c r="J1781" s="668" t="s">
        <v>10275</v>
      </c>
      <c r="K1781" s="670">
        <v>1</v>
      </c>
      <c r="L1781" s="670">
        <v>12</v>
      </c>
      <c r="M1781" s="755">
        <f t="shared" si="20"/>
        <v>15600</v>
      </c>
      <c r="N1781" s="670">
        <v>1</v>
      </c>
      <c r="O1781" s="670">
        <v>8</v>
      </c>
      <c r="P1781" s="755">
        <f t="shared" si="19"/>
        <v>10400</v>
      </c>
      <c r="Q1781" s="670"/>
      <c r="R1781" s="670">
        <v>12</v>
      </c>
    </row>
    <row r="1782" spans="1:18" ht="15.75" customHeight="1" x14ac:dyDescent="0.2">
      <c r="A1782" s="676" t="s">
        <v>10201</v>
      </c>
      <c r="B1782" s="670" t="s">
        <v>6922</v>
      </c>
      <c r="C1782" s="670" t="s">
        <v>10202</v>
      </c>
      <c r="D1782" s="668" t="s">
        <v>9493</v>
      </c>
      <c r="E1782" s="740">
        <v>1650</v>
      </c>
      <c r="F1782" s="670">
        <v>18161683</v>
      </c>
      <c r="G1782" s="668" t="s">
        <v>10277</v>
      </c>
      <c r="H1782" s="668" t="s">
        <v>9493</v>
      </c>
      <c r="I1782" s="668" t="s">
        <v>8801</v>
      </c>
      <c r="J1782" s="668" t="s">
        <v>9493</v>
      </c>
      <c r="K1782" s="670">
        <v>1</v>
      </c>
      <c r="L1782" s="670">
        <v>12</v>
      </c>
      <c r="M1782" s="755">
        <f t="shared" si="20"/>
        <v>19800</v>
      </c>
      <c r="N1782" s="670">
        <v>1</v>
      </c>
      <c r="O1782" s="670">
        <v>8</v>
      </c>
      <c r="P1782" s="755">
        <f t="shared" si="19"/>
        <v>13200</v>
      </c>
      <c r="Q1782" s="670"/>
      <c r="R1782" s="670">
        <v>12</v>
      </c>
    </row>
    <row r="1783" spans="1:18" ht="15.75" customHeight="1" x14ac:dyDescent="0.2">
      <c r="A1783" s="676" t="s">
        <v>10201</v>
      </c>
      <c r="B1783" s="670" t="s">
        <v>6922</v>
      </c>
      <c r="C1783" s="670" t="s">
        <v>10202</v>
      </c>
      <c r="D1783" s="668" t="s">
        <v>10278</v>
      </c>
      <c r="E1783" s="740">
        <v>3000</v>
      </c>
      <c r="F1783" s="670">
        <v>75822957</v>
      </c>
      <c r="G1783" s="668" t="s">
        <v>10279</v>
      </c>
      <c r="H1783" s="668" t="s">
        <v>10278</v>
      </c>
      <c r="I1783" s="668"/>
      <c r="J1783" s="668" t="s">
        <v>10278</v>
      </c>
      <c r="K1783" s="670">
        <v>1</v>
      </c>
      <c r="L1783" s="670">
        <v>12</v>
      </c>
      <c r="M1783" s="755">
        <f t="shared" si="20"/>
        <v>36000</v>
      </c>
      <c r="N1783" s="670">
        <v>1</v>
      </c>
      <c r="O1783" s="670">
        <v>8</v>
      </c>
      <c r="P1783" s="755">
        <f t="shared" si="19"/>
        <v>24000</v>
      </c>
      <c r="Q1783" s="670"/>
      <c r="R1783" s="670">
        <v>12</v>
      </c>
    </row>
    <row r="1784" spans="1:18" ht="15.75" customHeight="1" x14ac:dyDescent="0.2">
      <c r="A1784" s="676" t="s">
        <v>10201</v>
      </c>
      <c r="B1784" s="670" t="s">
        <v>6922</v>
      </c>
      <c r="C1784" s="670" t="s">
        <v>10202</v>
      </c>
      <c r="D1784" s="668" t="s">
        <v>10280</v>
      </c>
      <c r="E1784" s="740">
        <v>3000</v>
      </c>
      <c r="F1784" s="670">
        <v>47109408</v>
      </c>
      <c r="G1784" s="668" t="s">
        <v>10281</v>
      </c>
      <c r="H1784" s="668" t="s">
        <v>10280</v>
      </c>
      <c r="I1784" s="668"/>
      <c r="J1784" s="668" t="s">
        <v>10280</v>
      </c>
      <c r="K1784" s="670">
        <v>1</v>
      </c>
      <c r="L1784" s="670">
        <v>12</v>
      </c>
      <c r="M1784" s="755">
        <f t="shared" si="20"/>
        <v>36000</v>
      </c>
      <c r="N1784" s="670">
        <v>1</v>
      </c>
      <c r="O1784" s="670">
        <v>8</v>
      </c>
      <c r="P1784" s="755">
        <f t="shared" si="19"/>
        <v>24000</v>
      </c>
      <c r="Q1784" s="670"/>
      <c r="R1784" s="670">
        <v>12</v>
      </c>
    </row>
    <row r="1785" spans="1:18" ht="15.75" customHeight="1" x14ac:dyDescent="0.2">
      <c r="A1785" s="676" t="s">
        <v>10201</v>
      </c>
      <c r="B1785" s="670" t="s">
        <v>6922</v>
      </c>
      <c r="C1785" s="670" t="s">
        <v>10202</v>
      </c>
      <c r="D1785" s="668" t="s">
        <v>10210</v>
      </c>
      <c r="E1785" s="740">
        <v>1300</v>
      </c>
      <c r="F1785" s="670">
        <v>18176796</v>
      </c>
      <c r="G1785" s="668" t="s">
        <v>10282</v>
      </c>
      <c r="H1785" s="668" t="s">
        <v>10210</v>
      </c>
      <c r="I1785" s="668" t="s">
        <v>7361</v>
      </c>
      <c r="J1785" s="668" t="s">
        <v>10210</v>
      </c>
      <c r="K1785" s="670">
        <v>1</v>
      </c>
      <c r="L1785" s="670">
        <v>12</v>
      </c>
      <c r="M1785" s="755">
        <f t="shared" si="20"/>
        <v>15600</v>
      </c>
      <c r="N1785" s="670">
        <v>1</v>
      </c>
      <c r="O1785" s="670">
        <v>8</v>
      </c>
      <c r="P1785" s="755">
        <f t="shared" si="19"/>
        <v>10400</v>
      </c>
      <c r="Q1785" s="670"/>
      <c r="R1785" s="670">
        <v>12</v>
      </c>
    </row>
    <row r="1786" spans="1:18" ht="15.75" customHeight="1" x14ac:dyDescent="0.2">
      <c r="A1786" s="676" t="s">
        <v>10201</v>
      </c>
      <c r="B1786" s="670" t="s">
        <v>6922</v>
      </c>
      <c r="C1786" s="670" t="s">
        <v>10202</v>
      </c>
      <c r="D1786" s="668" t="s">
        <v>10283</v>
      </c>
      <c r="E1786" s="740">
        <v>4500</v>
      </c>
      <c r="F1786" s="670">
        <v>80310817</v>
      </c>
      <c r="G1786" s="668" t="s">
        <v>10284</v>
      </c>
      <c r="H1786" s="668" t="s">
        <v>10283</v>
      </c>
      <c r="I1786" s="668" t="s">
        <v>8801</v>
      </c>
      <c r="J1786" s="668" t="s">
        <v>10283</v>
      </c>
      <c r="K1786" s="670">
        <v>1</v>
      </c>
      <c r="L1786" s="670">
        <v>12</v>
      </c>
      <c r="M1786" s="755">
        <f t="shared" si="20"/>
        <v>54000</v>
      </c>
      <c r="N1786" s="670">
        <v>1</v>
      </c>
      <c r="O1786" s="670">
        <v>8</v>
      </c>
      <c r="P1786" s="755">
        <f t="shared" si="19"/>
        <v>36000</v>
      </c>
      <c r="Q1786" s="670"/>
      <c r="R1786" s="670">
        <v>12</v>
      </c>
    </row>
    <row r="1787" spans="1:18" ht="15.75" customHeight="1" x14ac:dyDescent="0.2">
      <c r="A1787" s="676" t="s">
        <v>10201</v>
      </c>
      <c r="B1787" s="670" t="s">
        <v>6922</v>
      </c>
      <c r="C1787" s="670" t="s">
        <v>10202</v>
      </c>
      <c r="D1787" s="668" t="s">
        <v>10283</v>
      </c>
      <c r="E1787" s="740">
        <v>4500</v>
      </c>
      <c r="F1787" s="670">
        <v>72887717</v>
      </c>
      <c r="G1787" s="668" t="s">
        <v>10285</v>
      </c>
      <c r="H1787" s="668" t="s">
        <v>10283</v>
      </c>
      <c r="I1787" s="668" t="s">
        <v>8801</v>
      </c>
      <c r="J1787" s="668" t="s">
        <v>10283</v>
      </c>
      <c r="K1787" s="670">
        <v>1</v>
      </c>
      <c r="L1787" s="670">
        <v>12</v>
      </c>
      <c r="M1787" s="755">
        <f t="shared" si="20"/>
        <v>54000</v>
      </c>
      <c r="N1787" s="670">
        <v>1</v>
      </c>
      <c r="O1787" s="670">
        <v>8</v>
      </c>
      <c r="P1787" s="755">
        <f t="shared" si="19"/>
        <v>36000</v>
      </c>
      <c r="Q1787" s="670"/>
      <c r="R1787" s="670">
        <v>12</v>
      </c>
    </row>
    <row r="1788" spans="1:18" ht="15.75" customHeight="1" x14ac:dyDescent="0.2">
      <c r="A1788" s="676" t="s">
        <v>10201</v>
      </c>
      <c r="B1788" s="670" t="s">
        <v>6922</v>
      </c>
      <c r="C1788" s="670" t="s">
        <v>10202</v>
      </c>
      <c r="D1788" s="668" t="s">
        <v>10283</v>
      </c>
      <c r="E1788" s="740">
        <v>4500</v>
      </c>
      <c r="F1788" s="670">
        <v>18032609</v>
      </c>
      <c r="G1788" s="668" t="s">
        <v>10286</v>
      </c>
      <c r="H1788" s="668" t="s">
        <v>10283</v>
      </c>
      <c r="I1788" s="668" t="s">
        <v>8801</v>
      </c>
      <c r="J1788" s="668" t="s">
        <v>10283</v>
      </c>
      <c r="K1788" s="670">
        <v>1</v>
      </c>
      <c r="L1788" s="670">
        <v>12</v>
      </c>
      <c r="M1788" s="755">
        <f t="shared" si="20"/>
        <v>54000</v>
      </c>
      <c r="N1788" s="670">
        <v>1</v>
      </c>
      <c r="O1788" s="670">
        <v>8</v>
      </c>
      <c r="P1788" s="755">
        <f t="shared" si="19"/>
        <v>36000</v>
      </c>
      <c r="Q1788" s="670"/>
      <c r="R1788" s="670">
        <v>12</v>
      </c>
    </row>
    <row r="1789" spans="1:18" ht="15.75" customHeight="1" x14ac:dyDescent="0.2">
      <c r="A1789" s="676" t="s">
        <v>10201</v>
      </c>
      <c r="B1789" s="670" t="s">
        <v>6922</v>
      </c>
      <c r="C1789" s="670" t="s">
        <v>10202</v>
      </c>
      <c r="D1789" s="668" t="s">
        <v>10287</v>
      </c>
      <c r="E1789" s="740">
        <v>3000</v>
      </c>
      <c r="F1789" s="670">
        <v>45835042</v>
      </c>
      <c r="G1789" s="668" t="s">
        <v>10288</v>
      </c>
      <c r="H1789" s="668" t="s">
        <v>10287</v>
      </c>
      <c r="I1789" s="668" t="s">
        <v>8801</v>
      </c>
      <c r="J1789" s="668" t="s">
        <v>10287</v>
      </c>
      <c r="K1789" s="670">
        <v>1</v>
      </c>
      <c r="L1789" s="670">
        <v>12</v>
      </c>
      <c r="M1789" s="755">
        <f t="shared" si="20"/>
        <v>36000</v>
      </c>
      <c r="N1789" s="670">
        <v>1</v>
      </c>
      <c r="O1789" s="670">
        <v>8</v>
      </c>
      <c r="P1789" s="755">
        <f t="shared" si="19"/>
        <v>24000</v>
      </c>
      <c r="Q1789" s="670"/>
      <c r="R1789" s="670">
        <v>12</v>
      </c>
    </row>
    <row r="1790" spans="1:18" ht="15.75" customHeight="1" x14ac:dyDescent="0.2">
      <c r="A1790" s="676" t="s">
        <v>10201</v>
      </c>
      <c r="B1790" s="670" t="s">
        <v>6922</v>
      </c>
      <c r="C1790" s="670" t="s">
        <v>10202</v>
      </c>
      <c r="D1790" s="668" t="s">
        <v>10289</v>
      </c>
      <c r="E1790" s="740">
        <v>3500</v>
      </c>
      <c r="F1790" s="670">
        <v>18190522</v>
      </c>
      <c r="G1790" s="668" t="s">
        <v>10290</v>
      </c>
      <c r="H1790" s="668" t="s">
        <v>10289</v>
      </c>
      <c r="I1790" s="668" t="s">
        <v>8801</v>
      </c>
      <c r="J1790" s="668" t="s">
        <v>10289</v>
      </c>
      <c r="K1790" s="670">
        <v>1</v>
      </c>
      <c r="L1790" s="670">
        <v>12</v>
      </c>
      <c r="M1790" s="755">
        <f t="shared" si="20"/>
        <v>42000</v>
      </c>
      <c r="N1790" s="670">
        <v>1</v>
      </c>
      <c r="O1790" s="670">
        <v>8</v>
      </c>
      <c r="P1790" s="755">
        <f t="shared" si="19"/>
        <v>28000</v>
      </c>
      <c r="Q1790" s="670"/>
      <c r="R1790" s="670">
        <v>12</v>
      </c>
    </row>
    <row r="1791" spans="1:18" ht="15.75" customHeight="1" x14ac:dyDescent="0.2">
      <c r="A1791" s="676" t="s">
        <v>10201</v>
      </c>
      <c r="B1791" s="670" t="s">
        <v>6922</v>
      </c>
      <c r="C1791" s="670" t="s">
        <v>10202</v>
      </c>
      <c r="D1791" s="668" t="s">
        <v>10212</v>
      </c>
      <c r="E1791" s="740">
        <v>3000</v>
      </c>
      <c r="F1791" s="670">
        <v>40479920</v>
      </c>
      <c r="G1791" s="668" t="s">
        <v>10291</v>
      </c>
      <c r="H1791" s="668" t="s">
        <v>10212</v>
      </c>
      <c r="I1791" s="668" t="s">
        <v>8801</v>
      </c>
      <c r="J1791" s="668" t="s">
        <v>10212</v>
      </c>
      <c r="K1791" s="670">
        <v>1</v>
      </c>
      <c r="L1791" s="670">
        <v>12</v>
      </c>
      <c r="M1791" s="755">
        <f t="shared" si="20"/>
        <v>36000</v>
      </c>
      <c r="N1791" s="670">
        <v>1</v>
      </c>
      <c r="O1791" s="670">
        <v>8</v>
      </c>
      <c r="P1791" s="755">
        <f t="shared" si="19"/>
        <v>24000</v>
      </c>
      <c r="Q1791" s="670"/>
      <c r="R1791" s="670">
        <v>12</v>
      </c>
    </row>
    <row r="1792" spans="1:18" ht="15.75" customHeight="1" x14ac:dyDescent="0.2">
      <c r="A1792" s="676" t="s">
        <v>10201</v>
      </c>
      <c r="B1792" s="670" t="s">
        <v>6922</v>
      </c>
      <c r="C1792" s="670" t="s">
        <v>10202</v>
      </c>
      <c r="D1792" s="668" t="s">
        <v>6960</v>
      </c>
      <c r="E1792" s="740">
        <v>4500</v>
      </c>
      <c r="F1792" s="670">
        <v>18115410</v>
      </c>
      <c r="G1792" s="668" t="s">
        <v>10292</v>
      </c>
      <c r="H1792" s="668" t="s">
        <v>6960</v>
      </c>
      <c r="I1792" s="668" t="s">
        <v>8801</v>
      </c>
      <c r="J1792" s="668" t="s">
        <v>6960</v>
      </c>
      <c r="K1792" s="670">
        <v>1</v>
      </c>
      <c r="L1792" s="670">
        <v>12</v>
      </c>
      <c r="M1792" s="755">
        <f t="shared" si="20"/>
        <v>54000</v>
      </c>
      <c r="N1792" s="670">
        <v>1</v>
      </c>
      <c r="O1792" s="670">
        <v>8</v>
      </c>
      <c r="P1792" s="755">
        <f t="shared" si="19"/>
        <v>36000</v>
      </c>
      <c r="Q1792" s="670"/>
      <c r="R1792" s="670">
        <v>12</v>
      </c>
    </row>
    <row r="1793" spans="1:18" ht="15.75" customHeight="1" x14ac:dyDescent="0.2">
      <c r="A1793" s="676" t="s">
        <v>10201</v>
      </c>
      <c r="B1793" s="670" t="s">
        <v>6922</v>
      </c>
      <c r="C1793" s="670" t="s">
        <v>10202</v>
      </c>
      <c r="D1793" s="668" t="s">
        <v>6960</v>
      </c>
      <c r="E1793" s="740">
        <v>4500</v>
      </c>
      <c r="F1793" s="670">
        <v>44670779</v>
      </c>
      <c r="G1793" s="668" t="s">
        <v>10293</v>
      </c>
      <c r="H1793" s="668" t="s">
        <v>6960</v>
      </c>
      <c r="I1793" s="668" t="s">
        <v>8801</v>
      </c>
      <c r="J1793" s="668" t="s">
        <v>6960</v>
      </c>
      <c r="K1793" s="670">
        <v>1</v>
      </c>
      <c r="L1793" s="670">
        <v>12</v>
      </c>
      <c r="M1793" s="755">
        <f t="shared" si="20"/>
        <v>54000</v>
      </c>
      <c r="N1793" s="670">
        <v>1</v>
      </c>
      <c r="O1793" s="670">
        <v>8</v>
      </c>
      <c r="P1793" s="755">
        <f t="shared" si="19"/>
        <v>36000</v>
      </c>
      <c r="Q1793" s="670"/>
      <c r="R1793" s="670">
        <v>12</v>
      </c>
    </row>
    <row r="1794" spans="1:18" ht="15.75" customHeight="1" x14ac:dyDescent="0.2">
      <c r="A1794" s="676" t="s">
        <v>10201</v>
      </c>
      <c r="B1794" s="670" t="s">
        <v>6922</v>
      </c>
      <c r="C1794" s="670" t="s">
        <v>10202</v>
      </c>
      <c r="D1794" s="668" t="s">
        <v>7773</v>
      </c>
      <c r="E1794" s="740">
        <v>1300</v>
      </c>
      <c r="F1794" s="670">
        <v>70376583</v>
      </c>
      <c r="G1794" s="668" t="s">
        <v>10294</v>
      </c>
      <c r="H1794" s="668" t="s">
        <v>7773</v>
      </c>
      <c r="I1794" s="668" t="s">
        <v>7361</v>
      </c>
      <c r="J1794" s="668" t="s">
        <v>7773</v>
      </c>
      <c r="K1794" s="670">
        <v>1</v>
      </c>
      <c r="L1794" s="670">
        <v>12</v>
      </c>
      <c r="M1794" s="755">
        <f t="shared" si="20"/>
        <v>15600</v>
      </c>
      <c r="N1794" s="670">
        <v>1</v>
      </c>
      <c r="O1794" s="670">
        <v>8</v>
      </c>
      <c r="P1794" s="755">
        <f t="shared" si="19"/>
        <v>10400</v>
      </c>
      <c r="Q1794" s="670"/>
      <c r="R1794" s="670">
        <v>12</v>
      </c>
    </row>
    <row r="1795" spans="1:18" ht="15.75" customHeight="1" x14ac:dyDescent="0.2">
      <c r="A1795" s="676" t="s">
        <v>10201</v>
      </c>
      <c r="B1795" s="670" t="s">
        <v>6922</v>
      </c>
      <c r="C1795" s="670" t="s">
        <v>10202</v>
      </c>
      <c r="D1795" s="668" t="s">
        <v>10295</v>
      </c>
      <c r="E1795" s="740">
        <v>2800</v>
      </c>
      <c r="F1795" s="670">
        <v>41379836</v>
      </c>
      <c r="G1795" s="668" t="s">
        <v>10296</v>
      </c>
      <c r="H1795" s="668" t="s">
        <v>10295</v>
      </c>
      <c r="I1795" s="668" t="s">
        <v>8801</v>
      </c>
      <c r="J1795" s="668" t="s">
        <v>10295</v>
      </c>
      <c r="K1795" s="670">
        <v>1</v>
      </c>
      <c r="L1795" s="670">
        <v>12</v>
      </c>
      <c r="M1795" s="755">
        <f t="shared" si="20"/>
        <v>33600</v>
      </c>
      <c r="N1795" s="670">
        <v>1</v>
      </c>
      <c r="O1795" s="670">
        <v>8</v>
      </c>
      <c r="P1795" s="755">
        <f t="shared" si="19"/>
        <v>22400</v>
      </c>
      <c r="Q1795" s="670"/>
      <c r="R1795" s="670">
        <v>12</v>
      </c>
    </row>
    <row r="1796" spans="1:18" ht="15.75" customHeight="1" x14ac:dyDescent="0.2">
      <c r="A1796" s="676" t="s">
        <v>10201</v>
      </c>
      <c r="B1796" s="670" t="s">
        <v>6922</v>
      </c>
      <c r="C1796" s="670" t="s">
        <v>10202</v>
      </c>
      <c r="D1796" s="668" t="s">
        <v>10295</v>
      </c>
      <c r="E1796" s="740">
        <v>2800</v>
      </c>
      <c r="F1796" s="670">
        <v>18131270</v>
      </c>
      <c r="G1796" s="668" t="s">
        <v>10297</v>
      </c>
      <c r="H1796" s="668" t="s">
        <v>10295</v>
      </c>
      <c r="I1796" s="668" t="s">
        <v>8801</v>
      </c>
      <c r="J1796" s="668" t="s">
        <v>10295</v>
      </c>
      <c r="K1796" s="670">
        <v>1</v>
      </c>
      <c r="L1796" s="670">
        <v>12</v>
      </c>
      <c r="M1796" s="755">
        <f t="shared" si="20"/>
        <v>33600</v>
      </c>
      <c r="N1796" s="670">
        <v>1</v>
      </c>
      <c r="O1796" s="670">
        <v>8</v>
      </c>
      <c r="P1796" s="755">
        <f t="shared" si="19"/>
        <v>22400</v>
      </c>
      <c r="Q1796" s="670"/>
      <c r="R1796" s="670">
        <v>12</v>
      </c>
    </row>
    <row r="1797" spans="1:18" ht="15.75" customHeight="1" x14ac:dyDescent="0.2">
      <c r="A1797" s="676" t="s">
        <v>10201</v>
      </c>
      <c r="B1797" s="670" t="s">
        <v>6922</v>
      </c>
      <c r="C1797" s="670" t="s">
        <v>10202</v>
      </c>
      <c r="D1797" s="668" t="s">
        <v>10295</v>
      </c>
      <c r="E1797" s="740">
        <v>2800</v>
      </c>
      <c r="F1797" s="670">
        <v>42710057</v>
      </c>
      <c r="G1797" s="668" t="s">
        <v>10298</v>
      </c>
      <c r="H1797" s="668" t="s">
        <v>10295</v>
      </c>
      <c r="I1797" s="668" t="s">
        <v>8801</v>
      </c>
      <c r="J1797" s="668" t="s">
        <v>10295</v>
      </c>
      <c r="K1797" s="670">
        <v>1</v>
      </c>
      <c r="L1797" s="670">
        <v>12</v>
      </c>
      <c r="M1797" s="755">
        <f t="shared" si="20"/>
        <v>33600</v>
      </c>
      <c r="N1797" s="670">
        <v>1</v>
      </c>
      <c r="O1797" s="670">
        <v>8</v>
      </c>
      <c r="P1797" s="755">
        <f t="shared" si="19"/>
        <v>22400</v>
      </c>
      <c r="Q1797" s="670"/>
      <c r="R1797" s="670">
        <v>12</v>
      </c>
    </row>
    <row r="1798" spans="1:18" ht="15.75" customHeight="1" x14ac:dyDescent="0.2">
      <c r="A1798" s="676" t="s">
        <v>10201</v>
      </c>
      <c r="B1798" s="670" t="s">
        <v>6922</v>
      </c>
      <c r="C1798" s="670" t="s">
        <v>10202</v>
      </c>
      <c r="D1798" s="668" t="s">
        <v>10295</v>
      </c>
      <c r="E1798" s="740">
        <v>2800</v>
      </c>
      <c r="F1798" s="670">
        <v>45398623</v>
      </c>
      <c r="G1798" s="668" t="s">
        <v>10299</v>
      </c>
      <c r="H1798" s="668" t="s">
        <v>10295</v>
      </c>
      <c r="I1798" s="668" t="s">
        <v>8801</v>
      </c>
      <c r="J1798" s="668" t="s">
        <v>10295</v>
      </c>
      <c r="K1798" s="670">
        <v>1</v>
      </c>
      <c r="L1798" s="670">
        <v>12</v>
      </c>
      <c r="M1798" s="755">
        <f t="shared" si="20"/>
        <v>33600</v>
      </c>
      <c r="N1798" s="670">
        <v>1</v>
      </c>
      <c r="O1798" s="670">
        <v>8</v>
      </c>
      <c r="P1798" s="755">
        <f t="shared" si="19"/>
        <v>22400</v>
      </c>
      <c r="Q1798" s="670"/>
      <c r="R1798" s="670">
        <v>12</v>
      </c>
    </row>
    <row r="1799" spans="1:18" ht="15.75" customHeight="1" x14ac:dyDescent="0.2">
      <c r="A1799" s="676" t="s">
        <v>10201</v>
      </c>
      <c r="B1799" s="670" t="s">
        <v>6922</v>
      </c>
      <c r="C1799" s="670" t="s">
        <v>10202</v>
      </c>
      <c r="D1799" s="668" t="s">
        <v>10216</v>
      </c>
      <c r="E1799" s="740">
        <v>1650</v>
      </c>
      <c r="F1799" s="670">
        <v>42947016</v>
      </c>
      <c r="G1799" s="668" t="s">
        <v>10300</v>
      </c>
      <c r="H1799" s="668" t="s">
        <v>10216</v>
      </c>
      <c r="I1799" s="668" t="s">
        <v>8801</v>
      </c>
      <c r="J1799" s="668" t="s">
        <v>10216</v>
      </c>
      <c r="K1799" s="670">
        <v>1</v>
      </c>
      <c r="L1799" s="670">
        <v>4</v>
      </c>
      <c r="M1799" s="755">
        <f t="shared" si="20"/>
        <v>6600</v>
      </c>
      <c r="N1799" s="670">
        <v>0</v>
      </c>
      <c r="O1799" s="670">
        <v>0</v>
      </c>
      <c r="P1799" s="755">
        <f t="shared" si="19"/>
        <v>0</v>
      </c>
      <c r="Q1799" s="670"/>
      <c r="R1799" s="670">
        <v>12</v>
      </c>
    </row>
    <row r="1800" spans="1:18" ht="15.75" customHeight="1" x14ac:dyDescent="0.2">
      <c r="A1800" s="676" t="s">
        <v>10201</v>
      </c>
      <c r="B1800" s="670" t="s">
        <v>6922</v>
      </c>
      <c r="C1800" s="670" t="s">
        <v>10202</v>
      </c>
      <c r="D1800" s="668" t="s">
        <v>10216</v>
      </c>
      <c r="E1800" s="740">
        <v>1650</v>
      </c>
      <c r="F1800" s="670">
        <v>26730854</v>
      </c>
      <c r="G1800" s="668" t="s">
        <v>10301</v>
      </c>
      <c r="H1800" s="668" t="s">
        <v>10216</v>
      </c>
      <c r="I1800" s="668" t="s">
        <v>8801</v>
      </c>
      <c r="J1800" s="668" t="s">
        <v>10216</v>
      </c>
      <c r="K1800" s="670">
        <v>1</v>
      </c>
      <c r="L1800" s="670">
        <v>12</v>
      </c>
      <c r="M1800" s="755">
        <f t="shared" si="20"/>
        <v>19800</v>
      </c>
      <c r="N1800" s="670">
        <v>1</v>
      </c>
      <c r="O1800" s="670">
        <v>8</v>
      </c>
      <c r="P1800" s="755">
        <f t="shared" si="19"/>
        <v>13200</v>
      </c>
      <c r="Q1800" s="670"/>
      <c r="R1800" s="670">
        <v>12</v>
      </c>
    </row>
    <row r="1801" spans="1:18" ht="15.75" customHeight="1" x14ac:dyDescent="0.2">
      <c r="A1801" s="676" t="s">
        <v>10201</v>
      </c>
      <c r="B1801" s="670" t="s">
        <v>6922</v>
      </c>
      <c r="C1801" s="670" t="s">
        <v>10202</v>
      </c>
      <c r="D1801" s="668" t="s">
        <v>10216</v>
      </c>
      <c r="E1801" s="740">
        <v>1650</v>
      </c>
      <c r="F1801" s="670">
        <v>43540092</v>
      </c>
      <c r="G1801" s="668" t="s">
        <v>10302</v>
      </c>
      <c r="H1801" s="668" t="s">
        <v>10216</v>
      </c>
      <c r="I1801" s="668" t="s">
        <v>8801</v>
      </c>
      <c r="J1801" s="668" t="s">
        <v>10216</v>
      </c>
      <c r="K1801" s="670">
        <v>1</v>
      </c>
      <c r="L1801" s="670">
        <v>12</v>
      </c>
      <c r="M1801" s="755">
        <f t="shared" si="20"/>
        <v>19800</v>
      </c>
      <c r="N1801" s="670">
        <v>1</v>
      </c>
      <c r="O1801" s="670">
        <v>8</v>
      </c>
      <c r="P1801" s="755">
        <f t="shared" si="19"/>
        <v>13200</v>
      </c>
      <c r="Q1801" s="670"/>
      <c r="R1801" s="670">
        <v>12</v>
      </c>
    </row>
    <row r="1802" spans="1:18" ht="15.75" customHeight="1" x14ac:dyDescent="0.2">
      <c r="A1802" s="676" t="s">
        <v>10201</v>
      </c>
      <c r="B1802" s="670" t="s">
        <v>6922</v>
      </c>
      <c r="C1802" s="670" t="s">
        <v>10202</v>
      </c>
      <c r="D1802" s="668" t="s">
        <v>10303</v>
      </c>
      <c r="E1802" s="740">
        <v>1300</v>
      </c>
      <c r="F1802" s="670">
        <v>41697041</v>
      </c>
      <c r="G1802" s="668" t="s">
        <v>10304</v>
      </c>
      <c r="H1802" s="668" t="s">
        <v>10303</v>
      </c>
      <c r="I1802" s="668" t="s">
        <v>7541</v>
      </c>
      <c r="J1802" s="668" t="s">
        <v>10303</v>
      </c>
      <c r="K1802" s="670">
        <v>1</v>
      </c>
      <c r="L1802" s="670">
        <v>12</v>
      </c>
      <c r="M1802" s="755">
        <f t="shared" si="20"/>
        <v>15600</v>
      </c>
      <c r="N1802" s="670">
        <v>1</v>
      </c>
      <c r="O1802" s="670">
        <v>8</v>
      </c>
      <c r="P1802" s="755">
        <f t="shared" si="19"/>
        <v>10400</v>
      </c>
      <c r="Q1802" s="670"/>
      <c r="R1802" s="670">
        <v>12</v>
      </c>
    </row>
    <row r="1803" spans="1:18" ht="15.75" customHeight="1" x14ac:dyDescent="0.2">
      <c r="A1803" s="676" t="s">
        <v>10201</v>
      </c>
      <c r="B1803" s="670" t="s">
        <v>6922</v>
      </c>
      <c r="C1803" s="670" t="s">
        <v>10202</v>
      </c>
      <c r="D1803" s="668" t="s">
        <v>10303</v>
      </c>
      <c r="E1803" s="740">
        <v>1300</v>
      </c>
      <c r="F1803" s="670">
        <v>43054154</v>
      </c>
      <c r="G1803" s="668" t="s">
        <v>10305</v>
      </c>
      <c r="H1803" s="668" t="s">
        <v>10303</v>
      </c>
      <c r="I1803" s="668" t="s">
        <v>7541</v>
      </c>
      <c r="J1803" s="668" t="s">
        <v>10303</v>
      </c>
      <c r="K1803" s="670">
        <v>1</v>
      </c>
      <c r="L1803" s="670">
        <v>12</v>
      </c>
      <c r="M1803" s="755">
        <f t="shared" si="20"/>
        <v>15600</v>
      </c>
      <c r="N1803" s="670">
        <v>1</v>
      </c>
      <c r="O1803" s="670">
        <v>8</v>
      </c>
      <c r="P1803" s="755">
        <f t="shared" si="19"/>
        <v>10400</v>
      </c>
      <c r="Q1803" s="670"/>
      <c r="R1803" s="670">
        <v>12</v>
      </c>
    </row>
    <row r="1804" spans="1:18" ht="15.75" customHeight="1" x14ac:dyDescent="0.2">
      <c r="A1804" s="676" t="s">
        <v>10201</v>
      </c>
      <c r="B1804" s="670" t="s">
        <v>6922</v>
      </c>
      <c r="C1804" s="670" t="s">
        <v>10202</v>
      </c>
      <c r="D1804" s="668" t="s">
        <v>10303</v>
      </c>
      <c r="E1804" s="740">
        <v>1300</v>
      </c>
      <c r="F1804" s="670">
        <v>42883265</v>
      </c>
      <c r="G1804" s="668" t="s">
        <v>10306</v>
      </c>
      <c r="H1804" s="668" t="s">
        <v>10303</v>
      </c>
      <c r="I1804" s="668" t="s">
        <v>7541</v>
      </c>
      <c r="J1804" s="668" t="s">
        <v>10303</v>
      </c>
      <c r="K1804" s="670">
        <v>1</v>
      </c>
      <c r="L1804" s="670">
        <v>12</v>
      </c>
      <c r="M1804" s="755">
        <f t="shared" si="20"/>
        <v>15600</v>
      </c>
      <c r="N1804" s="670">
        <v>1</v>
      </c>
      <c r="O1804" s="670">
        <v>8</v>
      </c>
      <c r="P1804" s="755">
        <f t="shared" si="19"/>
        <v>10400</v>
      </c>
      <c r="Q1804" s="670"/>
      <c r="R1804" s="670">
        <v>12</v>
      </c>
    </row>
    <row r="1805" spans="1:18" ht="15.75" customHeight="1" x14ac:dyDescent="0.2">
      <c r="A1805" s="676" t="s">
        <v>10201</v>
      </c>
      <c r="B1805" s="670" t="s">
        <v>6922</v>
      </c>
      <c r="C1805" s="670" t="s">
        <v>10202</v>
      </c>
      <c r="D1805" s="668" t="s">
        <v>10303</v>
      </c>
      <c r="E1805" s="740">
        <v>1300</v>
      </c>
      <c r="F1805" s="670">
        <v>18903236</v>
      </c>
      <c r="G1805" s="668" t="s">
        <v>10307</v>
      </c>
      <c r="H1805" s="668" t="s">
        <v>10303</v>
      </c>
      <c r="I1805" s="668" t="s">
        <v>7541</v>
      </c>
      <c r="J1805" s="668" t="s">
        <v>10303</v>
      </c>
      <c r="K1805" s="670">
        <v>1</v>
      </c>
      <c r="L1805" s="670">
        <v>12</v>
      </c>
      <c r="M1805" s="755">
        <f t="shared" si="20"/>
        <v>15600</v>
      </c>
      <c r="N1805" s="670">
        <v>1</v>
      </c>
      <c r="O1805" s="670">
        <v>8</v>
      </c>
      <c r="P1805" s="755">
        <f t="shared" si="19"/>
        <v>10400</v>
      </c>
      <c r="Q1805" s="670"/>
      <c r="R1805" s="670">
        <v>12</v>
      </c>
    </row>
    <row r="1806" spans="1:18" ht="15.75" customHeight="1" x14ac:dyDescent="0.2">
      <c r="A1806" s="676" t="s">
        <v>10201</v>
      </c>
      <c r="B1806" s="670" t="s">
        <v>6922</v>
      </c>
      <c r="C1806" s="670" t="s">
        <v>10202</v>
      </c>
      <c r="D1806" s="668" t="s">
        <v>10303</v>
      </c>
      <c r="E1806" s="740">
        <v>1300</v>
      </c>
      <c r="F1806" s="670">
        <v>46025420</v>
      </c>
      <c r="G1806" s="668" t="s">
        <v>10308</v>
      </c>
      <c r="H1806" s="668" t="s">
        <v>10303</v>
      </c>
      <c r="I1806" s="668" t="s">
        <v>7541</v>
      </c>
      <c r="J1806" s="668" t="s">
        <v>10303</v>
      </c>
      <c r="K1806" s="670">
        <v>1</v>
      </c>
      <c r="L1806" s="670">
        <v>12</v>
      </c>
      <c r="M1806" s="755">
        <f t="shared" si="20"/>
        <v>15600</v>
      </c>
      <c r="N1806" s="670">
        <v>1</v>
      </c>
      <c r="O1806" s="670">
        <v>8</v>
      </c>
      <c r="P1806" s="755">
        <f t="shared" si="19"/>
        <v>10400</v>
      </c>
      <c r="Q1806" s="670"/>
      <c r="R1806" s="670">
        <v>12</v>
      </c>
    </row>
    <row r="1807" spans="1:18" ht="15.75" customHeight="1" x14ac:dyDescent="0.2">
      <c r="A1807" s="676" t="s">
        <v>10201</v>
      </c>
      <c r="B1807" s="670" t="s">
        <v>6922</v>
      </c>
      <c r="C1807" s="670" t="s">
        <v>10202</v>
      </c>
      <c r="D1807" s="668" t="s">
        <v>10303</v>
      </c>
      <c r="E1807" s="740">
        <v>1300</v>
      </c>
      <c r="F1807" s="670">
        <v>46142279</v>
      </c>
      <c r="G1807" s="668" t="s">
        <v>10309</v>
      </c>
      <c r="H1807" s="668" t="s">
        <v>10303</v>
      </c>
      <c r="I1807" s="668" t="s">
        <v>7541</v>
      </c>
      <c r="J1807" s="668" t="s">
        <v>10303</v>
      </c>
      <c r="K1807" s="670">
        <v>1</v>
      </c>
      <c r="L1807" s="670">
        <v>12</v>
      </c>
      <c r="M1807" s="755">
        <f t="shared" si="20"/>
        <v>15600</v>
      </c>
      <c r="N1807" s="670">
        <v>1</v>
      </c>
      <c r="O1807" s="670">
        <v>8</v>
      </c>
      <c r="P1807" s="755">
        <f t="shared" si="19"/>
        <v>10400</v>
      </c>
      <c r="Q1807" s="670"/>
      <c r="R1807" s="670">
        <v>12</v>
      </c>
    </row>
    <row r="1808" spans="1:18" ht="15.75" customHeight="1" x14ac:dyDescent="0.2">
      <c r="A1808" s="676" t="s">
        <v>10201</v>
      </c>
      <c r="B1808" s="670" t="s">
        <v>6922</v>
      </c>
      <c r="C1808" s="670" t="s">
        <v>10202</v>
      </c>
      <c r="D1808" s="668" t="s">
        <v>10303</v>
      </c>
      <c r="E1808" s="740">
        <v>1300</v>
      </c>
      <c r="F1808" s="670">
        <v>40181630</v>
      </c>
      <c r="G1808" s="668" t="s">
        <v>10310</v>
      </c>
      <c r="H1808" s="668" t="s">
        <v>10303</v>
      </c>
      <c r="I1808" s="668" t="s">
        <v>7541</v>
      </c>
      <c r="J1808" s="668" t="s">
        <v>10303</v>
      </c>
      <c r="K1808" s="670">
        <v>1</v>
      </c>
      <c r="L1808" s="670">
        <v>12</v>
      </c>
      <c r="M1808" s="755">
        <f t="shared" si="20"/>
        <v>15600</v>
      </c>
      <c r="N1808" s="670">
        <v>1</v>
      </c>
      <c r="O1808" s="670">
        <v>8</v>
      </c>
      <c r="P1808" s="755">
        <f t="shared" si="19"/>
        <v>10400</v>
      </c>
      <c r="Q1808" s="670"/>
      <c r="R1808" s="670">
        <v>12</v>
      </c>
    </row>
    <row r="1809" spans="1:18" ht="15.75" customHeight="1" x14ac:dyDescent="0.2">
      <c r="A1809" s="676" t="s">
        <v>10201</v>
      </c>
      <c r="B1809" s="670" t="s">
        <v>6922</v>
      </c>
      <c r="C1809" s="670" t="s">
        <v>10202</v>
      </c>
      <c r="D1809" s="668" t="s">
        <v>10311</v>
      </c>
      <c r="E1809" s="740">
        <v>1650</v>
      </c>
      <c r="F1809" s="670">
        <v>42910139</v>
      </c>
      <c r="G1809" s="668" t="s">
        <v>10312</v>
      </c>
      <c r="H1809" s="668" t="s">
        <v>10311</v>
      </c>
      <c r="I1809" s="668" t="s">
        <v>7541</v>
      </c>
      <c r="J1809" s="668" t="s">
        <v>10311</v>
      </c>
      <c r="K1809" s="670">
        <v>1</v>
      </c>
      <c r="L1809" s="670">
        <v>12</v>
      </c>
      <c r="M1809" s="755">
        <f t="shared" si="20"/>
        <v>19800</v>
      </c>
      <c r="N1809" s="670">
        <v>1</v>
      </c>
      <c r="O1809" s="670">
        <v>8</v>
      </c>
      <c r="P1809" s="755">
        <f t="shared" si="19"/>
        <v>13200</v>
      </c>
      <c r="Q1809" s="670"/>
      <c r="R1809" s="670">
        <v>12</v>
      </c>
    </row>
    <row r="1810" spans="1:18" ht="15.75" customHeight="1" x14ac:dyDescent="0.2">
      <c r="A1810" s="676" t="s">
        <v>10201</v>
      </c>
      <c r="B1810" s="670" t="s">
        <v>6922</v>
      </c>
      <c r="C1810" s="670" t="s">
        <v>10202</v>
      </c>
      <c r="D1810" s="668" t="s">
        <v>10311</v>
      </c>
      <c r="E1810" s="740">
        <v>1650</v>
      </c>
      <c r="F1810" s="670">
        <v>45088994</v>
      </c>
      <c r="G1810" s="668" t="s">
        <v>10313</v>
      </c>
      <c r="H1810" s="668" t="s">
        <v>10311</v>
      </c>
      <c r="I1810" s="668" t="s">
        <v>7541</v>
      </c>
      <c r="J1810" s="668" t="s">
        <v>10311</v>
      </c>
      <c r="K1810" s="670">
        <v>1</v>
      </c>
      <c r="L1810" s="670">
        <v>12</v>
      </c>
      <c r="M1810" s="755">
        <f t="shared" si="20"/>
        <v>19800</v>
      </c>
      <c r="N1810" s="670">
        <v>1</v>
      </c>
      <c r="O1810" s="670">
        <v>8</v>
      </c>
      <c r="P1810" s="755">
        <f t="shared" si="19"/>
        <v>13200</v>
      </c>
      <c r="Q1810" s="670"/>
      <c r="R1810" s="670">
        <v>12</v>
      </c>
    </row>
    <row r="1811" spans="1:18" ht="15.75" customHeight="1" x14ac:dyDescent="0.2">
      <c r="A1811" s="676" t="s">
        <v>10201</v>
      </c>
      <c r="B1811" s="670" t="s">
        <v>6922</v>
      </c>
      <c r="C1811" s="670" t="s">
        <v>10202</v>
      </c>
      <c r="D1811" s="668" t="s">
        <v>10311</v>
      </c>
      <c r="E1811" s="740">
        <v>1650</v>
      </c>
      <c r="F1811" s="670">
        <v>80208766</v>
      </c>
      <c r="G1811" s="668" t="s">
        <v>10314</v>
      </c>
      <c r="H1811" s="668" t="s">
        <v>10311</v>
      </c>
      <c r="I1811" s="668" t="s">
        <v>7541</v>
      </c>
      <c r="J1811" s="668" t="s">
        <v>10311</v>
      </c>
      <c r="K1811" s="670">
        <v>1</v>
      </c>
      <c r="L1811" s="670">
        <v>12</v>
      </c>
      <c r="M1811" s="755">
        <f t="shared" si="20"/>
        <v>19800</v>
      </c>
      <c r="N1811" s="670">
        <v>1</v>
      </c>
      <c r="O1811" s="670">
        <v>8</v>
      </c>
      <c r="P1811" s="755">
        <f t="shared" si="19"/>
        <v>13200</v>
      </c>
      <c r="Q1811" s="670"/>
      <c r="R1811" s="670">
        <v>12</v>
      </c>
    </row>
    <row r="1812" spans="1:18" ht="15.75" customHeight="1" x14ac:dyDescent="0.2">
      <c r="A1812" s="676" t="s">
        <v>10201</v>
      </c>
      <c r="B1812" s="670" t="s">
        <v>6922</v>
      </c>
      <c r="C1812" s="670" t="s">
        <v>10202</v>
      </c>
      <c r="D1812" s="668" t="s">
        <v>10315</v>
      </c>
      <c r="E1812" s="740">
        <v>1300</v>
      </c>
      <c r="F1812" s="670">
        <v>18074060</v>
      </c>
      <c r="G1812" s="668" t="s">
        <v>10316</v>
      </c>
      <c r="H1812" s="668" t="s">
        <v>10315</v>
      </c>
      <c r="I1812" s="668" t="s">
        <v>7541</v>
      </c>
      <c r="J1812" s="668" t="s">
        <v>10315</v>
      </c>
      <c r="K1812" s="670">
        <v>1</v>
      </c>
      <c r="L1812" s="670">
        <v>12</v>
      </c>
      <c r="M1812" s="755">
        <f t="shared" si="20"/>
        <v>15600</v>
      </c>
      <c r="N1812" s="670">
        <v>1</v>
      </c>
      <c r="O1812" s="670">
        <v>8</v>
      </c>
      <c r="P1812" s="755">
        <f t="shared" si="19"/>
        <v>10400</v>
      </c>
      <c r="Q1812" s="670"/>
      <c r="R1812" s="670">
        <v>12</v>
      </c>
    </row>
    <row r="1813" spans="1:18" ht="15.75" customHeight="1" x14ac:dyDescent="0.2">
      <c r="A1813" s="676" t="s">
        <v>10201</v>
      </c>
      <c r="B1813" s="670" t="s">
        <v>6922</v>
      </c>
      <c r="C1813" s="670" t="s">
        <v>10202</v>
      </c>
      <c r="D1813" s="668" t="s">
        <v>10303</v>
      </c>
      <c r="E1813" s="740">
        <v>1300</v>
      </c>
      <c r="F1813" s="670">
        <v>17858727</v>
      </c>
      <c r="G1813" s="668" t="s">
        <v>10317</v>
      </c>
      <c r="H1813" s="668" t="s">
        <v>10303</v>
      </c>
      <c r="I1813" s="668" t="s">
        <v>7541</v>
      </c>
      <c r="J1813" s="668" t="s">
        <v>10303</v>
      </c>
      <c r="K1813" s="670">
        <v>1</v>
      </c>
      <c r="L1813" s="670">
        <v>12</v>
      </c>
      <c r="M1813" s="755">
        <f t="shared" si="20"/>
        <v>15600</v>
      </c>
      <c r="N1813" s="670">
        <v>1</v>
      </c>
      <c r="O1813" s="670">
        <v>8</v>
      </c>
      <c r="P1813" s="755">
        <f t="shared" si="19"/>
        <v>10400</v>
      </c>
      <c r="Q1813" s="670"/>
      <c r="R1813" s="670">
        <v>12</v>
      </c>
    </row>
    <row r="1814" spans="1:18" ht="15.75" customHeight="1" x14ac:dyDescent="0.2">
      <c r="A1814" s="676" t="s">
        <v>10201</v>
      </c>
      <c r="B1814" s="670" t="s">
        <v>6922</v>
      </c>
      <c r="C1814" s="670" t="s">
        <v>10202</v>
      </c>
      <c r="D1814" s="668" t="s">
        <v>10295</v>
      </c>
      <c r="E1814" s="740">
        <v>2800</v>
      </c>
      <c r="F1814" s="670">
        <v>41185940</v>
      </c>
      <c r="G1814" s="668" t="s">
        <v>10318</v>
      </c>
      <c r="H1814" s="668" t="s">
        <v>10295</v>
      </c>
      <c r="I1814" s="668" t="s">
        <v>8801</v>
      </c>
      <c r="J1814" s="668" t="s">
        <v>10295</v>
      </c>
      <c r="K1814" s="670">
        <v>1</v>
      </c>
      <c r="L1814" s="670">
        <v>12</v>
      </c>
      <c r="M1814" s="755">
        <f t="shared" si="20"/>
        <v>33600</v>
      </c>
      <c r="N1814" s="670">
        <v>1</v>
      </c>
      <c r="O1814" s="670">
        <v>8</v>
      </c>
      <c r="P1814" s="755">
        <f t="shared" si="19"/>
        <v>22400</v>
      </c>
      <c r="Q1814" s="670"/>
      <c r="R1814" s="670">
        <v>12</v>
      </c>
    </row>
    <row r="1815" spans="1:18" ht="15.75" customHeight="1" x14ac:dyDescent="0.2">
      <c r="A1815" s="676" t="s">
        <v>10201</v>
      </c>
      <c r="B1815" s="670" t="s">
        <v>6922</v>
      </c>
      <c r="C1815" s="670" t="s">
        <v>10202</v>
      </c>
      <c r="D1815" s="668" t="s">
        <v>10216</v>
      </c>
      <c r="E1815" s="740">
        <v>1650</v>
      </c>
      <c r="F1815" s="670">
        <v>46977445</v>
      </c>
      <c r="G1815" s="668" t="s">
        <v>10319</v>
      </c>
      <c r="H1815" s="668" t="s">
        <v>10216</v>
      </c>
      <c r="I1815" s="668" t="s">
        <v>8801</v>
      </c>
      <c r="J1815" s="668" t="s">
        <v>10216</v>
      </c>
      <c r="K1815" s="670">
        <v>1</v>
      </c>
      <c r="L1815" s="670">
        <v>12</v>
      </c>
      <c r="M1815" s="755">
        <f t="shared" si="20"/>
        <v>19800</v>
      </c>
      <c r="N1815" s="670">
        <v>1</v>
      </c>
      <c r="O1815" s="670">
        <v>8</v>
      </c>
      <c r="P1815" s="755">
        <f t="shared" ref="P1815:P1878" si="21">O1815*E1815</f>
        <v>13200</v>
      </c>
      <c r="Q1815" s="670"/>
      <c r="R1815" s="670">
        <v>12</v>
      </c>
    </row>
    <row r="1816" spans="1:18" ht="15.75" customHeight="1" x14ac:dyDescent="0.2">
      <c r="A1816" s="676" t="s">
        <v>10201</v>
      </c>
      <c r="B1816" s="670" t="s">
        <v>6922</v>
      </c>
      <c r="C1816" s="670" t="s">
        <v>10202</v>
      </c>
      <c r="D1816" s="668" t="s">
        <v>10295</v>
      </c>
      <c r="E1816" s="740">
        <v>2800</v>
      </c>
      <c r="F1816" s="670">
        <v>43047594</v>
      </c>
      <c r="G1816" s="668" t="s">
        <v>10320</v>
      </c>
      <c r="H1816" s="668" t="s">
        <v>10295</v>
      </c>
      <c r="I1816" s="668" t="s">
        <v>8801</v>
      </c>
      <c r="J1816" s="668" t="s">
        <v>10295</v>
      </c>
      <c r="K1816" s="670">
        <v>1</v>
      </c>
      <c r="L1816" s="670">
        <v>12</v>
      </c>
      <c r="M1816" s="755">
        <f t="shared" si="20"/>
        <v>33600</v>
      </c>
      <c r="N1816" s="670">
        <v>1</v>
      </c>
      <c r="O1816" s="670">
        <v>8</v>
      </c>
      <c r="P1816" s="755">
        <f t="shared" si="21"/>
        <v>22400</v>
      </c>
      <c r="Q1816" s="670"/>
      <c r="R1816" s="670">
        <v>12</v>
      </c>
    </row>
    <row r="1817" spans="1:18" ht="15.75" customHeight="1" x14ac:dyDescent="0.2">
      <c r="A1817" s="676" t="s">
        <v>10201</v>
      </c>
      <c r="B1817" s="670" t="s">
        <v>6922</v>
      </c>
      <c r="C1817" s="670" t="s">
        <v>10202</v>
      </c>
      <c r="D1817" s="668" t="s">
        <v>10216</v>
      </c>
      <c r="E1817" s="740">
        <v>1650</v>
      </c>
      <c r="F1817" s="670">
        <v>43581285</v>
      </c>
      <c r="G1817" s="668" t="s">
        <v>10321</v>
      </c>
      <c r="H1817" s="668" t="s">
        <v>10216</v>
      </c>
      <c r="I1817" s="668" t="s">
        <v>8801</v>
      </c>
      <c r="J1817" s="668" t="s">
        <v>10216</v>
      </c>
      <c r="K1817" s="670">
        <v>1</v>
      </c>
      <c r="L1817" s="670">
        <v>12</v>
      </c>
      <c r="M1817" s="755">
        <f t="shared" si="20"/>
        <v>19800</v>
      </c>
      <c r="N1817" s="670">
        <v>1</v>
      </c>
      <c r="O1817" s="670">
        <v>8</v>
      </c>
      <c r="P1817" s="755">
        <f t="shared" si="21"/>
        <v>13200</v>
      </c>
      <c r="Q1817" s="670"/>
      <c r="R1817" s="670">
        <v>12</v>
      </c>
    </row>
    <row r="1818" spans="1:18" ht="15.75" customHeight="1" x14ac:dyDescent="0.2">
      <c r="A1818" s="676" t="s">
        <v>10201</v>
      </c>
      <c r="B1818" s="670" t="s">
        <v>6922</v>
      </c>
      <c r="C1818" s="670" t="s">
        <v>10202</v>
      </c>
      <c r="D1818" s="668" t="s">
        <v>7773</v>
      </c>
      <c r="E1818" s="740">
        <v>1300</v>
      </c>
      <c r="F1818" s="670">
        <v>18124081</v>
      </c>
      <c r="G1818" s="668" t="s">
        <v>10322</v>
      </c>
      <c r="H1818" s="668" t="s">
        <v>7773</v>
      </c>
      <c r="I1818" s="668" t="s">
        <v>7361</v>
      </c>
      <c r="J1818" s="668" t="s">
        <v>7773</v>
      </c>
      <c r="K1818" s="670">
        <v>1</v>
      </c>
      <c r="L1818" s="670">
        <v>12</v>
      </c>
      <c r="M1818" s="755">
        <f t="shared" si="20"/>
        <v>15600</v>
      </c>
      <c r="N1818" s="670">
        <v>1</v>
      </c>
      <c r="O1818" s="670">
        <v>8</v>
      </c>
      <c r="P1818" s="755">
        <f t="shared" si="21"/>
        <v>10400</v>
      </c>
      <c r="Q1818" s="670"/>
      <c r="R1818" s="670">
        <v>12</v>
      </c>
    </row>
    <row r="1819" spans="1:18" ht="15.75" customHeight="1" x14ac:dyDescent="0.2">
      <c r="A1819" s="676" t="s">
        <v>10201</v>
      </c>
      <c r="B1819" s="670" t="s">
        <v>6922</v>
      </c>
      <c r="C1819" s="670" t="s">
        <v>10202</v>
      </c>
      <c r="D1819" s="668" t="s">
        <v>10216</v>
      </c>
      <c r="E1819" s="740">
        <v>1650</v>
      </c>
      <c r="F1819" s="670">
        <v>42454785</v>
      </c>
      <c r="G1819" s="668" t="s">
        <v>10323</v>
      </c>
      <c r="H1819" s="668" t="s">
        <v>10216</v>
      </c>
      <c r="I1819" s="668" t="s">
        <v>8801</v>
      </c>
      <c r="J1819" s="668" t="s">
        <v>10216</v>
      </c>
      <c r="K1819" s="670">
        <v>1</v>
      </c>
      <c r="L1819" s="670">
        <v>12</v>
      </c>
      <c r="M1819" s="755">
        <f t="shared" si="20"/>
        <v>19800</v>
      </c>
      <c r="N1819" s="670">
        <v>0</v>
      </c>
      <c r="O1819" s="670">
        <v>0</v>
      </c>
      <c r="P1819" s="755">
        <f t="shared" si="21"/>
        <v>0</v>
      </c>
      <c r="Q1819" s="670"/>
      <c r="R1819" s="670">
        <v>12</v>
      </c>
    </row>
    <row r="1820" spans="1:18" ht="15.75" customHeight="1" x14ac:dyDescent="0.2">
      <c r="A1820" s="676" t="s">
        <v>10201</v>
      </c>
      <c r="B1820" s="670" t="s">
        <v>6922</v>
      </c>
      <c r="C1820" s="670" t="s">
        <v>10202</v>
      </c>
      <c r="D1820" s="668" t="s">
        <v>10216</v>
      </c>
      <c r="E1820" s="740">
        <v>2689</v>
      </c>
      <c r="F1820" s="670">
        <v>72577831</v>
      </c>
      <c r="G1820" s="668" t="s">
        <v>10324</v>
      </c>
      <c r="H1820" s="668" t="s">
        <v>10216</v>
      </c>
      <c r="I1820" s="668" t="s">
        <v>8801</v>
      </c>
      <c r="J1820" s="668" t="s">
        <v>10216</v>
      </c>
      <c r="K1820" s="670">
        <v>1</v>
      </c>
      <c r="L1820" s="670">
        <v>12</v>
      </c>
      <c r="M1820" s="755">
        <f t="shared" si="20"/>
        <v>32268</v>
      </c>
      <c r="N1820" s="670">
        <v>1</v>
      </c>
      <c r="O1820" s="670">
        <v>8</v>
      </c>
      <c r="P1820" s="755">
        <f t="shared" si="21"/>
        <v>21512</v>
      </c>
      <c r="Q1820" s="670"/>
      <c r="R1820" s="670">
        <v>12</v>
      </c>
    </row>
    <row r="1821" spans="1:18" ht="15.75" customHeight="1" x14ac:dyDescent="0.2">
      <c r="A1821" s="676" t="s">
        <v>10201</v>
      </c>
      <c r="B1821" s="670" t="s">
        <v>6922</v>
      </c>
      <c r="C1821" s="670" t="s">
        <v>10202</v>
      </c>
      <c r="D1821" s="668" t="s">
        <v>10216</v>
      </c>
      <c r="E1821" s="740">
        <v>2689</v>
      </c>
      <c r="F1821" s="670">
        <v>45957745</v>
      </c>
      <c r="G1821" s="668" t="s">
        <v>10325</v>
      </c>
      <c r="H1821" s="668" t="s">
        <v>10216</v>
      </c>
      <c r="I1821" s="668" t="s">
        <v>8801</v>
      </c>
      <c r="J1821" s="668" t="s">
        <v>10216</v>
      </c>
      <c r="K1821" s="670">
        <v>1</v>
      </c>
      <c r="L1821" s="670">
        <v>12</v>
      </c>
      <c r="M1821" s="755">
        <f t="shared" si="20"/>
        <v>32268</v>
      </c>
      <c r="N1821" s="670">
        <v>1</v>
      </c>
      <c r="O1821" s="670">
        <v>8</v>
      </c>
      <c r="P1821" s="755">
        <f t="shared" si="21"/>
        <v>21512</v>
      </c>
      <c r="Q1821" s="670"/>
      <c r="R1821" s="670">
        <v>12</v>
      </c>
    </row>
    <row r="1822" spans="1:18" ht="15.75" customHeight="1" x14ac:dyDescent="0.2">
      <c r="A1822" s="676" t="s">
        <v>10201</v>
      </c>
      <c r="B1822" s="670" t="s">
        <v>6922</v>
      </c>
      <c r="C1822" s="670" t="s">
        <v>10202</v>
      </c>
      <c r="D1822" s="668" t="s">
        <v>10216</v>
      </c>
      <c r="E1822" s="740">
        <v>2689</v>
      </c>
      <c r="F1822" s="670">
        <v>3501037</v>
      </c>
      <c r="G1822" s="668" t="s">
        <v>10326</v>
      </c>
      <c r="H1822" s="668" t="s">
        <v>10216</v>
      </c>
      <c r="I1822" s="668" t="s">
        <v>8801</v>
      </c>
      <c r="J1822" s="668" t="s">
        <v>10216</v>
      </c>
      <c r="K1822" s="670">
        <v>1</v>
      </c>
      <c r="L1822" s="670">
        <v>5</v>
      </c>
      <c r="M1822" s="755">
        <f t="shared" si="20"/>
        <v>13445</v>
      </c>
      <c r="N1822" s="670">
        <v>0</v>
      </c>
      <c r="O1822" s="670">
        <v>0</v>
      </c>
      <c r="P1822" s="755">
        <f t="shared" si="21"/>
        <v>0</v>
      </c>
      <c r="Q1822" s="670"/>
      <c r="R1822" s="670">
        <v>12</v>
      </c>
    </row>
    <row r="1823" spans="1:18" ht="15.75" customHeight="1" x14ac:dyDescent="0.2">
      <c r="A1823" s="676" t="s">
        <v>10201</v>
      </c>
      <c r="B1823" s="670" t="s">
        <v>6922</v>
      </c>
      <c r="C1823" s="670" t="s">
        <v>10202</v>
      </c>
      <c r="D1823" s="668" t="s">
        <v>10210</v>
      </c>
      <c r="E1823" s="740">
        <v>1834</v>
      </c>
      <c r="F1823" s="670">
        <v>43883976</v>
      </c>
      <c r="G1823" s="668" t="s">
        <v>10327</v>
      </c>
      <c r="H1823" s="668" t="s">
        <v>10210</v>
      </c>
      <c r="I1823" s="668" t="s">
        <v>7361</v>
      </c>
      <c r="J1823" s="668" t="s">
        <v>10210</v>
      </c>
      <c r="K1823" s="670">
        <v>1</v>
      </c>
      <c r="L1823" s="670">
        <v>12</v>
      </c>
      <c r="M1823" s="755">
        <f t="shared" si="20"/>
        <v>22008</v>
      </c>
      <c r="N1823" s="670">
        <v>1</v>
      </c>
      <c r="O1823" s="670">
        <v>8</v>
      </c>
      <c r="P1823" s="755">
        <f t="shared" si="21"/>
        <v>14672</v>
      </c>
      <c r="Q1823" s="670"/>
      <c r="R1823" s="670">
        <v>12</v>
      </c>
    </row>
    <row r="1824" spans="1:18" ht="15.75" customHeight="1" x14ac:dyDescent="0.2">
      <c r="A1824" s="676" t="s">
        <v>10201</v>
      </c>
      <c r="B1824" s="670" t="s">
        <v>6922</v>
      </c>
      <c r="C1824" s="670" t="s">
        <v>10202</v>
      </c>
      <c r="D1824" s="668" t="s">
        <v>10328</v>
      </c>
      <c r="E1824" s="740">
        <v>1834</v>
      </c>
      <c r="F1824" s="670">
        <v>41761195</v>
      </c>
      <c r="G1824" s="668" t="s">
        <v>10329</v>
      </c>
      <c r="H1824" s="668" t="s">
        <v>10328</v>
      </c>
      <c r="I1824" s="668" t="s">
        <v>7361</v>
      </c>
      <c r="J1824" s="668" t="s">
        <v>10328</v>
      </c>
      <c r="K1824" s="670">
        <v>1</v>
      </c>
      <c r="L1824" s="670">
        <v>12</v>
      </c>
      <c r="M1824" s="755">
        <f t="shared" si="20"/>
        <v>22008</v>
      </c>
      <c r="N1824" s="670">
        <v>1</v>
      </c>
      <c r="O1824" s="670">
        <v>8</v>
      </c>
      <c r="P1824" s="755">
        <f t="shared" si="21"/>
        <v>14672</v>
      </c>
      <c r="Q1824" s="670"/>
      <c r="R1824" s="670">
        <v>12</v>
      </c>
    </row>
    <row r="1825" spans="1:18" ht="15.75" customHeight="1" x14ac:dyDescent="0.2">
      <c r="A1825" s="676" t="s">
        <v>10201</v>
      </c>
      <c r="B1825" s="670" t="s">
        <v>6922</v>
      </c>
      <c r="C1825" s="670" t="s">
        <v>10202</v>
      </c>
      <c r="D1825" s="668" t="s">
        <v>10216</v>
      </c>
      <c r="E1825" s="740">
        <v>1650</v>
      </c>
      <c r="F1825" s="670">
        <v>47850734</v>
      </c>
      <c r="G1825" s="668" t="s">
        <v>10330</v>
      </c>
      <c r="H1825" s="668" t="s">
        <v>10216</v>
      </c>
      <c r="I1825" s="668" t="s">
        <v>8801</v>
      </c>
      <c r="J1825" s="668" t="s">
        <v>10216</v>
      </c>
      <c r="K1825" s="670">
        <v>1</v>
      </c>
      <c r="L1825" s="670">
        <v>3</v>
      </c>
      <c r="M1825" s="755">
        <f t="shared" si="20"/>
        <v>4950</v>
      </c>
      <c r="N1825" s="670">
        <v>0</v>
      </c>
      <c r="O1825" s="670">
        <v>0</v>
      </c>
      <c r="P1825" s="755">
        <f t="shared" si="21"/>
        <v>0</v>
      </c>
      <c r="Q1825" s="670"/>
      <c r="R1825" s="670">
        <v>12</v>
      </c>
    </row>
    <row r="1826" spans="1:18" ht="15.75" customHeight="1" x14ac:dyDescent="0.2">
      <c r="A1826" s="676" t="s">
        <v>10201</v>
      </c>
      <c r="B1826" s="670" t="s">
        <v>6922</v>
      </c>
      <c r="C1826" s="670" t="s">
        <v>10202</v>
      </c>
      <c r="D1826" s="668" t="s">
        <v>10295</v>
      </c>
      <c r="E1826" s="740">
        <v>3800</v>
      </c>
      <c r="F1826" s="670">
        <v>42726657</v>
      </c>
      <c r="G1826" s="668" t="s">
        <v>10331</v>
      </c>
      <c r="H1826" s="668" t="s">
        <v>10295</v>
      </c>
      <c r="I1826" s="668" t="s">
        <v>8801</v>
      </c>
      <c r="J1826" s="668" t="s">
        <v>10295</v>
      </c>
      <c r="K1826" s="670">
        <v>1</v>
      </c>
      <c r="L1826" s="670">
        <v>12</v>
      </c>
      <c r="M1826" s="755">
        <f t="shared" si="20"/>
        <v>45600</v>
      </c>
      <c r="N1826" s="670">
        <v>1</v>
      </c>
      <c r="O1826" s="670">
        <v>8</v>
      </c>
      <c r="P1826" s="755">
        <f t="shared" si="21"/>
        <v>30400</v>
      </c>
      <c r="Q1826" s="670"/>
      <c r="R1826" s="670">
        <v>12</v>
      </c>
    </row>
    <row r="1827" spans="1:18" ht="15.75" customHeight="1" x14ac:dyDescent="0.2">
      <c r="A1827" s="676" t="s">
        <v>10201</v>
      </c>
      <c r="B1827" s="670" t="s">
        <v>6922</v>
      </c>
      <c r="C1827" s="670" t="s">
        <v>10202</v>
      </c>
      <c r="D1827" s="668" t="s">
        <v>10216</v>
      </c>
      <c r="E1827" s="740">
        <v>1650</v>
      </c>
      <c r="F1827" s="670">
        <v>43824337</v>
      </c>
      <c r="G1827" s="668" t="s">
        <v>10332</v>
      </c>
      <c r="H1827" s="668" t="s">
        <v>10216</v>
      </c>
      <c r="I1827" s="668" t="s">
        <v>8801</v>
      </c>
      <c r="J1827" s="668" t="s">
        <v>10216</v>
      </c>
      <c r="K1827" s="670">
        <v>1</v>
      </c>
      <c r="L1827" s="670">
        <v>5</v>
      </c>
      <c r="M1827" s="755">
        <f t="shared" si="20"/>
        <v>8250</v>
      </c>
      <c r="N1827" s="670">
        <v>0</v>
      </c>
      <c r="O1827" s="670">
        <v>0</v>
      </c>
      <c r="P1827" s="755">
        <f t="shared" si="21"/>
        <v>0</v>
      </c>
      <c r="Q1827" s="670"/>
      <c r="R1827" s="670">
        <v>12</v>
      </c>
    </row>
    <row r="1828" spans="1:18" ht="15.75" customHeight="1" x14ac:dyDescent="0.2">
      <c r="A1828" s="676" t="s">
        <v>10201</v>
      </c>
      <c r="B1828" s="670" t="s">
        <v>6922</v>
      </c>
      <c r="C1828" s="670" t="s">
        <v>10202</v>
      </c>
      <c r="D1828" s="668" t="s">
        <v>10216</v>
      </c>
      <c r="E1828" s="740">
        <v>1650</v>
      </c>
      <c r="F1828" s="670">
        <v>43600034</v>
      </c>
      <c r="G1828" s="668" t="s">
        <v>10333</v>
      </c>
      <c r="H1828" s="668" t="s">
        <v>10216</v>
      </c>
      <c r="I1828" s="668" t="s">
        <v>8801</v>
      </c>
      <c r="J1828" s="668" t="s">
        <v>10216</v>
      </c>
      <c r="K1828" s="670">
        <v>1</v>
      </c>
      <c r="L1828" s="670">
        <v>12</v>
      </c>
      <c r="M1828" s="755">
        <f t="shared" si="20"/>
        <v>19800</v>
      </c>
      <c r="N1828" s="670">
        <v>1</v>
      </c>
      <c r="O1828" s="670">
        <v>8</v>
      </c>
      <c r="P1828" s="755">
        <f t="shared" si="21"/>
        <v>13200</v>
      </c>
      <c r="Q1828" s="670"/>
      <c r="R1828" s="670">
        <v>12</v>
      </c>
    </row>
    <row r="1829" spans="1:18" ht="15.75" customHeight="1" x14ac:dyDescent="0.2">
      <c r="A1829" s="676" t="s">
        <v>10201</v>
      </c>
      <c r="B1829" s="670" t="s">
        <v>6922</v>
      </c>
      <c r="C1829" s="670" t="s">
        <v>10202</v>
      </c>
      <c r="D1829" s="668" t="s">
        <v>10334</v>
      </c>
      <c r="E1829" s="740">
        <v>1650</v>
      </c>
      <c r="F1829" s="670">
        <v>43778287</v>
      </c>
      <c r="G1829" s="668" t="s">
        <v>10335</v>
      </c>
      <c r="H1829" s="668" t="s">
        <v>10334</v>
      </c>
      <c r="I1829" s="668" t="s">
        <v>8801</v>
      </c>
      <c r="J1829" s="668" t="s">
        <v>10334</v>
      </c>
      <c r="K1829" s="670">
        <v>1</v>
      </c>
      <c r="L1829" s="670">
        <v>12</v>
      </c>
      <c r="M1829" s="755">
        <f t="shared" si="20"/>
        <v>19800</v>
      </c>
      <c r="N1829" s="670">
        <v>1</v>
      </c>
      <c r="O1829" s="670">
        <v>8</v>
      </c>
      <c r="P1829" s="755">
        <f t="shared" si="21"/>
        <v>13200</v>
      </c>
      <c r="Q1829" s="670"/>
      <c r="R1829" s="670">
        <v>12</v>
      </c>
    </row>
    <row r="1830" spans="1:18" ht="15.75" customHeight="1" x14ac:dyDescent="0.2">
      <c r="A1830" s="676" t="s">
        <v>10201</v>
      </c>
      <c r="B1830" s="670" t="s">
        <v>6922</v>
      </c>
      <c r="C1830" s="670" t="s">
        <v>10202</v>
      </c>
      <c r="D1830" s="668" t="s">
        <v>10210</v>
      </c>
      <c r="E1830" s="740">
        <v>1300</v>
      </c>
      <c r="F1830" s="670">
        <v>42228774</v>
      </c>
      <c r="G1830" s="668" t="s">
        <v>10336</v>
      </c>
      <c r="H1830" s="668" t="s">
        <v>10210</v>
      </c>
      <c r="I1830" s="668" t="s">
        <v>7361</v>
      </c>
      <c r="J1830" s="668" t="s">
        <v>10210</v>
      </c>
      <c r="K1830" s="670">
        <v>1</v>
      </c>
      <c r="L1830" s="670">
        <v>12</v>
      </c>
      <c r="M1830" s="755">
        <f t="shared" si="20"/>
        <v>15600</v>
      </c>
      <c r="N1830" s="670">
        <v>1</v>
      </c>
      <c r="O1830" s="670">
        <v>8</v>
      </c>
      <c r="P1830" s="755">
        <f t="shared" si="21"/>
        <v>10400</v>
      </c>
      <c r="Q1830" s="670"/>
      <c r="R1830" s="670">
        <v>12</v>
      </c>
    </row>
    <row r="1831" spans="1:18" ht="15.75" customHeight="1" x14ac:dyDescent="0.2">
      <c r="A1831" s="676" t="s">
        <v>10201</v>
      </c>
      <c r="B1831" s="670" t="s">
        <v>6922</v>
      </c>
      <c r="C1831" s="670" t="s">
        <v>10202</v>
      </c>
      <c r="D1831" s="668" t="s">
        <v>10334</v>
      </c>
      <c r="E1831" s="740">
        <v>2500</v>
      </c>
      <c r="F1831" s="670">
        <v>17942857</v>
      </c>
      <c r="G1831" s="668" t="s">
        <v>10337</v>
      </c>
      <c r="H1831" s="668" t="s">
        <v>10334</v>
      </c>
      <c r="I1831" s="668" t="s">
        <v>8801</v>
      </c>
      <c r="J1831" s="668" t="s">
        <v>10334</v>
      </c>
      <c r="K1831" s="670">
        <v>1</v>
      </c>
      <c r="L1831" s="670">
        <v>12</v>
      </c>
      <c r="M1831" s="755">
        <f t="shared" si="20"/>
        <v>30000</v>
      </c>
      <c r="N1831" s="670">
        <v>1</v>
      </c>
      <c r="O1831" s="670">
        <v>8</v>
      </c>
      <c r="P1831" s="755">
        <f t="shared" si="21"/>
        <v>20000</v>
      </c>
      <c r="Q1831" s="670"/>
      <c r="R1831" s="670">
        <v>12</v>
      </c>
    </row>
    <row r="1832" spans="1:18" ht="15.75" customHeight="1" x14ac:dyDescent="0.2">
      <c r="A1832" s="676" t="s">
        <v>10201</v>
      </c>
      <c r="B1832" s="670" t="s">
        <v>6922</v>
      </c>
      <c r="C1832" s="670" t="s">
        <v>10202</v>
      </c>
      <c r="D1832" s="668" t="s">
        <v>10334</v>
      </c>
      <c r="E1832" s="740">
        <v>2200</v>
      </c>
      <c r="F1832" s="670">
        <v>18143139</v>
      </c>
      <c r="G1832" s="668" t="s">
        <v>10338</v>
      </c>
      <c r="H1832" s="668" t="s">
        <v>10334</v>
      </c>
      <c r="I1832" s="668" t="s">
        <v>8801</v>
      </c>
      <c r="J1832" s="668" t="s">
        <v>10334</v>
      </c>
      <c r="K1832" s="670">
        <v>1</v>
      </c>
      <c r="L1832" s="670">
        <v>12</v>
      </c>
      <c r="M1832" s="755">
        <f t="shared" si="20"/>
        <v>26400</v>
      </c>
      <c r="N1832" s="670">
        <v>1</v>
      </c>
      <c r="O1832" s="670">
        <v>8</v>
      </c>
      <c r="P1832" s="755">
        <f t="shared" si="21"/>
        <v>17600</v>
      </c>
      <c r="Q1832" s="670"/>
      <c r="R1832" s="670">
        <v>12</v>
      </c>
    </row>
    <row r="1833" spans="1:18" ht="15.75" customHeight="1" x14ac:dyDescent="0.2">
      <c r="A1833" s="676" t="s">
        <v>10201</v>
      </c>
      <c r="B1833" s="670" t="s">
        <v>6922</v>
      </c>
      <c r="C1833" s="670" t="s">
        <v>10202</v>
      </c>
      <c r="D1833" s="668" t="s">
        <v>10216</v>
      </c>
      <c r="E1833" s="740">
        <v>1650</v>
      </c>
      <c r="F1833" s="670">
        <v>45283729</v>
      </c>
      <c r="G1833" s="668" t="s">
        <v>10339</v>
      </c>
      <c r="H1833" s="668" t="s">
        <v>10216</v>
      </c>
      <c r="I1833" s="668" t="s">
        <v>8801</v>
      </c>
      <c r="J1833" s="668" t="s">
        <v>10216</v>
      </c>
      <c r="K1833" s="670">
        <v>1</v>
      </c>
      <c r="L1833" s="670">
        <v>12</v>
      </c>
      <c r="M1833" s="755">
        <f t="shared" si="20"/>
        <v>19800</v>
      </c>
      <c r="N1833" s="670">
        <v>1</v>
      </c>
      <c r="O1833" s="670">
        <v>8</v>
      </c>
      <c r="P1833" s="755">
        <f t="shared" si="21"/>
        <v>13200</v>
      </c>
      <c r="Q1833" s="670"/>
      <c r="R1833" s="670">
        <v>12</v>
      </c>
    </row>
    <row r="1834" spans="1:18" ht="15.75" customHeight="1" x14ac:dyDescent="0.2">
      <c r="A1834" s="676" t="s">
        <v>10201</v>
      </c>
      <c r="B1834" s="670" t="s">
        <v>6922</v>
      </c>
      <c r="C1834" s="670" t="s">
        <v>10202</v>
      </c>
      <c r="D1834" s="668" t="s">
        <v>10295</v>
      </c>
      <c r="E1834" s="740">
        <v>3800</v>
      </c>
      <c r="F1834" s="670">
        <v>27437569</v>
      </c>
      <c r="G1834" s="668" t="s">
        <v>10340</v>
      </c>
      <c r="H1834" s="668" t="s">
        <v>10295</v>
      </c>
      <c r="I1834" s="668" t="s">
        <v>8801</v>
      </c>
      <c r="J1834" s="668" t="s">
        <v>10295</v>
      </c>
      <c r="K1834" s="670">
        <v>1</v>
      </c>
      <c r="L1834" s="670">
        <v>12</v>
      </c>
      <c r="M1834" s="755">
        <f t="shared" si="20"/>
        <v>45600</v>
      </c>
      <c r="N1834" s="670">
        <v>1</v>
      </c>
      <c r="O1834" s="670">
        <v>8</v>
      </c>
      <c r="P1834" s="755">
        <f t="shared" si="21"/>
        <v>30400</v>
      </c>
      <c r="Q1834" s="670"/>
      <c r="R1834" s="670">
        <v>12</v>
      </c>
    </row>
    <row r="1835" spans="1:18" ht="15.75" customHeight="1" x14ac:dyDescent="0.2">
      <c r="A1835" s="676" t="s">
        <v>10201</v>
      </c>
      <c r="B1835" s="670" t="s">
        <v>6922</v>
      </c>
      <c r="C1835" s="670" t="s">
        <v>10202</v>
      </c>
      <c r="D1835" s="668" t="s">
        <v>10328</v>
      </c>
      <c r="E1835" s="740">
        <v>1300</v>
      </c>
      <c r="F1835" s="670">
        <v>18029947</v>
      </c>
      <c r="G1835" s="668" t="s">
        <v>10341</v>
      </c>
      <c r="H1835" s="668" t="s">
        <v>10328</v>
      </c>
      <c r="I1835" s="668" t="s">
        <v>7361</v>
      </c>
      <c r="J1835" s="668" t="s">
        <v>10328</v>
      </c>
      <c r="K1835" s="670">
        <v>1</v>
      </c>
      <c r="L1835" s="670">
        <v>12</v>
      </c>
      <c r="M1835" s="755">
        <f t="shared" si="20"/>
        <v>15600</v>
      </c>
      <c r="N1835" s="670">
        <v>1</v>
      </c>
      <c r="O1835" s="670">
        <v>8</v>
      </c>
      <c r="P1835" s="755">
        <f t="shared" si="21"/>
        <v>10400</v>
      </c>
      <c r="Q1835" s="670"/>
      <c r="R1835" s="670">
        <v>12</v>
      </c>
    </row>
    <row r="1836" spans="1:18" ht="15.75" customHeight="1" x14ac:dyDescent="0.2">
      <c r="A1836" s="676" t="s">
        <v>10201</v>
      </c>
      <c r="B1836" s="670" t="s">
        <v>6922</v>
      </c>
      <c r="C1836" s="670" t="s">
        <v>10202</v>
      </c>
      <c r="D1836" s="668" t="s">
        <v>8690</v>
      </c>
      <c r="E1836" s="740">
        <v>1300</v>
      </c>
      <c r="F1836" s="670">
        <v>45784906</v>
      </c>
      <c r="G1836" s="668" t="s">
        <v>10342</v>
      </c>
      <c r="H1836" s="668" t="s">
        <v>8690</v>
      </c>
      <c r="I1836" s="668" t="s">
        <v>7361</v>
      </c>
      <c r="J1836" s="668" t="s">
        <v>8690</v>
      </c>
      <c r="K1836" s="670">
        <v>1</v>
      </c>
      <c r="L1836" s="670">
        <v>12</v>
      </c>
      <c r="M1836" s="755">
        <f t="shared" si="20"/>
        <v>15600</v>
      </c>
      <c r="N1836" s="670">
        <v>1</v>
      </c>
      <c r="O1836" s="670">
        <v>8</v>
      </c>
      <c r="P1836" s="755">
        <f t="shared" si="21"/>
        <v>10400</v>
      </c>
      <c r="Q1836" s="670"/>
      <c r="R1836" s="670">
        <v>12</v>
      </c>
    </row>
    <row r="1837" spans="1:18" ht="15.75" customHeight="1" x14ac:dyDescent="0.2">
      <c r="A1837" s="676" t="s">
        <v>10201</v>
      </c>
      <c r="B1837" s="670" t="s">
        <v>6922</v>
      </c>
      <c r="C1837" s="670" t="s">
        <v>10202</v>
      </c>
      <c r="D1837" s="668" t="s">
        <v>10216</v>
      </c>
      <c r="E1837" s="740">
        <v>1650</v>
      </c>
      <c r="F1837" s="670">
        <v>45718178</v>
      </c>
      <c r="G1837" s="668" t="s">
        <v>10343</v>
      </c>
      <c r="H1837" s="668" t="s">
        <v>10216</v>
      </c>
      <c r="I1837" s="668" t="s">
        <v>8801</v>
      </c>
      <c r="J1837" s="668" t="s">
        <v>10216</v>
      </c>
      <c r="K1837" s="670">
        <v>1</v>
      </c>
      <c r="L1837" s="670">
        <v>12</v>
      </c>
      <c r="M1837" s="755">
        <f t="shared" si="20"/>
        <v>19800</v>
      </c>
      <c r="N1837" s="670">
        <v>1</v>
      </c>
      <c r="O1837" s="670">
        <v>8</v>
      </c>
      <c r="P1837" s="755">
        <f t="shared" si="21"/>
        <v>13200</v>
      </c>
      <c r="Q1837" s="670"/>
      <c r="R1837" s="670">
        <v>12</v>
      </c>
    </row>
    <row r="1838" spans="1:18" ht="15.75" customHeight="1" x14ac:dyDescent="0.2">
      <c r="A1838" s="676" t="s">
        <v>10201</v>
      </c>
      <c r="B1838" s="670" t="s">
        <v>6922</v>
      </c>
      <c r="C1838" s="670" t="s">
        <v>10202</v>
      </c>
      <c r="D1838" s="668" t="s">
        <v>7652</v>
      </c>
      <c r="E1838" s="740">
        <v>1650</v>
      </c>
      <c r="F1838" s="670">
        <v>18138091</v>
      </c>
      <c r="G1838" s="668" t="s">
        <v>10344</v>
      </c>
      <c r="H1838" s="668" t="s">
        <v>7652</v>
      </c>
      <c r="I1838" s="668" t="s">
        <v>8801</v>
      </c>
      <c r="J1838" s="668" t="s">
        <v>7652</v>
      </c>
      <c r="K1838" s="670">
        <v>1</v>
      </c>
      <c r="L1838" s="670">
        <v>12</v>
      </c>
      <c r="M1838" s="755">
        <f t="shared" si="20"/>
        <v>19800</v>
      </c>
      <c r="N1838" s="670">
        <v>1</v>
      </c>
      <c r="O1838" s="670">
        <v>8</v>
      </c>
      <c r="P1838" s="755">
        <f t="shared" si="21"/>
        <v>13200</v>
      </c>
      <c r="Q1838" s="670"/>
      <c r="R1838" s="670">
        <v>12</v>
      </c>
    </row>
    <row r="1839" spans="1:18" ht="15.75" customHeight="1" x14ac:dyDescent="0.2">
      <c r="A1839" s="676" t="s">
        <v>10201</v>
      </c>
      <c r="B1839" s="670" t="s">
        <v>6922</v>
      </c>
      <c r="C1839" s="670" t="s">
        <v>10202</v>
      </c>
      <c r="D1839" s="668" t="s">
        <v>10234</v>
      </c>
      <c r="E1839" s="740">
        <v>1650</v>
      </c>
      <c r="F1839" s="670">
        <v>41943176</v>
      </c>
      <c r="G1839" s="668" t="s">
        <v>10345</v>
      </c>
      <c r="H1839" s="668" t="s">
        <v>10234</v>
      </c>
      <c r="I1839" s="668" t="s">
        <v>8801</v>
      </c>
      <c r="J1839" s="668" t="s">
        <v>10234</v>
      </c>
      <c r="K1839" s="670">
        <v>1</v>
      </c>
      <c r="L1839" s="670">
        <v>12</v>
      </c>
      <c r="M1839" s="755">
        <f t="shared" si="20"/>
        <v>19800</v>
      </c>
      <c r="N1839" s="670">
        <v>1</v>
      </c>
      <c r="O1839" s="670">
        <v>8</v>
      </c>
      <c r="P1839" s="755">
        <f t="shared" si="21"/>
        <v>13200</v>
      </c>
      <c r="Q1839" s="670"/>
      <c r="R1839" s="670">
        <v>12</v>
      </c>
    </row>
    <row r="1840" spans="1:18" ht="15.75" customHeight="1" x14ac:dyDescent="0.2">
      <c r="A1840" s="676" t="s">
        <v>10201</v>
      </c>
      <c r="B1840" s="670" t="s">
        <v>6922</v>
      </c>
      <c r="C1840" s="670" t="s">
        <v>10202</v>
      </c>
      <c r="D1840" s="668" t="s">
        <v>7098</v>
      </c>
      <c r="E1840" s="740">
        <v>1650</v>
      </c>
      <c r="F1840" s="670">
        <v>41998500</v>
      </c>
      <c r="G1840" s="668" t="s">
        <v>10346</v>
      </c>
      <c r="H1840" s="668" t="s">
        <v>7098</v>
      </c>
      <c r="I1840" s="668" t="s">
        <v>8801</v>
      </c>
      <c r="J1840" s="668" t="s">
        <v>7098</v>
      </c>
      <c r="K1840" s="670">
        <v>1</v>
      </c>
      <c r="L1840" s="670">
        <v>12</v>
      </c>
      <c r="M1840" s="755">
        <f t="shared" ref="M1840:M1903" si="22">L1840*E1840</f>
        <v>19800</v>
      </c>
      <c r="N1840" s="670">
        <v>1</v>
      </c>
      <c r="O1840" s="670">
        <v>8</v>
      </c>
      <c r="P1840" s="755">
        <f t="shared" si="21"/>
        <v>13200</v>
      </c>
      <c r="Q1840" s="670"/>
      <c r="R1840" s="670">
        <v>12</v>
      </c>
    </row>
    <row r="1841" spans="1:18" ht="15.75" customHeight="1" x14ac:dyDescent="0.2">
      <c r="A1841" s="676" t="s">
        <v>10201</v>
      </c>
      <c r="B1841" s="670" t="s">
        <v>6922</v>
      </c>
      <c r="C1841" s="670" t="s">
        <v>10202</v>
      </c>
      <c r="D1841" s="668" t="s">
        <v>10347</v>
      </c>
      <c r="E1841" s="740">
        <v>1650</v>
      </c>
      <c r="F1841" s="670">
        <v>18022396</v>
      </c>
      <c r="G1841" s="668" t="s">
        <v>10348</v>
      </c>
      <c r="H1841" s="668" t="s">
        <v>10347</v>
      </c>
      <c r="I1841" s="668" t="s">
        <v>8801</v>
      </c>
      <c r="J1841" s="668" t="s">
        <v>10347</v>
      </c>
      <c r="K1841" s="670">
        <v>1</v>
      </c>
      <c r="L1841" s="670">
        <v>12</v>
      </c>
      <c r="M1841" s="755">
        <f t="shared" si="22"/>
        <v>19800</v>
      </c>
      <c r="N1841" s="670">
        <v>1</v>
      </c>
      <c r="O1841" s="670">
        <v>8</v>
      </c>
      <c r="P1841" s="755">
        <f t="shared" si="21"/>
        <v>13200</v>
      </c>
      <c r="Q1841" s="670"/>
      <c r="R1841" s="670">
        <v>12</v>
      </c>
    </row>
    <row r="1842" spans="1:18" ht="15.75" customHeight="1" x14ac:dyDescent="0.2">
      <c r="A1842" s="676" t="s">
        <v>10201</v>
      </c>
      <c r="B1842" s="670" t="s">
        <v>6922</v>
      </c>
      <c r="C1842" s="670" t="s">
        <v>10202</v>
      </c>
      <c r="D1842" s="668" t="s">
        <v>10262</v>
      </c>
      <c r="E1842" s="740">
        <v>1650</v>
      </c>
      <c r="F1842" s="670">
        <v>18161763</v>
      </c>
      <c r="G1842" s="668" t="s">
        <v>10349</v>
      </c>
      <c r="H1842" s="668" t="s">
        <v>10262</v>
      </c>
      <c r="I1842" s="668" t="s">
        <v>8801</v>
      </c>
      <c r="J1842" s="668" t="s">
        <v>10262</v>
      </c>
      <c r="K1842" s="670">
        <v>1</v>
      </c>
      <c r="L1842" s="670">
        <v>12</v>
      </c>
      <c r="M1842" s="755">
        <f t="shared" si="22"/>
        <v>19800</v>
      </c>
      <c r="N1842" s="670">
        <v>1</v>
      </c>
      <c r="O1842" s="670">
        <v>8</v>
      </c>
      <c r="P1842" s="755">
        <f t="shared" si="21"/>
        <v>13200</v>
      </c>
      <c r="Q1842" s="670"/>
      <c r="R1842" s="670">
        <v>12</v>
      </c>
    </row>
    <row r="1843" spans="1:18" ht="15.75" customHeight="1" x14ac:dyDescent="0.2">
      <c r="A1843" s="676" t="s">
        <v>10201</v>
      </c>
      <c r="B1843" s="670" t="s">
        <v>6922</v>
      </c>
      <c r="C1843" s="670" t="s">
        <v>10202</v>
      </c>
      <c r="D1843" s="668" t="s">
        <v>10262</v>
      </c>
      <c r="E1843" s="740">
        <v>1650</v>
      </c>
      <c r="F1843" s="670">
        <v>45508429</v>
      </c>
      <c r="G1843" s="668" t="s">
        <v>10350</v>
      </c>
      <c r="H1843" s="668" t="s">
        <v>10262</v>
      </c>
      <c r="I1843" s="668" t="s">
        <v>8801</v>
      </c>
      <c r="J1843" s="668" t="s">
        <v>10262</v>
      </c>
      <c r="K1843" s="670">
        <v>1</v>
      </c>
      <c r="L1843" s="670">
        <v>12</v>
      </c>
      <c r="M1843" s="755">
        <f t="shared" si="22"/>
        <v>19800</v>
      </c>
      <c r="N1843" s="670">
        <v>1</v>
      </c>
      <c r="O1843" s="670">
        <v>8</v>
      </c>
      <c r="P1843" s="755">
        <f t="shared" si="21"/>
        <v>13200</v>
      </c>
      <c r="Q1843" s="670"/>
      <c r="R1843" s="670">
        <v>12</v>
      </c>
    </row>
    <row r="1844" spans="1:18" ht="15.75" customHeight="1" x14ac:dyDescent="0.2">
      <c r="A1844" s="676" t="s">
        <v>10201</v>
      </c>
      <c r="B1844" s="670" t="s">
        <v>6922</v>
      </c>
      <c r="C1844" s="670" t="s">
        <v>10202</v>
      </c>
      <c r="D1844" s="668" t="s">
        <v>10262</v>
      </c>
      <c r="E1844" s="740">
        <v>2500</v>
      </c>
      <c r="F1844" s="670">
        <v>80336570</v>
      </c>
      <c r="G1844" s="668" t="s">
        <v>10351</v>
      </c>
      <c r="H1844" s="668" t="s">
        <v>10262</v>
      </c>
      <c r="I1844" s="668" t="s">
        <v>8801</v>
      </c>
      <c r="J1844" s="668" t="s">
        <v>10262</v>
      </c>
      <c r="K1844" s="670">
        <v>1</v>
      </c>
      <c r="L1844" s="670">
        <v>12</v>
      </c>
      <c r="M1844" s="755">
        <f t="shared" si="22"/>
        <v>30000</v>
      </c>
      <c r="N1844" s="670">
        <v>1</v>
      </c>
      <c r="O1844" s="670">
        <v>8</v>
      </c>
      <c r="P1844" s="755">
        <f t="shared" si="21"/>
        <v>20000</v>
      </c>
      <c r="Q1844" s="670"/>
      <c r="R1844" s="670">
        <v>12</v>
      </c>
    </row>
    <row r="1845" spans="1:18" ht="15.75" customHeight="1" x14ac:dyDescent="0.2">
      <c r="A1845" s="676" t="s">
        <v>10201</v>
      </c>
      <c r="B1845" s="670" t="s">
        <v>6922</v>
      </c>
      <c r="C1845" s="670" t="s">
        <v>10202</v>
      </c>
      <c r="D1845" s="668" t="s">
        <v>10229</v>
      </c>
      <c r="E1845" s="740">
        <v>2200</v>
      </c>
      <c r="F1845" s="670">
        <v>18124106</v>
      </c>
      <c r="G1845" s="668" t="s">
        <v>10352</v>
      </c>
      <c r="H1845" s="668" t="s">
        <v>10229</v>
      </c>
      <c r="I1845" s="668" t="s">
        <v>8801</v>
      </c>
      <c r="J1845" s="668" t="s">
        <v>10229</v>
      </c>
      <c r="K1845" s="670">
        <v>1</v>
      </c>
      <c r="L1845" s="670">
        <v>12</v>
      </c>
      <c r="M1845" s="755">
        <f t="shared" si="22"/>
        <v>26400</v>
      </c>
      <c r="N1845" s="670">
        <v>1</v>
      </c>
      <c r="O1845" s="670">
        <v>8</v>
      </c>
      <c r="P1845" s="755">
        <f t="shared" si="21"/>
        <v>17600</v>
      </c>
      <c r="Q1845" s="670"/>
      <c r="R1845" s="670">
        <v>12</v>
      </c>
    </row>
    <row r="1846" spans="1:18" ht="15.75" customHeight="1" x14ac:dyDescent="0.2">
      <c r="A1846" s="676" t="s">
        <v>10201</v>
      </c>
      <c r="B1846" s="670" t="s">
        <v>6922</v>
      </c>
      <c r="C1846" s="670" t="s">
        <v>10202</v>
      </c>
      <c r="D1846" s="668" t="s">
        <v>10334</v>
      </c>
      <c r="E1846" s="740">
        <v>2000</v>
      </c>
      <c r="F1846" s="670">
        <v>70364381</v>
      </c>
      <c r="G1846" s="668" t="s">
        <v>10353</v>
      </c>
      <c r="H1846" s="668" t="s">
        <v>10334</v>
      </c>
      <c r="I1846" s="668" t="s">
        <v>8801</v>
      </c>
      <c r="J1846" s="668" t="s">
        <v>10334</v>
      </c>
      <c r="K1846" s="670">
        <v>1</v>
      </c>
      <c r="L1846" s="670">
        <v>12</v>
      </c>
      <c r="M1846" s="755">
        <f t="shared" si="22"/>
        <v>24000</v>
      </c>
      <c r="N1846" s="670">
        <v>1</v>
      </c>
      <c r="O1846" s="670">
        <v>8</v>
      </c>
      <c r="P1846" s="755">
        <f t="shared" si="21"/>
        <v>16000</v>
      </c>
      <c r="Q1846" s="670"/>
      <c r="R1846" s="670">
        <v>12</v>
      </c>
    </row>
    <row r="1847" spans="1:18" ht="15.75" customHeight="1" x14ac:dyDescent="0.2">
      <c r="A1847" s="676" t="s">
        <v>10201</v>
      </c>
      <c r="B1847" s="670" t="s">
        <v>6922</v>
      </c>
      <c r="C1847" s="670" t="s">
        <v>10202</v>
      </c>
      <c r="D1847" s="668" t="s">
        <v>8690</v>
      </c>
      <c r="E1847" s="740">
        <v>1300</v>
      </c>
      <c r="F1847" s="670">
        <v>18084641</v>
      </c>
      <c r="G1847" s="668" t="s">
        <v>10354</v>
      </c>
      <c r="H1847" s="668" t="s">
        <v>8690</v>
      </c>
      <c r="I1847" s="668" t="s">
        <v>7361</v>
      </c>
      <c r="J1847" s="668" t="s">
        <v>8690</v>
      </c>
      <c r="K1847" s="670">
        <v>1</v>
      </c>
      <c r="L1847" s="670">
        <v>12</v>
      </c>
      <c r="M1847" s="755">
        <f t="shared" si="22"/>
        <v>15600</v>
      </c>
      <c r="N1847" s="670">
        <v>1</v>
      </c>
      <c r="O1847" s="670">
        <v>8</v>
      </c>
      <c r="P1847" s="755">
        <f t="shared" si="21"/>
        <v>10400</v>
      </c>
      <c r="Q1847" s="670"/>
      <c r="R1847" s="670">
        <v>12</v>
      </c>
    </row>
    <row r="1848" spans="1:18" ht="15.75" customHeight="1" x14ac:dyDescent="0.2">
      <c r="A1848" s="676" t="s">
        <v>10201</v>
      </c>
      <c r="B1848" s="670" t="s">
        <v>6922</v>
      </c>
      <c r="C1848" s="670" t="s">
        <v>10202</v>
      </c>
      <c r="D1848" s="668" t="s">
        <v>8690</v>
      </c>
      <c r="E1848" s="740">
        <v>1300</v>
      </c>
      <c r="F1848" s="670">
        <v>41339393</v>
      </c>
      <c r="G1848" s="668" t="s">
        <v>10355</v>
      </c>
      <c r="H1848" s="668" t="s">
        <v>8690</v>
      </c>
      <c r="I1848" s="668" t="s">
        <v>7361</v>
      </c>
      <c r="J1848" s="668" t="s">
        <v>8690</v>
      </c>
      <c r="K1848" s="670">
        <v>1</v>
      </c>
      <c r="L1848" s="670">
        <v>12</v>
      </c>
      <c r="M1848" s="755">
        <f t="shared" si="22"/>
        <v>15600</v>
      </c>
      <c r="N1848" s="670">
        <v>1</v>
      </c>
      <c r="O1848" s="670">
        <v>8</v>
      </c>
      <c r="P1848" s="755">
        <f t="shared" si="21"/>
        <v>10400</v>
      </c>
      <c r="Q1848" s="670"/>
      <c r="R1848" s="670">
        <v>12</v>
      </c>
    </row>
    <row r="1849" spans="1:18" ht="15.75" customHeight="1" x14ac:dyDescent="0.2">
      <c r="A1849" s="676" t="s">
        <v>10201</v>
      </c>
      <c r="B1849" s="670" t="s">
        <v>6922</v>
      </c>
      <c r="C1849" s="670" t="s">
        <v>10202</v>
      </c>
      <c r="D1849" s="668" t="s">
        <v>10356</v>
      </c>
      <c r="E1849" s="740">
        <v>2700</v>
      </c>
      <c r="F1849" s="670">
        <v>46643526</v>
      </c>
      <c r="G1849" s="668" t="s">
        <v>10357</v>
      </c>
      <c r="H1849" s="668" t="s">
        <v>10356</v>
      </c>
      <c r="I1849" s="668" t="s">
        <v>8801</v>
      </c>
      <c r="J1849" s="668" t="s">
        <v>10356</v>
      </c>
      <c r="K1849" s="670">
        <v>1</v>
      </c>
      <c r="L1849" s="670">
        <v>5</v>
      </c>
      <c r="M1849" s="755">
        <f t="shared" si="22"/>
        <v>13500</v>
      </c>
      <c r="N1849" s="670">
        <v>0</v>
      </c>
      <c r="O1849" s="670">
        <v>0</v>
      </c>
      <c r="P1849" s="755">
        <f t="shared" si="21"/>
        <v>0</v>
      </c>
      <c r="Q1849" s="670"/>
      <c r="R1849" s="670">
        <v>12</v>
      </c>
    </row>
    <row r="1850" spans="1:18" ht="15.75" customHeight="1" x14ac:dyDescent="0.2">
      <c r="A1850" s="676" t="s">
        <v>10201</v>
      </c>
      <c r="B1850" s="670" t="s">
        <v>6922</v>
      </c>
      <c r="C1850" s="670" t="s">
        <v>10202</v>
      </c>
      <c r="D1850" s="668" t="s">
        <v>10216</v>
      </c>
      <c r="E1850" s="740">
        <v>2700</v>
      </c>
      <c r="F1850" s="670">
        <v>44403267</v>
      </c>
      <c r="G1850" s="668" t="s">
        <v>10358</v>
      </c>
      <c r="H1850" s="668" t="s">
        <v>10216</v>
      </c>
      <c r="I1850" s="668" t="s">
        <v>8801</v>
      </c>
      <c r="J1850" s="668" t="s">
        <v>10216</v>
      </c>
      <c r="K1850" s="670">
        <v>1</v>
      </c>
      <c r="L1850" s="670">
        <v>12</v>
      </c>
      <c r="M1850" s="755">
        <f t="shared" si="22"/>
        <v>32400</v>
      </c>
      <c r="N1850" s="670">
        <v>1</v>
      </c>
      <c r="O1850" s="670">
        <v>8</v>
      </c>
      <c r="P1850" s="755">
        <f t="shared" si="21"/>
        <v>21600</v>
      </c>
      <c r="Q1850" s="670"/>
      <c r="R1850" s="670">
        <v>12</v>
      </c>
    </row>
    <row r="1851" spans="1:18" ht="15.75" customHeight="1" x14ac:dyDescent="0.2">
      <c r="A1851" s="676" t="s">
        <v>10201</v>
      </c>
      <c r="B1851" s="670" t="s">
        <v>6922</v>
      </c>
      <c r="C1851" s="670" t="s">
        <v>10202</v>
      </c>
      <c r="D1851" s="668" t="s">
        <v>10216</v>
      </c>
      <c r="E1851" s="740">
        <v>3000</v>
      </c>
      <c r="F1851" s="670">
        <v>42228769</v>
      </c>
      <c r="G1851" s="668" t="s">
        <v>10359</v>
      </c>
      <c r="H1851" s="668" t="s">
        <v>10216</v>
      </c>
      <c r="I1851" s="668" t="s">
        <v>8801</v>
      </c>
      <c r="J1851" s="668" t="s">
        <v>10216</v>
      </c>
      <c r="K1851" s="670">
        <v>1</v>
      </c>
      <c r="L1851" s="670">
        <v>12</v>
      </c>
      <c r="M1851" s="755">
        <f t="shared" si="22"/>
        <v>36000</v>
      </c>
      <c r="N1851" s="670">
        <v>1</v>
      </c>
      <c r="O1851" s="670">
        <v>8</v>
      </c>
      <c r="P1851" s="755">
        <f t="shared" si="21"/>
        <v>24000</v>
      </c>
      <c r="Q1851" s="670"/>
      <c r="R1851" s="670">
        <v>12</v>
      </c>
    </row>
    <row r="1852" spans="1:18" ht="15.75" customHeight="1" x14ac:dyDescent="0.2">
      <c r="A1852" s="676" t="s">
        <v>10201</v>
      </c>
      <c r="B1852" s="670" t="s">
        <v>6922</v>
      </c>
      <c r="C1852" s="670" t="s">
        <v>10202</v>
      </c>
      <c r="D1852" s="668" t="s">
        <v>10328</v>
      </c>
      <c r="E1852" s="740">
        <v>1500</v>
      </c>
      <c r="F1852" s="670">
        <v>18982063</v>
      </c>
      <c r="G1852" s="668" t="s">
        <v>10360</v>
      </c>
      <c r="H1852" s="668" t="s">
        <v>10328</v>
      </c>
      <c r="I1852" s="668" t="s">
        <v>7361</v>
      </c>
      <c r="J1852" s="668" t="s">
        <v>10328</v>
      </c>
      <c r="K1852" s="670">
        <v>1</v>
      </c>
      <c r="L1852" s="670">
        <v>12</v>
      </c>
      <c r="M1852" s="755">
        <f t="shared" si="22"/>
        <v>18000</v>
      </c>
      <c r="N1852" s="670">
        <v>1</v>
      </c>
      <c r="O1852" s="670">
        <v>8</v>
      </c>
      <c r="P1852" s="755">
        <f t="shared" si="21"/>
        <v>12000</v>
      </c>
      <c r="Q1852" s="670"/>
      <c r="R1852" s="670">
        <v>12</v>
      </c>
    </row>
    <row r="1853" spans="1:18" ht="15.75" customHeight="1" x14ac:dyDescent="0.2">
      <c r="A1853" s="676" t="s">
        <v>10201</v>
      </c>
      <c r="B1853" s="670" t="s">
        <v>6922</v>
      </c>
      <c r="C1853" s="670" t="s">
        <v>10202</v>
      </c>
      <c r="D1853" s="668" t="s">
        <v>10361</v>
      </c>
      <c r="E1853" s="740">
        <v>2700</v>
      </c>
      <c r="F1853" s="670">
        <v>47265356</v>
      </c>
      <c r="G1853" s="668" t="s">
        <v>10362</v>
      </c>
      <c r="H1853" s="668" t="s">
        <v>10361</v>
      </c>
      <c r="I1853" s="668" t="s">
        <v>8801</v>
      </c>
      <c r="J1853" s="668" t="s">
        <v>10361</v>
      </c>
      <c r="K1853" s="670">
        <v>1</v>
      </c>
      <c r="L1853" s="670">
        <v>12</v>
      </c>
      <c r="M1853" s="755">
        <f t="shared" si="22"/>
        <v>32400</v>
      </c>
      <c r="N1853" s="670">
        <v>1</v>
      </c>
      <c r="O1853" s="670">
        <v>8</v>
      </c>
      <c r="P1853" s="755">
        <f t="shared" si="21"/>
        <v>21600</v>
      </c>
      <c r="Q1853" s="670"/>
      <c r="R1853" s="670">
        <v>12</v>
      </c>
    </row>
    <row r="1854" spans="1:18" ht="15.75" customHeight="1" x14ac:dyDescent="0.2">
      <c r="A1854" s="676" t="s">
        <v>10201</v>
      </c>
      <c r="B1854" s="670" t="s">
        <v>6922</v>
      </c>
      <c r="C1854" s="670" t="s">
        <v>10202</v>
      </c>
      <c r="D1854" s="668" t="s">
        <v>10361</v>
      </c>
      <c r="E1854" s="740">
        <v>2700</v>
      </c>
      <c r="F1854" s="670">
        <v>3883324</v>
      </c>
      <c r="G1854" s="668" t="s">
        <v>10363</v>
      </c>
      <c r="H1854" s="668" t="s">
        <v>10361</v>
      </c>
      <c r="I1854" s="668" t="s">
        <v>8801</v>
      </c>
      <c r="J1854" s="668" t="s">
        <v>10361</v>
      </c>
      <c r="K1854" s="670">
        <v>1</v>
      </c>
      <c r="L1854" s="670">
        <v>12</v>
      </c>
      <c r="M1854" s="755">
        <f t="shared" si="22"/>
        <v>32400</v>
      </c>
      <c r="N1854" s="670">
        <v>1</v>
      </c>
      <c r="O1854" s="670">
        <v>8</v>
      </c>
      <c r="P1854" s="755">
        <f t="shared" si="21"/>
        <v>21600</v>
      </c>
      <c r="Q1854" s="670"/>
      <c r="R1854" s="670">
        <v>12</v>
      </c>
    </row>
    <row r="1855" spans="1:18" ht="15.75" customHeight="1" x14ac:dyDescent="0.2">
      <c r="A1855" s="676" t="s">
        <v>10201</v>
      </c>
      <c r="B1855" s="670" t="s">
        <v>6922</v>
      </c>
      <c r="C1855" s="670" t="s">
        <v>10202</v>
      </c>
      <c r="D1855" s="668" t="s">
        <v>10328</v>
      </c>
      <c r="E1855" s="740">
        <v>1900</v>
      </c>
      <c r="F1855" s="670">
        <v>43573355</v>
      </c>
      <c r="G1855" s="668" t="s">
        <v>10364</v>
      </c>
      <c r="H1855" s="668" t="s">
        <v>10328</v>
      </c>
      <c r="I1855" s="668" t="s">
        <v>7361</v>
      </c>
      <c r="J1855" s="668" t="s">
        <v>10328</v>
      </c>
      <c r="K1855" s="670">
        <v>1</v>
      </c>
      <c r="L1855" s="670">
        <v>12</v>
      </c>
      <c r="M1855" s="755">
        <f t="shared" si="22"/>
        <v>22800</v>
      </c>
      <c r="N1855" s="670">
        <v>1</v>
      </c>
      <c r="O1855" s="670">
        <v>8</v>
      </c>
      <c r="P1855" s="755">
        <f t="shared" si="21"/>
        <v>15200</v>
      </c>
      <c r="Q1855" s="670"/>
      <c r="R1855" s="670">
        <v>12</v>
      </c>
    </row>
    <row r="1856" spans="1:18" ht="15.75" customHeight="1" x14ac:dyDescent="0.2">
      <c r="A1856" s="676" t="s">
        <v>10201</v>
      </c>
      <c r="B1856" s="670" t="s">
        <v>6922</v>
      </c>
      <c r="C1856" s="670" t="s">
        <v>10202</v>
      </c>
      <c r="D1856" s="668" t="s">
        <v>10328</v>
      </c>
      <c r="E1856" s="740">
        <v>1500</v>
      </c>
      <c r="F1856" s="670">
        <v>40201813</v>
      </c>
      <c r="G1856" s="668" t="s">
        <v>10365</v>
      </c>
      <c r="H1856" s="668" t="s">
        <v>10328</v>
      </c>
      <c r="I1856" s="668" t="s">
        <v>7361</v>
      </c>
      <c r="J1856" s="668" t="s">
        <v>10328</v>
      </c>
      <c r="K1856" s="670">
        <v>1</v>
      </c>
      <c r="L1856" s="670">
        <v>12</v>
      </c>
      <c r="M1856" s="755">
        <f t="shared" si="22"/>
        <v>18000</v>
      </c>
      <c r="N1856" s="670">
        <v>1</v>
      </c>
      <c r="O1856" s="670">
        <v>8</v>
      </c>
      <c r="P1856" s="755">
        <f t="shared" si="21"/>
        <v>12000</v>
      </c>
      <c r="Q1856" s="670"/>
      <c r="R1856" s="670">
        <v>12</v>
      </c>
    </row>
    <row r="1857" spans="1:18" ht="15.75" customHeight="1" x14ac:dyDescent="0.2">
      <c r="A1857" s="676" t="s">
        <v>10201</v>
      </c>
      <c r="B1857" s="670" t="s">
        <v>6922</v>
      </c>
      <c r="C1857" s="670" t="s">
        <v>10202</v>
      </c>
      <c r="D1857" s="668" t="s">
        <v>10366</v>
      </c>
      <c r="E1857" s="740">
        <v>1500</v>
      </c>
      <c r="F1857" s="670">
        <v>41556063</v>
      </c>
      <c r="G1857" s="668" t="s">
        <v>10367</v>
      </c>
      <c r="H1857" s="668" t="s">
        <v>10366</v>
      </c>
      <c r="I1857" s="668" t="s">
        <v>7361</v>
      </c>
      <c r="J1857" s="668" t="s">
        <v>10366</v>
      </c>
      <c r="K1857" s="670">
        <v>1</v>
      </c>
      <c r="L1857" s="670">
        <v>12</v>
      </c>
      <c r="M1857" s="755">
        <f t="shared" si="22"/>
        <v>18000</v>
      </c>
      <c r="N1857" s="670">
        <v>1</v>
      </c>
      <c r="O1857" s="670">
        <v>8</v>
      </c>
      <c r="P1857" s="755">
        <f t="shared" si="21"/>
        <v>12000</v>
      </c>
      <c r="Q1857" s="670"/>
      <c r="R1857" s="670">
        <v>12</v>
      </c>
    </row>
    <row r="1858" spans="1:18" ht="15.75" customHeight="1" x14ac:dyDescent="0.2">
      <c r="A1858" s="676" t="s">
        <v>10201</v>
      </c>
      <c r="B1858" s="670" t="s">
        <v>6922</v>
      </c>
      <c r="C1858" s="670" t="s">
        <v>10202</v>
      </c>
      <c r="D1858" s="668" t="s">
        <v>10234</v>
      </c>
      <c r="E1858" s="740">
        <v>2500</v>
      </c>
      <c r="F1858" s="670">
        <v>41780400</v>
      </c>
      <c r="G1858" s="668" t="s">
        <v>10368</v>
      </c>
      <c r="H1858" s="668" t="s">
        <v>10234</v>
      </c>
      <c r="I1858" s="668" t="s">
        <v>8801</v>
      </c>
      <c r="J1858" s="668" t="s">
        <v>10234</v>
      </c>
      <c r="K1858" s="670">
        <v>1</v>
      </c>
      <c r="L1858" s="670">
        <v>12</v>
      </c>
      <c r="M1858" s="755">
        <f t="shared" si="22"/>
        <v>30000</v>
      </c>
      <c r="N1858" s="670">
        <v>1</v>
      </c>
      <c r="O1858" s="670">
        <v>8</v>
      </c>
      <c r="P1858" s="755">
        <f t="shared" si="21"/>
        <v>20000</v>
      </c>
      <c r="Q1858" s="670"/>
      <c r="R1858" s="670">
        <v>12</v>
      </c>
    </row>
    <row r="1859" spans="1:18" ht="15.75" customHeight="1" x14ac:dyDescent="0.2">
      <c r="A1859" s="676" t="s">
        <v>10201</v>
      </c>
      <c r="B1859" s="670" t="s">
        <v>6922</v>
      </c>
      <c r="C1859" s="670" t="s">
        <v>10202</v>
      </c>
      <c r="D1859" s="668" t="s">
        <v>10227</v>
      </c>
      <c r="E1859" s="740">
        <v>1500</v>
      </c>
      <c r="F1859" s="670">
        <v>41959337</v>
      </c>
      <c r="G1859" s="668" t="s">
        <v>10369</v>
      </c>
      <c r="H1859" s="668" t="s">
        <v>10227</v>
      </c>
      <c r="I1859" s="668" t="s">
        <v>7361</v>
      </c>
      <c r="J1859" s="668" t="s">
        <v>10227</v>
      </c>
      <c r="K1859" s="670">
        <v>1</v>
      </c>
      <c r="L1859" s="670">
        <v>12</v>
      </c>
      <c r="M1859" s="755">
        <f t="shared" si="22"/>
        <v>18000</v>
      </c>
      <c r="N1859" s="670">
        <v>1</v>
      </c>
      <c r="O1859" s="670">
        <v>8</v>
      </c>
      <c r="P1859" s="755">
        <f t="shared" si="21"/>
        <v>12000</v>
      </c>
      <c r="Q1859" s="670"/>
      <c r="R1859" s="670">
        <v>12</v>
      </c>
    </row>
    <row r="1860" spans="1:18" ht="15.75" customHeight="1" x14ac:dyDescent="0.2">
      <c r="A1860" s="676" t="s">
        <v>10201</v>
      </c>
      <c r="B1860" s="670" t="s">
        <v>6922</v>
      </c>
      <c r="C1860" s="670" t="s">
        <v>10202</v>
      </c>
      <c r="D1860" s="668" t="s">
        <v>8651</v>
      </c>
      <c r="E1860" s="740">
        <v>1500</v>
      </c>
      <c r="F1860" s="670">
        <v>80605414</v>
      </c>
      <c r="G1860" s="668" t="s">
        <v>10370</v>
      </c>
      <c r="H1860" s="668" t="s">
        <v>8651</v>
      </c>
      <c r="I1860" s="668" t="s">
        <v>7541</v>
      </c>
      <c r="J1860" s="668" t="s">
        <v>8651</v>
      </c>
      <c r="K1860" s="670">
        <v>1</v>
      </c>
      <c r="L1860" s="670">
        <v>12</v>
      </c>
      <c r="M1860" s="755">
        <f t="shared" si="22"/>
        <v>18000</v>
      </c>
      <c r="N1860" s="670">
        <v>1</v>
      </c>
      <c r="O1860" s="670">
        <v>8</v>
      </c>
      <c r="P1860" s="755">
        <f t="shared" si="21"/>
        <v>12000</v>
      </c>
      <c r="Q1860" s="670"/>
      <c r="R1860" s="670">
        <v>12</v>
      </c>
    </row>
    <row r="1861" spans="1:18" ht="15.75" customHeight="1" x14ac:dyDescent="0.2">
      <c r="A1861" s="676" t="s">
        <v>10201</v>
      </c>
      <c r="B1861" s="670" t="s">
        <v>6922</v>
      </c>
      <c r="C1861" s="670" t="s">
        <v>10202</v>
      </c>
      <c r="D1861" s="668" t="s">
        <v>10253</v>
      </c>
      <c r="E1861" s="740">
        <v>1000</v>
      </c>
      <c r="F1861" s="670">
        <v>18982062</v>
      </c>
      <c r="G1861" s="668" t="s">
        <v>10371</v>
      </c>
      <c r="H1861" s="668" t="s">
        <v>10253</v>
      </c>
      <c r="I1861" s="668" t="s">
        <v>7541</v>
      </c>
      <c r="J1861" s="668" t="s">
        <v>10253</v>
      </c>
      <c r="K1861" s="670">
        <v>1</v>
      </c>
      <c r="L1861" s="670">
        <v>12</v>
      </c>
      <c r="M1861" s="755">
        <f t="shared" si="22"/>
        <v>12000</v>
      </c>
      <c r="N1861" s="670">
        <v>1</v>
      </c>
      <c r="O1861" s="670">
        <v>8</v>
      </c>
      <c r="P1861" s="755">
        <f t="shared" si="21"/>
        <v>8000</v>
      </c>
      <c r="Q1861" s="670"/>
      <c r="R1861" s="670">
        <v>12</v>
      </c>
    </row>
    <row r="1862" spans="1:18" ht="15.75" customHeight="1" x14ac:dyDescent="0.2">
      <c r="A1862" s="676" t="s">
        <v>10201</v>
      </c>
      <c r="B1862" s="670" t="s">
        <v>6922</v>
      </c>
      <c r="C1862" s="670" t="s">
        <v>10202</v>
      </c>
      <c r="D1862" s="668" t="s">
        <v>10253</v>
      </c>
      <c r="E1862" s="740">
        <v>1000</v>
      </c>
      <c r="F1862" s="670">
        <v>18983415</v>
      </c>
      <c r="G1862" s="668" t="s">
        <v>10372</v>
      </c>
      <c r="H1862" s="668" t="s">
        <v>10253</v>
      </c>
      <c r="I1862" s="668" t="s">
        <v>7541</v>
      </c>
      <c r="J1862" s="668" t="s">
        <v>10253</v>
      </c>
      <c r="K1862" s="670">
        <v>1</v>
      </c>
      <c r="L1862" s="670">
        <v>12</v>
      </c>
      <c r="M1862" s="755">
        <f t="shared" si="22"/>
        <v>12000</v>
      </c>
      <c r="N1862" s="670">
        <v>1</v>
      </c>
      <c r="O1862" s="670">
        <v>8</v>
      </c>
      <c r="P1862" s="755">
        <f t="shared" si="21"/>
        <v>8000</v>
      </c>
      <c r="Q1862" s="670"/>
      <c r="R1862" s="670">
        <v>12</v>
      </c>
    </row>
    <row r="1863" spans="1:18" ht="15.75" customHeight="1" x14ac:dyDescent="0.2">
      <c r="A1863" s="676" t="s">
        <v>10201</v>
      </c>
      <c r="B1863" s="670" t="s">
        <v>6922</v>
      </c>
      <c r="C1863" s="670" t="s">
        <v>10202</v>
      </c>
      <c r="D1863" s="668" t="s">
        <v>10227</v>
      </c>
      <c r="E1863" s="740">
        <v>1500</v>
      </c>
      <c r="F1863" s="670">
        <v>42045732</v>
      </c>
      <c r="G1863" s="668" t="s">
        <v>10373</v>
      </c>
      <c r="H1863" s="668" t="s">
        <v>10227</v>
      </c>
      <c r="I1863" s="668" t="s">
        <v>7361</v>
      </c>
      <c r="J1863" s="668" t="s">
        <v>10227</v>
      </c>
      <c r="K1863" s="670">
        <v>1</v>
      </c>
      <c r="L1863" s="670">
        <v>5</v>
      </c>
      <c r="M1863" s="755">
        <f t="shared" si="22"/>
        <v>7500</v>
      </c>
      <c r="N1863" s="670">
        <v>0</v>
      </c>
      <c r="O1863" s="670">
        <v>0</v>
      </c>
      <c r="P1863" s="755">
        <f t="shared" si="21"/>
        <v>0</v>
      </c>
      <c r="Q1863" s="670"/>
      <c r="R1863" s="670">
        <v>12</v>
      </c>
    </row>
    <row r="1864" spans="1:18" ht="15.75" customHeight="1" x14ac:dyDescent="0.2">
      <c r="A1864" s="676" t="s">
        <v>10201</v>
      </c>
      <c r="B1864" s="670" t="s">
        <v>6922</v>
      </c>
      <c r="C1864" s="670" t="s">
        <v>10202</v>
      </c>
      <c r="D1864" s="668" t="s">
        <v>10328</v>
      </c>
      <c r="E1864" s="740">
        <v>1500</v>
      </c>
      <c r="F1864" s="670">
        <v>41281470</v>
      </c>
      <c r="G1864" s="668" t="s">
        <v>10374</v>
      </c>
      <c r="H1864" s="668" t="s">
        <v>10328</v>
      </c>
      <c r="I1864" s="668" t="s">
        <v>7361</v>
      </c>
      <c r="J1864" s="668" t="s">
        <v>10328</v>
      </c>
      <c r="K1864" s="670">
        <v>1</v>
      </c>
      <c r="L1864" s="670">
        <v>12</v>
      </c>
      <c r="M1864" s="755">
        <f t="shared" si="22"/>
        <v>18000</v>
      </c>
      <c r="N1864" s="670">
        <v>1</v>
      </c>
      <c r="O1864" s="670">
        <v>8</v>
      </c>
      <c r="P1864" s="755">
        <f t="shared" si="21"/>
        <v>12000</v>
      </c>
      <c r="Q1864" s="670"/>
      <c r="R1864" s="670">
        <v>12</v>
      </c>
    </row>
    <row r="1865" spans="1:18" ht="15.75" customHeight="1" x14ac:dyDescent="0.2">
      <c r="A1865" s="676" t="s">
        <v>10201</v>
      </c>
      <c r="B1865" s="670" t="s">
        <v>6922</v>
      </c>
      <c r="C1865" s="670" t="s">
        <v>10202</v>
      </c>
      <c r="D1865" s="668" t="s">
        <v>10216</v>
      </c>
      <c r="E1865" s="740">
        <v>2500</v>
      </c>
      <c r="F1865" s="670">
        <v>45175359</v>
      </c>
      <c r="G1865" s="668" t="s">
        <v>10375</v>
      </c>
      <c r="H1865" s="668" t="s">
        <v>10216</v>
      </c>
      <c r="I1865" s="668" t="s">
        <v>8801</v>
      </c>
      <c r="J1865" s="668" t="s">
        <v>10216</v>
      </c>
      <c r="K1865" s="670">
        <v>1</v>
      </c>
      <c r="L1865" s="670">
        <v>10</v>
      </c>
      <c r="M1865" s="755">
        <f t="shared" si="22"/>
        <v>25000</v>
      </c>
      <c r="N1865" s="670">
        <v>0</v>
      </c>
      <c r="O1865" s="670">
        <v>0</v>
      </c>
      <c r="P1865" s="755">
        <f t="shared" si="21"/>
        <v>0</v>
      </c>
      <c r="Q1865" s="670"/>
      <c r="R1865" s="670">
        <v>12</v>
      </c>
    </row>
    <row r="1866" spans="1:18" ht="15.75" customHeight="1" x14ac:dyDescent="0.2">
      <c r="A1866" s="676" t="s">
        <v>10201</v>
      </c>
      <c r="B1866" s="670" t="s">
        <v>6922</v>
      </c>
      <c r="C1866" s="670" t="s">
        <v>10202</v>
      </c>
      <c r="D1866" s="668" t="s">
        <v>10356</v>
      </c>
      <c r="E1866" s="740">
        <v>2500</v>
      </c>
      <c r="F1866" s="670">
        <v>42608461</v>
      </c>
      <c r="G1866" s="668" t="s">
        <v>10376</v>
      </c>
      <c r="H1866" s="668" t="s">
        <v>10356</v>
      </c>
      <c r="I1866" s="668" t="s">
        <v>8801</v>
      </c>
      <c r="J1866" s="668" t="s">
        <v>10356</v>
      </c>
      <c r="K1866" s="670">
        <v>1</v>
      </c>
      <c r="L1866" s="670">
        <v>2</v>
      </c>
      <c r="M1866" s="755">
        <f t="shared" si="22"/>
        <v>5000</v>
      </c>
      <c r="N1866" s="670">
        <v>0</v>
      </c>
      <c r="O1866" s="670">
        <v>0</v>
      </c>
      <c r="P1866" s="755">
        <f t="shared" si="21"/>
        <v>0</v>
      </c>
      <c r="Q1866" s="670"/>
      <c r="R1866" s="670">
        <v>12</v>
      </c>
    </row>
    <row r="1867" spans="1:18" ht="15.75" customHeight="1" x14ac:dyDescent="0.2">
      <c r="A1867" s="676" t="s">
        <v>10201</v>
      </c>
      <c r="B1867" s="670" t="s">
        <v>6922</v>
      </c>
      <c r="C1867" s="670" t="s">
        <v>10202</v>
      </c>
      <c r="D1867" s="668" t="s">
        <v>9105</v>
      </c>
      <c r="E1867" s="740">
        <v>2931</v>
      </c>
      <c r="F1867" s="670">
        <v>43129964</v>
      </c>
      <c r="G1867" s="668" t="s">
        <v>10377</v>
      </c>
      <c r="H1867" s="668" t="s">
        <v>9105</v>
      </c>
      <c r="I1867" s="668" t="s">
        <v>8801</v>
      </c>
      <c r="J1867" s="668" t="s">
        <v>9105</v>
      </c>
      <c r="K1867" s="670">
        <v>1</v>
      </c>
      <c r="L1867" s="670">
        <v>3</v>
      </c>
      <c r="M1867" s="755">
        <f t="shared" si="22"/>
        <v>8793</v>
      </c>
      <c r="N1867" s="670">
        <v>0</v>
      </c>
      <c r="O1867" s="670">
        <v>0</v>
      </c>
      <c r="P1867" s="755">
        <f t="shared" si="21"/>
        <v>0</v>
      </c>
      <c r="Q1867" s="670"/>
      <c r="R1867" s="670">
        <v>12</v>
      </c>
    </row>
    <row r="1868" spans="1:18" ht="15.75" customHeight="1" x14ac:dyDescent="0.2">
      <c r="A1868" s="676" t="s">
        <v>10201</v>
      </c>
      <c r="B1868" s="670" t="s">
        <v>6922</v>
      </c>
      <c r="C1868" s="670" t="s">
        <v>10202</v>
      </c>
      <c r="D1868" s="668" t="s">
        <v>10328</v>
      </c>
      <c r="E1868" s="740">
        <v>1923</v>
      </c>
      <c r="F1868" s="670">
        <v>45546610</v>
      </c>
      <c r="G1868" s="668" t="s">
        <v>10378</v>
      </c>
      <c r="H1868" s="668" t="s">
        <v>10328</v>
      </c>
      <c r="I1868" s="668" t="s">
        <v>7361</v>
      </c>
      <c r="J1868" s="668" t="s">
        <v>10328</v>
      </c>
      <c r="K1868" s="670">
        <v>1</v>
      </c>
      <c r="L1868" s="670">
        <v>12</v>
      </c>
      <c r="M1868" s="755">
        <f t="shared" si="22"/>
        <v>23076</v>
      </c>
      <c r="N1868" s="670">
        <v>1</v>
      </c>
      <c r="O1868" s="670">
        <v>8</v>
      </c>
      <c r="P1868" s="755">
        <f t="shared" si="21"/>
        <v>15384</v>
      </c>
      <c r="Q1868" s="670"/>
      <c r="R1868" s="670">
        <v>12</v>
      </c>
    </row>
    <row r="1869" spans="1:18" ht="15.75" customHeight="1" x14ac:dyDescent="0.2">
      <c r="A1869" s="676" t="s">
        <v>10201</v>
      </c>
      <c r="B1869" s="670" t="s">
        <v>6922</v>
      </c>
      <c r="C1869" s="670" t="s">
        <v>10202</v>
      </c>
      <c r="D1869" s="668" t="s">
        <v>10328</v>
      </c>
      <c r="E1869" s="740">
        <v>1923</v>
      </c>
      <c r="F1869" s="670">
        <v>42908998</v>
      </c>
      <c r="G1869" s="668" t="s">
        <v>10379</v>
      </c>
      <c r="H1869" s="668" t="s">
        <v>10328</v>
      </c>
      <c r="I1869" s="668" t="s">
        <v>7361</v>
      </c>
      <c r="J1869" s="668" t="s">
        <v>10328</v>
      </c>
      <c r="K1869" s="670">
        <v>1</v>
      </c>
      <c r="L1869" s="670">
        <v>12</v>
      </c>
      <c r="M1869" s="755">
        <f t="shared" si="22"/>
        <v>23076</v>
      </c>
      <c r="N1869" s="670">
        <v>1</v>
      </c>
      <c r="O1869" s="670">
        <v>8</v>
      </c>
      <c r="P1869" s="755">
        <f t="shared" si="21"/>
        <v>15384</v>
      </c>
      <c r="Q1869" s="670"/>
      <c r="R1869" s="670">
        <v>12</v>
      </c>
    </row>
    <row r="1870" spans="1:18" ht="15.75" customHeight="1" x14ac:dyDescent="0.2">
      <c r="A1870" s="676" t="s">
        <v>10201</v>
      </c>
      <c r="B1870" s="670" t="s">
        <v>6922</v>
      </c>
      <c r="C1870" s="670" t="s">
        <v>10202</v>
      </c>
      <c r="D1870" s="668" t="s">
        <v>10295</v>
      </c>
      <c r="E1870" s="740">
        <v>5000</v>
      </c>
      <c r="F1870" s="670">
        <v>46141616</v>
      </c>
      <c r="G1870" s="668" t="s">
        <v>10380</v>
      </c>
      <c r="H1870" s="668" t="s">
        <v>10295</v>
      </c>
      <c r="I1870" s="668" t="s">
        <v>8801</v>
      </c>
      <c r="J1870" s="668" t="s">
        <v>10295</v>
      </c>
      <c r="K1870" s="670">
        <v>1</v>
      </c>
      <c r="L1870" s="670">
        <v>5</v>
      </c>
      <c r="M1870" s="755">
        <f t="shared" si="22"/>
        <v>25000</v>
      </c>
      <c r="N1870" s="670">
        <v>0</v>
      </c>
      <c r="O1870" s="670">
        <v>0</v>
      </c>
      <c r="P1870" s="755">
        <f t="shared" si="21"/>
        <v>0</v>
      </c>
      <c r="Q1870" s="670"/>
      <c r="R1870" s="670">
        <v>12</v>
      </c>
    </row>
    <row r="1871" spans="1:18" ht="15.75" customHeight="1" x14ac:dyDescent="0.2">
      <c r="A1871" s="676" t="s">
        <v>10201</v>
      </c>
      <c r="B1871" s="670" t="s">
        <v>6922</v>
      </c>
      <c r="C1871" s="670" t="s">
        <v>10202</v>
      </c>
      <c r="D1871" s="668" t="s">
        <v>10234</v>
      </c>
      <c r="E1871" s="740">
        <v>2500</v>
      </c>
      <c r="F1871" s="670">
        <v>43380567</v>
      </c>
      <c r="G1871" s="668" t="s">
        <v>10381</v>
      </c>
      <c r="H1871" s="668" t="s">
        <v>10234</v>
      </c>
      <c r="I1871" s="668" t="s">
        <v>8801</v>
      </c>
      <c r="J1871" s="668" t="s">
        <v>10234</v>
      </c>
      <c r="K1871" s="670">
        <v>1</v>
      </c>
      <c r="L1871" s="670">
        <v>12</v>
      </c>
      <c r="M1871" s="755">
        <f t="shared" si="22"/>
        <v>30000</v>
      </c>
      <c r="N1871" s="670">
        <v>1</v>
      </c>
      <c r="O1871" s="670">
        <v>8</v>
      </c>
      <c r="P1871" s="755">
        <f t="shared" si="21"/>
        <v>20000</v>
      </c>
      <c r="Q1871" s="670"/>
      <c r="R1871" s="670">
        <v>12</v>
      </c>
    </row>
    <row r="1872" spans="1:18" ht="15.75" customHeight="1" x14ac:dyDescent="0.2">
      <c r="A1872" s="676" t="s">
        <v>10201</v>
      </c>
      <c r="B1872" s="670" t="s">
        <v>6922</v>
      </c>
      <c r="C1872" s="670" t="s">
        <v>10202</v>
      </c>
      <c r="D1872" s="668" t="s">
        <v>10216</v>
      </c>
      <c r="E1872" s="740">
        <v>2931</v>
      </c>
      <c r="F1872" s="670">
        <v>72651295</v>
      </c>
      <c r="G1872" s="668" t="s">
        <v>10382</v>
      </c>
      <c r="H1872" s="668" t="s">
        <v>10216</v>
      </c>
      <c r="I1872" s="668" t="s">
        <v>8801</v>
      </c>
      <c r="J1872" s="668" t="s">
        <v>10216</v>
      </c>
      <c r="K1872" s="670">
        <v>1</v>
      </c>
      <c r="L1872" s="670">
        <v>1</v>
      </c>
      <c r="M1872" s="755">
        <f t="shared" si="22"/>
        <v>2931</v>
      </c>
      <c r="N1872" s="670">
        <v>0</v>
      </c>
      <c r="O1872" s="670">
        <v>0</v>
      </c>
      <c r="P1872" s="755">
        <f t="shared" si="21"/>
        <v>0</v>
      </c>
      <c r="Q1872" s="670"/>
      <c r="R1872" s="670">
        <v>12</v>
      </c>
    </row>
    <row r="1873" spans="1:18" ht="15.75" customHeight="1" x14ac:dyDescent="0.2">
      <c r="A1873" s="676" t="s">
        <v>10201</v>
      </c>
      <c r="B1873" s="670" t="s">
        <v>6922</v>
      </c>
      <c r="C1873" s="670" t="s">
        <v>10202</v>
      </c>
      <c r="D1873" s="668" t="s">
        <v>10356</v>
      </c>
      <c r="E1873" s="740">
        <v>3000</v>
      </c>
      <c r="F1873" s="670">
        <v>45813524</v>
      </c>
      <c r="G1873" s="668" t="s">
        <v>10383</v>
      </c>
      <c r="H1873" s="668" t="s">
        <v>10356</v>
      </c>
      <c r="I1873" s="668" t="s">
        <v>8801</v>
      </c>
      <c r="J1873" s="668" t="s">
        <v>10356</v>
      </c>
      <c r="K1873" s="670">
        <v>1</v>
      </c>
      <c r="L1873" s="670">
        <v>12</v>
      </c>
      <c r="M1873" s="755">
        <f t="shared" si="22"/>
        <v>36000</v>
      </c>
      <c r="N1873" s="670">
        <v>1</v>
      </c>
      <c r="O1873" s="670">
        <v>8</v>
      </c>
      <c r="P1873" s="755">
        <f t="shared" si="21"/>
        <v>24000</v>
      </c>
      <c r="Q1873" s="670"/>
      <c r="R1873" s="670">
        <v>12</v>
      </c>
    </row>
    <row r="1874" spans="1:18" ht="15.75" customHeight="1" x14ac:dyDescent="0.2">
      <c r="A1874" s="676" t="s">
        <v>10201</v>
      </c>
      <c r="B1874" s="670" t="s">
        <v>6922</v>
      </c>
      <c r="C1874" s="670" t="s">
        <v>10202</v>
      </c>
      <c r="D1874" s="668" t="s">
        <v>10216</v>
      </c>
      <c r="E1874" s="740">
        <v>2931</v>
      </c>
      <c r="F1874" s="670">
        <v>43322180</v>
      </c>
      <c r="G1874" s="668" t="s">
        <v>10384</v>
      </c>
      <c r="H1874" s="668" t="s">
        <v>10216</v>
      </c>
      <c r="I1874" s="668" t="s">
        <v>8801</v>
      </c>
      <c r="J1874" s="668" t="s">
        <v>10216</v>
      </c>
      <c r="K1874" s="670">
        <v>1</v>
      </c>
      <c r="L1874" s="670">
        <v>2</v>
      </c>
      <c r="M1874" s="755">
        <f t="shared" si="22"/>
        <v>5862</v>
      </c>
      <c r="N1874" s="670">
        <v>0</v>
      </c>
      <c r="O1874" s="670">
        <v>0</v>
      </c>
      <c r="P1874" s="755">
        <f t="shared" si="21"/>
        <v>0</v>
      </c>
      <c r="Q1874" s="670"/>
      <c r="R1874" s="670">
        <v>12</v>
      </c>
    </row>
    <row r="1875" spans="1:18" ht="15.75" customHeight="1" x14ac:dyDescent="0.2">
      <c r="A1875" s="676" t="s">
        <v>10201</v>
      </c>
      <c r="B1875" s="670" t="s">
        <v>6922</v>
      </c>
      <c r="C1875" s="670" t="s">
        <v>10202</v>
      </c>
      <c r="D1875" s="668" t="s">
        <v>10216</v>
      </c>
      <c r="E1875" s="740">
        <v>2700</v>
      </c>
      <c r="F1875" s="670">
        <v>45969619</v>
      </c>
      <c r="G1875" s="668" t="s">
        <v>10385</v>
      </c>
      <c r="H1875" s="668" t="s">
        <v>10216</v>
      </c>
      <c r="I1875" s="668" t="s">
        <v>8801</v>
      </c>
      <c r="J1875" s="668" t="s">
        <v>10216</v>
      </c>
      <c r="K1875" s="670">
        <v>1</v>
      </c>
      <c r="L1875" s="670">
        <v>12</v>
      </c>
      <c r="M1875" s="755">
        <f t="shared" si="22"/>
        <v>32400</v>
      </c>
      <c r="N1875" s="670">
        <v>1</v>
      </c>
      <c r="O1875" s="670">
        <v>8</v>
      </c>
      <c r="P1875" s="755">
        <f t="shared" si="21"/>
        <v>21600</v>
      </c>
      <c r="Q1875" s="670"/>
      <c r="R1875" s="670">
        <v>12</v>
      </c>
    </row>
    <row r="1876" spans="1:18" ht="15.75" customHeight="1" x14ac:dyDescent="0.2">
      <c r="A1876" s="676" t="s">
        <v>10201</v>
      </c>
      <c r="B1876" s="670" t="s">
        <v>6922</v>
      </c>
      <c r="C1876" s="670" t="s">
        <v>10202</v>
      </c>
      <c r="D1876" s="668" t="s">
        <v>10328</v>
      </c>
      <c r="E1876" s="740">
        <v>2000</v>
      </c>
      <c r="F1876" s="670">
        <v>42774422</v>
      </c>
      <c r="G1876" s="668" t="s">
        <v>10386</v>
      </c>
      <c r="H1876" s="668" t="s">
        <v>10328</v>
      </c>
      <c r="I1876" s="668" t="s">
        <v>7361</v>
      </c>
      <c r="J1876" s="668" t="s">
        <v>10328</v>
      </c>
      <c r="K1876" s="670">
        <v>1</v>
      </c>
      <c r="L1876" s="670">
        <v>12</v>
      </c>
      <c r="M1876" s="755">
        <f t="shared" si="22"/>
        <v>24000</v>
      </c>
      <c r="N1876" s="670">
        <v>1</v>
      </c>
      <c r="O1876" s="670">
        <v>8</v>
      </c>
      <c r="P1876" s="755">
        <f t="shared" si="21"/>
        <v>16000</v>
      </c>
      <c r="Q1876" s="670"/>
      <c r="R1876" s="670">
        <v>12</v>
      </c>
    </row>
    <row r="1877" spans="1:18" ht="15.75" customHeight="1" x14ac:dyDescent="0.2">
      <c r="A1877" s="676" t="s">
        <v>10201</v>
      </c>
      <c r="B1877" s="670" t="s">
        <v>6922</v>
      </c>
      <c r="C1877" s="670" t="s">
        <v>10202</v>
      </c>
      <c r="D1877" s="668" t="s">
        <v>10356</v>
      </c>
      <c r="E1877" s="740">
        <v>2500</v>
      </c>
      <c r="F1877" s="670">
        <v>44089362</v>
      </c>
      <c r="G1877" s="668" t="s">
        <v>10387</v>
      </c>
      <c r="H1877" s="668" t="s">
        <v>10356</v>
      </c>
      <c r="I1877" s="668" t="s">
        <v>8801</v>
      </c>
      <c r="J1877" s="668" t="s">
        <v>10356</v>
      </c>
      <c r="K1877" s="670">
        <v>1</v>
      </c>
      <c r="L1877" s="670">
        <v>12</v>
      </c>
      <c r="M1877" s="755">
        <f t="shared" si="22"/>
        <v>30000</v>
      </c>
      <c r="N1877" s="670">
        <v>1</v>
      </c>
      <c r="O1877" s="670">
        <v>8</v>
      </c>
      <c r="P1877" s="755">
        <f t="shared" si="21"/>
        <v>20000</v>
      </c>
      <c r="Q1877" s="670"/>
      <c r="R1877" s="670">
        <v>12</v>
      </c>
    </row>
    <row r="1878" spans="1:18" ht="15.75" customHeight="1" x14ac:dyDescent="0.2">
      <c r="A1878" s="676" t="s">
        <v>10201</v>
      </c>
      <c r="B1878" s="670" t="s">
        <v>6922</v>
      </c>
      <c r="C1878" s="670" t="s">
        <v>10202</v>
      </c>
      <c r="D1878" s="668" t="s">
        <v>8651</v>
      </c>
      <c r="E1878" s="740" t="s">
        <v>10388</v>
      </c>
      <c r="F1878" s="670">
        <v>42710881</v>
      </c>
      <c r="G1878" s="668" t="s">
        <v>10389</v>
      </c>
      <c r="H1878" s="668" t="s">
        <v>8651</v>
      </c>
      <c r="I1878" s="668" t="s">
        <v>7541</v>
      </c>
      <c r="J1878" s="668" t="s">
        <v>8651</v>
      </c>
      <c r="K1878" s="670">
        <v>1</v>
      </c>
      <c r="L1878" s="670">
        <v>12</v>
      </c>
      <c r="M1878" s="755">
        <f t="shared" si="22"/>
        <v>22761.599999999999</v>
      </c>
      <c r="N1878" s="670">
        <v>1</v>
      </c>
      <c r="O1878" s="670">
        <v>8</v>
      </c>
      <c r="P1878" s="755">
        <f t="shared" si="21"/>
        <v>15174.4</v>
      </c>
      <c r="Q1878" s="670"/>
      <c r="R1878" s="670">
        <v>12</v>
      </c>
    </row>
    <row r="1879" spans="1:18" ht="15.75" customHeight="1" x14ac:dyDescent="0.2">
      <c r="A1879" s="676" t="s">
        <v>10201</v>
      </c>
      <c r="B1879" s="670" t="s">
        <v>6922</v>
      </c>
      <c r="C1879" s="670" t="s">
        <v>10202</v>
      </c>
      <c r="D1879" s="668" t="s">
        <v>10390</v>
      </c>
      <c r="E1879" s="740">
        <v>1500</v>
      </c>
      <c r="F1879" s="670">
        <v>43001865</v>
      </c>
      <c r="G1879" s="668" t="s">
        <v>10391</v>
      </c>
      <c r="H1879" s="668" t="s">
        <v>10390</v>
      </c>
      <c r="I1879" s="668" t="s">
        <v>7541</v>
      </c>
      <c r="J1879" s="668" t="s">
        <v>10390</v>
      </c>
      <c r="K1879" s="670">
        <v>1</v>
      </c>
      <c r="L1879" s="670">
        <v>12</v>
      </c>
      <c r="M1879" s="755">
        <f t="shared" si="22"/>
        <v>18000</v>
      </c>
      <c r="N1879" s="670">
        <v>1</v>
      </c>
      <c r="O1879" s="670">
        <v>8</v>
      </c>
      <c r="P1879" s="755">
        <f t="shared" ref="P1879:P1942" si="23">O1879*E1879</f>
        <v>12000</v>
      </c>
      <c r="Q1879" s="670"/>
      <c r="R1879" s="670">
        <v>12</v>
      </c>
    </row>
    <row r="1880" spans="1:18" ht="15.75" customHeight="1" x14ac:dyDescent="0.2">
      <c r="A1880" s="676" t="s">
        <v>10201</v>
      </c>
      <c r="B1880" s="670" t="s">
        <v>6922</v>
      </c>
      <c r="C1880" s="670" t="s">
        <v>10202</v>
      </c>
      <c r="D1880" s="668" t="s">
        <v>10234</v>
      </c>
      <c r="E1880" s="740">
        <v>2931</v>
      </c>
      <c r="F1880" s="670">
        <v>43257777</v>
      </c>
      <c r="G1880" s="668" t="s">
        <v>10392</v>
      </c>
      <c r="H1880" s="668" t="s">
        <v>10234</v>
      </c>
      <c r="I1880" s="668" t="s">
        <v>8801</v>
      </c>
      <c r="J1880" s="668" t="s">
        <v>10234</v>
      </c>
      <c r="K1880" s="670">
        <v>1</v>
      </c>
      <c r="L1880" s="670">
        <v>12</v>
      </c>
      <c r="M1880" s="755">
        <f t="shared" si="22"/>
        <v>35172</v>
      </c>
      <c r="N1880" s="670">
        <v>1</v>
      </c>
      <c r="O1880" s="670">
        <v>8</v>
      </c>
      <c r="P1880" s="755">
        <f t="shared" si="23"/>
        <v>23448</v>
      </c>
      <c r="Q1880" s="670"/>
      <c r="R1880" s="670">
        <v>12</v>
      </c>
    </row>
    <row r="1881" spans="1:18" ht="15.75" customHeight="1" x14ac:dyDescent="0.2">
      <c r="A1881" s="676" t="s">
        <v>10201</v>
      </c>
      <c r="B1881" s="670" t="s">
        <v>6922</v>
      </c>
      <c r="C1881" s="670" t="s">
        <v>10202</v>
      </c>
      <c r="D1881" s="668" t="s">
        <v>10295</v>
      </c>
      <c r="E1881" s="740">
        <v>1207645</v>
      </c>
      <c r="F1881" s="670">
        <v>45794581</v>
      </c>
      <c r="G1881" s="668" t="s">
        <v>10393</v>
      </c>
      <c r="H1881" s="668" t="s">
        <v>10295</v>
      </c>
      <c r="I1881" s="668" t="s">
        <v>8801</v>
      </c>
      <c r="J1881" s="668" t="s">
        <v>10295</v>
      </c>
      <c r="K1881" s="670">
        <v>1</v>
      </c>
      <c r="L1881" s="670">
        <v>12</v>
      </c>
      <c r="M1881" s="755">
        <f t="shared" si="22"/>
        <v>14491740</v>
      </c>
      <c r="N1881" s="670">
        <v>1</v>
      </c>
      <c r="O1881" s="670">
        <v>1</v>
      </c>
      <c r="P1881" s="755">
        <f t="shared" si="23"/>
        <v>1207645</v>
      </c>
      <c r="Q1881" s="670"/>
      <c r="R1881" s="670">
        <v>12</v>
      </c>
    </row>
    <row r="1882" spans="1:18" ht="15.75" customHeight="1" x14ac:dyDescent="0.2">
      <c r="A1882" s="676" t="s">
        <v>10201</v>
      </c>
      <c r="B1882" s="670" t="s">
        <v>6922</v>
      </c>
      <c r="C1882" s="670" t="s">
        <v>10202</v>
      </c>
      <c r="D1882" s="668" t="s">
        <v>10328</v>
      </c>
      <c r="E1882" s="740">
        <v>1500</v>
      </c>
      <c r="F1882" s="670">
        <v>46114513</v>
      </c>
      <c r="G1882" s="668" t="s">
        <v>10394</v>
      </c>
      <c r="H1882" s="668" t="s">
        <v>10328</v>
      </c>
      <c r="I1882" s="668" t="s">
        <v>7361</v>
      </c>
      <c r="J1882" s="668" t="s">
        <v>10328</v>
      </c>
      <c r="K1882" s="670">
        <v>1</v>
      </c>
      <c r="L1882" s="670">
        <v>12</v>
      </c>
      <c r="M1882" s="755">
        <f t="shared" si="22"/>
        <v>18000</v>
      </c>
      <c r="N1882" s="670">
        <v>1</v>
      </c>
      <c r="O1882" s="670">
        <v>8</v>
      </c>
      <c r="P1882" s="755">
        <f t="shared" si="23"/>
        <v>12000</v>
      </c>
      <c r="Q1882" s="670"/>
      <c r="R1882" s="670">
        <v>12</v>
      </c>
    </row>
    <row r="1883" spans="1:18" ht="15.75" customHeight="1" x14ac:dyDescent="0.2">
      <c r="A1883" s="676" t="s">
        <v>10201</v>
      </c>
      <c r="B1883" s="670" t="s">
        <v>6922</v>
      </c>
      <c r="C1883" s="670" t="s">
        <v>10202</v>
      </c>
      <c r="D1883" s="668" t="s">
        <v>10390</v>
      </c>
      <c r="E1883" s="740">
        <v>1500</v>
      </c>
      <c r="F1883" s="670">
        <v>44556657</v>
      </c>
      <c r="G1883" s="668" t="s">
        <v>10395</v>
      </c>
      <c r="H1883" s="668" t="s">
        <v>10390</v>
      </c>
      <c r="I1883" s="668" t="s">
        <v>7541</v>
      </c>
      <c r="J1883" s="668" t="s">
        <v>10390</v>
      </c>
      <c r="K1883" s="670">
        <v>1</v>
      </c>
      <c r="L1883" s="670">
        <v>12</v>
      </c>
      <c r="M1883" s="755">
        <f t="shared" si="22"/>
        <v>18000</v>
      </c>
      <c r="N1883" s="670">
        <v>1</v>
      </c>
      <c r="O1883" s="670">
        <v>8</v>
      </c>
      <c r="P1883" s="755">
        <f t="shared" si="23"/>
        <v>12000</v>
      </c>
      <c r="Q1883" s="670"/>
      <c r="R1883" s="670">
        <v>12</v>
      </c>
    </row>
    <row r="1884" spans="1:18" ht="15.75" customHeight="1" x14ac:dyDescent="0.2">
      <c r="A1884" s="676" t="s">
        <v>10201</v>
      </c>
      <c r="B1884" s="670" t="s">
        <v>6922</v>
      </c>
      <c r="C1884" s="670" t="s">
        <v>10202</v>
      </c>
      <c r="D1884" s="668" t="s">
        <v>10216</v>
      </c>
      <c r="E1884" s="740">
        <v>2931</v>
      </c>
      <c r="F1884" s="670">
        <v>40852417</v>
      </c>
      <c r="G1884" s="668" t="s">
        <v>10396</v>
      </c>
      <c r="H1884" s="668" t="s">
        <v>10216</v>
      </c>
      <c r="I1884" s="668" t="s">
        <v>7361</v>
      </c>
      <c r="J1884" s="668" t="s">
        <v>10216</v>
      </c>
      <c r="K1884" s="670">
        <v>1</v>
      </c>
      <c r="L1884" s="670">
        <v>11</v>
      </c>
      <c r="M1884" s="755">
        <f t="shared" si="22"/>
        <v>32241</v>
      </c>
      <c r="N1884" s="670">
        <v>0</v>
      </c>
      <c r="O1884" s="670">
        <v>0</v>
      </c>
      <c r="P1884" s="755">
        <f t="shared" si="23"/>
        <v>0</v>
      </c>
      <c r="Q1884" s="670"/>
      <c r="R1884" s="670">
        <v>12</v>
      </c>
    </row>
    <row r="1885" spans="1:18" ht="15.75" customHeight="1" x14ac:dyDescent="0.2">
      <c r="A1885" s="676" t="s">
        <v>10201</v>
      </c>
      <c r="B1885" s="670" t="s">
        <v>6922</v>
      </c>
      <c r="C1885" s="670" t="s">
        <v>10202</v>
      </c>
      <c r="D1885" s="668" t="s">
        <v>10397</v>
      </c>
      <c r="E1885" s="740">
        <v>2931</v>
      </c>
      <c r="F1885" s="670">
        <v>45549459</v>
      </c>
      <c r="G1885" s="668" t="s">
        <v>10398</v>
      </c>
      <c r="H1885" s="668" t="s">
        <v>10397</v>
      </c>
      <c r="I1885" s="668" t="s">
        <v>8801</v>
      </c>
      <c r="J1885" s="668" t="s">
        <v>10397</v>
      </c>
      <c r="K1885" s="670">
        <v>1</v>
      </c>
      <c r="L1885" s="670">
        <v>12</v>
      </c>
      <c r="M1885" s="755">
        <f t="shared" si="22"/>
        <v>35172</v>
      </c>
      <c r="N1885" s="670">
        <v>1</v>
      </c>
      <c r="O1885" s="670">
        <v>8</v>
      </c>
      <c r="P1885" s="755">
        <f t="shared" si="23"/>
        <v>23448</v>
      </c>
      <c r="Q1885" s="670"/>
      <c r="R1885" s="670">
        <v>12</v>
      </c>
    </row>
    <row r="1886" spans="1:18" ht="15.75" customHeight="1" x14ac:dyDescent="0.2">
      <c r="A1886" s="676" t="s">
        <v>10201</v>
      </c>
      <c r="B1886" s="670" t="s">
        <v>6922</v>
      </c>
      <c r="C1886" s="670" t="s">
        <v>10202</v>
      </c>
      <c r="D1886" s="668" t="s">
        <v>10216</v>
      </c>
      <c r="E1886" s="740">
        <v>2931</v>
      </c>
      <c r="F1886" s="670">
        <v>47085226</v>
      </c>
      <c r="G1886" s="668" t="s">
        <v>10399</v>
      </c>
      <c r="H1886" s="668" t="s">
        <v>10216</v>
      </c>
      <c r="I1886" s="668" t="s">
        <v>8801</v>
      </c>
      <c r="J1886" s="668" t="s">
        <v>10216</v>
      </c>
      <c r="K1886" s="670">
        <v>1</v>
      </c>
      <c r="L1886" s="670">
        <v>12</v>
      </c>
      <c r="M1886" s="755">
        <f t="shared" si="22"/>
        <v>35172</v>
      </c>
      <c r="N1886" s="670">
        <v>1</v>
      </c>
      <c r="O1886" s="670">
        <v>8</v>
      </c>
      <c r="P1886" s="755">
        <f t="shared" si="23"/>
        <v>23448</v>
      </c>
      <c r="Q1886" s="670"/>
      <c r="R1886" s="670">
        <v>12</v>
      </c>
    </row>
    <row r="1887" spans="1:18" ht="15.75" customHeight="1" x14ac:dyDescent="0.2">
      <c r="A1887" s="676" t="s">
        <v>10201</v>
      </c>
      <c r="B1887" s="670" t="s">
        <v>6922</v>
      </c>
      <c r="C1887" s="670" t="s">
        <v>10202</v>
      </c>
      <c r="D1887" s="668" t="s">
        <v>10216</v>
      </c>
      <c r="E1887" s="740">
        <v>2700</v>
      </c>
      <c r="F1887" s="670">
        <v>41034493</v>
      </c>
      <c r="G1887" s="668" t="s">
        <v>10400</v>
      </c>
      <c r="H1887" s="668" t="s">
        <v>10216</v>
      </c>
      <c r="I1887" s="668" t="s">
        <v>8801</v>
      </c>
      <c r="J1887" s="668" t="s">
        <v>10216</v>
      </c>
      <c r="K1887" s="670">
        <v>1</v>
      </c>
      <c r="L1887" s="670">
        <v>12</v>
      </c>
      <c r="M1887" s="755">
        <f t="shared" si="22"/>
        <v>32400</v>
      </c>
      <c r="N1887" s="670">
        <v>1</v>
      </c>
      <c r="O1887" s="670">
        <v>8</v>
      </c>
      <c r="P1887" s="755">
        <f t="shared" si="23"/>
        <v>21600</v>
      </c>
      <c r="Q1887" s="670"/>
      <c r="R1887" s="670">
        <v>12</v>
      </c>
    </row>
    <row r="1888" spans="1:18" ht="15.75" customHeight="1" x14ac:dyDescent="0.2">
      <c r="A1888" s="676" t="s">
        <v>10201</v>
      </c>
      <c r="B1888" s="670" t="s">
        <v>6922</v>
      </c>
      <c r="C1888" s="670" t="s">
        <v>10202</v>
      </c>
      <c r="D1888" s="668" t="s">
        <v>10356</v>
      </c>
      <c r="E1888" s="740">
        <v>2700</v>
      </c>
      <c r="F1888" s="670">
        <v>47884321</v>
      </c>
      <c r="G1888" s="668" t="s">
        <v>10401</v>
      </c>
      <c r="H1888" s="668" t="s">
        <v>10356</v>
      </c>
      <c r="I1888" s="668" t="s">
        <v>8801</v>
      </c>
      <c r="J1888" s="668" t="s">
        <v>10356</v>
      </c>
      <c r="K1888" s="670">
        <v>1</v>
      </c>
      <c r="L1888" s="670">
        <v>12</v>
      </c>
      <c r="M1888" s="755">
        <f t="shared" si="22"/>
        <v>32400</v>
      </c>
      <c r="N1888" s="670">
        <v>1</v>
      </c>
      <c r="O1888" s="670">
        <v>8</v>
      </c>
      <c r="P1888" s="755">
        <f t="shared" si="23"/>
        <v>21600</v>
      </c>
      <c r="Q1888" s="670"/>
      <c r="R1888" s="670">
        <v>12</v>
      </c>
    </row>
    <row r="1889" spans="1:18" ht="15.75" customHeight="1" x14ac:dyDescent="0.2">
      <c r="A1889" s="676" t="s">
        <v>10201</v>
      </c>
      <c r="B1889" s="670" t="s">
        <v>6922</v>
      </c>
      <c r="C1889" s="670" t="s">
        <v>10202</v>
      </c>
      <c r="D1889" s="668" t="s">
        <v>10216</v>
      </c>
      <c r="E1889" s="740">
        <v>2500</v>
      </c>
      <c r="F1889" s="670">
        <v>47160678</v>
      </c>
      <c r="G1889" s="668" t="s">
        <v>10402</v>
      </c>
      <c r="H1889" s="668" t="s">
        <v>10216</v>
      </c>
      <c r="I1889" s="668" t="s">
        <v>8801</v>
      </c>
      <c r="J1889" s="668" t="s">
        <v>10216</v>
      </c>
      <c r="K1889" s="670">
        <v>1</v>
      </c>
      <c r="L1889" s="670">
        <v>12</v>
      </c>
      <c r="M1889" s="755">
        <f t="shared" si="22"/>
        <v>30000</v>
      </c>
      <c r="N1889" s="670">
        <v>1</v>
      </c>
      <c r="O1889" s="670">
        <v>8</v>
      </c>
      <c r="P1889" s="755">
        <f t="shared" si="23"/>
        <v>20000</v>
      </c>
      <c r="Q1889" s="670"/>
      <c r="R1889" s="670">
        <v>12</v>
      </c>
    </row>
    <row r="1890" spans="1:18" ht="15.75" customHeight="1" x14ac:dyDescent="0.2">
      <c r="A1890" s="676" t="s">
        <v>10201</v>
      </c>
      <c r="B1890" s="670" t="s">
        <v>6922</v>
      </c>
      <c r="C1890" s="670" t="s">
        <v>10202</v>
      </c>
      <c r="D1890" s="668" t="s">
        <v>10227</v>
      </c>
      <c r="E1890" s="740">
        <v>1500</v>
      </c>
      <c r="F1890" s="670">
        <v>47469163</v>
      </c>
      <c r="G1890" s="668" t="s">
        <v>10403</v>
      </c>
      <c r="H1890" s="668" t="s">
        <v>10227</v>
      </c>
      <c r="I1890" s="668" t="s">
        <v>7361</v>
      </c>
      <c r="J1890" s="668" t="s">
        <v>10227</v>
      </c>
      <c r="K1890" s="670">
        <v>1</v>
      </c>
      <c r="L1890" s="670">
        <v>12</v>
      </c>
      <c r="M1890" s="755">
        <f t="shared" si="22"/>
        <v>18000</v>
      </c>
      <c r="N1890" s="670">
        <v>1</v>
      </c>
      <c r="O1890" s="670">
        <v>8</v>
      </c>
      <c r="P1890" s="755">
        <f t="shared" si="23"/>
        <v>12000</v>
      </c>
      <c r="Q1890" s="670"/>
      <c r="R1890" s="670">
        <v>12</v>
      </c>
    </row>
    <row r="1891" spans="1:18" ht="15.75" customHeight="1" x14ac:dyDescent="0.2">
      <c r="A1891" s="676" t="s">
        <v>10201</v>
      </c>
      <c r="B1891" s="670" t="s">
        <v>6922</v>
      </c>
      <c r="C1891" s="670" t="s">
        <v>10202</v>
      </c>
      <c r="D1891" s="668" t="s">
        <v>8651</v>
      </c>
      <c r="E1891" s="740">
        <v>1500</v>
      </c>
      <c r="F1891" s="670">
        <v>44302966</v>
      </c>
      <c r="G1891" s="668" t="s">
        <v>10404</v>
      </c>
      <c r="H1891" s="668" t="s">
        <v>8651</v>
      </c>
      <c r="I1891" s="668" t="s">
        <v>7541</v>
      </c>
      <c r="J1891" s="668" t="s">
        <v>8651</v>
      </c>
      <c r="K1891" s="670">
        <v>1</v>
      </c>
      <c r="L1891" s="670">
        <v>12</v>
      </c>
      <c r="M1891" s="755">
        <f t="shared" si="22"/>
        <v>18000</v>
      </c>
      <c r="N1891" s="670">
        <v>1</v>
      </c>
      <c r="O1891" s="670">
        <v>8</v>
      </c>
      <c r="P1891" s="755">
        <f t="shared" si="23"/>
        <v>12000</v>
      </c>
      <c r="Q1891" s="670"/>
      <c r="R1891" s="670">
        <v>12</v>
      </c>
    </row>
    <row r="1892" spans="1:18" ht="15.75" customHeight="1" x14ac:dyDescent="0.2">
      <c r="A1892" s="676" t="s">
        <v>10201</v>
      </c>
      <c r="B1892" s="670" t="s">
        <v>6922</v>
      </c>
      <c r="C1892" s="670" t="s">
        <v>10202</v>
      </c>
      <c r="D1892" s="668" t="s">
        <v>10216</v>
      </c>
      <c r="E1892" s="740">
        <v>2500</v>
      </c>
      <c r="F1892" s="670">
        <v>46205175</v>
      </c>
      <c r="G1892" s="668" t="s">
        <v>10405</v>
      </c>
      <c r="H1892" s="668" t="s">
        <v>10216</v>
      </c>
      <c r="I1892" s="668" t="s">
        <v>8801</v>
      </c>
      <c r="J1892" s="668" t="s">
        <v>10216</v>
      </c>
      <c r="K1892" s="670">
        <v>1</v>
      </c>
      <c r="L1892" s="670">
        <v>12</v>
      </c>
      <c r="M1892" s="755">
        <f t="shared" si="22"/>
        <v>30000</v>
      </c>
      <c r="N1892" s="670">
        <v>1</v>
      </c>
      <c r="O1892" s="670">
        <v>8</v>
      </c>
      <c r="P1892" s="755">
        <f t="shared" si="23"/>
        <v>20000</v>
      </c>
      <c r="Q1892" s="670"/>
      <c r="R1892" s="670">
        <v>12</v>
      </c>
    </row>
    <row r="1893" spans="1:18" ht="15.75" customHeight="1" x14ac:dyDescent="0.2">
      <c r="A1893" s="676" t="s">
        <v>10201</v>
      </c>
      <c r="B1893" s="670" t="s">
        <v>6922</v>
      </c>
      <c r="C1893" s="670" t="s">
        <v>10202</v>
      </c>
      <c r="D1893" s="668" t="s">
        <v>10356</v>
      </c>
      <c r="E1893" s="740">
        <v>2500</v>
      </c>
      <c r="F1893" s="670">
        <v>41234911</v>
      </c>
      <c r="G1893" s="668" t="s">
        <v>10406</v>
      </c>
      <c r="H1893" s="668" t="s">
        <v>10356</v>
      </c>
      <c r="I1893" s="668" t="s">
        <v>8801</v>
      </c>
      <c r="J1893" s="668" t="s">
        <v>10356</v>
      </c>
      <c r="K1893" s="670">
        <v>1</v>
      </c>
      <c r="L1893" s="670">
        <v>12</v>
      </c>
      <c r="M1893" s="755">
        <f t="shared" si="22"/>
        <v>30000</v>
      </c>
      <c r="N1893" s="670">
        <v>1</v>
      </c>
      <c r="O1893" s="670">
        <v>8</v>
      </c>
      <c r="P1893" s="755">
        <f t="shared" si="23"/>
        <v>20000</v>
      </c>
      <c r="Q1893" s="670"/>
      <c r="R1893" s="670">
        <v>12</v>
      </c>
    </row>
    <row r="1894" spans="1:18" ht="15.75" customHeight="1" x14ac:dyDescent="0.2">
      <c r="A1894" s="676" t="s">
        <v>10201</v>
      </c>
      <c r="B1894" s="670" t="s">
        <v>6922</v>
      </c>
      <c r="C1894" s="670" t="s">
        <v>10202</v>
      </c>
      <c r="D1894" s="668" t="s">
        <v>10295</v>
      </c>
      <c r="E1894" s="740">
        <v>4500</v>
      </c>
      <c r="F1894" s="670">
        <v>17855736</v>
      </c>
      <c r="G1894" s="668" t="s">
        <v>10407</v>
      </c>
      <c r="H1894" s="668" t="s">
        <v>10295</v>
      </c>
      <c r="I1894" s="668" t="s">
        <v>8801</v>
      </c>
      <c r="J1894" s="668" t="s">
        <v>10295</v>
      </c>
      <c r="K1894" s="670">
        <v>1</v>
      </c>
      <c r="L1894" s="670">
        <v>12</v>
      </c>
      <c r="M1894" s="755">
        <f t="shared" si="22"/>
        <v>54000</v>
      </c>
      <c r="N1894" s="670">
        <v>1</v>
      </c>
      <c r="O1894" s="670">
        <v>8</v>
      </c>
      <c r="P1894" s="755">
        <f t="shared" si="23"/>
        <v>36000</v>
      </c>
      <c r="Q1894" s="670"/>
      <c r="R1894" s="670">
        <v>12</v>
      </c>
    </row>
    <row r="1895" spans="1:18" ht="15.75" customHeight="1" x14ac:dyDescent="0.2">
      <c r="A1895" s="676" t="s">
        <v>10201</v>
      </c>
      <c r="B1895" s="670" t="s">
        <v>6922</v>
      </c>
      <c r="C1895" s="670" t="s">
        <v>10202</v>
      </c>
      <c r="D1895" s="668" t="s">
        <v>8651</v>
      </c>
      <c r="E1895" s="740">
        <v>1500</v>
      </c>
      <c r="F1895" s="670">
        <v>19411009</v>
      </c>
      <c r="G1895" s="668" t="s">
        <v>10408</v>
      </c>
      <c r="H1895" s="668" t="s">
        <v>8651</v>
      </c>
      <c r="I1895" s="668" t="s">
        <v>7541</v>
      </c>
      <c r="J1895" s="668" t="s">
        <v>8651</v>
      </c>
      <c r="K1895" s="670">
        <v>1</v>
      </c>
      <c r="L1895" s="670">
        <v>12</v>
      </c>
      <c r="M1895" s="755">
        <f t="shared" si="22"/>
        <v>18000</v>
      </c>
      <c r="N1895" s="670">
        <v>1</v>
      </c>
      <c r="O1895" s="670">
        <v>8</v>
      </c>
      <c r="P1895" s="755">
        <f t="shared" si="23"/>
        <v>12000</v>
      </c>
      <c r="Q1895" s="670"/>
      <c r="R1895" s="670">
        <v>12</v>
      </c>
    </row>
    <row r="1896" spans="1:18" ht="15.75" customHeight="1" x14ac:dyDescent="0.2">
      <c r="A1896" s="676" t="s">
        <v>10201</v>
      </c>
      <c r="B1896" s="670" t="s">
        <v>6922</v>
      </c>
      <c r="C1896" s="670" t="s">
        <v>10202</v>
      </c>
      <c r="D1896" s="668" t="s">
        <v>10216</v>
      </c>
      <c r="E1896" s="740">
        <v>2500</v>
      </c>
      <c r="F1896" s="670">
        <v>2632321</v>
      </c>
      <c r="G1896" s="668" t="s">
        <v>10409</v>
      </c>
      <c r="H1896" s="668" t="s">
        <v>10216</v>
      </c>
      <c r="I1896" s="668" t="s">
        <v>8801</v>
      </c>
      <c r="J1896" s="668" t="s">
        <v>10216</v>
      </c>
      <c r="K1896" s="670">
        <v>1</v>
      </c>
      <c r="L1896" s="670">
        <v>12</v>
      </c>
      <c r="M1896" s="755">
        <f t="shared" si="22"/>
        <v>30000</v>
      </c>
      <c r="N1896" s="670">
        <v>1</v>
      </c>
      <c r="O1896" s="670">
        <v>8</v>
      </c>
      <c r="P1896" s="755">
        <f t="shared" si="23"/>
        <v>20000</v>
      </c>
      <c r="Q1896" s="670"/>
      <c r="R1896" s="670">
        <v>12</v>
      </c>
    </row>
    <row r="1897" spans="1:18" ht="15.75" customHeight="1" x14ac:dyDescent="0.2">
      <c r="A1897" s="676" t="s">
        <v>10201</v>
      </c>
      <c r="B1897" s="670" t="s">
        <v>6922</v>
      </c>
      <c r="C1897" s="670" t="s">
        <v>10202</v>
      </c>
      <c r="D1897" s="668" t="s">
        <v>10303</v>
      </c>
      <c r="E1897" s="740">
        <v>1500</v>
      </c>
      <c r="F1897" s="670">
        <v>18898378</v>
      </c>
      <c r="G1897" s="668" t="s">
        <v>10410</v>
      </c>
      <c r="H1897" s="668" t="s">
        <v>10303</v>
      </c>
      <c r="I1897" s="668" t="s">
        <v>7541</v>
      </c>
      <c r="J1897" s="668" t="s">
        <v>10303</v>
      </c>
      <c r="K1897" s="670">
        <v>1</v>
      </c>
      <c r="L1897" s="670">
        <v>12</v>
      </c>
      <c r="M1897" s="755">
        <f t="shared" si="22"/>
        <v>18000</v>
      </c>
      <c r="N1897" s="670">
        <v>1</v>
      </c>
      <c r="O1897" s="670">
        <v>8</v>
      </c>
      <c r="P1897" s="755">
        <f t="shared" si="23"/>
        <v>12000</v>
      </c>
      <c r="Q1897" s="670"/>
      <c r="R1897" s="670">
        <v>12</v>
      </c>
    </row>
    <row r="1898" spans="1:18" ht="15.75" customHeight="1" x14ac:dyDescent="0.2">
      <c r="A1898" s="676" t="s">
        <v>10201</v>
      </c>
      <c r="B1898" s="670" t="s">
        <v>6922</v>
      </c>
      <c r="C1898" s="670" t="s">
        <v>10202</v>
      </c>
      <c r="D1898" s="668" t="s">
        <v>10328</v>
      </c>
      <c r="E1898" s="740">
        <v>1500</v>
      </c>
      <c r="F1898" s="670">
        <v>44396085</v>
      </c>
      <c r="G1898" s="668" t="s">
        <v>10411</v>
      </c>
      <c r="H1898" s="668" t="s">
        <v>10328</v>
      </c>
      <c r="I1898" s="668" t="s">
        <v>7361</v>
      </c>
      <c r="J1898" s="668" t="s">
        <v>10328</v>
      </c>
      <c r="K1898" s="670">
        <v>1</v>
      </c>
      <c r="L1898" s="670">
        <v>12</v>
      </c>
      <c r="M1898" s="755">
        <f t="shared" si="22"/>
        <v>18000</v>
      </c>
      <c r="N1898" s="670">
        <v>1</v>
      </c>
      <c r="O1898" s="670">
        <v>8</v>
      </c>
      <c r="P1898" s="755">
        <f t="shared" si="23"/>
        <v>12000</v>
      </c>
      <c r="Q1898" s="670"/>
      <c r="R1898" s="670">
        <v>12</v>
      </c>
    </row>
    <row r="1899" spans="1:18" ht="15.75" customHeight="1" x14ac:dyDescent="0.2">
      <c r="A1899" s="676" t="s">
        <v>10201</v>
      </c>
      <c r="B1899" s="670" t="s">
        <v>6922</v>
      </c>
      <c r="C1899" s="670" t="s">
        <v>10202</v>
      </c>
      <c r="D1899" s="668" t="s">
        <v>10397</v>
      </c>
      <c r="E1899" s="740">
        <v>2500</v>
      </c>
      <c r="F1899" s="670">
        <v>45901344</v>
      </c>
      <c r="G1899" s="668" t="s">
        <v>10412</v>
      </c>
      <c r="H1899" s="668" t="s">
        <v>10397</v>
      </c>
      <c r="I1899" s="668" t="s">
        <v>8801</v>
      </c>
      <c r="J1899" s="668" t="s">
        <v>10397</v>
      </c>
      <c r="K1899" s="670">
        <v>1</v>
      </c>
      <c r="L1899" s="670">
        <v>12</v>
      </c>
      <c r="M1899" s="755">
        <f t="shared" si="22"/>
        <v>30000</v>
      </c>
      <c r="N1899" s="670">
        <v>1</v>
      </c>
      <c r="O1899" s="670">
        <v>8</v>
      </c>
      <c r="P1899" s="755">
        <f t="shared" si="23"/>
        <v>20000</v>
      </c>
      <c r="Q1899" s="670"/>
      <c r="R1899" s="670">
        <v>12</v>
      </c>
    </row>
    <row r="1900" spans="1:18" ht="15.75" customHeight="1" x14ac:dyDescent="0.2">
      <c r="A1900" s="676" t="s">
        <v>10201</v>
      </c>
      <c r="B1900" s="670" t="s">
        <v>6922</v>
      </c>
      <c r="C1900" s="670" t="s">
        <v>10202</v>
      </c>
      <c r="D1900" s="668" t="s">
        <v>10203</v>
      </c>
      <c r="E1900" s="740">
        <v>2931</v>
      </c>
      <c r="F1900" s="670">
        <v>80458962</v>
      </c>
      <c r="G1900" s="668" t="s">
        <v>10413</v>
      </c>
      <c r="H1900" s="668" t="s">
        <v>10203</v>
      </c>
      <c r="I1900" s="668" t="s">
        <v>8801</v>
      </c>
      <c r="J1900" s="668" t="s">
        <v>10203</v>
      </c>
      <c r="K1900" s="670">
        <v>1</v>
      </c>
      <c r="L1900" s="670">
        <v>12</v>
      </c>
      <c r="M1900" s="755">
        <f t="shared" si="22"/>
        <v>35172</v>
      </c>
      <c r="N1900" s="670">
        <v>1</v>
      </c>
      <c r="O1900" s="670">
        <v>8</v>
      </c>
      <c r="P1900" s="755">
        <f t="shared" si="23"/>
        <v>23448</v>
      </c>
      <c r="Q1900" s="670"/>
      <c r="R1900" s="670">
        <v>12</v>
      </c>
    </row>
    <row r="1901" spans="1:18" ht="15.75" customHeight="1" x14ac:dyDescent="0.2">
      <c r="A1901" s="676" t="s">
        <v>10201</v>
      </c>
      <c r="B1901" s="670" t="s">
        <v>6922</v>
      </c>
      <c r="C1901" s="670" t="s">
        <v>10202</v>
      </c>
      <c r="D1901" s="668" t="s">
        <v>10356</v>
      </c>
      <c r="E1901" s="740">
        <v>2500</v>
      </c>
      <c r="F1901" s="670">
        <v>3882547</v>
      </c>
      <c r="G1901" s="668" t="s">
        <v>10414</v>
      </c>
      <c r="H1901" s="668" t="s">
        <v>10356</v>
      </c>
      <c r="I1901" s="668" t="s">
        <v>8801</v>
      </c>
      <c r="J1901" s="668" t="s">
        <v>10356</v>
      </c>
      <c r="K1901" s="670">
        <v>1</v>
      </c>
      <c r="L1901" s="670">
        <v>12</v>
      </c>
      <c r="M1901" s="755">
        <f t="shared" si="22"/>
        <v>30000</v>
      </c>
      <c r="N1901" s="670">
        <v>1</v>
      </c>
      <c r="O1901" s="670">
        <v>8</v>
      </c>
      <c r="P1901" s="755">
        <f t="shared" si="23"/>
        <v>20000</v>
      </c>
      <c r="Q1901" s="670"/>
      <c r="R1901" s="670">
        <v>12</v>
      </c>
    </row>
    <row r="1902" spans="1:18" ht="15.75" customHeight="1" x14ac:dyDescent="0.2">
      <c r="A1902" s="676" t="s">
        <v>10201</v>
      </c>
      <c r="B1902" s="670" t="s">
        <v>6922</v>
      </c>
      <c r="C1902" s="670" t="s">
        <v>10202</v>
      </c>
      <c r="D1902" s="668" t="s">
        <v>8651</v>
      </c>
      <c r="E1902" s="740">
        <v>1500</v>
      </c>
      <c r="F1902" s="670">
        <v>26954262</v>
      </c>
      <c r="G1902" s="668" t="s">
        <v>10415</v>
      </c>
      <c r="H1902" s="668" t="s">
        <v>8651</v>
      </c>
      <c r="I1902" s="668" t="s">
        <v>8801</v>
      </c>
      <c r="J1902" s="668" t="s">
        <v>8651</v>
      </c>
      <c r="K1902" s="670">
        <v>1</v>
      </c>
      <c r="L1902" s="670">
        <v>12</v>
      </c>
      <c r="M1902" s="755">
        <f t="shared" si="22"/>
        <v>18000</v>
      </c>
      <c r="N1902" s="670">
        <v>1</v>
      </c>
      <c r="O1902" s="670">
        <v>8</v>
      </c>
      <c r="P1902" s="755">
        <f t="shared" si="23"/>
        <v>12000</v>
      </c>
      <c r="Q1902" s="670"/>
      <c r="R1902" s="670">
        <v>12</v>
      </c>
    </row>
    <row r="1903" spans="1:18" ht="15.75" customHeight="1" x14ac:dyDescent="0.2">
      <c r="A1903" s="676" t="s">
        <v>10201</v>
      </c>
      <c r="B1903" s="670" t="s">
        <v>6922</v>
      </c>
      <c r="C1903" s="670" t="s">
        <v>10202</v>
      </c>
      <c r="D1903" s="668" t="s">
        <v>10356</v>
      </c>
      <c r="E1903" s="740">
        <v>2500</v>
      </c>
      <c r="F1903" s="670">
        <v>70316592</v>
      </c>
      <c r="G1903" s="668" t="s">
        <v>10416</v>
      </c>
      <c r="H1903" s="668" t="s">
        <v>10356</v>
      </c>
      <c r="I1903" s="668" t="s">
        <v>8801</v>
      </c>
      <c r="J1903" s="668" t="s">
        <v>10356</v>
      </c>
      <c r="K1903" s="670">
        <v>1</v>
      </c>
      <c r="L1903" s="670">
        <v>12</v>
      </c>
      <c r="M1903" s="755">
        <f t="shared" si="22"/>
        <v>30000</v>
      </c>
      <c r="N1903" s="670">
        <v>1</v>
      </c>
      <c r="O1903" s="670">
        <v>8</v>
      </c>
      <c r="P1903" s="755">
        <f t="shared" si="23"/>
        <v>20000</v>
      </c>
      <c r="Q1903" s="670"/>
      <c r="R1903" s="670">
        <v>12</v>
      </c>
    </row>
    <row r="1904" spans="1:18" ht="15.75" customHeight="1" x14ac:dyDescent="0.2">
      <c r="A1904" s="676" t="s">
        <v>10201</v>
      </c>
      <c r="B1904" s="670" t="s">
        <v>6922</v>
      </c>
      <c r="C1904" s="670" t="s">
        <v>10202</v>
      </c>
      <c r="D1904" s="668" t="s">
        <v>10356</v>
      </c>
      <c r="E1904" s="740">
        <v>2500</v>
      </c>
      <c r="F1904" s="670">
        <v>48088625</v>
      </c>
      <c r="G1904" s="668" t="s">
        <v>10417</v>
      </c>
      <c r="H1904" s="668" t="s">
        <v>10356</v>
      </c>
      <c r="I1904" s="668" t="s">
        <v>8801</v>
      </c>
      <c r="J1904" s="668" t="s">
        <v>10356</v>
      </c>
      <c r="K1904" s="670">
        <v>1</v>
      </c>
      <c r="L1904" s="670">
        <v>12</v>
      </c>
      <c r="M1904" s="755">
        <f t="shared" ref="M1904:M1967" si="24">L1904*E1904</f>
        <v>30000</v>
      </c>
      <c r="N1904" s="670">
        <v>1</v>
      </c>
      <c r="O1904" s="670">
        <v>8</v>
      </c>
      <c r="P1904" s="755">
        <f t="shared" si="23"/>
        <v>20000</v>
      </c>
      <c r="Q1904" s="670"/>
      <c r="R1904" s="670">
        <v>12</v>
      </c>
    </row>
    <row r="1905" spans="1:18" ht="15.75" customHeight="1" x14ac:dyDescent="0.2">
      <c r="A1905" s="676" t="s">
        <v>10201</v>
      </c>
      <c r="B1905" s="670" t="s">
        <v>6922</v>
      </c>
      <c r="C1905" s="670" t="s">
        <v>10202</v>
      </c>
      <c r="D1905" s="668" t="s">
        <v>10356</v>
      </c>
      <c r="E1905" s="740">
        <v>2931</v>
      </c>
      <c r="F1905" s="670">
        <v>10355303</v>
      </c>
      <c r="G1905" s="668" t="s">
        <v>10418</v>
      </c>
      <c r="H1905" s="668" t="s">
        <v>10356</v>
      </c>
      <c r="I1905" s="668" t="s">
        <v>8801</v>
      </c>
      <c r="J1905" s="668" t="s">
        <v>10356</v>
      </c>
      <c r="K1905" s="670">
        <v>1</v>
      </c>
      <c r="L1905" s="670">
        <v>12</v>
      </c>
      <c r="M1905" s="755">
        <f t="shared" si="24"/>
        <v>35172</v>
      </c>
      <c r="N1905" s="670">
        <v>0</v>
      </c>
      <c r="O1905" s="670">
        <v>0</v>
      </c>
      <c r="P1905" s="755">
        <f t="shared" si="23"/>
        <v>0</v>
      </c>
      <c r="Q1905" s="670"/>
      <c r="R1905" s="670">
        <v>12</v>
      </c>
    </row>
    <row r="1906" spans="1:18" ht="15.75" customHeight="1" x14ac:dyDescent="0.2">
      <c r="A1906" s="676" t="s">
        <v>10201</v>
      </c>
      <c r="B1906" s="670" t="s">
        <v>6922</v>
      </c>
      <c r="C1906" s="670" t="s">
        <v>10202</v>
      </c>
      <c r="D1906" s="668" t="s">
        <v>10328</v>
      </c>
      <c r="E1906" s="740">
        <v>1900</v>
      </c>
      <c r="F1906" s="670">
        <v>71199867</v>
      </c>
      <c r="G1906" s="668" t="s">
        <v>10419</v>
      </c>
      <c r="H1906" s="668" t="s">
        <v>10328</v>
      </c>
      <c r="I1906" s="668" t="s">
        <v>7361</v>
      </c>
      <c r="J1906" s="668" t="s">
        <v>10328</v>
      </c>
      <c r="K1906" s="670">
        <v>1</v>
      </c>
      <c r="L1906" s="670">
        <v>12</v>
      </c>
      <c r="M1906" s="755">
        <f t="shared" si="24"/>
        <v>22800</v>
      </c>
      <c r="N1906" s="670">
        <v>1</v>
      </c>
      <c r="O1906" s="670">
        <v>8</v>
      </c>
      <c r="P1906" s="755">
        <f t="shared" si="23"/>
        <v>15200</v>
      </c>
      <c r="Q1906" s="670"/>
      <c r="R1906" s="670">
        <v>12</v>
      </c>
    </row>
    <row r="1907" spans="1:18" ht="15.75" customHeight="1" x14ac:dyDescent="0.2">
      <c r="A1907" s="676" t="s">
        <v>10201</v>
      </c>
      <c r="B1907" s="670" t="s">
        <v>6922</v>
      </c>
      <c r="C1907" s="670" t="s">
        <v>10202</v>
      </c>
      <c r="D1907" s="668" t="s">
        <v>10397</v>
      </c>
      <c r="E1907" s="740">
        <v>2700</v>
      </c>
      <c r="F1907" s="670">
        <v>45277763</v>
      </c>
      <c r="G1907" s="668" t="s">
        <v>10420</v>
      </c>
      <c r="H1907" s="668" t="s">
        <v>10397</v>
      </c>
      <c r="I1907" s="668" t="s">
        <v>8801</v>
      </c>
      <c r="J1907" s="668" t="s">
        <v>10397</v>
      </c>
      <c r="K1907" s="670">
        <v>1</v>
      </c>
      <c r="L1907" s="670">
        <v>12</v>
      </c>
      <c r="M1907" s="755">
        <f t="shared" si="24"/>
        <v>32400</v>
      </c>
      <c r="N1907" s="670">
        <v>1</v>
      </c>
      <c r="O1907" s="670">
        <v>8</v>
      </c>
      <c r="P1907" s="755">
        <f t="shared" si="23"/>
        <v>21600</v>
      </c>
      <c r="Q1907" s="670"/>
      <c r="R1907" s="670">
        <v>12</v>
      </c>
    </row>
    <row r="1908" spans="1:18" ht="15.75" customHeight="1" x14ac:dyDescent="0.2">
      <c r="A1908" s="676" t="s">
        <v>10201</v>
      </c>
      <c r="B1908" s="670" t="s">
        <v>6922</v>
      </c>
      <c r="C1908" s="670" t="s">
        <v>10202</v>
      </c>
      <c r="D1908" s="668" t="s">
        <v>10328</v>
      </c>
      <c r="E1908" s="740">
        <v>1500</v>
      </c>
      <c r="F1908" s="670">
        <v>46355795</v>
      </c>
      <c r="G1908" s="668" t="s">
        <v>10421</v>
      </c>
      <c r="H1908" s="668" t="s">
        <v>10328</v>
      </c>
      <c r="I1908" s="668" t="s">
        <v>7361</v>
      </c>
      <c r="J1908" s="668" t="s">
        <v>10328</v>
      </c>
      <c r="K1908" s="670">
        <v>1</v>
      </c>
      <c r="L1908" s="670">
        <v>1</v>
      </c>
      <c r="M1908" s="755">
        <f t="shared" si="24"/>
        <v>1500</v>
      </c>
      <c r="N1908" s="670">
        <v>0</v>
      </c>
      <c r="O1908" s="670">
        <v>0</v>
      </c>
      <c r="P1908" s="755">
        <f t="shared" si="23"/>
        <v>0</v>
      </c>
      <c r="Q1908" s="670"/>
      <c r="R1908" s="670">
        <v>12</v>
      </c>
    </row>
    <row r="1909" spans="1:18" ht="15.75" customHeight="1" x14ac:dyDescent="0.2">
      <c r="A1909" s="676" t="s">
        <v>10201</v>
      </c>
      <c r="B1909" s="670" t="s">
        <v>6922</v>
      </c>
      <c r="C1909" s="670" t="s">
        <v>10202</v>
      </c>
      <c r="D1909" s="668" t="s">
        <v>10253</v>
      </c>
      <c r="E1909" s="740">
        <v>1000</v>
      </c>
      <c r="F1909" s="670">
        <v>19401190</v>
      </c>
      <c r="G1909" s="668" t="s">
        <v>10422</v>
      </c>
      <c r="H1909" s="668" t="s">
        <v>10253</v>
      </c>
      <c r="I1909" s="668" t="s">
        <v>7541</v>
      </c>
      <c r="J1909" s="668" t="s">
        <v>10253</v>
      </c>
      <c r="K1909" s="670">
        <v>1</v>
      </c>
      <c r="L1909" s="670">
        <v>12</v>
      </c>
      <c r="M1909" s="755">
        <f t="shared" si="24"/>
        <v>12000</v>
      </c>
      <c r="N1909" s="670">
        <v>1</v>
      </c>
      <c r="O1909" s="670">
        <v>8</v>
      </c>
      <c r="P1909" s="755">
        <f t="shared" si="23"/>
        <v>8000</v>
      </c>
      <c r="Q1909" s="670"/>
      <c r="R1909" s="670">
        <v>12</v>
      </c>
    </row>
    <row r="1910" spans="1:18" ht="15.75" customHeight="1" x14ac:dyDescent="0.2">
      <c r="A1910" s="676" t="s">
        <v>10201</v>
      </c>
      <c r="B1910" s="670" t="s">
        <v>6922</v>
      </c>
      <c r="C1910" s="670" t="s">
        <v>10202</v>
      </c>
      <c r="D1910" s="668" t="s">
        <v>8651</v>
      </c>
      <c r="E1910" s="740">
        <v>1500</v>
      </c>
      <c r="F1910" s="670">
        <v>18178152</v>
      </c>
      <c r="G1910" s="668" t="s">
        <v>10423</v>
      </c>
      <c r="H1910" s="668" t="s">
        <v>8651</v>
      </c>
      <c r="I1910" s="668" t="s">
        <v>7541</v>
      </c>
      <c r="J1910" s="668" t="s">
        <v>8651</v>
      </c>
      <c r="K1910" s="670">
        <v>1</v>
      </c>
      <c r="L1910" s="670">
        <v>12</v>
      </c>
      <c r="M1910" s="755">
        <f t="shared" si="24"/>
        <v>18000</v>
      </c>
      <c r="N1910" s="670">
        <v>1</v>
      </c>
      <c r="O1910" s="670">
        <v>8</v>
      </c>
      <c r="P1910" s="755">
        <f t="shared" si="23"/>
        <v>12000</v>
      </c>
      <c r="Q1910" s="670"/>
      <c r="R1910" s="670">
        <v>12</v>
      </c>
    </row>
    <row r="1911" spans="1:18" ht="15.75" customHeight="1" x14ac:dyDescent="0.2">
      <c r="A1911" s="676" t="s">
        <v>10201</v>
      </c>
      <c r="B1911" s="670" t="s">
        <v>6922</v>
      </c>
      <c r="C1911" s="670" t="s">
        <v>10202</v>
      </c>
      <c r="D1911" s="668" t="s">
        <v>10424</v>
      </c>
      <c r="E1911" s="740">
        <v>1500</v>
      </c>
      <c r="F1911" s="670">
        <v>18151688</v>
      </c>
      <c r="G1911" s="668" t="s">
        <v>10425</v>
      </c>
      <c r="H1911" s="668" t="s">
        <v>10424</v>
      </c>
      <c r="I1911" s="668" t="s">
        <v>7361</v>
      </c>
      <c r="J1911" s="668" t="s">
        <v>10424</v>
      </c>
      <c r="K1911" s="670">
        <v>1</v>
      </c>
      <c r="L1911" s="670">
        <v>12</v>
      </c>
      <c r="M1911" s="755">
        <f t="shared" si="24"/>
        <v>18000</v>
      </c>
      <c r="N1911" s="670">
        <v>1</v>
      </c>
      <c r="O1911" s="670">
        <v>8</v>
      </c>
      <c r="P1911" s="755">
        <f t="shared" si="23"/>
        <v>12000</v>
      </c>
      <c r="Q1911" s="670"/>
      <c r="R1911" s="670">
        <v>12</v>
      </c>
    </row>
    <row r="1912" spans="1:18" ht="15.75" customHeight="1" x14ac:dyDescent="0.2">
      <c r="A1912" s="676" t="s">
        <v>10201</v>
      </c>
      <c r="B1912" s="670" t="s">
        <v>6922</v>
      </c>
      <c r="C1912" s="670" t="s">
        <v>10202</v>
      </c>
      <c r="D1912" s="668" t="s">
        <v>10328</v>
      </c>
      <c r="E1912" s="740">
        <v>1500</v>
      </c>
      <c r="F1912" s="670">
        <v>46563718</v>
      </c>
      <c r="G1912" s="668" t="s">
        <v>10426</v>
      </c>
      <c r="H1912" s="668" t="s">
        <v>10328</v>
      </c>
      <c r="I1912" s="668" t="s">
        <v>7361</v>
      </c>
      <c r="J1912" s="668" t="s">
        <v>10328</v>
      </c>
      <c r="K1912" s="670">
        <v>1</v>
      </c>
      <c r="L1912" s="670">
        <v>12</v>
      </c>
      <c r="M1912" s="755">
        <f t="shared" si="24"/>
        <v>18000</v>
      </c>
      <c r="N1912" s="670">
        <v>1</v>
      </c>
      <c r="O1912" s="670">
        <v>8</v>
      </c>
      <c r="P1912" s="755">
        <f t="shared" si="23"/>
        <v>12000</v>
      </c>
      <c r="Q1912" s="670"/>
      <c r="R1912" s="670">
        <v>12</v>
      </c>
    </row>
    <row r="1913" spans="1:18" ht="15.75" customHeight="1" x14ac:dyDescent="0.2">
      <c r="A1913" s="676" t="s">
        <v>10201</v>
      </c>
      <c r="B1913" s="670" t="s">
        <v>6922</v>
      </c>
      <c r="C1913" s="670" t="s">
        <v>10202</v>
      </c>
      <c r="D1913" s="668" t="s">
        <v>10244</v>
      </c>
      <c r="E1913" s="740">
        <v>1500</v>
      </c>
      <c r="F1913" s="670">
        <v>70249648</v>
      </c>
      <c r="G1913" s="668" t="s">
        <v>10427</v>
      </c>
      <c r="H1913" s="668" t="s">
        <v>10244</v>
      </c>
      <c r="I1913" s="668" t="s">
        <v>7361</v>
      </c>
      <c r="J1913" s="668" t="s">
        <v>10244</v>
      </c>
      <c r="K1913" s="670">
        <v>1</v>
      </c>
      <c r="L1913" s="670">
        <v>12</v>
      </c>
      <c r="M1913" s="755">
        <f t="shared" si="24"/>
        <v>18000</v>
      </c>
      <c r="N1913" s="670">
        <v>1</v>
      </c>
      <c r="O1913" s="670">
        <v>8</v>
      </c>
      <c r="P1913" s="755">
        <f t="shared" si="23"/>
        <v>12000</v>
      </c>
      <c r="Q1913" s="670"/>
      <c r="R1913" s="670">
        <v>12</v>
      </c>
    </row>
    <row r="1914" spans="1:18" ht="15.75" customHeight="1" x14ac:dyDescent="0.2">
      <c r="A1914" s="676" t="s">
        <v>10201</v>
      </c>
      <c r="B1914" s="670" t="s">
        <v>6922</v>
      </c>
      <c r="C1914" s="670" t="s">
        <v>10202</v>
      </c>
      <c r="D1914" s="668" t="s">
        <v>10253</v>
      </c>
      <c r="E1914" s="740">
        <v>1500</v>
      </c>
      <c r="F1914" s="670">
        <v>41900522</v>
      </c>
      <c r="G1914" s="668" t="s">
        <v>10428</v>
      </c>
      <c r="H1914" s="668" t="s">
        <v>10253</v>
      </c>
      <c r="I1914" s="668" t="s">
        <v>7541</v>
      </c>
      <c r="J1914" s="668" t="s">
        <v>10253</v>
      </c>
      <c r="K1914" s="670">
        <v>1</v>
      </c>
      <c r="L1914" s="670">
        <v>12</v>
      </c>
      <c r="M1914" s="755">
        <f t="shared" si="24"/>
        <v>18000</v>
      </c>
      <c r="N1914" s="670">
        <v>1</v>
      </c>
      <c r="O1914" s="670">
        <v>8</v>
      </c>
      <c r="P1914" s="755">
        <f t="shared" si="23"/>
        <v>12000</v>
      </c>
      <c r="Q1914" s="670"/>
      <c r="R1914" s="670">
        <v>12</v>
      </c>
    </row>
    <row r="1915" spans="1:18" ht="15.75" customHeight="1" x14ac:dyDescent="0.2">
      <c r="A1915" s="676" t="s">
        <v>10201</v>
      </c>
      <c r="B1915" s="670" t="s">
        <v>6922</v>
      </c>
      <c r="C1915" s="670" t="s">
        <v>10202</v>
      </c>
      <c r="D1915" s="668" t="s">
        <v>10328</v>
      </c>
      <c r="E1915" s="740">
        <v>1500</v>
      </c>
      <c r="F1915" s="670">
        <v>44589367</v>
      </c>
      <c r="G1915" s="668" t="s">
        <v>10429</v>
      </c>
      <c r="H1915" s="668" t="s">
        <v>10328</v>
      </c>
      <c r="I1915" s="668" t="s">
        <v>7361</v>
      </c>
      <c r="J1915" s="668" t="s">
        <v>10328</v>
      </c>
      <c r="K1915" s="670">
        <v>1</v>
      </c>
      <c r="L1915" s="670">
        <v>12</v>
      </c>
      <c r="M1915" s="755">
        <f t="shared" si="24"/>
        <v>18000</v>
      </c>
      <c r="N1915" s="670">
        <v>1</v>
      </c>
      <c r="O1915" s="670">
        <v>8</v>
      </c>
      <c r="P1915" s="755">
        <f t="shared" si="23"/>
        <v>12000</v>
      </c>
      <c r="Q1915" s="670"/>
      <c r="R1915" s="670">
        <v>12</v>
      </c>
    </row>
    <row r="1916" spans="1:18" ht="15.75" customHeight="1" x14ac:dyDescent="0.2">
      <c r="A1916" s="676" t="s">
        <v>10201</v>
      </c>
      <c r="B1916" s="670" t="s">
        <v>6922</v>
      </c>
      <c r="C1916" s="670" t="s">
        <v>10202</v>
      </c>
      <c r="D1916" s="668" t="s">
        <v>10244</v>
      </c>
      <c r="E1916" s="740">
        <v>1500</v>
      </c>
      <c r="F1916" s="670">
        <v>47269913</v>
      </c>
      <c r="G1916" s="668" t="s">
        <v>10430</v>
      </c>
      <c r="H1916" s="668" t="s">
        <v>10244</v>
      </c>
      <c r="I1916" s="668" t="s">
        <v>7361</v>
      </c>
      <c r="J1916" s="668" t="s">
        <v>10244</v>
      </c>
      <c r="K1916" s="670">
        <v>1</v>
      </c>
      <c r="L1916" s="670">
        <v>12</v>
      </c>
      <c r="M1916" s="755">
        <f t="shared" si="24"/>
        <v>18000</v>
      </c>
      <c r="N1916" s="670">
        <v>1</v>
      </c>
      <c r="O1916" s="670">
        <v>8</v>
      </c>
      <c r="P1916" s="755">
        <f t="shared" si="23"/>
        <v>12000</v>
      </c>
      <c r="Q1916" s="670"/>
      <c r="R1916" s="670">
        <v>12</v>
      </c>
    </row>
    <row r="1917" spans="1:18" ht="15.75" customHeight="1" x14ac:dyDescent="0.2">
      <c r="A1917" s="676" t="s">
        <v>10201</v>
      </c>
      <c r="B1917" s="670" t="s">
        <v>6922</v>
      </c>
      <c r="C1917" s="670" t="s">
        <v>10202</v>
      </c>
      <c r="D1917" s="668" t="s">
        <v>10253</v>
      </c>
      <c r="E1917" s="740">
        <v>1000</v>
      </c>
      <c r="F1917" s="670">
        <v>45827713</v>
      </c>
      <c r="G1917" s="668" t="s">
        <v>10431</v>
      </c>
      <c r="H1917" s="668" t="s">
        <v>10253</v>
      </c>
      <c r="I1917" s="668" t="s">
        <v>7541</v>
      </c>
      <c r="J1917" s="668" t="s">
        <v>10253</v>
      </c>
      <c r="K1917" s="670">
        <v>1</v>
      </c>
      <c r="L1917" s="670">
        <v>12</v>
      </c>
      <c r="M1917" s="755">
        <f t="shared" si="24"/>
        <v>12000</v>
      </c>
      <c r="N1917" s="670">
        <v>1</v>
      </c>
      <c r="O1917" s="670">
        <v>8</v>
      </c>
      <c r="P1917" s="755">
        <f t="shared" si="23"/>
        <v>8000</v>
      </c>
      <c r="Q1917" s="670"/>
      <c r="R1917" s="670">
        <v>12</v>
      </c>
    </row>
    <row r="1918" spans="1:18" ht="15.75" customHeight="1" x14ac:dyDescent="0.2">
      <c r="A1918" s="676" t="s">
        <v>10201</v>
      </c>
      <c r="B1918" s="670" t="s">
        <v>6922</v>
      </c>
      <c r="C1918" s="670" t="s">
        <v>10202</v>
      </c>
      <c r="D1918" s="668" t="s">
        <v>10216</v>
      </c>
      <c r="E1918" s="740">
        <v>2500</v>
      </c>
      <c r="F1918" s="670">
        <v>45796360</v>
      </c>
      <c r="G1918" s="668" t="s">
        <v>10432</v>
      </c>
      <c r="H1918" s="668" t="s">
        <v>10216</v>
      </c>
      <c r="I1918" s="668" t="s">
        <v>8801</v>
      </c>
      <c r="J1918" s="668" t="s">
        <v>10216</v>
      </c>
      <c r="K1918" s="670">
        <v>1</v>
      </c>
      <c r="L1918" s="670">
        <v>12</v>
      </c>
      <c r="M1918" s="755">
        <f t="shared" si="24"/>
        <v>30000</v>
      </c>
      <c r="N1918" s="670">
        <v>1</v>
      </c>
      <c r="O1918" s="670">
        <v>8</v>
      </c>
      <c r="P1918" s="755">
        <f t="shared" si="23"/>
        <v>20000</v>
      </c>
      <c r="Q1918" s="670"/>
      <c r="R1918" s="670">
        <v>12</v>
      </c>
    </row>
    <row r="1919" spans="1:18" ht="15.75" customHeight="1" x14ac:dyDescent="0.2">
      <c r="A1919" s="676" t="s">
        <v>10201</v>
      </c>
      <c r="B1919" s="670" t="s">
        <v>6922</v>
      </c>
      <c r="C1919" s="670" t="s">
        <v>10202</v>
      </c>
      <c r="D1919" s="668" t="s">
        <v>10227</v>
      </c>
      <c r="E1919" s="740">
        <v>1500</v>
      </c>
      <c r="F1919" s="670">
        <v>41397873</v>
      </c>
      <c r="G1919" s="668" t="s">
        <v>10433</v>
      </c>
      <c r="H1919" s="668" t="s">
        <v>10227</v>
      </c>
      <c r="I1919" s="668" t="s">
        <v>7361</v>
      </c>
      <c r="J1919" s="668" t="s">
        <v>10227</v>
      </c>
      <c r="K1919" s="670">
        <v>1</v>
      </c>
      <c r="L1919" s="670">
        <v>12</v>
      </c>
      <c r="M1919" s="755">
        <f t="shared" si="24"/>
        <v>18000</v>
      </c>
      <c r="N1919" s="670">
        <v>1</v>
      </c>
      <c r="O1919" s="670">
        <v>8</v>
      </c>
      <c r="P1919" s="755">
        <f t="shared" si="23"/>
        <v>12000</v>
      </c>
      <c r="Q1919" s="670"/>
      <c r="R1919" s="670">
        <v>12</v>
      </c>
    </row>
    <row r="1920" spans="1:18" ht="15.75" customHeight="1" x14ac:dyDescent="0.2">
      <c r="A1920" s="676" t="s">
        <v>10201</v>
      </c>
      <c r="B1920" s="670" t="s">
        <v>6922</v>
      </c>
      <c r="C1920" s="670" t="s">
        <v>10202</v>
      </c>
      <c r="D1920" s="668" t="s">
        <v>10366</v>
      </c>
      <c r="E1920" s="740">
        <v>1500</v>
      </c>
      <c r="F1920" s="670">
        <v>72231153</v>
      </c>
      <c r="G1920" s="668" t="s">
        <v>10434</v>
      </c>
      <c r="H1920" s="668" t="s">
        <v>10366</v>
      </c>
      <c r="I1920" s="668" t="s">
        <v>7361</v>
      </c>
      <c r="J1920" s="668" t="s">
        <v>10366</v>
      </c>
      <c r="K1920" s="670">
        <v>1</v>
      </c>
      <c r="L1920" s="670">
        <v>12</v>
      </c>
      <c r="M1920" s="755">
        <f t="shared" si="24"/>
        <v>18000</v>
      </c>
      <c r="N1920" s="670">
        <v>1</v>
      </c>
      <c r="O1920" s="670">
        <v>8</v>
      </c>
      <c r="P1920" s="755">
        <f t="shared" si="23"/>
        <v>12000</v>
      </c>
      <c r="Q1920" s="670"/>
      <c r="R1920" s="670">
        <v>12</v>
      </c>
    </row>
    <row r="1921" spans="1:18" ht="15.75" customHeight="1" x14ac:dyDescent="0.2">
      <c r="A1921" s="676" t="s">
        <v>10201</v>
      </c>
      <c r="B1921" s="670" t="s">
        <v>6922</v>
      </c>
      <c r="C1921" s="670" t="s">
        <v>10202</v>
      </c>
      <c r="D1921" s="668" t="s">
        <v>10366</v>
      </c>
      <c r="E1921" s="740">
        <v>1500</v>
      </c>
      <c r="F1921" s="670">
        <v>71230060</v>
      </c>
      <c r="G1921" s="668" t="s">
        <v>10435</v>
      </c>
      <c r="H1921" s="668" t="s">
        <v>10366</v>
      </c>
      <c r="I1921" s="668" t="s">
        <v>7361</v>
      </c>
      <c r="J1921" s="668" t="s">
        <v>10366</v>
      </c>
      <c r="K1921" s="670">
        <v>1</v>
      </c>
      <c r="L1921" s="670">
        <v>12</v>
      </c>
      <c r="M1921" s="755">
        <f t="shared" si="24"/>
        <v>18000</v>
      </c>
      <c r="N1921" s="670">
        <v>1</v>
      </c>
      <c r="O1921" s="670">
        <v>8</v>
      </c>
      <c r="P1921" s="755">
        <f t="shared" si="23"/>
        <v>12000</v>
      </c>
      <c r="Q1921" s="670"/>
      <c r="R1921" s="670">
        <v>12</v>
      </c>
    </row>
    <row r="1922" spans="1:18" ht="15.75" customHeight="1" x14ac:dyDescent="0.2">
      <c r="A1922" s="676" t="s">
        <v>10201</v>
      </c>
      <c r="B1922" s="670" t="s">
        <v>6922</v>
      </c>
      <c r="C1922" s="670" t="s">
        <v>10202</v>
      </c>
      <c r="D1922" s="668" t="s">
        <v>10295</v>
      </c>
      <c r="E1922" s="740">
        <v>4500</v>
      </c>
      <c r="F1922" s="670">
        <v>70826280</v>
      </c>
      <c r="G1922" s="668" t="s">
        <v>10436</v>
      </c>
      <c r="H1922" s="668" t="s">
        <v>10295</v>
      </c>
      <c r="I1922" s="668" t="s">
        <v>8801</v>
      </c>
      <c r="J1922" s="668" t="s">
        <v>10295</v>
      </c>
      <c r="K1922" s="670">
        <v>1</v>
      </c>
      <c r="L1922" s="670">
        <v>11</v>
      </c>
      <c r="M1922" s="755">
        <f t="shared" si="24"/>
        <v>49500</v>
      </c>
      <c r="N1922" s="670">
        <v>0</v>
      </c>
      <c r="O1922" s="670">
        <v>0</v>
      </c>
      <c r="P1922" s="755">
        <f t="shared" si="23"/>
        <v>0</v>
      </c>
      <c r="Q1922" s="670"/>
      <c r="R1922" s="670">
        <v>12</v>
      </c>
    </row>
    <row r="1923" spans="1:18" ht="15.75" customHeight="1" x14ac:dyDescent="0.2">
      <c r="A1923" s="676" t="s">
        <v>10201</v>
      </c>
      <c r="B1923" s="670" t="s">
        <v>6922</v>
      </c>
      <c r="C1923" s="670" t="s">
        <v>10202</v>
      </c>
      <c r="D1923" s="668" t="s">
        <v>10295</v>
      </c>
      <c r="E1923" s="740">
        <v>4500</v>
      </c>
      <c r="F1923" s="670">
        <v>42666899</v>
      </c>
      <c r="G1923" s="668" t="s">
        <v>10437</v>
      </c>
      <c r="H1923" s="668" t="s">
        <v>10295</v>
      </c>
      <c r="I1923" s="668" t="s">
        <v>8801</v>
      </c>
      <c r="J1923" s="668" t="s">
        <v>10295</v>
      </c>
      <c r="K1923" s="670">
        <v>1</v>
      </c>
      <c r="L1923" s="670">
        <v>12</v>
      </c>
      <c r="M1923" s="755">
        <f t="shared" si="24"/>
        <v>54000</v>
      </c>
      <c r="N1923" s="670">
        <v>1</v>
      </c>
      <c r="O1923" s="670">
        <v>8</v>
      </c>
      <c r="P1923" s="755">
        <f t="shared" si="23"/>
        <v>36000</v>
      </c>
      <c r="Q1923" s="670"/>
      <c r="R1923" s="670">
        <v>12</v>
      </c>
    </row>
    <row r="1924" spans="1:18" ht="15.75" customHeight="1" x14ac:dyDescent="0.2">
      <c r="A1924" s="676" t="s">
        <v>10201</v>
      </c>
      <c r="B1924" s="670" t="s">
        <v>6922</v>
      </c>
      <c r="C1924" s="670" t="s">
        <v>10202</v>
      </c>
      <c r="D1924" s="668" t="s">
        <v>6965</v>
      </c>
      <c r="E1924" s="740">
        <v>2500</v>
      </c>
      <c r="F1924" s="670">
        <v>43721596</v>
      </c>
      <c r="G1924" s="668" t="s">
        <v>10438</v>
      </c>
      <c r="H1924" s="668" t="s">
        <v>6965</v>
      </c>
      <c r="I1924" s="668" t="s">
        <v>8801</v>
      </c>
      <c r="J1924" s="668" t="s">
        <v>6965</v>
      </c>
      <c r="K1924" s="670">
        <v>1</v>
      </c>
      <c r="L1924" s="670">
        <v>12</v>
      </c>
      <c r="M1924" s="755">
        <f t="shared" si="24"/>
        <v>30000</v>
      </c>
      <c r="N1924" s="670">
        <v>1</v>
      </c>
      <c r="O1924" s="670">
        <v>8</v>
      </c>
      <c r="P1924" s="755">
        <f t="shared" si="23"/>
        <v>20000</v>
      </c>
      <c r="Q1924" s="670"/>
      <c r="R1924" s="670">
        <v>12</v>
      </c>
    </row>
    <row r="1925" spans="1:18" ht="15.75" customHeight="1" x14ac:dyDescent="0.2">
      <c r="A1925" s="676" t="s">
        <v>10201</v>
      </c>
      <c r="B1925" s="670" t="s">
        <v>6922</v>
      </c>
      <c r="C1925" s="670" t="s">
        <v>10202</v>
      </c>
      <c r="D1925" s="668" t="s">
        <v>8651</v>
      </c>
      <c r="E1925" s="740">
        <v>1500</v>
      </c>
      <c r="F1925" s="670">
        <v>19428277</v>
      </c>
      <c r="G1925" s="668" t="s">
        <v>10439</v>
      </c>
      <c r="H1925" s="668" t="s">
        <v>8651</v>
      </c>
      <c r="I1925" s="668" t="s">
        <v>7541</v>
      </c>
      <c r="J1925" s="668" t="s">
        <v>8651</v>
      </c>
      <c r="K1925" s="670">
        <v>1</v>
      </c>
      <c r="L1925" s="670">
        <v>12</v>
      </c>
      <c r="M1925" s="755">
        <f t="shared" si="24"/>
        <v>18000</v>
      </c>
      <c r="N1925" s="670">
        <v>1</v>
      </c>
      <c r="O1925" s="670">
        <v>8</v>
      </c>
      <c r="P1925" s="755">
        <f t="shared" si="23"/>
        <v>12000</v>
      </c>
      <c r="Q1925" s="670"/>
      <c r="R1925" s="670">
        <v>12</v>
      </c>
    </row>
    <row r="1926" spans="1:18" ht="15.75" customHeight="1" x14ac:dyDescent="0.2">
      <c r="A1926" s="676" t="s">
        <v>10201</v>
      </c>
      <c r="B1926" s="670" t="s">
        <v>6922</v>
      </c>
      <c r="C1926" s="670" t="s">
        <v>10202</v>
      </c>
      <c r="D1926" s="668" t="s">
        <v>8651</v>
      </c>
      <c r="E1926" s="740">
        <v>1500</v>
      </c>
      <c r="F1926" s="670">
        <v>44330178</v>
      </c>
      <c r="G1926" s="668" t="s">
        <v>10440</v>
      </c>
      <c r="H1926" s="668" t="s">
        <v>8651</v>
      </c>
      <c r="I1926" s="668" t="s">
        <v>7541</v>
      </c>
      <c r="J1926" s="668" t="s">
        <v>8651</v>
      </c>
      <c r="K1926" s="670">
        <v>1</v>
      </c>
      <c r="L1926" s="670">
        <v>12</v>
      </c>
      <c r="M1926" s="755">
        <f t="shared" si="24"/>
        <v>18000</v>
      </c>
      <c r="N1926" s="670">
        <v>1</v>
      </c>
      <c r="O1926" s="670">
        <v>8</v>
      </c>
      <c r="P1926" s="755">
        <f t="shared" si="23"/>
        <v>12000</v>
      </c>
      <c r="Q1926" s="670"/>
      <c r="R1926" s="670">
        <v>12</v>
      </c>
    </row>
    <row r="1927" spans="1:18" ht="15.75" customHeight="1" x14ac:dyDescent="0.2">
      <c r="A1927" s="676" t="s">
        <v>10201</v>
      </c>
      <c r="B1927" s="670" t="s">
        <v>6922</v>
      </c>
      <c r="C1927" s="670" t="s">
        <v>10202</v>
      </c>
      <c r="D1927" s="668" t="s">
        <v>10203</v>
      </c>
      <c r="E1927" s="740">
        <v>2500</v>
      </c>
      <c r="F1927" s="670">
        <v>45798607</v>
      </c>
      <c r="G1927" s="668" t="s">
        <v>10441</v>
      </c>
      <c r="H1927" s="668" t="s">
        <v>10203</v>
      </c>
      <c r="I1927" s="668" t="s">
        <v>8801</v>
      </c>
      <c r="J1927" s="668" t="s">
        <v>10203</v>
      </c>
      <c r="K1927" s="670">
        <v>1</v>
      </c>
      <c r="L1927" s="670">
        <v>12</v>
      </c>
      <c r="M1927" s="755">
        <f t="shared" si="24"/>
        <v>30000</v>
      </c>
      <c r="N1927" s="670">
        <v>1</v>
      </c>
      <c r="O1927" s="670">
        <v>8</v>
      </c>
      <c r="P1927" s="755">
        <f t="shared" si="23"/>
        <v>20000</v>
      </c>
      <c r="Q1927" s="670"/>
      <c r="R1927" s="670">
        <v>12</v>
      </c>
    </row>
    <row r="1928" spans="1:18" ht="15.75" customHeight="1" x14ac:dyDescent="0.2">
      <c r="A1928" s="676" t="s">
        <v>10201</v>
      </c>
      <c r="B1928" s="670" t="s">
        <v>6922</v>
      </c>
      <c r="C1928" s="670" t="s">
        <v>10202</v>
      </c>
      <c r="D1928" s="668" t="s">
        <v>9441</v>
      </c>
      <c r="E1928" s="740">
        <v>1500</v>
      </c>
      <c r="F1928" s="670">
        <v>47124064</v>
      </c>
      <c r="G1928" s="668" t="s">
        <v>10442</v>
      </c>
      <c r="H1928" s="668" t="s">
        <v>9441</v>
      </c>
      <c r="I1928" s="668" t="s">
        <v>7361</v>
      </c>
      <c r="J1928" s="668" t="s">
        <v>9441</v>
      </c>
      <c r="K1928" s="670">
        <v>1</v>
      </c>
      <c r="L1928" s="670">
        <v>12</v>
      </c>
      <c r="M1928" s="755">
        <f t="shared" si="24"/>
        <v>18000</v>
      </c>
      <c r="N1928" s="670">
        <v>1</v>
      </c>
      <c r="O1928" s="670">
        <v>8</v>
      </c>
      <c r="P1928" s="755">
        <f t="shared" si="23"/>
        <v>12000</v>
      </c>
      <c r="Q1928" s="670"/>
      <c r="R1928" s="670">
        <v>12</v>
      </c>
    </row>
    <row r="1929" spans="1:18" ht="15.75" customHeight="1" x14ac:dyDescent="0.2">
      <c r="A1929" s="676" t="s">
        <v>10201</v>
      </c>
      <c r="B1929" s="670" t="s">
        <v>6922</v>
      </c>
      <c r="C1929" s="670" t="s">
        <v>10202</v>
      </c>
      <c r="D1929" s="668" t="s">
        <v>10328</v>
      </c>
      <c r="E1929" s="740">
        <v>1500</v>
      </c>
      <c r="F1929" s="670">
        <v>43264404</v>
      </c>
      <c r="G1929" s="668" t="s">
        <v>10443</v>
      </c>
      <c r="H1929" s="668" t="s">
        <v>10328</v>
      </c>
      <c r="I1929" s="668" t="s">
        <v>7361</v>
      </c>
      <c r="J1929" s="668" t="s">
        <v>10328</v>
      </c>
      <c r="K1929" s="670">
        <v>1</v>
      </c>
      <c r="L1929" s="670">
        <v>12</v>
      </c>
      <c r="M1929" s="755">
        <f t="shared" si="24"/>
        <v>18000</v>
      </c>
      <c r="N1929" s="670">
        <v>1</v>
      </c>
      <c r="O1929" s="670">
        <v>8</v>
      </c>
      <c r="P1929" s="755">
        <f t="shared" si="23"/>
        <v>12000</v>
      </c>
      <c r="Q1929" s="670"/>
      <c r="R1929" s="670">
        <v>12</v>
      </c>
    </row>
    <row r="1930" spans="1:18" ht="15.75" customHeight="1" x14ac:dyDescent="0.2">
      <c r="A1930" s="676" t="s">
        <v>10201</v>
      </c>
      <c r="B1930" s="670" t="s">
        <v>6922</v>
      </c>
      <c r="C1930" s="670" t="s">
        <v>10202</v>
      </c>
      <c r="D1930" s="668" t="s">
        <v>10216</v>
      </c>
      <c r="E1930" s="740">
        <v>2931</v>
      </c>
      <c r="F1930" s="670">
        <v>47531764</v>
      </c>
      <c r="G1930" s="668" t="s">
        <v>10444</v>
      </c>
      <c r="H1930" s="668" t="s">
        <v>10216</v>
      </c>
      <c r="I1930" s="668" t="s">
        <v>8801</v>
      </c>
      <c r="J1930" s="668" t="s">
        <v>10216</v>
      </c>
      <c r="K1930" s="670">
        <v>1</v>
      </c>
      <c r="L1930" s="670">
        <v>4</v>
      </c>
      <c r="M1930" s="755">
        <f t="shared" si="24"/>
        <v>11724</v>
      </c>
      <c r="N1930" s="670">
        <v>0</v>
      </c>
      <c r="O1930" s="670">
        <v>0</v>
      </c>
      <c r="P1930" s="755">
        <f t="shared" si="23"/>
        <v>0</v>
      </c>
      <c r="Q1930" s="670"/>
      <c r="R1930" s="670">
        <v>12</v>
      </c>
    </row>
    <row r="1931" spans="1:18" ht="15.75" customHeight="1" x14ac:dyDescent="0.2">
      <c r="A1931" s="676" t="s">
        <v>10201</v>
      </c>
      <c r="B1931" s="670" t="s">
        <v>6922</v>
      </c>
      <c r="C1931" s="670" t="s">
        <v>10202</v>
      </c>
      <c r="D1931" s="668" t="s">
        <v>10216</v>
      </c>
      <c r="E1931" s="740">
        <v>2500</v>
      </c>
      <c r="F1931" s="670">
        <v>43351869</v>
      </c>
      <c r="G1931" s="668" t="s">
        <v>10445</v>
      </c>
      <c r="H1931" s="668" t="s">
        <v>10216</v>
      </c>
      <c r="I1931" s="668" t="s">
        <v>8801</v>
      </c>
      <c r="J1931" s="668" t="s">
        <v>10216</v>
      </c>
      <c r="K1931" s="670">
        <v>1</v>
      </c>
      <c r="L1931" s="670">
        <v>12</v>
      </c>
      <c r="M1931" s="755">
        <f t="shared" si="24"/>
        <v>30000</v>
      </c>
      <c r="N1931" s="670">
        <v>1</v>
      </c>
      <c r="O1931" s="670">
        <v>8</v>
      </c>
      <c r="P1931" s="755">
        <f t="shared" si="23"/>
        <v>20000</v>
      </c>
      <c r="Q1931" s="670"/>
      <c r="R1931" s="670">
        <v>12</v>
      </c>
    </row>
    <row r="1932" spans="1:18" ht="15.75" customHeight="1" x14ac:dyDescent="0.2">
      <c r="A1932" s="676" t="s">
        <v>10201</v>
      </c>
      <c r="B1932" s="670" t="s">
        <v>6922</v>
      </c>
      <c r="C1932" s="670" t="s">
        <v>10202</v>
      </c>
      <c r="D1932" s="668" t="s">
        <v>10356</v>
      </c>
      <c r="E1932" s="740">
        <v>2500</v>
      </c>
      <c r="F1932" s="670">
        <v>43881053</v>
      </c>
      <c r="G1932" s="668" t="s">
        <v>10446</v>
      </c>
      <c r="H1932" s="668" t="s">
        <v>10356</v>
      </c>
      <c r="I1932" s="668" t="s">
        <v>8801</v>
      </c>
      <c r="J1932" s="668" t="s">
        <v>10356</v>
      </c>
      <c r="K1932" s="670">
        <v>1</v>
      </c>
      <c r="L1932" s="670">
        <v>12</v>
      </c>
      <c r="M1932" s="755">
        <f t="shared" si="24"/>
        <v>30000</v>
      </c>
      <c r="N1932" s="670">
        <v>1</v>
      </c>
      <c r="O1932" s="670">
        <v>8</v>
      </c>
      <c r="P1932" s="755">
        <f t="shared" si="23"/>
        <v>20000</v>
      </c>
      <c r="Q1932" s="670"/>
      <c r="R1932" s="670">
        <v>12</v>
      </c>
    </row>
    <row r="1933" spans="1:18" ht="15.75" customHeight="1" x14ac:dyDescent="0.2">
      <c r="A1933" s="676" t="s">
        <v>10201</v>
      </c>
      <c r="B1933" s="670" t="s">
        <v>6922</v>
      </c>
      <c r="C1933" s="670" t="s">
        <v>10202</v>
      </c>
      <c r="D1933" s="668" t="s">
        <v>10328</v>
      </c>
      <c r="E1933" s="740">
        <v>1500</v>
      </c>
      <c r="F1933" s="670">
        <v>42369289</v>
      </c>
      <c r="G1933" s="668" t="s">
        <v>10447</v>
      </c>
      <c r="H1933" s="668" t="s">
        <v>10328</v>
      </c>
      <c r="I1933" s="668" t="s">
        <v>7361</v>
      </c>
      <c r="J1933" s="668" t="s">
        <v>10328</v>
      </c>
      <c r="K1933" s="670">
        <v>1</v>
      </c>
      <c r="L1933" s="670">
        <v>12</v>
      </c>
      <c r="M1933" s="755">
        <f t="shared" si="24"/>
        <v>18000</v>
      </c>
      <c r="N1933" s="670">
        <v>1</v>
      </c>
      <c r="O1933" s="670">
        <v>8</v>
      </c>
      <c r="P1933" s="755">
        <f t="shared" si="23"/>
        <v>12000</v>
      </c>
      <c r="Q1933" s="670"/>
      <c r="R1933" s="670">
        <v>12</v>
      </c>
    </row>
    <row r="1934" spans="1:18" ht="15.75" customHeight="1" x14ac:dyDescent="0.2">
      <c r="A1934" s="676" t="s">
        <v>10201</v>
      </c>
      <c r="B1934" s="670" t="s">
        <v>6922</v>
      </c>
      <c r="C1934" s="670" t="s">
        <v>10202</v>
      </c>
      <c r="D1934" s="668" t="s">
        <v>10356</v>
      </c>
      <c r="E1934" s="740">
        <v>2500</v>
      </c>
      <c r="F1934" s="670">
        <v>47544223</v>
      </c>
      <c r="G1934" s="668" t="s">
        <v>10448</v>
      </c>
      <c r="H1934" s="668" t="s">
        <v>10356</v>
      </c>
      <c r="I1934" s="668" t="s">
        <v>8801</v>
      </c>
      <c r="J1934" s="668" t="s">
        <v>10356</v>
      </c>
      <c r="K1934" s="670">
        <v>1</v>
      </c>
      <c r="L1934" s="670">
        <v>12</v>
      </c>
      <c r="M1934" s="755">
        <f t="shared" si="24"/>
        <v>30000</v>
      </c>
      <c r="N1934" s="670">
        <v>1</v>
      </c>
      <c r="O1934" s="670">
        <v>8</v>
      </c>
      <c r="P1934" s="755">
        <f t="shared" si="23"/>
        <v>20000</v>
      </c>
      <c r="Q1934" s="670"/>
      <c r="R1934" s="670">
        <v>12</v>
      </c>
    </row>
    <row r="1935" spans="1:18" ht="15.75" customHeight="1" x14ac:dyDescent="0.2">
      <c r="A1935" s="676" t="s">
        <v>10201</v>
      </c>
      <c r="B1935" s="670" t="s">
        <v>6922</v>
      </c>
      <c r="C1935" s="670" t="s">
        <v>10202</v>
      </c>
      <c r="D1935" s="668" t="s">
        <v>10328</v>
      </c>
      <c r="E1935" s="740">
        <v>1923</v>
      </c>
      <c r="F1935" s="670">
        <v>71963297</v>
      </c>
      <c r="G1935" s="668" t="s">
        <v>10449</v>
      </c>
      <c r="H1935" s="668" t="s">
        <v>10328</v>
      </c>
      <c r="I1935" s="668" t="s">
        <v>7361</v>
      </c>
      <c r="J1935" s="668" t="s">
        <v>10328</v>
      </c>
      <c r="K1935" s="670">
        <v>1</v>
      </c>
      <c r="L1935" s="670">
        <v>12</v>
      </c>
      <c r="M1935" s="755">
        <f t="shared" si="24"/>
        <v>23076</v>
      </c>
      <c r="N1935" s="670">
        <v>1</v>
      </c>
      <c r="O1935" s="670">
        <v>8</v>
      </c>
      <c r="P1935" s="755">
        <f t="shared" si="23"/>
        <v>15384</v>
      </c>
      <c r="Q1935" s="670"/>
      <c r="R1935" s="670">
        <v>12</v>
      </c>
    </row>
    <row r="1936" spans="1:18" ht="15.75" customHeight="1" x14ac:dyDescent="0.2">
      <c r="A1936" s="676" t="s">
        <v>10201</v>
      </c>
      <c r="B1936" s="670" t="s">
        <v>6922</v>
      </c>
      <c r="C1936" s="670" t="s">
        <v>10202</v>
      </c>
      <c r="D1936" s="668" t="s">
        <v>10328</v>
      </c>
      <c r="E1936" s="740">
        <v>1500</v>
      </c>
      <c r="F1936" s="670">
        <v>42006935</v>
      </c>
      <c r="G1936" s="668" t="s">
        <v>10450</v>
      </c>
      <c r="H1936" s="668" t="s">
        <v>10328</v>
      </c>
      <c r="I1936" s="668" t="s">
        <v>7361</v>
      </c>
      <c r="J1936" s="668" t="s">
        <v>10328</v>
      </c>
      <c r="K1936" s="670">
        <v>1</v>
      </c>
      <c r="L1936" s="670">
        <v>12</v>
      </c>
      <c r="M1936" s="755">
        <f t="shared" si="24"/>
        <v>18000</v>
      </c>
      <c r="N1936" s="670">
        <v>1</v>
      </c>
      <c r="O1936" s="670">
        <v>8</v>
      </c>
      <c r="P1936" s="755">
        <f t="shared" si="23"/>
        <v>12000</v>
      </c>
      <c r="Q1936" s="670"/>
      <c r="R1936" s="670">
        <v>12</v>
      </c>
    </row>
    <row r="1937" spans="1:18" ht="15.75" customHeight="1" x14ac:dyDescent="0.2">
      <c r="A1937" s="676" t="s">
        <v>10201</v>
      </c>
      <c r="B1937" s="670" t="s">
        <v>6922</v>
      </c>
      <c r="C1937" s="670" t="s">
        <v>10202</v>
      </c>
      <c r="D1937" s="668" t="s">
        <v>10231</v>
      </c>
      <c r="E1937" s="740">
        <v>1500</v>
      </c>
      <c r="F1937" s="670">
        <v>47512152</v>
      </c>
      <c r="G1937" s="668" t="s">
        <v>10451</v>
      </c>
      <c r="H1937" s="668" t="s">
        <v>10231</v>
      </c>
      <c r="I1937" s="668" t="s">
        <v>7361</v>
      </c>
      <c r="J1937" s="668" t="s">
        <v>10231</v>
      </c>
      <c r="K1937" s="670">
        <v>1</v>
      </c>
      <c r="L1937" s="670">
        <v>12</v>
      </c>
      <c r="M1937" s="755">
        <f t="shared" si="24"/>
        <v>18000</v>
      </c>
      <c r="N1937" s="670">
        <v>1</v>
      </c>
      <c r="O1937" s="670">
        <v>8</v>
      </c>
      <c r="P1937" s="755">
        <f t="shared" si="23"/>
        <v>12000</v>
      </c>
      <c r="Q1937" s="670"/>
      <c r="R1937" s="670">
        <v>12</v>
      </c>
    </row>
    <row r="1938" spans="1:18" ht="15.75" customHeight="1" x14ac:dyDescent="0.2">
      <c r="A1938" s="676" t="s">
        <v>10201</v>
      </c>
      <c r="B1938" s="670" t="s">
        <v>6922</v>
      </c>
      <c r="C1938" s="670" t="s">
        <v>10202</v>
      </c>
      <c r="D1938" s="668" t="s">
        <v>10356</v>
      </c>
      <c r="E1938" s="740">
        <v>2931</v>
      </c>
      <c r="F1938" s="670">
        <v>47566675</v>
      </c>
      <c r="G1938" s="668" t="s">
        <v>10452</v>
      </c>
      <c r="H1938" s="668" t="s">
        <v>10356</v>
      </c>
      <c r="I1938" s="668" t="s">
        <v>8801</v>
      </c>
      <c r="J1938" s="668" t="s">
        <v>10356</v>
      </c>
      <c r="K1938" s="670">
        <v>1</v>
      </c>
      <c r="L1938" s="670">
        <v>12</v>
      </c>
      <c r="M1938" s="755">
        <f t="shared" si="24"/>
        <v>35172</v>
      </c>
      <c r="N1938" s="670">
        <v>1</v>
      </c>
      <c r="O1938" s="670">
        <v>8</v>
      </c>
      <c r="P1938" s="755">
        <f t="shared" si="23"/>
        <v>23448</v>
      </c>
      <c r="Q1938" s="670"/>
      <c r="R1938" s="670">
        <v>12</v>
      </c>
    </row>
    <row r="1939" spans="1:18" ht="15.75" customHeight="1" x14ac:dyDescent="0.2">
      <c r="A1939" s="676" t="s">
        <v>10201</v>
      </c>
      <c r="B1939" s="670" t="s">
        <v>6922</v>
      </c>
      <c r="C1939" s="670" t="s">
        <v>10202</v>
      </c>
      <c r="D1939" s="668" t="s">
        <v>10328</v>
      </c>
      <c r="E1939" s="740">
        <v>1500</v>
      </c>
      <c r="F1939" s="670">
        <v>43423168</v>
      </c>
      <c r="G1939" s="668" t="s">
        <v>10453</v>
      </c>
      <c r="H1939" s="668" t="s">
        <v>10328</v>
      </c>
      <c r="I1939" s="668" t="s">
        <v>7361</v>
      </c>
      <c r="J1939" s="668" t="s">
        <v>10328</v>
      </c>
      <c r="K1939" s="670">
        <v>1</v>
      </c>
      <c r="L1939" s="670">
        <v>12</v>
      </c>
      <c r="M1939" s="755">
        <f t="shared" si="24"/>
        <v>18000</v>
      </c>
      <c r="N1939" s="670">
        <v>1</v>
      </c>
      <c r="O1939" s="670">
        <v>8</v>
      </c>
      <c r="P1939" s="755">
        <f t="shared" si="23"/>
        <v>12000</v>
      </c>
      <c r="Q1939" s="670"/>
      <c r="R1939" s="670">
        <v>12</v>
      </c>
    </row>
    <row r="1940" spans="1:18" ht="15.75" customHeight="1" x14ac:dyDescent="0.2">
      <c r="A1940" s="676" t="s">
        <v>10201</v>
      </c>
      <c r="B1940" s="670" t="s">
        <v>6922</v>
      </c>
      <c r="C1940" s="670" t="s">
        <v>10202</v>
      </c>
      <c r="D1940" s="668" t="s">
        <v>10356</v>
      </c>
      <c r="E1940" s="740">
        <v>2500</v>
      </c>
      <c r="F1940" s="670">
        <v>48080489</v>
      </c>
      <c r="G1940" s="668" t="s">
        <v>10454</v>
      </c>
      <c r="H1940" s="668" t="s">
        <v>10356</v>
      </c>
      <c r="I1940" s="668" t="s">
        <v>8801</v>
      </c>
      <c r="J1940" s="668" t="s">
        <v>10356</v>
      </c>
      <c r="K1940" s="670">
        <v>1</v>
      </c>
      <c r="L1940" s="670">
        <v>12</v>
      </c>
      <c r="M1940" s="755">
        <f t="shared" si="24"/>
        <v>30000</v>
      </c>
      <c r="N1940" s="670">
        <v>1</v>
      </c>
      <c r="O1940" s="670">
        <v>8</v>
      </c>
      <c r="P1940" s="755">
        <f t="shared" si="23"/>
        <v>20000</v>
      </c>
      <c r="Q1940" s="670"/>
      <c r="R1940" s="670">
        <v>12</v>
      </c>
    </row>
    <row r="1941" spans="1:18" ht="15.75" customHeight="1" x14ac:dyDescent="0.2">
      <c r="A1941" s="676" t="s">
        <v>10201</v>
      </c>
      <c r="B1941" s="670" t="s">
        <v>6922</v>
      </c>
      <c r="C1941" s="670" t="s">
        <v>10202</v>
      </c>
      <c r="D1941" s="668" t="s">
        <v>8651</v>
      </c>
      <c r="E1941" s="740" t="s">
        <v>10388</v>
      </c>
      <c r="F1941" s="670">
        <v>43796290</v>
      </c>
      <c r="G1941" s="668" t="s">
        <v>10455</v>
      </c>
      <c r="H1941" s="668" t="s">
        <v>8651</v>
      </c>
      <c r="I1941" s="668" t="s">
        <v>7541</v>
      </c>
      <c r="J1941" s="668" t="s">
        <v>8651</v>
      </c>
      <c r="K1941" s="670">
        <v>1</v>
      </c>
      <c r="L1941" s="670">
        <v>12</v>
      </c>
      <c r="M1941" s="755">
        <f t="shared" si="24"/>
        <v>22761.599999999999</v>
      </c>
      <c r="N1941" s="670">
        <v>1</v>
      </c>
      <c r="O1941" s="670">
        <v>8</v>
      </c>
      <c r="P1941" s="755">
        <f t="shared" si="23"/>
        <v>15174.4</v>
      </c>
      <c r="Q1941" s="670"/>
      <c r="R1941" s="670">
        <v>12</v>
      </c>
    </row>
    <row r="1942" spans="1:18" ht="15.75" customHeight="1" x14ac:dyDescent="0.2">
      <c r="A1942" s="676" t="s">
        <v>10201</v>
      </c>
      <c r="B1942" s="670" t="s">
        <v>6922</v>
      </c>
      <c r="C1942" s="670" t="s">
        <v>10202</v>
      </c>
      <c r="D1942" s="668" t="s">
        <v>10328</v>
      </c>
      <c r="E1942" s="740">
        <v>1500</v>
      </c>
      <c r="F1942" s="670">
        <v>43179738</v>
      </c>
      <c r="G1942" s="668" t="s">
        <v>10456</v>
      </c>
      <c r="H1942" s="668" t="s">
        <v>10328</v>
      </c>
      <c r="I1942" s="668" t="s">
        <v>7361</v>
      </c>
      <c r="J1942" s="668" t="s">
        <v>10328</v>
      </c>
      <c r="K1942" s="670">
        <v>1</v>
      </c>
      <c r="L1942" s="670">
        <v>12</v>
      </c>
      <c r="M1942" s="755">
        <f t="shared" si="24"/>
        <v>18000</v>
      </c>
      <c r="N1942" s="670">
        <v>1</v>
      </c>
      <c r="O1942" s="670">
        <v>8</v>
      </c>
      <c r="P1942" s="755">
        <f t="shared" si="23"/>
        <v>12000</v>
      </c>
      <c r="Q1942" s="670"/>
      <c r="R1942" s="670">
        <v>12</v>
      </c>
    </row>
    <row r="1943" spans="1:18" ht="15.75" customHeight="1" x14ac:dyDescent="0.2">
      <c r="A1943" s="676" t="s">
        <v>10201</v>
      </c>
      <c r="B1943" s="670" t="s">
        <v>6922</v>
      </c>
      <c r="C1943" s="670" t="s">
        <v>10202</v>
      </c>
      <c r="D1943" s="668" t="s">
        <v>10328</v>
      </c>
      <c r="E1943" s="740">
        <v>1500</v>
      </c>
      <c r="F1943" s="670">
        <v>46634671</v>
      </c>
      <c r="G1943" s="668" t="s">
        <v>10457</v>
      </c>
      <c r="H1943" s="668" t="s">
        <v>10328</v>
      </c>
      <c r="I1943" s="668" t="s">
        <v>7361</v>
      </c>
      <c r="J1943" s="668" t="s">
        <v>10328</v>
      </c>
      <c r="K1943" s="670">
        <v>1</v>
      </c>
      <c r="L1943" s="670">
        <v>12</v>
      </c>
      <c r="M1943" s="755">
        <f t="shared" si="24"/>
        <v>18000</v>
      </c>
      <c r="N1943" s="670">
        <v>1</v>
      </c>
      <c r="O1943" s="670">
        <v>8</v>
      </c>
      <c r="P1943" s="755">
        <f t="shared" ref="P1943:P2006" si="25">O1943*E1943</f>
        <v>12000</v>
      </c>
      <c r="Q1943" s="670"/>
      <c r="R1943" s="670">
        <v>12</v>
      </c>
    </row>
    <row r="1944" spans="1:18" ht="15.75" customHeight="1" x14ac:dyDescent="0.2">
      <c r="A1944" s="676" t="s">
        <v>10201</v>
      </c>
      <c r="B1944" s="670" t="s">
        <v>6922</v>
      </c>
      <c r="C1944" s="670" t="s">
        <v>10202</v>
      </c>
      <c r="D1944" s="668" t="s">
        <v>10328</v>
      </c>
      <c r="E1944" s="740">
        <v>1923</v>
      </c>
      <c r="F1944" s="670">
        <v>44486165</v>
      </c>
      <c r="G1944" s="668" t="s">
        <v>10458</v>
      </c>
      <c r="H1944" s="668" t="s">
        <v>10328</v>
      </c>
      <c r="I1944" s="668" t="s">
        <v>7361</v>
      </c>
      <c r="J1944" s="668" t="s">
        <v>10328</v>
      </c>
      <c r="K1944" s="670">
        <v>1</v>
      </c>
      <c r="L1944" s="670">
        <v>12</v>
      </c>
      <c r="M1944" s="755">
        <f t="shared" si="24"/>
        <v>23076</v>
      </c>
      <c r="N1944" s="670">
        <v>1</v>
      </c>
      <c r="O1944" s="670">
        <v>8</v>
      </c>
      <c r="P1944" s="755">
        <f t="shared" si="25"/>
        <v>15384</v>
      </c>
      <c r="Q1944" s="670"/>
      <c r="R1944" s="670">
        <v>12</v>
      </c>
    </row>
    <row r="1945" spans="1:18" ht="15.75" customHeight="1" x14ac:dyDescent="0.2">
      <c r="A1945" s="676" t="s">
        <v>10201</v>
      </c>
      <c r="B1945" s="670" t="s">
        <v>6922</v>
      </c>
      <c r="C1945" s="670" t="s">
        <v>10202</v>
      </c>
      <c r="D1945" s="668" t="s">
        <v>10328</v>
      </c>
      <c r="E1945" s="740">
        <v>1500</v>
      </c>
      <c r="F1945" s="670">
        <v>72641437</v>
      </c>
      <c r="G1945" s="668" t="s">
        <v>10459</v>
      </c>
      <c r="H1945" s="668" t="s">
        <v>10328</v>
      </c>
      <c r="I1945" s="668" t="s">
        <v>7361</v>
      </c>
      <c r="J1945" s="668" t="s">
        <v>10328</v>
      </c>
      <c r="K1945" s="670">
        <v>1</v>
      </c>
      <c r="L1945" s="670">
        <v>12</v>
      </c>
      <c r="M1945" s="755">
        <f t="shared" si="24"/>
        <v>18000</v>
      </c>
      <c r="N1945" s="670">
        <v>1</v>
      </c>
      <c r="O1945" s="670">
        <v>8</v>
      </c>
      <c r="P1945" s="755">
        <f t="shared" si="25"/>
        <v>12000</v>
      </c>
      <c r="Q1945" s="670"/>
      <c r="R1945" s="670">
        <v>12</v>
      </c>
    </row>
    <row r="1946" spans="1:18" ht="15.75" customHeight="1" x14ac:dyDescent="0.2">
      <c r="A1946" s="676" t="s">
        <v>10201</v>
      </c>
      <c r="B1946" s="670" t="s">
        <v>6922</v>
      </c>
      <c r="C1946" s="670" t="s">
        <v>10202</v>
      </c>
      <c r="D1946" s="668" t="s">
        <v>8651</v>
      </c>
      <c r="E1946" s="740">
        <v>1500</v>
      </c>
      <c r="F1946" s="670">
        <v>46841733</v>
      </c>
      <c r="G1946" s="668" t="s">
        <v>10460</v>
      </c>
      <c r="H1946" s="668" t="s">
        <v>8651</v>
      </c>
      <c r="I1946" s="668" t="s">
        <v>7541</v>
      </c>
      <c r="J1946" s="668" t="s">
        <v>8651</v>
      </c>
      <c r="K1946" s="670">
        <v>1</v>
      </c>
      <c r="L1946" s="670">
        <v>12</v>
      </c>
      <c r="M1946" s="755">
        <f t="shared" si="24"/>
        <v>18000</v>
      </c>
      <c r="N1946" s="670">
        <v>1</v>
      </c>
      <c r="O1946" s="670">
        <v>8</v>
      </c>
      <c r="P1946" s="755">
        <f t="shared" si="25"/>
        <v>12000</v>
      </c>
      <c r="Q1946" s="670"/>
      <c r="R1946" s="670">
        <v>12</v>
      </c>
    </row>
    <row r="1947" spans="1:18" ht="15.75" customHeight="1" x14ac:dyDescent="0.2">
      <c r="A1947" s="676" t="s">
        <v>10201</v>
      </c>
      <c r="B1947" s="670" t="s">
        <v>6922</v>
      </c>
      <c r="C1947" s="670" t="s">
        <v>10202</v>
      </c>
      <c r="D1947" s="668" t="s">
        <v>10328</v>
      </c>
      <c r="E1947" s="740">
        <v>1500</v>
      </c>
      <c r="F1947" s="670">
        <v>72091266</v>
      </c>
      <c r="G1947" s="668" t="s">
        <v>10461</v>
      </c>
      <c r="H1947" s="668" t="s">
        <v>10328</v>
      </c>
      <c r="I1947" s="668" t="s">
        <v>7361</v>
      </c>
      <c r="J1947" s="668" t="s">
        <v>10328</v>
      </c>
      <c r="K1947" s="670">
        <v>1</v>
      </c>
      <c r="L1947" s="670">
        <v>12</v>
      </c>
      <c r="M1947" s="755">
        <f t="shared" si="24"/>
        <v>18000</v>
      </c>
      <c r="N1947" s="670">
        <v>1</v>
      </c>
      <c r="O1947" s="670">
        <v>8</v>
      </c>
      <c r="P1947" s="755">
        <f t="shared" si="25"/>
        <v>12000</v>
      </c>
      <c r="Q1947" s="670"/>
      <c r="R1947" s="670">
        <v>12</v>
      </c>
    </row>
    <row r="1948" spans="1:18" ht="15.75" customHeight="1" x14ac:dyDescent="0.2">
      <c r="A1948" s="676" t="s">
        <v>10201</v>
      </c>
      <c r="B1948" s="670" t="s">
        <v>6922</v>
      </c>
      <c r="C1948" s="670" t="s">
        <v>10202</v>
      </c>
      <c r="D1948" s="668" t="s">
        <v>8651</v>
      </c>
      <c r="E1948" s="740">
        <v>1500</v>
      </c>
      <c r="F1948" s="670">
        <v>47342072</v>
      </c>
      <c r="G1948" s="668" t="s">
        <v>10462</v>
      </c>
      <c r="H1948" s="668" t="s">
        <v>8651</v>
      </c>
      <c r="I1948" s="668" t="s">
        <v>7541</v>
      </c>
      <c r="J1948" s="668" t="s">
        <v>8651</v>
      </c>
      <c r="K1948" s="670">
        <v>1</v>
      </c>
      <c r="L1948" s="670">
        <v>12</v>
      </c>
      <c r="M1948" s="755">
        <f t="shared" si="24"/>
        <v>18000</v>
      </c>
      <c r="N1948" s="670">
        <v>1</v>
      </c>
      <c r="O1948" s="670">
        <v>8</v>
      </c>
      <c r="P1948" s="755">
        <f t="shared" si="25"/>
        <v>12000</v>
      </c>
      <c r="Q1948" s="670"/>
      <c r="R1948" s="670">
        <v>12</v>
      </c>
    </row>
    <row r="1949" spans="1:18" ht="15.75" customHeight="1" x14ac:dyDescent="0.2">
      <c r="A1949" s="676" t="s">
        <v>10201</v>
      </c>
      <c r="B1949" s="670" t="s">
        <v>6922</v>
      </c>
      <c r="C1949" s="670" t="s">
        <v>10202</v>
      </c>
      <c r="D1949" s="668" t="s">
        <v>10216</v>
      </c>
      <c r="E1949" s="740">
        <v>2500</v>
      </c>
      <c r="F1949" s="670">
        <v>43576848</v>
      </c>
      <c r="G1949" s="668" t="s">
        <v>10463</v>
      </c>
      <c r="H1949" s="668" t="s">
        <v>10216</v>
      </c>
      <c r="I1949" s="668" t="s">
        <v>8801</v>
      </c>
      <c r="J1949" s="668" t="s">
        <v>10216</v>
      </c>
      <c r="K1949" s="670">
        <v>1</v>
      </c>
      <c r="L1949" s="670">
        <v>12</v>
      </c>
      <c r="M1949" s="755">
        <f t="shared" si="24"/>
        <v>30000</v>
      </c>
      <c r="N1949" s="670">
        <v>1</v>
      </c>
      <c r="O1949" s="670">
        <v>8</v>
      </c>
      <c r="P1949" s="755">
        <f t="shared" si="25"/>
        <v>20000</v>
      </c>
      <c r="Q1949" s="670"/>
      <c r="R1949" s="670">
        <v>12</v>
      </c>
    </row>
    <row r="1950" spans="1:18" ht="15.75" customHeight="1" x14ac:dyDescent="0.2">
      <c r="A1950" s="676" t="s">
        <v>10201</v>
      </c>
      <c r="B1950" s="670" t="s">
        <v>6922</v>
      </c>
      <c r="C1950" s="670" t="s">
        <v>10202</v>
      </c>
      <c r="D1950" s="668" t="s">
        <v>10328</v>
      </c>
      <c r="E1950" s="740">
        <v>1500</v>
      </c>
      <c r="F1950" s="670">
        <v>71239353</v>
      </c>
      <c r="G1950" s="668" t="s">
        <v>10464</v>
      </c>
      <c r="H1950" s="668" t="s">
        <v>10328</v>
      </c>
      <c r="I1950" s="668" t="s">
        <v>7361</v>
      </c>
      <c r="J1950" s="668" t="s">
        <v>10328</v>
      </c>
      <c r="K1950" s="670">
        <v>1</v>
      </c>
      <c r="L1950" s="670">
        <v>12</v>
      </c>
      <c r="M1950" s="755">
        <f t="shared" si="24"/>
        <v>18000</v>
      </c>
      <c r="N1950" s="670">
        <v>1</v>
      </c>
      <c r="O1950" s="670">
        <v>8</v>
      </c>
      <c r="P1950" s="755">
        <f t="shared" si="25"/>
        <v>12000</v>
      </c>
      <c r="Q1950" s="670"/>
      <c r="R1950" s="670">
        <v>12</v>
      </c>
    </row>
    <row r="1951" spans="1:18" ht="15.75" customHeight="1" x14ac:dyDescent="0.2">
      <c r="A1951" s="676" t="s">
        <v>10201</v>
      </c>
      <c r="B1951" s="670" t="s">
        <v>6922</v>
      </c>
      <c r="C1951" s="670" t="s">
        <v>10202</v>
      </c>
      <c r="D1951" s="668" t="s">
        <v>10356</v>
      </c>
      <c r="E1951" s="740">
        <v>2500</v>
      </c>
      <c r="F1951" s="670">
        <v>42957099</v>
      </c>
      <c r="G1951" s="668" t="s">
        <v>10465</v>
      </c>
      <c r="H1951" s="668" t="s">
        <v>10356</v>
      </c>
      <c r="I1951" s="668" t="s">
        <v>8801</v>
      </c>
      <c r="J1951" s="668" t="s">
        <v>10356</v>
      </c>
      <c r="K1951" s="670">
        <v>1</v>
      </c>
      <c r="L1951" s="670">
        <v>12</v>
      </c>
      <c r="M1951" s="755">
        <f t="shared" si="24"/>
        <v>30000</v>
      </c>
      <c r="N1951" s="670">
        <v>1</v>
      </c>
      <c r="O1951" s="670">
        <v>8</v>
      </c>
      <c r="P1951" s="755">
        <f t="shared" si="25"/>
        <v>20000</v>
      </c>
      <c r="Q1951" s="670"/>
      <c r="R1951" s="670">
        <v>12</v>
      </c>
    </row>
    <row r="1952" spans="1:18" ht="15.75" customHeight="1" x14ac:dyDescent="0.2">
      <c r="A1952" s="676" t="s">
        <v>10201</v>
      </c>
      <c r="B1952" s="670" t="s">
        <v>6922</v>
      </c>
      <c r="C1952" s="670" t="s">
        <v>10202</v>
      </c>
      <c r="D1952" s="668" t="s">
        <v>10328</v>
      </c>
      <c r="E1952" s="740">
        <v>1500</v>
      </c>
      <c r="F1952" s="670">
        <v>47534925</v>
      </c>
      <c r="G1952" s="668" t="s">
        <v>10466</v>
      </c>
      <c r="H1952" s="668" t="s">
        <v>10328</v>
      </c>
      <c r="I1952" s="668" t="s">
        <v>7361</v>
      </c>
      <c r="J1952" s="668" t="s">
        <v>10328</v>
      </c>
      <c r="K1952" s="670">
        <v>1</v>
      </c>
      <c r="L1952" s="670">
        <v>12</v>
      </c>
      <c r="M1952" s="755">
        <f t="shared" si="24"/>
        <v>18000</v>
      </c>
      <c r="N1952" s="670">
        <v>1</v>
      </c>
      <c r="O1952" s="670">
        <v>8</v>
      </c>
      <c r="P1952" s="755">
        <f t="shared" si="25"/>
        <v>12000</v>
      </c>
      <c r="Q1952" s="670"/>
      <c r="R1952" s="670">
        <v>12</v>
      </c>
    </row>
    <row r="1953" spans="1:18" ht="15.75" customHeight="1" x14ac:dyDescent="0.2">
      <c r="A1953" s="676" t="s">
        <v>10201</v>
      </c>
      <c r="B1953" s="670" t="s">
        <v>6922</v>
      </c>
      <c r="C1953" s="670" t="s">
        <v>10202</v>
      </c>
      <c r="D1953" s="668" t="s">
        <v>10216</v>
      </c>
      <c r="E1953" s="740">
        <v>2500</v>
      </c>
      <c r="F1953" s="670">
        <v>47490223</v>
      </c>
      <c r="G1953" s="668" t="s">
        <v>10467</v>
      </c>
      <c r="H1953" s="668" t="s">
        <v>10216</v>
      </c>
      <c r="I1953" s="668" t="s">
        <v>8801</v>
      </c>
      <c r="J1953" s="668" t="s">
        <v>10216</v>
      </c>
      <c r="K1953" s="670">
        <v>1</v>
      </c>
      <c r="L1953" s="670">
        <v>12</v>
      </c>
      <c r="M1953" s="755">
        <f t="shared" si="24"/>
        <v>30000</v>
      </c>
      <c r="N1953" s="670">
        <v>1</v>
      </c>
      <c r="O1953" s="670">
        <v>8</v>
      </c>
      <c r="P1953" s="755">
        <f t="shared" si="25"/>
        <v>20000</v>
      </c>
      <c r="Q1953" s="670"/>
      <c r="R1953" s="670">
        <v>12</v>
      </c>
    </row>
    <row r="1954" spans="1:18" ht="15.75" customHeight="1" x14ac:dyDescent="0.2">
      <c r="A1954" s="676" t="s">
        <v>10201</v>
      </c>
      <c r="B1954" s="670" t="s">
        <v>6922</v>
      </c>
      <c r="C1954" s="670" t="s">
        <v>10202</v>
      </c>
      <c r="D1954" s="668" t="s">
        <v>8651</v>
      </c>
      <c r="E1954" s="740">
        <v>1500</v>
      </c>
      <c r="F1954" s="670">
        <v>45688767</v>
      </c>
      <c r="G1954" s="668" t="s">
        <v>10468</v>
      </c>
      <c r="H1954" s="668" t="s">
        <v>8651</v>
      </c>
      <c r="I1954" s="668" t="s">
        <v>7541</v>
      </c>
      <c r="J1954" s="668" t="s">
        <v>8651</v>
      </c>
      <c r="K1954" s="670">
        <v>1</v>
      </c>
      <c r="L1954" s="670">
        <v>12</v>
      </c>
      <c r="M1954" s="755">
        <f t="shared" si="24"/>
        <v>18000</v>
      </c>
      <c r="N1954" s="670">
        <v>1</v>
      </c>
      <c r="O1954" s="670">
        <v>8</v>
      </c>
      <c r="P1954" s="755">
        <f t="shared" si="25"/>
        <v>12000</v>
      </c>
      <c r="Q1954" s="670"/>
      <c r="R1954" s="670">
        <v>12</v>
      </c>
    </row>
    <row r="1955" spans="1:18" ht="15.75" customHeight="1" x14ac:dyDescent="0.2">
      <c r="A1955" s="676" t="s">
        <v>10201</v>
      </c>
      <c r="B1955" s="670" t="s">
        <v>6922</v>
      </c>
      <c r="C1955" s="670" t="s">
        <v>10202</v>
      </c>
      <c r="D1955" s="668" t="s">
        <v>10328</v>
      </c>
      <c r="E1955" s="740">
        <v>1500</v>
      </c>
      <c r="F1955" s="670">
        <v>46905455</v>
      </c>
      <c r="G1955" s="668" t="s">
        <v>10469</v>
      </c>
      <c r="H1955" s="668" t="s">
        <v>10328</v>
      </c>
      <c r="I1955" s="668" t="s">
        <v>7361</v>
      </c>
      <c r="J1955" s="668" t="s">
        <v>10328</v>
      </c>
      <c r="K1955" s="670">
        <v>1</v>
      </c>
      <c r="L1955" s="670">
        <v>12</v>
      </c>
      <c r="M1955" s="755">
        <f t="shared" si="24"/>
        <v>18000</v>
      </c>
      <c r="N1955" s="670">
        <v>1</v>
      </c>
      <c r="O1955" s="670">
        <v>8</v>
      </c>
      <c r="P1955" s="755">
        <f t="shared" si="25"/>
        <v>12000</v>
      </c>
      <c r="Q1955" s="670"/>
      <c r="R1955" s="670">
        <v>12</v>
      </c>
    </row>
    <row r="1956" spans="1:18" ht="15.75" customHeight="1" x14ac:dyDescent="0.2">
      <c r="A1956" s="676" t="s">
        <v>10201</v>
      </c>
      <c r="B1956" s="670" t="s">
        <v>6922</v>
      </c>
      <c r="C1956" s="670" t="s">
        <v>10202</v>
      </c>
      <c r="D1956" s="668" t="s">
        <v>10216</v>
      </c>
      <c r="E1956" s="740">
        <v>2500</v>
      </c>
      <c r="F1956" s="670">
        <v>43668428</v>
      </c>
      <c r="G1956" s="668" t="s">
        <v>10470</v>
      </c>
      <c r="H1956" s="668" t="s">
        <v>10216</v>
      </c>
      <c r="I1956" s="668" t="s">
        <v>8801</v>
      </c>
      <c r="J1956" s="668" t="s">
        <v>10216</v>
      </c>
      <c r="K1956" s="670">
        <v>1</v>
      </c>
      <c r="L1956" s="670">
        <v>12</v>
      </c>
      <c r="M1956" s="755">
        <f t="shared" si="24"/>
        <v>30000</v>
      </c>
      <c r="N1956" s="670">
        <v>1</v>
      </c>
      <c r="O1956" s="670">
        <v>8</v>
      </c>
      <c r="P1956" s="755">
        <f t="shared" si="25"/>
        <v>20000</v>
      </c>
      <c r="Q1956" s="670"/>
      <c r="R1956" s="670">
        <v>12</v>
      </c>
    </row>
    <row r="1957" spans="1:18" ht="15.75" customHeight="1" x14ac:dyDescent="0.2">
      <c r="A1957" s="676" t="s">
        <v>10201</v>
      </c>
      <c r="B1957" s="670" t="s">
        <v>6922</v>
      </c>
      <c r="C1957" s="670" t="s">
        <v>10202</v>
      </c>
      <c r="D1957" s="668" t="s">
        <v>8651</v>
      </c>
      <c r="E1957" s="740">
        <v>1500</v>
      </c>
      <c r="F1957" s="670">
        <v>18200639</v>
      </c>
      <c r="G1957" s="668" t="s">
        <v>10471</v>
      </c>
      <c r="H1957" s="668" t="s">
        <v>8651</v>
      </c>
      <c r="I1957" s="668" t="s">
        <v>7541</v>
      </c>
      <c r="J1957" s="668" t="s">
        <v>8651</v>
      </c>
      <c r="K1957" s="670">
        <v>1</v>
      </c>
      <c r="L1957" s="670">
        <v>12</v>
      </c>
      <c r="M1957" s="755">
        <f t="shared" si="24"/>
        <v>18000</v>
      </c>
      <c r="N1957" s="670">
        <v>1</v>
      </c>
      <c r="O1957" s="670">
        <v>8</v>
      </c>
      <c r="P1957" s="755">
        <f t="shared" si="25"/>
        <v>12000</v>
      </c>
      <c r="Q1957" s="670"/>
      <c r="R1957" s="670">
        <v>12</v>
      </c>
    </row>
    <row r="1958" spans="1:18" ht="15.75" customHeight="1" x14ac:dyDescent="0.2">
      <c r="A1958" s="676" t="s">
        <v>10201</v>
      </c>
      <c r="B1958" s="670" t="s">
        <v>6922</v>
      </c>
      <c r="C1958" s="670" t="s">
        <v>10202</v>
      </c>
      <c r="D1958" s="668" t="s">
        <v>10334</v>
      </c>
      <c r="E1958" s="740">
        <v>1000</v>
      </c>
      <c r="F1958" s="670">
        <v>17882599</v>
      </c>
      <c r="G1958" s="668" t="s">
        <v>10472</v>
      </c>
      <c r="H1958" s="668" t="s">
        <v>10334</v>
      </c>
      <c r="I1958" s="668" t="s">
        <v>8801</v>
      </c>
      <c r="J1958" s="668" t="s">
        <v>10334</v>
      </c>
      <c r="K1958" s="670">
        <v>1</v>
      </c>
      <c r="L1958" s="670">
        <v>12</v>
      </c>
      <c r="M1958" s="755">
        <f t="shared" si="24"/>
        <v>12000</v>
      </c>
      <c r="N1958" s="670">
        <v>0</v>
      </c>
      <c r="O1958" s="670">
        <v>0</v>
      </c>
      <c r="P1958" s="755">
        <f t="shared" si="25"/>
        <v>0</v>
      </c>
      <c r="Q1958" s="670"/>
      <c r="R1958" s="670">
        <v>12</v>
      </c>
    </row>
    <row r="1959" spans="1:18" ht="15.75" customHeight="1" x14ac:dyDescent="0.2">
      <c r="A1959" s="676" t="s">
        <v>10201</v>
      </c>
      <c r="B1959" s="670" t="s">
        <v>6922</v>
      </c>
      <c r="C1959" s="670" t="s">
        <v>10202</v>
      </c>
      <c r="D1959" s="668" t="s">
        <v>10334</v>
      </c>
      <c r="E1959" s="740">
        <v>1650</v>
      </c>
      <c r="F1959" s="670">
        <v>40695757</v>
      </c>
      <c r="G1959" s="668" t="s">
        <v>10473</v>
      </c>
      <c r="H1959" s="668" t="s">
        <v>10334</v>
      </c>
      <c r="I1959" s="668" t="s">
        <v>8801</v>
      </c>
      <c r="J1959" s="668" t="s">
        <v>10334</v>
      </c>
      <c r="K1959" s="670">
        <v>1</v>
      </c>
      <c r="L1959" s="670">
        <v>12</v>
      </c>
      <c r="M1959" s="755">
        <f t="shared" si="24"/>
        <v>19800</v>
      </c>
      <c r="N1959" s="670">
        <v>1</v>
      </c>
      <c r="O1959" s="670">
        <v>8</v>
      </c>
      <c r="P1959" s="755">
        <f t="shared" si="25"/>
        <v>13200</v>
      </c>
      <c r="Q1959" s="670"/>
      <c r="R1959" s="670">
        <v>12</v>
      </c>
    </row>
    <row r="1960" spans="1:18" ht="15.75" customHeight="1" x14ac:dyDescent="0.2">
      <c r="A1960" s="676" t="s">
        <v>10201</v>
      </c>
      <c r="B1960" s="670" t="s">
        <v>6922</v>
      </c>
      <c r="C1960" s="670" t="s">
        <v>10202</v>
      </c>
      <c r="D1960" s="668" t="s">
        <v>10227</v>
      </c>
      <c r="E1960" s="740">
        <v>930</v>
      </c>
      <c r="F1960" s="670">
        <v>42336026</v>
      </c>
      <c r="G1960" s="668" t="s">
        <v>10474</v>
      </c>
      <c r="H1960" s="668" t="s">
        <v>10227</v>
      </c>
      <c r="I1960" s="668" t="s">
        <v>7361</v>
      </c>
      <c r="J1960" s="668" t="s">
        <v>10227</v>
      </c>
      <c r="K1960" s="670">
        <v>1</v>
      </c>
      <c r="L1960" s="670">
        <v>12</v>
      </c>
      <c r="M1960" s="755">
        <f t="shared" si="24"/>
        <v>11160</v>
      </c>
      <c r="N1960" s="670">
        <v>1</v>
      </c>
      <c r="O1960" s="670">
        <v>8</v>
      </c>
      <c r="P1960" s="755">
        <f t="shared" si="25"/>
        <v>7440</v>
      </c>
      <c r="Q1960" s="670"/>
      <c r="R1960" s="670">
        <v>12</v>
      </c>
    </row>
    <row r="1961" spans="1:18" ht="15.75" customHeight="1" x14ac:dyDescent="0.2">
      <c r="A1961" s="676" t="s">
        <v>10201</v>
      </c>
      <c r="B1961" s="670" t="s">
        <v>6922</v>
      </c>
      <c r="C1961" s="670" t="s">
        <v>10202</v>
      </c>
      <c r="D1961" s="668" t="s">
        <v>6927</v>
      </c>
      <c r="E1961" s="740">
        <v>3500</v>
      </c>
      <c r="F1961" s="670">
        <v>17818824</v>
      </c>
      <c r="G1961" s="668" t="s">
        <v>10475</v>
      </c>
      <c r="H1961" s="668" t="s">
        <v>6927</v>
      </c>
      <c r="I1961" s="668" t="s">
        <v>8801</v>
      </c>
      <c r="J1961" s="668" t="s">
        <v>6927</v>
      </c>
      <c r="K1961" s="670">
        <v>1</v>
      </c>
      <c r="L1961" s="670">
        <v>12</v>
      </c>
      <c r="M1961" s="755">
        <f t="shared" si="24"/>
        <v>42000</v>
      </c>
      <c r="N1961" s="670">
        <v>1</v>
      </c>
      <c r="O1961" s="670">
        <v>8</v>
      </c>
      <c r="P1961" s="755">
        <f t="shared" si="25"/>
        <v>28000</v>
      </c>
      <c r="Q1961" s="670"/>
      <c r="R1961" s="670">
        <v>12</v>
      </c>
    </row>
    <row r="1962" spans="1:18" ht="15.75" customHeight="1" x14ac:dyDescent="0.2">
      <c r="A1962" s="676" t="s">
        <v>10201</v>
      </c>
      <c r="B1962" s="670" t="s">
        <v>6922</v>
      </c>
      <c r="C1962" s="670" t="s">
        <v>10202</v>
      </c>
      <c r="D1962" s="668" t="s">
        <v>10221</v>
      </c>
      <c r="E1962" s="740">
        <v>2000</v>
      </c>
      <c r="F1962" s="670">
        <v>46289218</v>
      </c>
      <c r="G1962" s="668" t="s">
        <v>10476</v>
      </c>
      <c r="H1962" s="668" t="s">
        <v>10221</v>
      </c>
      <c r="I1962" s="668" t="s">
        <v>7361</v>
      </c>
      <c r="J1962" s="668" t="s">
        <v>10221</v>
      </c>
      <c r="K1962" s="670">
        <v>1</v>
      </c>
      <c r="L1962" s="670">
        <v>12</v>
      </c>
      <c r="M1962" s="755">
        <f t="shared" si="24"/>
        <v>24000</v>
      </c>
      <c r="N1962" s="670">
        <v>1</v>
      </c>
      <c r="O1962" s="670">
        <v>3</v>
      </c>
      <c r="P1962" s="755">
        <f t="shared" si="25"/>
        <v>6000</v>
      </c>
      <c r="Q1962" s="670"/>
      <c r="R1962" s="670">
        <v>12</v>
      </c>
    </row>
    <row r="1963" spans="1:18" ht="15.75" customHeight="1" x14ac:dyDescent="0.2">
      <c r="A1963" s="676" t="s">
        <v>10201</v>
      </c>
      <c r="B1963" s="670" t="s">
        <v>6922</v>
      </c>
      <c r="C1963" s="670" t="s">
        <v>10202</v>
      </c>
      <c r="D1963" s="668" t="s">
        <v>10477</v>
      </c>
      <c r="E1963" s="740">
        <v>2500</v>
      </c>
      <c r="F1963" s="670">
        <v>47177563</v>
      </c>
      <c r="G1963" s="668" t="s">
        <v>10478</v>
      </c>
      <c r="H1963" s="668" t="s">
        <v>10477</v>
      </c>
      <c r="I1963" s="668" t="s">
        <v>7361</v>
      </c>
      <c r="J1963" s="668" t="s">
        <v>10477</v>
      </c>
      <c r="K1963" s="670">
        <v>1</v>
      </c>
      <c r="L1963" s="670">
        <v>12</v>
      </c>
      <c r="M1963" s="755">
        <f t="shared" si="24"/>
        <v>30000</v>
      </c>
      <c r="N1963" s="670">
        <v>1</v>
      </c>
      <c r="O1963" s="670">
        <v>8</v>
      </c>
      <c r="P1963" s="755">
        <f t="shared" si="25"/>
        <v>20000</v>
      </c>
      <c r="Q1963" s="670"/>
      <c r="R1963" s="670">
        <v>12</v>
      </c>
    </row>
    <row r="1964" spans="1:18" ht="15.75" customHeight="1" x14ac:dyDescent="0.2">
      <c r="A1964" s="676" t="s">
        <v>10201</v>
      </c>
      <c r="B1964" s="670" t="s">
        <v>6922</v>
      </c>
      <c r="C1964" s="670" t="s">
        <v>10202</v>
      </c>
      <c r="D1964" s="668" t="s">
        <v>10479</v>
      </c>
      <c r="E1964" s="740">
        <v>3000</v>
      </c>
      <c r="F1964" s="670">
        <v>42237634</v>
      </c>
      <c r="G1964" s="668" t="s">
        <v>10480</v>
      </c>
      <c r="H1964" s="668" t="s">
        <v>10479</v>
      </c>
      <c r="I1964" s="668" t="s">
        <v>7361</v>
      </c>
      <c r="J1964" s="668" t="s">
        <v>10479</v>
      </c>
      <c r="K1964" s="670">
        <v>1</v>
      </c>
      <c r="L1964" s="670">
        <v>2</v>
      </c>
      <c r="M1964" s="755">
        <f t="shared" si="24"/>
        <v>6000</v>
      </c>
      <c r="N1964" s="670">
        <v>0</v>
      </c>
      <c r="O1964" s="670">
        <v>0</v>
      </c>
      <c r="P1964" s="755">
        <f t="shared" si="25"/>
        <v>0</v>
      </c>
      <c r="Q1964" s="670"/>
      <c r="R1964" s="670">
        <v>12</v>
      </c>
    </row>
    <row r="1965" spans="1:18" ht="15.75" customHeight="1" x14ac:dyDescent="0.2">
      <c r="A1965" s="676" t="s">
        <v>10201</v>
      </c>
      <c r="B1965" s="670" t="s">
        <v>6922</v>
      </c>
      <c r="C1965" s="670" t="s">
        <v>10202</v>
      </c>
      <c r="D1965" s="668" t="s">
        <v>10203</v>
      </c>
      <c r="E1965" s="740">
        <v>3300</v>
      </c>
      <c r="F1965" s="670">
        <v>71860503</v>
      </c>
      <c r="G1965" s="668" t="s">
        <v>10481</v>
      </c>
      <c r="H1965" s="668" t="s">
        <v>10203</v>
      </c>
      <c r="I1965" s="668" t="s">
        <v>8801</v>
      </c>
      <c r="J1965" s="668" t="s">
        <v>10203</v>
      </c>
      <c r="K1965" s="670">
        <v>1</v>
      </c>
      <c r="L1965" s="670">
        <v>3</v>
      </c>
      <c r="M1965" s="755">
        <f t="shared" si="24"/>
        <v>9900</v>
      </c>
      <c r="N1965" s="670">
        <v>0</v>
      </c>
      <c r="O1965" s="670">
        <v>0</v>
      </c>
      <c r="P1965" s="755">
        <f t="shared" si="25"/>
        <v>0</v>
      </c>
      <c r="Q1965" s="670"/>
      <c r="R1965" s="670">
        <v>12</v>
      </c>
    </row>
    <row r="1966" spans="1:18" ht="15.75" customHeight="1" x14ac:dyDescent="0.2">
      <c r="A1966" s="676" t="s">
        <v>10201</v>
      </c>
      <c r="B1966" s="670" t="s">
        <v>6922</v>
      </c>
      <c r="C1966" s="670" t="s">
        <v>10202</v>
      </c>
      <c r="D1966" s="668" t="s">
        <v>10216</v>
      </c>
      <c r="E1966" s="740">
        <v>2684</v>
      </c>
      <c r="F1966" s="670">
        <v>46896224</v>
      </c>
      <c r="G1966" s="668" t="s">
        <v>10482</v>
      </c>
      <c r="H1966" s="668" t="s">
        <v>10216</v>
      </c>
      <c r="I1966" s="668" t="s">
        <v>8801</v>
      </c>
      <c r="J1966" s="668" t="s">
        <v>10216</v>
      </c>
      <c r="K1966" s="670">
        <v>1</v>
      </c>
      <c r="L1966" s="670">
        <v>12</v>
      </c>
      <c r="M1966" s="755">
        <f t="shared" si="24"/>
        <v>32208</v>
      </c>
      <c r="N1966" s="670">
        <v>1</v>
      </c>
      <c r="O1966" s="670">
        <v>8</v>
      </c>
      <c r="P1966" s="755">
        <f t="shared" si="25"/>
        <v>21472</v>
      </c>
      <c r="Q1966" s="670"/>
      <c r="R1966" s="670">
        <v>12</v>
      </c>
    </row>
    <row r="1967" spans="1:18" ht="15.75" customHeight="1" x14ac:dyDescent="0.2">
      <c r="A1967" s="676" t="s">
        <v>10201</v>
      </c>
      <c r="B1967" s="670" t="s">
        <v>6922</v>
      </c>
      <c r="C1967" s="670" t="s">
        <v>10202</v>
      </c>
      <c r="D1967" s="668" t="s">
        <v>10295</v>
      </c>
      <c r="E1967" s="740">
        <v>2800</v>
      </c>
      <c r="F1967" s="670">
        <v>73983378</v>
      </c>
      <c r="G1967" s="668" t="s">
        <v>10483</v>
      </c>
      <c r="H1967" s="668" t="s">
        <v>10295</v>
      </c>
      <c r="I1967" s="668" t="s">
        <v>8801</v>
      </c>
      <c r="J1967" s="668" t="s">
        <v>10295</v>
      </c>
      <c r="K1967" s="670">
        <v>1</v>
      </c>
      <c r="L1967" s="670">
        <v>4</v>
      </c>
      <c r="M1967" s="755">
        <f t="shared" si="24"/>
        <v>11200</v>
      </c>
      <c r="N1967" s="670">
        <v>1</v>
      </c>
      <c r="O1967" s="670">
        <v>8</v>
      </c>
      <c r="P1967" s="755">
        <f t="shared" si="25"/>
        <v>22400</v>
      </c>
      <c r="Q1967" s="670"/>
      <c r="R1967" s="670">
        <v>12</v>
      </c>
    </row>
    <row r="1968" spans="1:18" ht="15.75" customHeight="1" x14ac:dyDescent="0.2">
      <c r="A1968" s="676" t="s">
        <v>10201</v>
      </c>
      <c r="B1968" s="670" t="s">
        <v>6922</v>
      </c>
      <c r="C1968" s="670" t="s">
        <v>10202</v>
      </c>
      <c r="D1968" s="668" t="s">
        <v>10295</v>
      </c>
      <c r="E1968" s="740">
        <v>2800</v>
      </c>
      <c r="F1968" s="670">
        <v>70128041</v>
      </c>
      <c r="G1968" s="668" t="s">
        <v>10484</v>
      </c>
      <c r="H1968" s="668" t="s">
        <v>10295</v>
      </c>
      <c r="I1968" s="668" t="s">
        <v>8801</v>
      </c>
      <c r="J1968" s="668" t="s">
        <v>10295</v>
      </c>
      <c r="K1968" s="670">
        <v>1</v>
      </c>
      <c r="L1968" s="670">
        <v>12</v>
      </c>
      <c r="M1968" s="755">
        <f t="shared" ref="M1968:M2031" si="26">L1968*E1968</f>
        <v>33600</v>
      </c>
      <c r="N1968" s="670">
        <v>1</v>
      </c>
      <c r="O1968" s="670">
        <v>6</v>
      </c>
      <c r="P1968" s="755">
        <f t="shared" si="25"/>
        <v>16800</v>
      </c>
      <c r="Q1968" s="670"/>
      <c r="R1968" s="670">
        <v>12</v>
      </c>
    </row>
    <row r="1969" spans="1:18" ht="15.75" customHeight="1" x14ac:dyDescent="0.2">
      <c r="A1969" s="676" t="s">
        <v>10201</v>
      </c>
      <c r="B1969" s="670" t="s">
        <v>6922</v>
      </c>
      <c r="C1969" s="670" t="s">
        <v>10485</v>
      </c>
      <c r="D1969" s="668" t="s">
        <v>10486</v>
      </c>
      <c r="E1969" s="740">
        <v>12000</v>
      </c>
      <c r="F1969" s="670">
        <v>41506529</v>
      </c>
      <c r="G1969" s="668" t="s">
        <v>10487</v>
      </c>
      <c r="H1969" s="668" t="s">
        <v>9914</v>
      </c>
      <c r="I1969" s="668" t="s">
        <v>8801</v>
      </c>
      <c r="J1969" s="668" t="s">
        <v>10488</v>
      </c>
      <c r="K1969" s="670">
        <v>1</v>
      </c>
      <c r="L1969" s="670">
        <v>9</v>
      </c>
      <c r="M1969" s="755">
        <f t="shared" si="26"/>
        <v>108000</v>
      </c>
      <c r="N1969" s="670">
        <v>0</v>
      </c>
      <c r="O1969" s="670">
        <v>8</v>
      </c>
      <c r="P1969" s="755">
        <f t="shared" si="25"/>
        <v>96000</v>
      </c>
      <c r="Q1969" s="670"/>
      <c r="R1969" s="670"/>
    </row>
    <row r="1970" spans="1:18" ht="15.75" customHeight="1" x14ac:dyDescent="0.2">
      <c r="A1970" s="676" t="s">
        <v>10201</v>
      </c>
      <c r="B1970" s="670" t="s">
        <v>6922</v>
      </c>
      <c r="C1970" s="670" t="s">
        <v>150</v>
      </c>
      <c r="D1970" s="668" t="s">
        <v>10489</v>
      </c>
      <c r="E1970" s="740">
        <v>6000</v>
      </c>
      <c r="F1970" s="670">
        <v>41158217</v>
      </c>
      <c r="G1970" s="668" t="s">
        <v>10490</v>
      </c>
      <c r="H1970" s="668" t="s">
        <v>10489</v>
      </c>
      <c r="I1970" s="668" t="s">
        <v>8801</v>
      </c>
      <c r="J1970" s="668" t="s">
        <v>10489</v>
      </c>
      <c r="K1970" s="670">
        <v>4</v>
      </c>
      <c r="L1970" s="670">
        <v>10</v>
      </c>
      <c r="M1970" s="755">
        <f t="shared" si="26"/>
        <v>60000</v>
      </c>
      <c r="N1970" s="670">
        <v>0</v>
      </c>
      <c r="O1970" s="670">
        <v>0</v>
      </c>
      <c r="P1970" s="755">
        <f t="shared" si="25"/>
        <v>0</v>
      </c>
      <c r="Q1970" s="670"/>
      <c r="R1970" s="670">
        <v>12</v>
      </c>
    </row>
    <row r="1971" spans="1:18" ht="15.75" customHeight="1" x14ac:dyDescent="0.2">
      <c r="A1971" s="676" t="s">
        <v>10201</v>
      </c>
      <c r="B1971" s="670" t="s">
        <v>6922</v>
      </c>
      <c r="C1971" s="670" t="s">
        <v>150</v>
      </c>
      <c r="D1971" s="668" t="s">
        <v>10234</v>
      </c>
      <c r="E1971" s="740">
        <v>4000</v>
      </c>
      <c r="F1971" s="670">
        <v>18216152</v>
      </c>
      <c r="G1971" s="668" t="s">
        <v>10491</v>
      </c>
      <c r="H1971" s="668" t="s">
        <v>10234</v>
      </c>
      <c r="I1971" s="668" t="s">
        <v>8801</v>
      </c>
      <c r="J1971" s="668" t="s">
        <v>10234</v>
      </c>
      <c r="K1971" s="670">
        <v>5</v>
      </c>
      <c r="L1971" s="670">
        <v>12</v>
      </c>
      <c r="M1971" s="755">
        <f t="shared" si="26"/>
        <v>48000</v>
      </c>
      <c r="N1971" s="670">
        <v>6</v>
      </c>
      <c r="O1971" s="670">
        <v>7</v>
      </c>
      <c r="P1971" s="755">
        <f t="shared" si="25"/>
        <v>28000</v>
      </c>
      <c r="Q1971" s="670"/>
      <c r="R1971" s="670">
        <v>12</v>
      </c>
    </row>
    <row r="1972" spans="1:18" ht="15.75" customHeight="1" x14ac:dyDescent="0.2">
      <c r="A1972" s="676" t="s">
        <v>10201</v>
      </c>
      <c r="B1972" s="670" t="s">
        <v>6922</v>
      </c>
      <c r="C1972" s="670" t="s">
        <v>150</v>
      </c>
      <c r="D1972" s="668" t="s">
        <v>10234</v>
      </c>
      <c r="E1972" s="740">
        <v>4000</v>
      </c>
      <c r="F1972" s="670">
        <v>40171086</v>
      </c>
      <c r="G1972" s="668" t="s">
        <v>10492</v>
      </c>
      <c r="H1972" s="668" t="s">
        <v>10234</v>
      </c>
      <c r="I1972" s="668" t="s">
        <v>8801</v>
      </c>
      <c r="J1972" s="668" t="s">
        <v>10234</v>
      </c>
      <c r="K1972" s="670">
        <v>2</v>
      </c>
      <c r="L1972" s="670">
        <v>12</v>
      </c>
      <c r="M1972" s="755">
        <f t="shared" si="26"/>
        <v>48000</v>
      </c>
      <c r="N1972" s="670">
        <v>0</v>
      </c>
      <c r="O1972" s="670">
        <v>0</v>
      </c>
      <c r="P1972" s="755">
        <f t="shared" si="25"/>
        <v>0</v>
      </c>
      <c r="Q1972" s="670"/>
      <c r="R1972" s="670">
        <v>12</v>
      </c>
    </row>
    <row r="1973" spans="1:18" ht="15.75" customHeight="1" x14ac:dyDescent="0.2">
      <c r="A1973" s="676" t="s">
        <v>10201</v>
      </c>
      <c r="B1973" s="670" t="s">
        <v>6922</v>
      </c>
      <c r="C1973" s="670" t="s">
        <v>150</v>
      </c>
      <c r="D1973" s="668" t="s">
        <v>10234</v>
      </c>
      <c r="E1973" s="740">
        <v>4000</v>
      </c>
      <c r="F1973" s="670">
        <v>18087763</v>
      </c>
      <c r="G1973" s="668" t="s">
        <v>10493</v>
      </c>
      <c r="H1973" s="668" t="s">
        <v>10234</v>
      </c>
      <c r="I1973" s="668" t="s">
        <v>8801</v>
      </c>
      <c r="J1973" s="668" t="s">
        <v>10234</v>
      </c>
      <c r="K1973" s="670">
        <v>5</v>
      </c>
      <c r="L1973" s="670">
        <v>12</v>
      </c>
      <c r="M1973" s="755">
        <f t="shared" si="26"/>
        <v>48000</v>
      </c>
      <c r="N1973" s="670">
        <v>6</v>
      </c>
      <c r="O1973" s="670">
        <v>7</v>
      </c>
      <c r="P1973" s="755">
        <f t="shared" si="25"/>
        <v>28000</v>
      </c>
      <c r="Q1973" s="670"/>
      <c r="R1973" s="670">
        <v>12</v>
      </c>
    </row>
    <row r="1974" spans="1:18" ht="15.75" customHeight="1" x14ac:dyDescent="0.2">
      <c r="A1974" s="676" t="s">
        <v>10201</v>
      </c>
      <c r="B1974" s="670" t="s">
        <v>6922</v>
      </c>
      <c r="C1974" s="670" t="s">
        <v>150</v>
      </c>
      <c r="D1974" s="668" t="s">
        <v>10216</v>
      </c>
      <c r="E1974" s="740">
        <v>4000</v>
      </c>
      <c r="F1974" s="670">
        <v>73132150</v>
      </c>
      <c r="G1974" s="668" t="s">
        <v>10494</v>
      </c>
      <c r="H1974" s="668" t="s">
        <v>10216</v>
      </c>
      <c r="I1974" s="668" t="s">
        <v>8801</v>
      </c>
      <c r="J1974" s="668" t="s">
        <v>10216</v>
      </c>
      <c r="K1974" s="670">
        <v>5</v>
      </c>
      <c r="L1974" s="670">
        <v>12</v>
      </c>
      <c r="M1974" s="755">
        <f t="shared" si="26"/>
        <v>48000</v>
      </c>
      <c r="N1974" s="670">
        <v>6</v>
      </c>
      <c r="O1974" s="670">
        <v>7</v>
      </c>
      <c r="P1974" s="755">
        <f t="shared" si="25"/>
        <v>28000</v>
      </c>
      <c r="Q1974" s="670"/>
      <c r="R1974" s="670">
        <v>12</v>
      </c>
    </row>
    <row r="1975" spans="1:18" ht="15.75" customHeight="1" x14ac:dyDescent="0.2">
      <c r="A1975" s="676" t="s">
        <v>10201</v>
      </c>
      <c r="B1975" s="670" t="s">
        <v>6922</v>
      </c>
      <c r="C1975" s="670" t="s">
        <v>150</v>
      </c>
      <c r="D1975" s="668" t="s">
        <v>10216</v>
      </c>
      <c r="E1975" s="740">
        <v>4000</v>
      </c>
      <c r="F1975" s="670">
        <v>46643625</v>
      </c>
      <c r="G1975" s="668" t="s">
        <v>10495</v>
      </c>
      <c r="H1975" s="668" t="s">
        <v>10216</v>
      </c>
      <c r="I1975" s="668" t="s">
        <v>8801</v>
      </c>
      <c r="J1975" s="668" t="s">
        <v>10216</v>
      </c>
      <c r="K1975" s="670">
        <v>5</v>
      </c>
      <c r="L1975" s="670">
        <v>5</v>
      </c>
      <c r="M1975" s="755">
        <f t="shared" si="26"/>
        <v>20000</v>
      </c>
      <c r="N1975" s="670">
        <v>5</v>
      </c>
      <c r="O1975" s="670">
        <v>5</v>
      </c>
      <c r="P1975" s="755">
        <f t="shared" si="25"/>
        <v>20000</v>
      </c>
      <c r="Q1975" s="670"/>
      <c r="R1975" s="670">
        <v>12</v>
      </c>
    </row>
    <row r="1976" spans="1:18" ht="15.75" customHeight="1" x14ac:dyDescent="0.2">
      <c r="A1976" s="676" t="s">
        <v>10201</v>
      </c>
      <c r="B1976" s="670" t="s">
        <v>6922</v>
      </c>
      <c r="C1976" s="670" t="s">
        <v>150</v>
      </c>
      <c r="D1976" s="668" t="s">
        <v>10216</v>
      </c>
      <c r="E1976" s="740">
        <v>4000</v>
      </c>
      <c r="F1976" s="670">
        <v>45875121</v>
      </c>
      <c r="G1976" s="668" t="s">
        <v>10496</v>
      </c>
      <c r="H1976" s="668" t="s">
        <v>10216</v>
      </c>
      <c r="I1976" s="668" t="s">
        <v>8801</v>
      </c>
      <c r="J1976" s="668" t="s">
        <v>10216</v>
      </c>
      <c r="K1976" s="670">
        <v>5</v>
      </c>
      <c r="L1976" s="670">
        <v>12</v>
      </c>
      <c r="M1976" s="755">
        <f t="shared" si="26"/>
        <v>48000</v>
      </c>
      <c r="N1976" s="670">
        <v>5</v>
      </c>
      <c r="O1976" s="670">
        <v>7</v>
      </c>
      <c r="P1976" s="755">
        <f t="shared" si="25"/>
        <v>28000</v>
      </c>
      <c r="Q1976" s="670"/>
      <c r="R1976" s="670">
        <v>12</v>
      </c>
    </row>
    <row r="1977" spans="1:18" ht="15.75" customHeight="1" x14ac:dyDescent="0.2">
      <c r="A1977" s="676" t="s">
        <v>10201</v>
      </c>
      <c r="B1977" s="670" t="s">
        <v>6922</v>
      </c>
      <c r="C1977" s="670" t="s">
        <v>150</v>
      </c>
      <c r="D1977" s="668" t="s">
        <v>10216</v>
      </c>
      <c r="E1977" s="740">
        <v>4000</v>
      </c>
      <c r="F1977" s="670">
        <v>45626101</v>
      </c>
      <c r="G1977" s="668" t="s">
        <v>10497</v>
      </c>
      <c r="H1977" s="668" t="s">
        <v>10216</v>
      </c>
      <c r="I1977" s="668" t="s">
        <v>8801</v>
      </c>
      <c r="J1977" s="668" t="s">
        <v>10216</v>
      </c>
      <c r="K1977" s="670">
        <v>5</v>
      </c>
      <c r="L1977" s="670">
        <v>12</v>
      </c>
      <c r="M1977" s="755">
        <f t="shared" si="26"/>
        <v>48000</v>
      </c>
      <c r="N1977" s="670">
        <v>5</v>
      </c>
      <c r="O1977" s="670">
        <v>7</v>
      </c>
      <c r="P1977" s="755">
        <f t="shared" si="25"/>
        <v>28000</v>
      </c>
      <c r="Q1977" s="670"/>
      <c r="R1977" s="670">
        <v>12</v>
      </c>
    </row>
    <row r="1978" spans="1:18" ht="15.75" customHeight="1" x14ac:dyDescent="0.2">
      <c r="A1978" s="676" t="s">
        <v>10201</v>
      </c>
      <c r="B1978" s="670" t="s">
        <v>6922</v>
      </c>
      <c r="C1978" s="670" t="s">
        <v>150</v>
      </c>
      <c r="D1978" s="668" t="s">
        <v>10216</v>
      </c>
      <c r="E1978" s="740">
        <v>4000</v>
      </c>
      <c r="F1978" s="670">
        <v>45561173</v>
      </c>
      <c r="G1978" s="668" t="s">
        <v>10498</v>
      </c>
      <c r="H1978" s="668" t="s">
        <v>10216</v>
      </c>
      <c r="I1978" s="668" t="s">
        <v>8801</v>
      </c>
      <c r="J1978" s="668" t="s">
        <v>10216</v>
      </c>
      <c r="K1978" s="670">
        <v>5</v>
      </c>
      <c r="L1978" s="670">
        <v>12</v>
      </c>
      <c r="M1978" s="755">
        <f t="shared" si="26"/>
        <v>48000</v>
      </c>
      <c r="N1978" s="670">
        <v>5</v>
      </c>
      <c r="O1978" s="670">
        <v>7</v>
      </c>
      <c r="P1978" s="755">
        <f t="shared" si="25"/>
        <v>28000</v>
      </c>
      <c r="Q1978" s="670"/>
      <c r="R1978" s="670">
        <v>12</v>
      </c>
    </row>
    <row r="1979" spans="1:18" ht="15.75" customHeight="1" x14ac:dyDescent="0.2">
      <c r="A1979" s="676" t="s">
        <v>10201</v>
      </c>
      <c r="B1979" s="670" t="s">
        <v>6922</v>
      </c>
      <c r="C1979" s="670" t="s">
        <v>150</v>
      </c>
      <c r="D1979" s="668" t="s">
        <v>10295</v>
      </c>
      <c r="E1979" s="740">
        <v>6000</v>
      </c>
      <c r="F1979" s="670">
        <v>42547775</v>
      </c>
      <c r="G1979" s="668" t="s">
        <v>10499</v>
      </c>
      <c r="H1979" s="668" t="s">
        <v>10295</v>
      </c>
      <c r="I1979" s="668" t="s">
        <v>8801</v>
      </c>
      <c r="J1979" s="668" t="s">
        <v>10295</v>
      </c>
      <c r="K1979" s="670">
        <v>5</v>
      </c>
      <c r="L1979" s="670">
        <v>12</v>
      </c>
      <c r="M1979" s="755">
        <f t="shared" si="26"/>
        <v>72000</v>
      </c>
      <c r="N1979" s="670">
        <v>5</v>
      </c>
      <c r="O1979" s="670">
        <v>7</v>
      </c>
      <c r="P1979" s="755">
        <f t="shared" si="25"/>
        <v>42000</v>
      </c>
      <c r="Q1979" s="670"/>
      <c r="R1979" s="670">
        <v>12</v>
      </c>
    </row>
    <row r="1980" spans="1:18" ht="15.75" customHeight="1" x14ac:dyDescent="0.2">
      <c r="A1980" s="676" t="s">
        <v>10201</v>
      </c>
      <c r="B1980" s="670" t="s">
        <v>6922</v>
      </c>
      <c r="C1980" s="670" t="s">
        <v>150</v>
      </c>
      <c r="D1980" s="668" t="s">
        <v>10295</v>
      </c>
      <c r="E1980" s="740">
        <v>6000</v>
      </c>
      <c r="F1980" s="670">
        <v>46128881</v>
      </c>
      <c r="G1980" s="668" t="s">
        <v>10500</v>
      </c>
      <c r="H1980" s="668" t="s">
        <v>10295</v>
      </c>
      <c r="I1980" s="668" t="s">
        <v>8801</v>
      </c>
      <c r="J1980" s="668" t="s">
        <v>10295</v>
      </c>
      <c r="K1980" s="670">
        <v>5</v>
      </c>
      <c r="L1980" s="670">
        <v>12</v>
      </c>
      <c r="M1980" s="755">
        <f t="shared" si="26"/>
        <v>72000</v>
      </c>
      <c r="N1980" s="670">
        <v>5</v>
      </c>
      <c r="O1980" s="670">
        <v>7</v>
      </c>
      <c r="P1980" s="755">
        <f t="shared" si="25"/>
        <v>42000</v>
      </c>
      <c r="Q1980" s="670"/>
      <c r="R1980" s="670">
        <v>12</v>
      </c>
    </row>
    <row r="1981" spans="1:18" ht="15.75" customHeight="1" x14ac:dyDescent="0.2">
      <c r="A1981" s="676" t="s">
        <v>10201</v>
      </c>
      <c r="B1981" s="670" t="s">
        <v>6922</v>
      </c>
      <c r="C1981" s="670" t="s">
        <v>150</v>
      </c>
      <c r="D1981" s="668" t="s">
        <v>10295</v>
      </c>
      <c r="E1981" s="740">
        <v>6000</v>
      </c>
      <c r="F1981" s="670">
        <v>43072310</v>
      </c>
      <c r="G1981" s="668" t="s">
        <v>10501</v>
      </c>
      <c r="H1981" s="668" t="s">
        <v>10295</v>
      </c>
      <c r="I1981" s="668" t="s">
        <v>8801</v>
      </c>
      <c r="J1981" s="668" t="s">
        <v>10295</v>
      </c>
      <c r="K1981" s="670">
        <v>5</v>
      </c>
      <c r="L1981" s="670">
        <v>12</v>
      </c>
      <c r="M1981" s="755">
        <f t="shared" si="26"/>
        <v>72000</v>
      </c>
      <c r="N1981" s="670">
        <v>5</v>
      </c>
      <c r="O1981" s="670">
        <v>7</v>
      </c>
      <c r="P1981" s="755">
        <f t="shared" si="25"/>
        <v>42000</v>
      </c>
      <c r="Q1981" s="670"/>
      <c r="R1981" s="670">
        <v>12</v>
      </c>
    </row>
    <row r="1982" spans="1:18" ht="15.75" customHeight="1" x14ac:dyDescent="0.2">
      <c r="A1982" s="676" t="s">
        <v>10201</v>
      </c>
      <c r="B1982" s="670" t="s">
        <v>6922</v>
      </c>
      <c r="C1982" s="670" t="s">
        <v>150</v>
      </c>
      <c r="D1982" s="668" t="s">
        <v>10295</v>
      </c>
      <c r="E1982" s="740">
        <v>6000</v>
      </c>
      <c r="F1982" s="670">
        <v>42675993</v>
      </c>
      <c r="G1982" s="668" t="s">
        <v>10502</v>
      </c>
      <c r="H1982" s="668" t="s">
        <v>10295</v>
      </c>
      <c r="I1982" s="668" t="s">
        <v>8801</v>
      </c>
      <c r="J1982" s="668" t="s">
        <v>10295</v>
      </c>
      <c r="K1982" s="670">
        <v>5</v>
      </c>
      <c r="L1982" s="670">
        <v>12</v>
      </c>
      <c r="M1982" s="755">
        <f t="shared" si="26"/>
        <v>72000</v>
      </c>
      <c r="N1982" s="670">
        <v>5</v>
      </c>
      <c r="O1982" s="670">
        <v>7</v>
      </c>
      <c r="P1982" s="755">
        <f t="shared" si="25"/>
        <v>42000</v>
      </c>
      <c r="Q1982" s="670"/>
      <c r="R1982" s="670">
        <v>12</v>
      </c>
    </row>
    <row r="1983" spans="1:18" ht="15.75" customHeight="1" x14ac:dyDescent="0.2">
      <c r="A1983" s="676" t="s">
        <v>10201</v>
      </c>
      <c r="B1983" s="670" t="s">
        <v>6922</v>
      </c>
      <c r="C1983" s="670" t="s">
        <v>150</v>
      </c>
      <c r="D1983" s="668" t="s">
        <v>10390</v>
      </c>
      <c r="E1983" s="740">
        <v>2500</v>
      </c>
      <c r="F1983" s="670">
        <v>46896050</v>
      </c>
      <c r="G1983" s="668" t="s">
        <v>10503</v>
      </c>
      <c r="H1983" s="668" t="s">
        <v>10390</v>
      </c>
      <c r="I1983" s="668" t="s">
        <v>7541</v>
      </c>
      <c r="J1983" s="668" t="s">
        <v>10390</v>
      </c>
      <c r="K1983" s="670">
        <v>5</v>
      </c>
      <c r="L1983" s="670">
        <v>12</v>
      </c>
      <c r="M1983" s="755">
        <f t="shared" si="26"/>
        <v>30000</v>
      </c>
      <c r="N1983" s="670">
        <v>5</v>
      </c>
      <c r="O1983" s="670">
        <v>7</v>
      </c>
      <c r="P1983" s="755">
        <f t="shared" si="25"/>
        <v>17500</v>
      </c>
      <c r="Q1983" s="670"/>
      <c r="R1983" s="670">
        <v>12</v>
      </c>
    </row>
    <row r="1984" spans="1:18" ht="15.75" customHeight="1" x14ac:dyDescent="0.2">
      <c r="A1984" s="676" t="s">
        <v>10201</v>
      </c>
      <c r="B1984" s="670" t="s">
        <v>6922</v>
      </c>
      <c r="C1984" s="670" t="s">
        <v>150</v>
      </c>
      <c r="D1984" s="668" t="s">
        <v>10390</v>
      </c>
      <c r="E1984" s="740">
        <v>2500</v>
      </c>
      <c r="F1984" s="670">
        <v>40984853</v>
      </c>
      <c r="G1984" s="668" t="s">
        <v>10504</v>
      </c>
      <c r="H1984" s="668" t="s">
        <v>10390</v>
      </c>
      <c r="I1984" s="668" t="s">
        <v>7541</v>
      </c>
      <c r="J1984" s="668" t="s">
        <v>10390</v>
      </c>
      <c r="K1984" s="670">
        <v>5</v>
      </c>
      <c r="L1984" s="670">
        <v>12</v>
      </c>
      <c r="M1984" s="755">
        <f t="shared" si="26"/>
        <v>30000</v>
      </c>
      <c r="N1984" s="670">
        <v>5</v>
      </c>
      <c r="O1984" s="670">
        <v>7</v>
      </c>
      <c r="P1984" s="755">
        <f t="shared" si="25"/>
        <v>17500</v>
      </c>
      <c r="Q1984" s="670"/>
      <c r="R1984" s="670">
        <v>12</v>
      </c>
    </row>
    <row r="1985" spans="1:18" ht="15.75" customHeight="1" x14ac:dyDescent="0.2">
      <c r="A1985" s="676" t="s">
        <v>10201</v>
      </c>
      <c r="B1985" s="670" t="s">
        <v>6922</v>
      </c>
      <c r="C1985" s="670" t="s">
        <v>150</v>
      </c>
      <c r="D1985" s="668" t="s">
        <v>10390</v>
      </c>
      <c r="E1985" s="740">
        <v>2500</v>
      </c>
      <c r="F1985" s="670">
        <v>18134796</v>
      </c>
      <c r="G1985" s="668" t="s">
        <v>10505</v>
      </c>
      <c r="H1985" s="668" t="s">
        <v>10390</v>
      </c>
      <c r="I1985" s="668" t="s">
        <v>7541</v>
      </c>
      <c r="J1985" s="668" t="s">
        <v>10390</v>
      </c>
      <c r="K1985" s="670">
        <v>5</v>
      </c>
      <c r="L1985" s="670">
        <v>12</v>
      </c>
      <c r="M1985" s="755">
        <f t="shared" si="26"/>
        <v>30000</v>
      </c>
      <c r="N1985" s="670">
        <v>5</v>
      </c>
      <c r="O1985" s="670">
        <v>7</v>
      </c>
      <c r="P1985" s="755">
        <f t="shared" si="25"/>
        <v>17500</v>
      </c>
      <c r="Q1985" s="670"/>
      <c r="R1985" s="670">
        <v>12</v>
      </c>
    </row>
    <row r="1986" spans="1:18" ht="15.75" customHeight="1" x14ac:dyDescent="0.2">
      <c r="A1986" s="676" t="s">
        <v>10201</v>
      </c>
      <c r="B1986" s="670" t="s">
        <v>6922</v>
      </c>
      <c r="C1986" s="670" t="s">
        <v>150</v>
      </c>
      <c r="D1986" s="668" t="s">
        <v>10390</v>
      </c>
      <c r="E1986" s="740">
        <v>2500</v>
      </c>
      <c r="F1986" s="670">
        <v>18107992</v>
      </c>
      <c r="G1986" s="668" t="s">
        <v>10506</v>
      </c>
      <c r="H1986" s="668" t="s">
        <v>10390</v>
      </c>
      <c r="I1986" s="668" t="s">
        <v>7541</v>
      </c>
      <c r="J1986" s="668" t="s">
        <v>10390</v>
      </c>
      <c r="K1986" s="670">
        <v>2</v>
      </c>
      <c r="L1986" s="670">
        <v>12</v>
      </c>
      <c r="M1986" s="755">
        <f t="shared" si="26"/>
        <v>30000</v>
      </c>
      <c r="N1986" s="670">
        <v>5</v>
      </c>
      <c r="O1986" s="670">
        <v>7</v>
      </c>
      <c r="P1986" s="755">
        <f t="shared" si="25"/>
        <v>17500</v>
      </c>
      <c r="Q1986" s="670"/>
      <c r="R1986" s="670">
        <v>12</v>
      </c>
    </row>
    <row r="1987" spans="1:18" ht="15.75" customHeight="1" x14ac:dyDescent="0.2">
      <c r="A1987" s="676" t="s">
        <v>10201</v>
      </c>
      <c r="B1987" s="670" t="s">
        <v>6922</v>
      </c>
      <c r="C1987" s="670" t="s">
        <v>150</v>
      </c>
      <c r="D1987" s="668" t="s">
        <v>10328</v>
      </c>
      <c r="E1987" s="740">
        <v>2500</v>
      </c>
      <c r="F1987" s="670">
        <v>42587154</v>
      </c>
      <c r="G1987" s="668" t="s">
        <v>10507</v>
      </c>
      <c r="H1987" s="668" t="s">
        <v>10328</v>
      </c>
      <c r="I1987" s="668" t="s">
        <v>7361</v>
      </c>
      <c r="J1987" s="668" t="s">
        <v>10328</v>
      </c>
      <c r="K1987" s="670">
        <v>5</v>
      </c>
      <c r="L1987" s="670">
        <v>12</v>
      </c>
      <c r="M1987" s="755">
        <f t="shared" si="26"/>
        <v>30000</v>
      </c>
      <c r="N1987" s="670">
        <v>5</v>
      </c>
      <c r="O1987" s="670">
        <v>7</v>
      </c>
      <c r="P1987" s="755">
        <f t="shared" si="25"/>
        <v>17500</v>
      </c>
      <c r="Q1987" s="670"/>
      <c r="R1987" s="670">
        <v>12</v>
      </c>
    </row>
    <row r="1988" spans="1:18" ht="15.75" customHeight="1" x14ac:dyDescent="0.2">
      <c r="A1988" s="676" t="s">
        <v>10201</v>
      </c>
      <c r="B1988" s="670" t="s">
        <v>6922</v>
      </c>
      <c r="C1988" s="670" t="s">
        <v>150</v>
      </c>
      <c r="D1988" s="668" t="s">
        <v>10328</v>
      </c>
      <c r="E1988" s="740">
        <v>2500</v>
      </c>
      <c r="F1988" s="670">
        <v>70538919</v>
      </c>
      <c r="G1988" s="668" t="s">
        <v>10508</v>
      </c>
      <c r="H1988" s="668" t="s">
        <v>10328</v>
      </c>
      <c r="I1988" s="668" t="s">
        <v>7361</v>
      </c>
      <c r="J1988" s="668" t="s">
        <v>10328</v>
      </c>
      <c r="K1988" s="670">
        <v>5</v>
      </c>
      <c r="L1988" s="670">
        <v>12</v>
      </c>
      <c r="M1988" s="755">
        <f t="shared" si="26"/>
        <v>30000</v>
      </c>
      <c r="N1988" s="670">
        <v>5</v>
      </c>
      <c r="O1988" s="670">
        <v>7</v>
      </c>
      <c r="P1988" s="755">
        <f t="shared" si="25"/>
        <v>17500</v>
      </c>
      <c r="Q1988" s="670"/>
      <c r="R1988" s="670">
        <v>12</v>
      </c>
    </row>
    <row r="1989" spans="1:18" ht="15.75" customHeight="1" x14ac:dyDescent="0.2">
      <c r="A1989" s="676" t="s">
        <v>10201</v>
      </c>
      <c r="B1989" s="670" t="s">
        <v>6922</v>
      </c>
      <c r="C1989" s="670" t="s">
        <v>150</v>
      </c>
      <c r="D1989" s="668" t="s">
        <v>10231</v>
      </c>
      <c r="E1989" s="740">
        <v>3000</v>
      </c>
      <c r="F1989" s="670">
        <v>74962635</v>
      </c>
      <c r="G1989" s="668" t="s">
        <v>10509</v>
      </c>
      <c r="H1989" s="668" t="s">
        <v>10231</v>
      </c>
      <c r="I1989" s="668" t="s">
        <v>7361</v>
      </c>
      <c r="J1989" s="668" t="s">
        <v>10231</v>
      </c>
      <c r="K1989" s="670">
        <v>5</v>
      </c>
      <c r="L1989" s="670">
        <v>12</v>
      </c>
      <c r="M1989" s="755">
        <f t="shared" si="26"/>
        <v>36000</v>
      </c>
      <c r="N1989" s="670">
        <v>5</v>
      </c>
      <c r="O1989" s="670">
        <v>7</v>
      </c>
      <c r="P1989" s="755">
        <f t="shared" si="25"/>
        <v>21000</v>
      </c>
      <c r="Q1989" s="670"/>
      <c r="R1989" s="670">
        <v>12</v>
      </c>
    </row>
    <row r="1990" spans="1:18" ht="15.75" customHeight="1" x14ac:dyDescent="0.2">
      <c r="A1990" s="676" t="s">
        <v>10201</v>
      </c>
      <c r="B1990" s="670" t="s">
        <v>6922</v>
      </c>
      <c r="C1990" s="670" t="s">
        <v>150</v>
      </c>
      <c r="D1990" s="668" t="s">
        <v>10216</v>
      </c>
      <c r="E1990" s="740">
        <v>4000</v>
      </c>
      <c r="F1990" s="670">
        <v>46339279</v>
      </c>
      <c r="G1990" s="668" t="s">
        <v>10510</v>
      </c>
      <c r="H1990" s="668" t="s">
        <v>10216</v>
      </c>
      <c r="I1990" s="668" t="s">
        <v>8801</v>
      </c>
      <c r="J1990" s="668" t="s">
        <v>10216</v>
      </c>
      <c r="K1990" s="670">
        <v>5</v>
      </c>
      <c r="L1990" s="670">
        <v>12</v>
      </c>
      <c r="M1990" s="755">
        <f t="shared" si="26"/>
        <v>48000</v>
      </c>
      <c r="N1990" s="670">
        <v>5</v>
      </c>
      <c r="O1990" s="670">
        <v>7</v>
      </c>
      <c r="P1990" s="755">
        <f t="shared" si="25"/>
        <v>28000</v>
      </c>
      <c r="Q1990" s="670"/>
      <c r="R1990" s="670">
        <v>12</v>
      </c>
    </row>
    <row r="1991" spans="1:18" ht="15.75" customHeight="1" x14ac:dyDescent="0.2">
      <c r="A1991" s="676" t="s">
        <v>10201</v>
      </c>
      <c r="B1991" s="670" t="s">
        <v>6922</v>
      </c>
      <c r="C1991" s="670" t="s">
        <v>150</v>
      </c>
      <c r="D1991" s="668" t="s">
        <v>10216</v>
      </c>
      <c r="E1991" s="740">
        <v>4000</v>
      </c>
      <c r="F1991" s="670">
        <v>44546007</v>
      </c>
      <c r="G1991" s="668" t="s">
        <v>10511</v>
      </c>
      <c r="H1991" s="668" t="s">
        <v>10216</v>
      </c>
      <c r="I1991" s="668" t="s">
        <v>8801</v>
      </c>
      <c r="J1991" s="668" t="s">
        <v>10216</v>
      </c>
      <c r="K1991" s="670">
        <v>5</v>
      </c>
      <c r="L1991" s="670">
        <v>12</v>
      </c>
      <c r="M1991" s="755">
        <f t="shared" si="26"/>
        <v>48000</v>
      </c>
      <c r="N1991" s="670">
        <v>5</v>
      </c>
      <c r="O1991" s="670">
        <v>7</v>
      </c>
      <c r="P1991" s="755">
        <f t="shared" si="25"/>
        <v>28000</v>
      </c>
      <c r="Q1991" s="670"/>
      <c r="R1991" s="670">
        <v>12</v>
      </c>
    </row>
    <row r="1992" spans="1:18" ht="15.75" customHeight="1" x14ac:dyDescent="0.2">
      <c r="A1992" s="676" t="s">
        <v>10201</v>
      </c>
      <c r="B1992" s="670" t="s">
        <v>6922</v>
      </c>
      <c r="C1992" s="670" t="s">
        <v>150</v>
      </c>
      <c r="D1992" s="668" t="s">
        <v>10390</v>
      </c>
      <c r="E1992" s="740">
        <v>2500</v>
      </c>
      <c r="F1992" s="670">
        <v>42543030</v>
      </c>
      <c r="G1992" s="668" t="s">
        <v>10512</v>
      </c>
      <c r="H1992" s="668" t="s">
        <v>10390</v>
      </c>
      <c r="I1992" s="668" t="s">
        <v>7541</v>
      </c>
      <c r="J1992" s="668" t="s">
        <v>10390</v>
      </c>
      <c r="K1992" s="670">
        <v>5</v>
      </c>
      <c r="L1992" s="670">
        <v>12</v>
      </c>
      <c r="M1992" s="755">
        <f t="shared" si="26"/>
        <v>30000</v>
      </c>
      <c r="N1992" s="670">
        <v>5</v>
      </c>
      <c r="O1992" s="670">
        <v>7</v>
      </c>
      <c r="P1992" s="755">
        <f t="shared" si="25"/>
        <v>17500</v>
      </c>
      <c r="Q1992" s="670"/>
      <c r="R1992" s="670">
        <v>12</v>
      </c>
    </row>
    <row r="1993" spans="1:18" ht="15.75" customHeight="1" x14ac:dyDescent="0.2">
      <c r="A1993" s="676" t="s">
        <v>10201</v>
      </c>
      <c r="B1993" s="670" t="s">
        <v>6922</v>
      </c>
      <c r="C1993" s="670" t="s">
        <v>150</v>
      </c>
      <c r="D1993" s="668" t="s">
        <v>10234</v>
      </c>
      <c r="E1993" s="740">
        <v>4000</v>
      </c>
      <c r="F1993" s="670">
        <v>70013438</v>
      </c>
      <c r="G1993" s="668" t="s">
        <v>10513</v>
      </c>
      <c r="H1993" s="668" t="s">
        <v>10234</v>
      </c>
      <c r="I1993" s="668" t="s">
        <v>8801</v>
      </c>
      <c r="J1993" s="668" t="s">
        <v>10234</v>
      </c>
      <c r="K1993" s="670">
        <v>5</v>
      </c>
      <c r="L1993" s="670">
        <v>12</v>
      </c>
      <c r="M1993" s="755">
        <f t="shared" si="26"/>
        <v>48000</v>
      </c>
      <c r="N1993" s="670">
        <v>5</v>
      </c>
      <c r="O1993" s="670">
        <v>7</v>
      </c>
      <c r="P1993" s="755">
        <f t="shared" si="25"/>
        <v>28000</v>
      </c>
      <c r="Q1993" s="670"/>
      <c r="R1993" s="670">
        <v>12</v>
      </c>
    </row>
    <row r="1994" spans="1:18" ht="15.75" customHeight="1" x14ac:dyDescent="0.2">
      <c r="A1994" s="676" t="s">
        <v>10201</v>
      </c>
      <c r="B1994" s="670" t="s">
        <v>6922</v>
      </c>
      <c r="C1994" s="670" t="s">
        <v>150</v>
      </c>
      <c r="D1994" s="668" t="s">
        <v>10216</v>
      </c>
      <c r="E1994" s="740">
        <v>4000</v>
      </c>
      <c r="F1994" s="670">
        <v>45516136</v>
      </c>
      <c r="G1994" s="668" t="s">
        <v>10514</v>
      </c>
      <c r="H1994" s="668" t="s">
        <v>10216</v>
      </c>
      <c r="I1994" s="668" t="s">
        <v>8801</v>
      </c>
      <c r="J1994" s="668" t="s">
        <v>10216</v>
      </c>
      <c r="K1994" s="670">
        <v>2</v>
      </c>
      <c r="L1994" s="670">
        <v>3</v>
      </c>
      <c r="M1994" s="755">
        <f t="shared" si="26"/>
        <v>12000</v>
      </c>
      <c r="N1994" s="670">
        <v>0</v>
      </c>
      <c r="O1994" s="670">
        <v>0</v>
      </c>
      <c r="P1994" s="755">
        <f t="shared" si="25"/>
        <v>0</v>
      </c>
      <c r="Q1994" s="670"/>
      <c r="R1994" s="670">
        <v>12</v>
      </c>
    </row>
    <row r="1995" spans="1:18" ht="15.75" customHeight="1" x14ac:dyDescent="0.2">
      <c r="A1995" s="676" t="s">
        <v>10201</v>
      </c>
      <c r="B1995" s="670" t="s">
        <v>6922</v>
      </c>
      <c r="C1995" s="670" t="s">
        <v>150</v>
      </c>
      <c r="D1995" s="668" t="s">
        <v>10295</v>
      </c>
      <c r="E1995" s="740">
        <v>6000</v>
      </c>
      <c r="F1995" s="670">
        <v>41782658</v>
      </c>
      <c r="G1995" s="668" t="s">
        <v>10515</v>
      </c>
      <c r="H1995" s="668" t="s">
        <v>10295</v>
      </c>
      <c r="I1995" s="668" t="s">
        <v>8801</v>
      </c>
      <c r="J1995" s="668" t="s">
        <v>10295</v>
      </c>
      <c r="K1995" s="670">
        <v>3</v>
      </c>
      <c r="L1995" s="670">
        <v>6</v>
      </c>
      <c r="M1995" s="755">
        <f t="shared" si="26"/>
        <v>36000</v>
      </c>
      <c r="N1995" s="670">
        <v>0</v>
      </c>
      <c r="O1995" s="670">
        <v>0</v>
      </c>
      <c r="P1995" s="755">
        <f t="shared" si="25"/>
        <v>0</v>
      </c>
      <c r="Q1995" s="670"/>
      <c r="R1995" s="670">
        <v>12</v>
      </c>
    </row>
    <row r="1996" spans="1:18" ht="15.75" customHeight="1" x14ac:dyDescent="0.2">
      <c r="A1996" s="676" t="s">
        <v>10201</v>
      </c>
      <c r="B1996" s="670" t="s">
        <v>6922</v>
      </c>
      <c r="C1996" s="670" t="s">
        <v>150</v>
      </c>
      <c r="D1996" s="668" t="s">
        <v>10390</v>
      </c>
      <c r="E1996" s="740">
        <v>2500</v>
      </c>
      <c r="F1996" s="670">
        <v>18217355</v>
      </c>
      <c r="G1996" s="668" t="s">
        <v>10516</v>
      </c>
      <c r="H1996" s="668" t="s">
        <v>10390</v>
      </c>
      <c r="I1996" s="668" t="s">
        <v>7541</v>
      </c>
      <c r="J1996" s="668" t="s">
        <v>10390</v>
      </c>
      <c r="K1996" s="670">
        <v>5</v>
      </c>
      <c r="L1996" s="670">
        <v>12</v>
      </c>
      <c r="M1996" s="755">
        <f t="shared" si="26"/>
        <v>30000</v>
      </c>
      <c r="N1996" s="670">
        <v>5</v>
      </c>
      <c r="O1996" s="670">
        <v>7</v>
      </c>
      <c r="P1996" s="755">
        <f t="shared" si="25"/>
        <v>17500</v>
      </c>
      <c r="Q1996" s="670"/>
      <c r="R1996" s="670">
        <v>12</v>
      </c>
    </row>
    <row r="1997" spans="1:18" ht="15.75" customHeight="1" x14ac:dyDescent="0.2">
      <c r="A1997" s="676" t="s">
        <v>10201</v>
      </c>
      <c r="B1997" s="670" t="s">
        <v>6922</v>
      </c>
      <c r="C1997" s="670" t="s">
        <v>150</v>
      </c>
      <c r="D1997" s="668" t="s">
        <v>10234</v>
      </c>
      <c r="E1997" s="740">
        <v>4000</v>
      </c>
      <c r="F1997" s="670">
        <v>18030005</v>
      </c>
      <c r="G1997" s="668" t="s">
        <v>10517</v>
      </c>
      <c r="H1997" s="668" t="s">
        <v>10234</v>
      </c>
      <c r="I1997" s="668" t="s">
        <v>8801</v>
      </c>
      <c r="J1997" s="668" t="s">
        <v>10234</v>
      </c>
      <c r="K1997" s="670">
        <v>5</v>
      </c>
      <c r="L1997" s="670">
        <v>12</v>
      </c>
      <c r="M1997" s="755">
        <f t="shared" si="26"/>
        <v>48000</v>
      </c>
      <c r="N1997" s="670">
        <v>5</v>
      </c>
      <c r="O1997" s="670">
        <v>7</v>
      </c>
      <c r="P1997" s="755">
        <f t="shared" si="25"/>
        <v>28000</v>
      </c>
      <c r="Q1997" s="670"/>
      <c r="R1997" s="670">
        <v>12</v>
      </c>
    </row>
    <row r="1998" spans="1:18" ht="15.75" customHeight="1" x14ac:dyDescent="0.2">
      <c r="A1998" s="676" t="s">
        <v>10201</v>
      </c>
      <c r="B1998" s="670" t="s">
        <v>6922</v>
      </c>
      <c r="C1998" s="670" t="s">
        <v>150</v>
      </c>
      <c r="D1998" s="668" t="s">
        <v>10216</v>
      </c>
      <c r="E1998" s="740">
        <v>6000</v>
      </c>
      <c r="F1998" s="670">
        <v>72221692</v>
      </c>
      <c r="G1998" s="668" t="s">
        <v>10518</v>
      </c>
      <c r="H1998" s="668" t="s">
        <v>10216</v>
      </c>
      <c r="I1998" s="668" t="s">
        <v>8801</v>
      </c>
      <c r="J1998" s="668" t="s">
        <v>10216</v>
      </c>
      <c r="K1998" s="670">
        <v>5</v>
      </c>
      <c r="L1998" s="670">
        <v>12</v>
      </c>
      <c r="M1998" s="755">
        <f t="shared" si="26"/>
        <v>72000</v>
      </c>
      <c r="N1998" s="670">
        <v>5</v>
      </c>
      <c r="O1998" s="670">
        <v>7</v>
      </c>
      <c r="P1998" s="755">
        <f t="shared" si="25"/>
        <v>42000</v>
      </c>
      <c r="Q1998" s="670"/>
      <c r="R1998" s="670">
        <v>12</v>
      </c>
    </row>
    <row r="1999" spans="1:18" ht="15.75" customHeight="1" x14ac:dyDescent="0.2">
      <c r="A1999" s="676" t="s">
        <v>10201</v>
      </c>
      <c r="B1999" s="670" t="s">
        <v>6922</v>
      </c>
      <c r="C1999" s="670" t="s">
        <v>150</v>
      </c>
      <c r="D1999" s="668" t="s">
        <v>10328</v>
      </c>
      <c r="E1999" s="740">
        <v>3300</v>
      </c>
      <c r="F1999" s="670">
        <v>44207983</v>
      </c>
      <c r="G1999" s="668" t="s">
        <v>10519</v>
      </c>
      <c r="H1999" s="668" t="s">
        <v>10328</v>
      </c>
      <c r="I1999" s="668" t="s">
        <v>7361</v>
      </c>
      <c r="J1999" s="668" t="s">
        <v>10328</v>
      </c>
      <c r="K1999" s="670">
        <v>5</v>
      </c>
      <c r="L1999" s="670">
        <v>12</v>
      </c>
      <c r="M1999" s="755">
        <f t="shared" si="26"/>
        <v>39600</v>
      </c>
      <c r="N1999" s="670">
        <v>5</v>
      </c>
      <c r="O1999" s="670">
        <v>7</v>
      </c>
      <c r="P1999" s="755">
        <f t="shared" si="25"/>
        <v>23100</v>
      </c>
      <c r="Q1999" s="670"/>
      <c r="R1999" s="670">
        <v>12</v>
      </c>
    </row>
    <row r="2000" spans="1:18" ht="15.75" customHeight="1" x14ac:dyDescent="0.2">
      <c r="A2000" s="676" t="s">
        <v>10201</v>
      </c>
      <c r="B2000" s="670" t="s">
        <v>6922</v>
      </c>
      <c r="C2000" s="670" t="s">
        <v>150</v>
      </c>
      <c r="D2000" s="668" t="s">
        <v>10216</v>
      </c>
      <c r="E2000" s="740">
        <v>6000</v>
      </c>
      <c r="F2000" s="670">
        <v>76754192</v>
      </c>
      <c r="G2000" s="668" t="s">
        <v>10520</v>
      </c>
      <c r="H2000" s="668" t="s">
        <v>10216</v>
      </c>
      <c r="I2000" s="668" t="s">
        <v>8801</v>
      </c>
      <c r="J2000" s="668" t="s">
        <v>10216</v>
      </c>
      <c r="K2000" s="670">
        <v>5</v>
      </c>
      <c r="L2000" s="670">
        <v>12</v>
      </c>
      <c r="M2000" s="755">
        <f t="shared" si="26"/>
        <v>72000</v>
      </c>
      <c r="N2000" s="670">
        <v>5</v>
      </c>
      <c r="O2000" s="670">
        <v>7</v>
      </c>
      <c r="P2000" s="755">
        <f t="shared" si="25"/>
        <v>42000</v>
      </c>
      <c r="Q2000" s="670"/>
      <c r="R2000" s="670">
        <v>12</v>
      </c>
    </row>
    <row r="2001" spans="1:18" ht="15.75" customHeight="1" x14ac:dyDescent="0.2">
      <c r="A2001" s="676" t="s">
        <v>10201</v>
      </c>
      <c r="B2001" s="670" t="s">
        <v>6922</v>
      </c>
      <c r="C2001" s="670" t="s">
        <v>150</v>
      </c>
      <c r="D2001" s="668" t="s">
        <v>10216</v>
      </c>
      <c r="E2001" s="740">
        <v>6000</v>
      </c>
      <c r="F2001" s="670">
        <v>48236590</v>
      </c>
      <c r="G2001" s="668" t="s">
        <v>10521</v>
      </c>
      <c r="H2001" s="668" t="s">
        <v>10216</v>
      </c>
      <c r="I2001" s="668" t="s">
        <v>8801</v>
      </c>
      <c r="J2001" s="668" t="s">
        <v>10216</v>
      </c>
      <c r="K2001" s="670">
        <v>5</v>
      </c>
      <c r="L2001" s="670">
        <v>12</v>
      </c>
      <c r="M2001" s="755">
        <f t="shared" si="26"/>
        <v>72000</v>
      </c>
      <c r="N2001" s="670">
        <v>5</v>
      </c>
      <c r="O2001" s="670">
        <v>7</v>
      </c>
      <c r="P2001" s="755">
        <f t="shared" si="25"/>
        <v>42000</v>
      </c>
      <c r="Q2001" s="670"/>
      <c r="R2001" s="670">
        <v>12</v>
      </c>
    </row>
    <row r="2002" spans="1:18" ht="15.75" customHeight="1" x14ac:dyDescent="0.2">
      <c r="A2002" s="676" t="s">
        <v>10201</v>
      </c>
      <c r="B2002" s="670" t="s">
        <v>6922</v>
      </c>
      <c r="C2002" s="670" t="s">
        <v>150</v>
      </c>
      <c r="D2002" s="668" t="s">
        <v>10216</v>
      </c>
      <c r="E2002" s="740">
        <v>6000</v>
      </c>
      <c r="F2002" s="670">
        <v>47117668</v>
      </c>
      <c r="G2002" s="668" t="s">
        <v>10522</v>
      </c>
      <c r="H2002" s="668" t="s">
        <v>10216</v>
      </c>
      <c r="I2002" s="668" t="s">
        <v>8801</v>
      </c>
      <c r="J2002" s="668" t="s">
        <v>10216</v>
      </c>
      <c r="K2002" s="670">
        <v>5</v>
      </c>
      <c r="L2002" s="670">
        <v>12</v>
      </c>
      <c r="M2002" s="755">
        <f t="shared" si="26"/>
        <v>72000</v>
      </c>
      <c r="N2002" s="670">
        <v>5</v>
      </c>
      <c r="O2002" s="670">
        <v>7</v>
      </c>
      <c r="P2002" s="755">
        <f t="shared" si="25"/>
        <v>42000</v>
      </c>
      <c r="Q2002" s="670"/>
      <c r="R2002" s="670">
        <v>12</v>
      </c>
    </row>
    <row r="2003" spans="1:18" ht="15.75" customHeight="1" x14ac:dyDescent="0.2">
      <c r="A2003" s="676" t="s">
        <v>10201</v>
      </c>
      <c r="B2003" s="670" t="s">
        <v>6922</v>
      </c>
      <c r="C2003" s="670" t="s">
        <v>150</v>
      </c>
      <c r="D2003" s="668" t="s">
        <v>10295</v>
      </c>
      <c r="E2003" s="740">
        <v>9000</v>
      </c>
      <c r="F2003" s="670">
        <v>70029699</v>
      </c>
      <c r="G2003" s="668" t="s">
        <v>10523</v>
      </c>
      <c r="H2003" s="668" t="s">
        <v>10295</v>
      </c>
      <c r="I2003" s="668" t="s">
        <v>8801</v>
      </c>
      <c r="J2003" s="668" t="s">
        <v>10295</v>
      </c>
      <c r="K2003" s="670">
        <v>5</v>
      </c>
      <c r="L2003" s="670">
        <v>12</v>
      </c>
      <c r="M2003" s="755">
        <f t="shared" si="26"/>
        <v>108000</v>
      </c>
      <c r="N2003" s="670">
        <v>5</v>
      </c>
      <c r="O2003" s="670">
        <v>7</v>
      </c>
      <c r="P2003" s="755">
        <f t="shared" si="25"/>
        <v>63000</v>
      </c>
      <c r="Q2003" s="670"/>
      <c r="R2003" s="670">
        <v>12</v>
      </c>
    </row>
    <row r="2004" spans="1:18" ht="15.75" customHeight="1" x14ac:dyDescent="0.2">
      <c r="A2004" s="676" t="s">
        <v>10201</v>
      </c>
      <c r="B2004" s="670" t="s">
        <v>6922</v>
      </c>
      <c r="C2004" s="670" t="s">
        <v>150</v>
      </c>
      <c r="D2004" s="668" t="s">
        <v>10295</v>
      </c>
      <c r="E2004" s="740">
        <v>9000</v>
      </c>
      <c r="F2004" s="670">
        <v>44223693</v>
      </c>
      <c r="G2004" s="668" t="s">
        <v>10524</v>
      </c>
      <c r="H2004" s="668" t="s">
        <v>10295</v>
      </c>
      <c r="I2004" s="668" t="s">
        <v>8801</v>
      </c>
      <c r="J2004" s="668" t="s">
        <v>10295</v>
      </c>
      <c r="K2004" s="670">
        <v>1</v>
      </c>
      <c r="L2004" s="670">
        <v>2</v>
      </c>
      <c r="M2004" s="755">
        <f t="shared" si="26"/>
        <v>18000</v>
      </c>
      <c r="N2004" s="670">
        <v>0</v>
      </c>
      <c r="O2004" s="670">
        <v>0</v>
      </c>
      <c r="P2004" s="755">
        <f t="shared" si="25"/>
        <v>0</v>
      </c>
      <c r="Q2004" s="670"/>
      <c r="R2004" s="670">
        <v>12</v>
      </c>
    </row>
    <row r="2005" spans="1:18" ht="15.75" customHeight="1" x14ac:dyDescent="0.2">
      <c r="A2005" s="676" t="s">
        <v>10201</v>
      </c>
      <c r="B2005" s="670" t="s">
        <v>6922</v>
      </c>
      <c r="C2005" s="670" t="s">
        <v>150</v>
      </c>
      <c r="D2005" s="668" t="s">
        <v>10295</v>
      </c>
      <c r="E2005" s="740">
        <v>9000</v>
      </c>
      <c r="F2005" s="670">
        <v>71451072</v>
      </c>
      <c r="G2005" s="668" t="s">
        <v>10525</v>
      </c>
      <c r="H2005" s="668" t="s">
        <v>10295</v>
      </c>
      <c r="I2005" s="668" t="s">
        <v>8801</v>
      </c>
      <c r="J2005" s="668" t="s">
        <v>10295</v>
      </c>
      <c r="K2005" s="670">
        <v>2</v>
      </c>
      <c r="L2005" s="670">
        <v>4</v>
      </c>
      <c r="M2005" s="755">
        <f t="shared" si="26"/>
        <v>36000</v>
      </c>
      <c r="N2005" s="670">
        <v>0</v>
      </c>
      <c r="O2005" s="670">
        <v>0</v>
      </c>
      <c r="P2005" s="755">
        <f t="shared" si="25"/>
        <v>0</v>
      </c>
      <c r="Q2005" s="670"/>
      <c r="R2005" s="670">
        <v>12</v>
      </c>
    </row>
    <row r="2006" spans="1:18" ht="15.75" customHeight="1" x14ac:dyDescent="0.2">
      <c r="A2006" s="676" t="s">
        <v>10201</v>
      </c>
      <c r="B2006" s="670" t="s">
        <v>6922</v>
      </c>
      <c r="C2006" s="670" t="s">
        <v>150</v>
      </c>
      <c r="D2006" s="668" t="s">
        <v>10328</v>
      </c>
      <c r="E2006" s="740">
        <v>3300</v>
      </c>
      <c r="F2006" s="670">
        <v>46469861</v>
      </c>
      <c r="G2006" s="668" t="s">
        <v>10526</v>
      </c>
      <c r="H2006" s="668" t="s">
        <v>10328</v>
      </c>
      <c r="I2006" s="668" t="s">
        <v>7361</v>
      </c>
      <c r="J2006" s="668" t="s">
        <v>10328</v>
      </c>
      <c r="K2006" s="670">
        <v>5</v>
      </c>
      <c r="L2006" s="670">
        <v>12</v>
      </c>
      <c r="M2006" s="755">
        <f t="shared" si="26"/>
        <v>39600</v>
      </c>
      <c r="N2006" s="670">
        <v>5</v>
      </c>
      <c r="O2006" s="670">
        <v>7</v>
      </c>
      <c r="P2006" s="755">
        <f t="shared" si="25"/>
        <v>23100</v>
      </c>
      <c r="Q2006" s="670"/>
      <c r="R2006" s="670">
        <v>12</v>
      </c>
    </row>
    <row r="2007" spans="1:18" ht="15.75" customHeight="1" x14ac:dyDescent="0.2">
      <c r="A2007" s="676" t="s">
        <v>10201</v>
      </c>
      <c r="B2007" s="670" t="s">
        <v>6922</v>
      </c>
      <c r="C2007" s="670" t="s">
        <v>150</v>
      </c>
      <c r="D2007" s="668" t="s">
        <v>10328</v>
      </c>
      <c r="E2007" s="740">
        <v>3300</v>
      </c>
      <c r="F2007" s="670">
        <v>42678563</v>
      </c>
      <c r="G2007" s="668" t="s">
        <v>10527</v>
      </c>
      <c r="H2007" s="668" t="s">
        <v>10328</v>
      </c>
      <c r="I2007" s="668" t="s">
        <v>7361</v>
      </c>
      <c r="J2007" s="668" t="s">
        <v>10328</v>
      </c>
      <c r="K2007" s="670">
        <v>5</v>
      </c>
      <c r="L2007" s="670">
        <v>12</v>
      </c>
      <c r="M2007" s="755">
        <f t="shared" si="26"/>
        <v>39600</v>
      </c>
      <c r="N2007" s="670">
        <v>5</v>
      </c>
      <c r="O2007" s="670">
        <v>7</v>
      </c>
      <c r="P2007" s="755">
        <f t="shared" ref="P2007:P2070" si="27">O2007*E2007</f>
        <v>23100</v>
      </c>
      <c r="Q2007" s="670"/>
      <c r="R2007" s="670">
        <v>12</v>
      </c>
    </row>
    <row r="2008" spans="1:18" ht="15.75" customHeight="1" x14ac:dyDescent="0.2">
      <c r="A2008" s="676" t="s">
        <v>10201</v>
      </c>
      <c r="B2008" s="670" t="s">
        <v>6922</v>
      </c>
      <c r="C2008" s="670" t="s">
        <v>150</v>
      </c>
      <c r="D2008" s="668" t="s">
        <v>10328</v>
      </c>
      <c r="E2008" s="740">
        <v>3300</v>
      </c>
      <c r="F2008" s="670">
        <v>43539160</v>
      </c>
      <c r="G2008" s="668" t="s">
        <v>10528</v>
      </c>
      <c r="H2008" s="668" t="s">
        <v>10328</v>
      </c>
      <c r="I2008" s="668" t="s">
        <v>7361</v>
      </c>
      <c r="J2008" s="668" t="s">
        <v>10328</v>
      </c>
      <c r="K2008" s="670">
        <v>5</v>
      </c>
      <c r="L2008" s="670">
        <v>12</v>
      </c>
      <c r="M2008" s="755">
        <f t="shared" si="26"/>
        <v>39600</v>
      </c>
      <c r="N2008" s="670">
        <v>5</v>
      </c>
      <c r="O2008" s="670">
        <v>7</v>
      </c>
      <c r="P2008" s="755">
        <f t="shared" si="27"/>
        <v>23100</v>
      </c>
      <c r="Q2008" s="670"/>
      <c r="R2008" s="670">
        <v>12</v>
      </c>
    </row>
    <row r="2009" spans="1:18" ht="15.75" customHeight="1" x14ac:dyDescent="0.2">
      <c r="A2009" s="676" t="s">
        <v>10201</v>
      </c>
      <c r="B2009" s="670" t="s">
        <v>6922</v>
      </c>
      <c r="C2009" s="670" t="s">
        <v>150</v>
      </c>
      <c r="D2009" s="668" t="s">
        <v>10328</v>
      </c>
      <c r="E2009" s="740">
        <v>3300</v>
      </c>
      <c r="F2009" s="670">
        <v>42934446</v>
      </c>
      <c r="G2009" s="668" t="s">
        <v>10529</v>
      </c>
      <c r="H2009" s="668" t="s">
        <v>10328</v>
      </c>
      <c r="I2009" s="668" t="s">
        <v>7361</v>
      </c>
      <c r="J2009" s="668" t="s">
        <v>10328</v>
      </c>
      <c r="K2009" s="670">
        <v>5</v>
      </c>
      <c r="L2009" s="670">
        <v>12</v>
      </c>
      <c r="M2009" s="755">
        <f t="shared" si="26"/>
        <v>39600</v>
      </c>
      <c r="N2009" s="670">
        <v>5</v>
      </c>
      <c r="O2009" s="670">
        <v>7</v>
      </c>
      <c r="P2009" s="755">
        <f t="shared" si="27"/>
        <v>23100</v>
      </c>
      <c r="Q2009" s="670"/>
      <c r="R2009" s="670">
        <v>12</v>
      </c>
    </row>
    <row r="2010" spans="1:18" ht="15.75" customHeight="1" x14ac:dyDescent="0.2">
      <c r="A2010" s="676" t="s">
        <v>10201</v>
      </c>
      <c r="B2010" s="670" t="s">
        <v>6922</v>
      </c>
      <c r="C2010" s="670" t="s">
        <v>150</v>
      </c>
      <c r="D2010" s="668" t="s">
        <v>10328</v>
      </c>
      <c r="E2010" s="740">
        <v>3300</v>
      </c>
      <c r="F2010" s="670">
        <v>41127083</v>
      </c>
      <c r="G2010" s="668" t="s">
        <v>10530</v>
      </c>
      <c r="H2010" s="668" t="s">
        <v>10328</v>
      </c>
      <c r="I2010" s="668" t="s">
        <v>7361</v>
      </c>
      <c r="J2010" s="668" t="s">
        <v>10328</v>
      </c>
      <c r="K2010" s="670">
        <v>5</v>
      </c>
      <c r="L2010" s="670">
        <v>12</v>
      </c>
      <c r="M2010" s="755">
        <f t="shared" si="26"/>
        <v>39600</v>
      </c>
      <c r="N2010" s="670">
        <v>5</v>
      </c>
      <c r="O2010" s="670">
        <v>7</v>
      </c>
      <c r="P2010" s="755">
        <f t="shared" si="27"/>
        <v>23100</v>
      </c>
      <c r="Q2010" s="670"/>
      <c r="R2010" s="670">
        <v>12</v>
      </c>
    </row>
    <row r="2011" spans="1:18" ht="15.75" customHeight="1" x14ac:dyDescent="0.2">
      <c r="A2011" s="676" t="s">
        <v>10201</v>
      </c>
      <c r="B2011" s="670" t="s">
        <v>6922</v>
      </c>
      <c r="C2011" s="670" t="s">
        <v>150</v>
      </c>
      <c r="D2011" s="668" t="s">
        <v>10328</v>
      </c>
      <c r="E2011" s="740">
        <v>3300</v>
      </c>
      <c r="F2011" s="670">
        <v>43038297</v>
      </c>
      <c r="G2011" s="668" t="s">
        <v>10531</v>
      </c>
      <c r="H2011" s="668" t="s">
        <v>10328</v>
      </c>
      <c r="I2011" s="668" t="s">
        <v>7361</v>
      </c>
      <c r="J2011" s="668" t="s">
        <v>10328</v>
      </c>
      <c r="K2011" s="670">
        <v>5</v>
      </c>
      <c r="L2011" s="670">
        <v>12</v>
      </c>
      <c r="M2011" s="755">
        <f t="shared" si="26"/>
        <v>39600</v>
      </c>
      <c r="N2011" s="670">
        <v>5</v>
      </c>
      <c r="O2011" s="670">
        <v>7</v>
      </c>
      <c r="P2011" s="755">
        <f t="shared" si="27"/>
        <v>23100</v>
      </c>
      <c r="Q2011" s="670"/>
      <c r="R2011" s="670">
        <v>12</v>
      </c>
    </row>
    <row r="2012" spans="1:18" ht="15.75" customHeight="1" x14ac:dyDescent="0.2">
      <c r="A2012" s="676" t="s">
        <v>10201</v>
      </c>
      <c r="B2012" s="670" t="s">
        <v>6922</v>
      </c>
      <c r="C2012" s="670" t="s">
        <v>150</v>
      </c>
      <c r="D2012" s="668" t="s">
        <v>10390</v>
      </c>
      <c r="E2012" s="740">
        <v>2500</v>
      </c>
      <c r="F2012" s="670">
        <v>7516426</v>
      </c>
      <c r="G2012" s="668" t="s">
        <v>10532</v>
      </c>
      <c r="H2012" s="668" t="s">
        <v>10390</v>
      </c>
      <c r="I2012" s="668" t="s">
        <v>7541</v>
      </c>
      <c r="J2012" s="668" t="s">
        <v>10390</v>
      </c>
      <c r="K2012" s="670">
        <v>5</v>
      </c>
      <c r="L2012" s="670">
        <v>12</v>
      </c>
      <c r="M2012" s="755">
        <f t="shared" si="26"/>
        <v>30000</v>
      </c>
      <c r="N2012" s="670">
        <v>5</v>
      </c>
      <c r="O2012" s="670">
        <v>7</v>
      </c>
      <c r="P2012" s="755">
        <f t="shared" si="27"/>
        <v>17500</v>
      </c>
      <c r="Q2012" s="670"/>
      <c r="R2012" s="670">
        <v>12</v>
      </c>
    </row>
    <row r="2013" spans="1:18" ht="15.75" customHeight="1" x14ac:dyDescent="0.2">
      <c r="A2013" s="676" t="s">
        <v>10201</v>
      </c>
      <c r="B2013" s="670" t="s">
        <v>6922</v>
      </c>
      <c r="C2013" s="670" t="s">
        <v>150</v>
      </c>
      <c r="D2013" s="668" t="s">
        <v>10328</v>
      </c>
      <c r="E2013" s="740">
        <v>3300</v>
      </c>
      <c r="F2013" s="670">
        <v>44264373</v>
      </c>
      <c r="G2013" s="668" t="s">
        <v>10533</v>
      </c>
      <c r="H2013" s="668" t="s">
        <v>10328</v>
      </c>
      <c r="I2013" s="668" t="s">
        <v>7361</v>
      </c>
      <c r="J2013" s="668" t="s">
        <v>10328</v>
      </c>
      <c r="K2013" s="670">
        <v>5</v>
      </c>
      <c r="L2013" s="670">
        <v>12</v>
      </c>
      <c r="M2013" s="755">
        <f t="shared" si="26"/>
        <v>39600</v>
      </c>
      <c r="N2013" s="670">
        <v>5</v>
      </c>
      <c r="O2013" s="670">
        <v>7</v>
      </c>
      <c r="P2013" s="755">
        <f t="shared" si="27"/>
        <v>23100</v>
      </c>
      <c r="Q2013" s="670"/>
      <c r="R2013" s="670">
        <v>12</v>
      </c>
    </row>
    <row r="2014" spans="1:18" ht="15.75" customHeight="1" x14ac:dyDescent="0.2">
      <c r="A2014" s="676" t="s">
        <v>10201</v>
      </c>
      <c r="B2014" s="670" t="s">
        <v>6922</v>
      </c>
      <c r="C2014" s="670" t="s">
        <v>150</v>
      </c>
      <c r="D2014" s="668" t="s">
        <v>10295</v>
      </c>
      <c r="E2014" s="740">
        <v>9000</v>
      </c>
      <c r="F2014" s="670">
        <v>41624873</v>
      </c>
      <c r="G2014" s="668" t="s">
        <v>10534</v>
      </c>
      <c r="H2014" s="668" t="s">
        <v>10295</v>
      </c>
      <c r="I2014" s="668" t="s">
        <v>8801</v>
      </c>
      <c r="J2014" s="668" t="s">
        <v>10295</v>
      </c>
      <c r="K2014" s="670">
        <v>1</v>
      </c>
      <c r="L2014" s="670">
        <v>2</v>
      </c>
      <c r="M2014" s="755">
        <f t="shared" si="26"/>
        <v>18000</v>
      </c>
      <c r="N2014" s="670">
        <v>0</v>
      </c>
      <c r="O2014" s="670">
        <v>0</v>
      </c>
      <c r="P2014" s="755">
        <f t="shared" si="27"/>
        <v>0</v>
      </c>
      <c r="Q2014" s="670"/>
      <c r="R2014" s="670">
        <v>12</v>
      </c>
    </row>
    <row r="2015" spans="1:18" ht="15.75" customHeight="1" x14ac:dyDescent="0.2">
      <c r="A2015" s="676" t="s">
        <v>10201</v>
      </c>
      <c r="B2015" s="670" t="s">
        <v>6922</v>
      </c>
      <c r="C2015" s="670" t="s">
        <v>150</v>
      </c>
      <c r="D2015" s="668" t="s">
        <v>10295</v>
      </c>
      <c r="E2015" s="740">
        <v>9000</v>
      </c>
      <c r="F2015" s="670">
        <v>48140726</v>
      </c>
      <c r="G2015" s="668" t="s">
        <v>10535</v>
      </c>
      <c r="H2015" s="668" t="s">
        <v>10295</v>
      </c>
      <c r="I2015" s="668" t="s">
        <v>8801</v>
      </c>
      <c r="J2015" s="668" t="s">
        <v>10295</v>
      </c>
      <c r="K2015" s="670">
        <v>5</v>
      </c>
      <c r="L2015" s="670">
        <v>12</v>
      </c>
      <c r="M2015" s="755">
        <f t="shared" si="26"/>
        <v>108000</v>
      </c>
      <c r="N2015" s="670">
        <v>0</v>
      </c>
      <c r="O2015" s="670">
        <v>0</v>
      </c>
      <c r="P2015" s="755">
        <f t="shared" si="27"/>
        <v>0</v>
      </c>
      <c r="Q2015" s="670"/>
      <c r="R2015" s="670">
        <v>12</v>
      </c>
    </row>
    <row r="2016" spans="1:18" ht="15.75" customHeight="1" x14ac:dyDescent="0.2">
      <c r="A2016" s="676" t="s">
        <v>10201</v>
      </c>
      <c r="B2016" s="670" t="s">
        <v>6922</v>
      </c>
      <c r="C2016" s="670" t="s">
        <v>150</v>
      </c>
      <c r="D2016" s="668" t="s">
        <v>10216</v>
      </c>
      <c r="E2016" s="740">
        <v>4000</v>
      </c>
      <c r="F2016" s="670">
        <v>47837565</v>
      </c>
      <c r="G2016" s="668" t="s">
        <v>10536</v>
      </c>
      <c r="H2016" s="668" t="s">
        <v>10216</v>
      </c>
      <c r="I2016" s="668" t="s">
        <v>8801</v>
      </c>
      <c r="J2016" s="668" t="s">
        <v>10216</v>
      </c>
      <c r="K2016" s="670">
        <v>3</v>
      </c>
      <c r="L2016" s="670">
        <v>4</v>
      </c>
      <c r="M2016" s="755">
        <f t="shared" si="26"/>
        <v>16000</v>
      </c>
      <c r="N2016" s="670">
        <v>0</v>
      </c>
      <c r="O2016" s="670">
        <v>0</v>
      </c>
      <c r="P2016" s="755">
        <f t="shared" si="27"/>
        <v>0</v>
      </c>
      <c r="Q2016" s="670"/>
      <c r="R2016" s="670">
        <v>12</v>
      </c>
    </row>
    <row r="2017" spans="1:18" ht="15.75" customHeight="1" x14ac:dyDescent="0.2">
      <c r="A2017" s="676" t="s">
        <v>10201</v>
      </c>
      <c r="B2017" s="670" t="s">
        <v>6922</v>
      </c>
      <c r="C2017" s="670" t="s">
        <v>150</v>
      </c>
      <c r="D2017" s="668" t="s">
        <v>10295</v>
      </c>
      <c r="E2017" s="740">
        <v>6000</v>
      </c>
      <c r="F2017" s="670">
        <v>41562715</v>
      </c>
      <c r="G2017" s="668" t="s">
        <v>10537</v>
      </c>
      <c r="H2017" s="668" t="s">
        <v>10295</v>
      </c>
      <c r="I2017" s="668" t="s">
        <v>8801</v>
      </c>
      <c r="J2017" s="668" t="s">
        <v>10295</v>
      </c>
      <c r="K2017" s="670">
        <v>5</v>
      </c>
      <c r="L2017" s="670">
        <v>12</v>
      </c>
      <c r="M2017" s="755">
        <f t="shared" si="26"/>
        <v>72000</v>
      </c>
      <c r="N2017" s="670">
        <v>5</v>
      </c>
      <c r="O2017" s="670">
        <v>7</v>
      </c>
      <c r="P2017" s="755">
        <f t="shared" si="27"/>
        <v>42000</v>
      </c>
      <c r="Q2017" s="670"/>
      <c r="R2017" s="670">
        <v>12</v>
      </c>
    </row>
    <row r="2018" spans="1:18" ht="15.75" customHeight="1" x14ac:dyDescent="0.2">
      <c r="A2018" s="676" t="s">
        <v>10201</v>
      </c>
      <c r="B2018" s="670" t="s">
        <v>6922</v>
      </c>
      <c r="C2018" s="670" t="s">
        <v>150</v>
      </c>
      <c r="D2018" s="668" t="s">
        <v>10216</v>
      </c>
      <c r="E2018" s="740">
        <v>4000</v>
      </c>
      <c r="F2018" s="670">
        <v>47454332</v>
      </c>
      <c r="G2018" s="668" t="s">
        <v>10538</v>
      </c>
      <c r="H2018" s="668" t="s">
        <v>10216</v>
      </c>
      <c r="I2018" s="668" t="s">
        <v>8801</v>
      </c>
      <c r="J2018" s="668" t="s">
        <v>10216</v>
      </c>
      <c r="K2018" s="670">
        <v>3</v>
      </c>
      <c r="L2018" s="670">
        <v>6</v>
      </c>
      <c r="M2018" s="755">
        <f t="shared" si="26"/>
        <v>24000</v>
      </c>
      <c r="N2018" s="670">
        <v>0</v>
      </c>
      <c r="O2018" s="670">
        <v>0</v>
      </c>
      <c r="P2018" s="755">
        <f t="shared" si="27"/>
        <v>0</v>
      </c>
      <c r="Q2018" s="670"/>
      <c r="R2018" s="670">
        <v>12</v>
      </c>
    </row>
    <row r="2019" spans="1:18" ht="15.75" customHeight="1" x14ac:dyDescent="0.2">
      <c r="A2019" s="676" t="s">
        <v>10201</v>
      </c>
      <c r="B2019" s="670" t="s">
        <v>6922</v>
      </c>
      <c r="C2019" s="670" t="s">
        <v>150</v>
      </c>
      <c r="D2019" s="668" t="s">
        <v>10295</v>
      </c>
      <c r="E2019" s="740">
        <v>6000</v>
      </c>
      <c r="F2019" s="670">
        <v>4634333</v>
      </c>
      <c r="G2019" s="668" t="s">
        <v>10539</v>
      </c>
      <c r="H2019" s="668" t="s">
        <v>10295</v>
      </c>
      <c r="I2019" s="668" t="s">
        <v>8801</v>
      </c>
      <c r="J2019" s="668" t="s">
        <v>10295</v>
      </c>
      <c r="K2019" s="670">
        <v>5</v>
      </c>
      <c r="L2019" s="670">
        <v>12</v>
      </c>
      <c r="M2019" s="755">
        <f t="shared" si="26"/>
        <v>72000</v>
      </c>
      <c r="N2019" s="670">
        <v>5</v>
      </c>
      <c r="O2019" s="670">
        <v>7</v>
      </c>
      <c r="P2019" s="755">
        <f t="shared" si="27"/>
        <v>42000</v>
      </c>
      <c r="Q2019" s="670"/>
      <c r="R2019" s="670">
        <v>12</v>
      </c>
    </row>
    <row r="2020" spans="1:18" ht="15.75" customHeight="1" x14ac:dyDescent="0.2">
      <c r="A2020" s="676" t="s">
        <v>10201</v>
      </c>
      <c r="B2020" s="670" t="s">
        <v>6922</v>
      </c>
      <c r="C2020" s="670" t="s">
        <v>150</v>
      </c>
      <c r="D2020" s="668" t="s">
        <v>10216</v>
      </c>
      <c r="E2020" s="740">
        <v>4000</v>
      </c>
      <c r="F2020" s="670">
        <v>61919798</v>
      </c>
      <c r="G2020" s="668" t="s">
        <v>10540</v>
      </c>
      <c r="H2020" s="668" t="s">
        <v>10216</v>
      </c>
      <c r="I2020" s="668" t="s">
        <v>8801</v>
      </c>
      <c r="J2020" s="668" t="s">
        <v>10216</v>
      </c>
      <c r="K2020" s="670">
        <v>1</v>
      </c>
      <c r="L2020" s="670">
        <v>2</v>
      </c>
      <c r="M2020" s="755">
        <f t="shared" si="26"/>
        <v>8000</v>
      </c>
      <c r="N2020" s="670">
        <v>0</v>
      </c>
      <c r="O2020" s="670">
        <v>0</v>
      </c>
      <c r="P2020" s="755">
        <f t="shared" si="27"/>
        <v>0</v>
      </c>
      <c r="Q2020" s="670"/>
      <c r="R2020" s="670">
        <v>12</v>
      </c>
    </row>
    <row r="2021" spans="1:18" ht="15.75" customHeight="1" x14ac:dyDescent="0.2">
      <c r="A2021" s="676" t="s">
        <v>10201</v>
      </c>
      <c r="B2021" s="670" t="s">
        <v>6922</v>
      </c>
      <c r="C2021" s="670" t="s">
        <v>150</v>
      </c>
      <c r="D2021" s="668" t="s">
        <v>10328</v>
      </c>
      <c r="E2021" s="740">
        <v>2500</v>
      </c>
      <c r="F2021" s="670">
        <v>48130685</v>
      </c>
      <c r="G2021" s="668" t="s">
        <v>10541</v>
      </c>
      <c r="H2021" s="668" t="s">
        <v>10328</v>
      </c>
      <c r="I2021" s="668" t="s">
        <v>7361</v>
      </c>
      <c r="J2021" s="668" t="s">
        <v>10328</v>
      </c>
      <c r="K2021" s="670">
        <v>5</v>
      </c>
      <c r="L2021" s="670">
        <v>12</v>
      </c>
      <c r="M2021" s="755">
        <f t="shared" si="26"/>
        <v>30000</v>
      </c>
      <c r="N2021" s="670">
        <v>5</v>
      </c>
      <c r="O2021" s="670">
        <v>7</v>
      </c>
      <c r="P2021" s="755">
        <f t="shared" si="27"/>
        <v>17500</v>
      </c>
      <c r="Q2021" s="670"/>
      <c r="R2021" s="670">
        <v>12</v>
      </c>
    </row>
    <row r="2022" spans="1:18" ht="15.75" customHeight="1" x14ac:dyDescent="0.2">
      <c r="A2022" s="676" t="s">
        <v>10201</v>
      </c>
      <c r="B2022" s="670" t="s">
        <v>6922</v>
      </c>
      <c r="C2022" s="670" t="s">
        <v>150</v>
      </c>
      <c r="D2022" s="668" t="s">
        <v>10328</v>
      </c>
      <c r="E2022" s="740">
        <v>3000</v>
      </c>
      <c r="F2022" s="670">
        <v>46082335</v>
      </c>
      <c r="G2022" s="668" t="s">
        <v>10542</v>
      </c>
      <c r="H2022" s="668" t="s">
        <v>10328</v>
      </c>
      <c r="I2022" s="668" t="s">
        <v>7361</v>
      </c>
      <c r="J2022" s="668" t="s">
        <v>10328</v>
      </c>
      <c r="K2022" s="670">
        <v>5</v>
      </c>
      <c r="L2022" s="670">
        <v>12</v>
      </c>
      <c r="M2022" s="755">
        <f t="shared" si="26"/>
        <v>36000</v>
      </c>
      <c r="N2022" s="670">
        <v>5</v>
      </c>
      <c r="O2022" s="670">
        <v>7</v>
      </c>
      <c r="P2022" s="755">
        <f t="shared" si="27"/>
        <v>21000</v>
      </c>
      <c r="Q2022" s="670"/>
      <c r="R2022" s="670">
        <v>12</v>
      </c>
    </row>
    <row r="2023" spans="1:18" ht="15.75" customHeight="1" x14ac:dyDescent="0.2">
      <c r="A2023" s="676" t="s">
        <v>10201</v>
      </c>
      <c r="B2023" s="670" t="s">
        <v>6922</v>
      </c>
      <c r="C2023" s="670" t="s">
        <v>150</v>
      </c>
      <c r="D2023" s="668" t="s">
        <v>10328</v>
      </c>
      <c r="E2023" s="740">
        <v>3000</v>
      </c>
      <c r="F2023" s="670">
        <v>41027481</v>
      </c>
      <c r="G2023" s="668" t="s">
        <v>10543</v>
      </c>
      <c r="H2023" s="668" t="s">
        <v>10328</v>
      </c>
      <c r="I2023" s="668" t="s">
        <v>7361</v>
      </c>
      <c r="J2023" s="668" t="s">
        <v>10328</v>
      </c>
      <c r="K2023" s="670">
        <v>5</v>
      </c>
      <c r="L2023" s="670">
        <v>12</v>
      </c>
      <c r="M2023" s="755">
        <f t="shared" si="26"/>
        <v>36000</v>
      </c>
      <c r="N2023" s="670">
        <v>5</v>
      </c>
      <c r="O2023" s="670">
        <v>7</v>
      </c>
      <c r="P2023" s="755">
        <f t="shared" si="27"/>
        <v>21000</v>
      </c>
      <c r="Q2023" s="670"/>
      <c r="R2023" s="670">
        <v>12</v>
      </c>
    </row>
    <row r="2024" spans="1:18" ht="15.75" customHeight="1" x14ac:dyDescent="0.2">
      <c r="A2024" s="676" t="s">
        <v>10201</v>
      </c>
      <c r="B2024" s="670" t="s">
        <v>6922</v>
      </c>
      <c r="C2024" s="670" t="s">
        <v>150</v>
      </c>
      <c r="D2024" s="668" t="s">
        <v>10328</v>
      </c>
      <c r="E2024" s="740">
        <v>3000</v>
      </c>
      <c r="F2024" s="670">
        <v>73528285</v>
      </c>
      <c r="G2024" s="668" t="s">
        <v>10544</v>
      </c>
      <c r="H2024" s="668" t="s">
        <v>10328</v>
      </c>
      <c r="I2024" s="668" t="s">
        <v>7361</v>
      </c>
      <c r="J2024" s="668" t="s">
        <v>10328</v>
      </c>
      <c r="K2024" s="670">
        <v>5</v>
      </c>
      <c r="L2024" s="670">
        <v>12</v>
      </c>
      <c r="M2024" s="755">
        <f t="shared" si="26"/>
        <v>36000</v>
      </c>
      <c r="N2024" s="670">
        <v>5</v>
      </c>
      <c r="O2024" s="670">
        <v>7</v>
      </c>
      <c r="P2024" s="755">
        <f t="shared" si="27"/>
        <v>21000</v>
      </c>
      <c r="Q2024" s="670"/>
      <c r="R2024" s="670">
        <v>12</v>
      </c>
    </row>
    <row r="2025" spans="1:18" ht="15.75" customHeight="1" x14ac:dyDescent="0.2">
      <c r="A2025" s="676" t="s">
        <v>10201</v>
      </c>
      <c r="B2025" s="670" t="s">
        <v>6922</v>
      </c>
      <c r="C2025" s="670" t="s">
        <v>150</v>
      </c>
      <c r="D2025" s="668" t="s">
        <v>10328</v>
      </c>
      <c r="E2025" s="740">
        <v>3000</v>
      </c>
      <c r="F2025" s="670">
        <v>80638779</v>
      </c>
      <c r="G2025" s="668" t="s">
        <v>10545</v>
      </c>
      <c r="H2025" s="668" t="s">
        <v>10328</v>
      </c>
      <c r="I2025" s="668" t="s">
        <v>7361</v>
      </c>
      <c r="J2025" s="668" t="s">
        <v>10328</v>
      </c>
      <c r="K2025" s="670">
        <v>5</v>
      </c>
      <c r="L2025" s="670">
        <v>12</v>
      </c>
      <c r="M2025" s="755">
        <f t="shared" si="26"/>
        <v>36000</v>
      </c>
      <c r="N2025" s="670">
        <v>5</v>
      </c>
      <c r="O2025" s="670">
        <v>7</v>
      </c>
      <c r="P2025" s="755">
        <f t="shared" si="27"/>
        <v>21000</v>
      </c>
      <c r="Q2025" s="670"/>
      <c r="R2025" s="670">
        <v>12</v>
      </c>
    </row>
    <row r="2026" spans="1:18" ht="15.75" customHeight="1" x14ac:dyDescent="0.2">
      <c r="A2026" s="676" t="s">
        <v>10201</v>
      </c>
      <c r="B2026" s="670" t="s">
        <v>6922</v>
      </c>
      <c r="C2026" s="670" t="s">
        <v>150</v>
      </c>
      <c r="D2026" s="668" t="s">
        <v>10216</v>
      </c>
      <c r="E2026" s="740">
        <v>6000</v>
      </c>
      <c r="F2026" s="670">
        <v>47325687</v>
      </c>
      <c r="G2026" s="668" t="s">
        <v>10546</v>
      </c>
      <c r="H2026" s="668" t="s">
        <v>10216</v>
      </c>
      <c r="I2026" s="668" t="s">
        <v>8801</v>
      </c>
      <c r="J2026" s="668" t="s">
        <v>10216</v>
      </c>
      <c r="K2026" s="670">
        <v>5</v>
      </c>
      <c r="L2026" s="670">
        <v>12</v>
      </c>
      <c r="M2026" s="755">
        <f t="shared" si="26"/>
        <v>72000</v>
      </c>
      <c r="N2026" s="670">
        <v>5</v>
      </c>
      <c r="O2026" s="670">
        <v>7</v>
      </c>
      <c r="P2026" s="755">
        <f t="shared" si="27"/>
        <v>42000</v>
      </c>
      <c r="Q2026" s="670"/>
      <c r="R2026" s="670">
        <v>12</v>
      </c>
    </row>
    <row r="2027" spans="1:18" ht="15.75" customHeight="1" x14ac:dyDescent="0.2">
      <c r="A2027" s="676" t="s">
        <v>10201</v>
      </c>
      <c r="B2027" s="670" t="s">
        <v>6922</v>
      </c>
      <c r="C2027" s="670" t="s">
        <v>150</v>
      </c>
      <c r="D2027" s="668" t="s">
        <v>10216</v>
      </c>
      <c r="E2027" s="740">
        <v>6000</v>
      </c>
      <c r="F2027" s="670">
        <v>41854164</v>
      </c>
      <c r="G2027" s="668" t="s">
        <v>10547</v>
      </c>
      <c r="H2027" s="668" t="s">
        <v>10216</v>
      </c>
      <c r="I2027" s="668" t="s">
        <v>8801</v>
      </c>
      <c r="J2027" s="668" t="s">
        <v>10216</v>
      </c>
      <c r="K2027" s="670">
        <v>5</v>
      </c>
      <c r="L2027" s="670">
        <v>12</v>
      </c>
      <c r="M2027" s="755">
        <f t="shared" si="26"/>
        <v>72000</v>
      </c>
      <c r="N2027" s="670">
        <v>5</v>
      </c>
      <c r="O2027" s="670">
        <v>7</v>
      </c>
      <c r="P2027" s="755">
        <f t="shared" si="27"/>
        <v>42000</v>
      </c>
      <c r="Q2027" s="670"/>
      <c r="R2027" s="670">
        <v>12</v>
      </c>
    </row>
    <row r="2028" spans="1:18" ht="15.75" customHeight="1" x14ac:dyDescent="0.2">
      <c r="A2028" s="676" t="s">
        <v>10201</v>
      </c>
      <c r="B2028" s="670" t="s">
        <v>6922</v>
      </c>
      <c r="C2028" s="670" t="s">
        <v>150</v>
      </c>
      <c r="D2028" s="668" t="s">
        <v>10216</v>
      </c>
      <c r="E2028" s="740">
        <v>6000</v>
      </c>
      <c r="F2028" s="670">
        <v>71236118</v>
      </c>
      <c r="G2028" s="668" t="s">
        <v>10548</v>
      </c>
      <c r="H2028" s="668" t="s">
        <v>10216</v>
      </c>
      <c r="I2028" s="668" t="s">
        <v>8801</v>
      </c>
      <c r="J2028" s="668" t="s">
        <v>10216</v>
      </c>
      <c r="K2028" s="670">
        <v>5</v>
      </c>
      <c r="L2028" s="670">
        <v>12</v>
      </c>
      <c r="M2028" s="755">
        <f t="shared" si="26"/>
        <v>72000</v>
      </c>
      <c r="N2028" s="670">
        <v>5</v>
      </c>
      <c r="O2028" s="670">
        <v>7</v>
      </c>
      <c r="P2028" s="755">
        <f t="shared" si="27"/>
        <v>42000</v>
      </c>
      <c r="Q2028" s="670"/>
      <c r="R2028" s="670">
        <v>12</v>
      </c>
    </row>
    <row r="2029" spans="1:18" ht="15.75" customHeight="1" x14ac:dyDescent="0.2">
      <c r="A2029" s="676" t="s">
        <v>10201</v>
      </c>
      <c r="B2029" s="670" t="s">
        <v>6922</v>
      </c>
      <c r="C2029" s="670" t="s">
        <v>150</v>
      </c>
      <c r="D2029" s="668" t="s">
        <v>10390</v>
      </c>
      <c r="E2029" s="740">
        <v>2500</v>
      </c>
      <c r="F2029" s="670">
        <v>41806301</v>
      </c>
      <c r="G2029" s="668" t="s">
        <v>10549</v>
      </c>
      <c r="H2029" s="668" t="s">
        <v>10390</v>
      </c>
      <c r="I2029" s="668" t="s">
        <v>7541</v>
      </c>
      <c r="J2029" s="668" t="s">
        <v>10390</v>
      </c>
      <c r="K2029" s="670">
        <v>5</v>
      </c>
      <c r="L2029" s="670">
        <v>12</v>
      </c>
      <c r="M2029" s="755">
        <f t="shared" si="26"/>
        <v>30000</v>
      </c>
      <c r="N2029" s="670">
        <v>5</v>
      </c>
      <c r="O2029" s="670">
        <v>7</v>
      </c>
      <c r="P2029" s="755">
        <f t="shared" si="27"/>
        <v>17500</v>
      </c>
      <c r="Q2029" s="670"/>
      <c r="R2029" s="670">
        <v>12</v>
      </c>
    </row>
    <row r="2030" spans="1:18" ht="15.75" customHeight="1" x14ac:dyDescent="0.2">
      <c r="A2030" s="676" t="s">
        <v>10201</v>
      </c>
      <c r="B2030" s="670" t="s">
        <v>6922</v>
      </c>
      <c r="C2030" s="670" t="s">
        <v>150</v>
      </c>
      <c r="D2030" s="668" t="s">
        <v>10216</v>
      </c>
      <c r="E2030" s="740">
        <v>6000</v>
      </c>
      <c r="F2030" s="670">
        <v>47951013</v>
      </c>
      <c r="G2030" s="668" t="s">
        <v>10550</v>
      </c>
      <c r="H2030" s="668" t="s">
        <v>10216</v>
      </c>
      <c r="I2030" s="668" t="s">
        <v>8801</v>
      </c>
      <c r="J2030" s="668" t="s">
        <v>10216</v>
      </c>
      <c r="K2030" s="670">
        <v>2</v>
      </c>
      <c r="L2030" s="670">
        <v>3</v>
      </c>
      <c r="M2030" s="755">
        <f t="shared" si="26"/>
        <v>18000</v>
      </c>
      <c r="N2030" s="670">
        <v>0</v>
      </c>
      <c r="O2030" s="670">
        <v>0</v>
      </c>
      <c r="P2030" s="755">
        <f t="shared" si="27"/>
        <v>0</v>
      </c>
      <c r="Q2030" s="670"/>
      <c r="R2030" s="670">
        <v>12</v>
      </c>
    </row>
    <row r="2031" spans="1:18" ht="15.75" customHeight="1" x14ac:dyDescent="0.2">
      <c r="A2031" s="676" t="s">
        <v>10201</v>
      </c>
      <c r="B2031" s="670" t="s">
        <v>6922</v>
      </c>
      <c r="C2031" s="670" t="s">
        <v>150</v>
      </c>
      <c r="D2031" s="668" t="s">
        <v>10295</v>
      </c>
      <c r="E2031" s="740">
        <v>9000</v>
      </c>
      <c r="F2031" s="670">
        <v>47438508</v>
      </c>
      <c r="G2031" s="668" t="s">
        <v>10551</v>
      </c>
      <c r="H2031" s="668" t="s">
        <v>10295</v>
      </c>
      <c r="I2031" s="668" t="s">
        <v>8801</v>
      </c>
      <c r="J2031" s="668" t="s">
        <v>10295</v>
      </c>
      <c r="K2031" s="670">
        <v>5</v>
      </c>
      <c r="L2031" s="670">
        <v>12</v>
      </c>
      <c r="M2031" s="755">
        <f t="shared" si="26"/>
        <v>108000</v>
      </c>
      <c r="N2031" s="670">
        <v>2</v>
      </c>
      <c r="O2031" s="670">
        <v>2</v>
      </c>
      <c r="P2031" s="755">
        <f t="shared" si="27"/>
        <v>18000</v>
      </c>
      <c r="Q2031" s="670"/>
      <c r="R2031" s="670">
        <v>12</v>
      </c>
    </row>
    <row r="2032" spans="1:18" ht="15.75" customHeight="1" x14ac:dyDescent="0.2">
      <c r="A2032" s="676" t="s">
        <v>10201</v>
      </c>
      <c r="B2032" s="670" t="s">
        <v>6922</v>
      </c>
      <c r="C2032" s="670" t="s">
        <v>150</v>
      </c>
      <c r="D2032" s="668" t="s">
        <v>10234</v>
      </c>
      <c r="E2032" s="740">
        <v>4000</v>
      </c>
      <c r="F2032" s="670">
        <v>44243240</v>
      </c>
      <c r="G2032" s="668" t="s">
        <v>10552</v>
      </c>
      <c r="H2032" s="668" t="s">
        <v>10234</v>
      </c>
      <c r="I2032" s="668" t="s">
        <v>8801</v>
      </c>
      <c r="J2032" s="668" t="s">
        <v>10234</v>
      </c>
      <c r="K2032" s="670">
        <v>2</v>
      </c>
      <c r="L2032" s="670">
        <v>3</v>
      </c>
      <c r="M2032" s="755">
        <f t="shared" ref="M2032:M2095" si="28">L2032*E2032</f>
        <v>12000</v>
      </c>
      <c r="N2032" s="670">
        <v>0</v>
      </c>
      <c r="O2032" s="670">
        <v>0</v>
      </c>
      <c r="P2032" s="755">
        <f t="shared" si="27"/>
        <v>0</v>
      </c>
      <c r="Q2032" s="670"/>
      <c r="R2032" s="670">
        <v>12</v>
      </c>
    </row>
    <row r="2033" spans="1:18" ht="15.75" customHeight="1" x14ac:dyDescent="0.2">
      <c r="A2033" s="676" t="s">
        <v>10201</v>
      </c>
      <c r="B2033" s="670" t="s">
        <v>6922</v>
      </c>
      <c r="C2033" s="670" t="s">
        <v>150</v>
      </c>
      <c r="D2033" s="668" t="s">
        <v>10553</v>
      </c>
      <c r="E2033" s="740">
        <v>4000</v>
      </c>
      <c r="F2033" s="670">
        <v>46669811</v>
      </c>
      <c r="G2033" s="668" t="s">
        <v>10554</v>
      </c>
      <c r="H2033" s="668" t="s">
        <v>10553</v>
      </c>
      <c r="I2033" s="668" t="s">
        <v>8801</v>
      </c>
      <c r="J2033" s="668" t="s">
        <v>10553</v>
      </c>
      <c r="K2033" s="670">
        <v>5</v>
      </c>
      <c r="L2033" s="670">
        <v>12</v>
      </c>
      <c r="M2033" s="755">
        <f t="shared" si="28"/>
        <v>48000</v>
      </c>
      <c r="N2033" s="670">
        <v>5</v>
      </c>
      <c r="O2033" s="670">
        <v>7</v>
      </c>
      <c r="P2033" s="755">
        <f t="shared" si="27"/>
        <v>28000</v>
      </c>
      <c r="Q2033" s="670"/>
      <c r="R2033" s="670">
        <v>12</v>
      </c>
    </row>
    <row r="2034" spans="1:18" ht="15.75" customHeight="1" x14ac:dyDescent="0.2">
      <c r="A2034" s="676" t="s">
        <v>10201</v>
      </c>
      <c r="B2034" s="670" t="s">
        <v>6922</v>
      </c>
      <c r="C2034" s="670" t="s">
        <v>150</v>
      </c>
      <c r="D2034" s="668" t="s">
        <v>10295</v>
      </c>
      <c r="E2034" s="740">
        <v>9000</v>
      </c>
      <c r="F2034" s="670">
        <v>70276442</v>
      </c>
      <c r="G2034" s="668" t="s">
        <v>10555</v>
      </c>
      <c r="H2034" s="668" t="s">
        <v>10295</v>
      </c>
      <c r="I2034" s="668" t="s">
        <v>8801</v>
      </c>
      <c r="J2034" s="668" t="s">
        <v>10295</v>
      </c>
      <c r="K2034" s="670">
        <v>2</v>
      </c>
      <c r="L2034" s="670">
        <v>4</v>
      </c>
      <c r="M2034" s="755">
        <f t="shared" si="28"/>
        <v>36000</v>
      </c>
      <c r="N2034" s="670">
        <v>0</v>
      </c>
      <c r="O2034" s="670">
        <v>0</v>
      </c>
      <c r="P2034" s="755">
        <f t="shared" si="27"/>
        <v>0</v>
      </c>
      <c r="Q2034" s="670"/>
      <c r="R2034" s="670">
        <v>12</v>
      </c>
    </row>
    <row r="2035" spans="1:18" ht="15.75" customHeight="1" x14ac:dyDescent="0.2">
      <c r="A2035" s="676" t="s">
        <v>10201</v>
      </c>
      <c r="B2035" s="670" t="s">
        <v>6922</v>
      </c>
      <c r="C2035" s="670" t="s">
        <v>150</v>
      </c>
      <c r="D2035" s="668" t="s">
        <v>10216</v>
      </c>
      <c r="E2035" s="740">
        <v>6000</v>
      </c>
      <c r="F2035" s="670">
        <v>70152363</v>
      </c>
      <c r="G2035" s="668" t="s">
        <v>10556</v>
      </c>
      <c r="H2035" s="668" t="s">
        <v>10216</v>
      </c>
      <c r="I2035" s="668" t="s">
        <v>8801</v>
      </c>
      <c r="J2035" s="668" t="s">
        <v>10216</v>
      </c>
      <c r="K2035" s="670">
        <v>5</v>
      </c>
      <c r="L2035" s="670">
        <v>12</v>
      </c>
      <c r="M2035" s="755">
        <f t="shared" si="28"/>
        <v>72000</v>
      </c>
      <c r="N2035" s="670">
        <v>5</v>
      </c>
      <c r="O2035" s="670">
        <v>7</v>
      </c>
      <c r="P2035" s="755">
        <f t="shared" si="27"/>
        <v>42000</v>
      </c>
      <c r="Q2035" s="670"/>
      <c r="R2035" s="670">
        <v>12</v>
      </c>
    </row>
    <row r="2036" spans="1:18" ht="15.75" customHeight="1" x14ac:dyDescent="0.2">
      <c r="A2036" s="676" t="s">
        <v>10201</v>
      </c>
      <c r="B2036" s="670" t="s">
        <v>6922</v>
      </c>
      <c r="C2036" s="670" t="s">
        <v>150</v>
      </c>
      <c r="D2036" s="668" t="s">
        <v>10216</v>
      </c>
      <c r="E2036" s="740">
        <v>6000</v>
      </c>
      <c r="F2036" s="670">
        <v>75730983</v>
      </c>
      <c r="G2036" s="668" t="s">
        <v>10557</v>
      </c>
      <c r="H2036" s="668" t="s">
        <v>10216</v>
      </c>
      <c r="I2036" s="668" t="s">
        <v>8801</v>
      </c>
      <c r="J2036" s="668" t="s">
        <v>10216</v>
      </c>
      <c r="K2036" s="670">
        <v>5</v>
      </c>
      <c r="L2036" s="670">
        <v>12</v>
      </c>
      <c r="M2036" s="755">
        <f t="shared" si="28"/>
        <v>72000</v>
      </c>
      <c r="N2036" s="670">
        <v>0</v>
      </c>
      <c r="O2036" s="670">
        <v>0</v>
      </c>
      <c r="P2036" s="755">
        <f t="shared" si="27"/>
        <v>0</v>
      </c>
      <c r="Q2036" s="670"/>
      <c r="R2036" s="670">
        <v>12</v>
      </c>
    </row>
    <row r="2037" spans="1:18" ht="15.75" customHeight="1" x14ac:dyDescent="0.2">
      <c r="A2037" s="676" t="s">
        <v>10201</v>
      </c>
      <c r="B2037" s="670" t="s">
        <v>6922</v>
      </c>
      <c r="C2037" s="670" t="s">
        <v>150</v>
      </c>
      <c r="D2037" s="668" t="s">
        <v>10295</v>
      </c>
      <c r="E2037" s="740">
        <v>9000</v>
      </c>
      <c r="F2037" s="670">
        <v>74425274</v>
      </c>
      <c r="G2037" s="668" t="s">
        <v>10558</v>
      </c>
      <c r="H2037" s="668" t="s">
        <v>10295</v>
      </c>
      <c r="I2037" s="668" t="s">
        <v>8801</v>
      </c>
      <c r="J2037" s="668" t="s">
        <v>10295</v>
      </c>
      <c r="K2037" s="670">
        <v>5</v>
      </c>
      <c r="L2037" s="670">
        <v>12</v>
      </c>
      <c r="M2037" s="755">
        <f t="shared" si="28"/>
        <v>108000</v>
      </c>
      <c r="N2037" s="670">
        <v>0</v>
      </c>
      <c r="O2037" s="670">
        <v>0</v>
      </c>
      <c r="P2037" s="755">
        <f t="shared" si="27"/>
        <v>0</v>
      </c>
      <c r="Q2037" s="670"/>
      <c r="R2037" s="670">
        <v>12</v>
      </c>
    </row>
    <row r="2038" spans="1:18" ht="15.75" customHeight="1" x14ac:dyDescent="0.2">
      <c r="A2038" s="676" t="s">
        <v>10201</v>
      </c>
      <c r="B2038" s="670" t="s">
        <v>6922</v>
      </c>
      <c r="C2038" s="670" t="s">
        <v>150</v>
      </c>
      <c r="D2038" s="668" t="s">
        <v>10295</v>
      </c>
      <c r="E2038" s="740">
        <v>9000</v>
      </c>
      <c r="F2038" s="670">
        <v>46648887</v>
      </c>
      <c r="G2038" s="668" t="s">
        <v>10559</v>
      </c>
      <c r="H2038" s="668" t="s">
        <v>10295</v>
      </c>
      <c r="I2038" s="668" t="s">
        <v>8801</v>
      </c>
      <c r="J2038" s="668" t="s">
        <v>10295</v>
      </c>
      <c r="K2038" s="670">
        <v>5</v>
      </c>
      <c r="L2038" s="670">
        <v>12</v>
      </c>
      <c r="M2038" s="755">
        <f t="shared" si="28"/>
        <v>108000</v>
      </c>
      <c r="N2038" s="670">
        <v>0</v>
      </c>
      <c r="O2038" s="670">
        <v>0</v>
      </c>
      <c r="P2038" s="755">
        <f t="shared" si="27"/>
        <v>0</v>
      </c>
      <c r="Q2038" s="670"/>
      <c r="R2038" s="670">
        <v>12</v>
      </c>
    </row>
    <row r="2039" spans="1:18" ht="15.75" customHeight="1" x14ac:dyDescent="0.2">
      <c r="A2039" s="676" t="s">
        <v>10201</v>
      </c>
      <c r="B2039" s="670" t="s">
        <v>6922</v>
      </c>
      <c r="C2039" s="670" t="s">
        <v>150</v>
      </c>
      <c r="D2039" s="668" t="s">
        <v>10295</v>
      </c>
      <c r="E2039" s="740">
        <v>6000</v>
      </c>
      <c r="F2039" s="670">
        <v>44467364</v>
      </c>
      <c r="G2039" s="668" t="s">
        <v>10560</v>
      </c>
      <c r="H2039" s="668" t="s">
        <v>10295</v>
      </c>
      <c r="I2039" s="668" t="s">
        <v>8801</v>
      </c>
      <c r="J2039" s="668" t="s">
        <v>10295</v>
      </c>
      <c r="K2039" s="670">
        <v>2</v>
      </c>
      <c r="L2039" s="670">
        <v>3</v>
      </c>
      <c r="M2039" s="755">
        <f t="shared" si="28"/>
        <v>18000</v>
      </c>
      <c r="N2039" s="670">
        <v>0</v>
      </c>
      <c r="O2039" s="670">
        <v>0</v>
      </c>
      <c r="P2039" s="755">
        <f t="shared" si="27"/>
        <v>0</v>
      </c>
      <c r="Q2039" s="670"/>
      <c r="R2039" s="670">
        <v>12</v>
      </c>
    </row>
    <row r="2040" spans="1:18" ht="15.75" customHeight="1" x14ac:dyDescent="0.2">
      <c r="A2040" s="676" t="s">
        <v>10201</v>
      </c>
      <c r="B2040" s="670" t="s">
        <v>6922</v>
      </c>
      <c r="C2040" s="670" t="s">
        <v>10485</v>
      </c>
      <c r="D2040" s="668" t="s">
        <v>10561</v>
      </c>
      <c r="E2040" s="740">
        <v>4000</v>
      </c>
      <c r="F2040" s="670">
        <v>18141832</v>
      </c>
      <c r="G2040" s="668" t="s">
        <v>10562</v>
      </c>
      <c r="H2040" s="668" t="s">
        <v>10561</v>
      </c>
      <c r="I2040" s="668" t="s">
        <v>8801</v>
      </c>
      <c r="J2040" s="668" t="s">
        <v>6938</v>
      </c>
      <c r="K2040" s="670">
        <v>1</v>
      </c>
      <c r="L2040" s="670">
        <v>8</v>
      </c>
      <c r="M2040" s="755">
        <f t="shared" si="28"/>
        <v>32000</v>
      </c>
      <c r="N2040" s="670">
        <v>1</v>
      </c>
      <c r="O2040" s="670">
        <v>8</v>
      </c>
      <c r="P2040" s="755">
        <f t="shared" si="27"/>
        <v>32000</v>
      </c>
      <c r="Q2040" s="670"/>
      <c r="R2040" s="670">
        <v>12</v>
      </c>
    </row>
    <row r="2041" spans="1:18" ht="15.75" customHeight="1" x14ac:dyDescent="0.2">
      <c r="A2041" s="676" t="s">
        <v>10201</v>
      </c>
      <c r="B2041" s="670" t="s">
        <v>6922</v>
      </c>
      <c r="C2041" s="670" t="s">
        <v>150</v>
      </c>
      <c r="D2041" s="668" t="s">
        <v>10216</v>
      </c>
      <c r="E2041" s="740">
        <v>4000</v>
      </c>
      <c r="F2041" s="670">
        <v>3501037</v>
      </c>
      <c r="G2041" s="668" t="s">
        <v>10326</v>
      </c>
      <c r="H2041" s="668" t="s">
        <v>10216</v>
      </c>
      <c r="I2041" s="668" t="s">
        <v>8801</v>
      </c>
      <c r="J2041" s="668" t="s">
        <v>10216</v>
      </c>
      <c r="K2041" s="670">
        <v>3</v>
      </c>
      <c r="L2041" s="670">
        <v>8</v>
      </c>
      <c r="M2041" s="755">
        <f t="shared" si="28"/>
        <v>32000</v>
      </c>
      <c r="N2041" s="670">
        <v>5</v>
      </c>
      <c r="O2041" s="670">
        <v>7</v>
      </c>
      <c r="P2041" s="755">
        <f t="shared" si="27"/>
        <v>28000</v>
      </c>
      <c r="Q2041" s="670"/>
      <c r="R2041" s="670">
        <v>12</v>
      </c>
    </row>
    <row r="2042" spans="1:18" ht="15.75" customHeight="1" x14ac:dyDescent="0.2">
      <c r="A2042" s="676" t="s">
        <v>10201</v>
      </c>
      <c r="B2042" s="670" t="s">
        <v>6922</v>
      </c>
      <c r="C2042" s="670" t="s">
        <v>150</v>
      </c>
      <c r="D2042" s="668" t="s">
        <v>10234</v>
      </c>
      <c r="E2042" s="740">
        <v>4500</v>
      </c>
      <c r="F2042" s="670">
        <v>45436272</v>
      </c>
      <c r="G2042" s="668" t="s">
        <v>10563</v>
      </c>
      <c r="H2042" s="668" t="s">
        <v>10234</v>
      </c>
      <c r="I2042" s="668" t="s">
        <v>8801</v>
      </c>
      <c r="J2042" s="668" t="s">
        <v>10234</v>
      </c>
      <c r="K2042" s="670">
        <v>3</v>
      </c>
      <c r="L2042" s="670">
        <v>8</v>
      </c>
      <c r="M2042" s="755">
        <f t="shared" si="28"/>
        <v>36000</v>
      </c>
      <c r="N2042" s="670">
        <v>5</v>
      </c>
      <c r="O2042" s="670">
        <v>7</v>
      </c>
      <c r="P2042" s="755">
        <f t="shared" si="27"/>
        <v>31500</v>
      </c>
      <c r="Q2042" s="670"/>
      <c r="R2042" s="670">
        <v>12</v>
      </c>
    </row>
    <row r="2043" spans="1:18" ht="15.75" customHeight="1" x14ac:dyDescent="0.2">
      <c r="A2043" s="676" t="s">
        <v>10201</v>
      </c>
      <c r="B2043" s="670" t="s">
        <v>6922</v>
      </c>
      <c r="C2043" s="670" t="s">
        <v>150</v>
      </c>
      <c r="D2043" s="668" t="s">
        <v>10234</v>
      </c>
      <c r="E2043" s="740">
        <v>4500</v>
      </c>
      <c r="F2043" s="670">
        <v>45130662</v>
      </c>
      <c r="G2043" s="668" t="s">
        <v>10564</v>
      </c>
      <c r="H2043" s="668" t="s">
        <v>10234</v>
      </c>
      <c r="I2043" s="668" t="s">
        <v>8801</v>
      </c>
      <c r="J2043" s="668" t="s">
        <v>10234</v>
      </c>
      <c r="K2043" s="670">
        <v>3</v>
      </c>
      <c r="L2043" s="670">
        <v>8</v>
      </c>
      <c r="M2043" s="755">
        <f t="shared" si="28"/>
        <v>36000</v>
      </c>
      <c r="N2043" s="670">
        <v>5</v>
      </c>
      <c r="O2043" s="670">
        <v>7</v>
      </c>
      <c r="P2043" s="755">
        <f t="shared" si="27"/>
        <v>31500</v>
      </c>
      <c r="Q2043" s="670"/>
      <c r="R2043" s="670">
        <v>12</v>
      </c>
    </row>
    <row r="2044" spans="1:18" ht="15.75" customHeight="1" x14ac:dyDescent="0.2">
      <c r="A2044" s="676" t="s">
        <v>10201</v>
      </c>
      <c r="B2044" s="670" t="s">
        <v>6922</v>
      </c>
      <c r="C2044" s="670" t="s">
        <v>150</v>
      </c>
      <c r="D2044" s="668" t="s">
        <v>10390</v>
      </c>
      <c r="E2044" s="740">
        <v>2500</v>
      </c>
      <c r="F2044" s="670">
        <v>19081944</v>
      </c>
      <c r="G2044" s="668" t="s">
        <v>10565</v>
      </c>
      <c r="H2044" s="668" t="s">
        <v>10390</v>
      </c>
      <c r="I2044" s="668" t="s">
        <v>7541</v>
      </c>
      <c r="J2044" s="668" t="s">
        <v>10390</v>
      </c>
      <c r="K2044" s="670">
        <v>3</v>
      </c>
      <c r="L2044" s="670">
        <v>8</v>
      </c>
      <c r="M2044" s="755">
        <f t="shared" si="28"/>
        <v>20000</v>
      </c>
      <c r="N2044" s="670">
        <v>5</v>
      </c>
      <c r="O2044" s="670">
        <v>7</v>
      </c>
      <c r="P2044" s="755">
        <f t="shared" si="27"/>
        <v>17500</v>
      </c>
      <c r="Q2044" s="670"/>
      <c r="R2044" s="670">
        <v>12</v>
      </c>
    </row>
    <row r="2045" spans="1:18" ht="15.75" customHeight="1" x14ac:dyDescent="0.2">
      <c r="A2045" s="676" t="s">
        <v>10201</v>
      </c>
      <c r="B2045" s="670" t="s">
        <v>6922</v>
      </c>
      <c r="C2045" s="670" t="s">
        <v>150</v>
      </c>
      <c r="D2045" s="668" t="s">
        <v>10216</v>
      </c>
      <c r="E2045" s="740">
        <v>6000</v>
      </c>
      <c r="F2045" s="670">
        <v>43571775</v>
      </c>
      <c r="G2045" s="668" t="s">
        <v>10566</v>
      </c>
      <c r="H2045" s="668" t="s">
        <v>10216</v>
      </c>
      <c r="I2045" s="668" t="s">
        <v>8801</v>
      </c>
      <c r="J2045" s="668" t="s">
        <v>10216</v>
      </c>
      <c r="K2045" s="670">
        <v>1</v>
      </c>
      <c r="L2045" s="670">
        <v>1</v>
      </c>
      <c r="M2045" s="755">
        <f t="shared" si="28"/>
        <v>6000</v>
      </c>
      <c r="N2045" s="670">
        <v>0</v>
      </c>
      <c r="O2045" s="670">
        <v>0</v>
      </c>
      <c r="P2045" s="755">
        <f t="shared" si="27"/>
        <v>0</v>
      </c>
      <c r="Q2045" s="670"/>
      <c r="R2045" s="670">
        <v>12</v>
      </c>
    </row>
    <row r="2046" spans="1:18" ht="15.75" customHeight="1" x14ac:dyDescent="0.2">
      <c r="A2046" s="676" t="s">
        <v>10201</v>
      </c>
      <c r="B2046" s="670" t="s">
        <v>6922</v>
      </c>
      <c r="C2046" s="670" t="s">
        <v>150</v>
      </c>
      <c r="D2046" s="668" t="s">
        <v>10216</v>
      </c>
      <c r="E2046" s="740">
        <v>6000</v>
      </c>
      <c r="F2046" s="670">
        <v>70301570</v>
      </c>
      <c r="G2046" s="668" t="s">
        <v>10567</v>
      </c>
      <c r="H2046" s="668" t="s">
        <v>10216</v>
      </c>
      <c r="I2046" s="668" t="s">
        <v>8801</v>
      </c>
      <c r="J2046" s="668" t="s">
        <v>10216</v>
      </c>
      <c r="K2046" s="670">
        <v>3</v>
      </c>
      <c r="L2046" s="670">
        <v>8</v>
      </c>
      <c r="M2046" s="755">
        <f t="shared" si="28"/>
        <v>48000</v>
      </c>
      <c r="N2046" s="670">
        <v>5</v>
      </c>
      <c r="O2046" s="670">
        <v>7</v>
      </c>
      <c r="P2046" s="755">
        <f t="shared" si="27"/>
        <v>42000</v>
      </c>
      <c r="Q2046" s="670"/>
      <c r="R2046" s="670">
        <v>12</v>
      </c>
    </row>
    <row r="2047" spans="1:18" ht="15.75" customHeight="1" x14ac:dyDescent="0.2">
      <c r="A2047" s="676" t="s">
        <v>10201</v>
      </c>
      <c r="B2047" s="670" t="s">
        <v>6922</v>
      </c>
      <c r="C2047" s="670" t="s">
        <v>150</v>
      </c>
      <c r="D2047" s="668" t="s">
        <v>10390</v>
      </c>
      <c r="E2047" s="740">
        <v>3300</v>
      </c>
      <c r="F2047" s="670">
        <v>41218828</v>
      </c>
      <c r="G2047" s="668" t="s">
        <v>10568</v>
      </c>
      <c r="H2047" s="668" t="s">
        <v>10390</v>
      </c>
      <c r="I2047" s="668" t="s">
        <v>7541</v>
      </c>
      <c r="J2047" s="668" t="s">
        <v>10390</v>
      </c>
      <c r="K2047" s="670">
        <v>3</v>
      </c>
      <c r="L2047" s="670">
        <v>8</v>
      </c>
      <c r="M2047" s="755">
        <f t="shared" si="28"/>
        <v>26400</v>
      </c>
      <c r="N2047" s="670">
        <v>5</v>
      </c>
      <c r="O2047" s="670">
        <v>7</v>
      </c>
      <c r="P2047" s="755">
        <f t="shared" si="27"/>
        <v>23100</v>
      </c>
      <c r="Q2047" s="670"/>
      <c r="R2047" s="670">
        <v>12</v>
      </c>
    </row>
    <row r="2048" spans="1:18" ht="15.75" customHeight="1" x14ac:dyDescent="0.2">
      <c r="A2048" s="676" t="s">
        <v>10201</v>
      </c>
      <c r="B2048" s="670" t="s">
        <v>6922</v>
      </c>
      <c r="C2048" s="670" t="s">
        <v>150</v>
      </c>
      <c r="D2048" s="668" t="s">
        <v>10390</v>
      </c>
      <c r="E2048" s="740">
        <v>3300</v>
      </c>
      <c r="F2048" s="670">
        <v>40983417</v>
      </c>
      <c r="G2048" s="668" t="s">
        <v>10569</v>
      </c>
      <c r="H2048" s="668" t="s">
        <v>10390</v>
      </c>
      <c r="I2048" s="668" t="s">
        <v>7541</v>
      </c>
      <c r="J2048" s="668" t="s">
        <v>10390</v>
      </c>
      <c r="K2048" s="670">
        <v>3</v>
      </c>
      <c r="L2048" s="670">
        <v>8</v>
      </c>
      <c r="M2048" s="755">
        <f t="shared" si="28"/>
        <v>26400</v>
      </c>
      <c r="N2048" s="670">
        <v>5</v>
      </c>
      <c r="O2048" s="670">
        <v>7</v>
      </c>
      <c r="P2048" s="755">
        <f t="shared" si="27"/>
        <v>23100</v>
      </c>
      <c r="Q2048" s="670"/>
      <c r="R2048" s="670">
        <v>12</v>
      </c>
    </row>
    <row r="2049" spans="1:18" ht="15.75" customHeight="1" x14ac:dyDescent="0.2">
      <c r="A2049" s="676" t="s">
        <v>10201</v>
      </c>
      <c r="B2049" s="670" t="s">
        <v>6922</v>
      </c>
      <c r="C2049" s="670" t="s">
        <v>150</v>
      </c>
      <c r="D2049" s="668" t="s">
        <v>10390</v>
      </c>
      <c r="E2049" s="740">
        <v>3300</v>
      </c>
      <c r="F2049" s="670">
        <v>47257944</v>
      </c>
      <c r="G2049" s="668" t="s">
        <v>10570</v>
      </c>
      <c r="H2049" s="668" t="s">
        <v>10390</v>
      </c>
      <c r="I2049" s="668" t="s">
        <v>7541</v>
      </c>
      <c r="J2049" s="668" t="s">
        <v>10390</v>
      </c>
      <c r="K2049" s="670">
        <v>3</v>
      </c>
      <c r="L2049" s="670">
        <v>8</v>
      </c>
      <c r="M2049" s="755">
        <f t="shared" si="28"/>
        <v>26400</v>
      </c>
      <c r="N2049" s="670">
        <v>5</v>
      </c>
      <c r="O2049" s="670">
        <v>7</v>
      </c>
      <c r="P2049" s="755">
        <f t="shared" si="27"/>
        <v>23100</v>
      </c>
      <c r="Q2049" s="670"/>
      <c r="R2049" s="670">
        <v>12</v>
      </c>
    </row>
    <row r="2050" spans="1:18" ht="15.75" customHeight="1" x14ac:dyDescent="0.2">
      <c r="A2050" s="676" t="s">
        <v>10201</v>
      </c>
      <c r="B2050" s="670" t="s">
        <v>6922</v>
      </c>
      <c r="C2050" s="670" t="s">
        <v>150</v>
      </c>
      <c r="D2050" s="668" t="s">
        <v>10390</v>
      </c>
      <c r="E2050" s="740">
        <v>3300</v>
      </c>
      <c r="F2050" s="670">
        <v>45997694</v>
      </c>
      <c r="G2050" s="668" t="s">
        <v>10571</v>
      </c>
      <c r="H2050" s="668" t="s">
        <v>10390</v>
      </c>
      <c r="I2050" s="668" t="s">
        <v>7541</v>
      </c>
      <c r="J2050" s="668" t="s">
        <v>10390</v>
      </c>
      <c r="K2050" s="670">
        <v>3</v>
      </c>
      <c r="L2050" s="670">
        <v>8</v>
      </c>
      <c r="M2050" s="755">
        <f t="shared" si="28"/>
        <v>26400</v>
      </c>
      <c r="N2050" s="670">
        <v>5</v>
      </c>
      <c r="O2050" s="670">
        <v>7</v>
      </c>
      <c r="P2050" s="755">
        <f t="shared" si="27"/>
        <v>23100</v>
      </c>
      <c r="Q2050" s="670"/>
      <c r="R2050" s="670">
        <v>12</v>
      </c>
    </row>
    <row r="2051" spans="1:18" ht="15.75" customHeight="1" x14ac:dyDescent="0.2">
      <c r="A2051" s="676" t="s">
        <v>10201</v>
      </c>
      <c r="B2051" s="670" t="s">
        <v>6922</v>
      </c>
      <c r="C2051" s="670" t="s">
        <v>150</v>
      </c>
      <c r="D2051" s="668" t="s">
        <v>10295</v>
      </c>
      <c r="E2051" s="740">
        <v>6000</v>
      </c>
      <c r="F2051" s="670">
        <v>46141616</v>
      </c>
      <c r="G2051" s="668" t="s">
        <v>10380</v>
      </c>
      <c r="H2051" s="668" t="s">
        <v>10295</v>
      </c>
      <c r="I2051" s="668" t="s">
        <v>8801</v>
      </c>
      <c r="J2051" s="668" t="s">
        <v>10295</v>
      </c>
      <c r="K2051" s="670">
        <v>3</v>
      </c>
      <c r="L2051" s="670">
        <v>8</v>
      </c>
      <c r="M2051" s="755">
        <f t="shared" si="28"/>
        <v>48000</v>
      </c>
      <c r="N2051" s="670">
        <v>5</v>
      </c>
      <c r="O2051" s="670">
        <v>7</v>
      </c>
      <c r="P2051" s="755">
        <f t="shared" si="27"/>
        <v>42000</v>
      </c>
      <c r="Q2051" s="670"/>
      <c r="R2051" s="670">
        <v>12</v>
      </c>
    </row>
    <row r="2052" spans="1:18" ht="15.75" customHeight="1" x14ac:dyDescent="0.2">
      <c r="A2052" s="676" t="s">
        <v>10201</v>
      </c>
      <c r="B2052" s="670" t="s">
        <v>6922</v>
      </c>
      <c r="C2052" s="670" t="s">
        <v>150</v>
      </c>
      <c r="D2052" s="668" t="s">
        <v>10216</v>
      </c>
      <c r="E2052" s="740">
        <v>4000</v>
      </c>
      <c r="F2052" s="670">
        <v>42947016</v>
      </c>
      <c r="G2052" s="668" t="s">
        <v>10300</v>
      </c>
      <c r="H2052" s="668" t="s">
        <v>10216</v>
      </c>
      <c r="I2052" s="668" t="s">
        <v>8801</v>
      </c>
      <c r="J2052" s="668" t="s">
        <v>10216</v>
      </c>
      <c r="K2052" s="670">
        <v>3</v>
      </c>
      <c r="L2052" s="670">
        <v>8</v>
      </c>
      <c r="M2052" s="755">
        <f t="shared" si="28"/>
        <v>32000</v>
      </c>
      <c r="N2052" s="670">
        <v>3</v>
      </c>
      <c r="O2052" s="670">
        <v>3</v>
      </c>
      <c r="P2052" s="755">
        <f t="shared" si="27"/>
        <v>12000</v>
      </c>
      <c r="Q2052" s="670"/>
      <c r="R2052" s="670">
        <v>12</v>
      </c>
    </row>
    <row r="2053" spans="1:18" ht="15.75" customHeight="1" x14ac:dyDescent="0.2">
      <c r="A2053" s="676" t="s">
        <v>10201</v>
      </c>
      <c r="B2053" s="670" t="s">
        <v>6922</v>
      </c>
      <c r="C2053" s="670" t="s">
        <v>150</v>
      </c>
      <c r="D2053" s="668" t="s">
        <v>10216</v>
      </c>
      <c r="E2053" s="740">
        <v>4000</v>
      </c>
      <c r="F2053" s="670">
        <v>44477495</v>
      </c>
      <c r="G2053" s="668" t="s">
        <v>10572</v>
      </c>
      <c r="H2053" s="668" t="s">
        <v>10216</v>
      </c>
      <c r="I2053" s="668" t="s">
        <v>8801</v>
      </c>
      <c r="J2053" s="668" t="s">
        <v>10216</v>
      </c>
      <c r="K2053" s="670">
        <v>3</v>
      </c>
      <c r="L2053" s="670">
        <v>8</v>
      </c>
      <c r="M2053" s="755">
        <f t="shared" si="28"/>
        <v>32000</v>
      </c>
      <c r="N2053" s="670">
        <v>5</v>
      </c>
      <c r="O2053" s="670">
        <v>7</v>
      </c>
      <c r="P2053" s="755">
        <f t="shared" si="27"/>
        <v>28000</v>
      </c>
      <c r="Q2053" s="670"/>
      <c r="R2053" s="670">
        <v>12</v>
      </c>
    </row>
    <row r="2054" spans="1:18" ht="15.75" customHeight="1" x14ac:dyDescent="0.2">
      <c r="A2054" s="676" t="s">
        <v>10201</v>
      </c>
      <c r="B2054" s="670" t="s">
        <v>6922</v>
      </c>
      <c r="C2054" s="670" t="s">
        <v>150</v>
      </c>
      <c r="D2054" s="668" t="s">
        <v>10390</v>
      </c>
      <c r="E2054" s="740">
        <v>2500</v>
      </c>
      <c r="F2054" s="670">
        <v>43111044</v>
      </c>
      <c r="G2054" s="668" t="s">
        <v>10573</v>
      </c>
      <c r="H2054" s="668" t="s">
        <v>10390</v>
      </c>
      <c r="I2054" s="668" t="s">
        <v>7541</v>
      </c>
      <c r="J2054" s="668" t="s">
        <v>10390</v>
      </c>
      <c r="K2054" s="670">
        <v>3</v>
      </c>
      <c r="L2054" s="670">
        <v>8</v>
      </c>
      <c r="M2054" s="755">
        <f t="shared" si="28"/>
        <v>20000</v>
      </c>
      <c r="N2054" s="670">
        <v>5</v>
      </c>
      <c r="O2054" s="670">
        <v>7</v>
      </c>
      <c r="P2054" s="755">
        <f t="shared" si="27"/>
        <v>17500</v>
      </c>
      <c r="Q2054" s="670"/>
      <c r="R2054" s="670">
        <v>12</v>
      </c>
    </row>
    <row r="2055" spans="1:18" ht="15.75" customHeight="1" x14ac:dyDescent="0.2">
      <c r="A2055" s="676" t="s">
        <v>10201</v>
      </c>
      <c r="B2055" s="670" t="s">
        <v>6922</v>
      </c>
      <c r="C2055" s="670" t="s">
        <v>150</v>
      </c>
      <c r="D2055" s="668" t="s">
        <v>10216</v>
      </c>
      <c r="E2055" s="740">
        <v>4000</v>
      </c>
      <c r="F2055" s="670">
        <v>46569108</v>
      </c>
      <c r="G2055" s="668" t="s">
        <v>10574</v>
      </c>
      <c r="H2055" s="668" t="s">
        <v>10216</v>
      </c>
      <c r="I2055" s="668" t="s">
        <v>8801</v>
      </c>
      <c r="J2055" s="668" t="s">
        <v>10216</v>
      </c>
      <c r="K2055" s="670">
        <v>3</v>
      </c>
      <c r="L2055" s="670">
        <v>8</v>
      </c>
      <c r="M2055" s="755">
        <f t="shared" si="28"/>
        <v>32000</v>
      </c>
      <c r="N2055" s="670">
        <v>3</v>
      </c>
      <c r="O2055" s="670">
        <v>3</v>
      </c>
      <c r="P2055" s="755">
        <f t="shared" si="27"/>
        <v>12000</v>
      </c>
      <c r="Q2055" s="670"/>
      <c r="R2055" s="670">
        <v>12</v>
      </c>
    </row>
    <row r="2056" spans="1:18" ht="15.75" customHeight="1" x14ac:dyDescent="0.2">
      <c r="A2056" s="676" t="s">
        <v>10201</v>
      </c>
      <c r="B2056" s="670" t="s">
        <v>6922</v>
      </c>
      <c r="C2056" s="670" t="s">
        <v>150</v>
      </c>
      <c r="D2056" s="668" t="s">
        <v>10216</v>
      </c>
      <c r="E2056" s="740">
        <v>4000</v>
      </c>
      <c r="F2056" s="670">
        <v>47915245</v>
      </c>
      <c r="G2056" s="668" t="s">
        <v>10575</v>
      </c>
      <c r="H2056" s="668" t="s">
        <v>10216</v>
      </c>
      <c r="I2056" s="668" t="s">
        <v>8801</v>
      </c>
      <c r="J2056" s="668" t="s">
        <v>10216</v>
      </c>
      <c r="K2056" s="670">
        <v>3</v>
      </c>
      <c r="L2056" s="670">
        <v>8</v>
      </c>
      <c r="M2056" s="755">
        <f t="shared" si="28"/>
        <v>32000</v>
      </c>
      <c r="N2056" s="670">
        <v>5</v>
      </c>
      <c r="O2056" s="670">
        <v>7</v>
      </c>
      <c r="P2056" s="755">
        <f t="shared" si="27"/>
        <v>28000</v>
      </c>
      <c r="Q2056" s="670"/>
      <c r="R2056" s="670">
        <v>12</v>
      </c>
    </row>
    <row r="2057" spans="1:18" ht="15.75" customHeight="1" x14ac:dyDescent="0.2">
      <c r="A2057" s="676" t="s">
        <v>10201</v>
      </c>
      <c r="B2057" s="670" t="s">
        <v>6922</v>
      </c>
      <c r="C2057" s="670" t="s">
        <v>150</v>
      </c>
      <c r="D2057" s="668" t="s">
        <v>10390</v>
      </c>
      <c r="E2057" s="740">
        <v>2500</v>
      </c>
      <c r="F2057" s="670">
        <v>19051883</v>
      </c>
      <c r="G2057" s="668" t="s">
        <v>10576</v>
      </c>
      <c r="H2057" s="668" t="s">
        <v>10390</v>
      </c>
      <c r="I2057" s="668" t="s">
        <v>7541</v>
      </c>
      <c r="J2057" s="668" t="s">
        <v>10390</v>
      </c>
      <c r="K2057" s="670">
        <v>3</v>
      </c>
      <c r="L2057" s="670">
        <v>8</v>
      </c>
      <c r="M2057" s="755">
        <f t="shared" si="28"/>
        <v>20000</v>
      </c>
      <c r="N2057" s="670">
        <v>3</v>
      </c>
      <c r="O2057" s="670">
        <v>3</v>
      </c>
      <c r="P2057" s="755">
        <f t="shared" si="27"/>
        <v>7500</v>
      </c>
      <c r="Q2057" s="670"/>
      <c r="R2057" s="670">
        <v>12</v>
      </c>
    </row>
    <row r="2058" spans="1:18" ht="15.75" customHeight="1" x14ac:dyDescent="0.2">
      <c r="A2058" s="676" t="s">
        <v>10201</v>
      </c>
      <c r="B2058" s="670" t="s">
        <v>6922</v>
      </c>
      <c r="C2058" s="670" t="s">
        <v>150</v>
      </c>
      <c r="D2058" s="668" t="s">
        <v>10216</v>
      </c>
      <c r="E2058" s="740">
        <v>6000</v>
      </c>
      <c r="F2058" s="670">
        <v>47506004</v>
      </c>
      <c r="G2058" s="668" t="s">
        <v>10577</v>
      </c>
      <c r="H2058" s="668" t="s">
        <v>10216</v>
      </c>
      <c r="I2058" s="668" t="s">
        <v>8801</v>
      </c>
      <c r="J2058" s="668" t="s">
        <v>10216</v>
      </c>
      <c r="K2058" s="670">
        <v>3</v>
      </c>
      <c r="L2058" s="670">
        <v>8</v>
      </c>
      <c r="M2058" s="755">
        <f t="shared" si="28"/>
        <v>48000</v>
      </c>
      <c r="N2058" s="670">
        <v>5</v>
      </c>
      <c r="O2058" s="670">
        <v>7</v>
      </c>
      <c r="P2058" s="755">
        <f t="shared" si="27"/>
        <v>42000</v>
      </c>
      <c r="Q2058" s="670"/>
      <c r="R2058" s="670">
        <v>12</v>
      </c>
    </row>
    <row r="2059" spans="1:18" ht="15.75" customHeight="1" x14ac:dyDescent="0.2">
      <c r="A2059" s="676" t="s">
        <v>10201</v>
      </c>
      <c r="B2059" s="670" t="s">
        <v>6922</v>
      </c>
      <c r="C2059" s="670" t="s">
        <v>150</v>
      </c>
      <c r="D2059" s="668" t="s">
        <v>10356</v>
      </c>
      <c r="E2059" s="740">
        <v>6000</v>
      </c>
      <c r="F2059" s="670">
        <v>45335406</v>
      </c>
      <c r="G2059" s="668" t="s">
        <v>10578</v>
      </c>
      <c r="H2059" s="668" t="s">
        <v>10356</v>
      </c>
      <c r="I2059" s="668" t="s">
        <v>8801</v>
      </c>
      <c r="J2059" s="668" t="s">
        <v>10356</v>
      </c>
      <c r="K2059" s="670">
        <v>3</v>
      </c>
      <c r="L2059" s="670">
        <v>8</v>
      </c>
      <c r="M2059" s="755">
        <f t="shared" si="28"/>
        <v>48000</v>
      </c>
      <c r="N2059" s="670">
        <v>5</v>
      </c>
      <c r="O2059" s="670">
        <v>7</v>
      </c>
      <c r="P2059" s="755">
        <f t="shared" si="27"/>
        <v>42000</v>
      </c>
      <c r="Q2059" s="670"/>
      <c r="R2059" s="670">
        <v>12</v>
      </c>
    </row>
    <row r="2060" spans="1:18" ht="15.75" customHeight="1" x14ac:dyDescent="0.2">
      <c r="A2060" s="676" t="s">
        <v>10201</v>
      </c>
      <c r="B2060" s="670" t="s">
        <v>6922</v>
      </c>
      <c r="C2060" s="670" t="s">
        <v>150</v>
      </c>
      <c r="D2060" s="668" t="s">
        <v>10356</v>
      </c>
      <c r="E2060" s="740">
        <v>6000</v>
      </c>
      <c r="F2060" s="670">
        <v>47436986</v>
      </c>
      <c r="G2060" s="668" t="s">
        <v>10579</v>
      </c>
      <c r="H2060" s="668" t="s">
        <v>10356</v>
      </c>
      <c r="I2060" s="668" t="s">
        <v>8801</v>
      </c>
      <c r="J2060" s="668" t="s">
        <v>10356</v>
      </c>
      <c r="K2060" s="670">
        <v>3</v>
      </c>
      <c r="L2060" s="670">
        <v>8</v>
      </c>
      <c r="M2060" s="755">
        <f t="shared" si="28"/>
        <v>48000</v>
      </c>
      <c r="N2060" s="670">
        <v>5</v>
      </c>
      <c r="O2060" s="670">
        <v>7</v>
      </c>
      <c r="P2060" s="755">
        <f t="shared" si="27"/>
        <v>42000</v>
      </c>
      <c r="Q2060" s="670"/>
      <c r="R2060" s="670">
        <v>12</v>
      </c>
    </row>
    <row r="2061" spans="1:18" ht="15.75" customHeight="1" x14ac:dyDescent="0.2">
      <c r="A2061" s="676" t="s">
        <v>10201</v>
      </c>
      <c r="B2061" s="670" t="s">
        <v>6922</v>
      </c>
      <c r="C2061" s="670" t="s">
        <v>150</v>
      </c>
      <c r="D2061" s="668" t="s">
        <v>10334</v>
      </c>
      <c r="E2061" s="740">
        <v>6000</v>
      </c>
      <c r="F2061" s="670">
        <v>70607790</v>
      </c>
      <c r="G2061" s="668" t="s">
        <v>10580</v>
      </c>
      <c r="H2061" s="668" t="s">
        <v>10334</v>
      </c>
      <c r="I2061" s="668" t="s">
        <v>8801</v>
      </c>
      <c r="J2061" s="668" t="s">
        <v>10334</v>
      </c>
      <c r="K2061" s="670">
        <v>3</v>
      </c>
      <c r="L2061" s="670">
        <v>8</v>
      </c>
      <c r="M2061" s="755">
        <f t="shared" si="28"/>
        <v>48000</v>
      </c>
      <c r="N2061" s="670">
        <v>5</v>
      </c>
      <c r="O2061" s="670">
        <v>7</v>
      </c>
      <c r="P2061" s="755">
        <f t="shared" si="27"/>
        <v>42000</v>
      </c>
      <c r="Q2061" s="670"/>
      <c r="R2061" s="670">
        <v>12</v>
      </c>
    </row>
    <row r="2062" spans="1:18" ht="15.75" customHeight="1" x14ac:dyDescent="0.2">
      <c r="A2062" s="676" t="s">
        <v>10201</v>
      </c>
      <c r="B2062" s="670" t="s">
        <v>6922</v>
      </c>
      <c r="C2062" s="670" t="s">
        <v>150</v>
      </c>
      <c r="D2062" s="668" t="s">
        <v>10356</v>
      </c>
      <c r="E2062" s="740">
        <v>6000</v>
      </c>
      <c r="F2062" s="670">
        <v>44426214</v>
      </c>
      <c r="G2062" s="668" t="s">
        <v>10581</v>
      </c>
      <c r="H2062" s="668" t="s">
        <v>10356</v>
      </c>
      <c r="I2062" s="668" t="s">
        <v>8801</v>
      </c>
      <c r="J2062" s="668" t="s">
        <v>10356</v>
      </c>
      <c r="K2062" s="670">
        <v>3</v>
      </c>
      <c r="L2062" s="670">
        <v>8</v>
      </c>
      <c r="M2062" s="755">
        <f t="shared" si="28"/>
        <v>48000</v>
      </c>
      <c r="N2062" s="670">
        <v>5</v>
      </c>
      <c r="O2062" s="670">
        <v>7</v>
      </c>
      <c r="P2062" s="755">
        <f t="shared" si="27"/>
        <v>42000</v>
      </c>
      <c r="Q2062" s="670"/>
      <c r="R2062" s="670">
        <v>12</v>
      </c>
    </row>
    <row r="2063" spans="1:18" ht="15.75" customHeight="1" x14ac:dyDescent="0.2">
      <c r="A2063" s="676" t="s">
        <v>10201</v>
      </c>
      <c r="B2063" s="670" t="s">
        <v>6922</v>
      </c>
      <c r="C2063" s="670" t="s">
        <v>150</v>
      </c>
      <c r="D2063" s="668" t="s">
        <v>10295</v>
      </c>
      <c r="E2063" s="740">
        <v>9000</v>
      </c>
      <c r="F2063" s="670">
        <v>46351065</v>
      </c>
      <c r="G2063" s="668" t="s">
        <v>10582</v>
      </c>
      <c r="H2063" s="668" t="s">
        <v>10295</v>
      </c>
      <c r="I2063" s="668" t="s">
        <v>8801</v>
      </c>
      <c r="J2063" s="668" t="s">
        <v>10295</v>
      </c>
      <c r="K2063" s="670">
        <v>3</v>
      </c>
      <c r="L2063" s="670">
        <v>8</v>
      </c>
      <c r="M2063" s="755">
        <f t="shared" si="28"/>
        <v>72000</v>
      </c>
      <c r="N2063" s="670">
        <v>5</v>
      </c>
      <c r="O2063" s="670">
        <v>7</v>
      </c>
      <c r="P2063" s="755">
        <f t="shared" si="27"/>
        <v>63000</v>
      </c>
      <c r="Q2063" s="670"/>
      <c r="R2063" s="670">
        <v>12</v>
      </c>
    </row>
    <row r="2064" spans="1:18" ht="15.75" customHeight="1" x14ac:dyDescent="0.2">
      <c r="A2064" s="676" t="s">
        <v>10201</v>
      </c>
      <c r="B2064" s="670" t="s">
        <v>6922</v>
      </c>
      <c r="C2064" s="670" t="s">
        <v>150</v>
      </c>
      <c r="D2064" s="668" t="s">
        <v>10295</v>
      </c>
      <c r="E2064" s="740">
        <v>9000</v>
      </c>
      <c r="F2064" s="670">
        <v>72239508</v>
      </c>
      <c r="G2064" s="668" t="s">
        <v>10583</v>
      </c>
      <c r="H2064" s="668" t="s">
        <v>10295</v>
      </c>
      <c r="I2064" s="668" t="s">
        <v>8801</v>
      </c>
      <c r="J2064" s="668" t="s">
        <v>10295</v>
      </c>
      <c r="K2064" s="670">
        <v>3</v>
      </c>
      <c r="L2064" s="670">
        <v>8</v>
      </c>
      <c r="M2064" s="755">
        <f t="shared" si="28"/>
        <v>72000</v>
      </c>
      <c r="N2064" s="670">
        <v>2</v>
      </c>
      <c r="O2064" s="670">
        <v>2</v>
      </c>
      <c r="P2064" s="755">
        <f t="shared" si="27"/>
        <v>18000</v>
      </c>
      <c r="Q2064" s="670"/>
      <c r="R2064" s="670">
        <v>12</v>
      </c>
    </row>
    <row r="2065" spans="1:18" ht="15.75" customHeight="1" x14ac:dyDescent="0.2">
      <c r="A2065" s="676" t="s">
        <v>10201</v>
      </c>
      <c r="B2065" s="670" t="s">
        <v>6922</v>
      </c>
      <c r="C2065" s="670" t="s">
        <v>150</v>
      </c>
      <c r="D2065" s="668" t="s">
        <v>10216</v>
      </c>
      <c r="E2065" s="740">
        <v>6000</v>
      </c>
      <c r="F2065" s="670">
        <v>75789220</v>
      </c>
      <c r="G2065" s="668" t="s">
        <v>10584</v>
      </c>
      <c r="H2065" s="668" t="s">
        <v>10216</v>
      </c>
      <c r="I2065" s="668" t="s">
        <v>8801</v>
      </c>
      <c r="J2065" s="668" t="s">
        <v>10216</v>
      </c>
      <c r="K2065" s="670">
        <v>2</v>
      </c>
      <c r="L2065" s="670">
        <v>3</v>
      </c>
      <c r="M2065" s="755">
        <f t="shared" si="28"/>
        <v>18000</v>
      </c>
      <c r="N2065" s="670">
        <v>0</v>
      </c>
      <c r="O2065" s="670">
        <v>0</v>
      </c>
      <c r="P2065" s="755">
        <f t="shared" si="27"/>
        <v>0</v>
      </c>
      <c r="Q2065" s="670"/>
      <c r="R2065" s="670">
        <v>12</v>
      </c>
    </row>
    <row r="2066" spans="1:18" ht="15.75" customHeight="1" x14ac:dyDescent="0.2">
      <c r="A2066" s="676" t="s">
        <v>10201</v>
      </c>
      <c r="B2066" s="670" t="s">
        <v>6922</v>
      </c>
      <c r="C2066" s="670" t="s">
        <v>150</v>
      </c>
      <c r="D2066" s="668" t="s">
        <v>10234</v>
      </c>
      <c r="E2066" s="740">
        <v>6000</v>
      </c>
      <c r="F2066" s="670">
        <v>42930227</v>
      </c>
      <c r="G2066" s="668" t="s">
        <v>10585</v>
      </c>
      <c r="H2066" s="668" t="s">
        <v>10234</v>
      </c>
      <c r="I2066" s="668" t="s">
        <v>8801</v>
      </c>
      <c r="J2066" s="668" t="s">
        <v>10234</v>
      </c>
      <c r="K2066" s="670">
        <v>3</v>
      </c>
      <c r="L2066" s="670">
        <v>8</v>
      </c>
      <c r="M2066" s="755">
        <f t="shared" si="28"/>
        <v>48000</v>
      </c>
      <c r="N2066" s="670">
        <v>5</v>
      </c>
      <c r="O2066" s="670">
        <v>7</v>
      </c>
      <c r="P2066" s="755">
        <f t="shared" si="27"/>
        <v>42000</v>
      </c>
      <c r="Q2066" s="670"/>
      <c r="R2066" s="670">
        <v>12</v>
      </c>
    </row>
    <row r="2067" spans="1:18" ht="15.75" customHeight="1" x14ac:dyDescent="0.2">
      <c r="A2067" s="676" t="s">
        <v>10201</v>
      </c>
      <c r="B2067" s="670" t="s">
        <v>6922</v>
      </c>
      <c r="C2067" s="670" t="s">
        <v>150</v>
      </c>
      <c r="D2067" s="668" t="s">
        <v>10356</v>
      </c>
      <c r="E2067" s="740">
        <v>6000</v>
      </c>
      <c r="F2067" s="670">
        <v>45840199</v>
      </c>
      <c r="G2067" s="668" t="s">
        <v>10586</v>
      </c>
      <c r="H2067" s="668" t="s">
        <v>10356</v>
      </c>
      <c r="I2067" s="668" t="s">
        <v>8801</v>
      </c>
      <c r="J2067" s="668" t="s">
        <v>10356</v>
      </c>
      <c r="K2067" s="670">
        <v>3</v>
      </c>
      <c r="L2067" s="670">
        <v>8</v>
      </c>
      <c r="M2067" s="755">
        <f t="shared" si="28"/>
        <v>48000</v>
      </c>
      <c r="N2067" s="670">
        <v>5</v>
      </c>
      <c r="O2067" s="670">
        <v>7</v>
      </c>
      <c r="P2067" s="755">
        <f t="shared" si="27"/>
        <v>42000</v>
      </c>
      <c r="Q2067" s="670"/>
      <c r="R2067" s="670">
        <v>12</v>
      </c>
    </row>
    <row r="2068" spans="1:18" ht="15.75" customHeight="1" x14ac:dyDescent="0.2">
      <c r="A2068" s="676" t="s">
        <v>10201</v>
      </c>
      <c r="B2068" s="670" t="s">
        <v>6922</v>
      </c>
      <c r="C2068" s="670" t="s">
        <v>150</v>
      </c>
      <c r="D2068" s="668" t="s">
        <v>10356</v>
      </c>
      <c r="E2068" s="740">
        <v>6000</v>
      </c>
      <c r="F2068" s="670">
        <v>48147942</v>
      </c>
      <c r="G2068" s="668" t="s">
        <v>10587</v>
      </c>
      <c r="H2068" s="668" t="s">
        <v>10356</v>
      </c>
      <c r="I2068" s="668" t="s">
        <v>8801</v>
      </c>
      <c r="J2068" s="668" t="s">
        <v>10356</v>
      </c>
      <c r="K2068" s="670">
        <v>3</v>
      </c>
      <c r="L2068" s="670">
        <v>8</v>
      </c>
      <c r="M2068" s="755">
        <f t="shared" si="28"/>
        <v>48000</v>
      </c>
      <c r="N2068" s="670">
        <v>3</v>
      </c>
      <c r="O2068" s="670">
        <v>3</v>
      </c>
      <c r="P2068" s="755">
        <f t="shared" si="27"/>
        <v>18000</v>
      </c>
      <c r="Q2068" s="670"/>
      <c r="R2068" s="670">
        <v>12</v>
      </c>
    </row>
    <row r="2069" spans="1:18" ht="15.75" customHeight="1" x14ac:dyDescent="0.2">
      <c r="A2069" s="676" t="s">
        <v>10201</v>
      </c>
      <c r="B2069" s="670" t="s">
        <v>6922</v>
      </c>
      <c r="C2069" s="670" t="s">
        <v>150</v>
      </c>
      <c r="D2069" s="668" t="s">
        <v>10295</v>
      </c>
      <c r="E2069" s="740">
        <v>9000</v>
      </c>
      <c r="F2069" s="670">
        <v>48148166</v>
      </c>
      <c r="G2069" s="668" t="s">
        <v>10588</v>
      </c>
      <c r="H2069" s="668" t="s">
        <v>10295</v>
      </c>
      <c r="I2069" s="668" t="s">
        <v>8801</v>
      </c>
      <c r="J2069" s="668" t="s">
        <v>10295</v>
      </c>
      <c r="K2069" s="670">
        <v>3</v>
      </c>
      <c r="L2069" s="670">
        <v>8</v>
      </c>
      <c r="M2069" s="755">
        <f t="shared" si="28"/>
        <v>72000</v>
      </c>
      <c r="N2069" s="670">
        <v>5</v>
      </c>
      <c r="O2069" s="670">
        <v>7</v>
      </c>
      <c r="P2069" s="755">
        <f t="shared" si="27"/>
        <v>63000</v>
      </c>
      <c r="Q2069" s="670"/>
      <c r="R2069" s="670">
        <v>12</v>
      </c>
    </row>
    <row r="2070" spans="1:18" ht="15.75" customHeight="1" x14ac:dyDescent="0.2">
      <c r="A2070" s="676" t="s">
        <v>10201</v>
      </c>
      <c r="B2070" s="670" t="s">
        <v>6922</v>
      </c>
      <c r="C2070" s="670" t="s">
        <v>150</v>
      </c>
      <c r="D2070" s="668" t="s">
        <v>10216</v>
      </c>
      <c r="E2070" s="740">
        <v>6000</v>
      </c>
      <c r="F2070" s="670">
        <v>46829867</v>
      </c>
      <c r="G2070" s="668" t="s">
        <v>10589</v>
      </c>
      <c r="H2070" s="668" t="s">
        <v>10216</v>
      </c>
      <c r="I2070" s="668" t="s">
        <v>8801</v>
      </c>
      <c r="J2070" s="668" t="s">
        <v>10216</v>
      </c>
      <c r="K2070" s="670">
        <v>3</v>
      </c>
      <c r="L2070" s="670">
        <v>8</v>
      </c>
      <c r="M2070" s="755">
        <f t="shared" si="28"/>
        <v>48000</v>
      </c>
      <c r="N2070" s="670">
        <v>5</v>
      </c>
      <c r="O2070" s="670">
        <v>7</v>
      </c>
      <c r="P2070" s="755">
        <f t="shared" si="27"/>
        <v>42000</v>
      </c>
      <c r="Q2070" s="670"/>
      <c r="R2070" s="670">
        <v>12</v>
      </c>
    </row>
    <row r="2071" spans="1:18" ht="15.75" customHeight="1" x14ac:dyDescent="0.2">
      <c r="A2071" s="676" t="s">
        <v>10201</v>
      </c>
      <c r="B2071" s="670" t="s">
        <v>6922</v>
      </c>
      <c r="C2071" s="670" t="s">
        <v>150</v>
      </c>
      <c r="D2071" s="668" t="s">
        <v>10356</v>
      </c>
      <c r="E2071" s="740">
        <v>6000</v>
      </c>
      <c r="F2071" s="670">
        <v>47497830</v>
      </c>
      <c r="G2071" s="668" t="s">
        <v>10590</v>
      </c>
      <c r="H2071" s="668" t="s">
        <v>10356</v>
      </c>
      <c r="I2071" s="668" t="s">
        <v>8801</v>
      </c>
      <c r="J2071" s="668" t="s">
        <v>10356</v>
      </c>
      <c r="K2071" s="670">
        <v>3</v>
      </c>
      <c r="L2071" s="670">
        <v>8</v>
      </c>
      <c r="M2071" s="755">
        <f t="shared" si="28"/>
        <v>48000</v>
      </c>
      <c r="N2071" s="670">
        <v>5</v>
      </c>
      <c r="O2071" s="670">
        <v>7</v>
      </c>
      <c r="P2071" s="755">
        <f t="shared" ref="P2071:P2134" si="29">O2071*E2071</f>
        <v>42000</v>
      </c>
      <c r="Q2071" s="670"/>
      <c r="R2071" s="670">
        <v>12</v>
      </c>
    </row>
    <row r="2072" spans="1:18" ht="15.75" customHeight="1" x14ac:dyDescent="0.2">
      <c r="A2072" s="676" t="s">
        <v>10201</v>
      </c>
      <c r="B2072" s="670" t="s">
        <v>6922</v>
      </c>
      <c r="C2072" s="670" t="s">
        <v>150</v>
      </c>
      <c r="D2072" s="668" t="s">
        <v>10356</v>
      </c>
      <c r="E2072" s="740">
        <v>6000</v>
      </c>
      <c r="F2072" s="670">
        <v>73100265</v>
      </c>
      <c r="G2072" s="668" t="s">
        <v>10591</v>
      </c>
      <c r="H2072" s="668" t="s">
        <v>10356</v>
      </c>
      <c r="I2072" s="668" t="s">
        <v>8801</v>
      </c>
      <c r="J2072" s="668" t="s">
        <v>10356</v>
      </c>
      <c r="K2072" s="670">
        <v>3</v>
      </c>
      <c r="L2072" s="670">
        <v>8</v>
      </c>
      <c r="M2072" s="755">
        <f t="shared" si="28"/>
        <v>48000</v>
      </c>
      <c r="N2072" s="670">
        <v>5</v>
      </c>
      <c r="O2072" s="670">
        <v>7</v>
      </c>
      <c r="P2072" s="755">
        <f t="shared" si="29"/>
        <v>42000</v>
      </c>
      <c r="Q2072" s="670"/>
      <c r="R2072" s="670">
        <v>12</v>
      </c>
    </row>
    <row r="2073" spans="1:18" ht="15.75" customHeight="1" x14ac:dyDescent="0.2">
      <c r="A2073" s="676" t="s">
        <v>10201</v>
      </c>
      <c r="B2073" s="670" t="s">
        <v>6922</v>
      </c>
      <c r="C2073" s="670" t="s">
        <v>150</v>
      </c>
      <c r="D2073" s="668" t="s">
        <v>10356</v>
      </c>
      <c r="E2073" s="740">
        <v>6000</v>
      </c>
      <c r="F2073" s="670">
        <v>46293835</v>
      </c>
      <c r="G2073" s="668" t="s">
        <v>10592</v>
      </c>
      <c r="H2073" s="668" t="s">
        <v>10356</v>
      </c>
      <c r="I2073" s="668" t="s">
        <v>8801</v>
      </c>
      <c r="J2073" s="668" t="s">
        <v>10356</v>
      </c>
      <c r="K2073" s="670">
        <v>3</v>
      </c>
      <c r="L2073" s="670">
        <v>8</v>
      </c>
      <c r="M2073" s="755">
        <f t="shared" si="28"/>
        <v>48000</v>
      </c>
      <c r="N2073" s="670">
        <v>5</v>
      </c>
      <c r="O2073" s="670">
        <v>7</v>
      </c>
      <c r="P2073" s="755">
        <f t="shared" si="29"/>
        <v>42000</v>
      </c>
      <c r="Q2073" s="670"/>
      <c r="R2073" s="670">
        <v>12</v>
      </c>
    </row>
    <row r="2074" spans="1:18" ht="15.75" customHeight="1" x14ac:dyDescent="0.2">
      <c r="A2074" s="676" t="s">
        <v>10201</v>
      </c>
      <c r="B2074" s="670" t="s">
        <v>6922</v>
      </c>
      <c r="C2074" s="670" t="s">
        <v>150</v>
      </c>
      <c r="D2074" s="668" t="s">
        <v>10356</v>
      </c>
      <c r="E2074" s="740">
        <v>6000</v>
      </c>
      <c r="F2074" s="670">
        <v>45009844</v>
      </c>
      <c r="G2074" s="668" t="s">
        <v>10593</v>
      </c>
      <c r="H2074" s="668" t="s">
        <v>10356</v>
      </c>
      <c r="I2074" s="668" t="s">
        <v>8801</v>
      </c>
      <c r="J2074" s="668" t="s">
        <v>10356</v>
      </c>
      <c r="K2074" s="670">
        <v>3</v>
      </c>
      <c r="L2074" s="670">
        <v>3</v>
      </c>
      <c r="M2074" s="755">
        <f t="shared" si="28"/>
        <v>18000</v>
      </c>
      <c r="N2074" s="670">
        <v>0</v>
      </c>
      <c r="O2074" s="670">
        <v>0</v>
      </c>
      <c r="P2074" s="755">
        <f t="shared" si="29"/>
        <v>0</v>
      </c>
      <c r="Q2074" s="670"/>
      <c r="R2074" s="670">
        <v>12</v>
      </c>
    </row>
    <row r="2075" spans="1:18" ht="15.75" customHeight="1" x14ac:dyDescent="0.2">
      <c r="A2075" s="676" t="s">
        <v>10201</v>
      </c>
      <c r="B2075" s="670" t="s">
        <v>6922</v>
      </c>
      <c r="C2075" s="670" t="s">
        <v>150</v>
      </c>
      <c r="D2075" s="668" t="s">
        <v>10216</v>
      </c>
      <c r="E2075" s="740">
        <v>6000</v>
      </c>
      <c r="F2075" s="670">
        <v>72091153</v>
      </c>
      <c r="G2075" s="668" t="s">
        <v>10594</v>
      </c>
      <c r="H2075" s="668" t="s">
        <v>10216</v>
      </c>
      <c r="I2075" s="668" t="s">
        <v>8801</v>
      </c>
      <c r="J2075" s="668" t="s">
        <v>10216</v>
      </c>
      <c r="K2075" s="670">
        <v>3</v>
      </c>
      <c r="L2075" s="670">
        <v>8</v>
      </c>
      <c r="M2075" s="755">
        <f t="shared" si="28"/>
        <v>48000</v>
      </c>
      <c r="N2075" s="670">
        <v>5</v>
      </c>
      <c r="O2075" s="670">
        <v>7</v>
      </c>
      <c r="P2075" s="755">
        <f t="shared" si="29"/>
        <v>42000</v>
      </c>
      <c r="Q2075" s="670"/>
      <c r="R2075" s="670">
        <v>12</v>
      </c>
    </row>
    <row r="2076" spans="1:18" ht="15.75" customHeight="1" x14ac:dyDescent="0.2">
      <c r="A2076" s="676" t="s">
        <v>10201</v>
      </c>
      <c r="B2076" s="670" t="s">
        <v>6922</v>
      </c>
      <c r="C2076" s="670" t="s">
        <v>150</v>
      </c>
      <c r="D2076" s="668" t="s">
        <v>10356</v>
      </c>
      <c r="E2076" s="740">
        <v>6000</v>
      </c>
      <c r="F2076" s="670">
        <v>44414982</v>
      </c>
      <c r="G2076" s="668" t="s">
        <v>10595</v>
      </c>
      <c r="H2076" s="668" t="s">
        <v>10356</v>
      </c>
      <c r="I2076" s="668" t="s">
        <v>8801</v>
      </c>
      <c r="J2076" s="668" t="s">
        <v>10356</v>
      </c>
      <c r="K2076" s="670">
        <v>3</v>
      </c>
      <c r="L2076" s="670">
        <v>8</v>
      </c>
      <c r="M2076" s="755">
        <f t="shared" si="28"/>
        <v>48000</v>
      </c>
      <c r="N2076" s="670">
        <v>5</v>
      </c>
      <c r="O2076" s="670">
        <v>7</v>
      </c>
      <c r="P2076" s="755">
        <f t="shared" si="29"/>
        <v>42000</v>
      </c>
      <c r="Q2076" s="670"/>
      <c r="R2076" s="670">
        <v>12</v>
      </c>
    </row>
    <row r="2077" spans="1:18" ht="15.75" customHeight="1" x14ac:dyDescent="0.2">
      <c r="A2077" s="676" t="s">
        <v>10201</v>
      </c>
      <c r="B2077" s="670" t="s">
        <v>6922</v>
      </c>
      <c r="C2077" s="670" t="s">
        <v>150</v>
      </c>
      <c r="D2077" s="668" t="s">
        <v>10216</v>
      </c>
      <c r="E2077" s="740">
        <v>6000</v>
      </c>
      <c r="F2077" s="670">
        <v>47169643</v>
      </c>
      <c r="G2077" s="668" t="s">
        <v>10596</v>
      </c>
      <c r="H2077" s="668" t="s">
        <v>10216</v>
      </c>
      <c r="I2077" s="668" t="s">
        <v>8801</v>
      </c>
      <c r="J2077" s="668" t="s">
        <v>10216</v>
      </c>
      <c r="K2077" s="670">
        <v>3</v>
      </c>
      <c r="L2077" s="670">
        <v>8</v>
      </c>
      <c r="M2077" s="755">
        <f t="shared" si="28"/>
        <v>48000</v>
      </c>
      <c r="N2077" s="670">
        <v>5</v>
      </c>
      <c r="O2077" s="670">
        <v>7</v>
      </c>
      <c r="P2077" s="755">
        <f t="shared" si="29"/>
        <v>42000</v>
      </c>
      <c r="Q2077" s="670"/>
      <c r="R2077" s="670">
        <v>12</v>
      </c>
    </row>
    <row r="2078" spans="1:18" ht="15.75" customHeight="1" x14ac:dyDescent="0.2">
      <c r="A2078" s="676" t="s">
        <v>10201</v>
      </c>
      <c r="B2078" s="670" t="s">
        <v>6922</v>
      </c>
      <c r="C2078" s="670" t="s">
        <v>150</v>
      </c>
      <c r="D2078" s="668" t="s">
        <v>8690</v>
      </c>
      <c r="E2078" s="740">
        <v>1947.51</v>
      </c>
      <c r="F2078" s="670">
        <v>41270514</v>
      </c>
      <c r="G2078" s="668" t="s">
        <v>10597</v>
      </c>
      <c r="H2078" s="668" t="s">
        <v>8690</v>
      </c>
      <c r="I2078" s="668" t="s">
        <v>7361</v>
      </c>
      <c r="J2078" s="668" t="s">
        <v>8690</v>
      </c>
      <c r="K2078" s="670">
        <v>3</v>
      </c>
      <c r="L2078" s="670">
        <v>8</v>
      </c>
      <c r="M2078" s="755">
        <f t="shared" si="28"/>
        <v>15580.08</v>
      </c>
      <c r="N2078" s="670">
        <v>0</v>
      </c>
      <c r="O2078" s="670">
        <v>0</v>
      </c>
      <c r="P2078" s="755">
        <f t="shared" si="29"/>
        <v>0</v>
      </c>
      <c r="Q2078" s="670"/>
      <c r="R2078" s="670">
        <v>12</v>
      </c>
    </row>
    <row r="2079" spans="1:18" ht="15.75" customHeight="1" x14ac:dyDescent="0.2">
      <c r="A2079" s="676" t="s">
        <v>10201</v>
      </c>
      <c r="B2079" s="670" t="s">
        <v>6922</v>
      </c>
      <c r="C2079" s="670" t="s">
        <v>150</v>
      </c>
      <c r="D2079" s="668" t="s">
        <v>10366</v>
      </c>
      <c r="E2079" s="740">
        <v>2500</v>
      </c>
      <c r="F2079" s="670">
        <v>73529594</v>
      </c>
      <c r="G2079" s="668" t="s">
        <v>10598</v>
      </c>
      <c r="H2079" s="668" t="s">
        <v>10366</v>
      </c>
      <c r="I2079" s="668" t="s">
        <v>7361</v>
      </c>
      <c r="J2079" s="668" t="s">
        <v>10366</v>
      </c>
      <c r="K2079" s="670">
        <v>3</v>
      </c>
      <c r="L2079" s="670">
        <v>8</v>
      </c>
      <c r="M2079" s="755">
        <f t="shared" si="28"/>
        <v>20000</v>
      </c>
      <c r="N2079" s="670">
        <v>0</v>
      </c>
      <c r="O2079" s="670">
        <v>0</v>
      </c>
      <c r="P2079" s="755">
        <f t="shared" si="29"/>
        <v>0</v>
      </c>
      <c r="Q2079" s="670"/>
      <c r="R2079" s="670">
        <v>12</v>
      </c>
    </row>
    <row r="2080" spans="1:18" ht="15.75" customHeight="1" x14ac:dyDescent="0.2">
      <c r="A2080" s="676" t="s">
        <v>10201</v>
      </c>
      <c r="B2080" s="670" t="s">
        <v>6922</v>
      </c>
      <c r="C2080" s="670" t="s">
        <v>150</v>
      </c>
      <c r="D2080" s="668" t="s">
        <v>10216</v>
      </c>
      <c r="E2080" s="740">
        <v>3000</v>
      </c>
      <c r="F2080" s="670">
        <v>43824337</v>
      </c>
      <c r="G2080" s="668" t="s">
        <v>10332</v>
      </c>
      <c r="H2080" s="668" t="s">
        <v>10216</v>
      </c>
      <c r="I2080" s="668" t="s">
        <v>8801</v>
      </c>
      <c r="J2080" s="668" t="s">
        <v>10216</v>
      </c>
      <c r="K2080" s="670">
        <v>3</v>
      </c>
      <c r="L2080" s="670">
        <v>8</v>
      </c>
      <c r="M2080" s="755">
        <f t="shared" si="28"/>
        <v>24000</v>
      </c>
      <c r="N2080" s="670">
        <v>0</v>
      </c>
      <c r="O2080" s="670">
        <v>0</v>
      </c>
      <c r="P2080" s="755">
        <f t="shared" si="29"/>
        <v>0</v>
      </c>
      <c r="Q2080" s="670"/>
      <c r="R2080" s="670">
        <v>12</v>
      </c>
    </row>
    <row r="2081" spans="1:18" ht="15.75" customHeight="1" x14ac:dyDescent="0.2">
      <c r="A2081" s="676" t="s">
        <v>10201</v>
      </c>
      <c r="B2081" s="670" t="s">
        <v>6922</v>
      </c>
      <c r="C2081" s="670" t="s">
        <v>150</v>
      </c>
      <c r="D2081" s="668" t="s">
        <v>6965</v>
      </c>
      <c r="E2081" s="740">
        <v>3500</v>
      </c>
      <c r="F2081" s="670">
        <v>44567389</v>
      </c>
      <c r="G2081" s="668" t="s">
        <v>10599</v>
      </c>
      <c r="H2081" s="668" t="s">
        <v>6965</v>
      </c>
      <c r="I2081" s="668" t="s">
        <v>8801</v>
      </c>
      <c r="J2081" s="668" t="s">
        <v>6965</v>
      </c>
      <c r="K2081" s="670">
        <v>3</v>
      </c>
      <c r="L2081" s="670">
        <v>8</v>
      </c>
      <c r="M2081" s="755">
        <f t="shared" si="28"/>
        <v>28000</v>
      </c>
      <c r="N2081" s="670">
        <v>0</v>
      </c>
      <c r="O2081" s="670">
        <v>0</v>
      </c>
      <c r="P2081" s="755">
        <f t="shared" si="29"/>
        <v>0</v>
      </c>
      <c r="Q2081" s="670"/>
      <c r="R2081" s="670">
        <v>12</v>
      </c>
    </row>
    <row r="2082" spans="1:18" ht="15.75" customHeight="1" x14ac:dyDescent="0.2">
      <c r="A2082" s="676" t="s">
        <v>10201</v>
      </c>
      <c r="B2082" s="670" t="s">
        <v>6922</v>
      </c>
      <c r="C2082" s="670" t="s">
        <v>150</v>
      </c>
      <c r="D2082" s="668" t="s">
        <v>10203</v>
      </c>
      <c r="E2082" s="740">
        <v>3300</v>
      </c>
      <c r="F2082" s="670">
        <v>45334471</v>
      </c>
      <c r="G2082" s="668" t="s">
        <v>10600</v>
      </c>
      <c r="H2082" s="668" t="s">
        <v>10203</v>
      </c>
      <c r="I2082" s="668" t="s">
        <v>8801</v>
      </c>
      <c r="J2082" s="668" t="s">
        <v>10203</v>
      </c>
      <c r="K2082" s="670">
        <v>3</v>
      </c>
      <c r="L2082" s="670">
        <v>8</v>
      </c>
      <c r="M2082" s="755">
        <f t="shared" si="28"/>
        <v>26400</v>
      </c>
      <c r="N2082" s="670">
        <v>0</v>
      </c>
      <c r="O2082" s="670">
        <v>0</v>
      </c>
      <c r="P2082" s="755">
        <f t="shared" si="29"/>
        <v>0</v>
      </c>
      <c r="Q2082" s="670"/>
      <c r="R2082" s="670">
        <v>12</v>
      </c>
    </row>
    <row r="2083" spans="1:18" ht="15.75" customHeight="1" x14ac:dyDescent="0.2">
      <c r="A2083" s="676" t="s">
        <v>10201</v>
      </c>
      <c r="B2083" s="670" t="s">
        <v>6922</v>
      </c>
      <c r="C2083" s="670" t="s">
        <v>150</v>
      </c>
      <c r="D2083" s="668" t="s">
        <v>10203</v>
      </c>
      <c r="E2083" s="740">
        <v>3500</v>
      </c>
      <c r="F2083" s="670">
        <v>72403054</v>
      </c>
      <c r="G2083" s="668" t="s">
        <v>10601</v>
      </c>
      <c r="H2083" s="668" t="s">
        <v>10203</v>
      </c>
      <c r="I2083" s="668" t="s">
        <v>8801</v>
      </c>
      <c r="J2083" s="668" t="s">
        <v>10203</v>
      </c>
      <c r="K2083" s="670">
        <v>3</v>
      </c>
      <c r="L2083" s="670">
        <v>8</v>
      </c>
      <c r="M2083" s="755">
        <f t="shared" si="28"/>
        <v>28000</v>
      </c>
      <c r="N2083" s="670">
        <v>0</v>
      </c>
      <c r="O2083" s="670">
        <v>0</v>
      </c>
      <c r="P2083" s="755">
        <f t="shared" si="29"/>
        <v>0</v>
      </c>
      <c r="Q2083" s="670"/>
      <c r="R2083" s="670">
        <v>12</v>
      </c>
    </row>
    <row r="2084" spans="1:18" ht="15.75" customHeight="1" x14ac:dyDescent="0.2">
      <c r="A2084" s="676" t="s">
        <v>10201</v>
      </c>
      <c r="B2084" s="670" t="s">
        <v>6922</v>
      </c>
      <c r="C2084" s="670" t="s">
        <v>150</v>
      </c>
      <c r="D2084" s="668" t="s">
        <v>10203</v>
      </c>
      <c r="E2084" s="740">
        <v>3000</v>
      </c>
      <c r="F2084" s="670">
        <v>42686457</v>
      </c>
      <c r="G2084" s="668" t="s">
        <v>10205</v>
      </c>
      <c r="H2084" s="668" t="s">
        <v>10203</v>
      </c>
      <c r="I2084" s="668" t="s">
        <v>8801</v>
      </c>
      <c r="J2084" s="668" t="s">
        <v>10203</v>
      </c>
      <c r="K2084" s="670">
        <v>3</v>
      </c>
      <c r="L2084" s="670">
        <v>8</v>
      </c>
      <c r="M2084" s="755">
        <f t="shared" si="28"/>
        <v>24000</v>
      </c>
      <c r="N2084" s="670">
        <v>0</v>
      </c>
      <c r="O2084" s="670">
        <v>0</v>
      </c>
      <c r="P2084" s="755">
        <f t="shared" si="29"/>
        <v>0</v>
      </c>
      <c r="Q2084" s="670"/>
      <c r="R2084" s="670">
        <v>12</v>
      </c>
    </row>
    <row r="2085" spans="1:18" ht="15.75" customHeight="1" x14ac:dyDescent="0.2">
      <c r="A2085" s="676" t="s">
        <v>10201</v>
      </c>
      <c r="B2085" s="670" t="s">
        <v>6922</v>
      </c>
      <c r="C2085" s="670" t="s">
        <v>150</v>
      </c>
      <c r="D2085" s="668" t="s">
        <v>10334</v>
      </c>
      <c r="E2085" s="740">
        <v>3344</v>
      </c>
      <c r="F2085" s="670">
        <v>46032617</v>
      </c>
      <c r="G2085" s="668" t="s">
        <v>10602</v>
      </c>
      <c r="H2085" s="668" t="s">
        <v>10334</v>
      </c>
      <c r="I2085" s="668" t="s">
        <v>8801</v>
      </c>
      <c r="J2085" s="668" t="s">
        <v>10334</v>
      </c>
      <c r="K2085" s="670">
        <v>3</v>
      </c>
      <c r="L2085" s="670">
        <v>8</v>
      </c>
      <c r="M2085" s="755">
        <f t="shared" si="28"/>
        <v>26752</v>
      </c>
      <c r="N2085" s="670">
        <v>0</v>
      </c>
      <c r="O2085" s="670">
        <v>0</v>
      </c>
      <c r="P2085" s="755">
        <f t="shared" si="29"/>
        <v>0</v>
      </c>
      <c r="Q2085" s="670"/>
      <c r="R2085" s="670">
        <v>12</v>
      </c>
    </row>
    <row r="2086" spans="1:18" ht="15.75" customHeight="1" x14ac:dyDescent="0.2">
      <c r="A2086" s="676" t="s">
        <v>10201</v>
      </c>
      <c r="B2086" s="670" t="s">
        <v>6922</v>
      </c>
      <c r="C2086" s="670" t="s">
        <v>150</v>
      </c>
      <c r="D2086" s="668" t="s">
        <v>10334</v>
      </c>
      <c r="E2086" s="740">
        <v>3344</v>
      </c>
      <c r="F2086" s="670">
        <v>43269235</v>
      </c>
      <c r="G2086" s="668" t="s">
        <v>10603</v>
      </c>
      <c r="H2086" s="668" t="s">
        <v>10334</v>
      </c>
      <c r="I2086" s="668" t="s">
        <v>8801</v>
      </c>
      <c r="J2086" s="668" t="s">
        <v>10334</v>
      </c>
      <c r="K2086" s="670">
        <v>3</v>
      </c>
      <c r="L2086" s="670">
        <v>8</v>
      </c>
      <c r="M2086" s="755">
        <f t="shared" si="28"/>
        <v>26752</v>
      </c>
      <c r="N2086" s="670">
        <v>0</v>
      </c>
      <c r="O2086" s="670">
        <v>0</v>
      </c>
      <c r="P2086" s="755">
        <f t="shared" si="29"/>
        <v>0</v>
      </c>
      <c r="Q2086" s="670"/>
      <c r="R2086" s="670">
        <v>12</v>
      </c>
    </row>
    <row r="2087" spans="1:18" ht="15.75" customHeight="1" x14ac:dyDescent="0.2">
      <c r="A2087" s="676" t="s">
        <v>10201</v>
      </c>
      <c r="B2087" s="670" t="s">
        <v>6922</v>
      </c>
      <c r="C2087" s="670" t="s">
        <v>150</v>
      </c>
      <c r="D2087" s="668" t="s">
        <v>10334</v>
      </c>
      <c r="E2087" s="740">
        <v>3344</v>
      </c>
      <c r="F2087" s="670">
        <v>47254332</v>
      </c>
      <c r="G2087" s="668" t="s">
        <v>10604</v>
      </c>
      <c r="H2087" s="668" t="s">
        <v>10334</v>
      </c>
      <c r="I2087" s="668" t="s">
        <v>8801</v>
      </c>
      <c r="J2087" s="668" t="s">
        <v>10334</v>
      </c>
      <c r="K2087" s="670">
        <v>3</v>
      </c>
      <c r="L2087" s="670">
        <v>8</v>
      </c>
      <c r="M2087" s="755">
        <f t="shared" si="28"/>
        <v>26752</v>
      </c>
      <c r="N2087" s="670">
        <v>0</v>
      </c>
      <c r="O2087" s="670">
        <v>0</v>
      </c>
      <c r="P2087" s="755">
        <f t="shared" si="29"/>
        <v>0</v>
      </c>
      <c r="Q2087" s="670"/>
      <c r="R2087" s="670">
        <v>12</v>
      </c>
    </row>
    <row r="2088" spans="1:18" ht="15.75" customHeight="1" x14ac:dyDescent="0.2">
      <c r="A2088" s="676" t="s">
        <v>10201</v>
      </c>
      <c r="B2088" s="670" t="s">
        <v>6922</v>
      </c>
      <c r="C2088" s="670" t="s">
        <v>150</v>
      </c>
      <c r="D2088" s="668" t="s">
        <v>10334</v>
      </c>
      <c r="E2088" s="740">
        <v>3344</v>
      </c>
      <c r="F2088" s="670">
        <v>45308785</v>
      </c>
      <c r="G2088" s="668" t="s">
        <v>10605</v>
      </c>
      <c r="H2088" s="668" t="s">
        <v>10334</v>
      </c>
      <c r="I2088" s="668" t="s">
        <v>8801</v>
      </c>
      <c r="J2088" s="668" t="s">
        <v>10334</v>
      </c>
      <c r="K2088" s="670">
        <v>3</v>
      </c>
      <c r="L2088" s="670">
        <v>8</v>
      </c>
      <c r="M2088" s="755">
        <f t="shared" si="28"/>
        <v>26752</v>
      </c>
      <c r="N2088" s="670">
        <v>0</v>
      </c>
      <c r="O2088" s="670">
        <v>0</v>
      </c>
      <c r="P2088" s="755">
        <f t="shared" si="29"/>
        <v>0</v>
      </c>
      <c r="Q2088" s="670"/>
      <c r="R2088" s="670">
        <v>12</v>
      </c>
    </row>
    <row r="2089" spans="1:18" ht="15.75" customHeight="1" x14ac:dyDescent="0.2">
      <c r="A2089" s="676" t="s">
        <v>10201</v>
      </c>
      <c r="B2089" s="670" t="s">
        <v>6922</v>
      </c>
      <c r="C2089" s="670" t="s">
        <v>150</v>
      </c>
      <c r="D2089" s="668" t="s">
        <v>10231</v>
      </c>
      <c r="E2089" s="740">
        <v>2500</v>
      </c>
      <c r="F2089" s="670">
        <v>44866100</v>
      </c>
      <c r="G2089" s="668" t="s">
        <v>10606</v>
      </c>
      <c r="H2089" s="668" t="s">
        <v>10231</v>
      </c>
      <c r="I2089" s="668" t="s">
        <v>7361</v>
      </c>
      <c r="J2089" s="668" t="s">
        <v>10231</v>
      </c>
      <c r="K2089" s="670">
        <v>3</v>
      </c>
      <c r="L2089" s="670">
        <v>8</v>
      </c>
      <c r="M2089" s="755">
        <f t="shared" si="28"/>
        <v>20000</v>
      </c>
      <c r="N2089" s="670">
        <v>0</v>
      </c>
      <c r="O2089" s="670">
        <v>0</v>
      </c>
      <c r="P2089" s="755">
        <f t="shared" si="29"/>
        <v>0</v>
      </c>
      <c r="Q2089" s="670"/>
      <c r="R2089" s="670">
        <v>12</v>
      </c>
    </row>
    <row r="2090" spans="1:18" ht="15.75" customHeight="1" x14ac:dyDescent="0.2">
      <c r="A2090" s="676" t="s">
        <v>10201</v>
      </c>
      <c r="B2090" s="670" t="s">
        <v>6922</v>
      </c>
      <c r="C2090" s="670" t="s">
        <v>150</v>
      </c>
      <c r="D2090" s="668" t="s">
        <v>10607</v>
      </c>
      <c r="E2090" s="740">
        <v>2068</v>
      </c>
      <c r="F2090" s="670">
        <v>46120913</v>
      </c>
      <c r="G2090" s="668" t="s">
        <v>10608</v>
      </c>
      <c r="H2090" s="668" t="s">
        <v>10607</v>
      </c>
      <c r="I2090" s="668" t="s">
        <v>7361</v>
      </c>
      <c r="J2090" s="668" t="s">
        <v>10607</v>
      </c>
      <c r="K2090" s="670">
        <v>3</v>
      </c>
      <c r="L2090" s="670">
        <v>8</v>
      </c>
      <c r="M2090" s="755">
        <f t="shared" si="28"/>
        <v>16544</v>
      </c>
      <c r="N2090" s="670">
        <v>0</v>
      </c>
      <c r="O2090" s="670">
        <v>0</v>
      </c>
      <c r="P2090" s="755">
        <f t="shared" si="29"/>
        <v>0</v>
      </c>
      <c r="Q2090" s="670"/>
      <c r="R2090" s="670">
        <v>12</v>
      </c>
    </row>
    <row r="2091" spans="1:18" ht="15.75" customHeight="1" x14ac:dyDescent="0.2">
      <c r="A2091" s="676" t="s">
        <v>10201</v>
      </c>
      <c r="B2091" s="670" t="s">
        <v>6922</v>
      </c>
      <c r="C2091" s="670" t="s">
        <v>150</v>
      </c>
      <c r="D2091" s="668" t="s">
        <v>10607</v>
      </c>
      <c r="E2091" s="740">
        <v>2068</v>
      </c>
      <c r="F2091" s="670">
        <v>47798705</v>
      </c>
      <c r="G2091" s="668" t="s">
        <v>10609</v>
      </c>
      <c r="H2091" s="668" t="s">
        <v>10607</v>
      </c>
      <c r="I2091" s="668" t="s">
        <v>7361</v>
      </c>
      <c r="J2091" s="668" t="s">
        <v>10607</v>
      </c>
      <c r="K2091" s="670">
        <v>3</v>
      </c>
      <c r="L2091" s="670">
        <v>8</v>
      </c>
      <c r="M2091" s="755">
        <f t="shared" si="28"/>
        <v>16544</v>
      </c>
      <c r="N2091" s="670">
        <v>0</v>
      </c>
      <c r="O2091" s="670">
        <v>0</v>
      </c>
      <c r="P2091" s="755">
        <f t="shared" si="29"/>
        <v>0</v>
      </c>
      <c r="Q2091" s="670"/>
      <c r="R2091" s="670">
        <v>12</v>
      </c>
    </row>
    <row r="2092" spans="1:18" ht="15.75" customHeight="1" x14ac:dyDescent="0.2">
      <c r="A2092" s="676" t="s">
        <v>10201</v>
      </c>
      <c r="B2092" s="670" t="s">
        <v>6922</v>
      </c>
      <c r="C2092" s="670" t="s">
        <v>150</v>
      </c>
      <c r="D2092" s="668" t="s">
        <v>10231</v>
      </c>
      <c r="E2092" s="740">
        <v>3000</v>
      </c>
      <c r="F2092" s="670">
        <v>70271670</v>
      </c>
      <c r="G2092" s="668" t="s">
        <v>10610</v>
      </c>
      <c r="H2092" s="668" t="s">
        <v>10231</v>
      </c>
      <c r="I2092" s="668" t="s">
        <v>7361</v>
      </c>
      <c r="J2092" s="668" t="s">
        <v>10231</v>
      </c>
      <c r="K2092" s="670">
        <v>3</v>
      </c>
      <c r="L2092" s="670">
        <v>7</v>
      </c>
      <c r="M2092" s="755">
        <f t="shared" si="28"/>
        <v>21000</v>
      </c>
      <c r="N2092" s="670">
        <v>5</v>
      </c>
      <c r="O2092" s="670">
        <v>7</v>
      </c>
      <c r="P2092" s="755">
        <f t="shared" si="29"/>
        <v>21000</v>
      </c>
      <c r="Q2092" s="670"/>
      <c r="R2092" s="670">
        <v>12</v>
      </c>
    </row>
    <row r="2093" spans="1:18" ht="15.75" customHeight="1" x14ac:dyDescent="0.2">
      <c r="A2093" s="676" t="s">
        <v>10201</v>
      </c>
      <c r="B2093" s="670" t="s">
        <v>6922</v>
      </c>
      <c r="C2093" s="670" t="s">
        <v>150</v>
      </c>
      <c r="D2093" s="668" t="s">
        <v>10295</v>
      </c>
      <c r="E2093" s="740">
        <v>6000</v>
      </c>
      <c r="F2093" s="670">
        <v>47845521</v>
      </c>
      <c r="G2093" s="668" t="s">
        <v>10611</v>
      </c>
      <c r="H2093" s="668" t="s">
        <v>10295</v>
      </c>
      <c r="I2093" s="668" t="s">
        <v>8801</v>
      </c>
      <c r="J2093" s="668" t="s">
        <v>10295</v>
      </c>
      <c r="K2093" s="670">
        <v>3</v>
      </c>
      <c r="L2093" s="670">
        <v>7</v>
      </c>
      <c r="M2093" s="755">
        <f t="shared" si="28"/>
        <v>42000</v>
      </c>
      <c r="N2093" s="670">
        <v>5</v>
      </c>
      <c r="O2093" s="670">
        <v>7</v>
      </c>
      <c r="P2093" s="755">
        <f t="shared" si="29"/>
        <v>42000</v>
      </c>
      <c r="Q2093" s="670"/>
      <c r="R2093" s="670">
        <v>12</v>
      </c>
    </row>
    <row r="2094" spans="1:18" ht="15.75" customHeight="1" x14ac:dyDescent="0.2">
      <c r="A2094" s="676" t="s">
        <v>10201</v>
      </c>
      <c r="B2094" s="670" t="s">
        <v>6922</v>
      </c>
      <c r="C2094" s="670" t="s">
        <v>150</v>
      </c>
      <c r="D2094" s="668" t="s">
        <v>10295</v>
      </c>
      <c r="E2094" s="740">
        <v>6000</v>
      </c>
      <c r="F2094" s="670">
        <v>45074677</v>
      </c>
      <c r="G2094" s="668" t="s">
        <v>10612</v>
      </c>
      <c r="H2094" s="668" t="s">
        <v>10295</v>
      </c>
      <c r="I2094" s="668" t="s">
        <v>8801</v>
      </c>
      <c r="J2094" s="668" t="s">
        <v>10295</v>
      </c>
      <c r="K2094" s="670">
        <v>3</v>
      </c>
      <c r="L2094" s="670">
        <v>7</v>
      </c>
      <c r="M2094" s="755">
        <f t="shared" si="28"/>
        <v>42000</v>
      </c>
      <c r="N2094" s="670">
        <v>5</v>
      </c>
      <c r="O2094" s="670">
        <v>7</v>
      </c>
      <c r="P2094" s="755">
        <f t="shared" si="29"/>
        <v>42000</v>
      </c>
      <c r="Q2094" s="670"/>
      <c r="R2094" s="670">
        <v>12</v>
      </c>
    </row>
    <row r="2095" spans="1:18" ht="15.75" customHeight="1" x14ac:dyDescent="0.2">
      <c r="A2095" s="676" t="s">
        <v>10201</v>
      </c>
      <c r="B2095" s="670" t="s">
        <v>6922</v>
      </c>
      <c r="C2095" s="670" t="s">
        <v>150</v>
      </c>
      <c r="D2095" s="668" t="s">
        <v>10295</v>
      </c>
      <c r="E2095" s="740">
        <v>6000</v>
      </c>
      <c r="F2095" s="670">
        <v>46861039</v>
      </c>
      <c r="G2095" s="668" t="s">
        <v>10613</v>
      </c>
      <c r="H2095" s="668" t="s">
        <v>10295</v>
      </c>
      <c r="I2095" s="668" t="s">
        <v>8801</v>
      </c>
      <c r="J2095" s="668" t="s">
        <v>10295</v>
      </c>
      <c r="K2095" s="670">
        <v>1</v>
      </c>
      <c r="L2095" s="670">
        <v>1</v>
      </c>
      <c r="M2095" s="755">
        <f t="shared" si="28"/>
        <v>6000</v>
      </c>
      <c r="N2095" s="670">
        <v>0</v>
      </c>
      <c r="O2095" s="670">
        <v>0</v>
      </c>
      <c r="P2095" s="755">
        <f t="shared" si="29"/>
        <v>0</v>
      </c>
      <c r="Q2095" s="670"/>
      <c r="R2095" s="670">
        <v>12</v>
      </c>
    </row>
    <row r="2096" spans="1:18" ht="15.75" customHeight="1" x14ac:dyDescent="0.2">
      <c r="A2096" s="676" t="s">
        <v>10201</v>
      </c>
      <c r="B2096" s="670" t="s">
        <v>6922</v>
      </c>
      <c r="C2096" s="670" t="s">
        <v>150</v>
      </c>
      <c r="D2096" s="668" t="s">
        <v>10295</v>
      </c>
      <c r="E2096" s="740">
        <v>6000</v>
      </c>
      <c r="F2096" s="670">
        <v>41624873</v>
      </c>
      <c r="G2096" s="668" t="s">
        <v>10534</v>
      </c>
      <c r="H2096" s="668" t="s">
        <v>10295</v>
      </c>
      <c r="I2096" s="668" t="s">
        <v>8801</v>
      </c>
      <c r="J2096" s="668" t="s">
        <v>10295</v>
      </c>
      <c r="K2096" s="670">
        <v>1</v>
      </c>
      <c r="L2096" s="670">
        <v>7</v>
      </c>
      <c r="M2096" s="755">
        <f t="shared" ref="M2096:M2159" si="30">L2096*E2096</f>
        <v>42000</v>
      </c>
      <c r="N2096" s="670">
        <v>1</v>
      </c>
      <c r="O2096" s="670">
        <v>1</v>
      </c>
      <c r="P2096" s="755">
        <f t="shared" si="29"/>
        <v>6000</v>
      </c>
      <c r="Q2096" s="670"/>
      <c r="R2096" s="670">
        <v>12</v>
      </c>
    </row>
    <row r="2097" spans="1:18" ht="15.75" customHeight="1" x14ac:dyDescent="0.2">
      <c r="A2097" s="676" t="s">
        <v>10201</v>
      </c>
      <c r="B2097" s="670" t="s">
        <v>6922</v>
      </c>
      <c r="C2097" s="670" t="s">
        <v>150</v>
      </c>
      <c r="D2097" s="668" t="s">
        <v>10216</v>
      </c>
      <c r="E2097" s="740">
        <v>4000</v>
      </c>
      <c r="F2097" s="670">
        <v>41957990</v>
      </c>
      <c r="G2097" s="668" t="s">
        <v>10614</v>
      </c>
      <c r="H2097" s="668" t="s">
        <v>10216</v>
      </c>
      <c r="I2097" s="668" t="s">
        <v>8801</v>
      </c>
      <c r="J2097" s="668" t="s">
        <v>10216</v>
      </c>
      <c r="K2097" s="670">
        <v>1</v>
      </c>
      <c r="L2097" s="670">
        <v>6</v>
      </c>
      <c r="M2097" s="755">
        <f t="shared" si="30"/>
        <v>24000</v>
      </c>
      <c r="N2097" s="670">
        <v>0</v>
      </c>
      <c r="O2097" s="670">
        <v>0</v>
      </c>
      <c r="P2097" s="755">
        <f t="shared" si="29"/>
        <v>0</v>
      </c>
      <c r="Q2097" s="670"/>
      <c r="R2097" s="670">
        <v>12</v>
      </c>
    </row>
    <row r="2098" spans="1:18" ht="15.75" customHeight="1" x14ac:dyDescent="0.2">
      <c r="A2098" s="676" t="s">
        <v>10201</v>
      </c>
      <c r="B2098" s="670" t="s">
        <v>6922</v>
      </c>
      <c r="C2098" s="670" t="s">
        <v>150</v>
      </c>
      <c r="D2098" s="668" t="s">
        <v>10390</v>
      </c>
      <c r="E2098" s="740">
        <v>2500</v>
      </c>
      <c r="F2098" s="670">
        <v>46930951</v>
      </c>
      <c r="G2098" s="668" t="s">
        <v>10615</v>
      </c>
      <c r="H2098" s="668" t="s">
        <v>10390</v>
      </c>
      <c r="I2098" s="668" t="s">
        <v>7541</v>
      </c>
      <c r="J2098" s="668" t="s">
        <v>10390</v>
      </c>
      <c r="K2098" s="670">
        <v>1</v>
      </c>
      <c r="L2098" s="670">
        <v>7</v>
      </c>
      <c r="M2098" s="755">
        <f t="shared" si="30"/>
        <v>17500</v>
      </c>
      <c r="N2098" s="670">
        <v>1</v>
      </c>
      <c r="O2098" s="670">
        <v>1</v>
      </c>
      <c r="P2098" s="755">
        <f t="shared" si="29"/>
        <v>2500</v>
      </c>
      <c r="Q2098" s="670"/>
      <c r="R2098" s="670">
        <v>12</v>
      </c>
    </row>
    <row r="2099" spans="1:18" ht="15.75" customHeight="1" x14ac:dyDescent="0.2">
      <c r="A2099" s="676" t="s">
        <v>10201</v>
      </c>
      <c r="B2099" s="670" t="s">
        <v>6922</v>
      </c>
      <c r="C2099" s="670" t="s">
        <v>150</v>
      </c>
      <c r="D2099" s="668" t="s">
        <v>10390</v>
      </c>
      <c r="E2099" s="740">
        <v>2500</v>
      </c>
      <c r="F2099" s="670">
        <v>18092158</v>
      </c>
      <c r="G2099" s="668" t="s">
        <v>10616</v>
      </c>
      <c r="H2099" s="668" t="s">
        <v>10390</v>
      </c>
      <c r="I2099" s="668" t="s">
        <v>7541</v>
      </c>
      <c r="J2099" s="668" t="s">
        <v>10390</v>
      </c>
      <c r="K2099" s="670">
        <v>1</v>
      </c>
      <c r="L2099" s="670">
        <v>1</v>
      </c>
      <c r="M2099" s="755">
        <f t="shared" si="30"/>
        <v>2500</v>
      </c>
      <c r="N2099" s="670">
        <v>0</v>
      </c>
      <c r="O2099" s="670">
        <v>0</v>
      </c>
      <c r="P2099" s="755">
        <f t="shared" si="29"/>
        <v>0</v>
      </c>
      <c r="Q2099" s="670"/>
      <c r="R2099" s="670">
        <v>12</v>
      </c>
    </row>
    <row r="2100" spans="1:18" ht="15.75" customHeight="1" x14ac:dyDescent="0.2">
      <c r="A2100" s="676" t="s">
        <v>10201</v>
      </c>
      <c r="B2100" s="670" t="s">
        <v>6922</v>
      </c>
      <c r="C2100" s="670" t="s">
        <v>150</v>
      </c>
      <c r="D2100" s="668" t="s">
        <v>10390</v>
      </c>
      <c r="E2100" s="740">
        <v>2500</v>
      </c>
      <c r="F2100" s="670">
        <v>48402717</v>
      </c>
      <c r="G2100" s="668" t="s">
        <v>10617</v>
      </c>
      <c r="H2100" s="668" t="s">
        <v>10390</v>
      </c>
      <c r="I2100" s="668" t="s">
        <v>7541</v>
      </c>
      <c r="J2100" s="668" t="s">
        <v>10390</v>
      </c>
      <c r="K2100" s="670">
        <v>3</v>
      </c>
      <c r="L2100" s="670">
        <v>7</v>
      </c>
      <c r="M2100" s="755">
        <f t="shared" si="30"/>
        <v>17500</v>
      </c>
      <c r="N2100" s="670">
        <v>5</v>
      </c>
      <c r="O2100" s="670">
        <v>7</v>
      </c>
      <c r="P2100" s="755">
        <f t="shared" si="29"/>
        <v>17500</v>
      </c>
      <c r="Q2100" s="670"/>
      <c r="R2100" s="670">
        <v>12</v>
      </c>
    </row>
    <row r="2101" spans="1:18" ht="15.75" customHeight="1" x14ac:dyDescent="0.2">
      <c r="A2101" s="676" t="s">
        <v>10201</v>
      </c>
      <c r="B2101" s="670" t="s">
        <v>6922</v>
      </c>
      <c r="C2101" s="670" t="s">
        <v>150</v>
      </c>
      <c r="D2101" s="668" t="s">
        <v>10390</v>
      </c>
      <c r="E2101" s="740">
        <v>3300</v>
      </c>
      <c r="F2101" s="670">
        <v>47160714</v>
      </c>
      <c r="G2101" s="668" t="s">
        <v>10618</v>
      </c>
      <c r="H2101" s="668" t="s">
        <v>10390</v>
      </c>
      <c r="I2101" s="668" t="s">
        <v>7541</v>
      </c>
      <c r="J2101" s="668" t="s">
        <v>10390</v>
      </c>
      <c r="K2101" s="670">
        <v>3</v>
      </c>
      <c r="L2101" s="670">
        <v>7</v>
      </c>
      <c r="M2101" s="755">
        <f t="shared" si="30"/>
        <v>23100</v>
      </c>
      <c r="N2101" s="670">
        <v>5</v>
      </c>
      <c r="O2101" s="670">
        <v>7</v>
      </c>
      <c r="P2101" s="755">
        <f t="shared" si="29"/>
        <v>23100</v>
      </c>
      <c r="Q2101" s="670"/>
      <c r="R2101" s="670">
        <v>12</v>
      </c>
    </row>
    <row r="2102" spans="1:18" ht="15.75" customHeight="1" x14ac:dyDescent="0.2">
      <c r="A2102" s="676" t="s">
        <v>10201</v>
      </c>
      <c r="B2102" s="670" t="s">
        <v>6922</v>
      </c>
      <c r="C2102" s="670" t="s">
        <v>150</v>
      </c>
      <c r="D2102" s="668" t="s">
        <v>10390</v>
      </c>
      <c r="E2102" s="740">
        <v>2500</v>
      </c>
      <c r="F2102" s="670">
        <v>42272613</v>
      </c>
      <c r="G2102" s="668" t="s">
        <v>10619</v>
      </c>
      <c r="H2102" s="668" t="s">
        <v>10390</v>
      </c>
      <c r="I2102" s="668" t="s">
        <v>7541</v>
      </c>
      <c r="J2102" s="668" t="s">
        <v>10390</v>
      </c>
      <c r="K2102" s="670">
        <v>3</v>
      </c>
      <c r="L2102" s="670">
        <v>7</v>
      </c>
      <c r="M2102" s="755">
        <f t="shared" si="30"/>
        <v>17500</v>
      </c>
      <c r="N2102" s="670">
        <v>5</v>
      </c>
      <c r="O2102" s="670">
        <v>7</v>
      </c>
      <c r="P2102" s="755">
        <f t="shared" si="29"/>
        <v>17500</v>
      </c>
      <c r="Q2102" s="670"/>
      <c r="R2102" s="670">
        <v>12</v>
      </c>
    </row>
    <row r="2103" spans="1:18" ht="15.75" customHeight="1" x14ac:dyDescent="0.2">
      <c r="A2103" s="676" t="s">
        <v>10201</v>
      </c>
      <c r="B2103" s="670" t="s">
        <v>6922</v>
      </c>
      <c r="C2103" s="670" t="s">
        <v>150</v>
      </c>
      <c r="D2103" s="668" t="s">
        <v>10390</v>
      </c>
      <c r="E2103" s="740">
        <v>2500</v>
      </c>
      <c r="F2103" s="670">
        <v>45317200</v>
      </c>
      <c r="G2103" s="668" t="s">
        <v>10620</v>
      </c>
      <c r="H2103" s="668" t="s">
        <v>10390</v>
      </c>
      <c r="I2103" s="668" t="s">
        <v>7541</v>
      </c>
      <c r="J2103" s="668" t="s">
        <v>10390</v>
      </c>
      <c r="K2103" s="670">
        <v>3</v>
      </c>
      <c r="L2103" s="670">
        <v>7</v>
      </c>
      <c r="M2103" s="755">
        <f t="shared" si="30"/>
        <v>17500</v>
      </c>
      <c r="N2103" s="670">
        <v>5</v>
      </c>
      <c r="O2103" s="670">
        <v>7</v>
      </c>
      <c r="P2103" s="755">
        <f t="shared" si="29"/>
        <v>17500</v>
      </c>
      <c r="Q2103" s="670"/>
      <c r="R2103" s="670">
        <v>12</v>
      </c>
    </row>
    <row r="2104" spans="1:18" ht="15.75" customHeight="1" x14ac:dyDescent="0.2">
      <c r="A2104" s="676" t="s">
        <v>10201</v>
      </c>
      <c r="B2104" s="670" t="s">
        <v>6922</v>
      </c>
      <c r="C2104" s="670" t="s">
        <v>150</v>
      </c>
      <c r="D2104" s="668" t="s">
        <v>10390</v>
      </c>
      <c r="E2104" s="740">
        <v>2500</v>
      </c>
      <c r="F2104" s="670">
        <v>43980233</v>
      </c>
      <c r="G2104" s="668" t="s">
        <v>10621</v>
      </c>
      <c r="H2104" s="668" t="s">
        <v>10390</v>
      </c>
      <c r="I2104" s="668" t="s">
        <v>7541</v>
      </c>
      <c r="J2104" s="668" t="s">
        <v>10390</v>
      </c>
      <c r="K2104" s="670">
        <v>3</v>
      </c>
      <c r="L2104" s="670">
        <v>7</v>
      </c>
      <c r="M2104" s="755">
        <f t="shared" si="30"/>
        <v>17500</v>
      </c>
      <c r="N2104" s="670">
        <v>5</v>
      </c>
      <c r="O2104" s="670">
        <v>7</v>
      </c>
      <c r="P2104" s="755">
        <f t="shared" si="29"/>
        <v>17500</v>
      </c>
      <c r="Q2104" s="670"/>
      <c r="R2104" s="670">
        <v>12</v>
      </c>
    </row>
    <row r="2105" spans="1:18" ht="15.75" customHeight="1" x14ac:dyDescent="0.2">
      <c r="A2105" s="676" t="s">
        <v>10201</v>
      </c>
      <c r="B2105" s="670" t="s">
        <v>6922</v>
      </c>
      <c r="C2105" s="670" t="s">
        <v>150</v>
      </c>
      <c r="D2105" s="668" t="s">
        <v>10334</v>
      </c>
      <c r="E2105" s="740">
        <v>6000</v>
      </c>
      <c r="F2105" s="670">
        <v>43141322</v>
      </c>
      <c r="G2105" s="668" t="s">
        <v>10622</v>
      </c>
      <c r="H2105" s="668" t="s">
        <v>10334</v>
      </c>
      <c r="I2105" s="668" t="s">
        <v>8801</v>
      </c>
      <c r="J2105" s="668" t="s">
        <v>10334</v>
      </c>
      <c r="K2105" s="670">
        <v>3</v>
      </c>
      <c r="L2105" s="670">
        <v>7</v>
      </c>
      <c r="M2105" s="755">
        <f t="shared" si="30"/>
        <v>42000</v>
      </c>
      <c r="N2105" s="670">
        <v>5</v>
      </c>
      <c r="O2105" s="670">
        <v>7</v>
      </c>
      <c r="P2105" s="755">
        <f t="shared" si="29"/>
        <v>42000</v>
      </c>
      <c r="Q2105" s="670"/>
      <c r="R2105" s="670">
        <v>12</v>
      </c>
    </row>
    <row r="2106" spans="1:18" ht="15.75" customHeight="1" x14ac:dyDescent="0.2">
      <c r="A2106" s="676" t="s">
        <v>10201</v>
      </c>
      <c r="B2106" s="670" t="s">
        <v>6922</v>
      </c>
      <c r="C2106" s="670" t="s">
        <v>150</v>
      </c>
      <c r="D2106" s="668" t="s">
        <v>10234</v>
      </c>
      <c r="E2106" s="740">
        <v>6000</v>
      </c>
      <c r="F2106" s="670">
        <v>43280410</v>
      </c>
      <c r="G2106" s="668" t="s">
        <v>10623</v>
      </c>
      <c r="H2106" s="668" t="s">
        <v>10234</v>
      </c>
      <c r="I2106" s="668" t="s">
        <v>8801</v>
      </c>
      <c r="J2106" s="668" t="s">
        <v>10234</v>
      </c>
      <c r="K2106" s="670">
        <v>3</v>
      </c>
      <c r="L2106" s="670">
        <v>7</v>
      </c>
      <c r="M2106" s="755">
        <f t="shared" si="30"/>
        <v>42000</v>
      </c>
      <c r="N2106" s="670">
        <v>5</v>
      </c>
      <c r="O2106" s="670">
        <v>7</v>
      </c>
      <c r="P2106" s="755">
        <f t="shared" si="29"/>
        <v>42000</v>
      </c>
      <c r="Q2106" s="670"/>
      <c r="R2106" s="670">
        <v>12</v>
      </c>
    </row>
    <row r="2107" spans="1:18" ht="15.75" customHeight="1" x14ac:dyDescent="0.2">
      <c r="A2107" s="676" t="s">
        <v>10201</v>
      </c>
      <c r="B2107" s="670" t="s">
        <v>6922</v>
      </c>
      <c r="C2107" s="670" t="s">
        <v>150</v>
      </c>
      <c r="D2107" s="668" t="s">
        <v>10216</v>
      </c>
      <c r="E2107" s="740">
        <v>6000</v>
      </c>
      <c r="F2107" s="670">
        <v>46634680</v>
      </c>
      <c r="G2107" s="668" t="s">
        <v>10624</v>
      </c>
      <c r="H2107" s="668" t="s">
        <v>10216</v>
      </c>
      <c r="I2107" s="668" t="s">
        <v>8801</v>
      </c>
      <c r="J2107" s="668" t="s">
        <v>10216</v>
      </c>
      <c r="K2107" s="670">
        <v>3</v>
      </c>
      <c r="L2107" s="670">
        <v>7</v>
      </c>
      <c r="M2107" s="755">
        <f t="shared" si="30"/>
        <v>42000</v>
      </c>
      <c r="N2107" s="670">
        <v>5</v>
      </c>
      <c r="O2107" s="670">
        <v>7</v>
      </c>
      <c r="P2107" s="755">
        <f t="shared" si="29"/>
        <v>42000</v>
      </c>
      <c r="Q2107" s="670"/>
      <c r="R2107" s="670">
        <v>12</v>
      </c>
    </row>
    <row r="2108" spans="1:18" ht="15.75" customHeight="1" x14ac:dyDescent="0.2">
      <c r="A2108" s="676" t="s">
        <v>10201</v>
      </c>
      <c r="B2108" s="670" t="s">
        <v>6922</v>
      </c>
      <c r="C2108" s="670" t="s">
        <v>150</v>
      </c>
      <c r="D2108" s="668" t="s">
        <v>10356</v>
      </c>
      <c r="E2108" s="740">
        <v>6000</v>
      </c>
      <c r="F2108" s="670">
        <v>18128437</v>
      </c>
      <c r="G2108" s="668" t="s">
        <v>10625</v>
      </c>
      <c r="H2108" s="668" t="s">
        <v>10356</v>
      </c>
      <c r="I2108" s="668" t="s">
        <v>8801</v>
      </c>
      <c r="J2108" s="668" t="s">
        <v>10356</v>
      </c>
      <c r="K2108" s="670">
        <v>3</v>
      </c>
      <c r="L2108" s="670">
        <v>7</v>
      </c>
      <c r="M2108" s="755">
        <f t="shared" si="30"/>
        <v>42000</v>
      </c>
      <c r="N2108" s="670">
        <v>5</v>
      </c>
      <c r="O2108" s="670">
        <v>7</v>
      </c>
      <c r="P2108" s="755">
        <f t="shared" si="29"/>
        <v>42000</v>
      </c>
      <c r="Q2108" s="670"/>
      <c r="R2108" s="670">
        <v>12</v>
      </c>
    </row>
    <row r="2109" spans="1:18" ht="15.75" customHeight="1" x14ac:dyDescent="0.2">
      <c r="A2109" s="676" t="s">
        <v>10201</v>
      </c>
      <c r="B2109" s="670" t="s">
        <v>6922</v>
      </c>
      <c r="C2109" s="670" t="s">
        <v>150</v>
      </c>
      <c r="D2109" s="668" t="s">
        <v>10216</v>
      </c>
      <c r="E2109" s="740">
        <v>6000</v>
      </c>
      <c r="F2109" s="670">
        <v>43462093</v>
      </c>
      <c r="G2109" s="668" t="s">
        <v>10626</v>
      </c>
      <c r="H2109" s="668" t="s">
        <v>10216</v>
      </c>
      <c r="I2109" s="668" t="s">
        <v>8801</v>
      </c>
      <c r="J2109" s="668" t="s">
        <v>10216</v>
      </c>
      <c r="K2109" s="670">
        <v>3</v>
      </c>
      <c r="L2109" s="670">
        <v>7</v>
      </c>
      <c r="M2109" s="755">
        <f t="shared" si="30"/>
        <v>42000</v>
      </c>
      <c r="N2109" s="670">
        <v>5</v>
      </c>
      <c r="O2109" s="670">
        <v>7</v>
      </c>
      <c r="P2109" s="755">
        <f t="shared" si="29"/>
        <v>42000</v>
      </c>
      <c r="Q2109" s="670"/>
      <c r="R2109" s="670">
        <v>12</v>
      </c>
    </row>
    <row r="2110" spans="1:18" ht="15.75" customHeight="1" x14ac:dyDescent="0.2">
      <c r="A2110" s="676" t="s">
        <v>10201</v>
      </c>
      <c r="B2110" s="670" t="s">
        <v>6922</v>
      </c>
      <c r="C2110" s="670" t="s">
        <v>10485</v>
      </c>
      <c r="D2110" s="668" t="s">
        <v>10627</v>
      </c>
      <c r="E2110" s="740">
        <v>9000</v>
      </c>
      <c r="F2110" s="670">
        <v>46101423</v>
      </c>
      <c r="G2110" s="668" t="s">
        <v>10628</v>
      </c>
      <c r="H2110" s="668" t="s">
        <v>10627</v>
      </c>
      <c r="I2110" s="668" t="s">
        <v>8801</v>
      </c>
      <c r="J2110" s="668" t="s">
        <v>7337</v>
      </c>
      <c r="K2110" s="670">
        <v>1</v>
      </c>
      <c r="L2110" s="670">
        <v>7</v>
      </c>
      <c r="M2110" s="755">
        <f t="shared" si="30"/>
        <v>63000</v>
      </c>
      <c r="N2110" s="670">
        <v>0</v>
      </c>
      <c r="O2110" s="670">
        <v>8</v>
      </c>
      <c r="P2110" s="755">
        <f t="shared" si="29"/>
        <v>72000</v>
      </c>
      <c r="Q2110" s="670"/>
      <c r="R2110" s="670">
        <v>12</v>
      </c>
    </row>
    <row r="2111" spans="1:18" ht="15.75" customHeight="1" x14ac:dyDescent="0.2">
      <c r="A2111" s="676" t="s">
        <v>10201</v>
      </c>
      <c r="B2111" s="670" t="s">
        <v>6922</v>
      </c>
      <c r="C2111" s="670" t="s">
        <v>10485</v>
      </c>
      <c r="D2111" s="668" t="s">
        <v>10629</v>
      </c>
      <c r="E2111" s="740">
        <v>9000</v>
      </c>
      <c r="F2111" s="670">
        <v>17907896</v>
      </c>
      <c r="G2111" s="668" t="s">
        <v>10630</v>
      </c>
      <c r="H2111" s="668" t="s">
        <v>10629</v>
      </c>
      <c r="I2111" s="668" t="s">
        <v>8801</v>
      </c>
      <c r="J2111" s="668" t="s">
        <v>7337</v>
      </c>
      <c r="K2111" s="670">
        <v>1</v>
      </c>
      <c r="L2111" s="670">
        <v>7</v>
      </c>
      <c r="M2111" s="755">
        <f t="shared" si="30"/>
        <v>63000</v>
      </c>
      <c r="N2111" s="670">
        <v>0</v>
      </c>
      <c r="O2111" s="670">
        <v>0</v>
      </c>
      <c r="P2111" s="755">
        <f t="shared" si="29"/>
        <v>0</v>
      </c>
      <c r="Q2111" s="670"/>
      <c r="R2111" s="670">
        <v>12</v>
      </c>
    </row>
    <row r="2112" spans="1:18" ht="15.75" customHeight="1" x14ac:dyDescent="0.2">
      <c r="A2112" s="676" t="s">
        <v>10201</v>
      </c>
      <c r="B2112" s="670" t="s">
        <v>6922</v>
      </c>
      <c r="C2112" s="670" t="s">
        <v>150</v>
      </c>
      <c r="D2112" s="668" t="s">
        <v>10216</v>
      </c>
      <c r="E2112" s="740">
        <v>8200</v>
      </c>
      <c r="F2112" s="670">
        <v>47662614</v>
      </c>
      <c r="G2112" s="668" t="s">
        <v>10631</v>
      </c>
      <c r="H2112" s="668" t="s">
        <v>10216</v>
      </c>
      <c r="I2112" s="668" t="s">
        <v>8801</v>
      </c>
      <c r="J2112" s="668" t="s">
        <v>10216</v>
      </c>
      <c r="K2112" s="670">
        <v>2</v>
      </c>
      <c r="L2112" s="670">
        <v>6</v>
      </c>
      <c r="M2112" s="755">
        <f t="shared" si="30"/>
        <v>49200</v>
      </c>
      <c r="N2112" s="670">
        <v>0</v>
      </c>
      <c r="O2112" s="670">
        <v>0</v>
      </c>
      <c r="P2112" s="755">
        <f t="shared" si="29"/>
        <v>0</v>
      </c>
      <c r="Q2112" s="670"/>
      <c r="R2112" s="670">
        <v>12</v>
      </c>
    </row>
    <row r="2113" spans="1:18" ht="15.75" customHeight="1" x14ac:dyDescent="0.2">
      <c r="A2113" s="676" t="s">
        <v>10201</v>
      </c>
      <c r="B2113" s="670" t="s">
        <v>6922</v>
      </c>
      <c r="C2113" s="670" t="s">
        <v>150</v>
      </c>
      <c r="D2113" s="668" t="s">
        <v>10216</v>
      </c>
      <c r="E2113" s="740">
        <v>8200</v>
      </c>
      <c r="F2113" s="670">
        <v>46017859</v>
      </c>
      <c r="G2113" s="668" t="s">
        <v>10632</v>
      </c>
      <c r="H2113" s="668" t="s">
        <v>10216</v>
      </c>
      <c r="I2113" s="668" t="s">
        <v>8801</v>
      </c>
      <c r="J2113" s="668" t="s">
        <v>10216</v>
      </c>
      <c r="K2113" s="670">
        <v>1</v>
      </c>
      <c r="L2113" s="670">
        <v>2</v>
      </c>
      <c r="M2113" s="755">
        <f t="shared" si="30"/>
        <v>16400</v>
      </c>
      <c r="N2113" s="670">
        <v>0</v>
      </c>
      <c r="O2113" s="670">
        <v>0</v>
      </c>
      <c r="P2113" s="755">
        <f t="shared" si="29"/>
        <v>0</v>
      </c>
      <c r="Q2113" s="670"/>
      <c r="R2113" s="670">
        <v>12</v>
      </c>
    </row>
    <row r="2114" spans="1:18" ht="15.75" customHeight="1" x14ac:dyDescent="0.2">
      <c r="A2114" s="676" t="s">
        <v>10201</v>
      </c>
      <c r="B2114" s="670" t="s">
        <v>6922</v>
      </c>
      <c r="C2114" s="670" t="s">
        <v>150</v>
      </c>
      <c r="D2114" s="668" t="s">
        <v>10216</v>
      </c>
      <c r="E2114" s="740">
        <v>8200</v>
      </c>
      <c r="F2114" s="670">
        <v>63270005</v>
      </c>
      <c r="G2114" s="668" t="s">
        <v>10633</v>
      </c>
      <c r="H2114" s="668" t="s">
        <v>10216</v>
      </c>
      <c r="I2114" s="668" t="s">
        <v>8801</v>
      </c>
      <c r="J2114" s="668" t="s">
        <v>10216</v>
      </c>
      <c r="K2114" s="670">
        <v>2</v>
      </c>
      <c r="L2114" s="670">
        <v>6</v>
      </c>
      <c r="M2114" s="755">
        <f t="shared" si="30"/>
        <v>49200</v>
      </c>
      <c r="N2114" s="670">
        <v>5</v>
      </c>
      <c r="O2114" s="670">
        <v>7</v>
      </c>
      <c r="P2114" s="755">
        <f t="shared" si="29"/>
        <v>57400</v>
      </c>
      <c r="Q2114" s="670"/>
      <c r="R2114" s="670">
        <v>12</v>
      </c>
    </row>
    <row r="2115" spans="1:18" ht="15.75" customHeight="1" x14ac:dyDescent="0.2">
      <c r="A2115" s="676" t="s">
        <v>10201</v>
      </c>
      <c r="B2115" s="670" t="s">
        <v>6922</v>
      </c>
      <c r="C2115" s="670" t="s">
        <v>150</v>
      </c>
      <c r="D2115" s="668" t="s">
        <v>10216</v>
      </c>
      <c r="E2115" s="740">
        <v>8200</v>
      </c>
      <c r="F2115" s="670">
        <v>42110718</v>
      </c>
      <c r="G2115" s="668" t="s">
        <v>10634</v>
      </c>
      <c r="H2115" s="668" t="s">
        <v>10216</v>
      </c>
      <c r="I2115" s="668" t="s">
        <v>8801</v>
      </c>
      <c r="J2115" s="668" t="s">
        <v>10216</v>
      </c>
      <c r="K2115" s="670">
        <v>2</v>
      </c>
      <c r="L2115" s="670">
        <v>6</v>
      </c>
      <c r="M2115" s="755">
        <f t="shared" si="30"/>
        <v>49200</v>
      </c>
      <c r="N2115" s="670">
        <v>5</v>
      </c>
      <c r="O2115" s="670">
        <v>7</v>
      </c>
      <c r="P2115" s="755">
        <f t="shared" si="29"/>
        <v>57400</v>
      </c>
      <c r="Q2115" s="670"/>
      <c r="R2115" s="670">
        <v>12</v>
      </c>
    </row>
    <row r="2116" spans="1:18" ht="15.75" customHeight="1" x14ac:dyDescent="0.2">
      <c r="A2116" s="676" t="s">
        <v>10201</v>
      </c>
      <c r="B2116" s="670" t="s">
        <v>6922</v>
      </c>
      <c r="C2116" s="670" t="s">
        <v>150</v>
      </c>
      <c r="D2116" s="668" t="s">
        <v>10216</v>
      </c>
      <c r="E2116" s="740">
        <v>8200</v>
      </c>
      <c r="F2116" s="670">
        <v>47161094</v>
      </c>
      <c r="G2116" s="668" t="s">
        <v>10635</v>
      </c>
      <c r="H2116" s="668" t="s">
        <v>10216</v>
      </c>
      <c r="I2116" s="668" t="s">
        <v>8801</v>
      </c>
      <c r="J2116" s="668" t="s">
        <v>10216</v>
      </c>
      <c r="K2116" s="670">
        <v>1</v>
      </c>
      <c r="L2116" s="670">
        <v>2</v>
      </c>
      <c r="M2116" s="755">
        <f t="shared" si="30"/>
        <v>16400</v>
      </c>
      <c r="N2116" s="670">
        <v>0</v>
      </c>
      <c r="O2116" s="670">
        <v>0</v>
      </c>
      <c r="P2116" s="755">
        <f t="shared" si="29"/>
        <v>0</v>
      </c>
      <c r="Q2116" s="670"/>
      <c r="R2116" s="670">
        <v>12</v>
      </c>
    </row>
    <row r="2117" spans="1:18" ht="15.75" customHeight="1" x14ac:dyDescent="0.2">
      <c r="A2117" s="676" t="s">
        <v>10201</v>
      </c>
      <c r="B2117" s="670" t="s">
        <v>6922</v>
      </c>
      <c r="C2117" s="670" t="s">
        <v>150</v>
      </c>
      <c r="D2117" s="668" t="s">
        <v>10216</v>
      </c>
      <c r="E2117" s="740">
        <v>8200</v>
      </c>
      <c r="F2117" s="670">
        <v>70836805</v>
      </c>
      <c r="G2117" s="668" t="s">
        <v>10636</v>
      </c>
      <c r="H2117" s="668" t="s">
        <v>10216</v>
      </c>
      <c r="I2117" s="668" t="s">
        <v>8801</v>
      </c>
      <c r="J2117" s="668" t="s">
        <v>10216</v>
      </c>
      <c r="K2117" s="670">
        <v>2</v>
      </c>
      <c r="L2117" s="670">
        <v>6</v>
      </c>
      <c r="M2117" s="755">
        <f t="shared" si="30"/>
        <v>49200</v>
      </c>
      <c r="N2117" s="670">
        <v>5</v>
      </c>
      <c r="O2117" s="670">
        <v>7</v>
      </c>
      <c r="P2117" s="755">
        <f t="shared" si="29"/>
        <v>57400</v>
      </c>
      <c r="Q2117" s="670"/>
      <c r="R2117" s="670">
        <v>12</v>
      </c>
    </row>
    <row r="2118" spans="1:18" ht="15.75" customHeight="1" x14ac:dyDescent="0.2">
      <c r="A2118" s="676" t="s">
        <v>10201</v>
      </c>
      <c r="B2118" s="670" t="s">
        <v>6922</v>
      </c>
      <c r="C2118" s="670" t="s">
        <v>150</v>
      </c>
      <c r="D2118" s="668" t="s">
        <v>10216</v>
      </c>
      <c r="E2118" s="740">
        <v>8200</v>
      </c>
      <c r="F2118" s="670">
        <v>70657188</v>
      </c>
      <c r="G2118" s="668" t="s">
        <v>10637</v>
      </c>
      <c r="H2118" s="668" t="s">
        <v>10216</v>
      </c>
      <c r="I2118" s="668" t="s">
        <v>8801</v>
      </c>
      <c r="J2118" s="668" t="s">
        <v>10216</v>
      </c>
      <c r="K2118" s="670">
        <v>2</v>
      </c>
      <c r="L2118" s="670">
        <v>6</v>
      </c>
      <c r="M2118" s="755">
        <f t="shared" si="30"/>
        <v>49200</v>
      </c>
      <c r="N2118" s="670">
        <v>5</v>
      </c>
      <c r="O2118" s="670">
        <v>7</v>
      </c>
      <c r="P2118" s="755">
        <f t="shared" si="29"/>
        <v>57400</v>
      </c>
      <c r="Q2118" s="670"/>
      <c r="R2118" s="670">
        <v>12</v>
      </c>
    </row>
    <row r="2119" spans="1:18" ht="15.75" customHeight="1" x14ac:dyDescent="0.2">
      <c r="A2119" s="676" t="s">
        <v>10201</v>
      </c>
      <c r="B2119" s="670" t="s">
        <v>6922</v>
      </c>
      <c r="C2119" s="670" t="s">
        <v>150</v>
      </c>
      <c r="D2119" s="668" t="s">
        <v>10216</v>
      </c>
      <c r="E2119" s="740">
        <v>8200</v>
      </c>
      <c r="F2119" s="670">
        <v>44272598</v>
      </c>
      <c r="G2119" s="668" t="s">
        <v>10638</v>
      </c>
      <c r="H2119" s="668" t="s">
        <v>10216</v>
      </c>
      <c r="I2119" s="668" t="s">
        <v>8801</v>
      </c>
      <c r="J2119" s="668" t="s">
        <v>10216</v>
      </c>
      <c r="K2119" s="670">
        <v>2</v>
      </c>
      <c r="L2119" s="670">
        <v>5</v>
      </c>
      <c r="M2119" s="755">
        <f t="shared" si="30"/>
        <v>41000</v>
      </c>
      <c r="N2119" s="670">
        <v>0</v>
      </c>
      <c r="O2119" s="670">
        <v>0</v>
      </c>
      <c r="P2119" s="755">
        <f t="shared" si="29"/>
        <v>0</v>
      </c>
      <c r="Q2119" s="670"/>
      <c r="R2119" s="670">
        <v>12</v>
      </c>
    </row>
    <row r="2120" spans="1:18" ht="15.75" customHeight="1" x14ac:dyDescent="0.2">
      <c r="A2120" s="676" t="s">
        <v>10201</v>
      </c>
      <c r="B2120" s="670" t="s">
        <v>6922</v>
      </c>
      <c r="C2120" s="670" t="s">
        <v>150</v>
      </c>
      <c r="D2120" s="668" t="s">
        <v>10216</v>
      </c>
      <c r="E2120" s="740">
        <v>8200</v>
      </c>
      <c r="F2120" s="670">
        <v>70233858</v>
      </c>
      <c r="G2120" s="668" t="s">
        <v>10639</v>
      </c>
      <c r="H2120" s="668" t="s">
        <v>10216</v>
      </c>
      <c r="I2120" s="668" t="s">
        <v>8801</v>
      </c>
      <c r="J2120" s="668" t="s">
        <v>10216</v>
      </c>
      <c r="K2120" s="670">
        <v>2</v>
      </c>
      <c r="L2120" s="670">
        <v>6</v>
      </c>
      <c r="M2120" s="755">
        <f t="shared" si="30"/>
        <v>49200</v>
      </c>
      <c r="N2120" s="670">
        <v>5</v>
      </c>
      <c r="O2120" s="670">
        <v>7</v>
      </c>
      <c r="P2120" s="755">
        <f t="shared" si="29"/>
        <v>57400</v>
      </c>
      <c r="Q2120" s="670"/>
      <c r="R2120" s="670">
        <v>12</v>
      </c>
    </row>
    <row r="2121" spans="1:18" ht="15.75" customHeight="1" x14ac:dyDescent="0.2">
      <c r="A2121" s="676" t="s">
        <v>10201</v>
      </c>
      <c r="B2121" s="670" t="s">
        <v>6922</v>
      </c>
      <c r="C2121" s="670" t="s">
        <v>150</v>
      </c>
      <c r="D2121" s="668" t="s">
        <v>10216</v>
      </c>
      <c r="E2121" s="740">
        <v>8200</v>
      </c>
      <c r="F2121" s="670">
        <v>18160446</v>
      </c>
      <c r="G2121" s="668" t="s">
        <v>10640</v>
      </c>
      <c r="H2121" s="668" t="s">
        <v>10216</v>
      </c>
      <c r="I2121" s="668" t="s">
        <v>8801</v>
      </c>
      <c r="J2121" s="668" t="s">
        <v>10216</v>
      </c>
      <c r="K2121" s="670">
        <v>2</v>
      </c>
      <c r="L2121" s="670">
        <v>2</v>
      </c>
      <c r="M2121" s="755">
        <f t="shared" si="30"/>
        <v>16400</v>
      </c>
      <c r="N2121" s="670">
        <v>0</v>
      </c>
      <c r="O2121" s="670">
        <v>0</v>
      </c>
      <c r="P2121" s="755">
        <f t="shared" si="29"/>
        <v>0</v>
      </c>
      <c r="Q2121" s="670"/>
      <c r="R2121" s="670">
        <v>12</v>
      </c>
    </row>
    <row r="2122" spans="1:18" ht="15.75" customHeight="1" x14ac:dyDescent="0.2">
      <c r="A2122" s="676" t="s">
        <v>10201</v>
      </c>
      <c r="B2122" s="670" t="s">
        <v>6922</v>
      </c>
      <c r="C2122" s="670" t="s">
        <v>150</v>
      </c>
      <c r="D2122" s="668" t="s">
        <v>10216</v>
      </c>
      <c r="E2122" s="740">
        <v>8200</v>
      </c>
      <c r="F2122" s="670">
        <v>72679506</v>
      </c>
      <c r="G2122" s="668" t="s">
        <v>10641</v>
      </c>
      <c r="H2122" s="668" t="s">
        <v>10216</v>
      </c>
      <c r="I2122" s="668" t="s">
        <v>8801</v>
      </c>
      <c r="J2122" s="668" t="s">
        <v>10216</v>
      </c>
      <c r="K2122" s="670">
        <v>2</v>
      </c>
      <c r="L2122" s="670">
        <v>4</v>
      </c>
      <c r="M2122" s="755">
        <f t="shared" si="30"/>
        <v>32800</v>
      </c>
      <c r="N2122" s="670">
        <v>0</v>
      </c>
      <c r="O2122" s="670">
        <v>0</v>
      </c>
      <c r="P2122" s="755">
        <f t="shared" si="29"/>
        <v>0</v>
      </c>
      <c r="Q2122" s="670"/>
      <c r="R2122" s="670">
        <v>12</v>
      </c>
    </row>
    <row r="2123" spans="1:18" ht="15.75" customHeight="1" x14ac:dyDescent="0.2">
      <c r="A2123" s="676" t="s">
        <v>10201</v>
      </c>
      <c r="B2123" s="670" t="s">
        <v>6922</v>
      </c>
      <c r="C2123" s="670" t="s">
        <v>150</v>
      </c>
      <c r="D2123" s="668" t="s">
        <v>10216</v>
      </c>
      <c r="E2123" s="740">
        <v>8200</v>
      </c>
      <c r="F2123" s="670">
        <v>73982554</v>
      </c>
      <c r="G2123" s="668" t="s">
        <v>10642</v>
      </c>
      <c r="H2123" s="668" t="s">
        <v>10216</v>
      </c>
      <c r="I2123" s="668" t="s">
        <v>8801</v>
      </c>
      <c r="J2123" s="668" t="s">
        <v>10216</v>
      </c>
      <c r="K2123" s="670">
        <v>2</v>
      </c>
      <c r="L2123" s="670">
        <v>6</v>
      </c>
      <c r="M2123" s="755">
        <f t="shared" si="30"/>
        <v>49200</v>
      </c>
      <c r="N2123" s="670">
        <v>5</v>
      </c>
      <c r="O2123" s="670">
        <v>7</v>
      </c>
      <c r="P2123" s="755">
        <f t="shared" si="29"/>
        <v>57400</v>
      </c>
      <c r="Q2123" s="670"/>
      <c r="R2123" s="670">
        <v>12</v>
      </c>
    </row>
    <row r="2124" spans="1:18" ht="15.75" customHeight="1" x14ac:dyDescent="0.2">
      <c r="A2124" s="676" t="s">
        <v>10201</v>
      </c>
      <c r="B2124" s="670" t="s">
        <v>6922</v>
      </c>
      <c r="C2124" s="670" t="s">
        <v>150</v>
      </c>
      <c r="D2124" s="668" t="s">
        <v>10216</v>
      </c>
      <c r="E2124" s="740">
        <v>8200</v>
      </c>
      <c r="F2124" s="670">
        <v>70017855</v>
      </c>
      <c r="G2124" s="668" t="s">
        <v>10643</v>
      </c>
      <c r="H2124" s="668" t="s">
        <v>10216</v>
      </c>
      <c r="I2124" s="668" t="s">
        <v>8801</v>
      </c>
      <c r="J2124" s="668" t="s">
        <v>10216</v>
      </c>
      <c r="K2124" s="670">
        <v>2</v>
      </c>
      <c r="L2124" s="670">
        <v>6</v>
      </c>
      <c r="M2124" s="755">
        <f t="shared" si="30"/>
        <v>49200</v>
      </c>
      <c r="N2124" s="670">
        <v>5</v>
      </c>
      <c r="O2124" s="670">
        <v>7</v>
      </c>
      <c r="P2124" s="755">
        <f t="shared" si="29"/>
        <v>57400</v>
      </c>
      <c r="Q2124" s="670"/>
      <c r="R2124" s="670">
        <v>12</v>
      </c>
    </row>
    <row r="2125" spans="1:18" ht="15.75" customHeight="1" x14ac:dyDescent="0.2">
      <c r="A2125" s="676" t="s">
        <v>10201</v>
      </c>
      <c r="B2125" s="670" t="s">
        <v>6922</v>
      </c>
      <c r="C2125" s="670" t="s">
        <v>150</v>
      </c>
      <c r="D2125" s="668" t="s">
        <v>10216</v>
      </c>
      <c r="E2125" s="740">
        <v>8200</v>
      </c>
      <c r="F2125" s="670">
        <v>75066830</v>
      </c>
      <c r="G2125" s="668" t="s">
        <v>10644</v>
      </c>
      <c r="H2125" s="668" t="s">
        <v>10216</v>
      </c>
      <c r="I2125" s="668" t="s">
        <v>8801</v>
      </c>
      <c r="J2125" s="668" t="s">
        <v>10216</v>
      </c>
      <c r="K2125" s="670">
        <v>2</v>
      </c>
      <c r="L2125" s="670">
        <v>6</v>
      </c>
      <c r="M2125" s="755">
        <f t="shared" si="30"/>
        <v>49200</v>
      </c>
      <c r="N2125" s="670">
        <v>5</v>
      </c>
      <c r="O2125" s="670">
        <v>7</v>
      </c>
      <c r="P2125" s="755">
        <f t="shared" si="29"/>
        <v>57400</v>
      </c>
      <c r="Q2125" s="670"/>
      <c r="R2125" s="670">
        <v>12</v>
      </c>
    </row>
    <row r="2126" spans="1:18" ht="15.75" customHeight="1" x14ac:dyDescent="0.2">
      <c r="A2126" s="676" t="s">
        <v>10201</v>
      </c>
      <c r="B2126" s="670" t="s">
        <v>6922</v>
      </c>
      <c r="C2126" s="670" t="s">
        <v>150</v>
      </c>
      <c r="D2126" s="668" t="s">
        <v>10216</v>
      </c>
      <c r="E2126" s="740">
        <v>8200</v>
      </c>
      <c r="F2126" s="670">
        <v>71827059</v>
      </c>
      <c r="G2126" s="668" t="s">
        <v>10645</v>
      </c>
      <c r="H2126" s="668" t="s">
        <v>10216</v>
      </c>
      <c r="I2126" s="668" t="s">
        <v>8801</v>
      </c>
      <c r="J2126" s="668" t="s">
        <v>10216</v>
      </c>
      <c r="K2126" s="670">
        <v>2</v>
      </c>
      <c r="L2126" s="670">
        <v>6</v>
      </c>
      <c r="M2126" s="755">
        <f t="shared" si="30"/>
        <v>49200</v>
      </c>
      <c r="N2126" s="670">
        <v>5</v>
      </c>
      <c r="O2126" s="670">
        <v>7</v>
      </c>
      <c r="P2126" s="755">
        <f t="shared" si="29"/>
        <v>57400</v>
      </c>
      <c r="Q2126" s="670"/>
      <c r="R2126" s="670">
        <v>12</v>
      </c>
    </row>
    <row r="2127" spans="1:18" ht="15.75" customHeight="1" x14ac:dyDescent="0.2">
      <c r="A2127" s="676" t="s">
        <v>10201</v>
      </c>
      <c r="B2127" s="670" t="s">
        <v>6922</v>
      </c>
      <c r="C2127" s="670" t="s">
        <v>150</v>
      </c>
      <c r="D2127" s="668" t="s">
        <v>10328</v>
      </c>
      <c r="E2127" s="740">
        <v>4200</v>
      </c>
      <c r="F2127" s="670">
        <v>10196126</v>
      </c>
      <c r="G2127" s="668" t="s">
        <v>10646</v>
      </c>
      <c r="H2127" s="668" t="s">
        <v>10328</v>
      </c>
      <c r="I2127" s="668" t="s">
        <v>7361</v>
      </c>
      <c r="J2127" s="668" t="s">
        <v>10328</v>
      </c>
      <c r="K2127" s="670">
        <v>2</v>
      </c>
      <c r="L2127" s="670">
        <v>6</v>
      </c>
      <c r="M2127" s="755">
        <f t="shared" si="30"/>
        <v>25200</v>
      </c>
      <c r="N2127" s="670">
        <v>0</v>
      </c>
      <c r="O2127" s="670">
        <v>0</v>
      </c>
      <c r="P2127" s="755">
        <f t="shared" si="29"/>
        <v>0</v>
      </c>
      <c r="Q2127" s="670"/>
      <c r="R2127" s="670">
        <v>12</v>
      </c>
    </row>
    <row r="2128" spans="1:18" ht="15.75" customHeight="1" x14ac:dyDescent="0.2">
      <c r="A2128" s="676" t="s">
        <v>10201</v>
      </c>
      <c r="B2128" s="670" t="s">
        <v>6922</v>
      </c>
      <c r="C2128" s="670" t="s">
        <v>150</v>
      </c>
      <c r="D2128" s="668" t="s">
        <v>10328</v>
      </c>
      <c r="E2128" s="740">
        <v>4200</v>
      </c>
      <c r="F2128" s="670">
        <v>60545508</v>
      </c>
      <c r="G2128" s="668" t="s">
        <v>10647</v>
      </c>
      <c r="H2128" s="668" t="s">
        <v>10328</v>
      </c>
      <c r="I2128" s="668" t="s">
        <v>7361</v>
      </c>
      <c r="J2128" s="668" t="s">
        <v>10328</v>
      </c>
      <c r="K2128" s="670">
        <v>2</v>
      </c>
      <c r="L2128" s="670">
        <v>6</v>
      </c>
      <c r="M2128" s="755">
        <f t="shared" si="30"/>
        <v>25200</v>
      </c>
      <c r="N2128" s="670">
        <v>5</v>
      </c>
      <c r="O2128" s="670">
        <v>7</v>
      </c>
      <c r="P2128" s="755">
        <f t="shared" si="29"/>
        <v>29400</v>
      </c>
      <c r="Q2128" s="670"/>
      <c r="R2128" s="670">
        <v>12</v>
      </c>
    </row>
    <row r="2129" spans="1:18" ht="15.75" customHeight="1" x14ac:dyDescent="0.2">
      <c r="A2129" s="676" t="s">
        <v>10201</v>
      </c>
      <c r="B2129" s="670" t="s">
        <v>6922</v>
      </c>
      <c r="C2129" s="670" t="s">
        <v>150</v>
      </c>
      <c r="D2129" s="668" t="s">
        <v>10328</v>
      </c>
      <c r="E2129" s="740">
        <v>4200</v>
      </c>
      <c r="F2129" s="670">
        <v>48118140</v>
      </c>
      <c r="G2129" s="668" t="s">
        <v>10648</v>
      </c>
      <c r="H2129" s="668" t="s">
        <v>10328</v>
      </c>
      <c r="I2129" s="668" t="s">
        <v>7361</v>
      </c>
      <c r="J2129" s="668" t="s">
        <v>10328</v>
      </c>
      <c r="K2129" s="670">
        <v>2</v>
      </c>
      <c r="L2129" s="670">
        <v>6</v>
      </c>
      <c r="M2129" s="755">
        <f t="shared" si="30"/>
        <v>25200</v>
      </c>
      <c r="N2129" s="670">
        <v>5</v>
      </c>
      <c r="O2129" s="670">
        <v>7</v>
      </c>
      <c r="P2129" s="755">
        <f t="shared" si="29"/>
        <v>29400</v>
      </c>
      <c r="Q2129" s="670"/>
      <c r="R2129" s="670">
        <v>12</v>
      </c>
    </row>
    <row r="2130" spans="1:18" ht="15.75" customHeight="1" x14ac:dyDescent="0.2">
      <c r="A2130" s="676" t="s">
        <v>10201</v>
      </c>
      <c r="B2130" s="670" t="s">
        <v>6922</v>
      </c>
      <c r="C2130" s="670" t="s">
        <v>150</v>
      </c>
      <c r="D2130" s="668" t="s">
        <v>10328</v>
      </c>
      <c r="E2130" s="740">
        <v>4200</v>
      </c>
      <c r="F2130" s="670">
        <v>46553940</v>
      </c>
      <c r="G2130" s="668" t="s">
        <v>10649</v>
      </c>
      <c r="H2130" s="668" t="s">
        <v>10328</v>
      </c>
      <c r="I2130" s="668" t="s">
        <v>7361</v>
      </c>
      <c r="J2130" s="668" t="s">
        <v>10328</v>
      </c>
      <c r="K2130" s="670">
        <v>2</v>
      </c>
      <c r="L2130" s="670">
        <v>6</v>
      </c>
      <c r="M2130" s="755">
        <f t="shared" si="30"/>
        <v>25200</v>
      </c>
      <c r="N2130" s="670">
        <v>5</v>
      </c>
      <c r="O2130" s="670">
        <v>7</v>
      </c>
      <c r="P2130" s="755">
        <f t="shared" si="29"/>
        <v>29400</v>
      </c>
      <c r="Q2130" s="670"/>
      <c r="R2130" s="670">
        <v>12</v>
      </c>
    </row>
    <row r="2131" spans="1:18" ht="15.75" customHeight="1" x14ac:dyDescent="0.2">
      <c r="A2131" s="676" t="s">
        <v>10201</v>
      </c>
      <c r="B2131" s="670" t="s">
        <v>6922</v>
      </c>
      <c r="C2131" s="670" t="s">
        <v>150</v>
      </c>
      <c r="D2131" s="668" t="s">
        <v>10328</v>
      </c>
      <c r="E2131" s="740">
        <v>4200</v>
      </c>
      <c r="F2131" s="670">
        <v>45754917</v>
      </c>
      <c r="G2131" s="668" t="s">
        <v>10650</v>
      </c>
      <c r="H2131" s="668" t="s">
        <v>10328</v>
      </c>
      <c r="I2131" s="668" t="s">
        <v>7361</v>
      </c>
      <c r="J2131" s="668" t="s">
        <v>10328</v>
      </c>
      <c r="K2131" s="670">
        <v>2</v>
      </c>
      <c r="L2131" s="670">
        <v>6</v>
      </c>
      <c r="M2131" s="755">
        <f t="shared" si="30"/>
        <v>25200</v>
      </c>
      <c r="N2131" s="670">
        <v>5</v>
      </c>
      <c r="O2131" s="670">
        <v>7</v>
      </c>
      <c r="P2131" s="755">
        <f t="shared" si="29"/>
        <v>29400</v>
      </c>
      <c r="Q2131" s="670"/>
      <c r="R2131" s="670">
        <v>12</v>
      </c>
    </row>
    <row r="2132" spans="1:18" ht="15.75" customHeight="1" x14ac:dyDescent="0.2">
      <c r="A2132" s="676" t="s">
        <v>10201</v>
      </c>
      <c r="B2132" s="670" t="s">
        <v>6922</v>
      </c>
      <c r="C2132" s="670" t="s">
        <v>150</v>
      </c>
      <c r="D2132" s="668" t="s">
        <v>10328</v>
      </c>
      <c r="E2132" s="740">
        <v>4200</v>
      </c>
      <c r="F2132" s="670">
        <v>76449407</v>
      </c>
      <c r="G2132" s="668" t="s">
        <v>10651</v>
      </c>
      <c r="H2132" s="668" t="s">
        <v>10328</v>
      </c>
      <c r="I2132" s="668" t="s">
        <v>7361</v>
      </c>
      <c r="J2132" s="668" t="s">
        <v>10328</v>
      </c>
      <c r="K2132" s="670">
        <v>2</v>
      </c>
      <c r="L2132" s="670">
        <v>6</v>
      </c>
      <c r="M2132" s="755">
        <f t="shared" si="30"/>
        <v>25200</v>
      </c>
      <c r="N2132" s="670">
        <v>5</v>
      </c>
      <c r="O2132" s="670">
        <v>7</v>
      </c>
      <c r="P2132" s="755">
        <f t="shared" si="29"/>
        <v>29400</v>
      </c>
      <c r="Q2132" s="670"/>
      <c r="R2132" s="670">
        <v>12</v>
      </c>
    </row>
    <row r="2133" spans="1:18" ht="15.75" customHeight="1" x14ac:dyDescent="0.2">
      <c r="A2133" s="676" t="s">
        <v>10201</v>
      </c>
      <c r="B2133" s="670" t="s">
        <v>6922</v>
      </c>
      <c r="C2133" s="670" t="s">
        <v>150</v>
      </c>
      <c r="D2133" s="668" t="s">
        <v>10328</v>
      </c>
      <c r="E2133" s="740">
        <v>4200</v>
      </c>
      <c r="F2133" s="670">
        <v>47109489</v>
      </c>
      <c r="G2133" s="668" t="s">
        <v>10652</v>
      </c>
      <c r="H2133" s="668" t="s">
        <v>10328</v>
      </c>
      <c r="I2133" s="668" t="s">
        <v>7361</v>
      </c>
      <c r="J2133" s="668" t="s">
        <v>10328</v>
      </c>
      <c r="K2133" s="670">
        <v>2</v>
      </c>
      <c r="L2133" s="670">
        <v>6</v>
      </c>
      <c r="M2133" s="755">
        <f t="shared" si="30"/>
        <v>25200</v>
      </c>
      <c r="N2133" s="670">
        <v>5</v>
      </c>
      <c r="O2133" s="670">
        <v>7</v>
      </c>
      <c r="P2133" s="755">
        <f t="shared" si="29"/>
        <v>29400</v>
      </c>
      <c r="Q2133" s="670"/>
      <c r="R2133" s="670">
        <v>12</v>
      </c>
    </row>
    <row r="2134" spans="1:18" ht="15.75" customHeight="1" x14ac:dyDescent="0.2">
      <c r="A2134" s="676" t="s">
        <v>10201</v>
      </c>
      <c r="B2134" s="670" t="s">
        <v>6922</v>
      </c>
      <c r="C2134" s="670" t="s">
        <v>150</v>
      </c>
      <c r="D2134" s="668" t="s">
        <v>10328</v>
      </c>
      <c r="E2134" s="740">
        <v>4200</v>
      </c>
      <c r="F2134" s="670">
        <v>71230081</v>
      </c>
      <c r="G2134" s="668" t="s">
        <v>10653</v>
      </c>
      <c r="H2134" s="668" t="s">
        <v>10328</v>
      </c>
      <c r="I2134" s="668" t="s">
        <v>7361</v>
      </c>
      <c r="J2134" s="668" t="s">
        <v>10328</v>
      </c>
      <c r="K2134" s="670">
        <v>2</v>
      </c>
      <c r="L2134" s="670">
        <v>6</v>
      </c>
      <c r="M2134" s="755">
        <f t="shared" si="30"/>
        <v>25200</v>
      </c>
      <c r="N2134" s="670">
        <v>5</v>
      </c>
      <c r="O2134" s="670">
        <v>7</v>
      </c>
      <c r="P2134" s="755">
        <f t="shared" si="29"/>
        <v>29400</v>
      </c>
      <c r="Q2134" s="670"/>
      <c r="R2134" s="670">
        <v>12</v>
      </c>
    </row>
    <row r="2135" spans="1:18" ht="15.75" customHeight="1" x14ac:dyDescent="0.2">
      <c r="A2135" s="676" t="s">
        <v>10201</v>
      </c>
      <c r="B2135" s="670" t="s">
        <v>6922</v>
      </c>
      <c r="C2135" s="670" t="s">
        <v>150</v>
      </c>
      <c r="D2135" s="668" t="s">
        <v>10328</v>
      </c>
      <c r="E2135" s="740">
        <v>4200</v>
      </c>
      <c r="F2135" s="670">
        <v>45326955</v>
      </c>
      <c r="G2135" s="668" t="s">
        <v>10654</v>
      </c>
      <c r="H2135" s="668" t="s">
        <v>10328</v>
      </c>
      <c r="I2135" s="668" t="s">
        <v>7361</v>
      </c>
      <c r="J2135" s="668" t="s">
        <v>10328</v>
      </c>
      <c r="K2135" s="670">
        <v>2</v>
      </c>
      <c r="L2135" s="670">
        <v>6</v>
      </c>
      <c r="M2135" s="755">
        <f t="shared" si="30"/>
        <v>25200</v>
      </c>
      <c r="N2135" s="670">
        <v>5</v>
      </c>
      <c r="O2135" s="670">
        <v>7</v>
      </c>
      <c r="P2135" s="755">
        <f t="shared" ref="P2135:P2198" si="31">O2135*E2135</f>
        <v>29400</v>
      </c>
      <c r="Q2135" s="670"/>
      <c r="R2135" s="670">
        <v>12</v>
      </c>
    </row>
    <row r="2136" spans="1:18" ht="15.75" customHeight="1" x14ac:dyDescent="0.2">
      <c r="A2136" s="676" t="s">
        <v>10201</v>
      </c>
      <c r="B2136" s="670" t="s">
        <v>6922</v>
      </c>
      <c r="C2136" s="670" t="s">
        <v>150</v>
      </c>
      <c r="D2136" s="668" t="s">
        <v>10328</v>
      </c>
      <c r="E2136" s="740">
        <v>4200</v>
      </c>
      <c r="F2136" s="670">
        <v>73528708</v>
      </c>
      <c r="G2136" s="668" t="s">
        <v>10655</v>
      </c>
      <c r="H2136" s="668" t="s">
        <v>10328</v>
      </c>
      <c r="I2136" s="668" t="s">
        <v>7361</v>
      </c>
      <c r="J2136" s="668" t="s">
        <v>10328</v>
      </c>
      <c r="K2136" s="670">
        <v>2</v>
      </c>
      <c r="L2136" s="670">
        <v>6</v>
      </c>
      <c r="M2136" s="755">
        <f t="shared" si="30"/>
        <v>25200</v>
      </c>
      <c r="N2136" s="670">
        <v>5</v>
      </c>
      <c r="O2136" s="670">
        <v>7</v>
      </c>
      <c r="P2136" s="755">
        <f t="shared" si="31"/>
        <v>29400</v>
      </c>
      <c r="Q2136" s="670"/>
      <c r="R2136" s="670">
        <v>12</v>
      </c>
    </row>
    <row r="2137" spans="1:18" ht="15.75" customHeight="1" x14ac:dyDescent="0.2">
      <c r="A2137" s="676" t="s">
        <v>10201</v>
      </c>
      <c r="B2137" s="670" t="s">
        <v>6922</v>
      </c>
      <c r="C2137" s="670" t="s">
        <v>150</v>
      </c>
      <c r="D2137" s="668" t="s">
        <v>10328</v>
      </c>
      <c r="E2137" s="740">
        <v>4200</v>
      </c>
      <c r="F2137" s="670">
        <v>42964061</v>
      </c>
      <c r="G2137" s="668" t="s">
        <v>10656</v>
      </c>
      <c r="H2137" s="668" t="s">
        <v>10328</v>
      </c>
      <c r="I2137" s="668" t="s">
        <v>7361</v>
      </c>
      <c r="J2137" s="668" t="s">
        <v>10328</v>
      </c>
      <c r="K2137" s="670">
        <v>2</v>
      </c>
      <c r="L2137" s="670">
        <v>6</v>
      </c>
      <c r="M2137" s="755">
        <f t="shared" si="30"/>
        <v>25200</v>
      </c>
      <c r="N2137" s="670">
        <v>5</v>
      </c>
      <c r="O2137" s="670">
        <v>7</v>
      </c>
      <c r="P2137" s="755">
        <f t="shared" si="31"/>
        <v>29400</v>
      </c>
      <c r="Q2137" s="670"/>
      <c r="R2137" s="670">
        <v>12</v>
      </c>
    </row>
    <row r="2138" spans="1:18" ht="15.75" customHeight="1" x14ac:dyDescent="0.2">
      <c r="A2138" s="676" t="s">
        <v>10201</v>
      </c>
      <c r="B2138" s="670" t="s">
        <v>6922</v>
      </c>
      <c r="C2138" s="670" t="s">
        <v>150</v>
      </c>
      <c r="D2138" s="668" t="s">
        <v>10328</v>
      </c>
      <c r="E2138" s="740">
        <v>4200</v>
      </c>
      <c r="F2138" s="670">
        <v>71232592</v>
      </c>
      <c r="G2138" s="668" t="s">
        <v>10657</v>
      </c>
      <c r="H2138" s="668" t="s">
        <v>10328</v>
      </c>
      <c r="I2138" s="668" t="s">
        <v>7361</v>
      </c>
      <c r="J2138" s="668" t="s">
        <v>10328</v>
      </c>
      <c r="K2138" s="670">
        <v>2</v>
      </c>
      <c r="L2138" s="670">
        <v>6</v>
      </c>
      <c r="M2138" s="755">
        <f t="shared" si="30"/>
        <v>25200</v>
      </c>
      <c r="N2138" s="670">
        <v>5</v>
      </c>
      <c r="O2138" s="670">
        <v>7</v>
      </c>
      <c r="P2138" s="755">
        <f t="shared" si="31"/>
        <v>29400</v>
      </c>
      <c r="Q2138" s="670"/>
      <c r="R2138" s="670">
        <v>12</v>
      </c>
    </row>
    <row r="2139" spans="1:18" ht="15.75" customHeight="1" x14ac:dyDescent="0.2">
      <c r="A2139" s="676" t="s">
        <v>10201</v>
      </c>
      <c r="B2139" s="670" t="s">
        <v>6922</v>
      </c>
      <c r="C2139" s="670" t="s">
        <v>150</v>
      </c>
      <c r="D2139" s="668" t="s">
        <v>10328</v>
      </c>
      <c r="E2139" s="740">
        <v>4200</v>
      </c>
      <c r="F2139" s="670">
        <v>47464654</v>
      </c>
      <c r="G2139" s="668" t="s">
        <v>10658</v>
      </c>
      <c r="H2139" s="668" t="s">
        <v>10328</v>
      </c>
      <c r="I2139" s="668" t="s">
        <v>7361</v>
      </c>
      <c r="J2139" s="668" t="s">
        <v>10328</v>
      </c>
      <c r="K2139" s="670">
        <v>2</v>
      </c>
      <c r="L2139" s="670">
        <v>6</v>
      </c>
      <c r="M2139" s="755">
        <f t="shared" si="30"/>
        <v>25200</v>
      </c>
      <c r="N2139" s="670">
        <v>5</v>
      </c>
      <c r="O2139" s="670">
        <v>7</v>
      </c>
      <c r="P2139" s="755">
        <f t="shared" si="31"/>
        <v>29400</v>
      </c>
      <c r="Q2139" s="670"/>
      <c r="R2139" s="670">
        <v>12</v>
      </c>
    </row>
    <row r="2140" spans="1:18" ht="15.75" customHeight="1" x14ac:dyDescent="0.2">
      <c r="A2140" s="676" t="s">
        <v>10201</v>
      </c>
      <c r="B2140" s="670" t="s">
        <v>6922</v>
      </c>
      <c r="C2140" s="670" t="s">
        <v>150</v>
      </c>
      <c r="D2140" s="668" t="s">
        <v>10328</v>
      </c>
      <c r="E2140" s="740">
        <v>4200</v>
      </c>
      <c r="F2140" s="670">
        <v>45099047</v>
      </c>
      <c r="G2140" s="668" t="s">
        <v>10659</v>
      </c>
      <c r="H2140" s="668" t="s">
        <v>10328</v>
      </c>
      <c r="I2140" s="668" t="s">
        <v>7361</v>
      </c>
      <c r="J2140" s="668" t="s">
        <v>10328</v>
      </c>
      <c r="K2140" s="670">
        <v>2</v>
      </c>
      <c r="L2140" s="670">
        <v>6</v>
      </c>
      <c r="M2140" s="755">
        <f t="shared" si="30"/>
        <v>25200</v>
      </c>
      <c r="N2140" s="670">
        <v>5</v>
      </c>
      <c r="O2140" s="670">
        <v>7</v>
      </c>
      <c r="P2140" s="755">
        <f t="shared" si="31"/>
        <v>29400</v>
      </c>
      <c r="Q2140" s="670"/>
      <c r="R2140" s="670">
        <v>12</v>
      </c>
    </row>
    <row r="2141" spans="1:18" ht="15.75" customHeight="1" x14ac:dyDescent="0.2">
      <c r="A2141" s="676" t="s">
        <v>10201</v>
      </c>
      <c r="B2141" s="670" t="s">
        <v>6922</v>
      </c>
      <c r="C2141" s="670" t="s">
        <v>150</v>
      </c>
      <c r="D2141" s="668" t="s">
        <v>10328</v>
      </c>
      <c r="E2141" s="740">
        <v>4200</v>
      </c>
      <c r="F2141" s="670">
        <v>70747883</v>
      </c>
      <c r="G2141" s="668" t="s">
        <v>10660</v>
      </c>
      <c r="H2141" s="668" t="s">
        <v>10328</v>
      </c>
      <c r="I2141" s="668" t="s">
        <v>7361</v>
      </c>
      <c r="J2141" s="668" t="s">
        <v>10328</v>
      </c>
      <c r="K2141" s="670">
        <v>2</v>
      </c>
      <c r="L2141" s="670">
        <v>6</v>
      </c>
      <c r="M2141" s="755">
        <f t="shared" si="30"/>
        <v>25200</v>
      </c>
      <c r="N2141" s="670">
        <v>5</v>
      </c>
      <c r="O2141" s="670">
        <v>7</v>
      </c>
      <c r="P2141" s="755">
        <f t="shared" si="31"/>
        <v>29400</v>
      </c>
      <c r="Q2141" s="670"/>
      <c r="R2141" s="670">
        <v>12</v>
      </c>
    </row>
    <row r="2142" spans="1:18" ht="15.75" customHeight="1" x14ac:dyDescent="0.2">
      <c r="A2142" s="676" t="s">
        <v>10201</v>
      </c>
      <c r="B2142" s="670" t="s">
        <v>6922</v>
      </c>
      <c r="C2142" s="670" t="s">
        <v>150</v>
      </c>
      <c r="D2142" s="668" t="s">
        <v>10328</v>
      </c>
      <c r="E2142" s="740">
        <v>4200</v>
      </c>
      <c r="F2142" s="670">
        <v>71198490</v>
      </c>
      <c r="G2142" s="668" t="s">
        <v>10661</v>
      </c>
      <c r="H2142" s="668" t="s">
        <v>10328</v>
      </c>
      <c r="I2142" s="668" t="s">
        <v>7361</v>
      </c>
      <c r="J2142" s="668" t="s">
        <v>10328</v>
      </c>
      <c r="K2142" s="670">
        <v>2</v>
      </c>
      <c r="L2142" s="670">
        <v>6</v>
      </c>
      <c r="M2142" s="755">
        <f t="shared" si="30"/>
        <v>25200</v>
      </c>
      <c r="N2142" s="670">
        <v>5</v>
      </c>
      <c r="O2142" s="670">
        <v>7</v>
      </c>
      <c r="P2142" s="755">
        <f t="shared" si="31"/>
        <v>29400</v>
      </c>
      <c r="Q2142" s="670"/>
      <c r="R2142" s="670">
        <v>12</v>
      </c>
    </row>
    <row r="2143" spans="1:18" ht="15.75" customHeight="1" x14ac:dyDescent="0.2">
      <c r="A2143" s="676" t="s">
        <v>10201</v>
      </c>
      <c r="B2143" s="670" t="s">
        <v>6922</v>
      </c>
      <c r="C2143" s="670" t="s">
        <v>150</v>
      </c>
      <c r="D2143" s="668" t="s">
        <v>10328</v>
      </c>
      <c r="E2143" s="740">
        <v>4200</v>
      </c>
      <c r="F2143" s="670">
        <v>42363510</v>
      </c>
      <c r="G2143" s="668" t="s">
        <v>10662</v>
      </c>
      <c r="H2143" s="668" t="s">
        <v>10328</v>
      </c>
      <c r="I2143" s="668" t="s">
        <v>7361</v>
      </c>
      <c r="J2143" s="668" t="s">
        <v>10328</v>
      </c>
      <c r="K2143" s="670">
        <v>2</v>
      </c>
      <c r="L2143" s="670">
        <v>6</v>
      </c>
      <c r="M2143" s="755">
        <f t="shared" si="30"/>
        <v>25200</v>
      </c>
      <c r="N2143" s="670">
        <v>5</v>
      </c>
      <c r="O2143" s="670">
        <v>7</v>
      </c>
      <c r="P2143" s="755">
        <f t="shared" si="31"/>
        <v>29400</v>
      </c>
      <c r="Q2143" s="670"/>
      <c r="R2143" s="670">
        <v>12</v>
      </c>
    </row>
    <row r="2144" spans="1:18" ht="15.75" customHeight="1" x14ac:dyDescent="0.2">
      <c r="A2144" s="676" t="s">
        <v>10201</v>
      </c>
      <c r="B2144" s="670" t="s">
        <v>6922</v>
      </c>
      <c r="C2144" s="670" t="s">
        <v>150</v>
      </c>
      <c r="D2144" s="668" t="s">
        <v>10328</v>
      </c>
      <c r="E2144" s="740">
        <v>4200</v>
      </c>
      <c r="F2144" s="670">
        <v>41262154</v>
      </c>
      <c r="G2144" s="668" t="s">
        <v>10663</v>
      </c>
      <c r="H2144" s="668" t="s">
        <v>10328</v>
      </c>
      <c r="I2144" s="668" t="s">
        <v>7361</v>
      </c>
      <c r="J2144" s="668" t="s">
        <v>10328</v>
      </c>
      <c r="K2144" s="670">
        <v>2</v>
      </c>
      <c r="L2144" s="670">
        <v>6</v>
      </c>
      <c r="M2144" s="755">
        <f t="shared" si="30"/>
        <v>25200</v>
      </c>
      <c r="N2144" s="670">
        <v>5</v>
      </c>
      <c r="O2144" s="670">
        <v>7</v>
      </c>
      <c r="P2144" s="755">
        <f t="shared" si="31"/>
        <v>29400</v>
      </c>
      <c r="Q2144" s="670"/>
      <c r="R2144" s="670">
        <v>12</v>
      </c>
    </row>
    <row r="2145" spans="1:18" ht="15.75" customHeight="1" x14ac:dyDescent="0.2">
      <c r="A2145" s="676" t="s">
        <v>10201</v>
      </c>
      <c r="B2145" s="670" t="s">
        <v>6922</v>
      </c>
      <c r="C2145" s="670" t="s">
        <v>150</v>
      </c>
      <c r="D2145" s="668" t="s">
        <v>10328</v>
      </c>
      <c r="E2145" s="740">
        <v>4200</v>
      </c>
      <c r="F2145" s="670">
        <v>44994757</v>
      </c>
      <c r="G2145" s="668" t="s">
        <v>10664</v>
      </c>
      <c r="H2145" s="668" t="s">
        <v>10328</v>
      </c>
      <c r="I2145" s="668" t="s">
        <v>7361</v>
      </c>
      <c r="J2145" s="668" t="s">
        <v>10328</v>
      </c>
      <c r="K2145" s="670">
        <v>2</v>
      </c>
      <c r="L2145" s="670">
        <v>6</v>
      </c>
      <c r="M2145" s="755">
        <f t="shared" si="30"/>
        <v>25200</v>
      </c>
      <c r="N2145" s="670">
        <v>5</v>
      </c>
      <c r="O2145" s="670">
        <v>7</v>
      </c>
      <c r="P2145" s="755">
        <f t="shared" si="31"/>
        <v>29400</v>
      </c>
      <c r="Q2145" s="670"/>
      <c r="R2145" s="670">
        <v>12</v>
      </c>
    </row>
    <row r="2146" spans="1:18" ht="15.75" customHeight="1" x14ac:dyDescent="0.2">
      <c r="A2146" s="676" t="s">
        <v>10201</v>
      </c>
      <c r="B2146" s="670" t="s">
        <v>6922</v>
      </c>
      <c r="C2146" s="670" t="s">
        <v>150</v>
      </c>
      <c r="D2146" s="668" t="s">
        <v>10328</v>
      </c>
      <c r="E2146" s="740">
        <v>4200</v>
      </c>
      <c r="F2146" s="670">
        <v>48376827</v>
      </c>
      <c r="G2146" s="668" t="s">
        <v>10665</v>
      </c>
      <c r="H2146" s="668" t="s">
        <v>10328</v>
      </c>
      <c r="I2146" s="668" t="s">
        <v>7361</v>
      </c>
      <c r="J2146" s="668" t="s">
        <v>10328</v>
      </c>
      <c r="K2146" s="670">
        <v>2</v>
      </c>
      <c r="L2146" s="670">
        <v>6</v>
      </c>
      <c r="M2146" s="755">
        <f t="shared" si="30"/>
        <v>25200</v>
      </c>
      <c r="N2146" s="670">
        <v>5</v>
      </c>
      <c r="O2146" s="670">
        <v>7</v>
      </c>
      <c r="P2146" s="755">
        <f t="shared" si="31"/>
        <v>29400</v>
      </c>
      <c r="Q2146" s="670"/>
      <c r="R2146" s="670">
        <v>12</v>
      </c>
    </row>
    <row r="2147" spans="1:18" ht="15.75" customHeight="1" x14ac:dyDescent="0.2">
      <c r="A2147" s="676" t="s">
        <v>10201</v>
      </c>
      <c r="B2147" s="670" t="s">
        <v>6922</v>
      </c>
      <c r="C2147" s="670" t="s">
        <v>150</v>
      </c>
      <c r="D2147" s="668" t="s">
        <v>10328</v>
      </c>
      <c r="E2147" s="740">
        <v>4200</v>
      </c>
      <c r="F2147" s="670" t="s">
        <v>10666</v>
      </c>
      <c r="G2147" s="668" t="s">
        <v>10667</v>
      </c>
      <c r="H2147" s="668" t="s">
        <v>10328</v>
      </c>
      <c r="I2147" s="668" t="s">
        <v>7361</v>
      </c>
      <c r="J2147" s="668" t="s">
        <v>10328</v>
      </c>
      <c r="K2147" s="670">
        <v>2</v>
      </c>
      <c r="L2147" s="670">
        <v>6</v>
      </c>
      <c r="M2147" s="755">
        <f t="shared" si="30"/>
        <v>25200</v>
      </c>
      <c r="N2147" s="670">
        <v>5</v>
      </c>
      <c r="O2147" s="670">
        <v>7</v>
      </c>
      <c r="P2147" s="755">
        <f t="shared" si="31"/>
        <v>29400</v>
      </c>
      <c r="Q2147" s="670"/>
      <c r="R2147" s="670">
        <v>12</v>
      </c>
    </row>
    <row r="2148" spans="1:18" ht="15.75" customHeight="1" x14ac:dyDescent="0.2">
      <c r="A2148" s="676" t="s">
        <v>10201</v>
      </c>
      <c r="B2148" s="670" t="s">
        <v>6922</v>
      </c>
      <c r="C2148" s="670" t="s">
        <v>150</v>
      </c>
      <c r="D2148" s="668" t="s">
        <v>10328</v>
      </c>
      <c r="E2148" s="740">
        <v>4200</v>
      </c>
      <c r="F2148" s="670">
        <v>8174774</v>
      </c>
      <c r="G2148" s="668" t="s">
        <v>10668</v>
      </c>
      <c r="H2148" s="668" t="s">
        <v>10328</v>
      </c>
      <c r="I2148" s="668" t="s">
        <v>7361</v>
      </c>
      <c r="J2148" s="668" t="s">
        <v>10328</v>
      </c>
      <c r="K2148" s="670">
        <v>2</v>
      </c>
      <c r="L2148" s="670">
        <v>6</v>
      </c>
      <c r="M2148" s="755">
        <f t="shared" si="30"/>
        <v>25200</v>
      </c>
      <c r="N2148" s="670">
        <v>5</v>
      </c>
      <c r="O2148" s="670">
        <v>7</v>
      </c>
      <c r="P2148" s="755">
        <f t="shared" si="31"/>
        <v>29400</v>
      </c>
      <c r="Q2148" s="670"/>
      <c r="R2148" s="670">
        <v>12</v>
      </c>
    </row>
    <row r="2149" spans="1:18" ht="15.75" customHeight="1" x14ac:dyDescent="0.2">
      <c r="A2149" s="676" t="s">
        <v>10201</v>
      </c>
      <c r="B2149" s="670" t="s">
        <v>6922</v>
      </c>
      <c r="C2149" s="670" t="s">
        <v>150</v>
      </c>
      <c r="D2149" s="668" t="s">
        <v>10328</v>
      </c>
      <c r="E2149" s="740">
        <v>4200</v>
      </c>
      <c r="F2149" s="670">
        <v>42630515</v>
      </c>
      <c r="G2149" s="668" t="s">
        <v>10669</v>
      </c>
      <c r="H2149" s="668" t="s">
        <v>10328</v>
      </c>
      <c r="I2149" s="668" t="s">
        <v>7361</v>
      </c>
      <c r="J2149" s="668" t="s">
        <v>10328</v>
      </c>
      <c r="K2149" s="670">
        <v>2</v>
      </c>
      <c r="L2149" s="670">
        <v>6</v>
      </c>
      <c r="M2149" s="755">
        <f t="shared" si="30"/>
        <v>25200</v>
      </c>
      <c r="N2149" s="670">
        <v>5</v>
      </c>
      <c r="O2149" s="670">
        <v>7</v>
      </c>
      <c r="P2149" s="755">
        <f t="shared" si="31"/>
        <v>29400</v>
      </c>
      <c r="Q2149" s="670"/>
      <c r="R2149" s="670">
        <v>12</v>
      </c>
    </row>
    <row r="2150" spans="1:18" ht="15.75" customHeight="1" x14ac:dyDescent="0.2">
      <c r="A2150" s="676" t="s">
        <v>10201</v>
      </c>
      <c r="B2150" s="670" t="s">
        <v>6922</v>
      </c>
      <c r="C2150" s="670" t="s">
        <v>150</v>
      </c>
      <c r="D2150" s="668" t="s">
        <v>10328</v>
      </c>
      <c r="E2150" s="740">
        <v>4200</v>
      </c>
      <c r="F2150" s="670">
        <v>42744724</v>
      </c>
      <c r="G2150" s="668" t="s">
        <v>10670</v>
      </c>
      <c r="H2150" s="668" t="s">
        <v>10328</v>
      </c>
      <c r="I2150" s="668" t="s">
        <v>7361</v>
      </c>
      <c r="J2150" s="668" t="s">
        <v>10328</v>
      </c>
      <c r="K2150" s="670">
        <v>2</v>
      </c>
      <c r="L2150" s="670">
        <v>6</v>
      </c>
      <c r="M2150" s="755">
        <f t="shared" si="30"/>
        <v>25200</v>
      </c>
      <c r="N2150" s="670">
        <v>5</v>
      </c>
      <c r="O2150" s="670">
        <v>7</v>
      </c>
      <c r="P2150" s="755">
        <f t="shared" si="31"/>
        <v>29400</v>
      </c>
      <c r="Q2150" s="670"/>
      <c r="R2150" s="670">
        <v>12</v>
      </c>
    </row>
    <row r="2151" spans="1:18" ht="15.75" customHeight="1" x14ac:dyDescent="0.2">
      <c r="A2151" s="676" t="s">
        <v>10201</v>
      </c>
      <c r="B2151" s="670" t="s">
        <v>6922</v>
      </c>
      <c r="C2151" s="670" t="s">
        <v>150</v>
      </c>
      <c r="D2151" s="668" t="s">
        <v>10328</v>
      </c>
      <c r="E2151" s="740">
        <v>4200</v>
      </c>
      <c r="F2151" s="670">
        <v>18204826</v>
      </c>
      <c r="G2151" s="668" t="s">
        <v>10671</v>
      </c>
      <c r="H2151" s="668" t="s">
        <v>10328</v>
      </c>
      <c r="I2151" s="668" t="s">
        <v>7361</v>
      </c>
      <c r="J2151" s="668" t="s">
        <v>10328</v>
      </c>
      <c r="K2151" s="670">
        <v>2</v>
      </c>
      <c r="L2151" s="670">
        <v>6</v>
      </c>
      <c r="M2151" s="755">
        <f t="shared" si="30"/>
        <v>25200</v>
      </c>
      <c r="N2151" s="670">
        <v>5</v>
      </c>
      <c r="O2151" s="670">
        <v>7</v>
      </c>
      <c r="P2151" s="755">
        <f t="shared" si="31"/>
        <v>29400</v>
      </c>
      <c r="Q2151" s="670"/>
      <c r="R2151" s="670">
        <v>12</v>
      </c>
    </row>
    <row r="2152" spans="1:18" ht="15.75" customHeight="1" x14ac:dyDescent="0.2">
      <c r="A2152" s="676" t="s">
        <v>10201</v>
      </c>
      <c r="B2152" s="670" t="s">
        <v>6922</v>
      </c>
      <c r="C2152" s="670" t="s">
        <v>150</v>
      </c>
      <c r="D2152" s="668" t="s">
        <v>10328</v>
      </c>
      <c r="E2152" s="740">
        <v>4200</v>
      </c>
      <c r="F2152" s="670">
        <v>48459543</v>
      </c>
      <c r="G2152" s="668" t="s">
        <v>10672</v>
      </c>
      <c r="H2152" s="668" t="s">
        <v>10328</v>
      </c>
      <c r="I2152" s="668" t="s">
        <v>7361</v>
      </c>
      <c r="J2152" s="668" t="s">
        <v>10328</v>
      </c>
      <c r="K2152" s="670">
        <v>2</v>
      </c>
      <c r="L2152" s="670">
        <v>6</v>
      </c>
      <c r="M2152" s="755">
        <f t="shared" si="30"/>
        <v>25200</v>
      </c>
      <c r="N2152" s="670">
        <v>5</v>
      </c>
      <c r="O2152" s="670">
        <v>7</v>
      </c>
      <c r="P2152" s="755">
        <f t="shared" si="31"/>
        <v>29400</v>
      </c>
      <c r="Q2152" s="670"/>
      <c r="R2152" s="670">
        <v>12</v>
      </c>
    </row>
    <row r="2153" spans="1:18" ht="15.75" customHeight="1" x14ac:dyDescent="0.2">
      <c r="A2153" s="676" t="s">
        <v>10201</v>
      </c>
      <c r="B2153" s="670" t="s">
        <v>6922</v>
      </c>
      <c r="C2153" s="670" t="s">
        <v>150</v>
      </c>
      <c r="D2153" s="668" t="s">
        <v>10328</v>
      </c>
      <c r="E2153" s="740">
        <v>4200</v>
      </c>
      <c r="F2153" s="670">
        <v>44333522</v>
      </c>
      <c r="G2153" s="668" t="s">
        <v>10673</v>
      </c>
      <c r="H2153" s="668" t="s">
        <v>10328</v>
      </c>
      <c r="I2153" s="668" t="s">
        <v>7361</v>
      </c>
      <c r="J2153" s="668" t="s">
        <v>10328</v>
      </c>
      <c r="K2153" s="670">
        <v>2</v>
      </c>
      <c r="L2153" s="670">
        <v>6</v>
      </c>
      <c r="M2153" s="755">
        <f t="shared" si="30"/>
        <v>25200</v>
      </c>
      <c r="N2153" s="670">
        <v>5</v>
      </c>
      <c r="O2153" s="670">
        <v>7</v>
      </c>
      <c r="P2153" s="755">
        <f t="shared" si="31"/>
        <v>29400</v>
      </c>
      <c r="Q2153" s="670"/>
      <c r="R2153" s="670">
        <v>12</v>
      </c>
    </row>
    <row r="2154" spans="1:18" ht="15.75" customHeight="1" x14ac:dyDescent="0.2">
      <c r="A2154" s="676" t="s">
        <v>10201</v>
      </c>
      <c r="B2154" s="670" t="s">
        <v>6922</v>
      </c>
      <c r="C2154" s="670" t="s">
        <v>150</v>
      </c>
      <c r="D2154" s="668" t="s">
        <v>10328</v>
      </c>
      <c r="E2154" s="740">
        <v>4200</v>
      </c>
      <c r="F2154" s="670">
        <v>42237634</v>
      </c>
      <c r="G2154" s="668" t="s">
        <v>10480</v>
      </c>
      <c r="H2154" s="668" t="s">
        <v>10328</v>
      </c>
      <c r="I2154" s="668" t="s">
        <v>7361</v>
      </c>
      <c r="J2154" s="668" t="s">
        <v>10328</v>
      </c>
      <c r="K2154" s="670">
        <v>2</v>
      </c>
      <c r="L2154" s="670">
        <v>6</v>
      </c>
      <c r="M2154" s="755">
        <f t="shared" si="30"/>
        <v>25200</v>
      </c>
      <c r="N2154" s="670">
        <v>5</v>
      </c>
      <c r="O2154" s="670">
        <v>7</v>
      </c>
      <c r="P2154" s="755">
        <f t="shared" si="31"/>
        <v>29400</v>
      </c>
      <c r="Q2154" s="670"/>
      <c r="R2154" s="670">
        <v>12</v>
      </c>
    </row>
    <row r="2155" spans="1:18" ht="15.75" customHeight="1" x14ac:dyDescent="0.2">
      <c r="A2155" s="676" t="s">
        <v>10201</v>
      </c>
      <c r="B2155" s="670" t="s">
        <v>6922</v>
      </c>
      <c r="C2155" s="670" t="s">
        <v>150</v>
      </c>
      <c r="D2155" s="668" t="s">
        <v>10328</v>
      </c>
      <c r="E2155" s="740">
        <v>4200</v>
      </c>
      <c r="F2155" s="670">
        <v>71973719</v>
      </c>
      <c r="G2155" s="668" t="s">
        <v>10674</v>
      </c>
      <c r="H2155" s="668" t="s">
        <v>10328</v>
      </c>
      <c r="I2155" s="668" t="s">
        <v>7361</v>
      </c>
      <c r="J2155" s="668" t="s">
        <v>10328</v>
      </c>
      <c r="K2155" s="670">
        <v>2</v>
      </c>
      <c r="L2155" s="670">
        <v>6</v>
      </c>
      <c r="M2155" s="755">
        <f t="shared" si="30"/>
        <v>25200</v>
      </c>
      <c r="N2155" s="670">
        <v>5</v>
      </c>
      <c r="O2155" s="670">
        <v>7</v>
      </c>
      <c r="P2155" s="755">
        <f t="shared" si="31"/>
        <v>29400</v>
      </c>
      <c r="Q2155" s="670"/>
      <c r="R2155" s="670">
        <v>12</v>
      </c>
    </row>
    <row r="2156" spans="1:18" ht="15.75" customHeight="1" x14ac:dyDescent="0.2">
      <c r="A2156" s="676" t="s">
        <v>10201</v>
      </c>
      <c r="B2156" s="670" t="s">
        <v>6922</v>
      </c>
      <c r="C2156" s="670" t="s">
        <v>150</v>
      </c>
      <c r="D2156" s="668" t="s">
        <v>10328</v>
      </c>
      <c r="E2156" s="740">
        <v>4200</v>
      </c>
      <c r="F2156" s="670">
        <v>44996214</v>
      </c>
      <c r="G2156" s="668" t="s">
        <v>10675</v>
      </c>
      <c r="H2156" s="668" t="s">
        <v>10328</v>
      </c>
      <c r="I2156" s="668" t="s">
        <v>7361</v>
      </c>
      <c r="J2156" s="668" t="s">
        <v>10328</v>
      </c>
      <c r="K2156" s="670">
        <v>2</v>
      </c>
      <c r="L2156" s="670">
        <v>6</v>
      </c>
      <c r="M2156" s="755">
        <f t="shared" si="30"/>
        <v>25200</v>
      </c>
      <c r="N2156" s="670">
        <v>5</v>
      </c>
      <c r="O2156" s="670">
        <v>7</v>
      </c>
      <c r="P2156" s="755">
        <f t="shared" si="31"/>
        <v>29400</v>
      </c>
      <c r="Q2156" s="670"/>
      <c r="R2156" s="670">
        <v>12</v>
      </c>
    </row>
    <row r="2157" spans="1:18" ht="15.75" customHeight="1" x14ac:dyDescent="0.2">
      <c r="A2157" s="676" t="s">
        <v>10201</v>
      </c>
      <c r="B2157" s="670" t="s">
        <v>6922</v>
      </c>
      <c r="C2157" s="670" t="s">
        <v>150</v>
      </c>
      <c r="D2157" s="668" t="s">
        <v>10328</v>
      </c>
      <c r="E2157" s="740">
        <v>4200</v>
      </c>
      <c r="F2157" s="670">
        <v>48119286</v>
      </c>
      <c r="G2157" s="668" t="s">
        <v>10676</v>
      </c>
      <c r="H2157" s="668" t="s">
        <v>10328</v>
      </c>
      <c r="I2157" s="668" t="s">
        <v>7361</v>
      </c>
      <c r="J2157" s="668" t="s">
        <v>10328</v>
      </c>
      <c r="K2157" s="670">
        <v>2</v>
      </c>
      <c r="L2157" s="670">
        <v>6</v>
      </c>
      <c r="M2157" s="755">
        <f t="shared" si="30"/>
        <v>25200</v>
      </c>
      <c r="N2157" s="670">
        <v>5</v>
      </c>
      <c r="O2157" s="670">
        <v>7</v>
      </c>
      <c r="P2157" s="755">
        <f t="shared" si="31"/>
        <v>29400</v>
      </c>
      <c r="Q2157" s="670"/>
      <c r="R2157" s="670">
        <v>12</v>
      </c>
    </row>
    <row r="2158" spans="1:18" ht="15.75" customHeight="1" x14ac:dyDescent="0.2">
      <c r="A2158" s="676" t="s">
        <v>10201</v>
      </c>
      <c r="B2158" s="670" t="s">
        <v>6922</v>
      </c>
      <c r="C2158" s="670" t="s">
        <v>150</v>
      </c>
      <c r="D2158" s="668" t="s">
        <v>10328</v>
      </c>
      <c r="E2158" s="740">
        <v>4200</v>
      </c>
      <c r="F2158" s="670">
        <v>47200503</v>
      </c>
      <c r="G2158" s="668" t="s">
        <v>10677</v>
      </c>
      <c r="H2158" s="668" t="s">
        <v>10328</v>
      </c>
      <c r="I2158" s="668" t="s">
        <v>7361</v>
      </c>
      <c r="J2158" s="668" t="s">
        <v>10328</v>
      </c>
      <c r="K2158" s="670">
        <v>2</v>
      </c>
      <c r="L2158" s="670">
        <v>6</v>
      </c>
      <c r="M2158" s="755">
        <f t="shared" si="30"/>
        <v>25200</v>
      </c>
      <c r="N2158" s="670">
        <v>5</v>
      </c>
      <c r="O2158" s="670">
        <v>7</v>
      </c>
      <c r="P2158" s="755">
        <f t="shared" si="31"/>
        <v>29400</v>
      </c>
      <c r="Q2158" s="670"/>
      <c r="R2158" s="670">
        <v>12</v>
      </c>
    </row>
    <row r="2159" spans="1:18" ht="15.75" customHeight="1" x14ac:dyDescent="0.2">
      <c r="A2159" s="676" t="s">
        <v>10201</v>
      </c>
      <c r="B2159" s="670" t="s">
        <v>6922</v>
      </c>
      <c r="C2159" s="670" t="s">
        <v>150</v>
      </c>
      <c r="D2159" s="668" t="s">
        <v>10328</v>
      </c>
      <c r="E2159" s="740">
        <v>4200</v>
      </c>
      <c r="F2159" s="670">
        <v>47337990</v>
      </c>
      <c r="G2159" s="668" t="s">
        <v>10678</v>
      </c>
      <c r="H2159" s="668" t="s">
        <v>10328</v>
      </c>
      <c r="I2159" s="668" t="s">
        <v>7361</v>
      </c>
      <c r="J2159" s="668" t="s">
        <v>10328</v>
      </c>
      <c r="K2159" s="670">
        <v>2</v>
      </c>
      <c r="L2159" s="670">
        <v>6</v>
      </c>
      <c r="M2159" s="755">
        <f t="shared" si="30"/>
        <v>25200</v>
      </c>
      <c r="N2159" s="670">
        <v>0</v>
      </c>
      <c r="O2159" s="670">
        <v>0</v>
      </c>
      <c r="P2159" s="755">
        <f t="shared" si="31"/>
        <v>0</v>
      </c>
      <c r="Q2159" s="670"/>
      <c r="R2159" s="670">
        <v>12</v>
      </c>
    </row>
    <row r="2160" spans="1:18" ht="15.75" customHeight="1" x14ac:dyDescent="0.2">
      <c r="A2160" s="676" t="s">
        <v>10201</v>
      </c>
      <c r="B2160" s="670" t="s">
        <v>6922</v>
      </c>
      <c r="C2160" s="670" t="s">
        <v>150</v>
      </c>
      <c r="D2160" s="668" t="s">
        <v>10328</v>
      </c>
      <c r="E2160" s="740">
        <v>4200</v>
      </c>
      <c r="F2160" s="670">
        <v>18983984</v>
      </c>
      <c r="G2160" s="668" t="s">
        <v>10679</v>
      </c>
      <c r="H2160" s="668" t="s">
        <v>10328</v>
      </c>
      <c r="I2160" s="668" t="s">
        <v>7361</v>
      </c>
      <c r="J2160" s="668" t="s">
        <v>10328</v>
      </c>
      <c r="K2160" s="670">
        <v>2</v>
      </c>
      <c r="L2160" s="670">
        <v>6</v>
      </c>
      <c r="M2160" s="755">
        <f t="shared" ref="M2160:M2223" si="32">L2160*E2160</f>
        <v>25200</v>
      </c>
      <c r="N2160" s="670">
        <v>5</v>
      </c>
      <c r="O2160" s="670">
        <v>7</v>
      </c>
      <c r="P2160" s="755">
        <f t="shared" si="31"/>
        <v>29400</v>
      </c>
      <c r="Q2160" s="670"/>
      <c r="R2160" s="670">
        <v>12</v>
      </c>
    </row>
    <row r="2161" spans="1:18" ht="15.75" customHeight="1" x14ac:dyDescent="0.2">
      <c r="A2161" s="676" t="s">
        <v>10201</v>
      </c>
      <c r="B2161" s="670" t="s">
        <v>6922</v>
      </c>
      <c r="C2161" s="670" t="s">
        <v>150</v>
      </c>
      <c r="D2161" s="668" t="s">
        <v>10328</v>
      </c>
      <c r="E2161" s="740">
        <v>4200</v>
      </c>
      <c r="F2161" s="670">
        <v>48170419</v>
      </c>
      <c r="G2161" s="668" t="s">
        <v>10680</v>
      </c>
      <c r="H2161" s="668" t="s">
        <v>10328</v>
      </c>
      <c r="I2161" s="668" t="s">
        <v>7361</v>
      </c>
      <c r="J2161" s="668" t="s">
        <v>10328</v>
      </c>
      <c r="K2161" s="670">
        <v>2</v>
      </c>
      <c r="L2161" s="670">
        <v>6</v>
      </c>
      <c r="M2161" s="755">
        <f t="shared" si="32"/>
        <v>25200</v>
      </c>
      <c r="N2161" s="670">
        <v>5</v>
      </c>
      <c r="O2161" s="670">
        <v>7</v>
      </c>
      <c r="P2161" s="755">
        <f t="shared" si="31"/>
        <v>29400</v>
      </c>
      <c r="Q2161" s="670"/>
      <c r="R2161" s="670">
        <v>12</v>
      </c>
    </row>
    <row r="2162" spans="1:18" ht="15.75" customHeight="1" x14ac:dyDescent="0.2">
      <c r="A2162" s="676" t="s">
        <v>10201</v>
      </c>
      <c r="B2162" s="670" t="s">
        <v>6922</v>
      </c>
      <c r="C2162" s="670" t="s">
        <v>150</v>
      </c>
      <c r="D2162" s="668" t="s">
        <v>10328</v>
      </c>
      <c r="E2162" s="740">
        <v>4200</v>
      </c>
      <c r="F2162" s="670">
        <v>46679119</v>
      </c>
      <c r="G2162" s="668" t="s">
        <v>10681</v>
      </c>
      <c r="H2162" s="668" t="s">
        <v>10328</v>
      </c>
      <c r="I2162" s="668" t="s">
        <v>7361</v>
      </c>
      <c r="J2162" s="668" t="s">
        <v>10328</v>
      </c>
      <c r="K2162" s="670">
        <v>2</v>
      </c>
      <c r="L2162" s="670">
        <v>6</v>
      </c>
      <c r="M2162" s="755">
        <f t="shared" si="32"/>
        <v>25200</v>
      </c>
      <c r="N2162" s="670">
        <v>5</v>
      </c>
      <c r="O2162" s="670">
        <v>7</v>
      </c>
      <c r="P2162" s="755">
        <f t="shared" si="31"/>
        <v>29400</v>
      </c>
      <c r="Q2162" s="670"/>
      <c r="R2162" s="670">
        <v>12</v>
      </c>
    </row>
    <row r="2163" spans="1:18" ht="15.75" customHeight="1" x14ac:dyDescent="0.2">
      <c r="A2163" s="676" t="s">
        <v>10201</v>
      </c>
      <c r="B2163" s="670" t="s">
        <v>6922</v>
      </c>
      <c r="C2163" s="670" t="s">
        <v>150</v>
      </c>
      <c r="D2163" s="668" t="s">
        <v>10328</v>
      </c>
      <c r="E2163" s="740">
        <v>4200</v>
      </c>
      <c r="F2163" s="670">
        <v>73099422</v>
      </c>
      <c r="G2163" s="668" t="s">
        <v>10682</v>
      </c>
      <c r="H2163" s="668" t="s">
        <v>10328</v>
      </c>
      <c r="I2163" s="668" t="s">
        <v>7361</v>
      </c>
      <c r="J2163" s="668" t="s">
        <v>10328</v>
      </c>
      <c r="K2163" s="670">
        <v>2</v>
      </c>
      <c r="L2163" s="670">
        <v>6</v>
      </c>
      <c r="M2163" s="755">
        <f t="shared" si="32"/>
        <v>25200</v>
      </c>
      <c r="N2163" s="670">
        <v>5</v>
      </c>
      <c r="O2163" s="670">
        <v>7</v>
      </c>
      <c r="P2163" s="755">
        <f t="shared" si="31"/>
        <v>29400</v>
      </c>
      <c r="Q2163" s="670"/>
      <c r="R2163" s="670">
        <v>12</v>
      </c>
    </row>
    <row r="2164" spans="1:18" ht="15.75" customHeight="1" x14ac:dyDescent="0.2">
      <c r="A2164" s="676" t="s">
        <v>10201</v>
      </c>
      <c r="B2164" s="670" t="s">
        <v>6922</v>
      </c>
      <c r="C2164" s="670" t="s">
        <v>150</v>
      </c>
      <c r="D2164" s="668" t="s">
        <v>10216</v>
      </c>
      <c r="E2164" s="740">
        <v>8200</v>
      </c>
      <c r="F2164" s="670">
        <v>43041536</v>
      </c>
      <c r="G2164" s="668" t="s">
        <v>10683</v>
      </c>
      <c r="H2164" s="668" t="s">
        <v>10216</v>
      </c>
      <c r="I2164" s="668" t="s">
        <v>8801</v>
      </c>
      <c r="J2164" s="668" t="s">
        <v>10216</v>
      </c>
      <c r="K2164" s="670">
        <v>2</v>
      </c>
      <c r="L2164" s="670">
        <v>6</v>
      </c>
      <c r="M2164" s="755">
        <f t="shared" si="32"/>
        <v>49200</v>
      </c>
      <c r="N2164" s="670">
        <v>5</v>
      </c>
      <c r="O2164" s="670">
        <v>7</v>
      </c>
      <c r="P2164" s="755">
        <f t="shared" si="31"/>
        <v>57400</v>
      </c>
      <c r="Q2164" s="670"/>
      <c r="R2164" s="670">
        <v>12</v>
      </c>
    </row>
    <row r="2165" spans="1:18" ht="15.75" customHeight="1" x14ac:dyDescent="0.2">
      <c r="A2165" s="676" t="s">
        <v>10201</v>
      </c>
      <c r="B2165" s="670" t="s">
        <v>6922</v>
      </c>
      <c r="C2165" s="670" t="s">
        <v>150</v>
      </c>
      <c r="D2165" s="668" t="s">
        <v>10216</v>
      </c>
      <c r="E2165" s="740">
        <v>8200</v>
      </c>
      <c r="F2165" s="670">
        <v>42427011</v>
      </c>
      <c r="G2165" s="668" t="s">
        <v>10684</v>
      </c>
      <c r="H2165" s="668" t="s">
        <v>10216</v>
      </c>
      <c r="I2165" s="668" t="s">
        <v>8801</v>
      </c>
      <c r="J2165" s="668" t="s">
        <v>10216</v>
      </c>
      <c r="K2165" s="670">
        <v>2</v>
      </c>
      <c r="L2165" s="670">
        <v>6</v>
      </c>
      <c r="M2165" s="755">
        <f t="shared" si="32"/>
        <v>49200</v>
      </c>
      <c r="N2165" s="670">
        <v>5</v>
      </c>
      <c r="O2165" s="670">
        <v>7</v>
      </c>
      <c r="P2165" s="755">
        <f t="shared" si="31"/>
        <v>57400</v>
      </c>
      <c r="Q2165" s="670"/>
      <c r="R2165" s="670">
        <v>12</v>
      </c>
    </row>
    <row r="2166" spans="1:18" ht="15.75" customHeight="1" x14ac:dyDescent="0.2">
      <c r="A2166" s="676" t="s">
        <v>10201</v>
      </c>
      <c r="B2166" s="670" t="s">
        <v>6922</v>
      </c>
      <c r="C2166" s="670" t="s">
        <v>150</v>
      </c>
      <c r="D2166" s="668" t="s">
        <v>10216</v>
      </c>
      <c r="E2166" s="740">
        <v>8200</v>
      </c>
      <c r="F2166" s="670">
        <v>48439271</v>
      </c>
      <c r="G2166" s="668" t="s">
        <v>10685</v>
      </c>
      <c r="H2166" s="668" t="s">
        <v>10216</v>
      </c>
      <c r="I2166" s="668" t="s">
        <v>8801</v>
      </c>
      <c r="J2166" s="668" t="s">
        <v>10216</v>
      </c>
      <c r="K2166" s="670">
        <v>2</v>
      </c>
      <c r="L2166" s="670">
        <v>6</v>
      </c>
      <c r="M2166" s="755">
        <f t="shared" si="32"/>
        <v>49200</v>
      </c>
      <c r="N2166" s="670">
        <v>5</v>
      </c>
      <c r="O2166" s="670">
        <v>7</v>
      </c>
      <c r="P2166" s="755">
        <f t="shared" si="31"/>
        <v>57400</v>
      </c>
      <c r="Q2166" s="670"/>
      <c r="R2166" s="670">
        <v>12</v>
      </c>
    </row>
    <row r="2167" spans="1:18" ht="15.75" customHeight="1" x14ac:dyDescent="0.2">
      <c r="A2167" s="676" t="s">
        <v>10201</v>
      </c>
      <c r="B2167" s="670" t="s">
        <v>6922</v>
      </c>
      <c r="C2167" s="670" t="s">
        <v>150</v>
      </c>
      <c r="D2167" s="668" t="s">
        <v>10216</v>
      </c>
      <c r="E2167" s="740">
        <v>8200</v>
      </c>
      <c r="F2167" s="670">
        <v>70287341</v>
      </c>
      <c r="G2167" s="668" t="s">
        <v>10686</v>
      </c>
      <c r="H2167" s="668" t="s">
        <v>10216</v>
      </c>
      <c r="I2167" s="668" t="s">
        <v>8801</v>
      </c>
      <c r="J2167" s="668" t="s">
        <v>10216</v>
      </c>
      <c r="K2167" s="670">
        <v>1</v>
      </c>
      <c r="L2167" s="670">
        <v>1</v>
      </c>
      <c r="M2167" s="755">
        <f t="shared" si="32"/>
        <v>8200</v>
      </c>
      <c r="N2167" s="670">
        <v>0</v>
      </c>
      <c r="O2167" s="670">
        <v>0</v>
      </c>
      <c r="P2167" s="755">
        <f t="shared" si="31"/>
        <v>0</v>
      </c>
      <c r="Q2167" s="670"/>
      <c r="R2167" s="670">
        <v>12</v>
      </c>
    </row>
    <row r="2168" spans="1:18" ht="15.75" customHeight="1" x14ac:dyDescent="0.2">
      <c r="A2168" s="676" t="s">
        <v>10201</v>
      </c>
      <c r="B2168" s="670" t="s">
        <v>6922</v>
      </c>
      <c r="C2168" s="670" t="s">
        <v>150</v>
      </c>
      <c r="D2168" s="668" t="s">
        <v>10216</v>
      </c>
      <c r="E2168" s="740">
        <v>8200</v>
      </c>
      <c r="F2168" s="670">
        <v>19330995</v>
      </c>
      <c r="G2168" s="668" t="s">
        <v>10687</v>
      </c>
      <c r="H2168" s="668" t="s">
        <v>10216</v>
      </c>
      <c r="I2168" s="668" t="s">
        <v>8801</v>
      </c>
      <c r="J2168" s="668" t="s">
        <v>10216</v>
      </c>
      <c r="K2168" s="670">
        <v>2</v>
      </c>
      <c r="L2168" s="670">
        <v>3</v>
      </c>
      <c r="M2168" s="755">
        <f t="shared" si="32"/>
        <v>24600</v>
      </c>
      <c r="N2168" s="670">
        <v>0</v>
      </c>
      <c r="O2168" s="670">
        <v>0</v>
      </c>
      <c r="P2168" s="755">
        <f t="shared" si="31"/>
        <v>0</v>
      </c>
      <c r="Q2168" s="670"/>
      <c r="R2168" s="670">
        <v>12</v>
      </c>
    </row>
    <row r="2169" spans="1:18" ht="15.75" customHeight="1" x14ac:dyDescent="0.2">
      <c r="A2169" s="676" t="s">
        <v>10201</v>
      </c>
      <c r="B2169" s="670" t="s">
        <v>6922</v>
      </c>
      <c r="C2169" s="670" t="s">
        <v>150</v>
      </c>
      <c r="D2169" s="668" t="s">
        <v>10216</v>
      </c>
      <c r="E2169" s="740">
        <v>8200</v>
      </c>
      <c r="F2169" s="670">
        <v>44754691</v>
      </c>
      <c r="G2169" s="668" t="s">
        <v>10688</v>
      </c>
      <c r="H2169" s="668" t="s">
        <v>10216</v>
      </c>
      <c r="I2169" s="668" t="s">
        <v>8801</v>
      </c>
      <c r="J2169" s="668" t="s">
        <v>10216</v>
      </c>
      <c r="K2169" s="670">
        <v>2</v>
      </c>
      <c r="L2169" s="670">
        <v>3</v>
      </c>
      <c r="M2169" s="755">
        <f t="shared" si="32"/>
        <v>24600</v>
      </c>
      <c r="N2169" s="670">
        <v>0</v>
      </c>
      <c r="O2169" s="670">
        <v>0</v>
      </c>
      <c r="P2169" s="755">
        <f t="shared" si="31"/>
        <v>0</v>
      </c>
      <c r="Q2169" s="670"/>
      <c r="R2169" s="670">
        <v>12</v>
      </c>
    </row>
    <row r="2170" spans="1:18" ht="15.75" customHeight="1" x14ac:dyDescent="0.2">
      <c r="A2170" s="676" t="s">
        <v>10201</v>
      </c>
      <c r="B2170" s="670" t="s">
        <v>6922</v>
      </c>
      <c r="C2170" s="670" t="s">
        <v>150</v>
      </c>
      <c r="D2170" s="668" t="s">
        <v>10216</v>
      </c>
      <c r="E2170" s="740">
        <v>8200</v>
      </c>
      <c r="F2170" s="670">
        <v>70032717</v>
      </c>
      <c r="G2170" s="668" t="s">
        <v>10689</v>
      </c>
      <c r="H2170" s="668" t="s">
        <v>10216</v>
      </c>
      <c r="I2170" s="668" t="s">
        <v>8801</v>
      </c>
      <c r="J2170" s="668" t="s">
        <v>10216</v>
      </c>
      <c r="K2170" s="670">
        <v>2</v>
      </c>
      <c r="L2170" s="670">
        <v>5</v>
      </c>
      <c r="M2170" s="755">
        <f t="shared" si="32"/>
        <v>41000</v>
      </c>
      <c r="N2170" s="670">
        <v>5</v>
      </c>
      <c r="O2170" s="670">
        <v>7</v>
      </c>
      <c r="P2170" s="755">
        <f t="shared" si="31"/>
        <v>57400</v>
      </c>
      <c r="Q2170" s="670"/>
      <c r="R2170" s="670">
        <v>12</v>
      </c>
    </row>
    <row r="2171" spans="1:18" ht="15.75" customHeight="1" x14ac:dyDescent="0.2">
      <c r="A2171" s="676" t="s">
        <v>10201</v>
      </c>
      <c r="B2171" s="670" t="s">
        <v>6922</v>
      </c>
      <c r="C2171" s="670" t="s">
        <v>150</v>
      </c>
      <c r="D2171" s="668" t="s">
        <v>10216</v>
      </c>
      <c r="E2171" s="740">
        <v>8200</v>
      </c>
      <c r="F2171" s="670">
        <v>46725981</v>
      </c>
      <c r="G2171" s="668" t="s">
        <v>10690</v>
      </c>
      <c r="H2171" s="668" t="s">
        <v>10216</v>
      </c>
      <c r="I2171" s="668" t="s">
        <v>8801</v>
      </c>
      <c r="J2171" s="668" t="s">
        <v>10216</v>
      </c>
      <c r="K2171" s="670">
        <v>2</v>
      </c>
      <c r="L2171" s="670">
        <v>5</v>
      </c>
      <c r="M2171" s="755">
        <f t="shared" si="32"/>
        <v>41000</v>
      </c>
      <c r="N2171" s="670">
        <v>5</v>
      </c>
      <c r="O2171" s="670">
        <v>7</v>
      </c>
      <c r="P2171" s="755">
        <f t="shared" si="31"/>
        <v>57400</v>
      </c>
      <c r="Q2171" s="670"/>
      <c r="R2171" s="670">
        <v>12</v>
      </c>
    </row>
    <row r="2172" spans="1:18" ht="15.75" customHeight="1" x14ac:dyDescent="0.2">
      <c r="A2172" s="676" t="s">
        <v>10201</v>
      </c>
      <c r="B2172" s="670" t="s">
        <v>6922</v>
      </c>
      <c r="C2172" s="670" t="s">
        <v>150</v>
      </c>
      <c r="D2172" s="668" t="s">
        <v>10216</v>
      </c>
      <c r="E2172" s="740">
        <v>8200</v>
      </c>
      <c r="F2172" s="670">
        <v>44963272</v>
      </c>
      <c r="G2172" s="668" t="s">
        <v>10691</v>
      </c>
      <c r="H2172" s="668" t="s">
        <v>10216</v>
      </c>
      <c r="I2172" s="668" t="s">
        <v>8801</v>
      </c>
      <c r="J2172" s="668" t="s">
        <v>10216</v>
      </c>
      <c r="K2172" s="670">
        <v>2</v>
      </c>
      <c r="L2172" s="670">
        <v>5</v>
      </c>
      <c r="M2172" s="755">
        <f t="shared" si="32"/>
        <v>41000</v>
      </c>
      <c r="N2172" s="670">
        <v>5</v>
      </c>
      <c r="O2172" s="670">
        <v>7</v>
      </c>
      <c r="P2172" s="755">
        <f t="shared" si="31"/>
        <v>57400</v>
      </c>
      <c r="Q2172" s="670"/>
      <c r="R2172" s="670">
        <v>12</v>
      </c>
    </row>
    <row r="2173" spans="1:18" ht="15.75" customHeight="1" x14ac:dyDescent="0.2">
      <c r="A2173" s="676" t="s">
        <v>10201</v>
      </c>
      <c r="B2173" s="670" t="s">
        <v>6922</v>
      </c>
      <c r="C2173" s="670" t="s">
        <v>150</v>
      </c>
      <c r="D2173" s="668" t="s">
        <v>10328</v>
      </c>
      <c r="E2173" s="740">
        <v>4200</v>
      </c>
      <c r="F2173" s="670">
        <v>46594113</v>
      </c>
      <c r="G2173" s="668" t="s">
        <v>10692</v>
      </c>
      <c r="H2173" s="668" t="s">
        <v>10328</v>
      </c>
      <c r="I2173" s="668" t="s">
        <v>7361</v>
      </c>
      <c r="J2173" s="668" t="s">
        <v>10328</v>
      </c>
      <c r="K2173" s="670">
        <v>2</v>
      </c>
      <c r="L2173" s="670">
        <v>5</v>
      </c>
      <c r="M2173" s="755">
        <f t="shared" si="32"/>
        <v>21000</v>
      </c>
      <c r="N2173" s="670">
        <v>5</v>
      </c>
      <c r="O2173" s="670">
        <v>7</v>
      </c>
      <c r="P2173" s="755">
        <f t="shared" si="31"/>
        <v>29400</v>
      </c>
      <c r="Q2173" s="670"/>
      <c r="R2173" s="670">
        <v>12</v>
      </c>
    </row>
    <row r="2174" spans="1:18" ht="15.75" customHeight="1" x14ac:dyDescent="0.2">
      <c r="A2174" s="676" t="s">
        <v>10201</v>
      </c>
      <c r="B2174" s="670" t="s">
        <v>6922</v>
      </c>
      <c r="C2174" s="670" t="s">
        <v>150</v>
      </c>
      <c r="D2174" s="668" t="s">
        <v>10328</v>
      </c>
      <c r="E2174" s="740">
        <v>4200</v>
      </c>
      <c r="F2174" s="670">
        <v>60138509</v>
      </c>
      <c r="G2174" s="668" t="s">
        <v>10693</v>
      </c>
      <c r="H2174" s="668" t="s">
        <v>10328</v>
      </c>
      <c r="I2174" s="668" t="s">
        <v>7361</v>
      </c>
      <c r="J2174" s="668" t="s">
        <v>10328</v>
      </c>
      <c r="K2174" s="670">
        <v>2</v>
      </c>
      <c r="L2174" s="670">
        <v>5</v>
      </c>
      <c r="M2174" s="755">
        <f t="shared" si="32"/>
        <v>21000</v>
      </c>
      <c r="N2174" s="670">
        <v>5</v>
      </c>
      <c r="O2174" s="670">
        <v>7</v>
      </c>
      <c r="P2174" s="755">
        <f t="shared" si="31"/>
        <v>29400</v>
      </c>
      <c r="Q2174" s="670"/>
      <c r="R2174" s="670">
        <v>12</v>
      </c>
    </row>
    <row r="2175" spans="1:18" ht="15.75" customHeight="1" x14ac:dyDescent="0.2">
      <c r="A2175" s="676" t="s">
        <v>10201</v>
      </c>
      <c r="B2175" s="670" t="s">
        <v>6922</v>
      </c>
      <c r="C2175" s="670" t="s">
        <v>150</v>
      </c>
      <c r="D2175" s="668" t="s">
        <v>10328</v>
      </c>
      <c r="E2175" s="740">
        <v>4200</v>
      </c>
      <c r="F2175" s="670">
        <v>42168902</v>
      </c>
      <c r="G2175" s="668" t="s">
        <v>10694</v>
      </c>
      <c r="H2175" s="668" t="s">
        <v>10328</v>
      </c>
      <c r="I2175" s="668" t="s">
        <v>7361</v>
      </c>
      <c r="J2175" s="668" t="s">
        <v>10328</v>
      </c>
      <c r="K2175" s="670">
        <v>2</v>
      </c>
      <c r="L2175" s="670">
        <v>5</v>
      </c>
      <c r="M2175" s="755">
        <f t="shared" si="32"/>
        <v>21000</v>
      </c>
      <c r="N2175" s="670">
        <v>5</v>
      </c>
      <c r="O2175" s="670">
        <v>7</v>
      </c>
      <c r="P2175" s="755">
        <f t="shared" si="31"/>
        <v>29400</v>
      </c>
      <c r="Q2175" s="670"/>
      <c r="R2175" s="670">
        <v>12</v>
      </c>
    </row>
    <row r="2176" spans="1:18" ht="15.75" customHeight="1" x14ac:dyDescent="0.2">
      <c r="A2176" s="676" t="s">
        <v>10201</v>
      </c>
      <c r="B2176" s="670" t="s">
        <v>6922</v>
      </c>
      <c r="C2176" s="670" t="s">
        <v>150</v>
      </c>
      <c r="D2176" s="668" t="s">
        <v>10328</v>
      </c>
      <c r="E2176" s="740">
        <v>4200</v>
      </c>
      <c r="F2176" s="670">
        <v>46881946</v>
      </c>
      <c r="G2176" s="668" t="s">
        <v>10695</v>
      </c>
      <c r="H2176" s="668" t="s">
        <v>10328</v>
      </c>
      <c r="I2176" s="668" t="s">
        <v>7361</v>
      </c>
      <c r="J2176" s="668" t="s">
        <v>10328</v>
      </c>
      <c r="K2176" s="670">
        <v>2</v>
      </c>
      <c r="L2176" s="670">
        <v>4</v>
      </c>
      <c r="M2176" s="755">
        <f t="shared" si="32"/>
        <v>16800</v>
      </c>
      <c r="N2176" s="670">
        <v>0</v>
      </c>
      <c r="O2176" s="670">
        <v>0</v>
      </c>
      <c r="P2176" s="755">
        <f t="shared" si="31"/>
        <v>0</v>
      </c>
      <c r="Q2176" s="670"/>
      <c r="R2176" s="670">
        <v>12</v>
      </c>
    </row>
    <row r="2177" spans="1:18" ht="15.75" customHeight="1" x14ac:dyDescent="0.2">
      <c r="A2177" s="676" t="s">
        <v>10201</v>
      </c>
      <c r="B2177" s="670" t="s">
        <v>6922</v>
      </c>
      <c r="C2177" s="670" t="s">
        <v>150</v>
      </c>
      <c r="D2177" s="668" t="s">
        <v>10328</v>
      </c>
      <c r="E2177" s="740">
        <v>4200</v>
      </c>
      <c r="F2177" s="670">
        <v>47777442</v>
      </c>
      <c r="G2177" s="668" t="s">
        <v>10696</v>
      </c>
      <c r="H2177" s="668" t="s">
        <v>10328</v>
      </c>
      <c r="I2177" s="668" t="s">
        <v>7361</v>
      </c>
      <c r="J2177" s="668" t="s">
        <v>10328</v>
      </c>
      <c r="K2177" s="670">
        <v>2</v>
      </c>
      <c r="L2177" s="670">
        <v>5</v>
      </c>
      <c r="M2177" s="755">
        <f t="shared" si="32"/>
        <v>21000</v>
      </c>
      <c r="N2177" s="670">
        <v>5</v>
      </c>
      <c r="O2177" s="670">
        <v>7</v>
      </c>
      <c r="P2177" s="755">
        <f t="shared" si="31"/>
        <v>29400</v>
      </c>
      <c r="Q2177" s="670"/>
      <c r="R2177" s="670">
        <v>12</v>
      </c>
    </row>
    <row r="2178" spans="1:18" ht="15.75" customHeight="1" x14ac:dyDescent="0.2">
      <c r="A2178" s="676" t="s">
        <v>10201</v>
      </c>
      <c r="B2178" s="670" t="s">
        <v>6922</v>
      </c>
      <c r="C2178" s="670" t="s">
        <v>150</v>
      </c>
      <c r="D2178" s="668" t="s">
        <v>10328</v>
      </c>
      <c r="E2178" s="740">
        <v>4200</v>
      </c>
      <c r="F2178" s="670">
        <v>25773581</v>
      </c>
      <c r="G2178" s="668" t="s">
        <v>10697</v>
      </c>
      <c r="H2178" s="668" t="s">
        <v>10328</v>
      </c>
      <c r="I2178" s="668" t="s">
        <v>7361</v>
      </c>
      <c r="J2178" s="668" t="s">
        <v>10328</v>
      </c>
      <c r="K2178" s="670">
        <v>2</v>
      </c>
      <c r="L2178" s="670">
        <v>5</v>
      </c>
      <c r="M2178" s="755">
        <f t="shared" si="32"/>
        <v>21000</v>
      </c>
      <c r="N2178" s="670">
        <v>5</v>
      </c>
      <c r="O2178" s="670">
        <v>7</v>
      </c>
      <c r="P2178" s="755">
        <f t="shared" si="31"/>
        <v>29400</v>
      </c>
      <c r="Q2178" s="670"/>
      <c r="R2178" s="670">
        <v>12</v>
      </c>
    </row>
    <row r="2179" spans="1:18" ht="15.75" customHeight="1" x14ac:dyDescent="0.2">
      <c r="A2179" s="676" t="s">
        <v>10201</v>
      </c>
      <c r="B2179" s="670" t="s">
        <v>6922</v>
      </c>
      <c r="C2179" s="670" t="s">
        <v>150</v>
      </c>
      <c r="D2179" s="668" t="s">
        <v>10328</v>
      </c>
      <c r="E2179" s="740">
        <v>4200</v>
      </c>
      <c r="F2179" s="670">
        <v>47289244</v>
      </c>
      <c r="G2179" s="668" t="s">
        <v>10698</v>
      </c>
      <c r="H2179" s="668" t="s">
        <v>10328</v>
      </c>
      <c r="I2179" s="668" t="s">
        <v>7361</v>
      </c>
      <c r="J2179" s="668" t="s">
        <v>10328</v>
      </c>
      <c r="K2179" s="670">
        <v>2</v>
      </c>
      <c r="L2179" s="670">
        <v>5</v>
      </c>
      <c r="M2179" s="755">
        <f t="shared" si="32"/>
        <v>21000</v>
      </c>
      <c r="N2179" s="670">
        <v>5</v>
      </c>
      <c r="O2179" s="670">
        <v>7</v>
      </c>
      <c r="P2179" s="755">
        <f t="shared" si="31"/>
        <v>29400</v>
      </c>
      <c r="Q2179" s="670"/>
      <c r="R2179" s="670">
        <v>12</v>
      </c>
    </row>
    <row r="2180" spans="1:18" ht="15.75" customHeight="1" x14ac:dyDescent="0.2">
      <c r="A2180" s="676" t="s">
        <v>10201</v>
      </c>
      <c r="B2180" s="670" t="s">
        <v>6922</v>
      </c>
      <c r="C2180" s="670" t="s">
        <v>150</v>
      </c>
      <c r="D2180" s="668" t="s">
        <v>10328</v>
      </c>
      <c r="E2180" s="740">
        <v>4200</v>
      </c>
      <c r="F2180" s="670">
        <v>47540343</v>
      </c>
      <c r="G2180" s="668" t="s">
        <v>10699</v>
      </c>
      <c r="H2180" s="668" t="s">
        <v>10328</v>
      </c>
      <c r="I2180" s="668" t="s">
        <v>7361</v>
      </c>
      <c r="J2180" s="668" t="s">
        <v>10328</v>
      </c>
      <c r="K2180" s="670">
        <v>2</v>
      </c>
      <c r="L2180" s="670">
        <v>5</v>
      </c>
      <c r="M2180" s="755">
        <f t="shared" si="32"/>
        <v>21000</v>
      </c>
      <c r="N2180" s="670">
        <v>5</v>
      </c>
      <c r="O2180" s="670">
        <v>7</v>
      </c>
      <c r="P2180" s="755">
        <f t="shared" si="31"/>
        <v>29400</v>
      </c>
      <c r="Q2180" s="670"/>
      <c r="R2180" s="670">
        <v>12</v>
      </c>
    </row>
    <row r="2181" spans="1:18" ht="15.75" customHeight="1" x14ac:dyDescent="0.2">
      <c r="A2181" s="676" t="s">
        <v>10201</v>
      </c>
      <c r="B2181" s="670" t="s">
        <v>6922</v>
      </c>
      <c r="C2181" s="670" t="s">
        <v>150</v>
      </c>
      <c r="D2181" s="668" t="s">
        <v>10328</v>
      </c>
      <c r="E2181" s="740">
        <v>4200</v>
      </c>
      <c r="F2181" s="670">
        <v>70017856</v>
      </c>
      <c r="G2181" s="668" t="s">
        <v>10700</v>
      </c>
      <c r="H2181" s="668" t="s">
        <v>10328</v>
      </c>
      <c r="I2181" s="668" t="s">
        <v>7361</v>
      </c>
      <c r="J2181" s="668" t="s">
        <v>10328</v>
      </c>
      <c r="K2181" s="670">
        <v>2</v>
      </c>
      <c r="L2181" s="670">
        <v>5</v>
      </c>
      <c r="M2181" s="755">
        <f t="shared" si="32"/>
        <v>21000</v>
      </c>
      <c r="N2181" s="670">
        <v>5</v>
      </c>
      <c r="O2181" s="670">
        <v>7</v>
      </c>
      <c r="P2181" s="755">
        <f t="shared" si="31"/>
        <v>29400</v>
      </c>
      <c r="Q2181" s="670"/>
      <c r="R2181" s="670">
        <v>12</v>
      </c>
    </row>
    <row r="2182" spans="1:18" ht="15.75" customHeight="1" x14ac:dyDescent="0.2">
      <c r="A2182" s="676" t="s">
        <v>10201</v>
      </c>
      <c r="B2182" s="670" t="s">
        <v>6922</v>
      </c>
      <c r="C2182" s="670" t="s">
        <v>150</v>
      </c>
      <c r="D2182" s="668" t="s">
        <v>10328</v>
      </c>
      <c r="E2182" s="740">
        <v>4200</v>
      </c>
      <c r="F2182" s="670">
        <v>71459179</v>
      </c>
      <c r="G2182" s="668" t="s">
        <v>10701</v>
      </c>
      <c r="H2182" s="668" t="s">
        <v>10328</v>
      </c>
      <c r="I2182" s="668" t="s">
        <v>7361</v>
      </c>
      <c r="J2182" s="668" t="s">
        <v>10328</v>
      </c>
      <c r="K2182" s="670">
        <v>2</v>
      </c>
      <c r="L2182" s="670">
        <v>5</v>
      </c>
      <c r="M2182" s="755">
        <f t="shared" si="32"/>
        <v>21000</v>
      </c>
      <c r="N2182" s="670">
        <v>5</v>
      </c>
      <c r="O2182" s="670">
        <v>7</v>
      </c>
      <c r="P2182" s="755">
        <f t="shared" si="31"/>
        <v>29400</v>
      </c>
      <c r="Q2182" s="670"/>
      <c r="R2182" s="670">
        <v>12</v>
      </c>
    </row>
    <row r="2183" spans="1:18" ht="15.75" customHeight="1" x14ac:dyDescent="0.2">
      <c r="A2183" s="676" t="s">
        <v>10201</v>
      </c>
      <c r="B2183" s="670" t="s">
        <v>6922</v>
      </c>
      <c r="C2183" s="670" t="s">
        <v>150</v>
      </c>
      <c r="D2183" s="668" t="s">
        <v>10216</v>
      </c>
      <c r="E2183" s="740">
        <v>8200</v>
      </c>
      <c r="F2183" s="670">
        <v>45549859</v>
      </c>
      <c r="G2183" s="668" t="s">
        <v>10702</v>
      </c>
      <c r="H2183" s="668" t="s">
        <v>10216</v>
      </c>
      <c r="I2183" s="668" t="s">
        <v>8801</v>
      </c>
      <c r="J2183" s="668" t="s">
        <v>10216</v>
      </c>
      <c r="K2183" s="670">
        <v>1</v>
      </c>
      <c r="L2183" s="670">
        <v>4</v>
      </c>
      <c r="M2183" s="755">
        <f t="shared" si="32"/>
        <v>32800</v>
      </c>
      <c r="N2183" s="670">
        <v>5</v>
      </c>
      <c r="O2183" s="670">
        <v>7</v>
      </c>
      <c r="P2183" s="755">
        <f t="shared" si="31"/>
        <v>57400</v>
      </c>
      <c r="Q2183" s="670"/>
      <c r="R2183" s="670">
        <v>12</v>
      </c>
    </row>
    <row r="2184" spans="1:18" ht="15.75" customHeight="1" x14ac:dyDescent="0.2">
      <c r="A2184" s="676" t="s">
        <v>10201</v>
      </c>
      <c r="B2184" s="670" t="s">
        <v>6922</v>
      </c>
      <c r="C2184" s="670" t="s">
        <v>150</v>
      </c>
      <c r="D2184" s="668" t="s">
        <v>10216</v>
      </c>
      <c r="E2184" s="740">
        <v>8200</v>
      </c>
      <c r="F2184" s="670">
        <v>70202408</v>
      </c>
      <c r="G2184" s="668" t="s">
        <v>10703</v>
      </c>
      <c r="H2184" s="668" t="s">
        <v>10216</v>
      </c>
      <c r="I2184" s="668" t="s">
        <v>8801</v>
      </c>
      <c r="J2184" s="668" t="s">
        <v>10216</v>
      </c>
      <c r="K2184" s="670">
        <v>1</v>
      </c>
      <c r="L2184" s="670">
        <v>3</v>
      </c>
      <c r="M2184" s="755">
        <f t="shared" si="32"/>
        <v>24600</v>
      </c>
      <c r="N2184" s="670">
        <v>0</v>
      </c>
      <c r="O2184" s="670">
        <v>0</v>
      </c>
      <c r="P2184" s="755">
        <f t="shared" si="31"/>
        <v>0</v>
      </c>
      <c r="Q2184" s="670"/>
      <c r="R2184" s="670">
        <v>12</v>
      </c>
    </row>
    <row r="2185" spans="1:18" ht="15.75" customHeight="1" x14ac:dyDescent="0.2">
      <c r="A2185" s="676" t="s">
        <v>10201</v>
      </c>
      <c r="B2185" s="670" t="s">
        <v>6922</v>
      </c>
      <c r="C2185" s="670" t="s">
        <v>150</v>
      </c>
      <c r="D2185" s="668" t="s">
        <v>10216</v>
      </c>
      <c r="E2185" s="740">
        <v>8200</v>
      </c>
      <c r="F2185" s="670">
        <v>71585653</v>
      </c>
      <c r="G2185" s="668" t="s">
        <v>10704</v>
      </c>
      <c r="H2185" s="668" t="s">
        <v>10216</v>
      </c>
      <c r="I2185" s="668" t="s">
        <v>8801</v>
      </c>
      <c r="J2185" s="668" t="s">
        <v>10216</v>
      </c>
      <c r="K2185" s="670">
        <v>1</v>
      </c>
      <c r="L2185" s="670">
        <v>4</v>
      </c>
      <c r="M2185" s="755">
        <f t="shared" si="32"/>
        <v>32800</v>
      </c>
      <c r="N2185" s="670">
        <v>4</v>
      </c>
      <c r="O2185" s="670">
        <v>5</v>
      </c>
      <c r="P2185" s="755">
        <f t="shared" si="31"/>
        <v>41000</v>
      </c>
      <c r="Q2185" s="670"/>
      <c r="R2185" s="670">
        <v>12</v>
      </c>
    </row>
    <row r="2186" spans="1:18" ht="15.75" customHeight="1" x14ac:dyDescent="0.2">
      <c r="A2186" s="676" t="s">
        <v>10201</v>
      </c>
      <c r="B2186" s="670" t="s">
        <v>6922</v>
      </c>
      <c r="C2186" s="670" t="s">
        <v>150</v>
      </c>
      <c r="D2186" s="668" t="s">
        <v>10216</v>
      </c>
      <c r="E2186" s="740">
        <v>8200</v>
      </c>
      <c r="F2186" s="670">
        <v>18107128</v>
      </c>
      <c r="G2186" s="668" t="s">
        <v>10705</v>
      </c>
      <c r="H2186" s="668" t="s">
        <v>10216</v>
      </c>
      <c r="I2186" s="668" t="s">
        <v>8801</v>
      </c>
      <c r="J2186" s="668" t="s">
        <v>10216</v>
      </c>
      <c r="K2186" s="670">
        <v>1</v>
      </c>
      <c r="L2186" s="670">
        <v>4</v>
      </c>
      <c r="M2186" s="755">
        <f t="shared" si="32"/>
        <v>32800</v>
      </c>
      <c r="N2186" s="670">
        <v>5</v>
      </c>
      <c r="O2186" s="670">
        <v>7</v>
      </c>
      <c r="P2186" s="755">
        <f t="shared" si="31"/>
        <v>57400</v>
      </c>
      <c r="Q2186" s="670"/>
      <c r="R2186" s="670">
        <v>12</v>
      </c>
    </row>
    <row r="2187" spans="1:18" ht="15.75" customHeight="1" x14ac:dyDescent="0.2">
      <c r="A2187" s="676" t="s">
        <v>10201</v>
      </c>
      <c r="B2187" s="670" t="s">
        <v>6922</v>
      </c>
      <c r="C2187" s="670" t="s">
        <v>150</v>
      </c>
      <c r="D2187" s="668" t="s">
        <v>10216</v>
      </c>
      <c r="E2187" s="740">
        <v>8200</v>
      </c>
      <c r="F2187" s="670">
        <v>43616037</v>
      </c>
      <c r="G2187" s="668" t="s">
        <v>10706</v>
      </c>
      <c r="H2187" s="668" t="s">
        <v>10216</v>
      </c>
      <c r="I2187" s="668" t="s">
        <v>8801</v>
      </c>
      <c r="J2187" s="668" t="s">
        <v>10216</v>
      </c>
      <c r="K2187" s="670">
        <v>1</v>
      </c>
      <c r="L2187" s="670">
        <v>4</v>
      </c>
      <c r="M2187" s="755">
        <f t="shared" si="32"/>
        <v>32800</v>
      </c>
      <c r="N2187" s="670">
        <v>5</v>
      </c>
      <c r="O2187" s="670">
        <v>7</v>
      </c>
      <c r="P2187" s="755">
        <f t="shared" si="31"/>
        <v>57400</v>
      </c>
      <c r="Q2187" s="670"/>
      <c r="R2187" s="670">
        <v>12</v>
      </c>
    </row>
    <row r="2188" spans="1:18" ht="15.75" customHeight="1" x14ac:dyDescent="0.2">
      <c r="A2188" s="676" t="s">
        <v>10201</v>
      </c>
      <c r="B2188" s="670" t="s">
        <v>6922</v>
      </c>
      <c r="C2188" s="670" t="s">
        <v>150</v>
      </c>
      <c r="D2188" s="668" t="s">
        <v>10216</v>
      </c>
      <c r="E2188" s="740">
        <v>8200</v>
      </c>
      <c r="F2188" s="670">
        <v>71494921</v>
      </c>
      <c r="G2188" s="668" t="s">
        <v>10707</v>
      </c>
      <c r="H2188" s="668" t="s">
        <v>10216</v>
      </c>
      <c r="I2188" s="668" t="s">
        <v>8801</v>
      </c>
      <c r="J2188" s="668" t="s">
        <v>10216</v>
      </c>
      <c r="K2188" s="670">
        <v>1</v>
      </c>
      <c r="L2188" s="670">
        <v>4</v>
      </c>
      <c r="M2188" s="755">
        <f t="shared" si="32"/>
        <v>32800</v>
      </c>
      <c r="N2188" s="670">
        <v>5</v>
      </c>
      <c r="O2188" s="670">
        <v>7</v>
      </c>
      <c r="P2188" s="755">
        <f t="shared" si="31"/>
        <v>57400</v>
      </c>
      <c r="Q2188" s="670"/>
      <c r="R2188" s="670">
        <v>12</v>
      </c>
    </row>
    <row r="2189" spans="1:18" ht="15.75" customHeight="1" x14ac:dyDescent="0.2">
      <c r="A2189" s="676" t="s">
        <v>10201</v>
      </c>
      <c r="B2189" s="670" t="s">
        <v>6922</v>
      </c>
      <c r="C2189" s="670" t="s">
        <v>150</v>
      </c>
      <c r="D2189" s="668" t="s">
        <v>10216</v>
      </c>
      <c r="E2189" s="740">
        <v>8200</v>
      </c>
      <c r="F2189" s="670">
        <v>18001989</v>
      </c>
      <c r="G2189" s="668" t="s">
        <v>10708</v>
      </c>
      <c r="H2189" s="668" t="s">
        <v>10216</v>
      </c>
      <c r="I2189" s="668" t="s">
        <v>8801</v>
      </c>
      <c r="J2189" s="668" t="s">
        <v>10216</v>
      </c>
      <c r="K2189" s="670">
        <v>1</v>
      </c>
      <c r="L2189" s="670">
        <v>4</v>
      </c>
      <c r="M2189" s="755">
        <f t="shared" si="32"/>
        <v>32800</v>
      </c>
      <c r="N2189" s="670">
        <v>5</v>
      </c>
      <c r="O2189" s="670">
        <v>7</v>
      </c>
      <c r="P2189" s="755">
        <f t="shared" si="31"/>
        <v>57400</v>
      </c>
      <c r="Q2189" s="670"/>
      <c r="R2189" s="670">
        <v>12</v>
      </c>
    </row>
    <row r="2190" spans="1:18" ht="15.75" customHeight="1" x14ac:dyDescent="0.2">
      <c r="A2190" s="676" t="s">
        <v>10201</v>
      </c>
      <c r="B2190" s="670" t="s">
        <v>6922</v>
      </c>
      <c r="C2190" s="670" t="s">
        <v>150</v>
      </c>
      <c r="D2190" s="668" t="s">
        <v>10216</v>
      </c>
      <c r="E2190" s="740">
        <v>8200</v>
      </c>
      <c r="F2190" s="670">
        <v>43932707</v>
      </c>
      <c r="G2190" s="668" t="s">
        <v>10709</v>
      </c>
      <c r="H2190" s="668" t="s">
        <v>10216</v>
      </c>
      <c r="I2190" s="668" t="s">
        <v>8801</v>
      </c>
      <c r="J2190" s="668" t="s">
        <v>10216</v>
      </c>
      <c r="K2190" s="670">
        <v>1</v>
      </c>
      <c r="L2190" s="670">
        <v>4</v>
      </c>
      <c r="M2190" s="755">
        <f t="shared" si="32"/>
        <v>32800</v>
      </c>
      <c r="N2190" s="670">
        <v>5</v>
      </c>
      <c r="O2190" s="670">
        <v>7</v>
      </c>
      <c r="P2190" s="755">
        <f t="shared" si="31"/>
        <v>57400</v>
      </c>
      <c r="Q2190" s="670"/>
      <c r="R2190" s="670">
        <v>12</v>
      </c>
    </row>
    <row r="2191" spans="1:18" ht="15.75" customHeight="1" x14ac:dyDescent="0.2">
      <c r="A2191" s="676" t="s">
        <v>10201</v>
      </c>
      <c r="B2191" s="670" t="s">
        <v>6922</v>
      </c>
      <c r="C2191" s="670" t="s">
        <v>150</v>
      </c>
      <c r="D2191" s="668" t="s">
        <v>10328</v>
      </c>
      <c r="E2191" s="740">
        <v>4200</v>
      </c>
      <c r="F2191" s="670">
        <v>18010413</v>
      </c>
      <c r="G2191" s="668" t="s">
        <v>10710</v>
      </c>
      <c r="H2191" s="668" t="s">
        <v>10328</v>
      </c>
      <c r="I2191" s="668" t="s">
        <v>7361</v>
      </c>
      <c r="J2191" s="668" t="s">
        <v>10328</v>
      </c>
      <c r="K2191" s="670">
        <v>1</v>
      </c>
      <c r="L2191" s="670">
        <v>4</v>
      </c>
      <c r="M2191" s="755">
        <f t="shared" si="32"/>
        <v>16800</v>
      </c>
      <c r="N2191" s="670">
        <v>2</v>
      </c>
      <c r="O2191" s="670">
        <v>2</v>
      </c>
      <c r="P2191" s="755">
        <f t="shared" si="31"/>
        <v>8400</v>
      </c>
      <c r="Q2191" s="670"/>
      <c r="R2191" s="670">
        <v>12</v>
      </c>
    </row>
    <row r="2192" spans="1:18" ht="15.75" customHeight="1" x14ac:dyDescent="0.2">
      <c r="A2192" s="676" t="s">
        <v>10201</v>
      </c>
      <c r="B2192" s="670" t="s">
        <v>6922</v>
      </c>
      <c r="C2192" s="670" t="s">
        <v>150</v>
      </c>
      <c r="D2192" s="668" t="s">
        <v>10216</v>
      </c>
      <c r="E2192" s="740">
        <v>4000</v>
      </c>
      <c r="F2192" s="670">
        <v>44681486</v>
      </c>
      <c r="G2192" s="668" t="s">
        <v>10711</v>
      </c>
      <c r="H2192" s="668" t="s">
        <v>10216</v>
      </c>
      <c r="I2192" s="668" t="s">
        <v>8801</v>
      </c>
      <c r="J2192" s="668" t="s">
        <v>10216</v>
      </c>
      <c r="K2192" s="670">
        <v>1</v>
      </c>
      <c r="L2192" s="670">
        <v>4</v>
      </c>
      <c r="M2192" s="755">
        <f t="shared" si="32"/>
        <v>16000</v>
      </c>
      <c r="N2192" s="670">
        <v>5</v>
      </c>
      <c r="O2192" s="670">
        <v>7</v>
      </c>
      <c r="P2192" s="755">
        <f t="shared" si="31"/>
        <v>28000</v>
      </c>
      <c r="Q2192" s="670"/>
      <c r="R2192" s="670">
        <v>12</v>
      </c>
    </row>
    <row r="2193" spans="1:18" ht="15.75" customHeight="1" x14ac:dyDescent="0.2">
      <c r="A2193" s="676" t="s">
        <v>10201</v>
      </c>
      <c r="B2193" s="670" t="s">
        <v>6922</v>
      </c>
      <c r="C2193" s="670" t="s">
        <v>150</v>
      </c>
      <c r="D2193" s="668" t="s">
        <v>10216</v>
      </c>
      <c r="E2193" s="740">
        <v>4000</v>
      </c>
      <c r="F2193" s="670">
        <v>47831829</v>
      </c>
      <c r="G2193" s="668" t="s">
        <v>10712</v>
      </c>
      <c r="H2193" s="668" t="s">
        <v>10216</v>
      </c>
      <c r="I2193" s="668" t="s">
        <v>8801</v>
      </c>
      <c r="J2193" s="668" t="s">
        <v>10216</v>
      </c>
      <c r="K2193" s="670">
        <v>1</v>
      </c>
      <c r="L2193" s="670">
        <v>4</v>
      </c>
      <c r="M2193" s="755">
        <f t="shared" si="32"/>
        <v>16000</v>
      </c>
      <c r="N2193" s="670">
        <v>5</v>
      </c>
      <c r="O2193" s="670">
        <v>7</v>
      </c>
      <c r="P2193" s="755">
        <f t="shared" si="31"/>
        <v>28000</v>
      </c>
      <c r="Q2193" s="670"/>
      <c r="R2193" s="670">
        <v>12</v>
      </c>
    </row>
    <row r="2194" spans="1:18" ht="15.75" customHeight="1" x14ac:dyDescent="0.2">
      <c r="A2194" s="676" t="s">
        <v>10201</v>
      </c>
      <c r="B2194" s="670" t="s">
        <v>6922</v>
      </c>
      <c r="C2194" s="670" t="s">
        <v>150</v>
      </c>
      <c r="D2194" s="668" t="s">
        <v>10295</v>
      </c>
      <c r="E2194" s="740">
        <v>6000</v>
      </c>
      <c r="F2194" s="670">
        <v>73692557</v>
      </c>
      <c r="G2194" s="668" t="s">
        <v>10713</v>
      </c>
      <c r="H2194" s="668" t="s">
        <v>10295</v>
      </c>
      <c r="I2194" s="668" t="s">
        <v>8801</v>
      </c>
      <c r="J2194" s="668" t="s">
        <v>10295</v>
      </c>
      <c r="K2194" s="670">
        <v>1</v>
      </c>
      <c r="L2194" s="670">
        <v>4</v>
      </c>
      <c r="M2194" s="755">
        <f t="shared" si="32"/>
        <v>24000</v>
      </c>
      <c r="N2194" s="670">
        <v>5</v>
      </c>
      <c r="O2194" s="670">
        <v>7</v>
      </c>
      <c r="P2194" s="755">
        <f t="shared" si="31"/>
        <v>42000</v>
      </c>
      <c r="Q2194" s="670"/>
      <c r="R2194" s="670">
        <v>12</v>
      </c>
    </row>
    <row r="2195" spans="1:18" ht="15.75" customHeight="1" x14ac:dyDescent="0.2">
      <c r="A2195" s="676" t="s">
        <v>10201</v>
      </c>
      <c r="B2195" s="670" t="s">
        <v>6922</v>
      </c>
      <c r="C2195" s="670" t="s">
        <v>150</v>
      </c>
      <c r="D2195" s="668" t="s">
        <v>10390</v>
      </c>
      <c r="E2195" s="740">
        <v>2500</v>
      </c>
      <c r="F2195" s="670">
        <v>19091913</v>
      </c>
      <c r="G2195" s="668" t="s">
        <v>10714</v>
      </c>
      <c r="H2195" s="668" t="s">
        <v>10390</v>
      </c>
      <c r="I2195" s="668" t="s">
        <v>7541</v>
      </c>
      <c r="J2195" s="668" t="s">
        <v>10390</v>
      </c>
      <c r="K2195" s="670">
        <v>1</v>
      </c>
      <c r="L2195" s="670">
        <v>4</v>
      </c>
      <c r="M2195" s="755">
        <f t="shared" si="32"/>
        <v>10000</v>
      </c>
      <c r="N2195" s="670">
        <v>5</v>
      </c>
      <c r="O2195" s="670">
        <v>7</v>
      </c>
      <c r="P2195" s="755">
        <f t="shared" si="31"/>
        <v>17500</v>
      </c>
      <c r="Q2195" s="670"/>
      <c r="R2195" s="670">
        <v>12</v>
      </c>
    </row>
    <row r="2196" spans="1:18" ht="15.75" customHeight="1" x14ac:dyDescent="0.2">
      <c r="A2196" s="676" t="s">
        <v>10201</v>
      </c>
      <c r="B2196" s="670" t="s">
        <v>6922</v>
      </c>
      <c r="C2196" s="670" t="s">
        <v>150</v>
      </c>
      <c r="D2196" s="668" t="s">
        <v>10216</v>
      </c>
      <c r="E2196" s="740">
        <v>8200</v>
      </c>
      <c r="F2196" s="670">
        <v>46173120</v>
      </c>
      <c r="G2196" s="668" t="s">
        <v>10715</v>
      </c>
      <c r="H2196" s="668" t="s">
        <v>10216</v>
      </c>
      <c r="I2196" s="668" t="s">
        <v>8801</v>
      </c>
      <c r="J2196" s="668" t="s">
        <v>10216</v>
      </c>
      <c r="K2196" s="670">
        <v>1</v>
      </c>
      <c r="L2196" s="670">
        <v>3</v>
      </c>
      <c r="M2196" s="755">
        <f t="shared" si="32"/>
        <v>24600</v>
      </c>
      <c r="N2196" s="670">
        <v>1</v>
      </c>
      <c r="O2196" s="670">
        <v>1</v>
      </c>
      <c r="P2196" s="755">
        <f t="shared" si="31"/>
        <v>8200</v>
      </c>
      <c r="Q2196" s="670"/>
      <c r="R2196" s="670">
        <v>12</v>
      </c>
    </row>
    <row r="2197" spans="1:18" ht="15.75" customHeight="1" x14ac:dyDescent="0.2">
      <c r="A2197" s="676" t="s">
        <v>10201</v>
      </c>
      <c r="B2197" s="670" t="s">
        <v>6922</v>
      </c>
      <c r="C2197" s="670" t="s">
        <v>150</v>
      </c>
      <c r="D2197" s="668" t="s">
        <v>10716</v>
      </c>
      <c r="E2197" s="740">
        <v>6000</v>
      </c>
      <c r="F2197" s="670">
        <v>42088776</v>
      </c>
      <c r="G2197" s="668" t="s">
        <v>10717</v>
      </c>
      <c r="H2197" s="668" t="s">
        <v>10716</v>
      </c>
      <c r="I2197" s="668" t="s">
        <v>8801</v>
      </c>
      <c r="J2197" s="668" t="s">
        <v>10716</v>
      </c>
      <c r="K2197" s="670">
        <v>1</v>
      </c>
      <c r="L2197" s="670">
        <v>3</v>
      </c>
      <c r="M2197" s="755">
        <f t="shared" si="32"/>
        <v>18000</v>
      </c>
      <c r="N2197" s="670">
        <v>0</v>
      </c>
      <c r="O2197" s="670">
        <v>0</v>
      </c>
      <c r="P2197" s="755">
        <f t="shared" si="31"/>
        <v>0</v>
      </c>
      <c r="Q2197" s="670"/>
      <c r="R2197" s="670">
        <v>12</v>
      </c>
    </row>
    <row r="2198" spans="1:18" ht="15.75" customHeight="1" x14ac:dyDescent="0.2">
      <c r="A2198" s="676" t="s">
        <v>10201</v>
      </c>
      <c r="B2198" s="670" t="s">
        <v>6922</v>
      </c>
      <c r="C2198" s="670" t="s">
        <v>150</v>
      </c>
      <c r="D2198" s="668" t="s">
        <v>10234</v>
      </c>
      <c r="E2198" s="740">
        <v>6050</v>
      </c>
      <c r="F2198" s="670">
        <v>41028218</v>
      </c>
      <c r="G2198" s="668" t="s">
        <v>10718</v>
      </c>
      <c r="H2198" s="668" t="s">
        <v>10234</v>
      </c>
      <c r="I2198" s="668" t="s">
        <v>8801</v>
      </c>
      <c r="J2198" s="668" t="s">
        <v>10234</v>
      </c>
      <c r="K2198" s="670">
        <v>1</v>
      </c>
      <c r="L2198" s="670">
        <v>3</v>
      </c>
      <c r="M2198" s="755">
        <f t="shared" si="32"/>
        <v>18150</v>
      </c>
      <c r="N2198" s="670">
        <v>5</v>
      </c>
      <c r="O2198" s="670">
        <v>7</v>
      </c>
      <c r="P2198" s="755">
        <f t="shared" si="31"/>
        <v>42350</v>
      </c>
      <c r="Q2198" s="670"/>
      <c r="R2198" s="670">
        <v>12</v>
      </c>
    </row>
    <row r="2199" spans="1:18" ht="15.75" customHeight="1" x14ac:dyDescent="0.2">
      <c r="A2199" s="676" t="s">
        <v>10201</v>
      </c>
      <c r="B2199" s="670" t="s">
        <v>6922</v>
      </c>
      <c r="C2199" s="670" t="s">
        <v>150</v>
      </c>
      <c r="D2199" s="668" t="s">
        <v>10216</v>
      </c>
      <c r="E2199" s="740">
        <v>6050</v>
      </c>
      <c r="F2199" s="670">
        <v>47187943</v>
      </c>
      <c r="G2199" s="668" t="s">
        <v>10719</v>
      </c>
      <c r="H2199" s="668" t="s">
        <v>10216</v>
      </c>
      <c r="I2199" s="668" t="s">
        <v>8801</v>
      </c>
      <c r="J2199" s="668" t="s">
        <v>10216</v>
      </c>
      <c r="K2199" s="670">
        <v>1</v>
      </c>
      <c r="L2199" s="670">
        <v>3</v>
      </c>
      <c r="M2199" s="755">
        <f t="shared" si="32"/>
        <v>18150</v>
      </c>
      <c r="N2199" s="670">
        <v>0</v>
      </c>
      <c r="O2199" s="670">
        <v>0</v>
      </c>
      <c r="P2199" s="755">
        <f t="shared" ref="P2199:P2262" si="33">O2199*E2199</f>
        <v>0</v>
      </c>
      <c r="Q2199" s="670"/>
      <c r="R2199" s="670">
        <v>12</v>
      </c>
    </row>
    <row r="2200" spans="1:18" ht="15.75" customHeight="1" x14ac:dyDescent="0.2">
      <c r="A2200" s="676" t="s">
        <v>10201</v>
      </c>
      <c r="B2200" s="670" t="s">
        <v>6922</v>
      </c>
      <c r="C2200" s="670" t="s">
        <v>150</v>
      </c>
      <c r="D2200" s="668" t="s">
        <v>10216</v>
      </c>
      <c r="E2200" s="740">
        <v>6050</v>
      </c>
      <c r="F2200" s="670">
        <v>3139233</v>
      </c>
      <c r="G2200" s="668" t="s">
        <v>10720</v>
      </c>
      <c r="H2200" s="668" t="s">
        <v>10216</v>
      </c>
      <c r="I2200" s="668" t="s">
        <v>8801</v>
      </c>
      <c r="J2200" s="668" t="s">
        <v>10216</v>
      </c>
      <c r="K2200" s="670">
        <v>1</v>
      </c>
      <c r="L2200" s="670">
        <v>3</v>
      </c>
      <c r="M2200" s="755">
        <f t="shared" si="32"/>
        <v>18150</v>
      </c>
      <c r="N2200" s="670">
        <v>5</v>
      </c>
      <c r="O2200" s="670">
        <v>7</v>
      </c>
      <c r="P2200" s="755">
        <f t="shared" si="33"/>
        <v>42350</v>
      </c>
      <c r="Q2200" s="670"/>
      <c r="R2200" s="670">
        <v>12</v>
      </c>
    </row>
    <row r="2201" spans="1:18" ht="15.75" customHeight="1" x14ac:dyDescent="0.2">
      <c r="A2201" s="676" t="s">
        <v>10201</v>
      </c>
      <c r="B2201" s="670" t="s">
        <v>6922</v>
      </c>
      <c r="C2201" s="670" t="s">
        <v>150</v>
      </c>
      <c r="D2201" s="668" t="s">
        <v>9913</v>
      </c>
      <c r="E2201" s="740">
        <v>8000</v>
      </c>
      <c r="F2201" s="670">
        <v>72189580</v>
      </c>
      <c r="G2201" s="668" t="s">
        <v>10721</v>
      </c>
      <c r="H2201" s="668" t="s">
        <v>9913</v>
      </c>
      <c r="I2201" s="668" t="s">
        <v>8801</v>
      </c>
      <c r="J2201" s="668" t="s">
        <v>9913</v>
      </c>
      <c r="K2201" s="670">
        <v>1</v>
      </c>
      <c r="L2201" s="670">
        <v>3</v>
      </c>
      <c r="M2201" s="755">
        <f t="shared" si="32"/>
        <v>24000</v>
      </c>
      <c r="N2201" s="670">
        <v>1</v>
      </c>
      <c r="O2201" s="670">
        <v>1</v>
      </c>
      <c r="P2201" s="755">
        <f t="shared" si="33"/>
        <v>8000</v>
      </c>
      <c r="Q2201" s="670"/>
      <c r="R2201" s="670">
        <v>12</v>
      </c>
    </row>
    <row r="2202" spans="1:18" ht="15.75" customHeight="1" x14ac:dyDescent="0.2">
      <c r="A2202" s="676" t="s">
        <v>10201</v>
      </c>
      <c r="B2202" s="670" t="s">
        <v>6922</v>
      </c>
      <c r="C2202" s="670" t="s">
        <v>150</v>
      </c>
      <c r="D2202" s="668" t="s">
        <v>10216</v>
      </c>
      <c r="E2202" s="740">
        <v>6050</v>
      </c>
      <c r="F2202" s="670">
        <v>45175359</v>
      </c>
      <c r="G2202" s="668" t="s">
        <v>10375</v>
      </c>
      <c r="H2202" s="668" t="s">
        <v>10216</v>
      </c>
      <c r="I2202" s="668" t="s">
        <v>8801</v>
      </c>
      <c r="J2202" s="668" t="s">
        <v>10216</v>
      </c>
      <c r="K2202" s="670">
        <v>1</v>
      </c>
      <c r="L2202" s="670">
        <v>3</v>
      </c>
      <c r="M2202" s="755">
        <f t="shared" si="32"/>
        <v>18150</v>
      </c>
      <c r="N2202" s="670">
        <v>5</v>
      </c>
      <c r="O2202" s="670">
        <v>7</v>
      </c>
      <c r="P2202" s="755">
        <f t="shared" si="33"/>
        <v>42350</v>
      </c>
      <c r="Q2202" s="670"/>
      <c r="R2202" s="670">
        <v>12</v>
      </c>
    </row>
    <row r="2203" spans="1:18" ht="15.75" customHeight="1" x14ac:dyDescent="0.2">
      <c r="A2203" s="676" t="s">
        <v>10201</v>
      </c>
      <c r="B2203" s="670" t="s">
        <v>6922</v>
      </c>
      <c r="C2203" s="670" t="s">
        <v>150</v>
      </c>
      <c r="D2203" s="668" t="s">
        <v>10234</v>
      </c>
      <c r="E2203" s="740">
        <v>6050</v>
      </c>
      <c r="F2203" s="670">
        <v>72461818</v>
      </c>
      <c r="G2203" s="668" t="s">
        <v>10722</v>
      </c>
      <c r="H2203" s="668" t="s">
        <v>10234</v>
      </c>
      <c r="I2203" s="668" t="s">
        <v>8801</v>
      </c>
      <c r="J2203" s="668" t="s">
        <v>10234</v>
      </c>
      <c r="K2203" s="670">
        <v>1</v>
      </c>
      <c r="L2203" s="670">
        <v>3</v>
      </c>
      <c r="M2203" s="755">
        <f t="shared" si="32"/>
        <v>18150</v>
      </c>
      <c r="N2203" s="670">
        <v>2</v>
      </c>
      <c r="O2203" s="670">
        <v>2</v>
      </c>
      <c r="P2203" s="755">
        <f t="shared" si="33"/>
        <v>12100</v>
      </c>
      <c r="Q2203" s="670"/>
      <c r="R2203" s="670">
        <v>12</v>
      </c>
    </row>
    <row r="2204" spans="1:18" ht="15.75" customHeight="1" x14ac:dyDescent="0.2">
      <c r="A2204" s="676" t="s">
        <v>10201</v>
      </c>
      <c r="B2204" s="670" t="s">
        <v>6922</v>
      </c>
      <c r="C2204" s="670" t="s">
        <v>150</v>
      </c>
      <c r="D2204" s="668" t="s">
        <v>9913</v>
      </c>
      <c r="E2204" s="740">
        <v>8000</v>
      </c>
      <c r="F2204" s="670">
        <v>46541117</v>
      </c>
      <c r="G2204" s="668" t="s">
        <v>10723</v>
      </c>
      <c r="H2204" s="668" t="s">
        <v>9913</v>
      </c>
      <c r="I2204" s="668" t="s">
        <v>8801</v>
      </c>
      <c r="J2204" s="668" t="s">
        <v>9913</v>
      </c>
      <c r="K2204" s="670">
        <v>1</v>
      </c>
      <c r="L2204" s="670">
        <v>3</v>
      </c>
      <c r="M2204" s="755">
        <f t="shared" si="32"/>
        <v>24000</v>
      </c>
      <c r="N2204" s="670">
        <v>5</v>
      </c>
      <c r="O2204" s="670">
        <v>8</v>
      </c>
      <c r="P2204" s="755">
        <f t="shared" si="33"/>
        <v>64000</v>
      </c>
      <c r="Q2204" s="670"/>
      <c r="R2204" s="670">
        <v>12</v>
      </c>
    </row>
    <row r="2205" spans="1:18" ht="15.75" customHeight="1" x14ac:dyDescent="0.2">
      <c r="A2205" s="676" t="s">
        <v>10201</v>
      </c>
      <c r="B2205" s="670" t="s">
        <v>6922</v>
      </c>
      <c r="C2205" s="670" t="s">
        <v>150</v>
      </c>
      <c r="D2205" s="668" t="s">
        <v>9913</v>
      </c>
      <c r="E2205" s="740">
        <v>8000</v>
      </c>
      <c r="F2205" s="670">
        <v>77241259</v>
      </c>
      <c r="G2205" s="668" t="s">
        <v>10724</v>
      </c>
      <c r="H2205" s="668" t="s">
        <v>9913</v>
      </c>
      <c r="I2205" s="668" t="s">
        <v>8801</v>
      </c>
      <c r="J2205" s="668" t="s">
        <v>9913</v>
      </c>
      <c r="K2205" s="670">
        <v>1</v>
      </c>
      <c r="L2205" s="670">
        <v>3</v>
      </c>
      <c r="M2205" s="755">
        <f t="shared" si="32"/>
        <v>24000</v>
      </c>
      <c r="N2205" s="670">
        <v>0</v>
      </c>
      <c r="O2205" s="670">
        <v>0</v>
      </c>
      <c r="P2205" s="755">
        <f t="shared" si="33"/>
        <v>0</v>
      </c>
      <c r="Q2205" s="670"/>
      <c r="R2205" s="670">
        <v>12</v>
      </c>
    </row>
    <row r="2206" spans="1:18" ht="15.75" customHeight="1" x14ac:dyDescent="0.2">
      <c r="A2206" s="676" t="s">
        <v>10201</v>
      </c>
      <c r="B2206" s="670" t="s">
        <v>6922</v>
      </c>
      <c r="C2206" s="670" t="s">
        <v>150</v>
      </c>
      <c r="D2206" s="668" t="s">
        <v>9913</v>
      </c>
      <c r="E2206" s="740">
        <v>8000</v>
      </c>
      <c r="F2206" s="670">
        <v>76388456</v>
      </c>
      <c r="G2206" s="668" t="s">
        <v>10725</v>
      </c>
      <c r="H2206" s="668" t="s">
        <v>9913</v>
      </c>
      <c r="I2206" s="668" t="s">
        <v>8801</v>
      </c>
      <c r="J2206" s="668" t="s">
        <v>9913</v>
      </c>
      <c r="K2206" s="670">
        <v>1</v>
      </c>
      <c r="L2206" s="670">
        <v>3</v>
      </c>
      <c r="M2206" s="755">
        <f t="shared" si="32"/>
        <v>24000</v>
      </c>
      <c r="N2206" s="670">
        <v>2</v>
      </c>
      <c r="O2206" s="670">
        <v>2</v>
      </c>
      <c r="P2206" s="755">
        <f t="shared" si="33"/>
        <v>16000</v>
      </c>
      <c r="Q2206" s="670"/>
      <c r="R2206" s="670">
        <v>12</v>
      </c>
    </row>
    <row r="2207" spans="1:18" ht="15.75" customHeight="1" x14ac:dyDescent="0.2">
      <c r="A2207" s="676" t="s">
        <v>10201</v>
      </c>
      <c r="B2207" s="670" t="s">
        <v>6922</v>
      </c>
      <c r="C2207" s="670" t="s">
        <v>150</v>
      </c>
      <c r="D2207" s="668" t="s">
        <v>9913</v>
      </c>
      <c r="E2207" s="740">
        <v>8000</v>
      </c>
      <c r="F2207" s="670">
        <v>43582565</v>
      </c>
      <c r="G2207" s="668" t="s">
        <v>10726</v>
      </c>
      <c r="H2207" s="668" t="s">
        <v>9913</v>
      </c>
      <c r="I2207" s="668" t="s">
        <v>8801</v>
      </c>
      <c r="J2207" s="668" t="s">
        <v>9913</v>
      </c>
      <c r="K2207" s="670">
        <v>1</v>
      </c>
      <c r="L2207" s="670">
        <v>3</v>
      </c>
      <c r="M2207" s="755">
        <f t="shared" si="32"/>
        <v>24000</v>
      </c>
      <c r="N2207" s="670">
        <v>5</v>
      </c>
      <c r="O2207" s="670">
        <v>7</v>
      </c>
      <c r="P2207" s="755">
        <f t="shared" si="33"/>
        <v>56000</v>
      </c>
      <c r="Q2207" s="670"/>
      <c r="R2207" s="670">
        <v>12</v>
      </c>
    </row>
    <row r="2208" spans="1:18" ht="15.75" customHeight="1" x14ac:dyDescent="0.2">
      <c r="A2208" s="676" t="s">
        <v>10201</v>
      </c>
      <c r="B2208" s="670" t="s">
        <v>6922</v>
      </c>
      <c r="C2208" s="670" t="s">
        <v>150</v>
      </c>
      <c r="D2208" s="668" t="s">
        <v>9913</v>
      </c>
      <c r="E2208" s="740">
        <v>8000</v>
      </c>
      <c r="F2208" s="670">
        <v>71380731</v>
      </c>
      <c r="G2208" s="668" t="s">
        <v>10727</v>
      </c>
      <c r="H2208" s="668" t="s">
        <v>9913</v>
      </c>
      <c r="I2208" s="668" t="s">
        <v>8801</v>
      </c>
      <c r="J2208" s="668" t="s">
        <v>9913</v>
      </c>
      <c r="K2208" s="670">
        <v>1</v>
      </c>
      <c r="L2208" s="670">
        <v>3</v>
      </c>
      <c r="M2208" s="755">
        <f t="shared" si="32"/>
        <v>24000</v>
      </c>
      <c r="N2208" s="670">
        <v>5</v>
      </c>
      <c r="O2208" s="670">
        <v>7</v>
      </c>
      <c r="P2208" s="755">
        <f t="shared" si="33"/>
        <v>56000</v>
      </c>
      <c r="Q2208" s="670"/>
      <c r="R2208" s="670">
        <v>12</v>
      </c>
    </row>
    <row r="2209" spans="1:18" ht="15.75" customHeight="1" x14ac:dyDescent="0.2">
      <c r="A2209" s="676" t="s">
        <v>10201</v>
      </c>
      <c r="B2209" s="670" t="s">
        <v>6922</v>
      </c>
      <c r="C2209" s="670" t="s">
        <v>150</v>
      </c>
      <c r="D2209" s="668" t="s">
        <v>10216</v>
      </c>
      <c r="E2209" s="740">
        <v>6050</v>
      </c>
      <c r="F2209" s="670">
        <v>75713117</v>
      </c>
      <c r="G2209" s="668" t="s">
        <v>10728</v>
      </c>
      <c r="H2209" s="668" t="s">
        <v>10216</v>
      </c>
      <c r="I2209" s="668" t="s">
        <v>8801</v>
      </c>
      <c r="J2209" s="668" t="s">
        <v>10216</v>
      </c>
      <c r="K2209" s="670">
        <v>1</v>
      </c>
      <c r="L2209" s="670">
        <v>3</v>
      </c>
      <c r="M2209" s="755">
        <f t="shared" si="32"/>
        <v>18150</v>
      </c>
      <c r="N2209" s="670">
        <v>5</v>
      </c>
      <c r="O2209" s="670">
        <v>7</v>
      </c>
      <c r="P2209" s="755">
        <f t="shared" si="33"/>
        <v>42350</v>
      </c>
      <c r="Q2209" s="670"/>
      <c r="R2209" s="670">
        <v>12</v>
      </c>
    </row>
    <row r="2210" spans="1:18" ht="15.75" customHeight="1" x14ac:dyDescent="0.2">
      <c r="A2210" s="676" t="s">
        <v>10201</v>
      </c>
      <c r="B2210" s="670" t="s">
        <v>6922</v>
      </c>
      <c r="C2210" s="670" t="s">
        <v>150</v>
      </c>
      <c r="D2210" s="668" t="s">
        <v>10216</v>
      </c>
      <c r="E2210" s="740">
        <v>6050</v>
      </c>
      <c r="F2210" s="670">
        <v>43235075</v>
      </c>
      <c r="G2210" s="668" t="s">
        <v>10729</v>
      </c>
      <c r="H2210" s="668" t="s">
        <v>10216</v>
      </c>
      <c r="I2210" s="668" t="s">
        <v>8801</v>
      </c>
      <c r="J2210" s="668" t="s">
        <v>10216</v>
      </c>
      <c r="K2210" s="670">
        <v>1</v>
      </c>
      <c r="L2210" s="670">
        <v>3</v>
      </c>
      <c r="M2210" s="755">
        <f t="shared" si="32"/>
        <v>18150</v>
      </c>
      <c r="N2210" s="670">
        <v>0</v>
      </c>
      <c r="O2210" s="670">
        <v>0</v>
      </c>
      <c r="P2210" s="755">
        <f t="shared" si="33"/>
        <v>0</v>
      </c>
      <c r="Q2210" s="670"/>
      <c r="R2210" s="670">
        <v>12</v>
      </c>
    </row>
    <row r="2211" spans="1:18" ht="15.75" customHeight="1" x14ac:dyDescent="0.2">
      <c r="A2211" s="676" t="s">
        <v>10201</v>
      </c>
      <c r="B2211" s="670" t="s">
        <v>6922</v>
      </c>
      <c r="C2211" s="670" t="s">
        <v>150</v>
      </c>
      <c r="D2211" s="668" t="s">
        <v>10216</v>
      </c>
      <c r="E2211" s="740">
        <v>6050</v>
      </c>
      <c r="F2211" s="670">
        <v>70298319</v>
      </c>
      <c r="G2211" s="668" t="s">
        <v>10730</v>
      </c>
      <c r="H2211" s="668" t="s">
        <v>10216</v>
      </c>
      <c r="I2211" s="668" t="s">
        <v>8801</v>
      </c>
      <c r="J2211" s="668" t="s">
        <v>10216</v>
      </c>
      <c r="K2211" s="670">
        <v>1</v>
      </c>
      <c r="L2211" s="670">
        <v>3</v>
      </c>
      <c r="M2211" s="755">
        <f t="shared" si="32"/>
        <v>18150</v>
      </c>
      <c r="N2211" s="670">
        <v>1</v>
      </c>
      <c r="O2211" s="670">
        <v>1</v>
      </c>
      <c r="P2211" s="755">
        <f t="shared" si="33"/>
        <v>6050</v>
      </c>
      <c r="Q2211" s="670"/>
      <c r="R2211" s="670">
        <v>12</v>
      </c>
    </row>
    <row r="2212" spans="1:18" ht="15.75" customHeight="1" x14ac:dyDescent="0.2">
      <c r="A2212" s="676" t="s">
        <v>10201</v>
      </c>
      <c r="B2212" s="670" t="s">
        <v>6922</v>
      </c>
      <c r="C2212" s="670" t="s">
        <v>150</v>
      </c>
      <c r="D2212" s="668" t="s">
        <v>10216</v>
      </c>
      <c r="E2212" s="740">
        <v>6050</v>
      </c>
      <c r="F2212" s="670">
        <v>4028510</v>
      </c>
      <c r="G2212" s="668" t="s">
        <v>10731</v>
      </c>
      <c r="H2212" s="668" t="s">
        <v>10216</v>
      </c>
      <c r="I2212" s="668" t="s">
        <v>8801</v>
      </c>
      <c r="J2212" s="668" t="s">
        <v>10216</v>
      </c>
      <c r="K2212" s="670">
        <v>1</v>
      </c>
      <c r="L2212" s="670">
        <v>3</v>
      </c>
      <c r="M2212" s="755">
        <f t="shared" si="32"/>
        <v>18150</v>
      </c>
      <c r="N2212" s="670">
        <v>3</v>
      </c>
      <c r="O2212" s="670">
        <v>3</v>
      </c>
      <c r="P2212" s="755">
        <f t="shared" si="33"/>
        <v>18150</v>
      </c>
      <c r="Q2212" s="670"/>
      <c r="R2212" s="670">
        <v>12</v>
      </c>
    </row>
    <row r="2213" spans="1:18" ht="15.75" customHeight="1" x14ac:dyDescent="0.2">
      <c r="A2213" s="676" t="s">
        <v>10201</v>
      </c>
      <c r="B2213" s="670" t="s">
        <v>6922</v>
      </c>
      <c r="C2213" s="670" t="s">
        <v>150</v>
      </c>
      <c r="D2213" s="668" t="s">
        <v>10366</v>
      </c>
      <c r="E2213" s="740">
        <v>3540</v>
      </c>
      <c r="F2213" s="670">
        <v>41458694</v>
      </c>
      <c r="G2213" s="668" t="s">
        <v>10732</v>
      </c>
      <c r="H2213" s="668" t="s">
        <v>10366</v>
      </c>
      <c r="I2213" s="668" t="s">
        <v>7361</v>
      </c>
      <c r="J2213" s="668" t="s">
        <v>10366</v>
      </c>
      <c r="K2213" s="670">
        <v>1</v>
      </c>
      <c r="L2213" s="670">
        <v>3</v>
      </c>
      <c r="M2213" s="755">
        <f t="shared" si="32"/>
        <v>10620</v>
      </c>
      <c r="N2213" s="670">
        <v>3</v>
      </c>
      <c r="O2213" s="670">
        <v>3</v>
      </c>
      <c r="P2213" s="755">
        <f t="shared" si="33"/>
        <v>10620</v>
      </c>
      <c r="Q2213" s="670"/>
      <c r="R2213" s="670">
        <v>12</v>
      </c>
    </row>
    <row r="2214" spans="1:18" ht="15.75" customHeight="1" x14ac:dyDescent="0.2">
      <c r="A2214" s="676" t="s">
        <v>10201</v>
      </c>
      <c r="B2214" s="670" t="s">
        <v>6922</v>
      </c>
      <c r="C2214" s="670" t="s">
        <v>150</v>
      </c>
      <c r="D2214" s="668" t="s">
        <v>10366</v>
      </c>
      <c r="E2214" s="740">
        <v>3540</v>
      </c>
      <c r="F2214" s="670">
        <v>73951635</v>
      </c>
      <c r="G2214" s="668" t="s">
        <v>10733</v>
      </c>
      <c r="H2214" s="668" t="s">
        <v>10366</v>
      </c>
      <c r="I2214" s="668" t="s">
        <v>7361</v>
      </c>
      <c r="J2214" s="668" t="s">
        <v>10366</v>
      </c>
      <c r="K2214" s="670">
        <v>1</v>
      </c>
      <c r="L2214" s="670">
        <v>3</v>
      </c>
      <c r="M2214" s="755">
        <f t="shared" si="32"/>
        <v>10620</v>
      </c>
      <c r="N2214" s="670">
        <v>5</v>
      </c>
      <c r="O2214" s="670">
        <v>7</v>
      </c>
      <c r="P2214" s="755">
        <f t="shared" si="33"/>
        <v>24780</v>
      </c>
      <c r="Q2214" s="670"/>
      <c r="R2214" s="670">
        <v>12</v>
      </c>
    </row>
    <row r="2215" spans="1:18" ht="15.75" customHeight="1" x14ac:dyDescent="0.2">
      <c r="A2215" s="676" t="s">
        <v>10201</v>
      </c>
      <c r="B2215" s="670" t="s">
        <v>6922</v>
      </c>
      <c r="C2215" s="670" t="s">
        <v>150</v>
      </c>
      <c r="D2215" s="668" t="s">
        <v>10203</v>
      </c>
      <c r="E2215" s="740">
        <v>4800</v>
      </c>
      <c r="F2215" s="670">
        <v>47221554</v>
      </c>
      <c r="G2215" s="668" t="s">
        <v>9099</v>
      </c>
      <c r="H2215" s="668" t="s">
        <v>10203</v>
      </c>
      <c r="I2215" s="668" t="s">
        <v>8801</v>
      </c>
      <c r="J2215" s="668" t="s">
        <v>10203</v>
      </c>
      <c r="K2215" s="670">
        <v>1</v>
      </c>
      <c r="L2215" s="670">
        <v>2</v>
      </c>
      <c r="M2215" s="755">
        <f t="shared" si="32"/>
        <v>9600</v>
      </c>
      <c r="N2215" s="670">
        <v>0</v>
      </c>
      <c r="O2215" s="670">
        <v>0</v>
      </c>
      <c r="P2215" s="755">
        <f t="shared" si="33"/>
        <v>0</v>
      </c>
      <c r="Q2215" s="670"/>
      <c r="R2215" s="670">
        <v>12</v>
      </c>
    </row>
    <row r="2216" spans="1:18" ht="15.75" customHeight="1" x14ac:dyDescent="0.2">
      <c r="A2216" s="676" t="s">
        <v>10201</v>
      </c>
      <c r="B2216" s="670" t="s">
        <v>6922</v>
      </c>
      <c r="C2216" s="670" t="s">
        <v>150</v>
      </c>
      <c r="D2216" s="668" t="s">
        <v>10203</v>
      </c>
      <c r="E2216" s="740">
        <v>5000</v>
      </c>
      <c r="F2216" s="670">
        <v>43915935</v>
      </c>
      <c r="G2216" s="668" t="s">
        <v>10734</v>
      </c>
      <c r="H2216" s="668" t="s">
        <v>10203</v>
      </c>
      <c r="I2216" s="668" t="s">
        <v>8801</v>
      </c>
      <c r="J2216" s="668" t="s">
        <v>10203</v>
      </c>
      <c r="K2216" s="670">
        <v>1</v>
      </c>
      <c r="L2216" s="670">
        <v>2</v>
      </c>
      <c r="M2216" s="755">
        <f t="shared" si="32"/>
        <v>10000</v>
      </c>
      <c r="N2216" s="670">
        <v>0</v>
      </c>
      <c r="O2216" s="670">
        <v>0</v>
      </c>
      <c r="P2216" s="755">
        <f t="shared" si="33"/>
        <v>0</v>
      </c>
      <c r="Q2216" s="670"/>
      <c r="R2216" s="670">
        <v>12</v>
      </c>
    </row>
    <row r="2217" spans="1:18" ht="15.75" customHeight="1" x14ac:dyDescent="0.2">
      <c r="A2217" s="676" t="s">
        <v>10201</v>
      </c>
      <c r="B2217" s="670" t="s">
        <v>6922</v>
      </c>
      <c r="C2217" s="670" t="s">
        <v>150</v>
      </c>
      <c r="D2217" s="668" t="s">
        <v>9913</v>
      </c>
      <c r="E2217" s="740">
        <v>9000</v>
      </c>
      <c r="F2217" s="670">
        <v>47449283</v>
      </c>
      <c r="G2217" s="668" t="s">
        <v>10735</v>
      </c>
      <c r="H2217" s="668" t="s">
        <v>9913</v>
      </c>
      <c r="I2217" s="668" t="s">
        <v>8801</v>
      </c>
      <c r="J2217" s="668" t="s">
        <v>9913</v>
      </c>
      <c r="K2217" s="670">
        <v>1</v>
      </c>
      <c r="L2217" s="670">
        <v>2</v>
      </c>
      <c r="M2217" s="755">
        <f t="shared" si="32"/>
        <v>18000</v>
      </c>
      <c r="N2217" s="670">
        <v>0</v>
      </c>
      <c r="O2217" s="670">
        <v>0</v>
      </c>
      <c r="P2217" s="755">
        <f t="shared" si="33"/>
        <v>0</v>
      </c>
      <c r="Q2217" s="670"/>
      <c r="R2217" s="670">
        <v>12</v>
      </c>
    </row>
    <row r="2218" spans="1:18" ht="15.75" customHeight="1" x14ac:dyDescent="0.2">
      <c r="A2218" s="676" t="s">
        <v>10201</v>
      </c>
      <c r="B2218" s="670" t="s">
        <v>6922</v>
      </c>
      <c r="C2218" s="670" t="s">
        <v>150</v>
      </c>
      <c r="D2218" s="668" t="s">
        <v>10203</v>
      </c>
      <c r="E2218" s="740">
        <v>5000</v>
      </c>
      <c r="F2218" s="670">
        <v>72103449</v>
      </c>
      <c r="G2218" s="668" t="s">
        <v>10736</v>
      </c>
      <c r="H2218" s="668" t="s">
        <v>10203</v>
      </c>
      <c r="I2218" s="668" t="s">
        <v>8801</v>
      </c>
      <c r="J2218" s="668" t="s">
        <v>10203</v>
      </c>
      <c r="K2218" s="670">
        <v>1</v>
      </c>
      <c r="L2218" s="670">
        <v>2</v>
      </c>
      <c r="M2218" s="755">
        <f t="shared" si="32"/>
        <v>10000</v>
      </c>
      <c r="N2218" s="670">
        <v>0</v>
      </c>
      <c r="O2218" s="670">
        <v>0</v>
      </c>
      <c r="P2218" s="755">
        <f t="shared" si="33"/>
        <v>0</v>
      </c>
      <c r="Q2218" s="670"/>
      <c r="R2218" s="670">
        <v>12</v>
      </c>
    </row>
    <row r="2219" spans="1:18" ht="15.75" customHeight="1" x14ac:dyDescent="0.2">
      <c r="A2219" s="676" t="s">
        <v>10201</v>
      </c>
      <c r="B2219" s="670" t="s">
        <v>6922</v>
      </c>
      <c r="C2219" s="670" t="s">
        <v>150</v>
      </c>
      <c r="D2219" s="668" t="s">
        <v>10203</v>
      </c>
      <c r="E2219" s="740">
        <v>4800</v>
      </c>
      <c r="F2219" s="670">
        <v>48401207</v>
      </c>
      <c r="G2219" s="668" t="s">
        <v>10737</v>
      </c>
      <c r="H2219" s="668" t="s">
        <v>10203</v>
      </c>
      <c r="I2219" s="668" t="s">
        <v>8801</v>
      </c>
      <c r="J2219" s="668" t="s">
        <v>10203</v>
      </c>
      <c r="K2219" s="670">
        <v>1</v>
      </c>
      <c r="L2219" s="670">
        <v>2</v>
      </c>
      <c r="M2219" s="755">
        <f t="shared" si="32"/>
        <v>9600</v>
      </c>
      <c r="N2219" s="670">
        <v>0</v>
      </c>
      <c r="O2219" s="670">
        <v>0</v>
      </c>
      <c r="P2219" s="755">
        <f t="shared" si="33"/>
        <v>0</v>
      </c>
      <c r="Q2219" s="670"/>
      <c r="R2219" s="670">
        <v>12</v>
      </c>
    </row>
    <row r="2220" spans="1:18" ht="15.75" customHeight="1" x14ac:dyDescent="0.2">
      <c r="A2220" s="676" t="s">
        <v>10201</v>
      </c>
      <c r="B2220" s="670" t="s">
        <v>6922</v>
      </c>
      <c r="C2220" s="670" t="s">
        <v>150</v>
      </c>
      <c r="D2220" s="668" t="s">
        <v>10738</v>
      </c>
      <c r="E2220" s="740">
        <v>1500</v>
      </c>
      <c r="F2220" s="670">
        <v>45217741</v>
      </c>
      <c r="G2220" s="668" t="s">
        <v>10739</v>
      </c>
      <c r="H2220" s="668" t="s">
        <v>10738</v>
      </c>
      <c r="I2220" s="668" t="s">
        <v>7361</v>
      </c>
      <c r="J2220" s="668" t="s">
        <v>10738</v>
      </c>
      <c r="K2220" s="670">
        <v>1</v>
      </c>
      <c r="L2220" s="670">
        <v>2</v>
      </c>
      <c r="M2220" s="755">
        <f t="shared" si="32"/>
        <v>3000</v>
      </c>
      <c r="N2220" s="670">
        <v>0</v>
      </c>
      <c r="O2220" s="670">
        <v>0</v>
      </c>
      <c r="P2220" s="755">
        <f t="shared" si="33"/>
        <v>0</v>
      </c>
      <c r="Q2220" s="670"/>
      <c r="R2220" s="670">
        <v>12</v>
      </c>
    </row>
    <row r="2221" spans="1:18" ht="15.75" customHeight="1" x14ac:dyDescent="0.2">
      <c r="A2221" s="676" t="s">
        <v>10201</v>
      </c>
      <c r="B2221" s="670" t="s">
        <v>6922</v>
      </c>
      <c r="C2221" s="670" t="s">
        <v>150</v>
      </c>
      <c r="D2221" s="668" t="s">
        <v>7262</v>
      </c>
      <c r="E2221" s="740">
        <v>2500</v>
      </c>
      <c r="F2221" s="670">
        <v>47817868</v>
      </c>
      <c r="G2221" s="668" t="s">
        <v>10740</v>
      </c>
      <c r="H2221" s="668" t="s">
        <v>7262</v>
      </c>
      <c r="I2221" s="668" t="s">
        <v>7823</v>
      </c>
      <c r="J2221" s="668" t="s">
        <v>7262</v>
      </c>
      <c r="K2221" s="670">
        <v>1</v>
      </c>
      <c r="L2221" s="670">
        <v>2</v>
      </c>
      <c r="M2221" s="755">
        <f t="shared" si="32"/>
        <v>5000</v>
      </c>
      <c r="N2221" s="670">
        <v>0</v>
      </c>
      <c r="O2221" s="670">
        <v>0</v>
      </c>
      <c r="P2221" s="755">
        <f t="shared" si="33"/>
        <v>0</v>
      </c>
      <c r="Q2221" s="670"/>
      <c r="R2221" s="670">
        <v>12</v>
      </c>
    </row>
    <row r="2222" spans="1:18" ht="15.75" customHeight="1" x14ac:dyDescent="0.2">
      <c r="A2222" s="676" t="s">
        <v>10201</v>
      </c>
      <c r="B2222" s="670" t="s">
        <v>6922</v>
      </c>
      <c r="C2222" s="670" t="s">
        <v>150</v>
      </c>
      <c r="D2222" s="668" t="s">
        <v>9913</v>
      </c>
      <c r="E2222" s="740">
        <v>6000</v>
      </c>
      <c r="F2222" s="670">
        <v>45751024</v>
      </c>
      <c r="G2222" s="668" t="s">
        <v>10741</v>
      </c>
      <c r="H2222" s="668" t="s">
        <v>9913</v>
      </c>
      <c r="I2222" s="668" t="s">
        <v>8801</v>
      </c>
      <c r="J2222" s="668" t="s">
        <v>9913</v>
      </c>
      <c r="K2222" s="670">
        <v>1</v>
      </c>
      <c r="L2222" s="670">
        <v>2</v>
      </c>
      <c r="M2222" s="755">
        <f t="shared" si="32"/>
        <v>12000</v>
      </c>
      <c r="N2222" s="670">
        <v>0</v>
      </c>
      <c r="O2222" s="670">
        <v>0</v>
      </c>
      <c r="P2222" s="755">
        <f t="shared" si="33"/>
        <v>0</v>
      </c>
      <c r="Q2222" s="670"/>
      <c r="R2222" s="670">
        <v>12</v>
      </c>
    </row>
    <row r="2223" spans="1:18" ht="15.75" customHeight="1" x14ac:dyDescent="0.2">
      <c r="A2223" s="676" t="s">
        <v>10201</v>
      </c>
      <c r="B2223" s="670" t="s">
        <v>6922</v>
      </c>
      <c r="C2223" s="670" t="s">
        <v>150</v>
      </c>
      <c r="D2223" s="668" t="s">
        <v>9913</v>
      </c>
      <c r="E2223" s="740">
        <v>6000</v>
      </c>
      <c r="F2223" s="670">
        <v>71445837</v>
      </c>
      <c r="G2223" s="668" t="s">
        <v>10742</v>
      </c>
      <c r="H2223" s="668" t="s">
        <v>9913</v>
      </c>
      <c r="I2223" s="668" t="s">
        <v>8801</v>
      </c>
      <c r="J2223" s="668" t="s">
        <v>9913</v>
      </c>
      <c r="K2223" s="670">
        <v>1</v>
      </c>
      <c r="L2223" s="670">
        <v>2</v>
      </c>
      <c r="M2223" s="755">
        <f t="shared" si="32"/>
        <v>12000</v>
      </c>
      <c r="N2223" s="670">
        <v>0</v>
      </c>
      <c r="O2223" s="670">
        <v>0</v>
      </c>
      <c r="P2223" s="755">
        <f t="shared" si="33"/>
        <v>0</v>
      </c>
      <c r="Q2223" s="670"/>
      <c r="R2223" s="670">
        <v>12</v>
      </c>
    </row>
    <row r="2224" spans="1:18" ht="15.75" customHeight="1" x14ac:dyDescent="0.2">
      <c r="A2224" s="676" t="s">
        <v>10201</v>
      </c>
      <c r="B2224" s="670" t="s">
        <v>6922</v>
      </c>
      <c r="C2224" s="670" t="s">
        <v>150</v>
      </c>
      <c r="D2224" s="668" t="s">
        <v>10743</v>
      </c>
      <c r="E2224" s="740">
        <v>1600</v>
      </c>
      <c r="F2224" s="670">
        <v>40970368</v>
      </c>
      <c r="G2224" s="668" t="s">
        <v>10744</v>
      </c>
      <c r="H2224" s="668" t="s">
        <v>10743</v>
      </c>
      <c r="I2224" s="668" t="s">
        <v>7361</v>
      </c>
      <c r="J2224" s="668" t="s">
        <v>10743</v>
      </c>
      <c r="K2224" s="670">
        <v>1</v>
      </c>
      <c r="L2224" s="670">
        <v>2</v>
      </c>
      <c r="M2224" s="755">
        <f t="shared" ref="M2224:M2234" si="34">L2224*E2224</f>
        <v>3200</v>
      </c>
      <c r="N2224" s="670">
        <v>0</v>
      </c>
      <c r="O2224" s="670">
        <v>0</v>
      </c>
      <c r="P2224" s="755">
        <f t="shared" si="33"/>
        <v>0</v>
      </c>
      <c r="Q2224" s="670"/>
      <c r="R2224" s="670">
        <v>12</v>
      </c>
    </row>
    <row r="2225" spans="1:18" ht="15.75" customHeight="1" x14ac:dyDescent="0.2">
      <c r="A2225" s="676" t="s">
        <v>10201</v>
      </c>
      <c r="B2225" s="670" t="s">
        <v>6922</v>
      </c>
      <c r="C2225" s="670" t="s">
        <v>150</v>
      </c>
      <c r="D2225" s="668" t="s">
        <v>10216</v>
      </c>
      <c r="E2225" s="740">
        <v>1650</v>
      </c>
      <c r="F2225" s="670">
        <v>18215486</v>
      </c>
      <c r="G2225" s="668" t="s">
        <v>10745</v>
      </c>
      <c r="H2225" s="668" t="s">
        <v>10216</v>
      </c>
      <c r="I2225" s="668" t="s">
        <v>8801</v>
      </c>
      <c r="J2225" s="668" t="s">
        <v>10216</v>
      </c>
      <c r="K2225" s="670">
        <v>1</v>
      </c>
      <c r="L2225" s="670">
        <v>2</v>
      </c>
      <c r="M2225" s="755">
        <f t="shared" si="34"/>
        <v>3300</v>
      </c>
      <c r="N2225" s="670">
        <v>0</v>
      </c>
      <c r="O2225" s="670">
        <v>0</v>
      </c>
      <c r="P2225" s="755">
        <f t="shared" si="33"/>
        <v>0</v>
      </c>
      <c r="Q2225" s="670"/>
      <c r="R2225" s="670">
        <v>12</v>
      </c>
    </row>
    <row r="2226" spans="1:18" ht="15.75" customHeight="1" x14ac:dyDescent="0.2">
      <c r="A2226" s="676" t="s">
        <v>10201</v>
      </c>
      <c r="B2226" s="670" t="s">
        <v>6922</v>
      </c>
      <c r="C2226" s="670" t="s">
        <v>150</v>
      </c>
      <c r="D2226" s="668" t="s">
        <v>10216</v>
      </c>
      <c r="E2226" s="740">
        <v>4500</v>
      </c>
      <c r="F2226" s="670">
        <v>46986308</v>
      </c>
      <c r="G2226" s="668" t="s">
        <v>10746</v>
      </c>
      <c r="H2226" s="668" t="s">
        <v>10216</v>
      </c>
      <c r="I2226" s="668" t="s">
        <v>8801</v>
      </c>
      <c r="J2226" s="668" t="s">
        <v>10216</v>
      </c>
      <c r="K2226" s="670">
        <v>1</v>
      </c>
      <c r="L2226" s="670">
        <v>2</v>
      </c>
      <c r="M2226" s="755">
        <f t="shared" si="34"/>
        <v>9000</v>
      </c>
      <c r="N2226" s="670">
        <v>0</v>
      </c>
      <c r="O2226" s="670">
        <v>0</v>
      </c>
      <c r="P2226" s="755">
        <f t="shared" si="33"/>
        <v>0</v>
      </c>
      <c r="Q2226" s="670"/>
      <c r="R2226" s="670">
        <v>12</v>
      </c>
    </row>
    <row r="2227" spans="1:18" ht="15.75" customHeight="1" x14ac:dyDescent="0.2">
      <c r="A2227" s="676" t="s">
        <v>10201</v>
      </c>
      <c r="B2227" s="670" t="s">
        <v>6922</v>
      </c>
      <c r="C2227" s="670" t="s">
        <v>150</v>
      </c>
      <c r="D2227" s="668" t="s">
        <v>10251</v>
      </c>
      <c r="E2227" s="740">
        <v>1700</v>
      </c>
      <c r="F2227" s="670">
        <v>45621041</v>
      </c>
      <c r="G2227" s="668" t="s">
        <v>10747</v>
      </c>
      <c r="H2227" s="668" t="s">
        <v>10251</v>
      </c>
      <c r="I2227" s="668" t="s">
        <v>8801</v>
      </c>
      <c r="J2227" s="668" t="s">
        <v>10251</v>
      </c>
      <c r="K2227" s="670">
        <v>1</v>
      </c>
      <c r="L2227" s="670">
        <v>2</v>
      </c>
      <c r="M2227" s="755">
        <f t="shared" si="34"/>
        <v>3400</v>
      </c>
      <c r="N2227" s="670">
        <v>0</v>
      </c>
      <c r="O2227" s="670">
        <v>0</v>
      </c>
      <c r="P2227" s="755">
        <f t="shared" si="33"/>
        <v>0</v>
      </c>
      <c r="Q2227" s="670"/>
      <c r="R2227" s="670">
        <v>12</v>
      </c>
    </row>
    <row r="2228" spans="1:18" ht="15.75" customHeight="1" x14ac:dyDescent="0.2">
      <c r="A2228" s="676" t="s">
        <v>10201</v>
      </c>
      <c r="B2228" s="670" t="s">
        <v>6922</v>
      </c>
      <c r="C2228" s="670" t="s">
        <v>150</v>
      </c>
      <c r="D2228" s="668" t="s">
        <v>10203</v>
      </c>
      <c r="E2228" s="740">
        <v>2810</v>
      </c>
      <c r="F2228" s="670">
        <v>72919590</v>
      </c>
      <c r="G2228" s="668" t="s">
        <v>10748</v>
      </c>
      <c r="H2228" s="668" t="s">
        <v>10203</v>
      </c>
      <c r="I2228" s="668" t="s">
        <v>8801</v>
      </c>
      <c r="J2228" s="668" t="s">
        <v>10203</v>
      </c>
      <c r="K2228" s="670">
        <v>1</v>
      </c>
      <c r="L2228" s="670">
        <v>2</v>
      </c>
      <c r="M2228" s="755">
        <f t="shared" si="34"/>
        <v>5620</v>
      </c>
      <c r="N2228" s="670">
        <v>0</v>
      </c>
      <c r="O2228" s="670">
        <v>0</v>
      </c>
      <c r="P2228" s="755">
        <f t="shared" si="33"/>
        <v>0</v>
      </c>
      <c r="Q2228" s="670"/>
      <c r="R2228" s="670">
        <v>12</v>
      </c>
    </row>
    <row r="2229" spans="1:18" ht="15.75" customHeight="1" x14ac:dyDescent="0.2">
      <c r="A2229" s="676" t="s">
        <v>10201</v>
      </c>
      <c r="B2229" s="670" t="s">
        <v>6922</v>
      </c>
      <c r="C2229" s="670" t="s">
        <v>150</v>
      </c>
      <c r="D2229" s="668" t="s">
        <v>10203</v>
      </c>
      <c r="E2229" s="740">
        <v>2810</v>
      </c>
      <c r="F2229" s="670">
        <v>71237182</v>
      </c>
      <c r="G2229" s="668" t="s">
        <v>10749</v>
      </c>
      <c r="H2229" s="668" t="s">
        <v>10203</v>
      </c>
      <c r="I2229" s="668" t="s">
        <v>8801</v>
      </c>
      <c r="J2229" s="668" t="s">
        <v>10203</v>
      </c>
      <c r="K2229" s="670">
        <v>1</v>
      </c>
      <c r="L2229" s="670">
        <v>2</v>
      </c>
      <c r="M2229" s="755">
        <f t="shared" si="34"/>
        <v>5620</v>
      </c>
      <c r="N2229" s="670">
        <v>0</v>
      </c>
      <c r="O2229" s="670">
        <v>0</v>
      </c>
      <c r="P2229" s="755">
        <f t="shared" si="33"/>
        <v>0</v>
      </c>
      <c r="Q2229" s="670"/>
      <c r="R2229" s="670">
        <v>12</v>
      </c>
    </row>
    <row r="2230" spans="1:18" ht="15.75" customHeight="1" x14ac:dyDescent="0.2">
      <c r="A2230" s="676" t="s">
        <v>10201</v>
      </c>
      <c r="B2230" s="670" t="s">
        <v>6922</v>
      </c>
      <c r="C2230" s="670" t="s">
        <v>150</v>
      </c>
      <c r="D2230" s="668" t="s">
        <v>10203</v>
      </c>
      <c r="E2230" s="740">
        <v>2810</v>
      </c>
      <c r="F2230" s="670">
        <v>76513714</v>
      </c>
      <c r="G2230" s="668" t="s">
        <v>10750</v>
      </c>
      <c r="H2230" s="668" t="s">
        <v>10203</v>
      </c>
      <c r="I2230" s="668" t="s">
        <v>8801</v>
      </c>
      <c r="J2230" s="668" t="s">
        <v>10203</v>
      </c>
      <c r="K2230" s="670">
        <v>1</v>
      </c>
      <c r="L2230" s="670">
        <v>2</v>
      </c>
      <c r="M2230" s="755">
        <f t="shared" si="34"/>
        <v>5620</v>
      </c>
      <c r="N2230" s="670">
        <v>0</v>
      </c>
      <c r="O2230" s="670">
        <v>0</v>
      </c>
      <c r="P2230" s="755">
        <f t="shared" si="33"/>
        <v>0</v>
      </c>
      <c r="Q2230" s="670"/>
      <c r="R2230" s="670">
        <v>12</v>
      </c>
    </row>
    <row r="2231" spans="1:18" ht="15.75" customHeight="1" x14ac:dyDescent="0.2">
      <c r="A2231" s="676" t="s">
        <v>10201</v>
      </c>
      <c r="B2231" s="670" t="s">
        <v>6922</v>
      </c>
      <c r="C2231" s="670" t="s">
        <v>150</v>
      </c>
      <c r="D2231" s="668" t="s">
        <v>7773</v>
      </c>
      <c r="E2231" s="740">
        <v>1700</v>
      </c>
      <c r="F2231" s="670">
        <v>48733606</v>
      </c>
      <c r="G2231" s="668" t="s">
        <v>10751</v>
      </c>
      <c r="H2231" s="668" t="s">
        <v>7773</v>
      </c>
      <c r="I2231" s="668" t="s">
        <v>8801</v>
      </c>
      <c r="J2231" s="668" t="s">
        <v>7773</v>
      </c>
      <c r="K2231" s="670">
        <v>1</v>
      </c>
      <c r="L2231" s="670">
        <v>2</v>
      </c>
      <c r="M2231" s="755">
        <f t="shared" si="34"/>
        <v>3400</v>
      </c>
      <c r="N2231" s="670">
        <v>0</v>
      </c>
      <c r="O2231" s="670">
        <v>0</v>
      </c>
      <c r="P2231" s="755">
        <f t="shared" si="33"/>
        <v>0</v>
      </c>
      <c r="Q2231" s="670"/>
      <c r="R2231" s="670">
        <v>12</v>
      </c>
    </row>
    <row r="2232" spans="1:18" ht="15.75" customHeight="1" x14ac:dyDescent="0.2">
      <c r="A2232" s="676" t="s">
        <v>10201</v>
      </c>
      <c r="B2232" s="670" t="s">
        <v>6922</v>
      </c>
      <c r="C2232" s="670" t="s">
        <v>150</v>
      </c>
      <c r="D2232" s="668" t="s">
        <v>10203</v>
      </c>
      <c r="E2232" s="740">
        <v>2810</v>
      </c>
      <c r="F2232" s="670">
        <v>45202725</v>
      </c>
      <c r="G2232" s="668" t="s">
        <v>10752</v>
      </c>
      <c r="H2232" s="668" t="s">
        <v>10203</v>
      </c>
      <c r="I2232" s="668" t="s">
        <v>8801</v>
      </c>
      <c r="J2232" s="668" t="s">
        <v>10203</v>
      </c>
      <c r="K2232" s="670">
        <v>1</v>
      </c>
      <c r="L2232" s="670">
        <v>2</v>
      </c>
      <c r="M2232" s="755">
        <f t="shared" si="34"/>
        <v>5620</v>
      </c>
      <c r="N2232" s="670">
        <v>0</v>
      </c>
      <c r="O2232" s="670">
        <v>0</v>
      </c>
      <c r="P2232" s="755">
        <f t="shared" si="33"/>
        <v>0</v>
      </c>
      <c r="Q2232" s="670"/>
      <c r="R2232" s="670">
        <v>12</v>
      </c>
    </row>
    <row r="2233" spans="1:18" ht="15.75" customHeight="1" x14ac:dyDescent="0.2">
      <c r="A2233" s="676" t="s">
        <v>10201</v>
      </c>
      <c r="B2233" s="670" t="s">
        <v>6922</v>
      </c>
      <c r="C2233" s="670" t="s">
        <v>150</v>
      </c>
      <c r="D2233" s="668" t="s">
        <v>10203</v>
      </c>
      <c r="E2233" s="740">
        <v>2810</v>
      </c>
      <c r="F2233" s="670">
        <v>43653578</v>
      </c>
      <c r="G2233" s="668" t="s">
        <v>10753</v>
      </c>
      <c r="H2233" s="668" t="s">
        <v>10203</v>
      </c>
      <c r="I2233" s="668" t="s">
        <v>8801</v>
      </c>
      <c r="J2233" s="668" t="s">
        <v>10203</v>
      </c>
      <c r="K2233" s="670">
        <v>1</v>
      </c>
      <c r="L2233" s="670">
        <v>2</v>
      </c>
      <c r="M2233" s="755">
        <f t="shared" si="34"/>
        <v>5620</v>
      </c>
      <c r="N2233" s="670">
        <v>0</v>
      </c>
      <c r="O2233" s="670">
        <v>0</v>
      </c>
      <c r="P2233" s="755">
        <f t="shared" si="33"/>
        <v>0</v>
      </c>
      <c r="Q2233" s="670"/>
      <c r="R2233" s="670">
        <v>12</v>
      </c>
    </row>
    <row r="2234" spans="1:18" ht="15.75" customHeight="1" x14ac:dyDescent="0.2">
      <c r="A2234" s="676" t="s">
        <v>10201</v>
      </c>
      <c r="B2234" s="670" t="s">
        <v>6922</v>
      </c>
      <c r="C2234" s="670" t="s">
        <v>150</v>
      </c>
      <c r="D2234" s="668" t="s">
        <v>10203</v>
      </c>
      <c r="E2234" s="740">
        <v>4800</v>
      </c>
      <c r="F2234" s="670">
        <v>47968970</v>
      </c>
      <c r="G2234" s="668" t="s">
        <v>10754</v>
      </c>
      <c r="H2234" s="668" t="s">
        <v>10203</v>
      </c>
      <c r="I2234" s="668" t="s">
        <v>8801</v>
      </c>
      <c r="J2234" s="668" t="s">
        <v>10203</v>
      </c>
      <c r="K2234" s="670">
        <v>1</v>
      </c>
      <c r="L2234" s="670">
        <v>2</v>
      </c>
      <c r="M2234" s="755">
        <f t="shared" si="34"/>
        <v>9600</v>
      </c>
      <c r="N2234" s="670">
        <v>0</v>
      </c>
      <c r="O2234" s="670">
        <v>0</v>
      </c>
      <c r="P2234" s="755">
        <f t="shared" si="33"/>
        <v>0</v>
      </c>
      <c r="Q2234" s="670"/>
      <c r="R2234" s="670">
        <v>12</v>
      </c>
    </row>
    <row r="2235" spans="1:18" ht="15.75" customHeight="1" x14ac:dyDescent="0.2">
      <c r="A2235" s="676" t="s">
        <v>10201</v>
      </c>
      <c r="B2235" s="670" t="s">
        <v>6922</v>
      </c>
      <c r="C2235" s="670" t="s">
        <v>10485</v>
      </c>
      <c r="D2235" s="668" t="s">
        <v>10629</v>
      </c>
      <c r="E2235" s="740">
        <v>9000</v>
      </c>
      <c r="F2235" s="670">
        <v>17869111</v>
      </c>
      <c r="G2235" s="668" t="s">
        <v>10755</v>
      </c>
      <c r="H2235" s="668" t="s">
        <v>10629</v>
      </c>
      <c r="I2235" s="668" t="s">
        <v>8801</v>
      </c>
      <c r="J2235" s="668" t="s">
        <v>6960</v>
      </c>
      <c r="K2235" s="670">
        <v>0</v>
      </c>
      <c r="L2235" s="670">
        <v>0</v>
      </c>
      <c r="M2235" s="753">
        <v>0</v>
      </c>
      <c r="N2235" s="670">
        <v>4</v>
      </c>
      <c r="O2235" s="670">
        <v>8</v>
      </c>
      <c r="P2235" s="755">
        <f t="shared" si="33"/>
        <v>72000</v>
      </c>
      <c r="Q2235" s="670"/>
      <c r="R2235" s="670">
        <v>12</v>
      </c>
    </row>
    <row r="2236" spans="1:18" ht="15.75" customHeight="1" x14ac:dyDescent="0.2">
      <c r="A2236" s="676" t="s">
        <v>10201</v>
      </c>
      <c r="B2236" s="670" t="s">
        <v>6922</v>
      </c>
      <c r="C2236" s="670" t="s">
        <v>150</v>
      </c>
      <c r="D2236" s="668" t="s">
        <v>10366</v>
      </c>
      <c r="E2236" s="740">
        <v>3540</v>
      </c>
      <c r="F2236" s="670">
        <v>44301038</v>
      </c>
      <c r="G2236" s="668" t="s">
        <v>10756</v>
      </c>
      <c r="H2236" s="668" t="s">
        <v>10366</v>
      </c>
      <c r="I2236" s="668" t="s">
        <v>7361</v>
      </c>
      <c r="J2236" s="668" t="s">
        <v>10366</v>
      </c>
      <c r="K2236" s="670">
        <v>0</v>
      </c>
      <c r="L2236" s="670">
        <v>0</v>
      </c>
      <c r="M2236" s="753">
        <v>0</v>
      </c>
      <c r="N2236" s="670">
        <v>2</v>
      </c>
      <c r="O2236" s="670">
        <v>4</v>
      </c>
      <c r="P2236" s="755">
        <f t="shared" si="33"/>
        <v>14160</v>
      </c>
      <c r="Q2236" s="670"/>
      <c r="R2236" s="670">
        <v>12</v>
      </c>
    </row>
    <row r="2237" spans="1:18" ht="15.75" customHeight="1" x14ac:dyDescent="0.2">
      <c r="A2237" s="676" t="s">
        <v>10201</v>
      </c>
      <c r="B2237" s="670" t="s">
        <v>6922</v>
      </c>
      <c r="C2237" s="670" t="s">
        <v>150</v>
      </c>
      <c r="D2237" s="668" t="s">
        <v>9913</v>
      </c>
      <c r="E2237" s="740">
        <v>6000</v>
      </c>
      <c r="F2237" s="670">
        <v>71445837</v>
      </c>
      <c r="G2237" s="668" t="s">
        <v>10742</v>
      </c>
      <c r="H2237" s="668" t="s">
        <v>9913</v>
      </c>
      <c r="I2237" s="668" t="s">
        <v>8801</v>
      </c>
      <c r="J2237" s="668" t="s">
        <v>9913</v>
      </c>
      <c r="K2237" s="670">
        <v>0</v>
      </c>
      <c r="L2237" s="670">
        <v>0</v>
      </c>
      <c r="M2237" s="753">
        <v>0</v>
      </c>
      <c r="N2237" s="670">
        <v>4</v>
      </c>
      <c r="O2237" s="670">
        <v>7</v>
      </c>
      <c r="P2237" s="755">
        <f t="shared" si="33"/>
        <v>42000</v>
      </c>
      <c r="Q2237" s="670"/>
      <c r="R2237" s="670">
        <v>12</v>
      </c>
    </row>
    <row r="2238" spans="1:18" ht="15.75" customHeight="1" x14ac:dyDescent="0.2">
      <c r="A2238" s="676" t="s">
        <v>10201</v>
      </c>
      <c r="B2238" s="670" t="s">
        <v>6922</v>
      </c>
      <c r="C2238" s="670" t="s">
        <v>150</v>
      </c>
      <c r="D2238" s="668" t="s">
        <v>10757</v>
      </c>
      <c r="E2238" s="740">
        <v>8200</v>
      </c>
      <c r="F2238" s="670">
        <v>43235075</v>
      </c>
      <c r="G2238" s="668" t="s">
        <v>10729</v>
      </c>
      <c r="H2238" s="668" t="s">
        <v>10757</v>
      </c>
      <c r="I2238" s="668" t="s">
        <v>8801</v>
      </c>
      <c r="J2238" s="668" t="s">
        <v>10757</v>
      </c>
      <c r="K2238" s="670">
        <v>0</v>
      </c>
      <c r="L2238" s="670">
        <v>0</v>
      </c>
      <c r="M2238" s="753">
        <v>0</v>
      </c>
      <c r="N2238" s="670">
        <v>4</v>
      </c>
      <c r="O2238" s="670">
        <v>7</v>
      </c>
      <c r="P2238" s="755">
        <f t="shared" si="33"/>
        <v>57400</v>
      </c>
      <c r="Q2238" s="670"/>
      <c r="R2238" s="670">
        <v>12</v>
      </c>
    </row>
    <row r="2239" spans="1:18" ht="15.75" customHeight="1" x14ac:dyDescent="0.2">
      <c r="A2239" s="676" t="s">
        <v>10201</v>
      </c>
      <c r="B2239" s="670" t="s">
        <v>6922</v>
      </c>
      <c r="C2239" s="670" t="s">
        <v>150</v>
      </c>
      <c r="D2239" s="668" t="s">
        <v>9913</v>
      </c>
      <c r="E2239" s="740">
        <v>9000</v>
      </c>
      <c r="F2239" s="670">
        <v>70307279</v>
      </c>
      <c r="G2239" s="668" t="s">
        <v>10758</v>
      </c>
      <c r="H2239" s="668" t="s">
        <v>9913</v>
      </c>
      <c r="I2239" s="668" t="s">
        <v>8801</v>
      </c>
      <c r="J2239" s="668" t="s">
        <v>9913</v>
      </c>
      <c r="K2239" s="670">
        <v>0</v>
      </c>
      <c r="L2239" s="670">
        <v>0</v>
      </c>
      <c r="M2239" s="753">
        <v>0</v>
      </c>
      <c r="N2239" s="670">
        <v>4</v>
      </c>
      <c r="O2239" s="670">
        <v>7</v>
      </c>
      <c r="P2239" s="755">
        <f t="shared" si="33"/>
        <v>63000</v>
      </c>
      <c r="Q2239" s="670"/>
      <c r="R2239" s="670">
        <v>12</v>
      </c>
    </row>
    <row r="2240" spans="1:18" ht="15.75" customHeight="1" x14ac:dyDescent="0.2">
      <c r="A2240" s="676" t="s">
        <v>10201</v>
      </c>
      <c r="B2240" s="670" t="s">
        <v>6922</v>
      </c>
      <c r="C2240" s="670" t="s">
        <v>150</v>
      </c>
      <c r="D2240" s="668" t="s">
        <v>10757</v>
      </c>
      <c r="E2240" s="740">
        <v>6000</v>
      </c>
      <c r="F2240" s="670">
        <v>76444742</v>
      </c>
      <c r="G2240" s="668" t="s">
        <v>10759</v>
      </c>
      <c r="H2240" s="668" t="s">
        <v>10757</v>
      </c>
      <c r="I2240" s="668" t="s">
        <v>8801</v>
      </c>
      <c r="J2240" s="668" t="s">
        <v>10757</v>
      </c>
      <c r="K2240" s="670">
        <v>0</v>
      </c>
      <c r="L2240" s="670">
        <v>0</v>
      </c>
      <c r="M2240" s="753">
        <v>0</v>
      </c>
      <c r="N2240" s="670">
        <v>4</v>
      </c>
      <c r="O2240" s="670">
        <v>7</v>
      </c>
      <c r="P2240" s="755">
        <f t="shared" si="33"/>
        <v>42000</v>
      </c>
      <c r="Q2240" s="670"/>
      <c r="R2240" s="670">
        <v>12</v>
      </c>
    </row>
    <row r="2241" spans="1:18" ht="15.75" customHeight="1" x14ac:dyDescent="0.2">
      <c r="A2241" s="676" t="s">
        <v>10201</v>
      </c>
      <c r="B2241" s="670" t="s">
        <v>6922</v>
      </c>
      <c r="C2241" s="670" t="s">
        <v>150</v>
      </c>
      <c r="D2241" s="668" t="s">
        <v>10757</v>
      </c>
      <c r="E2241" s="740">
        <v>8200</v>
      </c>
      <c r="F2241" s="670">
        <v>45923006</v>
      </c>
      <c r="G2241" s="668" t="s">
        <v>10760</v>
      </c>
      <c r="H2241" s="668" t="s">
        <v>10757</v>
      </c>
      <c r="I2241" s="668" t="s">
        <v>8801</v>
      </c>
      <c r="J2241" s="668" t="s">
        <v>10757</v>
      </c>
      <c r="K2241" s="670">
        <v>0</v>
      </c>
      <c r="L2241" s="670">
        <v>0</v>
      </c>
      <c r="M2241" s="753">
        <v>0</v>
      </c>
      <c r="N2241" s="670">
        <v>4</v>
      </c>
      <c r="O2241" s="670">
        <v>7</v>
      </c>
      <c r="P2241" s="755">
        <f t="shared" si="33"/>
        <v>57400</v>
      </c>
      <c r="Q2241" s="670"/>
      <c r="R2241" s="670">
        <v>12</v>
      </c>
    </row>
    <row r="2242" spans="1:18" ht="15.75" customHeight="1" x14ac:dyDescent="0.2">
      <c r="A2242" s="676" t="s">
        <v>10201</v>
      </c>
      <c r="B2242" s="670" t="s">
        <v>6922</v>
      </c>
      <c r="C2242" s="670" t="s">
        <v>150</v>
      </c>
      <c r="D2242" s="668" t="s">
        <v>10738</v>
      </c>
      <c r="E2242" s="740">
        <v>4200</v>
      </c>
      <c r="F2242" s="670">
        <v>18907049</v>
      </c>
      <c r="G2242" s="668" t="s">
        <v>10761</v>
      </c>
      <c r="H2242" s="668" t="s">
        <v>10738</v>
      </c>
      <c r="I2242" s="668" t="s">
        <v>7361</v>
      </c>
      <c r="J2242" s="668" t="s">
        <v>10738</v>
      </c>
      <c r="K2242" s="670">
        <v>0</v>
      </c>
      <c r="L2242" s="670">
        <v>0</v>
      </c>
      <c r="M2242" s="753">
        <v>0</v>
      </c>
      <c r="N2242" s="670">
        <v>4</v>
      </c>
      <c r="O2242" s="670">
        <v>7</v>
      </c>
      <c r="P2242" s="755">
        <f t="shared" si="33"/>
        <v>29400</v>
      </c>
      <c r="Q2242" s="670"/>
      <c r="R2242" s="670">
        <v>12</v>
      </c>
    </row>
    <row r="2243" spans="1:18" ht="15.75" customHeight="1" x14ac:dyDescent="0.2">
      <c r="A2243" s="676" t="s">
        <v>10201</v>
      </c>
      <c r="B2243" s="670" t="s">
        <v>6922</v>
      </c>
      <c r="C2243" s="670" t="s">
        <v>150</v>
      </c>
      <c r="D2243" s="668" t="s">
        <v>10757</v>
      </c>
      <c r="E2243" s="740">
        <v>6050</v>
      </c>
      <c r="F2243" s="670">
        <v>41050793</v>
      </c>
      <c r="G2243" s="668" t="s">
        <v>10762</v>
      </c>
      <c r="H2243" s="668" t="s">
        <v>10757</v>
      </c>
      <c r="I2243" s="668" t="s">
        <v>8801</v>
      </c>
      <c r="J2243" s="668" t="s">
        <v>10757</v>
      </c>
      <c r="K2243" s="670">
        <v>0</v>
      </c>
      <c r="L2243" s="670">
        <v>0</v>
      </c>
      <c r="M2243" s="753">
        <v>0</v>
      </c>
      <c r="N2243" s="670">
        <v>3</v>
      </c>
      <c r="O2243" s="670">
        <v>5</v>
      </c>
      <c r="P2243" s="755">
        <f t="shared" si="33"/>
        <v>30250</v>
      </c>
      <c r="Q2243" s="670"/>
      <c r="R2243" s="670">
        <v>12</v>
      </c>
    </row>
    <row r="2244" spans="1:18" ht="15.75" customHeight="1" x14ac:dyDescent="0.2">
      <c r="A2244" s="676" t="s">
        <v>10201</v>
      </c>
      <c r="B2244" s="670" t="s">
        <v>6922</v>
      </c>
      <c r="C2244" s="670" t="s">
        <v>150</v>
      </c>
      <c r="D2244" s="668" t="s">
        <v>9913</v>
      </c>
      <c r="E2244" s="740">
        <v>8000</v>
      </c>
      <c r="F2244" s="670">
        <v>2914244</v>
      </c>
      <c r="G2244" s="668" t="s">
        <v>10763</v>
      </c>
      <c r="H2244" s="668" t="s">
        <v>9913</v>
      </c>
      <c r="I2244" s="668" t="s">
        <v>8801</v>
      </c>
      <c r="J2244" s="668" t="s">
        <v>9913</v>
      </c>
      <c r="K2244" s="670">
        <v>0</v>
      </c>
      <c r="L2244" s="670">
        <v>0</v>
      </c>
      <c r="M2244" s="753">
        <v>0</v>
      </c>
      <c r="N2244" s="670">
        <v>4</v>
      </c>
      <c r="O2244" s="670">
        <v>7</v>
      </c>
      <c r="P2244" s="755">
        <f t="shared" si="33"/>
        <v>56000</v>
      </c>
      <c r="Q2244" s="670"/>
      <c r="R2244" s="670">
        <v>12</v>
      </c>
    </row>
    <row r="2245" spans="1:18" ht="15.75" customHeight="1" x14ac:dyDescent="0.2">
      <c r="A2245" s="676" t="s">
        <v>10201</v>
      </c>
      <c r="B2245" s="670" t="s">
        <v>6922</v>
      </c>
      <c r="C2245" s="670" t="s">
        <v>150</v>
      </c>
      <c r="D2245" s="668" t="s">
        <v>10738</v>
      </c>
      <c r="E2245" s="740">
        <v>4200</v>
      </c>
      <c r="F2245" s="670">
        <v>72230084</v>
      </c>
      <c r="G2245" s="668" t="s">
        <v>10764</v>
      </c>
      <c r="H2245" s="668" t="s">
        <v>10738</v>
      </c>
      <c r="I2245" s="668" t="s">
        <v>7361</v>
      </c>
      <c r="J2245" s="668" t="s">
        <v>10738</v>
      </c>
      <c r="K2245" s="670">
        <v>0</v>
      </c>
      <c r="L2245" s="670">
        <v>0</v>
      </c>
      <c r="M2245" s="753">
        <v>0</v>
      </c>
      <c r="N2245" s="670">
        <v>4</v>
      </c>
      <c r="O2245" s="670">
        <v>7</v>
      </c>
      <c r="P2245" s="755">
        <f t="shared" si="33"/>
        <v>29400</v>
      </c>
      <c r="Q2245" s="670"/>
      <c r="R2245" s="670">
        <v>12</v>
      </c>
    </row>
    <row r="2246" spans="1:18" ht="15.75" customHeight="1" x14ac:dyDescent="0.2">
      <c r="A2246" s="676" t="s">
        <v>10201</v>
      </c>
      <c r="B2246" s="670" t="s">
        <v>6922</v>
      </c>
      <c r="C2246" s="670" t="s">
        <v>150</v>
      </c>
      <c r="D2246" s="668" t="s">
        <v>10765</v>
      </c>
      <c r="E2246" s="740">
        <v>6000</v>
      </c>
      <c r="F2246" s="670">
        <v>73991848</v>
      </c>
      <c r="G2246" s="668" t="s">
        <v>10766</v>
      </c>
      <c r="H2246" s="668" t="s">
        <v>10765</v>
      </c>
      <c r="I2246" s="668" t="s">
        <v>8801</v>
      </c>
      <c r="J2246" s="668" t="s">
        <v>10765</v>
      </c>
      <c r="K2246" s="670">
        <v>0</v>
      </c>
      <c r="L2246" s="670">
        <v>0</v>
      </c>
      <c r="M2246" s="753">
        <v>0</v>
      </c>
      <c r="N2246" s="670">
        <v>3</v>
      </c>
      <c r="O2246" s="670">
        <v>5</v>
      </c>
      <c r="P2246" s="755">
        <f t="shared" si="33"/>
        <v>30000</v>
      </c>
      <c r="Q2246" s="670"/>
      <c r="R2246" s="670">
        <v>12</v>
      </c>
    </row>
    <row r="2247" spans="1:18" ht="15.75" customHeight="1" x14ac:dyDescent="0.2">
      <c r="A2247" s="676" t="s">
        <v>10201</v>
      </c>
      <c r="B2247" s="670" t="s">
        <v>6922</v>
      </c>
      <c r="C2247" s="670" t="s">
        <v>150</v>
      </c>
      <c r="D2247" s="668" t="s">
        <v>10757</v>
      </c>
      <c r="E2247" s="740">
        <v>4000</v>
      </c>
      <c r="F2247" s="670">
        <v>45211762</v>
      </c>
      <c r="G2247" s="668" t="s">
        <v>10767</v>
      </c>
      <c r="H2247" s="668" t="s">
        <v>10757</v>
      </c>
      <c r="I2247" s="668" t="s">
        <v>8801</v>
      </c>
      <c r="J2247" s="668" t="s">
        <v>10757</v>
      </c>
      <c r="K2247" s="670">
        <v>0</v>
      </c>
      <c r="L2247" s="670">
        <v>0</v>
      </c>
      <c r="M2247" s="753">
        <v>0</v>
      </c>
      <c r="N2247" s="670">
        <v>4</v>
      </c>
      <c r="O2247" s="670">
        <v>7</v>
      </c>
      <c r="P2247" s="755">
        <f t="shared" si="33"/>
        <v>28000</v>
      </c>
      <c r="Q2247" s="670"/>
      <c r="R2247" s="670">
        <v>12</v>
      </c>
    </row>
    <row r="2248" spans="1:18" ht="15.75" customHeight="1" x14ac:dyDescent="0.2">
      <c r="A2248" s="676" t="s">
        <v>10201</v>
      </c>
      <c r="B2248" s="670" t="s">
        <v>6922</v>
      </c>
      <c r="C2248" s="670" t="s">
        <v>150</v>
      </c>
      <c r="D2248" s="668" t="s">
        <v>10757</v>
      </c>
      <c r="E2248" s="740">
        <v>6050</v>
      </c>
      <c r="F2248" s="670">
        <v>76546700</v>
      </c>
      <c r="G2248" s="668" t="s">
        <v>10768</v>
      </c>
      <c r="H2248" s="668" t="s">
        <v>10757</v>
      </c>
      <c r="I2248" s="668" t="s">
        <v>8801</v>
      </c>
      <c r="J2248" s="668" t="s">
        <v>10757</v>
      </c>
      <c r="K2248" s="670">
        <v>0</v>
      </c>
      <c r="L2248" s="670">
        <v>0</v>
      </c>
      <c r="M2248" s="753">
        <v>0</v>
      </c>
      <c r="N2248" s="670">
        <v>4</v>
      </c>
      <c r="O2248" s="670">
        <v>7</v>
      </c>
      <c r="P2248" s="755">
        <f t="shared" si="33"/>
        <v>42350</v>
      </c>
      <c r="Q2248" s="670"/>
      <c r="R2248" s="670">
        <v>12</v>
      </c>
    </row>
    <row r="2249" spans="1:18" ht="15.75" customHeight="1" x14ac:dyDescent="0.2">
      <c r="A2249" s="676" t="s">
        <v>10201</v>
      </c>
      <c r="B2249" s="670" t="s">
        <v>6922</v>
      </c>
      <c r="C2249" s="670" t="s">
        <v>150</v>
      </c>
      <c r="D2249" s="668" t="s">
        <v>10738</v>
      </c>
      <c r="E2249" s="740">
        <v>4200</v>
      </c>
      <c r="F2249" s="670">
        <v>40792434</v>
      </c>
      <c r="G2249" s="668" t="s">
        <v>10769</v>
      </c>
      <c r="H2249" s="668" t="s">
        <v>10738</v>
      </c>
      <c r="I2249" s="668" t="s">
        <v>7361</v>
      </c>
      <c r="J2249" s="668" t="s">
        <v>10738</v>
      </c>
      <c r="K2249" s="670">
        <v>0</v>
      </c>
      <c r="L2249" s="670">
        <v>0</v>
      </c>
      <c r="M2249" s="753">
        <v>0</v>
      </c>
      <c r="N2249" s="670">
        <v>4</v>
      </c>
      <c r="O2249" s="670">
        <v>7</v>
      </c>
      <c r="P2249" s="755">
        <f t="shared" si="33"/>
        <v>29400</v>
      </c>
      <c r="Q2249" s="670"/>
      <c r="R2249" s="670">
        <v>12</v>
      </c>
    </row>
    <row r="2250" spans="1:18" ht="15.75" customHeight="1" x14ac:dyDescent="0.2">
      <c r="A2250" s="676" t="s">
        <v>10201</v>
      </c>
      <c r="B2250" s="670" t="s">
        <v>6922</v>
      </c>
      <c r="C2250" s="670" t="s">
        <v>150</v>
      </c>
      <c r="D2250" s="668" t="s">
        <v>10757</v>
      </c>
      <c r="E2250" s="740">
        <v>8200</v>
      </c>
      <c r="F2250" s="670">
        <v>76290212</v>
      </c>
      <c r="G2250" s="668" t="s">
        <v>10770</v>
      </c>
      <c r="H2250" s="668" t="s">
        <v>10757</v>
      </c>
      <c r="I2250" s="668" t="s">
        <v>8801</v>
      </c>
      <c r="J2250" s="668" t="s">
        <v>10757</v>
      </c>
      <c r="K2250" s="670">
        <v>0</v>
      </c>
      <c r="L2250" s="670">
        <v>0</v>
      </c>
      <c r="M2250" s="753">
        <v>0</v>
      </c>
      <c r="N2250" s="670">
        <v>4</v>
      </c>
      <c r="O2250" s="670">
        <v>7</v>
      </c>
      <c r="P2250" s="755">
        <f t="shared" si="33"/>
        <v>57400</v>
      </c>
      <c r="Q2250" s="670"/>
      <c r="R2250" s="670">
        <v>12</v>
      </c>
    </row>
    <row r="2251" spans="1:18" ht="15.75" customHeight="1" x14ac:dyDescent="0.2">
      <c r="A2251" s="676" t="s">
        <v>10201</v>
      </c>
      <c r="B2251" s="670" t="s">
        <v>6922</v>
      </c>
      <c r="C2251" s="670" t="s">
        <v>150</v>
      </c>
      <c r="D2251" s="668" t="s">
        <v>10356</v>
      </c>
      <c r="E2251" s="740">
        <v>6000</v>
      </c>
      <c r="F2251" s="670">
        <v>76420254</v>
      </c>
      <c r="G2251" s="668" t="s">
        <v>10771</v>
      </c>
      <c r="H2251" s="668" t="s">
        <v>10356</v>
      </c>
      <c r="I2251" s="668" t="s">
        <v>8801</v>
      </c>
      <c r="J2251" s="668" t="s">
        <v>10356</v>
      </c>
      <c r="K2251" s="670">
        <v>0</v>
      </c>
      <c r="L2251" s="670">
        <v>0</v>
      </c>
      <c r="M2251" s="753">
        <v>0</v>
      </c>
      <c r="N2251" s="670">
        <v>4</v>
      </c>
      <c r="O2251" s="670">
        <v>7</v>
      </c>
      <c r="P2251" s="755">
        <f t="shared" si="33"/>
        <v>42000</v>
      </c>
      <c r="Q2251" s="670"/>
      <c r="R2251" s="670">
        <v>12</v>
      </c>
    </row>
    <row r="2252" spans="1:18" ht="15.75" customHeight="1" x14ac:dyDescent="0.2">
      <c r="A2252" s="676" t="s">
        <v>10201</v>
      </c>
      <c r="B2252" s="670" t="s">
        <v>6922</v>
      </c>
      <c r="C2252" s="670" t="s">
        <v>150</v>
      </c>
      <c r="D2252" s="668" t="s">
        <v>9913</v>
      </c>
      <c r="E2252" s="740">
        <v>9000</v>
      </c>
      <c r="F2252" s="670">
        <v>72886054</v>
      </c>
      <c r="G2252" s="668" t="s">
        <v>10772</v>
      </c>
      <c r="H2252" s="668" t="s">
        <v>9913</v>
      </c>
      <c r="I2252" s="668" t="s">
        <v>8801</v>
      </c>
      <c r="J2252" s="668" t="s">
        <v>9913</v>
      </c>
      <c r="K2252" s="670">
        <v>0</v>
      </c>
      <c r="L2252" s="670">
        <v>0</v>
      </c>
      <c r="M2252" s="753">
        <v>0</v>
      </c>
      <c r="N2252" s="670">
        <v>4</v>
      </c>
      <c r="O2252" s="670">
        <v>7</v>
      </c>
      <c r="P2252" s="755">
        <f t="shared" si="33"/>
        <v>63000</v>
      </c>
      <c r="Q2252" s="670"/>
      <c r="R2252" s="670">
        <v>12</v>
      </c>
    </row>
    <row r="2253" spans="1:18" ht="15.75" customHeight="1" x14ac:dyDescent="0.2">
      <c r="A2253" s="676" t="s">
        <v>10201</v>
      </c>
      <c r="B2253" s="670" t="s">
        <v>6922</v>
      </c>
      <c r="C2253" s="670" t="s">
        <v>150</v>
      </c>
      <c r="D2253" s="668" t="s">
        <v>9913</v>
      </c>
      <c r="E2253" s="740">
        <v>8000</v>
      </c>
      <c r="F2253" s="670">
        <v>47449283</v>
      </c>
      <c r="G2253" s="668" t="s">
        <v>10735</v>
      </c>
      <c r="H2253" s="668" t="s">
        <v>9913</v>
      </c>
      <c r="I2253" s="668" t="s">
        <v>8801</v>
      </c>
      <c r="J2253" s="668" t="s">
        <v>9913</v>
      </c>
      <c r="K2253" s="670">
        <v>0</v>
      </c>
      <c r="L2253" s="670">
        <v>0</v>
      </c>
      <c r="M2253" s="753">
        <v>0</v>
      </c>
      <c r="N2253" s="670">
        <v>3</v>
      </c>
      <c r="O2253" s="670">
        <v>6</v>
      </c>
      <c r="P2253" s="755">
        <f t="shared" si="33"/>
        <v>48000</v>
      </c>
      <c r="Q2253" s="670"/>
      <c r="R2253" s="670">
        <v>12</v>
      </c>
    </row>
    <row r="2254" spans="1:18" ht="15.75" customHeight="1" x14ac:dyDescent="0.2">
      <c r="A2254" s="676" t="s">
        <v>10201</v>
      </c>
      <c r="B2254" s="670" t="s">
        <v>6922</v>
      </c>
      <c r="C2254" s="670" t="s">
        <v>150</v>
      </c>
      <c r="D2254" s="668" t="s">
        <v>10757</v>
      </c>
      <c r="E2254" s="740">
        <v>6050</v>
      </c>
      <c r="F2254" s="670">
        <v>45148200</v>
      </c>
      <c r="G2254" s="668" t="s">
        <v>10773</v>
      </c>
      <c r="H2254" s="668" t="s">
        <v>10757</v>
      </c>
      <c r="I2254" s="668" t="s">
        <v>8801</v>
      </c>
      <c r="J2254" s="668" t="s">
        <v>10757</v>
      </c>
      <c r="K2254" s="670">
        <v>0</v>
      </c>
      <c r="L2254" s="670">
        <v>0</v>
      </c>
      <c r="M2254" s="753">
        <v>0</v>
      </c>
      <c r="N2254" s="670">
        <v>4</v>
      </c>
      <c r="O2254" s="670">
        <v>7</v>
      </c>
      <c r="P2254" s="755">
        <f t="shared" si="33"/>
        <v>42350</v>
      </c>
      <c r="Q2254" s="670"/>
      <c r="R2254" s="670">
        <v>12</v>
      </c>
    </row>
    <row r="2255" spans="1:18" ht="15.75" customHeight="1" x14ac:dyDescent="0.2">
      <c r="A2255" s="676" t="s">
        <v>10201</v>
      </c>
      <c r="B2255" s="670" t="s">
        <v>6922</v>
      </c>
      <c r="C2255" s="670" t="s">
        <v>150</v>
      </c>
      <c r="D2255" s="668" t="s">
        <v>10757</v>
      </c>
      <c r="E2255" s="740">
        <v>8200</v>
      </c>
      <c r="F2255" s="670">
        <v>70519470</v>
      </c>
      <c r="G2255" s="668" t="s">
        <v>10774</v>
      </c>
      <c r="H2255" s="668" t="s">
        <v>10757</v>
      </c>
      <c r="I2255" s="668" t="s">
        <v>8801</v>
      </c>
      <c r="J2255" s="668" t="s">
        <v>10757</v>
      </c>
      <c r="K2255" s="670">
        <v>0</v>
      </c>
      <c r="L2255" s="670">
        <v>0</v>
      </c>
      <c r="M2255" s="753">
        <v>0</v>
      </c>
      <c r="N2255" s="670">
        <v>3</v>
      </c>
      <c r="O2255" s="670">
        <v>6</v>
      </c>
      <c r="P2255" s="755">
        <f t="shared" si="33"/>
        <v>49200</v>
      </c>
      <c r="Q2255" s="670"/>
      <c r="R2255" s="670">
        <v>12</v>
      </c>
    </row>
    <row r="2256" spans="1:18" ht="15.75" customHeight="1" x14ac:dyDescent="0.2">
      <c r="A2256" s="676" t="s">
        <v>10201</v>
      </c>
      <c r="B2256" s="670" t="s">
        <v>6922</v>
      </c>
      <c r="C2256" s="670" t="s">
        <v>150</v>
      </c>
      <c r="D2256" s="668" t="s">
        <v>10757</v>
      </c>
      <c r="E2256" s="740">
        <v>8200</v>
      </c>
      <c r="F2256" s="670">
        <v>44272598</v>
      </c>
      <c r="G2256" s="668" t="s">
        <v>10638</v>
      </c>
      <c r="H2256" s="668" t="s">
        <v>10757</v>
      </c>
      <c r="I2256" s="668" t="s">
        <v>8801</v>
      </c>
      <c r="J2256" s="668" t="s">
        <v>10757</v>
      </c>
      <c r="K2256" s="670">
        <v>0</v>
      </c>
      <c r="L2256" s="670">
        <v>0</v>
      </c>
      <c r="M2256" s="753">
        <v>0</v>
      </c>
      <c r="N2256" s="670">
        <v>4</v>
      </c>
      <c r="O2256" s="670">
        <v>7</v>
      </c>
      <c r="P2256" s="755">
        <f t="shared" si="33"/>
        <v>57400</v>
      </c>
      <c r="Q2256" s="670"/>
      <c r="R2256" s="670">
        <v>12</v>
      </c>
    </row>
    <row r="2257" spans="1:18" ht="15.75" customHeight="1" x14ac:dyDescent="0.2">
      <c r="A2257" s="676" t="s">
        <v>10201</v>
      </c>
      <c r="B2257" s="670" t="s">
        <v>6922</v>
      </c>
      <c r="C2257" s="670" t="s">
        <v>150</v>
      </c>
      <c r="D2257" s="668" t="s">
        <v>10757</v>
      </c>
      <c r="E2257" s="740">
        <v>8200</v>
      </c>
      <c r="F2257" s="670">
        <v>76762310</v>
      </c>
      <c r="G2257" s="668" t="s">
        <v>10775</v>
      </c>
      <c r="H2257" s="668" t="s">
        <v>10757</v>
      </c>
      <c r="I2257" s="668" t="s">
        <v>8801</v>
      </c>
      <c r="J2257" s="668" t="s">
        <v>10757</v>
      </c>
      <c r="K2257" s="670">
        <v>0</v>
      </c>
      <c r="L2257" s="670">
        <v>0</v>
      </c>
      <c r="M2257" s="753">
        <v>0</v>
      </c>
      <c r="N2257" s="670">
        <v>4</v>
      </c>
      <c r="O2257" s="670">
        <v>7</v>
      </c>
      <c r="P2257" s="755">
        <f t="shared" si="33"/>
        <v>57400</v>
      </c>
      <c r="Q2257" s="670"/>
      <c r="R2257" s="670">
        <v>12</v>
      </c>
    </row>
    <row r="2258" spans="1:18" ht="15.75" customHeight="1" x14ac:dyDescent="0.2">
      <c r="A2258" s="676" t="s">
        <v>10201</v>
      </c>
      <c r="B2258" s="670" t="s">
        <v>6922</v>
      </c>
      <c r="C2258" s="670" t="s">
        <v>150</v>
      </c>
      <c r="D2258" s="668" t="s">
        <v>10757</v>
      </c>
      <c r="E2258" s="740">
        <v>6050</v>
      </c>
      <c r="F2258" s="670">
        <v>48778380</v>
      </c>
      <c r="G2258" s="668" t="s">
        <v>10776</v>
      </c>
      <c r="H2258" s="668" t="s">
        <v>10757</v>
      </c>
      <c r="I2258" s="668" t="s">
        <v>8801</v>
      </c>
      <c r="J2258" s="668" t="s">
        <v>10757</v>
      </c>
      <c r="K2258" s="670">
        <v>0</v>
      </c>
      <c r="L2258" s="670">
        <v>0</v>
      </c>
      <c r="M2258" s="753">
        <v>0</v>
      </c>
      <c r="N2258" s="670">
        <v>4</v>
      </c>
      <c r="O2258" s="670">
        <v>7</v>
      </c>
      <c r="P2258" s="755">
        <f t="shared" si="33"/>
        <v>42350</v>
      </c>
      <c r="Q2258" s="670"/>
      <c r="R2258" s="670">
        <v>12</v>
      </c>
    </row>
    <row r="2259" spans="1:18" ht="15.75" customHeight="1" x14ac:dyDescent="0.2">
      <c r="A2259" s="676" t="s">
        <v>10201</v>
      </c>
      <c r="B2259" s="670" t="s">
        <v>6922</v>
      </c>
      <c r="C2259" s="670" t="s">
        <v>150</v>
      </c>
      <c r="D2259" s="668" t="s">
        <v>10757</v>
      </c>
      <c r="E2259" s="740">
        <v>6050</v>
      </c>
      <c r="F2259" s="670">
        <v>42534645</v>
      </c>
      <c r="G2259" s="668" t="s">
        <v>10777</v>
      </c>
      <c r="H2259" s="668" t="s">
        <v>10757</v>
      </c>
      <c r="I2259" s="668" t="s">
        <v>8801</v>
      </c>
      <c r="J2259" s="668" t="s">
        <v>10757</v>
      </c>
      <c r="K2259" s="670">
        <v>0</v>
      </c>
      <c r="L2259" s="670">
        <v>0</v>
      </c>
      <c r="M2259" s="753">
        <v>0</v>
      </c>
      <c r="N2259" s="670">
        <v>1</v>
      </c>
      <c r="O2259" s="670">
        <v>1</v>
      </c>
      <c r="P2259" s="755">
        <f t="shared" si="33"/>
        <v>6050</v>
      </c>
      <c r="Q2259" s="670"/>
      <c r="R2259" s="670">
        <v>12</v>
      </c>
    </row>
    <row r="2260" spans="1:18" ht="15.75" customHeight="1" x14ac:dyDescent="0.2">
      <c r="A2260" s="676" t="s">
        <v>10201</v>
      </c>
      <c r="B2260" s="670" t="s">
        <v>6922</v>
      </c>
      <c r="C2260" s="670" t="s">
        <v>150</v>
      </c>
      <c r="D2260" s="668" t="s">
        <v>10757</v>
      </c>
      <c r="E2260" s="740">
        <v>6050</v>
      </c>
      <c r="F2260" s="670">
        <v>45648588</v>
      </c>
      <c r="G2260" s="668" t="s">
        <v>10778</v>
      </c>
      <c r="H2260" s="668" t="s">
        <v>10757</v>
      </c>
      <c r="I2260" s="668" t="s">
        <v>8801</v>
      </c>
      <c r="J2260" s="668" t="s">
        <v>10757</v>
      </c>
      <c r="K2260" s="670">
        <v>0</v>
      </c>
      <c r="L2260" s="670">
        <v>0</v>
      </c>
      <c r="M2260" s="753">
        <v>0</v>
      </c>
      <c r="N2260" s="670">
        <v>4</v>
      </c>
      <c r="O2260" s="670">
        <v>7</v>
      </c>
      <c r="P2260" s="755">
        <f t="shared" si="33"/>
        <v>42350</v>
      </c>
      <c r="Q2260" s="670"/>
      <c r="R2260" s="670">
        <v>12</v>
      </c>
    </row>
    <row r="2261" spans="1:18" ht="15.75" customHeight="1" x14ac:dyDescent="0.2">
      <c r="A2261" s="676" t="s">
        <v>10201</v>
      </c>
      <c r="B2261" s="670" t="s">
        <v>6922</v>
      </c>
      <c r="C2261" s="670" t="s">
        <v>150</v>
      </c>
      <c r="D2261" s="668" t="s">
        <v>10390</v>
      </c>
      <c r="E2261" s="740">
        <v>2500</v>
      </c>
      <c r="F2261" s="670">
        <v>42598372</v>
      </c>
      <c r="G2261" s="668" t="s">
        <v>10779</v>
      </c>
      <c r="H2261" s="668" t="s">
        <v>10390</v>
      </c>
      <c r="I2261" s="668" t="s">
        <v>7541</v>
      </c>
      <c r="J2261" s="668" t="s">
        <v>10390</v>
      </c>
      <c r="K2261" s="670">
        <v>0</v>
      </c>
      <c r="L2261" s="670">
        <v>0</v>
      </c>
      <c r="M2261" s="753">
        <v>0</v>
      </c>
      <c r="N2261" s="670">
        <v>2</v>
      </c>
      <c r="O2261" s="670">
        <v>3</v>
      </c>
      <c r="P2261" s="755">
        <f t="shared" si="33"/>
        <v>7500</v>
      </c>
      <c r="Q2261" s="670"/>
      <c r="R2261" s="670">
        <v>12</v>
      </c>
    </row>
    <row r="2262" spans="1:18" ht="15.75" customHeight="1" x14ac:dyDescent="0.2">
      <c r="A2262" s="676" t="s">
        <v>10201</v>
      </c>
      <c r="B2262" s="670" t="s">
        <v>6922</v>
      </c>
      <c r="C2262" s="670" t="s">
        <v>150</v>
      </c>
      <c r="D2262" s="668" t="s">
        <v>10780</v>
      </c>
      <c r="E2262" s="740">
        <v>2810</v>
      </c>
      <c r="F2262" s="670">
        <v>45657117</v>
      </c>
      <c r="G2262" s="668" t="s">
        <v>10781</v>
      </c>
      <c r="H2262" s="668" t="s">
        <v>10780</v>
      </c>
      <c r="I2262" s="668" t="s">
        <v>8801</v>
      </c>
      <c r="J2262" s="668" t="s">
        <v>10780</v>
      </c>
      <c r="K2262" s="670">
        <v>0</v>
      </c>
      <c r="L2262" s="670">
        <v>0</v>
      </c>
      <c r="M2262" s="753">
        <v>0</v>
      </c>
      <c r="N2262" s="670">
        <v>2</v>
      </c>
      <c r="O2262" s="670">
        <v>3</v>
      </c>
      <c r="P2262" s="755">
        <f t="shared" si="33"/>
        <v>8430</v>
      </c>
      <c r="Q2262" s="670"/>
      <c r="R2262" s="670">
        <v>12</v>
      </c>
    </row>
    <row r="2263" spans="1:18" ht="15.75" customHeight="1" x14ac:dyDescent="0.2">
      <c r="A2263" s="676" t="s">
        <v>10201</v>
      </c>
      <c r="B2263" s="670" t="s">
        <v>6922</v>
      </c>
      <c r="C2263" s="670" t="s">
        <v>150</v>
      </c>
      <c r="D2263" s="668" t="s">
        <v>10757</v>
      </c>
      <c r="E2263" s="740">
        <v>4000</v>
      </c>
      <c r="F2263" s="670">
        <v>46986308</v>
      </c>
      <c r="G2263" s="668" t="s">
        <v>10746</v>
      </c>
      <c r="H2263" s="668" t="s">
        <v>10757</v>
      </c>
      <c r="I2263" s="668" t="s">
        <v>8801</v>
      </c>
      <c r="J2263" s="668" t="s">
        <v>10757</v>
      </c>
      <c r="K2263" s="670">
        <v>0</v>
      </c>
      <c r="L2263" s="670">
        <v>0</v>
      </c>
      <c r="M2263" s="753">
        <v>0</v>
      </c>
      <c r="N2263" s="670">
        <v>2</v>
      </c>
      <c r="O2263" s="670">
        <v>3</v>
      </c>
      <c r="P2263" s="755">
        <f t="shared" ref="P2263:P2326" si="35">O2263*E2263</f>
        <v>12000</v>
      </c>
      <c r="Q2263" s="670"/>
      <c r="R2263" s="670">
        <v>12</v>
      </c>
    </row>
    <row r="2264" spans="1:18" ht="15.75" customHeight="1" x14ac:dyDescent="0.2">
      <c r="A2264" s="676" t="s">
        <v>10201</v>
      </c>
      <c r="B2264" s="670" t="s">
        <v>6922</v>
      </c>
      <c r="C2264" s="670" t="s">
        <v>150</v>
      </c>
      <c r="D2264" s="668" t="s">
        <v>10356</v>
      </c>
      <c r="E2264" s="740">
        <v>4000</v>
      </c>
      <c r="F2264" s="670">
        <v>22092484</v>
      </c>
      <c r="G2264" s="668" t="s">
        <v>10782</v>
      </c>
      <c r="H2264" s="668" t="s">
        <v>10356</v>
      </c>
      <c r="I2264" s="668" t="s">
        <v>8801</v>
      </c>
      <c r="J2264" s="668" t="s">
        <v>10356</v>
      </c>
      <c r="K2264" s="670">
        <v>0</v>
      </c>
      <c r="L2264" s="670">
        <v>0</v>
      </c>
      <c r="M2264" s="753">
        <v>0</v>
      </c>
      <c r="N2264" s="670">
        <v>2</v>
      </c>
      <c r="O2264" s="670">
        <v>3</v>
      </c>
      <c r="P2264" s="755">
        <f t="shared" si="35"/>
        <v>12000</v>
      </c>
      <c r="Q2264" s="670"/>
      <c r="R2264" s="670">
        <v>12</v>
      </c>
    </row>
    <row r="2265" spans="1:18" ht="15.75" customHeight="1" x14ac:dyDescent="0.2">
      <c r="A2265" s="676" t="s">
        <v>10201</v>
      </c>
      <c r="B2265" s="670" t="s">
        <v>6922</v>
      </c>
      <c r="C2265" s="670" t="s">
        <v>150</v>
      </c>
      <c r="D2265" s="668" t="s">
        <v>6728</v>
      </c>
      <c r="E2265" s="740">
        <v>2500</v>
      </c>
      <c r="F2265" s="670">
        <v>47817868</v>
      </c>
      <c r="G2265" s="668" t="s">
        <v>10740</v>
      </c>
      <c r="H2265" s="668" t="s">
        <v>6728</v>
      </c>
      <c r="I2265" s="668" t="s">
        <v>8801</v>
      </c>
      <c r="J2265" s="668" t="s">
        <v>6728</v>
      </c>
      <c r="K2265" s="670">
        <v>0</v>
      </c>
      <c r="L2265" s="670">
        <v>0</v>
      </c>
      <c r="M2265" s="753">
        <v>0</v>
      </c>
      <c r="N2265" s="670">
        <v>2</v>
      </c>
      <c r="O2265" s="670">
        <v>3</v>
      </c>
      <c r="P2265" s="755">
        <f t="shared" si="35"/>
        <v>7500</v>
      </c>
      <c r="Q2265" s="670"/>
      <c r="R2265" s="670">
        <v>12</v>
      </c>
    </row>
    <row r="2266" spans="1:18" ht="15.75" customHeight="1" x14ac:dyDescent="0.2">
      <c r="A2266" s="676" t="s">
        <v>10201</v>
      </c>
      <c r="B2266" s="670" t="s">
        <v>6922</v>
      </c>
      <c r="C2266" s="670" t="s">
        <v>150</v>
      </c>
      <c r="D2266" s="668" t="s">
        <v>10780</v>
      </c>
      <c r="E2266" s="740">
        <v>2810</v>
      </c>
      <c r="F2266" s="670">
        <v>42910089</v>
      </c>
      <c r="G2266" s="668" t="s">
        <v>10783</v>
      </c>
      <c r="H2266" s="668" t="s">
        <v>10780</v>
      </c>
      <c r="I2266" s="668" t="s">
        <v>8801</v>
      </c>
      <c r="J2266" s="668" t="s">
        <v>10780</v>
      </c>
      <c r="K2266" s="670">
        <v>0</v>
      </c>
      <c r="L2266" s="670">
        <v>0</v>
      </c>
      <c r="M2266" s="753">
        <v>0</v>
      </c>
      <c r="N2266" s="670">
        <v>2</v>
      </c>
      <c r="O2266" s="670">
        <v>3</v>
      </c>
      <c r="P2266" s="755">
        <f t="shared" si="35"/>
        <v>8430</v>
      </c>
      <c r="Q2266" s="670"/>
      <c r="R2266" s="670">
        <v>12</v>
      </c>
    </row>
    <row r="2267" spans="1:18" ht="15.75" customHeight="1" x14ac:dyDescent="0.2">
      <c r="A2267" s="676" t="s">
        <v>10201</v>
      </c>
      <c r="B2267" s="670" t="s">
        <v>6922</v>
      </c>
      <c r="C2267" s="670" t="s">
        <v>150</v>
      </c>
      <c r="D2267" s="668" t="s">
        <v>10784</v>
      </c>
      <c r="E2267" s="740">
        <v>3120</v>
      </c>
      <c r="F2267" s="670">
        <v>19097131</v>
      </c>
      <c r="G2267" s="668" t="s">
        <v>10785</v>
      </c>
      <c r="H2267" s="668" t="s">
        <v>10784</v>
      </c>
      <c r="I2267" s="668" t="s">
        <v>8801</v>
      </c>
      <c r="J2267" s="668" t="s">
        <v>10784</v>
      </c>
      <c r="K2267" s="670">
        <v>0</v>
      </c>
      <c r="L2267" s="670">
        <v>0</v>
      </c>
      <c r="M2267" s="753">
        <v>0</v>
      </c>
      <c r="N2267" s="670">
        <v>2</v>
      </c>
      <c r="O2267" s="670">
        <v>3</v>
      </c>
      <c r="P2267" s="755">
        <f t="shared" si="35"/>
        <v>9360</v>
      </c>
      <c r="Q2267" s="670"/>
      <c r="R2267" s="670">
        <v>12</v>
      </c>
    </row>
    <row r="2268" spans="1:18" ht="15.75" customHeight="1" x14ac:dyDescent="0.2">
      <c r="A2268" s="676" t="s">
        <v>10201</v>
      </c>
      <c r="B2268" s="670" t="s">
        <v>6922</v>
      </c>
      <c r="C2268" s="670" t="s">
        <v>150</v>
      </c>
      <c r="D2268" s="668" t="s">
        <v>9913</v>
      </c>
      <c r="E2268" s="740">
        <v>6000</v>
      </c>
      <c r="F2268" s="670">
        <v>70545529</v>
      </c>
      <c r="G2268" s="668" t="s">
        <v>10786</v>
      </c>
      <c r="H2268" s="668" t="s">
        <v>9913</v>
      </c>
      <c r="I2268" s="668" t="s">
        <v>8801</v>
      </c>
      <c r="J2268" s="668" t="s">
        <v>9913</v>
      </c>
      <c r="K2268" s="670">
        <v>0</v>
      </c>
      <c r="L2268" s="670">
        <v>0</v>
      </c>
      <c r="M2268" s="753">
        <v>0</v>
      </c>
      <c r="N2268" s="670">
        <v>2</v>
      </c>
      <c r="O2268" s="670">
        <v>3</v>
      </c>
      <c r="P2268" s="755">
        <f t="shared" si="35"/>
        <v>18000</v>
      </c>
      <c r="Q2268" s="670"/>
      <c r="R2268" s="670">
        <v>12</v>
      </c>
    </row>
    <row r="2269" spans="1:18" ht="15.75" customHeight="1" x14ac:dyDescent="0.2">
      <c r="A2269" s="676" t="s">
        <v>10201</v>
      </c>
      <c r="B2269" s="670" t="s">
        <v>6922</v>
      </c>
      <c r="C2269" s="670" t="s">
        <v>150</v>
      </c>
      <c r="D2269" s="668" t="s">
        <v>10757</v>
      </c>
      <c r="E2269" s="740">
        <v>4000</v>
      </c>
      <c r="F2269" s="670">
        <v>43135970</v>
      </c>
      <c r="G2269" s="668" t="s">
        <v>10787</v>
      </c>
      <c r="H2269" s="668" t="s">
        <v>10757</v>
      </c>
      <c r="I2269" s="668" t="s">
        <v>8801</v>
      </c>
      <c r="J2269" s="668" t="s">
        <v>10757</v>
      </c>
      <c r="K2269" s="670">
        <v>0</v>
      </c>
      <c r="L2269" s="670">
        <v>0</v>
      </c>
      <c r="M2269" s="753">
        <v>0</v>
      </c>
      <c r="N2269" s="670">
        <v>2</v>
      </c>
      <c r="O2269" s="670">
        <v>3</v>
      </c>
      <c r="P2269" s="755">
        <f t="shared" si="35"/>
        <v>12000</v>
      </c>
      <c r="Q2269" s="670"/>
      <c r="R2269" s="670">
        <v>12</v>
      </c>
    </row>
    <row r="2270" spans="1:18" ht="15.75" customHeight="1" x14ac:dyDescent="0.2">
      <c r="A2270" s="676" t="s">
        <v>10201</v>
      </c>
      <c r="B2270" s="670" t="s">
        <v>6922</v>
      </c>
      <c r="C2270" s="670" t="s">
        <v>150</v>
      </c>
      <c r="D2270" s="668" t="s">
        <v>7420</v>
      </c>
      <c r="E2270" s="740">
        <v>1950</v>
      </c>
      <c r="F2270" s="670">
        <v>42045732</v>
      </c>
      <c r="G2270" s="668" t="s">
        <v>10373</v>
      </c>
      <c r="H2270" s="668" t="s">
        <v>7420</v>
      </c>
      <c r="I2270" s="668" t="s">
        <v>7361</v>
      </c>
      <c r="J2270" s="668" t="s">
        <v>7420</v>
      </c>
      <c r="K2270" s="670">
        <v>0</v>
      </c>
      <c r="L2270" s="670">
        <v>0</v>
      </c>
      <c r="M2270" s="753">
        <v>0</v>
      </c>
      <c r="N2270" s="670">
        <v>2</v>
      </c>
      <c r="O2270" s="670">
        <v>3</v>
      </c>
      <c r="P2270" s="755">
        <f t="shared" si="35"/>
        <v>5850</v>
      </c>
      <c r="Q2270" s="670"/>
      <c r="R2270" s="670">
        <v>12</v>
      </c>
    </row>
    <row r="2271" spans="1:18" ht="15.75" customHeight="1" x14ac:dyDescent="0.2">
      <c r="A2271" s="676" t="s">
        <v>10201</v>
      </c>
      <c r="B2271" s="670" t="s">
        <v>6922</v>
      </c>
      <c r="C2271" s="670" t="s">
        <v>150</v>
      </c>
      <c r="D2271" s="668" t="s">
        <v>6965</v>
      </c>
      <c r="E2271" s="740">
        <v>3300</v>
      </c>
      <c r="F2271" s="670">
        <v>45250838</v>
      </c>
      <c r="G2271" s="668" t="s">
        <v>10788</v>
      </c>
      <c r="H2271" s="668" t="s">
        <v>6965</v>
      </c>
      <c r="I2271" s="668" t="s">
        <v>8801</v>
      </c>
      <c r="J2271" s="668" t="s">
        <v>6965</v>
      </c>
      <c r="K2271" s="670">
        <v>0</v>
      </c>
      <c r="L2271" s="670">
        <v>0</v>
      </c>
      <c r="M2271" s="753">
        <v>0</v>
      </c>
      <c r="N2271" s="670">
        <v>2</v>
      </c>
      <c r="O2271" s="670">
        <v>3</v>
      </c>
      <c r="P2271" s="755">
        <f t="shared" si="35"/>
        <v>9900</v>
      </c>
      <c r="Q2271" s="670"/>
      <c r="R2271" s="670">
        <v>12</v>
      </c>
    </row>
    <row r="2272" spans="1:18" ht="15.75" customHeight="1" x14ac:dyDescent="0.2">
      <c r="A2272" s="676" t="s">
        <v>10201</v>
      </c>
      <c r="B2272" s="670" t="s">
        <v>6922</v>
      </c>
      <c r="C2272" s="670" t="s">
        <v>150</v>
      </c>
      <c r="D2272" s="668" t="s">
        <v>10757</v>
      </c>
      <c r="E2272" s="740">
        <v>4000</v>
      </c>
      <c r="F2272" s="670">
        <v>74698971</v>
      </c>
      <c r="G2272" s="668" t="s">
        <v>10789</v>
      </c>
      <c r="H2272" s="668" t="s">
        <v>10757</v>
      </c>
      <c r="I2272" s="668" t="s">
        <v>8801</v>
      </c>
      <c r="J2272" s="668" t="s">
        <v>10757</v>
      </c>
      <c r="K2272" s="670">
        <v>0</v>
      </c>
      <c r="L2272" s="670">
        <v>0</v>
      </c>
      <c r="M2272" s="753">
        <v>0</v>
      </c>
      <c r="N2272" s="670">
        <v>2</v>
      </c>
      <c r="O2272" s="670">
        <v>3</v>
      </c>
      <c r="P2272" s="755">
        <f t="shared" si="35"/>
        <v>12000</v>
      </c>
      <c r="Q2272" s="670"/>
      <c r="R2272" s="670">
        <v>12</v>
      </c>
    </row>
    <row r="2273" spans="1:18" ht="15.75" customHeight="1" x14ac:dyDescent="0.2">
      <c r="A2273" s="676" t="s">
        <v>10201</v>
      </c>
      <c r="B2273" s="670" t="s">
        <v>6922</v>
      </c>
      <c r="C2273" s="670" t="s">
        <v>150</v>
      </c>
      <c r="D2273" s="668" t="s">
        <v>10780</v>
      </c>
      <c r="E2273" s="740">
        <v>2810</v>
      </c>
      <c r="F2273" s="670">
        <v>72302425</v>
      </c>
      <c r="G2273" s="668" t="s">
        <v>10790</v>
      </c>
      <c r="H2273" s="668" t="s">
        <v>10780</v>
      </c>
      <c r="I2273" s="668" t="s">
        <v>8801</v>
      </c>
      <c r="J2273" s="668" t="s">
        <v>10780</v>
      </c>
      <c r="K2273" s="670">
        <v>0</v>
      </c>
      <c r="L2273" s="670">
        <v>0</v>
      </c>
      <c r="M2273" s="753">
        <v>0</v>
      </c>
      <c r="N2273" s="670">
        <v>2</v>
      </c>
      <c r="O2273" s="670">
        <v>3</v>
      </c>
      <c r="P2273" s="755">
        <f t="shared" si="35"/>
        <v>8430</v>
      </c>
      <c r="Q2273" s="670"/>
      <c r="R2273" s="670">
        <v>12</v>
      </c>
    </row>
    <row r="2274" spans="1:18" ht="15.75" customHeight="1" x14ac:dyDescent="0.2">
      <c r="A2274" s="676" t="s">
        <v>10201</v>
      </c>
      <c r="B2274" s="670" t="s">
        <v>6922</v>
      </c>
      <c r="C2274" s="670" t="s">
        <v>150</v>
      </c>
      <c r="D2274" s="668" t="s">
        <v>10780</v>
      </c>
      <c r="E2274" s="740">
        <v>4800</v>
      </c>
      <c r="F2274" s="670">
        <v>72403054</v>
      </c>
      <c r="G2274" s="668" t="s">
        <v>10601</v>
      </c>
      <c r="H2274" s="668" t="s">
        <v>10780</v>
      </c>
      <c r="I2274" s="668" t="s">
        <v>8801</v>
      </c>
      <c r="J2274" s="668" t="s">
        <v>10780</v>
      </c>
      <c r="K2274" s="670">
        <v>0</v>
      </c>
      <c r="L2274" s="670">
        <v>0</v>
      </c>
      <c r="M2274" s="753">
        <v>0</v>
      </c>
      <c r="N2274" s="670">
        <v>2</v>
      </c>
      <c r="O2274" s="670">
        <v>3</v>
      </c>
      <c r="P2274" s="755">
        <f t="shared" si="35"/>
        <v>14400</v>
      </c>
      <c r="Q2274" s="670"/>
      <c r="R2274" s="670">
        <v>12</v>
      </c>
    </row>
    <row r="2275" spans="1:18" ht="15.75" customHeight="1" x14ac:dyDescent="0.2">
      <c r="A2275" s="676" t="s">
        <v>10201</v>
      </c>
      <c r="B2275" s="670" t="s">
        <v>6922</v>
      </c>
      <c r="C2275" s="670" t="s">
        <v>150</v>
      </c>
      <c r="D2275" s="668" t="s">
        <v>9913</v>
      </c>
      <c r="E2275" s="740">
        <v>6000</v>
      </c>
      <c r="F2275" s="670">
        <v>47154129</v>
      </c>
      <c r="G2275" s="668" t="s">
        <v>10791</v>
      </c>
      <c r="H2275" s="668" t="s">
        <v>9913</v>
      </c>
      <c r="I2275" s="668" t="s">
        <v>8801</v>
      </c>
      <c r="J2275" s="668" t="s">
        <v>9913</v>
      </c>
      <c r="K2275" s="670">
        <v>0</v>
      </c>
      <c r="L2275" s="670">
        <v>0</v>
      </c>
      <c r="M2275" s="753">
        <v>0</v>
      </c>
      <c r="N2275" s="670">
        <v>2</v>
      </c>
      <c r="O2275" s="670">
        <v>3</v>
      </c>
      <c r="P2275" s="755">
        <f t="shared" si="35"/>
        <v>18000</v>
      </c>
      <c r="Q2275" s="670"/>
      <c r="R2275" s="670">
        <v>12</v>
      </c>
    </row>
    <row r="2276" spans="1:18" ht="15.75" customHeight="1" x14ac:dyDescent="0.2">
      <c r="A2276" s="676" t="s">
        <v>10201</v>
      </c>
      <c r="B2276" s="670" t="s">
        <v>6922</v>
      </c>
      <c r="C2276" s="670" t="s">
        <v>150</v>
      </c>
      <c r="D2276" s="668" t="s">
        <v>10780</v>
      </c>
      <c r="E2276" s="740">
        <v>4800</v>
      </c>
      <c r="F2276" s="670">
        <v>40292775</v>
      </c>
      <c r="G2276" s="668" t="s">
        <v>10792</v>
      </c>
      <c r="H2276" s="668" t="s">
        <v>10780</v>
      </c>
      <c r="I2276" s="668" t="s">
        <v>8801</v>
      </c>
      <c r="J2276" s="668" t="s">
        <v>10780</v>
      </c>
      <c r="K2276" s="670">
        <v>0</v>
      </c>
      <c r="L2276" s="670">
        <v>0</v>
      </c>
      <c r="M2276" s="753">
        <v>0</v>
      </c>
      <c r="N2276" s="670">
        <v>2</v>
      </c>
      <c r="O2276" s="670">
        <v>3</v>
      </c>
      <c r="P2276" s="755">
        <f t="shared" si="35"/>
        <v>14400</v>
      </c>
      <c r="Q2276" s="670"/>
      <c r="R2276" s="670">
        <v>12</v>
      </c>
    </row>
    <row r="2277" spans="1:18" ht="15.75" customHeight="1" x14ac:dyDescent="0.2">
      <c r="A2277" s="676" t="s">
        <v>10201</v>
      </c>
      <c r="B2277" s="670" t="s">
        <v>6922</v>
      </c>
      <c r="C2277" s="670" t="s">
        <v>150</v>
      </c>
      <c r="D2277" s="668" t="s">
        <v>10757</v>
      </c>
      <c r="E2277" s="740">
        <v>6050</v>
      </c>
      <c r="F2277" s="670">
        <v>41199147</v>
      </c>
      <c r="G2277" s="668" t="s">
        <v>10793</v>
      </c>
      <c r="H2277" s="668" t="s">
        <v>10757</v>
      </c>
      <c r="I2277" s="668" t="s">
        <v>8801</v>
      </c>
      <c r="J2277" s="668" t="s">
        <v>10757</v>
      </c>
      <c r="K2277" s="670">
        <v>0</v>
      </c>
      <c r="L2277" s="670">
        <v>0</v>
      </c>
      <c r="M2277" s="753">
        <v>0</v>
      </c>
      <c r="N2277" s="670">
        <v>4</v>
      </c>
      <c r="O2277" s="670">
        <v>7</v>
      </c>
      <c r="P2277" s="755">
        <f t="shared" si="35"/>
        <v>42350</v>
      </c>
      <c r="Q2277" s="670"/>
      <c r="R2277" s="670">
        <v>12</v>
      </c>
    </row>
    <row r="2278" spans="1:18" ht="15.75" customHeight="1" x14ac:dyDescent="0.2">
      <c r="A2278" s="676" t="s">
        <v>10201</v>
      </c>
      <c r="B2278" s="670" t="s">
        <v>6922</v>
      </c>
      <c r="C2278" s="670" t="s">
        <v>150</v>
      </c>
      <c r="D2278" s="668" t="s">
        <v>9913</v>
      </c>
      <c r="E2278" s="740">
        <v>9000</v>
      </c>
      <c r="F2278" s="670">
        <v>46400550</v>
      </c>
      <c r="G2278" s="668" t="s">
        <v>10794</v>
      </c>
      <c r="H2278" s="668" t="s">
        <v>9913</v>
      </c>
      <c r="I2278" s="668" t="s">
        <v>8801</v>
      </c>
      <c r="J2278" s="668" t="s">
        <v>9913</v>
      </c>
      <c r="K2278" s="670">
        <v>0</v>
      </c>
      <c r="L2278" s="670">
        <v>0</v>
      </c>
      <c r="M2278" s="753">
        <v>0</v>
      </c>
      <c r="N2278" s="670">
        <v>4</v>
      </c>
      <c r="O2278" s="670">
        <v>7</v>
      </c>
      <c r="P2278" s="755">
        <f t="shared" si="35"/>
        <v>63000</v>
      </c>
      <c r="Q2278" s="670"/>
      <c r="R2278" s="670">
        <v>12</v>
      </c>
    </row>
    <row r="2279" spans="1:18" ht="15.75" customHeight="1" x14ac:dyDescent="0.2">
      <c r="A2279" s="676" t="s">
        <v>10201</v>
      </c>
      <c r="B2279" s="670" t="s">
        <v>6922</v>
      </c>
      <c r="C2279" s="670" t="s">
        <v>150</v>
      </c>
      <c r="D2279" s="668" t="s">
        <v>10757</v>
      </c>
      <c r="E2279" s="740">
        <v>6050</v>
      </c>
      <c r="F2279" s="670">
        <v>43410233</v>
      </c>
      <c r="G2279" s="668" t="s">
        <v>10795</v>
      </c>
      <c r="H2279" s="668" t="s">
        <v>10757</v>
      </c>
      <c r="I2279" s="668" t="s">
        <v>8801</v>
      </c>
      <c r="J2279" s="668" t="s">
        <v>10757</v>
      </c>
      <c r="K2279" s="670">
        <v>0</v>
      </c>
      <c r="L2279" s="670">
        <v>0</v>
      </c>
      <c r="M2279" s="753">
        <v>0</v>
      </c>
      <c r="N2279" s="670">
        <v>4</v>
      </c>
      <c r="O2279" s="670">
        <v>7</v>
      </c>
      <c r="P2279" s="755">
        <f t="shared" si="35"/>
        <v>42350</v>
      </c>
      <c r="Q2279" s="670"/>
      <c r="R2279" s="670">
        <v>12</v>
      </c>
    </row>
    <row r="2280" spans="1:18" ht="15.75" customHeight="1" x14ac:dyDescent="0.2">
      <c r="A2280" s="676" t="s">
        <v>10201</v>
      </c>
      <c r="B2280" s="670" t="s">
        <v>6922</v>
      </c>
      <c r="C2280" s="670" t="s">
        <v>150</v>
      </c>
      <c r="D2280" s="668" t="s">
        <v>10757</v>
      </c>
      <c r="E2280" s="740">
        <v>8200</v>
      </c>
      <c r="F2280" s="670">
        <v>70763074</v>
      </c>
      <c r="G2280" s="668" t="s">
        <v>10796</v>
      </c>
      <c r="H2280" s="668" t="s">
        <v>10757</v>
      </c>
      <c r="I2280" s="668" t="s">
        <v>8801</v>
      </c>
      <c r="J2280" s="668" t="s">
        <v>10757</v>
      </c>
      <c r="K2280" s="670">
        <v>0</v>
      </c>
      <c r="L2280" s="670">
        <v>0</v>
      </c>
      <c r="M2280" s="753">
        <v>0</v>
      </c>
      <c r="N2280" s="670">
        <v>4</v>
      </c>
      <c r="O2280" s="670">
        <v>7</v>
      </c>
      <c r="P2280" s="755">
        <f t="shared" si="35"/>
        <v>57400</v>
      </c>
      <c r="Q2280" s="670"/>
      <c r="R2280" s="670">
        <v>12</v>
      </c>
    </row>
    <row r="2281" spans="1:18" ht="15.75" customHeight="1" x14ac:dyDescent="0.2">
      <c r="A2281" s="676" t="s">
        <v>10201</v>
      </c>
      <c r="B2281" s="670" t="s">
        <v>6922</v>
      </c>
      <c r="C2281" s="670" t="s">
        <v>150</v>
      </c>
      <c r="D2281" s="668" t="s">
        <v>10757</v>
      </c>
      <c r="E2281" s="740">
        <v>6050</v>
      </c>
      <c r="F2281" s="670">
        <v>46486172</v>
      </c>
      <c r="G2281" s="668" t="s">
        <v>10797</v>
      </c>
      <c r="H2281" s="668" t="s">
        <v>10757</v>
      </c>
      <c r="I2281" s="668" t="s">
        <v>8801</v>
      </c>
      <c r="J2281" s="668" t="s">
        <v>10757</v>
      </c>
      <c r="K2281" s="670">
        <v>0</v>
      </c>
      <c r="L2281" s="670">
        <v>0</v>
      </c>
      <c r="M2281" s="753">
        <v>0</v>
      </c>
      <c r="N2281" s="670">
        <v>4</v>
      </c>
      <c r="O2281" s="670">
        <v>7</v>
      </c>
      <c r="P2281" s="755">
        <f t="shared" si="35"/>
        <v>42350</v>
      </c>
      <c r="Q2281" s="670"/>
      <c r="R2281" s="670">
        <v>12</v>
      </c>
    </row>
    <row r="2282" spans="1:18" ht="15.75" customHeight="1" x14ac:dyDescent="0.2">
      <c r="A2282" s="676" t="s">
        <v>10201</v>
      </c>
      <c r="B2282" s="670" t="s">
        <v>6922</v>
      </c>
      <c r="C2282" s="670" t="s">
        <v>150</v>
      </c>
      <c r="D2282" s="668" t="s">
        <v>9913</v>
      </c>
      <c r="E2282" s="740">
        <v>8000</v>
      </c>
      <c r="F2282" s="670">
        <v>47416467</v>
      </c>
      <c r="G2282" s="668" t="s">
        <v>10798</v>
      </c>
      <c r="H2282" s="668" t="s">
        <v>9913</v>
      </c>
      <c r="I2282" s="668" t="s">
        <v>8801</v>
      </c>
      <c r="J2282" s="668" t="s">
        <v>9913</v>
      </c>
      <c r="K2282" s="670">
        <v>0</v>
      </c>
      <c r="L2282" s="670">
        <v>0</v>
      </c>
      <c r="M2282" s="753">
        <v>0</v>
      </c>
      <c r="N2282" s="670">
        <v>4</v>
      </c>
      <c r="O2282" s="670">
        <v>7</v>
      </c>
      <c r="P2282" s="755">
        <f t="shared" si="35"/>
        <v>56000</v>
      </c>
      <c r="Q2282" s="670"/>
      <c r="R2282" s="670">
        <v>12</v>
      </c>
    </row>
    <row r="2283" spans="1:18" ht="15.75" customHeight="1" x14ac:dyDescent="0.2">
      <c r="A2283" s="676" t="s">
        <v>10201</v>
      </c>
      <c r="B2283" s="670" t="s">
        <v>6922</v>
      </c>
      <c r="C2283" s="670" t="s">
        <v>150</v>
      </c>
      <c r="D2283" s="668" t="s">
        <v>10757</v>
      </c>
      <c r="E2283" s="740">
        <v>6050</v>
      </c>
      <c r="F2283" s="670">
        <v>71721847</v>
      </c>
      <c r="G2283" s="668" t="s">
        <v>10799</v>
      </c>
      <c r="H2283" s="668" t="s">
        <v>10757</v>
      </c>
      <c r="I2283" s="668" t="s">
        <v>8801</v>
      </c>
      <c r="J2283" s="668" t="s">
        <v>10757</v>
      </c>
      <c r="K2283" s="670">
        <v>0</v>
      </c>
      <c r="L2283" s="670">
        <v>0</v>
      </c>
      <c r="M2283" s="753">
        <v>0</v>
      </c>
      <c r="N2283" s="670">
        <v>4</v>
      </c>
      <c r="O2283" s="670">
        <v>7</v>
      </c>
      <c r="P2283" s="755">
        <f t="shared" si="35"/>
        <v>42350</v>
      </c>
      <c r="Q2283" s="670"/>
      <c r="R2283" s="670">
        <v>12</v>
      </c>
    </row>
    <row r="2284" spans="1:18" ht="15.75" customHeight="1" x14ac:dyDescent="0.2">
      <c r="A2284" s="676" t="s">
        <v>10201</v>
      </c>
      <c r="B2284" s="670" t="s">
        <v>6922</v>
      </c>
      <c r="C2284" s="670" t="s">
        <v>150</v>
      </c>
      <c r="D2284" s="668" t="s">
        <v>9913</v>
      </c>
      <c r="E2284" s="740">
        <v>8000</v>
      </c>
      <c r="F2284" s="670">
        <v>46053699</v>
      </c>
      <c r="G2284" s="668" t="s">
        <v>10800</v>
      </c>
      <c r="H2284" s="668" t="s">
        <v>9913</v>
      </c>
      <c r="I2284" s="668" t="s">
        <v>8801</v>
      </c>
      <c r="J2284" s="668" t="s">
        <v>9913</v>
      </c>
      <c r="K2284" s="670">
        <v>0</v>
      </c>
      <c r="L2284" s="670">
        <v>0</v>
      </c>
      <c r="M2284" s="753">
        <v>0</v>
      </c>
      <c r="N2284" s="670">
        <v>4</v>
      </c>
      <c r="O2284" s="670">
        <v>7</v>
      </c>
      <c r="P2284" s="755">
        <f t="shared" si="35"/>
        <v>56000</v>
      </c>
      <c r="Q2284" s="670"/>
      <c r="R2284" s="670">
        <v>12</v>
      </c>
    </row>
    <row r="2285" spans="1:18" ht="15.75" customHeight="1" x14ac:dyDescent="0.2">
      <c r="A2285" s="676" t="s">
        <v>10201</v>
      </c>
      <c r="B2285" s="670" t="s">
        <v>6922</v>
      </c>
      <c r="C2285" s="670" t="s">
        <v>150</v>
      </c>
      <c r="D2285" s="668" t="s">
        <v>10757</v>
      </c>
      <c r="E2285" s="740">
        <v>6050</v>
      </c>
      <c r="F2285" s="670">
        <v>48095874</v>
      </c>
      <c r="G2285" s="668" t="s">
        <v>10801</v>
      </c>
      <c r="H2285" s="668" t="s">
        <v>10757</v>
      </c>
      <c r="I2285" s="668" t="s">
        <v>8801</v>
      </c>
      <c r="J2285" s="668" t="s">
        <v>10757</v>
      </c>
      <c r="K2285" s="670">
        <v>0</v>
      </c>
      <c r="L2285" s="670">
        <v>0</v>
      </c>
      <c r="M2285" s="753">
        <v>0</v>
      </c>
      <c r="N2285" s="670">
        <v>4</v>
      </c>
      <c r="O2285" s="670">
        <v>7</v>
      </c>
      <c r="P2285" s="755">
        <f t="shared" si="35"/>
        <v>42350</v>
      </c>
      <c r="Q2285" s="670"/>
      <c r="R2285" s="670">
        <v>12</v>
      </c>
    </row>
    <row r="2286" spans="1:18" ht="15.75" customHeight="1" x14ac:dyDescent="0.2">
      <c r="A2286" s="676" t="s">
        <v>10201</v>
      </c>
      <c r="B2286" s="670" t="s">
        <v>6922</v>
      </c>
      <c r="C2286" s="670" t="s">
        <v>150</v>
      </c>
      <c r="D2286" s="668" t="s">
        <v>9913</v>
      </c>
      <c r="E2286" s="740">
        <v>8000</v>
      </c>
      <c r="F2286" s="670">
        <v>43064415</v>
      </c>
      <c r="G2286" s="668" t="s">
        <v>10802</v>
      </c>
      <c r="H2286" s="668" t="s">
        <v>9913</v>
      </c>
      <c r="I2286" s="668" t="s">
        <v>8801</v>
      </c>
      <c r="J2286" s="668" t="s">
        <v>9913</v>
      </c>
      <c r="K2286" s="670">
        <v>0</v>
      </c>
      <c r="L2286" s="670">
        <v>0</v>
      </c>
      <c r="M2286" s="753">
        <v>0</v>
      </c>
      <c r="N2286" s="670">
        <v>2</v>
      </c>
      <c r="O2286" s="670">
        <v>2</v>
      </c>
      <c r="P2286" s="755">
        <f t="shared" si="35"/>
        <v>16000</v>
      </c>
      <c r="Q2286" s="670"/>
      <c r="R2286" s="670">
        <v>12</v>
      </c>
    </row>
    <row r="2287" spans="1:18" ht="15.75" customHeight="1" x14ac:dyDescent="0.2">
      <c r="A2287" s="676" t="s">
        <v>10201</v>
      </c>
      <c r="B2287" s="670" t="s">
        <v>6922</v>
      </c>
      <c r="C2287" s="670" t="s">
        <v>150</v>
      </c>
      <c r="D2287" s="668" t="s">
        <v>9913</v>
      </c>
      <c r="E2287" s="740">
        <v>6000</v>
      </c>
      <c r="F2287" s="670">
        <v>74626573</v>
      </c>
      <c r="G2287" s="668" t="s">
        <v>10803</v>
      </c>
      <c r="H2287" s="668" t="s">
        <v>9913</v>
      </c>
      <c r="I2287" s="668" t="s">
        <v>8801</v>
      </c>
      <c r="J2287" s="668" t="s">
        <v>9913</v>
      </c>
      <c r="K2287" s="670">
        <v>0</v>
      </c>
      <c r="L2287" s="670">
        <v>0</v>
      </c>
      <c r="M2287" s="753">
        <v>0</v>
      </c>
      <c r="N2287" s="670">
        <v>2</v>
      </c>
      <c r="O2287" s="670">
        <v>5</v>
      </c>
      <c r="P2287" s="755">
        <f t="shared" si="35"/>
        <v>30000</v>
      </c>
      <c r="Q2287" s="670"/>
      <c r="R2287" s="670">
        <v>12</v>
      </c>
    </row>
    <row r="2288" spans="1:18" ht="15.75" customHeight="1" x14ac:dyDescent="0.2">
      <c r="A2288" s="676" t="s">
        <v>10201</v>
      </c>
      <c r="B2288" s="670" t="s">
        <v>6922</v>
      </c>
      <c r="C2288" s="670" t="s">
        <v>150</v>
      </c>
      <c r="D2288" s="668" t="s">
        <v>9913</v>
      </c>
      <c r="E2288" s="740">
        <v>8000</v>
      </c>
      <c r="F2288" s="670">
        <v>47077196</v>
      </c>
      <c r="G2288" s="668" t="s">
        <v>10804</v>
      </c>
      <c r="H2288" s="668" t="s">
        <v>9913</v>
      </c>
      <c r="I2288" s="668" t="s">
        <v>8801</v>
      </c>
      <c r="J2288" s="668" t="s">
        <v>9913</v>
      </c>
      <c r="K2288" s="670">
        <v>0</v>
      </c>
      <c r="L2288" s="670">
        <v>0</v>
      </c>
      <c r="M2288" s="753">
        <v>0</v>
      </c>
      <c r="N2288" s="670">
        <v>4</v>
      </c>
      <c r="O2288" s="670">
        <v>5</v>
      </c>
      <c r="P2288" s="755">
        <f t="shared" si="35"/>
        <v>40000</v>
      </c>
      <c r="Q2288" s="670"/>
      <c r="R2288" s="670">
        <v>12</v>
      </c>
    </row>
    <row r="2289" spans="1:18" ht="15.75" customHeight="1" x14ac:dyDescent="0.2">
      <c r="A2289" s="676" t="s">
        <v>10201</v>
      </c>
      <c r="B2289" s="670" t="s">
        <v>6922</v>
      </c>
      <c r="C2289" s="670" t="s">
        <v>150</v>
      </c>
      <c r="D2289" s="668" t="s">
        <v>10757</v>
      </c>
      <c r="E2289" s="740">
        <v>6050</v>
      </c>
      <c r="F2289" s="670">
        <v>42534645</v>
      </c>
      <c r="G2289" s="668" t="s">
        <v>10777</v>
      </c>
      <c r="H2289" s="668" t="s">
        <v>10757</v>
      </c>
      <c r="I2289" s="668" t="s">
        <v>8801</v>
      </c>
      <c r="J2289" s="668" t="s">
        <v>10757</v>
      </c>
      <c r="K2289" s="670">
        <v>0</v>
      </c>
      <c r="L2289" s="670">
        <v>0</v>
      </c>
      <c r="M2289" s="753">
        <v>0</v>
      </c>
      <c r="N2289" s="670">
        <v>3</v>
      </c>
      <c r="O2289" s="670">
        <v>7</v>
      </c>
      <c r="P2289" s="755">
        <f t="shared" si="35"/>
        <v>42350</v>
      </c>
      <c r="Q2289" s="670"/>
      <c r="R2289" s="670">
        <v>12</v>
      </c>
    </row>
    <row r="2290" spans="1:18" ht="15.75" customHeight="1" x14ac:dyDescent="0.2">
      <c r="A2290" s="676" t="s">
        <v>10201</v>
      </c>
      <c r="B2290" s="670" t="s">
        <v>6922</v>
      </c>
      <c r="C2290" s="670" t="s">
        <v>150</v>
      </c>
      <c r="D2290" s="668" t="s">
        <v>10757</v>
      </c>
      <c r="E2290" s="740">
        <v>6000</v>
      </c>
      <c r="F2290" s="670">
        <v>47687868</v>
      </c>
      <c r="G2290" s="668" t="s">
        <v>10805</v>
      </c>
      <c r="H2290" s="668" t="s">
        <v>10757</v>
      </c>
      <c r="I2290" s="668" t="s">
        <v>8801</v>
      </c>
      <c r="J2290" s="668" t="s">
        <v>10757</v>
      </c>
      <c r="K2290" s="670">
        <v>0</v>
      </c>
      <c r="L2290" s="670">
        <v>0</v>
      </c>
      <c r="M2290" s="753">
        <v>0</v>
      </c>
      <c r="N2290" s="670">
        <v>3</v>
      </c>
      <c r="O2290" s="670">
        <v>7</v>
      </c>
      <c r="P2290" s="755">
        <f t="shared" si="35"/>
        <v>42000</v>
      </c>
      <c r="Q2290" s="670"/>
      <c r="R2290" s="670">
        <v>12</v>
      </c>
    </row>
    <row r="2291" spans="1:18" ht="15.75" customHeight="1" x14ac:dyDescent="0.2">
      <c r="A2291" s="676" t="s">
        <v>10201</v>
      </c>
      <c r="B2291" s="670" t="s">
        <v>6922</v>
      </c>
      <c r="C2291" s="670" t="s">
        <v>150</v>
      </c>
      <c r="D2291" s="668" t="s">
        <v>10757</v>
      </c>
      <c r="E2291" s="740">
        <v>6050</v>
      </c>
      <c r="F2291" s="670">
        <v>46014075</v>
      </c>
      <c r="G2291" s="668" t="s">
        <v>10806</v>
      </c>
      <c r="H2291" s="668" t="s">
        <v>10757</v>
      </c>
      <c r="I2291" s="668" t="s">
        <v>8801</v>
      </c>
      <c r="J2291" s="668" t="s">
        <v>10757</v>
      </c>
      <c r="K2291" s="670">
        <v>0</v>
      </c>
      <c r="L2291" s="670">
        <v>0</v>
      </c>
      <c r="M2291" s="753">
        <v>0</v>
      </c>
      <c r="N2291" s="670">
        <v>3</v>
      </c>
      <c r="O2291" s="670">
        <v>7</v>
      </c>
      <c r="P2291" s="755">
        <f t="shared" si="35"/>
        <v>42350</v>
      </c>
      <c r="Q2291" s="670"/>
      <c r="R2291" s="670">
        <v>12</v>
      </c>
    </row>
    <row r="2292" spans="1:18" ht="15.75" customHeight="1" x14ac:dyDescent="0.2">
      <c r="A2292" s="676" t="s">
        <v>10201</v>
      </c>
      <c r="B2292" s="670" t="s">
        <v>6922</v>
      </c>
      <c r="C2292" s="670" t="s">
        <v>150</v>
      </c>
      <c r="D2292" s="668" t="s">
        <v>6996</v>
      </c>
      <c r="E2292" s="740">
        <v>6050</v>
      </c>
      <c r="F2292" s="670">
        <v>72680855</v>
      </c>
      <c r="G2292" s="668" t="s">
        <v>10807</v>
      </c>
      <c r="H2292" s="668" t="s">
        <v>6996</v>
      </c>
      <c r="I2292" s="668" t="s">
        <v>8801</v>
      </c>
      <c r="J2292" s="668" t="s">
        <v>6996</v>
      </c>
      <c r="K2292" s="670">
        <v>0</v>
      </c>
      <c r="L2292" s="670">
        <v>0</v>
      </c>
      <c r="M2292" s="753">
        <v>0</v>
      </c>
      <c r="N2292" s="670">
        <v>3</v>
      </c>
      <c r="O2292" s="670">
        <v>7</v>
      </c>
      <c r="P2292" s="755">
        <f t="shared" si="35"/>
        <v>42350</v>
      </c>
      <c r="Q2292" s="670"/>
      <c r="R2292" s="670">
        <v>12</v>
      </c>
    </row>
    <row r="2293" spans="1:18" ht="15.75" customHeight="1" x14ac:dyDescent="0.2">
      <c r="A2293" s="676" t="s">
        <v>10201</v>
      </c>
      <c r="B2293" s="670" t="s">
        <v>6922</v>
      </c>
      <c r="C2293" s="670" t="s">
        <v>150</v>
      </c>
      <c r="D2293" s="668" t="s">
        <v>10757</v>
      </c>
      <c r="E2293" s="740">
        <v>6050</v>
      </c>
      <c r="F2293" s="670">
        <v>45528856</v>
      </c>
      <c r="G2293" s="668" t="s">
        <v>10808</v>
      </c>
      <c r="H2293" s="668" t="s">
        <v>10757</v>
      </c>
      <c r="I2293" s="668" t="s">
        <v>8801</v>
      </c>
      <c r="J2293" s="668" t="s">
        <v>10757</v>
      </c>
      <c r="K2293" s="670">
        <v>0</v>
      </c>
      <c r="L2293" s="670">
        <v>0</v>
      </c>
      <c r="M2293" s="753">
        <v>0</v>
      </c>
      <c r="N2293" s="670">
        <v>3</v>
      </c>
      <c r="O2293" s="670">
        <v>7</v>
      </c>
      <c r="P2293" s="755">
        <f t="shared" si="35"/>
        <v>42350</v>
      </c>
      <c r="Q2293" s="670"/>
      <c r="R2293" s="670">
        <v>12</v>
      </c>
    </row>
    <row r="2294" spans="1:18" ht="15.75" customHeight="1" x14ac:dyDescent="0.2">
      <c r="A2294" s="676" t="s">
        <v>10201</v>
      </c>
      <c r="B2294" s="670" t="s">
        <v>6922</v>
      </c>
      <c r="C2294" s="670" t="s">
        <v>150</v>
      </c>
      <c r="D2294" s="668" t="s">
        <v>9913</v>
      </c>
      <c r="E2294" s="740">
        <v>9000</v>
      </c>
      <c r="F2294" s="670">
        <v>46564286</v>
      </c>
      <c r="G2294" s="668" t="s">
        <v>10809</v>
      </c>
      <c r="H2294" s="668" t="s">
        <v>9913</v>
      </c>
      <c r="I2294" s="668" t="s">
        <v>8801</v>
      </c>
      <c r="J2294" s="668" t="s">
        <v>9913</v>
      </c>
      <c r="K2294" s="670">
        <v>0</v>
      </c>
      <c r="L2294" s="670">
        <v>0</v>
      </c>
      <c r="M2294" s="753">
        <v>0</v>
      </c>
      <c r="N2294" s="670">
        <v>3</v>
      </c>
      <c r="O2294" s="670">
        <v>7</v>
      </c>
      <c r="P2294" s="755">
        <f t="shared" si="35"/>
        <v>63000</v>
      </c>
      <c r="Q2294" s="670"/>
      <c r="R2294" s="670">
        <v>12</v>
      </c>
    </row>
    <row r="2295" spans="1:18" ht="15.75" customHeight="1" x14ac:dyDescent="0.2">
      <c r="A2295" s="676" t="s">
        <v>10201</v>
      </c>
      <c r="B2295" s="670" t="s">
        <v>6922</v>
      </c>
      <c r="C2295" s="670" t="s">
        <v>150</v>
      </c>
      <c r="D2295" s="668" t="s">
        <v>9913</v>
      </c>
      <c r="E2295" s="740">
        <v>9000</v>
      </c>
      <c r="F2295" s="670">
        <v>49010556</v>
      </c>
      <c r="G2295" s="668" t="s">
        <v>10810</v>
      </c>
      <c r="H2295" s="668" t="s">
        <v>9913</v>
      </c>
      <c r="I2295" s="668" t="s">
        <v>8801</v>
      </c>
      <c r="J2295" s="668" t="s">
        <v>9913</v>
      </c>
      <c r="K2295" s="670">
        <v>0</v>
      </c>
      <c r="L2295" s="670">
        <v>0</v>
      </c>
      <c r="M2295" s="753">
        <v>0</v>
      </c>
      <c r="N2295" s="670">
        <v>3</v>
      </c>
      <c r="O2295" s="670">
        <v>7</v>
      </c>
      <c r="P2295" s="755">
        <f t="shared" si="35"/>
        <v>63000</v>
      </c>
      <c r="Q2295" s="670"/>
      <c r="R2295" s="670">
        <v>12</v>
      </c>
    </row>
    <row r="2296" spans="1:18" ht="15.75" customHeight="1" x14ac:dyDescent="0.2">
      <c r="A2296" s="676" t="s">
        <v>10201</v>
      </c>
      <c r="B2296" s="670" t="s">
        <v>6922</v>
      </c>
      <c r="C2296" s="670" t="s">
        <v>150</v>
      </c>
      <c r="D2296" s="668" t="s">
        <v>10390</v>
      </c>
      <c r="E2296" s="740">
        <v>2500</v>
      </c>
      <c r="F2296" s="670">
        <v>16784277</v>
      </c>
      <c r="G2296" s="668" t="s">
        <v>10811</v>
      </c>
      <c r="H2296" s="668" t="s">
        <v>10390</v>
      </c>
      <c r="I2296" s="668" t="s">
        <v>7541</v>
      </c>
      <c r="J2296" s="668" t="s">
        <v>10390</v>
      </c>
      <c r="K2296" s="670">
        <v>0</v>
      </c>
      <c r="L2296" s="670">
        <v>0</v>
      </c>
      <c r="M2296" s="753">
        <v>0</v>
      </c>
      <c r="N2296" s="670">
        <v>3</v>
      </c>
      <c r="O2296" s="670">
        <v>7</v>
      </c>
      <c r="P2296" s="755">
        <f t="shared" si="35"/>
        <v>17500</v>
      </c>
      <c r="Q2296" s="670"/>
      <c r="R2296" s="670">
        <v>12</v>
      </c>
    </row>
    <row r="2297" spans="1:18" ht="15.75" customHeight="1" x14ac:dyDescent="0.2">
      <c r="A2297" s="676" t="s">
        <v>10201</v>
      </c>
      <c r="B2297" s="670" t="s">
        <v>6922</v>
      </c>
      <c r="C2297" s="670" t="s">
        <v>150</v>
      </c>
      <c r="D2297" s="668" t="s">
        <v>10738</v>
      </c>
      <c r="E2297" s="740">
        <v>4200</v>
      </c>
      <c r="F2297" s="670">
        <v>41324802</v>
      </c>
      <c r="G2297" s="668" t="s">
        <v>10812</v>
      </c>
      <c r="H2297" s="668" t="s">
        <v>10738</v>
      </c>
      <c r="I2297" s="668" t="s">
        <v>7361</v>
      </c>
      <c r="J2297" s="668" t="s">
        <v>10738</v>
      </c>
      <c r="K2297" s="670">
        <v>0</v>
      </c>
      <c r="L2297" s="670">
        <v>0</v>
      </c>
      <c r="M2297" s="753">
        <v>0</v>
      </c>
      <c r="N2297" s="670">
        <v>3</v>
      </c>
      <c r="O2297" s="670">
        <v>7</v>
      </c>
      <c r="P2297" s="755">
        <f t="shared" si="35"/>
        <v>29400</v>
      </c>
      <c r="Q2297" s="670"/>
      <c r="R2297" s="670">
        <v>12</v>
      </c>
    </row>
    <row r="2298" spans="1:18" ht="15.75" customHeight="1" x14ac:dyDescent="0.2">
      <c r="A2298" s="676" t="s">
        <v>10201</v>
      </c>
      <c r="B2298" s="670" t="s">
        <v>6922</v>
      </c>
      <c r="C2298" s="670" t="s">
        <v>150</v>
      </c>
      <c r="D2298" s="668" t="s">
        <v>10757</v>
      </c>
      <c r="E2298" s="740">
        <v>6050</v>
      </c>
      <c r="F2298" s="670">
        <v>48071021</v>
      </c>
      <c r="G2298" s="668" t="s">
        <v>10813</v>
      </c>
      <c r="H2298" s="668" t="s">
        <v>10757</v>
      </c>
      <c r="I2298" s="668" t="s">
        <v>8801</v>
      </c>
      <c r="J2298" s="668" t="s">
        <v>10757</v>
      </c>
      <c r="K2298" s="670">
        <v>0</v>
      </c>
      <c r="L2298" s="670">
        <v>0</v>
      </c>
      <c r="M2298" s="753">
        <v>0</v>
      </c>
      <c r="N2298" s="670">
        <v>3</v>
      </c>
      <c r="O2298" s="670">
        <v>7</v>
      </c>
      <c r="P2298" s="755">
        <f t="shared" si="35"/>
        <v>42350</v>
      </c>
      <c r="Q2298" s="670"/>
      <c r="R2298" s="670">
        <v>12</v>
      </c>
    </row>
    <row r="2299" spans="1:18" ht="15.75" customHeight="1" x14ac:dyDescent="0.2">
      <c r="A2299" s="676" t="s">
        <v>10201</v>
      </c>
      <c r="B2299" s="670" t="s">
        <v>6922</v>
      </c>
      <c r="C2299" s="670" t="s">
        <v>150</v>
      </c>
      <c r="D2299" s="668" t="s">
        <v>10757</v>
      </c>
      <c r="E2299" s="740">
        <v>6050</v>
      </c>
      <c r="F2299" s="670">
        <v>40280659</v>
      </c>
      <c r="G2299" s="668" t="s">
        <v>10814</v>
      </c>
      <c r="H2299" s="668" t="s">
        <v>10757</v>
      </c>
      <c r="I2299" s="668" t="s">
        <v>8801</v>
      </c>
      <c r="J2299" s="668" t="s">
        <v>10757</v>
      </c>
      <c r="K2299" s="670">
        <v>0</v>
      </c>
      <c r="L2299" s="670">
        <v>0</v>
      </c>
      <c r="M2299" s="753">
        <v>0</v>
      </c>
      <c r="N2299" s="670">
        <v>3</v>
      </c>
      <c r="O2299" s="670">
        <v>7</v>
      </c>
      <c r="P2299" s="755">
        <f t="shared" si="35"/>
        <v>42350</v>
      </c>
      <c r="Q2299" s="670"/>
      <c r="R2299" s="670">
        <v>12</v>
      </c>
    </row>
    <row r="2300" spans="1:18" ht="15.75" customHeight="1" x14ac:dyDescent="0.2">
      <c r="A2300" s="676" t="s">
        <v>10201</v>
      </c>
      <c r="B2300" s="670" t="s">
        <v>6922</v>
      </c>
      <c r="C2300" s="670" t="s">
        <v>150</v>
      </c>
      <c r="D2300" s="668" t="s">
        <v>9913</v>
      </c>
      <c r="E2300" s="740">
        <v>8000</v>
      </c>
      <c r="F2300" s="670">
        <v>73580779</v>
      </c>
      <c r="G2300" s="668" t="s">
        <v>10815</v>
      </c>
      <c r="H2300" s="668" t="s">
        <v>9913</v>
      </c>
      <c r="I2300" s="668" t="s">
        <v>8801</v>
      </c>
      <c r="J2300" s="668" t="s">
        <v>9913</v>
      </c>
      <c r="K2300" s="670">
        <v>0</v>
      </c>
      <c r="L2300" s="670">
        <v>0</v>
      </c>
      <c r="M2300" s="753">
        <v>0</v>
      </c>
      <c r="N2300" s="670">
        <v>3</v>
      </c>
      <c r="O2300" s="670">
        <v>7</v>
      </c>
      <c r="P2300" s="755">
        <f t="shared" si="35"/>
        <v>56000</v>
      </c>
      <c r="Q2300" s="670"/>
      <c r="R2300" s="670">
        <v>12</v>
      </c>
    </row>
    <row r="2301" spans="1:18" ht="15.75" customHeight="1" x14ac:dyDescent="0.2">
      <c r="A2301" s="676" t="s">
        <v>10201</v>
      </c>
      <c r="B2301" s="670" t="s">
        <v>6922</v>
      </c>
      <c r="C2301" s="670" t="s">
        <v>150</v>
      </c>
      <c r="D2301" s="668" t="s">
        <v>9913</v>
      </c>
      <c r="E2301" s="740">
        <v>8000</v>
      </c>
      <c r="F2301" s="670">
        <v>42420224</v>
      </c>
      <c r="G2301" s="668" t="s">
        <v>10816</v>
      </c>
      <c r="H2301" s="668" t="s">
        <v>9913</v>
      </c>
      <c r="I2301" s="668" t="s">
        <v>8801</v>
      </c>
      <c r="J2301" s="668" t="s">
        <v>9913</v>
      </c>
      <c r="K2301" s="670">
        <v>0</v>
      </c>
      <c r="L2301" s="670">
        <v>0</v>
      </c>
      <c r="M2301" s="753">
        <v>0</v>
      </c>
      <c r="N2301" s="670">
        <v>3</v>
      </c>
      <c r="O2301" s="670">
        <v>7</v>
      </c>
      <c r="P2301" s="755">
        <f t="shared" si="35"/>
        <v>56000</v>
      </c>
      <c r="Q2301" s="670"/>
      <c r="R2301" s="670">
        <v>12</v>
      </c>
    </row>
    <row r="2302" spans="1:18" ht="15.75" customHeight="1" x14ac:dyDescent="0.2">
      <c r="A2302" s="676" t="s">
        <v>10201</v>
      </c>
      <c r="B2302" s="670" t="s">
        <v>6922</v>
      </c>
      <c r="C2302" s="670" t="s">
        <v>150</v>
      </c>
      <c r="D2302" s="668" t="s">
        <v>10390</v>
      </c>
      <c r="E2302" s="740">
        <v>2500</v>
      </c>
      <c r="F2302" s="670">
        <v>42598372</v>
      </c>
      <c r="G2302" s="668" t="s">
        <v>10779</v>
      </c>
      <c r="H2302" s="668" t="s">
        <v>10390</v>
      </c>
      <c r="I2302" s="668" t="s">
        <v>7361</v>
      </c>
      <c r="J2302" s="668" t="s">
        <v>10390</v>
      </c>
      <c r="K2302" s="670">
        <v>0</v>
      </c>
      <c r="L2302" s="670">
        <v>0</v>
      </c>
      <c r="M2302" s="753">
        <v>0</v>
      </c>
      <c r="N2302" s="670">
        <v>3</v>
      </c>
      <c r="O2302" s="670">
        <v>7</v>
      </c>
      <c r="P2302" s="755">
        <f t="shared" si="35"/>
        <v>17500</v>
      </c>
      <c r="Q2302" s="670"/>
      <c r="R2302" s="670">
        <v>12</v>
      </c>
    </row>
    <row r="2303" spans="1:18" ht="15.75" customHeight="1" x14ac:dyDescent="0.2">
      <c r="A2303" s="676" t="s">
        <v>10201</v>
      </c>
      <c r="B2303" s="670" t="s">
        <v>6922</v>
      </c>
      <c r="C2303" s="670" t="s">
        <v>150</v>
      </c>
      <c r="D2303" s="668" t="s">
        <v>10366</v>
      </c>
      <c r="E2303" s="740">
        <v>3540</v>
      </c>
      <c r="F2303" s="670">
        <v>41091440</v>
      </c>
      <c r="G2303" s="668" t="s">
        <v>10817</v>
      </c>
      <c r="H2303" s="668" t="s">
        <v>10366</v>
      </c>
      <c r="I2303" s="668" t="s">
        <v>7361</v>
      </c>
      <c r="J2303" s="668" t="s">
        <v>10366</v>
      </c>
      <c r="K2303" s="670">
        <v>0</v>
      </c>
      <c r="L2303" s="670">
        <v>0</v>
      </c>
      <c r="M2303" s="753">
        <v>0</v>
      </c>
      <c r="N2303" s="670">
        <v>3</v>
      </c>
      <c r="O2303" s="670">
        <v>7</v>
      </c>
      <c r="P2303" s="755">
        <f t="shared" si="35"/>
        <v>24780</v>
      </c>
      <c r="Q2303" s="670"/>
      <c r="R2303" s="670">
        <v>12</v>
      </c>
    </row>
    <row r="2304" spans="1:18" ht="15.75" customHeight="1" x14ac:dyDescent="0.2">
      <c r="A2304" s="676" t="s">
        <v>10201</v>
      </c>
      <c r="B2304" s="670" t="s">
        <v>6922</v>
      </c>
      <c r="C2304" s="670" t="s">
        <v>150</v>
      </c>
      <c r="D2304" s="668" t="s">
        <v>10757</v>
      </c>
      <c r="E2304" s="740">
        <v>4000</v>
      </c>
      <c r="F2304" s="670">
        <v>45852132</v>
      </c>
      <c r="G2304" s="668" t="s">
        <v>10818</v>
      </c>
      <c r="H2304" s="668" t="s">
        <v>10757</v>
      </c>
      <c r="I2304" s="668" t="s">
        <v>8801</v>
      </c>
      <c r="J2304" s="668" t="s">
        <v>10757</v>
      </c>
      <c r="K2304" s="670">
        <v>0</v>
      </c>
      <c r="L2304" s="670">
        <v>0</v>
      </c>
      <c r="M2304" s="753">
        <v>0</v>
      </c>
      <c r="N2304" s="670">
        <v>3</v>
      </c>
      <c r="O2304" s="670">
        <v>7</v>
      </c>
      <c r="P2304" s="755">
        <f t="shared" si="35"/>
        <v>28000</v>
      </c>
      <c r="Q2304" s="670"/>
      <c r="R2304" s="670">
        <v>12</v>
      </c>
    </row>
    <row r="2305" spans="1:18" ht="15.75" customHeight="1" x14ac:dyDescent="0.2">
      <c r="A2305" s="676" t="s">
        <v>10201</v>
      </c>
      <c r="B2305" s="670" t="s">
        <v>6922</v>
      </c>
      <c r="C2305" s="670" t="s">
        <v>150</v>
      </c>
      <c r="D2305" s="668" t="s">
        <v>10765</v>
      </c>
      <c r="E2305" s="740">
        <v>6000</v>
      </c>
      <c r="F2305" s="670">
        <v>46987856</v>
      </c>
      <c r="G2305" s="668" t="s">
        <v>10819</v>
      </c>
      <c r="H2305" s="668" t="s">
        <v>10765</v>
      </c>
      <c r="I2305" s="668" t="s">
        <v>8801</v>
      </c>
      <c r="J2305" s="668" t="s">
        <v>10765</v>
      </c>
      <c r="K2305" s="670">
        <v>0</v>
      </c>
      <c r="L2305" s="670">
        <v>0</v>
      </c>
      <c r="M2305" s="753">
        <v>0</v>
      </c>
      <c r="N2305" s="670">
        <v>2</v>
      </c>
      <c r="O2305" s="670">
        <v>2</v>
      </c>
      <c r="P2305" s="755">
        <f t="shared" si="35"/>
        <v>12000</v>
      </c>
      <c r="Q2305" s="670"/>
      <c r="R2305" s="670">
        <v>12</v>
      </c>
    </row>
    <row r="2306" spans="1:18" ht="15.75" customHeight="1" x14ac:dyDescent="0.2">
      <c r="A2306" s="676" t="s">
        <v>10201</v>
      </c>
      <c r="B2306" s="670" t="s">
        <v>6922</v>
      </c>
      <c r="C2306" s="670" t="s">
        <v>10485</v>
      </c>
      <c r="D2306" s="668" t="s">
        <v>10820</v>
      </c>
      <c r="E2306" s="740">
        <v>9000</v>
      </c>
      <c r="F2306" s="670">
        <v>41952811</v>
      </c>
      <c r="G2306" s="668" t="s">
        <v>10821</v>
      </c>
      <c r="H2306" s="668" t="s">
        <v>10820</v>
      </c>
      <c r="I2306" s="668" t="s">
        <v>8801</v>
      </c>
      <c r="J2306" s="668" t="s">
        <v>9913</v>
      </c>
      <c r="K2306" s="670">
        <v>0</v>
      </c>
      <c r="L2306" s="670">
        <v>0</v>
      </c>
      <c r="M2306" s="753">
        <v>0</v>
      </c>
      <c r="N2306" s="670">
        <v>1</v>
      </c>
      <c r="O2306" s="670">
        <v>8</v>
      </c>
      <c r="P2306" s="755">
        <f t="shared" si="35"/>
        <v>72000</v>
      </c>
      <c r="Q2306" s="670"/>
      <c r="R2306" s="670">
        <v>12</v>
      </c>
    </row>
    <row r="2307" spans="1:18" ht="15.75" customHeight="1" x14ac:dyDescent="0.2">
      <c r="A2307" s="676" t="s">
        <v>10201</v>
      </c>
      <c r="B2307" s="670" t="s">
        <v>6922</v>
      </c>
      <c r="C2307" s="670" t="s">
        <v>150</v>
      </c>
      <c r="D2307" s="668" t="s">
        <v>10757</v>
      </c>
      <c r="E2307" s="740">
        <v>4000</v>
      </c>
      <c r="F2307" s="670">
        <v>71790394</v>
      </c>
      <c r="G2307" s="668" t="s">
        <v>10822</v>
      </c>
      <c r="H2307" s="668" t="s">
        <v>10757</v>
      </c>
      <c r="I2307" s="668" t="s">
        <v>8801</v>
      </c>
      <c r="J2307" s="668" t="s">
        <v>10757</v>
      </c>
      <c r="K2307" s="670">
        <v>0</v>
      </c>
      <c r="L2307" s="670">
        <v>0</v>
      </c>
      <c r="M2307" s="753">
        <v>0</v>
      </c>
      <c r="N2307" s="670">
        <v>1</v>
      </c>
      <c r="O2307" s="670">
        <v>7</v>
      </c>
      <c r="P2307" s="755">
        <f t="shared" si="35"/>
        <v>28000</v>
      </c>
      <c r="Q2307" s="670"/>
      <c r="R2307" s="670">
        <v>12</v>
      </c>
    </row>
    <row r="2308" spans="1:18" ht="15.75" customHeight="1" x14ac:dyDescent="0.2">
      <c r="A2308" s="676" t="s">
        <v>10201</v>
      </c>
      <c r="B2308" s="670" t="s">
        <v>6922</v>
      </c>
      <c r="C2308" s="670" t="s">
        <v>150</v>
      </c>
      <c r="D2308" s="668" t="s">
        <v>10757</v>
      </c>
      <c r="E2308" s="740">
        <v>6050</v>
      </c>
      <c r="F2308" s="670">
        <v>76128289</v>
      </c>
      <c r="G2308" s="668" t="s">
        <v>10823</v>
      </c>
      <c r="H2308" s="668" t="s">
        <v>10757</v>
      </c>
      <c r="I2308" s="668" t="s">
        <v>8801</v>
      </c>
      <c r="J2308" s="668" t="s">
        <v>10757</v>
      </c>
      <c r="K2308" s="670">
        <v>0</v>
      </c>
      <c r="L2308" s="670">
        <v>0</v>
      </c>
      <c r="M2308" s="753">
        <v>0</v>
      </c>
      <c r="N2308" s="670">
        <v>1</v>
      </c>
      <c r="O2308" s="670">
        <v>7</v>
      </c>
      <c r="P2308" s="755">
        <f t="shared" si="35"/>
        <v>42350</v>
      </c>
      <c r="Q2308" s="670"/>
      <c r="R2308" s="670">
        <v>12</v>
      </c>
    </row>
    <row r="2309" spans="1:18" ht="15.75" customHeight="1" x14ac:dyDescent="0.2">
      <c r="A2309" s="676" t="s">
        <v>10201</v>
      </c>
      <c r="B2309" s="670" t="s">
        <v>6922</v>
      </c>
      <c r="C2309" s="538" t="s">
        <v>10824</v>
      </c>
      <c r="D2309" s="668" t="s">
        <v>10390</v>
      </c>
      <c r="E2309" s="740">
        <v>1800</v>
      </c>
      <c r="F2309" s="670">
        <v>46896050</v>
      </c>
      <c r="G2309" s="668" t="s">
        <v>10503</v>
      </c>
      <c r="H2309" s="668" t="s">
        <v>10390</v>
      </c>
      <c r="I2309" s="668" t="s">
        <v>7541</v>
      </c>
      <c r="J2309" s="668" t="s">
        <v>10390</v>
      </c>
      <c r="K2309" s="670">
        <v>0</v>
      </c>
      <c r="L2309" s="670">
        <v>0</v>
      </c>
      <c r="M2309" s="753">
        <v>0</v>
      </c>
      <c r="N2309" s="670">
        <v>1</v>
      </c>
      <c r="O2309" s="670">
        <v>1</v>
      </c>
      <c r="P2309" s="755">
        <f t="shared" si="35"/>
        <v>1800</v>
      </c>
      <c r="Q2309" s="670"/>
      <c r="R2309" s="670">
        <v>12</v>
      </c>
    </row>
    <row r="2310" spans="1:18" ht="15.75" customHeight="1" x14ac:dyDescent="0.2">
      <c r="A2310" s="676" t="s">
        <v>10201</v>
      </c>
      <c r="B2310" s="670" t="s">
        <v>6922</v>
      </c>
      <c r="C2310" s="538" t="s">
        <v>10824</v>
      </c>
      <c r="D2310" s="668" t="s">
        <v>10390</v>
      </c>
      <c r="E2310" s="740">
        <v>1800</v>
      </c>
      <c r="F2310" s="670">
        <v>40984853</v>
      </c>
      <c r="G2310" s="668" t="s">
        <v>10504</v>
      </c>
      <c r="H2310" s="668" t="s">
        <v>10390</v>
      </c>
      <c r="I2310" s="668" t="s">
        <v>7541</v>
      </c>
      <c r="J2310" s="668" t="s">
        <v>10390</v>
      </c>
      <c r="K2310" s="670">
        <v>0</v>
      </c>
      <c r="L2310" s="670">
        <v>0</v>
      </c>
      <c r="M2310" s="753">
        <v>0</v>
      </c>
      <c r="N2310" s="670">
        <v>1</v>
      </c>
      <c r="O2310" s="670">
        <v>1</v>
      </c>
      <c r="P2310" s="755">
        <f t="shared" si="35"/>
        <v>1800</v>
      </c>
      <c r="Q2310" s="670"/>
      <c r="R2310" s="670">
        <v>12</v>
      </c>
    </row>
    <row r="2311" spans="1:18" ht="15.75" customHeight="1" x14ac:dyDescent="0.2">
      <c r="A2311" s="676" t="s">
        <v>10201</v>
      </c>
      <c r="B2311" s="670" t="s">
        <v>6922</v>
      </c>
      <c r="C2311" s="538" t="s">
        <v>10824</v>
      </c>
      <c r="D2311" s="668" t="s">
        <v>10757</v>
      </c>
      <c r="E2311" s="740">
        <v>2900</v>
      </c>
      <c r="F2311" s="670">
        <v>73132150</v>
      </c>
      <c r="G2311" s="668" t="s">
        <v>10494</v>
      </c>
      <c r="H2311" s="668" t="s">
        <v>10757</v>
      </c>
      <c r="I2311" s="668" t="s">
        <v>8801</v>
      </c>
      <c r="J2311" s="668" t="s">
        <v>10757</v>
      </c>
      <c r="K2311" s="670">
        <v>0</v>
      </c>
      <c r="L2311" s="670">
        <v>0</v>
      </c>
      <c r="M2311" s="753">
        <v>0</v>
      </c>
      <c r="N2311" s="670">
        <v>1</v>
      </c>
      <c r="O2311" s="670">
        <v>1</v>
      </c>
      <c r="P2311" s="755">
        <f t="shared" si="35"/>
        <v>2900</v>
      </c>
      <c r="Q2311" s="670"/>
      <c r="R2311" s="670">
        <v>12</v>
      </c>
    </row>
    <row r="2312" spans="1:18" ht="15.75" customHeight="1" x14ac:dyDescent="0.2">
      <c r="A2312" s="676" t="s">
        <v>10201</v>
      </c>
      <c r="B2312" s="670" t="s">
        <v>6922</v>
      </c>
      <c r="C2312" s="538" t="s">
        <v>10824</v>
      </c>
      <c r="D2312" s="668" t="s">
        <v>9913</v>
      </c>
      <c r="E2312" s="740">
        <v>5200</v>
      </c>
      <c r="F2312" s="670">
        <v>42547775</v>
      </c>
      <c r="G2312" s="668" t="s">
        <v>10499</v>
      </c>
      <c r="H2312" s="668" t="s">
        <v>9913</v>
      </c>
      <c r="I2312" s="668" t="s">
        <v>8801</v>
      </c>
      <c r="J2312" s="668" t="s">
        <v>9913</v>
      </c>
      <c r="K2312" s="670">
        <v>0</v>
      </c>
      <c r="L2312" s="670">
        <v>0</v>
      </c>
      <c r="M2312" s="753">
        <v>0</v>
      </c>
      <c r="N2312" s="670">
        <v>1</v>
      </c>
      <c r="O2312" s="670">
        <v>1</v>
      </c>
      <c r="P2312" s="755">
        <f t="shared" si="35"/>
        <v>5200</v>
      </c>
      <c r="Q2312" s="670"/>
      <c r="R2312" s="670">
        <v>12</v>
      </c>
    </row>
    <row r="2313" spans="1:18" ht="15.75" customHeight="1" x14ac:dyDescent="0.2">
      <c r="A2313" s="676" t="s">
        <v>10201</v>
      </c>
      <c r="B2313" s="670" t="s">
        <v>6922</v>
      </c>
      <c r="C2313" s="538" t="s">
        <v>10824</v>
      </c>
      <c r="D2313" s="668" t="s">
        <v>10757</v>
      </c>
      <c r="E2313" s="740">
        <v>2900</v>
      </c>
      <c r="F2313" s="670">
        <v>45875121</v>
      </c>
      <c r="G2313" s="668" t="s">
        <v>10496</v>
      </c>
      <c r="H2313" s="668" t="s">
        <v>10757</v>
      </c>
      <c r="I2313" s="668" t="s">
        <v>8801</v>
      </c>
      <c r="J2313" s="668" t="s">
        <v>10757</v>
      </c>
      <c r="K2313" s="670">
        <v>0</v>
      </c>
      <c r="L2313" s="670">
        <v>0</v>
      </c>
      <c r="M2313" s="753">
        <v>0</v>
      </c>
      <c r="N2313" s="670">
        <v>1</v>
      </c>
      <c r="O2313" s="670">
        <v>1</v>
      </c>
      <c r="P2313" s="755">
        <f t="shared" si="35"/>
        <v>2900</v>
      </c>
      <c r="Q2313" s="670"/>
      <c r="R2313" s="670">
        <v>12</v>
      </c>
    </row>
    <row r="2314" spans="1:18" ht="15.75" customHeight="1" x14ac:dyDescent="0.2">
      <c r="A2314" s="676" t="s">
        <v>10201</v>
      </c>
      <c r="B2314" s="670" t="s">
        <v>6922</v>
      </c>
      <c r="C2314" s="538" t="s">
        <v>10824</v>
      </c>
      <c r="D2314" s="668" t="s">
        <v>10390</v>
      </c>
      <c r="E2314" s="740">
        <v>1800</v>
      </c>
      <c r="F2314" s="670">
        <v>18134796</v>
      </c>
      <c r="G2314" s="668" t="s">
        <v>10505</v>
      </c>
      <c r="H2314" s="668" t="s">
        <v>10390</v>
      </c>
      <c r="I2314" s="668" t="s">
        <v>7541</v>
      </c>
      <c r="J2314" s="668" t="s">
        <v>10390</v>
      </c>
      <c r="K2314" s="670">
        <v>0</v>
      </c>
      <c r="L2314" s="670">
        <v>0</v>
      </c>
      <c r="M2314" s="753">
        <v>0</v>
      </c>
      <c r="N2314" s="670">
        <v>1</v>
      </c>
      <c r="O2314" s="670">
        <v>1</v>
      </c>
      <c r="P2314" s="755">
        <f t="shared" si="35"/>
        <v>1800</v>
      </c>
      <c r="Q2314" s="670"/>
      <c r="R2314" s="670">
        <v>12</v>
      </c>
    </row>
    <row r="2315" spans="1:18" ht="15.75" customHeight="1" x14ac:dyDescent="0.2">
      <c r="A2315" s="676" t="s">
        <v>10201</v>
      </c>
      <c r="B2315" s="670" t="s">
        <v>6922</v>
      </c>
      <c r="C2315" s="538" t="s">
        <v>10824</v>
      </c>
      <c r="D2315" s="668" t="s">
        <v>10757</v>
      </c>
      <c r="E2315" s="740">
        <v>2900</v>
      </c>
      <c r="F2315" s="670">
        <v>45626101</v>
      </c>
      <c r="G2315" s="668" t="s">
        <v>10497</v>
      </c>
      <c r="H2315" s="668" t="s">
        <v>10757</v>
      </c>
      <c r="I2315" s="668" t="s">
        <v>8801</v>
      </c>
      <c r="J2315" s="668" t="s">
        <v>10757</v>
      </c>
      <c r="K2315" s="670">
        <v>0</v>
      </c>
      <c r="L2315" s="670">
        <v>0</v>
      </c>
      <c r="M2315" s="753">
        <v>0</v>
      </c>
      <c r="N2315" s="670">
        <v>1</v>
      </c>
      <c r="O2315" s="670">
        <v>1</v>
      </c>
      <c r="P2315" s="755">
        <f t="shared" si="35"/>
        <v>2900</v>
      </c>
      <c r="Q2315" s="670"/>
      <c r="R2315" s="670">
        <v>12</v>
      </c>
    </row>
    <row r="2316" spans="1:18" ht="15.75" customHeight="1" x14ac:dyDescent="0.2">
      <c r="A2316" s="676" t="s">
        <v>10201</v>
      </c>
      <c r="B2316" s="670" t="s">
        <v>6922</v>
      </c>
      <c r="C2316" s="538" t="s">
        <v>10824</v>
      </c>
      <c r="D2316" s="668" t="s">
        <v>9913</v>
      </c>
      <c r="E2316" s="740">
        <v>5200</v>
      </c>
      <c r="F2316" s="670">
        <v>46128881</v>
      </c>
      <c r="G2316" s="668" t="s">
        <v>10500</v>
      </c>
      <c r="H2316" s="668" t="s">
        <v>9913</v>
      </c>
      <c r="I2316" s="668" t="s">
        <v>8801</v>
      </c>
      <c r="J2316" s="668" t="s">
        <v>9913</v>
      </c>
      <c r="K2316" s="670">
        <v>0</v>
      </c>
      <c r="L2316" s="670">
        <v>0</v>
      </c>
      <c r="M2316" s="753">
        <v>0</v>
      </c>
      <c r="N2316" s="670">
        <v>1</v>
      </c>
      <c r="O2316" s="670">
        <v>1</v>
      </c>
      <c r="P2316" s="755">
        <f t="shared" si="35"/>
        <v>5200</v>
      </c>
      <c r="Q2316" s="670"/>
      <c r="R2316" s="670">
        <v>12</v>
      </c>
    </row>
    <row r="2317" spans="1:18" ht="15.75" customHeight="1" x14ac:dyDescent="0.2">
      <c r="A2317" s="676" t="s">
        <v>10201</v>
      </c>
      <c r="B2317" s="670" t="s">
        <v>6922</v>
      </c>
      <c r="C2317" s="538" t="s">
        <v>10824</v>
      </c>
      <c r="D2317" s="668" t="s">
        <v>10390</v>
      </c>
      <c r="E2317" s="740">
        <v>1800</v>
      </c>
      <c r="F2317" s="670">
        <v>18217355</v>
      </c>
      <c r="G2317" s="668" t="s">
        <v>10516</v>
      </c>
      <c r="H2317" s="668" t="s">
        <v>10390</v>
      </c>
      <c r="I2317" s="668" t="s">
        <v>7541</v>
      </c>
      <c r="J2317" s="668" t="s">
        <v>10390</v>
      </c>
      <c r="K2317" s="670">
        <v>0</v>
      </c>
      <c r="L2317" s="670">
        <v>0</v>
      </c>
      <c r="M2317" s="753">
        <v>0</v>
      </c>
      <c r="N2317" s="670">
        <v>1</v>
      </c>
      <c r="O2317" s="670">
        <v>1</v>
      </c>
      <c r="P2317" s="755">
        <f t="shared" si="35"/>
        <v>1800</v>
      </c>
      <c r="Q2317" s="670"/>
      <c r="R2317" s="670">
        <v>12</v>
      </c>
    </row>
    <row r="2318" spans="1:18" ht="15.75" customHeight="1" x14ac:dyDescent="0.2">
      <c r="A2318" s="676" t="s">
        <v>10201</v>
      </c>
      <c r="B2318" s="670" t="s">
        <v>6922</v>
      </c>
      <c r="C2318" s="538" t="s">
        <v>10824</v>
      </c>
      <c r="D2318" s="668" t="s">
        <v>10757</v>
      </c>
      <c r="E2318" s="740">
        <v>2900</v>
      </c>
      <c r="F2318" s="670">
        <v>45561173</v>
      </c>
      <c r="G2318" s="668" t="s">
        <v>10498</v>
      </c>
      <c r="H2318" s="668" t="s">
        <v>10757</v>
      </c>
      <c r="I2318" s="668" t="s">
        <v>8801</v>
      </c>
      <c r="J2318" s="668" t="s">
        <v>10757</v>
      </c>
      <c r="K2318" s="670">
        <v>0</v>
      </c>
      <c r="L2318" s="670">
        <v>0</v>
      </c>
      <c r="M2318" s="753">
        <v>0</v>
      </c>
      <c r="N2318" s="670">
        <v>1</v>
      </c>
      <c r="O2318" s="670">
        <v>1</v>
      </c>
      <c r="P2318" s="755">
        <f t="shared" si="35"/>
        <v>2900</v>
      </c>
      <c r="Q2318" s="670"/>
      <c r="R2318" s="670">
        <v>12</v>
      </c>
    </row>
    <row r="2319" spans="1:18" ht="15.75" customHeight="1" x14ac:dyDescent="0.2">
      <c r="A2319" s="676" t="s">
        <v>10201</v>
      </c>
      <c r="B2319" s="670" t="s">
        <v>6922</v>
      </c>
      <c r="C2319" s="538" t="s">
        <v>10824</v>
      </c>
      <c r="D2319" s="668" t="s">
        <v>9913</v>
      </c>
      <c r="E2319" s="740">
        <v>5200</v>
      </c>
      <c r="F2319" s="670">
        <v>43072310</v>
      </c>
      <c r="G2319" s="668" t="s">
        <v>10501</v>
      </c>
      <c r="H2319" s="668" t="s">
        <v>9913</v>
      </c>
      <c r="I2319" s="668" t="s">
        <v>8801</v>
      </c>
      <c r="J2319" s="668" t="s">
        <v>9913</v>
      </c>
      <c r="K2319" s="670">
        <v>0</v>
      </c>
      <c r="L2319" s="670">
        <v>0</v>
      </c>
      <c r="M2319" s="753">
        <v>0</v>
      </c>
      <c r="N2319" s="670">
        <v>1</v>
      </c>
      <c r="O2319" s="670">
        <v>1</v>
      </c>
      <c r="P2319" s="755">
        <f t="shared" si="35"/>
        <v>5200</v>
      </c>
      <c r="Q2319" s="670"/>
      <c r="R2319" s="670">
        <v>12</v>
      </c>
    </row>
    <row r="2320" spans="1:18" ht="15.75" customHeight="1" x14ac:dyDescent="0.2">
      <c r="A2320" s="676" t="s">
        <v>10201</v>
      </c>
      <c r="B2320" s="670" t="s">
        <v>6922</v>
      </c>
      <c r="C2320" s="538" t="s">
        <v>10824</v>
      </c>
      <c r="D2320" s="668" t="s">
        <v>9913</v>
      </c>
      <c r="E2320" s="740">
        <v>5200</v>
      </c>
      <c r="F2320" s="670">
        <v>42675993</v>
      </c>
      <c r="G2320" s="668" t="s">
        <v>10502</v>
      </c>
      <c r="H2320" s="668" t="s">
        <v>9913</v>
      </c>
      <c r="I2320" s="668" t="s">
        <v>8801</v>
      </c>
      <c r="J2320" s="668" t="s">
        <v>9913</v>
      </c>
      <c r="K2320" s="670">
        <v>0</v>
      </c>
      <c r="L2320" s="670">
        <v>0</v>
      </c>
      <c r="M2320" s="753">
        <v>0</v>
      </c>
      <c r="N2320" s="670">
        <v>1</v>
      </c>
      <c r="O2320" s="670">
        <v>1</v>
      </c>
      <c r="P2320" s="755">
        <f t="shared" si="35"/>
        <v>5200</v>
      </c>
      <c r="Q2320" s="670"/>
      <c r="R2320" s="670">
        <v>12</v>
      </c>
    </row>
    <row r="2321" spans="1:18" ht="15.75" customHeight="1" x14ac:dyDescent="0.2">
      <c r="A2321" s="676" t="s">
        <v>10201</v>
      </c>
      <c r="B2321" s="670" t="s">
        <v>6922</v>
      </c>
      <c r="C2321" s="538" t="s">
        <v>10824</v>
      </c>
      <c r="D2321" s="668" t="s">
        <v>9913</v>
      </c>
      <c r="E2321" s="740">
        <v>5200</v>
      </c>
      <c r="F2321" s="670">
        <v>41562715</v>
      </c>
      <c r="G2321" s="668" t="s">
        <v>10537</v>
      </c>
      <c r="H2321" s="668" t="s">
        <v>9913</v>
      </c>
      <c r="I2321" s="668" t="s">
        <v>8801</v>
      </c>
      <c r="J2321" s="668" t="s">
        <v>9913</v>
      </c>
      <c r="K2321" s="670">
        <v>0</v>
      </c>
      <c r="L2321" s="670">
        <v>0</v>
      </c>
      <c r="M2321" s="753">
        <v>0</v>
      </c>
      <c r="N2321" s="670">
        <v>1</v>
      </c>
      <c r="O2321" s="670">
        <v>1</v>
      </c>
      <c r="P2321" s="755">
        <f t="shared" si="35"/>
        <v>5200</v>
      </c>
      <c r="Q2321" s="670"/>
      <c r="R2321" s="670">
        <v>12</v>
      </c>
    </row>
    <row r="2322" spans="1:18" ht="15.75" customHeight="1" x14ac:dyDescent="0.2">
      <c r="A2322" s="676" t="s">
        <v>10201</v>
      </c>
      <c r="B2322" s="670" t="s">
        <v>6922</v>
      </c>
      <c r="C2322" s="538" t="s">
        <v>10824</v>
      </c>
      <c r="D2322" s="668" t="s">
        <v>10738</v>
      </c>
      <c r="E2322" s="740">
        <v>1800</v>
      </c>
      <c r="F2322" s="670">
        <v>48130685</v>
      </c>
      <c r="G2322" s="668" t="s">
        <v>10541</v>
      </c>
      <c r="H2322" s="668" t="s">
        <v>10738</v>
      </c>
      <c r="I2322" s="668" t="s">
        <v>7361</v>
      </c>
      <c r="J2322" s="668" t="s">
        <v>10738</v>
      </c>
      <c r="K2322" s="670">
        <v>0</v>
      </c>
      <c r="L2322" s="670">
        <v>0</v>
      </c>
      <c r="M2322" s="753">
        <v>0</v>
      </c>
      <c r="N2322" s="670">
        <v>1</v>
      </c>
      <c r="O2322" s="670">
        <v>1</v>
      </c>
      <c r="P2322" s="755">
        <f t="shared" si="35"/>
        <v>1800</v>
      </c>
      <c r="Q2322" s="670"/>
      <c r="R2322" s="670">
        <v>12</v>
      </c>
    </row>
    <row r="2323" spans="1:18" ht="15.75" customHeight="1" x14ac:dyDescent="0.2">
      <c r="A2323" s="676" t="s">
        <v>10201</v>
      </c>
      <c r="B2323" s="670" t="s">
        <v>6922</v>
      </c>
      <c r="C2323" s="538" t="s">
        <v>10824</v>
      </c>
      <c r="D2323" s="668" t="s">
        <v>10390</v>
      </c>
      <c r="E2323" s="740">
        <v>1800</v>
      </c>
      <c r="F2323" s="670">
        <v>19081944</v>
      </c>
      <c r="G2323" s="668" t="s">
        <v>10565</v>
      </c>
      <c r="H2323" s="668" t="s">
        <v>10390</v>
      </c>
      <c r="I2323" s="668" t="s">
        <v>7541</v>
      </c>
      <c r="J2323" s="668" t="s">
        <v>10390</v>
      </c>
      <c r="K2323" s="670">
        <v>0</v>
      </c>
      <c r="L2323" s="670">
        <v>0</v>
      </c>
      <c r="M2323" s="753">
        <v>0</v>
      </c>
      <c r="N2323" s="670">
        <v>1</v>
      </c>
      <c r="O2323" s="670">
        <v>1</v>
      </c>
      <c r="P2323" s="755">
        <f t="shared" si="35"/>
        <v>1800</v>
      </c>
      <c r="Q2323" s="670"/>
      <c r="R2323" s="670">
        <v>12</v>
      </c>
    </row>
    <row r="2324" spans="1:18" ht="15.75" customHeight="1" x14ac:dyDescent="0.2">
      <c r="A2324" s="676" t="s">
        <v>10201</v>
      </c>
      <c r="B2324" s="670" t="s">
        <v>6922</v>
      </c>
      <c r="C2324" s="538" t="s">
        <v>10824</v>
      </c>
      <c r="D2324" s="668" t="s">
        <v>10757</v>
      </c>
      <c r="E2324" s="740">
        <v>2900</v>
      </c>
      <c r="F2324" s="670">
        <v>44477495</v>
      </c>
      <c r="G2324" s="668" t="s">
        <v>10572</v>
      </c>
      <c r="H2324" s="668" t="s">
        <v>10757</v>
      </c>
      <c r="I2324" s="668" t="s">
        <v>8801</v>
      </c>
      <c r="J2324" s="668" t="s">
        <v>10757</v>
      </c>
      <c r="K2324" s="670">
        <v>0</v>
      </c>
      <c r="L2324" s="670">
        <v>0</v>
      </c>
      <c r="M2324" s="753">
        <v>0</v>
      </c>
      <c r="N2324" s="670">
        <v>1</v>
      </c>
      <c r="O2324" s="670">
        <v>1</v>
      </c>
      <c r="P2324" s="755">
        <f t="shared" si="35"/>
        <v>2900</v>
      </c>
      <c r="Q2324" s="670"/>
      <c r="R2324" s="670">
        <v>12</v>
      </c>
    </row>
    <row r="2325" spans="1:18" ht="15.75" customHeight="1" x14ac:dyDescent="0.2">
      <c r="A2325" s="676" t="s">
        <v>10201</v>
      </c>
      <c r="B2325" s="670" t="s">
        <v>6922</v>
      </c>
      <c r="C2325" s="538" t="s">
        <v>10824</v>
      </c>
      <c r="D2325" s="668" t="s">
        <v>10757</v>
      </c>
      <c r="E2325" s="740">
        <v>2900</v>
      </c>
      <c r="F2325" s="670">
        <v>47915245</v>
      </c>
      <c r="G2325" s="668" t="s">
        <v>10575</v>
      </c>
      <c r="H2325" s="668" t="s">
        <v>10757</v>
      </c>
      <c r="I2325" s="668" t="s">
        <v>8801</v>
      </c>
      <c r="J2325" s="668" t="s">
        <v>10757</v>
      </c>
      <c r="K2325" s="670">
        <v>0</v>
      </c>
      <c r="L2325" s="670">
        <v>0</v>
      </c>
      <c r="M2325" s="753">
        <v>0</v>
      </c>
      <c r="N2325" s="670">
        <v>1</v>
      </c>
      <c r="O2325" s="670">
        <v>1</v>
      </c>
      <c r="P2325" s="755">
        <f t="shared" si="35"/>
        <v>2900</v>
      </c>
      <c r="Q2325" s="670"/>
      <c r="R2325" s="670">
        <v>12</v>
      </c>
    </row>
    <row r="2326" spans="1:18" ht="15.75" customHeight="1" x14ac:dyDescent="0.2">
      <c r="A2326" s="676" t="s">
        <v>10201</v>
      </c>
      <c r="B2326" s="670" t="s">
        <v>6922</v>
      </c>
      <c r="C2326" s="538" t="s">
        <v>10824</v>
      </c>
      <c r="D2326" s="668" t="s">
        <v>9913</v>
      </c>
      <c r="E2326" s="740">
        <v>5200</v>
      </c>
      <c r="F2326" s="670">
        <v>46141616</v>
      </c>
      <c r="G2326" s="668" t="s">
        <v>10380</v>
      </c>
      <c r="H2326" s="668" t="s">
        <v>9913</v>
      </c>
      <c r="I2326" s="668" t="s">
        <v>8801</v>
      </c>
      <c r="J2326" s="668" t="s">
        <v>9913</v>
      </c>
      <c r="K2326" s="670">
        <v>0</v>
      </c>
      <c r="L2326" s="670">
        <v>0</v>
      </c>
      <c r="M2326" s="753">
        <v>0</v>
      </c>
      <c r="N2326" s="670">
        <v>1</v>
      </c>
      <c r="O2326" s="670">
        <v>1</v>
      </c>
      <c r="P2326" s="755">
        <f t="shared" si="35"/>
        <v>5200</v>
      </c>
      <c r="Q2326" s="670"/>
      <c r="R2326" s="670">
        <v>12</v>
      </c>
    </row>
    <row r="2327" spans="1:18" ht="15.75" customHeight="1" x14ac:dyDescent="0.2">
      <c r="A2327" s="676" t="s">
        <v>10201</v>
      </c>
      <c r="B2327" s="670" t="s">
        <v>6922</v>
      </c>
      <c r="C2327" s="538" t="s">
        <v>10824</v>
      </c>
      <c r="D2327" s="668" t="s">
        <v>9913</v>
      </c>
      <c r="E2327" s="740">
        <v>5200</v>
      </c>
      <c r="F2327" s="670">
        <v>47845521</v>
      </c>
      <c r="G2327" s="668" t="s">
        <v>10611</v>
      </c>
      <c r="H2327" s="668" t="s">
        <v>9913</v>
      </c>
      <c r="I2327" s="668" t="s">
        <v>8801</v>
      </c>
      <c r="J2327" s="668" t="s">
        <v>9913</v>
      </c>
      <c r="K2327" s="670">
        <v>0</v>
      </c>
      <c r="L2327" s="670">
        <v>0</v>
      </c>
      <c r="M2327" s="753">
        <v>0</v>
      </c>
      <c r="N2327" s="670">
        <v>1</v>
      </c>
      <c r="O2327" s="670">
        <v>1</v>
      </c>
      <c r="P2327" s="755">
        <f t="shared" ref="P2327:P2390" si="36">O2327*E2327</f>
        <v>5200</v>
      </c>
      <c r="Q2327" s="670"/>
      <c r="R2327" s="670">
        <v>12</v>
      </c>
    </row>
    <row r="2328" spans="1:18" ht="15.75" customHeight="1" x14ac:dyDescent="0.2">
      <c r="A2328" s="676" t="s">
        <v>10201</v>
      </c>
      <c r="B2328" s="670" t="s">
        <v>6922</v>
      </c>
      <c r="C2328" s="538" t="s">
        <v>10824</v>
      </c>
      <c r="D2328" s="668" t="s">
        <v>9913</v>
      </c>
      <c r="E2328" s="740">
        <v>5200</v>
      </c>
      <c r="F2328" s="670">
        <v>45074677</v>
      </c>
      <c r="G2328" s="668" t="s">
        <v>10612</v>
      </c>
      <c r="H2328" s="668" t="s">
        <v>9913</v>
      </c>
      <c r="I2328" s="668" t="s">
        <v>8801</v>
      </c>
      <c r="J2328" s="668" t="s">
        <v>9913</v>
      </c>
      <c r="K2328" s="670">
        <v>0</v>
      </c>
      <c r="L2328" s="670">
        <v>0</v>
      </c>
      <c r="M2328" s="753">
        <v>0</v>
      </c>
      <c r="N2328" s="670">
        <v>1</v>
      </c>
      <c r="O2328" s="670">
        <v>1</v>
      </c>
      <c r="P2328" s="755">
        <f t="shared" si="36"/>
        <v>5200</v>
      </c>
      <c r="Q2328" s="670"/>
      <c r="R2328" s="670">
        <v>12</v>
      </c>
    </row>
    <row r="2329" spans="1:18" ht="15.75" customHeight="1" x14ac:dyDescent="0.2">
      <c r="A2329" s="676" t="s">
        <v>10201</v>
      </c>
      <c r="B2329" s="670" t="s">
        <v>6922</v>
      </c>
      <c r="C2329" s="538" t="s">
        <v>10824</v>
      </c>
      <c r="D2329" s="668" t="s">
        <v>9913</v>
      </c>
      <c r="E2329" s="740">
        <v>5200</v>
      </c>
      <c r="F2329" s="670">
        <v>73692557</v>
      </c>
      <c r="G2329" s="668" t="s">
        <v>10713</v>
      </c>
      <c r="H2329" s="668" t="s">
        <v>9913</v>
      </c>
      <c r="I2329" s="668" t="s">
        <v>8801</v>
      </c>
      <c r="J2329" s="668" t="s">
        <v>9913</v>
      </c>
      <c r="K2329" s="670">
        <v>0</v>
      </c>
      <c r="L2329" s="670">
        <v>0</v>
      </c>
      <c r="M2329" s="753">
        <v>0</v>
      </c>
      <c r="N2329" s="670">
        <v>1</v>
      </c>
      <c r="O2329" s="670">
        <v>1</v>
      </c>
      <c r="P2329" s="755">
        <f t="shared" si="36"/>
        <v>5200</v>
      </c>
      <c r="Q2329" s="670"/>
      <c r="R2329" s="670">
        <v>12</v>
      </c>
    </row>
    <row r="2330" spans="1:18" ht="15.75" customHeight="1" x14ac:dyDescent="0.2">
      <c r="A2330" s="676" t="s">
        <v>10201</v>
      </c>
      <c r="B2330" s="670" t="s">
        <v>6922</v>
      </c>
      <c r="C2330" s="538" t="s">
        <v>10824</v>
      </c>
      <c r="D2330" s="668" t="s">
        <v>10390</v>
      </c>
      <c r="E2330" s="740">
        <v>1800</v>
      </c>
      <c r="F2330" s="670">
        <v>43111044</v>
      </c>
      <c r="G2330" s="668" t="s">
        <v>10573</v>
      </c>
      <c r="H2330" s="668" t="s">
        <v>10390</v>
      </c>
      <c r="I2330" s="668" t="s">
        <v>7541</v>
      </c>
      <c r="J2330" s="668" t="s">
        <v>10390</v>
      </c>
      <c r="K2330" s="670">
        <v>0</v>
      </c>
      <c r="L2330" s="670">
        <v>0</v>
      </c>
      <c r="M2330" s="753">
        <v>0</v>
      </c>
      <c r="N2330" s="670">
        <v>1</v>
      </c>
      <c r="O2330" s="670">
        <v>1</v>
      </c>
      <c r="P2330" s="755">
        <f t="shared" si="36"/>
        <v>1800</v>
      </c>
      <c r="Q2330" s="670"/>
      <c r="R2330" s="670">
        <v>12</v>
      </c>
    </row>
    <row r="2331" spans="1:18" ht="15.75" customHeight="1" x14ac:dyDescent="0.2">
      <c r="A2331" s="676" t="s">
        <v>10201</v>
      </c>
      <c r="B2331" s="670" t="s">
        <v>6922</v>
      </c>
      <c r="C2331" s="538" t="s">
        <v>10824</v>
      </c>
      <c r="D2331" s="668" t="s">
        <v>10390</v>
      </c>
      <c r="E2331" s="740">
        <v>1800</v>
      </c>
      <c r="F2331" s="670">
        <v>48402717</v>
      </c>
      <c r="G2331" s="668" t="s">
        <v>10617</v>
      </c>
      <c r="H2331" s="668" t="s">
        <v>10390</v>
      </c>
      <c r="I2331" s="668" t="s">
        <v>7541</v>
      </c>
      <c r="J2331" s="668" t="s">
        <v>10390</v>
      </c>
      <c r="K2331" s="670">
        <v>0</v>
      </c>
      <c r="L2331" s="670">
        <v>0</v>
      </c>
      <c r="M2331" s="753">
        <v>0</v>
      </c>
      <c r="N2331" s="670">
        <v>1</v>
      </c>
      <c r="O2331" s="670">
        <v>1</v>
      </c>
      <c r="P2331" s="755">
        <f t="shared" si="36"/>
        <v>1800</v>
      </c>
      <c r="Q2331" s="670"/>
      <c r="R2331" s="670">
        <v>12</v>
      </c>
    </row>
    <row r="2332" spans="1:18" ht="15.75" customHeight="1" x14ac:dyDescent="0.2">
      <c r="A2332" s="676" t="s">
        <v>10201</v>
      </c>
      <c r="B2332" s="670" t="s">
        <v>6922</v>
      </c>
      <c r="C2332" s="538" t="s">
        <v>10824</v>
      </c>
      <c r="D2332" s="668" t="s">
        <v>9913</v>
      </c>
      <c r="E2332" s="740">
        <v>5200</v>
      </c>
      <c r="F2332" s="670">
        <v>71445837</v>
      </c>
      <c r="G2332" s="668" t="s">
        <v>10742</v>
      </c>
      <c r="H2332" s="668" t="s">
        <v>9913</v>
      </c>
      <c r="I2332" s="668" t="s">
        <v>8801</v>
      </c>
      <c r="J2332" s="668" t="s">
        <v>9913</v>
      </c>
      <c r="K2332" s="670">
        <v>0</v>
      </c>
      <c r="L2332" s="670">
        <v>0</v>
      </c>
      <c r="M2332" s="753">
        <v>0</v>
      </c>
      <c r="N2332" s="670">
        <v>1</v>
      </c>
      <c r="O2332" s="670">
        <v>1</v>
      </c>
      <c r="P2332" s="755">
        <f t="shared" si="36"/>
        <v>5200</v>
      </c>
      <c r="Q2332" s="670"/>
      <c r="R2332" s="670">
        <v>12</v>
      </c>
    </row>
    <row r="2333" spans="1:18" ht="15.75" customHeight="1" x14ac:dyDescent="0.2">
      <c r="A2333" s="676" t="s">
        <v>10201</v>
      </c>
      <c r="B2333" s="670" t="s">
        <v>6922</v>
      </c>
      <c r="C2333" s="538" t="s">
        <v>10824</v>
      </c>
      <c r="D2333" s="668" t="s">
        <v>10390</v>
      </c>
      <c r="E2333" s="740">
        <v>1800</v>
      </c>
      <c r="F2333" s="670">
        <v>42272613</v>
      </c>
      <c r="G2333" s="668" t="s">
        <v>10619</v>
      </c>
      <c r="H2333" s="668" t="s">
        <v>10390</v>
      </c>
      <c r="I2333" s="668" t="s">
        <v>7541</v>
      </c>
      <c r="J2333" s="668" t="s">
        <v>10390</v>
      </c>
      <c r="K2333" s="670">
        <v>0</v>
      </c>
      <c r="L2333" s="670">
        <v>0</v>
      </c>
      <c r="M2333" s="753">
        <v>0</v>
      </c>
      <c r="N2333" s="670">
        <v>1</v>
      </c>
      <c r="O2333" s="670">
        <v>1</v>
      </c>
      <c r="P2333" s="755">
        <f t="shared" si="36"/>
        <v>1800</v>
      </c>
      <c r="Q2333" s="670"/>
      <c r="R2333" s="670">
        <v>12</v>
      </c>
    </row>
    <row r="2334" spans="1:18" ht="15.75" customHeight="1" x14ac:dyDescent="0.2">
      <c r="A2334" s="676" t="s">
        <v>10201</v>
      </c>
      <c r="B2334" s="670" t="s">
        <v>6922</v>
      </c>
      <c r="C2334" s="538" t="s">
        <v>10824</v>
      </c>
      <c r="D2334" s="668" t="s">
        <v>10390</v>
      </c>
      <c r="E2334" s="740">
        <v>1800</v>
      </c>
      <c r="F2334" s="670">
        <v>45317200</v>
      </c>
      <c r="G2334" s="668" t="s">
        <v>10620</v>
      </c>
      <c r="H2334" s="668" t="s">
        <v>10390</v>
      </c>
      <c r="I2334" s="668" t="s">
        <v>7541</v>
      </c>
      <c r="J2334" s="668" t="s">
        <v>10390</v>
      </c>
      <c r="K2334" s="670">
        <v>0</v>
      </c>
      <c r="L2334" s="670">
        <v>0</v>
      </c>
      <c r="M2334" s="753">
        <v>0</v>
      </c>
      <c r="N2334" s="670">
        <v>1</v>
      </c>
      <c r="O2334" s="670">
        <v>1</v>
      </c>
      <c r="P2334" s="755">
        <f t="shared" si="36"/>
        <v>1800</v>
      </c>
      <c r="Q2334" s="670"/>
      <c r="R2334" s="670">
        <v>12</v>
      </c>
    </row>
    <row r="2335" spans="1:18" ht="15.75" customHeight="1" x14ac:dyDescent="0.2">
      <c r="A2335" s="676" t="s">
        <v>10201</v>
      </c>
      <c r="B2335" s="670" t="s">
        <v>6922</v>
      </c>
      <c r="C2335" s="538" t="s">
        <v>10824</v>
      </c>
      <c r="D2335" s="668" t="s">
        <v>10390</v>
      </c>
      <c r="E2335" s="740">
        <v>1800</v>
      </c>
      <c r="F2335" s="670">
        <v>43980233</v>
      </c>
      <c r="G2335" s="668" t="s">
        <v>10621</v>
      </c>
      <c r="H2335" s="668" t="s">
        <v>10390</v>
      </c>
      <c r="I2335" s="668" t="s">
        <v>7541</v>
      </c>
      <c r="J2335" s="668" t="s">
        <v>10390</v>
      </c>
      <c r="K2335" s="670">
        <v>0</v>
      </c>
      <c r="L2335" s="670">
        <v>0</v>
      </c>
      <c r="M2335" s="753">
        <v>0</v>
      </c>
      <c r="N2335" s="670">
        <v>1</v>
      </c>
      <c r="O2335" s="670">
        <v>1</v>
      </c>
      <c r="P2335" s="755">
        <f t="shared" si="36"/>
        <v>1800</v>
      </c>
      <c r="Q2335" s="670"/>
      <c r="R2335" s="670">
        <v>12</v>
      </c>
    </row>
    <row r="2336" spans="1:18" ht="15.75" customHeight="1" x14ac:dyDescent="0.2">
      <c r="A2336" s="676" t="s">
        <v>10201</v>
      </c>
      <c r="B2336" s="670" t="s">
        <v>6922</v>
      </c>
      <c r="C2336" s="538" t="s">
        <v>10824</v>
      </c>
      <c r="D2336" s="668" t="s">
        <v>10390</v>
      </c>
      <c r="E2336" s="740">
        <v>1800</v>
      </c>
      <c r="F2336" s="670">
        <v>19091913</v>
      </c>
      <c r="G2336" s="668" t="s">
        <v>10714</v>
      </c>
      <c r="H2336" s="668" t="s">
        <v>10390</v>
      </c>
      <c r="I2336" s="668" t="s">
        <v>7541</v>
      </c>
      <c r="J2336" s="668" t="s">
        <v>10390</v>
      </c>
      <c r="K2336" s="670">
        <v>0</v>
      </c>
      <c r="L2336" s="670">
        <v>0</v>
      </c>
      <c r="M2336" s="753">
        <v>0</v>
      </c>
      <c r="N2336" s="670">
        <v>1</v>
      </c>
      <c r="O2336" s="670">
        <v>1</v>
      </c>
      <c r="P2336" s="755">
        <f t="shared" si="36"/>
        <v>1800</v>
      </c>
      <c r="Q2336" s="670"/>
      <c r="R2336" s="670">
        <v>12</v>
      </c>
    </row>
    <row r="2337" spans="1:18" ht="15.75" customHeight="1" x14ac:dyDescent="0.2">
      <c r="A2337" s="676" t="s">
        <v>10201</v>
      </c>
      <c r="B2337" s="670" t="s">
        <v>6922</v>
      </c>
      <c r="C2337" s="538" t="s">
        <v>10824</v>
      </c>
      <c r="D2337" s="668" t="s">
        <v>10390</v>
      </c>
      <c r="E2337" s="740">
        <v>1800</v>
      </c>
      <c r="F2337" s="670">
        <v>16784277</v>
      </c>
      <c r="G2337" s="668" t="s">
        <v>10811</v>
      </c>
      <c r="H2337" s="668" t="s">
        <v>10390</v>
      </c>
      <c r="I2337" s="668" t="s">
        <v>7541</v>
      </c>
      <c r="J2337" s="668" t="s">
        <v>10390</v>
      </c>
      <c r="K2337" s="670">
        <v>0</v>
      </c>
      <c r="L2337" s="670">
        <v>0</v>
      </c>
      <c r="M2337" s="753">
        <v>0</v>
      </c>
      <c r="N2337" s="670">
        <v>1</v>
      </c>
      <c r="O2337" s="670">
        <v>1</v>
      </c>
      <c r="P2337" s="755">
        <f t="shared" si="36"/>
        <v>1800</v>
      </c>
      <c r="Q2337" s="670"/>
      <c r="R2337" s="670">
        <v>12</v>
      </c>
    </row>
    <row r="2338" spans="1:18" ht="15.75" customHeight="1" x14ac:dyDescent="0.2">
      <c r="A2338" s="676" t="s">
        <v>10201</v>
      </c>
      <c r="B2338" s="670" t="s">
        <v>6922</v>
      </c>
      <c r="C2338" s="538" t="s">
        <v>10824</v>
      </c>
      <c r="D2338" s="668" t="s">
        <v>10390</v>
      </c>
      <c r="E2338" s="740">
        <v>1800</v>
      </c>
      <c r="F2338" s="670">
        <v>42598372</v>
      </c>
      <c r="G2338" s="668" t="s">
        <v>10779</v>
      </c>
      <c r="H2338" s="668" t="s">
        <v>10390</v>
      </c>
      <c r="I2338" s="668" t="s">
        <v>7541</v>
      </c>
      <c r="J2338" s="668" t="s">
        <v>10390</v>
      </c>
      <c r="K2338" s="670">
        <v>0</v>
      </c>
      <c r="L2338" s="670">
        <v>0</v>
      </c>
      <c r="M2338" s="753">
        <v>0</v>
      </c>
      <c r="N2338" s="670">
        <v>1</v>
      </c>
      <c r="O2338" s="670">
        <v>1</v>
      </c>
      <c r="P2338" s="755">
        <f t="shared" si="36"/>
        <v>1800</v>
      </c>
      <c r="Q2338" s="670"/>
      <c r="R2338" s="670">
        <v>12</v>
      </c>
    </row>
    <row r="2339" spans="1:18" ht="15.75" customHeight="1" x14ac:dyDescent="0.2">
      <c r="A2339" s="676" t="s">
        <v>10201</v>
      </c>
      <c r="B2339" s="670" t="s">
        <v>6922</v>
      </c>
      <c r="C2339" s="538" t="s">
        <v>10824</v>
      </c>
      <c r="D2339" s="668" t="s">
        <v>10757</v>
      </c>
      <c r="E2339" s="740">
        <v>2900</v>
      </c>
      <c r="F2339" s="670">
        <v>45211762</v>
      </c>
      <c r="G2339" s="668" t="s">
        <v>10767</v>
      </c>
      <c r="H2339" s="668" t="s">
        <v>10757</v>
      </c>
      <c r="I2339" s="668" t="s">
        <v>8801</v>
      </c>
      <c r="J2339" s="668" t="s">
        <v>10757</v>
      </c>
      <c r="K2339" s="670">
        <v>0</v>
      </c>
      <c r="L2339" s="670">
        <v>0</v>
      </c>
      <c r="M2339" s="753">
        <v>0</v>
      </c>
      <c r="N2339" s="670">
        <v>1</v>
      </c>
      <c r="O2339" s="670">
        <v>1</v>
      </c>
      <c r="P2339" s="755">
        <f t="shared" si="36"/>
        <v>2900</v>
      </c>
      <c r="Q2339" s="670"/>
      <c r="R2339" s="670">
        <v>12</v>
      </c>
    </row>
    <row r="2340" spans="1:18" ht="15.75" customHeight="1" x14ac:dyDescent="0.2">
      <c r="A2340" s="676" t="s">
        <v>10201</v>
      </c>
      <c r="B2340" s="670" t="s">
        <v>6922</v>
      </c>
      <c r="C2340" s="538" t="s">
        <v>10824</v>
      </c>
      <c r="D2340" s="668" t="s">
        <v>10757</v>
      </c>
      <c r="E2340" s="740">
        <v>2900</v>
      </c>
      <c r="F2340" s="670">
        <v>43410233</v>
      </c>
      <c r="G2340" s="668" t="s">
        <v>10795</v>
      </c>
      <c r="H2340" s="668" t="s">
        <v>10757</v>
      </c>
      <c r="I2340" s="668" t="s">
        <v>8801</v>
      </c>
      <c r="J2340" s="668" t="s">
        <v>10757</v>
      </c>
      <c r="K2340" s="670">
        <v>0</v>
      </c>
      <c r="L2340" s="670">
        <v>0</v>
      </c>
      <c r="M2340" s="753">
        <v>0</v>
      </c>
      <c r="N2340" s="670">
        <v>1</v>
      </c>
      <c r="O2340" s="670">
        <v>1</v>
      </c>
      <c r="P2340" s="755">
        <f t="shared" si="36"/>
        <v>2900</v>
      </c>
      <c r="Q2340" s="670"/>
      <c r="R2340" s="670">
        <v>12</v>
      </c>
    </row>
    <row r="2341" spans="1:18" ht="15.75" customHeight="1" x14ac:dyDescent="0.2">
      <c r="A2341" s="676" t="s">
        <v>10201</v>
      </c>
      <c r="B2341" s="670" t="s">
        <v>6922</v>
      </c>
      <c r="C2341" s="538" t="s">
        <v>10824</v>
      </c>
      <c r="D2341" s="668" t="s">
        <v>10757</v>
      </c>
      <c r="E2341" s="740">
        <v>2900</v>
      </c>
      <c r="F2341" s="670">
        <v>46486172</v>
      </c>
      <c r="G2341" s="668" t="s">
        <v>10797</v>
      </c>
      <c r="H2341" s="668" t="s">
        <v>10757</v>
      </c>
      <c r="I2341" s="668" t="s">
        <v>8801</v>
      </c>
      <c r="J2341" s="668" t="s">
        <v>10757</v>
      </c>
      <c r="K2341" s="670">
        <v>0</v>
      </c>
      <c r="L2341" s="670">
        <v>0</v>
      </c>
      <c r="M2341" s="753">
        <v>0</v>
      </c>
      <c r="N2341" s="670">
        <v>1</v>
      </c>
      <c r="O2341" s="670">
        <v>1</v>
      </c>
      <c r="P2341" s="755">
        <f t="shared" si="36"/>
        <v>2900</v>
      </c>
      <c r="Q2341" s="670"/>
      <c r="R2341" s="670">
        <v>12</v>
      </c>
    </row>
    <row r="2342" spans="1:18" ht="15.75" customHeight="1" x14ac:dyDescent="0.2">
      <c r="A2342" s="676" t="s">
        <v>10201</v>
      </c>
      <c r="B2342" s="670" t="s">
        <v>6922</v>
      </c>
      <c r="C2342" s="538" t="s">
        <v>10825</v>
      </c>
      <c r="D2342" s="668" t="s">
        <v>10757</v>
      </c>
      <c r="E2342" s="740">
        <v>2900</v>
      </c>
      <c r="F2342" s="670">
        <v>42534645</v>
      </c>
      <c r="G2342" s="668" t="s">
        <v>10777</v>
      </c>
      <c r="H2342" s="668" t="s">
        <v>10757</v>
      </c>
      <c r="I2342" s="668" t="s">
        <v>8801</v>
      </c>
      <c r="J2342" s="668" t="s">
        <v>10757</v>
      </c>
      <c r="K2342" s="670">
        <v>0</v>
      </c>
      <c r="L2342" s="670">
        <v>0</v>
      </c>
      <c r="M2342" s="753">
        <v>0</v>
      </c>
      <c r="N2342" s="670">
        <v>1</v>
      </c>
      <c r="O2342" s="670">
        <v>1</v>
      </c>
      <c r="P2342" s="755">
        <f t="shared" si="36"/>
        <v>2900</v>
      </c>
      <c r="Q2342" s="670"/>
      <c r="R2342" s="670">
        <v>12</v>
      </c>
    </row>
    <row r="2343" spans="1:18" ht="15.75" customHeight="1" x14ac:dyDescent="0.2">
      <c r="A2343" s="676" t="s">
        <v>10201</v>
      </c>
      <c r="B2343" s="670" t="s">
        <v>6922</v>
      </c>
      <c r="C2343" s="538" t="s">
        <v>10826</v>
      </c>
      <c r="D2343" s="668" t="s">
        <v>10757</v>
      </c>
      <c r="E2343" s="740">
        <v>2900</v>
      </c>
      <c r="F2343" s="670">
        <v>45852132</v>
      </c>
      <c r="G2343" s="668" t="s">
        <v>10818</v>
      </c>
      <c r="H2343" s="668" t="s">
        <v>10757</v>
      </c>
      <c r="I2343" s="668" t="s">
        <v>8801</v>
      </c>
      <c r="J2343" s="668" t="s">
        <v>10757</v>
      </c>
      <c r="K2343" s="670">
        <v>0</v>
      </c>
      <c r="L2343" s="670">
        <v>0</v>
      </c>
      <c r="M2343" s="753">
        <v>0</v>
      </c>
      <c r="N2343" s="670">
        <v>1</v>
      </c>
      <c r="O2343" s="670">
        <v>1</v>
      </c>
      <c r="P2343" s="755">
        <f t="shared" si="36"/>
        <v>2900</v>
      </c>
      <c r="Q2343" s="670"/>
      <c r="R2343" s="670">
        <v>12</v>
      </c>
    </row>
    <row r="2344" spans="1:18" ht="15.75" customHeight="1" x14ac:dyDescent="0.2">
      <c r="A2344" s="676" t="s">
        <v>10201</v>
      </c>
      <c r="B2344" s="670" t="s">
        <v>6922</v>
      </c>
      <c r="C2344" s="538" t="s">
        <v>10827</v>
      </c>
      <c r="D2344" s="668" t="s">
        <v>10757</v>
      </c>
      <c r="E2344" s="740">
        <v>2900</v>
      </c>
      <c r="F2344" s="670">
        <v>71790394</v>
      </c>
      <c r="G2344" s="668" t="s">
        <v>10822</v>
      </c>
      <c r="H2344" s="668" t="s">
        <v>10757</v>
      </c>
      <c r="I2344" s="668" t="s">
        <v>8801</v>
      </c>
      <c r="J2344" s="668" t="s">
        <v>10757</v>
      </c>
      <c r="K2344" s="670">
        <v>0</v>
      </c>
      <c r="L2344" s="670">
        <v>0</v>
      </c>
      <c r="M2344" s="753">
        <v>0</v>
      </c>
      <c r="N2344" s="670">
        <v>1</v>
      </c>
      <c r="O2344" s="670">
        <v>1</v>
      </c>
      <c r="P2344" s="755">
        <f t="shared" si="36"/>
        <v>2900</v>
      </c>
      <c r="Q2344" s="670"/>
      <c r="R2344" s="670">
        <v>12</v>
      </c>
    </row>
    <row r="2345" spans="1:18" ht="15.75" customHeight="1" x14ac:dyDescent="0.2">
      <c r="A2345" s="676" t="s">
        <v>10201</v>
      </c>
      <c r="B2345" s="670" t="s">
        <v>6922</v>
      </c>
      <c r="C2345" s="538" t="s">
        <v>10828</v>
      </c>
      <c r="D2345" s="668" t="s">
        <v>9266</v>
      </c>
      <c r="E2345" s="740">
        <v>2900</v>
      </c>
      <c r="F2345" s="670">
        <v>46669811</v>
      </c>
      <c r="G2345" s="668" t="s">
        <v>10554</v>
      </c>
      <c r="H2345" s="668" t="s">
        <v>9266</v>
      </c>
      <c r="I2345" s="668" t="s">
        <v>8801</v>
      </c>
      <c r="J2345" s="668" t="s">
        <v>9266</v>
      </c>
      <c r="K2345" s="670">
        <v>0</v>
      </c>
      <c r="L2345" s="670">
        <v>0</v>
      </c>
      <c r="M2345" s="753">
        <v>0</v>
      </c>
      <c r="N2345" s="670">
        <v>1</v>
      </c>
      <c r="O2345" s="670">
        <v>1</v>
      </c>
      <c r="P2345" s="755">
        <f t="shared" si="36"/>
        <v>2900</v>
      </c>
      <c r="Q2345" s="670"/>
      <c r="R2345" s="670">
        <v>12</v>
      </c>
    </row>
    <row r="2346" spans="1:18" ht="15.75" customHeight="1" x14ac:dyDescent="0.2">
      <c r="A2346" s="676" t="s">
        <v>10201</v>
      </c>
      <c r="B2346" s="670" t="s">
        <v>6922</v>
      </c>
      <c r="C2346" s="538" t="s">
        <v>10829</v>
      </c>
      <c r="D2346" s="668" t="s">
        <v>9913</v>
      </c>
      <c r="E2346" s="740">
        <v>5200</v>
      </c>
      <c r="F2346" s="670">
        <v>42420224</v>
      </c>
      <c r="G2346" s="668" t="s">
        <v>10816</v>
      </c>
      <c r="H2346" s="668" t="s">
        <v>9913</v>
      </c>
      <c r="I2346" s="668" t="s">
        <v>8801</v>
      </c>
      <c r="J2346" s="668" t="s">
        <v>9913</v>
      </c>
      <c r="K2346" s="670">
        <v>0</v>
      </c>
      <c r="L2346" s="670">
        <v>0</v>
      </c>
      <c r="M2346" s="753">
        <v>0</v>
      </c>
      <c r="N2346" s="670">
        <v>1</v>
      </c>
      <c r="O2346" s="670">
        <v>1</v>
      </c>
      <c r="P2346" s="755">
        <f t="shared" si="36"/>
        <v>5200</v>
      </c>
      <c r="Q2346" s="670"/>
      <c r="R2346" s="670">
        <v>12</v>
      </c>
    </row>
    <row r="2347" spans="1:18" ht="15.75" customHeight="1" x14ac:dyDescent="0.2">
      <c r="A2347" s="676" t="s">
        <v>10201</v>
      </c>
      <c r="B2347" s="670" t="s">
        <v>6922</v>
      </c>
      <c r="C2347" s="538" t="s">
        <v>10830</v>
      </c>
      <c r="D2347" s="668" t="s">
        <v>10757</v>
      </c>
      <c r="E2347" s="740">
        <v>2900</v>
      </c>
      <c r="F2347" s="670">
        <v>47687868</v>
      </c>
      <c r="G2347" s="668" t="s">
        <v>10805</v>
      </c>
      <c r="H2347" s="668" t="s">
        <v>10757</v>
      </c>
      <c r="I2347" s="668" t="s">
        <v>8801</v>
      </c>
      <c r="J2347" s="668" t="s">
        <v>10757</v>
      </c>
      <c r="K2347" s="670">
        <v>0</v>
      </c>
      <c r="L2347" s="670">
        <v>0</v>
      </c>
      <c r="M2347" s="753">
        <v>0</v>
      </c>
      <c r="N2347" s="670">
        <v>1</v>
      </c>
      <c r="O2347" s="670">
        <v>1</v>
      </c>
      <c r="P2347" s="755">
        <f t="shared" si="36"/>
        <v>2900</v>
      </c>
      <c r="Q2347" s="670"/>
      <c r="R2347" s="670">
        <v>12</v>
      </c>
    </row>
    <row r="2348" spans="1:18" ht="15.75" customHeight="1" x14ac:dyDescent="0.2">
      <c r="A2348" s="676" t="s">
        <v>10201</v>
      </c>
      <c r="B2348" s="670" t="s">
        <v>6922</v>
      </c>
      <c r="C2348" s="538" t="s">
        <v>10831</v>
      </c>
      <c r="D2348" s="668" t="s">
        <v>10757</v>
      </c>
      <c r="E2348" s="740">
        <v>2900</v>
      </c>
      <c r="F2348" s="670">
        <v>46339279</v>
      </c>
      <c r="G2348" s="668" t="s">
        <v>10510</v>
      </c>
      <c r="H2348" s="668" t="s">
        <v>10757</v>
      </c>
      <c r="I2348" s="668" t="s">
        <v>8801</v>
      </c>
      <c r="J2348" s="668" t="s">
        <v>10757</v>
      </c>
      <c r="K2348" s="670">
        <v>0</v>
      </c>
      <c r="L2348" s="670">
        <v>0</v>
      </c>
      <c r="M2348" s="753">
        <v>0</v>
      </c>
      <c r="N2348" s="670">
        <v>1</v>
      </c>
      <c r="O2348" s="670">
        <v>1</v>
      </c>
      <c r="P2348" s="755">
        <f t="shared" si="36"/>
        <v>2900</v>
      </c>
      <c r="Q2348" s="670"/>
      <c r="R2348" s="670">
        <v>12</v>
      </c>
    </row>
    <row r="2349" spans="1:18" ht="15.75" customHeight="1" x14ac:dyDescent="0.2">
      <c r="A2349" s="676" t="s">
        <v>10201</v>
      </c>
      <c r="B2349" s="670" t="s">
        <v>6922</v>
      </c>
      <c r="C2349" s="538" t="s">
        <v>10832</v>
      </c>
      <c r="D2349" s="668" t="s">
        <v>10757</v>
      </c>
      <c r="E2349" s="740">
        <v>2900</v>
      </c>
      <c r="F2349" s="670">
        <v>44546007</v>
      </c>
      <c r="G2349" s="668" t="s">
        <v>10511</v>
      </c>
      <c r="H2349" s="668" t="s">
        <v>10757</v>
      </c>
      <c r="I2349" s="668" t="s">
        <v>8801</v>
      </c>
      <c r="J2349" s="668" t="s">
        <v>10757</v>
      </c>
      <c r="K2349" s="670">
        <v>0</v>
      </c>
      <c r="L2349" s="670">
        <v>0</v>
      </c>
      <c r="M2349" s="753">
        <v>0</v>
      </c>
      <c r="N2349" s="670">
        <v>1</v>
      </c>
      <c r="O2349" s="670">
        <v>1</v>
      </c>
      <c r="P2349" s="755">
        <f t="shared" si="36"/>
        <v>2900</v>
      </c>
      <c r="Q2349" s="670"/>
      <c r="R2349" s="670">
        <v>12</v>
      </c>
    </row>
    <row r="2350" spans="1:18" ht="15.75" customHeight="1" x14ac:dyDescent="0.2">
      <c r="A2350" s="676" t="s">
        <v>10201</v>
      </c>
      <c r="B2350" s="670" t="s">
        <v>6922</v>
      </c>
      <c r="C2350" s="538" t="s">
        <v>10833</v>
      </c>
      <c r="D2350" s="668" t="s">
        <v>6996</v>
      </c>
      <c r="E2350" s="740">
        <v>2900</v>
      </c>
      <c r="F2350" s="670">
        <v>70013438</v>
      </c>
      <c r="G2350" s="668" t="s">
        <v>10513</v>
      </c>
      <c r="H2350" s="668" t="s">
        <v>6996</v>
      </c>
      <c r="I2350" s="668" t="s">
        <v>8801</v>
      </c>
      <c r="J2350" s="668" t="s">
        <v>6996</v>
      </c>
      <c r="K2350" s="670">
        <v>0</v>
      </c>
      <c r="L2350" s="670">
        <v>0</v>
      </c>
      <c r="M2350" s="753">
        <v>0</v>
      </c>
      <c r="N2350" s="670">
        <v>1</v>
      </c>
      <c r="O2350" s="670">
        <v>1</v>
      </c>
      <c r="P2350" s="755">
        <f t="shared" si="36"/>
        <v>2900</v>
      </c>
      <c r="Q2350" s="670"/>
      <c r="R2350" s="670">
        <v>12</v>
      </c>
    </row>
    <row r="2351" spans="1:18" ht="15.75" customHeight="1" x14ac:dyDescent="0.2">
      <c r="A2351" s="676" t="s">
        <v>10201</v>
      </c>
      <c r="B2351" s="670" t="s">
        <v>6922</v>
      </c>
      <c r="C2351" s="538" t="s">
        <v>10834</v>
      </c>
      <c r="D2351" s="668" t="s">
        <v>10738</v>
      </c>
      <c r="E2351" s="740">
        <v>1800</v>
      </c>
      <c r="F2351" s="670">
        <v>42587154</v>
      </c>
      <c r="G2351" s="668" t="s">
        <v>10507</v>
      </c>
      <c r="H2351" s="668" t="s">
        <v>10738</v>
      </c>
      <c r="I2351" s="668" t="s">
        <v>7361</v>
      </c>
      <c r="J2351" s="668" t="s">
        <v>10738</v>
      </c>
      <c r="K2351" s="670">
        <v>0</v>
      </c>
      <c r="L2351" s="670">
        <v>0</v>
      </c>
      <c r="M2351" s="753">
        <v>0</v>
      </c>
      <c r="N2351" s="670">
        <v>1</v>
      </c>
      <c r="O2351" s="670">
        <v>1</v>
      </c>
      <c r="P2351" s="755">
        <f t="shared" si="36"/>
        <v>1800</v>
      </c>
      <c r="Q2351" s="670"/>
      <c r="R2351" s="670">
        <v>12</v>
      </c>
    </row>
    <row r="2352" spans="1:18" ht="15.75" customHeight="1" x14ac:dyDescent="0.2">
      <c r="A2352" s="676" t="s">
        <v>10201</v>
      </c>
      <c r="B2352" s="670" t="s">
        <v>6922</v>
      </c>
      <c r="C2352" s="538" t="s">
        <v>10835</v>
      </c>
      <c r="D2352" s="668" t="s">
        <v>10738</v>
      </c>
      <c r="E2352" s="740">
        <v>1800</v>
      </c>
      <c r="F2352" s="670">
        <v>70538919</v>
      </c>
      <c r="G2352" s="668" t="s">
        <v>10508</v>
      </c>
      <c r="H2352" s="668" t="s">
        <v>10738</v>
      </c>
      <c r="I2352" s="668" t="s">
        <v>7361</v>
      </c>
      <c r="J2352" s="668" t="s">
        <v>10738</v>
      </c>
      <c r="K2352" s="670">
        <v>0</v>
      </c>
      <c r="L2352" s="670">
        <v>0</v>
      </c>
      <c r="M2352" s="753">
        <v>0</v>
      </c>
      <c r="N2352" s="670">
        <v>1</v>
      </c>
      <c r="O2352" s="670">
        <v>1</v>
      </c>
      <c r="P2352" s="755">
        <f t="shared" si="36"/>
        <v>1800</v>
      </c>
      <c r="Q2352" s="670"/>
      <c r="R2352" s="670">
        <v>12</v>
      </c>
    </row>
    <row r="2353" spans="1:18" ht="15.75" customHeight="1" x14ac:dyDescent="0.2">
      <c r="A2353" s="676" t="s">
        <v>10201</v>
      </c>
      <c r="B2353" s="670" t="s">
        <v>6922</v>
      </c>
      <c r="C2353" s="538" t="s">
        <v>10836</v>
      </c>
      <c r="D2353" s="668" t="s">
        <v>10757</v>
      </c>
      <c r="E2353" s="740">
        <v>2900</v>
      </c>
      <c r="F2353" s="670">
        <v>44681486</v>
      </c>
      <c r="G2353" s="668" t="s">
        <v>10711</v>
      </c>
      <c r="H2353" s="668" t="s">
        <v>10757</v>
      </c>
      <c r="I2353" s="668" t="s">
        <v>8801</v>
      </c>
      <c r="J2353" s="668" t="s">
        <v>10757</v>
      </c>
      <c r="K2353" s="670">
        <v>0</v>
      </c>
      <c r="L2353" s="670">
        <v>0</v>
      </c>
      <c r="M2353" s="753">
        <v>0</v>
      </c>
      <c r="N2353" s="670">
        <v>1</v>
      </c>
      <c r="O2353" s="670">
        <v>1</v>
      </c>
      <c r="P2353" s="755">
        <f t="shared" si="36"/>
        <v>2900</v>
      </c>
      <c r="Q2353" s="670"/>
      <c r="R2353" s="670">
        <v>12</v>
      </c>
    </row>
    <row r="2354" spans="1:18" ht="15.75" customHeight="1" x14ac:dyDescent="0.2">
      <c r="A2354" s="676" t="s">
        <v>10201</v>
      </c>
      <c r="B2354" s="670" t="s">
        <v>6922</v>
      </c>
      <c r="C2354" s="538" t="s">
        <v>10837</v>
      </c>
      <c r="D2354" s="668" t="s">
        <v>10757</v>
      </c>
      <c r="E2354" s="740">
        <v>2900</v>
      </c>
      <c r="F2354" s="670">
        <v>41199147</v>
      </c>
      <c r="G2354" s="668" t="s">
        <v>10793</v>
      </c>
      <c r="H2354" s="668" t="s">
        <v>10757</v>
      </c>
      <c r="I2354" s="668" t="s">
        <v>8801</v>
      </c>
      <c r="J2354" s="668" t="s">
        <v>10757</v>
      </c>
      <c r="K2354" s="670">
        <v>0</v>
      </c>
      <c r="L2354" s="670">
        <v>0</v>
      </c>
      <c r="M2354" s="753">
        <v>0</v>
      </c>
      <c r="N2354" s="670">
        <v>1</v>
      </c>
      <c r="O2354" s="670">
        <v>1</v>
      </c>
      <c r="P2354" s="755">
        <f t="shared" si="36"/>
        <v>2900</v>
      </c>
      <c r="Q2354" s="670"/>
      <c r="R2354" s="670">
        <v>12</v>
      </c>
    </row>
    <row r="2355" spans="1:18" ht="15.75" customHeight="1" x14ac:dyDescent="0.2">
      <c r="A2355" s="676" t="s">
        <v>10201</v>
      </c>
      <c r="B2355" s="670" t="s">
        <v>6922</v>
      </c>
      <c r="C2355" s="538" t="s">
        <v>10838</v>
      </c>
      <c r="D2355" s="668" t="s">
        <v>10757</v>
      </c>
      <c r="E2355" s="740">
        <v>2900</v>
      </c>
      <c r="F2355" s="670">
        <v>40280659</v>
      </c>
      <c r="G2355" s="668" t="s">
        <v>10814</v>
      </c>
      <c r="H2355" s="668" t="s">
        <v>10757</v>
      </c>
      <c r="I2355" s="668" t="s">
        <v>8801</v>
      </c>
      <c r="J2355" s="668" t="s">
        <v>10757</v>
      </c>
      <c r="K2355" s="670">
        <v>0</v>
      </c>
      <c r="L2355" s="670">
        <v>0</v>
      </c>
      <c r="M2355" s="753">
        <v>0</v>
      </c>
      <c r="N2355" s="670">
        <v>1</v>
      </c>
      <c r="O2355" s="670">
        <v>1</v>
      </c>
      <c r="P2355" s="755">
        <f t="shared" si="36"/>
        <v>2900</v>
      </c>
      <c r="Q2355" s="670"/>
      <c r="R2355" s="670">
        <v>12</v>
      </c>
    </row>
    <row r="2356" spans="1:18" ht="15.75" customHeight="1" x14ac:dyDescent="0.2">
      <c r="A2356" s="676" t="s">
        <v>10201</v>
      </c>
      <c r="B2356" s="670" t="s">
        <v>6922</v>
      </c>
      <c r="C2356" s="538" t="s">
        <v>10839</v>
      </c>
      <c r="D2356" s="668" t="s">
        <v>6996</v>
      </c>
      <c r="E2356" s="740">
        <v>2900</v>
      </c>
      <c r="F2356" s="670">
        <v>18030005</v>
      </c>
      <c r="G2356" s="668" t="s">
        <v>10517</v>
      </c>
      <c r="H2356" s="668" t="s">
        <v>6996</v>
      </c>
      <c r="I2356" s="668" t="s">
        <v>8801</v>
      </c>
      <c r="J2356" s="668" t="s">
        <v>6996</v>
      </c>
      <c r="K2356" s="670">
        <v>0</v>
      </c>
      <c r="L2356" s="670">
        <v>0</v>
      </c>
      <c r="M2356" s="753">
        <v>0</v>
      </c>
      <c r="N2356" s="670">
        <v>1</v>
      </c>
      <c r="O2356" s="670">
        <v>1</v>
      </c>
      <c r="P2356" s="755">
        <f t="shared" si="36"/>
        <v>2900</v>
      </c>
      <c r="Q2356" s="670"/>
      <c r="R2356" s="670">
        <v>12</v>
      </c>
    </row>
    <row r="2357" spans="1:18" ht="15.75" customHeight="1" x14ac:dyDescent="0.2">
      <c r="A2357" s="676" t="s">
        <v>10201</v>
      </c>
      <c r="B2357" s="670" t="s">
        <v>6922</v>
      </c>
      <c r="C2357" s="538" t="s">
        <v>10840</v>
      </c>
      <c r="D2357" s="668" t="s">
        <v>6996</v>
      </c>
      <c r="E2357" s="740">
        <v>2900</v>
      </c>
      <c r="F2357" s="670">
        <v>45436272</v>
      </c>
      <c r="G2357" s="668" t="s">
        <v>10563</v>
      </c>
      <c r="H2357" s="668" t="s">
        <v>6996</v>
      </c>
      <c r="I2357" s="668" t="s">
        <v>8801</v>
      </c>
      <c r="J2357" s="668" t="s">
        <v>6996</v>
      </c>
      <c r="K2357" s="670">
        <v>0</v>
      </c>
      <c r="L2357" s="670">
        <v>0</v>
      </c>
      <c r="M2357" s="753">
        <v>0</v>
      </c>
      <c r="N2357" s="670">
        <v>1</v>
      </c>
      <c r="O2357" s="670">
        <v>1</v>
      </c>
      <c r="P2357" s="755">
        <f t="shared" si="36"/>
        <v>2900</v>
      </c>
      <c r="Q2357" s="670"/>
      <c r="R2357" s="670">
        <v>12</v>
      </c>
    </row>
    <row r="2358" spans="1:18" ht="15.75" customHeight="1" x14ac:dyDescent="0.2">
      <c r="A2358" s="676" t="s">
        <v>10201</v>
      </c>
      <c r="B2358" s="670" t="s">
        <v>6922</v>
      </c>
      <c r="C2358" s="538" t="s">
        <v>10841</v>
      </c>
      <c r="D2358" s="668" t="s">
        <v>10842</v>
      </c>
      <c r="E2358" s="740">
        <v>1800</v>
      </c>
      <c r="F2358" s="670">
        <v>74962635</v>
      </c>
      <c r="G2358" s="668" t="s">
        <v>10509</v>
      </c>
      <c r="H2358" s="668" t="s">
        <v>10842</v>
      </c>
      <c r="I2358" s="668" t="s">
        <v>7361</v>
      </c>
      <c r="J2358" s="668" t="s">
        <v>10842</v>
      </c>
      <c r="K2358" s="670">
        <v>0</v>
      </c>
      <c r="L2358" s="670">
        <v>0</v>
      </c>
      <c r="M2358" s="753">
        <v>0</v>
      </c>
      <c r="N2358" s="670">
        <v>1</v>
      </c>
      <c r="O2358" s="670">
        <v>1</v>
      </c>
      <c r="P2358" s="755">
        <f t="shared" si="36"/>
        <v>1800</v>
      </c>
      <c r="Q2358" s="670"/>
      <c r="R2358" s="670">
        <v>12</v>
      </c>
    </row>
    <row r="2359" spans="1:18" ht="15.75" customHeight="1" x14ac:dyDescent="0.2">
      <c r="A2359" s="676" t="s">
        <v>10201</v>
      </c>
      <c r="B2359" s="670" t="s">
        <v>6922</v>
      </c>
      <c r="C2359" s="538" t="s">
        <v>10843</v>
      </c>
      <c r="D2359" s="668" t="s">
        <v>6996</v>
      </c>
      <c r="E2359" s="740">
        <v>2900</v>
      </c>
      <c r="F2359" s="670">
        <v>18216152</v>
      </c>
      <c r="G2359" s="668" t="s">
        <v>10491</v>
      </c>
      <c r="H2359" s="668" t="s">
        <v>6996</v>
      </c>
      <c r="I2359" s="668" t="s">
        <v>8801</v>
      </c>
      <c r="J2359" s="668" t="s">
        <v>6996</v>
      </c>
      <c r="K2359" s="670">
        <v>0</v>
      </c>
      <c r="L2359" s="670">
        <v>0</v>
      </c>
      <c r="M2359" s="753">
        <v>0</v>
      </c>
      <c r="N2359" s="670">
        <v>1</v>
      </c>
      <c r="O2359" s="670">
        <v>1</v>
      </c>
      <c r="P2359" s="755">
        <f t="shared" si="36"/>
        <v>2900</v>
      </c>
      <c r="Q2359" s="670"/>
      <c r="R2359" s="670">
        <v>12</v>
      </c>
    </row>
    <row r="2360" spans="1:18" ht="15.75" customHeight="1" x14ac:dyDescent="0.2">
      <c r="A2360" s="676" t="s">
        <v>10201</v>
      </c>
      <c r="B2360" s="670" t="s">
        <v>6922</v>
      </c>
      <c r="C2360" s="538" t="s">
        <v>10844</v>
      </c>
      <c r="D2360" s="668" t="s">
        <v>10757</v>
      </c>
      <c r="E2360" s="740">
        <v>2900</v>
      </c>
      <c r="F2360" s="670">
        <v>47831829</v>
      </c>
      <c r="G2360" s="668" t="s">
        <v>10712</v>
      </c>
      <c r="H2360" s="668" t="s">
        <v>10757</v>
      </c>
      <c r="I2360" s="668" t="s">
        <v>8801</v>
      </c>
      <c r="J2360" s="668" t="s">
        <v>10757</v>
      </c>
      <c r="K2360" s="670">
        <v>0</v>
      </c>
      <c r="L2360" s="670">
        <v>0</v>
      </c>
      <c r="M2360" s="753">
        <v>0</v>
      </c>
      <c r="N2360" s="670">
        <v>1</v>
      </c>
      <c r="O2360" s="670">
        <v>1</v>
      </c>
      <c r="P2360" s="755">
        <f t="shared" si="36"/>
        <v>2900</v>
      </c>
      <c r="Q2360" s="670"/>
      <c r="R2360" s="670">
        <v>12</v>
      </c>
    </row>
    <row r="2361" spans="1:18" ht="15.75" customHeight="1" x14ac:dyDescent="0.2">
      <c r="A2361" s="676" t="s">
        <v>10201</v>
      </c>
      <c r="B2361" s="670" t="s">
        <v>6922</v>
      </c>
      <c r="C2361" s="538" t="s">
        <v>10845</v>
      </c>
      <c r="D2361" s="668" t="s">
        <v>10757</v>
      </c>
      <c r="E2361" s="740">
        <v>2900</v>
      </c>
      <c r="F2361" s="670">
        <v>48095874</v>
      </c>
      <c r="G2361" s="668" t="s">
        <v>10801</v>
      </c>
      <c r="H2361" s="668" t="s">
        <v>10757</v>
      </c>
      <c r="I2361" s="668" t="s">
        <v>8801</v>
      </c>
      <c r="J2361" s="668" t="s">
        <v>10757</v>
      </c>
      <c r="K2361" s="670">
        <v>0</v>
      </c>
      <c r="L2361" s="670">
        <v>0</v>
      </c>
      <c r="M2361" s="753">
        <v>0</v>
      </c>
      <c r="N2361" s="670">
        <v>1</v>
      </c>
      <c r="O2361" s="670">
        <v>1</v>
      </c>
      <c r="P2361" s="755">
        <f t="shared" si="36"/>
        <v>2900</v>
      </c>
      <c r="Q2361" s="670"/>
      <c r="R2361" s="670">
        <v>12</v>
      </c>
    </row>
    <row r="2362" spans="1:18" ht="15.75" customHeight="1" x14ac:dyDescent="0.2">
      <c r="A2362" s="676" t="s">
        <v>10201</v>
      </c>
      <c r="B2362" s="670" t="s">
        <v>6922</v>
      </c>
      <c r="C2362" s="538" t="s">
        <v>10846</v>
      </c>
      <c r="D2362" s="668" t="s">
        <v>6996</v>
      </c>
      <c r="E2362" s="740">
        <v>2900</v>
      </c>
      <c r="F2362" s="670">
        <v>45130662</v>
      </c>
      <c r="G2362" s="668" t="s">
        <v>10564</v>
      </c>
      <c r="H2362" s="668" t="s">
        <v>6996</v>
      </c>
      <c r="I2362" s="668" t="s">
        <v>8801</v>
      </c>
      <c r="J2362" s="668" t="s">
        <v>6996</v>
      </c>
      <c r="K2362" s="670">
        <v>0</v>
      </c>
      <c r="L2362" s="670">
        <v>0</v>
      </c>
      <c r="M2362" s="753">
        <v>0</v>
      </c>
      <c r="N2362" s="670">
        <v>1</v>
      </c>
      <c r="O2362" s="670">
        <v>1</v>
      </c>
      <c r="P2362" s="755">
        <f t="shared" si="36"/>
        <v>2900</v>
      </c>
      <c r="Q2362" s="670"/>
      <c r="R2362" s="670">
        <v>12</v>
      </c>
    </row>
    <row r="2363" spans="1:18" ht="15.75" customHeight="1" x14ac:dyDescent="0.2">
      <c r="A2363" s="676" t="s">
        <v>10201</v>
      </c>
      <c r="B2363" s="670" t="s">
        <v>6922</v>
      </c>
      <c r="C2363" s="538" t="s">
        <v>10847</v>
      </c>
      <c r="D2363" s="668" t="s">
        <v>10757</v>
      </c>
      <c r="E2363" s="740">
        <v>2900</v>
      </c>
      <c r="F2363" s="670">
        <v>3501037</v>
      </c>
      <c r="G2363" s="668" t="s">
        <v>10326</v>
      </c>
      <c r="H2363" s="668" t="s">
        <v>10757</v>
      </c>
      <c r="I2363" s="668" t="s">
        <v>8801</v>
      </c>
      <c r="J2363" s="668" t="s">
        <v>10757</v>
      </c>
      <c r="K2363" s="670">
        <v>0</v>
      </c>
      <c r="L2363" s="670">
        <v>0</v>
      </c>
      <c r="M2363" s="753">
        <v>0</v>
      </c>
      <c r="N2363" s="670">
        <v>1</v>
      </c>
      <c r="O2363" s="670">
        <v>1</v>
      </c>
      <c r="P2363" s="755">
        <f t="shared" si="36"/>
        <v>2900</v>
      </c>
      <c r="Q2363" s="670"/>
      <c r="R2363" s="670">
        <v>12</v>
      </c>
    </row>
    <row r="2364" spans="1:18" ht="15.75" customHeight="1" x14ac:dyDescent="0.2">
      <c r="A2364" s="676" t="s">
        <v>10201</v>
      </c>
      <c r="B2364" s="670" t="s">
        <v>6922</v>
      </c>
      <c r="C2364" s="538" t="s">
        <v>10848</v>
      </c>
      <c r="D2364" s="668" t="s">
        <v>10757</v>
      </c>
      <c r="E2364" s="740">
        <v>2900</v>
      </c>
      <c r="F2364" s="670">
        <v>48071021</v>
      </c>
      <c r="G2364" s="668" t="s">
        <v>10813</v>
      </c>
      <c r="H2364" s="668" t="s">
        <v>10757</v>
      </c>
      <c r="I2364" s="668" t="s">
        <v>8801</v>
      </c>
      <c r="J2364" s="668" t="s">
        <v>10757</v>
      </c>
      <c r="K2364" s="670">
        <v>0</v>
      </c>
      <c r="L2364" s="670">
        <v>0</v>
      </c>
      <c r="M2364" s="753">
        <v>0</v>
      </c>
      <c r="N2364" s="670">
        <v>1</v>
      </c>
      <c r="O2364" s="670">
        <v>1</v>
      </c>
      <c r="P2364" s="755">
        <f t="shared" si="36"/>
        <v>2900</v>
      </c>
      <c r="Q2364" s="670"/>
      <c r="R2364" s="670">
        <v>12</v>
      </c>
    </row>
    <row r="2365" spans="1:18" ht="15.75" customHeight="1" x14ac:dyDescent="0.2">
      <c r="A2365" s="676" t="s">
        <v>10201</v>
      </c>
      <c r="B2365" s="670" t="s">
        <v>6922</v>
      </c>
      <c r="C2365" s="538" t="s">
        <v>10849</v>
      </c>
      <c r="D2365" s="668" t="s">
        <v>9913</v>
      </c>
      <c r="E2365" s="740">
        <v>5200</v>
      </c>
      <c r="F2365" s="670">
        <v>73580779</v>
      </c>
      <c r="G2365" s="668" t="s">
        <v>10815</v>
      </c>
      <c r="H2365" s="668" t="s">
        <v>9913</v>
      </c>
      <c r="I2365" s="668" t="s">
        <v>8801</v>
      </c>
      <c r="J2365" s="668" t="s">
        <v>9913</v>
      </c>
      <c r="K2365" s="670">
        <v>0</v>
      </c>
      <c r="L2365" s="670">
        <v>0</v>
      </c>
      <c r="M2365" s="753">
        <v>0</v>
      </c>
      <c r="N2365" s="670">
        <v>1</v>
      </c>
      <c r="O2365" s="670">
        <v>1</v>
      </c>
      <c r="P2365" s="755">
        <f t="shared" si="36"/>
        <v>5200</v>
      </c>
      <c r="Q2365" s="670"/>
      <c r="R2365" s="670">
        <v>12</v>
      </c>
    </row>
    <row r="2366" spans="1:18" ht="15.75" customHeight="1" x14ac:dyDescent="0.2">
      <c r="A2366" s="676" t="s">
        <v>10201</v>
      </c>
      <c r="B2366" s="670" t="s">
        <v>6922</v>
      </c>
      <c r="C2366" s="538" t="s">
        <v>10850</v>
      </c>
      <c r="D2366" s="668" t="s">
        <v>10842</v>
      </c>
      <c r="E2366" s="740">
        <v>1800</v>
      </c>
      <c r="F2366" s="670">
        <v>70271670</v>
      </c>
      <c r="G2366" s="668" t="s">
        <v>10610</v>
      </c>
      <c r="H2366" s="668" t="s">
        <v>10842</v>
      </c>
      <c r="I2366" s="668" t="s">
        <v>7361</v>
      </c>
      <c r="J2366" s="668" t="s">
        <v>10842</v>
      </c>
      <c r="K2366" s="670">
        <v>0</v>
      </c>
      <c r="L2366" s="670">
        <v>0</v>
      </c>
      <c r="M2366" s="753">
        <v>0</v>
      </c>
      <c r="N2366" s="670">
        <v>1</v>
      </c>
      <c r="O2366" s="670">
        <v>1</v>
      </c>
      <c r="P2366" s="755">
        <f t="shared" si="36"/>
        <v>1800</v>
      </c>
      <c r="Q2366" s="670"/>
      <c r="R2366" s="670">
        <v>12</v>
      </c>
    </row>
    <row r="2367" spans="1:18" ht="15.75" customHeight="1" x14ac:dyDescent="0.2">
      <c r="A2367" s="676" t="s">
        <v>10201</v>
      </c>
      <c r="B2367" s="670" t="s">
        <v>6922</v>
      </c>
      <c r="C2367" s="538" t="s">
        <v>10851</v>
      </c>
      <c r="D2367" s="668" t="s">
        <v>10738</v>
      </c>
      <c r="E2367" s="740">
        <v>1800</v>
      </c>
      <c r="F2367" s="670">
        <v>47289244</v>
      </c>
      <c r="G2367" s="668" t="s">
        <v>10698</v>
      </c>
      <c r="H2367" s="668" t="s">
        <v>10738</v>
      </c>
      <c r="I2367" s="668" t="s">
        <v>7361</v>
      </c>
      <c r="J2367" s="668" t="s">
        <v>10738</v>
      </c>
      <c r="K2367" s="670">
        <v>0</v>
      </c>
      <c r="L2367" s="670">
        <v>0</v>
      </c>
      <c r="M2367" s="753">
        <v>0</v>
      </c>
      <c r="N2367" s="670">
        <v>1</v>
      </c>
      <c r="O2367" s="670">
        <v>1</v>
      </c>
      <c r="P2367" s="755">
        <f t="shared" si="36"/>
        <v>1800</v>
      </c>
      <c r="Q2367" s="670"/>
      <c r="R2367" s="670">
        <v>12</v>
      </c>
    </row>
    <row r="2368" spans="1:18" ht="15.75" customHeight="1" x14ac:dyDescent="0.2">
      <c r="A2368" s="676" t="s">
        <v>10201</v>
      </c>
      <c r="B2368" s="670" t="s">
        <v>6922</v>
      </c>
      <c r="C2368" s="538" t="s">
        <v>10852</v>
      </c>
      <c r="D2368" s="668" t="s">
        <v>10356</v>
      </c>
      <c r="E2368" s="740">
        <v>2900</v>
      </c>
      <c r="F2368" s="670">
        <v>44426214</v>
      </c>
      <c r="G2368" s="668" t="s">
        <v>10581</v>
      </c>
      <c r="H2368" s="668" t="s">
        <v>10356</v>
      </c>
      <c r="I2368" s="668" t="s">
        <v>8801</v>
      </c>
      <c r="J2368" s="668" t="s">
        <v>10356</v>
      </c>
      <c r="K2368" s="670">
        <v>0</v>
      </c>
      <c r="L2368" s="670">
        <v>0</v>
      </c>
      <c r="M2368" s="753">
        <v>0</v>
      </c>
      <c r="N2368" s="670">
        <v>1</v>
      </c>
      <c r="O2368" s="670">
        <v>1</v>
      </c>
      <c r="P2368" s="755">
        <f t="shared" si="36"/>
        <v>2900</v>
      </c>
      <c r="Q2368" s="670"/>
      <c r="R2368" s="670">
        <v>12</v>
      </c>
    </row>
    <row r="2369" spans="1:18" ht="15.75" customHeight="1" x14ac:dyDescent="0.2">
      <c r="A2369" s="676" t="s">
        <v>10201</v>
      </c>
      <c r="B2369" s="670" t="s">
        <v>6922</v>
      </c>
      <c r="C2369" s="538" t="s">
        <v>10853</v>
      </c>
      <c r="D2369" s="668" t="s">
        <v>10738</v>
      </c>
      <c r="E2369" s="740">
        <v>1800</v>
      </c>
      <c r="F2369" s="670">
        <v>18204826</v>
      </c>
      <c r="G2369" s="668" t="s">
        <v>10671</v>
      </c>
      <c r="H2369" s="668" t="s">
        <v>10738</v>
      </c>
      <c r="I2369" s="668" t="s">
        <v>7361</v>
      </c>
      <c r="J2369" s="668" t="s">
        <v>10738</v>
      </c>
      <c r="K2369" s="670">
        <v>0</v>
      </c>
      <c r="L2369" s="670">
        <v>0</v>
      </c>
      <c r="M2369" s="753">
        <v>0</v>
      </c>
      <c r="N2369" s="670">
        <v>1</v>
      </c>
      <c r="O2369" s="670">
        <v>1</v>
      </c>
      <c r="P2369" s="755">
        <f t="shared" si="36"/>
        <v>1800</v>
      </c>
      <c r="Q2369" s="670"/>
      <c r="R2369" s="670">
        <v>12</v>
      </c>
    </row>
    <row r="2370" spans="1:18" ht="15.75" customHeight="1" x14ac:dyDescent="0.2">
      <c r="A2370" s="676" t="s">
        <v>10201</v>
      </c>
      <c r="B2370" s="670" t="s">
        <v>6922</v>
      </c>
      <c r="C2370" s="538" t="s">
        <v>10824</v>
      </c>
      <c r="D2370" s="668" t="s">
        <v>10738</v>
      </c>
      <c r="E2370" s="740">
        <v>1800</v>
      </c>
      <c r="F2370" s="670">
        <v>41324802</v>
      </c>
      <c r="G2370" s="668" t="s">
        <v>10812</v>
      </c>
      <c r="H2370" s="668" t="s">
        <v>10738</v>
      </c>
      <c r="I2370" s="668" t="s">
        <v>7361</v>
      </c>
      <c r="J2370" s="668" t="s">
        <v>10738</v>
      </c>
      <c r="K2370" s="670">
        <v>0</v>
      </c>
      <c r="L2370" s="670">
        <v>0</v>
      </c>
      <c r="M2370" s="753">
        <v>0</v>
      </c>
      <c r="N2370" s="670">
        <v>1</v>
      </c>
      <c r="O2370" s="670">
        <v>1</v>
      </c>
      <c r="P2370" s="755">
        <f t="shared" si="36"/>
        <v>1800</v>
      </c>
      <c r="Q2370" s="670"/>
      <c r="R2370" s="670">
        <v>12</v>
      </c>
    </row>
    <row r="2371" spans="1:18" ht="15.75" customHeight="1" x14ac:dyDescent="0.2">
      <c r="A2371" s="676" t="s">
        <v>10201</v>
      </c>
      <c r="B2371" s="670" t="s">
        <v>6922</v>
      </c>
      <c r="C2371" s="538" t="s">
        <v>10824</v>
      </c>
      <c r="D2371" s="668" t="s">
        <v>10757</v>
      </c>
      <c r="E2371" s="740">
        <v>2900</v>
      </c>
      <c r="F2371" s="670">
        <v>46725981</v>
      </c>
      <c r="G2371" s="668" t="s">
        <v>10690</v>
      </c>
      <c r="H2371" s="668" t="s">
        <v>10757</v>
      </c>
      <c r="I2371" s="668" t="s">
        <v>8801</v>
      </c>
      <c r="J2371" s="668" t="s">
        <v>10757</v>
      </c>
      <c r="K2371" s="670">
        <v>0</v>
      </c>
      <c r="L2371" s="670">
        <v>0</v>
      </c>
      <c r="M2371" s="753">
        <v>0</v>
      </c>
      <c r="N2371" s="670">
        <v>1</v>
      </c>
      <c r="O2371" s="670">
        <v>1</v>
      </c>
      <c r="P2371" s="755">
        <f t="shared" si="36"/>
        <v>2900</v>
      </c>
      <c r="Q2371" s="670"/>
      <c r="R2371" s="670">
        <v>12</v>
      </c>
    </row>
    <row r="2372" spans="1:18" ht="15.75" customHeight="1" x14ac:dyDescent="0.2">
      <c r="A2372" s="676" t="s">
        <v>10201</v>
      </c>
      <c r="B2372" s="670" t="s">
        <v>6922</v>
      </c>
      <c r="C2372" s="538" t="s">
        <v>10824</v>
      </c>
      <c r="D2372" s="668" t="s">
        <v>10738</v>
      </c>
      <c r="E2372" s="740">
        <v>1800</v>
      </c>
      <c r="F2372" s="670">
        <v>46679119</v>
      </c>
      <c r="G2372" s="668" t="s">
        <v>10681</v>
      </c>
      <c r="H2372" s="668" t="s">
        <v>10738</v>
      </c>
      <c r="I2372" s="668" t="s">
        <v>7361</v>
      </c>
      <c r="J2372" s="668" t="s">
        <v>10738</v>
      </c>
      <c r="K2372" s="670">
        <v>0</v>
      </c>
      <c r="L2372" s="670">
        <v>0</v>
      </c>
      <c r="M2372" s="753">
        <v>0</v>
      </c>
      <c r="N2372" s="670">
        <v>1</v>
      </c>
      <c r="O2372" s="670">
        <v>1</v>
      </c>
      <c r="P2372" s="755">
        <f t="shared" si="36"/>
        <v>1800</v>
      </c>
      <c r="Q2372" s="670"/>
      <c r="R2372" s="670">
        <v>12</v>
      </c>
    </row>
    <row r="2373" spans="1:18" ht="15.75" customHeight="1" x14ac:dyDescent="0.2">
      <c r="A2373" s="676" t="s">
        <v>10201</v>
      </c>
      <c r="B2373" s="670" t="s">
        <v>6922</v>
      </c>
      <c r="C2373" s="538" t="s">
        <v>10824</v>
      </c>
      <c r="D2373" s="668" t="s">
        <v>10738</v>
      </c>
      <c r="E2373" s="740">
        <v>1800</v>
      </c>
      <c r="F2373" s="670">
        <v>48170419</v>
      </c>
      <c r="G2373" s="668" t="s">
        <v>10680</v>
      </c>
      <c r="H2373" s="668" t="s">
        <v>10738</v>
      </c>
      <c r="I2373" s="668" t="s">
        <v>7361</v>
      </c>
      <c r="J2373" s="668" t="s">
        <v>10738</v>
      </c>
      <c r="K2373" s="670">
        <v>0</v>
      </c>
      <c r="L2373" s="670">
        <v>0</v>
      </c>
      <c r="M2373" s="753">
        <v>0</v>
      </c>
      <c r="N2373" s="670">
        <v>1</v>
      </c>
      <c r="O2373" s="670">
        <v>1</v>
      </c>
      <c r="P2373" s="755">
        <f t="shared" si="36"/>
        <v>1800</v>
      </c>
      <c r="Q2373" s="670"/>
      <c r="R2373" s="670">
        <v>12</v>
      </c>
    </row>
    <row r="2374" spans="1:18" ht="15.75" customHeight="1" x14ac:dyDescent="0.2">
      <c r="A2374" s="676" t="s">
        <v>10201</v>
      </c>
      <c r="B2374" s="670" t="s">
        <v>6922</v>
      </c>
      <c r="C2374" s="538" t="s">
        <v>10824</v>
      </c>
      <c r="D2374" s="668" t="s">
        <v>10738</v>
      </c>
      <c r="E2374" s="740">
        <v>1800</v>
      </c>
      <c r="F2374" s="670">
        <v>8174774</v>
      </c>
      <c r="G2374" s="668" t="s">
        <v>10668</v>
      </c>
      <c r="H2374" s="668" t="s">
        <v>10738</v>
      </c>
      <c r="I2374" s="668" t="s">
        <v>7361</v>
      </c>
      <c r="J2374" s="668" t="s">
        <v>10738</v>
      </c>
      <c r="K2374" s="670">
        <v>0</v>
      </c>
      <c r="L2374" s="670">
        <v>0</v>
      </c>
      <c r="M2374" s="753">
        <v>0</v>
      </c>
      <c r="N2374" s="670">
        <v>1</v>
      </c>
      <c r="O2374" s="670">
        <v>1</v>
      </c>
      <c r="P2374" s="755">
        <f t="shared" si="36"/>
        <v>1800</v>
      </c>
      <c r="Q2374" s="670"/>
      <c r="R2374" s="670">
        <v>12</v>
      </c>
    </row>
    <row r="2375" spans="1:18" ht="15.75" customHeight="1" x14ac:dyDescent="0.2">
      <c r="A2375" s="676" t="s">
        <v>10201</v>
      </c>
      <c r="B2375" s="670" t="s">
        <v>6922</v>
      </c>
      <c r="C2375" s="538" t="s">
        <v>10824</v>
      </c>
      <c r="D2375" s="668" t="s">
        <v>10757</v>
      </c>
      <c r="E2375" s="740">
        <v>2900</v>
      </c>
      <c r="F2375" s="670">
        <v>47117668</v>
      </c>
      <c r="G2375" s="668" t="s">
        <v>10522</v>
      </c>
      <c r="H2375" s="668" t="s">
        <v>10757</v>
      </c>
      <c r="I2375" s="668" t="s">
        <v>8801</v>
      </c>
      <c r="J2375" s="668" t="s">
        <v>10757</v>
      </c>
      <c r="K2375" s="670">
        <v>0</v>
      </c>
      <c r="L2375" s="670">
        <v>0</v>
      </c>
      <c r="M2375" s="753">
        <v>0</v>
      </c>
      <c r="N2375" s="670">
        <v>1</v>
      </c>
      <c r="O2375" s="670">
        <v>1</v>
      </c>
      <c r="P2375" s="755">
        <f t="shared" si="36"/>
        <v>2900</v>
      </c>
      <c r="Q2375" s="670"/>
      <c r="R2375" s="670">
        <v>12</v>
      </c>
    </row>
    <row r="2376" spans="1:18" ht="15.75" customHeight="1" x14ac:dyDescent="0.2">
      <c r="A2376" s="676" t="s">
        <v>10201</v>
      </c>
      <c r="B2376" s="670" t="s">
        <v>6922</v>
      </c>
      <c r="C2376" s="538" t="s">
        <v>10824</v>
      </c>
      <c r="D2376" s="668" t="s">
        <v>10390</v>
      </c>
      <c r="E2376" s="740">
        <v>1800</v>
      </c>
      <c r="F2376" s="670">
        <v>7516426</v>
      </c>
      <c r="G2376" s="668" t="s">
        <v>10532</v>
      </c>
      <c r="H2376" s="668" t="s">
        <v>10390</v>
      </c>
      <c r="I2376" s="668" t="s">
        <v>7541</v>
      </c>
      <c r="J2376" s="668" t="s">
        <v>10390</v>
      </c>
      <c r="K2376" s="670">
        <v>0</v>
      </c>
      <c r="L2376" s="670">
        <v>0</v>
      </c>
      <c r="M2376" s="753">
        <v>0</v>
      </c>
      <c r="N2376" s="670">
        <v>1</v>
      </c>
      <c r="O2376" s="670">
        <v>1</v>
      </c>
      <c r="P2376" s="755">
        <f t="shared" si="36"/>
        <v>1800</v>
      </c>
      <c r="Q2376" s="670"/>
      <c r="R2376" s="670">
        <v>12</v>
      </c>
    </row>
    <row r="2377" spans="1:18" ht="15.75" customHeight="1" x14ac:dyDescent="0.2">
      <c r="A2377" s="676" t="s">
        <v>10201</v>
      </c>
      <c r="B2377" s="670" t="s">
        <v>6922</v>
      </c>
      <c r="C2377" s="538" t="s">
        <v>10824</v>
      </c>
      <c r="D2377" s="668" t="s">
        <v>10390</v>
      </c>
      <c r="E2377" s="740">
        <v>1800</v>
      </c>
      <c r="F2377" s="670">
        <v>47160714</v>
      </c>
      <c r="G2377" s="668" t="s">
        <v>10618</v>
      </c>
      <c r="H2377" s="668" t="s">
        <v>10390</v>
      </c>
      <c r="I2377" s="668" t="s">
        <v>7541</v>
      </c>
      <c r="J2377" s="668" t="s">
        <v>10390</v>
      </c>
      <c r="K2377" s="670">
        <v>0</v>
      </c>
      <c r="L2377" s="670">
        <v>0</v>
      </c>
      <c r="M2377" s="753">
        <v>0</v>
      </c>
      <c r="N2377" s="670">
        <v>1</v>
      </c>
      <c r="O2377" s="670">
        <v>1</v>
      </c>
      <c r="P2377" s="755">
        <f t="shared" si="36"/>
        <v>1800</v>
      </c>
      <c r="Q2377" s="670"/>
      <c r="R2377" s="670">
        <v>12</v>
      </c>
    </row>
    <row r="2378" spans="1:18" ht="15.75" customHeight="1" x14ac:dyDescent="0.2">
      <c r="A2378" s="676" t="s">
        <v>10201</v>
      </c>
      <c r="B2378" s="670" t="s">
        <v>6922</v>
      </c>
      <c r="C2378" s="538" t="s">
        <v>10824</v>
      </c>
      <c r="D2378" s="668" t="s">
        <v>10738</v>
      </c>
      <c r="E2378" s="740">
        <v>1800</v>
      </c>
      <c r="F2378" s="670">
        <v>71973719</v>
      </c>
      <c r="G2378" s="668" t="s">
        <v>10674</v>
      </c>
      <c r="H2378" s="668" t="s">
        <v>10738</v>
      </c>
      <c r="I2378" s="668" t="s">
        <v>7361</v>
      </c>
      <c r="J2378" s="668" t="s">
        <v>10738</v>
      </c>
      <c r="K2378" s="670">
        <v>0</v>
      </c>
      <c r="L2378" s="670">
        <v>0</v>
      </c>
      <c r="M2378" s="753">
        <v>0</v>
      </c>
      <c r="N2378" s="670">
        <v>1</v>
      </c>
      <c r="O2378" s="670">
        <v>1</v>
      </c>
      <c r="P2378" s="755">
        <f t="shared" si="36"/>
        <v>1800</v>
      </c>
      <c r="Q2378" s="670"/>
      <c r="R2378" s="670">
        <v>12</v>
      </c>
    </row>
    <row r="2379" spans="1:18" ht="15.75" customHeight="1" x14ac:dyDescent="0.2">
      <c r="A2379" s="676" t="s">
        <v>10201</v>
      </c>
      <c r="B2379" s="670" t="s">
        <v>6922</v>
      </c>
      <c r="C2379" s="538" t="s">
        <v>10824</v>
      </c>
      <c r="D2379" s="668" t="s">
        <v>10738</v>
      </c>
      <c r="E2379" s="740">
        <v>1800</v>
      </c>
      <c r="F2379" s="670">
        <v>42744724</v>
      </c>
      <c r="G2379" s="668" t="s">
        <v>10670</v>
      </c>
      <c r="H2379" s="668" t="s">
        <v>10738</v>
      </c>
      <c r="I2379" s="668" t="s">
        <v>7361</v>
      </c>
      <c r="J2379" s="668" t="s">
        <v>10738</v>
      </c>
      <c r="K2379" s="670">
        <v>0</v>
      </c>
      <c r="L2379" s="670">
        <v>0</v>
      </c>
      <c r="M2379" s="753">
        <v>0</v>
      </c>
      <c r="N2379" s="670">
        <v>1</v>
      </c>
      <c r="O2379" s="670">
        <v>1</v>
      </c>
      <c r="P2379" s="755">
        <f t="shared" si="36"/>
        <v>1800</v>
      </c>
      <c r="Q2379" s="670"/>
      <c r="R2379" s="670">
        <v>12</v>
      </c>
    </row>
    <row r="2380" spans="1:18" ht="15.75" customHeight="1" x14ac:dyDescent="0.2">
      <c r="A2380" s="676" t="s">
        <v>10201</v>
      </c>
      <c r="B2380" s="670" t="s">
        <v>6922</v>
      </c>
      <c r="C2380" s="538" t="s">
        <v>10824</v>
      </c>
      <c r="D2380" s="668" t="s">
        <v>10738</v>
      </c>
      <c r="E2380" s="740">
        <v>1800</v>
      </c>
      <c r="F2380" s="670">
        <v>18983984</v>
      </c>
      <c r="G2380" s="668" t="s">
        <v>10679</v>
      </c>
      <c r="H2380" s="668" t="s">
        <v>10738</v>
      </c>
      <c r="I2380" s="668" t="s">
        <v>7361</v>
      </c>
      <c r="J2380" s="668" t="s">
        <v>10738</v>
      </c>
      <c r="K2380" s="670">
        <v>0</v>
      </c>
      <c r="L2380" s="670">
        <v>0</v>
      </c>
      <c r="M2380" s="753">
        <v>0</v>
      </c>
      <c r="N2380" s="670">
        <v>1</v>
      </c>
      <c r="O2380" s="670">
        <v>1</v>
      </c>
      <c r="P2380" s="755">
        <f t="shared" si="36"/>
        <v>1800</v>
      </c>
      <c r="Q2380" s="670"/>
      <c r="R2380" s="670">
        <v>12</v>
      </c>
    </row>
    <row r="2381" spans="1:18" ht="15.75" customHeight="1" x14ac:dyDescent="0.2">
      <c r="A2381" s="676" t="s">
        <v>10201</v>
      </c>
      <c r="B2381" s="670" t="s">
        <v>6922</v>
      </c>
      <c r="C2381" s="538" t="s">
        <v>10824</v>
      </c>
      <c r="D2381" s="668" t="s">
        <v>10738</v>
      </c>
      <c r="E2381" s="740">
        <v>1800</v>
      </c>
      <c r="F2381" s="670">
        <v>41027481</v>
      </c>
      <c r="G2381" s="668" t="s">
        <v>10543</v>
      </c>
      <c r="H2381" s="668" t="s">
        <v>10738</v>
      </c>
      <c r="I2381" s="668" t="s">
        <v>7361</v>
      </c>
      <c r="J2381" s="668" t="s">
        <v>10738</v>
      </c>
      <c r="K2381" s="670">
        <v>0</v>
      </c>
      <c r="L2381" s="670">
        <v>0</v>
      </c>
      <c r="M2381" s="753">
        <v>0</v>
      </c>
      <c r="N2381" s="670">
        <v>1</v>
      </c>
      <c r="O2381" s="670">
        <v>1</v>
      </c>
      <c r="P2381" s="755">
        <f t="shared" si="36"/>
        <v>1800</v>
      </c>
      <c r="Q2381" s="670"/>
      <c r="R2381" s="670">
        <v>12</v>
      </c>
    </row>
    <row r="2382" spans="1:18" ht="15.75" customHeight="1" x14ac:dyDescent="0.2">
      <c r="A2382" s="676" t="s">
        <v>10201</v>
      </c>
      <c r="B2382" s="670" t="s">
        <v>6922</v>
      </c>
      <c r="C2382" s="538" t="s">
        <v>10824</v>
      </c>
      <c r="D2382" s="668" t="s">
        <v>10738</v>
      </c>
      <c r="E2382" s="740">
        <v>1800</v>
      </c>
      <c r="F2382" s="670">
        <v>71459179</v>
      </c>
      <c r="G2382" s="668" t="s">
        <v>10701</v>
      </c>
      <c r="H2382" s="668" t="s">
        <v>10738</v>
      </c>
      <c r="I2382" s="668" t="s">
        <v>7361</v>
      </c>
      <c r="J2382" s="668" t="s">
        <v>10738</v>
      </c>
      <c r="K2382" s="670">
        <v>0</v>
      </c>
      <c r="L2382" s="670">
        <v>0</v>
      </c>
      <c r="M2382" s="753">
        <v>0</v>
      </c>
      <c r="N2382" s="670">
        <v>1</v>
      </c>
      <c r="O2382" s="670">
        <v>1</v>
      </c>
      <c r="P2382" s="755">
        <f t="shared" si="36"/>
        <v>1800</v>
      </c>
      <c r="Q2382" s="670"/>
      <c r="R2382" s="670">
        <v>12</v>
      </c>
    </row>
    <row r="2383" spans="1:18" ht="15.75" customHeight="1" x14ac:dyDescent="0.2">
      <c r="A2383" s="676" t="s">
        <v>10201</v>
      </c>
      <c r="B2383" s="670" t="s">
        <v>6922</v>
      </c>
      <c r="C2383" s="538" t="s">
        <v>10824</v>
      </c>
      <c r="D2383" s="668" t="s">
        <v>10738</v>
      </c>
      <c r="E2383" s="740">
        <v>1800</v>
      </c>
      <c r="F2383" s="670">
        <v>44996214</v>
      </c>
      <c r="G2383" s="668" t="s">
        <v>10675</v>
      </c>
      <c r="H2383" s="668" t="s">
        <v>10738</v>
      </c>
      <c r="I2383" s="668" t="s">
        <v>7361</v>
      </c>
      <c r="J2383" s="668" t="s">
        <v>10738</v>
      </c>
      <c r="K2383" s="670">
        <v>0</v>
      </c>
      <c r="L2383" s="670">
        <v>0</v>
      </c>
      <c r="M2383" s="753">
        <v>0</v>
      </c>
      <c r="N2383" s="670">
        <v>1</v>
      </c>
      <c r="O2383" s="670">
        <v>1</v>
      </c>
      <c r="P2383" s="755">
        <f t="shared" si="36"/>
        <v>1800</v>
      </c>
      <c r="Q2383" s="670"/>
      <c r="R2383" s="670">
        <v>12</v>
      </c>
    </row>
    <row r="2384" spans="1:18" ht="15.75" customHeight="1" x14ac:dyDescent="0.2">
      <c r="A2384" s="676" t="s">
        <v>10201</v>
      </c>
      <c r="B2384" s="670" t="s">
        <v>6922</v>
      </c>
      <c r="C2384" s="538" t="s">
        <v>10824</v>
      </c>
      <c r="D2384" s="668" t="s">
        <v>10738</v>
      </c>
      <c r="E2384" s="740">
        <v>1800</v>
      </c>
      <c r="F2384" s="670">
        <v>48119286</v>
      </c>
      <c r="G2384" s="668" t="s">
        <v>10676</v>
      </c>
      <c r="H2384" s="668" t="s">
        <v>10738</v>
      </c>
      <c r="I2384" s="668" t="s">
        <v>7361</v>
      </c>
      <c r="J2384" s="668" t="s">
        <v>10738</v>
      </c>
      <c r="K2384" s="670">
        <v>0</v>
      </c>
      <c r="L2384" s="670">
        <v>0</v>
      </c>
      <c r="M2384" s="753">
        <v>0</v>
      </c>
      <c r="N2384" s="670">
        <v>1</v>
      </c>
      <c r="O2384" s="670">
        <v>1</v>
      </c>
      <c r="P2384" s="755">
        <f t="shared" si="36"/>
        <v>1800</v>
      </c>
      <c r="Q2384" s="670"/>
      <c r="R2384" s="670">
        <v>12</v>
      </c>
    </row>
    <row r="2385" spans="1:18" ht="15.75" customHeight="1" x14ac:dyDescent="0.2">
      <c r="A2385" s="676" t="s">
        <v>10201</v>
      </c>
      <c r="B2385" s="670" t="s">
        <v>6922</v>
      </c>
      <c r="C2385" s="538" t="s">
        <v>10824</v>
      </c>
      <c r="D2385" s="668" t="s">
        <v>10738</v>
      </c>
      <c r="E2385" s="740">
        <v>1800</v>
      </c>
      <c r="F2385" s="670">
        <v>25773581</v>
      </c>
      <c r="G2385" s="668" t="s">
        <v>10697</v>
      </c>
      <c r="H2385" s="668" t="s">
        <v>10738</v>
      </c>
      <c r="I2385" s="668" t="s">
        <v>7361</v>
      </c>
      <c r="J2385" s="668" t="s">
        <v>10738</v>
      </c>
      <c r="K2385" s="670">
        <v>0</v>
      </c>
      <c r="L2385" s="670">
        <v>0</v>
      </c>
      <c r="M2385" s="753">
        <v>0</v>
      </c>
      <c r="N2385" s="670">
        <v>1</v>
      </c>
      <c r="O2385" s="670">
        <v>1</v>
      </c>
      <c r="P2385" s="755">
        <f t="shared" si="36"/>
        <v>1800</v>
      </c>
      <c r="Q2385" s="670"/>
      <c r="R2385" s="670">
        <v>12</v>
      </c>
    </row>
    <row r="2386" spans="1:18" ht="15.75" customHeight="1" x14ac:dyDescent="0.2">
      <c r="A2386" s="676" t="s">
        <v>10201</v>
      </c>
      <c r="B2386" s="670" t="s">
        <v>6922</v>
      </c>
      <c r="C2386" s="538" t="s">
        <v>10824</v>
      </c>
      <c r="D2386" s="668" t="s">
        <v>10757</v>
      </c>
      <c r="E2386" s="740">
        <v>2900</v>
      </c>
      <c r="F2386" s="670">
        <v>44963272</v>
      </c>
      <c r="G2386" s="668" t="s">
        <v>10691</v>
      </c>
      <c r="H2386" s="668" t="s">
        <v>10757</v>
      </c>
      <c r="I2386" s="668" t="s">
        <v>8801</v>
      </c>
      <c r="J2386" s="668" t="s">
        <v>10757</v>
      </c>
      <c r="K2386" s="670">
        <v>0</v>
      </c>
      <c r="L2386" s="670">
        <v>0</v>
      </c>
      <c r="M2386" s="753">
        <v>0</v>
      </c>
      <c r="N2386" s="670">
        <v>1</v>
      </c>
      <c r="O2386" s="670">
        <v>1</v>
      </c>
      <c r="P2386" s="755">
        <f t="shared" si="36"/>
        <v>2900</v>
      </c>
      <c r="Q2386" s="670"/>
      <c r="R2386" s="670">
        <v>12</v>
      </c>
    </row>
    <row r="2387" spans="1:18" ht="15.75" customHeight="1" x14ac:dyDescent="0.2">
      <c r="A2387" s="676" t="s">
        <v>10201</v>
      </c>
      <c r="B2387" s="670" t="s">
        <v>6922</v>
      </c>
      <c r="C2387" s="538" t="s">
        <v>10824</v>
      </c>
      <c r="D2387" s="668" t="s">
        <v>10854</v>
      </c>
      <c r="E2387" s="740">
        <v>2900</v>
      </c>
      <c r="F2387" s="670">
        <v>70607790</v>
      </c>
      <c r="G2387" s="668" t="s">
        <v>10580</v>
      </c>
      <c r="H2387" s="668" t="s">
        <v>10854</v>
      </c>
      <c r="I2387" s="668" t="s">
        <v>8801</v>
      </c>
      <c r="J2387" s="668" t="s">
        <v>10854</v>
      </c>
      <c r="K2387" s="670">
        <v>0</v>
      </c>
      <c r="L2387" s="670">
        <v>0</v>
      </c>
      <c r="M2387" s="753">
        <v>0</v>
      </c>
      <c r="N2387" s="670">
        <v>1</v>
      </c>
      <c r="O2387" s="670">
        <v>1</v>
      </c>
      <c r="P2387" s="755">
        <f t="shared" si="36"/>
        <v>2900</v>
      </c>
      <c r="Q2387" s="670"/>
      <c r="R2387" s="670">
        <v>12</v>
      </c>
    </row>
    <row r="2388" spans="1:18" ht="15.75" customHeight="1" x14ac:dyDescent="0.2">
      <c r="A2388" s="676" t="s">
        <v>10201</v>
      </c>
      <c r="B2388" s="670" t="s">
        <v>6922</v>
      </c>
      <c r="C2388" s="538" t="s">
        <v>10824</v>
      </c>
      <c r="D2388" s="668" t="s">
        <v>10757</v>
      </c>
      <c r="E2388" s="740">
        <v>2900</v>
      </c>
      <c r="F2388" s="670">
        <v>43932707</v>
      </c>
      <c r="G2388" s="668" t="s">
        <v>10709</v>
      </c>
      <c r="H2388" s="668" t="s">
        <v>10757</v>
      </c>
      <c r="I2388" s="668" t="s">
        <v>8801</v>
      </c>
      <c r="J2388" s="668" t="s">
        <v>10757</v>
      </c>
      <c r="K2388" s="670">
        <v>0</v>
      </c>
      <c r="L2388" s="670">
        <v>0</v>
      </c>
      <c r="M2388" s="753">
        <v>0</v>
      </c>
      <c r="N2388" s="670">
        <v>1</v>
      </c>
      <c r="O2388" s="670">
        <v>1</v>
      </c>
      <c r="P2388" s="755">
        <f t="shared" si="36"/>
        <v>2900</v>
      </c>
      <c r="Q2388" s="670"/>
      <c r="R2388" s="670">
        <v>12</v>
      </c>
    </row>
    <row r="2389" spans="1:18" ht="15.75" customHeight="1" x14ac:dyDescent="0.2">
      <c r="A2389" s="676" t="s">
        <v>10201</v>
      </c>
      <c r="B2389" s="670" t="s">
        <v>6922</v>
      </c>
      <c r="C2389" s="538" t="s">
        <v>10824</v>
      </c>
      <c r="D2389" s="668" t="s">
        <v>10738</v>
      </c>
      <c r="E2389" s="740">
        <v>1800</v>
      </c>
      <c r="F2389" s="670">
        <v>41127083</v>
      </c>
      <c r="G2389" s="668" t="s">
        <v>10530</v>
      </c>
      <c r="H2389" s="668" t="s">
        <v>10738</v>
      </c>
      <c r="I2389" s="668" t="s">
        <v>7361</v>
      </c>
      <c r="J2389" s="668" t="s">
        <v>10738</v>
      </c>
      <c r="K2389" s="670">
        <v>0</v>
      </c>
      <c r="L2389" s="670">
        <v>0</v>
      </c>
      <c r="M2389" s="753">
        <v>0</v>
      </c>
      <c r="N2389" s="670">
        <v>1</v>
      </c>
      <c r="O2389" s="670">
        <v>1</v>
      </c>
      <c r="P2389" s="755">
        <f t="shared" si="36"/>
        <v>1800</v>
      </c>
      <c r="Q2389" s="670"/>
      <c r="R2389" s="670">
        <v>12</v>
      </c>
    </row>
    <row r="2390" spans="1:18" ht="15.75" customHeight="1" x14ac:dyDescent="0.2">
      <c r="A2390" s="676" t="s">
        <v>10201</v>
      </c>
      <c r="B2390" s="670" t="s">
        <v>6922</v>
      </c>
      <c r="C2390" s="538" t="s">
        <v>10824</v>
      </c>
      <c r="D2390" s="668" t="s">
        <v>10738</v>
      </c>
      <c r="E2390" s="740">
        <v>1800</v>
      </c>
      <c r="F2390" s="670">
        <v>40792434</v>
      </c>
      <c r="G2390" s="668" t="s">
        <v>10769</v>
      </c>
      <c r="H2390" s="668" t="s">
        <v>10738</v>
      </c>
      <c r="I2390" s="668" t="s">
        <v>7361</v>
      </c>
      <c r="J2390" s="668" t="s">
        <v>10738</v>
      </c>
      <c r="K2390" s="670">
        <v>0</v>
      </c>
      <c r="L2390" s="670">
        <v>0</v>
      </c>
      <c r="M2390" s="753">
        <v>0</v>
      </c>
      <c r="N2390" s="670">
        <v>1</v>
      </c>
      <c r="O2390" s="670">
        <v>1</v>
      </c>
      <c r="P2390" s="755">
        <f t="shared" si="36"/>
        <v>1800</v>
      </c>
      <c r="Q2390" s="670"/>
      <c r="R2390" s="670">
        <v>12</v>
      </c>
    </row>
    <row r="2391" spans="1:18" ht="15.75" customHeight="1" x14ac:dyDescent="0.2">
      <c r="A2391" s="676" t="s">
        <v>10201</v>
      </c>
      <c r="B2391" s="670" t="s">
        <v>6922</v>
      </c>
      <c r="C2391" s="538" t="s">
        <v>10824</v>
      </c>
      <c r="D2391" s="668" t="s">
        <v>10738</v>
      </c>
      <c r="E2391" s="740">
        <v>1800</v>
      </c>
      <c r="F2391" s="670">
        <v>42237634</v>
      </c>
      <c r="G2391" s="668" t="s">
        <v>10480</v>
      </c>
      <c r="H2391" s="668" t="s">
        <v>10738</v>
      </c>
      <c r="I2391" s="668" t="s">
        <v>7361</v>
      </c>
      <c r="J2391" s="668" t="s">
        <v>10738</v>
      </c>
      <c r="K2391" s="670">
        <v>0</v>
      </c>
      <c r="L2391" s="670">
        <v>0</v>
      </c>
      <c r="M2391" s="753">
        <v>0</v>
      </c>
      <c r="N2391" s="670">
        <v>1</v>
      </c>
      <c r="O2391" s="670">
        <v>1</v>
      </c>
      <c r="P2391" s="755">
        <f t="shared" ref="P2391:P2407" si="37">O2391*E2391</f>
        <v>1800</v>
      </c>
      <c r="Q2391" s="670"/>
      <c r="R2391" s="670">
        <v>12</v>
      </c>
    </row>
    <row r="2392" spans="1:18" ht="15.75" customHeight="1" x14ac:dyDescent="0.2">
      <c r="A2392" s="676" t="s">
        <v>10201</v>
      </c>
      <c r="B2392" s="670" t="s">
        <v>6922</v>
      </c>
      <c r="C2392" s="538" t="s">
        <v>10824</v>
      </c>
      <c r="D2392" s="668" t="s">
        <v>10738</v>
      </c>
      <c r="E2392" s="740">
        <v>1800</v>
      </c>
      <c r="F2392" s="670">
        <v>46082335</v>
      </c>
      <c r="G2392" s="668" t="s">
        <v>10542</v>
      </c>
      <c r="H2392" s="668" t="s">
        <v>10738</v>
      </c>
      <c r="I2392" s="668" t="s">
        <v>7361</v>
      </c>
      <c r="J2392" s="668" t="s">
        <v>10738</v>
      </c>
      <c r="K2392" s="670">
        <v>0</v>
      </c>
      <c r="L2392" s="670">
        <v>0</v>
      </c>
      <c r="M2392" s="753">
        <v>0</v>
      </c>
      <c r="N2392" s="670">
        <v>1</v>
      </c>
      <c r="O2392" s="670">
        <v>1</v>
      </c>
      <c r="P2392" s="755">
        <f t="shared" si="37"/>
        <v>1800</v>
      </c>
      <c r="Q2392" s="670"/>
      <c r="R2392" s="670">
        <v>12</v>
      </c>
    </row>
    <row r="2393" spans="1:18" ht="15.75" customHeight="1" x14ac:dyDescent="0.2">
      <c r="A2393" s="676" t="s">
        <v>10201</v>
      </c>
      <c r="B2393" s="670" t="s">
        <v>6922</v>
      </c>
      <c r="C2393" s="538" t="s">
        <v>10824</v>
      </c>
      <c r="D2393" s="668" t="s">
        <v>10738</v>
      </c>
      <c r="E2393" s="740">
        <v>1800</v>
      </c>
      <c r="F2393" s="670">
        <v>70017856</v>
      </c>
      <c r="G2393" s="668" t="s">
        <v>10700</v>
      </c>
      <c r="H2393" s="668" t="s">
        <v>10738</v>
      </c>
      <c r="I2393" s="668" t="s">
        <v>7361</v>
      </c>
      <c r="J2393" s="668" t="s">
        <v>10738</v>
      </c>
      <c r="K2393" s="670">
        <v>0</v>
      </c>
      <c r="L2393" s="670">
        <v>0</v>
      </c>
      <c r="M2393" s="753">
        <v>0</v>
      </c>
      <c r="N2393" s="670">
        <v>1</v>
      </c>
      <c r="O2393" s="670">
        <v>1</v>
      </c>
      <c r="P2393" s="755">
        <f t="shared" si="37"/>
        <v>1800</v>
      </c>
      <c r="Q2393" s="670"/>
      <c r="R2393" s="670">
        <v>12</v>
      </c>
    </row>
    <row r="2394" spans="1:18" ht="15.75" customHeight="1" x14ac:dyDescent="0.2">
      <c r="A2394" s="676" t="s">
        <v>10201</v>
      </c>
      <c r="B2394" s="670" t="s">
        <v>6922</v>
      </c>
      <c r="C2394" s="538" t="s">
        <v>10824</v>
      </c>
      <c r="D2394" s="668" t="s">
        <v>10757</v>
      </c>
      <c r="E2394" s="740">
        <v>2900</v>
      </c>
      <c r="F2394" s="670">
        <v>70017855</v>
      </c>
      <c r="G2394" s="668" t="s">
        <v>10643</v>
      </c>
      <c r="H2394" s="668" t="s">
        <v>10757</v>
      </c>
      <c r="I2394" s="668" t="s">
        <v>8801</v>
      </c>
      <c r="J2394" s="668" t="s">
        <v>10757</v>
      </c>
      <c r="K2394" s="670">
        <v>0</v>
      </c>
      <c r="L2394" s="670">
        <v>0</v>
      </c>
      <c r="M2394" s="753">
        <v>0</v>
      </c>
      <c r="N2394" s="670">
        <v>1</v>
      </c>
      <c r="O2394" s="670">
        <v>1</v>
      </c>
      <c r="P2394" s="755">
        <f t="shared" si="37"/>
        <v>2900</v>
      </c>
      <c r="Q2394" s="670"/>
      <c r="R2394" s="670">
        <v>12</v>
      </c>
    </row>
    <row r="2395" spans="1:18" ht="15.75" customHeight="1" x14ac:dyDescent="0.2">
      <c r="A2395" s="676" t="s">
        <v>10201</v>
      </c>
      <c r="B2395" s="670" t="s">
        <v>6922</v>
      </c>
      <c r="C2395" s="538" t="s">
        <v>10824</v>
      </c>
      <c r="D2395" s="668" t="s">
        <v>10738</v>
      </c>
      <c r="E2395" s="740">
        <v>1800</v>
      </c>
      <c r="F2395" s="670">
        <v>43038297</v>
      </c>
      <c r="G2395" s="668" t="s">
        <v>10531</v>
      </c>
      <c r="H2395" s="668" t="s">
        <v>10738</v>
      </c>
      <c r="I2395" s="668" t="s">
        <v>7361</v>
      </c>
      <c r="J2395" s="668" t="s">
        <v>10738</v>
      </c>
      <c r="K2395" s="670">
        <v>0</v>
      </c>
      <c r="L2395" s="670">
        <v>0</v>
      </c>
      <c r="M2395" s="753">
        <v>0</v>
      </c>
      <c r="N2395" s="670">
        <v>1</v>
      </c>
      <c r="O2395" s="670">
        <v>1</v>
      </c>
      <c r="P2395" s="755">
        <f t="shared" si="37"/>
        <v>1800</v>
      </c>
      <c r="Q2395" s="670"/>
      <c r="R2395" s="670">
        <v>12</v>
      </c>
    </row>
    <row r="2396" spans="1:18" ht="15.75" customHeight="1" x14ac:dyDescent="0.2">
      <c r="A2396" s="676" t="s">
        <v>10201</v>
      </c>
      <c r="B2396" s="670" t="s">
        <v>6922</v>
      </c>
      <c r="C2396" s="538" t="s">
        <v>10824</v>
      </c>
      <c r="D2396" s="668" t="s">
        <v>10738</v>
      </c>
      <c r="E2396" s="740">
        <v>1800</v>
      </c>
      <c r="F2396" s="670">
        <v>44207983</v>
      </c>
      <c r="G2396" s="668" t="s">
        <v>10519</v>
      </c>
      <c r="H2396" s="668" t="s">
        <v>10738</v>
      </c>
      <c r="I2396" s="668" t="s">
        <v>7361</v>
      </c>
      <c r="J2396" s="668" t="s">
        <v>10738</v>
      </c>
      <c r="K2396" s="670">
        <v>0</v>
      </c>
      <c r="L2396" s="670">
        <v>0</v>
      </c>
      <c r="M2396" s="753">
        <v>0</v>
      </c>
      <c r="N2396" s="670">
        <v>1</v>
      </c>
      <c r="O2396" s="670">
        <v>1</v>
      </c>
      <c r="P2396" s="755">
        <f t="shared" si="37"/>
        <v>1800</v>
      </c>
      <c r="Q2396" s="670"/>
      <c r="R2396" s="670">
        <v>12</v>
      </c>
    </row>
    <row r="2397" spans="1:18" ht="15.75" customHeight="1" x14ac:dyDescent="0.2">
      <c r="A2397" s="676" t="s">
        <v>10201</v>
      </c>
      <c r="B2397" s="670" t="s">
        <v>6922</v>
      </c>
      <c r="C2397" s="538" t="s">
        <v>10824</v>
      </c>
      <c r="D2397" s="668" t="s">
        <v>10757</v>
      </c>
      <c r="E2397" s="740">
        <v>2900</v>
      </c>
      <c r="F2397" s="670">
        <v>72221692</v>
      </c>
      <c r="G2397" s="668" t="s">
        <v>10518</v>
      </c>
      <c r="H2397" s="668" t="s">
        <v>10757</v>
      </c>
      <c r="I2397" s="668" t="s">
        <v>8801</v>
      </c>
      <c r="J2397" s="668" t="s">
        <v>10757</v>
      </c>
      <c r="K2397" s="670">
        <v>0</v>
      </c>
      <c r="L2397" s="670">
        <v>0</v>
      </c>
      <c r="M2397" s="753">
        <v>0</v>
      </c>
      <c r="N2397" s="670">
        <v>1</v>
      </c>
      <c r="O2397" s="670">
        <v>1</v>
      </c>
      <c r="P2397" s="755">
        <f t="shared" si="37"/>
        <v>2900</v>
      </c>
      <c r="Q2397" s="670"/>
      <c r="R2397" s="670">
        <v>12</v>
      </c>
    </row>
    <row r="2398" spans="1:18" ht="15.75" customHeight="1" x14ac:dyDescent="0.2">
      <c r="A2398" s="676" t="s">
        <v>10201</v>
      </c>
      <c r="B2398" s="670" t="s">
        <v>6922</v>
      </c>
      <c r="C2398" s="538" t="s">
        <v>10824</v>
      </c>
      <c r="D2398" s="668" t="s">
        <v>10738</v>
      </c>
      <c r="E2398" s="740">
        <v>1800</v>
      </c>
      <c r="F2398" s="670">
        <v>47200503</v>
      </c>
      <c r="G2398" s="668" t="s">
        <v>10677</v>
      </c>
      <c r="H2398" s="668" t="s">
        <v>10738</v>
      </c>
      <c r="I2398" s="668" t="s">
        <v>7361</v>
      </c>
      <c r="J2398" s="668" t="s">
        <v>10738</v>
      </c>
      <c r="K2398" s="670">
        <v>0</v>
      </c>
      <c r="L2398" s="670">
        <v>0</v>
      </c>
      <c r="M2398" s="753">
        <v>0</v>
      </c>
      <c r="N2398" s="670">
        <v>1</v>
      </c>
      <c r="O2398" s="670">
        <v>1</v>
      </c>
      <c r="P2398" s="755">
        <f t="shared" si="37"/>
        <v>1800</v>
      </c>
      <c r="Q2398" s="670"/>
      <c r="R2398" s="670">
        <v>12</v>
      </c>
    </row>
    <row r="2399" spans="1:18" ht="15.75" customHeight="1" x14ac:dyDescent="0.2">
      <c r="A2399" s="676" t="s">
        <v>10201</v>
      </c>
      <c r="B2399" s="670" t="s">
        <v>6922</v>
      </c>
      <c r="C2399" s="538" t="s">
        <v>10824</v>
      </c>
      <c r="D2399" s="668" t="s">
        <v>10757</v>
      </c>
      <c r="E2399" s="740">
        <v>2900</v>
      </c>
      <c r="F2399" s="670">
        <v>18001989</v>
      </c>
      <c r="G2399" s="668" t="s">
        <v>10708</v>
      </c>
      <c r="H2399" s="668" t="s">
        <v>10757</v>
      </c>
      <c r="I2399" s="668" t="s">
        <v>8801</v>
      </c>
      <c r="J2399" s="668" t="s">
        <v>10757</v>
      </c>
      <c r="K2399" s="670">
        <v>0</v>
      </c>
      <c r="L2399" s="670">
        <v>0</v>
      </c>
      <c r="M2399" s="753">
        <v>0</v>
      </c>
      <c r="N2399" s="670">
        <v>1</v>
      </c>
      <c r="O2399" s="670">
        <v>1</v>
      </c>
      <c r="P2399" s="755">
        <f t="shared" si="37"/>
        <v>2900</v>
      </c>
      <c r="Q2399" s="670"/>
      <c r="R2399" s="670">
        <v>12</v>
      </c>
    </row>
    <row r="2400" spans="1:18" ht="15.75" customHeight="1" x14ac:dyDescent="0.2">
      <c r="A2400" s="676" t="s">
        <v>10201</v>
      </c>
      <c r="B2400" s="670" t="s">
        <v>6922</v>
      </c>
      <c r="C2400" s="538" t="s">
        <v>10824</v>
      </c>
      <c r="D2400" s="668" t="s">
        <v>10757</v>
      </c>
      <c r="E2400" s="740">
        <v>2900</v>
      </c>
      <c r="F2400" s="670">
        <v>45175359</v>
      </c>
      <c r="G2400" s="668" t="s">
        <v>10375</v>
      </c>
      <c r="H2400" s="668" t="s">
        <v>10757</v>
      </c>
      <c r="I2400" s="668" t="s">
        <v>8801</v>
      </c>
      <c r="J2400" s="668" t="s">
        <v>10757</v>
      </c>
      <c r="K2400" s="670">
        <v>0</v>
      </c>
      <c r="L2400" s="670">
        <v>0</v>
      </c>
      <c r="M2400" s="753">
        <v>0</v>
      </c>
      <c r="N2400" s="670">
        <v>1</v>
      </c>
      <c r="O2400" s="670">
        <v>1</v>
      </c>
      <c r="P2400" s="755">
        <f t="shared" si="37"/>
        <v>2900</v>
      </c>
      <c r="Q2400" s="670"/>
      <c r="R2400" s="670">
        <v>12</v>
      </c>
    </row>
    <row r="2401" spans="1:18" ht="15.75" customHeight="1" x14ac:dyDescent="0.2">
      <c r="A2401" s="676" t="s">
        <v>10201</v>
      </c>
      <c r="B2401" s="670" t="s">
        <v>6922</v>
      </c>
      <c r="C2401" s="538" t="s">
        <v>10824</v>
      </c>
      <c r="D2401" s="668" t="s">
        <v>10757</v>
      </c>
      <c r="E2401" s="740">
        <v>2900</v>
      </c>
      <c r="F2401" s="670">
        <v>76128289</v>
      </c>
      <c r="G2401" s="668" t="s">
        <v>10823</v>
      </c>
      <c r="H2401" s="668" t="s">
        <v>10757</v>
      </c>
      <c r="I2401" s="668" t="s">
        <v>8801</v>
      </c>
      <c r="J2401" s="668" t="s">
        <v>10757</v>
      </c>
      <c r="K2401" s="670">
        <v>0</v>
      </c>
      <c r="L2401" s="670">
        <v>0</v>
      </c>
      <c r="M2401" s="753">
        <v>0</v>
      </c>
      <c r="N2401" s="670">
        <v>1</v>
      </c>
      <c r="O2401" s="670">
        <v>1</v>
      </c>
      <c r="P2401" s="755">
        <f t="shared" si="37"/>
        <v>2900</v>
      </c>
      <c r="Q2401" s="670"/>
      <c r="R2401" s="670">
        <v>12</v>
      </c>
    </row>
    <row r="2402" spans="1:18" ht="15.75" customHeight="1" x14ac:dyDescent="0.2">
      <c r="A2402" s="676" t="s">
        <v>10201</v>
      </c>
      <c r="B2402" s="670" t="s">
        <v>6922</v>
      </c>
      <c r="C2402" s="538" t="s">
        <v>10824</v>
      </c>
      <c r="D2402" s="668" t="s">
        <v>10738</v>
      </c>
      <c r="E2402" s="740">
        <v>1800</v>
      </c>
      <c r="F2402" s="670">
        <v>44333522</v>
      </c>
      <c r="G2402" s="668" t="s">
        <v>10673</v>
      </c>
      <c r="H2402" s="668" t="s">
        <v>10738</v>
      </c>
      <c r="I2402" s="668" t="s">
        <v>7361</v>
      </c>
      <c r="J2402" s="668" t="s">
        <v>10738</v>
      </c>
      <c r="K2402" s="670">
        <v>0</v>
      </c>
      <c r="L2402" s="670">
        <v>0</v>
      </c>
      <c r="M2402" s="753">
        <v>0</v>
      </c>
      <c r="N2402" s="670">
        <v>1</v>
      </c>
      <c r="O2402" s="670">
        <v>1</v>
      </c>
      <c r="P2402" s="755">
        <f t="shared" si="37"/>
        <v>1800</v>
      </c>
      <c r="Q2402" s="670"/>
      <c r="R2402" s="670">
        <v>12</v>
      </c>
    </row>
    <row r="2403" spans="1:18" ht="15.75" customHeight="1" x14ac:dyDescent="0.2">
      <c r="A2403" s="676" t="s">
        <v>10201</v>
      </c>
      <c r="B2403" s="670" t="s">
        <v>6922</v>
      </c>
      <c r="C2403" s="538" t="s">
        <v>10824</v>
      </c>
      <c r="D2403" s="668" t="s">
        <v>10757</v>
      </c>
      <c r="E2403" s="740">
        <v>2900</v>
      </c>
      <c r="F2403" s="670">
        <v>47506004</v>
      </c>
      <c r="G2403" s="668" t="s">
        <v>10577</v>
      </c>
      <c r="H2403" s="668" t="s">
        <v>10757</v>
      </c>
      <c r="I2403" s="668" t="s">
        <v>8801</v>
      </c>
      <c r="J2403" s="668" t="s">
        <v>10757</v>
      </c>
      <c r="K2403" s="670">
        <v>0</v>
      </c>
      <c r="L2403" s="670">
        <v>0</v>
      </c>
      <c r="M2403" s="753">
        <v>0</v>
      </c>
      <c r="N2403" s="670">
        <v>1</v>
      </c>
      <c r="O2403" s="670">
        <v>1</v>
      </c>
      <c r="P2403" s="755">
        <f t="shared" si="37"/>
        <v>2900</v>
      </c>
      <c r="Q2403" s="670"/>
      <c r="R2403" s="670">
        <v>12</v>
      </c>
    </row>
    <row r="2404" spans="1:18" ht="15.75" customHeight="1" x14ac:dyDescent="0.2">
      <c r="A2404" s="676" t="s">
        <v>10201</v>
      </c>
      <c r="B2404" s="670" t="s">
        <v>6922</v>
      </c>
      <c r="C2404" s="538" t="s">
        <v>10824</v>
      </c>
      <c r="D2404" s="668" t="s">
        <v>9913</v>
      </c>
      <c r="E2404" s="740">
        <v>5200</v>
      </c>
      <c r="F2404" s="670">
        <v>43582565</v>
      </c>
      <c r="G2404" s="668" t="s">
        <v>10726</v>
      </c>
      <c r="H2404" s="668" t="s">
        <v>9913</v>
      </c>
      <c r="I2404" s="668" t="s">
        <v>8801</v>
      </c>
      <c r="J2404" s="668" t="s">
        <v>9913</v>
      </c>
      <c r="K2404" s="670">
        <v>0</v>
      </c>
      <c r="L2404" s="670">
        <v>0</v>
      </c>
      <c r="M2404" s="753">
        <v>0</v>
      </c>
      <c r="N2404" s="670">
        <v>1</v>
      </c>
      <c r="O2404" s="670">
        <v>1</v>
      </c>
      <c r="P2404" s="755">
        <f t="shared" si="37"/>
        <v>5200</v>
      </c>
      <c r="Q2404" s="670"/>
      <c r="R2404" s="670">
        <v>12</v>
      </c>
    </row>
    <row r="2405" spans="1:18" ht="15.75" customHeight="1" x14ac:dyDescent="0.2">
      <c r="A2405" s="676" t="s">
        <v>10201</v>
      </c>
      <c r="B2405" s="670" t="s">
        <v>6922</v>
      </c>
      <c r="C2405" s="538" t="s">
        <v>10824</v>
      </c>
      <c r="D2405" s="668" t="s">
        <v>9913</v>
      </c>
      <c r="E2405" s="740">
        <v>5200</v>
      </c>
      <c r="F2405" s="670">
        <v>46351065</v>
      </c>
      <c r="G2405" s="668" t="s">
        <v>10582</v>
      </c>
      <c r="H2405" s="668" t="s">
        <v>9913</v>
      </c>
      <c r="I2405" s="668" t="s">
        <v>8801</v>
      </c>
      <c r="J2405" s="668" t="s">
        <v>9913</v>
      </c>
      <c r="K2405" s="670">
        <v>0</v>
      </c>
      <c r="L2405" s="670">
        <v>0</v>
      </c>
      <c r="M2405" s="753">
        <v>0</v>
      </c>
      <c r="N2405" s="670">
        <v>1</v>
      </c>
      <c r="O2405" s="670">
        <v>1</v>
      </c>
      <c r="P2405" s="755">
        <f t="shared" si="37"/>
        <v>5200</v>
      </c>
      <c r="Q2405" s="670"/>
      <c r="R2405" s="670">
        <v>12</v>
      </c>
    </row>
    <row r="2406" spans="1:18" ht="15.75" customHeight="1" x14ac:dyDescent="0.2">
      <c r="A2406" s="676" t="s">
        <v>10201</v>
      </c>
      <c r="B2406" s="670" t="s">
        <v>6922</v>
      </c>
      <c r="C2406" s="538" t="s">
        <v>10824</v>
      </c>
      <c r="D2406" s="668" t="s">
        <v>10356</v>
      </c>
      <c r="E2406" s="740">
        <v>2900</v>
      </c>
      <c r="F2406" s="670">
        <v>45335406</v>
      </c>
      <c r="G2406" s="668" t="s">
        <v>10578</v>
      </c>
      <c r="H2406" s="668" t="s">
        <v>10356</v>
      </c>
      <c r="I2406" s="668" t="s">
        <v>8801</v>
      </c>
      <c r="J2406" s="668" t="s">
        <v>10356</v>
      </c>
      <c r="K2406" s="670">
        <v>0</v>
      </c>
      <c r="L2406" s="670">
        <v>0</v>
      </c>
      <c r="M2406" s="753">
        <v>0</v>
      </c>
      <c r="N2406" s="670">
        <v>1</v>
      </c>
      <c r="O2406" s="670">
        <v>1</v>
      </c>
      <c r="P2406" s="755">
        <f t="shared" si="37"/>
        <v>2900</v>
      </c>
      <c r="Q2406" s="670"/>
      <c r="R2406" s="670">
        <v>12</v>
      </c>
    </row>
    <row r="2407" spans="1:18" ht="15.75" customHeight="1" x14ac:dyDescent="0.2">
      <c r="A2407" s="676" t="s">
        <v>10201</v>
      </c>
      <c r="B2407" s="670" t="s">
        <v>6922</v>
      </c>
      <c r="C2407" s="538" t="s">
        <v>10824</v>
      </c>
      <c r="D2407" s="668" t="s">
        <v>10738</v>
      </c>
      <c r="E2407" s="740">
        <v>1800</v>
      </c>
      <c r="F2407" s="670">
        <v>48376827</v>
      </c>
      <c r="G2407" s="668" t="s">
        <v>10665</v>
      </c>
      <c r="H2407" s="668" t="s">
        <v>10738</v>
      </c>
      <c r="I2407" s="668" t="s">
        <v>7361</v>
      </c>
      <c r="J2407" s="668" t="s">
        <v>10738</v>
      </c>
      <c r="K2407" s="670">
        <v>0</v>
      </c>
      <c r="L2407" s="670">
        <v>0</v>
      </c>
      <c r="M2407" s="753">
        <v>0</v>
      </c>
      <c r="N2407" s="670">
        <v>1</v>
      </c>
      <c r="O2407" s="670">
        <v>1</v>
      </c>
      <c r="P2407" s="755">
        <f t="shared" si="37"/>
        <v>1800</v>
      </c>
      <c r="Q2407" s="670"/>
      <c r="R2407" s="670">
        <v>12</v>
      </c>
    </row>
    <row r="2408" spans="1:18" ht="15.75" customHeight="1" x14ac:dyDescent="0.2">
      <c r="A2408" s="676" t="s">
        <v>10855</v>
      </c>
      <c r="B2408" s="688" t="s">
        <v>6969</v>
      </c>
      <c r="C2408" s="538" t="s">
        <v>10856</v>
      </c>
      <c r="D2408" s="688" t="s">
        <v>10857</v>
      </c>
      <c r="E2408" s="742">
        <v>5500</v>
      </c>
      <c r="F2408" s="689" t="s">
        <v>10858</v>
      </c>
      <c r="G2408" s="688" t="s">
        <v>10859</v>
      </c>
      <c r="H2408" s="679" t="s">
        <v>9913</v>
      </c>
      <c r="I2408" s="688" t="s">
        <v>8801</v>
      </c>
      <c r="J2408" s="679" t="s">
        <v>9913</v>
      </c>
      <c r="K2408" s="688">
        <v>2</v>
      </c>
      <c r="L2408" s="688">
        <v>12</v>
      </c>
      <c r="M2408" s="765">
        <f t="shared" ref="M2408:M2425" si="38">(E2408*L2408)+600</f>
        <v>66600</v>
      </c>
      <c r="N2408" s="688" t="s">
        <v>10860</v>
      </c>
      <c r="O2408" s="688">
        <v>9</v>
      </c>
      <c r="P2408" s="765">
        <f t="shared" ref="P2408:P2425" si="39">(E2408*O2408)+300</f>
        <v>49800</v>
      </c>
      <c r="Q2408" s="688" t="s">
        <v>10860</v>
      </c>
      <c r="R2408" s="688">
        <v>12</v>
      </c>
    </row>
    <row r="2409" spans="1:18" ht="24" customHeight="1" x14ac:dyDescent="0.2">
      <c r="A2409" s="676" t="s">
        <v>10855</v>
      </c>
      <c r="B2409" s="688" t="s">
        <v>6969</v>
      </c>
      <c r="C2409" s="538" t="s">
        <v>10856</v>
      </c>
      <c r="D2409" s="688" t="s">
        <v>10207</v>
      </c>
      <c r="E2409" s="742">
        <v>2500</v>
      </c>
      <c r="F2409" s="688">
        <v>42808461</v>
      </c>
      <c r="G2409" s="688" t="s">
        <v>10861</v>
      </c>
      <c r="H2409" s="679" t="s">
        <v>10862</v>
      </c>
      <c r="I2409" s="688" t="s">
        <v>8801</v>
      </c>
      <c r="J2409" s="679" t="s">
        <v>10862</v>
      </c>
      <c r="K2409" s="688">
        <v>3</v>
      </c>
      <c r="L2409" s="688">
        <v>12</v>
      </c>
      <c r="M2409" s="765">
        <f t="shared" si="38"/>
        <v>30600</v>
      </c>
      <c r="N2409" s="688" t="s">
        <v>10860</v>
      </c>
      <c r="O2409" s="688">
        <v>9</v>
      </c>
      <c r="P2409" s="765">
        <f t="shared" si="39"/>
        <v>22800</v>
      </c>
      <c r="Q2409" s="688" t="s">
        <v>10860</v>
      </c>
      <c r="R2409" s="688">
        <v>12</v>
      </c>
    </row>
    <row r="2410" spans="1:18" ht="15.75" customHeight="1" x14ac:dyDescent="0.2">
      <c r="A2410" s="676" t="s">
        <v>10855</v>
      </c>
      <c r="B2410" s="688" t="s">
        <v>6969</v>
      </c>
      <c r="C2410" s="538" t="s">
        <v>10856</v>
      </c>
      <c r="D2410" s="688" t="s">
        <v>10607</v>
      </c>
      <c r="E2410" s="742">
        <v>1200</v>
      </c>
      <c r="F2410" s="688">
        <v>45265534</v>
      </c>
      <c r="G2410" s="688" t="s">
        <v>10863</v>
      </c>
      <c r="H2410" s="679" t="s">
        <v>10607</v>
      </c>
      <c r="I2410" s="688" t="s">
        <v>7361</v>
      </c>
      <c r="J2410" s="679" t="s">
        <v>10607</v>
      </c>
      <c r="K2410" s="688">
        <v>1</v>
      </c>
      <c r="L2410" s="688">
        <v>12</v>
      </c>
      <c r="M2410" s="765">
        <f t="shared" si="38"/>
        <v>15000</v>
      </c>
      <c r="N2410" s="688" t="s">
        <v>10860</v>
      </c>
      <c r="O2410" s="688">
        <v>9</v>
      </c>
      <c r="P2410" s="765">
        <f t="shared" si="39"/>
        <v>11100</v>
      </c>
      <c r="Q2410" s="688" t="s">
        <v>10860</v>
      </c>
      <c r="R2410" s="688">
        <v>12</v>
      </c>
    </row>
    <row r="2411" spans="1:18" ht="15.75" customHeight="1" x14ac:dyDescent="0.2">
      <c r="A2411" s="676" t="s">
        <v>10855</v>
      </c>
      <c r="B2411" s="688" t="s">
        <v>6969</v>
      </c>
      <c r="C2411" s="538" t="s">
        <v>10856</v>
      </c>
      <c r="D2411" s="688" t="s">
        <v>10864</v>
      </c>
      <c r="E2411" s="742">
        <v>1200</v>
      </c>
      <c r="F2411" s="688">
        <v>70245143</v>
      </c>
      <c r="G2411" s="688" t="s">
        <v>10865</v>
      </c>
      <c r="H2411" s="679" t="s">
        <v>7192</v>
      </c>
      <c r="I2411" s="688" t="s">
        <v>7192</v>
      </c>
      <c r="J2411" s="679" t="s">
        <v>7192</v>
      </c>
      <c r="K2411" s="688">
        <v>3</v>
      </c>
      <c r="L2411" s="688">
        <v>12</v>
      </c>
      <c r="M2411" s="765">
        <f t="shared" si="38"/>
        <v>15000</v>
      </c>
      <c r="N2411" s="688" t="s">
        <v>10860</v>
      </c>
      <c r="O2411" s="688">
        <v>9</v>
      </c>
      <c r="P2411" s="765">
        <f t="shared" si="39"/>
        <v>11100</v>
      </c>
      <c r="Q2411" s="688" t="s">
        <v>10860</v>
      </c>
      <c r="R2411" s="688">
        <v>12</v>
      </c>
    </row>
    <row r="2412" spans="1:18" ht="15.75" customHeight="1" x14ac:dyDescent="0.2">
      <c r="A2412" s="676" t="s">
        <v>10855</v>
      </c>
      <c r="B2412" s="688" t="s">
        <v>6969</v>
      </c>
      <c r="C2412" s="538" t="s">
        <v>10856</v>
      </c>
      <c r="D2412" s="688" t="s">
        <v>10607</v>
      </c>
      <c r="E2412" s="742">
        <v>1200</v>
      </c>
      <c r="F2412" s="688">
        <v>45989403</v>
      </c>
      <c r="G2412" s="688" t="s">
        <v>10866</v>
      </c>
      <c r="H2412" s="679" t="s">
        <v>10607</v>
      </c>
      <c r="I2412" s="688" t="s">
        <v>7361</v>
      </c>
      <c r="J2412" s="679" t="s">
        <v>10607</v>
      </c>
      <c r="K2412" s="688">
        <v>1</v>
      </c>
      <c r="L2412" s="688">
        <v>12</v>
      </c>
      <c r="M2412" s="765">
        <f t="shared" si="38"/>
        <v>15000</v>
      </c>
      <c r="N2412" s="688" t="s">
        <v>10860</v>
      </c>
      <c r="O2412" s="688">
        <v>9</v>
      </c>
      <c r="P2412" s="765">
        <f t="shared" si="39"/>
        <v>11100</v>
      </c>
      <c r="Q2412" s="688" t="s">
        <v>10860</v>
      </c>
      <c r="R2412" s="688">
        <v>12</v>
      </c>
    </row>
    <row r="2413" spans="1:18" ht="15.75" customHeight="1" x14ac:dyDescent="0.2">
      <c r="A2413" s="676" t="s">
        <v>10855</v>
      </c>
      <c r="B2413" s="688" t="s">
        <v>6969</v>
      </c>
      <c r="C2413" s="538" t="s">
        <v>10856</v>
      </c>
      <c r="D2413" s="688" t="s">
        <v>7773</v>
      </c>
      <c r="E2413" s="742">
        <v>1200</v>
      </c>
      <c r="F2413" s="688">
        <v>73780033</v>
      </c>
      <c r="G2413" s="688" t="s">
        <v>10867</v>
      </c>
      <c r="H2413" s="679" t="s">
        <v>10868</v>
      </c>
      <c r="I2413" s="688" t="s">
        <v>7361</v>
      </c>
      <c r="J2413" s="679" t="s">
        <v>10868</v>
      </c>
      <c r="K2413" s="688">
        <v>3</v>
      </c>
      <c r="L2413" s="688">
        <v>12</v>
      </c>
      <c r="M2413" s="765">
        <f t="shared" si="38"/>
        <v>15000</v>
      </c>
      <c r="N2413" s="688" t="s">
        <v>10860</v>
      </c>
      <c r="O2413" s="688">
        <v>9</v>
      </c>
      <c r="P2413" s="765">
        <f t="shared" si="39"/>
        <v>11100</v>
      </c>
      <c r="Q2413" s="688" t="s">
        <v>10860</v>
      </c>
      <c r="R2413" s="688">
        <v>12</v>
      </c>
    </row>
    <row r="2414" spans="1:18" ht="15.75" customHeight="1" x14ac:dyDescent="0.2">
      <c r="A2414" s="676" t="s">
        <v>10855</v>
      </c>
      <c r="B2414" s="688" t="s">
        <v>6969</v>
      </c>
      <c r="C2414" s="538" t="s">
        <v>10856</v>
      </c>
      <c r="D2414" s="688" t="s">
        <v>8829</v>
      </c>
      <c r="E2414" s="742">
        <v>1500</v>
      </c>
      <c r="F2414" s="688">
        <v>40804783</v>
      </c>
      <c r="G2414" s="688" t="s">
        <v>10869</v>
      </c>
      <c r="H2414" s="679" t="s">
        <v>7752</v>
      </c>
      <c r="I2414" s="688" t="s">
        <v>8801</v>
      </c>
      <c r="J2414" s="679" t="s">
        <v>6938</v>
      </c>
      <c r="K2414" s="688">
        <v>3</v>
      </c>
      <c r="L2414" s="688">
        <v>12</v>
      </c>
      <c r="M2414" s="765">
        <f t="shared" si="38"/>
        <v>18600</v>
      </c>
      <c r="N2414" s="688" t="s">
        <v>10860</v>
      </c>
      <c r="O2414" s="688">
        <v>9</v>
      </c>
      <c r="P2414" s="765">
        <f t="shared" si="39"/>
        <v>13800</v>
      </c>
      <c r="Q2414" s="688" t="s">
        <v>10860</v>
      </c>
      <c r="R2414" s="688">
        <v>12</v>
      </c>
    </row>
    <row r="2415" spans="1:18" ht="15.75" customHeight="1" x14ac:dyDescent="0.2">
      <c r="A2415" s="676" t="s">
        <v>10855</v>
      </c>
      <c r="B2415" s="688" t="s">
        <v>6969</v>
      </c>
      <c r="C2415" s="538" t="s">
        <v>10856</v>
      </c>
      <c r="D2415" s="688" t="s">
        <v>10607</v>
      </c>
      <c r="E2415" s="742">
        <v>1200</v>
      </c>
      <c r="F2415" s="688">
        <v>70971243</v>
      </c>
      <c r="G2415" s="688" t="s">
        <v>10870</v>
      </c>
      <c r="H2415" s="679" t="s">
        <v>10607</v>
      </c>
      <c r="I2415" s="688" t="s">
        <v>7361</v>
      </c>
      <c r="J2415" s="679" t="s">
        <v>10607</v>
      </c>
      <c r="K2415" s="688">
        <v>1</v>
      </c>
      <c r="L2415" s="688">
        <v>12</v>
      </c>
      <c r="M2415" s="765">
        <f t="shared" si="38"/>
        <v>15000</v>
      </c>
      <c r="N2415" s="688" t="s">
        <v>10860</v>
      </c>
      <c r="O2415" s="688">
        <v>9</v>
      </c>
      <c r="P2415" s="765">
        <f t="shared" si="39"/>
        <v>11100</v>
      </c>
      <c r="Q2415" s="688" t="s">
        <v>10860</v>
      </c>
      <c r="R2415" s="688">
        <v>12</v>
      </c>
    </row>
    <row r="2416" spans="1:18" ht="15.75" customHeight="1" x14ac:dyDescent="0.2">
      <c r="A2416" s="676" t="s">
        <v>10855</v>
      </c>
      <c r="B2416" s="688" t="s">
        <v>6969</v>
      </c>
      <c r="C2416" s="538" t="s">
        <v>10856</v>
      </c>
      <c r="D2416" s="688" t="s">
        <v>8745</v>
      </c>
      <c r="E2416" s="742">
        <v>1500</v>
      </c>
      <c r="F2416" s="688">
        <v>40459580</v>
      </c>
      <c r="G2416" s="688" t="s">
        <v>10871</v>
      </c>
      <c r="H2416" s="679" t="s">
        <v>7083</v>
      </c>
      <c r="I2416" s="688" t="s">
        <v>7823</v>
      </c>
      <c r="J2416" s="679" t="s">
        <v>7083</v>
      </c>
      <c r="K2416" s="688">
        <v>3</v>
      </c>
      <c r="L2416" s="688">
        <v>12</v>
      </c>
      <c r="M2416" s="765">
        <f t="shared" si="38"/>
        <v>18600</v>
      </c>
      <c r="N2416" s="688" t="s">
        <v>10860</v>
      </c>
      <c r="O2416" s="688">
        <v>9</v>
      </c>
      <c r="P2416" s="765">
        <f t="shared" si="39"/>
        <v>13800</v>
      </c>
      <c r="Q2416" s="688" t="s">
        <v>10860</v>
      </c>
      <c r="R2416" s="688">
        <v>12</v>
      </c>
    </row>
    <row r="2417" spans="1:18" ht="15.75" customHeight="1" x14ac:dyDescent="0.2">
      <c r="A2417" s="676" t="s">
        <v>10855</v>
      </c>
      <c r="B2417" s="688" t="s">
        <v>6969</v>
      </c>
      <c r="C2417" s="538" t="s">
        <v>10856</v>
      </c>
      <c r="D2417" s="688" t="s">
        <v>10328</v>
      </c>
      <c r="E2417" s="742">
        <v>1200</v>
      </c>
      <c r="F2417" s="688">
        <v>42782102</v>
      </c>
      <c r="G2417" s="688" t="s">
        <v>10872</v>
      </c>
      <c r="H2417" s="679" t="s">
        <v>10738</v>
      </c>
      <c r="I2417" s="688" t="s">
        <v>7361</v>
      </c>
      <c r="J2417" s="679" t="s">
        <v>10738</v>
      </c>
      <c r="K2417" s="688">
        <v>3</v>
      </c>
      <c r="L2417" s="688">
        <v>12</v>
      </c>
      <c r="M2417" s="765">
        <f t="shared" si="38"/>
        <v>15000</v>
      </c>
      <c r="N2417" s="688" t="s">
        <v>10860</v>
      </c>
      <c r="O2417" s="688">
        <v>9</v>
      </c>
      <c r="P2417" s="765">
        <f t="shared" si="39"/>
        <v>11100</v>
      </c>
      <c r="Q2417" s="688" t="s">
        <v>10860</v>
      </c>
      <c r="R2417" s="688">
        <v>12</v>
      </c>
    </row>
    <row r="2418" spans="1:18" ht="15.75" customHeight="1" x14ac:dyDescent="0.2">
      <c r="A2418" s="676" t="s">
        <v>10855</v>
      </c>
      <c r="B2418" s="688" t="s">
        <v>6969</v>
      </c>
      <c r="C2418" s="538" t="s">
        <v>10856</v>
      </c>
      <c r="D2418" s="688" t="s">
        <v>8713</v>
      </c>
      <c r="E2418" s="742">
        <v>2000</v>
      </c>
      <c r="F2418" s="688">
        <v>41289090</v>
      </c>
      <c r="G2418" s="688" t="s">
        <v>10873</v>
      </c>
      <c r="H2418" s="679" t="s">
        <v>6965</v>
      </c>
      <c r="I2418" s="688" t="s">
        <v>8801</v>
      </c>
      <c r="J2418" s="679" t="s">
        <v>6965</v>
      </c>
      <c r="K2418" s="688">
        <v>3</v>
      </c>
      <c r="L2418" s="688">
        <v>12</v>
      </c>
      <c r="M2418" s="765">
        <f t="shared" si="38"/>
        <v>24600</v>
      </c>
      <c r="N2418" s="688" t="s">
        <v>10860</v>
      </c>
      <c r="O2418" s="688">
        <v>9</v>
      </c>
      <c r="P2418" s="765">
        <f t="shared" si="39"/>
        <v>18300</v>
      </c>
      <c r="Q2418" s="688" t="s">
        <v>10860</v>
      </c>
      <c r="R2418" s="688">
        <v>12</v>
      </c>
    </row>
    <row r="2419" spans="1:18" ht="15.75" customHeight="1" x14ac:dyDescent="0.2">
      <c r="A2419" s="676" t="s">
        <v>10855</v>
      </c>
      <c r="B2419" s="688" t="s">
        <v>6969</v>
      </c>
      <c r="C2419" s="538" t="s">
        <v>10856</v>
      </c>
      <c r="D2419" s="688" t="s">
        <v>10607</v>
      </c>
      <c r="E2419" s="742">
        <v>1200</v>
      </c>
      <c r="F2419" s="688">
        <v>45202743</v>
      </c>
      <c r="G2419" s="688" t="s">
        <v>10874</v>
      </c>
      <c r="H2419" s="679" t="s">
        <v>10607</v>
      </c>
      <c r="I2419" s="688" t="s">
        <v>7361</v>
      </c>
      <c r="J2419" s="679" t="s">
        <v>10607</v>
      </c>
      <c r="K2419" s="688">
        <v>1</v>
      </c>
      <c r="L2419" s="688">
        <v>12</v>
      </c>
      <c r="M2419" s="765">
        <f t="shared" si="38"/>
        <v>15000</v>
      </c>
      <c r="N2419" s="688" t="s">
        <v>10860</v>
      </c>
      <c r="O2419" s="688">
        <v>9</v>
      </c>
      <c r="P2419" s="765">
        <f t="shared" si="39"/>
        <v>11100</v>
      </c>
      <c r="Q2419" s="688" t="s">
        <v>10860</v>
      </c>
      <c r="R2419" s="688">
        <v>12</v>
      </c>
    </row>
    <row r="2420" spans="1:18" ht="15.75" customHeight="1" x14ac:dyDescent="0.2">
      <c r="A2420" s="676" t="s">
        <v>10855</v>
      </c>
      <c r="B2420" s="688" t="s">
        <v>6969</v>
      </c>
      <c r="C2420" s="538" t="s">
        <v>10856</v>
      </c>
      <c r="D2420" s="688" t="s">
        <v>7773</v>
      </c>
      <c r="E2420" s="742">
        <v>1200</v>
      </c>
      <c r="F2420" s="688">
        <v>17867653</v>
      </c>
      <c r="G2420" s="688" t="s">
        <v>10875</v>
      </c>
      <c r="H2420" s="679" t="s">
        <v>7415</v>
      </c>
      <c r="I2420" s="688" t="s">
        <v>7541</v>
      </c>
      <c r="J2420" s="679" t="s">
        <v>7415</v>
      </c>
      <c r="K2420" s="688">
        <v>3</v>
      </c>
      <c r="L2420" s="688">
        <v>12</v>
      </c>
      <c r="M2420" s="765">
        <f t="shared" si="38"/>
        <v>15000</v>
      </c>
      <c r="N2420" s="688" t="s">
        <v>10860</v>
      </c>
      <c r="O2420" s="688">
        <v>9</v>
      </c>
      <c r="P2420" s="765">
        <f t="shared" si="39"/>
        <v>11100</v>
      </c>
      <c r="Q2420" s="688" t="s">
        <v>10860</v>
      </c>
      <c r="R2420" s="688">
        <v>12</v>
      </c>
    </row>
    <row r="2421" spans="1:18" ht="24" customHeight="1" x14ac:dyDescent="0.2">
      <c r="A2421" s="676" t="s">
        <v>10855</v>
      </c>
      <c r="B2421" s="688" t="s">
        <v>6969</v>
      </c>
      <c r="C2421" s="538" t="s">
        <v>10856</v>
      </c>
      <c r="D2421" s="688" t="s">
        <v>8745</v>
      </c>
      <c r="E2421" s="742">
        <v>1500</v>
      </c>
      <c r="F2421" s="688">
        <v>41409287</v>
      </c>
      <c r="G2421" s="688" t="s">
        <v>10876</v>
      </c>
      <c r="H2421" s="679" t="s">
        <v>7221</v>
      </c>
      <c r="I2421" s="688" t="s">
        <v>7823</v>
      </c>
      <c r="J2421" s="679" t="s">
        <v>10877</v>
      </c>
      <c r="K2421" s="688">
        <v>3</v>
      </c>
      <c r="L2421" s="688">
        <v>12</v>
      </c>
      <c r="M2421" s="765">
        <f t="shared" si="38"/>
        <v>18600</v>
      </c>
      <c r="N2421" s="688" t="s">
        <v>10860</v>
      </c>
      <c r="O2421" s="688">
        <v>9</v>
      </c>
      <c r="P2421" s="765">
        <f t="shared" si="39"/>
        <v>13800</v>
      </c>
      <c r="Q2421" s="688" t="s">
        <v>10860</v>
      </c>
      <c r="R2421" s="688">
        <v>12</v>
      </c>
    </row>
    <row r="2422" spans="1:18" ht="17.25" customHeight="1" x14ac:dyDescent="0.2">
      <c r="A2422" s="676" t="s">
        <v>10855</v>
      </c>
      <c r="B2422" s="688" t="s">
        <v>6969</v>
      </c>
      <c r="C2422" s="538" t="s">
        <v>10856</v>
      </c>
      <c r="D2422" s="688" t="s">
        <v>10878</v>
      </c>
      <c r="E2422" s="742">
        <v>5500</v>
      </c>
      <c r="F2422" s="688">
        <v>45503901</v>
      </c>
      <c r="G2422" s="688" t="s">
        <v>10879</v>
      </c>
      <c r="H2422" s="679" t="s">
        <v>9913</v>
      </c>
      <c r="I2422" s="688" t="s">
        <v>8801</v>
      </c>
      <c r="J2422" s="679" t="s">
        <v>9913</v>
      </c>
      <c r="K2422" s="688">
        <v>3</v>
      </c>
      <c r="L2422" s="688">
        <v>12</v>
      </c>
      <c r="M2422" s="765">
        <f t="shared" si="38"/>
        <v>66600</v>
      </c>
      <c r="N2422" s="688" t="s">
        <v>10860</v>
      </c>
      <c r="O2422" s="688">
        <v>9</v>
      </c>
      <c r="P2422" s="765">
        <f t="shared" si="39"/>
        <v>49800</v>
      </c>
      <c r="Q2422" s="688" t="s">
        <v>10860</v>
      </c>
      <c r="R2422" s="688">
        <v>12</v>
      </c>
    </row>
    <row r="2423" spans="1:18" ht="15.75" customHeight="1" x14ac:dyDescent="0.2">
      <c r="A2423" s="676" t="s">
        <v>10855</v>
      </c>
      <c r="B2423" s="688" t="s">
        <v>6969</v>
      </c>
      <c r="C2423" s="538" t="s">
        <v>10856</v>
      </c>
      <c r="D2423" s="688" t="s">
        <v>10878</v>
      </c>
      <c r="E2423" s="742">
        <v>5500</v>
      </c>
      <c r="F2423" s="688">
        <v>40755132</v>
      </c>
      <c r="G2423" s="688" t="s">
        <v>10880</v>
      </c>
      <c r="H2423" s="679" t="s">
        <v>9913</v>
      </c>
      <c r="I2423" s="688" t="s">
        <v>8801</v>
      </c>
      <c r="J2423" s="679" t="s">
        <v>9913</v>
      </c>
      <c r="K2423" s="688">
        <v>3</v>
      </c>
      <c r="L2423" s="688">
        <v>12</v>
      </c>
      <c r="M2423" s="765">
        <f t="shared" si="38"/>
        <v>66600</v>
      </c>
      <c r="N2423" s="688" t="s">
        <v>10860</v>
      </c>
      <c r="O2423" s="688">
        <v>9</v>
      </c>
      <c r="P2423" s="765">
        <f t="shared" si="39"/>
        <v>49800</v>
      </c>
      <c r="Q2423" s="688" t="s">
        <v>10860</v>
      </c>
      <c r="R2423" s="688">
        <v>12</v>
      </c>
    </row>
    <row r="2424" spans="1:18" ht="15.75" customHeight="1" x14ac:dyDescent="0.2">
      <c r="A2424" s="676" t="s">
        <v>10855</v>
      </c>
      <c r="B2424" s="688" t="s">
        <v>6969</v>
      </c>
      <c r="C2424" s="688" t="s">
        <v>10881</v>
      </c>
      <c r="D2424" s="688" t="s">
        <v>10882</v>
      </c>
      <c r="E2424" s="742">
        <v>2000</v>
      </c>
      <c r="F2424" s="688">
        <v>42664962</v>
      </c>
      <c r="G2424" s="688" t="s">
        <v>10883</v>
      </c>
      <c r="H2424" s="679" t="s">
        <v>10882</v>
      </c>
      <c r="I2424" s="688" t="s">
        <v>8801</v>
      </c>
      <c r="J2424" s="679" t="s">
        <v>10882</v>
      </c>
      <c r="K2424" s="688">
        <v>1</v>
      </c>
      <c r="L2424" s="688">
        <v>2</v>
      </c>
      <c r="M2424" s="765">
        <f t="shared" si="38"/>
        <v>4600</v>
      </c>
      <c r="N2424" s="688">
        <v>3</v>
      </c>
      <c r="O2424" s="688">
        <v>5</v>
      </c>
      <c r="P2424" s="765">
        <f t="shared" si="39"/>
        <v>10300</v>
      </c>
      <c r="Q2424" s="688" t="s">
        <v>10884</v>
      </c>
      <c r="R2424" s="688">
        <v>12</v>
      </c>
    </row>
    <row r="2425" spans="1:18" ht="15.75" customHeight="1" x14ac:dyDescent="0.2">
      <c r="A2425" s="676" t="s">
        <v>10855</v>
      </c>
      <c r="B2425" s="688" t="s">
        <v>6969</v>
      </c>
      <c r="C2425" s="688" t="s">
        <v>10885</v>
      </c>
      <c r="D2425" s="688" t="s">
        <v>10882</v>
      </c>
      <c r="E2425" s="742">
        <v>2500</v>
      </c>
      <c r="F2425" s="688">
        <v>46284955</v>
      </c>
      <c r="G2425" s="688" t="s">
        <v>10886</v>
      </c>
      <c r="H2425" s="679" t="s">
        <v>10882</v>
      </c>
      <c r="I2425" s="688" t="s">
        <v>8801</v>
      </c>
      <c r="J2425" s="679" t="s">
        <v>10882</v>
      </c>
      <c r="K2425" s="688">
        <v>0</v>
      </c>
      <c r="L2425" s="688">
        <v>0</v>
      </c>
      <c r="M2425" s="765">
        <f t="shared" si="38"/>
        <v>600</v>
      </c>
      <c r="N2425" s="688">
        <v>1</v>
      </c>
      <c r="O2425" s="688">
        <v>1</v>
      </c>
      <c r="P2425" s="765">
        <f t="shared" si="39"/>
        <v>2800</v>
      </c>
      <c r="Q2425" s="688" t="s">
        <v>10884</v>
      </c>
      <c r="R2425" s="688">
        <v>12</v>
      </c>
    </row>
    <row r="2426" spans="1:18" ht="15.75" customHeight="1" x14ac:dyDescent="0.2">
      <c r="A2426" s="676" t="s">
        <v>10855</v>
      </c>
      <c r="B2426" s="538" t="s">
        <v>6969</v>
      </c>
      <c r="C2426" s="688" t="s">
        <v>10887</v>
      </c>
      <c r="D2426" s="688" t="s">
        <v>10882</v>
      </c>
      <c r="E2426" s="742">
        <v>2000</v>
      </c>
      <c r="F2426" s="688">
        <v>46246740</v>
      </c>
      <c r="G2426" s="688" t="s">
        <v>10888</v>
      </c>
      <c r="H2426" s="679" t="s">
        <v>10882</v>
      </c>
      <c r="I2426" s="688" t="s">
        <v>8801</v>
      </c>
      <c r="J2426" s="679" t="s">
        <v>10882</v>
      </c>
      <c r="K2426" s="688">
        <v>1</v>
      </c>
      <c r="L2426" s="688">
        <v>4</v>
      </c>
      <c r="M2426" s="765">
        <f>(E2426*L2426)+300</f>
        <v>8300</v>
      </c>
      <c r="N2426" s="688">
        <v>0</v>
      </c>
      <c r="O2426" s="688">
        <v>0</v>
      </c>
      <c r="P2426" s="765">
        <v>0</v>
      </c>
      <c r="Q2426" s="688">
        <v>0</v>
      </c>
      <c r="R2426" s="688">
        <v>0</v>
      </c>
    </row>
    <row r="2427" spans="1:18" ht="24.75" customHeight="1" x14ac:dyDescent="0.2">
      <c r="A2427" s="676" t="s">
        <v>10855</v>
      </c>
      <c r="B2427" s="688" t="s">
        <v>6969</v>
      </c>
      <c r="C2427" s="538" t="s">
        <v>10856</v>
      </c>
      <c r="D2427" s="688" t="s">
        <v>7773</v>
      </c>
      <c r="E2427" s="742">
        <v>1200</v>
      </c>
      <c r="F2427" s="688">
        <v>70893483</v>
      </c>
      <c r="G2427" s="688" t="s">
        <v>10889</v>
      </c>
      <c r="H2427" s="679" t="s">
        <v>7494</v>
      </c>
      <c r="I2427" s="688" t="s">
        <v>7361</v>
      </c>
      <c r="J2427" s="679" t="s">
        <v>7494</v>
      </c>
      <c r="K2427" s="688">
        <v>3</v>
      </c>
      <c r="L2427" s="688">
        <v>12</v>
      </c>
      <c r="M2427" s="765">
        <f t="shared" ref="M2427:M2432" si="40">(E2427*L2427)+600</f>
        <v>15000</v>
      </c>
      <c r="N2427" s="688" t="s">
        <v>10860</v>
      </c>
      <c r="O2427" s="688">
        <v>9</v>
      </c>
      <c r="P2427" s="765">
        <f t="shared" ref="P2427:P2432" si="41">(E2427*O2427)+300</f>
        <v>11100</v>
      </c>
      <c r="Q2427" s="688" t="s">
        <v>10860</v>
      </c>
      <c r="R2427" s="688">
        <v>12</v>
      </c>
    </row>
    <row r="2428" spans="1:18" ht="15.75" customHeight="1" x14ac:dyDescent="0.2">
      <c r="A2428" s="676" t="s">
        <v>10855</v>
      </c>
      <c r="B2428" s="688" t="s">
        <v>6969</v>
      </c>
      <c r="C2428" s="688" t="s">
        <v>10884</v>
      </c>
      <c r="D2428" s="688" t="s">
        <v>10882</v>
      </c>
      <c r="E2428" s="742">
        <v>2000</v>
      </c>
      <c r="F2428" s="688">
        <v>71236378</v>
      </c>
      <c r="G2428" s="688" t="s">
        <v>10890</v>
      </c>
      <c r="H2428" s="679" t="s">
        <v>10882</v>
      </c>
      <c r="I2428" s="688" t="s">
        <v>8801</v>
      </c>
      <c r="J2428" s="679" t="s">
        <v>10882</v>
      </c>
      <c r="K2428" s="688">
        <v>1</v>
      </c>
      <c r="L2428" s="688">
        <v>12</v>
      </c>
      <c r="M2428" s="765">
        <f t="shared" si="40"/>
        <v>24600</v>
      </c>
      <c r="N2428" s="688">
        <v>3</v>
      </c>
      <c r="O2428" s="688">
        <v>9</v>
      </c>
      <c r="P2428" s="765">
        <f t="shared" si="41"/>
        <v>18300</v>
      </c>
      <c r="Q2428" s="688" t="s">
        <v>10884</v>
      </c>
      <c r="R2428" s="688">
        <v>12</v>
      </c>
    </row>
    <row r="2429" spans="1:18" ht="15.75" customHeight="1" x14ac:dyDescent="0.2">
      <c r="A2429" s="676" t="s">
        <v>10855</v>
      </c>
      <c r="B2429" s="688" t="s">
        <v>6969</v>
      </c>
      <c r="C2429" s="538" t="s">
        <v>10856</v>
      </c>
      <c r="D2429" s="688" t="s">
        <v>10891</v>
      </c>
      <c r="E2429" s="742">
        <v>1200</v>
      </c>
      <c r="F2429" s="688">
        <v>18184039</v>
      </c>
      <c r="G2429" s="688" t="s">
        <v>10892</v>
      </c>
      <c r="H2429" s="679" t="s">
        <v>7192</v>
      </c>
      <c r="I2429" s="688" t="s">
        <v>7192</v>
      </c>
      <c r="J2429" s="679" t="s">
        <v>7192</v>
      </c>
      <c r="K2429" s="688">
        <v>3</v>
      </c>
      <c r="L2429" s="688">
        <v>12</v>
      </c>
      <c r="M2429" s="765">
        <f t="shared" si="40"/>
        <v>15000</v>
      </c>
      <c r="N2429" s="688" t="s">
        <v>10860</v>
      </c>
      <c r="O2429" s="688">
        <v>9</v>
      </c>
      <c r="P2429" s="765">
        <f t="shared" si="41"/>
        <v>11100</v>
      </c>
      <c r="Q2429" s="688" t="s">
        <v>10860</v>
      </c>
      <c r="R2429" s="688">
        <v>12</v>
      </c>
    </row>
    <row r="2430" spans="1:18" ht="15.75" customHeight="1" x14ac:dyDescent="0.2">
      <c r="A2430" s="676" t="s">
        <v>10855</v>
      </c>
      <c r="B2430" s="688" t="s">
        <v>6969</v>
      </c>
      <c r="C2430" s="538" t="s">
        <v>10856</v>
      </c>
      <c r="D2430" s="688" t="s">
        <v>10878</v>
      </c>
      <c r="E2430" s="742">
        <v>5500</v>
      </c>
      <c r="F2430" s="688">
        <v>43304318</v>
      </c>
      <c r="G2430" s="688" t="s">
        <v>10893</v>
      </c>
      <c r="H2430" s="679" t="s">
        <v>9913</v>
      </c>
      <c r="I2430" s="688" t="s">
        <v>8801</v>
      </c>
      <c r="J2430" s="679" t="s">
        <v>9913</v>
      </c>
      <c r="K2430" s="688">
        <v>3</v>
      </c>
      <c r="L2430" s="688">
        <v>12</v>
      </c>
      <c r="M2430" s="765">
        <f t="shared" si="40"/>
        <v>66600</v>
      </c>
      <c r="N2430" s="688" t="s">
        <v>10860</v>
      </c>
      <c r="O2430" s="688">
        <v>9</v>
      </c>
      <c r="P2430" s="765">
        <f t="shared" si="41"/>
        <v>49800</v>
      </c>
      <c r="Q2430" s="688" t="s">
        <v>10860</v>
      </c>
      <c r="R2430" s="688">
        <v>12</v>
      </c>
    </row>
    <row r="2431" spans="1:18" ht="15.75" customHeight="1" x14ac:dyDescent="0.2">
      <c r="A2431" s="676" t="s">
        <v>10855</v>
      </c>
      <c r="B2431" s="688" t="s">
        <v>6969</v>
      </c>
      <c r="C2431" s="538" t="s">
        <v>10856</v>
      </c>
      <c r="D2431" s="688" t="s">
        <v>8745</v>
      </c>
      <c r="E2431" s="742">
        <v>1200</v>
      </c>
      <c r="F2431" s="688">
        <v>18196606</v>
      </c>
      <c r="G2431" s="688" t="s">
        <v>10894</v>
      </c>
      <c r="H2431" s="679" t="s">
        <v>7752</v>
      </c>
      <c r="I2431" s="688" t="s">
        <v>8801</v>
      </c>
      <c r="J2431" s="679" t="s">
        <v>6938</v>
      </c>
      <c r="K2431" s="688">
        <v>3</v>
      </c>
      <c r="L2431" s="688">
        <v>12</v>
      </c>
      <c r="M2431" s="765">
        <f t="shared" si="40"/>
        <v>15000</v>
      </c>
      <c r="N2431" s="688" t="s">
        <v>10860</v>
      </c>
      <c r="O2431" s="688">
        <v>9</v>
      </c>
      <c r="P2431" s="765">
        <f t="shared" si="41"/>
        <v>11100</v>
      </c>
      <c r="Q2431" s="688" t="s">
        <v>10860</v>
      </c>
      <c r="R2431" s="688">
        <v>12</v>
      </c>
    </row>
    <row r="2432" spans="1:18" ht="15.75" customHeight="1" x14ac:dyDescent="0.2">
      <c r="A2432" s="676" t="s">
        <v>10855</v>
      </c>
      <c r="B2432" s="688" t="s">
        <v>6969</v>
      </c>
      <c r="C2432" s="538" t="s">
        <v>10856</v>
      </c>
      <c r="D2432" s="688" t="s">
        <v>10216</v>
      </c>
      <c r="E2432" s="742">
        <v>2000</v>
      </c>
      <c r="F2432" s="688">
        <v>42371019</v>
      </c>
      <c r="G2432" s="688" t="s">
        <v>10895</v>
      </c>
      <c r="H2432" s="679" t="s">
        <v>10216</v>
      </c>
      <c r="I2432" s="688" t="s">
        <v>8801</v>
      </c>
      <c r="J2432" s="679" t="s">
        <v>10216</v>
      </c>
      <c r="K2432" s="688">
        <v>3</v>
      </c>
      <c r="L2432" s="688">
        <v>12</v>
      </c>
      <c r="M2432" s="765">
        <f t="shared" si="40"/>
        <v>24600</v>
      </c>
      <c r="N2432" s="688" t="s">
        <v>10860</v>
      </c>
      <c r="O2432" s="688">
        <v>9</v>
      </c>
      <c r="P2432" s="765">
        <f t="shared" si="41"/>
        <v>18300</v>
      </c>
      <c r="Q2432" s="688" t="s">
        <v>10860</v>
      </c>
      <c r="R2432" s="688">
        <v>12</v>
      </c>
    </row>
    <row r="2433" spans="1:18" ht="15.75" customHeight="1" x14ac:dyDescent="0.2">
      <c r="A2433" s="676" t="s">
        <v>10855</v>
      </c>
      <c r="B2433" s="688" t="s">
        <v>6969</v>
      </c>
      <c r="C2433" s="688" t="s">
        <v>10887</v>
      </c>
      <c r="D2433" s="688" t="s">
        <v>10896</v>
      </c>
      <c r="E2433" s="742">
        <v>1200</v>
      </c>
      <c r="F2433" s="688">
        <v>46120913</v>
      </c>
      <c r="G2433" s="688" t="s">
        <v>10608</v>
      </c>
      <c r="H2433" s="679" t="s">
        <v>10607</v>
      </c>
      <c r="I2433" s="688" t="s">
        <v>7361</v>
      </c>
      <c r="J2433" s="679" t="s">
        <v>10607</v>
      </c>
      <c r="K2433" s="688">
        <v>1</v>
      </c>
      <c r="L2433" s="688">
        <v>4</v>
      </c>
      <c r="M2433" s="765">
        <f>(E2433*L2433)+300</f>
        <v>5100</v>
      </c>
      <c r="N2433" s="688" t="s">
        <v>10860</v>
      </c>
      <c r="O2433" s="688">
        <v>0</v>
      </c>
      <c r="P2433" s="765">
        <v>0</v>
      </c>
      <c r="Q2433" s="688">
        <v>0</v>
      </c>
      <c r="R2433" s="688">
        <v>0</v>
      </c>
    </row>
    <row r="2434" spans="1:18" ht="18" customHeight="1" x14ac:dyDescent="0.2">
      <c r="A2434" s="676" t="s">
        <v>10855</v>
      </c>
      <c r="B2434" s="688" t="s">
        <v>6969</v>
      </c>
      <c r="C2434" s="688" t="s">
        <v>10887</v>
      </c>
      <c r="D2434" s="688" t="s">
        <v>10216</v>
      </c>
      <c r="E2434" s="742">
        <v>2000</v>
      </c>
      <c r="F2434" s="688">
        <v>41410353</v>
      </c>
      <c r="G2434" s="688" t="s">
        <v>10897</v>
      </c>
      <c r="H2434" s="679" t="s">
        <v>10216</v>
      </c>
      <c r="I2434" s="688" t="s">
        <v>8801</v>
      </c>
      <c r="J2434" s="679" t="s">
        <v>10216</v>
      </c>
      <c r="K2434" s="688">
        <v>3</v>
      </c>
      <c r="L2434" s="688">
        <v>6</v>
      </c>
      <c r="M2434" s="765">
        <f>(E2434*L2434)+300</f>
        <v>12300</v>
      </c>
      <c r="N2434" s="688" t="s">
        <v>10860</v>
      </c>
      <c r="O2434" s="688">
        <v>0</v>
      </c>
      <c r="P2434" s="765">
        <v>0</v>
      </c>
      <c r="Q2434" s="688">
        <v>0</v>
      </c>
      <c r="R2434" s="688">
        <v>0</v>
      </c>
    </row>
    <row r="2435" spans="1:18" ht="26.25" customHeight="1" x14ac:dyDescent="0.2">
      <c r="A2435" s="676" t="s">
        <v>10855</v>
      </c>
      <c r="B2435" s="688" t="s">
        <v>6969</v>
      </c>
      <c r="C2435" s="538" t="s">
        <v>10856</v>
      </c>
      <c r="D2435" s="688" t="s">
        <v>6965</v>
      </c>
      <c r="E2435" s="742">
        <v>1500</v>
      </c>
      <c r="F2435" s="688">
        <v>71265902</v>
      </c>
      <c r="G2435" s="688" t="s">
        <v>10898</v>
      </c>
      <c r="H2435" s="679" t="s">
        <v>9609</v>
      </c>
      <c r="I2435" s="688" t="s">
        <v>8801</v>
      </c>
      <c r="J2435" s="679" t="s">
        <v>9609</v>
      </c>
      <c r="K2435" s="688">
        <v>3</v>
      </c>
      <c r="L2435" s="688">
        <v>12</v>
      </c>
      <c r="M2435" s="765">
        <f t="shared" ref="M2435:M2449" si="42">(E2435*L2435)+600</f>
        <v>18600</v>
      </c>
      <c r="N2435" s="688" t="s">
        <v>10860</v>
      </c>
      <c r="O2435" s="688">
        <v>9</v>
      </c>
      <c r="P2435" s="765">
        <f t="shared" ref="P2435:P2449" si="43">(E2435*O2435)+300</f>
        <v>13800</v>
      </c>
      <c r="Q2435" s="688" t="s">
        <v>10860</v>
      </c>
      <c r="R2435" s="688">
        <v>12</v>
      </c>
    </row>
    <row r="2436" spans="1:18" ht="15.75" customHeight="1" x14ac:dyDescent="0.2">
      <c r="A2436" s="676" t="s">
        <v>10855</v>
      </c>
      <c r="B2436" s="688" t="s">
        <v>6969</v>
      </c>
      <c r="C2436" s="538" t="s">
        <v>10856</v>
      </c>
      <c r="D2436" s="688" t="s">
        <v>10882</v>
      </c>
      <c r="E2436" s="742">
        <v>2500</v>
      </c>
      <c r="F2436" s="688">
        <v>32982995</v>
      </c>
      <c r="G2436" s="688" t="s">
        <v>10899</v>
      </c>
      <c r="H2436" s="679" t="s">
        <v>10882</v>
      </c>
      <c r="I2436" s="688" t="s">
        <v>8801</v>
      </c>
      <c r="J2436" s="679" t="s">
        <v>10882</v>
      </c>
      <c r="K2436" s="688">
        <v>1</v>
      </c>
      <c r="L2436" s="688">
        <v>12</v>
      </c>
      <c r="M2436" s="765">
        <f t="shared" si="42"/>
        <v>30600</v>
      </c>
      <c r="N2436" s="688" t="s">
        <v>10860</v>
      </c>
      <c r="O2436" s="688">
        <v>9</v>
      </c>
      <c r="P2436" s="765">
        <f t="shared" si="43"/>
        <v>22800</v>
      </c>
      <c r="Q2436" s="688" t="s">
        <v>10860</v>
      </c>
      <c r="R2436" s="688">
        <v>12</v>
      </c>
    </row>
    <row r="2437" spans="1:18" ht="15.75" customHeight="1" x14ac:dyDescent="0.2">
      <c r="A2437" s="676" t="s">
        <v>10855</v>
      </c>
      <c r="B2437" s="688" t="s">
        <v>6969</v>
      </c>
      <c r="C2437" s="538" t="s">
        <v>10856</v>
      </c>
      <c r="D2437" s="688" t="s">
        <v>10216</v>
      </c>
      <c r="E2437" s="742">
        <v>2000</v>
      </c>
      <c r="F2437" s="688">
        <v>40788587</v>
      </c>
      <c r="G2437" s="688" t="s">
        <v>10900</v>
      </c>
      <c r="H2437" s="679" t="s">
        <v>10216</v>
      </c>
      <c r="I2437" s="688" t="s">
        <v>8801</v>
      </c>
      <c r="J2437" s="679" t="s">
        <v>10216</v>
      </c>
      <c r="K2437" s="688">
        <v>3</v>
      </c>
      <c r="L2437" s="688">
        <v>12</v>
      </c>
      <c r="M2437" s="765">
        <f t="shared" si="42"/>
        <v>24600</v>
      </c>
      <c r="N2437" s="688" t="s">
        <v>10860</v>
      </c>
      <c r="O2437" s="688">
        <v>9</v>
      </c>
      <c r="P2437" s="765">
        <f t="shared" si="43"/>
        <v>18300</v>
      </c>
      <c r="Q2437" s="688" t="s">
        <v>10860</v>
      </c>
      <c r="R2437" s="688">
        <v>12</v>
      </c>
    </row>
    <row r="2438" spans="1:18" ht="15.75" customHeight="1" x14ac:dyDescent="0.2">
      <c r="A2438" s="676" t="s">
        <v>10855</v>
      </c>
      <c r="B2438" s="688" t="s">
        <v>6969</v>
      </c>
      <c r="C2438" s="538" t="s">
        <v>10856</v>
      </c>
      <c r="D2438" s="688" t="s">
        <v>10878</v>
      </c>
      <c r="E2438" s="742">
        <v>5500</v>
      </c>
      <c r="F2438" s="688">
        <v>42647014</v>
      </c>
      <c r="G2438" s="688" t="s">
        <v>10901</v>
      </c>
      <c r="H2438" s="679" t="s">
        <v>9913</v>
      </c>
      <c r="I2438" s="688" t="s">
        <v>8801</v>
      </c>
      <c r="J2438" s="679" t="s">
        <v>9913</v>
      </c>
      <c r="K2438" s="688">
        <v>3</v>
      </c>
      <c r="L2438" s="688">
        <v>12</v>
      </c>
      <c r="M2438" s="765">
        <f t="shared" si="42"/>
        <v>66600</v>
      </c>
      <c r="N2438" s="688" t="s">
        <v>10860</v>
      </c>
      <c r="O2438" s="688">
        <v>9</v>
      </c>
      <c r="P2438" s="765">
        <f t="shared" si="43"/>
        <v>49800</v>
      </c>
      <c r="Q2438" s="688" t="s">
        <v>10860</v>
      </c>
      <c r="R2438" s="688">
        <v>12</v>
      </c>
    </row>
    <row r="2439" spans="1:18" ht="21" customHeight="1" x14ac:dyDescent="0.2">
      <c r="A2439" s="676" t="s">
        <v>10855</v>
      </c>
      <c r="B2439" s="688" t="s">
        <v>6969</v>
      </c>
      <c r="C2439" s="538" t="s">
        <v>10856</v>
      </c>
      <c r="D2439" s="688" t="s">
        <v>10902</v>
      </c>
      <c r="E2439" s="742">
        <v>1200</v>
      </c>
      <c r="F2439" s="688">
        <v>40725575</v>
      </c>
      <c r="G2439" s="688" t="s">
        <v>10903</v>
      </c>
      <c r="H2439" s="679" t="s">
        <v>10904</v>
      </c>
      <c r="I2439" s="688" t="s">
        <v>8801</v>
      </c>
      <c r="J2439" s="679" t="s">
        <v>10904</v>
      </c>
      <c r="K2439" s="688">
        <v>3</v>
      </c>
      <c r="L2439" s="688">
        <v>12</v>
      </c>
      <c r="M2439" s="765">
        <f t="shared" si="42"/>
        <v>15000</v>
      </c>
      <c r="N2439" s="688" t="s">
        <v>10860</v>
      </c>
      <c r="O2439" s="688">
        <v>9</v>
      </c>
      <c r="P2439" s="765">
        <f t="shared" si="43"/>
        <v>11100</v>
      </c>
      <c r="Q2439" s="688" t="s">
        <v>10860</v>
      </c>
      <c r="R2439" s="688">
        <v>12</v>
      </c>
    </row>
    <row r="2440" spans="1:18" ht="15.75" customHeight="1" x14ac:dyDescent="0.2">
      <c r="A2440" s="676" t="s">
        <v>10855</v>
      </c>
      <c r="B2440" s="688" t="s">
        <v>6969</v>
      </c>
      <c r="C2440" s="538" t="s">
        <v>10856</v>
      </c>
      <c r="D2440" s="688" t="s">
        <v>10328</v>
      </c>
      <c r="E2440" s="742">
        <v>1200</v>
      </c>
      <c r="F2440" s="688">
        <v>70538907</v>
      </c>
      <c r="G2440" s="688" t="s">
        <v>10905</v>
      </c>
      <c r="H2440" s="679" t="s">
        <v>10738</v>
      </c>
      <c r="I2440" s="688" t="s">
        <v>7361</v>
      </c>
      <c r="J2440" s="679" t="s">
        <v>10738</v>
      </c>
      <c r="K2440" s="688">
        <v>3</v>
      </c>
      <c r="L2440" s="688">
        <v>12</v>
      </c>
      <c r="M2440" s="765">
        <f t="shared" si="42"/>
        <v>15000</v>
      </c>
      <c r="N2440" s="688" t="s">
        <v>10860</v>
      </c>
      <c r="O2440" s="688">
        <v>9</v>
      </c>
      <c r="P2440" s="765">
        <f t="shared" si="43"/>
        <v>11100</v>
      </c>
      <c r="Q2440" s="688" t="s">
        <v>10860</v>
      </c>
      <c r="R2440" s="688">
        <v>12</v>
      </c>
    </row>
    <row r="2441" spans="1:18" ht="22.5" customHeight="1" x14ac:dyDescent="0.2">
      <c r="A2441" s="676" t="s">
        <v>10855</v>
      </c>
      <c r="B2441" s="688" t="s">
        <v>6969</v>
      </c>
      <c r="C2441" s="538" t="s">
        <v>10856</v>
      </c>
      <c r="D2441" s="688" t="s">
        <v>10864</v>
      </c>
      <c r="E2441" s="742">
        <v>1200</v>
      </c>
      <c r="F2441" s="688">
        <v>18198548</v>
      </c>
      <c r="G2441" s="688" t="s">
        <v>10906</v>
      </c>
      <c r="H2441" s="679" t="s">
        <v>10907</v>
      </c>
      <c r="I2441" s="688" t="s">
        <v>7361</v>
      </c>
      <c r="J2441" s="679" t="s">
        <v>10907</v>
      </c>
      <c r="K2441" s="688">
        <v>3</v>
      </c>
      <c r="L2441" s="688">
        <v>12</v>
      </c>
      <c r="M2441" s="765">
        <f t="shared" si="42"/>
        <v>15000</v>
      </c>
      <c r="N2441" s="688" t="s">
        <v>10860</v>
      </c>
      <c r="O2441" s="688">
        <v>9</v>
      </c>
      <c r="P2441" s="765">
        <f t="shared" si="43"/>
        <v>11100</v>
      </c>
      <c r="Q2441" s="688" t="s">
        <v>10860</v>
      </c>
      <c r="R2441" s="688">
        <v>12</v>
      </c>
    </row>
    <row r="2442" spans="1:18" ht="15.75" customHeight="1" x14ac:dyDescent="0.2">
      <c r="A2442" s="676" t="s">
        <v>10855</v>
      </c>
      <c r="B2442" s="688" t="s">
        <v>6969</v>
      </c>
      <c r="C2442" s="538" t="s">
        <v>10856</v>
      </c>
      <c r="D2442" s="688" t="s">
        <v>10908</v>
      </c>
      <c r="E2442" s="742">
        <v>5500</v>
      </c>
      <c r="F2442" s="688">
        <v>40820029</v>
      </c>
      <c r="G2442" s="688" t="s">
        <v>10909</v>
      </c>
      <c r="H2442" s="679" t="s">
        <v>9913</v>
      </c>
      <c r="I2442" s="688" t="s">
        <v>8801</v>
      </c>
      <c r="J2442" s="679" t="s">
        <v>9913</v>
      </c>
      <c r="K2442" s="688">
        <v>3</v>
      </c>
      <c r="L2442" s="688">
        <v>12</v>
      </c>
      <c r="M2442" s="765">
        <f t="shared" si="42"/>
        <v>66600</v>
      </c>
      <c r="N2442" s="688" t="s">
        <v>10860</v>
      </c>
      <c r="O2442" s="688">
        <v>9</v>
      </c>
      <c r="P2442" s="765">
        <f t="shared" si="43"/>
        <v>49800</v>
      </c>
      <c r="Q2442" s="688" t="s">
        <v>10860</v>
      </c>
      <c r="R2442" s="688">
        <v>12</v>
      </c>
    </row>
    <row r="2443" spans="1:18" ht="15.75" customHeight="1" x14ac:dyDescent="0.2">
      <c r="A2443" s="676" t="s">
        <v>10855</v>
      </c>
      <c r="B2443" s="688" t="s">
        <v>6969</v>
      </c>
      <c r="C2443" s="538" t="s">
        <v>10856</v>
      </c>
      <c r="D2443" s="688" t="s">
        <v>10216</v>
      </c>
      <c r="E2443" s="742">
        <v>2000</v>
      </c>
      <c r="F2443" s="688">
        <v>44856618</v>
      </c>
      <c r="G2443" s="688" t="s">
        <v>10910</v>
      </c>
      <c r="H2443" s="679" t="s">
        <v>10216</v>
      </c>
      <c r="I2443" s="688" t="s">
        <v>8801</v>
      </c>
      <c r="J2443" s="679" t="s">
        <v>10216</v>
      </c>
      <c r="K2443" s="688">
        <v>3</v>
      </c>
      <c r="L2443" s="688">
        <v>12</v>
      </c>
      <c r="M2443" s="765">
        <f t="shared" si="42"/>
        <v>24600</v>
      </c>
      <c r="N2443" s="688" t="s">
        <v>10860</v>
      </c>
      <c r="O2443" s="688">
        <v>9</v>
      </c>
      <c r="P2443" s="765">
        <f t="shared" si="43"/>
        <v>18300</v>
      </c>
      <c r="Q2443" s="688" t="s">
        <v>10860</v>
      </c>
      <c r="R2443" s="688">
        <v>12</v>
      </c>
    </row>
    <row r="2444" spans="1:18" ht="15.75" customHeight="1" x14ac:dyDescent="0.2">
      <c r="A2444" s="676" t="s">
        <v>10855</v>
      </c>
      <c r="B2444" s="688" t="s">
        <v>6969</v>
      </c>
      <c r="C2444" s="538" t="s">
        <v>10856</v>
      </c>
      <c r="D2444" s="688" t="s">
        <v>10607</v>
      </c>
      <c r="E2444" s="742">
        <v>1200</v>
      </c>
      <c r="F2444" s="688">
        <v>47327735</v>
      </c>
      <c r="G2444" s="688" t="s">
        <v>10911</v>
      </c>
      <c r="H2444" s="679" t="s">
        <v>10607</v>
      </c>
      <c r="I2444" s="688" t="s">
        <v>7361</v>
      </c>
      <c r="J2444" s="679" t="s">
        <v>10607</v>
      </c>
      <c r="K2444" s="688">
        <v>1</v>
      </c>
      <c r="L2444" s="688">
        <v>12</v>
      </c>
      <c r="M2444" s="765">
        <f t="shared" si="42"/>
        <v>15000</v>
      </c>
      <c r="N2444" s="688" t="s">
        <v>10860</v>
      </c>
      <c r="O2444" s="688">
        <v>9</v>
      </c>
      <c r="P2444" s="765">
        <f t="shared" si="43"/>
        <v>11100</v>
      </c>
      <c r="Q2444" s="688" t="s">
        <v>10860</v>
      </c>
      <c r="R2444" s="688">
        <v>12</v>
      </c>
    </row>
    <row r="2445" spans="1:18" ht="15.75" customHeight="1" x14ac:dyDescent="0.2">
      <c r="A2445" s="676" t="s">
        <v>10855</v>
      </c>
      <c r="B2445" s="688" t="s">
        <v>6969</v>
      </c>
      <c r="C2445" s="538" t="s">
        <v>10856</v>
      </c>
      <c r="D2445" s="688" t="s">
        <v>9334</v>
      </c>
      <c r="E2445" s="742">
        <v>4000</v>
      </c>
      <c r="F2445" s="688">
        <v>19098236</v>
      </c>
      <c r="G2445" s="688" t="s">
        <v>10912</v>
      </c>
      <c r="H2445" s="679" t="s">
        <v>6730</v>
      </c>
      <c r="I2445" s="688" t="s">
        <v>8801</v>
      </c>
      <c r="J2445" s="679" t="s">
        <v>6730</v>
      </c>
      <c r="K2445" s="688">
        <v>3</v>
      </c>
      <c r="L2445" s="688">
        <v>12</v>
      </c>
      <c r="M2445" s="765">
        <f t="shared" si="42"/>
        <v>48600</v>
      </c>
      <c r="N2445" s="688" t="s">
        <v>10860</v>
      </c>
      <c r="O2445" s="688">
        <v>9</v>
      </c>
      <c r="P2445" s="765">
        <f t="shared" si="43"/>
        <v>36300</v>
      </c>
      <c r="Q2445" s="688" t="s">
        <v>10860</v>
      </c>
      <c r="R2445" s="688">
        <v>12</v>
      </c>
    </row>
    <row r="2446" spans="1:18" ht="15.75" customHeight="1" x14ac:dyDescent="0.2">
      <c r="A2446" s="676" t="s">
        <v>10855</v>
      </c>
      <c r="B2446" s="688" t="s">
        <v>6969</v>
      </c>
      <c r="C2446" s="538" t="s">
        <v>10856</v>
      </c>
      <c r="D2446" s="688" t="s">
        <v>10882</v>
      </c>
      <c r="E2446" s="742">
        <v>2000</v>
      </c>
      <c r="F2446" s="688">
        <v>40382193</v>
      </c>
      <c r="G2446" s="688" t="s">
        <v>10913</v>
      </c>
      <c r="H2446" s="679" t="s">
        <v>10882</v>
      </c>
      <c r="I2446" s="688" t="s">
        <v>8801</v>
      </c>
      <c r="J2446" s="679" t="s">
        <v>10882</v>
      </c>
      <c r="K2446" s="688">
        <v>1</v>
      </c>
      <c r="L2446" s="688">
        <v>12</v>
      </c>
      <c r="M2446" s="765">
        <f t="shared" si="42"/>
        <v>24600</v>
      </c>
      <c r="N2446" s="688" t="s">
        <v>10860</v>
      </c>
      <c r="O2446" s="688">
        <v>9</v>
      </c>
      <c r="P2446" s="765">
        <f t="shared" si="43"/>
        <v>18300</v>
      </c>
      <c r="Q2446" s="688" t="s">
        <v>10860</v>
      </c>
      <c r="R2446" s="688">
        <v>12</v>
      </c>
    </row>
    <row r="2447" spans="1:18" ht="15.75" customHeight="1" x14ac:dyDescent="0.2">
      <c r="A2447" s="676" t="s">
        <v>10855</v>
      </c>
      <c r="B2447" s="688" t="s">
        <v>6969</v>
      </c>
      <c r="C2447" s="538" t="s">
        <v>10856</v>
      </c>
      <c r="D2447" s="688" t="s">
        <v>10328</v>
      </c>
      <c r="E2447" s="742">
        <v>1200</v>
      </c>
      <c r="F2447" s="688">
        <v>43985851</v>
      </c>
      <c r="G2447" s="688" t="s">
        <v>10914</v>
      </c>
      <c r="H2447" s="679" t="s">
        <v>10328</v>
      </c>
      <c r="I2447" s="688" t="s">
        <v>7361</v>
      </c>
      <c r="J2447" s="679" t="s">
        <v>10328</v>
      </c>
      <c r="K2447" s="688">
        <v>3</v>
      </c>
      <c r="L2447" s="688">
        <v>12</v>
      </c>
      <c r="M2447" s="765">
        <f t="shared" si="42"/>
        <v>15000</v>
      </c>
      <c r="N2447" s="688" t="s">
        <v>10860</v>
      </c>
      <c r="O2447" s="688">
        <v>9</v>
      </c>
      <c r="P2447" s="765">
        <f t="shared" si="43"/>
        <v>11100</v>
      </c>
      <c r="Q2447" s="688" t="s">
        <v>10860</v>
      </c>
      <c r="R2447" s="688">
        <v>12</v>
      </c>
    </row>
    <row r="2448" spans="1:18" ht="15.75" customHeight="1" x14ac:dyDescent="0.2">
      <c r="A2448" s="676" t="s">
        <v>10855</v>
      </c>
      <c r="B2448" s="688" t="s">
        <v>6969</v>
      </c>
      <c r="C2448" s="538" t="s">
        <v>10856</v>
      </c>
      <c r="D2448" s="688" t="s">
        <v>10328</v>
      </c>
      <c r="E2448" s="742">
        <v>1200</v>
      </c>
      <c r="F2448" s="688">
        <v>18101754</v>
      </c>
      <c r="G2448" s="688" t="s">
        <v>10915</v>
      </c>
      <c r="H2448" s="679" t="s">
        <v>10738</v>
      </c>
      <c r="I2448" s="688" t="s">
        <v>7361</v>
      </c>
      <c r="J2448" s="679" t="s">
        <v>10738</v>
      </c>
      <c r="K2448" s="688">
        <v>3</v>
      </c>
      <c r="L2448" s="688">
        <v>12</v>
      </c>
      <c r="M2448" s="765">
        <f t="shared" si="42"/>
        <v>15000</v>
      </c>
      <c r="N2448" s="688" t="s">
        <v>10860</v>
      </c>
      <c r="O2448" s="688">
        <v>9</v>
      </c>
      <c r="P2448" s="765">
        <f t="shared" si="43"/>
        <v>11100</v>
      </c>
      <c r="Q2448" s="688" t="s">
        <v>10860</v>
      </c>
      <c r="R2448" s="688">
        <v>12</v>
      </c>
    </row>
    <row r="2449" spans="1:18" ht="15.75" customHeight="1" x14ac:dyDescent="0.2">
      <c r="A2449" s="676" t="s">
        <v>10855</v>
      </c>
      <c r="B2449" s="688" t="s">
        <v>6969</v>
      </c>
      <c r="C2449" s="538" t="s">
        <v>10856</v>
      </c>
      <c r="D2449" s="688" t="s">
        <v>10882</v>
      </c>
      <c r="E2449" s="742">
        <v>1500</v>
      </c>
      <c r="F2449" s="688">
        <v>18149467</v>
      </c>
      <c r="G2449" s="688" t="s">
        <v>10916</v>
      </c>
      <c r="H2449" s="679" t="s">
        <v>10882</v>
      </c>
      <c r="I2449" s="688" t="s">
        <v>8801</v>
      </c>
      <c r="J2449" s="679" t="s">
        <v>10882</v>
      </c>
      <c r="K2449" s="688">
        <v>1</v>
      </c>
      <c r="L2449" s="688">
        <v>12</v>
      </c>
      <c r="M2449" s="765">
        <f t="shared" si="42"/>
        <v>18600</v>
      </c>
      <c r="N2449" s="688" t="s">
        <v>10860</v>
      </c>
      <c r="O2449" s="688">
        <v>9</v>
      </c>
      <c r="P2449" s="765">
        <f t="shared" si="43"/>
        <v>13800</v>
      </c>
      <c r="Q2449" s="688" t="s">
        <v>10860</v>
      </c>
      <c r="R2449" s="688">
        <v>12</v>
      </c>
    </row>
    <row r="2450" spans="1:18" ht="15.75" customHeight="1" x14ac:dyDescent="0.2">
      <c r="A2450" s="676" t="s">
        <v>10855</v>
      </c>
      <c r="B2450" s="688" t="s">
        <v>6969</v>
      </c>
      <c r="C2450" s="538" t="s">
        <v>10856</v>
      </c>
      <c r="D2450" s="688" t="s">
        <v>8745</v>
      </c>
      <c r="E2450" s="742">
        <v>1200</v>
      </c>
      <c r="F2450" s="688">
        <v>73109138</v>
      </c>
      <c r="G2450" s="688" t="s">
        <v>10917</v>
      </c>
      <c r="H2450" s="679" t="s">
        <v>10918</v>
      </c>
      <c r="I2450" s="688" t="s">
        <v>8801</v>
      </c>
      <c r="J2450" s="679" t="s">
        <v>10918</v>
      </c>
      <c r="K2450" s="688">
        <v>3</v>
      </c>
      <c r="L2450" s="688">
        <v>3</v>
      </c>
      <c r="M2450" s="765">
        <f>(E2450*L2450)</f>
        <v>3600</v>
      </c>
      <c r="N2450" s="688">
        <v>0</v>
      </c>
      <c r="O2450" s="688">
        <v>0</v>
      </c>
      <c r="P2450" s="765">
        <v>0</v>
      </c>
      <c r="Q2450" s="688">
        <v>0</v>
      </c>
      <c r="R2450" s="688">
        <v>0</v>
      </c>
    </row>
    <row r="2451" spans="1:18" ht="15.75" customHeight="1" x14ac:dyDescent="0.2">
      <c r="A2451" s="676" t="s">
        <v>10855</v>
      </c>
      <c r="B2451" s="688" t="s">
        <v>6969</v>
      </c>
      <c r="C2451" s="538" t="s">
        <v>10856</v>
      </c>
      <c r="D2451" s="688" t="s">
        <v>10216</v>
      </c>
      <c r="E2451" s="742">
        <v>2000</v>
      </c>
      <c r="F2451" s="688">
        <v>46421322</v>
      </c>
      <c r="G2451" s="688" t="s">
        <v>10919</v>
      </c>
      <c r="H2451" s="679" t="s">
        <v>10216</v>
      </c>
      <c r="I2451" s="688" t="s">
        <v>8801</v>
      </c>
      <c r="J2451" s="679" t="s">
        <v>10216</v>
      </c>
      <c r="K2451" s="688">
        <v>3</v>
      </c>
      <c r="L2451" s="688">
        <v>12</v>
      </c>
      <c r="M2451" s="765">
        <f>(E2451*L2451)+600</f>
        <v>24600</v>
      </c>
      <c r="N2451" s="688" t="s">
        <v>10860</v>
      </c>
      <c r="O2451" s="688">
        <v>9</v>
      </c>
      <c r="P2451" s="765">
        <f t="shared" ref="P2451:P2497" si="44">(E2451*O2451)+300</f>
        <v>18300</v>
      </c>
      <c r="Q2451" s="688" t="s">
        <v>10860</v>
      </c>
      <c r="R2451" s="688">
        <v>12</v>
      </c>
    </row>
    <row r="2452" spans="1:18" ht="22.5" customHeight="1" x14ac:dyDescent="0.2">
      <c r="A2452" s="676" t="s">
        <v>10855</v>
      </c>
      <c r="B2452" s="688" t="s">
        <v>6969</v>
      </c>
      <c r="C2452" s="538" t="s">
        <v>10856</v>
      </c>
      <c r="D2452" s="688" t="s">
        <v>10920</v>
      </c>
      <c r="E2452" s="742">
        <v>1500</v>
      </c>
      <c r="F2452" s="688">
        <v>45545663</v>
      </c>
      <c r="G2452" s="688" t="s">
        <v>10921</v>
      </c>
      <c r="H2452" s="679" t="s">
        <v>9609</v>
      </c>
      <c r="I2452" s="688" t="s">
        <v>8801</v>
      </c>
      <c r="J2452" s="679" t="s">
        <v>9609</v>
      </c>
      <c r="K2452" s="688">
        <v>3</v>
      </c>
      <c r="L2452" s="688">
        <v>12</v>
      </c>
      <c r="M2452" s="765">
        <f>(E2452*L2452)+600</f>
        <v>18600</v>
      </c>
      <c r="N2452" s="688" t="s">
        <v>10860</v>
      </c>
      <c r="O2452" s="688">
        <v>9</v>
      </c>
      <c r="P2452" s="765">
        <f t="shared" si="44"/>
        <v>13800</v>
      </c>
      <c r="Q2452" s="688" t="s">
        <v>10860</v>
      </c>
      <c r="R2452" s="688">
        <v>12</v>
      </c>
    </row>
    <row r="2453" spans="1:18" ht="15.75" customHeight="1" x14ac:dyDescent="0.2">
      <c r="A2453" s="676" t="s">
        <v>10855</v>
      </c>
      <c r="B2453" s="688" t="s">
        <v>6969</v>
      </c>
      <c r="C2453" s="538" t="s">
        <v>10856</v>
      </c>
      <c r="D2453" s="688" t="s">
        <v>10922</v>
      </c>
      <c r="E2453" s="742">
        <v>1200</v>
      </c>
      <c r="F2453" s="688">
        <v>18847005</v>
      </c>
      <c r="G2453" s="688" t="s">
        <v>10923</v>
      </c>
      <c r="H2453" s="679" t="s">
        <v>10924</v>
      </c>
      <c r="I2453" s="688" t="s">
        <v>8801</v>
      </c>
      <c r="J2453" s="679" t="s">
        <v>10924</v>
      </c>
      <c r="K2453" s="688">
        <v>3</v>
      </c>
      <c r="L2453" s="688">
        <v>12</v>
      </c>
      <c r="M2453" s="765">
        <f>(E2453*L2453)+600</f>
        <v>15000</v>
      </c>
      <c r="N2453" s="688" t="s">
        <v>10860</v>
      </c>
      <c r="O2453" s="688">
        <v>9</v>
      </c>
      <c r="P2453" s="765">
        <f t="shared" si="44"/>
        <v>11100</v>
      </c>
      <c r="Q2453" s="688" t="s">
        <v>10860</v>
      </c>
      <c r="R2453" s="688">
        <v>12</v>
      </c>
    </row>
    <row r="2454" spans="1:18" ht="15.75" customHeight="1" x14ac:dyDescent="0.2">
      <c r="A2454" s="676" t="s">
        <v>10855</v>
      </c>
      <c r="B2454" s="688" t="s">
        <v>6969</v>
      </c>
      <c r="C2454" s="538" t="s">
        <v>10856</v>
      </c>
      <c r="D2454" s="688" t="s">
        <v>10328</v>
      </c>
      <c r="E2454" s="742">
        <v>1200</v>
      </c>
      <c r="F2454" s="688">
        <v>47223626</v>
      </c>
      <c r="G2454" s="688" t="s">
        <v>10925</v>
      </c>
      <c r="H2454" s="679" t="s">
        <v>10738</v>
      </c>
      <c r="I2454" s="688" t="s">
        <v>7361</v>
      </c>
      <c r="J2454" s="679" t="s">
        <v>10738</v>
      </c>
      <c r="K2454" s="688">
        <v>3</v>
      </c>
      <c r="L2454" s="688">
        <v>12</v>
      </c>
      <c r="M2454" s="765">
        <f>(E2454*L2454)+600</f>
        <v>15000</v>
      </c>
      <c r="N2454" s="688" t="s">
        <v>10860</v>
      </c>
      <c r="O2454" s="688">
        <v>9</v>
      </c>
      <c r="P2454" s="765">
        <f t="shared" si="44"/>
        <v>11100</v>
      </c>
      <c r="Q2454" s="688" t="s">
        <v>10860</v>
      </c>
      <c r="R2454" s="688">
        <v>12</v>
      </c>
    </row>
    <row r="2455" spans="1:18" ht="15.75" customHeight="1" x14ac:dyDescent="0.2">
      <c r="A2455" s="676" t="s">
        <v>10855</v>
      </c>
      <c r="B2455" s="688" t="s">
        <v>6969</v>
      </c>
      <c r="C2455" s="538" t="s">
        <v>10856</v>
      </c>
      <c r="D2455" s="688" t="s">
        <v>10328</v>
      </c>
      <c r="E2455" s="742">
        <v>1200</v>
      </c>
      <c r="F2455" s="688">
        <v>46003190</v>
      </c>
      <c r="G2455" s="688" t="s">
        <v>10926</v>
      </c>
      <c r="H2455" s="679" t="s">
        <v>10738</v>
      </c>
      <c r="I2455" s="688" t="s">
        <v>7361</v>
      </c>
      <c r="J2455" s="679" t="s">
        <v>10738</v>
      </c>
      <c r="K2455" s="688">
        <v>3</v>
      </c>
      <c r="L2455" s="688">
        <v>12</v>
      </c>
      <c r="M2455" s="765">
        <f>(E2455*L2455)+600</f>
        <v>15000</v>
      </c>
      <c r="N2455" s="688" t="s">
        <v>10860</v>
      </c>
      <c r="O2455" s="688">
        <v>9</v>
      </c>
      <c r="P2455" s="765">
        <f t="shared" si="44"/>
        <v>11100</v>
      </c>
      <c r="Q2455" s="688" t="s">
        <v>10860</v>
      </c>
      <c r="R2455" s="688">
        <v>12</v>
      </c>
    </row>
    <row r="2456" spans="1:18" ht="15.75" customHeight="1" x14ac:dyDescent="0.2">
      <c r="A2456" s="676" t="s">
        <v>10855</v>
      </c>
      <c r="B2456" s="688" t="s">
        <v>6969</v>
      </c>
      <c r="C2456" s="688" t="s">
        <v>10884</v>
      </c>
      <c r="D2456" s="688" t="s">
        <v>10882</v>
      </c>
      <c r="E2456" s="742">
        <v>2000</v>
      </c>
      <c r="F2456" s="688">
        <v>45286021</v>
      </c>
      <c r="G2456" s="688" t="s">
        <v>10927</v>
      </c>
      <c r="H2456" s="679" t="s">
        <v>10882</v>
      </c>
      <c r="I2456" s="688" t="s">
        <v>8801</v>
      </c>
      <c r="J2456" s="679" t="s">
        <v>10882</v>
      </c>
      <c r="K2456" s="688">
        <v>0</v>
      </c>
      <c r="L2456" s="688">
        <v>0</v>
      </c>
      <c r="M2456" s="765">
        <f>(E2456*L2456)+0</f>
        <v>0</v>
      </c>
      <c r="N2456" s="688">
        <v>1</v>
      </c>
      <c r="O2456" s="688">
        <v>1</v>
      </c>
      <c r="P2456" s="765">
        <f t="shared" si="44"/>
        <v>2300</v>
      </c>
      <c r="Q2456" s="688" t="s">
        <v>10884</v>
      </c>
      <c r="R2456" s="688">
        <v>12</v>
      </c>
    </row>
    <row r="2457" spans="1:18" ht="21.75" customHeight="1" x14ac:dyDescent="0.2">
      <c r="A2457" s="676" t="s">
        <v>10855</v>
      </c>
      <c r="B2457" s="538" t="s">
        <v>6922</v>
      </c>
      <c r="C2457" s="538" t="s">
        <v>10856</v>
      </c>
      <c r="D2457" s="538" t="s">
        <v>10864</v>
      </c>
      <c r="E2457" s="742">
        <v>1200</v>
      </c>
      <c r="F2457" s="688">
        <v>40306561</v>
      </c>
      <c r="G2457" s="538" t="s">
        <v>10928</v>
      </c>
      <c r="H2457" s="679" t="s">
        <v>8677</v>
      </c>
      <c r="I2457" s="688" t="s">
        <v>8801</v>
      </c>
      <c r="J2457" s="679" t="s">
        <v>8677</v>
      </c>
      <c r="K2457" s="688">
        <v>1</v>
      </c>
      <c r="L2457" s="688">
        <v>12</v>
      </c>
      <c r="M2457" s="765">
        <f t="shared" ref="M2457:M2465" si="45">(E2457*L2457)+600</f>
        <v>15000</v>
      </c>
      <c r="N2457" s="688" t="s">
        <v>10860</v>
      </c>
      <c r="O2457" s="688">
        <v>9</v>
      </c>
      <c r="P2457" s="765">
        <f t="shared" si="44"/>
        <v>11100</v>
      </c>
      <c r="Q2457" s="688" t="s">
        <v>10860</v>
      </c>
      <c r="R2457" s="688">
        <v>12</v>
      </c>
    </row>
    <row r="2458" spans="1:18" ht="15.75" customHeight="1" x14ac:dyDescent="0.2">
      <c r="A2458" s="676" t="s">
        <v>10855</v>
      </c>
      <c r="B2458" s="538" t="s">
        <v>6922</v>
      </c>
      <c r="C2458" s="538" t="s">
        <v>10856</v>
      </c>
      <c r="D2458" s="688" t="s">
        <v>8651</v>
      </c>
      <c r="E2458" s="742">
        <v>1200</v>
      </c>
      <c r="F2458" s="688">
        <v>18124556</v>
      </c>
      <c r="G2458" s="688" t="s">
        <v>10929</v>
      </c>
      <c r="H2458" s="679" t="s">
        <v>8651</v>
      </c>
      <c r="I2458" s="688" t="s">
        <v>7192</v>
      </c>
      <c r="J2458" s="679" t="s">
        <v>8651</v>
      </c>
      <c r="K2458" s="688">
        <v>3</v>
      </c>
      <c r="L2458" s="688">
        <v>12</v>
      </c>
      <c r="M2458" s="765">
        <f t="shared" si="45"/>
        <v>15000</v>
      </c>
      <c r="N2458" s="688" t="s">
        <v>10860</v>
      </c>
      <c r="O2458" s="688">
        <v>9</v>
      </c>
      <c r="P2458" s="765">
        <f t="shared" si="44"/>
        <v>11100</v>
      </c>
      <c r="Q2458" s="688" t="s">
        <v>10860</v>
      </c>
      <c r="R2458" s="688">
        <v>12</v>
      </c>
    </row>
    <row r="2459" spans="1:18" ht="15.75" customHeight="1" x14ac:dyDescent="0.2">
      <c r="A2459" s="676" t="s">
        <v>10855</v>
      </c>
      <c r="B2459" s="538" t="s">
        <v>6922</v>
      </c>
      <c r="C2459" s="688" t="s">
        <v>10884</v>
      </c>
      <c r="D2459" s="688" t="s">
        <v>10479</v>
      </c>
      <c r="E2459" s="742">
        <v>1500</v>
      </c>
      <c r="F2459" s="688">
        <v>40165433</v>
      </c>
      <c r="G2459" s="688" t="s">
        <v>10930</v>
      </c>
      <c r="H2459" s="679" t="s">
        <v>10738</v>
      </c>
      <c r="I2459" s="688" t="s">
        <v>7361</v>
      </c>
      <c r="J2459" s="679" t="s">
        <v>10738</v>
      </c>
      <c r="K2459" s="688">
        <v>1</v>
      </c>
      <c r="L2459" s="688">
        <v>2</v>
      </c>
      <c r="M2459" s="765">
        <f t="shared" si="45"/>
        <v>3600</v>
      </c>
      <c r="N2459" s="688">
        <v>3</v>
      </c>
      <c r="O2459" s="688">
        <v>9</v>
      </c>
      <c r="P2459" s="765">
        <f t="shared" si="44"/>
        <v>13800</v>
      </c>
      <c r="Q2459" s="688" t="s">
        <v>10884</v>
      </c>
      <c r="R2459" s="688">
        <v>12</v>
      </c>
    </row>
    <row r="2460" spans="1:18" ht="15.75" customHeight="1" x14ac:dyDescent="0.2">
      <c r="A2460" s="676" t="s">
        <v>10855</v>
      </c>
      <c r="B2460" s="538" t="s">
        <v>6922</v>
      </c>
      <c r="C2460" s="538" t="s">
        <v>10856</v>
      </c>
      <c r="D2460" s="688" t="s">
        <v>8745</v>
      </c>
      <c r="E2460" s="742">
        <v>1500</v>
      </c>
      <c r="F2460" s="688">
        <v>19082814</v>
      </c>
      <c r="G2460" s="688" t="s">
        <v>10931</v>
      </c>
      <c r="H2460" s="679" t="s">
        <v>10932</v>
      </c>
      <c r="I2460" s="688" t="s">
        <v>7823</v>
      </c>
      <c r="J2460" s="679" t="s">
        <v>10932</v>
      </c>
      <c r="K2460" s="688">
        <v>1</v>
      </c>
      <c r="L2460" s="688">
        <v>12</v>
      </c>
      <c r="M2460" s="765">
        <f t="shared" si="45"/>
        <v>18600</v>
      </c>
      <c r="N2460" s="688" t="s">
        <v>10860</v>
      </c>
      <c r="O2460" s="688">
        <v>9</v>
      </c>
      <c r="P2460" s="765">
        <f t="shared" si="44"/>
        <v>13800</v>
      </c>
      <c r="Q2460" s="688" t="s">
        <v>10860</v>
      </c>
      <c r="R2460" s="688">
        <v>12</v>
      </c>
    </row>
    <row r="2461" spans="1:18" ht="15.75" customHeight="1" x14ac:dyDescent="0.2">
      <c r="A2461" s="676" t="s">
        <v>10855</v>
      </c>
      <c r="B2461" s="538" t="s">
        <v>6922</v>
      </c>
      <c r="C2461" s="538" t="s">
        <v>10856</v>
      </c>
      <c r="D2461" s="688" t="s">
        <v>10328</v>
      </c>
      <c r="E2461" s="742">
        <v>1200</v>
      </c>
      <c r="F2461" s="688">
        <v>43190427</v>
      </c>
      <c r="G2461" s="688" t="s">
        <v>10933</v>
      </c>
      <c r="H2461" s="679" t="s">
        <v>10738</v>
      </c>
      <c r="I2461" s="688" t="s">
        <v>7361</v>
      </c>
      <c r="J2461" s="679" t="s">
        <v>10738</v>
      </c>
      <c r="K2461" s="688">
        <v>1</v>
      </c>
      <c r="L2461" s="688">
        <v>12</v>
      </c>
      <c r="M2461" s="765">
        <f t="shared" si="45"/>
        <v>15000</v>
      </c>
      <c r="N2461" s="688" t="s">
        <v>10860</v>
      </c>
      <c r="O2461" s="688">
        <v>9</v>
      </c>
      <c r="P2461" s="765">
        <f t="shared" si="44"/>
        <v>11100</v>
      </c>
      <c r="Q2461" s="688" t="s">
        <v>10860</v>
      </c>
      <c r="R2461" s="688">
        <v>12</v>
      </c>
    </row>
    <row r="2462" spans="1:18" ht="15.75" customHeight="1" x14ac:dyDescent="0.2">
      <c r="A2462" s="676" t="s">
        <v>10855</v>
      </c>
      <c r="B2462" s="538" t="s">
        <v>6922</v>
      </c>
      <c r="C2462" s="538" t="s">
        <v>10856</v>
      </c>
      <c r="D2462" s="688" t="s">
        <v>10934</v>
      </c>
      <c r="E2462" s="742">
        <v>4500</v>
      </c>
      <c r="F2462" s="688">
        <v>43098358</v>
      </c>
      <c r="G2462" s="688" t="s">
        <v>10935</v>
      </c>
      <c r="H2462" s="679" t="s">
        <v>9913</v>
      </c>
      <c r="I2462" s="688" t="s">
        <v>8801</v>
      </c>
      <c r="J2462" s="679" t="s">
        <v>9913</v>
      </c>
      <c r="K2462" s="688">
        <v>1</v>
      </c>
      <c r="L2462" s="688">
        <v>12</v>
      </c>
      <c r="M2462" s="765">
        <f t="shared" si="45"/>
        <v>54600</v>
      </c>
      <c r="N2462" s="688" t="s">
        <v>10860</v>
      </c>
      <c r="O2462" s="688">
        <v>9</v>
      </c>
      <c r="P2462" s="765">
        <f t="shared" si="44"/>
        <v>40800</v>
      </c>
      <c r="Q2462" s="688" t="s">
        <v>10860</v>
      </c>
      <c r="R2462" s="688">
        <v>12</v>
      </c>
    </row>
    <row r="2463" spans="1:18" ht="15.75" customHeight="1" x14ac:dyDescent="0.2">
      <c r="A2463" s="676" t="s">
        <v>10855</v>
      </c>
      <c r="B2463" s="538" t="s">
        <v>6922</v>
      </c>
      <c r="C2463" s="688" t="s">
        <v>10884</v>
      </c>
      <c r="D2463" s="688" t="s">
        <v>10936</v>
      </c>
      <c r="E2463" s="742">
        <v>1500</v>
      </c>
      <c r="F2463" s="688">
        <v>18213557</v>
      </c>
      <c r="G2463" s="688" t="s">
        <v>10937</v>
      </c>
      <c r="H2463" s="679" t="s">
        <v>7566</v>
      </c>
      <c r="I2463" s="688" t="s">
        <v>7361</v>
      </c>
      <c r="J2463" s="679" t="s">
        <v>7566</v>
      </c>
      <c r="K2463" s="688">
        <v>1</v>
      </c>
      <c r="L2463" s="688">
        <v>2</v>
      </c>
      <c r="M2463" s="765">
        <f t="shared" si="45"/>
        <v>3600</v>
      </c>
      <c r="N2463" s="688">
        <v>3</v>
      </c>
      <c r="O2463" s="688">
        <v>9</v>
      </c>
      <c r="P2463" s="765">
        <f t="shared" si="44"/>
        <v>13800</v>
      </c>
      <c r="Q2463" s="688" t="s">
        <v>10884</v>
      </c>
      <c r="R2463" s="688">
        <v>12</v>
      </c>
    </row>
    <row r="2464" spans="1:18" ht="15.75" customHeight="1" x14ac:dyDescent="0.2">
      <c r="A2464" s="676" t="s">
        <v>10855</v>
      </c>
      <c r="B2464" s="538" t="s">
        <v>6922</v>
      </c>
      <c r="C2464" s="538" t="s">
        <v>10856</v>
      </c>
      <c r="D2464" s="688" t="s">
        <v>8745</v>
      </c>
      <c r="E2464" s="742">
        <v>1500</v>
      </c>
      <c r="F2464" s="688">
        <v>43460033</v>
      </c>
      <c r="G2464" s="688" t="s">
        <v>10938</v>
      </c>
      <c r="H2464" s="679" t="s">
        <v>9749</v>
      </c>
      <c r="I2464" s="688" t="s">
        <v>8801</v>
      </c>
      <c r="J2464" s="679" t="s">
        <v>9749</v>
      </c>
      <c r="K2464" s="688">
        <v>1</v>
      </c>
      <c r="L2464" s="688">
        <v>12</v>
      </c>
      <c r="M2464" s="765">
        <f t="shared" si="45"/>
        <v>18600</v>
      </c>
      <c r="N2464" s="688" t="s">
        <v>10860</v>
      </c>
      <c r="O2464" s="688">
        <v>9</v>
      </c>
      <c r="P2464" s="765">
        <f t="shared" si="44"/>
        <v>13800</v>
      </c>
      <c r="Q2464" s="688" t="s">
        <v>10860</v>
      </c>
      <c r="R2464" s="688">
        <v>12</v>
      </c>
    </row>
    <row r="2465" spans="1:18" ht="15.75" customHeight="1" x14ac:dyDescent="0.2">
      <c r="A2465" s="676" t="s">
        <v>10855</v>
      </c>
      <c r="B2465" s="538" t="s">
        <v>6922</v>
      </c>
      <c r="C2465" s="688" t="s">
        <v>10884</v>
      </c>
      <c r="D2465" s="688" t="s">
        <v>10479</v>
      </c>
      <c r="E2465" s="742">
        <v>1500</v>
      </c>
      <c r="F2465" s="688">
        <v>44155187</v>
      </c>
      <c r="G2465" s="688" t="s">
        <v>10939</v>
      </c>
      <c r="H2465" s="679" t="s">
        <v>10738</v>
      </c>
      <c r="I2465" s="688" t="s">
        <v>7361</v>
      </c>
      <c r="J2465" s="679" t="s">
        <v>10738</v>
      </c>
      <c r="K2465" s="688">
        <v>1</v>
      </c>
      <c r="L2465" s="688">
        <v>2</v>
      </c>
      <c r="M2465" s="765">
        <f t="shared" si="45"/>
        <v>3600</v>
      </c>
      <c r="N2465" s="688">
        <v>3</v>
      </c>
      <c r="O2465" s="688">
        <v>9</v>
      </c>
      <c r="P2465" s="765">
        <f t="shared" si="44"/>
        <v>13800</v>
      </c>
      <c r="Q2465" s="688" t="s">
        <v>10884</v>
      </c>
      <c r="R2465" s="688">
        <v>12</v>
      </c>
    </row>
    <row r="2466" spans="1:18" ht="15.75" customHeight="1" x14ac:dyDescent="0.2">
      <c r="A2466" s="676" t="s">
        <v>10855</v>
      </c>
      <c r="B2466" s="538" t="s">
        <v>6922</v>
      </c>
      <c r="C2466" s="688" t="s">
        <v>10884</v>
      </c>
      <c r="D2466" s="688" t="s">
        <v>10940</v>
      </c>
      <c r="E2466" s="742">
        <v>1160</v>
      </c>
      <c r="F2466" s="688">
        <v>42549236</v>
      </c>
      <c r="G2466" s="688" t="s">
        <v>10941</v>
      </c>
      <c r="H2466" s="679" t="s">
        <v>7192</v>
      </c>
      <c r="I2466" s="688" t="s">
        <v>7192</v>
      </c>
      <c r="J2466" s="679" t="s">
        <v>7192</v>
      </c>
      <c r="K2466" s="688">
        <v>0</v>
      </c>
      <c r="L2466" s="688">
        <v>0</v>
      </c>
      <c r="M2466" s="765">
        <v>0</v>
      </c>
      <c r="N2466" s="688">
        <v>1</v>
      </c>
      <c r="O2466" s="688">
        <v>3</v>
      </c>
      <c r="P2466" s="765">
        <f t="shared" si="44"/>
        <v>3780</v>
      </c>
      <c r="Q2466" s="688" t="s">
        <v>10884</v>
      </c>
      <c r="R2466" s="688">
        <v>12</v>
      </c>
    </row>
    <row r="2467" spans="1:18" ht="27.75" customHeight="1" x14ac:dyDescent="0.2">
      <c r="A2467" s="676" t="s">
        <v>10855</v>
      </c>
      <c r="B2467" s="538" t="s">
        <v>6922</v>
      </c>
      <c r="C2467" s="538" t="s">
        <v>10856</v>
      </c>
      <c r="D2467" s="688" t="s">
        <v>7773</v>
      </c>
      <c r="E2467" s="742">
        <v>1200</v>
      </c>
      <c r="F2467" s="688">
        <v>18011980</v>
      </c>
      <c r="G2467" s="688" t="s">
        <v>10942</v>
      </c>
      <c r="H2467" s="679" t="s">
        <v>7494</v>
      </c>
      <c r="I2467" s="688" t="s">
        <v>7361</v>
      </c>
      <c r="J2467" s="679" t="s">
        <v>7494</v>
      </c>
      <c r="K2467" s="688">
        <v>3</v>
      </c>
      <c r="L2467" s="688">
        <v>12</v>
      </c>
      <c r="M2467" s="765">
        <f t="shared" ref="M2467:M2482" si="46">(E2467*L2467)+600</f>
        <v>15000</v>
      </c>
      <c r="N2467" s="688" t="s">
        <v>10860</v>
      </c>
      <c r="O2467" s="688">
        <v>9</v>
      </c>
      <c r="P2467" s="765">
        <f t="shared" si="44"/>
        <v>11100</v>
      </c>
      <c r="Q2467" s="688" t="s">
        <v>10860</v>
      </c>
      <c r="R2467" s="688">
        <v>12</v>
      </c>
    </row>
    <row r="2468" spans="1:18" ht="15.75" customHeight="1" x14ac:dyDescent="0.2">
      <c r="A2468" s="676" t="s">
        <v>10855</v>
      </c>
      <c r="B2468" s="538" t="s">
        <v>6922</v>
      </c>
      <c r="C2468" s="538" t="s">
        <v>10856</v>
      </c>
      <c r="D2468" s="688" t="s">
        <v>8690</v>
      </c>
      <c r="E2468" s="742">
        <v>1500</v>
      </c>
      <c r="F2468" s="688">
        <v>43212719</v>
      </c>
      <c r="G2468" s="688" t="s">
        <v>10943</v>
      </c>
      <c r="H2468" s="679" t="s">
        <v>7566</v>
      </c>
      <c r="I2468" s="688" t="s">
        <v>7361</v>
      </c>
      <c r="J2468" s="679" t="s">
        <v>7566</v>
      </c>
      <c r="K2468" s="688">
        <v>1</v>
      </c>
      <c r="L2468" s="688">
        <v>12</v>
      </c>
      <c r="M2468" s="765">
        <f t="shared" si="46"/>
        <v>18600</v>
      </c>
      <c r="N2468" s="688" t="s">
        <v>10860</v>
      </c>
      <c r="O2468" s="688">
        <v>9</v>
      </c>
      <c r="P2468" s="765">
        <f t="shared" si="44"/>
        <v>13800</v>
      </c>
      <c r="Q2468" s="688" t="s">
        <v>10860</v>
      </c>
      <c r="R2468" s="688">
        <v>12</v>
      </c>
    </row>
    <row r="2469" spans="1:18" ht="15.75" customHeight="1" x14ac:dyDescent="0.2">
      <c r="A2469" s="676" t="s">
        <v>10855</v>
      </c>
      <c r="B2469" s="538" t="s">
        <v>6922</v>
      </c>
      <c r="C2469" s="538" t="s">
        <v>10856</v>
      </c>
      <c r="D2469" s="688" t="s">
        <v>8713</v>
      </c>
      <c r="E2469" s="742">
        <v>1800</v>
      </c>
      <c r="F2469" s="688">
        <v>18070423</v>
      </c>
      <c r="G2469" s="688" t="s">
        <v>10944</v>
      </c>
      <c r="H2469" s="679" t="s">
        <v>7337</v>
      </c>
      <c r="I2469" s="688" t="s">
        <v>8801</v>
      </c>
      <c r="J2469" s="679" t="s">
        <v>7337</v>
      </c>
      <c r="K2469" s="688">
        <v>1</v>
      </c>
      <c r="L2469" s="688">
        <v>12</v>
      </c>
      <c r="M2469" s="765">
        <f t="shared" si="46"/>
        <v>22200</v>
      </c>
      <c r="N2469" s="688" t="s">
        <v>10860</v>
      </c>
      <c r="O2469" s="688">
        <v>9</v>
      </c>
      <c r="P2469" s="765">
        <f t="shared" si="44"/>
        <v>16500</v>
      </c>
      <c r="Q2469" s="688" t="s">
        <v>10860</v>
      </c>
      <c r="R2469" s="688">
        <v>12</v>
      </c>
    </row>
    <row r="2470" spans="1:18" ht="15.75" customHeight="1" x14ac:dyDescent="0.2">
      <c r="A2470" s="676" t="s">
        <v>10855</v>
      </c>
      <c r="B2470" s="538" t="s">
        <v>6922</v>
      </c>
      <c r="C2470" s="538" t="s">
        <v>10856</v>
      </c>
      <c r="D2470" s="688" t="s">
        <v>10945</v>
      </c>
      <c r="E2470" s="742">
        <v>1800</v>
      </c>
      <c r="F2470" s="688">
        <v>40836588</v>
      </c>
      <c r="G2470" s="688" t="s">
        <v>10946</v>
      </c>
      <c r="H2470" s="679" t="s">
        <v>7460</v>
      </c>
      <c r="I2470" s="688" t="s">
        <v>8801</v>
      </c>
      <c r="J2470" s="679" t="s">
        <v>9022</v>
      </c>
      <c r="K2470" s="688">
        <v>3</v>
      </c>
      <c r="L2470" s="688">
        <v>12</v>
      </c>
      <c r="M2470" s="765">
        <f t="shared" si="46"/>
        <v>22200</v>
      </c>
      <c r="N2470" s="688" t="s">
        <v>10860</v>
      </c>
      <c r="O2470" s="688">
        <v>9</v>
      </c>
      <c r="P2470" s="765">
        <f t="shared" si="44"/>
        <v>16500</v>
      </c>
      <c r="Q2470" s="688" t="s">
        <v>10860</v>
      </c>
      <c r="R2470" s="688">
        <v>12</v>
      </c>
    </row>
    <row r="2471" spans="1:18" ht="15.75" customHeight="1" x14ac:dyDescent="0.2">
      <c r="A2471" s="676" t="s">
        <v>10855</v>
      </c>
      <c r="B2471" s="538" t="s">
        <v>6922</v>
      </c>
      <c r="C2471" s="538" t="s">
        <v>10856</v>
      </c>
      <c r="D2471" s="688" t="s">
        <v>8713</v>
      </c>
      <c r="E2471" s="742">
        <v>2500</v>
      </c>
      <c r="F2471" s="688">
        <v>72048138</v>
      </c>
      <c r="G2471" s="688" t="s">
        <v>10947</v>
      </c>
      <c r="H2471" s="679" t="s">
        <v>7460</v>
      </c>
      <c r="I2471" s="688" t="s">
        <v>8801</v>
      </c>
      <c r="J2471" s="679" t="s">
        <v>9022</v>
      </c>
      <c r="K2471" s="688">
        <v>3</v>
      </c>
      <c r="L2471" s="688">
        <v>12</v>
      </c>
      <c r="M2471" s="765">
        <f t="shared" si="46"/>
        <v>30600</v>
      </c>
      <c r="N2471" s="688" t="s">
        <v>10860</v>
      </c>
      <c r="O2471" s="688">
        <v>9</v>
      </c>
      <c r="P2471" s="765">
        <f t="shared" si="44"/>
        <v>22800</v>
      </c>
      <c r="Q2471" s="688" t="s">
        <v>10860</v>
      </c>
      <c r="R2471" s="688">
        <v>12</v>
      </c>
    </row>
    <row r="2472" spans="1:18" ht="15.75" customHeight="1" x14ac:dyDescent="0.2">
      <c r="A2472" s="676" t="s">
        <v>10855</v>
      </c>
      <c r="B2472" s="538" t="s">
        <v>6922</v>
      </c>
      <c r="C2472" s="538" t="s">
        <v>10856</v>
      </c>
      <c r="D2472" s="688" t="s">
        <v>10878</v>
      </c>
      <c r="E2472" s="742">
        <v>5500</v>
      </c>
      <c r="F2472" s="688">
        <v>45094275</v>
      </c>
      <c r="G2472" s="688" t="s">
        <v>10948</v>
      </c>
      <c r="H2472" s="679" t="s">
        <v>9913</v>
      </c>
      <c r="I2472" s="688" t="s">
        <v>8801</v>
      </c>
      <c r="J2472" s="679" t="s">
        <v>9913</v>
      </c>
      <c r="K2472" s="688">
        <v>3</v>
      </c>
      <c r="L2472" s="688">
        <v>12</v>
      </c>
      <c r="M2472" s="765">
        <f t="shared" si="46"/>
        <v>66600</v>
      </c>
      <c r="N2472" s="688" t="s">
        <v>10860</v>
      </c>
      <c r="O2472" s="688">
        <v>9</v>
      </c>
      <c r="P2472" s="765">
        <f t="shared" si="44"/>
        <v>49800</v>
      </c>
      <c r="Q2472" s="688" t="s">
        <v>10860</v>
      </c>
      <c r="R2472" s="688">
        <v>12</v>
      </c>
    </row>
    <row r="2473" spans="1:18" ht="15.75" customHeight="1" x14ac:dyDescent="0.2">
      <c r="A2473" s="676" t="s">
        <v>10855</v>
      </c>
      <c r="B2473" s="538" t="s">
        <v>6922</v>
      </c>
      <c r="C2473" s="538" t="s">
        <v>10949</v>
      </c>
      <c r="D2473" s="688" t="s">
        <v>10950</v>
      </c>
      <c r="E2473" s="742">
        <v>10000</v>
      </c>
      <c r="F2473" s="688">
        <v>40332759</v>
      </c>
      <c r="G2473" s="688" t="s">
        <v>10951</v>
      </c>
      <c r="H2473" s="679" t="s">
        <v>9913</v>
      </c>
      <c r="I2473" s="688" t="s">
        <v>8801</v>
      </c>
      <c r="J2473" s="679" t="s">
        <v>9913</v>
      </c>
      <c r="K2473" s="688">
        <v>1</v>
      </c>
      <c r="L2473" s="688">
        <v>12</v>
      </c>
      <c r="M2473" s="765">
        <f t="shared" si="46"/>
        <v>120600</v>
      </c>
      <c r="N2473" s="688" t="s">
        <v>10860</v>
      </c>
      <c r="O2473" s="688">
        <v>9</v>
      </c>
      <c r="P2473" s="765">
        <f t="shared" si="44"/>
        <v>90300</v>
      </c>
      <c r="Q2473" s="688" t="s">
        <v>10860</v>
      </c>
      <c r="R2473" s="688">
        <v>12</v>
      </c>
    </row>
    <row r="2474" spans="1:18" ht="15.75" customHeight="1" x14ac:dyDescent="0.2">
      <c r="A2474" s="676" t="s">
        <v>10855</v>
      </c>
      <c r="B2474" s="538" t="s">
        <v>6922</v>
      </c>
      <c r="C2474" s="688" t="s">
        <v>10884</v>
      </c>
      <c r="D2474" s="688" t="s">
        <v>8713</v>
      </c>
      <c r="E2474" s="742">
        <v>2000</v>
      </c>
      <c r="F2474" s="688">
        <v>43856652</v>
      </c>
      <c r="G2474" s="688" t="s">
        <v>10952</v>
      </c>
      <c r="H2474" s="679" t="s">
        <v>6965</v>
      </c>
      <c r="I2474" s="688" t="s">
        <v>8801</v>
      </c>
      <c r="J2474" s="679" t="s">
        <v>6965</v>
      </c>
      <c r="K2474" s="688">
        <v>1</v>
      </c>
      <c r="L2474" s="688">
        <v>2</v>
      </c>
      <c r="M2474" s="765">
        <f t="shared" si="46"/>
        <v>4600</v>
      </c>
      <c r="N2474" s="688">
        <v>3</v>
      </c>
      <c r="O2474" s="688">
        <v>9</v>
      </c>
      <c r="P2474" s="765">
        <f t="shared" si="44"/>
        <v>18300</v>
      </c>
      <c r="Q2474" s="688" t="s">
        <v>10884</v>
      </c>
      <c r="R2474" s="688">
        <v>12</v>
      </c>
    </row>
    <row r="2475" spans="1:18" ht="15.75" customHeight="1" x14ac:dyDescent="0.2">
      <c r="A2475" s="676" t="s">
        <v>10855</v>
      </c>
      <c r="B2475" s="538" t="s">
        <v>6922</v>
      </c>
      <c r="C2475" s="538" t="s">
        <v>10856</v>
      </c>
      <c r="D2475" s="688" t="s">
        <v>10953</v>
      </c>
      <c r="E2475" s="742">
        <v>4000</v>
      </c>
      <c r="F2475" s="688">
        <v>45154945</v>
      </c>
      <c r="G2475" s="688" t="s">
        <v>10954</v>
      </c>
      <c r="H2475" s="679" t="s">
        <v>10248</v>
      </c>
      <c r="I2475" s="688" t="s">
        <v>8801</v>
      </c>
      <c r="J2475" s="679" t="s">
        <v>10248</v>
      </c>
      <c r="K2475" s="688">
        <v>3</v>
      </c>
      <c r="L2475" s="688">
        <v>12</v>
      </c>
      <c r="M2475" s="765">
        <f t="shared" si="46"/>
        <v>48600</v>
      </c>
      <c r="N2475" s="688" t="s">
        <v>10860</v>
      </c>
      <c r="O2475" s="688">
        <v>9</v>
      </c>
      <c r="P2475" s="765">
        <f t="shared" si="44"/>
        <v>36300</v>
      </c>
      <c r="Q2475" s="688" t="s">
        <v>10860</v>
      </c>
      <c r="R2475" s="688">
        <v>12</v>
      </c>
    </row>
    <row r="2476" spans="1:18" ht="15.75" customHeight="1" x14ac:dyDescent="0.2">
      <c r="A2476" s="676" t="s">
        <v>10855</v>
      </c>
      <c r="B2476" s="538" t="s">
        <v>6922</v>
      </c>
      <c r="C2476" s="538" t="s">
        <v>10856</v>
      </c>
      <c r="D2476" s="688" t="s">
        <v>10878</v>
      </c>
      <c r="E2476" s="742">
        <v>5500</v>
      </c>
      <c r="F2476" s="688">
        <v>41780984</v>
      </c>
      <c r="G2476" s="688" t="s">
        <v>10955</v>
      </c>
      <c r="H2476" s="679" t="s">
        <v>9913</v>
      </c>
      <c r="I2476" s="688" t="s">
        <v>8801</v>
      </c>
      <c r="J2476" s="679" t="s">
        <v>9913</v>
      </c>
      <c r="K2476" s="688">
        <v>1</v>
      </c>
      <c r="L2476" s="688">
        <v>12</v>
      </c>
      <c r="M2476" s="765">
        <f t="shared" si="46"/>
        <v>66600</v>
      </c>
      <c r="N2476" s="688" t="s">
        <v>10860</v>
      </c>
      <c r="O2476" s="688">
        <v>9</v>
      </c>
      <c r="P2476" s="765">
        <f t="shared" si="44"/>
        <v>49800</v>
      </c>
      <c r="Q2476" s="688" t="s">
        <v>10860</v>
      </c>
      <c r="R2476" s="688">
        <v>12</v>
      </c>
    </row>
    <row r="2477" spans="1:18" ht="15.75" customHeight="1" x14ac:dyDescent="0.2">
      <c r="A2477" s="676" t="s">
        <v>10855</v>
      </c>
      <c r="B2477" s="538" t="s">
        <v>6922</v>
      </c>
      <c r="C2477" s="538" t="s">
        <v>10856</v>
      </c>
      <c r="D2477" s="688" t="s">
        <v>6938</v>
      </c>
      <c r="E2477" s="742">
        <v>2000</v>
      </c>
      <c r="F2477" s="688">
        <v>19096599</v>
      </c>
      <c r="G2477" s="688" t="s">
        <v>10956</v>
      </c>
      <c r="H2477" s="679" t="s">
        <v>7768</v>
      </c>
      <c r="I2477" s="688" t="s">
        <v>8801</v>
      </c>
      <c r="J2477" s="679" t="s">
        <v>7768</v>
      </c>
      <c r="K2477" s="688">
        <v>3</v>
      </c>
      <c r="L2477" s="688">
        <v>12</v>
      </c>
      <c r="M2477" s="765">
        <f t="shared" si="46"/>
        <v>24600</v>
      </c>
      <c r="N2477" s="688" t="s">
        <v>10860</v>
      </c>
      <c r="O2477" s="688">
        <v>9</v>
      </c>
      <c r="P2477" s="765">
        <f t="shared" si="44"/>
        <v>18300</v>
      </c>
      <c r="Q2477" s="688" t="s">
        <v>10860</v>
      </c>
      <c r="R2477" s="688">
        <v>12</v>
      </c>
    </row>
    <row r="2478" spans="1:18" ht="15.75" customHeight="1" x14ac:dyDescent="0.2">
      <c r="A2478" s="676" t="s">
        <v>10855</v>
      </c>
      <c r="B2478" s="538" t="s">
        <v>6922</v>
      </c>
      <c r="C2478" s="538" t="s">
        <v>10856</v>
      </c>
      <c r="D2478" s="688" t="s">
        <v>9150</v>
      </c>
      <c r="E2478" s="742">
        <v>1200</v>
      </c>
      <c r="F2478" s="688">
        <v>41655836</v>
      </c>
      <c r="G2478" s="688" t="s">
        <v>10957</v>
      </c>
      <c r="H2478" s="679" t="s">
        <v>10958</v>
      </c>
      <c r="I2478" s="688" t="s">
        <v>7823</v>
      </c>
      <c r="J2478" s="679" t="s">
        <v>10958</v>
      </c>
      <c r="K2478" s="688">
        <v>3</v>
      </c>
      <c r="L2478" s="688">
        <v>12</v>
      </c>
      <c r="M2478" s="765">
        <f t="shared" si="46"/>
        <v>15000</v>
      </c>
      <c r="N2478" s="688" t="s">
        <v>10860</v>
      </c>
      <c r="O2478" s="688">
        <v>9</v>
      </c>
      <c r="P2478" s="765">
        <f t="shared" si="44"/>
        <v>11100</v>
      </c>
      <c r="Q2478" s="688" t="s">
        <v>10860</v>
      </c>
      <c r="R2478" s="688">
        <v>12</v>
      </c>
    </row>
    <row r="2479" spans="1:18" ht="15.75" customHeight="1" x14ac:dyDescent="0.2">
      <c r="A2479" s="676" t="s">
        <v>10855</v>
      </c>
      <c r="B2479" s="538" t="s">
        <v>6922</v>
      </c>
      <c r="C2479" s="538" t="s">
        <v>10856</v>
      </c>
      <c r="D2479" s="688" t="s">
        <v>10864</v>
      </c>
      <c r="E2479" s="742">
        <v>1200</v>
      </c>
      <c r="F2479" s="688">
        <v>46127424</v>
      </c>
      <c r="G2479" s="688" t="s">
        <v>10959</v>
      </c>
      <c r="H2479" s="679" t="s">
        <v>10960</v>
      </c>
      <c r="I2479" s="688" t="s">
        <v>7361</v>
      </c>
      <c r="J2479" s="679" t="s">
        <v>10960</v>
      </c>
      <c r="K2479" s="688">
        <v>3</v>
      </c>
      <c r="L2479" s="688">
        <v>12</v>
      </c>
      <c r="M2479" s="765">
        <f t="shared" si="46"/>
        <v>15000</v>
      </c>
      <c r="N2479" s="688" t="s">
        <v>10860</v>
      </c>
      <c r="O2479" s="688">
        <v>9</v>
      </c>
      <c r="P2479" s="765">
        <f t="shared" si="44"/>
        <v>11100</v>
      </c>
      <c r="Q2479" s="688" t="s">
        <v>10860</v>
      </c>
      <c r="R2479" s="688">
        <v>12</v>
      </c>
    </row>
    <row r="2480" spans="1:18" ht="15.75" customHeight="1" x14ac:dyDescent="0.2">
      <c r="A2480" s="676" t="s">
        <v>10855</v>
      </c>
      <c r="B2480" s="538" t="s">
        <v>6922</v>
      </c>
      <c r="C2480" s="538" t="s">
        <v>10856</v>
      </c>
      <c r="D2480" s="688" t="s">
        <v>10961</v>
      </c>
      <c r="E2480" s="742">
        <v>1200</v>
      </c>
      <c r="F2480" s="688">
        <v>18224597</v>
      </c>
      <c r="G2480" s="688" t="s">
        <v>10962</v>
      </c>
      <c r="H2480" s="679" t="s">
        <v>7192</v>
      </c>
      <c r="I2480" s="688" t="s">
        <v>7192</v>
      </c>
      <c r="J2480" s="679" t="s">
        <v>7192</v>
      </c>
      <c r="K2480" s="688">
        <v>1</v>
      </c>
      <c r="L2480" s="688">
        <v>12</v>
      </c>
      <c r="M2480" s="765">
        <f t="shared" si="46"/>
        <v>15000</v>
      </c>
      <c r="N2480" s="688" t="s">
        <v>10860</v>
      </c>
      <c r="O2480" s="688">
        <v>9</v>
      </c>
      <c r="P2480" s="765">
        <f t="shared" si="44"/>
        <v>11100</v>
      </c>
      <c r="Q2480" s="688" t="s">
        <v>10860</v>
      </c>
      <c r="R2480" s="688">
        <v>12</v>
      </c>
    </row>
    <row r="2481" spans="1:18" ht="15.75" customHeight="1" x14ac:dyDescent="0.2">
      <c r="A2481" s="676" t="s">
        <v>10855</v>
      </c>
      <c r="B2481" s="538" t="s">
        <v>6922</v>
      </c>
      <c r="C2481" s="538" t="s">
        <v>10856</v>
      </c>
      <c r="D2481" s="688" t="s">
        <v>10961</v>
      </c>
      <c r="E2481" s="742">
        <v>1200</v>
      </c>
      <c r="F2481" s="688">
        <v>42840079</v>
      </c>
      <c r="G2481" s="688" t="s">
        <v>10963</v>
      </c>
      <c r="H2481" s="679" t="s">
        <v>10964</v>
      </c>
      <c r="I2481" s="688" t="s">
        <v>8801</v>
      </c>
      <c r="J2481" s="679" t="s">
        <v>10964</v>
      </c>
      <c r="K2481" s="688">
        <v>1</v>
      </c>
      <c r="L2481" s="688">
        <v>12</v>
      </c>
      <c r="M2481" s="765">
        <f t="shared" si="46"/>
        <v>15000</v>
      </c>
      <c r="N2481" s="688" t="s">
        <v>10860</v>
      </c>
      <c r="O2481" s="688">
        <v>9</v>
      </c>
      <c r="P2481" s="765">
        <f t="shared" si="44"/>
        <v>11100</v>
      </c>
      <c r="Q2481" s="688" t="s">
        <v>10860</v>
      </c>
      <c r="R2481" s="688">
        <v>12</v>
      </c>
    </row>
    <row r="2482" spans="1:18" ht="27" customHeight="1" x14ac:dyDescent="0.2">
      <c r="A2482" s="676" t="s">
        <v>10855</v>
      </c>
      <c r="B2482" s="538" t="s">
        <v>6922</v>
      </c>
      <c r="C2482" s="538" t="s">
        <v>10856</v>
      </c>
      <c r="D2482" s="688" t="s">
        <v>10965</v>
      </c>
      <c r="E2482" s="742">
        <v>2000</v>
      </c>
      <c r="F2482" s="688">
        <v>41137640</v>
      </c>
      <c r="G2482" s="688" t="s">
        <v>10966</v>
      </c>
      <c r="H2482" s="679" t="s">
        <v>10967</v>
      </c>
      <c r="I2482" s="688" t="s">
        <v>8801</v>
      </c>
      <c r="J2482" s="679" t="s">
        <v>10967</v>
      </c>
      <c r="K2482" s="688">
        <v>1</v>
      </c>
      <c r="L2482" s="688">
        <v>12</v>
      </c>
      <c r="M2482" s="765">
        <f t="shared" si="46"/>
        <v>24600</v>
      </c>
      <c r="N2482" s="688" t="s">
        <v>10860</v>
      </c>
      <c r="O2482" s="688">
        <v>9</v>
      </c>
      <c r="P2482" s="765">
        <f t="shared" si="44"/>
        <v>18300</v>
      </c>
      <c r="Q2482" s="688" t="s">
        <v>10860</v>
      </c>
      <c r="R2482" s="688">
        <v>12</v>
      </c>
    </row>
    <row r="2483" spans="1:18" ht="15.75" customHeight="1" x14ac:dyDescent="0.2">
      <c r="A2483" s="676" t="s">
        <v>10855</v>
      </c>
      <c r="B2483" s="538" t="s">
        <v>6922</v>
      </c>
      <c r="C2483" s="688" t="s">
        <v>10884</v>
      </c>
      <c r="D2483" s="688" t="s">
        <v>10940</v>
      </c>
      <c r="E2483" s="742">
        <v>1160</v>
      </c>
      <c r="F2483" s="688">
        <v>45700535</v>
      </c>
      <c r="G2483" s="688" t="s">
        <v>10968</v>
      </c>
      <c r="H2483" s="679" t="s">
        <v>7192</v>
      </c>
      <c r="I2483" s="688" t="s">
        <v>7192</v>
      </c>
      <c r="J2483" s="679" t="s">
        <v>7192</v>
      </c>
      <c r="K2483" s="688">
        <v>0</v>
      </c>
      <c r="L2483" s="688">
        <v>0</v>
      </c>
      <c r="M2483" s="765">
        <v>0</v>
      </c>
      <c r="N2483" s="688">
        <v>2</v>
      </c>
      <c r="O2483" s="688">
        <v>4</v>
      </c>
      <c r="P2483" s="765">
        <f t="shared" si="44"/>
        <v>4940</v>
      </c>
      <c r="Q2483" s="688">
        <v>0</v>
      </c>
      <c r="R2483" s="688">
        <v>0</v>
      </c>
    </row>
    <row r="2484" spans="1:18" ht="15.75" customHeight="1" x14ac:dyDescent="0.2">
      <c r="A2484" s="676" t="s">
        <v>10855</v>
      </c>
      <c r="B2484" s="538" t="s">
        <v>6922</v>
      </c>
      <c r="C2484" s="538" t="s">
        <v>10856</v>
      </c>
      <c r="D2484" s="688" t="s">
        <v>10328</v>
      </c>
      <c r="E2484" s="742">
        <v>1200</v>
      </c>
      <c r="F2484" s="688">
        <v>70567991</v>
      </c>
      <c r="G2484" s="688" t="s">
        <v>10969</v>
      </c>
      <c r="H2484" s="679" t="s">
        <v>10738</v>
      </c>
      <c r="I2484" s="688" t="s">
        <v>7361</v>
      </c>
      <c r="J2484" s="679" t="s">
        <v>10738</v>
      </c>
      <c r="K2484" s="688">
        <v>1</v>
      </c>
      <c r="L2484" s="688">
        <v>12</v>
      </c>
      <c r="M2484" s="765">
        <f t="shared" ref="M2484:M2497" si="47">(E2484*L2484)+600</f>
        <v>15000</v>
      </c>
      <c r="N2484" s="688" t="s">
        <v>10860</v>
      </c>
      <c r="O2484" s="688">
        <v>9</v>
      </c>
      <c r="P2484" s="765">
        <f t="shared" si="44"/>
        <v>11100</v>
      </c>
      <c r="Q2484" s="688" t="s">
        <v>10860</v>
      </c>
      <c r="R2484" s="688">
        <v>12</v>
      </c>
    </row>
    <row r="2485" spans="1:18" ht="15.75" customHeight="1" x14ac:dyDescent="0.2">
      <c r="A2485" s="676" t="s">
        <v>10855</v>
      </c>
      <c r="B2485" s="538" t="s">
        <v>6922</v>
      </c>
      <c r="C2485" s="538" t="s">
        <v>10856</v>
      </c>
      <c r="D2485" s="688" t="s">
        <v>10970</v>
      </c>
      <c r="E2485" s="742">
        <v>1800</v>
      </c>
      <c r="F2485" s="688">
        <v>40380490</v>
      </c>
      <c r="G2485" s="688" t="s">
        <v>10971</v>
      </c>
      <c r="H2485" s="679" t="s">
        <v>7460</v>
      </c>
      <c r="I2485" s="688" t="s">
        <v>8801</v>
      </c>
      <c r="J2485" s="679" t="s">
        <v>9749</v>
      </c>
      <c r="K2485" s="688">
        <v>3</v>
      </c>
      <c r="L2485" s="688">
        <v>12</v>
      </c>
      <c r="M2485" s="765">
        <f t="shared" si="47"/>
        <v>22200</v>
      </c>
      <c r="N2485" s="688" t="s">
        <v>10860</v>
      </c>
      <c r="O2485" s="688">
        <v>9</v>
      </c>
      <c r="P2485" s="765">
        <f t="shared" si="44"/>
        <v>16500</v>
      </c>
      <c r="Q2485" s="688" t="s">
        <v>10860</v>
      </c>
      <c r="R2485" s="688">
        <v>12</v>
      </c>
    </row>
    <row r="2486" spans="1:18" ht="15.75" customHeight="1" x14ac:dyDescent="0.2">
      <c r="A2486" s="676" t="s">
        <v>10855</v>
      </c>
      <c r="B2486" s="538" t="s">
        <v>6922</v>
      </c>
      <c r="C2486" s="538" t="s">
        <v>10856</v>
      </c>
      <c r="D2486" s="688" t="s">
        <v>10972</v>
      </c>
      <c r="E2486" s="742">
        <v>1800</v>
      </c>
      <c r="F2486" s="688">
        <v>40276723</v>
      </c>
      <c r="G2486" s="688" t="s">
        <v>10973</v>
      </c>
      <c r="H2486" s="679" t="s">
        <v>7460</v>
      </c>
      <c r="I2486" s="688" t="s">
        <v>8801</v>
      </c>
      <c r="J2486" s="679" t="s">
        <v>9749</v>
      </c>
      <c r="K2486" s="688">
        <v>1</v>
      </c>
      <c r="L2486" s="688">
        <v>12</v>
      </c>
      <c r="M2486" s="765">
        <f t="shared" si="47"/>
        <v>22200</v>
      </c>
      <c r="N2486" s="688" t="s">
        <v>10860</v>
      </c>
      <c r="O2486" s="688">
        <v>9</v>
      </c>
      <c r="P2486" s="765">
        <f t="shared" si="44"/>
        <v>16500</v>
      </c>
      <c r="Q2486" s="688" t="s">
        <v>10860</v>
      </c>
      <c r="R2486" s="688">
        <v>12</v>
      </c>
    </row>
    <row r="2487" spans="1:18" ht="15.75" customHeight="1" x14ac:dyDescent="0.2">
      <c r="A2487" s="676" t="s">
        <v>10855</v>
      </c>
      <c r="B2487" s="538" t="s">
        <v>6922</v>
      </c>
      <c r="C2487" s="538" t="s">
        <v>10856</v>
      </c>
      <c r="D2487" s="688" t="s">
        <v>10328</v>
      </c>
      <c r="E2487" s="742">
        <v>1200</v>
      </c>
      <c r="F2487" s="688">
        <v>71770926</v>
      </c>
      <c r="G2487" s="688" t="s">
        <v>10974</v>
      </c>
      <c r="H2487" s="679" t="s">
        <v>10738</v>
      </c>
      <c r="I2487" s="688" t="s">
        <v>7361</v>
      </c>
      <c r="J2487" s="679" t="s">
        <v>10738</v>
      </c>
      <c r="K2487" s="688">
        <v>1</v>
      </c>
      <c r="L2487" s="688">
        <v>12</v>
      </c>
      <c r="M2487" s="765">
        <f t="shared" si="47"/>
        <v>15000</v>
      </c>
      <c r="N2487" s="688" t="s">
        <v>10860</v>
      </c>
      <c r="O2487" s="688">
        <v>9</v>
      </c>
      <c r="P2487" s="765">
        <f t="shared" si="44"/>
        <v>11100</v>
      </c>
      <c r="Q2487" s="688" t="s">
        <v>10860</v>
      </c>
      <c r="R2487" s="688">
        <v>12</v>
      </c>
    </row>
    <row r="2488" spans="1:18" ht="15.75" customHeight="1" x14ac:dyDescent="0.2">
      <c r="A2488" s="676" t="s">
        <v>10855</v>
      </c>
      <c r="B2488" s="538" t="s">
        <v>6922</v>
      </c>
      <c r="C2488" s="538" t="s">
        <v>10856</v>
      </c>
      <c r="D2488" s="688" t="s">
        <v>10262</v>
      </c>
      <c r="E2488" s="742">
        <v>3000</v>
      </c>
      <c r="F2488" s="688">
        <v>46428647</v>
      </c>
      <c r="G2488" s="688" t="s">
        <v>10975</v>
      </c>
      <c r="H2488" s="679" t="s">
        <v>6730</v>
      </c>
      <c r="I2488" s="688" t="s">
        <v>8801</v>
      </c>
      <c r="J2488" s="679" t="s">
        <v>6730</v>
      </c>
      <c r="K2488" s="688">
        <v>3</v>
      </c>
      <c r="L2488" s="688">
        <v>12</v>
      </c>
      <c r="M2488" s="765">
        <f t="shared" si="47"/>
        <v>36600</v>
      </c>
      <c r="N2488" s="688" t="s">
        <v>10860</v>
      </c>
      <c r="O2488" s="688">
        <v>9</v>
      </c>
      <c r="P2488" s="765">
        <f t="shared" si="44"/>
        <v>27300</v>
      </c>
      <c r="Q2488" s="688" t="s">
        <v>10860</v>
      </c>
      <c r="R2488" s="688">
        <v>12</v>
      </c>
    </row>
    <row r="2489" spans="1:18" ht="15.75" customHeight="1" x14ac:dyDescent="0.2">
      <c r="A2489" s="676" t="s">
        <v>10855</v>
      </c>
      <c r="B2489" s="538" t="s">
        <v>6922</v>
      </c>
      <c r="C2489" s="538" t="s">
        <v>10856</v>
      </c>
      <c r="D2489" s="688" t="s">
        <v>8713</v>
      </c>
      <c r="E2489" s="742">
        <v>2500</v>
      </c>
      <c r="F2489" s="688">
        <v>46467323</v>
      </c>
      <c r="G2489" s="688" t="s">
        <v>10976</v>
      </c>
      <c r="H2489" s="679" t="s">
        <v>7460</v>
      </c>
      <c r="I2489" s="688" t="s">
        <v>8801</v>
      </c>
      <c r="J2489" s="679" t="s">
        <v>9749</v>
      </c>
      <c r="K2489" s="688">
        <v>3</v>
      </c>
      <c r="L2489" s="688">
        <v>12</v>
      </c>
      <c r="M2489" s="765">
        <f t="shared" si="47"/>
        <v>30600</v>
      </c>
      <c r="N2489" s="688" t="s">
        <v>10860</v>
      </c>
      <c r="O2489" s="688">
        <v>9</v>
      </c>
      <c r="P2489" s="765">
        <f t="shared" si="44"/>
        <v>22800</v>
      </c>
      <c r="Q2489" s="688" t="s">
        <v>10860</v>
      </c>
      <c r="R2489" s="688">
        <v>12</v>
      </c>
    </row>
    <row r="2490" spans="1:18" ht="26.25" customHeight="1" x14ac:dyDescent="0.2">
      <c r="A2490" s="676" t="s">
        <v>10855</v>
      </c>
      <c r="B2490" s="538" t="s">
        <v>6922</v>
      </c>
      <c r="C2490" s="538" t="s">
        <v>10856</v>
      </c>
      <c r="D2490" s="688" t="s">
        <v>8713</v>
      </c>
      <c r="E2490" s="742">
        <v>2000</v>
      </c>
      <c r="F2490" s="688">
        <v>18198728</v>
      </c>
      <c r="G2490" s="688" t="s">
        <v>10977</v>
      </c>
      <c r="H2490" s="679" t="s">
        <v>10978</v>
      </c>
      <c r="I2490" s="688" t="s">
        <v>8801</v>
      </c>
      <c r="J2490" s="679" t="s">
        <v>10978</v>
      </c>
      <c r="K2490" s="688">
        <v>1</v>
      </c>
      <c r="L2490" s="688">
        <v>12</v>
      </c>
      <c r="M2490" s="765">
        <f t="shared" si="47"/>
        <v>24600</v>
      </c>
      <c r="N2490" s="688" t="s">
        <v>10860</v>
      </c>
      <c r="O2490" s="688">
        <v>9</v>
      </c>
      <c r="P2490" s="765">
        <f t="shared" si="44"/>
        <v>18300</v>
      </c>
      <c r="Q2490" s="688" t="s">
        <v>10860</v>
      </c>
      <c r="R2490" s="688">
        <v>12</v>
      </c>
    </row>
    <row r="2491" spans="1:18" ht="26.25" customHeight="1" x14ac:dyDescent="0.2">
      <c r="A2491" s="676" t="s">
        <v>10855</v>
      </c>
      <c r="B2491" s="538" t="s">
        <v>6922</v>
      </c>
      <c r="C2491" s="538" t="s">
        <v>10856</v>
      </c>
      <c r="D2491" s="688" t="s">
        <v>7773</v>
      </c>
      <c r="E2491" s="742">
        <v>1200</v>
      </c>
      <c r="F2491" s="688">
        <v>16805953</v>
      </c>
      <c r="G2491" s="688" t="s">
        <v>10979</v>
      </c>
      <c r="H2491" s="679" t="s">
        <v>10907</v>
      </c>
      <c r="I2491" s="688" t="s">
        <v>7361</v>
      </c>
      <c r="J2491" s="679" t="s">
        <v>10907</v>
      </c>
      <c r="K2491" s="688">
        <v>3</v>
      </c>
      <c r="L2491" s="688">
        <v>12</v>
      </c>
      <c r="M2491" s="765">
        <f t="shared" si="47"/>
        <v>15000</v>
      </c>
      <c r="N2491" s="688" t="s">
        <v>10860</v>
      </c>
      <c r="O2491" s="688">
        <v>9</v>
      </c>
      <c r="P2491" s="765">
        <f t="shared" si="44"/>
        <v>11100</v>
      </c>
      <c r="Q2491" s="688" t="s">
        <v>10860</v>
      </c>
      <c r="R2491" s="688">
        <v>12</v>
      </c>
    </row>
    <row r="2492" spans="1:18" ht="15.75" customHeight="1" x14ac:dyDescent="0.2">
      <c r="A2492" s="676" t="s">
        <v>10855</v>
      </c>
      <c r="B2492" s="538" t="s">
        <v>6922</v>
      </c>
      <c r="C2492" s="688" t="s">
        <v>10884</v>
      </c>
      <c r="D2492" s="688" t="s">
        <v>10216</v>
      </c>
      <c r="E2492" s="742">
        <v>2000</v>
      </c>
      <c r="F2492" s="688">
        <v>43332445</v>
      </c>
      <c r="G2492" s="688" t="s">
        <v>10980</v>
      </c>
      <c r="H2492" s="679" t="s">
        <v>10216</v>
      </c>
      <c r="I2492" s="688" t="s">
        <v>8801</v>
      </c>
      <c r="J2492" s="679" t="s">
        <v>10216</v>
      </c>
      <c r="K2492" s="688">
        <v>1</v>
      </c>
      <c r="L2492" s="688">
        <v>2</v>
      </c>
      <c r="M2492" s="765">
        <f t="shared" si="47"/>
        <v>4600</v>
      </c>
      <c r="N2492" s="688">
        <v>3</v>
      </c>
      <c r="O2492" s="688">
        <v>9</v>
      </c>
      <c r="P2492" s="765">
        <f t="shared" si="44"/>
        <v>18300</v>
      </c>
      <c r="Q2492" s="688" t="s">
        <v>10884</v>
      </c>
      <c r="R2492" s="688">
        <v>12</v>
      </c>
    </row>
    <row r="2493" spans="1:18" ht="15.75" customHeight="1" x14ac:dyDescent="0.2">
      <c r="A2493" s="676" t="s">
        <v>10855</v>
      </c>
      <c r="B2493" s="538" t="s">
        <v>6922</v>
      </c>
      <c r="C2493" s="538" t="s">
        <v>10856</v>
      </c>
      <c r="D2493" s="688" t="s">
        <v>10981</v>
      </c>
      <c r="E2493" s="742">
        <v>2500</v>
      </c>
      <c r="F2493" s="688">
        <v>40252440</v>
      </c>
      <c r="G2493" s="688" t="s">
        <v>10982</v>
      </c>
      <c r="H2493" s="679" t="s">
        <v>9022</v>
      </c>
      <c r="I2493" s="688" t="s">
        <v>8801</v>
      </c>
      <c r="J2493" s="679" t="s">
        <v>9022</v>
      </c>
      <c r="K2493" s="688">
        <v>1</v>
      </c>
      <c r="L2493" s="688">
        <v>12</v>
      </c>
      <c r="M2493" s="765">
        <f t="shared" si="47"/>
        <v>30600</v>
      </c>
      <c r="N2493" s="688" t="s">
        <v>10860</v>
      </c>
      <c r="O2493" s="688">
        <v>9</v>
      </c>
      <c r="P2493" s="765">
        <f t="shared" si="44"/>
        <v>22800</v>
      </c>
      <c r="Q2493" s="688" t="s">
        <v>10860</v>
      </c>
      <c r="R2493" s="688">
        <v>12</v>
      </c>
    </row>
    <row r="2494" spans="1:18" ht="15.75" customHeight="1" x14ac:dyDescent="0.2">
      <c r="A2494" s="676" t="s">
        <v>10855</v>
      </c>
      <c r="B2494" s="538" t="s">
        <v>6922</v>
      </c>
      <c r="C2494" s="538" t="s">
        <v>10856</v>
      </c>
      <c r="D2494" s="688" t="s">
        <v>10878</v>
      </c>
      <c r="E2494" s="742">
        <v>5500</v>
      </c>
      <c r="F2494" s="688">
        <v>44656161</v>
      </c>
      <c r="G2494" s="688" t="s">
        <v>10983</v>
      </c>
      <c r="H2494" s="679" t="s">
        <v>9913</v>
      </c>
      <c r="I2494" s="688" t="s">
        <v>8801</v>
      </c>
      <c r="J2494" s="679" t="s">
        <v>9913</v>
      </c>
      <c r="K2494" s="688">
        <v>3</v>
      </c>
      <c r="L2494" s="688">
        <v>12</v>
      </c>
      <c r="M2494" s="765">
        <f t="shared" si="47"/>
        <v>66600</v>
      </c>
      <c r="N2494" s="688" t="s">
        <v>10860</v>
      </c>
      <c r="O2494" s="688">
        <v>9</v>
      </c>
      <c r="P2494" s="765">
        <f t="shared" si="44"/>
        <v>49800</v>
      </c>
      <c r="Q2494" s="688" t="s">
        <v>10860</v>
      </c>
      <c r="R2494" s="688">
        <v>12</v>
      </c>
    </row>
    <row r="2495" spans="1:18" ht="15.75" customHeight="1" x14ac:dyDescent="0.2">
      <c r="A2495" s="676" t="s">
        <v>10855</v>
      </c>
      <c r="B2495" s="538" t="s">
        <v>6922</v>
      </c>
      <c r="C2495" s="538" t="s">
        <v>10856</v>
      </c>
      <c r="D2495" s="688" t="s">
        <v>10328</v>
      </c>
      <c r="E2495" s="742">
        <v>1200</v>
      </c>
      <c r="F2495" s="688">
        <v>47020256</v>
      </c>
      <c r="G2495" s="688" t="s">
        <v>10984</v>
      </c>
      <c r="H2495" s="679" t="s">
        <v>10738</v>
      </c>
      <c r="I2495" s="688" t="s">
        <v>7361</v>
      </c>
      <c r="J2495" s="679" t="s">
        <v>10738</v>
      </c>
      <c r="K2495" s="688">
        <v>1</v>
      </c>
      <c r="L2495" s="688">
        <v>12</v>
      </c>
      <c r="M2495" s="765">
        <f t="shared" si="47"/>
        <v>15000</v>
      </c>
      <c r="N2495" s="688" t="s">
        <v>10860</v>
      </c>
      <c r="O2495" s="688">
        <v>9</v>
      </c>
      <c r="P2495" s="765">
        <f t="shared" si="44"/>
        <v>11100</v>
      </c>
      <c r="Q2495" s="688" t="s">
        <v>10860</v>
      </c>
      <c r="R2495" s="688">
        <v>12</v>
      </c>
    </row>
    <row r="2496" spans="1:18" ht="22.5" customHeight="1" x14ac:dyDescent="0.2">
      <c r="A2496" s="676" t="s">
        <v>10855</v>
      </c>
      <c r="B2496" s="538" t="s">
        <v>6922</v>
      </c>
      <c r="C2496" s="688" t="s">
        <v>10884</v>
      </c>
      <c r="D2496" s="688" t="s">
        <v>10940</v>
      </c>
      <c r="E2496" s="742">
        <v>1160</v>
      </c>
      <c r="F2496" s="688">
        <v>18197901</v>
      </c>
      <c r="G2496" s="688" t="s">
        <v>10985</v>
      </c>
      <c r="H2496" s="679" t="s">
        <v>10986</v>
      </c>
      <c r="I2496" s="688" t="s">
        <v>7361</v>
      </c>
      <c r="J2496" s="679" t="s">
        <v>10986</v>
      </c>
      <c r="K2496" s="688">
        <v>1</v>
      </c>
      <c r="L2496" s="688">
        <v>2</v>
      </c>
      <c r="M2496" s="765">
        <f t="shared" si="47"/>
        <v>2920</v>
      </c>
      <c r="N2496" s="688" t="s">
        <v>10860</v>
      </c>
      <c r="O2496" s="688">
        <v>9</v>
      </c>
      <c r="P2496" s="765">
        <f t="shared" si="44"/>
        <v>10740</v>
      </c>
      <c r="Q2496" s="688" t="s">
        <v>10860</v>
      </c>
      <c r="R2496" s="688">
        <v>12</v>
      </c>
    </row>
    <row r="2497" spans="1:18" ht="15.75" customHeight="1" x14ac:dyDescent="0.2">
      <c r="A2497" s="676" t="s">
        <v>10855</v>
      </c>
      <c r="B2497" s="538" t="s">
        <v>6922</v>
      </c>
      <c r="C2497" s="538" t="s">
        <v>10856</v>
      </c>
      <c r="D2497" s="688" t="s">
        <v>10328</v>
      </c>
      <c r="E2497" s="742">
        <v>1200</v>
      </c>
      <c r="F2497" s="688">
        <v>44213999</v>
      </c>
      <c r="G2497" s="688" t="s">
        <v>10987</v>
      </c>
      <c r="H2497" s="679" t="s">
        <v>10738</v>
      </c>
      <c r="I2497" s="688" t="s">
        <v>7361</v>
      </c>
      <c r="J2497" s="679" t="s">
        <v>10738</v>
      </c>
      <c r="K2497" s="688">
        <v>1</v>
      </c>
      <c r="L2497" s="688">
        <v>12</v>
      </c>
      <c r="M2497" s="765">
        <f t="shared" si="47"/>
        <v>15000</v>
      </c>
      <c r="N2497" s="688" t="s">
        <v>10860</v>
      </c>
      <c r="O2497" s="688">
        <v>9</v>
      </c>
      <c r="P2497" s="765">
        <f t="shared" si="44"/>
        <v>11100</v>
      </c>
      <c r="Q2497" s="688" t="s">
        <v>10860</v>
      </c>
      <c r="R2497" s="688">
        <v>12</v>
      </c>
    </row>
    <row r="2498" spans="1:18" ht="15.75" customHeight="1" x14ac:dyDescent="0.2">
      <c r="A2498" s="676" t="s">
        <v>10855</v>
      </c>
      <c r="B2498" s="538" t="s">
        <v>6922</v>
      </c>
      <c r="C2498" s="688" t="s">
        <v>10884</v>
      </c>
      <c r="D2498" s="688" t="s">
        <v>10940</v>
      </c>
      <c r="E2498" s="742">
        <v>1100</v>
      </c>
      <c r="F2498" s="688">
        <v>80180710</v>
      </c>
      <c r="G2498" s="688" t="s">
        <v>10988</v>
      </c>
      <c r="H2498" s="679" t="s">
        <v>7192</v>
      </c>
      <c r="I2498" s="688" t="s">
        <v>7192</v>
      </c>
      <c r="J2498" s="679" t="s">
        <v>7192</v>
      </c>
      <c r="K2498" s="688">
        <v>1</v>
      </c>
      <c r="L2498" s="688">
        <v>2</v>
      </c>
      <c r="M2498" s="765">
        <f>(E2498*L2498)</f>
        <v>2200</v>
      </c>
      <c r="N2498" s="688">
        <v>1</v>
      </c>
      <c r="O2498" s="688">
        <v>1</v>
      </c>
      <c r="P2498" s="765" t="s">
        <v>10989</v>
      </c>
      <c r="Q2498" s="688">
        <v>0</v>
      </c>
      <c r="R2498" s="688">
        <v>0</v>
      </c>
    </row>
    <row r="2499" spans="1:18" ht="22.5" customHeight="1" x14ac:dyDescent="0.2">
      <c r="A2499" s="676" t="s">
        <v>10855</v>
      </c>
      <c r="B2499" s="538" t="s">
        <v>6922</v>
      </c>
      <c r="C2499" s="538" t="s">
        <v>10856</v>
      </c>
      <c r="D2499" s="688" t="s">
        <v>10961</v>
      </c>
      <c r="E2499" s="742">
        <v>1200</v>
      </c>
      <c r="F2499" s="688">
        <v>70110090</v>
      </c>
      <c r="G2499" s="688" t="s">
        <v>10990</v>
      </c>
      <c r="H2499" s="679" t="s">
        <v>10991</v>
      </c>
      <c r="I2499" s="688" t="s">
        <v>7823</v>
      </c>
      <c r="J2499" s="679" t="s">
        <v>10992</v>
      </c>
      <c r="K2499" s="688">
        <v>1</v>
      </c>
      <c r="L2499" s="688">
        <v>12</v>
      </c>
      <c r="M2499" s="765">
        <f>(E2499*L2499)+600</f>
        <v>15000</v>
      </c>
      <c r="N2499" s="688" t="s">
        <v>10860</v>
      </c>
      <c r="O2499" s="688">
        <v>9</v>
      </c>
      <c r="P2499" s="765">
        <f>(E2499*O2499)+300</f>
        <v>11100</v>
      </c>
      <c r="Q2499" s="688" t="s">
        <v>10860</v>
      </c>
      <c r="R2499" s="688">
        <v>12</v>
      </c>
    </row>
    <row r="2500" spans="1:18" ht="27" customHeight="1" x14ac:dyDescent="0.2">
      <c r="A2500" s="676" t="s">
        <v>10855</v>
      </c>
      <c r="B2500" s="538" t="s">
        <v>6922</v>
      </c>
      <c r="C2500" s="538" t="s">
        <v>10856</v>
      </c>
      <c r="D2500" s="688" t="s">
        <v>8745</v>
      </c>
      <c r="E2500" s="742">
        <v>1500</v>
      </c>
      <c r="F2500" s="688">
        <v>43642641</v>
      </c>
      <c r="G2500" s="688" t="s">
        <v>10993</v>
      </c>
      <c r="H2500" s="679" t="s">
        <v>10994</v>
      </c>
      <c r="I2500" s="688" t="s">
        <v>7823</v>
      </c>
      <c r="J2500" s="679" t="s">
        <v>10995</v>
      </c>
      <c r="K2500" s="688">
        <v>1</v>
      </c>
      <c r="L2500" s="688">
        <v>12</v>
      </c>
      <c r="M2500" s="765">
        <f>(E2500*L2500)+600</f>
        <v>18600</v>
      </c>
      <c r="N2500" s="688" t="s">
        <v>10860</v>
      </c>
      <c r="O2500" s="688">
        <v>9</v>
      </c>
      <c r="P2500" s="765">
        <f>(E2500*O2500)+300</f>
        <v>13800</v>
      </c>
      <c r="Q2500" s="688" t="s">
        <v>10860</v>
      </c>
      <c r="R2500" s="688">
        <v>12</v>
      </c>
    </row>
    <row r="2501" spans="1:18" ht="15.75" customHeight="1" x14ac:dyDescent="0.2">
      <c r="A2501" s="676" t="s">
        <v>10855</v>
      </c>
      <c r="B2501" s="538" t="s">
        <v>6922</v>
      </c>
      <c r="C2501" s="538" t="s">
        <v>10856</v>
      </c>
      <c r="D2501" s="688" t="s">
        <v>10996</v>
      </c>
      <c r="E2501" s="742">
        <v>6000</v>
      </c>
      <c r="F2501" s="688">
        <v>43346832</v>
      </c>
      <c r="G2501" s="688" t="s">
        <v>10997</v>
      </c>
      <c r="H2501" s="679" t="s">
        <v>9913</v>
      </c>
      <c r="I2501" s="688" t="s">
        <v>8801</v>
      </c>
      <c r="J2501" s="679" t="s">
        <v>9913</v>
      </c>
      <c r="K2501" s="688">
        <v>1</v>
      </c>
      <c r="L2501" s="688">
        <v>12</v>
      </c>
      <c r="M2501" s="765">
        <f>(E2501*L2501)+600</f>
        <v>72600</v>
      </c>
      <c r="N2501" s="688" t="s">
        <v>10860</v>
      </c>
      <c r="O2501" s="688">
        <v>9</v>
      </c>
      <c r="P2501" s="765">
        <f>(E2501*O2501)+300</f>
        <v>54300</v>
      </c>
      <c r="Q2501" s="688" t="s">
        <v>10860</v>
      </c>
      <c r="R2501" s="688">
        <v>12</v>
      </c>
    </row>
    <row r="2502" spans="1:18" ht="15.75" customHeight="1" x14ac:dyDescent="0.2">
      <c r="A2502" s="676" t="s">
        <v>10855</v>
      </c>
      <c r="B2502" s="538" t="s">
        <v>6922</v>
      </c>
      <c r="C2502" s="538" t="s">
        <v>10856</v>
      </c>
      <c r="D2502" s="688" t="s">
        <v>10328</v>
      </c>
      <c r="E2502" s="742">
        <v>1200</v>
      </c>
      <c r="F2502" s="688">
        <v>18104267</v>
      </c>
      <c r="G2502" s="688" t="s">
        <v>10998</v>
      </c>
      <c r="H2502" s="679" t="s">
        <v>10738</v>
      </c>
      <c r="I2502" s="688" t="s">
        <v>7361</v>
      </c>
      <c r="J2502" s="679" t="s">
        <v>10738</v>
      </c>
      <c r="K2502" s="688">
        <v>1</v>
      </c>
      <c r="L2502" s="688">
        <v>12</v>
      </c>
      <c r="M2502" s="765">
        <f>(E2502*L2502)+600</f>
        <v>15000</v>
      </c>
      <c r="N2502" s="688" t="s">
        <v>10860</v>
      </c>
      <c r="O2502" s="688">
        <v>9</v>
      </c>
      <c r="P2502" s="765">
        <f>(E2502*O2502)+300</f>
        <v>11100</v>
      </c>
      <c r="Q2502" s="688" t="s">
        <v>10860</v>
      </c>
      <c r="R2502" s="688">
        <v>12</v>
      </c>
    </row>
    <row r="2503" spans="1:18" ht="15.75" customHeight="1" x14ac:dyDescent="0.2">
      <c r="A2503" s="676" t="s">
        <v>10855</v>
      </c>
      <c r="B2503" s="538" t="s">
        <v>6922</v>
      </c>
      <c r="C2503" s="688" t="s">
        <v>10884</v>
      </c>
      <c r="D2503" s="688" t="s">
        <v>10940</v>
      </c>
      <c r="E2503" s="742">
        <v>1160</v>
      </c>
      <c r="F2503" s="688">
        <v>46877861</v>
      </c>
      <c r="G2503" s="688" t="s">
        <v>10999</v>
      </c>
      <c r="H2503" s="679" t="s">
        <v>7192</v>
      </c>
      <c r="I2503" s="688" t="s">
        <v>7192</v>
      </c>
      <c r="J2503" s="679" t="s">
        <v>7192</v>
      </c>
      <c r="K2503" s="688">
        <v>0</v>
      </c>
      <c r="L2503" s="688">
        <v>0</v>
      </c>
      <c r="M2503" s="765">
        <v>0</v>
      </c>
      <c r="N2503" s="688">
        <v>1</v>
      </c>
      <c r="O2503" s="688">
        <v>3</v>
      </c>
      <c r="P2503" s="765">
        <f>(E2503*O2503)+300</f>
        <v>3780</v>
      </c>
      <c r="Q2503" s="688" t="s">
        <v>10884</v>
      </c>
      <c r="R2503" s="688">
        <v>12</v>
      </c>
    </row>
    <row r="2504" spans="1:18" ht="15.75" customHeight="1" x14ac:dyDescent="0.2">
      <c r="A2504" s="676" t="s">
        <v>10855</v>
      </c>
      <c r="B2504" s="538" t="s">
        <v>6922</v>
      </c>
      <c r="C2504" s="538" t="s">
        <v>10856</v>
      </c>
      <c r="D2504" s="688" t="s">
        <v>10934</v>
      </c>
      <c r="E2504" s="742">
        <v>5000</v>
      </c>
      <c r="F2504" s="688">
        <v>413411897</v>
      </c>
      <c r="G2504" s="688" t="s">
        <v>11000</v>
      </c>
      <c r="H2504" s="679" t="s">
        <v>9913</v>
      </c>
      <c r="I2504" s="688" t="s">
        <v>8801</v>
      </c>
      <c r="J2504" s="679" t="s">
        <v>9913</v>
      </c>
      <c r="K2504" s="688">
        <v>1</v>
      </c>
      <c r="L2504" s="688">
        <v>12</v>
      </c>
      <c r="M2504" s="765">
        <f>(E2504*L2504)+600</f>
        <v>60600</v>
      </c>
      <c r="N2504" s="688">
        <v>0</v>
      </c>
      <c r="O2504" s="688">
        <v>0</v>
      </c>
      <c r="P2504" s="765">
        <v>0</v>
      </c>
      <c r="Q2504" s="688">
        <v>0</v>
      </c>
      <c r="R2504" s="688">
        <v>0</v>
      </c>
    </row>
    <row r="2505" spans="1:18" ht="24" customHeight="1" x14ac:dyDescent="0.2">
      <c r="A2505" s="676" t="s">
        <v>10855</v>
      </c>
      <c r="B2505" s="538" t="s">
        <v>6922</v>
      </c>
      <c r="C2505" s="538" t="s">
        <v>10856</v>
      </c>
      <c r="D2505" s="688" t="s">
        <v>10961</v>
      </c>
      <c r="E2505" s="742">
        <v>1200</v>
      </c>
      <c r="F2505" s="688">
        <v>45114392</v>
      </c>
      <c r="G2505" s="688" t="s">
        <v>11001</v>
      </c>
      <c r="H2505" s="679" t="s">
        <v>7420</v>
      </c>
      <c r="I2505" s="688" t="s">
        <v>7361</v>
      </c>
      <c r="J2505" s="679" t="s">
        <v>7420</v>
      </c>
      <c r="K2505" s="688">
        <v>1</v>
      </c>
      <c r="L2505" s="688">
        <v>12</v>
      </c>
      <c r="M2505" s="765">
        <f>(E2505*L2505)+600</f>
        <v>15000</v>
      </c>
      <c r="N2505" s="688" t="s">
        <v>10860</v>
      </c>
      <c r="O2505" s="688">
        <v>9</v>
      </c>
      <c r="P2505" s="765">
        <f t="shared" ref="P2505:P2527" si="48">(E2505*O2505)+300</f>
        <v>11100</v>
      </c>
      <c r="Q2505" s="688" t="s">
        <v>10860</v>
      </c>
      <c r="R2505" s="688">
        <v>12</v>
      </c>
    </row>
    <row r="2506" spans="1:18" ht="15.75" customHeight="1" x14ac:dyDescent="0.2">
      <c r="A2506" s="676" t="s">
        <v>10855</v>
      </c>
      <c r="B2506" s="538" t="s">
        <v>6922</v>
      </c>
      <c r="C2506" s="538" t="s">
        <v>10856</v>
      </c>
      <c r="D2506" s="688" t="s">
        <v>11002</v>
      </c>
      <c r="E2506" s="742">
        <v>2000</v>
      </c>
      <c r="F2506" s="688">
        <v>18189781</v>
      </c>
      <c r="G2506" s="688" t="s">
        <v>11003</v>
      </c>
      <c r="H2506" s="679" t="s">
        <v>7752</v>
      </c>
      <c r="I2506" s="688" t="s">
        <v>8801</v>
      </c>
      <c r="J2506" s="679" t="s">
        <v>9022</v>
      </c>
      <c r="K2506" s="688">
        <v>3</v>
      </c>
      <c r="L2506" s="688">
        <v>12</v>
      </c>
      <c r="M2506" s="765">
        <f>(E2506*L2506)+600</f>
        <v>24600</v>
      </c>
      <c r="N2506" s="688" t="s">
        <v>10860</v>
      </c>
      <c r="O2506" s="688">
        <v>9</v>
      </c>
      <c r="P2506" s="765">
        <f t="shared" si="48"/>
        <v>18300</v>
      </c>
      <c r="Q2506" s="688" t="s">
        <v>10860</v>
      </c>
      <c r="R2506" s="688">
        <v>12</v>
      </c>
    </row>
    <row r="2507" spans="1:18" ht="22.5" customHeight="1" x14ac:dyDescent="0.2">
      <c r="A2507" s="676" t="s">
        <v>10855</v>
      </c>
      <c r="B2507" s="538" t="s">
        <v>6922</v>
      </c>
      <c r="C2507" s="538" t="s">
        <v>10856</v>
      </c>
      <c r="D2507" s="688" t="s">
        <v>10961</v>
      </c>
      <c r="E2507" s="742">
        <v>1200</v>
      </c>
      <c r="F2507" s="688">
        <v>44626528</v>
      </c>
      <c r="G2507" s="688" t="s">
        <v>11004</v>
      </c>
      <c r="H2507" s="679" t="s">
        <v>7420</v>
      </c>
      <c r="I2507" s="688" t="s">
        <v>7361</v>
      </c>
      <c r="J2507" s="679" t="s">
        <v>7420</v>
      </c>
      <c r="K2507" s="688">
        <v>1</v>
      </c>
      <c r="L2507" s="688">
        <v>12</v>
      </c>
      <c r="M2507" s="765">
        <f>(E2507*L2507)+600</f>
        <v>15000</v>
      </c>
      <c r="N2507" s="688" t="s">
        <v>10860</v>
      </c>
      <c r="O2507" s="688">
        <v>9</v>
      </c>
      <c r="P2507" s="765">
        <f t="shared" si="48"/>
        <v>11100</v>
      </c>
      <c r="Q2507" s="688" t="s">
        <v>10860</v>
      </c>
      <c r="R2507" s="688">
        <v>12</v>
      </c>
    </row>
    <row r="2508" spans="1:18" ht="22.5" customHeight="1" x14ac:dyDescent="0.2">
      <c r="A2508" s="676" t="s">
        <v>10855</v>
      </c>
      <c r="B2508" s="538" t="s">
        <v>6922</v>
      </c>
      <c r="C2508" s="688" t="s">
        <v>10884</v>
      </c>
      <c r="D2508" s="688" t="s">
        <v>10961</v>
      </c>
      <c r="E2508" s="742">
        <v>1400</v>
      </c>
      <c r="F2508" s="688">
        <v>43690079</v>
      </c>
      <c r="G2508" s="688" t="s">
        <v>11005</v>
      </c>
      <c r="H2508" s="679" t="s">
        <v>7420</v>
      </c>
      <c r="I2508" s="688" t="s">
        <v>7361</v>
      </c>
      <c r="J2508" s="679" t="s">
        <v>7420</v>
      </c>
      <c r="K2508" s="688">
        <v>1</v>
      </c>
      <c r="L2508" s="688">
        <v>2</v>
      </c>
      <c r="M2508" s="765">
        <f>(E2508*L2508)+600</f>
        <v>3400</v>
      </c>
      <c r="N2508" s="688">
        <v>3</v>
      </c>
      <c r="O2508" s="688">
        <v>9</v>
      </c>
      <c r="P2508" s="765">
        <f t="shared" si="48"/>
        <v>12900</v>
      </c>
      <c r="Q2508" s="688" t="s">
        <v>10884</v>
      </c>
      <c r="R2508" s="688">
        <v>12</v>
      </c>
    </row>
    <row r="2509" spans="1:18" ht="15.75" customHeight="1" x14ac:dyDescent="0.2">
      <c r="A2509" s="676" t="s">
        <v>10855</v>
      </c>
      <c r="B2509" s="538" t="s">
        <v>6922</v>
      </c>
      <c r="C2509" s="688" t="s">
        <v>10884</v>
      </c>
      <c r="D2509" s="688" t="s">
        <v>10940</v>
      </c>
      <c r="E2509" s="742">
        <v>1160</v>
      </c>
      <c r="F2509" s="688">
        <v>44365037</v>
      </c>
      <c r="G2509" s="688" t="s">
        <v>11006</v>
      </c>
      <c r="H2509" s="679" t="s">
        <v>7192</v>
      </c>
      <c r="I2509" s="688" t="s">
        <v>7192</v>
      </c>
      <c r="J2509" s="679" t="s">
        <v>7192</v>
      </c>
      <c r="K2509" s="688">
        <v>1</v>
      </c>
      <c r="L2509" s="688">
        <v>2</v>
      </c>
      <c r="M2509" s="765">
        <f>(E2509*L2509)</f>
        <v>2320</v>
      </c>
      <c r="N2509" s="688">
        <v>2</v>
      </c>
      <c r="O2509" s="688">
        <v>4</v>
      </c>
      <c r="P2509" s="765">
        <f t="shared" si="48"/>
        <v>4940</v>
      </c>
      <c r="Q2509" s="688" t="s">
        <v>10884</v>
      </c>
      <c r="R2509" s="688">
        <v>12</v>
      </c>
    </row>
    <row r="2510" spans="1:18" ht="15.75" customHeight="1" x14ac:dyDescent="0.2">
      <c r="A2510" s="676" t="s">
        <v>10855</v>
      </c>
      <c r="B2510" s="538" t="s">
        <v>6922</v>
      </c>
      <c r="C2510" s="538" t="s">
        <v>10856</v>
      </c>
      <c r="D2510" s="688" t="s">
        <v>10864</v>
      </c>
      <c r="E2510" s="742">
        <v>1200</v>
      </c>
      <c r="F2510" s="688">
        <v>17830471</v>
      </c>
      <c r="G2510" s="688" t="s">
        <v>11007</v>
      </c>
      <c r="H2510" s="679" t="s">
        <v>10216</v>
      </c>
      <c r="I2510" s="688" t="s">
        <v>8801</v>
      </c>
      <c r="J2510" s="679" t="s">
        <v>11008</v>
      </c>
      <c r="K2510" s="688">
        <v>1</v>
      </c>
      <c r="L2510" s="688">
        <v>12</v>
      </c>
      <c r="M2510" s="765">
        <f t="shared" ref="M2510:M2527" si="49">(E2510*L2510)+600</f>
        <v>15000</v>
      </c>
      <c r="N2510" s="688" t="s">
        <v>10860</v>
      </c>
      <c r="O2510" s="688">
        <v>9</v>
      </c>
      <c r="P2510" s="765">
        <f t="shared" si="48"/>
        <v>11100</v>
      </c>
      <c r="Q2510" s="688" t="s">
        <v>10860</v>
      </c>
      <c r="R2510" s="688">
        <v>12</v>
      </c>
    </row>
    <row r="2511" spans="1:18" ht="15.75" customHeight="1" x14ac:dyDescent="0.2">
      <c r="A2511" s="676" t="s">
        <v>10855</v>
      </c>
      <c r="B2511" s="538" t="s">
        <v>6922</v>
      </c>
      <c r="C2511" s="538" t="s">
        <v>10856</v>
      </c>
      <c r="D2511" s="688" t="s">
        <v>10891</v>
      </c>
      <c r="E2511" s="742">
        <v>1100</v>
      </c>
      <c r="F2511" s="688">
        <v>27698113</v>
      </c>
      <c r="G2511" s="688" t="s">
        <v>11009</v>
      </c>
      <c r="H2511" s="679" t="s">
        <v>7192</v>
      </c>
      <c r="I2511" s="688" t="s">
        <v>7192</v>
      </c>
      <c r="J2511" s="679" t="s">
        <v>7192</v>
      </c>
      <c r="K2511" s="688">
        <v>3</v>
      </c>
      <c r="L2511" s="688">
        <v>12</v>
      </c>
      <c r="M2511" s="765">
        <f t="shared" si="49"/>
        <v>13800</v>
      </c>
      <c r="N2511" s="688" t="s">
        <v>10860</v>
      </c>
      <c r="O2511" s="688">
        <v>9</v>
      </c>
      <c r="P2511" s="765">
        <f t="shared" si="48"/>
        <v>10200</v>
      </c>
      <c r="Q2511" s="688" t="s">
        <v>10860</v>
      </c>
      <c r="R2511" s="688">
        <v>12</v>
      </c>
    </row>
    <row r="2512" spans="1:18" ht="15.75" customHeight="1" x14ac:dyDescent="0.2">
      <c r="A2512" s="676" t="s">
        <v>10855</v>
      </c>
      <c r="B2512" s="538" t="s">
        <v>6922</v>
      </c>
      <c r="C2512" s="538" t="s">
        <v>10856</v>
      </c>
      <c r="D2512" s="688" t="s">
        <v>10328</v>
      </c>
      <c r="E2512" s="742">
        <v>1200</v>
      </c>
      <c r="F2512" s="688">
        <v>46090246</v>
      </c>
      <c r="G2512" s="688" t="s">
        <v>11010</v>
      </c>
      <c r="H2512" s="679" t="s">
        <v>10738</v>
      </c>
      <c r="I2512" s="688" t="s">
        <v>7361</v>
      </c>
      <c r="J2512" s="679" t="s">
        <v>10738</v>
      </c>
      <c r="K2512" s="688">
        <v>1</v>
      </c>
      <c r="L2512" s="688">
        <v>12</v>
      </c>
      <c r="M2512" s="765">
        <f t="shared" si="49"/>
        <v>15000</v>
      </c>
      <c r="N2512" s="688" t="s">
        <v>10860</v>
      </c>
      <c r="O2512" s="688">
        <v>9</v>
      </c>
      <c r="P2512" s="765">
        <f t="shared" si="48"/>
        <v>11100</v>
      </c>
      <c r="Q2512" s="688" t="s">
        <v>10860</v>
      </c>
      <c r="R2512" s="688">
        <v>12</v>
      </c>
    </row>
    <row r="2513" spans="1:18" ht="15.75" customHeight="1" x14ac:dyDescent="0.2">
      <c r="A2513" s="676" t="s">
        <v>10855</v>
      </c>
      <c r="B2513" s="538" t="s">
        <v>6922</v>
      </c>
      <c r="C2513" s="538" t="s">
        <v>10856</v>
      </c>
      <c r="D2513" s="688" t="s">
        <v>10864</v>
      </c>
      <c r="E2513" s="742">
        <v>1200</v>
      </c>
      <c r="F2513" s="688">
        <v>43118423</v>
      </c>
      <c r="G2513" s="688" t="s">
        <v>11011</v>
      </c>
      <c r="H2513" s="679" t="s">
        <v>11012</v>
      </c>
      <c r="I2513" s="688" t="s">
        <v>7361</v>
      </c>
      <c r="J2513" s="679" t="s">
        <v>11012</v>
      </c>
      <c r="K2513" s="688">
        <v>1</v>
      </c>
      <c r="L2513" s="688">
        <v>12</v>
      </c>
      <c r="M2513" s="765">
        <f t="shared" si="49"/>
        <v>15000</v>
      </c>
      <c r="N2513" s="688" t="s">
        <v>10860</v>
      </c>
      <c r="O2513" s="688">
        <v>9</v>
      </c>
      <c r="P2513" s="765">
        <f t="shared" si="48"/>
        <v>11100</v>
      </c>
      <c r="Q2513" s="688" t="s">
        <v>10860</v>
      </c>
      <c r="R2513" s="688">
        <v>12</v>
      </c>
    </row>
    <row r="2514" spans="1:18" ht="15.75" customHeight="1" x14ac:dyDescent="0.2">
      <c r="A2514" s="676" t="s">
        <v>10855</v>
      </c>
      <c r="B2514" s="538" t="s">
        <v>6922</v>
      </c>
      <c r="C2514" s="538" t="s">
        <v>10856</v>
      </c>
      <c r="D2514" s="688" t="s">
        <v>8713</v>
      </c>
      <c r="E2514" s="742">
        <v>2800</v>
      </c>
      <c r="F2514" s="688">
        <v>41335619</v>
      </c>
      <c r="G2514" s="688" t="s">
        <v>11013</v>
      </c>
      <c r="H2514" s="679" t="s">
        <v>9749</v>
      </c>
      <c r="I2514" s="688" t="s">
        <v>8801</v>
      </c>
      <c r="J2514" s="679" t="s">
        <v>9749</v>
      </c>
      <c r="K2514" s="688">
        <v>3</v>
      </c>
      <c r="L2514" s="688">
        <v>12</v>
      </c>
      <c r="M2514" s="765">
        <f t="shared" si="49"/>
        <v>34200</v>
      </c>
      <c r="N2514" s="688" t="s">
        <v>10860</v>
      </c>
      <c r="O2514" s="688">
        <v>9</v>
      </c>
      <c r="P2514" s="765">
        <f t="shared" si="48"/>
        <v>25500</v>
      </c>
      <c r="Q2514" s="688" t="s">
        <v>10860</v>
      </c>
      <c r="R2514" s="688">
        <v>12</v>
      </c>
    </row>
    <row r="2515" spans="1:18" ht="15.75" customHeight="1" x14ac:dyDescent="0.2">
      <c r="A2515" s="676" t="s">
        <v>10855</v>
      </c>
      <c r="B2515" s="538" t="s">
        <v>6922</v>
      </c>
      <c r="C2515" s="688" t="s">
        <v>10884</v>
      </c>
      <c r="D2515" s="688" t="s">
        <v>10961</v>
      </c>
      <c r="E2515" s="742">
        <v>1400</v>
      </c>
      <c r="F2515" s="688">
        <v>18153030</v>
      </c>
      <c r="G2515" s="688" t="s">
        <v>11014</v>
      </c>
      <c r="H2515" s="679" t="s">
        <v>7192</v>
      </c>
      <c r="I2515" s="688" t="s">
        <v>7192</v>
      </c>
      <c r="J2515" s="679" t="s">
        <v>7192</v>
      </c>
      <c r="K2515" s="688">
        <v>1</v>
      </c>
      <c r="L2515" s="688">
        <v>2</v>
      </c>
      <c r="M2515" s="765">
        <f t="shared" si="49"/>
        <v>3400</v>
      </c>
      <c r="N2515" s="688">
        <v>3</v>
      </c>
      <c r="O2515" s="688">
        <v>9</v>
      </c>
      <c r="P2515" s="765">
        <f t="shared" si="48"/>
        <v>12900</v>
      </c>
      <c r="Q2515" s="688" t="s">
        <v>10884</v>
      </c>
      <c r="R2515" s="688">
        <v>12</v>
      </c>
    </row>
    <row r="2516" spans="1:18" ht="15.75" customHeight="1" x14ac:dyDescent="0.2">
      <c r="A2516" s="676" t="s">
        <v>10855</v>
      </c>
      <c r="B2516" s="538" t="s">
        <v>6922</v>
      </c>
      <c r="C2516" s="538" t="s">
        <v>10856</v>
      </c>
      <c r="D2516" s="688" t="s">
        <v>10328</v>
      </c>
      <c r="E2516" s="742">
        <v>1200</v>
      </c>
      <c r="F2516" s="688">
        <v>18198873</v>
      </c>
      <c r="G2516" s="688" t="s">
        <v>11015</v>
      </c>
      <c r="H2516" s="679" t="s">
        <v>10738</v>
      </c>
      <c r="I2516" s="688" t="s">
        <v>7361</v>
      </c>
      <c r="J2516" s="679" t="s">
        <v>10738</v>
      </c>
      <c r="K2516" s="688">
        <v>1</v>
      </c>
      <c r="L2516" s="688">
        <v>12</v>
      </c>
      <c r="M2516" s="765">
        <f t="shared" si="49"/>
        <v>15000</v>
      </c>
      <c r="N2516" s="688" t="s">
        <v>10860</v>
      </c>
      <c r="O2516" s="688">
        <v>9</v>
      </c>
      <c r="P2516" s="765">
        <f t="shared" si="48"/>
        <v>11100</v>
      </c>
      <c r="Q2516" s="688" t="s">
        <v>10860</v>
      </c>
      <c r="R2516" s="688">
        <v>12</v>
      </c>
    </row>
    <row r="2517" spans="1:18" ht="15.75" customHeight="1" x14ac:dyDescent="0.2">
      <c r="A2517" s="676" t="s">
        <v>10855</v>
      </c>
      <c r="B2517" s="538" t="s">
        <v>6922</v>
      </c>
      <c r="C2517" s="538" t="s">
        <v>10856</v>
      </c>
      <c r="D2517" s="688" t="s">
        <v>10908</v>
      </c>
      <c r="E2517" s="742">
        <v>5500</v>
      </c>
      <c r="F2517" s="688">
        <v>18190251</v>
      </c>
      <c r="G2517" s="688" t="s">
        <v>11016</v>
      </c>
      <c r="H2517" s="679" t="s">
        <v>9913</v>
      </c>
      <c r="I2517" s="688" t="s">
        <v>8801</v>
      </c>
      <c r="J2517" s="679" t="s">
        <v>9913</v>
      </c>
      <c r="K2517" s="688">
        <v>1</v>
      </c>
      <c r="L2517" s="688">
        <v>12</v>
      </c>
      <c r="M2517" s="765">
        <f t="shared" si="49"/>
        <v>66600</v>
      </c>
      <c r="N2517" s="688" t="s">
        <v>10860</v>
      </c>
      <c r="O2517" s="688">
        <v>9</v>
      </c>
      <c r="P2517" s="765">
        <f t="shared" si="48"/>
        <v>49800</v>
      </c>
      <c r="Q2517" s="688" t="s">
        <v>10860</v>
      </c>
      <c r="R2517" s="688">
        <v>12</v>
      </c>
    </row>
    <row r="2518" spans="1:18" ht="25.5" customHeight="1" x14ac:dyDescent="0.2">
      <c r="A2518" s="676" t="s">
        <v>10855</v>
      </c>
      <c r="B2518" s="538" t="s">
        <v>6922</v>
      </c>
      <c r="C2518" s="538" t="s">
        <v>10856</v>
      </c>
      <c r="D2518" s="688" t="s">
        <v>11017</v>
      </c>
      <c r="E2518" s="742">
        <v>1200</v>
      </c>
      <c r="F2518" s="688">
        <v>44565054</v>
      </c>
      <c r="G2518" s="688" t="s">
        <v>11018</v>
      </c>
      <c r="H2518" s="679" t="s">
        <v>10907</v>
      </c>
      <c r="I2518" s="688" t="s">
        <v>7361</v>
      </c>
      <c r="J2518" s="679" t="s">
        <v>10907</v>
      </c>
      <c r="K2518" s="688">
        <v>1</v>
      </c>
      <c r="L2518" s="688">
        <v>12</v>
      </c>
      <c r="M2518" s="765">
        <f t="shared" si="49"/>
        <v>15000</v>
      </c>
      <c r="N2518" s="688" t="s">
        <v>10860</v>
      </c>
      <c r="O2518" s="688">
        <v>9</v>
      </c>
      <c r="P2518" s="765">
        <f t="shared" si="48"/>
        <v>11100</v>
      </c>
      <c r="Q2518" s="688" t="s">
        <v>10860</v>
      </c>
      <c r="R2518" s="688">
        <v>12</v>
      </c>
    </row>
    <row r="2519" spans="1:18" ht="15.75" customHeight="1" x14ac:dyDescent="0.2">
      <c r="A2519" s="676" t="s">
        <v>10855</v>
      </c>
      <c r="B2519" s="538" t="s">
        <v>6922</v>
      </c>
      <c r="C2519" s="538" t="s">
        <v>10856</v>
      </c>
      <c r="D2519" s="688" t="s">
        <v>11019</v>
      </c>
      <c r="E2519" s="742">
        <v>1200</v>
      </c>
      <c r="F2519" s="688">
        <v>17834039</v>
      </c>
      <c r="G2519" s="688" t="s">
        <v>11020</v>
      </c>
      <c r="H2519" s="679" t="s">
        <v>11021</v>
      </c>
      <c r="I2519" s="688" t="s">
        <v>7361</v>
      </c>
      <c r="J2519" s="679" t="s">
        <v>11021</v>
      </c>
      <c r="K2519" s="688">
        <v>3</v>
      </c>
      <c r="L2519" s="688">
        <v>12</v>
      </c>
      <c r="M2519" s="765">
        <f t="shared" si="49"/>
        <v>15000</v>
      </c>
      <c r="N2519" s="688" t="s">
        <v>10860</v>
      </c>
      <c r="O2519" s="688">
        <v>9</v>
      </c>
      <c r="P2519" s="765">
        <f t="shared" si="48"/>
        <v>11100</v>
      </c>
      <c r="Q2519" s="688" t="s">
        <v>10860</v>
      </c>
      <c r="R2519" s="688">
        <v>12</v>
      </c>
    </row>
    <row r="2520" spans="1:18" ht="15.75" customHeight="1" x14ac:dyDescent="0.2">
      <c r="A2520" s="676" t="s">
        <v>10855</v>
      </c>
      <c r="B2520" s="538" t="s">
        <v>6922</v>
      </c>
      <c r="C2520" s="538" t="s">
        <v>10856</v>
      </c>
      <c r="D2520" s="688" t="s">
        <v>8713</v>
      </c>
      <c r="E2520" s="742">
        <v>4000</v>
      </c>
      <c r="F2520" s="688">
        <v>18199118</v>
      </c>
      <c r="G2520" s="688" t="s">
        <v>11022</v>
      </c>
      <c r="H2520" s="679" t="s">
        <v>9749</v>
      </c>
      <c r="I2520" s="688" t="s">
        <v>8801</v>
      </c>
      <c r="J2520" s="679" t="s">
        <v>9749</v>
      </c>
      <c r="K2520" s="688">
        <v>3</v>
      </c>
      <c r="L2520" s="688">
        <v>12</v>
      </c>
      <c r="M2520" s="765">
        <f t="shared" si="49"/>
        <v>48600</v>
      </c>
      <c r="N2520" s="688" t="s">
        <v>10860</v>
      </c>
      <c r="O2520" s="688">
        <v>9</v>
      </c>
      <c r="P2520" s="765">
        <f t="shared" si="48"/>
        <v>36300</v>
      </c>
      <c r="Q2520" s="688" t="s">
        <v>10860</v>
      </c>
      <c r="R2520" s="688">
        <v>12</v>
      </c>
    </row>
    <row r="2521" spans="1:18" ht="22.5" customHeight="1" x14ac:dyDescent="0.2">
      <c r="A2521" s="676" t="s">
        <v>10855</v>
      </c>
      <c r="B2521" s="538" t="s">
        <v>6922</v>
      </c>
      <c r="C2521" s="538" t="s">
        <v>10856</v>
      </c>
      <c r="D2521" s="688" t="s">
        <v>7773</v>
      </c>
      <c r="E2521" s="742">
        <v>1200</v>
      </c>
      <c r="F2521" s="688">
        <v>45981089</v>
      </c>
      <c r="G2521" s="688" t="s">
        <v>11023</v>
      </c>
      <c r="H2521" s="679" t="s">
        <v>11024</v>
      </c>
      <c r="I2521" s="688" t="s">
        <v>7361</v>
      </c>
      <c r="J2521" s="679" t="s">
        <v>11024</v>
      </c>
      <c r="K2521" s="688">
        <v>3</v>
      </c>
      <c r="L2521" s="688">
        <v>12</v>
      </c>
      <c r="M2521" s="765">
        <f t="shared" si="49"/>
        <v>15000</v>
      </c>
      <c r="N2521" s="688" t="s">
        <v>10860</v>
      </c>
      <c r="O2521" s="688">
        <v>7</v>
      </c>
      <c r="P2521" s="765">
        <f t="shared" si="48"/>
        <v>8700</v>
      </c>
      <c r="Q2521" s="688">
        <v>0</v>
      </c>
      <c r="R2521" s="688">
        <v>0</v>
      </c>
    </row>
    <row r="2522" spans="1:18" ht="12.75" customHeight="1" x14ac:dyDescent="0.2">
      <c r="A2522" s="676" t="s">
        <v>10855</v>
      </c>
      <c r="B2522" s="538" t="s">
        <v>6922</v>
      </c>
      <c r="C2522" s="688" t="s">
        <v>10884</v>
      </c>
      <c r="D2522" s="688" t="s">
        <v>10878</v>
      </c>
      <c r="E2522" s="742">
        <v>6500</v>
      </c>
      <c r="F2522" s="688">
        <v>43608791</v>
      </c>
      <c r="G2522" s="688" t="s">
        <v>11025</v>
      </c>
      <c r="H2522" s="679" t="s">
        <v>9913</v>
      </c>
      <c r="I2522" s="688" t="s">
        <v>8801</v>
      </c>
      <c r="J2522" s="679" t="s">
        <v>9913</v>
      </c>
      <c r="K2522" s="688">
        <v>1</v>
      </c>
      <c r="L2522" s="688">
        <v>2</v>
      </c>
      <c r="M2522" s="765">
        <f t="shared" si="49"/>
        <v>13600</v>
      </c>
      <c r="N2522" s="688">
        <v>3</v>
      </c>
      <c r="O2522" s="688">
        <v>9</v>
      </c>
      <c r="P2522" s="765">
        <f t="shared" si="48"/>
        <v>58800</v>
      </c>
      <c r="Q2522" s="688" t="s">
        <v>11026</v>
      </c>
      <c r="R2522" s="688">
        <v>12</v>
      </c>
    </row>
    <row r="2523" spans="1:18" ht="15.75" customHeight="1" x14ac:dyDescent="0.2">
      <c r="A2523" s="676" t="s">
        <v>10855</v>
      </c>
      <c r="B2523" s="538" t="s">
        <v>6922</v>
      </c>
      <c r="C2523" s="538" t="s">
        <v>10824</v>
      </c>
      <c r="D2523" s="688" t="s">
        <v>10328</v>
      </c>
      <c r="E2523" s="742">
        <v>1800</v>
      </c>
      <c r="F2523" s="688">
        <v>70239836</v>
      </c>
      <c r="G2523" s="688" t="s">
        <v>11027</v>
      </c>
      <c r="H2523" s="679" t="s">
        <v>10738</v>
      </c>
      <c r="I2523" s="688" t="s">
        <v>7361</v>
      </c>
      <c r="J2523" s="679" t="s">
        <v>10738</v>
      </c>
      <c r="K2523" s="688">
        <v>3</v>
      </c>
      <c r="L2523" s="688">
        <v>8</v>
      </c>
      <c r="M2523" s="765">
        <f t="shared" si="49"/>
        <v>15000</v>
      </c>
      <c r="N2523" s="688">
        <v>4</v>
      </c>
      <c r="O2523" s="688">
        <v>9</v>
      </c>
      <c r="P2523" s="765">
        <f t="shared" si="48"/>
        <v>16500</v>
      </c>
      <c r="Q2523" s="688" t="s">
        <v>11026</v>
      </c>
      <c r="R2523" s="688">
        <v>12</v>
      </c>
    </row>
    <row r="2524" spans="1:18" ht="15.75" customHeight="1" x14ac:dyDescent="0.2">
      <c r="A2524" s="676" t="s">
        <v>10855</v>
      </c>
      <c r="B2524" s="538" t="s">
        <v>6922</v>
      </c>
      <c r="C2524" s="538" t="s">
        <v>10824</v>
      </c>
      <c r="D2524" s="688" t="s">
        <v>10216</v>
      </c>
      <c r="E2524" s="742">
        <v>2900</v>
      </c>
      <c r="F2524" s="688">
        <v>43915940</v>
      </c>
      <c r="G2524" s="688" t="s">
        <v>11028</v>
      </c>
      <c r="H2524" s="679" t="s">
        <v>10216</v>
      </c>
      <c r="I2524" s="688" t="s">
        <v>8801</v>
      </c>
      <c r="J2524" s="679" t="s">
        <v>10216</v>
      </c>
      <c r="K2524" s="688">
        <v>3</v>
      </c>
      <c r="L2524" s="688">
        <v>8</v>
      </c>
      <c r="M2524" s="765">
        <f t="shared" si="49"/>
        <v>23800</v>
      </c>
      <c r="N2524" s="688">
        <v>4</v>
      </c>
      <c r="O2524" s="688">
        <v>9</v>
      </c>
      <c r="P2524" s="765">
        <f t="shared" si="48"/>
        <v>26400</v>
      </c>
      <c r="Q2524" s="688" t="s">
        <v>11026</v>
      </c>
      <c r="R2524" s="688">
        <v>12</v>
      </c>
    </row>
    <row r="2525" spans="1:18" ht="15.75" customHeight="1" x14ac:dyDescent="0.2">
      <c r="A2525" s="676" t="s">
        <v>10855</v>
      </c>
      <c r="B2525" s="538" t="s">
        <v>6922</v>
      </c>
      <c r="C2525" s="538" t="s">
        <v>10824</v>
      </c>
      <c r="D2525" s="688" t="s">
        <v>10216</v>
      </c>
      <c r="E2525" s="742">
        <v>2900</v>
      </c>
      <c r="F2525" s="688">
        <v>41993319</v>
      </c>
      <c r="G2525" s="688" t="s">
        <v>11029</v>
      </c>
      <c r="H2525" s="679" t="s">
        <v>10216</v>
      </c>
      <c r="I2525" s="688" t="s">
        <v>8801</v>
      </c>
      <c r="J2525" s="679" t="s">
        <v>10216</v>
      </c>
      <c r="K2525" s="688">
        <v>3</v>
      </c>
      <c r="L2525" s="688">
        <v>8</v>
      </c>
      <c r="M2525" s="765">
        <f t="shared" si="49"/>
        <v>23800</v>
      </c>
      <c r="N2525" s="688">
        <v>4</v>
      </c>
      <c r="O2525" s="688">
        <v>9</v>
      </c>
      <c r="P2525" s="765">
        <f t="shared" si="48"/>
        <v>26400</v>
      </c>
      <c r="Q2525" s="688" t="s">
        <v>11026</v>
      </c>
      <c r="R2525" s="688">
        <v>12</v>
      </c>
    </row>
    <row r="2526" spans="1:18" ht="15.75" customHeight="1" x14ac:dyDescent="0.2">
      <c r="A2526" s="676" t="s">
        <v>10855</v>
      </c>
      <c r="B2526" s="538" t="s">
        <v>6922</v>
      </c>
      <c r="C2526" s="538" t="s">
        <v>10824</v>
      </c>
      <c r="D2526" s="688" t="s">
        <v>11030</v>
      </c>
      <c r="E2526" s="742">
        <v>3600</v>
      </c>
      <c r="F2526" s="688">
        <v>41650192</v>
      </c>
      <c r="G2526" s="688" t="s">
        <v>11031</v>
      </c>
      <c r="H2526" s="679" t="s">
        <v>10216</v>
      </c>
      <c r="I2526" s="688" t="s">
        <v>8801</v>
      </c>
      <c r="J2526" s="679" t="s">
        <v>10216</v>
      </c>
      <c r="K2526" s="688">
        <v>3</v>
      </c>
      <c r="L2526" s="688">
        <v>8</v>
      </c>
      <c r="M2526" s="765">
        <f t="shared" si="49"/>
        <v>29400</v>
      </c>
      <c r="N2526" s="688">
        <v>4</v>
      </c>
      <c r="O2526" s="688">
        <v>9</v>
      </c>
      <c r="P2526" s="765">
        <f t="shared" si="48"/>
        <v>32700</v>
      </c>
      <c r="Q2526" s="688" t="s">
        <v>11026</v>
      </c>
      <c r="R2526" s="688">
        <v>12</v>
      </c>
    </row>
    <row r="2527" spans="1:18" ht="15.75" customHeight="1" x14ac:dyDescent="0.2">
      <c r="A2527" s="676" t="s">
        <v>10855</v>
      </c>
      <c r="B2527" s="538" t="s">
        <v>6922</v>
      </c>
      <c r="C2527" s="538" t="s">
        <v>10824</v>
      </c>
      <c r="D2527" s="688" t="s">
        <v>10216</v>
      </c>
      <c r="E2527" s="742">
        <v>2900</v>
      </c>
      <c r="F2527" s="688">
        <v>43279567</v>
      </c>
      <c r="G2527" s="688" t="s">
        <v>11032</v>
      </c>
      <c r="H2527" s="679" t="s">
        <v>10216</v>
      </c>
      <c r="I2527" s="688" t="s">
        <v>8801</v>
      </c>
      <c r="J2527" s="679" t="s">
        <v>10216</v>
      </c>
      <c r="K2527" s="688">
        <v>3</v>
      </c>
      <c r="L2527" s="688">
        <v>8</v>
      </c>
      <c r="M2527" s="765">
        <f t="shared" si="49"/>
        <v>23800</v>
      </c>
      <c r="N2527" s="688">
        <v>4</v>
      </c>
      <c r="O2527" s="688">
        <v>9</v>
      </c>
      <c r="P2527" s="765">
        <f t="shared" si="48"/>
        <v>26400</v>
      </c>
      <c r="Q2527" s="688" t="s">
        <v>11026</v>
      </c>
      <c r="R2527" s="688">
        <v>12</v>
      </c>
    </row>
    <row r="2528" spans="1:18" ht="15.75" customHeight="1" x14ac:dyDescent="0.2">
      <c r="A2528" s="665" t="s">
        <v>11033</v>
      </c>
      <c r="B2528" s="666" t="s">
        <v>6922</v>
      </c>
      <c r="C2528" s="666" t="s">
        <v>150</v>
      </c>
      <c r="D2528" s="675" t="s">
        <v>10738</v>
      </c>
      <c r="E2528" s="737">
        <v>1300</v>
      </c>
      <c r="F2528" s="666">
        <v>43000052</v>
      </c>
      <c r="G2528" s="675" t="s">
        <v>11034</v>
      </c>
      <c r="H2528" s="675" t="s">
        <v>11035</v>
      </c>
      <c r="I2528" s="675" t="s">
        <v>7361</v>
      </c>
      <c r="J2528" s="675" t="s">
        <v>10738</v>
      </c>
      <c r="K2528" s="666">
        <v>2</v>
      </c>
      <c r="L2528" s="666">
        <v>12</v>
      </c>
      <c r="M2528" s="756">
        <v>15600</v>
      </c>
      <c r="N2528" s="666">
        <v>1</v>
      </c>
      <c r="O2528" s="666">
        <v>6</v>
      </c>
      <c r="P2528" s="756">
        <v>7800</v>
      </c>
      <c r="Q2528" s="666">
        <v>1</v>
      </c>
      <c r="R2528" s="666">
        <v>12</v>
      </c>
    </row>
    <row r="2529" spans="1:18" ht="15.75" customHeight="1" x14ac:dyDescent="0.2">
      <c r="A2529" s="665" t="s">
        <v>11033</v>
      </c>
      <c r="B2529" s="666" t="s">
        <v>6922</v>
      </c>
      <c r="C2529" s="666" t="s">
        <v>150</v>
      </c>
      <c r="D2529" s="675" t="s">
        <v>10757</v>
      </c>
      <c r="E2529" s="737">
        <v>2000</v>
      </c>
      <c r="F2529" s="666">
        <v>40937628</v>
      </c>
      <c r="G2529" s="675" t="s">
        <v>11036</v>
      </c>
      <c r="H2529" s="675" t="s">
        <v>10757</v>
      </c>
      <c r="I2529" s="675" t="s">
        <v>11037</v>
      </c>
      <c r="J2529" s="675" t="s">
        <v>11038</v>
      </c>
      <c r="K2529" s="666">
        <v>2</v>
      </c>
      <c r="L2529" s="666">
        <v>12</v>
      </c>
      <c r="M2529" s="756">
        <v>24000</v>
      </c>
      <c r="N2529" s="666">
        <v>3</v>
      </c>
      <c r="O2529" s="666">
        <v>6</v>
      </c>
      <c r="P2529" s="756">
        <v>12000</v>
      </c>
      <c r="Q2529" s="666">
        <v>1</v>
      </c>
      <c r="R2529" s="666">
        <v>12</v>
      </c>
    </row>
    <row r="2530" spans="1:18" ht="15.75" customHeight="1" x14ac:dyDescent="0.2">
      <c r="A2530" s="665" t="s">
        <v>11033</v>
      </c>
      <c r="B2530" s="666" t="s">
        <v>6922</v>
      </c>
      <c r="C2530" s="666" t="s">
        <v>150</v>
      </c>
      <c r="D2530" s="675" t="s">
        <v>10738</v>
      </c>
      <c r="E2530" s="737">
        <v>1300</v>
      </c>
      <c r="F2530" s="666">
        <v>41888553</v>
      </c>
      <c r="G2530" s="675" t="s">
        <v>11039</v>
      </c>
      <c r="H2530" s="675" t="s">
        <v>11035</v>
      </c>
      <c r="I2530" s="675" t="s">
        <v>7361</v>
      </c>
      <c r="J2530" s="675" t="s">
        <v>10738</v>
      </c>
      <c r="K2530" s="666">
        <v>2</v>
      </c>
      <c r="L2530" s="666">
        <v>12</v>
      </c>
      <c r="M2530" s="756">
        <v>15600</v>
      </c>
      <c r="N2530" s="666">
        <v>1</v>
      </c>
      <c r="O2530" s="666">
        <v>6</v>
      </c>
      <c r="P2530" s="756">
        <v>7800</v>
      </c>
      <c r="Q2530" s="666">
        <v>1</v>
      </c>
      <c r="R2530" s="666">
        <v>12</v>
      </c>
    </row>
    <row r="2531" spans="1:18" ht="15.75" customHeight="1" x14ac:dyDescent="0.2">
      <c r="A2531" s="665" t="s">
        <v>11033</v>
      </c>
      <c r="B2531" s="666" t="s">
        <v>6922</v>
      </c>
      <c r="C2531" s="666" t="s">
        <v>150</v>
      </c>
      <c r="D2531" s="675" t="s">
        <v>11040</v>
      </c>
      <c r="E2531" s="737">
        <v>5000</v>
      </c>
      <c r="F2531" s="666">
        <v>71254421</v>
      </c>
      <c r="G2531" s="675" t="s">
        <v>11041</v>
      </c>
      <c r="H2531" s="675" t="s">
        <v>9914</v>
      </c>
      <c r="I2531" s="675" t="s">
        <v>11037</v>
      </c>
      <c r="J2531" s="675" t="s">
        <v>9913</v>
      </c>
      <c r="K2531" s="666">
        <v>2</v>
      </c>
      <c r="L2531" s="666">
        <v>12</v>
      </c>
      <c r="M2531" s="756">
        <v>60000</v>
      </c>
      <c r="N2531" s="666">
        <v>1</v>
      </c>
      <c r="O2531" s="666">
        <v>6</v>
      </c>
      <c r="P2531" s="756">
        <v>30000</v>
      </c>
      <c r="Q2531" s="666">
        <v>1</v>
      </c>
      <c r="R2531" s="666">
        <v>12</v>
      </c>
    </row>
    <row r="2532" spans="1:18" ht="15.75" customHeight="1" x14ac:dyDescent="0.2">
      <c r="A2532" s="665" t="s">
        <v>11033</v>
      </c>
      <c r="B2532" s="666" t="s">
        <v>6922</v>
      </c>
      <c r="C2532" s="666" t="s">
        <v>150</v>
      </c>
      <c r="D2532" s="675" t="s">
        <v>7773</v>
      </c>
      <c r="E2532" s="737">
        <v>1000</v>
      </c>
      <c r="F2532" s="666">
        <v>40232075</v>
      </c>
      <c r="G2532" s="675" t="s">
        <v>11042</v>
      </c>
      <c r="H2532" s="675" t="s">
        <v>7773</v>
      </c>
      <c r="I2532" s="675" t="s">
        <v>7361</v>
      </c>
      <c r="J2532" s="675" t="s">
        <v>11043</v>
      </c>
      <c r="K2532" s="666">
        <v>2</v>
      </c>
      <c r="L2532" s="666">
        <v>12</v>
      </c>
      <c r="M2532" s="756">
        <v>12000</v>
      </c>
      <c r="N2532" s="666">
        <v>1</v>
      </c>
      <c r="O2532" s="666">
        <v>6</v>
      </c>
      <c r="P2532" s="756">
        <v>6000</v>
      </c>
      <c r="Q2532" s="666">
        <v>1</v>
      </c>
      <c r="R2532" s="666">
        <v>12</v>
      </c>
    </row>
    <row r="2533" spans="1:18" ht="15.75" customHeight="1" x14ac:dyDescent="0.2">
      <c r="A2533" s="665" t="s">
        <v>11033</v>
      </c>
      <c r="B2533" s="666" t="s">
        <v>6922</v>
      </c>
      <c r="C2533" s="666" t="s">
        <v>150</v>
      </c>
      <c r="D2533" s="675" t="s">
        <v>6965</v>
      </c>
      <c r="E2533" s="737">
        <v>2500</v>
      </c>
      <c r="F2533" s="666">
        <v>40456619</v>
      </c>
      <c r="G2533" s="675" t="s">
        <v>11044</v>
      </c>
      <c r="H2533" s="675" t="s">
        <v>6965</v>
      </c>
      <c r="I2533" s="675" t="s">
        <v>11037</v>
      </c>
      <c r="J2533" s="675" t="s">
        <v>6965</v>
      </c>
      <c r="K2533" s="666">
        <v>2</v>
      </c>
      <c r="L2533" s="666">
        <v>12</v>
      </c>
      <c r="M2533" s="756">
        <v>30000</v>
      </c>
      <c r="N2533" s="666">
        <v>1</v>
      </c>
      <c r="O2533" s="666">
        <v>6</v>
      </c>
      <c r="P2533" s="756">
        <v>15000</v>
      </c>
      <c r="Q2533" s="666">
        <v>1</v>
      </c>
      <c r="R2533" s="666">
        <v>12</v>
      </c>
    </row>
    <row r="2534" spans="1:18" ht="15.75" customHeight="1" x14ac:dyDescent="0.2">
      <c r="A2534" s="665" t="s">
        <v>11033</v>
      </c>
      <c r="B2534" s="666" t="s">
        <v>6922</v>
      </c>
      <c r="C2534" s="666" t="s">
        <v>150</v>
      </c>
      <c r="D2534" s="675" t="s">
        <v>8629</v>
      </c>
      <c r="E2534" s="737">
        <v>930</v>
      </c>
      <c r="F2534" s="666">
        <v>7384302</v>
      </c>
      <c r="G2534" s="675" t="s">
        <v>11045</v>
      </c>
      <c r="H2534" s="675" t="s">
        <v>11046</v>
      </c>
      <c r="I2534" s="675" t="s">
        <v>7192</v>
      </c>
      <c r="J2534" s="675"/>
      <c r="K2534" s="666">
        <v>2</v>
      </c>
      <c r="L2534" s="666">
        <v>12</v>
      </c>
      <c r="M2534" s="756">
        <v>11160</v>
      </c>
      <c r="N2534" s="666">
        <v>1</v>
      </c>
      <c r="O2534" s="666">
        <v>6</v>
      </c>
      <c r="P2534" s="756">
        <v>5580</v>
      </c>
      <c r="Q2534" s="666">
        <v>1</v>
      </c>
      <c r="R2534" s="666">
        <v>12</v>
      </c>
    </row>
    <row r="2535" spans="1:18" ht="15.75" customHeight="1" x14ac:dyDescent="0.2">
      <c r="A2535" s="665" t="s">
        <v>11033</v>
      </c>
      <c r="B2535" s="666" t="s">
        <v>6922</v>
      </c>
      <c r="C2535" s="666" t="s">
        <v>150</v>
      </c>
      <c r="D2535" s="675" t="s">
        <v>10738</v>
      </c>
      <c r="E2535" s="737">
        <v>1300</v>
      </c>
      <c r="F2535" s="666">
        <v>18159567</v>
      </c>
      <c r="G2535" s="675" t="s">
        <v>11047</v>
      </c>
      <c r="H2535" s="675" t="s">
        <v>11035</v>
      </c>
      <c r="I2535" s="675" t="s">
        <v>7361</v>
      </c>
      <c r="J2535" s="675" t="s">
        <v>10738</v>
      </c>
      <c r="K2535" s="666">
        <v>2</v>
      </c>
      <c r="L2535" s="666">
        <v>12</v>
      </c>
      <c r="M2535" s="756">
        <v>15600</v>
      </c>
      <c r="N2535" s="666">
        <v>1</v>
      </c>
      <c r="O2535" s="666">
        <v>6</v>
      </c>
      <c r="P2535" s="756">
        <v>7800</v>
      </c>
      <c r="Q2535" s="666">
        <v>1</v>
      </c>
      <c r="R2535" s="666">
        <v>12</v>
      </c>
    </row>
    <row r="2536" spans="1:18" ht="15.75" customHeight="1" x14ac:dyDescent="0.2">
      <c r="A2536" s="665" t="s">
        <v>11033</v>
      </c>
      <c r="B2536" s="666" t="s">
        <v>6922</v>
      </c>
      <c r="C2536" s="666" t="s">
        <v>150</v>
      </c>
      <c r="D2536" s="675" t="s">
        <v>11040</v>
      </c>
      <c r="E2536" s="737">
        <v>5000</v>
      </c>
      <c r="F2536" s="666">
        <v>43305659</v>
      </c>
      <c r="G2536" s="675" t="s">
        <v>11048</v>
      </c>
      <c r="H2536" s="675" t="s">
        <v>9914</v>
      </c>
      <c r="I2536" s="675" t="s">
        <v>11037</v>
      </c>
      <c r="J2536" s="675" t="s">
        <v>9913</v>
      </c>
      <c r="K2536" s="666">
        <v>2</v>
      </c>
      <c r="L2536" s="666">
        <v>12</v>
      </c>
      <c r="M2536" s="756">
        <v>60000</v>
      </c>
      <c r="N2536" s="666">
        <v>1</v>
      </c>
      <c r="O2536" s="666">
        <v>6</v>
      </c>
      <c r="P2536" s="756">
        <v>30000</v>
      </c>
      <c r="Q2536" s="666">
        <v>1</v>
      </c>
      <c r="R2536" s="666">
        <v>12</v>
      </c>
    </row>
    <row r="2537" spans="1:18" ht="15.75" customHeight="1" x14ac:dyDescent="0.2">
      <c r="A2537" s="665" t="s">
        <v>11033</v>
      </c>
      <c r="B2537" s="666" t="s">
        <v>6922</v>
      </c>
      <c r="C2537" s="666" t="s">
        <v>150</v>
      </c>
      <c r="D2537" s="675" t="s">
        <v>11040</v>
      </c>
      <c r="E2537" s="737">
        <v>5000</v>
      </c>
      <c r="F2537" s="666">
        <v>43414489</v>
      </c>
      <c r="G2537" s="675" t="s">
        <v>11049</v>
      </c>
      <c r="H2537" s="675" t="s">
        <v>9914</v>
      </c>
      <c r="I2537" s="675" t="s">
        <v>11037</v>
      </c>
      <c r="J2537" s="675" t="s">
        <v>9913</v>
      </c>
      <c r="K2537" s="666">
        <v>2</v>
      </c>
      <c r="L2537" s="666">
        <v>12</v>
      </c>
      <c r="M2537" s="756">
        <v>60000</v>
      </c>
      <c r="N2537" s="666">
        <v>1</v>
      </c>
      <c r="O2537" s="666">
        <v>6</v>
      </c>
      <c r="P2537" s="756">
        <v>30000</v>
      </c>
      <c r="Q2537" s="666">
        <v>1</v>
      </c>
      <c r="R2537" s="666">
        <v>12</v>
      </c>
    </row>
    <row r="2538" spans="1:18" ht="15.75" customHeight="1" x14ac:dyDescent="0.2">
      <c r="A2538" s="665" t="s">
        <v>11033</v>
      </c>
      <c r="B2538" s="666" t="s">
        <v>6922</v>
      </c>
      <c r="C2538" s="666" t="s">
        <v>150</v>
      </c>
      <c r="D2538" s="675" t="s">
        <v>11050</v>
      </c>
      <c r="E2538" s="737">
        <v>1300</v>
      </c>
      <c r="F2538" s="666">
        <v>72876402</v>
      </c>
      <c r="G2538" s="675" t="s">
        <v>11051</v>
      </c>
      <c r="H2538" s="675" t="s">
        <v>11046</v>
      </c>
      <c r="I2538" s="675" t="s">
        <v>7192</v>
      </c>
      <c r="J2538" s="675"/>
      <c r="K2538" s="666">
        <v>2</v>
      </c>
      <c r="L2538" s="666">
        <v>12</v>
      </c>
      <c r="M2538" s="756">
        <v>15600</v>
      </c>
      <c r="N2538" s="666">
        <v>1</v>
      </c>
      <c r="O2538" s="666">
        <v>6</v>
      </c>
      <c r="P2538" s="756">
        <v>7800</v>
      </c>
      <c r="Q2538" s="666">
        <v>1</v>
      </c>
      <c r="R2538" s="666">
        <v>12</v>
      </c>
    </row>
    <row r="2539" spans="1:18" ht="15.75" customHeight="1" x14ac:dyDescent="0.2">
      <c r="A2539" s="665" t="s">
        <v>11033</v>
      </c>
      <c r="B2539" s="666" t="s">
        <v>6922</v>
      </c>
      <c r="C2539" s="666" t="s">
        <v>150</v>
      </c>
      <c r="D2539" s="675" t="s">
        <v>11040</v>
      </c>
      <c r="E2539" s="737">
        <v>5000</v>
      </c>
      <c r="F2539" s="666">
        <v>18130003</v>
      </c>
      <c r="G2539" s="675" t="s">
        <v>11052</v>
      </c>
      <c r="H2539" s="675" t="s">
        <v>9914</v>
      </c>
      <c r="I2539" s="675" t="s">
        <v>11037</v>
      </c>
      <c r="J2539" s="675" t="s">
        <v>9913</v>
      </c>
      <c r="K2539" s="666">
        <v>2</v>
      </c>
      <c r="L2539" s="666">
        <v>12</v>
      </c>
      <c r="M2539" s="756">
        <v>60000</v>
      </c>
      <c r="N2539" s="666">
        <v>1</v>
      </c>
      <c r="O2539" s="666">
        <v>2</v>
      </c>
      <c r="P2539" s="756">
        <v>10000</v>
      </c>
      <c r="Q2539" s="666">
        <v>0</v>
      </c>
      <c r="R2539" s="666">
        <v>0</v>
      </c>
    </row>
    <row r="2540" spans="1:18" ht="15.75" customHeight="1" x14ac:dyDescent="0.2">
      <c r="A2540" s="665" t="s">
        <v>11033</v>
      </c>
      <c r="B2540" s="666" t="s">
        <v>6922</v>
      </c>
      <c r="C2540" s="666" t="s">
        <v>150</v>
      </c>
      <c r="D2540" s="675" t="s">
        <v>10738</v>
      </c>
      <c r="E2540" s="737">
        <v>1300</v>
      </c>
      <c r="F2540" s="666">
        <v>47136224</v>
      </c>
      <c r="G2540" s="675" t="s">
        <v>11053</v>
      </c>
      <c r="H2540" s="675" t="s">
        <v>11035</v>
      </c>
      <c r="I2540" s="675" t="s">
        <v>7361</v>
      </c>
      <c r="J2540" s="675" t="s">
        <v>10738</v>
      </c>
      <c r="K2540" s="666">
        <v>2</v>
      </c>
      <c r="L2540" s="666">
        <v>12</v>
      </c>
      <c r="M2540" s="756">
        <v>15600</v>
      </c>
      <c r="N2540" s="666">
        <v>1</v>
      </c>
      <c r="O2540" s="666">
        <v>6</v>
      </c>
      <c r="P2540" s="756">
        <v>7800</v>
      </c>
      <c r="Q2540" s="666">
        <v>1</v>
      </c>
      <c r="R2540" s="666">
        <v>12</v>
      </c>
    </row>
    <row r="2541" spans="1:18" ht="15.75" customHeight="1" x14ac:dyDescent="0.2">
      <c r="A2541" s="665" t="s">
        <v>11033</v>
      </c>
      <c r="B2541" s="666" t="s">
        <v>6922</v>
      </c>
      <c r="C2541" s="666" t="s">
        <v>150</v>
      </c>
      <c r="D2541" s="675" t="s">
        <v>10738</v>
      </c>
      <c r="E2541" s="737">
        <v>1300</v>
      </c>
      <c r="F2541" s="666">
        <v>44896576</v>
      </c>
      <c r="G2541" s="675" t="s">
        <v>11054</v>
      </c>
      <c r="H2541" s="675" t="s">
        <v>11035</v>
      </c>
      <c r="I2541" s="675" t="s">
        <v>7361</v>
      </c>
      <c r="J2541" s="675" t="s">
        <v>10738</v>
      </c>
      <c r="K2541" s="666">
        <v>2</v>
      </c>
      <c r="L2541" s="666">
        <v>12</v>
      </c>
      <c r="M2541" s="756">
        <v>15600</v>
      </c>
      <c r="N2541" s="666">
        <v>1</v>
      </c>
      <c r="O2541" s="666">
        <v>6</v>
      </c>
      <c r="P2541" s="756">
        <v>7800</v>
      </c>
      <c r="Q2541" s="666">
        <v>1</v>
      </c>
      <c r="R2541" s="666">
        <v>12</v>
      </c>
    </row>
    <row r="2542" spans="1:18" ht="15.75" customHeight="1" x14ac:dyDescent="0.2">
      <c r="A2542" s="665" t="s">
        <v>11033</v>
      </c>
      <c r="B2542" s="666" t="s">
        <v>6922</v>
      </c>
      <c r="C2542" s="666" t="s">
        <v>150</v>
      </c>
      <c r="D2542" s="675" t="s">
        <v>11055</v>
      </c>
      <c r="E2542" s="737">
        <v>1300</v>
      </c>
      <c r="F2542" s="666">
        <v>18133837</v>
      </c>
      <c r="G2542" s="675" t="s">
        <v>11056</v>
      </c>
      <c r="H2542" s="675" t="s">
        <v>10148</v>
      </c>
      <c r="I2542" s="675" t="s">
        <v>7361</v>
      </c>
      <c r="J2542" s="675" t="s">
        <v>11055</v>
      </c>
      <c r="K2542" s="666">
        <v>2</v>
      </c>
      <c r="L2542" s="666">
        <v>12</v>
      </c>
      <c r="M2542" s="756">
        <v>15600</v>
      </c>
      <c r="N2542" s="666">
        <v>1</v>
      </c>
      <c r="O2542" s="666">
        <v>6</v>
      </c>
      <c r="P2542" s="756">
        <v>7800</v>
      </c>
      <c r="Q2542" s="666">
        <v>1</v>
      </c>
      <c r="R2542" s="666">
        <v>12</v>
      </c>
    </row>
    <row r="2543" spans="1:18" ht="15.75" customHeight="1" x14ac:dyDescent="0.2">
      <c r="A2543" s="665" t="s">
        <v>11033</v>
      </c>
      <c r="B2543" s="666" t="s">
        <v>6922</v>
      </c>
      <c r="C2543" s="666" t="s">
        <v>150</v>
      </c>
      <c r="D2543" s="675" t="s">
        <v>11057</v>
      </c>
      <c r="E2543" s="737">
        <v>930</v>
      </c>
      <c r="F2543" s="666">
        <v>17891774</v>
      </c>
      <c r="G2543" s="675" t="s">
        <v>11058</v>
      </c>
      <c r="H2543" s="675" t="s">
        <v>11046</v>
      </c>
      <c r="I2543" s="675" t="s">
        <v>7192</v>
      </c>
      <c r="J2543" s="675"/>
      <c r="K2543" s="666">
        <v>2</v>
      </c>
      <c r="L2543" s="666">
        <v>12</v>
      </c>
      <c r="M2543" s="756">
        <v>11160</v>
      </c>
      <c r="N2543" s="666">
        <v>1</v>
      </c>
      <c r="O2543" s="666">
        <v>6</v>
      </c>
      <c r="P2543" s="756">
        <v>5580</v>
      </c>
      <c r="Q2543" s="666">
        <v>1</v>
      </c>
      <c r="R2543" s="666">
        <v>12</v>
      </c>
    </row>
    <row r="2544" spans="1:18" ht="15.75" customHeight="1" x14ac:dyDescent="0.2">
      <c r="A2544" s="665" t="s">
        <v>11033</v>
      </c>
      <c r="B2544" s="666" t="s">
        <v>6922</v>
      </c>
      <c r="C2544" s="666" t="s">
        <v>150</v>
      </c>
      <c r="D2544" s="675" t="s">
        <v>8745</v>
      </c>
      <c r="E2544" s="737">
        <v>1805</v>
      </c>
      <c r="F2544" s="666">
        <v>46937643</v>
      </c>
      <c r="G2544" s="675" t="s">
        <v>11059</v>
      </c>
      <c r="H2544" s="675" t="s">
        <v>8946</v>
      </c>
      <c r="I2544" s="675" t="s">
        <v>11037</v>
      </c>
      <c r="J2544" s="675" t="s">
        <v>9659</v>
      </c>
      <c r="K2544" s="666">
        <v>2</v>
      </c>
      <c r="L2544" s="666">
        <v>12</v>
      </c>
      <c r="M2544" s="756">
        <v>21660</v>
      </c>
      <c r="N2544" s="666">
        <v>1</v>
      </c>
      <c r="O2544" s="666">
        <v>6</v>
      </c>
      <c r="P2544" s="756">
        <v>10830</v>
      </c>
      <c r="Q2544" s="666">
        <v>1</v>
      </c>
      <c r="R2544" s="666">
        <v>12</v>
      </c>
    </row>
    <row r="2545" spans="1:18" ht="15.75" customHeight="1" x14ac:dyDescent="0.2">
      <c r="A2545" s="665" t="s">
        <v>11033</v>
      </c>
      <c r="B2545" s="666" t="s">
        <v>6922</v>
      </c>
      <c r="C2545" s="666" t="s">
        <v>150</v>
      </c>
      <c r="D2545" s="675" t="s">
        <v>11060</v>
      </c>
      <c r="E2545" s="737">
        <v>930</v>
      </c>
      <c r="F2545" s="666">
        <v>18162901</v>
      </c>
      <c r="G2545" s="675" t="s">
        <v>11061</v>
      </c>
      <c r="H2545" s="675" t="s">
        <v>11046</v>
      </c>
      <c r="I2545" s="675" t="s">
        <v>7192</v>
      </c>
      <c r="J2545" s="675"/>
      <c r="K2545" s="666">
        <v>2</v>
      </c>
      <c r="L2545" s="666">
        <v>12</v>
      </c>
      <c r="M2545" s="756">
        <v>11160</v>
      </c>
      <c r="N2545" s="666">
        <v>1</v>
      </c>
      <c r="O2545" s="666">
        <v>6</v>
      </c>
      <c r="P2545" s="756">
        <v>5580</v>
      </c>
      <c r="Q2545" s="666">
        <v>1</v>
      </c>
      <c r="R2545" s="666">
        <v>12</v>
      </c>
    </row>
    <row r="2546" spans="1:18" ht="15.75" customHeight="1" x14ac:dyDescent="0.2">
      <c r="A2546" s="665" t="s">
        <v>11033</v>
      </c>
      <c r="B2546" s="666" t="s">
        <v>6922</v>
      </c>
      <c r="C2546" s="666" t="s">
        <v>150</v>
      </c>
      <c r="D2546" s="675" t="s">
        <v>10842</v>
      </c>
      <c r="E2546" s="737">
        <v>2097</v>
      </c>
      <c r="F2546" s="666">
        <v>46746369</v>
      </c>
      <c r="G2546" s="675" t="s">
        <v>11062</v>
      </c>
      <c r="H2546" s="675" t="s">
        <v>11063</v>
      </c>
      <c r="I2546" s="675" t="s">
        <v>7361</v>
      </c>
      <c r="J2546" s="675" t="s">
        <v>10842</v>
      </c>
      <c r="K2546" s="666">
        <v>2</v>
      </c>
      <c r="L2546" s="666">
        <v>12</v>
      </c>
      <c r="M2546" s="756">
        <v>25164</v>
      </c>
      <c r="N2546" s="666">
        <v>12</v>
      </c>
      <c r="O2546" s="666">
        <v>6</v>
      </c>
      <c r="P2546" s="756">
        <v>12582</v>
      </c>
      <c r="Q2546" s="666">
        <v>1</v>
      </c>
      <c r="R2546" s="666">
        <v>12</v>
      </c>
    </row>
    <row r="2547" spans="1:18" ht="15.75" customHeight="1" x14ac:dyDescent="0.2">
      <c r="A2547" s="665" t="s">
        <v>11033</v>
      </c>
      <c r="B2547" s="666" t="s">
        <v>6922</v>
      </c>
      <c r="C2547" s="666" t="s">
        <v>150</v>
      </c>
      <c r="D2547" s="675" t="s">
        <v>10757</v>
      </c>
      <c r="E2547" s="737">
        <v>2000</v>
      </c>
      <c r="F2547" s="666">
        <v>71596908</v>
      </c>
      <c r="G2547" s="675" t="s">
        <v>11064</v>
      </c>
      <c r="H2547" s="675" t="s">
        <v>10757</v>
      </c>
      <c r="I2547" s="675" t="s">
        <v>11037</v>
      </c>
      <c r="J2547" s="675" t="s">
        <v>11038</v>
      </c>
      <c r="K2547" s="666">
        <v>2</v>
      </c>
      <c r="L2547" s="666">
        <v>12</v>
      </c>
      <c r="M2547" s="756">
        <v>24000</v>
      </c>
      <c r="N2547" s="666">
        <v>3</v>
      </c>
      <c r="O2547" s="666">
        <v>6</v>
      </c>
      <c r="P2547" s="756">
        <v>12000</v>
      </c>
      <c r="Q2547" s="666">
        <v>1</v>
      </c>
      <c r="R2547" s="666">
        <v>12</v>
      </c>
    </row>
    <row r="2548" spans="1:18" ht="15.75" customHeight="1" x14ac:dyDescent="0.2">
      <c r="A2548" s="665" t="s">
        <v>11033</v>
      </c>
      <c r="B2548" s="666" t="s">
        <v>6922</v>
      </c>
      <c r="C2548" s="666" t="s">
        <v>150</v>
      </c>
      <c r="D2548" s="675" t="s">
        <v>11065</v>
      </c>
      <c r="E2548" s="737">
        <v>4000</v>
      </c>
      <c r="F2548" s="666">
        <v>18132272</v>
      </c>
      <c r="G2548" s="675" t="s">
        <v>11066</v>
      </c>
      <c r="H2548" s="675" t="s">
        <v>9914</v>
      </c>
      <c r="I2548" s="675" t="s">
        <v>11037</v>
      </c>
      <c r="J2548" s="675" t="s">
        <v>9913</v>
      </c>
      <c r="K2548" s="666">
        <v>2</v>
      </c>
      <c r="L2548" s="666">
        <v>12</v>
      </c>
      <c r="M2548" s="756">
        <v>48000</v>
      </c>
      <c r="N2548" s="666">
        <v>1</v>
      </c>
      <c r="O2548" s="666">
        <v>6</v>
      </c>
      <c r="P2548" s="756">
        <v>24000</v>
      </c>
      <c r="Q2548" s="666">
        <v>1</v>
      </c>
      <c r="R2548" s="666">
        <v>12</v>
      </c>
    </row>
    <row r="2549" spans="1:18" ht="15.75" customHeight="1" x14ac:dyDescent="0.2">
      <c r="A2549" s="665" t="s">
        <v>11033</v>
      </c>
      <c r="B2549" s="666" t="s">
        <v>6922</v>
      </c>
      <c r="C2549" s="666" t="s">
        <v>150</v>
      </c>
      <c r="D2549" s="675" t="s">
        <v>8713</v>
      </c>
      <c r="E2549" s="737">
        <v>1800</v>
      </c>
      <c r="F2549" s="666">
        <v>44384530</v>
      </c>
      <c r="G2549" s="675" t="s">
        <v>11067</v>
      </c>
      <c r="H2549" s="675" t="s">
        <v>7768</v>
      </c>
      <c r="I2549" s="675" t="s">
        <v>11037</v>
      </c>
      <c r="J2549" s="675" t="s">
        <v>6938</v>
      </c>
      <c r="K2549" s="666">
        <v>2</v>
      </c>
      <c r="L2549" s="666">
        <v>12</v>
      </c>
      <c r="M2549" s="756">
        <v>21600</v>
      </c>
      <c r="N2549" s="666">
        <v>1</v>
      </c>
      <c r="O2549" s="666">
        <v>6</v>
      </c>
      <c r="P2549" s="756">
        <v>10800</v>
      </c>
      <c r="Q2549" s="666">
        <v>1</v>
      </c>
      <c r="R2549" s="666">
        <v>12</v>
      </c>
    </row>
    <row r="2550" spans="1:18" ht="15.75" customHeight="1" x14ac:dyDescent="0.2">
      <c r="A2550" s="665" t="s">
        <v>11033</v>
      </c>
      <c r="B2550" s="666" t="s">
        <v>6922</v>
      </c>
      <c r="C2550" s="666" t="s">
        <v>150</v>
      </c>
      <c r="D2550" s="675" t="s">
        <v>10738</v>
      </c>
      <c r="E2550" s="737">
        <v>1300</v>
      </c>
      <c r="F2550" s="666">
        <v>47337095</v>
      </c>
      <c r="G2550" s="675" t="s">
        <v>11068</v>
      </c>
      <c r="H2550" s="675" t="s">
        <v>11035</v>
      </c>
      <c r="I2550" s="675" t="s">
        <v>7361</v>
      </c>
      <c r="J2550" s="675" t="s">
        <v>10738</v>
      </c>
      <c r="K2550" s="666">
        <v>2</v>
      </c>
      <c r="L2550" s="666">
        <v>12</v>
      </c>
      <c r="M2550" s="756">
        <v>15600</v>
      </c>
      <c r="N2550" s="666">
        <v>1</v>
      </c>
      <c r="O2550" s="666">
        <v>6</v>
      </c>
      <c r="P2550" s="756">
        <v>7800</v>
      </c>
      <c r="Q2550" s="666">
        <v>1</v>
      </c>
      <c r="R2550" s="666">
        <v>12</v>
      </c>
    </row>
    <row r="2551" spans="1:18" ht="15.75" customHeight="1" x14ac:dyDescent="0.2">
      <c r="A2551" s="665" t="s">
        <v>11033</v>
      </c>
      <c r="B2551" s="666" t="s">
        <v>6922</v>
      </c>
      <c r="C2551" s="666" t="s">
        <v>150</v>
      </c>
      <c r="D2551" s="675" t="s">
        <v>10244</v>
      </c>
      <c r="E2551" s="737">
        <v>1300</v>
      </c>
      <c r="F2551" s="666">
        <v>77054415</v>
      </c>
      <c r="G2551" s="675" t="s">
        <v>11069</v>
      </c>
      <c r="H2551" s="675" t="s">
        <v>11070</v>
      </c>
      <c r="I2551" s="675" t="s">
        <v>7361</v>
      </c>
      <c r="J2551" s="675" t="s">
        <v>10244</v>
      </c>
      <c r="K2551" s="666">
        <v>2</v>
      </c>
      <c r="L2551" s="666">
        <v>12</v>
      </c>
      <c r="M2551" s="756">
        <v>15600</v>
      </c>
      <c r="N2551" s="666">
        <v>1</v>
      </c>
      <c r="O2551" s="666">
        <v>6</v>
      </c>
      <c r="P2551" s="756">
        <v>7800</v>
      </c>
      <c r="Q2551" s="666">
        <v>1</v>
      </c>
      <c r="R2551" s="666">
        <v>12</v>
      </c>
    </row>
    <row r="2552" spans="1:18" ht="15.75" customHeight="1" x14ac:dyDescent="0.2">
      <c r="A2552" s="665" t="s">
        <v>11033</v>
      </c>
      <c r="B2552" s="666" t="s">
        <v>6922</v>
      </c>
      <c r="C2552" s="666" t="s">
        <v>150</v>
      </c>
      <c r="D2552" s="675" t="s">
        <v>10244</v>
      </c>
      <c r="E2552" s="737">
        <v>1000</v>
      </c>
      <c r="F2552" s="666">
        <v>45478907</v>
      </c>
      <c r="G2552" s="675" t="s">
        <v>11071</v>
      </c>
      <c r="H2552" s="675" t="s">
        <v>11070</v>
      </c>
      <c r="I2552" s="675" t="s">
        <v>7361</v>
      </c>
      <c r="J2552" s="675" t="s">
        <v>10244</v>
      </c>
      <c r="K2552" s="666">
        <v>2</v>
      </c>
      <c r="L2552" s="666">
        <v>12</v>
      </c>
      <c r="M2552" s="756">
        <v>12000</v>
      </c>
      <c r="N2552" s="666">
        <v>1</v>
      </c>
      <c r="O2552" s="666">
        <v>6</v>
      </c>
      <c r="P2552" s="756">
        <v>6000</v>
      </c>
      <c r="Q2552" s="666">
        <v>0</v>
      </c>
      <c r="R2552" s="666">
        <v>0</v>
      </c>
    </row>
    <row r="2553" spans="1:18" ht="15.75" customHeight="1" x14ac:dyDescent="0.2">
      <c r="A2553" s="665" t="s">
        <v>11033</v>
      </c>
      <c r="B2553" s="666" t="s">
        <v>6922</v>
      </c>
      <c r="C2553" s="666" t="s">
        <v>150</v>
      </c>
      <c r="D2553" s="675" t="s">
        <v>11040</v>
      </c>
      <c r="E2553" s="737">
        <v>5000</v>
      </c>
      <c r="F2553" s="666">
        <v>45819526</v>
      </c>
      <c r="G2553" s="675" t="s">
        <v>11072</v>
      </c>
      <c r="H2553" s="675" t="s">
        <v>9914</v>
      </c>
      <c r="I2553" s="675" t="s">
        <v>11037</v>
      </c>
      <c r="J2553" s="675" t="s">
        <v>9913</v>
      </c>
      <c r="K2553" s="666">
        <v>2</v>
      </c>
      <c r="L2553" s="666">
        <v>12</v>
      </c>
      <c r="M2553" s="756">
        <v>60000</v>
      </c>
      <c r="N2553" s="666">
        <v>1</v>
      </c>
      <c r="O2553" s="666">
        <v>6</v>
      </c>
      <c r="P2553" s="756">
        <v>30000</v>
      </c>
      <c r="Q2553" s="666">
        <v>1</v>
      </c>
      <c r="R2553" s="666">
        <v>12</v>
      </c>
    </row>
    <row r="2554" spans="1:18" ht="15.75" customHeight="1" x14ac:dyDescent="0.2">
      <c r="A2554" s="665" t="s">
        <v>11033</v>
      </c>
      <c r="B2554" s="666" t="s">
        <v>6922</v>
      </c>
      <c r="C2554" s="666" t="s">
        <v>150</v>
      </c>
      <c r="D2554" s="675" t="s">
        <v>11040</v>
      </c>
      <c r="E2554" s="737">
        <v>5000</v>
      </c>
      <c r="F2554" s="666">
        <v>45199644</v>
      </c>
      <c r="G2554" s="675" t="s">
        <v>11073</v>
      </c>
      <c r="H2554" s="675" t="s">
        <v>9914</v>
      </c>
      <c r="I2554" s="675" t="s">
        <v>11037</v>
      </c>
      <c r="J2554" s="675" t="s">
        <v>9913</v>
      </c>
      <c r="K2554" s="666">
        <v>2</v>
      </c>
      <c r="L2554" s="666">
        <v>12</v>
      </c>
      <c r="M2554" s="756">
        <v>60000</v>
      </c>
      <c r="N2554" s="666">
        <v>1</v>
      </c>
      <c r="O2554" s="666">
        <v>6</v>
      </c>
      <c r="P2554" s="756">
        <v>30000</v>
      </c>
      <c r="Q2554" s="666">
        <v>1</v>
      </c>
      <c r="R2554" s="666">
        <v>12</v>
      </c>
    </row>
    <row r="2555" spans="1:18" ht="15.75" customHeight="1" x14ac:dyDescent="0.2">
      <c r="A2555" s="665" t="s">
        <v>11033</v>
      </c>
      <c r="B2555" s="666" t="s">
        <v>6922</v>
      </c>
      <c r="C2555" s="666" t="s">
        <v>150</v>
      </c>
      <c r="D2555" s="675" t="s">
        <v>10738</v>
      </c>
      <c r="E2555" s="737">
        <v>1300</v>
      </c>
      <c r="F2555" s="666">
        <v>41922347</v>
      </c>
      <c r="G2555" s="675" t="s">
        <v>11074</v>
      </c>
      <c r="H2555" s="675" t="s">
        <v>11035</v>
      </c>
      <c r="I2555" s="675" t="s">
        <v>7361</v>
      </c>
      <c r="J2555" s="675" t="s">
        <v>10738</v>
      </c>
      <c r="K2555" s="666">
        <v>2</v>
      </c>
      <c r="L2555" s="666">
        <v>12</v>
      </c>
      <c r="M2555" s="756">
        <v>15600</v>
      </c>
      <c r="N2555" s="666">
        <v>1</v>
      </c>
      <c r="O2555" s="666">
        <v>6</v>
      </c>
      <c r="P2555" s="756">
        <v>7800</v>
      </c>
      <c r="Q2555" s="666">
        <v>1</v>
      </c>
      <c r="R2555" s="666">
        <v>12</v>
      </c>
    </row>
    <row r="2556" spans="1:18" ht="15.75" customHeight="1" x14ac:dyDescent="0.2">
      <c r="A2556" s="665" t="s">
        <v>11033</v>
      </c>
      <c r="B2556" s="666" t="s">
        <v>6922</v>
      </c>
      <c r="C2556" s="666" t="s">
        <v>150</v>
      </c>
      <c r="D2556" s="675" t="s">
        <v>11040</v>
      </c>
      <c r="E2556" s="737">
        <v>5000</v>
      </c>
      <c r="F2556" s="666">
        <v>44040969</v>
      </c>
      <c r="G2556" s="675" t="s">
        <v>11075</v>
      </c>
      <c r="H2556" s="675" t="s">
        <v>9914</v>
      </c>
      <c r="I2556" s="675" t="s">
        <v>11037</v>
      </c>
      <c r="J2556" s="675" t="s">
        <v>9913</v>
      </c>
      <c r="K2556" s="666">
        <v>2</v>
      </c>
      <c r="L2556" s="666">
        <v>12</v>
      </c>
      <c r="M2556" s="756">
        <v>60000</v>
      </c>
      <c r="N2556" s="666">
        <v>1</v>
      </c>
      <c r="O2556" s="666">
        <v>6</v>
      </c>
      <c r="P2556" s="756">
        <v>30000</v>
      </c>
      <c r="Q2556" s="666">
        <v>1</v>
      </c>
      <c r="R2556" s="666">
        <v>12</v>
      </c>
    </row>
    <row r="2557" spans="1:18" ht="15.75" customHeight="1" x14ac:dyDescent="0.2">
      <c r="A2557" s="665" t="s">
        <v>11033</v>
      </c>
      <c r="B2557" s="666" t="s">
        <v>6922</v>
      </c>
      <c r="C2557" s="666" t="s">
        <v>150</v>
      </c>
      <c r="D2557" s="675" t="s">
        <v>11076</v>
      </c>
      <c r="E2557" s="737">
        <v>1200</v>
      </c>
      <c r="F2557" s="666">
        <v>18000662</v>
      </c>
      <c r="G2557" s="675" t="s">
        <v>11077</v>
      </c>
      <c r="H2557" s="675" t="s">
        <v>11076</v>
      </c>
      <c r="I2557" s="675" t="s">
        <v>11037</v>
      </c>
      <c r="J2557" s="675" t="s">
        <v>10964</v>
      </c>
      <c r="K2557" s="666">
        <v>2</v>
      </c>
      <c r="L2557" s="666">
        <v>12</v>
      </c>
      <c r="M2557" s="756">
        <v>14400</v>
      </c>
      <c r="N2557" s="666">
        <v>1</v>
      </c>
      <c r="O2557" s="666">
        <v>6</v>
      </c>
      <c r="P2557" s="756">
        <v>7200</v>
      </c>
      <c r="Q2557" s="666">
        <v>1</v>
      </c>
      <c r="R2557" s="666">
        <v>12</v>
      </c>
    </row>
    <row r="2558" spans="1:18" ht="15.75" customHeight="1" x14ac:dyDescent="0.2">
      <c r="A2558" s="665" t="s">
        <v>11033</v>
      </c>
      <c r="B2558" s="666" t="s">
        <v>6922</v>
      </c>
      <c r="C2558" s="666" t="s">
        <v>150</v>
      </c>
      <c r="D2558" s="675" t="s">
        <v>11040</v>
      </c>
      <c r="E2558" s="737">
        <v>5000</v>
      </c>
      <c r="F2558" s="666">
        <v>45393702</v>
      </c>
      <c r="G2558" s="675" t="s">
        <v>11078</v>
      </c>
      <c r="H2558" s="675" t="s">
        <v>9914</v>
      </c>
      <c r="I2558" s="675" t="s">
        <v>11037</v>
      </c>
      <c r="J2558" s="675" t="s">
        <v>9913</v>
      </c>
      <c r="K2558" s="666">
        <v>2</v>
      </c>
      <c r="L2558" s="666">
        <v>12</v>
      </c>
      <c r="M2558" s="756">
        <v>60000</v>
      </c>
      <c r="N2558" s="666">
        <v>1</v>
      </c>
      <c r="O2558" s="666">
        <v>6</v>
      </c>
      <c r="P2558" s="756">
        <v>30000</v>
      </c>
      <c r="Q2558" s="666">
        <v>1</v>
      </c>
      <c r="R2558" s="666">
        <v>12</v>
      </c>
    </row>
    <row r="2559" spans="1:18" ht="15.75" customHeight="1" x14ac:dyDescent="0.2">
      <c r="A2559" s="665" t="s">
        <v>11033</v>
      </c>
      <c r="B2559" s="666" t="s">
        <v>6922</v>
      </c>
      <c r="C2559" s="666" t="s">
        <v>150</v>
      </c>
      <c r="D2559" s="675" t="s">
        <v>11079</v>
      </c>
      <c r="E2559" s="737">
        <v>1000</v>
      </c>
      <c r="F2559" s="666">
        <v>41348962</v>
      </c>
      <c r="G2559" s="675" t="s">
        <v>11080</v>
      </c>
      <c r="H2559" s="675" t="s">
        <v>11081</v>
      </c>
      <c r="I2559" s="675" t="s">
        <v>7361</v>
      </c>
      <c r="J2559" s="675" t="s">
        <v>10907</v>
      </c>
      <c r="K2559" s="666">
        <v>2</v>
      </c>
      <c r="L2559" s="666">
        <v>12</v>
      </c>
      <c r="M2559" s="756">
        <v>12000</v>
      </c>
      <c r="N2559" s="666">
        <v>1</v>
      </c>
      <c r="O2559" s="666">
        <v>6</v>
      </c>
      <c r="P2559" s="756">
        <v>6000</v>
      </c>
      <c r="Q2559" s="666">
        <v>1</v>
      </c>
      <c r="R2559" s="666">
        <v>12</v>
      </c>
    </row>
    <row r="2560" spans="1:18" ht="15.75" customHeight="1" x14ac:dyDescent="0.2">
      <c r="A2560" s="665" t="s">
        <v>11033</v>
      </c>
      <c r="B2560" s="666" t="s">
        <v>6922</v>
      </c>
      <c r="C2560" s="666" t="s">
        <v>150</v>
      </c>
      <c r="D2560" s="675" t="s">
        <v>11082</v>
      </c>
      <c r="E2560" s="737">
        <v>930</v>
      </c>
      <c r="F2560" s="666">
        <v>18226358</v>
      </c>
      <c r="G2560" s="675" t="s">
        <v>11083</v>
      </c>
      <c r="H2560" s="675" t="s">
        <v>11084</v>
      </c>
      <c r="I2560" s="675" t="s">
        <v>7361</v>
      </c>
      <c r="J2560" s="675" t="s">
        <v>11085</v>
      </c>
      <c r="K2560" s="666">
        <v>2</v>
      </c>
      <c r="L2560" s="666">
        <v>12</v>
      </c>
      <c r="M2560" s="756">
        <v>11160</v>
      </c>
      <c r="N2560" s="666">
        <v>1</v>
      </c>
      <c r="O2560" s="666">
        <v>6</v>
      </c>
      <c r="P2560" s="756">
        <v>5580</v>
      </c>
      <c r="Q2560" s="666">
        <v>1</v>
      </c>
      <c r="R2560" s="666">
        <v>12</v>
      </c>
    </row>
    <row r="2561" spans="1:18" ht="15.75" customHeight="1" x14ac:dyDescent="0.2">
      <c r="A2561" s="665" t="s">
        <v>11033</v>
      </c>
      <c r="B2561" s="666" t="s">
        <v>6922</v>
      </c>
      <c r="C2561" s="666" t="s">
        <v>150</v>
      </c>
      <c r="D2561" s="675" t="s">
        <v>10244</v>
      </c>
      <c r="E2561" s="737">
        <v>1000</v>
      </c>
      <c r="F2561" s="666">
        <v>46683760</v>
      </c>
      <c r="G2561" s="675" t="s">
        <v>11086</v>
      </c>
      <c r="H2561" s="675" t="s">
        <v>11070</v>
      </c>
      <c r="I2561" s="675" t="s">
        <v>7361</v>
      </c>
      <c r="J2561" s="675" t="s">
        <v>10244</v>
      </c>
      <c r="K2561" s="666">
        <v>2</v>
      </c>
      <c r="L2561" s="666">
        <v>12</v>
      </c>
      <c r="M2561" s="756">
        <v>12000</v>
      </c>
      <c r="N2561" s="666">
        <v>1</v>
      </c>
      <c r="O2561" s="666">
        <v>6</v>
      </c>
      <c r="P2561" s="756">
        <v>6000</v>
      </c>
      <c r="Q2561" s="666">
        <v>1</v>
      </c>
      <c r="R2561" s="666">
        <v>12</v>
      </c>
    </row>
    <row r="2562" spans="1:18" ht="15.75" customHeight="1" x14ac:dyDescent="0.2">
      <c r="A2562" s="665" t="s">
        <v>11033</v>
      </c>
      <c r="B2562" s="666" t="s">
        <v>6922</v>
      </c>
      <c r="C2562" s="666" t="s">
        <v>150</v>
      </c>
      <c r="D2562" s="675" t="s">
        <v>7773</v>
      </c>
      <c r="E2562" s="737">
        <v>1000</v>
      </c>
      <c r="F2562" s="666">
        <v>18161823</v>
      </c>
      <c r="G2562" s="675" t="s">
        <v>11087</v>
      </c>
      <c r="H2562" s="675" t="s">
        <v>7773</v>
      </c>
      <c r="I2562" s="675" t="s">
        <v>7361</v>
      </c>
      <c r="J2562" s="675" t="s">
        <v>11043</v>
      </c>
      <c r="K2562" s="666">
        <v>2</v>
      </c>
      <c r="L2562" s="666">
        <v>12</v>
      </c>
      <c r="M2562" s="756">
        <v>12000</v>
      </c>
      <c r="N2562" s="666">
        <v>1</v>
      </c>
      <c r="O2562" s="666">
        <v>6</v>
      </c>
      <c r="P2562" s="756">
        <v>6000</v>
      </c>
      <c r="Q2562" s="666">
        <v>1</v>
      </c>
      <c r="R2562" s="666">
        <v>12</v>
      </c>
    </row>
    <row r="2563" spans="1:18" ht="15.75" customHeight="1" x14ac:dyDescent="0.2">
      <c r="A2563" s="665" t="s">
        <v>11033</v>
      </c>
      <c r="B2563" s="666" t="s">
        <v>6922</v>
      </c>
      <c r="C2563" s="666" t="s">
        <v>150</v>
      </c>
      <c r="D2563" s="675" t="s">
        <v>11088</v>
      </c>
      <c r="E2563" s="737">
        <v>5000</v>
      </c>
      <c r="F2563" s="666">
        <v>43607417</v>
      </c>
      <c r="G2563" s="675" t="s">
        <v>11089</v>
      </c>
      <c r="H2563" s="675" t="s">
        <v>9914</v>
      </c>
      <c r="I2563" s="675" t="s">
        <v>11037</v>
      </c>
      <c r="J2563" s="675" t="s">
        <v>9913</v>
      </c>
      <c r="K2563" s="666">
        <v>2</v>
      </c>
      <c r="L2563" s="666">
        <v>12</v>
      </c>
      <c r="M2563" s="756">
        <v>60000</v>
      </c>
      <c r="N2563" s="666">
        <v>1</v>
      </c>
      <c r="O2563" s="666">
        <v>6</v>
      </c>
      <c r="P2563" s="756">
        <v>30000</v>
      </c>
      <c r="Q2563" s="666">
        <v>1</v>
      </c>
      <c r="R2563" s="666">
        <v>12</v>
      </c>
    </row>
    <row r="2564" spans="1:18" ht="15.75" customHeight="1" x14ac:dyDescent="0.2">
      <c r="A2564" s="665" t="s">
        <v>11033</v>
      </c>
      <c r="B2564" s="666" t="s">
        <v>6922</v>
      </c>
      <c r="C2564" s="666" t="s">
        <v>150</v>
      </c>
      <c r="D2564" s="675" t="s">
        <v>11090</v>
      </c>
      <c r="E2564" s="737">
        <v>1800</v>
      </c>
      <c r="F2564" s="666">
        <v>18196394</v>
      </c>
      <c r="G2564" s="675" t="s">
        <v>11091</v>
      </c>
      <c r="H2564" s="675" t="s">
        <v>8817</v>
      </c>
      <c r="I2564" s="675" t="s">
        <v>11037</v>
      </c>
      <c r="J2564" s="675" t="s">
        <v>11090</v>
      </c>
      <c r="K2564" s="666">
        <v>2</v>
      </c>
      <c r="L2564" s="666">
        <v>12</v>
      </c>
      <c r="M2564" s="756">
        <v>21600</v>
      </c>
      <c r="N2564" s="666">
        <v>1</v>
      </c>
      <c r="O2564" s="666">
        <v>6</v>
      </c>
      <c r="P2564" s="756">
        <v>10800</v>
      </c>
      <c r="Q2564" s="666">
        <v>1</v>
      </c>
      <c r="R2564" s="666">
        <v>12</v>
      </c>
    </row>
    <row r="2565" spans="1:18" ht="15.75" customHeight="1" x14ac:dyDescent="0.2">
      <c r="A2565" s="665" t="s">
        <v>11033</v>
      </c>
      <c r="B2565" s="666" t="s">
        <v>6922</v>
      </c>
      <c r="C2565" s="666" t="s">
        <v>150</v>
      </c>
      <c r="D2565" s="675" t="s">
        <v>10854</v>
      </c>
      <c r="E2565" s="737">
        <v>1800</v>
      </c>
      <c r="F2565" s="666">
        <v>42690416</v>
      </c>
      <c r="G2565" s="675" t="s">
        <v>11092</v>
      </c>
      <c r="H2565" s="675" t="s">
        <v>10854</v>
      </c>
      <c r="I2565" s="675" t="s">
        <v>11037</v>
      </c>
      <c r="J2565" s="675" t="s">
        <v>10854</v>
      </c>
      <c r="K2565" s="666">
        <v>2</v>
      </c>
      <c r="L2565" s="666">
        <v>12</v>
      </c>
      <c r="M2565" s="756">
        <v>21600</v>
      </c>
      <c r="N2565" s="666">
        <v>0</v>
      </c>
      <c r="O2565" s="666">
        <v>0</v>
      </c>
      <c r="P2565" s="756">
        <v>0</v>
      </c>
      <c r="Q2565" s="666">
        <v>0</v>
      </c>
      <c r="R2565" s="666">
        <v>0</v>
      </c>
    </row>
    <row r="2566" spans="1:18" ht="15.75" customHeight="1" x14ac:dyDescent="0.2">
      <c r="A2566" s="665" t="s">
        <v>11033</v>
      </c>
      <c r="B2566" s="666" t="s">
        <v>6922</v>
      </c>
      <c r="C2566" s="666" t="s">
        <v>150</v>
      </c>
      <c r="D2566" s="675" t="s">
        <v>10757</v>
      </c>
      <c r="E2566" s="737">
        <v>2000</v>
      </c>
      <c r="F2566" s="666">
        <v>9533403</v>
      </c>
      <c r="G2566" s="675" t="s">
        <v>11093</v>
      </c>
      <c r="H2566" s="675" t="s">
        <v>10757</v>
      </c>
      <c r="I2566" s="675" t="s">
        <v>11037</v>
      </c>
      <c r="J2566" s="675" t="s">
        <v>11038</v>
      </c>
      <c r="K2566" s="666">
        <v>2</v>
      </c>
      <c r="L2566" s="666">
        <v>12</v>
      </c>
      <c r="M2566" s="756">
        <v>24000</v>
      </c>
      <c r="N2566" s="666">
        <v>3</v>
      </c>
      <c r="O2566" s="666">
        <v>6</v>
      </c>
      <c r="P2566" s="756">
        <v>12000</v>
      </c>
      <c r="Q2566" s="666">
        <v>1</v>
      </c>
      <c r="R2566" s="666">
        <v>12</v>
      </c>
    </row>
    <row r="2567" spans="1:18" ht="15.75" customHeight="1" x14ac:dyDescent="0.2">
      <c r="A2567" s="665" t="s">
        <v>11033</v>
      </c>
      <c r="B2567" s="666" t="s">
        <v>6922</v>
      </c>
      <c r="C2567" s="666" t="s">
        <v>150</v>
      </c>
      <c r="D2567" s="675" t="s">
        <v>11088</v>
      </c>
      <c r="E2567" s="737">
        <v>5000</v>
      </c>
      <c r="F2567" s="666">
        <v>41433382</v>
      </c>
      <c r="G2567" s="675" t="s">
        <v>11094</v>
      </c>
      <c r="H2567" s="675" t="s">
        <v>9914</v>
      </c>
      <c r="I2567" s="675" t="s">
        <v>11037</v>
      </c>
      <c r="J2567" s="675" t="s">
        <v>9913</v>
      </c>
      <c r="K2567" s="666">
        <v>2</v>
      </c>
      <c r="L2567" s="666">
        <v>12</v>
      </c>
      <c r="M2567" s="756">
        <v>60000</v>
      </c>
      <c r="N2567" s="666">
        <v>1</v>
      </c>
      <c r="O2567" s="666">
        <v>6</v>
      </c>
      <c r="P2567" s="756">
        <v>30000</v>
      </c>
      <c r="Q2567" s="666">
        <v>1</v>
      </c>
      <c r="R2567" s="666">
        <v>12</v>
      </c>
    </row>
    <row r="2568" spans="1:18" ht="15.75" customHeight="1" x14ac:dyDescent="0.2">
      <c r="A2568" s="665" t="s">
        <v>11033</v>
      </c>
      <c r="B2568" s="666" t="s">
        <v>6922</v>
      </c>
      <c r="C2568" s="666" t="s">
        <v>150</v>
      </c>
      <c r="D2568" s="675" t="s">
        <v>10244</v>
      </c>
      <c r="E2568" s="737">
        <v>1000</v>
      </c>
      <c r="F2568" s="666">
        <v>46245545</v>
      </c>
      <c r="G2568" s="675" t="s">
        <v>11095</v>
      </c>
      <c r="H2568" s="675" t="s">
        <v>11070</v>
      </c>
      <c r="I2568" s="675" t="s">
        <v>7361</v>
      </c>
      <c r="J2568" s="675" t="s">
        <v>10244</v>
      </c>
      <c r="K2568" s="666">
        <v>2</v>
      </c>
      <c r="L2568" s="666">
        <v>12</v>
      </c>
      <c r="M2568" s="756">
        <v>12000</v>
      </c>
      <c r="N2568" s="666">
        <v>1</v>
      </c>
      <c r="O2568" s="666">
        <v>6</v>
      </c>
      <c r="P2568" s="756">
        <v>6000</v>
      </c>
      <c r="Q2568" s="666">
        <v>1</v>
      </c>
      <c r="R2568" s="666">
        <v>12</v>
      </c>
    </row>
    <row r="2569" spans="1:18" ht="15.75" customHeight="1" x14ac:dyDescent="0.2">
      <c r="A2569" s="665" t="s">
        <v>11033</v>
      </c>
      <c r="B2569" s="666" t="s">
        <v>6922</v>
      </c>
      <c r="C2569" s="666" t="s">
        <v>150</v>
      </c>
      <c r="D2569" s="675" t="s">
        <v>8611</v>
      </c>
      <c r="E2569" s="737">
        <v>1300</v>
      </c>
      <c r="F2569" s="666">
        <v>40498079</v>
      </c>
      <c r="G2569" s="675" t="s">
        <v>11096</v>
      </c>
      <c r="H2569" s="675" t="s">
        <v>8946</v>
      </c>
      <c r="I2569" s="675" t="s">
        <v>7361</v>
      </c>
      <c r="J2569" s="675" t="s">
        <v>8702</v>
      </c>
      <c r="K2569" s="666">
        <v>2</v>
      </c>
      <c r="L2569" s="666">
        <v>12</v>
      </c>
      <c r="M2569" s="756">
        <v>15600</v>
      </c>
      <c r="N2569" s="666">
        <v>1</v>
      </c>
      <c r="O2569" s="666">
        <v>6</v>
      </c>
      <c r="P2569" s="756">
        <v>7800</v>
      </c>
      <c r="Q2569" s="666">
        <v>1</v>
      </c>
      <c r="R2569" s="666">
        <v>12</v>
      </c>
    </row>
    <row r="2570" spans="1:18" ht="15.75" customHeight="1" x14ac:dyDescent="0.2">
      <c r="A2570" s="665" t="s">
        <v>11033</v>
      </c>
      <c r="B2570" s="666" t="s">
        <v>6922</v>
      </c>
      <c r="C2570" s="666" t="s">
        <v>150</v>
      </c>
      <c r="D2570" s="675" t="s">
        <v>10854</v>
      </c>
      <c r="E2570" s="737">
        <v>1800</v>
      </c>
      <c r="F2570" s="666">
        <v>43929181</v>
      </c>
      <c r="G2570" s="675" t="s">
        <v>11097</v>
      </c>
      <c r="H2570" s="675" t="s">
        <v>10854</v>
      </c>
      <c r="I2570" s="675" t="s">
        <v>11037</v>
      </c>
      <c r="J2570" s="675" t="s">
        <v>10854</v>
      </c>
      <c r="K2570" s="666">
        <v>2</v>
      </c>
      <c r="L2570" s="666">
        <v>12</v>
      </c>
      <c r="M2570" s="756">
        <v>21600</v>
      </c>
      <c r="N2570" s="666">
        <v>1</v>
      </c>
      <c r="O2570" s="666">
        <v>6</v>
      </c>
      <c r="P2570" s="756">
        <v>10800</v>
      </c>
      <c r="Q2570" s="666">
        <v>1</v>
      </c>
      <c r="R2570" s="666">
        <v>12</v>
      </c>
    </row>
    <row r="2571" spans="1:18" ht="15.75" customHeight="1" x14ac:dyDescent="0.2">
      <c r="A2571" s="665" t="s">
        <v>11033</v>
      </c>
      <c r="B2571" s="666" t="s">
        <v>6922</v>
      </c>
      <c r="C2571" s="666" t="s">
        <v>150</v>
      </c>
      <c r="D2571" s="675" t="s">
        <v>11076</v>
      </c>
      <c r="E2571" s="737">
        <v>1200</v>
      </c>
      <c r="F2571" s="666">
        <v>17856098</v>
      </c>
      <c r="G2571" s="675" t="s">
        <v>11098</v>
      </c>
      <c r="H2571" s="675" t="s">
        <v>11076</v>
      </c>
      <c r="I2571" s="675" t="s">
        <v>11037</v>
      </c>
      <c r="J2571" s="675" t="s">
        <v>10964</v>
      </c>
      <c r="K2571" s="666">
        <v>2</v>
      </c>
      <c r="L2571" s="666">
        <v>12</v>
      </c>
      <c r="M2571" s="756">
        <v>14400</v>
      </c>
      <c r="N2571" s="666">
        <v>1</v>
      </c>
      <c r="O2571" s="666">
        <v>6</v>
      </c>
      <c r="P2571" s="756">
        <v>7200</v>
      </c>
      <c r="Q2571" s="666">
        <v>1</v>
      </c>
      <c r="R2571" s="666">
        <v>12</v>
      </c>
    </row>
    <row r="2572" spans="1:18" ht="15.75" customHeight="1" x14ac:dyDescent="0.2">
      <c r="A2572" s="665" t="s">
        <v>11033</v>
      </c>
      <c r="B2572" s="666" t="s">
        <v>6922</v>
      </c>
      <c r="C2572" s="666" t="s">
        <v>150</v>
      </c>
      <c r="D2572" s="675" t="s">
        <v>11040</v>
      </c>
      <c r="E2572" s="737">
        <v>5000</v>
      </c>
      <c r="F2572" s="666">
        <v>44784260</v>
      </c>
      <c r="G2572" s="675" t="s">
        <v>11099</v>
      </c>
      <c r="H2572" s="675" t="s">
        <v>9914</v>
      </c>
      <c r="I2572" s="675" t="s">
        <v>11037</v>
      </c>
      <c r="J2572" s="675" t="s">
        <v>9913</v>
      </c>
      <c r="K2572" s="666">
        <v>2</v>
      </c>
      <c r="L2572" s="666">
        <v>12</v>
      </c>
      <c r="M2572" s="756">
        <v>60000</v>
      </c>
      <c r="N2572" s="666">
        <v>1</v>
      </c>
      <c r="O2572" s="666">
        <v>6</v>
      </c>
      <c r="P2572" s="756">
        <v>30000</v>
      </c>
      <c r="Q2572" s="666">
        <v>1</v>
      </c>
      <c r="R2572" s="666">
        <v>12</v>
      </c>
    </row>
    <row r="2573" spans="1:18" ht="15.75" customHeight="1" x14ac:dyDescent="0.2">
      <c r="A2573" s="665" t="s">
        <v>11033</v>
      </c>
      <c r="B2573" s="666" t="s">
        <v>6922</v>
      </c>
      <c r="C2573" s="666" t="s">
        <v>150</v>
      </c>
      <c r="D2573" s="675" t="s">
        <v>10842</v>
      </c>
      <c r="E2573" s="737">
        <v>1300</v>
      </c>
      <c r="F2573" s="666">
        <v>45217757</v>
      </c>
      <c r="G2573" s="675" t="s">
        <v>11100</v>
      </c>
      <c r="H2573" s="675" t="s">
        <v>11063</v>
      </c>
      <c r="I2573" s="675" t="s">
        <v>7361</v>
      </c>
      <c r="J2573" s="675" t="s">
        <v>10842</v>
      </c>
      <c r="K2573" s="666">
        <v>2</v>
      </c>
      <c r="L2573" s="666">
        <v>12</v>
      </c>
      <c r="M2573" s="756">
        <v>15600</v>
      </c>
      <c r="N2573" s="666">
        <v>1</v>
      </c>
      <c r="O2573" s="666">
        <v>6</v>
      </c>
      <c r="P2573" s="756">
        <v>7800</v>
      </c>
      <c r="Q2573" s="666">
        <v>1</v>
      </c>
      <c r="R2573" s="666">
        <v>12</v>
      </c>
    </row>
    <row r="2574" spans="1:18" ht="15.75" customHeight="1" x14ac:dyDescent="0.2">
      <c r="A2574" s="665" t="s">
        <v>11033</v>
      </c>
      <c r="B2574" s="666" t="s">
        <v>6922</v>
      </c>
      <c r="C2574" s="666" t="s">
        <v>150</v>
      </c>
      <c r="D2574" s="675" t="s">
        <v>11060</v>
      </c>
      <c r="E2574" s="737">
        <v>930</v>
      </c>
      <c r="F2574" s="666">
        <v>44061381</v>
      </c>
      <c r="G2574" s="675" t="s">
        <v>11101</v>
      </c>
      <c r="H2574" s="675" t="s">
        <v>11046</v>
      </c>
      <c r="I2574" s="675" t="s">
        <v>7192</v>
      </c>
      <c r="J2574" s="675"/>
      <c r="K2574" s="666">
        <v>2</v>
      </c>
      <c r="L2574" s="666">
        <v>12</v>
      </c>
      <c r="M2574" s="756">
        <v>11160</v>
      </c>
      <c r="N2574" s="666">
        <v>1</v>
      </c>
      <c r="O2574" s="666">
        <v>6</v>
      </c>
      <c r="P2574" s="756">
        <v>5580</v>
      </c>
      <c r="Q2574" s="666">
        <v>1</v>
      </c>
      <c r="R2574" s="666">
        <v>12</v>
      </c>
    </row>
    <row r="2575" spans="1:18" ht="15.75" customHeight="1" x14ac:dyDescent="0.2">
      <c r="A2575" s="665" t="s">
        <v>11033</v>
      </c>
      <c r="B2575" s="666" t="s">
        <v>6922</v>
      </c>
      <c r="C2575" s="666" t="s">
        <v>150</v>
      </c>
      <c r="D2575" s="675" t="s">
        <v>8629</v>
      </c>
      <c r="E2575" s="737">
        <v>1000</v>
      </c>
      <c r="F2575" s="666">
        <v>70538575</v>
      </c>
      <c r="G2575" s="675" t="s">
        <v>11102</v>
      </c>
      <c r="H2575" s="675" t="s">
        <v>11046</v>
      </c>
      <c r="I2575" s="675" t="s">
        <v>7192</v>
      </c>
      <c r="J2575" s="675"/>
      <c r="K2575" s="666">
        <v>2</v>
      </c>
      <c r="L2575" s="666">
        <v>12</v>
      </c>
      <c r="M2575" s="756">
        <v>12000</v>
      </c>
      <c r="N2575" s="666">
        <v>1</v>
      </c>
      <c r="O2575" s="666">
        <v>6</v>
      </c>
      <c r="P2575" s="756">
        <v>6000</v>
      </c>
      <c r="Q2575" s="666">
        <v>1</v>
      </c>
      <c r="R2575" s="666">
        <v>12</v>
      </c>
    </row>
    <row r="2576" spans="1:18" ht="15.75" customHeight="1" x14ac:dyDescent="0.2">
      <c r="A2576" s="665" t="s">
        <v>11033</v>
      </c>
      <c r="B2576" s="666" t="s">
        <v>6922</v>
      </c>
      <c r="C2576" s="666" t="s">
        <v>150</v>
      </c>
      <c r="D2576" s="675" t="s">
        <v>10757</v>
      </c>
      <c r="E2576" s="737">
        <v>2000</v>
      </c>
      <c r="F2576" s="666">
        <v>18196528</v>
      </c>
      <c r="G2576" s="675" t="s">
        <v>11103</v>
      </c>
      <c r="H2576" s="675" t="s">
        <v>10757</v>
      </c>
      <c r="I2576" s="675" t="s">
        <v>11037</v>
      </c>
      <c r="J2576" s="675" t="s">
        <v>11038</v>
      </c>
      <c r="K2576" s="666">
        <v>2</v>
      </c>
      <c r="L2576" s="666">
        <v>12</v>
      </c>
      <c r="M2576" s="756">
        <v>24000</v>
      </c>
      <c r="N2576" s="666">
        <v>1</v>
      </c>
      <c r="O2576" s="666">
        <v>1</v>
      </c>
      <c r="P2576" s="756">
        <v>2000</v>
      </c>
      <c r="Q2576" s="666">
        <v>0</v>
      </c>
      <c r="R2576" s="666">
        <v>0</v>
      </c>
    </row>
    <row r="2577" spans="1:18" ht="15.75" customHeight="1" x14ac:dyDescent="0.2">
      <c r="A2577" s="665" t="s">
        <v>11033</v>
      </c>
      <c r="B2577" s="666" t="s">
        <v>6922</v>
      </c>
      <c r="C2577" s="666" t="s">
        <v>150</v>
      </c>
      <c r="D2577" s="675" t="s">
        <v>10738</v>
      </c>
      <c r="E2577" s="737">
        <v>1300</v>
      </c>
      <c r="F2577" s="666">
        <v>60211116</v>
      </c>
      <c r="G2577" s="675" t="s">
        <v>11104</v>
      </c>
      <c r="H2577" s="675" t="s">
        <v>11035</v>
      </c>
      <c r="I2577" s="675" t="s">
        <v>7361</v>
      </c>
      <c r="J2577" s="675" t="s">
        <v>10738</v>
      </c>
      <c r="K2577" s="666">
        <v>2</v>
      </c>
      <c r="L2577" s="666">
        <v>12</v>
      </c>
      <c r="M2577" s="756">
        <v>15600</v>
      </c>
      <c r="N2577" s="666">
        <v>1</v>
      </c>
      <c r="O2577" s="666">
        <v>1</v>
      </c>
      <c r="P2577" s="756">
        <v>1300</v>
      </c>
      <c r="Q2577" s="666">
        <v>0</v>
      </c>
      <c r="R2577" s="666">
        <v>0</v>
      </c>
    </row>
    <row r="2578" spans="1:18" ht="15.75" customHeight="1" x14ac:dyDescent="0.2">
      <c r="A2578" s="665" t="s">
        <v>11033</v>
      </c>
      <c r="B2578" s="666" t="s">
        <v>6922</v>
      </c>
      <c r="C2578" s="666" t="s">
        <v>150</v>
      </c>
      <c r="D2578" s="675" t="s">
        <v>7186</v>
      </c>
      <c r="E2578" s="737">
        <v>1000</v>
      </c>
      <c r="F2578" s="666">
        <v>18108786</v>
      </c>
      <c r="G2578" s="675" t="s">
        <v>11105</v>
      </c>
      <c r="H2578" s="675" t="s">
        <v>7422</v>
      </c>
      <c r="I2578" s="675" t="s">
        <v>7361</v>
      </c>
      <c r="J2578" s="675" t="s">
        <v>10907</v>
      </c>
      <c r="K2578" s="666">
        <v>2</v>
      </c>
      <c r="L2578" s="666">
        <v>12</v>
      </c>
      <c r="M2578" s="756">
        <v>12000</v>
      </c>
      <c r="N2578" s="666">
        <v>1</v>
      </c>
      <c r="O2578" s="666">
        <v>6</v>
      </c>
      <c r="P2578" s="756">
        <v>6000</v>
      </c>
      <c r="Q2578" s="666">
        <v>1</v>
      </c>
      <c r="R2578" s="666">
        <v>12</v>
      </c>
    </row>
    <row r="2579" spans="1:18" ht="15.75" customHeight="1" x14ac:dyDescent="0.2">
      <c r="A2579" s="665" t="s">
        <v>11033</v>
      </c>
      <c r="B2579" s="666" t="s">
        <v>6922</v>
      </c>
      <c r="C2579" s="666" t="s">
        <v>150</v>
      </c>
      <c r="D2579" s="675" t="s">
        <v>11050</v>
      </c>
      <c r="E2579" s="737">
        <v>1000</v>
      </c>
      <c r="F2579" s="666">
        <v>46890400</v>
      </c>
      <c r="G2579" s="675" t="s">
        <v>11106</v>
      </c>
      <c r="H2579" s="675" t="s">
        <v>11046</v>
      </c>
      <c r="I2579" s="675" t="s">
        <v>7192</v>
      </c>
      <c r="J2579" s="675"/>
      <c r="K2579" s="666">
        <v>2</v>
      </c>
      <c r="L2579" s="666">
        <v>12</v>
      </c>
      <c r="M2579" s="756">
        <v>12000</v>
      </c>
      <c r="N2579" s="666">
        <v>1</v>
      </c>
      <c r="O2579" s="666">
        <v>6</v>
      </c>
      <c r="P2579" s="756">
        <v>6000</v>
      </c>
      <c r="Q2579" s="666">
        <v>1</v>
      </c>
      <c r="R2579" s="666">
        <v>12</v>
      </c>
    </row>
    <row r="2580" spans="1:18" ht="15.75" customHeight="1" x14ac:dyDescent="0.2">
      <c r="A2580" s="665" t="s">
        <v>11033</v>
      </c>
      <c r="B2580" s="666" t="s">
        <v>6922</v>
      </c>
      <c r="C2580" s="666" t="s">
        <v>150</v>
      </c>
      <c r="D2580" s="675" t="s">
        <v>11107</v>
      </c>
      <c r="E2580" s="737">
        <v>1200</v>
      </c>
      <c r="F2580" s="666">
        <v>43678518</v>
      </c>
      <c r="G2580" s="675" t="s">
        <v>11108</v>
      </c>
      <c r="H2580" s="675" t="s">
        <v>11109</v>
      </c>
      <c r="I2580" s="675" t="s">
        <v>11037</v>
      </c>
      <c r="J2580" s="675" t="s">
        <v>11109</v>
      </c>
      <c r="K2580" s="666">
        <v>2</v>
      </c>
      <c r="L2580" s="666">
        <v>12</v>
      </c>
      <c r="M2580" s="756">
        <v>14400</v>
      </c>
      <c r="N2580" s="666">
        <v>1</v>
      </c>
      <c r="O2580" s="666">
        <v>6</v>
      </c>
      <c r="P2580" s="756">
        <v>7200</v>
      </c>
      <c r="Q2580" s="666">
        <v>1</v>
      </c>
      <c r="R2580" s="666">
        <v>12</v>
      </c>
    </row>
    <row r="2581" spans="1:18" ht="15.75" customHeight="1" x14ac:dyDescent="0.2">
      <c r="A2581" s="665" t="s">
        <v>11033</v>
      </c>
      <c r="B2581" s="666" t="s">
        <v>6922</v>
      </c>
      <c r="C2581" s="666" t="s">
        <v>150</v>
      </c>
      <c r="D2581" s="675" t="s">
        <v>8713</v>
      </c>
      <c r="E2581" s="737">
        <v>1800</v>
      </c>
      <c r="F2581" s="666">
        <v>41572725</v>
      </c>
      <c r="G2581" s="675" t="s">
        <v>11110</v>
      </c>
      <c r="H2581" s="675" t="s">
        <v>7768</v>
      </c>
      <c r="I2581" s="675" t="s">
        <v>11037</v>
      </c>
      <c r="J2581" s="675" t="s">
        <v>6938</v>
      </c>
      <c r="K2581" s="666">
        <v>2</v>
      </c>
      <c r="L2581" s="666">
        <v>12</v>
      </c>
      <c r="M2581" s="756">
        <v>21600</v>
      </c>
      <c r="N2581" s="666">
        <v>1</v>
      </c>
      <c r="O2581" s="666">
        <v>6</v>
      </c>
      <c r="P2581" s="756">
        <v>10800</v>
      </c>
      <c r="Q2581" s="666">
        <v>1</v>
      </c>
      <c r="R2581" s="666">
        <v>12</v>
      </c>
    </row>
    <row r="2582" spans="1:18" ht="15.75" customHeight="1" x14ac:dyDescent="0.2">
      <c r="A2582" s="665" t="s">
        <v>11033</v>
      </c>
      <c r="B2582" s="666" t="s">
        <v>6922</v>
      </c>
      <c r="C2582" s="666" t="s">
        <v>150</v>
      </c>
      <c r="D2582" s="675" t="s">
        <v>10244</v>
      </c>
      <c r="E2582" s="737">
        <v>1000</v>
      </c>
      <c r="F2582" s="666">
        <v>18148462</v>
      </c>
      <c r="G2582" s="675" t="s">
        <v>11111</v>
      </c>
      <c r="H2582" s="675" t="s">
        <v>11070</v>
      </c>
      <c r="I2582" s="675" t="s">
        <v>7361</v>
      </c>
      <c r="J2582" s="675" t="s">
        <v>10244</v>
      </c>
      <c r="K2582" s="666">
        <v>2</v>
      </c>
      <c r="L2582" s="666">
        <v>12</v>
      </c>
      <c r="M2582" s="756">
        <v>12000</v>
      </c>
      <c r="N2582" s="666">
        <v>1</v>
      </c>
      <c r="O2582" s="666">
        <v>6</v>
      </c>
      <c r="P2582" s="756">
        <v>6000</v>
      </c>
      <c r="Q2582" s="666">
        <v>1</v>
      </c>
      <c r="R2582" s="666">
        <v>12</v>
      </c>
    </row>
    <row r="2583" spans="1:18" ht="15.75" customHeight="1" x14ac:dyDescent="0.2">
      <c r="A2583" s="665" t="s">
        <v>11033</v>
      </c>
      <c r="B2583" s="666" t="s">
        <v>6922</v>
      </c>
      <c r="C2583" s="666" t="s">
        <v>150</v>
      </c>
      <c r="D2583" s="675" t="s">
        <v>11050</v>
      </c>
      <c r="E2583" s="737">
        <v>1300</v>
      </c>
      <c r="F2583" s="666">
        <v>70013380</v>
      </c>
      <c r="G2583" s="675" t="s">
        <v>11112</v>
      </c>
      <c r="H2583" s="675" t="s">
        <v>11046</v>
      </c>
      <c r="I2583" s="675" t="s">
        <v>7192</v>
      </c>
      <c r="J2583" s="675"/>
      <c r="K2583" s="666">
        <v>2</v>
      </c>
      <c r="L2583" s="666">
        <v>12</v>
      </c>
      <c r="M2583" s="756">
        <v>15600</v>
      </c>
      <c r="N2583" s="666">
        <v>1</v>
      </c>
      <c r="O2583" s="666">
        <v>6</v>
      </c>
      <c r="P2583" s="756">
        <v>7800</v>
      </c>
      <c r="Q2583" s="666">
        <v>1</v>
      </c>
      <c r="R2583" s="666">
        <v>12</v>
      </c>
    </row>
    <row r="2584" spans="1:18" ht="15.75" customHeight="1" x14ac:dyDescent="0.2">
      <c r="A2584" s="665" t="s">
        <v>11033</v>
      </c>
      <c r="B2584" s="666" t="s">
        <v>6922</v>
      </c>
      <c r="C2584" s="666" t="s">
        <v>150</v>
      </c>
      <c r="D2584" s="675" t="s">
        <v>6938</v>
      </c>
      <c r="E2584" s="737">
        <v>1300</v>
      </c>
      <c r="F2584" s="666">
        <v>40713439</v>
      </c>
      <c r="G2584" s="675" t="s">
        <v>11113</v>
      </c>
      <c r="H2584" s="675" t="s">
        <v>7768</v>
      </c>
      <c r="I2584" s="675" t="s">
        <v>11037</v>
      </c>
      <c r="J2584" s="675" t="s">
        <v>6938</v>
      </c>
      <c r="K2584" s="666">
        <v>2</v>
      </c>
      <c r="L2584" s="666">
        <v>12</v>
      </c>
      <c r="M2584" s="756">
        <v>15600</v>
      </c>
      <c r="N2584" s="666">
        <v>1</v>
      </c>
      <c r="O2584" s="666">
        <v>6</v>
      </c>
      <c r="P2584" s="756">
        <v>7800</v>
      </c>
      <c r="Q2584" s="666">
        <v>1</v>
      </c>
      <c r="R2584" s="666">
        <v>12</v>
      </c>
    </row>
    <row r="2585" spans="1:18" ht="15.75" customHeight="1" x14ac:dyDescent="0.2">
      <c r="A2585" s="665" t="s">
        <v>11033</v>
      </c>
      <c r="B2585" s="666" t="s">
        <v>6922</v>
      </c>
      <c r="C2585" s="666" t="s">
        <v>150</v>
      </c>
      <c r="D2585" s="675" t="s">
        <v>10738</v>
      </c>
      <c r="E2585" s="737">
        <v>1300</v>
      </c>
      <c r="F2585" s="666">
        <v>18204530</v>
      </c>
      <c r="G2585" s="675" t="s">
        <v>11114</v>
      </c>
      <c r="H2585" s="675" t="s">
        <v>11035</v>
      </c>
      <c r="I2585" s="675" t="s">
        <v>7361</v>
      </c>
      <c r="J2585" s="675" t="s">
        <v>10738</v>
      </c>
      <c r="K2585" s="666">
        <v>2</v>
      </c>
      <c r="L2585" s="666">
        <v>12</v>
      </c>
      <c r="M2585" s="756">
        <v>15600</v>
      </c>
      <c r="N2585" s="666">
        <v>1</v>
      </c>
      <c r="O2585" s="666">
        <v>6</v>
      </c>
      <c r="P2585" s="756">
        <v>7800</v>
      </c>
      <c r="Q2585" s="666">
        <v>1</v>
      </c>
      <c r="R2585" s="666">
        <v>12</v>
      </c>
    </row>
    <row r="2586" spans="1:18" ht="15.75" customHeight="1" x14ac:dyDescent="0.2">
      <c r="A2586" s="665" t="s">
        <v>11033</v>
      </c>
      <c r="B2586" s="666" t="s">
        <v>6922</v>
      </c>
      <c r="C2586" s="666" t="s">
        <v>150</v>
      </c>
      <c r="D2586" s="675" t="s">
        <v>7773</v>
      </c>
      <c r="E2586" s="737">
        <v>1000</v>
      </c>
      <c r="F2586" s="666">
        <v>18166954</v>
      </c>
      <c r="G2586" s="675" t="s">
        <v>11115</v>
      </c>
      <c r="H2586" s="675" t="s">
        <v>7773</v>
      </c>
      <c r="I2586" s="675" t="s">
        <v>7361</v>
      </c>
      <c r="J2586" s="675" t="s">
        <v>11043</v>
      </c>
      <c r="K2586" s="666">
        <v>2</v>
      </c>
      <c r="L2586" s="666">
        <v>12</v>
      </c>
      <c r="M2586" s="756">
        <v>12000</v>
      </c>
      <c r="N2586" s="666">
        <v>1</v>
      </c>
      <c r="O2586" s="666">
        <v>6</v>
      </c>
      <c r="P2586" s="756">
        <v>6000</v>
      </c>
      <c r="Q2586" s="666">
        <v>1</v>
      </c>
      <c r="R2586" s="666">
        <v>12</v>
      </c>
    </row>
    <row r="2587" spans="1:18" ht="15.75" customHeight="1" x14ac:dyDescent="0.2">
      <c r="A2587" s="665" t="s">
        <v>11033</v>
      </c>
      <c r="B2587" s="666" t="s">
        <v>6922</v>
      </c>
      <c r="C2587" s="666" t="s">
        <v>150</v>
      </c>
      <c r="D2587" s="675" t="s">
        <v>8629</v>
      </c>
      <c r="E2587" s="737">
        <v>930</v>
      </c>
      <c r="F2587" s="666">
        <v>18093712</v>
      </c>
      <c r="G2587" s="675" t="s">
        <v>11116</v>
      </c>
      <c r="H2587" s="675" t="s">
        <v>11046</v>
      </c>
      <c r="I2587" s="675" t="s">
        <v>7192</v>
      </c>
      <c r="J2587" s="675"/>
      <c r="K2587" s="666">
        <v>2</v>
      </c>
      <c r="L2587" s="666">
        <v>12</v>
      </c>
      <c r="M2587" s="756">
        <v>11160</v>
      </c>
      <c r="N2587" s="666">
        <v>1</v>
      </c>
      <c r="O2587" s="666">
        <v>6</v>
      </c>
      <c r="P2587" s="756">
        <v>5580</v>
      </c>
      <c r="Q2587" s="666">
        <v>1</v>
      </c>
      <c r="R2587" s="666">
        <v>12</v>
      </c>
    </row>
    <row r="2588" spans="1:18" ht="15.75" customHeight="1" x14ac:dyDescent="0.2">
      <c r="A2588" s="665" t="s">
        <v>11033</v>
      </c>
      <c r="B2588" s="666" t="s">
        <v>6922</v>
      </c>
      <c r="C2588" s="666" t="s">
        <v>150</v>
      </c>
      <c r="D2588" s="675" t="s">
        <v>10854</v>
      </c>
      <c r="E2588" s="737">
        <v>1800</v>
      </c>
      <c r="F2588" s="666">
        <v>40294123</v>
      </c>
      <c r="G2588" s="675" t="s">
        <v>11117</v>
      </c>
      <c r="H2588" s="675" t="s">
        <v>10854</v>
      </c>
      <c r="I2588" s="675" t="s">
        <v>11037</v>
      </c>
      <c r="J2588" s="675" t="s">
        <v>10854</v>
      </c>
      <c r="K2588" s="666">
        <v>2</v>
      </c>
      <c r="L2588" s="666">
        <v>12</v>
      </c>
      <c r="M2588" s="756">
        <v>21600</v>
      </c>
      <c r="N2588" s="666">
        <v>1</v>
      </c>
      <c r="O2588" s="666">
        <v>6</v>
      </c>
      <c r="P2588" s="756">
        <v>10800</v>
      </c>
      <c r="Q2588" s="666">
        <v>1</v>
      </c>
      <c r="R2588" s="666">
        <v>12</v>
      </c>
    </row>
    <row r="2589" spans="1:18" ht="15.75" customHeight="1" x14ac:dyDescent="0.2">
      <c r="A2589" s="665" t="s">
        <v>11033</v>
      </c>
      <c r="B2589" s="666" t="s">
        <v>6922</v>
      </c>
      <c r="C2589" s="666" t="s">
        <v>150</v>
      </c>
      <c r="D2589" s="675" t="s">
        <v>8987</v>
      </c>
      <c r="E2589" s="737">
        <v>1200</v>
      </c>
      <c r="F2589" s="666">
        <v>19082309</v>
      </c>
      <c r="G2589" s="675" t="s">
        <v>11118</v>
      </c>
      <c r="H2589" s="675" t="s">
        <v>8734</v>
      </c>
      <c r="I2589" s="675" t="s">
        <v>11037</v>
      </c>
      <c r="J2589" s="675" t="s">
        <v>11119</v>
      </c>
      <c r="K2589" s="666">
        <v>2</v>
      </c>
      <c r="L2589" s="666">
        <v>12</v>
      </c>
      <c r="M2589" s="756">
        <v>14400</v>
      </c>
      <c r="N2589" s="666">
        <v>1</v>
      </c>
      <c r="O2589" s="666">
        <v>6</v>
      </c>
      <c r="P2589" s="756">
        <v>7200</v>
      </c>
      <c r="Q2589" s="666">
        <v>1</v>
      </c>
      <c r="R2589" s="666">
        <v>12</v>
      </c>
    </row>
    <row r="2590" spans="1:18" ht="15.75" customHeight="1" x14ac:dyDescent="0.2">
      <c r="A2590" s="665" t="s">
        <v>11033</v>
      </c>
      <c r="B2590" s="666" t="s">
        <v>6922</v>
      </c>
      <c r="C2590" s="666" t="s">
        <v>150</v>
      </c>
      <c r="D2590" s="675" t="s">
        <v>10738</v>
      </c>
      <c r="E2590" s="737">
        <v>1300</v>
      </c>
      <c r="F2590" s="666">
        <v>44468675</v>
      </c>
      <c r="G2590" s="675" t="s">
        <v>11120</v>
      </c>
      <c r="H2590" s="675" t="s">
        <v>11035</v>
      </c>
      <c r="I2590" s="675" t="s">
        <v>7361</v>
      </c>
      <c r="J2590" s="675" t="s">
        <v>10738</v>
      </c>
      <c r="K2590" s="666">
        <v>2</v>
      </c>
      <c r="L2590" s="666">
        <v>12</v>
      </c>
      <c r="M2590" s="756">
        <v>15600</v>
      </c>
      <c r="N2590" s="666">
        <v>1</v>
      </c>
      <c r="O2590" s="666">
        <v>6</v>
      </c>
      <c r="P2590" s="756">
        <v>7800</v>
      </c>
      <c r="Q2590" s="666">
        <v>1</v>
      </c>
      <c r="R2590" s="666">
        <v>12</v>
      </c>
    </row>
    <row r="2591" spans="1:18" ht="15.75" customHeight="1" x14ac:dyDescent="0.2">
      <c r="A2591" s="665" t="s">
        <v>11033</v>
      </c>
      <c r="B2591" s="666" t="s">
        <v>6922</v>
      </c>
      <c r="C2591" s="666" t="s">
        <v>150</v>
      </c>
      <c r="D2591" s="675" t="s">
        <v>10757</v>
      </c>
      <c r="E2591" s="737">
        <v>2000</v>
      </c>
      <c r="F2591" s="666">
        <v>46267324</v>
      </c>
      <c r="G2591" s="675" t="s">
        <v>11121</v>
      </c>
      <c r="H2591" s="675" t="s">
        <v>10757</v>
      </c>
      <c r="I2591" s="675" t="s">
        <v>11037</v>
      </c>
      <c r="J2591" s="675" t="s">
        <v>11038</v>
      </c>
      <c r="K2591" s="666">
        <v>2</v>
      </c>
      <c r="L2591" s="666">
        <v>12</v>
      </c>
      <c r="M2591" s="756">
        <v>24000</v>
      </c>
      <c r="N2591" s="666">
        <v>3</v>
      </c>
      <c r="O2591" s="666">
        <v>6</v>
      </c>
      <c r="P2591" s="756">
        <v>12000</v>
      </c>
      <c r="Q2591" s="666">
        <v>1</v>
      </c>
      <c r="R2591" s="666">
        <v>12</v>
      </c>
    </row>
    <row r="2592" spans="1:18" ht="15.75" customHeight="1" x14ac:dyDescent="0.2">
      <c r="A2592" s="665" t="s">
        <v>11033</v>
      </c>
      <c r="B2592" s="666" t="s">
        <v>6922</v>
      </c>
      <c r="C2592" s="666" t="s">
        <v>150</v>
      </c>
      <c r="D2592" s="675" t="s">
        <v>10738</v>
      </c>
      <c r="E2592" s="737">
        <v>1300</v>
      </c>
      <c r="F2592" s="666">
        <v>41061441</v>
      </c>
      <c r="G2592" s="675" t="s">
        <v>11122</v>
      </c>
      <c r="H2592" s="675" t="s">
        <v>11035</v>
      </c>
      <c r="I2592" s="675" t="s">
        <v>7361</v>
      </c>
      <c r="J2592" s="675" t="s">
        <v>10738</v>
      </c>
      <c r="K2592" s="666">
        <v>2</v>
      </c>
      <c r="L2592" s="666">
        <v>12</v>
      </c>
      <c r="M2592" s="756">
        <v>15600</v>
      </c>
      <c r="N2592" s="666">
        <v>1</v>
      </c>
      <c r="O2592" s="666">
        <v>6</v>
      </c>
      <c r="P2592" s="756">
        <v>7800</v>
      </c>
      <c r="Q2592" s="666">
        <v>1</v>
      </c>
      <c r="R2592" s="666">
        <v>12</v>
      </c>
    </row>
    <row r="2593" spans="1:18" ht="15.75" customHeight="1" x14ac:dyDescent="0.2">
      <c r="A2593" s="665" t="s">
        <v>11033</v>
      </c>
      <c r="B2593" s="666" t="s">
        <v>6922</v>
      </c>
      <c r="C2593" s="666" t="s">
        <v>150</v>
      </c>
      <c r="D2593" s="675" t="s">
        <v>11050</v>
      </c>
      <c r="E2593" s="737">
        <v>930</v>
      </c>
      <c r="F2593" s="666">
        <v>17888716</v>
      </c>
      <c r="G2593" s="675" t="s">
        <v>11123</v>
      </c>
      <c r="H2593" s="675" t="s">
        <v>11046</v>
      </c>
      <c r="I2593" s="675" t="s">
        <v>7192</v>
      </c>
      <c r="J2593" s="675"/>
      <c r="K2593" s="666">
        <v>2</v>
      </c>
      <c r="L2593" s="666">
        <v>12</v>
      </c>
      <c r="M2593" s="756">
        <v>11160</v>
      </c>
      <c r="N2593" s="666">
        <v>1</v>
      </c>
      <c r="O2593" s="666">
        <v>6</v>
      </c>
      <c r="P2593" s="756">
        <v>5580</v>
      </c>
      <c r="Q2593" s="666">
        <v>1</v>
      </c>
      <c r="R2593" s="666">
        <v>12</v>
      </c>
    </row>
    <row r="2594" spans="1:18" ht="15.75" customHeight="1" x14ac:dyDescent="0.2">
      <c r="A2594" s="665" t="s">
        <v>11033</v>
      </c>
      <c r="B2594" s="666" t="s">
        <v>6922</v>
      </c>
      <c r="C2594" s="666" t="s">
        <v>150</v>
      </c>
      <c r="D2594" s="675" t="s">
        <v>11088</v>
      </c>
      <c r="E2594" s="737">
        <v>5000</v>
      </c>
      <c r="F2594" s="666">
        <v>41140605</v>
      </c>
      <c r="G2594" s="675" t="s">
        <v>11124</v>
      </c>
      <c r="H2594" s="675" t="s">
        <v>9914</v>
      </c>
      <c r="I2594" s="675" t="s">
        <v>11037</v>
      </c>
      <c r="J2594" s="675" t="s">
        <v>9913</v>
      </c>
      <c r="K2594" s="666">
        <v>2</v>
      </c>
      <c r="L2594" s="666">
        <v>12</v>
      </c>
      <c r="M2594" s="756">
        <v>60000</v>
      </c>
      <c r="N2594" s="666">
        <v>1</v>
      </c>
      <c r="O2594" s="666">
        <v>6</v>
      </c>
      <c r="P2594" s="756">
        <v>30000</v>
      </c>
      <c r="Q2594" s="666">
        <v>1</v>
      </c>
      <c r="R2594" s="666">
        <v>12</v>
      </c>
    </row>
    <row r="2595" spans="1:18" ht="15.75" customHeight="1" x14ac:dyDescent="0.2">
      <c r="A2595" s="665" t="s">
        <v>11033</v>
      </c>
      <c r="B2595" s="666" t="s">
        <v>6922</v>
      </c>
      <c r="C2595" s="666" t="s">
        <v>150</v>
      </c>
      <c r="D2595" s="675" t="s">
        <v>11040</v>
      </c>
      <c r="E2595" s="737">
        <v>5000</v>
      </c>
      <c r="F2595" s="666">
        <v>41152490</v>
      </c>
      <c r="G2595" s="675" t="s">
        <v>11125</v>
      </c>
      <c r="H2595" s="675" t="s">
        <v>9914</v>
      </c>
      <c r="I2595" s="675" t="s">
        <v>11037</v>
      </c>
      <c r="J2595" s="675" t="s">
        <v>9913</v>
      </c>
      <c r="K2595" s="666">
        <v>2</v>
      </c>
      <c r="L2595" s="666">
        <v>12</v>
      </c>
      <c r="M2595" s="756">
        <v>60000</v>
      </c>
      <c r="N2595" s="666">
        <v>1</v>
      </c>
      <c r="O2595" s="666">
        <v>6</v>
      </c>
      <c r="P2595" s="756">
        <v>30000</v>
      </c>
      <c r="Q2595" s="666">
        <v>1</v>
      </c>
      <c r="R2595" s="666">
        <v>12</v>
      </c>
    </row>
    <row r="2596" spans="1:18" ht="15.75" customHeight="1" x14ac:dyDescent="0.2">
      <c r="A2596" s="665" t="s">
        <v>11033</v>
      </c>
      <c r="B2596" s="666" t="s">
        <v>6922</v>
      </c>
      <c r="C2596" s="666" t="s">
        <v>150</v>
      </c>
      <c r="D2596" s="675" t="s">
        <v>10842</v>
      </c>
      <c r="E2596" s="737">
        <v>1300</v>
      </c>
      <c r="F2596" s="666">
        <v>41216132</v>
      </c>
      <c r="G2596" s="675" t="s">
        <v>11126</v>
      </c>
      <c r="H2596" s="675" t="s">
        <v>11063</v>
      </c>
      <c r="I2596" s="675" t="s">
        <v>7361</v>
      </c>
      <c r="J2596" s="675" t="s">
        <v>10842</v>
      </c>
      <c r="K2596" s="666">
        <v>2</v>
      </c>
      <c r="L2596" s="666">
        <v>12</v>
      </c>
      <c r="M2596" s="756">
        <v>15600</v>
      </c>
      <c r="N2596" s="666">
        <v>1</v>
      </c>
      <c r="O2596" s="666">
        <v>6</v>
      </c>
      <c r="P2596" s="756">
        <v>7800</v>
      </c>
      <c r="Q2596" s="666">
        <v>1</v>
      </c>
      <c r="R2596" s="666">
        <v>12</v>
      </c>
    </row>
    <row r="2597" spans="1:18" ht="15.75" customHeight="1" x14ac:dyDescent="0.2">
      <c r="A2597" s="665" t="s">
        <v>11033</v>
      </c>
      <c r="B2597" s="666" t="s">
        <v>6922</v>
      </c>
      <c r="C2597" s="666" t="s">
        <v>150</v>
      </c>
      <c r="D2597" s="675" t="s">
        <v>11040</v>
      </c>
      <c r="E2597" s="737">
        <v>5000</v>
      </c>
      <c r="F2597" s="666">
        <v>41378001</v>
      </c>
      <c r="G2597" s="675" t="s">
        <v>11127</v>
      </c>
      <c r="H2597" s="675" t="s">
        <v>9914</v>
      </c>
      <c r="I2597" s="675" t="s">
        <v>11037</v>
      </c>
      <c r="J2597" s="675" t="s">
        <v>9913</v>
      </c>
      <c r="K2597" s="666">
        <v>2</v>
      </c>
      <c r="L2597" s="666">
        <v>12</v>
      </c>
      <c r="M2597" s="756">
        <v>60000</v>
      </c>
      <c r="N2597" s="666">
        <v>1</v>
      </c>
      <c r="O2597" s="666">
        <v>6</v>
      </c>
      <c r="P2597" s="756">
        <v>30000</v>
      </c>
      <c r="Q2597" s="666">
        <v>1</v>
      </c>
      <c r="R2597" s="666">
        <v>12</v>
      </c>
    </row>
    <row r="2598" spans="1:18" ht="15.75" customHeight="1" x14ac:dyDescent="0.2">
      <c r="A2598" s="665" t="s">
        <v>11033</v>
      </c>
      <c r="B2598" s="666" t="s">
        <v>6922</v>
      </c>
      <c r="C2598" s="666" t="s">
        <v>150</v>
      </c>
      <c r="D2598" s="675" t="s">
        <v>10854</v>
      </c>
      <c r="E2598" s="737">
        <v>1800</v>
      </c>
      <c r="F2598" s="666">
        <v>41916580</v>
      </c>
      <c r="G2598" s="675" t="s">
        <v>11128</v>
      </c>
      <c r="H2598" s="675" t="s">
        <v>10854</v>
      </c>
      <c r="I2598" s="675" t="s">
        <v>11037</v>
      </c>
      <c r="J2598" s="675" t="s">
        <v>10854</v>
      </c>
      <c r="K2598" s="666">
        <v>2</v>
      </c>
      <c r="L2598" s="666">
        <v>12</v>
      </c>
      <c r="M2598" s="756">
        <v>21600</v>
      </c>
      <c r="N2598" s="666">
        <v>1</v>
      </c>
      <c r="O2598" s="666">
        <v>6</v>
      </c>
      <c r="P2598" s="756">
        <v>10800</v>
      </c>
      <c r="Q2598" s="666">
        <v>1</v>
      </c>
      <c r="R2598" s="666">
        <v>12</v>
      </c>
    </row>
    <row r="2599" spans="1:18" ht="15.75" customHeight="1" x14ac:dyDescent="0.2">
      <c r="A2599" s="665" t="s">
        <v>11033</v>
      </c>
      <c r="B2599" s="666" t="s">
        <v>6922</v>
      </c>
      <c r="C2599" s="666" t="s">
        <v>150</v>
      </c>
      <c r="D2599" s="675" t="s">
        <v>6965</v>
      </c>
      <c r="E2599" s="737">
        <v>1500</v>
      </c>
      <c r="F2599" s="666">
        <v>41911652</v>
      </c>
      <c r="G2599" s="675" t="s">
        <v>11129</v>
      </c>
      <c r="H2599" s="675" t="s">
        <v>6965</v>
      </c>
      <c r="I2599" s="675" t="s">
        <v>11037</v>
      </c>
      <c r="J2599" s="675" t="s">
        <v>6965</v>
      </c>
      <c r="K2599" s="666">
        <v>2</v>
      </c>
      <c r="L2599" s="666">
        <v>12</v>
      </c>
      <c r="M2599" s="756">
        <v>18000</v>
      </c>
      <c r="N2599" s="666">
        <v>1</v>
      </c>
      <c r="O2599" s="666">
        <v>6</v>
      </c>
      <c r="P2599" s="756">
        <v>9000</v>
      </c>
      <c r="Q2599" s="666">
        <v>1</v>
      </c>
      <c r="R2599" s="666">
        <v>12</v>
      </c>
    </row>
    <row r="2600" spans="1:18" ht="15.75" customHeight="1" x14ac:dyDescent="0.2">
      <c r="A2600" s="665" t="s">
        <v>11033</v>
      </c>
      <c r="B2600" s="666" t="s">
        <v>6922</v>
      </c>
      <c r="C2600" s="666" t="s">
        <v>150</v>
      </c>
      <c r="D2600" s="675" t="s">
        <v>11040</v>
      </c>
      <c r="E2600" s="737">
        <v>5000</v>
      </c>
      <c r="F2600" s="666">
        <v>19562122</v>
      </c>
      <c r="G2600" s="675" t="s">
        <v>11130</v>
      </c>
      <c r="H2600" s="675" t="s">
        <v>9914</v>
      </c>
      <c r="I2600" s="675" t="s">
        <v>11037</v>
      </c>
      <c r="J2600" s="675" t="s">
        <v>9913</v>
      </c>
      <c r="K2600" s="666">
        <v>2</v>
      </c>
      <c r="L2600" s="666">
        <v>12</v>
      </c>
      <c r="M2600" s="756">
        <v>60000</v>
      </c>
      <c r="N2600" s="666">
        <v>1</v>
      </c>
      <c r="O2600" s="666">
        <v>6</v>
      </c>
      <c r="P2600" s="756">
        <v>30000</v>
      </c>
      <c r="Q2600" s="666">
        <v>1</v>
      </c>
      <c r="R2600" s="666">
        <v>12</v>
      </c>
    </row>
    <row r="2601" spans="1:18" ht="15.75" customHeight="1" x14ac:dyDescent="0.2">
      <c r="A2601" s="665" t="s">
        <v>11033</v>
      </c>
      <c r="B2601" s="666" t="s">
        <v>6922</v>
      </c>
      <c r="C2601" s="666" t="s">
        <v>150</v>
      </c>
      <c r="D2601" s="675" t="s">
        <v>10738</v>
      </c>
      <c r="E2601" s="737">
        <v>1300</v>
      </c>
      <c r="F2601" s="666">
        <v>43400950</v>
      </c>
      <c r="G2601" s="675" t="s">
        <v>11131</v>
      </c>
      <c r="H2601" s="675" t="s">
        <v>11035</v>
      </c>
      <c r="I2601" s="675" t="s">
        <v>7361</v>
      </c>
      <c r="J2601" s="675" t="s">
        <v>10738</v>
      </c>
      <c r="K2601" s="666">
        <v>2</v>
      </c>
      <c r="L2601" s="666">
        <v>12</v>
      </c>
      <c r="M2601" s="756">
        <v>15600</v>
      </c>
      <c r="N2601" s="666">
        <v>1</v>
      </c>
      <c r="O2601" s="666">
        <v>6</v>
      </c>
      <c r="P2601" s="756">
        <v>7800</v>
      </c>
      <c r="Q2601" s="666">
        <v>1</v>
      </c>
      <c r="R2601" s="666">
        <v>12</v>
      </c>
    </row>
    <row r="2602" spans="1:18" ht="15.75" customHeight="1" x14ac:dyDescent="0.2">
      <c r="A2602" s="665" t="s">
        <v>11033</v>
      </c>
      <c r="B2602" s="666" t="s">
        <v>6922</v>
      </c>
      <c r="C2602" s="666" t="s">
        <v>150</v>
      </c>
      <c r="D2602" s="675" t="s">
        <v>10738</v>
      </c>
      <c r="E2602" s="737">
        <v>1300</v>
      </c>
      <c r="F2602" s="666">
        <v>42266324</v>
      </c>
      <c r="G2602" s="675" t="s">
        <v>11132</v>
      </c>
      <c r="H2602" s="675" t="s">
        <v>11035</v>
      </c>
      <c r="I2602" s="675" t="s">
        <v>7361</v>
      </c>
      <c r="J2602" s="675" t="s">
        <v>10738</v>
      </c>
      <c r="K2602" s="666">
        <v>2</v>
      </c>
      <c r="L2602" s="666">
        <v>12</v>
      </c>
      <c r="M2602" s="756">
        <v>15600</v>
      </c>
      <c r="N2602" s="666">
        <v>1</v>
      </c>
      <c r="O2602" s="666">
        <v>6</v>
      </c>
      <c r="P2602" s="756">
        <v>7800</v>
      </c>
      <c r="Q2602" s="666">
        <v>1</v>
      </c>
      <c r="R2602" s="666">
        <v>12</v>
      </c>
    </row>
    <row r="2603" spans="1:18" ht="15.75" customHeight="1" x14ac:dyDescent="0.2">
      <c r="A2603" s="665" t="s">
        <v>11033</v>
      </c>
      <c r="B2603" s="666" t="s">
        <v>6922</v>
      </c>
      <c r="C2603" s="666" t="s">
        <v>150</v>
      </c>
      <c r="D2603" s="675" t="s">
        <v>10244</v>
      </c>
      <c r="E2603" s="737">
        <v>1300</v>
      </c>
      <c r="F2603" s="666">
        <v>46094004</v>
      </c>
      <c r="G2603" s="675" t="s">
        <v>11133</v>
      </c>
      <c r="H2603" s="675" t="s">
        <v>11070</v>
      </c>
      <c r="I2603" s="675" t="s">
        <v>7361</v>
      </c>
      <c r="J2603" s="675" t="s">
        <v>10244</v>
      </c>
      <c r="K2603" s="666">
        <v>2</v>
      </c>
      <c r="L2603" s="666">
        <v>12</v>
      </c>
      <c r="M2603" s="756">
        <v>15600</v>
      </c>
      <c r="N2603" s="666">
        <v>1</v>
      </c>
      <c r="O2603" s="666">
        <v>6</v>
      </c>
      <c r="P2603" s="756">
        <v>7800</v>
      </c>
      <c r="Q2603" s="666">
        <v>1</v>
      </c>
      <c r="R2603" s="666">
        <v>12</v>
      </c>
    </row>
    <row r="2604" spans="1:18" ht="15.75" customHeight="1" x14ac:dyDescent="0.2">
      <c r="A2604" s="665" t="s">
        <v>11033</v>
      </c>
      <c r="B2604" s="666" t="s">
        <v>6922</v>
      </c>
      <c r="C2604" s="666" t="s">
        <v>150</v>
      </c>
      <c r="D2604" s="675" t="s">
        <v>11107</v>
      </c>
      <c r="E2604" s="737">
        <v>2000</v>
      </c>
      <c r="F2604" s="666">
        <v>41290285</v>
      </c>
      <c r="G2604" s="675" t="s">
        <v>11134</v>
      </c>
      <c r="H2604" s="675" t="s">
        <v>11109</v>
      </c>
      <c r="I2604" s="675" t="s">
        <v>11037</v>
      </c>
      <c r="J2604" s="675" t="s">
        <v>11109</v>
      </c>
      <c r="K2604" s="666">
        <v>2</v>
      </c>
      <c r="L2604" s="666">
        <v>12</v>
      </c>
      <c r="M2604" s="756">
        <v>24000</v>
      </c>
      <c r="N2604" s="666">
        <v>1</v>
      </c>
      <c r="O2604" s="666">
        <v>6</v>
      </c>
      <c r="P2604" s="756">
        <v>12000</v>
      </c>
      <c r="Q2604" s="666">
        <v>1</v>
      </c>
      <c r="R2604" s="666">
        <v>12</v>
      </c>
    </row>
    <row r="2605" spans="1:18" ht="15.75" customHeight="1" x14ac:dyDescent="0.2">
      <c r="A2605" s="665" t="s">
        <v>11033</v>
      </c>
      <c r="B2605" s="666" t="s">
        <v>6922</v>
      </c>
      <c r="C2605" s="666" t="s">
        <v>150</v>
      </c>
      <c r="D2605" s="675" t="s">
        <v>11040</v>
      </c>
      <c r="E2605" s="737">
        <v>5000</v>
      </c>
      <c r="F2605" s="666">
        <v>70233710</v>
      </c>
      <c r="G2605" s="675" t="s">
        <v>11135</v>
      </c>
      <c r="H2605" s="675" t="s">
        <v>9914</v>
      </c>
      <c r="I2605" s="675" t="s">
        <v>11037</v>
      </c>
      <c r="J2605" s="675" t="s">
        <v>9913</v>
      </c>
      <c r="K2605" s="666">
        <v>2</v>
      </c>
      <c r="L2605" s="666">
        <v>12</v>
      </c>
      <c r="M2605" s="756">
        <v>60000</v>
      </c>
      <c r="N2605" s="666">
        <v>1</v>
      </c>
      <c r="O2605" s="666">
        <v>6</v>
      </c>
      <c r="P2605" s="756">
        <v>30000</v>
      </c>
      <c r="Q2605" s="666">
        <v>0</v>
      </c>
      <c r="R2605" s="666">
        <v>0</v>
      </c>
    </row>
    <row r="2606" spans="1:18" ht="15.75" customHeight="1" x14ac:dyDescent="0.2">
      <c r="A2606" s="665" t="s">
        <v>11033</v>
      </c>
      <c r="B2606" s="666" t="s">
        <v>6922</v>
      </c>
      <c r="C2606" s="666" t="s">
        <v>150</v>
      </c>
      <c r="D2606" s="675" t="s">
        <v>10757</v>
      </c>
      <c r="E2606" s="737">
        <v>2000</v>
      </c>
      <c r="F2606" s="666">
        <v>46113200</v>
      </c>
      <c r="G2606" s="675" t="s">
        <v>11136</v>
      </c>
      <c r="H2606" s="675" t="s">
        <v>10757</v>
      </c>
      <c r="I2606" s="675" t="s">
        <v>11037</v>
      </c>
      <c r="J2606" s="675" t="s">
        <v>11038</v>
      </c>
      <c r="K2606" s="666">
        <v>2</v>
      </c>
      <c r="L2606" s="666">
        <v>12</v>
      </c>
      <c r="M2606" s="756">
        <v>24000</v>
      </c>
      <c r="N2606" s="666">
        <v>3</v>
      </c>
      <c r="O2606" s="666">
        <v>6</v>
      </c>
      <c r="P2606" s="756">
        <v>12000</v>
      </c>
      <c r="Q2606" s="666">
        <v>1</v>
      </c>
      <c r="R2606" s="666">
        <v>12</v>
      </c>
    </row>
    <row r="2607" spans="1:18" ht="15.75" customHeight="1" x14ac:dyDescent="0.2">
      <c r="A2607" s="665" t="s">
        <v>11033</v>
      </c>
      <c r="B2607" s="666" t="s">
        <v>6922</v>
      </c>
      <c r="C2607" s="666" t="s">
        <v>150</v>
      </c>
      <c r="D2607" s="675" t="s">
        <v>11040</v>
      </c>
      <c r="E2607" s="737">
        <v>5000</v>
      </c>
      <c r="F2607" s="666">
        <v>42666239</v>
      </c>
      <c r="G2607" s="675" t="s">
        <v>11137</v>
      </c>
      <c r="H2607" s="675" t="s">
        <v>9914</v>
      </c>
      <c r="I2607" s="675" t="s">
        <v>11037</v>
      </c>
      <c r="J2607" s="675" t="s">
        <v>9913</v>
      </c>
      <c r="K2607" s="666">
        <v>2</v>
      </c>
      <c r="L2607" s="666">
        <v>12</v>
      </c>
      <c r="M2607" s="756">
        <v>60000</v>
      </c>
      <c r="N2607" s="666">
        <v>1</v>
      </c>
      <c r="O2607" s="666">
        <v>6</v>
      </c>
      <c r="P2607" s="756">
        <v>30000</v>
      </c>
      <c r="Q2607" s="666">
        <v>1</v>
      </c>
      <c r="R2607" s="666">
        <v>12</v>
      </c>
    </row>
    <row r="2608" spans="1:18" ht="15.75" customHeight="1" x14ac:dyDescent="0.2">
      <c r="A2608" s="665" t="s">
        <v>11033</v>
      </c>
      <c r="B2608" s="666" t="s">
        <v>6922</v>
      </c>
      <c r="C2608" s="666" t="s">
        <v>150</v>
      </c>
      <c r="D2608" s="675" t="s">
        <v>10757</v>
      </c>
      <c r="E2608" s="737">
        <v>2000</v>
      </c>
      <c r="F2608" s="666">
        <v>42203282</v>
      </c>
      <c r="G2608" s="675" t="s">
        <v>11138</v>
      </c>
      <c r="H2608" s="675" t="s">
        <v>10757</v>
      </c>
      <c r="I2608" s="675" t="s">
        <v>11037</v>
      </c>
      <c r="J2608" s="675" t="s">
        <v>11038</v>
      </c>
      <c r="K2608" s="666">
        <v>2</v>
      </c>
      <c r="L2608" s="666">
        <v>12</v>
      </c>
      <c r="M2608" s="756">
        <v>24000</v>
      </c>
      <c r="N2608" s="666">
        <v>3</v>
      </c>
      <c r="O2608" s="666">
        <v>6</v>
      </c>
      <c r="P2608" s="756">
        <v>12000</v>
      </c>
      <c r="Q2608" s="666">
        <v>1</v>
      </c>
      <c r="R2608" s="666">
        <v>12</v>
      </c>
    </row>
    <row r="2609" spans="1:18" ht="15.75" customHeight="1" x14ac:dyDescent="0.2">
      <c r="A2609" s="665" t="s">
        <v>11033</v>
      </c>
      <c r="B2609" s="666" t="s">
        <v>6922</v>
      </c>
      <c r="C2609" s="666" t="s">
        <v>150</v>
      </c>
      <c r="D2609" s="675" t="s">
        <v>10738</v>
      </c>
      <c r="E2609" s="737">
        <v>1300</v>
      </c>
      <c r="F2609" s="666">
        <v>46795845</v>
      </c>
      <c r="G2609" s="675" t="s">
        <v>11139</v>
      </c>
      <c r="H2609" s="675" t="s">
        <v>11035</v>
      </c>
      <c r="I2609" s="675" t="s">
        <v>7361</v>
      </c>
      <c r="J2609" s="675" t="s">
        <v>10738</v>
      </c>
      <c r="K2609" s="666">
        <v>2</v>
      </c>
      <c r="L2609" s="666">
        <v>12</v>
      </c>
      <c r="M2609" s="756">
        <v>15600</v>
      </c>
      <c r="N2609" s="666">
        <v>1</v>
      </c>
      <c r="O2609" s="666">
        <v>1</v>
      </c>
      <c r="P2609" s="756">
        <v>1300</v>
      </c>
      <c r="Q2609" s="666">
        <v>0</v>
      </c>
      <c r="R2609" s="666">
        <v>0</v>
      </c>
    </row>
    <row r="2610" spans="1:18" ht="15.75" customHeight="1" x14ac:dyDescent="0.2">
      <c r="A2610" s="665" t="s">
        <v>11033</v>
      </c>
      <c r="B2610" s="666" t="s">
        <v>6922</v>
      </c>
      <c r="C2610" s="666" t="s">
        <v>150</v>
      </c>
      <c r="D2610" s="675" t="s">
        <v>11040</v>
      </c>
      <c r="E2610" s="737">
        <v>5000</v>
      </c>
      <c r="F2610" s="666">
        <v>42611025</v>
      </c>
      <c r="G2610" s="675" t="s">
        <v>11140</v>
      </c>
      <c r="H2610" s="675" t="s">
        <v>9914</v>
      </c>
      <c r="I2610" s="675" t="s">
        <v>11037</v>
      </c>
      <c r="J2610" s="675" t="s">
        <v>9913</v>
      </c>
      <c r="K2610" s="666">
        <v>2</v>
      </c>
      <c r="L2610" s="666">
        <v>12</v>
      </c>
      <c r="M2610" s="756">
        <v>60000</v>
      </c>
      <c r="N2610" s="666">
        <v>1</v>
      </c>
      <c r="O2610" s="666">
        <v>6</v>
      </c>
      <c r="P2610" s="756">
        <v>30000</v>
      </c>
      <c r="Q2610" s="666">
        <v>1</v>
      </c>
      <c r="R2610" s="666">
        <v>12</v>
      </c>
    </row>
    <row r="2611" spans="1:18" ht="15.75" customHeight="1" x14ac:dyDescent="0.2">
      <c r="A2611" s="665" t="s">
        <v>11033</v>
      </c>
      <c r="B2611" s="666" t="s">
        <v>6922</v>
      </c>
      <c r="C2611" s="666" t="s">
        <v>150</v>
      </c>
      <c r="D2611" s="675" t="s">
        <v>10738</v>
      </c>
      <c r="E2611" s="737">
        <v>1300</v>
      </c>
      <c r="F2611" s="666">
        <v>41085693</v>
      </c>
      <c r="G2611" s="675" t="s">
        <v>11141</v>
      </c>
      <c r="H2611" s="675" t="s">
        <v>11035</v>
      </c>
      <c r="I2611" s="675" t="s">
        <v>7361</v>
      </c>
      <c r="J2611" s="675" t="s">
        <v>10738</v>
      </c>
      <c r="K2611" s="666">
        <v>2</v>
      </c>
      <c r="L2611" s="666">
        <v>12</v>
      </c>
      <c r="M2611" s="756">
        <v>15600</v>
      </c>
      <c r="N2611" s="666">
        <v>1</v>
      </c>
      <c r="O2611" s="666">
        <v>6</v>
      </c>
      <c r="P2611" s="756">
        <v>7800</v>
      </c>
      <c r="Q2611" s="666">
        <v>1</v>
      </c>
      <c r="R2611" s="666">
        <v>12</v>
      </c>
    </row>
    <row r="2612" spans="1:18" ht="15.75" customHeight="1" x14ac:dyDescent="0.2">
      <c r="A2612" s="665" t="s">
        <v>11033</v>
      </c>
      <c r="B2612" s="666" t="s">
        <v>6922</v>
      </c>
      <c r="C2612" s="666" t="s">
        <v>150</v>
      </c>
      <c r="D2612" s="675" t="s">
        <v>11050</v>
      </c>
      <c r="E2612" s="737">
        <v>1300</v>
      </c>
      <c r="F2612" s="666">
        <v>18104081</v>
      </c>
      <c r="G2612" s="675" t="s">
        <v>11142</v>
      </c>
      <c r="H2612" s="675" t="s">
        <v>11046</v>
      </c>
      <c r="I2612" s="675" t="s">
        <v>7192</v>
      </c>
      <c r="J2612" s="675"/>
      <c r="K2612" s="666">
        <v>2</v>
      </c>
      <c r="L2612" s="666">
        <v>12</v>
      </c>
      <c r="M2612" s="756">
        <v>15600</v>
      </c>
      <c r="N2612" s="666">
        <v>1</v>
      </c>
      <c r="O2612" s="666">
        <v>6</v>
      </c>
      <c r="P2612" s="756">
        <v>7800</v>
      </c>
      <c r="Q2612" s="666">
        <v>1</v>
      </c>
      <c r="R2612" s="666">
        <v>12</v>
      </c>
    </row>
    <row r="2613" spans="1:18" ht="15.75" customHeight="1" x14ac:dyDescent="0.2">
      <c r="A2613" s="665" t="s">
        <v>11033</v>
      </c>
      <c r="B2613" s="666" t="s">
        <v>6922</v>
      </c>
      <c r="C2613" s="666" t="s">
        <v>150</v>
      </c>
      <c r="D2613" s="675" t="s">
        <v>11143</v>
      </c>
      <c r="E2613" s="737">
        <v>1000</v>
      </c>
      <c r="F2613" s="666">
        <v>41187851</v>
      </c>
      <c r="G2613" s="675" t="s">
        <v>11144</v>
      </c>
      <c r="H2613" s="675" t="s">
        <v>7422</v>
      </c>
      <c r="I2613" s="675" t="s">
        <v>7361</v>
      </c>
      <c r="J2613" s="675" t="s">
        <v>10907</v>
      </c>
      <c r="K2613" s="666">
        <v>2</v>
      </c>
      <c r="L2613" s="666">
        <v>12</v>
      </c>
      <c r="M2613" s="756">
        <v>12000</v>
      </c>
      <c r="N2613" s="666">
        <v>1</v>
      </c>
      <c r="O2613" s="666">
        <v>6</v>
      </c>
      <c r="P2613" s="756">
        <v>6000</v>
      </c>
      <c r="Q2613" s="666">
        <v>1</v>
      </c>
      <c r="R2613" s="666">
        <v>12</v>
      </c>
    </row>
    <row r="2614" spans="1:18" ht="15.75" customHeight="1" x14ac:dyDescent="0.2">
      <c r="A2614" s="665" t="s">
        <v>11033</v>
      </c>
      <c r="B2614" s="666" t="s">
        <v>6922</v>
      </c>
      <c r="C2614" s="666" t="s">
        <v>150</v>
      </c>
      <c r="D2614" s="675" t="s">
        <v>7697</v>
      </c>
      <c r="E2614" s="737">
        <v>1300</v>
      </c>
      <c r="F2614" s="666">
        <v>16504357</v>
      </c>
      <c r="G2614" s="675" t="s">
        <v>11145</v>
      </c>
      <c r="H2614" s="675" t="s">
        <v>11146</v>
      </c>
      <c r="I2614" s="675" t="s">
        <v>11037</v>
      </c>
      <c r="J2614" s="675" t="s">
        <v>8633</v>
      </c>
      <c r="K2614" s="666">
        <v>2</v>
      </c>
      <c r="L2614" s="666">
        <v>12</v>
      </c>
      <c r="M2614" s="756">
        <v>15600</v>
      </c>
      <c r="N2614" s="666">
        <v>1</v>
      </c>
      <c r="O2614" s="666">
        <v>6</v>
      </c>
      <c r="P2614" s="756">
        <v>7800</v>
      </c>
      <c r="Q2614" s="666">
        <v>1</v>
      </c>
      <c r="R2614" s="666">
        <v>12</v>
      </c>
    </row>
    <row r="2615" spans="1:18" ht="15.75" customHeight="1" x14ac:dyDescent="0.2">
      <c r="A2615" s="665" t="s">
        <v>11033</v>
      </c>
      <c r="B2615" s="666" t="s">
        <v>6922</v>
      </c>
      <c r="C2615" s="666" t="s">
        <v>150</v>
      </c>
      <c r="D2615" s="675" t="s">
        <v>10757</v>
      </c>
      <c r="E2615" s="737">
        <v>2000</v>
      </c>
      <c r="F2615" s="666">
        <v>40895239</v>
      </c>
      <c r="G2615" s="675" t="s">
        <v>11147</v>
      </c>
      <c r="H2615" s="675" t="s">
        <v>10757</v>
      </c>
      <c r="I2615" s="675" t="s">
        <v>11037</v>
      </c>
      <c r="J2615" s="675" t="s">
        <v>11038</v>
      </c>
      <c r="K2615" s="666">
        <v>2</v>
      </c>
      <c r="L2615" s="666">
        <v>12</v>
      </c>
      <c r="M2615" s="756">
        <v>24000</v>
      </c>
      <c r="N2615" s="666">
        <v>3</v>
      </c>
      <c r="O2615" s="666">
        <v>6</v>
      </c>
      <c r="P2615" s="756">
        <v>12000</v>
      </c>
      <c r="Q2615" s="666">
        <v>1</v>
      </c>
      <c r="R2615" s="666">
        <v>12</v>
      </c>
    </row>
    <row r="2616" spans="1:18" ht="15.75" customHeight="1" x14ac:dyDescent="0.2">
      <c r="A2616" s="665" t="s">
        <v>11033</v>
      </c>
      <c r="B2616" s="666" t="s">
        <v>6922</v>
      </c>
      <c r="C2616" s="666" t="s">
        <v>150</v>
      </c>
      <c r="D2616" s="675" t="s">
        <v>11082</v>
      </c>
      <c r="E2616" s="737">
        <v>1300</v>
      </c>
      <c r="F2616" s="666">
        <v>42864083</v>
      </c>
      <c r="G2616" s="675" t="s">
        <v>11148</v>
      </c>
      <c r="H2616" s="675" t="s">
        <v>11084</v>
      </c>
      <c r="I2616" s="675" t="s">
        <v>7361</v>
      </c>
      <c r="J2616" s="675" t="s">
        <v>11085</v>
      </c>
      <c r="K2616" s="666">
        <v>2</v>
      </c>
      <c r="L2616" s="666">
        <v>12</v>
      </c>
      <c r="M2616" s="756">
        <v>15600</v>
      </c>
      <c r="N2616" s="666">
        <v>1</v>
      </c>
      <c r="O2616" s="666">
        <v>6</v>
      </c>
      <c r="P2616" s="756">
        <v>7800</v>
      </c>
      <c r="Q2616" s="666">
        <v>1</v>
      </c>
      <c r="R2616" s="666">
        <v>12</v>
      </c>
    </row>
    <row r="2617" spans="1:18" ht="15.75" customHeight="1" x14ac:dyDescent="0.2">
      <c r="A2617" s="665" t="s">
        <v>11033</v>
      </c>
      <c r="B2617" s="666" t="s">
        <v>6922</v>
      </c>
      <c r="C2617" s="666" t="s">
        <v>150</v>
      </c>
      <c r="D2617" s="675" t="s">
        <v>10738</v>
      </c>
      <c r="E2617" s="737">
        <v>1300</v>
      </c>
      <c r="F2617" s="666">
        <v>41932554</v>
      </c>
      <c r="G2617" s="675" t="s">
        <v>11149</v>
      </c>
      <c r="H2617" s="675" t="s">
        <v>11035</v>
      </c>
      <c r="I2617" s="675" t="s">
        <v>7361</v>
      </c>
      <c r="J2617" s="675" t="s">
        <v>10738</v>
      </c>
      <c r="K2617" s="666">
        <v>2</v>
      </c>
      <c r="L2617" s="666">
        <v>12</v>
      </c>
      <c r="M2617" s="756">
        <v>15600</v>
      </c>
      <c r="N2617" s="666">
        <v>1</v>
      </c>
      <c r="O2617" s="666">
        <v>6</v>
      </c>
      <c r="P2617" s="756">
        <v>7800</v>
      </c>
      <c r="Q2617" s="666">
        <v>1</v>
      </c>
      <c r="R2617" s="666">
        <v>12</v>
      </c>
    </row>
    <row r="2618" spans="1:18" ht="15.75" customHeight="1" x14ac:dyDescent="0.2">
      <c r="A2618" s="665" t="s">
        <v>11033</v>
      </c>
      <c r="B2618" s="666" t="s">
        <v>6922</v>
      </c>
      <c r="C2618" s="666" t="s">
        <v>150</v>
      </c>
      <c r="D2618" s="675" t="s">
        <v>11040</v>
      </c>
      <c r="E2618" s="737">
        <v>5000</v>
      </c>
      <c r="F2618" s="666">
        <v>45604095</v>
      </c>
      <c r="G2618" s="675" t="s">
        <v>11150</v>
      </c>
      <c r="H2618" s="675" t="s">
        <v>9914</v>
      </c>
      <c r="I2618" s="675" t="s">
        <v>11037</v>
      </c>
      <c r="J2618" s="675" t="s">
        <v>9913</v>
      </c>
      <c r="K2618" s="666">
        <v>2</v>
      </c>
      <c r="L2618" s="666">
        <v>12</v>
      </c>
      <c r="M2618" s="756">
        <v>60000</v>
      </c>
      <c r="N2618" s="666">
        <v>1</v>
      </c>
      <c r="O2618" s="666">
        <v>6</v>
      </c>
      <c r="P2618" s="756">
        <v>30000</v>
      </c>
      <c r="Q2618" s="666">
        <v>1</v>
      </c>
      <c r="R2618" s="666">
        <v>12</v>
      </c>
    </row>
    <row r="2619" spans="1:18" ht="15.75" customHeight="1" x14ac:dyDescent="0.2">
      <c r="A2619" s="665" t="s">
        <v>11033</v>
      </c>
      <c r="B2619" s="666" t="s">
        <v>6922</v>
      </c>
      <c r="C2619" s="666" t="s">
        <v>150</v>
      </c>
      <c r="D2619" s="675" t="s">
        <v>11079</v>
      </c>
      <c r="E2619" s="737">
        <v>1000</v>
      </c>
      <c r="F2619" s="666">
        <v>17971190</v>
      </c>
      <c r="G2619" s="675" t="s">
        <v>11151</v>
      </c>
      <c r="H2619" s="675" t="s">
        <v>11081</v>
      </c>
      <c r="I2619" s="675" t="s">
        <v>7361</v>
      </c>
      <c r="J2619" s="675" t="s">
        <v>10907</v>
      </c>
      <c r="K2619" s="666">
        <v>2</v>
      </c>
      <c r="L2619" s="666">
        <v>12</v>
      </c>
      <c r="M2619" s="756">
        <v>12000</v>
      </c>
      <c r="N2619" s="666">
        <v>1</v>
      </c>
      <c r="O2619" s="666">
        <v>6</v>
      </c>
      <c r="P2619" s="756">
        <v>6000</v>
      </c>
      <c r="Q2619" s="666">
        <v>1</v>
      </c>
      <c r="R2619" s="666">
        <v>12</v>
      </c>
    </row>
    <row r="2620" spans="1:18" ht="15.75" customHeight="1" x14ac:dyDescent="0.2">
      <c r="A2620" s="665" t="s">
        <v>11033</v>
      </c>
      <c r="B2620" s="666" t="s">
        <v>6922</v>
      </c>
      <c r="C2620" s="666" t="s">
        <v>150</v>
      </c>
      <c r="D2620" s="675" t="s">
        <v>11040</v>
      </c>
      <c r="E2620" s="737">
        <v>5000</v>
      </c>
      <c r="F2620" s="666">
        <v>43321181</v>
      </c>
      <c r="G2620" s="675" t="s">
        <v>11152</v>
      </c>
      <c r="H2620" s="675" t="s">
        <v>9914</v>
      </c>
      <c r="I2620" s="675" t="s">
        <v>11037</v>
      </c>
      <c r="J2620" s="675" t="s">
        <v>9913</v>
      </c>
      <c r="K2620" s="666">
        <v>2</v>
      </c>
      <c r="L2620" s="666">
        <v>12</v>
      </c>
      <c r="M2620" s="756">
        <v>60000</v>
      </c>
      <c r="N2620" s="666">
        <v>1</v>
      </c>
      <c r="O2620" s="666">
        <v>6</v>
      </c>
      <c r="P2620" s="756">
        <v>30000</v>
      </c>
      <c r="Q2620" s="666">
        <v>1</v>
      </c>
      <c r="R2620" s="666">
        <v>12</v>
      </c>
    </row>
    <row r="2621" spans="1:18" ht="15.75" customHeight="1" x14ac:dyDescent="0.2">
      <c r="A2621" s="665" t="s">
        <v>11033</v>
      </c>
      <c r="B2621" s="666" t="s">
        <v>6922</v>
      </c>
      <c r="C2621" s="666" t="s">
        <v>150</v>
      </c>
      <c r="D2621" s="675" t="s">
        <v>11040</v>
      </c>
      <c r="E2621" s="737">
        <v>5000</v>
      </c>
      <c r="F2621" s="666">
        <v>18069499</v>
      </c>
      <c r="G2621" s="675" t="s">
        <v>11153</v>
      </c>
      <c r="H2621" s="675" t="s">
        <v>9914</v>
      </c>
      <c r="I2621" s="675" t="s">
        <v>11037</v>
      </c>
      <c r="J2621" s="675" t="s">
        <v>9913</v>
      </c>
      <c r="K2621" s="666">
        <v>2</v>
      </c>
      <c r="L2621" s="666">
        <v>12</v>
      </c>
      <c r="M2621" s="756">
        <v>60000</v>
      </c>
      <c r="N2621" s="666">
        <v>1</v>
      </c>
      <c r="O2621" s="666">
        <v>6</v>
      </c>
      <c r="P2621" s="756">
        <v>30000</v>
      </c>
      <c r="Q2621" s="666">
        <v>1</v>
      </c>
      <c r="R2621" s="666">
        <v>12</v>
      </c>
    </row>
    <row r="2622" spans="1:18" ht="15.75" customHeight="1" x14ac:dyDescent="0.2">
      <c r="A2622" s="665" t="s">
        <v>11033</v>
      </c>
      <c r="B2622" s="666" t="s">
        <v>6922</v>
      </c>
      <c r="C2622" s="666" t="s">
        <v>150</v>
      </c>
      <c r="D2622" s="675" t="s">
        <v>10244</v>
      </c>
      <c r="E2622" s="737">
        <v>1300</v>
      </c>
      <c r="F2622" s="666">
        <v>41352096</v>
      </c>
      <c r="G2622" s="675" t="s">
        <v>11154</v>
      </c>
      <c r="H2622" s="675" t="s">
        <v>11070</v>
      </c>
      <c r="I2622" s="675" t="s">
        <v>7361</v>
      </c>
      <c r="J2622" s="675" t="s">
        <v>10244</v>
      </c>
      <c r="K2622" s="666">
        <v>2</v>
      </c>
      <c r="L2622" s="666">
        <v>12</v>
      </c>
      <c r="M2622" s="756">
        <v>15600</v>
      </c>
      <c r="N2622" s="666">
        <v>1</v>
      </c>
      <c r="O2622" s="666">
        <v>6</v>
      </c>
      <c r="P2622" s="756">
        <v>7800</v>
      </c>
      <c r="Q2622" s="666">
        <v>1</v>
      </c>
      <c r="R2622" s="666">
        <v>12</v>
      </c>
    </row>
    <row r="2623" spans="1:18" ht="15.75" customHeight="1" x14ac:dyDescent="0.2">
      <c r="A2623" s="665" t="s">
        <v>11033</v>
      </c>
      <c r="B2623" s="666" t="s">
        <v>6922</v>
      </c>
      <c r="C2623" s="666" t="s">
        <v>150</v>
      </c>
      <c r="D2623" s="675" t="s">
        <v>11040</v>
      </c>
      <c r="E2623" s="737">
        <v>3600</v>
      </c>
      <c r="F2623" s="666">
        <v>40948002</v>
      </c>
      <c r="G2623" s="675" t="s">
        <v>11155</v>
      </c>
      <c r="H2623" s="675" t="s">
        <v>9914</v>
      </c>
      <c r="I2623" s="675" t="s">
        <v>11037</v>
      </c>
      <c r="J2623" s="675" t="s">
        <v>9913</v>
      </c>
      <c r="K2623" s="666">
        <v>2</v>
      </c>
      <c r="L2623" s="666">
        <v>12</v>
      </c>
      <c r="M2623" s="756">
        <v>43200</v>
      </c>
      <c r="N2623" s="666">
        <v>1</v>
      </c>
      <c r="O2623" s="666">
        <v>6</v>
      </c>
      <c r="P2623" s="756">
        <v>21600</v>
      </c>
      <c r="Q2623" s="666">
        <v>1</v>
      </c>
      <c r="R2623" s="666">
        <v>12</v>
      </c>
    </row>
    <row r="2624" spans="1:18" ht="15.75" customHeight="1" x14ac:dyDescent="0.2">
      <c r="A2624" s="665" t="s">
        <v>11033</v>
      </c>
      <c r="B2624" s="666" t="s">
        <v>6922</v>
      </c>
      <c r="C2624" s="666" t="s">
        <v>150</v>
      </c>
      <c r="D2624" s="675" t="s">
        <v>10757</v>
      </c>
      <c r="E2624" s="737">
        <v>2000</v>
      </c>
      <c r="F2624" s="666">
        <v>45494373</v>
      </c>
      <c r="G2624" s="675" t="s">
        <v>11156</v>
      </c>
      <c r="H2624" s="675" t="s">
        <v>10757</v>
      </c>
      <c r="I2624" s="675" t="s">
        <v>11037</v>
      </c>
      <c r="J2624" s="675" t="s">
        <v>11038</v>
      </c>
      <c r="K2624" s="666">
        <v>2</v>
      </c>
      <c r="L2624" s="666">
        <v>12</v>
      </c>
      <c r="M2624" s="756">
        <v>24000</v>
      </c>
      <c r="N2624" s="666">
        <v>3</v>
      </c>
      <c r="O2624" s="666">
        <v>6</v>
      </c>
      <c r="P2624" s="756">
        <v>12000</v>
      </c>
      <c r="Q2624" s="666">
        <v>1</v>
      </c>
      <c r="R2624" s="666">
        <v>12</v>
      </c>
    </row>
    <row r="2625" spans="1:18" ht="15.75" customHeight="1" x14ac:dyDescent="0.2">
      <c r="A2625" s="665" t="s">
        <v>11033</v>
      </c>
      <c r="B2625" s="666" t="s">
        <v>6922</v>
      </c>
      <c r="C2625" s="666" t="s">
        <v>150</v>
      </c>
      <c r="D2625" s="675" t="s">
        <v>10757</v>
      </c>
      <c r="E2625" s="737">
        <v>2000</v>
      </c>
      <c r="F2625" s="666">
        <v>46009034</v>
      </c>
      <c r="G2625" s="675" t="s">
        <v>11157</v>
      </c>
      <c r="H2625" s="675" t="s">
        <v>10757</v>
      </c>
      <c r="I2625" s="675" t="s">
        <v>11037</v>
      </c>
      <c r="J2625" s="675" t="s">
        <v>11038</v>
      </c>
      <c r="K2625" s="666">
        <v>2</v>
      </c>
      <c r="L2625" s="666">
        <v>12</v>
      </c>
      <c r="M2625" s="756">
        <v>24000</v>
      </c>
      <c r="N2625" s="666">
        <v>3</v>
      </c>
      <c r="O2625" s="666">
        <v>6</v>
      </c>
      <c r="P2625" s="756">
        <v>12000</v>
      </c>
      <c r="Q2625" s="666">
        <v>1</v>
      </c>
      <c r="R2625" s="666">
        <v>12</v>
      </c>
    </row>
    <row r="2626" spans="1:18" ht="15.75" customHeight="1" x14ac:dyDescent="0.2">
      <c r="A2626" s="665" t="s">
        <v>11033</v>
      </c>
      <c r="B2626" s="666" t="s">
        <v>6922</v>
      </c>
      <c r="C2626" s="666" t="s">
        <v>150</v>
      </c>
      <c r="D2626" s="675" t="s">
        <v>10757</v>
      </c>
      <c r="E2626" s="737">
        <v>2000</v>
      </c>
      <c r="F2626" s="666">
        <v>44255076</v>
      </c>
      <c r="G2626" s="675" t="s">
        <v>11158</v>
      </c>
      <c r="H2626" s="675" t="s">
        <v>10757</v>
      </c>
      <c r="I2626" s="675" t="s">
        <v>11037</v>
      </c>
      <c r="J2626" s="675" t="s">
        <v>11038</v>
      </c>
      <c r="K2626" s="666">
        <v>2</v>
      </c>
      <c r="L2626" s="666">
        <v>12</v>
      </c>
      <c r="M2626" s="756">
        <v>24000</v>
      </c>
      <c r="N2626" s="666">
        <v>3</v>
      </c>
      <c r="O2626" s="666">
        <v>6</v>
      </c>
      <c r="P2626" s="756">
        <v>12000</v>
      </c>
      <c r="Q2626" s="666">
        <v>1</v>
      </c>
      <c r="R2626" s="666">
        <v>12</v>
      </c>
    </row>
    <row r="2627" spans="1:18" ht="15.75" customHeight="1" x14ac:dyDescent="0.2">
      <c r="A2627" s="665" t="s">
        <v>11033</v>
      </c>
      <c r="B2627" s="666" t="s">
        <v>6922</v>
      </c>
      <c r="C2627" s="666" t="s">
        <v>150</v>
      </c>
      <c r="D2627" s="675" t="s">
        <v>10757</v>
      </c>
      <c r="E2627" s="737">
        <v>2000</v>
      </c>
      <c r="F2627" s="666">
        <v>44444599</v>
      </c>
      <c r="G2627" s="675" t="s">
        <v>11159</v>
      </c>
      <c r="H2627" s="675" t="s">
        <v>10757</v>
      </c>
      <c r="I2627" s="675" t="s">
        <v>11037</v>
      </c>
      <c r="J2627" s="675" t="s">
        <v>11038</v>
      </c>
      <c r="K2627" s="666">
        <v>2</v>
      </c>
      <c r="L2627" s="666">
        <v>12</v>
      </c>
      <c r="M2627" s="756">
        <v>24000</v>
      </c>
      <c r="N2627" s="666">
        <v>3</v>
      </c>
      <c r="O2627" s="666">
        <v>6</v>
      </c>
      <c r="P2627" s="756">
        <v>12000</v>
      </c>
      <c r="Q2627" s="666">
        <v>1</v>
      </c>
      <c r="R2627" s="666">
        <v>12</v>
      </c>
    </row>
    <row r="2628" spans="1:18" ht="15.75" customHeight="1" x14ac:dyDescent="0.2">
      <c r="A2628" s="665" t="s">
        <v>11033</v>
      </c>
      <c r="B2628" s="666" t="s">
        <v>6922</v>
      </c>
      <c r="C2628" s="666" t="s">
        <v>150</v>
      </c>
      <c r="D2628" s="675" t="s">
        <v>8611</v>
      </c>
      <c r="E2628" s="737">
        <v>1300</v>
      </c>
      <c r="F2628" s="666">
        <v>19097082</v>
      </c>
      <c r="G2628" s="675" t="s">
        <v>11160</v>
      </c>
      <c r="H2628" s="675" t="s">
        <v>8946</v>
      </c>
      <c r="I2628" s="675" t="s">
        <v>7361</v>
      </c>
      <c r="J2628" s="675" t="s">
        <v>8702</v>
      </c>
      <c r="K2628" s="666">
        <v>2</v>
      </c>
      <c r="L2628" s="666">
        <v>12</v>
      </c>
      <c r="M2628" s="756">
        <v>15600</v>
      </c>
      <c r="N2628" s="666">
        <v>1</v>
      </c>
      <c r="O2628" s="666">
        <v>6</v>
      </c>
      <c r="P2628" s="756">
        <v>7800</v>
      </c>
      <c r="Q2628" s="666">
        <v>1</v>
      </c>
      <c r="R2628" s="666">
        <v>12</v>
      </c>
    </row>
    <row r="2629" spans="1:18" ht="15.75" customHeight="1" x14ac:dyDescent="0.2">
      <c r="A2629" s="665" t="s">
        <v>11033</v>
      </c>
      <c r="B2629" s="666" t="s">
        <v>6922</v>
      </c>
      <c r="C2629" s="666" t="s">
        <v>150</v>
      </c>
      <c r="D2629" s="675" t="s">
        <v>10738</v>
      </c>
      <c r="E2629" s="737">
        <v>1300</v>
      </c>
      <c r="F2629" s="666">
        <v>45719969</v>
      </c>
      <c r="G2629" s="675" t="s">
        <v>11161</v>
      </c>
      <c r="H2629" s="675" t="s">
        <v>11035</v>
      </c>
      <c r="I2629" s="675" t="s">
        <v>7361</v>
      </c>
      <c r="J2629" s="675" t="s">
        <v>10738</v>
      </c>
      <c r="K2629" s="666">
        <v>2</v>
      </c>
      <c r="L2629" s="666">
        <v>12</v>
      </c>
      <c r="M2629" s="756">
        <v>15600</v>
      </c>
      <c r="N2629" s="666">
        <v>1</v>
      </c>
      <c r="O2629" s="666">
        <v>6</v>
      </c>
      <c r="P2629" s="756">
        <v>7800</v>
      </c>
      <c r="Q2629" s="666">
        <v>1</v>
      </c>
      <c r="R2629" s="666">
        <v>12</v>
      </c>
    </row>
    <row r="2630" spans="1:18" ht="15.75" customHeight="1" x14ac:dyDescent="0.2">
      <c r="A2630" s="665" t="s">
        <v>11033</v>
      </c>
      <c r="B2630" s="666" t="s">
        <v>6922</v>
      </c>
      <c r="C2630" s="666" t="s">
        <v>150</v>
      </c>
      <c r="D2630" s="675" t="s">
        <v>10757</v>
      </c>
      <c r="E2630" s="737">
        <v>2000</v>
      </c>
      <c r="F2630" s="666">
        <v>47148189</v>
      </c>
      <c r="G2630" s="675" t="s">
        <v>11162</v>
      </c>
      <c r="H2630" s="675" t="s">
        <v>10757</v>
      </c>
      <c r="I2630" s="675" t="s">
        <v>11037</v>
      </c>
      <c r="J2630" s="675" t="s">
        <v>11038</v>
      </c>
      <c r="K2630" s="666">
        <v>2</v>
      </c>
      <c r="L2630" s="666">
        <v>12</v>
      </c>
      <c r="M2630" s="756">
        <v>24000</v>
      </c>
      <c r="N2630" s="666">
        <v>3</v>
      </c>
      <c r="O2630" s="666">
        <v>6</v>
      </c>
      <c r="P2630" s="756">
        <v>12000</v>
      </c>
      <c r="Q2630" s="666">
        <v>1</v>
      </c>
      <c r="R2630" s="666">
        <v>12</v>
      </c>
    </row>
    <row r="2631" spans="1:18" ht="15.75" customHeight="1" x14ac:dyDescent="0.2">
      <c r="A2631" s="665" t="s">
        <v>11033</v>
      </c>
      <c r="B2631" s="666" t="s">
        <v>6922</v>
      </c>
      <c r="C2631" s="666" t="s">
        <v>150</v>
      </c>
      <c r="D2631" s="675" t="s">
        <v>11050</v>
      </c>
      <c r="E2631" s="737">
        <v>1180</v>
      </c>
      <c r="F2631" s="666">
        <v>26610913</v>
      </c>
      <c r="G2631" s="675" t="s">
        <v>11163</v>
      </c>
      <c r="H2631" s="675" t="s">
        <v>11046</v>
      </c>
      <c r="I2631" s="675" t="s">
        <v>7192</v>
      </c>
      <c r="J2631" s="675"/>
      <c r="K2631" s="666">
        <v>2</v>
      </c>
      <c r="L2631" s="666">
        <v>12</v>
      </c>
      <c r="M2631" s="756">
        <v>14160</v>
      </c>
      <c r="N2631" s="666">
        <v>1</v>
      </c>
      <c r="O2631" s="666">
        <v>6</v>
      </c>
      <c r="P2631" s="756">
        <v>7080</v>
      </c>
      <c r="Q2631" s="666">
        <v>1</v>
      </c>
      <c r="R2631" s="666">
        <v>12</v>
      </c>
    </row>
    <row r="2632" spans="1:18" ht="15.75" customHeight="1" x14ac:dyDescent="0.2">
      <c r="A2632" s="665" t="s">
        <v>11033</v>
      </c>
      <c r="B2632" s="666" t="s">
        <v>6922</v>
      </c>
      <c r="C2632" s="666" t="s">
        <v>150</v>
      </c>
      <c r="D2632" s="675" t="s">
        <v>11088</v>
      </c>
      <c r="E2632" s="737">
        <v>5000</v>
      </c>
      <c r="F2632" s="666">
        <v>43576828</v>
      </c>
      <c r="G2632" s="675" t="s">
        <v>11164</v>
      </c>
      <c r="H2632" s="675" t="s">
        <v>9914</v>
      </c>
      <c r="I2632" s="675" t="s">
        <v>11037</v>
      </c>
      <c r="J2632" s="675" t="s">
        <v>9913</v>
      </c>
      <c r="K2632" s="666">
        <v>2</v>
      </c>
      <c r="L2632" s="666">
        <v>12</v>
      </c>
      <c r="M2632" s="756">
        <v>60000</v>
      </c>
      <c r="N2632" s="666">
        <v>1</v>
      </c>
      <c r="O2632" s="666">
        <v>6</v>
      </c>
      <c r="P2632" s="756">
        <v>30000</v>
      </c>
      <c r="Q2632" s="666">
        <v>1</v>
      </c>
      <c r="R2632" s="666">
        <v>12</v>
      </c>
    </row>
    <row r="2633" spans="1:18" ht="15.75" customHeight="1" x14ac:dyDescent="0.2">
      <c r="A2633" s="665" t="s">
        <v>11033</v>
      </c>
      <c r="B2633" s="666" t="s">
        <v>6922</v>
      </c>
      <c r="C2633" s="666" t="s">
        <v>150</v>
      </c>
      <c r="D2633" s="675" t="s">
        <v>11079</v>
      </c>
      <c r="E2633" s="737">
        <v>1000</v>
      </c>
      <c r="F2633" s="666">
        <v>40384499</v>
      </c>
      <c r="G2633" s="675" t="s">
        <v>11165</v>
      </c>
      <c r="H2633" s="675" t="s">
        <v>11081</v>
      </c>
      <c r="I2633" s="675" t="s">
        <v>7361</v>
      </c>
      <c r="J2633" s="675" t="s">
        <v>10907</v>
      </c>
      <c r="K2633" s="666">
        <v>2</v>
      </c>
      <c r="L2633" s="666">
        <v>12</v>
      </c>
      <c r="M2633" s="756">
        <v>12000</v>
      </c>
      <c r="N2633" s="666">
        <v>1</v>
      </c>
      <c r="O2633" s="666">
        <v>6</v>
      </c>
      <c r="P2633" s="756">
        <v>6000</v>
      </c>
      <c r="Q2633" s="666">
        <v>1</v>
      </c>
      <c r="R2633" s="666">
        <v>12</v>
      </c>
    </row>
    <row r="2634" spans="1:18" ht="15.75" customHeight="1" x14ac:dyDescent="0.2">
      <c r="A2634" s="665" t="s">
        <v>11033</v>
      </c>
      <c r="B2634" s="666" t="s">
        <v>6922</v>
      </c>
      <c r="C2634" s="666" t="s">
        <v>150</v>
      </c>
      <c r="D2634" s="675" t="s">
        <v>10738</v>
      </c>
      <c r="E2634" s="737">
        <v>1300</v>
      </c>
      <c r="F2634" s="666">
        <v>44567331</v>
      </c>
      <c r="G2634" s="675" t="s">
        <v>11166</v>
      </c>
      <c r="H2634" s="675" t="s">
        <v>11035</v>
      </c>
      <c r="I2634" s="675" t="s">
        <v>7361</v>
      </c>
      <c r="J2634" s="675" t="s">
        <v>10738</v>
      </c>
      <c r="K2634" s="666">
        <v>2</v>
      </c>
      <c r="L2634" s="666">
        <v>12</v>
      </c>
      <c r="M2634" s="756">
        <v>15600</v>
      </c>
      <c r="N2634" s="666">
        <v>1</v>
      </c>
      <c r="O2634" s="666">
        <v>6</v>
      </c>
      <c r="P2634" s="756">
        <v>7800</v>
      </c>
      <c r="Q2634" s="666">
        <v>1</v>
      </c>
      <c r="R2634" s="666">
        <v>12</v>
      </c>
    </row>
    <row r="2635" spans="1:18" ht="15.75" customHeight="1" x14ac:dyDescent="0.2">
      <c r="A2635" s="665" t="s">
        <v>11033</v>
      </c>
      <c r="B2635" s="666" t="s">
        <v>6922</v>
      </c>
      <c r="C2635" s="666" t="s">
        <v>150</v>
      </c>
      <c r="D2635" s="675" t="s">
        <v>11167</v>
      </c>
      <c r="E2635" s="737">
        <v>1000</v>
      </c>
      <c r="F2635" s="666">
        <v>40001979</v>
      </c>
      <c r="G2635" s="675" t="s">
        <v>11168</v>
      </c>
      <c r="H2635" s="675" t="s">
        <v>11046</v>
      </c>
      <c r="I2635" s="675" t="s">
        <v>7192</v>
      </c>
      <c r="J2635" s="675"/>
      <c r="K2635" s="666">
        <v>2</v>
      </c>
      <c r="L2635" s="666">
        <v>12</v>
      </c>
      <c r="M2635" s="756">
        <v>12000</v>
      </c>
      <c r="N2635" s="666">
        <v>1</v>
      </c>
      <c r="O2635" s="666">
        <v>6</v>
      </c>
      <c r="P2635" s="756">
        <v>6000</v>
      </c>
      <c r="Q2635" s="666">
        <v>1</v>
      </c>
      <c r="R2635" s="666">
        <v>12</v>
      </c>
    </row>
    <row r="2636" spans="1:18" ht="15.75" customHeight="1" x14ac:dyDescent="0.2">
      <c r="A2636" s="665" t="s">
        <v>11033</v>
      </c>
      <c r="B2636" s="666" t="s">
        <v>6922</v>
      </c>
      <c r="C2636" s="666" t="s">
        <v>150</v>
      </c>
      <c r="D2636" s="675" t="s">
        <v>11169</v>
      </c>
      <c r="E2636" s="737">
        <v>2000</v>
      </c>
      <c r="F2636" s="666">
        <v>18131665</v>
      </c>
      <c r="G2636" s="675" t="s">
        <v>11170</v>
      </c>
      <c r="H2636" s="675" t="s">
        <v>6996</v>
      </c>
      <c r="I2636" s="675" t="s">
        <v>11037</v>
      </c>
      <c r="J2636" s="675" t="s">
        <v>6996</v>
      </c>
      <c r="K2636" s="666">
        <v>2</v>
      </c>
      <c r="L2636" s="666">
        <v>12</v>
      </c>
      <c r="M2636" s="756">
        <v>24000</v>
      </c>
      <c r="N2636" s="666">
        <v>2</v>
      </c>
      <c r="O2636" s="666">
        <v>6</v>
      </c>
      <c r="P2636" s="756">
        <v>12000</v>
      </c>
      <c r="Q2636" s="666">
        <v>1</v>
      </c>
      <c r="R2636" s="666">
        <v>12</v>
      </c>
    </row>
    <row r="2637" spans="1:18" ht="15.75" customHeight="1" x14ac:dyDescent="0.2">
      <c r="A2637" s="665" t="s">
        <v>11033</v>
      </c>
      <c r="B2637" s="666" t="s">
        <v>6922</v>
      </c>
      <c r="C2637" s="666" t="s">
        <v>150</v>
      </c>
      <c r="D2637" s="675" t="s">
        <v>10244</v>
      </c>
      <c r="E2637" s="737">
        <v>1000</v>
      </c>
      <c r="F2637" s="666">
        <v>46795993</v>
      </c>
      <c r="G2637" s="675" t="s">
        <v>11171</v>
      </c>
      <c r="H2637" s="675" t="s">
        <v>11070</v>
      </c>
      <c r="I2637" s="675" t="s">
        <v>7361</v>
      </c>
      <c r="J2637" s="675" t="s">
        <v>10244</v>
      </c>
      <c r="K2637" s="666">
        <v>2</v>
      </c>
      <c r="L2637" s="666">
        <v>12</v>
      </c>
      <c r="M2637" s="756">
        <v>12000</v>
      </c>
      <c r="N2637" s="666">
        <v>1</v>
      </c>
      <c r="O2637" s="666">
        <v>6</v>
      </c>
      <c r="P2637" s="756">
        <v>6000</v>
      </c>
      <c r="Q2637" s="666">
        <v>1</v>
      </c>
      <c r="R2637" s="666">
        <v>12</v>
      </c>
    </row>
    <row r="2638" spans="1:18" ht="15.75" customHeight="1" x14ac:dyDescent="0.2">
      <c r="A2638" s="665" t="s">
        <v>11033</v>
      </c>
      <c r="B2638" s="666" t="s">
        <v>6922</v>
      </c>
      <c r="C2638" s="666" t="s">
        <v>150</v>
      </c>
      <c r="D2638" s="675" t="s">
        <v>8629</v>
      </c>
      <c r="E2638" s="737">
        <v>930</v>
      </c>
      <c r="F2638" s="666">
        <v>17976892</v>
      </c>
      <c r="G2638" s="675" t="s">
        <v>11172</v>
      </c>
      <c r="H2638" s="675" t="s">
        <v>11046</v>
      </c>
      <c r="I2638" s="675" t="s">
        <v>7192</v>
      </c>
      <c r="J2638" s="675"/>
      <c r="K2638" s="666">
        <v>2</v>
      </c>
      <c r="L2638" s="666">
        <v>12</v>
      </c>
      <c r="M2638" s="756">
        <v>11160</v>
      </c>
      <c r="N2638" s="666">
        <v>1</v>
      </c>
      <c r="O2638" s="666">
        <v>6</v>
      </c>
      <c r="P2638" s="756">
        <v>5580</v>
      </c>
      <c r="Q2638" s="666">
        <v>1</v>
      </c>
      <c r="R2638" s="666">
        <v>12</v>
      </c>
    </row>
    <row r="2639" spans="1:18" ht="15.75" customHeight="1" x14ac:dyDescent="0.2">
      <c r="A2639" s="665" t="s">
        <v>11033</v>
      </c>
      <c r="B2639" s="666" t="s">
        <v>6922</v>
      </c>
      <c r="C2639" s="666" t="s">
        <v>150</v>
      </c>
      <c r="D2639" s="675" t="s">
        <v>10738</v>
      </c>
      <c r="E2639" s="737">
        <v>1300</v>
      </c>
      <c r="F2639" s="666">
        <v>46623831</v>
      </c>
      <c r="G2639" s="675" t="s">
        <v>11173</v>
      </c>
      <c r="H2639" s="675" t="s">
        <v>11035</v>
      </c>
      <c r="I2639" s="675" t="s">
        <v>7361</v>
      </c>
      <c r="J2639" s="675" t="s">
        <v>10738</v>
      </c>
      <c r="K2639" s="666">
        <v>2</v>
      </c>
      <c r="L2639" s="666">
        <v>12</v>
      </c>
      <c r="M2639" s="756">
        <v>15600</v>
      </c>
      <c r="N2639" s="666">
        <v>1</v>
      </c>
      <c r="O2639" s="666">
        <v>6</v>
      </c>
      <c r="P2639" s="756">
        <v>7800</v>
      </c>
      <c r="Q2639" s="666">
        <v>1</v>
      </c>
      <c r="R2639" s="666">
        <v>12</v>
      </c>
    </row>
    <row r="2640" spans="1:18" ht="15.75" customHeight="1" x14ac:dyDescent="0.2">
      <c r="A2640" s="665" t="s">
        <v>11033</v>
      </c>
      <c r="B2640" s="666" t="s">
        <v>6922</v>
      </c>
      <c r="C2640" s="666" t="s">
        <v>150</v>
      </c>
      <c r="D2640" s="675" t="s">
        <v>11040</v>
      </c>
      <c r="E2640" s="737">
        <v>4000</v>
      </c>
      <c r="F2640" s="666">
        <v>18128498</v>
      </c>
      <c r="G2640" s="675" t="s">
        <v>11174</v>
      </c>
      <c r="H2640" s="675" t="s">
        <v>9914</v>
      </c>
      <c r="I2640" s="675" t="s">
        <v>11037</v>
      </c>
      <c r="J2640" s="675" t="s">
        <v>9913</v>
      </c>
      <c r="K2640" s="666">
        <v>2</v>
      </c>
      <c r="L2640" s="666">
        <v>12</v>
      </c>
      <c r="M2640" s="756">
        <v>48000</v>
      </c>
      <c r="N2640" s="666">
        <v>1</v>
      </c>
      <c r="O2640" s="666">
        <v>6</v>
      </c>
      <c r="P2640" s="756">
        <v>24000</v>
      </c>
      <c r="Q2640" s="666">
        <v>0</v>
      </c>
      <c r="R2640" s="666">
        <v>0</v>
      </c>
    </row>
    <row r="2641" spans="1:18" ht="15.75" customHeight="1" x14ac:dyDescent="0.2">
      <c r="A2641" s="665" t="s">
        <v>11033</v>
      </c>
      <c r="B2641" s="666" t="s">
        <v>6922</v>
      </c>
      <c r="C2641" s="666" t="s">
        <v>150</v>
      </c>
      <c r="D2641" s="675" t="s">
        <v>11050</v>
      </c>
      <c r="E2641" s="737">
        <v>1000</v>
      </c>
      <c r="F2641" s="666">
        <v>42199862</v>
      </c>
      <c r="G2641" s="675" t="s">
        <v>11175</v>
      </c>
      <c r="H2641" s="675" t="s">
        <v>11046</v>
      </c>
      <c r="I2641" s="675" t="s">
        <v>7192</v>
      </c>
      <c r="J2641" s="675"/>
      <c r="K2641" s="666">
        <v>2</v>
      </c>
      <c r="L2641" s="666">
        <v>12</v>
      </c>
      <c r="M2641" s="756">
        <v>12000</v>
      </c>
      <c r="N2641" s="666">
        <v>1</v>
      </c>
      <c r="O2641" s="666">
        <v>6</v>
      </c>
      <c r="P2641" s="756">
        <v>6000</v>
      </c>
      <c r="Q2641" s="666">
        <v>1</v>
      </c>
      <c r="R2641" s="666">
        <v>12</v>
      </c>
    </row>
    <row r="2642" spans="1:18" ht="15.75" customHeight="1" x14ac:dyDescent="0.2">
      <c r="A2642" s="665" t="s">
        <v>11033</v>
      </c>
      <c r="B2642" s="666" t="s">
        <v>6922</v>
      </c>
      <c r="C2642" s="666" t="s">
        <v>150</v>
      </c>
      <c r="D2642" s="675" t="s">
        <v>10738</v>
      </c>
      <c r="E2642" s="737">
        <v>1300</v>
      </c>
      <c r="F2642" s="666">
        <v>41843433</v>
      </c>
      <c r="G2642" s="675" t="s">
        <v>11176</v>
      </c>
      <c r="H2642" s="675" t="s">
        <v>11035</v>
      </c>
      <c r="I2642" s="675" t="s">
        <v>7361</v>
      </c>
      <c r="J2642" s="675" t="s">
        <v>10738</v>
      </c>
      <c r="K2642" s="666">
        <v>2</v>
      </c>
      <c r="L2642" s="666">
        <v>12</v>
      </c>
      <c r="M2642" s="756">
        <v>15600</v>
      </c>
      <c r="N2642" s="666">
        <v>1</v>
      </c>
      <c r="O2642" s="666">
        <v>6</v>
      </c>
      <c r="P2642" s="756">
        <v>7800</v>
      </c>
      <c r="Q2642" s="666">
        <v>1</v>
      </c>
      <c r="R2642" s="666">
        <v>12</v>
      </c>
    </row>
    <row r="2643" spans="1:18" ht="15.75" customHeight="1" x14ac:dyDescent="0.2">
      <c r="A2643" s="665" t="s">
        <v>11033</v>
      </c>
      <c r="B2643" s="666" t="s">
        <v>6922</v>
      </c>
      <c r="C2643" s="666" t="s">
        <v>150</v>
      </c>
      <c r="D2643" s="675" t="s">
        <v>11088</v>
      </c>
      <c r="E2643" s="737">
        <v>5025</v>
      </c>
      <c r="F2643" s="666">
        <v>70113635</v>
      </c>
      <c r="G2643" s="675" t="s">
        <v>11177</v>
      </c>
      <c r="H2643" s="675" t="s">
        <v>9914</v>
      </c>
      <c r="I2643" s="675" t="s">
        <v>11037</v>
      </c>
      <c r="J2643" s="675" t="s">
        <v>9913</v>
      </c>
      <c r="K2643" s="666">
        <v>2</v>
      </c>
      <c r="L2643" s="666">
        <v>12</v>
      </c>
      <c r="M2643" s="756">
        <v>60300</v>
      </c>
      <c r="N2643" s="666">
        <v>1</v>
      </c>
      <c r="O2643" s="666">
        <v>6</v>
      </c>
      <c r="P2643" s="756">
        <v>30150</v>
      </c>
      <c r="Q2643" s="666">
        <v>1</v>
      </c>
      <c r="R2643" s="666">
        <v>12</v>
      </c>
    </row>
    <row r="2644" spans="1:18" ht="15.75" customHeight="1" x14ac:dyDescent="0.2">
      <c r="A2644" s="665" t="s">
        <v>11033</v>
      </c>
      <c r="B2644" s="666" t="s">
        <v>6922</v>
      </c>
      <c r="C2644" s="666" t="s">
        <v>150</v>
      </c>
      <c r="D2644" s="675" t="s">
        <v>11040</v>
      </c>
      <c r="E2644" s="737">
        <v>5000</v>
      </c>
      <c r="F2644" s="666">
        <v>45236498</v>
      </c>
      <c r="G2644" s="675" t="s">
        <v>11178</v>
      </c>
      <c r="H2644" s="675" t="s">
        <v>9914</v>
      </c>
      <c r="I2644" s="675" t="s">
        <v>11037</v>
      </c>
      <c r="J2644" s="675" t="s">
        <v>9913</v>
      </c>
      <c r="K2644" s="666">
        <v>2</v>
      </c>
      <c r="L2644" s="666">
        <v>12</v>
      </c>
      <c r="M2644" s="756">
        <v>60000</v>
      </c>
      <c r="N2644" s="666">
        <v>1</v>
      </c>
      <c r="O2644" s="666">
        <v>6</v>
      </c>
      <c r="P2644" s="756">
        <v>30000</v>
      </c>
      <c r="Q2644" s="666">
        <v>1</v>
      </c>
      <c r="R2644" s="666">
        <v>12</v>
      </c>
    </row>
    <row r="2645" spans="1:18" ht="15.75" customHeight="1" x14ac:dyDescent="0.2">
      <c r="A2645" s="665" t="s">
        <v>11033</v>
      </c>
      <c r="B2645" s="666" t="s">
        <v>6922</v>
      </c>
      <c r="C2645" s="666" t="s">
        <v>150</v>
      </c>
      <c r="D2645" s="675" t="s">
        <v>11179</v>
      </c>
      <c r="E2645" s="737">
        <v>1000</v>
      </c>
      <c r="F2645" s="666">
        <v>80612440</v>
      </c>
      <c r="G2645" s="675" t="s">
        <v>11180</v>
      </c>
      <c r="H2645" s="675" t="s">
        <v>11046</v>
      </c>
      <c r="I2645" s="675" t="s">
        <v>7192</v>
      </c>
      <c r="J2645" s="675"/>
      <c r="K2645" s="666">
        <v>2</v>
      </c>
      <c r="L2645" s="666">
        <v>12</v>
      </c>
      <c r="M2645" s="756">
        <v>12000</v>
      </c>
      <c r="N2645" s="666">
        <v>1</v>
      </c>
      <c r="O2645" s="666">
        <v>6</v>
      </c>
      <c r="P2645" s="756">
        <v>6000</v>
      </c>
      <c r="Q2645" s="666">
        <v>1</v>
      </c>
      <c r="R2645" s="666">
        <v>12</v>
      </c>
    </row>
    <row r="2646" spans="1:18" ht="15.75" customHeight="1" x14ac:dyDescent="0.2">
      <c r="A2646" s="665" t="s">
        <v>11033</v>
      </c>
      <c r="B2646" s="666" t="s">
        <v>6922</v>
      </c>
      <c r="C2646" s="666" t="s">
        <v>150</v>
      </c>
      <c r="D2646" s="675" t="s">
        <v>11079</v>
      </c>
      <c r="E2646" s="737">
        <v>930</v>
      </c>
      <c r="F2646" s="666">
        <v>44645217</v>
      </c>
      <c r="G2646" s="675" t="s">
        <v>11181</v>
      </c>
      <c r="H2646" s="675" t="s">
        <v>11081</v>
      </c>
      <c r="I2646" s="675" t="s">
        <v>7361</v>
      </c>
      <c r="J2646" s="675" t="s">
        <v>10907</v>
      </c>
      <c r="K2646" s="666">
        <v>2</v>
      </c>
      <c r="L2646" s="666">
        <v>12</v>
      </c>
      <c r="M2646" s="756">
        <v>11160</v>
      </c>
      <c r="N2646" s="666">
        <v>1</v>
      </c>
      <c r="O2646" s="666">
        <v>6</v>
      </c>
      <c r="P2646" s="756">
        <v>5580</v>
      </c>
      <c r="Q2646" s="666">
        <v>1</v>
      </c>
      <c r="R2646" s="666">
        <v>12</v>
      </c>
    </row>
    <row r="2647" spans="1:18" ht="15.75" customHeight="1" x14ac:dyDescent="0.2">
      <c r="A2647" s="665" t="s">
        <v>11033</v>
      </c>
      <c r="B2647" s="666" t="s">
        <v>6922</v>
      </c>
      <c r="C2647" s="666" t="s">
        <v>150</v>
      </c>
      <c r="D2647" s="675" t="s">
        <v>11040</v>
      </c>
      <c r="E2647" s="737">
        <v>5000</v>
      </c>
      <c r="F2647" s="666">
        <v>45326538</v>
      </c>
      <c r="G2647" s="675" t="s">
        <v>11182</v>
      </c>
      <c r="H2647" s="675" t="s">
        <v>9914</v>
      </c>
      <c r="I2647" s="675" t="s">
        <v>11037</v>
      </c>
      <c r="J2647" s="675" t="s">
        <v>9913</v>
      </c>
      <c r="K2647" s="666">
        <v>2</v>
      </c>
      <c r="L2647" s="666">
        <v>12</v>
      </c>
      <c r="M2647" s="756">
        <v>60000</v>
      </c>
      <c r="N2647" s="666">
        <v>1</v>
      </c>
      <c r="O2647" s="666">
        <v>6</v>
      </c>
      <c r="P2647" s="756">
        <v>30000</v>
      </c>
      <c r="Q2647" s="666">
        <v>0</v>
      </c>
      <c r="R2647" s="666">
        <v>0</v>
      </c>
    </row>
    <row r="2648" spans="1:18" ht="15.75" customHeight="1" x14ac:dyDescent="0.2">
      <c r="A2648" s="665" t="s">
        <v>11033</v>
      </c>
      <c r="B2648" s="666" t="s">
        <v>6922</v>
      </c>
      <c r="C2648" s="666" t="s">
        <v>150</v>
      </c>
      <c r="D2648" s="675" t="s">
        <v>8987</v>
      </c>
      <c r="E2648" s="737">
        <v>1200</v>
      </c>
      <c r="F2648" s="666">
        <v>41840788</v>
      </c>
      <c r="G2648" s="675" t="s">
        <v>11183</v>
      </c>
      <c r="H2648" s="675" t="s">
        <v>8734</v>
      </c>
      <c r="I2648" s="675" t="s">
        <v>11037</v>
      </c>
      <c r="J2648" s="675" t="s">
        <v>11038</v>
      </c>
      <c r="K2648" s="666">
        <v>2</v>
      </c>
      <c r="L2648" s="666">
        <v>12</v>
      </c>
      <c r="M2648" s="756">
        <v>14400</v>
      </c>
      <c r="N2648" s="666">
        <v>1</v>
      </c>
      <c r="O2648" s="666">
        <v>6</v>
      </c>
      <c r="P2648" s="756">
        <v>7200</v>
      </c>
      <c r="Q2648" s="666">
        <v>1</v>
      </c>
      <c r="R2648" s="666">
        <v>12</v>
      </c>
    </row>
    <row r="2649" spans="1:18" ht="15.75" customHeight="1" x14ac:dyDescent="0.2">
      <c r="A2649" s="665" t="s">
        <v>11033</v>
      </c>
      <c r="B2649" s="666" t="s">
        <v>6922</v>
      </c>
      <c r="C2649" s="666" t="s">
        <v>150</v>
      </c>
      <c r="D2649" s="675" t="s">
        <v>11040</v>
      </c>
      <c r="E2649" s="737">
        <v>5000</v>
      </c>
      <c r="F2649" s="666">
        <v>45842909</v>
      </c>
      <c r="G2649" s="675" t="s">
        <v>11184</v>
      </c>
      <c r="H2649" s="675" t="s">
        <v>9914</v>
      </c>
      <c r="I2649" s="675" t="s">
        <v>11037</v>
      </c>
      <c r="J2649" s="675" t="s">
        <v>9913</v>
      </c>
      <c r="K2649" s="666">
        <v>2</v>
      </c>
      <c r="L2649" s="666">
        <v>12</v>
      </c>
      <c r="M2649" s="756">
        <v>60000</v>
      </c>
      <c r="N2649" s="666">
        <v>1</v>
      </c>
      <c r="O2649" s="666">
        <v>6</v>
      </c>
      <c r="P2649" s="756">
        <v>30000</v>
      </c>
      <c r="Q2649" s="666">
        <v>1</v>
      </c>
      <c r="R2649" s="666">
        <v>12</v>
      </c>
    </row>
    <row r="2650" spans="1:18" ht="15.75" customHeight="1" x14ac:dyDescent="0.2">
      <c r="A2650" s="665" t="s">
        <v>11033</v>
      </c>
      <c r="B2650" s="666" t="s">
        <v>6922</v>
      </c>
      <c r="C2650" s="666" t="s">
        <v>150</v>
      </c>
      <c r="D2650" s="675" t="s">
        <v>10854</v>
      </c>
      <c r="E2650" s="737">
        <v>1800</v>
      </c>
      <c r="F2650" s="666">
        <v>60836275</v>
      </c>
      <c r="G2650" s="675" t="s">
        <v>11185</v>
      </c>
      <c r="H2650" s="675" t="s">
        <v>10854</v>
      </c>
      <c r="I2650" s="675" t="s">
        <v>11037</v>
      </c>
      <c r="J2650" s="675" t="s">
        <v>10854</v>
      </c>
      <c r="K2650" s="666">
        <v>2</v>
      </c>
      <c r="L2650" s="666">
        <v>12</v>
      </c>
      <c r="M2650" s="756">
        <v>21600</v>
      </c>
      <c r="N2650" s="666">
        <v>1</v>
      </c>
      <c r="O2650" s="666">
        <v>6</v>
      </c>
      <c r="P2650" s="756">
        <v>10800</v>
      </c>
      <c r="Q2650" s="666">
        <v>1</v>
      </c>
      <c r="R2650" s="666">
        <v>12</v>
      </c>
    </row>
    <row r="2651" spans="1:18" ht="15.75" customHeight="1" x14ac:dyDescent="0.2">
      <c r="A2651" s="665" t="s">
        <v>11033</v>
      </c>
      <c r="B2651" s="666" t="s">
        <v>6922</v>
      </c>
      <c r="C2651" s="666" t="s">
        <v>150</v>
      </c>
      <c r="D2651" s="675" t="s">
        <v>10757</v>
      </c>
      <c r="E2651" s="737">
        <v>2000</v>
      </c>
      <c r="F2651" s="666">
        <v>72575568</v>
      </c>
      <c r="G2651" s="675" t="s">
        <v>11186</v>
      </c>
      <c r="H2651" s="675" t="s">
        <v>10757</v>
      </c>
      <c r="I2651" s="675" t="s">
        <v>11037</v>
      </c>
      <c r="J2651" s="675" t="s">
        <v>11038</v>
      </c>
      <c r="K2651" s="666">
        <v>2</v>
      </c>
      <c r="L2651" s="666">
        <v>12</v>
      </c>
      <c r="M2651" s="756">
        <v>24000</v>
      </c>
      <c r="N2651" s="666">
        <v>3</v>
      </c>
      <c r="O2651" s="666">
        <v>6</v>
      </c>
      <c r="P2651" s="756">
        <v>12000</v>
      </c>
      <c r="Q2651" s="666">
        <v>1</v>
      </c>
      <c r="R2651" s="666">
        <v>12</v>
      </c>
    </row>
    <row r="2652" spans="1:18" ht="15.75" customHeight="1" x14ac:dyDescent="0.2">
      <c r="A2652" s="665" t="s">
        <v>11033</v>
      </c>
      <c r="B2652" s="666" t="s">
        <v>6922</v>
      </c>
      <c r="C2652" s="666" t="s">
        <v>150</v>
      </c>
      <c r="D2652" s="675" t="s">
        <v>10244</v>
      </c>
      <c r="E2652" s="737">
        <v>1000</v>
      </c>
      <c r="F2652" s="666">
        <v>43375006</v>
      </c>
      <c r="G2652" s="675" t="s">
        <v>11187</v>
      </c>
      <c r="H2652" s="675" t="s">
        <v>11070</v>
      </c>
      <c r="I2652" s="675" t="s">
        <v>7361</v>
      </c>
      <c r="J2652" s="675" t="s">
        <v>10244</v>
      </c>
      <c r="K2652" s="666">
        <v>2</v>
      </c>
      <c r="L2652" s="666">
        <v>12</v>
      </c>
      <c r="M2652" s="756">
        <v>12000</v>
      </c>
      <c r="N2652" s="666">
        <v>1</v>
      </c>
      <c r="O2652" s="666">
        <v>6</v>
      </c>
      <c r="P2652" s="756">
        <v>6000</v>
      </c>
      <c r="Q2652" s="666">
        <v>1</v>
      </c>
      <c r="R2652" s="666">
        <v>12</v>
      </c>
    </row>
    <row r="2653" spans="1:18" ht="15.75" customHeight="1" x14ac:dyDescent="0.2">
      <c r="A2653" s="665" t="s">
        <v>11033</v>
      </c>
      <c r="B2653" s="666" t="s">
        <v>6922</v>
      </c>
      <c r="C2653" s="666" t="s">
        <v>150</v>
      </c>
      <c r="D2653" s="675" t="s">
        <v>11050</v>
      </c>
      <c r="E2653" s="737">
        <v>1000</v>
      </c>
      <c r="F2653" s="666">
        <v>18212032</v>
      </c>
      <c r="G2653" s="675" t="s">
        <v>11188</v>
      </c>
      <c r="H2653" s="675" t="s">
        <v>11046</v>
      </c>
      <c r="I2653" s="675" t="s">
        <v>7192</v>
      </c>
      <c r="J2653" s="675"/>
      <c r="K2653" s="666">
        <v>2</v>
      </c>
      <c r="L2653" s="666">
        <v>12</v>
      </c>
      <c r="M2653" s="756">
        <v>12000</v>
      </c>
      <c r="N2653" s="666">
        <v>1</v>
      </c>
      <c r="O2653" s="666">
        <v>6</v>
      </c>
      <c r="P2653" s="756">
        <v>6000</v>
      </c>
      <c r="Q2653" s="666">
        <v>1</v>
      </c>
      <c r="R2653" s="666">
        <v>12</v>
      </c>
    </row>
    <row r="2654" spans="1:18" ht="15.75" customHeight="1" x14ac:dyDescent="0.2">
      <c r="A2654" s="665" t="s">
        <v>11033</v>
      </c>
      <c r="B2654" s="666" t="s">
        <v>6922</v>
      </c>
      <c r="C2654" s="666" t="s">
        <v>150</v>
      </c>
      <c r="D2654" s="675" t="s">
        <v>10738</v>
      </c>
      <c r="E2654" s="737">
        <v>1300</v>
      </c>
      <c r="F2654" s="666">
        <v>40760387</v>
      </c>
      <c r="G2654" s="675" t="s">
        <v>11189</v>
      </c>
      <c r="H2654" s="675" t="s">
        <v>11035</v>
      </c>
      <c r="I2654" s="675" t="s">
        <v>7361</v>
      </c>
      <c r="J2654" s="675" t="s">
        <v>10738</v>
      </c>
      <c r="K2654" s="666">
        <v>2</v>
      </c>
      <c r="L2654" s="666">
        <v>12</v>
      </c>
      <c r="M2654" s="756">
        <v>15600</v>
      </c>
      <c r="N2654" s="666">
        <v>1</v>
      </c>
      <c r="O2654" s="666">
        <v>6</v>
      </c>
      <c r="P2654" s="756">
        <v>7800</v>
      </c>
      <c r="Q2654" s="666">
        <v>1</v>
      </c>
      <c r="R2654" s="666">
        <v>12</v>
      </c>
    </row>
    <row r="2655" spans="1:18" ht="15.75" customHeight="1" x14ac:dyDescent="0.2">
      <c r="A2655" s="665" t="s">
        <v>11033</v>
      </c>
      <c r="B2655" s="666" t="s">
        <v>6922</v>
      </c>
      <c r="C2655" s="666" t="s">
        <v>150</v>
      </c>
      <c r="D2655" s="675" t="s">
        <v>10757</v>
      </c>
      <c r="E2655" s="737">
        <v>2000</v>
      </c>
      <c r="F2655" s="666">
        <v>44833717</v>
      </c>
      <c r="G2655" s="675" t="s">
        <v>11190</v>
      </c>
      <c r="H2655" s="675" t="s">
        <v>10757</v>
      </c>
      <c r="I2655" s="675" t="s">
        <v>11037</v>
      </c>
      <c r="J2655" s="675" t="s">
        <v>11038</v>
      </c>
      <c r="K2655" s="666">
        <v>2</v>
      </c>
      <c r="L2655" s="666">
        <v>12</v>
      </c>
      <c r="M2655" s="756">
        <v>24000</v>
      </c>
      <c r="N2655" s="666">
        <v>3</v>
      </c>
      <c r="O2655" s="666">
        <v>6</v>
      </c>
      <c r="P2655" s="756">
        <v>12000</v>
      </c>
      <c r="Q2655" s="666">
        <v>1</v>
      </c>
      <c r="R2655" s="666">
        <v>12</v>
      </c>
    </row>
    <row r="2656" spans="1:18" ht="15.75" customHeight="1" x14ac:dyDescent="0.2">
      <c r="A2656" s="665" t="s">
        <v>11033</v>
      </c>
      <c r="B2656" s="666" t="s">
        <v>6922</v>
      </c>
      <c r="C2656" s="666" t="s">
        <v>150</v>
      </c>
      <c r="D2656" s="675" t="s">
        <v>10738</v>
      </c>
      <c r="E2656" s="737">
        <v>1834</v>
      </c>
      <c r="F2656" s="666">
        <v>18858721</v>
      </c>
      <c r="G2656" s="675" t="s">
        <v>11191</v>
      </c>
      <c r="H2656" s="675" t="s">
        <v>11035</v>
      </c>
      <c r="I2656" s="675" t="s">
        <v>7361</v>
      </c>
      <c r="J2656" s="675" t="s">
        <v>10738</v>
      </c>
      <c r="K2656" s="666">
        <v>2</v>
      </c>
      <c r="L2656" s="666">
        <v>12</v>
      </c>
      <c r="M2656" s="756">
        <v>22008</v>
      </c>
      <c r="N2656" s="666">
        <v>1</v>
      </c>
      <c r="O2656" s="666">
        <v>6</v>
      </c>
      <c r="P2656" s="756">
        <v>11004</v>
      </c>
      <c r="Q2656" s="666">
        <v>1</v>
      </c>
      <c r="R2656" s="666">
        <v>12</v>
      </c>
    </row>
    <row r="2657" spans="1:18" ht="15.75" customHeight="1" x14ac:dyDescent="0.2">
      <c r="A2657" s="665" t="s">
        <v>11033</v>
      </c>
      <c r="B2657" s="666" t="s">
        <v>6922</v>
      </c>
      <c r="C2657" s="666" t="s">
        <v>150</v>
      </c>
      <c r="D2657" s="675" t="s">
        <v>7186</v>
      </c>
      <c r="E2657" s="737">
        <v>1000</v>
      </c>
      <c r="F2657" s="666">
        <v>70020771</v>
      </c>
      <c r="G2657" s="675" t="s">
        <v>11192</v>
      </c>
      <c r="H2657" s="675" t="s">
        <v>7422</v>
      </c>
      <c r="I2657" s="675" t="s">
        <v>7361</v>
      </c>
      <c r="J2657" s="675" t="s">
        <v>10907</v>
      </c>
      <c r="K2657" s="666">
        <v>2</v>
      </c>
      <c r="L2657" s="666">
        <v>12</v>
      </c>
      <c r="M2657" s="756">
        <v>12000</v>
      </c>
      <c r="N2657" s="666">
        <v>1</v>
      </c>
      <c r="O2657" s="666">
        <v>6</v>
      </c>
      <c r="P2657" s="756">
        <v>6000</v>
      </c>
      <c r="Q2657" s="666">
        <v>1</v>
      </c>
      <c r="R2657" s="666">
        <v>12</v>
      </c>
    </row>
    <row r="2658" spans="1:18" ht="15.75" customHeight="1" x14ac:dyDescent="0.2">
      <c r="A2658" s="665" t="s">
        <v>11033</v>
      </c>
      <c r="B2658" s="666" t="s">
        <v>6922</v>
      </c>
      <c r="C2658" s="666" t="s">
        <v>150</v>
      </c>
      <c r="D2658" s="675" t="s">
        <v>11079</v>
      </c>
      <c r="E2658" s="737">
        <v>1000</v>
      </c>
      <c r="F2658" s="666">
        <v>42934531</v>
      </c>
      <c r="G2658" s="675" t="s">
        <v>11193</v>
      </c>
      <c r="H2658" s="675"/>
      <c r="I2658" s="675" t="s">
        <v>7361</v>
      </c>
      <c r="J2658" s="675" t="s">
        <v>10907</v>
      </c>
      <c r="K2658" s="666">
        <v>2</v>
      </c>
      <c r="L2658" s="666">
        <v>12</v>
      </c>
      <c r="M2658" s="756">
        <v>12000</v>
      </c>
      <c r="N2658" s="666">
        <v>1</v>
      </c>
      <c r="O2658" s="666">
        <v>6</v>
      </c>
      <c r="P2658" s="756">
        <v>6000</v>
      </c>
      <c r="Q2658" s="666">
        <v>1</v>
      </c>
      <c r="R2658" s="666">
        <v>12</v>
      </c>
    </row>
    <row r="2659" spans="1:18" ht="15.75" customHeight="1" x14ac:dyDescent="0.2">
      <c r="A2659" s="665" t="s">
        <v>11033</v>
      </c>
      <c r="B2659" s="666" t="s">
        <v>6922</v>
      </c>
      <c r="C2659" s="666" t="s">
        <v>150</v>
      </c>
      <c r="D2659" s="675" t="s">
        <v>10757</v>
      </c>
      <c r="E2659" s="737">
        <v>2000</v>
      </c>
      <c r="F2659" s="666">
        <v>43082357</v>
      </c>
      <c r="G2659" s="675" t="s">
        <v>11194</v>
      </c>
      <c r="H2659" s="675" t="s">
        <v>10757</v>
      </c>
      <c r="I2659" s="675" t="s">
        <v>11037</v>
      </c>
      <c r="J2659" s="675" t="s">
        <v>11038</v>
      </c>
      <c r="K2659" s="666">
        <v>2</v>
      </c>
      <c r="L2659" s="666">
        <v>12</v>
      </c>
      <c r="M2659" s="756">
        <v>24000</v>
      </c>
      <c r="N2659" s="666">
        <v>3</v>
      </c>
      <c r="O2659" s="666">
        <v>6</v>
      </c>
      <c r="P2659" s="756">
        <v>12000</v>
      </c>
      <c r="Q2659" s="666">
        <v>1</v>
      </c>
      <c r="R2659" s="666">
        <v>12</v>
      </c>
    </row>
    <row r="2660" spans="1:18" ht="15.75" customHeight="1" x14ac:dyDescent="0.2">
      <c r="A2660" s="665" t="s">
        <v>11033</v>
      </c>
      <c r="B2660" s="666" t="s">
        <v>6922</v>
      </c>
      <c r="C2660" s="666" t="s">
        <v>150</v>
      </c>
      <c r="D2660" s="675" t="s">
        <v>10738</v>
      </c>
      <c r="E2660" s="737">
        <v>1300</v>
      </c>
      <c r="F2660" s="666">
        <v>48108064</v>
      </c>
      <c r="G2660" s="675" t="s">
        <v>11195</v>
      </c>
      <c r="H2660" s="675" t="s">
        <v>11035</v>
      </c>
      <c r="I2660" s="675" t="s">
        <v>7361</v>
      </c>
      <c r="J2660" s="675" t="s">
        <v>10738</v>
      </c>
      <c r="K2660" s="666">
        <v>2</v>
      </c>
      <c r="L2660" s="666">
        <v>12</v>
      </c>
      <c r="M2660" s="756">
        <v>15600</v>
      </c>
      <c r="N2660" s="666">
        <v>1</v>
      </c>
      <c r="O2660" s="666">
        <v>6</v>
      </c>
      <c r="P2660" s="756">
        <v>7800</v>
      </c>
      <c r="Q2660" s="666">
        <v>1</v>
      </c>
      <c r="R2660" s="666">
        <v>12</v>
      </c>
    </row>
    <row r="2661" spans="1:18" ht="15.75" customHeight="1" x14ac:dyDescent="0.2">
      <c r="A2661" s="665" t="s">
        <v>11033</v>
      </c>
      <c r="B2661" s="666" t="s">
        <v>6922</v>
      </c>
      <c r="C2661" s="666" t="s">
        <v>150</v>
      </c>
      <c r="D2661" s="675" t="s">
        <v>11040</v>
      </c>
      <c r="E2661" s="737">
        <v>5000</v>
      </c>
      <c r="F2661" s="666">
        <v>45465928</v>
      </c>
      <c r="G2661" s="675" t="s">
        <v>11196</v>
      </c>
      <c r="H2661" s="675" t="s">
        <v>9914</v>
      </c>
      <c r="I2661" s="675" t="s">
        <v>11037</v>
      </c>
      <c r="J2661" s="675" t="s">
        <v>9913</v>
      </c>
      <c r="K2661" s="666">
        <v>2</v>
      </c>
      <c r="L2661" s="666">
        <v>12</v>
      </c>
      <c r="M2661" s="756">
        <v>60000</v>
      </c>
      <c r="N2661" s="666">
        <v>1</v>
      </c>
      <c r="O2661" s="666">
        <v>6</v>
      </c>
      <c r="P2661" s="756">
        <v>30000</v>
      </c>
      <c r="Q2661" s="666">
        <v>1</v>
      </c>
      <c r="R2661" s="666">
        <v>12</v>
      </c>
    </row>
    <row r="2662" spans="1:18" ht="15.75" customHeight="1" x14ac:dyDescent="0.2">
      <c r="A2662" s="665" t="s">
        <v>11033</v>
      </c>
      <c r="B2662" s="666" t="s">
        <v>6922</v>
      </c>
      <c r="C2662" s="666" t="s">
        <v>150</v>
      </c>
      <c r="D2662" s="675" t="s">
        <v>10738</v>
      </c>
      <c r="E2662" s="737">
        <v>1200</v>
      </c>
      <c r="F2662" s="666">
        <v>19257455</v>
      </c>
      <c r="G2662" s="675" t="s">
        <v>11197</v>
      </c>
      <c r="H2662" s="675" t="s">
        <v>11035</v>
      </c>
      <c r="I2662" s="675" t="s">
        <v>7361</v>
      </c>
      <c r="J2662" s="675" t="s">
        <v>10738</v>
      </c>
      <c r="K2662" s="666">
        <v>2</v>
      </c>
      <c r="L2662" s="666">
        <v>12</v>
      </c>
      <c r="M2662" s="756">
        <v>14400</v>
      </c>
      <c r="N2662" s="666">
        <v>1</v>
      </c>
      <c r="O2662" s="666">
        <v>6</v>
      </c>
      <c r="P2662" s="756">
        <v>7200</v>
      </c>
      <c r="Q2662" s="666">
        <v>1</v>
      </c>
      <c r="R2662" s="666">
        <v>12</v>
      </c>
    </row>
    <row r="2663" spans="1:18" ht="15.75" customHeight="1" x14ac:dyDescent="0.2">
      <c r="A2663" s="665" t="s">
        <v>11033</v>
      </c>
      <c r="B2663" s="666" t="s">
        <v>6922</v>
      </c>
      <c r="C2663" s="666" t="s">
        <v>150</v>
      </c>
      <c r="D2663" s="675" t="s">
        <v>11040</v>
      </c>
      <c r="E2663" s="737">
        <v>5000</v>
      </c>
      <c r="F2663" s="666">
        <v>45200128</v>
      </c>
      <c r="G2663" s="675" t="s">
        <v>11198</v>
      </c>
      <c r="H2663" s="675" t="s">
        <v>9914</v>
      </c>
      <c r="I2663" s="675" t="s">
        <v>11037</v>
      </c>
      <c r="J2663" s="675" t="s">
        <v>9913</v>
      </c>
      <c r="K2663" s="666">
        <v>2</v>
      </c>
      <c r="L2663" s="666">
        <v>12</v>
      </c>
      <c r="M2663" s="756">
        <v>60000</v>
      </c>
      <c r="N2663" s="666">
        <v>1</v>
      </c>
      <c r="O2663" s="666">
        <v>6</v>
      </c>
      <c r="P2663" s="756">
        <v>30000</v>
      </c>
      <c r="Q2663" s="666">
        <v>1</v>
      </c>
      <c r="R2663" s="666">
        <v>12</v>
      </c>
    </row>
    <row r="2664" spans="1:18" ht="15.75" customHeight="1" x14ac:dyDescent="0.2">
      <c r="A2664" s="665" t="s">
        <v>11033</v>
      </c>
      <c r="B2664" s="666" t="s">
        <v>6922</v>
      </c>
      <c r="C2664" s="666" t="s">
        <v>150</v>
      </c>
      <c r="D2664" s="675" t="s">
        <v>10738</v>
      </c>
      <c r="E2664" s="737">
        <v>1300</v>
      </c>
      <c r="F2664" s="666">
        <v>18143173</v>
      </c>
      <c r="G2664" s="675" t="s">
        <v>11199</v>
      </c>
      <c r="H2664" s="675" t="s">
        <v>11035</v>
      </c>
      <c r="I2664" s="675" t="s">
        <v>7361</v>
      </c>
      <c r="J2664" s="675" t="s">
        <v>10738</v>
      </c>
      <c r="K2664" s="666">
        <v>2</v>
      </c>
      <c r="L2664" s="666">
        <v>12</v>
      </c>
      <c r="M2664" s="756">
        <v>15600</v>
      </c>
      <c r="N2664" s="666">
        <v>1</v>
      </c>
      <c r="O2664" s="666">
        <v>6</v>
      </c>
      <c r="P2664" s="756">
        <v>7800</v>
      </c>
      <c r="Q2664" s="666">
        <v>1</v>
      </c>
      <c r="R2664" s="666">
        <v>12</v>
      </c>
    </row>
    <row r="2665" spans="1:18" ht="15.75" customHeight="1" x14ac:dyDescent="0.2">
      <c r="A2665" s="665" t="s">
        <v>11033</v>
      </c>
      <c r="B2665" s="666" t="s">
        <v>6922</v>
      </c>
      <c r="C2665" s="666" t="s">
        <v>150</v>
      </c>
      <c r="D2665" s="675" t="s">
        <v>8629</v>
      </c>
      <c r="E2665" s="737">
        <v>1000</v>
      </c>
      <c r="F2665" s="666">
        <v>927266</v>
      </c>
      <c r="G2665" s="675" t="s">
        <v>11200</v>
      </c>
      <c r="H2665" s="675" t="s">
        <v>11046</v>
      </c>
      <c r="I2665" s="675" t="s">
        <v>7192</v>
      </c>
      <c r="J2665" s="675"/>
      <c r="K2665" s="666">
        <v>2</v>
      </c>
      <c r="L2665" s="666">
        <v>12</v>
      </c>
      <c r="M2665" s="756">
        <v>12000</v>
      </c>
      <c r="N2665" s="666">
        <v>1</v>
      </c>
      <c r="O2665" s="666">
        <v>6</v>
      </c>
      <c r="P2665" s="756">
        <v>6000</v>
      </c>
      <c r="Q2665" s="666">
        <v>1</v>
      </c>
      <c r="R2665" s="666">
        <v>12</v>
      </c>
    </row>
    <row r="2666" spans="1:18" ht="15.75" customHeight="1" x14ac:dyDescent="0.2">
      <c r="A2666" s="665" t="s">
        <v>11033</v>
      </c>
      <c r="B2666" s="666" t="s">
        <v>6922</v>
      </c>
      <c r="C2666" s="666" t="s">
        <v>150</v>
      </c>
      <c r="D2666" s="675" t="s">
        <v>11040</v>
      </c>
      <c r="E2666" s="737">
        <v>5000</v>
      </c>
      <c r="F2666" s="666">
        <v>45209191</v>
      </c>
      <c r="G2666" s="675" t="s">
        <v>11201</v>
      </c>
      <c r="H2666" s="675" t="s">
        <v>9914</v>
      </c>
      <c r="I2666" s="675" t="s">
        <v>11037</v>
      </c>
      <c r="J2666" s="675" t="s">
        <v>9913</v>
      </c>
      <c r="K2666" s="666">
        <v>2</v>
      </c>
      <c r="L2666" s="666">
        <v>12</v>
      </c>
      <c r="M2666" s="756">
        <v>60000</v>
      </c>
      <c r="N2666" s="666">
        <v>1</v>
      </c>
      <c r="O2666" s="666">
        <v>6</v>
      </c>
      <c r="P2666" s="756">
        <v>30000</v>
      </c>
      <c r="Q2666" s="666">
        <v>1</v>
      </c>
      <c r="R2666" s="666">
        <v>12</v>
      </c>
    </row>
    <row r="2667" spans="1:18" ht="15.75" customHeight="1" x14ac:dyDescent="0.2">
      <c r="A2667" s="665" t="s">
        <v>11033</v>
      </c>
      <c r="B2667" s="666" t="s">
        <v>6922</v>
      </c>
      <c r="C2667" s="666" t="s">
        <v>150</v>
      </c>
      <c r="D2667" s="675" t="s">
        <v>10738</v>
      </c>
      <c r="E2667" s="737">
        <v>1300</v>
      </c>
      <c r="F2667" s="666">
        <v>46557896</v>
      </c>
      <c r="G2667" s="675" t="s">
        <v>11202</v>
      </c>
      <c r="H2667" s="675" t="s">
        <v>11035</v>
      </c>
      <c r="I2667" s="675" t="s">
        <v>7361</v>
      </c>
      <c r="J2667" s="675" t="s">
        <v>10738</v>
      </c>
      <c r="K2667" s="666">
        <v>2</v>
      </c>
      <c r="L2667" s="666">
        <v>12</v>
      </c>
      <c r="M2667" s="756">
        <v>15600</v>
      </c>
      <c r="N2667" s="666">
        <v>1</v>
      </c>
      <c r="O2667" s="666">
        <v>6</v>
      </c>
      <c r="P2667" s="756">
        <v>7800</v>
      </c>
      <c r="Q2667" s="666">
        <v>1</v>
      </c>
      <c r="R2667" s="666">
        <v>12</v>
      </c>
    </row>
    <row r="2668" spans="1:18" ht="15.75" customHeight="1" x14ac:dyDescent="0.2">
      <c r="A2668" s="665" t="s">
        <v>11033</v>
      </c>
      <c r="B2668" s="666" t="s">
        <v>6922</v>
      </c>
      <c r="C2668" s="666" t="s">
        <v>150</v>
      </c>
      <c r="D2668" s="675" t="s">
        <v>10738</v>
      </c>
      <c r="E2668" s="737">
        <v>1300</v>
      </c>
      <c r="F2668" s="666">
        <v>43082353</v>
      </c>
      <c r="G2668" s="675" t="s">
        <v>11203</v>
      </c>
      <c r="H2668" s="675" t="s">
        <v>11035</v>
      </c>
      <c r="I2668" s="675" t="s">
        <v>7361</v>
      </c>
      <c r="J2668" s="675" t="s">
        <v>10738</v>
      </c>
      <c r="K2668" s="666">
        <v>2</v>
      </c>
      <c r="L2668" s="666">
        <v>7</v>
      </c>
      <c r="M2668" s="756">
        <v>9100</v>
      </c>
      <c r="N2668" s="666">
        <v>0</v>
      </c>
      <c r="O2668" s="666">
        <v>0</v>
      </c>
      <c r="P2668" s="756">
        <v>0</v>
      </c>
      <c r="Q2668" s="666">
        <v>0</v>
      </c>
      <c r="R2668" s="666">
        <v>0</v>
      </c>
    </row>
    <row r="2669" spans="1:18" ht="15.75" customHeight="1" x14ac:dyDescent="0.2">
      <c r="A2669" s="665" t="s">
        <v>11033</v>
      </c>
      <c r="B2669" s="666" t="s">
        <v>6922</v>
      </c>
      <c r="C2669" s="666" t="s">
        <v>150</v>
      </c>
      <c r="D2669" s="675" t="s">
        <v>10738</v>
      </c>
      <c r="E2669" s="737">
        <v>1300</v>
      </c>
      <c r="F2669" s="666">
        <v>73709516</v>
      </c>
      <c r="G2669" s="675" t="s">
        <v>11204</v>
      </c>
      <c r="H2669" s="675" t="s">
        <v>11035</v>
      </c>
      <c r="I2669" s="675" t="s">
        <v>7361</v>
      </c>
      <c r="J2669" s="675" t="s">
        <v>10738</v>
      </c>
      <c r="K2669" s="666">
        <v>2</v>
      </c>
      <c r="L2669" s="666">
        <v>12</v>
      </c>
      <c r="M2669" s="756">
        <v>15600</v>
      </c>
      <c r="N2669" s="666">
        <v>1</v>
      </c>
      <c r="O2669" s="666">
        <v>6</v>
      </c>
      <c r="P2669" s="756">
        <v>7800</v>
      </c>
      <c r="Q2669" s="666">
        <v>1</v>
      </c>
      <c r="R2669" s="666">
        <v>12</v>
      </c>
    </row>
    <row r="2670" spans="1:18" ht="15.75" customHeight="1" x14ac:dyDescent="0.2">
      <c r="A2670" s="665" t="s">
        <v>11033</v>
      </c>
      <c r="B2670" s="666" t="s">
        <v>6922</v>
      </c>
      <c r="C2670" s="666" t="s">
        <v>150</v>
      </c>
      <c r="D2670" s="675" t="s">
        <v>11050</v>
      </c>
      <c r="E2670" s="737">
        <v>1300</v>
      </c>
      <c r="F2670" s="666">
        <v>70000259</v>
      </c>
      <c r="G2670" s="675" t="s">
        <v>11205</v>
      </c>
      <c r="H2670" s="675" t="s">
        <v>11046</v>
      </c>
      <c r="I2670" s="675" t="s">
        <v>7192</v>
      </c>
      <c r="J2670" s="675"/>
      <c r="K2670" s="666">
        <v>2</v>
      </c>
      <c r="L2670" s="666">
        <v>12</v>
      </c>
      <c r="M2670" s="756">
        <v>15600</v>
      </c>
      <c r="N2670" s="666">
        <v>1</v>
      </c>
      <c r="O2670" s="666">
        <v>6</v>
      </c>
      <c r="P2670" s="756">
        <v>7800</v>
      </c>
      <c r="Q2670" s="666">
        <v>1</v>
      </c>
      <c r="R2670" s="666">
        <v>12</v>
      </c>
    </row>
    <row r="2671" spans="1:18" ht="15.75" customHeight="1" x14ac:dyDescent="0.2">
      <c r="A2671" s="665" t="s">
        <v>11033</v>
      </c>
      <c r="B2671" s="666" t="s">
        <v>6922</v>
      </c>
      <c r="C2671" s="666" t="s">
        <v>150</v>
      </c>
      <c r="D2671" s="675" t="s">
        <v>10757</v>
      </c>
      <c r="E2671" s="737">
        <v>2000</v>
      </c>
      <c r="F2671" s="666">
        <v>72762350</v>
      </c>
      <c r="G2671" s="675" t="s">
        <v>11206</v>
      </c>
      <c r="H2671" s="675" t="s">
        <v>10757</v>
      </c>
      <c r="I2671" s="675" t="s">
        <v>11037</v>
      </c>
      <c r="J2671" s="675" t="s">
        <v>11038</v>
      </c>
      <c r="K2671" s="666">
        <v>2</v>
      </c>
      <c r="L2671" s="666">
        <v>12</v>
      </c>
      <c r="M2671" s="756">
        <v>24000</v>
      </c>
      <c r="N2671" s="666">
        <v>3</v>
      </c>
      <c r="O2671" s="666">
        <v>6</v>
      </c>
      <c r="P2671" s="756">
        <v>12000</v>
      </c>
      <c r="Q2671" s="666">
        <v>1</v>
      </c>
      <c r="R2671" s="666">
        <v>12</v>
      </c>
    </row>
    <row r="2672" spans="1:18" ht="15.75" customHeight="1" x14ac:dyDescent="0.2">
      <c r="A2672" s="665" t="s">
        <v>11033</v>
      </c>
      <c r="B2672" s="666" t="s">
        <v>6922</v>
      </c>
      <c r="C2672" s="666" t="s">
        <v>150</v>
      </c>
      <c r="D2672" s="675" t="s">
        <v>11040</v>
      </c>
      <c r="E2672" s="737">
        <v>5000</v>
      </c>
      <c r="F2672" s="666">
        <v>40205602</v>
      </c>
      <c r="G2672" s="675" t="s">
        <v>11207</v>
      </c>
      <c r="H2672" s="675" t="s">
        <v>9914</v>
      </c>
      <c r="I2672" s="675" t="s">
        <v>11037</v>
      </c>
      <c r="J2672" s="675" t="s">
        <v>9913</v>
      </c>
      <c r="K2672" s="666">
        <v>2</v>
      </c>
      <c r="L2672" s="666">
        <v>12</v>
      </c>
      <c r="M2672" s="756">
        <v>60000</v>
      </c>
      <c r="N2672" s="666">
        <v>1</v>
      </c>
      <c r="O2672" s="666">
        <v>6</v>
      </c>
      <c r="P2672" s="756">
        <v>30000</v>
      </c>
      <c r="Q2672" s="666">
        <v>1</v>
      </c>
      <c r="R2672" s="666">
        <v>12</v>
      </c>
    </row>
    <row r="2673" spans="1:18" ht="15.75" customHeight="1" x14ac:dyDescent="0.2">
      <c r="A2673" s="665" t="s">
        <v>11033</v>
      </c>
      <c r="B2673" s="666" t="s">
        <v>6922</v>
      </c>
      <c r="C2673" s="666" t="s">
        <v>150</v>
      </c>
      <c r="D2673" s="675" t="s">
        <v>10757</v>
      </c>
      <c r="E2673" s="737">
        <v>2000</v>
      </c>
      <c r="F2673" s="666">
        <v>41074271</v>
      </c>
      <c r="G2673" s="675" t="s">
        <v>11208</v>
      </c>
      <c r="H2673" s="675" t="s">
        <v>10757</v>
      </c>
      <c r="I2673" s="675" t="s">
        <v>11037</v>
      </c>
      <c r="J2673" s="675" t="s">
        <v>11038</v>
      </c>
      <c r="K2673" s="666">
        <v>2</v>
      </c>
      <c r="L2673" s="666">
        <v>12</v>
      </c>
      <c r="M2673" s="756">
        <v>24000</v>
      </c>
      <c r="N2673" s="666">
        <v>3</v>
      </c>
      <c r="O2673" s="666">
        <v>6</v>
      </c>
      <c r="P2673" s="756">
        <v>12000</v>
      </c>
      <c r="Q2673" s="666">
        <v>1</v>
      </c>
      <c r="R2673" s="666">
        <v>12</v>
      </c>
    </row>
    <row r="2674" spans="1:18" ht="15.75" customHeight="1" x14ac:dyDescent="0.2">
      <c r="A2674" s="665" t="s">
        <v>11033</v>
      </c>
      <c r="B2674" s="666" t="s">
        <v>6922</v>
      </c>
      <c r="C2674" s="666" t="s">
        <v>150</v>
      </c>
      <c r="D2674" s="675" t="s">
        <v>11088</v>
      </c>
      <c r="E2674" s="737">
        <v>12900</v>
      </c>
      <c r="F2674" s="666">
        <v>42971369</v>
      </c>
      <c r="G2674" s="675" t="s">
        <v>11209</v>
      </c>
      <c r="H2674" s="675" t="s">
        <v>9914</v>
      </c>
      <c r="I2674" s="675" t="s">
        <v>11037</v>
      </c>
      <c r="J2674" s="675" t="s">
        <v>9913</v>
      </c>
      <c r="K2674" s="666">
        <v>4</v>
      </c>
      <c r="L2674" s="666">
        <v>12</v>
      </c>
      <c r="M2674" s="756">
        <v>154800</v>
      </c>
      <c r="N2674" s="666">
        <v>3</v>
      </c>
      <c r="O2674" s="666">
        <v>6</v>
      </c>
      <c r="P2674" s="756">
        <v>77400</v>
      </c>
      <c r="Q2674" s="666">
        <v>1</v>
      </c>
      <c r="R2674" s="666">
        <v>12</v>
      </c>
    </row>
    <row r="2675" spans="1:18" ht="15.75" customHeight="1" x14ac:dyDescent="0.2">
      <c r="A2675" s="665" t="s">
        <v>11033</v>
      </c>
      <c r="B2675" s="666" t="s">
        <v>6922</v>
      </c>
      <c r="C2675" s="666" t="s">
        <v>150</v>
      </c>
      <c r="D2675" s="675" t="s">
        <v>11040</v>
      </c>
      <c r="E2675" s="737">
        <v>7000</v>
      </c>
      <c r="F2675" s="666">
        <v>45319978</v>
      </c>
      <c r="G2675" s="675" t="s">
        <v>11210</v>
      </c>
      <c r="H2675" s="675" t="s">
        <v>9914</v>
      </c>
      <c r="I2675" s="675" t="s">
        <v>11037</v>
      </c>
      <c r="J2675" s="675" t="s">
        <v>9913</v>
      </c>
      <c r="K2675" s="666">
        <v>4</v>
      </c>
      <c r="L2675" s="666">
        <v>12</v>
      </c>
      <c r="M2675" s="756">
        <v>84000</v>
      </c>
      <c r="N2675" s="666">
        <v>3</v>
      </c>
      <c r="O2675" s="666">
        <v>6</v>
      </c>
      <c r="P2675" s="756">
        <v>42000</v>
      </c>
      <c r="Q2675" s="666">
        <v>0</v>
      </c>
      <c r="R2675" s="666">
        <v>0</v>
      </c>
    </row>
    <row r="2676" spans="1:18" ht="15.75" customHeight="1" x14ac:dyDescent="0.2">
      <c r="A2676" s="665" t="s">
        <v>11033</v>
      </c>
      <c r="B2676" s="666" t="s">
        <v>6922</v>
      </c>
      <c r="C2676" s="666" t="s">
        <v>150</v>
      </c>
      <c r="D2676" s="675" t="s">
        <v>11040</v>
      </c>
      <c r="E2676" s="737">
        <v>7000</v>
      </c>
      <c r="F2676" s="666">
        <v>47191679</v>
      </c>
      <c r="G2676" s="675" t="s">
        <v>11211</v>
      </c>
      <c r="H2676" s="675" t="s">
        <v>9914</v>
      </c>
      <c r="I2676" s="675" t="s">
        <v>11037</v>
      </c>
      <c r="J2676" s="675" t="s">
        <v>9913</v>
      </c>
      <c r="K2676" s="666">
        <v>4</v>
      </c>
      <c r="L2676" s="666">
        <v>12</v>
      </c>
      <c r="M2676" s="756">
        <v>84000</v>
      </c>
      <c r="N2676" s="666">
        <v>3</v>
      </c>
      <c r="O2676" s="666">
        <v>6</v>
      </c>
      <c r="P2676" s="756">
        <v>42000</v>
      </c>
      <c r="Q2676" s="666">
        <v>1</v>
      </c>
      <c r="R2676" s="666">
        <v>12</v>
      </c>
    </row>
    <row r="2677" spans="1:18" ht="15.75" customHeight="1" x14ac:dyDescent="0.2">
      <c r="A2677" s="665" t="s">
        <v>11033</v>
      </c>
      <c r="B2677" s="666" t="s">
        <v>6922</v>
      </c>
      <c r="C2677" s="666" t="s">
        <v>150</v>
      </c>
      <c r="D2677" s="675" t="s">
        <v>10854</v>
      </c>
      <c r="E2677" s="737">
        <v>4000</v>
      </c>
      <c r="F2677" s="666">
        <v>43994174</v>
      </c>
      <c r="G2677" s="675" t="s">
        <v>11212</v>
      </c>
      <c r="H2677" s="675" t="s">
        <v>10854</v>
      </c>
      <c r="I2677" s="675" t="s">
        <v>11037</v>
      </c>
      <c r="J2677" s="675" t="s">
        <v>10854</v>
      </c>
      <c r="K2677" s="666">
        <v>2</v>
      </c>
      <c r="L2677" s="666">
        <v>12</v>
      </c>
      <c r="M2677" s="756">
        <v>48000</v>
      </c>
      <c r="N2677" s="666">
        <v>3</v>
      </c>
      <c r="O2677" s="666">
        <v>6</v>
      </c>
      <c r="P2677" s="756">
        <v>24000</v>
      </c>
      <c r="Q2677" s="666">
        <v>1</v>
      </c>
      <c r="R2677" s="666">
        <v>12</v>
      </c>
    </row>
    <row r="2678" spans="1:18" ht="15.75" customHeight="1" x14ac:dyDescent="0.2">
      <c r="A2678" s="665" t="s">
        <v>11033</v>
      </c>
      <c r="B2678" s="666" t="s">
        <v>6922</v>
      </c>
      <c r="C2678" s="666" t="s">
        <v>150</v>
      </c>
      <c r="D2678" s="675" t="s">
        <v>10854</v>
      </c>
      <c r="E2678" s="737">
        <v>4000</v>
      </c>
      <c r="F2678" s="666">
        <v>47470686</v>
      </c>
      <c r="G2678" s="675" t="s">
        <v>11213</v>
      </c>
      <c r="H2678" s="675" t="s">
        <v>10854</v>
      </c>
      <c r="I2678" s="675" t="s">
        <v>11037</v>
      </c>
      <c r="J2678" s="675" t="s">
        <v>10854</v>
      </c>
      <c r="K2678" s="666">
        <v>2</v>
      </c>
      <c r="L2678" s="666">
        <v>12</v>
      </c>
      <c r="M2678" s="756">
        <v>48000</v>
      </c>
      <c r="N2678" s="666">
        <v>3</v>
      </c>
      <c r="O2678" s="666">
        <v>6</v>
      </c>
      <c r="P2678" s="756">
        <v>24000</v>
      </c>
      <c r="Q2678" s="666">
        <v>1</v>
      </c>
      <c r="R2678" s="666">
        <v>12</v>
      </c>
    </row>
    <row r="2679" spans="1:18" ht="15.75" customHeight="1" x14ac:dyDescent="0.2">
      <c r="A2679" s="665" t="s">
        <v>11033</v>
      </c>
      <c r="B2679" s="666" t="s">
        <v>6922</v>
      </c>
      <c r="C2679" s="666" t="s">
        <v>150</v>
      </c>
      <c r="D2679" s="675" t="s">
        <v>10854</v>
      </c>
      <c r="E2679" s="737">
        <v>4000</v>
      </c>
      <c r="F2679" s="666">
        <v>41005687</v>
      </c>
      <c r="G2679" s="675" t="s">
        <v>11214</v>
      </c>
      <c r="H2679" s="675" t="s">
        <v>10854</v>
      </c>
      <c r="I2679" s="675" t="s">
        <v>11037</v>
      </c>
      <c r="J2679" s="675" t="s">
        <v>10854</v>
      </c>
      <c r="K2679" s="666">
        <v>2</v>
      </c>
      <c r="L2679" s="666">
        <v>12</v>
      </c>
      <c r="M2679" s="756">
        <v>48000</v>
      </c>
      <c r="N2679" s="666">
        <v>3</v>
      </c>
      <c r="O2679" s="666">
        <v>6</v>
      </c>
      <c r="P2679" s="756">
        <v>24000</v>
      </c>
      <c r="Q2679" s="666">
        <v>1</v>
      </c>
      <c r="R2679" s="666">
        <v>12</v>
      </c>
    </row>
    <row r="2680" spans="1:18" ht="15.75" customHeight="1" x14ac:dyDescent="0.2">
      <c r="A2680" s="665" t="s">
        <v>11033</v>
      </c>
      <c r="B2680" s="666" t="s">
        <v>6922</v>
      </c>
      <c r="C2680" s="666" t="s">
        <v>150</v>
      </c>
      <c r="D2680" s="675" t="s">
        <v>10757</v>
      </c>
      <c r="E2680" s="737">
        <v>6000</v>
      </c>
      <c r="F2680" s="666">
        <v>45905632</v>
      </c>
      <c r="G2680" s="675" t="s">
        <v>11215</v>
      </c>
      <c r="H2680" s="675" t="s">
        <v>10757</v>
      </c>
      <c r="I2680" s="675" t="s">
        <v>11037</v>
      </c>
      <c r="J2680" s="675" t="s">
        <v>11038</v>
      </c>
      <c r="K2680" s="666">
        <v>4</v>
      </c>
      <c r="L2680" s="666">
        <v>12</v>
      </c>
      <c r="M2680" s="756">
        <v>72000</v>
      </c>
      <c r="N2680" s="666">
        <v>3</v>
      </c>
      <c r="O2680" s="666">
        <v>6</v>
      </c>
      <c r="P2680" s="756">
        <v>36000</v>
      </c>
      <c r="Q2680" s="666">
        <v>1</v>
      </c>
      <c r="R2680" s="666">
        <v>12</v>
      </c>
    </row>
    <row r="2681" spans="1:18" ht="15.75" customHeight="1" x14ac:dyDescent="0.2">
      <c r="A2681" s="665" t="s">
        <v>11033</v>
      </c>
      <c r="B2681" s="666" t="s">
        <v>6922</v>
      </c>
      <c r="C2681" s="666" t="s">
        <v>150</v>
      </c>
      <c r="D2681" s="675" t="s">
        <v>10757</v>
      </c>
      <c r="E2681" s="737">
        <v>6000</v>
      </c>
      <c r="F2681" s="666">
        <v>43405686</v>
      </c>
      <c r="G2681" s="675" t="s">
        <v>11216</v>
      </c>
      <c r="H2681" s="675" t="s">
        <v>10757</v>
      </c>
      <c r="I2681" s="675" t="s">
        <v>11037</v>
      </c>
      <c r="J2681" s="675" t="s">
        <v>11038</v>
      </c>
      <c r="K2681" s="666">
        <v>4</v>
      </c>
      <c r="L2681" s="666">
        <v>12</v>
      </c>
      <c r="M2681" s="756">
        <v>72000</v>
      </c>
      <c r="N2681" s="666">
        <v>3</v>
      </c>
      <c r="O2681" s="666">
        <v>6</v>
      </c>
      <c r="P2681" s="756">
        <v>36000</v>
      </c>
      <c r="Q2681" s="666">
        <v>1</v>
      </c>
      <c r="R2681" s="666">
        <v>12</v>
      </c>
    </row>
    <row r="2682" spans="1:18" ht="15.75" customHeight="1" x14ac:dyDescent="0.2">
      <c r="A2682" s="665" t="s">
        <v>11033</v>
      </c>
      <c r="B2682" s="666" t="s">
        <v>6922</v>
      </c>
      <c r="C2682" s="666" t="s">
        <v>150</v>
      </c>
      <c r="D2682" s="675" t="s">
        <v>10757</v>
      </c>
      <c r="E2682" s="737">
        <v>6000</v>
      </c>
      <c r="F2682" s="666">
        <v>45004155</v>
      </c>
      <c r="G2682" s="675" t="s">
        <v>11217</v>
      </c>
      <c r="H2682" s="675" t="s">
        <v>10757</v>
      </c>
      <c r="I2682" s="675" t="s">
        <v>11037</v>
      </c>
      <c r="J2682" s="675" t="s">
        <v>11038</v>
      </c>
      <c r="K2682" s="666">
        <v>4</v>
      </c>
      <c r="L2682" s="666">
        <v>12</v>
      </c>
      <c r="M2682" s="756">
        <v>72000</v>
      </c>
      <c r="N2682" s="666">
        <v>3</v>
      </c>
      <c r="O2682" s="666">
        <v>6</v>
      </c>
      <c r="P2682" s="756">
        <v>36000</v>
      </c>
      <c r="Q2682" s="666">
        <v>1</v>
      </c>
      <c r="R2682" s="666">
        <v>12</v>
      </c>
    </row>
    <row r="2683" spans="1:18" ht="15.75" customHeight="1" x14ac:dyDescent="0.2">
      <c r="A2683" s="665" t="s">
        <v>11033</v>
      </c>
      <c r="B2683" s="666" t="s">
        <v>6922</v>
      </c>
      <c r="C2683" s="666" t="s">
        <v>150</v>
      </c>
      <c r="D2683" s="675" t="s">
        <v>11088</v>
      </c>
      <c r="E2683" s="737">
        <v>10000</v>
      </c>
      <c r="F2683" s="666">
        <v>43125766</v>
      </c>
      <c r="G2683" s="675" t="s">
        <v>11218</v>
      </c>
      <c r="H2683" s="675" t="s">
        <v>9914</v>
      </c>
      <c r="I2683" s="675" t="s">
        <v>11037</v>
      </c>
      <c r="J2683" s="675" t="s">
        <v>9913</v>
      </c>
      <c r="K2683" s="666">
        <v>4</v>
      </c>
      <c r="L2683" s="666">
        <v>12</v>
      </c>
      <c r="M2683" s="756">
        <v>120000</v>
      </c>
      <c r="N2683" s="666">
        <v>3</v>
      </c>
      <c r="O2683" s="666">
        <v>6</v>
      </c>
      <c r="P2683" s="756">
        <v>60000</v>
      </c>
      <c r="Q2683" s="666">
        <v>0</v>
      </c>
      <c r="R2683" s="666">
        <v>0</v>
      </c>
    </row>
    <row r="2684" spans="1:18" ht="15.75" customHeight="1" x14ac:dyDescent="0.2">
      <c r="A2684" s="665" t="s">
        <v>11033</v>
      </c>
      <c r="B2684" s="666" t="s">
        <v>6922</v>
      </c>
      <c r="C2684" s="666" t="s">
        <v>150</v>
      </c>
      <c r="D2684" s="675" t="s">
        <v>11040</v>
      </c>
      <c r="E2684" s="737">
        <v>7000</v>
      </c>
      <c r="F2684" s="666">
        <v>44301815</v>
      </c>
      <c r="G2684" s="675" t="s">
        <v>11219</v>
      </c>
      <c r="H2684" s="675" t="s">
        <v>9914</v>
      </c>
      <c r="I2684" s="675" t="s">
        <v>11037</v>
      </c>
      <c r="J2684" s="675" t="s">
        <v>9913</v>
      </c>
      <c r="K2684" s="666">
        <v>4</v>
      </c>
      <c r="L2684" s="666">
        <v>12</v>
      </c>
      <c r="M2684" s="756">
        <v>84000</v>
      </c>
      <c r="N2684" s="666">
        <v>0</v>
      </c>
      <c r="O2684" s="666">
        <v>0</v>
      </c>
      <c r="P2684" s="756">
        <v>0</v>
      </c>
      <c r="Q2684" s="666">
        <v>0</v>
      </c>
      <c r="R2684" s="666">
        <v>0</v>
      </c>
    </row>
    <row r="2685" spans="1:18" ht="15.75" customHeight="1" x14ac:dyDescent="0.2">
      <c r="A2685" s="665" t="s">
        <v>11033</v>
      </c>
      <c r="B2685" s="666" t="s">
        <v>6922</v>
      </c>
      <c r="C2685" s="666" t="s">
        <v>150</v>
      </c>
      <c r="D2685" s="675" t="s">
        <v>11088</v>
      </c>
      <c r="E2685" s="737">
        <v>10000</v>
      </c>
      <c r="F2685" s="666">
        <v>43086657</v>
      </c>
      <c r="G2685" s="675" t="s">
        <v>11220</v>
      </c>
      <c r="H2685" s="675" t="s">
        <v>9914</v>
      </c>
      <c r="I2685" s="675" t="s">
        <v>11037</v>
      </c>
      <c r="J2685" s="675" t="s">
        <v>9913</v>
      </c>
      <c r="K2685" s="666">
        <v>4</v>
      </c>
      <c r="L2685" s="666">
        <v>12</v>
      </c>
      <c r="M2685" s="756">
        <v>120000</v>
      </c>
      <c r="N2685" s="666">
        <v>3</v>
      </c>
      <c r="O2685" s="666">
        <v>6</v>
      </c>
      <c r="P2685" s="756">
        <v>60000</v>
      </c>
      <c r="Q2685" s="666">
        <v>1</v>
      </c>
      <c r="R2685" s="666">
        <v>12</v>
      </c>
    </row>
    <row r="2686" spans="1:18" ht="15.75" customHeight="1" x14ac:dyDescent="0.2">
      <c r="A2686" s="665" t="s">
        <v>11033</v>
      </c>
      <c r="B2686" s="666" t="s">
        <v>6922</v>
      </c>
      <c r="C2686" s="666" t="s">
        <v>150</v>
      </c>
      <c r="D2686" s="675" t="s">
        <v>11107</v>
      </c>
      <c r="E2686" s="737">
        <v>4000</v>
      </c>
      <c r="F2686" s="666">
        <v>45798488</v>
      </c>
      <c r="G2686" s="675" t="s">
        <v>11221</v>
      </c>
      <c r="H2686" s="675" t="s">
        <v>11222</v>
      </c>
      <c r="I2686" s="675" t="s">
        <v>11037</v>
      </c>
      <c r="J2686" s="675" t="s">
        <v>11222</v>
      </c>
      <c r="K2686" s="666">
        <v>3</v>
      </c>
      <c r="L2686" s="666">
        <v>8</v>
      </c>
      <c r="M2686" s="756">
        <v>32000</v>
      </c>
      <c r="N2686" s="666">
        <v>3</v>
      </c>
      <c r="O2686" s="666">
        <v>6</v>
      </c>
      <c r="P2686" s="756">
        <v>24000</v>
      </c>
      <c r="Q2686" s="666">
        <v>1</v>
      </c>
      <c r="R2686" s="666">
        <v>12</v>
      </c>
    </row>
    <row r="2687" spans="1:18" ht="15.75" customHeight="1" x14ac:dyDescent="0.2">
      <c r="A2687" s="665" t="s">
        <v>11033</v>
      </c>
      <c r="B2687" s="666" t="s">
        <v>6922</v>
      </c>
      <c r="C2687" s="666" t="s">
        <v>150</v>
      </c>
      <c r="D2687" s="675" t="s">
        <v>10757</v>
      </c>
      <c r="E2687" s="737">
        <v>6000</v>
      </c>
      <c r="F2687" s="666">
        <v>45449018</v>
      </c>
      <c r="G2687" s="675" t="s">
        <v>11223</v>
      </c>
      <c r="H2687" s="675" t="s">
        <v>10757</v>
      </c>
      <c r="I2687" s="675" t="s">
        <v>11037</v>
      </c>
      <c r="J2687" s="675" t="s">
        <v>11038</v>
      </c>
      <c r="K2687" s="666">
        <v>4</v>
      </c>
      <c r="L2687" s="666">
        <v>12</v>
      </c>
      <c r="M2687" s="756">
        <v>72000</v>
      </c>
      <c r="N2687" s="666">
        <v>3</v>
      </c>
      <c r="O2687" s="666">
        <v>6</v>
      </c>
      <c r="P2687" s="756">
        <v>36000</v>
      </c>
      <c r="Q2687" s="666">
        <v>1</v>
      </c>
      <c r="R2687" s="666">
        <v>12</v>
      </c>
    </row>
    <row r="2688" spans="1:18" ht="15.75" customHeight="1" x14ac:dyDescent="0.2">
      <c r="A2688" s="665" t="s">
        <v>11033</v>
      </c>
      <c r="B2688" s="666" t="s">
        <v>6922</v>
      </c>
      <c r="C2688" s="666" t="s">
        <v>150</v>
      </c>
      <c r="D2688" s="675" t="s">
        <v>11088</v>
      </c>
      <c r="E2688" s="737">
        <v>10000</v>
      </c>
      <c r="F2688" s="666">
        <v>42721645</v>
      </c>
      <c r="G2688" s="675" t="s">
        <v>11224</v>
      </c>
      <c r="H2688" s="675" t="s">
        <v>9914</v>
      </c>
      <c r="I2688" s="675" t="s">
        <v>11037</v>
      </c>
      <c r="J2688" s="675" t="s">
        <v>9913</v>
      </c>
      <c r="K2688" s="666">
        <v>4</v>
      </c>
      <c r="L2688" s="666">
        <v>12</v>
      </c>
      <c r="M2688" s="756">
        <v>120000</v>
      </c>
      <c r="N2688" s="666">
        <v>3</v>
      </c>
      <c r="O2688" s="666">
        <v>6</v>
      </c>
      <c r="P2688" s="756">
        <v>60000</v>
      </c>
      <c r="Q2688" s="666">
        <v>0</v>
      </c>
      <c r="R2688" s="666">
        <v>0</v>
      </c>
    </row>
    <row r="2689" spans="1:18" ht="15.75" customHeight="1" x14ac:dyDescent="0.2">
      <c r="A2689" s="665" t="s">
        <v>11033</v>
      </c>
      <c r="B2689" s="666" t="s">
        <v>6922</v>
      </c>
      <c r="C2689" s="666" t="s">
        <v>150</v>
      </c>
      <c r="D2689" s="675" t="s">
        <v>11107</v>
      </c>
      <c r="E2689" s="737">
        <v>4000</v>
      </c>
      <c r="F2689" s="666">
        <v>40161717</v>
      </c>
      <c r="G2689" s="675" t="s">
        <v>11225</v>
      </c>
      <c r="H2689" s="675" t="s">
        <v>11222</v>
      </c>
      <c r="I2689" s="675" t="s">
        <v>11037</v>
      </c>
      <c r="J2689" s="675" t="s">
        <v>11222</v>
      </c>
      <c r="K2689" s="666">
        <v>3</v>
      </c>
      <c r="L2689" s="666">
        <v>8</v>
      </c>
      <c r="M2689" s="756">
        <v>32000</v>
      </c>
      <c r="N2689" s="666">
        <v>3</v>
      </c>
      <c r="O2689" s="666">
        <v>6</v>
      </c>
      <c r="P2689" s="756">
        <v>24000</v>
      </c>
      <c r="Q2689" s="666">
        <v>1</v>
      </c>
      <c r="R2689" s="666">
        <v>12</v>
      </c>
    </row>
    <row r="2690" spans="1:18" ht="15.75" customHeight="1" x14ac:dyDescent="0.2">
      <c r="A2690" s="665" t="s">
        <v>11033</v>
      </c>
      <c r="B2690" s="666" t="s">
        <v>6922</v>
      </c>
      <c r="C2690" s="666" t="s">
        <v>150</v>
      </c>
      <c r="D2690" s="675" t="s">
        <v>10757</v>
      </c>
      <c r="E2690" s="737">
        <v>6000</v>
      </c>
      <c r="F2690" s="666">
        <v>47792812</v>
      </c>
      <c r="G2690" s="675" t="s">
        <v>11226</v>
      </c>
      <c r="H2690" s="675" t="s">
        <v>10757</v>
      </c>
      <c r="I2690" s="675" t="s">
        <v>11037</v>
      </c>
      <c r="J2690" s="675" t="s">
        <v>11038</v>
      </c>
      <c r="K2690" s="666">
        <v>4</v>
      </c>
      <c r="L2690" s="666">
        <v>12</v>
      </c>
      <c r="M2690" s="756">
        <v>72000</v>
      </c>
      <c r="N2690" s="666">
        <v>3</v>
      </c>
      <c r="O2690" s="666">
        <v>6</v>
      </c>
      <c r="P2690" s="756">
        <v>36000</v>
      </c>
      <c r="Q2690" s="666">
        <v>1</v>
      </c>
      <c r="R2690" s="666">
        <v>12</v>
      </c>
    </row>
    <row r="2691" spans="1:18" ht="15.75" customHeight="1" x14ac:dyDescent="0.2">
      <c r="A2691" s="665" t="s">
        <v>11033</v>
      </c>
      <c r="B2691" s="666" t="s">
        <v>6922</v>
      </c>
      <c r="C2691" s="666" t="s">
        <v>150</v>
      </c>
      <c r="D2691" s="675" t="s">
        <v>10757</v>
      </c>
      <c r="E2691" s="737">
        <v>6000</v>
      </c>
      <c r="F2691" s="666">
        <v>18211322</v>
      </c>
      <c r="G2691" s="675" t="s">
        <v>11227</v>
      </c>
      <c r="H2691" s="675" t="s">
        <v>10757</v>
      </c>
      <c r="I2691" s="675" t="s">
        <v>11037</v>
      </c>
      <c r="J2691" s="675" t="s">
        <v>11038</v>
      </c>
      <c r="K2691" s="666">
        <v>4</v>
      </c>
      <c r="L2691" s="666">
        <v>12</v>
      </c>
      <c r="M2691" s="756">
        <v>72000</v>
      </c>
      <c r="N2691" s="666">
        <v>3</v>
      </c>
      <c r="O2691" s="666">
        <v>6</v>
      </c>
      <c r="P2691" s="756">
        <v>36000</v>
      </c>
      <c r="Q2691" s="666">
        <v>1</v>
      </c>
      <c r="R2691" s="666">
        <v>12</v>
      </c>
    </row>
    <row r="2692" spans="1:18" ht="15.75" customHeight="1" x14ac:dyDescent="0.2">
      <c r="A2692" s="665" t="s">
        <v>11033</v>
      </c>
      <c r="B2692" s="666" t="s">
        <v>6922</v>
      </c>
      <c r="C2692" s="666" t="s">
        <v>150</v>
      </c>
      <c r="D2692" s="675" t="s">
        <v>10757</v>
      </c>
      <c r="E2692" s="737">
        <v>6000</v>
      </c>
      <c r="F2692" s="666">
        <v>70472675</v>
      </c>
      <c r="G2692" s="675" t="s">
        <v>11228</v>
      </c>
      <c r="H2692" s="675" t="s">
        <v>10757</v>
      </c>
      <c r="I2692" s="675" t="s">
        <v>11037</v>
      </c>
      <c r="J2692" s="675" t="s">
        <v>11038</v>
      </c>
      <c r="K2692" s="666">
        <v>4</v>
      </c>
      <c r="L2692" s="666">
        <v>12</v>
      </c>
      <c r="M2692" s="756">
        <v>72000</v>
      </c>
      <c r="N2692" s="666">
        <v>3</v>
      </c>
      <c r="O2692" s="666">
        <v>6</v>
      </c>
      <c r="P2692" s="756">
        <v>36000</v>
      </c>
      <c r="Q2692" s="666">
        <v>1</v>
      </c>
      <c r="R2692" s="666">
        <v>12</v>
      </c>
    </row>
    <row r="2693" spans="1:18" ht="15.75" customHeight="1" x14ac:dyDescent="0.2">
      <c r="A2693" s="665" t="s">
        <v>11033</v>
      </c>
      <c r="B2693" s="666" t="s">
        <v>6922</v>
      </c>
      <c r="C2693" s="666" t="s">
        <v>150</v>
      </c>
      <c r="D2693" s="675" t="s">
        <v>10757</v>
      </c>
      <c r="E2693" s="737">
        <v>6000</v>
      </c>
      <c r="F2693" s="666">
        <v>44685709</v>
      </c>
      <c r="G2693" s="675" t="s">
        <v>11229</v>
      </c>
      <c r="H2693" s="675" t="s">
        <v>10757</v>
      </c>
      <c r="I2693" s="675" t="s">
        <v>11037</v>
      </c>
      <c r="J2693" s="675" t="s">
        <v>11038</v>
      </c>
      <c r="K2693" s="666">
        <v>4</v>
      </c>
      <c r="L2693" s="666">
        <v>12</v>
      </c>
      <c r="M2693" s="756">
        <v>72000</v>
      </c>
      <c r="N2693" s="666">
        <v>3</v>
      </c>
      <c r="O2693" s="666">
        <v>6</v>
      </c>
      <c r="P2693" s="756">
        <v>36000</v>
      </c>
      <c r="Q2693" s="666">
        <v>1</v>
      </c>
      <c r="R2693" s="666">
        <v>12</v>
      </c>
    </row>
    <row r="2694" spans="1:18" ht="15.75" customHeight="1" x14ac:dyDescent="0.2">
      <c r="A2694" s="665" t="s">
        <v>11033</v>
      </c>
      <c r="B2694" s="666" t="s">
        <v>6922</v>
      </c>
      <c r="C2694" s="666" t="s">
        <v>150</v>
      </c>
      <c r="D2694" s="675" t="s">
        <v>10757</v>
      </c>
      <c r="E2694" s="737">
        <v>6000</v>
      </c>
      <c r="F2694" s="666">
        <v>46231993</v>
      </c>
      <c r="G2694" s="675" t="s">
        <v>11230</v>
      </c>
      <c r="H2694" s="675" t="s">
        <v>10757</v>
      </c>
      <c r="I2694" s="675" t="s">
        <v>11037</v>
      </c>
      <c r="J2694" s="675" t="s">
        <v>11038</v>
      </c>
      <c r="K2694" s="666">
        <v>4</v>
      </c>
      <c r="L2694" s="666">
        <v>12</v>
      </c>
      <c r="M2694" s="756">
        <v>72000</v>
      </c>
      <c r="N2694" s="666">
        <v>3</v>
      </c>
      <c r="O2694" s="666">
        <v>6</v>
      </c>
      <c r="P2694" s="756">
        <v>36000</v>
      </c>
      <c r="Q2694" s="666">
        <v>1</v>
      </c>
      <c r="R2694" s="666">
        <v>12</v>
      </c>
    </row>
    <row r="2695" spans="1:18" ht="15.75" customHeight="1" x14ac:dyDescent="0.2">
      <c r="A2695" s="665" t="s">
        <v>11033</v>
      </c>
      <c r="B2695" s="666" t="s">
        <v>6922</v>
      </c>
      <c r="C2695" s="666" t="s">
        <v>150</v>
      </c>
      <c r="D2695" s="675" t="s">
        <v>10757</v>
      </c>
      <c r="E2695" s="737">
        <v>6000</v>
      </c>
      <c r="F2695" s="666">
        <v>45754959</v>
      </c>
      <c r="G2695" s="675" t="s">
        <v>11231</v>
      </c>
      <c r="H2695" s="675" t="s">
        <v>10757</v>
      </c>
      <c r="I2695" s="675" t="s">
        <v>11037</v>
      </c>
      <c r="J2695" s="675" t="s">
        <v>11038</v>
      </c>
      <c r="K2695" s="666">
        <v>4</v>
      </c>
      <c r="L2695" s="666">
        <v>12</v>
      </c>
      <c r="M2695" s="756">
        <v>72000</v>
      </c>
      <c r="N2695" s="666">
        <v>3</v>
      </c>
      <c r="O2695" s="666">
        <v>6</v>
      </c>
      <c r="P2695" s="756">
        <v>36000</v>
      </c>
      <c r="Q2695" s="666">
        <v>1</v>
      </c>
      <c r="R2695" s="666">
        <v>12</v>
      </c>
    </row>
    <row r="2696" spans="1:18" ht="15.75" customHeight="1" x14ac:dyDescent="0.2">
      <c r="A2696" s="665" t="s">
        <v>11033</v>
      </c>
      <c r="B2696" s="666" t="s">
        <v>6922</v>
      </c>
      <c r="C2696" s="666" t="s">
        <v>150</v>
      </c>
      <c r="D2696" s="675" t="s">
        <v>10757</v>
      </c>
      <c r="E2696" s="737">
        <v>6000</v>
      </c>
      <c r="F2696" s="666">
        <v>45669331</v>
      </c>
      <c r="G2696" s="675" t="s">
        <v>11232</v>
      </c>
      <c r="H2696" s="675" t="s">
        <v>10757</v>
      </c>
      <c r="I2696" s="675" t="s">
        <v>11037</v>
      </c>
      <c r="J2696" s="675" t="s">
        <v>11038</v>
      </c>
      <c r="K2696" s="666">
        <v>4</v>
      </c>
      <c r="L2696" s="666">
        <v>12</v>
      </c>
      <c r="M2696" s="756">
        <v>72000</v>
      </c>
      <c r="N2696" s="666">
        <v>3</v>
      </c>
      <c r="O2696" s="666">
        <v>6</v>
      </c>
      <c r="P2696" s="756">
        <v>36000</v>
      </c>
      <c r="Q2696" s="666">
        <v>1</v>
      </c>
      <c r="R2696" s="666">
        <v>12</v>
      </c>
    </row>
    <row r="2697" spans="1:18" ht="15.75" customHeight="1" x14ac:dyDescent="0.2">
      <c r="A2697" s="665" t="s">
        <v>11033</v>
      </c>
      <c r="B2697" s="666" t="s">
        <v>6922</v>
      </c>
      <c r="C2697" s="666" t="s">
        <v>150</v>
      </c>
      <c r="D2697" s="675" t="s">
        <v>11107</v>
      </c>
      <c r="E2697" s="737">
        <v>4000</v>
      </c>
      <c r="F2697" s="666">
        <v>45568379</v>
      </c>
      <c r="G2697" s="675" t="s">
        <v>11233</v>
      </c>
      <c r="H2697" s="675" t="s">
        <v>11222</v>
      </c>
      <c r="I2697" s="675" t="s">
        <v>11037</v>
      </c>
      <c r="J2697" s="675" t="s">
        <v>11222</v>
      </c>
      <c r="K2697" s="666">
        <v>3</v>
      </c>
      <c r="L2697" s="666">
        <v>8</v>
      </c>
      <c r="M2697" s="756">
        <v>32000</v>
      </c>
      <c r="N2697" s="666">
        <v>3</v>
      </c>
      <c r="O2697" s="666">
        <v>6</v>
      </c>
      <c r="P2697" s="756">
        <v>24000</v>
      </c>
      <c r="Q2697" s="666">
        <v>1</v>
      </c>
      <c r="R2697" s="666">
        <v>12</v>
      </c>
    </row>
    <row r="2698" spans="1:18" ht="15.75" customHeight="1" x14ac:dyDescent="0.2">
      <c r="A2698" s="665" t="s">
        <v>11033</v>
      </c>
      <c r="B2698" s="666" t="s">
        <v>6922</v>
      </c>
      <c r="C2698" s="666" t="s">
        <v>150</v>
      </c>
      <c r="D2698" s="675" t="s">
        <v>10757</v>
      </c>
      <c r="E2698" s="737">
        <v>6000</v>
      </c>
      <c r="F2698" s="666">
        <v>70515360</v>
      </c>
      <c r="G2698" s="675" t="s">
        <v>11234</v>
      </c>
      <c r="H2698" s="675" t="s">
        <v>10757</v>
      </c>
      <c r="I2698" s="675" t="s">
        <v>11037</v>
      </c>
      <c r="J2698" s="675" t="s">
        <v>11038</v>
      </c>
      <c r="K2698" s="666">
        <v>4</v>
      </c>
      <c r="L2698" s="666">
        <v>12</v>
      </c>
      <c r="M2698" s="756">
        <v>72000</v>
      </c>
      <c r="N2698" s="666">
        <v>3</v>
      </c>
      <c r="O2698" s="666">
        <v>6</v>
      </c>
      <c r="P2698" s="756">
        <v>36000</v>
      </c>
      <c r="Q2698" s="666">
        <v>1</v>
      </c>
      <c r="R2698" s="666">
        <v>12</v>
      </c>
    </row>
    <row r="2699" spans="1:18" ht="15.75" customHeight="1" x14ac:dyDescent="0.2">
      <c r="A2699" s="665" t="s">
        <v>11033</v>
      </c>
      <c r="B2699" s="666" t="s">
        <v>6922</v>
      </c>
      <c r="C2699" s="666" t="s">
        <v>150</v>
      </c>
      <c r="D2699" s="675" t="s">
        <v>10757</v>
      </c>
      <c r="E2699" s="737">
        <v>6000</v>
      </c>
      <c r="F2699" s="666">
        <v>46745407</v>
      </c>
      <c r="G2699" s="675" t="s">
        <v>11235</v>
      </c>
      <c r="H2699" s="675" t="s">
        <v>10757</v>
      </c>
      <c r="I2699" s="675" t="s">
        <v>11037</v>
      </c>
      <c r="J2699" s="675" t="s">
        <v>11038</v>
      </c>
      <c r="K2699" s="666">
        <v>4</v>
      </c>
      <c r="L2699" s="666">
        <v>12</v>
      </c>
      <c r="M2699" s="756">
        <v>72000</v>
      </c>
      <c r="N2699" s="666">
        <v>2</v>
      </c>
      <c r="O2699" s="666">
        <v>4</v>
      </c>
      <c r="P2699" s="756">
        <v>24000</v>
      </c>
      <c r="Q2699" s="666">
        <v>0</v>
      </c>
      <c r="R2699" s="666">
        <v>0</v>
      </c>
    </row>
    <row r="2700" spans="1:18" ht="15.75" customHeight="1" x14ac:dyDescent="0.2">
      <c r="A2700" s="665" t="s">
        <v>11033</v>
      </c>
      <c r="B2700" s="666" t="s">
        <v>6922</v>
      </c>
      <c r="C2700" s="666" t="s">
        <v>150</v>
      </c>
      <c r="D2700" s="675" t="s">
        <v>11088</v>
      </c>
      <c r="E2700" s="737">
        <v>10000</v>
      </c>
      <c r="F2700" s="666">
        <v>18213065</v>
      </c>
      <c r="G2700" s="675" t="s">
        <v>11236</v>
      </c>
      <c r="H2700" s="675" t="s">
        <v>9914</v>
      </c>
      <c r="I2700" s="675" t="s">
        <v>11037</v>
      </c>
      <c r="J2700" s="675" t="s">
        <v>9913</v>
      </c>
      <c r="K2700" s="666">
        <v>4</v>
      </c>
      <c r="L2700" s="666">
        <v>12</v>
      </c>
      <c r="M2700" s="756">
        <v>120000</v>
      </c>
      <c r="N2700" s="666">
        <v>3</v>
      </c>
      <c r="O2700" s="666">
        <v>6</v>
      </c>
      <c r="P2700" s="756">
        <v>60000</v>
      </c>
      <c r="Q2700" s="666">
        <v>0</v>
      </c>
      <c r="R2700" s="666">
        <v>0</v>
      </c>
    </row>
    <row r="2701" spans="1:18" ht="15.75" customHeight="1" x14ac:dyDescent="0.2">
      <c r="A2701" s="665" t="s">
        <v>11033</v>
      </c>
      <c r="B2701" s="666" t="s">
        <v>6922</v>
      </c>
      <c r="C2701" s="666" t="s">
        <v>150</v>
      </c>
      <c r="D2701" s="675" t="s">
        <v>10757</v>
      </c>
      <c r="E2701" s="737">
        <v>6000</v>
      </c>
      <c r="F2701" s="666">
        <v>44434498</v>
      </c>
      <c r="G2701" s="675" t="s">
        <v>11237</v>
      </c>
      <c r="H2701" s="675" t="s">
        <v>10757</v>
      </c>
      <c r="I2701" s="675" t="s">
        <v>11037</v>
      </c>
      <c r="J2701" s="675" t="s">
        <v>11038</v>
      </c>
      <c r="K2701" s="666">
        <v>4</v>
      </c>
      <c r="L2701" s="666">
        <v>12</v>
      </c>
      <c r="M2701" s="756">
        <v>72000</v>
      </c>
      <c r="N2701" s="666">
        <v>3</v>
      </c>
      <c r="O2701" s="666">
        <v>6</v>
      </c>
      <c r="P2701" s="756">
        <v>36000</v>
      </c>
      <c r="Q2701" s="666">
        <v>1</v>
      </c>
      <c r="R2701" s="666">
        <v>12</v>
      </c>
    </row>
    <row r="2702" spans="1:18" ht="15.75" customHeight="1" x14ac:dyDescent="0.2">
      <c r="A2702" s="665" t="s">
        <v>11033</v>
      </c>
      <c r="B2702" s="666" t="s">
        <v>6922</v>
      </c>
      <c r="C2702" s="666" t="s">
        <v>150</v>
      </c>
      <c r="D2702" s="675" t="s">
        <v>11107</v>
      </c>
      <c r="E2702" s="737">
        <v>4000</v>
      </c>
      <c r="F2702" s="666">
        <v>18203665</v>
      </c>
      <c r="G2702" s="675" t="s">
        <v>11238</v>
      </c>
      <c r="H2702" s="675" t="s">
        <v>11222</v>
      </c>
      <c r="I2702" s="675" t="s">
        <v>11037</v>
      </c>
      <c r="J2702" s="675" t="s">
        <v>11222</v>
      </c>
      <c r="K2702" s="666">
        <v>3</v>
      </c>
      <c r="L2702" s="666">
        <v>8</v>
      </c>
      <c r="M2702" s="756">
        <v>32000</v>
      </c>
      <c r="N2702" s="666">
        <v>3</v>
      </c>
      <c r="O2702" s="666">
        <v>6</v>
      </c>
      <c r="P2702" s="756">
        <v>24000</v>
      </c>
      <c r="Q2702" s="666">
        <v>1</v>
      </c>
      <c r="R2702" s="666">
        <v>12</v>
      </c>
    </row>
    <row r="2703" spans="1:18" ht="15.75" customHeight="1" x14ac:dyDescent="0.2">
      <c r="A2703" s="665" t="s">
        <v>11033</v>
      </c>
      <c r="B2703" s="666" t="s">
        <v>6922</v>
      </c>
      <c r="C2703" s="666" t="s">
        <v>150</v>
      </c>
      <c r="D2703" s="675" t="s">
        <v>10757</v>
      </c>
      <c r="E2703" s="737">
        <v>6000</v>
      </c>
      <c r="F2703" s="666">
        <v>45137634</v>
      </c>
      <c r="G2703" s="675" t="s">
        <v>11239</v>
      </c>
      <c r="H2703" s="675" t="s">
        <v>10757</v>
      </c>
      <c r="I2703" s="675" t="s">
        <v>11037</v>
      </c>
      <c r="J2703" s="675" t="s">
        <v>11038</v>
      </c>
      <c r="K2703" s="666">
        <v>4</v>
      </c>
      <c r="L2703" s="666">
        <v>12</v>
      </c>
      <c r="M2703" s="756">
        <v>72000</v>
      </c>
      <c r="N2703" s="666">
        <v>3</v>
      </c>
      <c r="O2703" s="666">
        <v>6</v>
      </c>
      <c r="P2703" s="756">
        <v>36000</v>
      </c>
      <c r="Q2703" s="666">
        <v>1</v>
      </c>
      <c r="R2703" s="666">
        <v>12</v>
      </c>
    </row>
    <row r="2704" spans="1:18" ht="15.75" customHeight="1" x14ac:dyDescent="0.2">
      <c r="A2704" s="665" t="s">
        <v>11033</v>
      </c>
      <c r="B2704" s="666" t="s">
        <v>6922</v>
      </c>
      <c r="C2704" s="666" t="s">
        <v>150</v>
      </c>
      <c r="D2704" s="675" t="s">
        <v>11088</v>
      </c>
      <c r="E2704" s="737">
        <v>10000</v>
      </c>
      <c r="F2704" s="666">
        <v>44680130</v>
      </c>
      <c r="G2704" s="675" t="s">
        <v>11240</v>
      </c>
      <c r="H2704" s="675" t="s">
        <v>9914</v>
      </c>
      <c r="I2704" s="675" t="s">
        <v>11037</v>
      </c>
      <c r="J2704" s="675" t="s">
        <v>9913</v>
      </c>
      <c r="K2704" s="666">
        <v>4</v>
      </c>
      <c r="L2704" s="666">
        <v>12</v>
      </c>
      <c r="M2704" s="756">
        <v>120000</v>
      </c>
      <c r="N2704" s="666">
        <v>3</v>
      </c>
      <c r="O2704" s="666">
        <v>6</v>
      </c>
      <c r="P2704" s="756">
        <v>60000</v>
      </c>
      <c r="Q2704" s="666">
        <v>0</v>
      </c>
      <c r="R2704" s="666">
        <v>0</v>
      </c>
    </row>
    <row r="2705" spans="1:18" ht="15.75" customHeight="1" x14ac:dyDescent="0.2">
      <c r="A2705" s="665" t="s">
        <v>11033</v>
      </c>
      <c r="B2705" s="666" t="s">
        <v>6922</v>
      </c>
      <c r="C2705" s="666" t="s">
        <v>150</v>
      </c>
      <c r="D2705" s="675" t="s">
        <v>10757</v>
      </c>
      <c r="E2705" s="737">
        <v>6000</v>
      </c>
      <c r="F2705" s="666">
        <v>47506238</v>
      </c>
      <c r="G2705" s="675" t="s">
        <v>11241</v>
      </c>
      <c r="H2705" s="675" t="s">
        <v>10757</v>
      </c>
      <c r="I2705" s="675" t="s">
        <v>11037</v>
      </c>
      <c r="J2705" s="675" t="s">
        <v>11038</v>
      </c>
      <c r="K2705" s="666">
        <v>4</v>
      </c>
      <c r="L2705" s="666">
        <v>12</v>
      </c>
      <c r="M2705" s="756">
        <v>72000</v>
      </c>
      <c r="N2705" s="666">
        <v>3</v>
      </c>
      <c r="O2705" s="666">
        <v>6</v>
      </c>
      <c r="P2705" s="756">
        <v>36000</v>
      </c>
      <c r="Q2705" s="666">
        <v>1</v>
      </c>
      <c r="R2705" s="666">
        <v>12</v>
      </c>
    </row>
    <row r="2706" spans="1:18" ht="15.75" customHeight="1" x14ac:dyDescent="0.2">
      <c r="A2706" s="665" t="s">
        <v>11033</v>
      </c>
      <c r="B2706" s="666" t="s">
        <v>6922</v>
      </c>
      <c r="C2706" s="666" t="s">
        <v>150</v>
      </c>
      <c r="D2706" s="675" t="s">
        <v>10757</v>
      </c>
      <c r="E2706" s="737">
        <v>6000</v>
      </c>
      <c r="F2706" s="666">
        <v>45783165</v>
      </c>
      <c r="G2706" s="675" t="s">
        <v>11242</v>
      </c>
      <c r="H2706" s="675" t="s">
        <v>10757</v>
      </c>
      <c r="I2706" s="675" t="s">
        <v>11037</v>
      </c>
      <c r="J2706" s="675" t="s">
        <v>11038</v>
      </c>
      <c r="K2706" s="666">
        <v>4</v>
      </c>
      <c r="L2706" s="666">
        <v>12</v>
      </c>
      <c r="M2706" s="756">
        <v>72000</v>
      </c>
      <c r="N2706" s="666">
        <v>3</v>
      </c>
      <c r="O2706" s="666">
        <v>6</v>
      </c>
      <c r="P2706" s="756">
        <v>36000</v>
      </c>
      <c r="Q2706" s="666">
        <v>1</v>
      </c>
      <c r="R2706" s="666">
        <v>12</v>
      </c>
    </row>
    <row r="2707" spans="1:18" ht="15.75" customHeight="1" x14ac:dyDescent="0.2">
      <c r="A2707" s="665" t="s">
        <v>11033</v>
      </c>
      <c r="B2707" s="666" t="s">
        <v>6922</v>
      </c>
      <c r="C2707" s="666" t="s">
        <v>150</v>
      </c>
      <c r="D2707" s="675" t="s">
        <v>10854</v>
      </c>
      <c r="E2707" s="737">
        <v>4000</v>
      </c>
      <c r="F2707" s="666">
        <v>44161724</v>
      </c>
      <c r="G2707" s="675" t="s">
        <v>11243</v>
      </c>
      <c r="H2707" s="675" t="s">
        <v>10854</v>
      </c>
      <c r="I2707" s="675" t="s">
        <v>11037</v>
      </c>
      <c r="J2707" s="675" t="s">
        <v>10854</v>
      </c>
      <c r="K2707" s="666">
        <v>2</v>
      </c>
      <c r="L2707" s="666">
        <v>12</v>
      </c>
      <c r="M2707" s="756">
        <v>48000</v>
      </c>
      <c r="N2707" s="666">
        <v>3</v>
      </c>
      <c r="O2707" s="666">
        <v>6</v>
      </c>
      <c r="P2707" s="756">
        <v>24000</v>
      </c>
      <c r="Q2707" s="666">
        <v>0</v>
      </c>
      <c r="R2707" s="666">
        <v>0</v>
      </c>
    </row>
    <row r="2708" spans="1:18" ht="15.75" customHeight="1" x14ac:dyDescent="0.2">
      <c r="A2708" s="665" t="s">
        <v>11033</v>
      </c>
      <c r="B2708" s="666" t="s">
        <v>6922</v>
      </c>
      <c r="C2708" s="666" t="s">
        <v>150</v>
      </c>
      <c r="D2708" s="675" t="s">
        <v>10757</v>
      </c>
      <c r="E2708" s="737">
        <v>6000</v>
      </c>
      <c r="F2708" s="666">
        <v>47322432</v>
      </c>
      <c r="G2708" s="675" t="s">
        <v>11244</v>
      </c>
      <c r="H2708" s="675" t="s">
        <v>10757</v>
      </c>
      <c r="I2708" s="675" t="s">
        <v>11037</v>
      </c>
      <c r="J2708" s="675" t="s">
        <v>11038</v>
      </c>
      <c r="K2708" s="666">
        <v>4</v>
      </c>
      <c r="L2708" s="666">
        <v>12</v>
      </c>
      <c r="M2708" s="756">
        <v>72000</v>
      </c>
      <c r="N2708" s="666">
        <v>3</v>
      </c>
      <c r="O2708" s="666">
        <v>6</v>
      </c>
      <c r="P2708" s="756">
        <v>36000</v>
      </c>
      <c r="Q2708" s="666">
        <v>1</v>
      </c>
      <c r="R2708" s="666">
        <v>12</v>
      </c>
    </row>
    <row r="2709" spans="1:18" ht="15.75" customHeight="1" x14ac:dyDescent="0.2">
      <c r="A2709" s="665" t="s">
        <v>11033</v>
      </c>
      <c r="B2709" s="666" t="s">
        <v>6922</v>
      </c>
      <c r="C2709" s="666" t="s">
        <v>150</v>
      </c>
      <c r="D2709" s="675" t="s">
        <v>11088</v>
      </c>
      <c r="E2709" s="737">
        <v>10000</v>
      </c>
      <c r="F2709" s="666">
        <v>45155029</v>
      </c>
      <c r="G2709" s="675" t="s">
        <v>11245</v>
      </c>
      <c r="H2709" s="675" t="s">
        <v>9914</v>
      </c>
      <c r="I2709" s="675" t="s">
        <v>11037</v>
      </c>
      <c r="J2709" s="675" t="s">
        <v>9913</v>
      </c>
      <c r="K2709" s="666">
        <v>4</v>
      </c>
      <c r="L2709" s="666">
        <v>12</v>
      </c>
      <c r="M2709" s="756">
        <v>120000</v>
      </c>
      <c r="N2709" s="666">
        <v>3</v>
      </c>
      <c r="O2709" s="666">
        <v>6</v>
      </c>
      <c r="P2709" s="756">
        <v>60000</v>
      </c>
      <c r="Q2709" s="666">
        <v>0</v>
      </c>
      <c r="R2709" s="666">
        <v>0</v>
      </c>
    </row>
    <row r="2710" spans="1:18" ht="15.75" customHeight="1" x14ac:dyDescent="0.2">
      <c r="A2710" s="665" t="s">
        <v>11033</v>
      </c>
      <c r="B2710" s="666" t="s">
        <v>6922</v>
      </c>
      <c r="C2710" s="666" t="s">
        <v>150</v>
      </c>
      <c r="D2710" s="675" t="s">
        <v>11107</v>
      </c>
      <c r="E2710" s="737">
        <v>4000</v>
      </c>
      <c r="F2710" s="666">
        <v>18181596</v>
      </c>
      <c r="G2710" s="675" t="s">
        <v>11246</v>
      </c>
      <c r="H2710" s="675" t="s">
        <v>11222</v>
      </c>
      <c r="I2710" s="675" t="s">
        <v>11037</v>
      </c>
      <c r="J2710" s="675" t="s">
        <v>11222</v>
      </c>
      <c r="K2710" s="666">
        <v>3</v>
      </c>
      <c r="L2710" s="666">
        <v>8</v>
      </c>
      <c r="M2710" s="756">
        <v>32000</v>
      </c>
      <c r="N2710" s="666">
        <v>3</v>
      </c>
      <c r="O2710" s="666">
        <v>6</v>
      </c>
      <c r="P2710" s="756">
        <v>24000</v>
      </c>
      <c r="Q2710" s="666">
        <v>1</v>
      </c>
      <c r="R2710" s="666">
        <v>12</v>
      </c>
    </row>
    <row r="2711" spans="1:18" ht="15.75" customHeight="1" x14ac:dyDescent="0.2">
      <c r="A2711" s="665" t="s">
        <v>11033</v>
      </c>
      <c r="B2711" s="666" t="s">
        <v>6922</v>
      </c>
      <c r="C2711" s="666" t="s">
        <v>150</v>
      </c>
      <c r="D2711" s="675" t="s">
        <v>11040</v>
      </c>
      <c r="E2711" s="737">
        <v>7000</v>
      </c>
      <c r="F2711" s="666">
        <v>70262984</v>
      </c>
      <c r="G2711" s="675" t="s">
        <v>11247</v>
      </c>
      <c r="H2711" s="675" t="s">
        <v>9914</v>
      </c>
      <c r="I2711" s="675" t="s">
        <v>11037</v>
      </c>
      <c r="J2711" s="675" t="s">
        <v>9913</v>
      </c>
      <c r="K2711" s="666">
        <v>4</v>
      </c>
      <c r="L2711" s="666">
        <v>12</v>
      </c>
      <c r="M2711" s="756">
        <v>84000</v>
      </c>
      <c r="N2711" s="666">
        <v>3</v>
      </c>
      <c r="O2711" s="666">
        <v>6</v>
      </c>
      <c r="P2711" s="756">
        <v>42000</v>
      </c>
      <c r="Q2711" s="666">
        <v>0</v>
      </c>
      <c r="R2711" s="666">
        <v>0</v>
      </c>
    </row>
    <row r="2712" spans="1:18" ht="15.75" customHeight="1" x14ac:dyDescent="0.2">
      <c r="A2712" s="665" t="s">
        <v>11033</v>
      </c>
      <c r="B2712" s="666" t="s">
        <v>6922</v>
      </c>
      <c r="C2712" s="666" t="s">
        <v>150</v>
      </c>
      <c r="D2712" s="675" t="s">
        <v>11088</v>
      </c>
      <c r="E2712" s="737">
        <v>10000</v>
      </c>
      <c r="F2712" s="666">
        <v>261958</v>
      </c>
      <c r="G2712" s="675" t="s">
        <v>11248</v>
      </c>
      <c r="H2712" s="675" t="s">
        <v>9914</v>
      </c>
      <c r="I2712" s="675" t="s">
        <v>11037</v>
      </c>
      <c r="J2712" s="675" t="s">
        <v>9913</v>
      </c>
      <c r="K2712" s="666">
        <v>4</v>
      </c>
      <c r="L2712" s="666">
        <v>12</v>
      </c>
      <c r="M2712" s="756">
        <v>120000</v>
      </c>
      <c r="N2712" s="666">
        <v>3</v>
      </c>
      <c r="O2712" s="666">
        <v>6</v>
      </c>
      <c r="P2712" s="756">
        <v>60000</v>
      </c>
      <c r="Q2712" s="666">
        <v>0</v>
      </c>
      <c r="R2712" s="666">
        <v>0</v>
      </c>
    </row>
    <row r="2713" spans="1:18" ht="15.75" customHeight="1" x14ac:dyDescent="0.2">
      <c r="A2713" s="665" t="s">
        <v>11033</v>
      </c>
      <c r="B2713" s="666" t="s">
        <v>6922</v>
      </c>
      <c r="C2713" s="666" t="s">
        <v>150</v>
      </c>
      <c r="D2713" s="675" t="s">
        <v>10757</v>
      </c>
      <c r="E2713" s="737">
        <v>6000</v>
      </c>
      <c r="F2713" s="666">
        <v>48056043</v>
      </c>
      <c r="G2713" s="675" t="s">
        <v>11249</v>
      </c>
      <c r="H2713" s="675" t="s">
        <v>10757</v>
      </c>
      <c r="I2713" s="675" t="s">
        <v>11037</v>
      </c>
      <c r="J2713" s="675" t="s">
        <v>11038</v>
      </c>
      <c r="K2713" s="666">
        <v>4</v>
      </c>
      <c r="L2713" s="666">
        <v>12</v>
      </c>
      <c r="M2713" s="756">
        <v>72000</v>
      </c>
      <c r="N2713" s="666">
        <v>3</v>
      </c>
      <c r="O2713" s="666">
        <v>6</v>
      </c>
      <c r="P2713" s="756">
        <v>36000</v>
      </c>
      <c r="Q2713" s="666">
        <v>1</v>
      </c>
      <c r="R2713" s="666">
        <v>12</v>
      </c>
    </row>
    <row r="2714" spans="1:18" ht="15.75" customHeight="1" x14ac:dyDescent="0.2">
      <c r="A2714" s="665" t="s">
        <v>11033</v>
      </c>
      <c r="B2714" s="666" t="s">
        <v>6922</v>
      </c>
      <c r="C2714" s="666" t="s">
        <v>150</v>
      </c>
      <c r="D2714" s="675" t="s">
        <v>10757</v>
      </c>
      <c r="E2714" s="737">
        <v>6000</v>
      </c>
      <c r="F2714" s="666">
        <v>46220655</v>
      </c>
      <c r="G2714" s="675" t="s">
        <v>11250</v>
      </c>
      <c r="H2714" s="675" t="s">
        <v>10757</v>
      </c>
      <c r="I2714" s="675" t="s">
        <v>11037</v>
      </c>
      <c r="J2714" s="675" t="s">
        <v>11038</v>
      </c>
      <c r="K2714" s="666">
        <v>4</v>
      </c>
      <c r="L2714" s="666">
        <v>12</v>
      </c>
      <c r="M2714" s="756">
        <v>72000</v>
      </c>
      <c r="N2714" s="666">
        <v>3</v>
      </c>
      <c r="O2714" s="666">
        <v>6</v>
      </c>
      <c r="P2714" s="756">
        <v>36000</v>
      </c>
      <c r="Q2714" s="666">
        <v>1</v>
      </c>
      <c r="R2714" s="666">
        <v>12</v>
      </c>
    </row>
    <row r="2715" spans="1:18" ht="15.75" customHeight="1" x14ac:dyDescent="0.2">
      <c r="A2715" s="665" t="s">
        <v>11033</v>
      </c>
      <c r="B2715" s="666" t="s">
        <v>6922</v>
      </c>
      <c r="C2715" s="666" t="s">
        <v>150</v>
      </c>
      <c r="D2715" s="675" t="s">
        <v>11088</v>
      </c>
      <c r="E2715" s="737">
        <v>10000</v>
      </c>
      <c r="F2715" s="666">
        <v>70100727</v>
      </c>
      <c r="G2715" s="675" t="s">
        <v>11251</v>
      </c>
      <c r="H2715" s="675" t="s">
        <v>9914</v>
      </c>
      <c r="I2715" s="675" t="s">
        <v>11037</v>
      </c>
      <c r="J2715" s="675" t="s">
        <v>9913</v>
      </c>
      <c r="K2715" s="666">
        <v>4</v>
      </c>
      <c r="L2715" s="666">
        <v>12</v>
      </c>
      <c r="M2715" s="756">
        <v>120000</v>
      </c>
      <c r="N2715" s="666">
        <v>3</v>
      </c>
      <c r="O2715" s="666">
        <v>6</v>
      </c>
      <c r="P2715" s="756">
        <v>60000</v>
      </c>
      <c r="Q2715" s="666">
        <v>1</v>
      </c>
      <c r="R2715" s="666">
        <v>12</v>
      </c>
    </row>
    <row r="2716" spans="1:18" ht="15.75" customHeight="1" x14ac:dyDescent="0.2">
      <c r="A2716" s="665" t="s">
        <v>11033</v>
      </c>
      <c r="B2716" s="666" t="s">
        <v>6922</v>
      </c>
      <c r="C2716" s="666" t="s">
        <v>150</v>
      </c>
      <c r="D2716" s="675" t="s">
        <v>11252</v>
      </c>
      <c r="E2716" s="737">
        <v>7000</v>
      </c>
      <c r="F2716" s="666">
        <v>45553387</v>
      </c>
      <c r="G2716" s="675" t="s">
        <v>11253</v>
      </c>
      <c r="H2716" s="675" t="s">
        <v>10757</v>
      </c>
      <c r="I2716" s="675" t="s">
        <v>11037</v>
      </c>
      <c r="J2716" s="675" t="s">
        <v>11038</v>
      </c>
      <c r="K2716" s="666">
        <v>4</v>
      </c>
      <c r="L2716" s="666">
        <v>12</v>
      </c>
      <c r="M2716" s="756">
        <v>84000</v>
      </c>
      <c r="N2716" s="666">
        <v>3</v>
      </c>
      <c r="O2716" s="666">
        <v>6</v>
      </c>
      <c r="P2716" s="756">
        <v>42000</v>
      </c>
      <c r="Q2716" s="666">
        <v>1</v>
      </c>
      <c r="R2716" s="666">
        <v>12</v>
      </c>
    </row>
    <row r="2717" spans="1:18" ht="15.75" customHeight="1" x14ac:dyDescent="0.2">
      <c r="A2717" s="665" t="s">
        <v>11033</v>
      </c>
      <c r="B2717" s="666" t="s">
        <v>6922</v>
      </c>
      <c r="C2717" s="666" t="s">
        <v>150</v>
      </c>
      <c r="D2717" s="675" t="s">
        <v>11107</v>
      </c>
      <c r="E2717" s="737">
        <v>4000</v>
      </c>
      <c r="F2717" s="666">
        <v>44509492</v>
      </c>
      <c r="G2717" s="675" t="s">
        <v>11254</v>
      </c>
      <c r="H2717" s="675" t="s">
        <v>11222</v>
      </c>
      <c r="I2717" s="675" t="s">
        <v>11037</v>
      </c>
      <c r="J2717" s="675" t="s">
        <v>11222</v>
      </c>
      <c r="K2717" s="666">
        <v>3</v>
      </c>
      <c r="L2717" s="666">
        <v>8</v>
      </c>
      <c r="M2717" s="756">
        <v>32000</v>
      </c>
      <c r="N2717" s="666">
        <v>3</v>
      </c>
      <c r="O2717" s="666">
        <v>6</v>
      </c>
      <c r="P2717" s="756">
        <v>24000</v>
      </c>
      <c r="Q2717" s="666">
        <v>1</v>
      </c>
      <c r="R2717" s="666">
        <v>12</v>
      </c>
    </row>
    <row r="2718" spans="1:18" ht="15.75" customHeight="1" x14ac:dyDescent="0.2">
      <c r="A2718" s="665" t="s">
        <v>11033</v>
      </c>
      <c r="B2718" s="666" t="s">
        <v>6922</v>
      </c>
      <c r="C2718" s="666" t="s">
        <v>150</v>
      </c>
      <c r="D2718" s="675" t="s">
        <v>10854</v>
      </c>
      <c r="E2718" s="737">
        <v>4000</v>
      </c>
      <c r="F2718" s="666">
        <v>43476570</v>
      </c>
      <c r="G2718" s="675" t="s">
        <v>11255</v>
      </c>
      <c r="H2718" s="675" t="s">
        <v>10854</v>
      </c>
      <c r="I2718" s="675" t="s">
        <v>11037</v>
      </c>
      <c r="J2718" s="675" t="s">
        <v>10854</v>
      </c>
      <c r="K2718" s="666">
        <v>2</v>
      </c>
      <c r="L2718" s="666">
        <v>12</v>
      </c>
      <c r="M2718" s="756">
        <v>48000</v>
      </c>
      <c r="N2718" s="666">
        <v>3</v>
      </c>
      <c r="O2718" s="666">
        <v>6</v>
      </c>
      <c r="P2718" s="756">
        <v>24000</v>
      </c>
      <c r="Q2718" s="666">
        <v>1</v>
      </c>
      <c r="R2718" s="666">
        <v>12</v>
      </c>
    </row>
    <row r="2719" spans="1:18" ht="15.75" customHeight="1" x14ac:dyDescent="0.2">
      <c r="A2719" s="665" t="s">
        <v>11033</v>
      </c>
      <c r="B2719" s="666" t="s">
        <v>6922</v>
      </c>
      <c r="C2719" s="666" t="s">
        <v>150</v>
      </c>
      <c r="D2719" s="675" t="s">
        <v>10738</v>
      </c>
      <c r="E2719" s="737">
        <v>3300</v>
      </c>
      <c r="F2719" s="666">
        <v>76957615</v>
      </c>
      <c r="G2719" s="675" t="s">
        <v>11256</v>
      </c>
      <c r="H2719" s="675" t="s">
        <v>11035</v>
      </c>
      <c r="I2719" s="675" t="s">
        <v>7361</v>
      </c>
      <c r="J2719" s="675" t="s">
        <v>10738</v>
      </c>
      <c r="K2719" s="666">
        <v>4</v>
      </c>
      <c r="L2719" s="666">
        <v>12</v>
      </c>
      <c r="M2719" s="756">
        <v>39600</v>
      </c>
      <c r="N2719" s="666">
        <v>3</v>
      </c>
      <c r="O2719" s="666">
        <v>6</v>
      </c>
      <c r="P2719" s="756">
        <v>19800</v>
      </c>
      <c r="Q2719" s="666">
        <v>0</v>
      </c>
      <c r="R2719" s="666">
        <v>0</v>
      </c>
    </row>
    <row r="2720" spans="1:18" ht="15.75" customHeight="1" x14ac:dyDescent="0.2">
      <c r="A2720" s="665" t="s">
        <v>11033</v>
      </c>
      <c r="B2720" s="666" t="s">
        <v>6922</v>
      </c>
      <c r="C2720" s="666" t="s">
        <v>150</v>
      </c>
      <c r="D2720" s="675" t="s">
        <v>10738</v>
      </c>
      <c r="E2720" s="737">
        <v>3300</v>
      </c>
      <c r="F2720" s="666">
        <v>40596917</v>
      </c>
      <c r="G2720" s="675" t="s">
        <v>11257</v>
      </c>
      <c r="H2720" s="675" t="s">
        <v>11035</v>
      </c>
      <c r="I2720" s="675" t="s">
        <v>7361</v>
      </c>
      <c r="J2720" s="675" t="s">
        <v>10738</v>
      </c>
      <c r="K2720" s="666">
        <v>4</v>
      </c>
      <c r="L2720" s="666">
        <v>12</v>
      </c>
      <c r="M2720" s="756">
        <v>39600</v>
      </c>
      <c r="N2720" s="666">
        <v>3</v>
      </c>
      <c r="O2720" s="666">
        <v>6</v>
      </c>
      <c r="P2720" s="756">
        <v>19800</v>
      </c>
      <c r="Q2720" s="666">
        <v>1</v>
      </c>
      <c r="R2720" s="666">
        <v>12</v>
      </c>
    </row>
    <row r="2721" spans="1:18" ht="15.75" customHeight="1" x14ac:dyDescent="0.2">
      <c r="A2721" s="665" t="s">
        <v>11033</v>
      </c>
      <c r="B2721" s="666" t="s">
        <v>6922</v>
      </c>
      <c r="C2721" s="666" t="s">
        <v>150</v>
      </c>
      <c r="D2721" s="675" t="s">
        <v>10738</v>
      </c>
      <c r="E2721" s="737">
        <v>3300</v>
      </c>
      <c r="F2721" s="666">
        <v>40225051</v>
      </c>
      <c r="G2721" s="675" t="s">
        <v>11258</v>
      </c>
      <c r="H2721" s="675" t="s">
        <v>11035</v>
      </c>
      <c r="I2721" s="675" t="s">
        <v>7361</v>
      </c>
      <c r="J2721" s="675" t="s">
        <v>10738</v>
      </c>
      <c r="K2721" s="666">
        <v>4</v>
      </c>
      <c r="L2721" s="666">
        <v>12</v>
      </c>
      <c r="M2721" s="756">
        <v>39600</v>
      </c>
      <c r="N2721" s="666">
        <v>3</v>
      </c>
      <c r="O2721" s="666">
        <v>6</v>
      </c>
      <c r="P2721" s="756">
        <v>19800</v>
      </c>
      <c r="Q2721" s="666">
        <v>1</v>
      </c>
      <c r="R2721" s="666">
        <v>12</v>
      </c>
    </row>
    <row r="2722" spans="1:18" ht="15.75" customHeight="1" x14ac:dyDescent="0.2">
      <c r="A2722" s="665" t="s">
        <v>11033</v>
      </c>
      <c r="B2722" s="666" t="s">
        <v>6922</v>
      </c>
      <c r="C2722" s="666" t="s">
        <v>150</v>
      </c>
      <c r="D2722" s="675" t="s">
        <v>10738</v>
      </c>
      <c r="E2722" s="737">
        <v>3300</v>
      </c>
      <c r="F2722" s="666">
        <v>8690223</v>
      </c>
      <c r="G2722" s="675" t="s">
        <v>11259</v>
      </c>
      <c r="H2722" s="675" t="s">
        <v>11260</v>
      </c>
      <c r="I2722" s="675" t="s">
        <v>7361</v>
      </c>
      <c r="J2722" s="675" t="s">
        <v>11261</v>
      </c>
      <c r="K2722" s="666">
        <v>4</v>
      </c>
      <c r="L2722" s="666">
        <v>12</v>
      </c>
      <c r="M2722" s="756">
        <v>39600</v>
      </c>
      <c r="N2722" s="666">
        <v>2</v>
      </c>
      <c r="O2722" s="666">
        <v>4</v>
      </c>
      <c r="P2722" s="756">
        <v>13200</v>
      </c>
      <c r="Q2722" s="666">
        <v>0</v>
      </c>
      <c r="R2722" s="666">
        <v>0</v>
      </c>
    </row>
    <row r="2723" spans="1:18" ht="15.75" customHeight="1" x14ac:dyDescent="0.2">
      <c r="A2723" s="665" t="s">
        <v>11033</v>
      </c>
      <c r="B2723" s="666" t="s">
        <v>6922</v>
      </c>
      <c r="C2723" s="666" t="s">
        <v>150</v>
      </c>
      <c r="D2723" s="675" t="s">
        <v>10738</v>
      </c>
      <c r="E2723" s="737">
        <v>3300</v>
      </c>
      <c r="F2723" s="666">
        <v>45018516</v>
      </c>
      <c r="G2723" s="675" t="s">
        <v>11262</v>
      </c>
      <c r="H2723" s="675" t="s">
        <v>11035</v>
      </c>
      <c r="I2723" s="675" t="s">
        <v>7361</v>
      </c>
      <c r="J2723" s="675" t="s">
        <v>10738</v>
      </c>
      <c r="K2723" s="666">
        <v>4</v>
      </c>
      <c r="L2723" s="666">
        <v>12</v>
      </c>
      <c r="M2723" s="756">
        <v>39600</v>
      </c>
      <c r="N2723" s="666">
        <v>3</v>
      </c>
      <c r="O2723" s="666">
        <v>6</v>
      </c>
      <c r="P2723" s="756">
        <v>19800</v>
      </c>
      <c r="Q2723" s="666">
        <v>1</v>
      </c>
      <c r="R2723" s="666">
        <v>12</v>
      </c>
    </row>
    <row r="2724" spans="1:18" ht="15.75" customHeight="1" x14ac:dyDescent="0.2">
      <c r="A2724" s="665" t="s">
        <v>11033</v>
      </c>
      <c r="B2724" s="666" t="s">
        <v>6922</v>
      </c>
      <c r="C2724" s="666" t="s">
        <v>150</v>
      </c>
      <c r="D2724" s="675" t="s">
        <v>10738</v>
      </c>
      <c r="E2724" s="737">
        <v>3300</v>
      </c>
      <c r="F2724" s="666">
        <v>71024709</v>
      </c>
      <c r="G2724" s="675" t="s">
        <v>11263</v>
      </c>
      <c r="H2724" s="675" t="s">
        <v>11035</v>
      </c>
      <c r="I2724" s="675" t="s">
        <v>7361</v>
      </c>
      <c r="J2724" s="675" t="s">
        <v>10738</v>
      </c>
      <c r="K2724" s="666">
        <v>4</v>
      </c>
      <c r="L2724" s="666">
        <v>12</v>
      </c>
      <c r="M2724" s="756">
        <v>39600</v>
      </c>
      <c r="N2724" s="666">
        <v>3</v>
      </c>
      <c r="O2724" s="666">
        <v>6</v>
      </c>
      <c r="P2724" s="756">
        <v>19800</v>
      </c>
      <c r="Q2724" s="666">
        <v>1</v>
      </c>
      <c r="R2724" s="666">
        <v>12</v>
      </c>
    </row>
    <row r="2725" spans="1:18" ht="15.75" customHeight="1" x14ac:dyDescent="0.2">
      <c r="A2725" s="665" t="s">
        <v>11033</v>
      </c>
      <c r="B2725" s="666" t="s">
        <v>6922</v>
      </c>
      <c r="C2725" s="666" t="s">
        <v>150</v>
      </c>
      <c r="D2725" s="675" t="s">
        <v>10738</v>
      </c>
      <c r="E2725" s="737">
        <v>3300</v>
      </c>
      <c r="F2725" s="666">
        <v>46383383</v>
      </c>
      <c r="G2725" s="675" t="s">
        <v>11264</v>
      </c>
      <c r="H2725" s="675" t="s">
        <v>11035</v>
      </c>
      <c r="I2725" s="675" t="s">
        <v>7361</v>
      </c>
      <c r="J2725" s="675" t="s">
        <v>10738</v>
      </c>
      <c r="K2725" s="666">
        <v>4</v>
      </c>
      <c r="L2725" s="666">
        <v>12</v>
      </c>
      <c r="M2725" s="756">
        <v>39600</v>
      </c>
      <c r="N2725" s="666">
        <v>3</v>
      </c>
      <c r="O2725" s="666">
        <v>6</v>
      </c>
      <c r="P2725" s="756">
        <v>19800</v>
      </c>
      <c r="Q2725" s="666">
        <v>1</v>
      </c>
      <c r="R2725" s="666">
        <v>12</v>
      </c>
    </row>
    <row r="2726" spans="1:18" ht="15.75" customHeight="1" x14ac:dyDescent="0.2">
      <c r="A2726" s="665" t="s">
        <v>11033</v>
      </c>
      <c r="B2726" s="666" t="s">
        <v>6922</v>
      </c>
      <c r="C2726" s="666" t="s">
        <v>150</v>
      </c>
      <c r="D2726" s="675" t="s">
        <v>10738</v>
      </c>
      <c r="E2726" s="737">
        <v>3300</v>
      </c>
      <c r="F2726" s="666">
        <v>43392359</v>
      </c>
      <c r="G2726" s="675" t="s">
        <v>11265</v>
      </c>
      <c r="H2726" s="675" t="s">
        <v>11035</v>
      </c>
      <c r="I2726" s="675" t="s">
        <v>7361</v>
      </c>
      <c r="J2726" s="675" t="s">
        <v>10738</v>
      </c>
      <c r="K2726" s="666">
        <v>4</v>
      </c>
      <c r="L2726" s="666">
        <v>12</v>
      </c>
      <c r="M2726" s="756">
        <v>39600</v>
      </c>
      <c r="N2726" s="666">
        <v>3</v>
      </c>
      <c r="O2726" s="666">
        <v>6</v>
      </c>
      <c r="P2726" s="756">
        <v>19800</v>
      </c>
      <c r="Q2726" s="666">
        <v>1</v>
      </c>
      <c r="R2726" s="666">
        <v>12</v>
      </c>
    </row>
    <row r="2727" spans="1:18" ht="15.75" customHeight="1" x14ac:dyDescent="0.2">
      <c r="A2727" s="665" t="s">
        <v>11033</v>
      </c>
      <c r="B2727" s="666" t="s">
        <v>6922</v>
      </c>
      <c r="C2727" s="666" t="s">
        <v>150</v>
      </c>
      <c r="D2727" s="675" t="s">
        <v>11167</v>
      </c>
      <c r="E2727" s="737">
        <v>1500</v>
      </c>
      <c r="F2727" s="666">
        <v>40387681</v>
      </c>
      <c r="G2727" s="675" t="s">
        <v>11266</v>
      </c>
      <c r="H2727" s="675" t="s">
        <v>11046</v>
      </c>
      <c r="I2727" s="675" t="s">
        <v>7192</v>
      </c>
      <c r="J2727" s="675"/>
      <c r="K2727" s="666">
        <v>4</v>
      </c>
      <c r="L2727" s="666">
        <v>12</v>
      </c>
      <c r="M2727" s="756">
        <v>18000</v>
      </c>
      <c r="N2727" s="666">
        <v>3</v>
      </c>
      <c r="O2727" s="666">
        <v>6</v>
      </c>
      <c r="P2727" s="756">
        <v>9000</v>
      </c>
      <c r="Q2727" s="666">
        <v>1</v>
      </c>
      <c r="R2727" s="666">
        <v>12</v>
      </c>
    </row>
    <row r="2728" spans="1:18" ht="15.75" customHeight="1" x14ac:dyDescent="0.2">
      <c r="A2728" s="665" t="s">
        <v>11033</v>
      </c>
      <c r="B2728" s="666" t="s">
        <v>6922</v>
      </c>
      <c r="C2728" s="666" t="s">
        <v>150</v>
      </c>
      <c r="D2728" s="675" t="s">
        <v>10738</v>
      </c>
      <c r="E2728" s="737">
        <v>3300</v>
      </c>
      <c r="F2728" s="666">
        <v>42571443</v>
      </c>
      <c r="G2728" s="675" t="s">
        <v>11267</v>
      </c>
      <c r="H2728" s="675" t="s">
        <v>11035</v>
      </c>
      <c r="I2728" s="675" t="s">
        <v>7361</v>
      </c>
      <c r="J2728" s="675" t="s">
        <v>10738</v>
      </c>
      <c r="K2728" s="666">
        <v>4</v>
      </c>
      <c r="L2728" s="666">
        <v>12</v>
      </c>
      <c r="M2728" s="756">
        <v>39600</v>
      </c>
      <c r="N2728" s="666">
        <v>3</v>
      </c>
      <c r="O2728" s="666">
        <v>6</v>
      </c>
      <c r="P2728" s="756">
        <v>19800</v>
      </c>
      <c r="Q2728" s="666">
        <v>1</v>
      </c>
      <c r="R2728" s="666">
        <v>12</v>
      </c>
    </row>
    <row r="2729" spans="1:18" ht="15.75" customHeight="1" x14ac:dyDescent="0.2">
      <c r="A2729" s="665" t="s">
        <v>11033</v>
      </c>
      <c r="B2729" s="666" t="s">
        <v>6922</v>
      </c>
      <c r="C2729" s="666" t="s">
        <v>150</v>
      </c>
      <c r="D2729" s="675" t="s">
        <v>11167</v>
      </c>
      <c r="E2729" s="737">
        <v>1500</v>
      </c>
      <c r="F2729" s="666">
        <v>18099706</v>
      </c>
      <c r="G2729" s="675" t="s">
        <v>11268</v>
      </c>
      <c r="H2729" s="675" t="s">
        <v>11046</v>
      </c>
      <c r="I2729" s="675" t="s">
        <v>7192</v>
      </c>
      <c r="J2729" s="675"/>
      <c r="K2729" s="666">
        <v>4</v>
      </c>
      <c r="L2729" s="666">
        <v>12</v>
      </c>
      <c r="M2729" s="756">
        <v>18000</v>
      </c>
      <c r="N2729" s="666">
        <v>3</v>
      </c>
      <c r="O2729" s="666">
        <v>6</v>
      </c>
      <c r="P2729" s="756">
        <v>9000</v>
      </c>
      <c r="Q2729" s="666">
        <v>1</v>
      </c>
      <c r="R2729" s="666">
        <v>12</v>
      </c>
    </row>
    <row r="2730" spans="1:18" ht="15.75" customHeight="1" x14ac:dyDescent="0.2">
      <c r="A2730" s="665" t="s">
        <v>11033</v>
      </c>
      <c r="B2730" s="666" t="s">
        <v>6922</v>
      </c>
      <c r="C2730" s="666" t="s">
        <v>150</v>
      </c>
      <c r="D2730" s="675" t="s">
        <v>10738</v>
      </c>
      <c r="E2730" s="737">
        <v>3300</v>
      </c>
      <c r="F2730" s="666">
        <v>44118401</v>
      </c>
      <c r="G2730" s="675" t="s">
        <v>11269</v>
      </c>
      <c r="H2730" s="675" t="s">
        <v>11035</v>
      </c>
      <c r="I2730" s="675" t="s">
        <v>7361</v>
      </c>
      <c r="J2730" s="675" t="s">
        <v>10738</v>
      </c>
      <c r="K2730" s="666">
        <v>4</v>
      </c>
      <c r="L2730" s="666">
        <v>12</v>
      </c>
      <c r="M2730" s="756">
        <v>39600</v>
      </c>
      <c r="N2730" s="666">
        <v>3</v>
      </c>
      <c r="O2730" s="666">
        <v>6</v>
      </c>
      <c r="P2730" s="756">
        <v>19800</v>
      </c>
      <c r="Q2730" s="666">
        <v>1</v>
      </c>
      <c r="R2730" s="666">
        <v>12</v>
      </c>
    </row>
    <row r="2731" spans="1:18" ht="15.75" customHeight="1" x14ac:dyDescent="0.2">
      <c r="A2731" s="665" t="s">
        <v>11033</v>
      </c>
      <c r="B2731" s="666" t="s">
        <v>6922</v>
      </c>
      <c r="C2731" s="666" t="s">
        <v>150</v>
      </c>
      <c r="D2731" s="675" t="s">
        <v>10738</v>
      </c>
      <c r="E2731" s="737">
        <v>3300</v>
      </c>
      <c r="F2731" s="666">
        <v>41030870</v>
      </c>
      <c r="G2731" s="675" t="s">
        <v>11270</v>
      </c>
      <c r="H2731" s="675" t="s">
        <v>11035</v>
      </c>
      <c r="I2731" s="675" t="s">
        <v>7361</v>
      </c>
      <c r="J2731" s="675" t="s">
        <v>10738</v>
      </c>
      <c r="K2731" s="666">
        <v>4</v>
      </c>
      <c r="L2731" s="666">
        <v>12</v>
      </c>
      <c r="M2731" s="756">
        <v>39600</v>
      </c>
      <c r="N2731" s="666">
        <v>3</v>
      </c>
      <c r="O2731" s="666">
        <v>6</v>
      </c>
      <c r="P2731" s="756">
        <v>19800</v>
      </c>
      <c r="Q2731" s="666">
        <v>1</v>
      </c>
      <c r="R2731" s="666">
        <v>12</v>
      </c>
    </row>
    <row r="2732" spans="1:18" ht="15.75" customHeight="1" x14ac:dyDescent="0.2">
      <c r="A2732" s="665" t="s">
        <v>11033</v>
      </c>
      <c r="B2732" s="666" t="s">
        <v>6922</v>
      </c>
      <c r="C2732" s="666" t="s">
        <v>150</v>
      </c>
      <c r="D2732" s="675" t="s">
        <v>10738</v>
      </c>
      <c r="E2732" s="737">
        <v>3300</v>
      </c>
      <c r="F2732" s="666">
        <v>70283768</v>
      </c>
      <c r="G2732" s="675" t="s">
        <v>11271</v>
      </c>
      <c r="H2732" s="675" t="s">
        <v>11035</v>
      </c>
      <c r="I2732" s="675" t="s">
        <v>7361</v>
      </c>
      <c r="J2732" s="675" t="s">
        <v>10738</v>
      </c>
      <c r="K2732" s="666">
        <v>4</v>
      </c>
      <c r="L2732" s="666">
        <v>12</v>
      </c>
      <c r="M2732" s="756">
        <v>39600</v>
      </c>
      <c r="N2732" s="666">
        <v>3</v>
      </c>
      <c r="O2732" s="666">
        <v>6</v>
      </c>
      <c r="P2732" s="756">
        <v>19800</v>
      </c>
      <c r="Q2732" s="666">
        <v>1</v>
      </c>
      <c r="R2732" s="666">
        <v>12</v>
      </c>
    </row>
    <row r="2733" spans="1:18" ht="15.75" customHeight="1" x14ac:dyDescent="0.2">
      <c r="A2733" s="665" t="s">
        <v>11033</v>
      </c>
      <c r="B2733" s="666" t="s">
        <v>6922</v>
      </c>
      <c r="C2733" s="666" t="s">
        <v>150</v>
      </c>
      <c r="D2733" s="675" t="s">
        <v>10738</v>
      </c>
      <c r="E2733" s="737">
        <v>3300</v>
      </c>
      <c r="F2733" s="666">
        <v>70893528</v>
      </c>
      <c r="G2733" s="675" t="s">
        <v>11272</v>
      </c>
      <c r="H2733" s="675" t="s">
        <v>11035</v>
      </c>
      <c r="I2733" s="675" t="s">
        <v>7361</v>
      </c>
      <c r="J2733" s="675" t="s">
        <v>10738</v>
      </c>
      <c r="K2733" s="666">
        <v>4</v>
      </c>
      <c r="L2733" s="666">
        <v>12</v>
      </c>
      <c r="M2733" s="756">
        <v>39600</v>
      </c>
      <c r="N2733" s="666">
        <v>3</v>
      </c>
      <c r="O2733" s="666">
        <v>6</v>
      </c>
      <c r="P2733" s="756">
        <v>19800</v>
      </c>
      <c r="Q2733" s="666">
        <v>0</v>
      </c>
      <c r="R2733" s="666">
        <v>0</v>
      </c>
    </row>
    <row r="2734" spans="1:18" ht="15.75" customHeight="1" x14ac:dyDescent="0.2">
      <c r="A2734" s="665" t="s">
        <v>11033</v>
      </c>
      <c r="B2734" s="666" t="s">
        <v>6922</v>
      </c>
      <c r="C2734" s="666" t="s">
        <v>150</v>
      </c>
      <c r="D2734" s="675" t="s">
        <v>10738</v>
      </c>
      <c r="E2734" s="737">
        <v>3300</v>
      </c>
      <c r="F2734" s="666">
        <v>43756586</v>
      </c>
      <c r="G2734" s="675" t="s">
        <v>11273</v>
      </c>
      <c r="H2734" s="675" t="s">
        <v>11035</v>
      </c>
      <c r="I2734" s="675" t="s">
        <v>7361</v>
      </c>
      <c r="J2734" s="675" t="s">
        <v>10738</v>
      </c>
      <c r="K2734" s="666">
        <v>4</v>
      </c>
      <c r="L2734" s="666">
        <v>12</v>
      </c>
      <c r="M2734" s="756">
        <v>39600</v>
      </c>
      <c r="N2734" s="666">
        <v>1</v>
      </c>
      <c r="O2734" s="666">
        <v>1</v>
      </c>
      <c r="P2734" s="756">
        <v>3300</v>
      </c>
      <c r="Q2734" s="666">
        <v>0</v>
      </c>
      <c r="R2734" s="666">
        <v>0</v>
      </c>
    </row>
    <row r="2735" spans="1:18" ht="15.75" customHeight="1" x14ac:dyDescent="0.2">
      <c r="A2735" s="665" t="s">
        <v>11033</v>
      </c>
      <c r="B2735" s="666" t="s">
        <v>6922</v>
      </c>
      <c r="C2735" s="666" t="s">
        <v>150</v>
      </c>
      <c r="D2735" s="675" t="s">
        <v>10738</v>
      </c>
      <c r="E2735" s="737">
        <v>3300</v>
      </c>
      <c r="F2735" s="666">
        <v>44654729</v>
      </c>
      <c r="G2735" s="675" t="s">
        <v>11274</v>
      </c>
      <c r="H2735" s="675" t="s">
        <v>11035</v>
      </c>
      <c r="I2735" s="675" t="s">
        <v>7361</v>
      </c>
      <c r="J2735" s="675" t="s">
        <v>10738</v>
      </c>
      <c r="K2735" s="666">
        <v>4</v>
      </c>
      <c r="L2735" s="666">
        <v>12</v>
      </c>
      <c r="M2735" s="756">
        <v>39600</v>
      </c>
      <c r="N2735" s="666">
        <v>3</v>
      </c>
      <c r="O2735" s="666">
        <v>6</v>
      </c>
      <c r="P2735" s="756">
        <v>19800</v>
      </c>
      <c r="Q2735" s="666">
        <v>1</v>
      </c>
      <c r="R2735" s="666">
        <v>12</v>
      </c>
    </row>
    <row r="2736" spans="1:18" ht="15.75" customHeight="1" x14ac:dyDescent="0.2">
      <c r="A2736" s="665" t="s">
        <v>11033</v>
      </c>
      <c r="B2736" s="666" t="s">
        <v>6922</v>
      </c>
      <c r="C2736" s="666" t="s">
        <v>150</v>
      </c>
      <c r="D2736" s="675" t="s">
        <v>10738</v>
      </c>
      <c r="E2736" s="737">
        <v>3300</v>
      </c>
      <c r="F2736" s="666">
        <v>18224809</v>
      </c>
      <c r="G2736" s="675" t="s">
        <v>11275</v>
      </c>
      <c r="H2736" s="675" t="s">
        <v>11035</v>
      </c>
      <c r="I2736" s="675" t="s">
        <v>7361</v>
      </c>
      <c r="J2736" s="675" t="s">
        <v>10738</v>
      </c>
      <c r="K2736" s="666">
        <v>4</v>
      </c>
      <c r="L2736" s="666">
        <v>12</v>
      </c>
      <c r="M2736" s="756">
        <v>39600</v>
      </c>
      <c r="N2736" s="666">
        <v>3</v>
      </c>
      <c r="O2736" s="666">
        <v>6</v>
      </c>
      <c r="P2736" s="756">
        <v>19800</v>
      </c>
      <c r="Q2736" s="666">
        <v>0</v>
      </c>
      <c r="R2736" s="666">
        <v>0</v>
      </c>
    </row>
    <row r="2737" spans="1:18" ht="15.75" customHeight="1" x14ac:dyDescent="0.2">
      <c r="A2737" s="665" t="s">
        <v>11033</v>
      </c>
      <c r="B2737" s="666" t="s">
        <v>6922</v>
      </c>
      <c r="C2737" s="666" t="s">
        <v>150</v>
      </c>
      <c r="D2737" s="675" t="s">
        <v>10738</v>
      </c>
      <c r="E2737" s="737">
        <v>3300</v>
      </c>
      <c r="F2737" s="666">
        <v>18156334</v>
      </c>
      <c r="G2737" s="675" t="s">
        <v>11276</v>
      </c>
      <c r="H2737" s="675" t="s">
        <v>11035</v>
      </c>
      <c r="I2737" s="675" t="s">
        <v>7361</v>
      </c>
      <c r="J2737" s="675" t="s">
        <v>10738</v>
      </c>
      <c r="K2737" s="666">
        <v>4</v>
      </c>
      <c r="L2737" s="666">
        <v>12</v>
      </c>
      <c r="M2737" s="756">
        <v>39600</v>
      </c>
      <c r="N2737" s="666">
        <v>3</v>
      </c>
      <c r="O2737" s="666">
        <v>6</v>
      </c>
      <c r="P2737" s="756">
        <v>19800</v>
      </c>
      <c r="Q2737" s="666">
        <v>1</v>
      </c>
      <c r="R2737" s="666">
        <v>12</v>
      </c>
    </row>
    <row r="2738" spans="1:18" ht="15.75" customHeight="1" x14ac:dyDescent="0.2">
      <c r="A2738" s="665" t="s">
        <v>11033</v>
      </c>
      <c r="B2738" s="666" t="s">
        <v>6922</v>
      </c>
      <c r="C2738" s="666" t="s">
        <v>150</v>
      </c>
      <c r="D2738" s="675" t="s">
        <v>10738</v>
      </c>
      <c r="E2738" s="737">
        <v>3300</v>
      </c>
      <c r="F2738" s="666">
        <v>41121350</v>
      </c>
      <c r="G2738" s="675" t="s">
        <v>11277</v>
      </c>
      <c r="H2738" s="675" t="s">
        <v>11035</v>
      </c>
      <c r="I2738" s="675" t="s">
        <v>7361</v>
      </c>
      <c r="J2738" s="675" t="s">
        <v>10738</v>
      </c>
      <c r="K2738" s="666">
        <v>4</v>
      </c>
      <c r="L2738" s="666">
        <v>12</v>
      </c>
      <c r="M2738" s="756">
        <v>39600</v>
      </c>
      <c r="N2738" s="666">
        <v>3</v>
      </c>
      <c r="O2738" s="666">
        <v>6</v>
      </c>
      <c r="P2738" s="756">
        <v>19800</v>
      </c>
      <c r="Q2738" s="666">
        <v>1</v>
      </c>
      <c r="R2738" s="666">
        <v>12</v>
      </c>
    </row>
    <row r="2739" spans="1:18" ht="15.75" customHeight="1" x14ac:dyDescent="0.2">
      <c r="A2739" s="665" t="s">
        <v>11033</v>
      </c>
      <c r="B2739" s="666" t="s">
        <v>6922</v>
      </c>
      <c r="C2739" s="666" t="s">
        <v>150</v>
      </c>
      <c r="D2739" s="675" t="s">
        <v>10757</v>
      </c>
      <c r="E2739" s="737">
        <v>6000</v>
      </c>
      <c r="F2739" s="666">
        <v>41505664</v>
      </c>
      <c r="G2739" s="675" t="s">
        <v>11278</v>
      </c>
      <c r="H2739" s="675" t="s">
        <v>10757</v>
      </c>
      <c r="I2739" s="675" t="s">
        <v>11037</v>
      </c>
      <c r="J2739" s="675" t="s">
        <v>11038</v>
      </c>
      <c r="K2739" s="666">
        <v>4</v>
      </c>
      <c r="L2739" s="666">
        <v>12</v>
      </c>
      <c r="M2739" s="756">
        <v>72000</v>
      </c>
      <c r="N2739" s="666">
        <v>3</v>
      </c>
      <c r="O2739" s="666">
        <v>6</v>
      </c>
      <c r="P2739" s="756">
        <v>36000</v>
      </c>
      <c r="Q2739" s="666">
        <v>1</v>
      </c>
      <c r="R2739" s="666">
        <v>12</v>
      </c>
    </row>
    <row r="2740" spans="1:18" ht="15.75" customHeight="1" x14ac:dyDescent="0.2">
      <c r="A2740" s="665" t="s">
        <v>11033</v>
      </c>
      <c r="B2740" s="666" t="s">
        <v>6922</v>
      </c>
      <c r="C2740" s="666" t="s">
        <v>150</v>
      </c>
      <c r="D2740" s="675" t="s">
        <v>10757</v>
      </c>
      <c r="E2740" s="737">
        <v>6000</v>
      </c>
      <c r="F2740" s="666">
        <v>70251677</v>
      </c>
      <c r="G2740" s="675" t="s">
        <v>11279</v>
      </c>
      <c r="H2740" s="675" t="s">
        <v>10757</v>
      </c>
      <c r="I2740" s="675" t="s">
        <v>11037</v>
      </c>
      <c r="J2740" s="675" t="s">
        <v>11038</v>
      </c>
      <c r="K2740" s="666">
        <v>4</v>
      </c>
      <c r="L2740" s="666">
        <v>12</v>
      </c>
      <c r="M2740" s="756">
        <v>72000</v>
      </c>
      <c r="N2740" s="666">
        <v>3</v>
      </c>
      <c r="O2740" s="666">
        <v>6</v>
      </c>
      <c r="P2740" s="756">
        <v>36000</v>
      </c>
      <c r="Q2740" s="666">
        <v>0</v>
      </c>
      <c r="R2740" s="666">
        <v>0</v>
      </c>
    </row>
    <row r="2741" spans="1:18" ht="15.75" customHeight="1" x14ac:dyDescent="0.2">
      <c r="A2741" s="665" t="s">
        <v>11033</v>
      </c>
      <c r="B2741" s="666" t="s">
        <v>6922</v>
      </c>
      <c r="C2741" s="666" t="s">
        <v>150</v>
      </c>
      <c r="D2741" s="675" t="s">
        <v>10757</v>
      </c>
      <c r="E2741" s="737">
        <v>6000</v>
      </c>
      <c r="F2741" s="666">
        <v>45960610</v>
      </c>
      <c r="G2741" s="675" t="s">
        <v>11280</v>
      </c>
      <c r="H2741" s="675" t="s">
        <v>10757</v>
      </c>
      <c r="I2741" s="675" t="s">
        <v>11037</v>
      </c>
      <c r="J2741" s="675" t="s">
        <v>11038</v>
      </c>
      <c r="K2741" s="666">
        <v>4</v>
      </c>
      <c r="L2741" s="666">
        <v>12</v>
      </c>
      <c r="M2741" s="756">
        <v>72000</v>
      </c>
      <c r="N2741" s="666">
        <v>3</v>
      </c>
      <c r="O2741" s="666">
        <v>6</v>
      </c>
      <c r="P2741" s="756">
        <v>36000</v>
      </c>
      <c r="Q2741" s="666">
        <v>1</v>
      </c>
      <c r="R2741" s="666">
        <v>12</v>
      </c>
    </row>
    <row r="2742" spans="1:18" ht="15.75" customHeight="1" x14ac:dyDescent="0.2">
      <c r="A2742" s="665" t="s">
        <v>11033</v>
      </c>
      <c r="B2742" s="666" t="s">
        <v>6922</v>
      </c>
      <c r="C2742" s="666" t="s">
        <v>150</v>
      </c>
      <c r="D2742" s="675" t="s">
        <v>10757</v>
      </c>
      <c r="E2742" s="737">
        <v>6000</v>
      </c>
      <c r="F2742" s="666">
        <v>48161646</v>
      </c>
      <c r="G2742" s="675" t="s">
        <v>11281</v>
      </c>
      <c r="H2742" s="675" t="s">
        <v>10757</v>
      </c>
      <c r="I2742" s="675" t="s">
        <v>11037</v>
      </c>
      <c r="J2742" s="675" t="s">
        <v>11038</v>
      </c>
      <c r="K2742" s="666">
        <v>4</v>
      </c>
      <c r="L2742" s="666">
        <v>12</v>
      </c>
      <c r="M2742" s="756">
        <v>72000</v>
      </c>
      <c r="N2742" s="666">
        <v>3</v>
      </c>
      <c r="O2742" s="666">
        <v>6</v>
      </c>
      <c r="P2742" s="756">
        <v>36000</v>
      </c>
      <c r="Q2742" s="666">
        <v>1</v>
      </c>
      <c r="R2742" s="666">
        <v>12</v>
      </c>
    </row>
    <row r="2743" spans="1:18" ht="15.75" customHeight="1" x14ac:dyDescent="0.2">
      <c r="A2743" s="665" t="s">
        <v>11033</v>
      </c>
      <c r="B2743" s="666" t="s">
        <v>6922</v>
      </c>
      <c r="C2743" s="666" t="s">
        <v>150</v>
      </c>
      <c r="D2743" s="675" t="s">
        <v>10757</v>
      </c>
      <c r="E2743" s="737">
        <v>6000</v>
      </c>
      <c r="F2743" s="666">
        <v>72780554</v>
      </c>
      <c r="G2743" s="675" t="s">
        <v>11282</v>
      </c>
      <c r="H2743" s="675" t="s">
        <v>10757</v>
      </c>
      <c r="I2743" s="675" t="s">
        <v>11037</v>
      </c>
      <c r="J2743" s="675" t="s">
        <v>11038</v>
      </c>
      <c r="K2743" s="666">
        <v>4</v>
      </c>
      <c r="L2743" s="666">
        <v>12</v>
      </c>
      <c r="M2743" s="756">
        <v>72000</v>
      </c>
      <c r="N2743" s="666">
        <v>3</v>
      </c>
      <c r="O2743" s="666">
        <v>6</v>
      </c>
      <c r="P2743" s="756">
        <v>36000</v>
      </c>
      <c r="Q2743" s="666">
        <v>1</v>
      </c>
      <c r="R2743" s="666">
        <v>12</v>
      </c>
    </row>
    <row r="2744" spans="1:18" ht="15.75" customHeight="1" x14ac:dyDescent="0.2">
      <c r="A2744" s="665" t="s">
        <v>11033</v>
      </c>
      <c r="B2744" s="666" t="s">
        <v>6922</v>
      </c>
      <c r="C2744" s="666" t="s">
        <v>150</v>
      </c>
      <c r="D2744" s="675" t="s">
        <v>11088</v>
      </c>
      <c r="E2744" s="737">
        <v>10000</v>
      </c>
      <c r="F2744" s="666">
        <v>44377897</v>
      </c>
      <c r="G2744" s="675" t="s">
        <v>11283</v>
      </c>
      <c r="H2744" s="675" t="s">
        <v>9914</v>
      </c>
      <c r="I2744" s="675" t="s">
        <v>11037</v>
      </c>
      <c r="J2744" s="675" t="s">
        <v>9913</v>
      </c>
      <c r="K2744" s="666">
        <v>4</v>
      </c>
      <c r="L2744" s="666">
        <v>12</v>
      </c>
      <c r="M2744" s="756">
        <v>120000</v>
      </c>
      <c r="N2744" s="666">
        <v>3</v>
      </c>
      <c r="O2744" s="666">
        <v>6</v>
      </c>
      <c r="P2744" s="756">
        <v>60000</v>
      </c>
      <c r="Q2744" s="666">
        <v>1</v>
      </c>
      <c r="R2744" s="666">
        <v>12</v>
      </c>
    </row>
    <row r="2745" spans="1:18" ht="15.75" customHeight="1" x14ac:dyDescent="0.2">
      <c r="A2745" s="665" t="s">
        <v>11033</v>
      </c>
      <c r="B2745" s="666" t="s">
        <v>6922</v>
      </c>
      <c r="C2745" s="666" t="s">
        <v>150</v>
      </c>
      <c r="D2745" s="675" t="s">
        <v>10757</v>
      </c>
      <c r="E2745" s="737">
        <v>6000</v>
      </c>
      <c r="F2745" s="666">
        <v>45084250</v>
      </c>
      <c r="G2745" s="675" t="s">
        <v>11284</v>
      </c>
      <c r="H2745" s="675" t="s">
        <v>10757</v>
      </c>
      <c r="I2745" s="675" t="s">
        <v>11037</v>
      </c>
      <c r="J2745" s="675" t="s">
        <v>11038</v>
      </c>
      <c r="K2745" s="666">
        <v>4</v>
      </c>
      <c r="L2745" s="666">
        <v>12</v>
      </c>
      <c r="M2745" s="756">
        <v>72000</v>
      </c>
      <c r="N2745" s="666">
        <v>3</v>
      </c>
      <c r="O2745" s="666">
        <v>6</v>
      </c>
      <c r="P2745" s="756">
        <v>36000</v>
      </c>
      <c r="Q2745" s="666">
        <v>1</v>
      </c>
      <c r="R2745" s="666">
        <v>12</v>
      </c>
    </row>
    <row r="2746" spans="1:18" ht="15.75" customHeight="1" x14ac:dyDescent="0.2">
      <c r="A2746" s="665" t="s">
        <v>11033</v>
      </c>
      <c r="B2746" s="666" t="s">
        <v>6922</v>
      </c>
      <c r="C2746" s="666" t="s">
        <v>150</v>
      </c>
      <c r="D2746" s="675" t="s">
        <v>11040</v>
      </c>
      <c r="E2746" s="737">
        <v>7000</v>
      </c>
      <c r="F2746" s="666">
        <v>45223471</v>
      </c>
      <c r="G2746" s="675" t="s">
        <v>11285</v>
      </c>
      <c r="H2746" s="675" t="s">
        <v>9914</v>
      </c>
      <c r="I2746" s="675" t="s">
        <v>11037</v>
      </c>
      <c r="J2746" s="675" t="s">
        <v>9913</v>
      </c>
      <c r="K2746" s="666">
        <v>4</v>
      </c>
      <c r="L2746" s="666">
        <v>12</v>
      </c>
      <c r="M2746" s="756">
        <v>84000</v>
      </c>
      <c r="N2746" s="666">
        <v>3</v>
      </c>
      <c r="O2746" s="666">
        <v>6</v>
      </c>
      <c r="P2746" s="756">
        <v>42000</v>
      </c>
      <c r="Q2746" s="666">
        <v>0</v>
      </c>
      <c r="R2746" s="666">
        <v>0</v>
      </c>
    </row>
    <row r="2747" spans="1:18" ht="15.75" customHeight="1" x14ac:dyDescent="0.2">
      <c r="A2747" s="665" t="s">
        <v>11033</v>
      </c>
      <c r="B2747" s="666" t="s">
        <v>6922</v>
      </c>
      <c r="C2747" s="666" t="s">
        <v>150</v>
      </c>
      <c r="D2747" s="675" t="s">
        <v>10757</v>
      </c>
      <c r="E2747" s="737">
        <v>6000</v>
      </c>
      <c r="F2747" s="666">
        <v>41635429</v>
      </c>
      <c r="G2747" s="675" t="s">
        <v>11286</v>
      </c>
      <c r="H2747" s="675" t="s">
        <v>10757</v>
      </c>
      <c r="I2747" s="675" t="s">
        <v>11037</v>
      </c>
      <c r="J2747" s="675" t="s">
        <v>11038</v>
      </c>
      <c r="K2747" s="666">
        <v>4</v>
      </c>
      <c r="L2747" s="666">
        <v>12</v>
      </c>
      <c r="M2747" s="756">
        <v>72000</v>
      </c>
      <c r="N2747" s="666">
        <v>3</v>
      </c>
      <c r="O2747" s="666">
        <v>6</v>
      </c>
      <c r="P2747" s="756">
        <v>36000</v>
      </c>
      <c r="Q2747" s="666">
        <v>0</v>
      </c>
      <c r="R2747" s="666">
        <v>0</v>
      </c>
    </row>
    <row r="2748" spans="1:18" ht="15.75" customHeight="1" x14ac:dyDescent="0.2">
      <c r="A2748" s="665" t="s">
        <v>11033</v>
      </c>
      <c r="B2748" s="666" t="s">
        <v>6922</v>
      </c>
      <c r="C2748" s="666" t="s">
        <v>150</v>
      </c>
      <c r="D2748" s="675" t="s">
        <v>9105</v>
      </c>
      <c r="E2748" s="737">
        <v>4000</v>
      </c>
      <c r="F2748" s="666">
        <v>47923968</v>
      </c>
      <c r="G2748" s="675" t="s">
        <v>11287</v>
      </c>
      <c r="H2748" s="675" t="s">
        <v>9105</v>
      </c>
      <c r="I2748" s="675" t="s">
        <v>11037</v>
      </c>
      <c r="J2748" s="675" t="s">
        <v>11288</v>
      </c>
      <c r="K2748" s="666">
        <v>4</v>
      </c>
      <c r="L2748" s="666">
        <v>12</v>
      </c>
      <c r="M2748" s="756">
        <v>48000</v>
      </c>
      <c r="N2748" s="666">
        <v>3</v>
      </c>
      <c r="O2748" s="666">
        <v>6</v>
      </c>
      <c r="P2748" s="756">
        <v>24000</v>
      </c>
      <c r="Q2748" s="666">
        <v>1</v>
      </c>
      <c r="R2748" s="666">
        <v>12</v>
      </c>
    </row>
    <row r="2749" spans="1:18" ht="15.75" customHeight="1" x14ac:dyDescent="0.2">
      <c r="A2749" s="665" t="s">
        <v>11033</v>
      </c>
      <c r="B2749" s="666" t="s">
        <v>6922</v>
      </c>
      <c r="C2749" s="666" t="s">
        <v>150</v>
      </c>
      <c r="D2749" s="675" t="s">
        <v>10757</v>
      </c>
      <c r="E2749" s="737">
        <v>6000</v>
      </c>
      <c r="F2749" s="666">
        <v>42983263</v>
      </c>
      <c r="G2749" s="675" t="s">
        <v>11289</v>
      </c>
      <c r="H2749" s="675" t="s">
        <v>10757</v>
      </c>
      <c r="I2749" s="675" t="s">
        <v>11037</v>
      </c>
      <c r="J2749" s="675" t="s">
        <v>11038</v>
      </c>
      <c r="K2749" s="666">
        <v>4</v>
      </c>
      <c r="L2749" s="666">
        <v>12</v>
      </c>
      <c r="M2749" s="756">
        <v>72000</v>
      </c>
      <c r="N2749" s="666">
        <v>3</v>
      </c>
      <c r="O2749" s="666">
        <v>6</v>
      </c>
      <c r="P2749" s="756">
        <v>36000</v>
      </c>
      <c r="Q2749" s="666">
        <v>1</v>
      </c>
      <c r="R2749" s="666">
        <v>12</v>
      </c>
    </row>
    <row r="2750" spans="1:18" ht="15.75" customHeight="1" x14ac:dyDescent="0.2">
      <c r="A2750" s="665" t="s">
        <v>11033</v>
      </c>
      <c r="B2750" s="666" t="s">
        <v>6922</v>
      </c>
      <c r="C2750" s="666" t="s">
        <v>150</v>
      </c>
      <c r="D2750" s="675" t="s">
        <v>10757</v>
      </c>
      <c r="E2750" s="737">
        <v>6000</v>
      </c>
      <c r="F2750" s="666">
        <v>47801245</v>
      </c>
      <c r="G2750" s="675" t="s">
        <v>11290</v>
      </c>
      <c r="H2750" s="675" t="s">
        <v>10757</v>
      </c>
      <c r="I2750" s="675" t="s">
        <v>11037</v>
      </c>
      <c r="J2750" s="675" t="s">
        <v>11038</v>
      </c>
      <c r="K2750" s="666">
        <v>4</v>
      </c>
      <c r="L2750" s="666">
        <v>11</v>
      </c>
      <c r="M2750" s="756">
        <v>66000</v>
      </c>
      <c r="N2750" s="666">
        <v>0</v>
      </c>
      <c r="O2750" s="666">
        <v>0</v>
      </c>
      <c r="P2750" s="756">
        <v>0</v>
      </c>
      <c r="Q2750" s="666">
        <v>0</v>
      </c>
      <c r="R2750" s="666">
        <v>0</v>
      </c>
    </row>
    <row r="2751" spans="1:18" ht="15.75" customHeight="1" x14ac:dyDescent="0.2">
      <c r="A2751" s="665" t="s">
        <v>11033</v>
      </c>
      <c r="B2751" s="666" t="s">
        <v>6922</v>
      </c>
      <c r="C2751" s="666" t="s">
        <v>150</v>
      </c>
      <c r="D2751" s="675" t="s">
        <v>10757</v>
      </c>
      <c r="E2751" s="737">
        <v>6000</v>
      </c>
      <c r="F2751" s="666">
        <v>48444667</v>
      </c>
      <c r="G2751" s="675" t="s">
        <v>11291</v>
      </c>
      <c r="H2751" s="675" t="s">
        <v>10757</v>
      </c>
      <c r="I2751" s="675" t="s">
        <v>11037</v>
      </c>
      <c r="J2751" s="675" t="s">
        <v>11038</v>
      </c>
      <c r="K2751" s="666">
        <v>4</v>
      </c>
      <c r="L2751" s="666">
        <v>12</v>
      </c>
      <c r="M2751" s="756">
        <v>72000</v>
      </c>
      <c r="N2751" s="666">
        <v>3</v>
      </c>
      <c r="O2751" s="666">
        <v>6</v>
      </c>
      <c r="P2751" s="756">
        <v>36000</v>
      </c>
      <c r="Q2751" s="666">
        <v>0</v>
      </c>
      <c r="R2751" s="666">
        <v>0</v>
      </c>
    </row>
    <row r="2752" spans="1:18" ht="15.75" customHeight="1" x14ac:dyDescent="0.2">
      <c r="A2752" s="665" t="s">
        <v>11033</v>
      </c>
      <c r="B2752" s="666" t="s">
        <v>6922</v>
      </c>
      <c r="C2752" s="666" t="s">
        <v>150</v>
      </c>
      <c r="D2752" s="675" t="s">
        <v>10757</v>
      </c>
      <c r="E2752" s="737">
        <v>6000</v>
      </c>
      <c r="F2752" s="666">
        <v>45847570</v>
      </c>
      <c r="G2752" s="675" t="s">
        <v>11292</v>
      </c>
      <c r="H2752" s="675" t="s">
        <v>10757</v>
      </c>
      <c r="I2752" s="675" t="s">
        <v>11037</v>
      </c>
      <c r="J2752" s="675" t="s">
        <v>11038</v>
      </c>
      <c r="K2752" s="666">
        <v>4</v>
      </c>
      <c r="L2752" s="666">
        <v>12</v>
      </c>
      <c r="M2752" s="756">
        <v>72000</v>
      </c>
      <c r="N2752" s="666">
        <v>3</v>
      </c>
      <c r="O2752" s="666">
        <v>6</v>
      </c>
      <c r="P2752" s="756">
        <v>36000</v>
      </c>
      <c r="Q2752" s="666">
        <v>1</v>
      </c>
      <c r="R2752" s="666">
        <v>12</v>
      </c>
    </row>
    <row r="2753" spans="1:18" ht="15.75" customHeight="1" x14ac:dyDescent="0.2">
      <c r="A2753" s="665" t="s">
        <v>11033</v>
      </c>
      <c r="B2753" s="666" t="s">
        <v>6922</v>
      </c>
      <c r="C2753" s="666" t="s">
        <v>150</v>
      </c>
      <c r="D2753" s="675" t="s">
        <v>10757</v>
      </c>
      <c r="E2753" s="737">
        <v>6000</v>
      </c>
      <c r="F2753" s="666">
        <v>41942922</v>
      </c>
      <c r="G2753" s="675" t="s">
        <v>11293</v>
      </c>
      <c r="H2753" s="675" t="s">
        <v>10757</v>
      </c>
      <c r="I2753" s="675" t="s">
        <v>11037</v>
      </c>
      <c r="J2753" s="675" t="s">
        <v>11038</v>
      </c>
      <c r="K2753" s="666">
        <v>4</v>
      </c>
      <c r="L2753" s="666">
        <v>12</v>
      </c>
      <c r="M2753" s="756">
        <v>72000</v>
      </c>
      <c r="N2753" s="666">
        <v>3</v>
      </c>
      <c r="O2753" s="666">
        <v>6</v>
      </c>
      <c r="P2753" s="756">
        <v>36000</v>
      </c>
      <c r="Q2753" s="666">
        <v>1</v>
      </c>
      <c r="R2753" s="666">
        <v>12</v>
      </c>
    </row>
    <row r="2754" spans="1:18" ht="15.75" customHeight="1" x14ac:dyDescent="0.2">
      <c r="A2754" s="665" t="s">
        <v>11033</v>
      </c>
      <c r="B2754" s="666" t="s">
        <v>6922</v>
      </c>
      <c r="C2754" s="666" t="s">
        <v>150</v>
      </c>
      <c r="D2754" s="675" t="s">
        <v>10757</v>
      </c>
      <c r="E2754" s="737">
        <v>6000</v>
      </c>
      <c r="F2754" s="666">
        <v>43138576</v>
      </c>
      <c r="G2754" s="675" t="s">
        <v>11294</v>
      </c>
      <c r="H2754" s="675" t="s">
        <v>10757</v>
      </c>
      <c r="I2754" s="675" t="s">
        <v>11037</v>
      </c>
      <c r="J2754" s="675" t="s">
        <v>11038</v>
      </c>
      <c r="K2754" s="666">
        <v>4</v>
      </c>
      <c r="L2754" s="666">
        <v>12</v>
      </c>
      <c r="M2754" s="756">
        <v>72000</v>
      </c>
      <c r="N2754" s="666">
        <v>3</v>
      </c>
      <c r="O2754" s="666">
        <v>6</v>
      </c>
      <c r="P2754" s="756">
        <v>36000</v>
      </c>
      <c r="Q2754" s="666">
        <v>1</v>
      </c>
      <c r="R2754" s="666">
        <v>12</v>
      </c>
    </row>
    <row r="2755" spans="1:18" ht="15.75" customHeight="1" x14ac:dyDescent="0.2">
      <c r="A2755" s="665" t="s">
        <v>11033</v>
      </c>
      <c r="B2755" s="666" t="s">
        <v>6922</v>
      </c>
      <c r="C2755" s="666" t="s">
        <v>150</v>
      </c>
      <c r="D2755" s="675" t="s">
        <v>10757</v>
      </c>
      <c r="E2755" s="737">
        <v>6000</v>
      </c>
      <c r="F2755" s="666">
        <v>46637207</v>
      </c>
      <c r="G2755" s="675" t="s">
        <v>11295</v>
      </c>
      <c r="H2755" s="675" t="s">
        <v>10757</v>
      </c>
      <c r="I2755" s="675" t="s">
        <v>11037</v>
      </c>
      <c r="J2755" s="675" t="s">
        <v>11038</v>
      </c>
      <c r="K2755" s="666">
        <v>4</v>
      </c>
      <c r="L2755" s="666">
        <v>12</v>
      </c>
      <c r="M2755" s="756">
        <v>72000</v>
      </c>
      <c r="N2755" s="666">
        <v>3</v>
      </c>
      <c r="O2755" s="666">
        <v>6</v>
      </c>
      <c r="P2755" s="756">
        <v>36000</v>
      </c>
      <c r="Q2755" s="666">
        <v>1</v>
      </c>
      <c r="R2755" s="666">
        <v>12</v>
      </c>
    </row>
    <row r="2756" spans="1:18" ht="15.75" customHeight="1" x14ac:dyDescent="0.2">
      <c r="A2756" s="665" t="s">
        <v>11033</v>
      </c>
      <c r="B2756" s="666" t="s">
        <v>6922</v>
      </c>
      <c r="C2756" s="666" t="s">
        <v>150</v>
      </c>
      <c r="D2756" s="675" t="s">
        <v>11040</v>
      </c>
      <c r="E2756" s="737">
        <v>7000</v>
      </c>
      <c r="F2756" s="666">
        <v>72270635</v>
      </c>
      <c r="G2756" s="675" t="s">
        <v>11296</v>
      </c>
      <c r="H2756" s="675" t="s">
        <v>9914</v>
      </c>
      <c r="I2756" s="675" t="s">
        <v>11037</v>
      </c>
      <c r="J2756" s="675" t="s">
        <v>9913</v>
      </c>
      <c r="K2756" s="666">
        <v>4</v>
      </c>
      <c r="L2756" s="666">
        <v>12</v>
      </c>
      <c r="M2756" s="756">
        <v>84000</v>
      </c>
      <c r="N2756" s="666">
        <v>3</v>
      </c>
      <c r="O2756" s="666">
        <v>6</v>
      </c>
      <c r="P2756" s="756">
        <v>42000</v>
      </c>
      <c r="Q2756" s="666">
        <v>0</v>
      </c>
      <c r="R2756" s="666">
        <v>0</v>
      </c>
    </row>
    <row r="2757" spans="1:18" ht="15.75" customHeight="1" x14ac:dyDescent="0.2">
      <c r="A2757" s="665" t="s">
        <v>11033</v>
      </c>
      <c r="B2757" s="666" t="s">
        <v>6922</v>
      </c>
      <c r="C2757" s="666" t="s">
        <v>150</v>
      </c>
      <c r="D2757" s="675" t="s">
        <v>10757</v>
      </c>
      <c r="E2757" s="737">
        <v>6000</v>
      </c>
      <c r="F2757" s="666">
        <v>46267987</v>
      </c>
      <c r="G2757" s="675" t="s">
        <v>11297</v>
      </c>
      <c r="H2757" s="675" t="s">
        <v>10757</v>
      </c>
      <c r="I2757" s="675" t="s">
        <v>11037</v>
      </c>
      <c r="J2757" s="675" t="s">
        <v>11038</v>
      </c>
      <c r="K2757" s="666">
        <v>4</v>
      </c>
      <c r="L2757" s="666">
        <v>12</v>
      </c>
      <c r="M2757" s="756">
        <v>72000</v>
      </c>
      <c r="N2757" s="666">
        <v>3</v>
      </c>
      <c r="O2757" s="666">
        <v>6</v>
      </c>
      <c r="P2757" s="756">
        <v>36000</v>
      </c>
      <c r="Q2757" s="666">
        <v>1</v>
      </c>
      <c r="R2757" s="666">
        <v>12</v>
      </c>
    </row>
    <row r="2758" spans="1:18" ht="15.75" customHeight="1" x14ac:dyDescent="0.2">
      <c r="A2758" s="665" t="s">
        <v>11033</v>
      </c>
      <c r="B2758" s="666" t="s">
        <v>6922</v>
      </c>
      <c r="C2758" s="666" t="s">
        <v>150</v>
      </c>
      <c r="D2758" s="675" t="s">
        <v>10757</v>
      </c>
      <c r="E2758" s="737">
        <v>6000</v>
      </c>
      <c r="F2758" s="666">
        <v>46812261</v>
      </c>
      <c r="G2758" s="675" t="s">
        <v>11298</v>
      </c>
      <c r="H2758" s="675" t="s">
        <v>10757</v>
      </c>
      <c r="I2758" s="675" t="s">
        <v>11037</v>
      </c>
      <c r="J2758" s="675" t="s">
        <v>11038</v>
      </c>
      <c r="K2758" s="666">
        <v>4</v>
      </c>
      <c r="L2758" s="666">
        <v>12</v>
      </c>
      <c r="M2758" s="756">
        <v>72000</v>
      </c>
      <c r="N2758" s="666">
        <v>3</v>
      </c>
      <c r="O2758" s="666">
        <v>6</v>
      </c>
      <c r="P2758" s="756">
        <v>36000</v>
      </c>
      <c r="Q2758" s="666">
        <v>1</v>
      </c>
      <c r="R2758" s="666">
        <v>12</v>
      </c>
    </row>
    <row r="2759" spans="1:18" ht="15.75" customHeight="1" x14ac:dyDescent="0.2">
      <c r="A2759" s="665" t="s">
        <v>11033</v>
      </c>
      <c r="B2759" s="666" t="s">
        <v>6922</v>
      </c>
      <c r="C2759" s="666" t="s">
        <v>150</v>
      </c>
      <c r="D2759" s="675" t="s">
        <v>10757</v>
      </c>
      <c r="E2759" s="737">
        <v>6000</v>
      </c>
      <c r="F2759" s="666">
        <v>44829098</v>
      </c>
      <c r="G2759" s="675" t="s">
        <v>11299</v>
      </c>
      <c r="H2759" s="675" t="s">
        <v>10757</v>
      </c>
      <c r="I2759" s="675" t="s">
        <v>11037</v>
      </c>
      <c r="J2759" s="675" t="s">
        <v>11038</v>
      </c>
      <c r="K2759" s="666">
        <v>4</v>
      </c>
      <c r="L2759" s="666">
        <v>12</v>
      </c>
      <c r="M2759" s="756">
        <v>72000</v>
      </c>
      <c r="N2759" s="666">
        <v>3</v>
      </c>
      <c r="O2759" s="666">
        <v>6</v>
      </c>
      <c r="P2759" s="756">
        <v>36000</v>
      </c>
      <c r="Q2759" s="666">
        <v>1</v>
      </c>
      <c r="R2759" s="666">
        <v>12</v>
      </c>
    </row>
    <row r="2760" spans="1:18" ht="15.75" customHeight="1" x14ac:dyDescent="0.2">
      <c r="A2760" s="665" t="s">
        <v>11033</v>
      </c>
      <c r="B2760" s="666" t="s">
        <v>6922</v>
      </c>
      <c r="C2760" s="666" t="s">
        <v>150</v>
      </c>
      <c r="D2760" s="675" t="s">
        <v>10757</v>
      </c>
      <c r="E2760" s="737">
        <v>6000</v>
      </c>
      <c r="F2760" s="666">
        <v>43952869</v>
      </c>
      <c r="G2760" s="675" t="s">
        <v>11300</v>
      </c>
      <c r="H2760" s="675" t="s">
        <v>10757</v>
      </c>
      <c r="I2760" s="675" t="s">
        <v>11037</v>
      </c>
      <c r="J2760" s="675" t="s">
        <v>11038</v>
      </c>
      <c r="K2760" s="666">
        <v>4</v>
      </c>
      <c r="L2760" s="666">
        <v>12</v>
      </c>
      <c r="M2760" s="756">
        <v>72000</v>
      </c>
      <c r="N2760" s="666">
        <v>3</v>
      </c>
      <c r="O2760" s="666">
        <v>6</v>
      </c>
      <c r="P2760" s="756">
        <v>36000</v>
      </c>
      <c r="Q2760" s="666">
        <v>0</v>
      </c>
      <c r="R2760" s="666">
        <v>0</v>
      </c>
    </row>
    <row r="2761" spans="1:18" ht="15.75" customHeight="1" x14ac:dyDescent="0.2">
      <c r="A2761" s="665" t="s">
        <v>11033</v>
      </c>
      <c r="B2761" s="666" t="s">
        <v>6922</v>
      </c>
      <c r="C2761" s="666" t="s">
        <v>150</v>
      </c>
      <c r="D2761" s="675" t="s">
        <v>11040</v>
      </c>
      <c r="E2761" s="737">
        <v>7000</v>
      </c>
      <c r="F2761" s="666">
        <v>46258506</v>
      </c>
      <c r="G2761" s="675" t="s">
        <v>11301</v>
      </c>
      <c r="H2761" s="675" t="s">
        <v>9914</v>
      </c>
      <c r="I2761" s="675" t="s">
        <v>11037</v>
      </c>
      <c r="J2761" s="675" t="s">
        <v>9913</v>
      </c>
      <c r="K2761" s="666">
        <v>4</v>
      </c>
      <c r="L2761" s="666">
        <v>12</v>
      </c>
      <c r="M2761" s="756">
        <v>84000</v>
      </c>
      <c r="N2761" s="666">
        <v>3</v>
      </c>
      <c r="O2761" s="666">
        <v>6</v>
      </c>
      <c r="P2761" s="756">
        <v>42000</v>
      </c>
      <c r="Q2761" s="666">
        <v>1</v>
      </c>
      <c r="R2761" s="666">
        <v>12</v>
      </c>
    </row>
    <row r="2762" spans="1:18" ht="15.75" customHeight="1" x14ac:dyDescent="0.2">
      <c r="A2762" s="665" t="s">
        <v>11033</v>
      </c>
      <c r="B2762" s="666" t="s">
        <v>6922</v>
      </c>
      <c r="C2762" s="666" t="s">
        <v>150</v>
      </c>
      <c r="D2762" s="675" t="s">
        <v>10757</v>
      </c>
      <c r="E2762" s="737">
        <v>6000</v>
      </c>
      <c r="F2762" s="666">
        <v>41262383</v>
      </c>
      <c r="G2762" s="675" t="s">
        <v>11302</v>
      </c>
      <c r="H2762" s="675" t="s">
        <v>10757</v>
      </c>
      <c r="I2762" s="675" t="s">
        <v>11037</v>
      </c>
      <c r="J2762" s="675" t="s">
        <v>11038</v>
      </c>
      <c r="K2762" s="666">
        <v>4</v>
      </c>
      <c r="L2762" s="666">
        <v>12</v>
      </c>
      <c r="M2762" s="756">
        <v>72000</v>
      </c>
      <c r="N2762" s="666">
        <v>3</v>
      </c>
      <c r="O2762" s="666">
        <v>6</v>
      </c>
      <c r="P2762" s="756">
        <v>36000</v>
      </c>
      <c r="Q2762" s="666">
        <v>1</v>
      </c>
      <c r="R2762" s="666">
        <v>12</v>
      </c>
    </row>
    <row r="2763" spans="1:18" ht="15.75" customHeight="1" x14ac:dyDescent="0.2">
      <c r="A2763" s="665" t="s">
        <v>11033</v>
      </c>
      <c r="B2763" s="666" t="s">
        <v>6922</v>
      </c>
      <c r="C2763" s="666" t="s">
        <v>150</v>
      </c>
      <c r="D2763" s="675" t="s">
        <v>10757</v>
      </c>
      <c r="E2763" s="737">
        <v>6000</v>
      </c>
      <c r="F2763" s="666">
        <v>45571659</v>
      </c>
      <c r="G2763" s="675" t="s">
        <v>11303</v>
      </c>
      <c r="H2763" s="675" t="s">
        <v>10757</v>
      </c>
      <c r="I2763" s="675" t="s">
        <v>11037</v>
      </c>
      <c r="J2763" s="675" t="s">
        <v>11038</v>
      </c>
      <c r="K2763" s="666">
        <v>4</v>
      </c>
      <c r="L2763" s="666">
        <v>12</v>
      </c>
      <c r="M2763" s="756">
        <v>72000</v>
      </c>
      <c r="N2763" s="666">
        <v>3</v>
      </c>
      <c r="O2763" s="666">
        <v>6</v>
      </c>
      <c r="P2763" s="756">
        <v>36000</v>
      </c>
      <c r="Q2763" s="666">
        <v>1</v>
      </c>
      <c r="R2763" s="666">
        <v>12</v>
      </c>
    </row>
    <row r="2764" spans="1:18" ht="15.75" customHeight="1" x14ac:dyDescent="0.2">
      <c r="A2764" s="665" t="s">
        <v>11033</v>
      </c>
      <c r="B2764" s="666" t="s">
        <v>6922</v>
      </c>
      <c r="C2764" s="666" t="s">
        <v>150</v>
      </c>
      <c r="D2764" s="675" t="s">
        <v>10757</v>
      </c>
      <c r="E2764" s="737">
        <v>6000</v>
      </c>
      <c r="F2764" s="666">
        <v>45217803</v>
      </c>
      <c r="G2764" s="675" t="s">
        <v>11304</v>
      </c>
      <c r="H2764" s="675" t="s">
        <v>10757</v>
      </c>
      <c r="I2764" s="675" t="s">
        <v>11037</v>
      </c>
      <c r="J2764" s="675" t="s">
        <v>11038</v>
      </c>
      <c r="K2764" s="666">
        <v>4</v>
      </c>
      <c r="L2764" s="666">
        <v>12</v>
      </c>
      <c r="M2764" s="756">
        <v>72000</v>
      </c>
      <c r="N2764" s="666">
        <v>3</v>
      </c>
      <c r="O2764" s="666">
        <v>6</v>
      </c>
      <c r="P2764" s="756">
        <v>36000</v>
      </c>
      <c r="Q2764" s="666">
        <v>1</v>
      </c>
      <c r="R2764" s="666">
        <v>12</v>
      </c>
    </row>
    <row r="2765" spans="1:18" ht="15.75" customHeight="1" x14ac:dyDescent="0.2">
      <c r="A2765" s="665" t="s">
        <v>11033</v>
      </c>
      <c r="B2765" s="666" t="s">
        <v>6922</v>
      </c>
      <c r="C2765" s="666" t="s">
        <v>150</v>
      </c>
      <c r="D2765" s="675" t="s">
        <v>10757</v>
      </c>
      <c r="E2765" s="737">
        <v>6000</v>
      </c>
      <c r="F2765" s="666">
        <v>18892944</v>
      </c>
      <c r="G2765" s="675" t="s">
        <v>11305</v>
      </c>
      <c r="H2765" s="675" t="s">
        <v>10757</v>
      </c>
      <c r="I2765" s="675" t="s">
        <v>11037</v>
      </c>
      <c r="J2765" s="675" t="s">
        <v>11038</v>
      </c>
      <c r="K2765" s="666">
        <v>4</v>
      </c>
      <c r="L2765" s="666">
        <v>12</v>
      </c>
      <c r="M2765" s="756">
        <v>72000</v>
      </c>
      <c r="N2765" s="666">
        <v>3</v>
      </c>
      <c r="O2765" s="666">
        <v>6</v>
      </c>
      <c r="P2765" s="756">
        <v>36000</v>
      </c>
      <c r="Q2765" s="666">
        <v>1</v>
      </c>
      <c r="R2765" s="666">
        <v>12</v>
      </c>
    </row>
    <row r="2766" spans="1:18" ht="15.75" customHeight="1" x14ac:dyDescent="0.2">
      <c r="A2766" s="665" t="s">
        <v>11033</v>
      </c>
      <c r="B2766" s="666" t="s">
        <v>6922</v>
      </c>
      <c r="C2766" s="666" t="s">
        <v>150</v>
      </c>
      <c r="D2766" s="675" t="s">
        <v>10757</v>
      </c>
      <c r="E2766" s="737">
        <v>6000</v>
      </c>
      <c r="F2766" s="666">
        <v>43599574</v>
      </c>
      <c r="G2766" s="675" t="s">
        <v>11306</v>
      </c>
      <c r="H2766" s="675" t="s">
        <v>10757</v>
      </c>
      <c r="I2766" s="675" t="s">
        <v>11037</v>
      </c>
      <c r="J2766" s="675" t="s">
        <v>11038</v>
      </c>
      <c r="K2766" s="666">
        <v>4</v>
      </c>
      <c r="L2766" s="666">
        <v>12</v>
      </c>
      <c r="M2766" s="756">
        <v>72000</v>
      </c>
      <c r="N2766" s="666">
        <v>3</v>
      </c>
      <c r="O2766" s="666">
        <v>6</v>
      </c>
      <c r="P2766" s="756">
        <v>36000</v>
      </c>
      <c r="Q2766" s="666">
        <v>1</v>
      </c>
      <c r="R2766" s="666">
        <v>12</v>
      </c>
    </row>
    <row r="2767" spans="1:18" ht="15.75" customHeight="1" x14ac:dyDescent="0.2">
      <c r="A2767" s="665" t="s">
        <v>11033</v>
      </c>
      <c r="B2767" s="666" t="s">
        <v>6922</v>
      </c>
      <c r="C2767" s="666" t="s">
        <v>150</v>
      </c>
      <c r="D2767" s="675" t="s">
        <v>11040</v>
      </c>
      <c r="E2767" s="737">
        <v>7000</v>
      </c>
      <c r="F2767" s="666">
        <v>80436412</v>
      </c>
      <c r="G2767" s="675" t="s">
        <v>11307</v>
      </c>
      <c r="H2767" s="675" t="s">
        <v>9914</v>
      </c>
      <c r="I2767" s="675" t="s">
        <v>11037</v>
      </c>
      <c r="J2767" s="675" t="s">
        <v>9913</v>
      </c>
      <c r="K2767" s="666">
        <v>4</v>
      </c>
      <c r="L2767" s="666">
        <v>12</v>
      </c>
      <c r="M2767" s="756">
        <v>84000</v>
      </c>
      <c r="N2767" s="666">
        <v>3</v>
      </c>
      <c r="O2767" s="666">
        <v>6</v>
      </c>
      <c r="P2767" s="756">
        <v>42000</v>
      </c>
      <c r="Q2767" s="666">
        <v>0</v>
      </c>
      <c r="R2767" s="666">
        <v>0</v>
      </c>
    </row>
    <row r="2768" spans="1:18" ht="15.75" customHeight="1" x14ac:dyDescent="0.2">
      <c r="A2768" s="665" t="s">
        <v>11033</v>
      </c>
      <c r="B2768" s="666" t="s">
        <v>6922</v>
      </c>
      <c r="C2768" s="666" t="s">
        <v>150</v>
      </c>
      <c r="D2768" s="675" t="s">
        <v>10757</v>
      </c>
      <c r="E2768" s="737">
        <v>6000</v>
      </c>
      <c r="F2768" s="666">
        <v>70291754</v>
      </c>
      <c r="G2768" s="675" t="s">
        <v>11308</v>
      </c>
      <c r="H2768" s="675" t="s">
        <v>10757</v>
      </c>
      <c r="I2768" s="675" t="s">
        <v>11037</v>
      </c>
      <c r="J2768" s="675" t="s">
        <v>11038</v>
      </c>
      <c r="K2768" s="666">
        <v>4</v>
      </c>
      <c r="L2768" s="666">
        <v>12</v>
      </c>
      <c r="M2768" s="756">
        <v>72000</v>
      </c>
      <c r="N2768" s="666">
        <v>3</v>
      </c>
      <c r="O2768" s="666">
        <v>6</v>
      </c>
      <c r="P2768" s="756">
        <v>36000</v>
      </c>
      <c r="Q2768" s="666">
        <v>1</v>
      </c>
      <c r="R2768" s="666">
        <v>12</v>
      </c>
    </row>
    <row r="2769" spans="1:18" ht="15.75" customHeight="1" x14ac:dyDescent="0.2">
      <c r="A2769" s="665" t="s">
        <v>11033</v>
      </c>
      <c r="B2769" s="666" t="s">
        <v>6922</v>
      </c>
      <c r="C2769" s="666" t="s">
        <v>150</v>
      </c>
      <c r="D2769" s="675" t="s">
        <v>11040</v>
      </c>
      <c r="E2769" s="737">
        <v>7000</v>
      </c>
      <c r="F2769" s="666">
        <v>48397860</v>
      </c>
      <c r="G2769" s="675" t="s">
        <v>11309</v>
      </c>
      <c r="H2769" s="675" t="s">
        <v>9914</v>
      </c>
      <c r="I2769" s="675" t="s">
        <v>11037</v>
      </c>
      <c r="J2769" s="675" t="s">
        <v>9913</v>
      </c>
      <c r="K2769" s="666">
        <v>4</v>
      </c>
      <c r="L2769" s="666">
        <v>12</v>
      </c>
      <c r="M2769" s="756">
        <v>84000</v>
      </c>
      <c r="N2769" s="666">
        <v>3</v>
      </c>
      <c r="O2769" s="666">
        <v>6</v>
      </c>
      <c r="P2769" s="756">
        <v>42000</v>
      </c>
      <c r="Q2769" s="666">
        <v>0</v>
      </c>
      <c r="R2769" s="666">
        <v>0</v>
      </c>
    </row>
    <row r="2770" spans="1:18" ht="15.75" customHeight="1" x14ac:dyDescent="0.2">
      <c r="A2770" s="665" t="s">
        <v>11033</v>
      </c>
      <c r="B2770" s="666" t="s">
        <v>6922</v>
      </c>
      <c r="C2770" s="666" t="s">
        <v>150</v>
      </c>
      <c r="D2770" s="675" t="s">
        <v>9105</v>
      </c>
      <c r="E2770" s="737">
        <v>4000</v>
      </c>
      <c r="F2770" s="666">
        <v>40821384</v>
      </c>
      <c r="G2770" s="675" t="s">
        <v>11310</v>
      </c>
      <c r="H2770" s="675" t="s">
        <v>9105</v>
      </c>
      <c r="I2770" s="675" t="s">
        <v>11037</v>
      </c>
      <c r="J2770" s="675" t="s">
        <v>11288</v>
      </c>
      <c r="K2770" s="666">
        <v>4</v>
      </c>
      <c r="L2770" s="666">
        <v>12</v>
      </c>
      <c r="M2770" s="756">
        <v>48000</v>
      </c>
      <c r="N2770" s="666">
        <v>3</v>
      </c>
      <c r="O2770" s="666">
        <v>6</v>
      </c>
      <c r="P2770" s="756">
        <v>24000</v>
      </c>
      <c r="Q2770" s="666">
        <v>1</v>
      </c>
      <c r="R2770" s="666">
        <v>12</v>
      </c>
    </row>
    <row r="2771" spans="1:18" ht="15.75" customHeight="1" x14ac:dyDescent="0.2">
      <c r="A2771" s="665" t="s">
        <v>11033</v>
      </c>
      <c r="B2771" s="666" t="s">
        <v>6922</v>
      </c>
      <c r="C2771" s="666" t="s">
        <v>150</v>
      </c>
      <c r="D2771" s="675" t="s">
        <v>10757</v>
      </c>
      <c r="E2771" s="737">
        <v>6000</v>
      </c>
      <c r="F2771" s="666">
        <v>72369655</v>
      </c>
      <c r="G2771" s="675" t="s">
        <v>11311</v>
      </c>
      <c r="H2771" s="675" t="s">
        <v>10757</v>
      </c>
      <c r="I2771" s="675" t="s">
        <v>11037</v>
      </c>
      <c r="J2771" s="675" t="s">
        <v>11038</v>
      </c>
      <c r="K2771" s="666">
        <v>4</v>
      </c>
      <c r="L2771" s="666">
        <v>12</v>
      </c>
      <c r="M2771" s="756">
        <v>72000</v>
      </c>
      <c r="N2771" s="666">
        <v>3</v>
      </c>
      <c r="O2771" s="666">
        <v>6</v>
      </c>
      <c r="P2771" s="756">
        <v>36000</v>
      </c>
      <c r="Q2771" s="666">
        <v>1</v>
      </c>
      <c r="R2771" s="666">
        <v>12</v>
      </c>
    </row>
    <row r="2772" spans="1:18" ht="15.75" customHeight="1" x14ac:dyDescent="0.2">
      <c r="A2772" s="665" t="s">
        <v>11033</v>
      </c>
      <c r="B2772" s="666" t="s">
        <v>6922</v>
      </c>
      <c r="C2772" s="666" t="s">
        <v>150</v>
      </c>
      <c r="D2772" s="675" t="s">
        <v>10757</v>
      </c>
      <c r="E2772" s="737">
        <v>6000</v>
      </c>
      <c r="F2772" s="666">
        <v>70513203</v>
      </c>
      <c r="G2772" s="675" t="s">
        <v>11312</v>
      </c>
      <c r="H2772" s="675" t="s">
        <v>10757</v>
      </c>
      <c r="I2772" s="675" t="s">
        <v>11037</v>
      </c>
      <c r="J2772" s="675" t="s">
        <v>11038</v>
      </c>
      <c r="K2772" s="666">
        <v>4</v>
      </c>
      <c r="L2772" s="666">
        <v>12</v>
      </c>
      <c r="M2772" s="756">
        <v>72000</v>
      </c>
      <c r="N2772" s="666">
        <v>3</v>
      </c>
      <c r="O2772" s="666">
        <v>6</v>
      </c>
      <c r="P2772" s="756">
        <v>36000</v>
      </c>
      <c r="Q2772" s="666">
        <v>1</v>
      </c>
      <c r="R2772" s="666">
        <v>12</v>
      </c>
    </row>
    <row r="2773" spans="1:18" ht="15.75" customHeight="1" x14ac:dyDescent="0.2">
      <c r="A2773" s="665" t="s">
        <v>11033</v>
      </c>
      <c r="B2773" s="666" t="s">
        <v>6922</v>
      </c>
      <c r="C2773" s="666" t="s">
        <v>150</v>
      </c>
      <c r="D2773" s="675" t="s">
        <v>10757</v>
      </c>
      <c r="E2773" s="737">
        <v>6000</v>
      </c>
      <c r="F2773" s="666">
        <v>46712296</v>
      </c>
      <c r="G2773" s="675" t="s">
        <v>11313</v>
      </c>
      <c r="H2773" s="675" t="s">
        <v>10757</v>
      </c>
      <c r="I2773" s="675" t="s">
        <v>11037</v>
      </c>
      <c r="J2773" s="675" t="s">
        <v>11038</v>
      </c>
      <c r="K2773" s="666">
        <v>4</v>
      </c>
      <c r="L2773" s="666">
        <v>12</v>
      </c>
      <c r="M2773" s="756">
        <v>72000</v>
      </c>
      <c r="N2773" s="666">
        <v>3</v>
      </c>
      <c r="O2773" s="666">
        <v>6</v>
      </c>
      <c r="P2773" s="756">
        <v>36000</v>
      </c>
      <c r="Q2773" s="666">
        <v>1</v>
      </c>
      <c r="R2773" s="666">
        <v>12</v>
      </c>
    </row>
    <row r="2774" spans="1:18" ht="15.75" customHeight="1" x14ac:dyDescent="0.2">
      <c r="A2774" s="665" t="s">
        <v>11033</v>
      </c>
      <c r="B2774" s="666" t="s">
        <v>6922</v>
      </c>
      <c r="C2774" s="666" t="s">
        <v>150</v>
      </c>
      <c r="D2774" s="675" t="s">
        <v>10757</v>
      </c>
      <c r="E2774" s="737">
        <v>6000</v>
      </c>
      <c r="F2774" s="666">
        <v>43100736</v>
      </c>
      <c r="G2774" s="675" t="s">
        <v>11314</v>
      </c>
      <c r="H2774" s="675" t="s">
        <v>10757</v>
      </c>
      <c r="I2774" s="675" t="s">
        <v>11037</v>
      </c>
      <c r="J2774" s="675" t="s">
        <v>11038</v>
      </c>
      <c r="K2774" s="666">
        <v>4</v>
      </c>
      <c r="L2774" s="666">
        <v>12</v>
      </c>
      <c r="M2774" s="756">
        <v>72000</v>
      </c>
      <c r="N2774" s="666">
        <v>3</v>
      </c>
      <c r="O2774" s="666">
        <v>6</v>
      </c>
      <c r="P2774" s="756">
        <v>36000</v>
      </c>
      <c r="Q2774" s="666">
        <v>1</v>
      </c>
      <c r="R2774" s="666">
        <v>12</v>
      </c>
    </row>
    <row r="2775" spans="1:18" ht="15.75" customHeight="1" x14ac:dyDescent="0.2">
      <c r="A2775" s="665" t="s">
        <v>11033</v>
      </c>
      <c r="B2775" s="666" t="s">
        <v>6922</v>
      </c>
      <c r="C2775" s="666" t="s">
        <v>150</v>
      </c>
      <c r="D2775" s="675" t="s">
        <v>10757</v>
      </c>
      <c r="E2775" s="737">
        <v>6000</v>
      </c>
      <c r="F2775" s="666">
        <v>47885171</v>
      </c>
      <c r="G2775" s="675" t="s">
        <v>11315</v>
      </c>
      <c r="H2775" s="675" t="s">
        <v>10757</v>
      </c>
      <c r="I2775" s="675" t="s">
        <v>11037</v>
      </c>
      <c r="J2775" s="675" t="s">
        <v>11038</v>
      </c>
      <c r="K2775" s="666">
        <v>4</v>
      </c>
      <c r="L2775" s="666">
        <v>12</v>
      </c>
      <c r="M2775" s="756">
        <v>72000</v>
      </c>
      <c r="N2775" s="666">
        <v>3</v>
      </c>
      <c r="O2775" s="666">
        <v>6</v>
      </c>
      <c r="P2775" s="756">
        <v>36000</v>
      </c>
      <c r="Q2775" s="666">
        <v>1</v>
      </c>
      <c r="R2775" s="666">
        <v>12</v>
      </c>
    </row>
    <row r="2776" spans="1:18" ht="15.75" customHeight="1" x14ac:dyDescent="0.2">
      <c r="A2776" s="665" t="s">
        <v>11033</v>
      </c>
      <c r="B2776" s="666" t="s">
        <v>6922</v>
      </c>
      <c r="C2776" s="666" t="s">
        <v>150</v>
      </c>
      <c r="D2776" s="675" t="s">
        <v>10757</v>
      </c>
      <c r="E2776" s="737">
        <v>6000</v>
      </c>
      <c r="F2776" s="666">
        <v>72883684</v>
      </c>
      <c r="G2776" s="675" t="s">
        <v>11316</v>
      </c>
      <c r="H2776" s="675" t="s">
        <v>10757</v>
      </c>
      <c r="I2776" s="675" t="s">
        <v>11037</v>
      </c>
      <c r="J2776" s="675" t="s">
        <v>11038</v>
      </c>
      <c r="K2776" s="666">
        <v>3</v>
      </c>
      <c r="L2776" s="666">
        <v>7</v>
      </c>
      <c r="M2776" s="756">
        <v>42000</v>
      </c>
      <c r="N2776" s="666">
        <v>0</v>
      </c>
      <c r="O2776" s="666">
        <v>0</v>
      </c>
      <c r="P2776" s="756">
        <v>0</v>
      </c>
      <c r="Q2776" s="666">
        <v>0</v>
      </c>
      <c r="R2776" s="666">
        <v>0</v>
      </c>
    </row>
    <row r="2777" spans="1:18" ht="15.75" customHeight="1" x14ac:dyDescent="0.2">
      <c r="A2777" s="665" t="s">
        <v>11033</v>
      </c>
      <c r="B2777" s="666" t="s">
        <v>6922</v>
      </c>
      <c r="C2777" s="666" t="s">
        <v>150</v>
      </c>
      <c r="D2777" s="675" t="s">
        <v>10757</v>
      </c>
      <c r="E2777" s="737">
        <v>6000</v>
      </c>
      <c r="F2777" s="666">
        <v>44814341</v>
      </c>
      <c r="G2777" s="675" t="s">
        <v>11317</v>
      </c>
      <c r="H2777" s="675" t="s">
        <v>10757</v>
      </c>
      <c r="I2777" s="675" t="s">
        <v>11037</v>
      </c>
      <c r="J2777" s="675" t="s">
        <v>11038</v>
      </c>
      <c r="K2777" s="666">
        <v>4</v>
      </c>
      <c r="L2777" s="666">
        <v>12</v>
      </c>
      <c r="M2777" s="756">
        <v>72000</v>
      </c>
      <c r="N2777" s="666">
        <v>3</v>
      </c>
      <c r="O2777" s="666">
        <v>6</v>
      </c>
      <c r="P2777" s="756">
        <v>36000</v>
      </c>
      <c r="Q2777" s="666">
        <v>1</v>
      </c>
      <c r="R2777" s="666">
        <v>12</v>
      </c>
    </row>
    <row r="2778" spans="1:18" ht="15.75" customHeight="1" x14ac:dyDescent="0.2">
      <c r="A2778" s="665" t="s">
        <v>11033</v>
      </c>
      <c r="B2778" s="666" t="s">
        <v>6922</v>
      </c>
      <c r="C2778" s="666" t="s">
        <v>150</v>
      </c>
      <c r="D2778" s="675" t="s">
        <v>11040</v>
      </c>
      <c r="E2778" s="737">
        <v>7000</v>
      </c>
      <c r="F2778" s="666">
        <v>46779395</v>
      </c>
      <c r="G2778" s="675" t="s">
        <v>11318</v>
      </c>
      <c r="H2778" s="675" t="s">
        <v>9914</v>
      </c>
      <c r="I2778" s="675" t="s">
        <v>11037</v>
      </c>
      <c r="J2778" s="675" t="s">
        <v>9913</v>
      </c>
      <c r="K2778" s="666">
        <v>4</v>
      </c>
      <c r="L2778" s="666">
        <v>12</v>
      </c>
      <c r="M2778" s="756">
        <v>84000</v>
      </c>
      <c r="N2778" s="666">
        <v>3</v>
      </c>
      <c r="O2778" s="666">
        <v>6</v>
      </c>
      <c r="P2778" s="756">
        <v>42000</v>
      </c>
      <c r="Q2778" s="666">
        <v>0</v>
      </c>
      <c r="R2778" s="666">
        <v>0</v>
      </c>
    </row>
    <row r="2779" spans="1:18" ht="15.75" customHeight="1" x14ac:dyDescent="0.2">
      <c r="A2779" s="665" t="s">
        <v>11033</v>
      </c>
      <c r="B2779" s="666" t="s">
        <v>6922</v>
      </c>
      <c r="C2779" s="666" t="s">
        <v>150</v>
      </c>
      <c r="D2779" s="675" t="s">
        <v>11040</v>
      </c>
      <c r="E2779" s="737">
        <v>7000</v>
      </c>
      <c r="F2779" s="666">
        <v>70370081</v>
      </c>
      <c r="G2779" s="675" t="s">
        <v>11319</v>
      </c>
      <c r="H2779" s="675" t="s">
        <v>9914</v>
      </c>
      <c r="I2779" s="675" t="s">
        <v>11037</v>
      </c>
      <c r="J2779" s="675" t="s">
        <v>9913</v>
      </c>
      <c r="K2779" s="666">
        <v>4</v>
      </c>
      <c r="L2779" s="666">
        <v>12</v>
      </c>
      <c r="M2779" s="756">
        <v>84000</v>
      </c>
      <c r="N2779" s="666">
        <v>3</v>
      </c>
      <c r="O2779" s="666">
        <v>6</v>
      </c>
      <c r="P2779" s="756">
        <v>42000</v>
      </c>
      <c r="Q2779" s="666">
        <v>0</v>
      </c>
      <c r="R2779" s="666">
        <v>0</v>
      </c>
    </row>
    <row r="2780" spans="1:18" ht="15.75" customHeight="1" x14ac:dyDescent="0.2">
      <c r="A2780" s="665" t="s">
        <v>11033</v>
      </c>
      <c r="B2780" s="666" t="s">
        <v>6922</v>
      </c>
      <c r="C2780" s="666" t="s">
        <v>150</v>
      </c>
      <c r="D2780" s="675" t="s">
        <v>10757</v>
      </c>
      <c r="E2780" s="737">
        <v>6000</v>
      </c>
      <c r="F2780" s="666">
        <v>70224292</v>
      </c>
      <c r="G2780" s="675" t="s">
        <v>11320</v>
      </c>
      <c r="H2780" s="675" t="s">
        <v>10757</v>
      </c>
      <c r="I2780" s="675" t="s">
        <v>11037</v>
      </c>
      <c r="J2780" s="675" t="s">
        <v>11038</v>
      </c>
      <c r="K2780" s="666">
        <v>4</v>
      </c>
      <c r="L2780" s="666">
        <v>12</v>
      </c>
      <c r="M2780" s="756">
        <v>72000</v>
      </c>
      <c r="N2780" s="666">
        <v>3</v>
      </c>
      <c r="O2780" s="666">
        <v>6</v>
      </c>
      <c r="P2780" s="756">
        <v>36000</v>
      </c>
      <c r="Q2780" s="666">
        <v>0</v>
      </c>
      <c r="R2780" s="666">
        <v>0</v>
      </c>
    </row>
    <row r="2781" spans="1:18" ht="15.75" customHeight="1" x14ac:dyDescent="0.2">
      <c r="A2781" s="665" t="s">
        <v>11033</v>
      </c>
      <c r="B2781" s="666" t="s">
        <v>6922</v>
      </c>
      <c r="C2781" s="666" t="s">
        <v>150</v>
      </c>
      <c r="D2781" s="675" t="s">
        <v>10757</v>
      </c>
      <c r="E2781" s="737">
        <v>6000</v>
      </c>
      <c r="F2781" s="666">
        <v>44247772</v>
      </c>
      <c r="G2781" s="675" t="s">
        <v>11321</v>
      </c>
      <c r="H2781" s="675" t="s">
        <v>10757</v>
      </c>
      <c r="I2781" s="675" t="s">
        <v>11037</v>
      </c>
      <c r="J2781" s="675" t="s">
        <v>11038</v>
      </c>
      <c r="K2781" s="666">
        <v>4</v>
      </c>
      <c r="L2781" s="666">
        <v>12</v>
      </c>
      <c r="M2781" s="756">
        <v>72000</v>
      </c>
      <c r="N2781" s="666">
        <v>3</v>
      </c>
      <c r="O2781" s="666">
        <v>6</v>
      </c>
      <c r="P2781" s="756">
        <v>36000</v>
      </c>
      <c r="Q2781" s="666">
        <v>1</v>
      </c>
      <c r="R2781" s="666">
        <v>12</v>
      </c>
    </row>
    <row r="2782" spans="1:18" ht="15.75" customHeight="1" x14ac:dyDescent="0.2">
      <c r="A2782" s="665" t="s">
        <v>11033</v>
      </c>
      <c r="B2782" s="666" t="s">
        <v>6922</v>
      </c>
      <c r="C2782" s="666" t="s">
        <v>150</v>
      </c>
      <c r="D2782" s="675" t="s">
        <v>10757</v>
      </c>
      <c r="E2782" s="737">
        <v>6000</v>
      </c>
      <c r="F2782" s="666">
        <v>48036715</v>
      </c>
      <c r="G2782" s="675" t="s">
        <v>11322</v>
      </c>
      <c r="H2782" s="675" t="s">
        <v>10757</v>
      </c>
      <c r="I2782" s="675" t="s">
        <v>11037</v>
      </c>
      <c r="J2782" s="675" t="s">
        <v>11038</v>
      </c>
      <c r="K2782" s="666">
        <v>4</v>
      </c>
      <c r="L2782" s="666">
        <v>12</v>
      </c>
      <c r="M2782" s="756">
        <v>72000</v>
      </c>
      <c r="N2782" s="666">
        <v>3</v>
      </c>
      <c r="O2782" s="666">
        <v>6</v>
      </c>
      <c r="P2782" s="756">
        <v>36000</v>
      </c>
      <c r="Q2782" s="666">
        <v>1</v>
      </c>
      <c r="R2782" s="666">
        <v>12</v>
      </c>
    </row>
    <row r="2783" spans="1:18" ht="15.75" customHeight="1" x14ac:dyDescent="0.2">
      <c r="A2783" s="665" t="s">
        <v>11033</v>
      </c>
      <c r="B2783" s="666" t="s">
        <v>6922</v>
      </c>
      <c r="C2783" s="666" t="s">
        <v>150</v>
      </c>
      <c r="D2783" s="675" t="s">
        <v>11040</v>
      </c>
      <c r="E2783" s="737">
        <v>7000</v>
      </c>
      <c r="F2783" s="666">
        <v>70257304</v>
      </c>
      <c r="G2783" s="675" t="s">
        <v>11323</v>
      </c>
      <c r="H2783" s="675" t="s">
        <v>9914</v>
      </c>
      <c r="I2783" s="675" t="s">
        <v>11037</v>
      </c>
      <c r="J2783" s="675" t="s">
        <v>9913</v>
      </c>
      <c r="K2783" s="666">
        <v>4</v>
      </c>
      <c r="L2783" s="666">
        <v>12</v>
      </c>
      <c r="M2783" s="756">
        <v>84000</v>
      </c>
      <c r="N2783" s="666">
        <v>3</v>
      </c>
      <c r="O2783" s="666">
        <v>6</v>
      </c>
      <c r="P2783" s="756">
        <v>42000</v>
      </c>
      <c r="Q2783" s="666">
        <v>0</v>
      </c>
      <c r="R2783" s="666">
        <v>0</v>
      </c>
    </row>
    <row r="2784" spans="1:18" ht="15.75" customHeight="1" x14ac:dyDescent="0.2">
      <c r="A2784" s="665" t="s">
        <v>11033</v>
      </c>
      <c r="B2784" s="666" t="s">
        <v>6922</v>
      </c>
      <c r="C2784" s="666" t="s">
        <v>150</v>
      </c>
      <c r="D2784" s="675" t="s">
        <v>10738</v>
      </c>
      <c r="E2784" s="737">
        <v>3300</v>
      </c>
      <c r="F2784" s="666">
        <v>47200883</v>
      </c>
      <c r="G2784" s="675" t="s">
        <v>11324</v>
      </c>
      <c r="H2784" s="675" t="s">
        <v>11035</v>
      </c>
      <c r="I2784" s="675" t="s">
        <v>7361</v>
      </c>
      <c r="J2784" s="675" t="s">
        <v>10738</v>
      </c>
      <c r="K2784" s="666">
        <v>4</v>
      </c>
      <c r="L2784" s="666">
        <v>12</v>
      </c>
      <c r="M2784" s="756">
        <v>39600</v>
      </c>
      <c r="N2784" s="666">
        <v>3</v>
      </c>
      <c r="O2784" s="666">
        <v>6</v>
      </c>
      <c r="P2784" s="756">
        <v>19800</v>
      </c>
      <c r="Q2784" s="666">
        <v>1</v>
      </c>
      <c r="R2784" s="666">
        <v>12</v>
      </c>
    </row>
    <row r="2785" spans="1:18" ht="15.75" customHeight="1" x14ac:dyDescent="0.2">
      <c r="A2785" s="665" t="s">
        <v>11033</v>
      </c>
      <c r="B2785" s="666" t="s">
        <v>6922</v>
      </c>
      <c r="C2785" s="666" t="s">
        <v>150</v>
      </c>
      <c r="D2785" s="675" t="s">
        <v>10738</v>
      </c>
      <c r="E2785" s="737">
        <v>3300</v>
      </c>
      <c r="F2785" s="666">
        <v>44281995</v>
      </c>
      <c r="G2785" s="675" t="s">
        <v>11325</v>
      </c>
      <c r="H2785" s="675" t="s">
        <v>11035</v>
      </c>
      <c r="I2785" s="675" t="s">
        <v>7361</v>
      </c>
      <c r="J2785" s="675" t="s">
        <v>10738</v>
      </c>
      <c r="K2785" s="666">
        <v>4</v>
      </c>
      <c r="L2785" s="666">
        <v>12</v>
      </c>
      <c r="M2785" s="756">
        <v>39600</v>
      </c>
      <c r="N2785" s="666">
        <v>3</v>
      </c>
      <c r="O2785" s="666">
        <v>6</v>
      </c>
      <c r="P2785" s="756">
        <v>19800</v>
      </c>
      <c r="Q2785" s="666">
        <v>1</v>
      </c>
      <c r="R2785" s="666">
        <v>12</v>
      </c>
    </row>
    <row r="2786" spans="1:18" ht="15.75" customHeight="1" x14ac:dyDescent="0.2">
      <c r="A2786" s="665" t="s">
        <v>11033</v>
      </c>
      <c r="B2786" s="666" t="s">
        <v>6922</v>
      </c>
      <c r="C2786" s="666" t="s">
        <v>150</v>
      </c>
      <c r="D2786" s="675" t="s">
        <v>10738</v>
      </c>
      <c r="E2786" s="737">
        <v>3300</v>
      </c>
      <c r="F2786" s="666">
        <v>70188993</v>
      </c>
      <c r="G2786" s="675" t="s">
        <v>11326</v>
      </c>
      <c r="H2786" s="675" t="s">
        <v>11035</v>
      </c>
      <c r="I2786" s="675" t="s">
        <v>7361</v>
      </c>
      <c r="J2786" s="675" t="s">
        <v>10738</v>
      </c>
      <c r="K2786" s="666">
        <v>4</v>
      </c>
      <c r="L2786" s="666">
        <v>12</v>
      </c>
      <c r="M2786" s="756">
        <v>39600</v>
      </c>
      <c r="N2786" s="666">
        <v>3</v>
      </c>
      <c r="O2786" s="666">
        <v>6</v>
      </c>
      <c r="P2786" s="756">
        <v>19800</v>
      </c>
      <c r="Q2786" s="666">
        <v>0</v>
      </c>
      <c r="R2786" s="666">
        <v>0</v>
      </c>
    </row>
    <row r="2787" spans="1:18" ht="15.75" customHeight="1" x14ac:dyDescent="0.2">
      <c r="A2787" s="665" t="s">
        <v>11033</v>
      </c>
      <c r="B2787" s="666" t="s">
        <v>6922</v>
      </c>
      <c r="C2787" s="666" t="s">
        <v>150</v>
      </c>
      <c r="D2787" s="675" t="s">
        <v>10738</v>
      </c>
      <c r="E2787" s="737">
        <v>3300</v>
      </c>
      <c r="F2787" s="666">
        <v>43847959</v>
      </c>
      <c r="G2787" s="675" t="s">
        <v>11327</v>
      </c>
      <c r="H2787" s="675" t="s">
        <v>11035</v>
      </c>
      <c r="I2787" s="675" t="s">
        <v>7361</v>
      </c>
      <c r="J2787" s="675" t="s">
        <v>10738</v>
      </c>
      <c r="K2787" s="666">
        <v>4</v>
      </c>
      <c r="L2787" s="666">
        <v>12</v>
      </c>
      <c r="M2787" s="756">
        <v>39600</v>
      </c>
      <c r="N2787" s="666">
        <v>3</v>
      </c>
      <c r="O2787" s="666">
        <v>6</v>
      </c>
      <c r="P2787" s="756">
        <v>19800</v>
      </c>
      <c r="Q2787" s="666">
        <v>1</v>
      </c>
      <c r="R2787" s="666">
        <v>12</v>
      </c>
    </row>
    <row r="2788" spans="1:18" ht="15.75" customHeight="1" x14ac:dyDescent="0.2">
      <c r="A2788" s="665" t="s">
        <v>11033</v>
      </c>
      <c r="B2788" s="666" t="s">
        <v>6922</v>
      </c>
      <c r="C2788" s="666" t="s">
        <v>150</v>
      </c>
      <c r="D2788" s="675" t="s">
        <v>11328</v>
      </c>
      <c r="E2788" s="737">
        <v>1500</v>
      </c>
      <c r="F2788" s="666">
        <v>18180803</v>
      </c>
      <c r="G2788" s="675" t="s">
        <v>11329</v>
      </c>
      <c r="H2788" s="675" t="s">
        <v>11046</v>
      </c>
      <c r="I2788" s="675" t="s">
        <v>7192</v>
      </c>
      <c r="J2788" s="675"/>
      <c r="K2788" s="666">
        <v>4</v>
      </c>
      <c r="L2788" s="666">
        <v>12</v>
      </c>
      <c r="M2788" s="756">
        <v>18000</v>
      </c>
      <c r="N2788" s="666">
        <v>3</v>
      </c>
      <c r="O2788" s="666">
        <v>6</v>
      </c>
      <c r="P2788" s="756">
        <v>9000</v>
      </c>
      <c r="Q2788" s="666">
        <v>1</v>
      </c>
      <c r="R2788" s="666">
        <v>12</v>
      </c>
    </row>
    <row r="2789" spans="1:18" ht="15.75" customHeight="1" x14ac:dyDescent="0.2">
      <c r="A2789" s="665" t="s">
        <v>11033</v>
      </c>
      <c r="B2789" s="666" t="s">
        <v>6922</v>
      </c>
      <c r="C2789" s="666" t="s">
        <v>150</v>
      </c>
      <c r="D2789" s="675" t="s">
        <v>10738</v>
      </c>
      <c r="E2789" s="737">
        <v>3300</v>
      </c>
      <c r="F2789" s="666">
        <v>10835263</v>
      </c>
      <c r="G2789" s="675" t="s">
        <v>11330</v>
      </c>
      <c r="H2789" s="675" t="s">
        <v>11035</v>
      </c>
      <c r="I2789" s="675" t="s">
        <v>7361</v>
      </c>
      <c r="J2789" s="675" t="s">
        <v>10738</v>
      </c>
      <c r="K2789" s="666">
        <v>4</v>
      </c>
      <c r="L2789" s="666">
        <v>12</v>
      </c>
      <c r="M2789" s="756">
        <v>39600</v>
      </c>
      <c r="N2789" s="666">
        <v>3</v>
      </c>
      <c r="O2789" s="666">
        <v>6</v>
      </c>
      <c r="P2789" s="756">
        <v>19800</v>
      </c>
      <c r="Q2789" s="666">
        <v>1</v>
      </c>
      <c r="R2789" s="666">
        <v>12</v>
      </c>
    </row>
    <row r="2790" spans="1:18" ht="15.75" customHeight="1" x14ac:dyDescent="0.2">
      <c r="A2790" s="665" t="s">
        <v>11033</v>
      </c>
      <c r="B2790" s="666" t="s">
        <v>6922</v>
      </c>
      <c r="C2790" s="666" t="s">
        <v>150</v>
      </c>
      <c r="D2790" s="675" t="s">
        <v>10738</v>
      </c>
      <c r="E2790" s="737">
        <v>3300</v>
      </c>
      <c r="F2790" s="666">
        <v>45493022</v>
      </c>
      <c r="G2790" s="675" t="s">
        <v>11331</v>
      </c>
      <c r="H2790" s="675" t="s">
        <v>11035</v>
      </c>
      <c r="I2790" s="675" t="s">
        <v>7361</v>
      </c>
      <c r="J2790" s="675" t="s">
        <v>10738</v>
      </c>
      <c r="K2790" s="666">
        <v>4</v>
      </c>
      <c r="L2790" s="666">
        <v>12</v>
      </c>
      <c r="M2790" s="756">
        <v>39600</v>
      </c>
      <c r="N2790" s="666">
        <v>1</v>
      </c>
      <c r="O2790" s="666">
        <v>1</v>
      </c>
      <c r="P2790" s="756">
        <v>3300</v>
      </c>
      <c r="Q2790" s="666">
        <v>0</v>
      </c>
      <c r="R2790" s="666">
        <v>0</v>
      </c>
    </row>
    <row r="2791" spans="1:18" ht="15.75" customHeight="1" x14ac:dyDescent="0.2">
      <c r="A2791" s="665" t="s">
        <v>11033</v>
      </c>
      <c r="B2791" s="666" t="s">
        <v>6922</v>
      </c>
      <c r="C2791" s="666" t="s">
        <v>150</v>
      </c>
      <c r="D2791" s="675" t="s">
        <v>10738</v>
      </c>
      <c r="E2791" s="737">
        <v>3300</v>
      </c>
      <c r="F2791" s="666">
        <v>70292851</v>
      </c>
      <c r="G2791" s="675" t="s">
        <v>11332</v>
      </c>
      <c r="H2791" s="675" t="s">
        <v>11035</v>
      </c>
      <c r="I2791" s="675" t="s">
        <v>7361</v>
      </c>
      <c r="J2791" s="675" t="s">
        <v>10738</v>
      </c>
      <c r="K2791" s="666">
        <v>4</v>
      </c>
      <c r="L2791" s="666">
        <v>12</v>
      </c>
      <c r="M2791" s="756">
        <v>39600</v>
      </c>
      <c r="N2791" s="666">
        <v>3</v>
      </c>
      <c r="O2791" s="666">
        <v>6</v>
      </c>
      <c r="P2791" s="756">
        <v>19800</v>
      </c>
      <c r="Q2791" s="666">
        <v>1</v>
      </c>
      <c r="R2791" s="666">
        <v>12</v>
      </c>
    </row>
    <row r="2792" spans="1:18" ht="15.75" customHeight="1" x14ac:dyDescent="0.2">
      <c r="A2792" s="665" t="s">
        <v>11033</v>
      </c>
      <c r="B2792" s="666" t="s">
        <v>6922</v>
      </c>
      <c r="C2792" s="666" t="s">
        <v>150</v>
      </c>
      <c r="D2792" s="675" t="s">
        <v>10738</v>
      </c>
      <c r="E2792" s="737">
        <v>3300</v>
      </c>
      <c r="F2792" s="666">
        <v>70340489</v>
      </c>
      <c r="G2792" s="675" t="s">
        <v>11333</v>
      </c>
      <c r="H2792" s="675" t="s">
        <v>11035</v>
      </c>
      <c r="I2792" s="675" t="s">
        <v>7361</v>
      </c>
      <c r="J2792" s="675" t="s">
        <v>10738</v>
      </c>
      <c r="K2792" s="666">
        <v>4</v>
      </c>
      <c r="L2792" s="666">
        <v>12</v>
      </c>
      <c r="M2792" s="756">
        <v>39600</v>
      </c>
      <c r="N2792" s="666">
        <v>3</v>
      </c>
      <c r="O2792" s="666">
        <v>6</v>
      </c>
      <c r="P2792" s="756">
        <v>19800</v>
      </c>
      <c r="Q2792" s="666">
        <v>1</v>
      </c>
      <c r="R2792" s="666">
        <v>12</v>
      </c>
    </row>
    <row r="2793" spans="1:18" ht="15.75" customHeight="1" x14ac:dyDescent="0.2">
      <c r="A2793" s="665" t="s">
        <v>11033</v>
      </c>
      <c r="B2793" s="666" t="s">
        <v>6922</v>
      </c>
      <c r="C2793" s="666" t="s">
        <v>150</v>
      </c>
      <c r="D2793" s="675" t="s">
        <v>10738</v>
      </c>
      <c r="E2793" s="737">
        <v>3300</v>
      </c>
      <c r="F2793" s="666">
        <v>72301611</v>
      </c>
      <c r="G2793" s="675" t="s">
        <v>11334</v>
      </c>
      <c r="H2793" s="675" t="s">
        <v>11035</v>
      </c>
      <c r="I2793" s="675" t="s">
        <v>7361</v>
      </c>
      <c r="J2793" s="675" t="s">
        <v>10738</v>
      </c>
      <c r="K2793" s="666">
        <v>4</v>
      </c>
      <c r="L2793" s="666">
        <v>12</v>
      </c>
      <c r="M2793" s="756">
        <v>39600</v>
      </c>
      <c r="N2793" s="666">
        <v>3</v>
      </c>
      <c r="O2793" s="666">
        <v>6</v>
      </c>
      <c r="P2793" s="756">
        <v>19800</v>
      </c>
      <c r="Q2793" s="666">
        <v>1</v>
      </c>
      <c r="R2793" s="666">
        <v>12</v>
      </c>
    </row>
    <row r="2794" spans="1:18" ht="15.75" customHeight="1" x14ac:dyDescent="0.2">
      <c r="A2794" s="665" t="s">
        <v>11033</v>
      </c>
      <c r="B2794" s="666" t="s">
        <v>6922</v>
      </c>
      <c r="C2794" s="666" t="s">
        <v>150</v>
      </c>
      <c r="D2794" s="675" t="s">
        <v>10738</v>
      </c>
      <c r="E2794" s="737">
        <v>3300</v>
      </c>
      <c r="F2794" s="666">
        <v>47040043</v>
      </c>
      <c r="G2794" s="675" t="s">
        <v>11335</v>
      </c>
      <c r="H2794" s="675" t="s">
        <v>11035</v>
      </c>
      <c r="I2794" s="675" t="s">
        <v>7361</v>
      </c>
      <c r="J2794" s="675" t="s">
        <v>10738</v>
      </c>
      <c r="K2794" s="666">
        <v>4</v>
      </c>
      <c r="L2794" s="666">
        <v>12</v>
      </c>
      <c r="M2794" s="756">
        <v>39600</v>
      </c>
      <c r="N2794" s="666">
        <v>3</v>
      </c>
      <c r="O2794" s="666">
        <v>6</v>
      </c>
      <c r="P2794" s="756">
        <v>19800</v>
      </c>
      <c r="Q2794" s="666">
        <v>1</v>
      </c>
      <c r="R2794" s="666">
        <v>12</v>
      </c>
    </row>
    <row r="2795" spans="1:18" ht="15.75" customHeight="1" x14ac:dyDescent="0.2">
      <c r="A2795" s="665" t="s">
        <v>11033</v>
      </c>
      <c r="B2795" s="666" t="s">
        <v>6922</v>
      </c>
      <c r="C2795" s="666" t="s">
        <v>150</v>
      </c>
      <c r="D2795" s="675" t="s">
        <v>10738</v>
      </c>
      <c r="E2795" s="737">
        <v>3300</v>
      </c>
      <c r="F2795" s="666">
        <v>43106345</v>
      </c>
      <c r="G2795" s="675" t="s">
        <v>11336</v>
      </c>
      <c r="H2795" s="675" t="s">
        <v>11035</v>
      </c>
      <c r="I2795" s="675" t="s">
        <v>7361</v>
      </c>
      <c r="J2795" s="675" t="s">
        <v>10738</v>
      </c>
      <c r="K2795" s="666">
        <v>4</v>
      </c>
      <c r="L2795" s="666">
        <v>12</v>
      </c>
      <c r="M2795" s="756">
        <v>39600</v>
      </c>
      <c r="N2795" s="666">
        <v>3</v>
      </c>
      <c r="O2795" s="666">
        <v>6</v>
      </c>
      <c r="P2795" s="756">
        <v>19800</v>
      </c>
      <c r="Q2795" s="666">
        <v>1</v>
      </c>
      <c r="R2795" s="666">
        <v>12</v>
      </c>
    </row>
    <row r="2796" spans="1:18" ht="15.75" customHeight="1" x14ac:dyDescent="0.2">
      <c r="A2796" s="665" t="s">
        <v>11033</v>
      </c>
      <c r="B2796" s="666" t="s">
        <v>6922</v>
      </c>
      <c r="C2796" s="666" t="s">
        <v>150</v>
      </c>
      <c r="D2796" s="675" t="s">
        <v>10738</v>
      </c>
      <c r="E2796" s="737">
        <v>3300</v>
      </c>
      <c r="F2796" s="666">
        <v>44051389</v>
      </c>
      <c r="G2796" s="675" t="s">
        <v>11337</v>
      </c>
      <c r="H2796" s="675" t="s">
        <v>11035</v>
      </c>
      <c r="I2796" s="675" t="s">
        <v>7361</v>
      </c>
      <c r="J2796" s="675" t="s">
        <v>10738</v>
      </c>
      <c r="K2796" s="666">
        <v>4</v>
      </c>
      <c r="L2796" s="666">
        <v>12</v>
      </c>
      <c r="M2796" s="756">
        <v>39600</v>
      </c>
      <c r="N2796" s="666">
        <v>3</v>
      </c>
      <c r="O2796" s="666">
        <v>6</v>
      </c>
      <c r="P2796" s="756">
        <v>19800</v>
      </c>
      <c r="Q2796" s="666">
        <v>1</v>
      </c>
      <c r="R2796" s="666">
        <v>12</v>
      </c>
    </row>
    <row r="2797" spans="1:18" ht="15.75" customHeight="1" x14ac:dyDescent="0.2">
      <c r="A2797" s="665" t="s">
        <v>11033</v>
      </c>
      <c r="B2797" s="666" t="s">
        <v>6922</v>
      </c>
      <c r="C2797" s="666" t="s">
        <v>150</v>
      </c>
      <c r="D2797" s="675" t="s">
        <v>10738</v>
      </c>
      <c r="E2797" s="737">
        <v>3300</v>
      </c>
      <c r="F2797" s="666">
        <v>45657133</v>
      </c>
      <c r="G2797" s="675" t="s">
        <v>11338</v>
      </c>
      <c r="H2797" s="675" t="s">
        <v>11035</v>
      </c>
      <c r="I2797" s="675" t="s">
        <v>7361</v>
      </c>
      <c r="J2797" s="675" t="s">
        <v>10738</v>
      </c>
      <c r="K2797" s="666">
        <v>4</v>
      </c>
      <c r="L2797" s="666">
        <v>12</v>
      </c>
      <c r="M2797" s="756">
        <v>39600</v>
      </c>
      <c r="N2797" s="666">
        <v>3</v>
      </c>
      <c r="O2797" s="666">
        <v>6</v>
      </c>
      <c r="P2797" s="756">
        <v>19800</v>
      </c>
      <c r="Q2797" s="666">
        <v>1</v>
      </c>
      <c r="R2797" s="666">
        <v>12</v>
      </c>
    </row>
    <row r="2798" spans="1:18" ht="15.75" customHeight="1" x14ac:dyDescent="0.2">
      <c r="A2798" s="665" t="s">
        <v>11033</v>
      </c>
      <c r="B2798" s="666" t="s">
        <v>6922</v>
      </c>
      <c r="C2798" s="666" t="s">
        <v>150</v>
      </c>
      <c r="D2798" s="675" t="s">
        <v>10738</v>
      </c>
      <c r="E2798" s="737">
        <v>3300</v>
      </c>
      <c r="F2798" s="666">
        <v>46174564</v>
      </c>
      <c r="G2798" s="675" t="s">
        <v>11339</v>
      </c>
      <c r="H2798" s="675" t="s">
        <v>11035</v>
      </c>
      <c r="I2798" s="675" t="s">
        <v>7361</v>
      </c>
      <c r="J2798" s="675" t="s">
        <v>10738</v>
      </c>
      <c r="K2798" s="666">
        <v>4</v>
      </c>
      <c r="L2798" s="666">
        <v>12</v>
      </c>
      <c r="M2798" s="756">
        <v>39600</v>
      </c>
      <c r="N2798" s="666">
        <v>2</v>
      </c>
      <c r="O2798" s="666">
        <v>4</v>
      </c>
      <c r="P2798" s="756">
        <v>13200</v>
      </c>
      <c r="Q2798" s="666">
        <v>0</v>
      </c>
      <c r="R2798" s="666">
        <v>0</v>
      </c>
    </row>
    <row r="2799" spans="1:18" ht="15.75" customHeight="1" x14ac:dyDescent="0.2">
      <c r="A2799" s="665" t="s">
        <v>11033</v>
      </c>
      <c r="B2799" s="666" t="s">
        <v>6922</v>
      </c>
      <c r="C2799" s="666" t="s">
        <v>150</v>
      </c>
      <c r="D2799" s="675" t="s">
        <v>10738</v>
      </c>
      <c r="E2799" s="737">
        <v>3300</v>
      </c>
      <c r="F2799" s="666">
        <v>44741519</v>
      </c>
      <c r="G2799" s="675" t="s">
        <v>11340</v>
      </c>
      <c r="H2799" s="675" t="s">
        <v>11035</v>
      </c>
      <c r="I2799" s="675" t="s">
        <v>7361</v>
      </c>
      <c r="J2799" s="675" t="s">
        <v>10738</v>
      </c>
      <c r="K2799" s="666">
        <v>4</v>
      </c>
      <c r="L2799" s="666">
        <v>12</v>
      </c>
      <c r="M2799" s="756">
        <v>39600</v>
      </c>
      <c r="N2799" s="666">
        <v>3</v>
      </c>
      <c r="O2799" s="666">
        <v>6</v>
      </c>
      <c r="P2799" s="756">
        <v>19800</v>
      </c>
      <c r="Q2799" s="666">
        <v>1</v>
      </c>
      <c r="R2799" s="666">
        <v>12</v>
      </c>
    </row>
    <row r="2800" spans="1:18" ht="15.75" customHeight="1" x14ac:dyDescent="0.2">
      <c r="A2800" s="665" t="s">
        <v>11033</v>
      </c>
      <c r="B2800" s="666" t="s">
        <v>6922</v>
      </c>
      <c r="C2800" s="666" t="s">
        <v>150</v>
      </c>
      <c r="D2800" s="675" t="s">
        <v>10738</v>
      </c>
      <c r="E2800" s="737">
        <v>3300</v>
      </c>
      <c r="F2800" s="666">
        <v>18150885</v>
      </c>
      <c r="G2800" s="675" t="s">
        <v>11341</v>
      </c>
      <c r="H2800" s="675" t="s">
        <v>11035</v>
      </c>
      <c r="I2800" s="675" t="s">
        <v>7361</v>
      </c>
      <c r="J2800" s="675" t="s">
        <v>10738</v>
      </c>
      <c r="K2800" s="666">
        <v>4</v>
      </c>
      <c r="L2800" s="666">
        <v>12</v>
      </c>
      <c r="M2800" s="756">
        <v>39600</v>
      </c>
      <c r="N2800" s="666">
        <v>3</v>
      </c>
      <c r="O2800" s="666">
        <v>6</v>
      </c>
      <c r="P2800" s="756">
        <v>19800</v>
      </c>
      <c r="Q2800" s="666">
        <v>1</v>
      </c>
      <c r="R2800" s="666">
        <v>12</v>
      </c>
    </row>
    <row r="2801" spans="1:18" ht="15.75" customHeight="1" x14ac:dyDescent="0.2">
      <c r="A2801" s="665" t="s">
        <v>11033</v>
      </c>
      <c r="B2801" s="666" t="s">
        <v>6922</v>
      </c>
      <c r="C2801" s="666" t="s">
        <v>150</v>
      </c>
      <c r="D2801" s="675" t="s">
        <v>10738</v>
      </c>
      <c r="E2801" s="737">
        <v>3300</v>
      </c>
      <c r="F2801" s="666">
        <v>45799233</v>
      </c>
      <c r="G2801" s="675" t="s">
        <v>11342</v>
      </c>
      <c r="H2801" s="675" t="s">
        <v>11035</v>
      </c>
      <c r="I2801" s="675" t="s">
        <v>7361</v>
      </c>
      <c r="J2801" s="675" t="s">
        <v>10738</v>
      </c>
      <c r="K2801" s="666">
        <v>4</v>
      </c>
      <c r="L2801" s="666">
        <v>12</v>
      </c>
      <c r="M2801" s="756">
        <v>39600</v>
      </c>
      <c r="N2801" s="666">
        <v>3</v>
      </c>
      <c r="O2801" s="666">
        <v>6</v>
      </c>
      <c r="P2801" s="756">
        <v>19800</v>
      </c>
      <c r="Q2801" s="666">
        <v>1</v>
      </c>
      <c r="R2801" s="666">
        <v>12</v>
      </c>
    </row>
    <row r="2802" spans="1:18" ht="15.75" customHeight="1" x14ac:dyDescent="0.2">
      <c r="A2802" s="665" t="s">
        <v>11033</v>
      </c>
      <c r="B2802" s="666" t="s">
        <v>6922</v>
      </c>
      <c r="C2802" s="666" t="s">
        <v>150</v>
      </c>
      <c r="D2802" s="675" t="s">
        <v>10738</v>
      </c>
      <c r="E2802" s="737">
        <v>3300</v>
      </c>
      <c r="F2802" s="666">
        <v>47408113</v>
      </c>
      <c r="G2802" s="675" t="s">
        <v>11343</v>
      </c>
      <c r="H2802" s="675" t="s">
        <v>11035</v>
      </c>
      <c r="I2802" s="675" t="s">
        <v>7361</v>
      </c>
      <c r="J2802" s="675" t="s">
        <v>10738</v>
      </c>
      <c r="K2802" s="666">
        <v>4</v>
      </c>
      <c r="L2802" s="666">
        <v>12</v>
      </c>
      <c r="M2802" s="756">
        <v>39600</v>
      </c>
      <c r="N2802" s="666">
        <v>3</v>
      </c>
      <c r="O2802" s="666">
        <v>6</v>
      </c>
      <c r="P2802" s="756">
        <v>19800</v>
      </c>
      <c r="Q2802" s="666">
        <v>1</v>
      </c>
      <c r="R2802" s="666">
        <v>12</v>
      </c>
    </row>
    <row r="2803" spans="1:18" ht="15.75" customHeight="1" x14ac:dyDescent="0.2">
      <c r="A2803" s="665" t="s">
        <v>11033</v>
      </c>
      <c r="B2803" s="666" t="s">
        <v>6922</v>
      </c>
      <c r="C2803" s="666" t="s">
        <v>150</v>
      </c>
      <c r="D2803" s="675" t="s">
        <v>11328</v>
      </c>
      <c r="E2803" s="737">
        <v>1500</v>
      </c>
      <c r="F2803" s="666">
        <v>77290795</v>
      </c>
      <c r="G2803" s="675" t="s">
        <v>11344</v>
      </c>
      <c r="H2803" s="675" t="s">
        <v>11046</v>
      </c>
      <c r="I2803" s="675" t="s">
        <v>7192</v>
      </c>
      <c r="J2803" s="675"/>
      <c r="K2803" s="666">
        <v>4</v>
      </c>
      <c r="L2803" s="666">
        <v>12</v>
      </c>
      <c r="M2803" s="756">
        <v>18000</v>
      </c>
      <c r="N2803" s="666">
        <v>3</v>
      </c>
      <c r="O2803" s="666">
        <v>6</v>
      </c>
      <c r="P2803" s="756">
        <v>9000</v>
      </c>
      <c r="Q2803" s="666">
        <v>1</v>
      </c>
      <c r="R2803" s="666">
        <v>12</v>
      </c>
    </row>
    <row r="2804" spans="1:18" ht="15.75" customHeight="1" x14ac:dyDescent="0.2">
      <c r="A2804" s="665" t="s">
        <v>11033</v>
      </c>
      <c r="B2804" s="666" t="s">
        <v>6922</v>
      </c>
      <c r="C2804" s="666" t="s">
        <v>150</v>
      </c>
      <c r="D2804" s="675" t="s">
        <v>10738</v>
      </c>
      <c r="E2804" s="737">
        <v>3300</v>
      </c>
      <c r="F2804" s="666">
        <v>45506526</v>
      </c>
      <c r="G2804" s="675" t="s">
        <v>11345</v>
      </c>
      <c r="H2804" s="675" t="s">
        <v>11035</v>
      </c>
      <c r="I2804" s="675" t="s">
        <v>7361</v>
      </c>
      <c r="J2804" s="675" t="s">
        <v>10738</v>
      </c>
      <c r="K2804" s="666">
        <v>4</v>
      </c>
      <c r="L2804" s="666">
        <v>12</v>
      </c>
      <c r="M2804" s="756">
        <v>39600</v>
      </c>
      <c r="N2804" s="666">
        <v>3</v>
      </c>
      <c r="O2804" s="666">
        <v>6</v>
      </c>
      <c r="P2804" s="756">
        <v>19800</v>
      </c>
      <c r="Q2804" s="666">
        <v>1</v>
      </c>
      <c r="R2804" s="666">
        <v>12</v>
      </c>
    </row>
    <row r="2805" spans="1:18" ht="15.75" customHeight="1" x14ac:dyDescent="0.2">
      <c r="A2805" s="665" t="s">
        <v>11033</v>
      </c>
      <c r="B2805" s="666" t="s">
        <v>6922</v>
      </c>
      <c r="C2805" s="666" t="s">
        <v>150</v>
      </c>
      <c r="D2805" s="675" t="s">
        <v>10738</v>
      </c>
      <c r="E2805" s="737">
        <v>3300</v>
      </c>
      <c r="F2805" s="666">
        <v>45274989</v>
      </c>
      <c r="G2805" s="675" t="s">
        <v>11346</v>
      </c>
      <c r="H2805" s="675" t="s">
        <v>11035</v>
      </c>
      <c r="I2805" s="675" t="s">
        <v>7361</v>
      </c>
      <c r="J2805" s="675" t="s">
        <v>10738</v>
      </c>
      <c r="K2805" s="666">
        <v>4</v>
      </c>
      <c r="L2805" s="666">
        <v>12</v>
      </c>
      <c r="M2805" s="756">
        <v>39600</v>
      </c>
      <c r="N2805" s="666">
        <v>3</v>
      </c>
      <c r="O2805" s="666">
        <v>6</v>
      </c>
      <c r="P2805" s="756">
        <v>19800</v>
      </c>
      <c r="Q2805" s="666">
        <v>1</v>
      </c>
      <c r="R2805" s="666">
        <v>12</v>
      </c>
    </row>
    <row r="2806" spans="1:18" ht="15.75" customHeight="1" x14ac:dyDescent="0.2">
      <c r="A2806" s="665" t="s">
        <v>11033</v>
      </c>
      <c r="B2806" s="666" t="s">
        <v>6922</v>
      </c>
      <c r="C2806" s="666" t="s">
        <v>150</v>
      </c>
      <c r="D2806" s="675" t="s">
        <v>10738</v>
      </c>
      <c r="E2806" s="737">
        <v>3300</v>
      </c>
      <c r="F2806" s="666">
        <v>27845348</v>
      </c>
      <c r="G2806" s="675" t="s">
        <v>11347</v>
      </c>
      <c r="H2806" s="675" t="s">
        <v>11035</v>
      </c>
      <c r="I2806" s="675" t="s">
        <v>7361</v>
      </c>
      <c r="J2806" s="675" t="s">
        <v>10738</v>
      </c>
      <c r="K2806" s="666">
        <v>4</v>
      </c>
      <c r="L2806" s="666">
        <v>12</v>
      </c>
      <c r="M2806" s="756">
        <v>39600</v>
      </c>
      <c r="N2806" s="666">
        <v>3</v>
      </c>
      <c r="O2806" s="666">
        <v>6</v>
      </c>
      <c r="P2806" s="756">
        <v>19800</v>
      </c>
      <c r="Q2806" s="666">
        <v>1</v>
      </c>
      <c r="R2806" s="666">
        <v>12</v>
      </c>
    </row>
    <row r="2807" spans="1:18" ht="15.75" customHeight="1" x14ac:dyDescent="0.2">
      <c r="A2807" s="665" t="s">
        <v>11033</v>
      </c>
      <c r="B2807" s="666" t="s">
        <v>6922</v>
      </c>
      <c r="C2807" s="666" t="s">
        <v>150</v>
      </c>
      <c r="D2807" s="675" t="s">
        <v>10738</v>
      </c>
      <c r="E2807" s="737">
        <v>3300</v>
      </c>
      <c r="F2807" s="666">
        <v>41397890</v>
      </c>
      <c r="G2807" s="675" t="s">
        <v>11348</v>
      </c>
      <c r="H2807" s="675" t="s">
        <v>11035</v>
      </c>
      <c r="I2807" s="675" t="s">
        <v>7361</v>
      </c>
      <c r="J2807" s="675" t="s">
        <v>10738</v>
      </c>
      <c r="K2807" s="666">
        <v>4</v>
      </c>
      <c r="L2807" s="666">
        <v>12</v>
      </c>
      <c r="M2807" s="756">
        <v>39600</v>
      </c>
      <c r="N2807" s="666">
        <v>3</v>
      </c>
      <c r="O2807" s="666">
        <v>6</v>
      </c>
      <c r="P2807" s="756">
        <v>19800</v>
      </c>
      <c r="Q2807" s="666">
        <v>1</v>
      </c>
      <c r="R2807" s="666">
        <v>12</v>
      </c>
    </row>
    <row r="2808" spans="1:18" ht="15.75" customHeight="1" x14ac:dyDescent="0.2">
      <c r="A2808" s="665" t="s">
        <v>11033</v>
      </c>
      <c r="B2808" s="666" t="s">
        <v>6922</v>
      </c>
      <c r="C2808" s="666" t="s">
        <v>150</v>
      </c>
      <c r="D2808" s="675" t="s">
        <v>10757</v>
      </c>
      <c r="E2808" s="737">
        <v>6000</v>
      </c>
      <c r="F2808" s="666">
        <v>45483770</v>
      </c>
      <c r="G2808" s="675" t="s">
        <v>11349</v>
      </c>
      <c r="H2808" s="675" t="s">
        <v>10757</v>
      </c>
      <c r="I2808" s="675" t="s">
        <v>11037</v>
      </c>
      <c r="J2808" s="675" t="s">
        <v>11038</v>
      </c>
      <c r="K2808" s="666">
        <v>4</v>
      </c>
      <c r="L2808" s="666">
        <v>12</v>
      </c>
      <c r="M2808" s="756">
        <v>72000</v>
      </c>
      <c r="N2808" s="666">
        <v>3</v>
      </c>
      <c r="O2808" s="666">
        <v>6</v>
      </c>
      <c r="P2808" s="756">
        <v>36000</v>
      </c>
      <c r="Q2808" s="666">
        <v>1</v>
      </c>
      <c r="R2808" s="666">
        <v>12</v>
      </c>
    </row>
    <row r="2809" spans="1:18" ht="15.75" customHeight="1" x14ac:dyDescent="0.2">
      <c r="A2809" s="665" t="s">
        <v>11033</v>
      </c>
      <c r="B2809" s="666" t="s">
        <v>6922</v>
      </c>
      <c r="C2809" s="666" t="s">
        <v>150</v>
      </c>
      <c r="D2809" s="675" t="s">
        <v>11107</v>
      </c>
      <c r="E2809" s="737">
        <v>4000</v>
      </c>
      <c r="F2809" s="666">
        <v>18167699</v>
      </c>
      <c r="G2809" s="675" t="s">
        <v>11350</v>
      </c>
      <c r="H2809" s="675" t="s">
        <v>11222</v>
      </c>
      <c r="I2809" s="675" t="s">
        <v>11037</v>
      </c>
      <c r="J2809" s="675" t="s">
        <v>11222</v>
      </c>
      <c r="K2809" s="666">
        <v>3</v>
      </c>
      <c r="L2809" s="666">
        <v>8</v>
      </c>
      <c r="M2809" s="756">
        <v>32000</v>
      </c>
      <c r="N2809" s="666">
        <v>3</v>
      </c>
      <c r="O2809" s="666">
        <v>6</v>
      </c>
      <c r="P2809" s="756">
        <v>24000</v>
      </c>
      <c r="Q2809" s="666">
        <v>1</v>
      </c>
      <c r="R2809" s="666">
        <v>12</v>
      </c>
    </row>
    <row r="2810" spans="1:18" ht="15.75" customHeight="1" x14ac:dyDescent="0.2">
      <c r="A2810" s="665" t="s">
        <v>11033</v>
      </c>
      <c r="B2810" s="666" t="s">
        <v>6922</v>
      </c>
      <c r="C2810" s="666" t="s">
        <v>150</v>
      </c>
      <c r="D2810" s="675" t="s">
        <v>10757</v>
      </c>
      <c r="E2810" s="737">
        <v>6000</v>
      </c>
      <c r="F2810" s="666">
        <v>46409788</v>
      </c>
      <c r="G2810" s="675" t="s">
        <v>11351</v>
      </c>
      <c r="H2810" s="675" t="s">
        <v>10757</v>
      </c>
      <c r="I2810" s="675" t="s">
        <v>11037</v>
      </c>
      <c r="J2810" s="675" t="s">
        <v>11038</v>
      </c>
      <c r="K2810" s="666">
        <v>4</v>
      </c>
      <c r="L2810" s="666">
        <v>12</v>
      </c>
      <c r="M2810" s="756">
        <v>72000</v>
      </c>
      <c r="N2810" s="666">
        <v>3</v>
      </c>
      <c r="O2810" s="666">
        <v>6</v>
      </c>
      <c r="P2810" s="756">
        <v>36000</v>
      </c>
      <c r="Q2810" s="666">
        <v>1</v>
      </c>
      <c r="R2810" s="666">
        <v>12</v>
      </c>
    </row>
    <row r="2811" spans="1:18" ht="15.75" customHeight="1" x14ac:dyDescent="0.2">
      <c r="A2811" s="665" t="s">
        <v>11033</v>
      </c>
      <c r="B2811" s="666" t="s">
        <v>6922</v>
      </c>
      <c r="C2811" s="666" t="s">
        <v>150</v>
      </c>
      <c r="D2811" s="675" t="s">
        <v>10757</v>
      </c>
      <c r="E2811" s="737">
        <v>6000</v>
      </c>
      <c r="F2811" s="666">
        <v>47451897</v>
      </c>
      <c r="G2811" s="675" t="s">
        <v>11352</v>
      </c>
      <c r="H2811" s="675" t="s">
        <v>10757</v>
      </c>
      <c r="I2811" s="675" t="s">
        <v>11037</v>
      </c>
      <c r="J2811" s="675" t="s">
        <v>11038</v>
      </c>
      <c r="K2811" s="666">
        <v>4</v>
      </c>
      <c r="L2811" s="666">
        <v>12</v>
      </c>
      <c r="M2811" s="756">
        <v>72000</v>
      </c>
      <c r="N2811" s="666">
        <v>3</v>
      </c>
      <c r="O2811" s="666">
        <v>6</v>
      </c>
      <c r="P2811" s="756">
        <v>36000</v>
      </c>
      <c r="Q2811" s="666">
        <v>1</v>
      </c>
      <c r="R2811" s="666">
        <v>12</v>
      </c>
    </row>
    <row r="2812" spans="1:18" ht="15.75" customHeight="1" x14ac:dyDescent="0.2">
      <c r="A2812" s="665" t="s">
        <v>11033</v>
      </c>
      <c r="B2812" s="666" t="s">
        <v>6922</v>
      </c>
      <c r="C2812" s="666" t="s">
        <v>150</v>
      </c>
      <c r="D2812" s="675" t="s">
        <v>10757</v>
      </c>
      <c r="E2812" s="737">
        <v>6000</v>
      </c>
      <c r="F2812" s="666">
        <v>72023813</v>
      </c>
      <c r="G2812" s="675" t="s">
        <v>11353</v>
      </c>
      <c r="H2812" s="675" t="s">
        <v>10757</v>
      </c>
      <c r="I2812" s="675" t="s">
        <v>11037</v>
      </c>
      <c r="J2812" s="675" t="s">
        <v>11038</v>
      </c>
      <c r="K2812" s="666">
        <v>4</v>
      </c>
      <c r="L2812" s="666">
        <v>12</v>
      </c>
      <c r="M2812" s="756">
        <v>72000</v>
      </c>
      <c r="N2812" s="666">
        <v>3</v>
      </c>
      <c r="O2812" s="666">
        <v>6</v>
      </c>
      <c r="P2812" s="756">
        <v>36000</v>
      </c>
      <c r="Q2812" s="666">
        <v>1</v>
      </c>
      <c r="R2812" s="666">
        <v>12</v>
      </c>
    </row>
    <row r="2813" spans="1:18" ht="15.75" customHeight="1" x14ac:dyDescent="0.2">
      <c r="A2813" s="665" t="s">
        <v>11033</v>
      </c>
      <c r="B2813" s="666" t="s">
        <v>6922</v>
      </c>
      <c r="C2813" s="666" t="s">
        <v>150</v>
      </c>
      <c r="D2813" s="675" t="s">
        <v>10757</v>
      </c>
      <c r="E2813" s="737">
        <v>6000</v>
      </c>
      <c r="F2813" s="666">
        <v>43613809</v>
      </c>
      <c r="G2813" s="675" t="s">
        <v>11354</v>
      </c>
      <c r="H2813" s="675" t="s">
        <v>10757</v>
      </c>
      <c r="I2813" s="675" t="s">
        <v>11037</v>
      </c>
      <c r="J2813" s="675" t="s">
        <v>11038</v>
      </c>
      <c r="K2813" s="666">
        <v>4</v>
      </c>
      <c r="L2813" s="666">
        <v>12</v>
      </c>
      <c r="M2813" s="756">
        <v>72000</v>
      </c>
      <c r="N2813" s="666">
        <v>3</v>
      </c>
      <c r="O2813" s="666">
        <v>6</v>
      </c>
      <c r="P2813" s="756">
        <v>36000</v>
      </c>
      <c r="Q2813" s="666">
        <v>1</v>
      </c>
      <c r="R2813" s="666">
        <v>12</v>
      </c>
    </row>
    <row r="2814" spans="1:18" ht="15.75" customHeight="1" x14ac:dyDescent="0.2">
      <c r="A2814" s="665" t="s">
        <v>11033</v>
      </c>
      <c r="B2814" s="666" t="s">
        <v>6922</v>
      </c>
      <c r="C2814" s="666" t="s">
        <v>150</v>
      </c>
      <c r="D2814" s="675" t="s">
        <v>10757</v>
      </c>
      <c r="E2814" s="737">
        <v>6000</v>
      </c>
      <c r="F2814" s="666">
        <v>48078123</v>
      </c>
      <c r="G2814" s="675" t="s">
        <v>11355</v>
      </c>
      <c r="H2814" s="675" t="s">
        <v>10757</v>
      </c>
      <c r="I2814" s="675" t="s">
        <v>11037</v>
      </c>
      <c r="J2814" s="675" t="s">
        <v>11038</v>
      </c>
      <c r="K2814" s="666">
        <v>4</v>
      </c>
      <c r="L2814" s="666">
        <v>12</v>
      </c>
      <c r="M2814" s="756">
        <v>72000</v>
      </c>
      <c r="N2814" s="666">
        <v>3</v>
      </c>
      <c r="O2814" s="666">
        <v>6</v>
      </c>
      <c r="P2814" s="756">
        <v>36000</v>
      </c>
      <c r="Q2814" s="666">
        <v>1</v>
      </c>
      <c r="R2814" s="666">
        <v>12</v>
      </c>
    </row>
    <row r="2815" spans="1:18" ht="15.75" customHeight="1" x14ac:dyDescent="0.2">
      <c r="A2815" s="665" t="s">
        <v>11033</v>
      </c>
      <c r="B2815" s="666" t="s">
        <v>6922</v>
      </c>
      <c r="C2815" s="666" t="s">
        <v>150</v>
      </c>
      <c r="D2815" s="675" t="s">
        <v>10757</v>
      </c>
      <c r="E2815" s="737">
        <v>6000</v>
      </c>
      <c r="F2815" s="666">
        <v>44845195</v>
      </c>
      <c r="G2815" s="675" t="s">
        <v>11356</v>
      </c>
      <c r="H2815" s="675" t="s">
        <v>10757</v>
      </c>
      <c r="I2815" s="675" t="s">
        <v>11037</v>
      </c>
      <c r="J2815" s="675" t="s">
        <v>11038</v>
      </c>
      <c r="K2815" s="666">
        <v>4</v>
      </c>
      <c r="L2815" s="666">
        <v>12</v>
      </c>
      <c r="M2815" s="756">
        <v>72000</v>
      </c>
      <c r="N2815" s="666">
        <v>3</v>
      </c>
      <c r="O2815" s="666">
        <v>6</v>
      </c>
      <c r="P2815" s="756">
        <v>36000</v>
      </c>
      <c r="Q2815" s="666">
        <v>1</v>
      </c>
      <c r="R2815" s="666">
        <v>12</v>
      </c>
    </row>
    <row r="2816" spans="1:18" ht="15.75" customHeight="1" x14ac:dyDescent="0.2">
      <c r="A2816" s="665" t="s">
        <v>11033</v>
      </c>
      <c r="B2816" s="666" t="s">
        <v>6922</v>
      </c>
      <c r="C2816" s="666" t="s">
        <v>150</v>
      </c>
      <c r="D2816" s="675" t="s">
        <v>10757</v>
      </c>
      <c r="E2816" s="737">
        <v>6000</v>
      </c>
      <c r="F2816" s="666">
        <v>42525978</v>
      </c>
      <c r="G2816" s="675" t="s">
        <v>11357</v>
      </c>
      <c r="H2816" s="675" t="s">
        <v>10757</v>
      </c>
      <c r="I2816" s="675" t="s">
        <v>11037</v>
      </c>
      <c r="J2816" s="675" t="s">
        <v>11038</v>
      </c>
      <c r="K2816" s="666">
        <v>4</v>
      </c>
      <c r="L2816" s="666">
        <v>12</v>
      </c>
      <c r="M2816" s="756">
        <v>72000</v>
      </c>
      <c r="N2816" s="666">
        <v>3</v>
      </c>
      <c r="O2816" s="666">
        <v>6</v>
      </c>
      <c r="P2816" s="756">
        <v>36000</v>
      </c>
      <c r="Q2816" s="666">
        <v>1</v>
      </c>
      <c r="R2816" s="666">
        <v>12</v>
      </c>
    </row>
    <row r="2817" spans="1:18" ht="15.75" customHeight="1" x14ac:dyDescent="0.2">
      <c r="A2817" s="665" t="s">
        <v>11033</v>
      </c>
      <c r="B2817" s="666" t="s">
        <v>6922</v>
      </c>
      <c r="C2817" s="666" t="s">
        <v>150</v>
      </c>
      <c r="D2817" s="675" t="s">
        <v>10757</v>
      </c>
      <c r="E2817" s="737">
        <v>6000</v>
      </c>
      <c r="F2817" s="666">
        <v>45784722</v>
      </c>
      <c r="G2817" s="675" t="s">
        <v>11358</v>
      </c>
      <c r="H2817" s="675" t="s">
        <v>10757</v>
      </c>
      <c r="I2817" s="675" t="s">
        <v>11037</v>
      </c>
      <c r="J2817" s="675" t="s">
        <v>11038</v>
      </c>
      <c r="K2817" s="666">
        <v>4</v>
      </c>
      <c r="L2817" s="666">
        <v>12</v>
      </c>
      <c r="M2817" s="756">
        <v>72000</v>
      </c>
      <c r="N2817" s="666">
        <v>3</v>
      </c>
      <c r="O2817" s="666">
        <v>6</v>
      </c>
      <c r="P2817" s="756">
        <v>36000</v>
      </c>
      <c r="Q2817" s="666">
        <v>1</v>
      </c>
      <c r="R2817" s="666">
        <v>12</v>
      </c>
    </row>
    <row r="2818" spans="1:18" ht="15.75" customHeight="1" x14ac:dyDescent="0.2">
      <c r="A2818" s="665" t="s">
        <v>11033</v>
      </c>
      <c r="B2818" s="666" t="s">
        <v>6922</v>
      </c>
      <c r="C2818" s="666" t="s">
        <v>150</v>
      </c>
      <c r="D2818" s="675" t="s">
        <v>10757</v>
      </c>
      <c r="E2818" s="737">
        <v>6000</v>
      </c>
      <c r="F2818" s="666">
        <v>46991794</v>
      </c>
      <c r="G2818" s="675" t="s">
        <v>11359</v>
      </c>
      <c r="H2818" s="675" t="s">
        <v>10757</v>
      </c>
      <c r="I2818" s="675" t="s">
        <v>11037</v>
      </c>
      <c r="J2818" s="675" t="s">
        <v>11038</v>
      </c>
      <c r="K2818" s="666">
        <v>4</v>
      </c>
      <c r="L2818" s="666">
        <v>12</v>
      </c>
      <c r="M2818" s="756">
        <v>72000</v>
      </c>
      <c r="N2818" s="666">
        <v>3</v>
      </c>
      <c r="O2818" s="666">
        <v>6</v>
      </c>
      <c r="P2818" s="756">
        <v>36000</v>
      </c>
      <c r="Q2818" s="666">
        <v>1</v>
      </c>
      <c r="R2818" s="666">
        <v>12</v>
      </c>
    </row>
    <row r="2819" spans="1:18" ht="15.75" customHeight="1" x14ac:dyDescent="0.2">
      <c r="A2819" s="665" t="s">
        <v>11033</v>
      </c>
      <c r="B2819" s="666" t="s">
        <v>6922</v>
      </c>
      <c r="C2819" s="666" t="s">
        <v>150</v>
      </c>
      <c r="D2819" s="675" t="s">
        <v>10757</v>
      </c>
      <c r="E2819" s="737">
        <v>6000</v>
      </c>
      <c r="F2819" s="666">
        <v>45115407</v>
      </c>
      <c r="G2819" s="675" t="s">
        <v>11360</v>
      </c>
      <c r="H2819" s="675" t="s">
        <v>10757</v>
      </c>
      <c r="I2819" s="675" t="s">
        <v>11037</v>
      </c>
      <c r="J2819" s="675" t="s">
        <v>11038</v>
      </c>
      <c r="K2819" s="666">
        <v>4</v>
      </c>
      <c r="L2819" s="666">
        <v>12</v>
      </c>
      <c r="M2819" s="756">
        <v>72000</v>
      </c>
      <c r="N2819" s="666">
        <v>0</v>
      </c>
      <c r="O2819" s="666">
        <v>0</v>
      </c>
      <c r="P2819" s="756">
        <v>0</v>
      </c>
      <c r="Q2819" s="666">
        <v>0</v>
      </c>
      <c r="R2819" s="666">
        <v>0</v>
      </c>
    </row>
    <row r="2820" spans="1:18" ht="15.75" customHeight="1" x14ac:dyDescent="0.2">
      <c r="A2820" s="665" t="s">
        <v>11033</v>
      </c>
      <c r="B2820" s="666" t="s">
        <v>6922</v>
      </c>
      <c r="C2820" s="666" t="s">
        <v>150</v>
      </c>
      <c r="D2820" s="675" t="s">
        <v>10757</v>
      </c>
      <c r="E2820" s="737">
        <v>6000</v>
      </c>
      <c r="F2820" s="666">
        <v>18071725</v>
      </c>
      <c r="G2820" s="675" t="s">
        <v>11361</v>
      </c>
      <c r="H2820" s="675" t="s">
        <v>10757</v>
      </c>
      <c r="I2820" s="675" t="s">
        <v>11037</v>
      </c>
      <c r="J2820" s="675" t="s">
        <v>11038</v>
      </c>
      <c r="K2820" s="666">
        <v>4</v>
      </c>
      <c r="L2820" s="666">
        <v>12</v>
      </c>
      <c r="M2820" s="756">
        <v>72000</v>
      </c>
      <c r="N2820" s="666">
        <v>3</v>
      </c>
      <c r="O2820" s="666">
        <v>6</v>
      </c>
      <c r="P2820" s="756">
        <v>36000</v>
      </c>
      <c r="Q2820" s="666">
        <v>1</v>
      </c>
      <c r="R2820" s="666">
        <v>12</v>
      </c>
    </row>
    <row r="2821" spans="1:18" ht="15.75" customHeight="1" x14ac:dyDescent="0.2">
      <c r="A2821" s="665" t="s">
        <v>11033</v>
      </c>
      <c r="B2821" s="666" t="s">
        <v>6922</v>
      </c>
      <c r="C2821" s="666" t="s">
        <v>150</v>
      </c>
      <c r="D2821" s="675" t="s">
        <v>10757</v>
      </c>
      <c r="E2821" s="737">
        <v>6000</v>
      </c>
      <c r="F2821" s="666">
        <v>45908665</v>
      </c>
      <c r="G2821" s="675" t="s">
        <v>11362</v>
      </c>
      <c r="H2821" s="675" t="s">
        <v>10757</v>
      </c>
      <c r="I2821" s="675" t="s">
        <v>11037</v>
      </c>
      <c r="J2821" s="675" t="s">
        <v>11038</v>
      </c>
      <c r="K2821" s="666">
        <v>4</v>
      </c>
      <c r="L2821" s="666">
        <v>12</v>
      </c>
      <c r="M2821" s="756">
        <v>72000</v>
      </c>
      <c r="N2821" s="666">
        <v>3</v>
      </c>
      <c r="O2821" s="666">
        <v>6</v>
      </c>
      <c r="P2821" s="756">
        <v>36000</v>
      </c>
      <c r="Q2821" s="666">
        <v>1</v>
      </c>
      <c r="R2821" s="666">
        <v>12</v>
      </c>
    </row>
    <row r="2822" spans="1:18" ht="15.75" customHeight="1" x14ac:dyDescent="0.2">
      <c r="A2822" s="665" t="s">
        <v>11033</v>
      </c>
      <c r="B2822" s="666" t="s">
        <v>6922</v>
      </c>
      <c r="C2822" s="666" t="s">
        <v>150</v>
      </c>
      <c r="D2822" s="675" t="s">
        <v>10757</v>
      </c>
      <c r="E2822" s="737">
        <v>6000</v>
      </c>
      <c r="F2822" s="666">
        <v>45094849</v>
      </c>
      <c r="G2822" s="675" t="s">
        <v>11363</v>
      </c>
      <c r="H2822" s="675" t="s">
        <v>10757</v>
      </c>
      <c r="I2822" s="675" t="s">
        <v>11037</v>
      </c>
      <c r="J2822" s="675" t="s">
        <v>11038</v>
      </c>
      <c r="K2822" s="666">
        <v>4</v>
      </c>
      <c r="L2822" s="666">
        <v>12</v>
      </c>
      <c r="M2822" s="756">
        <v>72000</v>
      </c>
      <c r="N2822" s="666">
        <v>3</v>
      </c>
      <c r="O2822" s="666">
        <v>6</v>
      </c>
      <c r="P2822" s="756">
        <v>36000</v>
      </c>
      <c r="Q2822" s="666">
        <v>1</v>
      </c>
      <c r="R2822" s="666">
        <v>12</v>
      </c>
    </row>
    <row r="2823" spans="1:18" ht="15.75" customHeight="1" x14ac:dyDescent="0.2">
      <c r="A2823" s="665" t="s">
        <v>11033</v>
      </c>
      <c r="B2823" s="666" t="s">
        <v>6922</v>
      </c>
      <c r="C2823" s="666" t="s">
        <v>150</v>
      </c>
      <c r="D2823" s="675" t="s">
        <v>10757</v>
      </c>
      <c r="E2823" s="737">
        <v>6000</v>
      </c>
      <c r="F2823" s="666">
        <v>47203828</v>
      </c>
      <c r="G2823" s="675" t="s">
        <v>11364</v>
      </c>
      <c r="H2823" s="675" t="s">
        <v>10757</v>
      </c>
      <c r="I2823" s="675" t="s">
        <v>11037</v>
      </c>
      <c r="J2823" s="675" t="s">
        <v>11038</v>
      </c>
      <c r="K2823" s="666">
        <v>4</v>
      </c>
      <c r="L2823" s="666">
        <v>12</v>
      </c>
      <c r="M2823" s="756">
        <v>72000</v>
      </c>
      <c r="N2823" s="666">
        <v>3</v>
      </c>
      <c r="O2823" s="666">
        <v>6</v>
      </c>
      <c r="P2823" s="756">
        <v>36000</v>
      </c>
      <c r="Q2823" s="666">
        <v>1</v>
      </c>
      <c r="R2823" s="666">
        <v>12</v>
      </c>
    </row>
    <row r="2824" spans="1:18" ht="15.75" customHeight="1" x14ac:dyDescent="0.2">
      <c r="A2824" s="665" t="s">
        <v>11033</v>
      </c>
      <c r="B2824" s="666" t="s">
        <v>6922</v>
      </c>
      <c r="C2824" s="666" t="s">
        <v>150</v>
      </c>
      <c r="D2824" s="675" t="s">
        <v>11040</v>
      </c>
      <c r="E2824" s="737">
        <v>7000</v>
      </c>
      <c r="F2824" s="666">
        <v>44656152</v>
      </c>
      <c r="G2824" s="675" t="s">
        <v>11365</v>
      </c>
      <c r="H2824" s="675" t="s">
        <v>9914</v>
      </c>
      <c r="I2824" s="675" t="s">
        <v>11037</v>
      </c>
      <c r="J2824" s="675" t="s">
        <v>9913</v>
      </c>
      <c r="K2824" s="666">
        <v>4</v>
      </c>
      <c r="L2824" s="666">
        <v>12</v>
      </c>
      <c r="M2824" s="756">
        <v>84000</v>
      </c>
      <c r="N2824" s="666">
        <v>1</v>
      </c>
      <c r="O2824" s="666">
        <v>2</v>
      </c>
      <c r="P2824" s="756">
        <v>14000</v>
      </c>
      <c r="Q2824" s="666">
        <v>0</v>
      </c>
      <c r="R2824" s="666">
        <v>0</v>
      </c>
    </row>
    <row r="2825" spans="1:18" ht="15.75" customHeight="1" x14ac:dyDescent="0.2">
      <c r="A2825" s="665" t="s">
        <v>11033</v>
      </c>
      <c r="B2825" s="666" t="s">
        <v>6922</v>
      </c>
      <c r="C2825" s="666" t="s">
        <v>150</v>
      </c>
      <c r="D2825" s="675" t="s">
        <v>10757</v>
      </c>
      <c r="E2825" s="737">
        <v>6000</v>
      </c>
      <c r="F2825" s="666">
        <v>44066306</v>
      </c>
      <c r="G2825" s="675" t="s">
        <v>11366</v>
      </c>
      <c r="H2825" s="675" t="s">
        <v>10757</v>
      </c>
      <c r="I2825" s="675" t="s">
        <v>11037</v>
      </c>
      <c r="J2825" s="675" t="s">
        <v>11038</v>
      </c>
      <c r="K2825" s="666">
        <v>4</v>
      </c>
      <c r="L2825" s="666">
        <v>12</v>
      </c>
      <c r="M2825" s="756">
        <v>72000</v>
      </c>
      <c r="N2825" s="666">
        <v>3</v>
      </c>
      <c r="O2825" s="666">
        <v>6</v>
      </c>
      <c r="P2825" s="756">
        <v>36000</v>
      </c>
      <c r="Q2825" s="666">
        <v>1</v>
      </c>
      <c r="R2825" s="666">
        <v>12</v>
      </c>
    </row>
    <row r="2826" spans="1:18" ht="15.75" customHeight="1" x14ac:dyDescent="0.2">
      <c r="A2826" s="665" t="s">
        <v>11033</v>
      </c>
      <c r="B2826" s="666" t="s">
        <v>6922</v>
      </c>
      <c r="C2826" s="666" t="s">
        <v>150</v>
      </c>
      <c r="D2826" s="675" t="s">
        <v>10757</v>
      </c>
      <c r="E2826" s="737">
        <v>6000</v>
      </c>
      <c r="F2826" s="666">
        <v>46174646</v>
      </c>
      <c r="G2826" s="675" t="s">
        <v>11367</v>
      </c>
      <c r="H2826" s="675" t="s">
        <v>10757</v>
      </c>
      <c r="I2826" s="675" t="s">
        <v>11037</v>
      </c>
      <c r="J2826" s="675" t="s">
        <v>11038</v>
      </c>
      <c r="K2826" s="666">
        <v>4</v>
      </c>
      <c r="L2826" s="666">
        <v>12</v>
      </c>
      <c r="M2826" s="756">
        <v>72000</v>
      </c>
      <c r="N2826" s="666">
        <v>3</v>
      </c>
      <c r="O2826" s="666">
        <v>6</v>
      </c>
      <c r="P2826" s="756">
        <v>36000</v>
      </c>
      <c r="Q2826" s="666">
        <v>1</v>
      </c>
      <c r="R2826" s="666">
        <v>12</v>
      </c>
    </row>
    <row r="2827" spans="1:18" ht="15.75" customHeight="1" x14ac:dyDescent="0.2">
      <c r="A2827" s="665" t="s">
        <v>11033</v>
      </c>
      <c r="B2827" s="666" t="s">
        <v>6922</v>
      </c>
      <c r="C2827" s="666" t="s">
        <v>150</v>
      </c>
      <c r="D2827" s="675" t="s">
        <v>11088</v>
      </c>
      <c r="E2827" s="737">
        <v>12900</v>
      </c>
      <c r="F2827" s="666">
        <v>40368683</v>
      </c>
      <c r="G2827" s="675" t="s">
        <v>11368</v>
      </c>
      <c r="H2827" s="675" t="s">
        <v>9914</v>
      </c>
      <c r="I2827" s="675" t="s">
        <v>11037</v>
      </c>
      <c r="J2827" s="675" t="s">
        <v>9913</v>
      </c>
      <c r="K2827" s="666">
        <v>4</v>
      </c>
      <c r="L2827" s="666">
        <v>12</v>
      </c>
      <c r="M2827" s="756">
        <v>154800</v>
      </c>
      <c r="N2827" s="666">
        <v>3</v>
      </c>
      <c r="O2827" s="666">
        <v>6</v>
      </c>
      <c r="P2827" s="756">
        <v>77400</v>
      </c>
      <c r="Q2827" s="666">
        <v>1</v>
      </c>
      <c r="R2827" s="666">
        <v>12</v>
      </c>
    </row>
    <row r="2828" spans="1:18" ht="15.75" customHeight="1" x14ac:dyDescent="0.2">
      <c r="A2828" s="665" t="s">
        <v>11033</v>
      </c>
      <c r="B2828" s="666" t="s">
        <v>6922</v>
      </c>
      <c r="C2828" s="666" t="s">
        <v>150</v>
      </c>
      <c r="D2828" s="675" t="s">
        <v>10757</v>
      </c>
      <c r="E2828" s="737">
        <v>6000</v>
      </c>
      <c r="F2828" s="666">
        <v>44415306</v>
      </c>
      <c r="G2828" s="675" t="s">
        <v>11369</v>
      </c>
      <c r="H2828" s="675" t="s">
        <v>10757</v>
      </c>
      <c r="I2828" s="675" t="s">
        <v>11037</v>
      </c>
      <c r="J2828" s="675" t="s">
        <v>11038</v>
      </c>
      <c r="K2828" s="666">
        <v>4</v>
      </c>
      <c r="L2828" s="666">
        <v>12</v>
      </c>
      <c r="M2828" s="756">
        <v>72000</v>
      </c>
      <c r="N2828" s="666">
        <v>3</v>
      </c>
      <c r="O2828" s="666">
        <v>6</v>
      </c>
      <c r="P2828" s="756">
        <v>36000</v>
      </c>
      <c r="Q2828" s="666">
        <v>1</v>
      </c>
      <c r="R2828" s="666">
        <v>12</v>
      </c>
    </row>
    <row r="2829" spans="1:18" ht="15.75" customHeight="1" x14ac:dyDescent="0.2">
      <c r="A2829" s="665" t="s">
        <v>11033</v>
      </c>
      <c r="B2829" s="666" t="s">
        <v>6922</v>
      </c>
      <c r="C2829" s="666" t="s">
        <v>150</v>
      </c>
      <c r="D2829" s="675" t="s">
        <v>10757</v>
      </c>
      <c r="E2829" s="737">
        <v>6000</v>
      </c>
      <c r="F2829" s="666">
        <v>40667436</v>
      </c>
      <c r="G2829" s="675" t="s">
        <v>11370</v>
      </c>
      <c r="H2829" s="675" t="s">
        <v>10757</v>
      </c>
      <c r="I2829" s="675" t="s">
        <v>11037</v>
      </c>
      <c r="J2829" s="675" t="s">
        <v>11038</v>
      </c>
      <c r="K2829" s="666">
        <v>4</v>
      </c>
      <c r="L2829" s="666">
        <v>12</v>
      </c>
      <c r="M2829" s="756">
        <v>72000</v>
      </c>
      <c r="N2829" s="666">
        <v>3</v>
      </c>
      <c r="O2829" s="666">
        <v>6</v>
      </c>
      <c r="P2829" s="756">
        <v>36000</v>
      </c>
      <c r="Q2829" s="666">
        <v>1</v>
      </c>
      <c r="R2829" s="666">
        <v>12</v>
      </c>
    </row>
    <row r="2830" spans="1:18" ht="15.75" customHeight="1" x14ac:dyDescent="0.2">
      <c r="A2830" s="665" t="s">
        <v>11033</v>
      </c>
      <c r="B2830" s="666" t="s">
        <v>6922</v>
      </c>
      <c r="C2830" s="666" t="s">
        <v>150</v>
      </c>
      <c r="D2830" s="675" t="s">
        <v>9105</v>
      </c>
      <c r="E2830" s="737">
        <v>4000</v>
      </c>
      <c r="F2830" s="666">
        <v>1237773</v>
      </c>
      <c r="G2830" s="675" t="s">
        <v>11371</v>
      </c>
      <c r="H2830" s="675" t="s">
        <v>9105</v>
      </c>
      <c r="I2830" s="675" t="s">
        <v>11037</v>
      </c>
      <c r="J2830" s="675" t="s">
        <v>11288</v>
      </c>
      <c r="K2830" s="666">
        <v>4</v>
      </c>
      <c r="L2830" s="666">
        <v>12</v>
      </c>
      <c r="M2830" s="756">
        <v>48000</v>
      </c>
      <c r="N2830" s="666">
        <v>3</v>
      </c>
      <c r="O2830" s="666">
        <v>6</v>
      </c>
      <c r="P2830" s="756">
        <v>24000</v>
      </c>
      <c r="Q2830" s="666">
        <v>0</v>
      </c>
      <c r="R2830" s="666">
        <v>0</v>
      </c>
    </row>
    <row r="2831" spans="1:18" ht="15.75" customHeight="1" x14ac:dyDescent="0.2">
      <c r="A2831" s="665" t="s">
        <v>11033</v>
      </c>
      <c r="B2831" s="666" t="s">
        <v>6922</v>
      </c>
      <c r="C2831" s="666" t="s">
        <v>150</v>
      </c>
      <c r="D2831" s="675" t="s">
        <v>11040</v>
      </c>
      <c r="E2831" s="737">
        <v>7000</v>
      </c>
      <c r="F2831" s="666">
        <v>46806108</v>
      </c>
      <c r="G2831" s="675" t="s">
        <v>11372</v>
      </c>
      <c r="H2831" s="675" t="s">
        <v>9914</v>
      </c>
      <c r="I2831" s="675" t="s">
        <v>11037</v>
      </c>
      <c r="J2831" s="675" t="s">
        <v>9913</v>
      </c>
      <c r="K2831" s="666">
        <v>4</v>
      </c>
      <c r="L2831" s="666">
        <v>12</v>
      </c>
      <c r="M2831" s="756">
        <v>84000</v>
      </c>
      <c r="N2831" s="666">
        <v>3</v>
      </c>
      <c r="O2831" s="666">
        <v>6</v>
      </c>
      <c r="P2831" s="756">
        <v>42000</v>
      </c>
      <c r="Q2831" s="666">
        <v>0</v>
      </c>
      <c r="R2831" s="666">
        <v>0</v>
      </c>
    </row>
    <row r="2832" spans="1:18" ht="15.75" customHeight="1" x14ac:dyDescent="0.2">
      <c r="A2832" s="665" t="s">
        <v>11033</v>
      </c>
      <c r="B2832" s="666" t="s">
        <v>6922</v>
      </c>
      <c r="C2832" s="666" t="s">
        <v>150</v>
      </c>
      <c r="D2832" s="675" t="s">
        <v>10757</v>
      </c>
      <c r="E2832" s="737">
        <v>6000</v>
      </c>
      <c r="F2832" s="666">
        <v>70842921</v>
      </c>
      <c r="G2832" s="675" t="s">
        <v>11373</v>
      </c>
      <c r="H2832" s="675" t="s">
        <v>10757</v>
      </c>
      <c r="I2832" s="675" t="s">
        <v>11037</v>
      </c>
      <c r="J2832" s="675" t="s">
        <v>11038</v>
      </c>
      <c r="K2832" s="666">
        <v>4</v>
      </c>
      <c r="L2832" s="666">
        <v>12</v>
      </c>
      <c r="M2832" s="756">
        <v>72000</v>
      </c>
      <c r="N2832" s="666">
        <v>3</v>
      </c>
      <c r="O2832" s="666">
        <v>6</v>
      </c>
      <c r="P2832" s="756">
        <v>36000</v>
      </c>
      <c r="Q2832" s="666">
        <v>1</v>
      </c>
      <c r="R2832" s="666">
        <v>12</v>
      </c>
    </row>
    <row r="2833" spans="1:18" ht="15.75" customHeight="1" x14ac:dyDescent="0.2">
      <c r="A2833" s="665" t="s">
        <v>11033</v>
      </c>
      <c r="B2833" s="666" t="s">
        <v>6922</v>
      </c>
      <c r="C2833" s="666" t="s">
        <v>150</v>
      </c>
      <c r="D2833" s="675" t="s">
        <v>10757</v>
      </c>
      <c r="E2833" s="737">
        <v>6000</v>
      </c>
      <c r="F2833" s="666">
        <v>46009044</v>
      </c>
      <c r="G2833" s="675" t="s">
        <v>11374</v>
      </c>
      <c r="H2833" s="675" t="s">
        <v>10757</v>
      </c>
      <c r="I2833" s="675" t="s">
        <v>11037</v>
      </c>
      <c r="J2833" s="675" t="s">
        <v>11038</v>
      </c>
      <c r="K2833" s="666">
        <v>4</v>
      </c>
      <c r="L2833" s="666">
        <v>12</v>
      </c>
      <c r="M2833" s="756">
        <v>72000</v>
      </c>
      <c r="N2833" s="666">
        <v>3</v>
      </c>
      <c r="O2833" s="666">
        <v>6</v>
      </c>
      <c r="P2833" s="756">
        <v>36000</v>
      </c>
      <c r="Q2833" s="666">
        <v>1</v>
      </c>
      <c r="R2833" s="666">
        <v>12</v>
      </c>
    </row>
    <row r="2834" spans="1:18" ht="15.75" customHeight="1" x14ac:dyDescent="0.2">
      <c r="A2834" s="665" t="s">
        <v>11033</v>
      </c>
      <c r="B2834" s="666" t="s">
        <v>6922</v>
      </c>
      <c r="C2834" s="666" t="s">
        <v>150</v>
      </c>
      <c r="D2834" s="675" t="s">
        <v>11040</v>
      </c>
      <c r="E2834" s="737">
        <v>7000</v>
      </c>
      <c r="F2834" s="666">
        <v>43905883</v>
      </c>
      <c r="G2834" s="675" t="s">
        <v>11375</v>
      </c>
      <c r="H2834" s="675" t="s">
        <v>9914</v>
      </c>
      <c r="I2834" s="675" t="s">
        <v>11037</v>
      </c>
      <c r="J2834" s="675" t="s">
        <v>9913</v>
      </c>
      <c r="K2834" s="666">
        <v>4</v>
      </c>
      <c r="L2834" s="666">
        <v>12</v>
      </c>
      <c r="M2834" s="756">
        <v>84000</v>
      </c>
      <c r="N2834" s="666">
        <v>3</v>
      </c>
      <c r="O2834" s="666">
        <v>6</v>
      </c>
      <c r="P2834" s="756">
        <v>42000</v>
      </c>
      <c r="Q2834" s="666">
        <v>1</v>
      </c>
      <c r="R2834" s="666">
        <v>12</v>
      </c>
    </row>
    <row r="2835" spans="1:18" ht="15.75" customHeight="1" x14ac:dyDescent="0.2">
      <c r="A2835" s="665" t="s">
        <v>11033</v>
      </c>
      <c r="B2835" s="666" t="s">
        <v>6922</v>
      </c>
      <c r="C2835" s="666" t="s">
        <v>150</v>
      </c>
      <c r="D2835" s="675" t="s">
        <v>10757</v>
      </c>
      <c r="E2835" s="737">
        <v>6000</v>
      </c>
      <c r="F2835" s="666">
        <v>46303819</v>
      </c>
      <c r="G2835" s="675" t="s">
        <v>11376</v>
      </c>
      <c r="H2835" s="675" t="s">
        <v>10757</v>
      </c>
      <c r="I2835" s="675" t="s">
        <v>11037</v>
      </c>
      <c r="J2835" s="675" t="s">
        <v>11038</v>
      </c>
      <c r="K2835" s="666">
        <v>4</v>
      </c>
      <c r="L2835" s="666">
        <v>12</v>
      </c>
      <c r="M2835" s="756">
        <v>72000</v>
      </c>
      <c r="N2835" s="666">
        <v>3</v>
      </c>
      <c r="O2835" s="666">
        <v>6</v>
      </c>
      <c r="P2835" s="756">
        <v>36000</v>
      </c>
      <c r="Q2835" s="666">
        <v>1</v>
      </c>
      <c r="R2835" s="666">
        <v>12</v>
      </c>
    </row>
    <row r="2836" spans="1:18" ht="15.75" customHeight="1" x14ac:dyDescent="0.2">
      <c r="A2836" s="665" t="s">
        <v>11033</v>
      </c>
      <c r="B2836" s="666" t="s">
        <v>6922</v>
      </c>
      <c r="C2836" s="666" t="s">
        <v>150</v>
      </c>
      <c r="D2836" s="675" t="s">
        <v>11040</v>
      </c>
      <c r="E2836" s="737">
        <v>7000</v>
      </c>
      <c r="F2836" s="666">
        <v>70283771</v>
      </c>
      <c r="G2836" s="675" t="s">
        <v>11377</v>
      </c>
      <c r="H2836" s="675" t="s">
        <v>9914</v>
      </c>
      <c r="I2836" s="675" t="s">
        <v>11037</v>
      </c>
      <c r="J2836" s="675" t="s">
        <v>9913</v>
      </c>
      <c r="K2836" s="666">
        <v>4</v>
      </c>
      <c r="L2836" s="666">
        <v>12</v>
      </c>
      <c r="M2836" s="756">
        <v>84000</v>
      </c>
      <c r="N2836" s="666">
        <v>3</v>
      </c>
      <c r="O2836" s="666">
        <v>6</v>
      </c>
      <c r="P2836" s="756">
        <v>42000</v>
      </c>
      <c r="Q2836" s="666">
        <v>0</v>
      </c>
      <c r="R2836" s="666">
        <v>0</v>
      </c>
    </row>
    <row r="2837" spans="1:18" ht="15.75" customHeight="1" x14ac:dyDescent="0.2">
      <c r="A2837" s="665" t="s">
        <v>11033</v>
      </c>
      <c r="B2837" s="666" t="s">
        <v>6922</v>
      </c>
      <c r="C2837" s="666" t="s">
        <v>150</v>
      </c>
      <c r="D2837" s="675" t="s">
        <v>10757</v>
      </c>
      <c r="E2837" s="737">
        <v>6000</v>
      </c>
      <c r="F2837" s="666">
        <v>46250278</v>
      </c>
      <c r="G2837" s="675" t="s">
        <v>11378</v>
      </c>
      <c r="H2837" s="675" t="s">
        <v>10757</v>
      </c>
      <c r="I2837" s="675" t="s">
        <v>11037</v>
      </c>
      <c r="J2837" s="675" t="s">
        <v>11038</v>
      </c>
      <c r="K2837" s="666">
        <v>4</v>
      </c>
      <c r="L2837" s="666">
        <v>12</v>
      </c>
      <c r="M2837" s="756">
        <v>72000</v>
      </c>
      <c r="N2837" s="666">
        <v>3</v>
      </c>
      <c r="O2837" s="666">
        <v>6</v>
      </c>
      <c r="P2837" s="756">
        <v>36000</v>
      </c>
      <c r="Q2837" s="666">
        <v>1</v>
      </c>
      <c r="R2837" s="666">
        <v>12</v>
      </c>
    </row>
    <row r="2838" spans="1:18" ht="15.75" customHeight="1" x14ac:dyDescent="0.2">
      <c r="A2838" s="665" t="s">
        <v>11033</v>
      </c>
      <c r="B2838" s="666" t="s">
        <v>6922</v>
      </c>
      <c r="C2838" s="666" t="s">
        <v>150</v>
      </c>
      <c r="D2838" s="675" t="s">
        <v>10757</v>
      </c>
      <c r="E2838" s="737">
        <v>6000</v>
      </c>
      <c r="F2838" s="666">
        <v>41343087</v>
      </c>
      <c r="G2838" s="675" t="s">
        <v>11379</v>
      </c>
      <c r="H2838" s="675" t="s">
        <v>10757</v>
      </c>
      <c r="I2838" s="675" t="s">
        <v>11037</v>
      </c>
      <c r="J2838" s="675" t="s">
        <v>11038</v>
      </c>
      <c r="K2838" s="666">
        <v>4</v>
      </c>
      <c r="L2838" s="666">
        <v>12</v>
      </c>
      <c r="M2838" s="756">
        <v>72000</v>
      </c>
      <c r="N2838" s="666">
        <v>3</v>
      </c>
      <c r="O2838" s="666">
        <v>6</v>
      </c>
      <c r="P2838" s="756">
        <v>36000</v>
      </c>
      <c r="Q2838" s="666">
        <v>1</v>
      </c>
      <c r="R2838" s="666">
        <v>12</v>
      </c>
    </row>
    <row r="2839" spans="1:18" ht="15.75" customHeight="1" x14ac:dyDescent="0.2">
      <c r="A2839" s="665" t="s">
        <v>11033</v>
      </c>
      <c r="B2839" s="666" t="s">
        <v>6922</v>
      </c>
      <c r="C2839" s="666" t="s">
        <v>150</v>
      </c>
      <c r="D2839" s="675" t="s">
        <v>11088</v>
      </c>
      <c r="E2839" s="737">
        <v>10000</v>
      </c>
      <c r="F2839" s="666">
        <v>44597131</v>
      </c>
      <c r="G2839" s="675" t="s">
        <v>11380</v>
      </c>
      <c r="H2839" s="675" t="s">
        <v>9914</v>
      </c>
      <c r="I2839" s="675" t="s">
        <v>11037</v>
      </c>
      <c r="J2839" s="675" t="s">
        <v>9913</v>
      </c>
      <c r="K2839" s="666">
        <v>4</v>
      </c>
      <c r="L2839" s="666">
        <v>12</v>
      </c>
      <c r="M2839" s="756">
        <v>120000</v>
      </c>
      <c r="N2839" s="666">
        <v>3</v>
      </c>
      <c r="O2839" s="666">
        <v>6</v>
      </c>
      <c r="P2839" s="756">
        <v>60000</v>
      </c>
      <c r="Q2839" s="666">
        <v>1</v>
      </c>
      <c r="R2839" s="666">
        <v>12</v>
      </c>
    </row>
    <row r="2840" spans="1:18" ht="15.75" customHeight="1" x14ac:dyDescent="0.2">
      <c r="A2840" s="665" t="s">
        <v>11033</v>
      </c>
      <c r="B2840" s="666" t="s">
        <v>6922</v>
      </c>
      <c r="C2840" s="666" t="s">
        <v>150</v>
      </c>
      <c r="D2840" s="675" t="s">
        <v>10757</v>
      </c>
      <c r="E2840" s="737">
        <v>6000</v>
      </c>
      <c r="F2840" s="666">
        <v>46098636</v>
      </c>
      <c r="G2840" s="675" t="s">
        <v>11381</v>
      </c>
      <c r="H2840" s="675" t="s">
        <v>10757</v>
      </c>
      <c r="I2840" s="675" t="s">
        <v>11037</v>
      </c>
      <c r="J2840" s="675" t="s">
        <v>11038</v>
      </c>
      <c r="K2840" s="666">
        <v>4</v>
      </c>
      <c r="L2840" s="666">
        <v>12</v>
      </c>
      <c r="M2840" s="756">
        <v>72000</v>
      </c>
      <c r="N2840" s="666">
        <v>3</v>
      </c>
      <c r="O2840" s="666">
        <v>6</v>
      </c>
      <c r="P2840" s="756">
        <v>36000</v>
      </c>
      <c r="Q2840" s="666">
        <v>1</v>
      </c>
      <c r="R2840" s="666">
        <v>12</v>
      </c>
    </row>
    <row r="2841" spans="1:18" ht="15.75" customHeight="1" x14ac:dyDescent="0.2">
      <c r="A2841" s="665" t="s">
        <v>11033</v>
      </c>
      <c r="B2841" s="666" t="s">
        <v>6922</v>
      </c>
      <c r="C2841" s="666" t="s">
        <v>150</v>
      </c>
      <c r="D2841" s="675" t="s">
        <v>10757</v>
      </c>
      <c r="E2841" s="737">
        <v>6000</v>
      </c>
      <c r="F2841" s="666">
        <v>18134190</v>
      </c>
      <c r="G2841" s="675" t="s">
        <v>11382</v>
      </c>
      <c r="H2841" s="675" t="s">
        <v>10757</v>
      </c>
      <c r="I2841" s="675" t="s">
        <v>11037</v>
      </c>
      <c r="J2841" s="675" t="s">
        <v>11038</v>
      </c>
      <c r="K2841" s="666">
        <v>4</v>
      </c>
      <c r="L2841" s="666">
        <v>12</v>
      </c>
      <c r="M2841" s="756">
        <v>72000</v>
      </c>
      <c r="N2841" s="666">
        <v>3</v>
      </c>
      <c r="O2841" s="666">
        <v>6</v>
      </c>
      <c r="P2841" s="756">
        <v>36000</v>
      </c>
      <c r="Q2841" s="666">
        <v>1</v>
      </c>
      <c r="R2841" s="666">
        <v>12</v>
      </c>
    </row>
    <row r="2842" spans="1:18" ht="15.75" customHeight="1" x14ac:dyDescent="0.2">
      <c r="A2842" s="665" t="s">
        <v>11033</v>
      </c>
      <c r="B2842" s="666" t="s">
        <v>6922</v>
      </c>
      <c r="C2842" s="666" t="s">
        <v>150</v>
      </c>
      <c r="D2842" s="675" t="s">
        <v>10757</v>
      </c>
      <c r="E2842" s="737">
        <v>6000</v>
      </c>
      <c r="F2842" s="666">
        <v>42172766</v>
      </c>
      <c r="G2842" s="675" t="s">
        <v>11383</v>
      </c>
      <c r="H2842" s="675" t="s">
        <v>10757</v>
      </c>
      <c r="I2842" s="675" t="s">
        <v>11037</v>
      </c>
      <c r="J2842" s="675" t="s">
        <v>11038</v>
      </c>
      <c r="K2842" s="666">
        <v>4</v>
      </c>
      <c r="L2842" s="666">
        <v>12</v>
      </c>
      <c r="M2842" s="756">
        <v>72000</v>
      </c>
      <c r="N2842" s="666">
        <v>3</v>
      </c>
      <c r="O2842" s="666">
        <v>6</v>
      </c>
      <c r="P2842" s="756">
        <v>36000</v>
      </c>
      <c r="Q2842" s="666">
        <v>1</v>
      </c>
      <c r="R2842" s="666">
        <v>12</v>
      </c>
    </row>
    <row r="2843" spans="1:18" ht="15.75" customHeight="1" x14ac:dyDescent="0.2">
      <c r="A2843" s="665" t="s">
        <v>11033</v>
      </c>
      <c r="B2843" s="666" t="s">
        <v>6922</v>
      </c>
      <c r="C2843" s="666" t="s">
        <v>150</v>
      </c>
      <c r="D2843" s="675" t="s">
        <v>10757</v>
      </c>
      <c r="E2843" s="737">
        <v>6000</v>
      </c>
      <c r="F2843" s="666">
        <v>41931701</v>
      </c>
      <c r="G2843" s="675" t="s">
        <v>11384</v>
      </c>
      <c r="H2843" s="675" t="s">
        <v>10757</v>
      </c>
      <c r="I2843" s="675" t="s">
        <v>11037</v>
      </c>
      <c r="J2843" s="675" t="s">
        <v>11038</v>
      </c>
      <c r="K2843" s="666">
        <v>4</v>
      </c>
      <c r="L2843" s="666">
        <v>12</v>
      </c>
      <c r="M2843" s="756">
        <v>72000</v>
      </c>
      <c r="N2843" s="666">
        <v>3</v>
      </c>
      <c r="O2843" s="666">
        <v>6</v>
      </c>
      <c r="P2843" s="756">
        <v>36000</v>
      </c>
      <c r="Q2843" s="666">
        <v>1</v>
      </c>
      <c r="R2843" s="666">
        <v>12</v>
      </c>
    </row>
    <row r="2844" spans="1:18" ht="15.75" customHeight="1" x14ac:dyDescent="0.2">
      <c r="A2844" s="665" t="s">
        <v>11033</v>
      </c>
      <c r="B2844" s="666" t="s">
        <v>6922</v>
      </c>
      <c r="C2844" s="666" t="s">
        <v>150</v>
      </c>
      <c r="D2844" s="675" t="s">
        <v>10757</v>
      </c>
      <c r="E2844" s="737">
        <v>6000</v>
      </c>
      <c r="F2844" s="666">
        <v>45572030</v>
      </c>
      <c r="G2844" s="675" t="s">
        <v>11385</v>
      </c>
      <c r="H2844" s="675" t="s">
        <v>10757</v>
      </c>
      <c r="I2844" s="675" t="s">
        <v>11037</v>
      </c>
      <c r="J2844" s="675" t="s">
        <v>11038</v>
      </c>
      <c r="K2844" s="666">
        <v>4</v>
      </c>
      <c r="L2844" s="666">
        <v>12</v>
      </c>
      <c r="M2844" s="756">
        <v>72000</v>
      </c>
      <c r="N2844" s="666">
        <v>3</v>
      </c>
      <c r="O2844" s="666">
        <v>6</v>
      </c>
      <c r="P2844" s="756">
        <v>36000</v>
      </c>
      <c r="Q2844" s="666">
        <v>1</v>
      </c>
      <c r="R2844" s="666">
        <v>12</v>
      </c>
    </row>
    <row r="2845" spans="1:18" ht="15.75" customHeight="1" x14ac:dyDescent="0.2">
      <c r="A2845" s="665" t="s">
        <v>11033</v>
      </c>
      <c r="B2845" s="666" t="s">
        <v>6922</v>
      </c>
      <c r="C2845" s="666" t="s">
        <v>150</v>
      </c>
      <c r="D2845" s="675" t="s">
        <v>10757</v>
      </c>
      <c r="E2845" s="737">
        <v>6000</v>
      </c>
      <c r="F2845" s="666">
        <v>43356988</v>
      </c>
      <c r="G2845" s="675" t="s">
        <v>11386</v>
      </c>
      <c r="H2845" s="675" t="s">
        <v>10757</v>
      </c>
      <c r="I2845" s="675" t="s">
        <v>11037</v>
      </c>
      <c r="J2845" s="675" t="s">
        <v>11038</v>
      </c>
      <c r="K2845" s="666">
        <v>4</v>
      </c>
      <c r="L2845" s="666">
        <v>12</v>
      </c>
      <c r="M2845" s="756">
        <v>72000</v>
      </c>
      <c r="N2845" s="666">
        <v>3</v>
      </c>
      <c r="O2845" s="666">
        <v>6</v>
      </c>
      <c r="P2845" s="756">
        <v>36000</v>
      </c>
      <c r="Q2845" s="666">
        <v>1</v>
      </c>
      <c r="R2845" s="666">
        <v>12</v>
      </c>
    </row>
    <row r="2846" spans="1:18" ht="15.75" customHeight="1" x14ac:dyDescent="0.2">
      <c r="A2846" s="665" t="s">
        <v>11033</v>
      </c>
      <c r="B2846" s="666" t="s">
        <v>6922</v>
      </c>
      <c r="C2846" s="666" t="s">
        <v>150</v>
      </c>
      <c r="D2846" s="675" t="s">
        <v>10757</v>
      </c>
      <c r="E2846" s="737">
        <v>6000</v>
      </c>
      <c r="F2846" s="666">
        <v>44512780</v>
      </c>
      <c r="G2846" s="675" t="s">
        <v>11387</v>
      </c>
      <c r="H2846" s="675" t="s">
        <v>10757</v>
      </c>
      <c r="I2846" s="675" t="s">
        <v>11037</v>
      </c>
      <c r="J2846" s="675" t="s">
        <v>11038</v>
      </c>
      <c r="K2846" s="666">
        <v>4</v>
      </c>
      <c r="L2846" s="666">
        <v>12</v>
      </c>
      <c r="M2846" s="756">
        <v>72000</v>
      </c>
      <c r="N2846" s="666">
        <v>3</v>
      </c>
      <c r="O2846" s="666">
        <v>6</v>
      </c>
      <c r="P2846" s="756">
        <v>36000</v>
      </c>
      <c r="Q2846" s="666">
        <v>1</v>
      </c>
      <c r="R2846" s="666">
        <v>12</v>
      </c>
    </row>
    <row r="2847" spans="1:18" ht="15.75" customHeight="1" x14ac:dyDescent="0.2">
      <c r="A2847" s="665" t="s">
        <v>11033</v>
      </c>
      <c r="B2847" s="666" t="s">
        <v>6922</v>
      </c>
      <c r="C2847" s="666" t="s">
        <v>150</v>
      </c>
      <c r="D2847" s="675" t="s">
        <v>10757</v>
      </c>
      <c r="E2847" s="737">
        <v>6000</v>
      </c>
      <c r="F2847" s="666">
        <v>46582541</v>
      </c>
      <c r="G2847" s="675" t="s">
        <v>11388</v>
      </c>
      <c r="H2847" s="675" t="s">
        <v>10757</v>
      </c>
      <c r="I2847" s="675" t="s">
        <v>11037</v>
      </c>
      <c r="J2847" s="675" t="s">
        <v>11038</v>
      </c>
      <c r="K2847" s="666">
        <v>4</v>
      </c>
      <c r="L2847" s="666">
        <v>12</v>
      </c>
      <c r="M2847" s="756">
        <v>72000</v>
      </c>
      <c r="N2847" s="666">
        <v>3</v>
      </c>
      <c r="O2847" s="666">
        <v>6</v>
      </c>
      <c r="P2847" s="756">
        <v>36000</v>
      </c>
      <c r="Q2847" s="666">
        <v>1</v>
      </c>
      <c r="R2847" s="666">
        <v>12</v>
      </c>
    </row>
    <row r="2848" spans="1:18" ht="15.75" customHeight="1" x14ac:dyDescent="0.2">
      <c r="A2848" s="665" t="s">
        <v>11033</v>
      </c>
      <c r="B2848" s="666" t="s">
        <v>6922</v>
      </c>
      <c r="C2848" s="666" t="s">
        <v>150</v>
      </c>
      <c r="D2848" s="675" t="s">
        <v>10757</v>
      </c>
      <c r="E2848" s="737">
        <v>6000</v>
      </c>
      <c r="F2848" s="666">
        <v>45200131</v>
      </c>
      <c r="G2848" s="675" t="s">
        <v>11389</v>
      </c>
      <c r="H2848" s="675" t="s">
        <v>10757</v>
      </c>
      <c r="I2848" s="675" t="s">
        <v>11037</v>
      </c>
      <c r="J2848" s="675" t="s">
        <v>11038</v>
      </c>
      <c r="K2848" s="666">
        <v>4</v>
      </c>
      <c r="L2848" s="666">
        <v>12</v>
      </c>
      <c r="M2848" s="756">
        <v>72000</v>
      </c>
      <c r="N2848" s="666">
        <v>3</v>
      </c>
      <c r="O2848" s="666">
        <v>6</v>
      </c>
      <c r="P2848" s="756">
        <v>36000</v>
      </c>
      <c r="Q2848" s="666">
        <v>1</v>
      </c>
      <c r="R2848" s="666">
        <v>12</v>
      </c>
    </row>
    <row r="2849" spans="1:18" ht="15.75" customHeight="1" x14ac:dyDescent="0.2">
      <c r="A2849" s="665" t="s">
        <v>11033</v>
      </c>
      <c r="B2849" s="666" t="s">
        <v>6922</v>
      </c>
      <c r="C2849" s="666" t="s">
        <v>150</v>
      </c>
      <c r="D2849" s="675" t="s">
        <v>11040</v>
      </c>
      <c r="E2849" s="737">
        <v>7000</v>
      </c>
      <c r="F2849" s="666">
        <v>72207587</v>
      </c>
      <c r="G2849" s="675" t="s">
        <v>11390</v>
      </c>
      <c r="H2849" s="675" t="s">
        <v>9914</v>
      </c>
      <c r="I2849" s="675" t="s">
        <v>11037</v>
      </c>
      <c r="J2849" s="675" t="s">
        <v>9913</v>
      </c>
      <c r="K2849" s="666">
        <v>4</v>
      </c>
      <c r="L2849" s="666">
        <v>12</v>
      </c>
      <c r="M2849" s="756">
        <v>84000</v>
      </c>
      <c r="N2849" s="666">
        <v>3</v>
      </c>
      <c r="O2849" s="666">
        <v>6</v>
      </c>
      <c r="P2849" s="756">
        <v>42000</v>
      </c>
      <c r="Q2849" s="666">
        <v>0</v>
      </c>
      <c r="R2849" s="666">
        <v>0</v>
      </c>
    </row>
    <row r="2850" spans="1:18" ht="15.75" customHeight="1" x14ac:dyDescent="0.2">
      <c r="A2850" s="665" t="s">
        <v>11033</v>
      </c>
      <c r="B2850" s="666" t="s">
        <v>6922</v>
      </c>
      <c r="C2850" s="666" t="s">
        <v>150</v>
      </c>
      <c r="D2850" s="675" t="s">
        <v>10757</v>
      </c>
      <c r="E2850" s="737">
        <v>6000</v>
      </c>
      <c r="F2850" s="666">
        <v>44649452</v>
      </c>
      <c r="G2850" s="675" t="s">
        <v>11391</v>
      </c>
      <c r="H2850" s="675" t="s">
        <v>10757</v>
      </c>
      <c r="I2850" s="675" t="s">
        <v>11037</v>
      </c>
      <c r="J2850" s="675" t="s">
        <v>11038</v>
      </c>
      <c r="K2850" s="666">
        <v>4</v>
      </c>
      <c r="L2850" s="666">
        <v>12</v>
      </c>
      <c r="M2850" s="756">
        <v>72000</v>
      </c>
      <c r="N2850" s="666">
        <v>3</v>
      </c>
      <c r="O2850" s="666">
        <v>6</v>
      </c>
      <c r="P2850" s="756">
        <v>36000</v>
      </c>
      <c r="Q2850" s="666">
        <v>1</v>
      </c>
      <c r="R2850" s="666">
        <v>12</v>
      </c>
    </row>
    <row r="2851" spans="1:18" ht="15.75" customHeight="1" x14ac:dyDescent="0.2">
      <c r="A2851" s="665" t="s">
        <v>11033</v>
      </c>
      <c r="B2851" s="666" t="s">
        <v>6922</v>
      </c>
      <c r="C2851" s="666" t="s">
        <v>150</v>
      </c>
      <c r="D2851" s="675" t="s">
        <v>10757</v>
      </c>
      <c r="E2851" s="737">
        <v>6000</v>
      </c>
      <c r="F2851" s="666">
        <v>40953492</v>
      </c>
      <c r="G2851" s="675" t="s">
        <v>11392</v>
      </c>
      <c r="H2851" s="675" t="s">
        <v>10757</v>
      </c>
      <c r="I2851" s="675" t="s">
        <v>11037</v>
      </c>
      <c r="J2851" s="675" t="s">
        <v>11038</v>
      </c>
      <c r="K2851" s="666">
        <v>4</v>
      </c>
      <c r="L2851" s="666">
        <v>12</v>
      </c>
      <c r="M2851" s="756">
        <v>72000</v>
      </c>
      <c r="N2851" s="666">
        <v>3</v>
      </c>
      <c r="O2851" s="666">
        <v>6</v>
      </c>
      <c r="P2851" s="756">
        <v>36000</v>
      </c>
      <c r="Q2851" s="666">
        <v>1</v>
      </c>
      <c r="R2851" s="666">
        <v>12</v>
      </c>
    </row>
    <row r="2852" spans="1:18" ht="15.75" customHeight="1" x14ac:dyDescent="0.2">
      <c r="A2852" s="665" t="s">
        <v>11033</v>
      </c>
      <c r="B2852" s="666" t="s">
        <v>6922</v>
      </c>
      <c r="C2852" s="666" t="s">
        <v>150</v>
      </c>
      <c r="D2852" s="675" t="s">
        <v>10757</v>
      </c>
      <c r="E2852" s="737">
        <v>6000</v>
      </c>
      <c r="F2852" s="666">
        <v>47704364</v>
      </c>
      <c r="G2852" s="675" t="s">
        <v>11393</v>
      </c>
      <c r="H2852" s="675" t="s">
        <v>10757</v>
      </c>
      <c r="I2852" s="675" t="s">
        <v>11037</v>
      </c>
      <c r="J2852" s="675" t="s">
        <v>11038</v>
      </c>
      <c r="K2852" s="666">
        <v>4</v>
      </c>
      <c r="L2852" s="666">
        <v>12</v>
      </c>
      <c r="M2852" s="756">
        <v>72000</v>
      </c>
      <c r="N2852" s="666">
        <v>3</v>
      </c>
      <c r="O2852" s="666">
        <v>6</v>
      </c>
      <c r="P2852" s="756">
        <v>36000</v>
      </c>
      <c r="Q2852" s="666">
        <v>1</v>
      </c>
      <c r="R2852" s="666">
        <v>12</v>
      </c>
    </row>
    <row r="2853" spans="1:18" ht="15.75" customHeight="1" x14ac:dyDescent="0.2">
      <c r="A2853" s="665" t="s">
        <v>11033</v>
      </c>
      <c r="B2853" s="666" t="s">
        <v>6922</v>
      </c>
      <c r="C2853" s="666" t="s">
        <v>150</v>
      </c>
      <c r="D2853" s="675" t="s">
        <v>10757</v>
      </c>
      <c r="E2853" s="737">
        <v>6000</v>
      </c>
      <c r="F2853" s="666">
        <v>46486177</v>
      </c>
      <c r="G2853" s="675" t="s">
        <v>11394</v>
      </c>
      <c r="H2853" s="675" t="s">
        <v>10757</v>
      </c>
      <c r="I2853" s="675" t="s">
        <v>11037</v>
      </c>
      <c r="J2853" s="675" t="s">
        <v>11038</v>
      </c>
      <c r="K2853" s="666">
        <v>4</v>
      </c>
      <c r="L2853" s="666">
        <v>12</v>
      </c>
      <c r="M2853" s="756">
        <v>72000</v>
      </c>
      <c r="N2853" s="666">
        <v>3</v>
      </c>
      <c r="O2853" s="666">
        <v>6</v>
      </c>
      <c r="P2853" s="756">
        <v>36000</v>
      </c>
      <c r="Q2853" s="666">
        <v>1</v>
      </c>
      <c r="R2853" s="666">
        <v>12</v>
      </c>
    </row>
    <row r="2854" spans="1:18" ht="15.75" customHeight="1" x14ac:dyDescent="0.2">
      <c r="A2854" s="665" t="s">
        <v>11033</v>
      </c>
      <c r="B2854" s="666" t="s">
        <v>6922</v>
      </c>
      <c r="C2854" s="666" t="s">
        <v>150</v>
      </c>
      <c r="D2854" s="675" t="s">
        <v>10757</v>
      </c>
      <c r="E2854" s="737">
        <v>6000</v>
      </c>
      <c r="F2854" s="666">
        <v>71030524</v>
      </c>
      <c r="G2854" s="675" t="s">
        <v>11395</v>
      </c>
      <c r="H2854" s="675" t="s">
        <v>10757</v>
      </c>
      <c r="I2854" s="675" t="s">
        <v>11037</v>
      </c>
      <c r="J2854" s="675" t="s">
        <v>11038</v>
      </c>
      <c r="K2854" s="666">
        <v>4</v>
      </c>
      <c r="L2854" s="666">
        <v>12</v>
      </c>
      <c r="M2854" s="756">
        <v>72000</v>
      </c>
      <c r="N2854" s="666">
        <v>3</v>
      </c>
      <c r="O2854" s="666">
        <v>6</v>
      </c>
      <c r="P2854" s="756">
        <v>36000</v>
      </c>
      <c r="Q2854" s="666">
        <v>1</v>
      </c>
      <c r="R2854" s="666">
        <v>12</v>
      </c>
    </row>
    <row r="2855" spans="1:18" ht="15.75" customHeight="1" x14ac:dyDescent="0.2">
      <c r="A2855" s="665" t="s">
        <v>11033</v>
      </c>
      <c r="B2855" s="666" t="s">
        <v>6922</v>
      </c>
      <c r="C2855" s="666" t="s">
        <v>150</v>
      </c>
      <c r="D2855" s="675" t="s">
        <v>10757</v>
      </c>
      <c r="E2855" s="737">
        <v>6000</v>
      </c>
      <c r="F2855" s="666">
        <v>47725355</v>
      </c>
      <c r="G2855" s="675" t="s">
        <v>11396</v>
      </c>
      <c r="H2855" s="675" t="s">
        <v>10757</v>
      </c>
      <c r="I2855" s="675" t="s">
        <v>11037</v>
      </c>
      <c r="J2855" s="675" t="s">
        <v>11038</v>
      </c>
      <c r="K2855" s="666">
        <v>4</v>
      </c>
      <c r="L2855" s="666">
        <v>12</v>
      </c>
      <c r="M2855" s="756">
        <v>72000</v>
      </c>
      <c r="N2855" s="666">
        <v>3</v>
      </c>
      <c r="O2855" s="666">
        <v>6</v>
      </c>
      <c r="P2855" s="756">
        <v>36000</v>
      </c>
      <c r="Q2855" s="666">
        <v>1</v>
      </c>
      <c r="R2855" s="666">
        <v>12</v>
      </c>
    </row>
    <row r="2856" spans="1:18" ht="15.75" customHeight="1" x14ac:dyDescent="0.2">
      <c r="A2856" s="665" t="s">
        <v>11033</v>
      </c>
      <c r="B2856" s="666" t="s">
        <v>6922</v>
      </c>
      <c r="C2856" s="666" t="s">
        <v>150</v>
      </c>
      <c r="D2856" s="675" t="s">
        <v>11088</v>
      </c>
      <c r="E2856" s="737">
        <v>10000</v>
      </c>
      <c r="F2856" s="666">
        <v>42857826</v>
      </c>
      <c r="G2856" s="675" t="s">
        <v>11397</v>
      </c>
      <c r="H2856" s="675" t="s">
        <v>9914</v>
      </c>
      <c r="I2856" s="675" t="s">
        <v>11037</v>
      </c>
      <c r="J2856" s="675" t="s">
        <v>9913</v>
      </c>
      <c r="K2856" s="666">
        <v>4</v>
      </c>
      <c r="L2856" s="666">
        <v>12</v>
      </c>
      <c r="M2856" s="756">
        <v>120000</v>
      </c>
      <c r="N2856" s="666">
        <v>3</v>
      </c>
      <c r="O2856" s="666">
        <v>6</v>
      </c>
      <c r="P2856" s="756">
        <v>60000</v>
      </c>
      <c r="Q2856" s="666">
        <v>1</v>
      </c>
      <c r="R2856" s="666">
        <v>12</v>
      </c>
    </row>
    <row r="2857" spans="1:18" ht="15.75" customHeight="1" x14ac:dyDescent="0.2">
      <c r="A2857" s="665" t="s">
        <v>11033</v>
      </c>
      <c r="B2857" s="666" t="s">
        <v>6922</v>
      </c>
      <c r="C2857" s="666" t="s">
        <v>150</v>
      </c>
      <c r="D2857" s="675" t="s">
        <v>10757</v>
      </c>
      <c r="E2857" s="737">
        <v>6000</v>
      </c>
      <c r="F2857" s="666">
        <v>42584729</v>
      </c>
      <c r="G2857" s="675" t="s">
        <v>11398</v>
      </c>
      <c r="H2857" s="675" t="s">
        <v>10757</v>
      </c>
      <c r="I2857" s="675" t="s">
        <v>11037</v>
      </c>
      <c r="J2857" s="675" t="s">
        <v>11038</v>
      </c>
      <c r="K2857" s="666">
        <v>4</v>
      </c>
      <c r="L2857" s="666">
        <v>12</v>
      </c>
      <c r="M2857" s="756">
        <v>72000</v>
      </c>
      <c r="N2857" s="666">
        <v>3</v>
      </c>
      <c r="O2857" s="666">
        <v>6</v>
      </c>
      <c r="P2857" s="756">
        <v>36000</v>
      </c>
      <c r="Q2857" s="666">
        <v>1</v>
      </c>
      <c r="R2857" s="666">
        <v>12</v>
      </c>
    </row>
    <row r="2858" spans="1:18" ht="15.75" customHeight="1" x14ac:dyDescent="0.2">
      <c r="A2858" s="665" t="s">
        <v>11033</v>
      </c>
      <c r="B2858" s="666" t="s">
        <v>6922</v>
      </c>
      <c r="C2858" s="666" t="s">
        <v>150</v>
      </c>
      <c r="D2858" s="675" t="s">
        <v>10757</v>
      </c>
      <c r="E2858" s="737">
        <v>6000</v>
      </c>
      <c r="F2858" s="666">
        <v>43677359</v>
      </c>
      <c r="G2858" s="675" t="s">
        <v>11399</v>
      </c>
      <c r="H2858" s="675" t="s">
        <v>10757</v>
      </c>
      <c r="I2858" s="675" t="s">
        <v>11037</v>
      </c>
      <c r="J2858" s="675" t="s">
        <v>11038</v>
      </c>
      <c r="K2858" s="666">
        <v>4</v>
      </c>
      <c r="L2858" s="666">
        <v>12</v>
      </c>
      <c r="M2858" s="756">
        <v>72000</v>
      </c>
      <c r="N2858" s="666">
        <v>3</v>
      </c>
      <c r="O2858" s="666">
        <v>6</v>
      </c>
      <c r="P2858" s="756">
        <v>36000</v>
      </c>
      <c r="Q2858" s="666">
        <v>1</v>
      </c>
      <c r="R2858" s="666">
        <v>12</v>
      </c>
    </row>
    <row r="2859" spans="1:18" ht="15.75" customHeight="1" x14ac:dyDescent="0.2">
      <c r="A2859" s="665" t="s">
        <v>11033</v>
      </c>
      <c r="B2859" s="666" t="s">
        <v>6922</v>
      </c>
      <c r="C2859" s="666" t="s">
        <v>150</v>
      </c>
      <c r="D2859" s="675" t="s">
        <v>9105</v>
      </c>
      <c r="E2859" s="737">
        <v>4000</v>
      </c>
      <c r="F2859" s="666">
        <v>41966742</v>
      </c>
      <c r="G2859" s="675" t="s">
        <v>11400</v>
      </c>
      <c r="H2859" s="675" t="s">
        <v>9105</v>
      </c>
      <c r="I2859" s="675" t="s">
        <v>11037</v>
      </c>
      <c r="J2859" s="675" t="s">
        <v>11288</v>
      </c>
      <c r="K2859" s="666">
        <v>4</v>
      </c>
      <c r="L2859" s="666">
        <v>12</v>
      </c>
      <c r="M2859" s="756">
        <v>48000</v>
      </c>
      <c r="N2859" s="666">
        <v>3</v>
      </c>
      <c r="O2859" s="666">
        <v>6</v>
      </c>
      <c r="P2859" s="756">
        <v>24000</v>
      </c>
      <c r="Q2859" s="666">
        <v>1</v>
      </c>
      <c r="R2859" s="666">
        <v>12</v>
      </c>
    </row>
    <row r="2860" spans="1:18" ht="15.75" customHeight="1" x14ac:dyDescent="0.2">
      <c r="A2860" s="665" t="s">
        <v>11033</v>
      </c>
      <c r="B2860" s="666" t="s">
        <v>6922</v>
      </c>
      <c r="C2860" s="666" t="s">
        <v>150</v>
      </c>
      <c r="D2860" s="675" t="s">
        <v>11088</v>
      </c>
      <c r="E2860" s="737">
        <v>10000</v>
      </c>
      <c r="F2860" s="666">
        <v>40720641</v>
      </c>
      <c r="G2860" s="675" t="s">
        <v>11401</v>
      </c>
      <c r="H2860" s="675" t="s">
        <v>9914</v>
      </c>
      <c r="I2860" s="675" t="s">
        <v>11037</v>
      </c>
      <c r="J2860" s="675" t="s">
        <v>9913</v>
      </c>
      <c r="K2860" s="666">
        <v>4</v>
      </c>
      <c r="L2860" s="666">
        <v>12</v>
      </c>
      <c r="M2860" s="756">
        <v>120000</v>
      </c>
      <c r="N2860" s="666">
        <v>3</v>
      </c>
      <c r="O2860" s="666">
        <v>6</v>
      </c>
      <c r="P2860" s="756">
        <v>60000</v>
      </c>
      <c r="Q2860" s="666">
        <v>0</v>
      </c>
      <c r="R2860" s="666">
        <v>0</v>
      </c>
    </row>
    <row r="2861" spans="1:18" ht="15.75" customHeight="1" x14ac:dyDescent="0.2">
      <c r="A2861" s="665" t="s">
        <v>11033</v>
      </c>
      <c r="B2861" s="666" t="s">
        <v>6922</v>
      </c>
      <c r="C2861" s="666" t="s">
        <v>150</v>
      </c>
      <c r="D2861" s="675" t="s">
        <v>10738</v>
      </c>
      <c r="E2861" s="737">
        <v>3300</v>
      </c>
      <c r="F2861" s="666">
        <v>76848150</v>
      </c>
      <c r="G2861" s="675" t="s">
        <v>11402</v>
      </c>
      <c r="H2861" s="675" t="s">
        <v>11035</v>
      </c>
      <c r="I2861" s="675" t="s">
        <v>7361</v>
      </c>
      <c r="J2861" s="675" t="s">
        <v>10738</v>
      </c>
      <c r="K2861" s="666">
        <v>4</v>
      </c>
      <c r="L2861" s="666">
        <v>12</v>
      </c>
      <c r="M2861" s="756">
        <v>39600</v>
      </c>
      <c r="N2861" s="666">
        <v>3</v>
      </c>
      <c r="O2861" s="666">
        <v>6</v>
      </c>
      <c r="P2861" s="756">
        <v>19800</v>
      </c>
      <c r="Q2861" s="666">
        <v>1</v>
      </c>
      <c r="R2861" s="666">
        <v>12</v>
      </c>
    </row>
    <row r="2862" spans="1:18" ht="15.75" customHeight="1" x14ac:dyDescent="0.2">
      <c r="A2862" s="665" t="s">
        <v>11033</v>
      </c>
      <c r="B2862" s="666" t="s">
        <v>6922</v>
      </c>
      <c r="C2862" s="666" t="s">
        <v>150</v>
      </c>
      <c r="D2862" s="675" t="s">
        <v>10738</v>
      </c>
      <c r="E2862" s="737">
        <v>3300</v>
      </c>
      <c r="F2862" s="666">
        <v>42476977</v>
      </c>
      <c r="G2862" s="675" t="s">
        <v>11403</v>
      </c>
      <c r="H2862" s="675" t="s">
        <v>11035</v>
      </c>
      <c r="I2862" s="675" t="s">
        <v>7361</v>
      </c>
      <c r="J2862" s="675" t="s">
        <v>10738</v>
      </c>
      <c r="K2862" s="666">
        <v>4</v>
      </c>
      <c r="L2862" s="666">
        <v>12</v>
      </c>
      <c r="M2862" s="756">
        <v>39600</v>
      </c>
      <c r="N2862" s="666">
        <v>3</v>
      </c>
      <c r="O2862" s="666">
        <v>6</v>
      </c>
      <c r="P2862" s="756">
        <v>19800</v>
      </c>
      <c r="Q2862" s="666">
        <v>1</v>
      </c>
      <c r="R2862" s="666">
        <v>12</v>
      </c>
    </row>
    <row r="2863" spans="1:18" ht="15.75" customHeight="1" x14ac:dyDescent="0.2">
      <c r="A2863" s="665" t="s">
        <v>11033</v>
      </c>
      <c r="B2863" s="666" t="s">
        <v>6922</v>
      </c>
      <c r="C2863" s="666" t="s">
        <v>150</v>
      </c>
      <c r="D2863" s="675" t="s">
        <v>10738</v>
      </c>
      <c r="E2863" s="737">
        <v>3300</v>
      </c>
      <c r="F2863" s="666">
        <v>44384569</v>
      </c>
      <c r="G2863" s="675" t="s">
        <v>11404</v>
      </c>
      <c r="H2863" s="675" t="s">
        <v>11035</v>
      </c>
      <c r="I2863" s="675" t="s">
        <v>7361</v>
      </c>
      <c r="J2863" s="675" t="s">
        <v>10738</v>
      </c>
      <c r="K2863" s="666">
        <v>4</v>
      </c>
      <c r="L2863" s="666">
        <v>12</v>
      </c>
      <c r="M2863" s="756">
        <v>39600</v>
      </c>
      <c r="N2863" s="666">
        <v>3</v>
      </c>
      <c r="O2863" s="666">
        <v>6</v>
      </c>
      <c r="P2863" s="756">
        <v>19800</v>
      </c>
      <c r="Q2863" s="666">
        <v>1</v>
      </c>
      <c r="R2863" s="666">
        <v>12</v>
      </c>
    </row>
    <row r="2864" spans="1:18" ht="15.75" customHeight="1" x14ac:dyDescent="0.2">
      <c r="A2864" s="665" t="s">
        <v>11033</v>
      </c>
      <c r="B2864" s="666" t="s">
        <v>6922</v>
      </c>
      <c r="C2864" s="666" t="s">
        <v>150</v>
      </c>
      <c r="D2864" s="675" t="s">
        <v>10738</v>
      </c>
      <c r="E2864" s="737">
        <v>3300</v>
      </c>
      <c r="F2864" s="666">
        <v>43172646</v>
      </c>
      <c r="G2864" s="675" t="s">
        <v>11405</v>
      </c>
      <c r="H2864" s="675" t="s">
        <v>11035</v>
      </c>
      <c r="I2864" s="675" t="s">
        <v>7361</v>
      </c>
      <c r="J2864" s="675" t="s">
        <v>10738</v>
      </c>
      <c r="K2864" s="666">
        <v>4</v>
      </c>
      <c r="L2864" s="666">
        <v>12</v>
      </c>
      <c r="M2864" s="756">
        <v>39600</v>
      </c>
      <c r="N2864" s="666">
        <v>3</v>
      </c>
      <c r="O2864" s="666">
        <v>6</v>
      </c>
      <c r="P2864" s="756">
        <v>19800</v>
      </c>
      <c r="Q2864" s="666">
        <v>1</v>
      </c>
      <c r="R2864" s="666">
        <v>12</v>
      </c>
    </row>
    <row r="2865" spans="1:18" ht="15.75" customHeight="1" x14ac:dyDescent="0.2">
      <c r="A2865" s="665" t="s">
        <v>11033</v>
      </c>
      <c r="B2865" s="666" t="s">
        <v>6922</v>
      </c>
      <c r="C2865" s="666" t="s">
        <v>150</v>
      </c>
      <c r="D2865" s="675" t="s">
        <v>10738</v>
      </c>
      <c r="E2865" s="737">
        <v>3300</v>
      </c>
      <c r="F2865" s="666">
        <v>27152073</v>
      </c>
      <c r="G2865" s="675" t="s">
        <v>11406</v>
      </c>
      <c r="H2865" s="675" t="s">
        <v>11035</v>
      </c>
      <c r="I2865" s="675" t="s">
        <v>7361</v>
      </c>
      <c r="J2865" s="675" t="s">
        <v>10738</v>
      </c>
      <c r="K2865" s="666">
        <v>4</v>
      </c>
      <c r="L2865" s="666">
        <v>12</v>
      </c>
      <c r="M2865" s="756">
        <v>39600</v>
      </c>
      <c r="N2865" s="666">
        <v>3</v>
      </c>
      <c r="O2865" s="666">
        <v>6</v>
      </c>
      <c r="P2865" s="756">
        <v>19800</v>
      </c>
      <c r="Q2865" s="666">
        <v>1</v>
      </c>
      <c r="R2865" s="666">
        <v>12</v>
      </c>
    </row>
    <row r="2866" spans="1:18" ht="15.75" customHeight="1" x14ac:dyDescent="0.2">
      <c r="A2866" s="665" t="s">
        <v>11033</v>
      </c>
      <c r="B2866" s="666" t="s">
        <v>6922</v>
      </c>
      <c r="C2866" s="666" t="s">
        <v>150</v>
      </c>
      <c r="D2866" s="675" t="s">
        <v>10738</v>
      </c>
      <c r="E2866" s="737">
        <v>3300</v>
      </c>
      <c r="F2866" s="666">
        <v>45325539</v>
      </c>
      <c r="G2866" s="675" t="s">
        <v>11407</v>
      </c>
      <c r="H2866" s="675" t="s">
        <v>11035</v>
      </c>
      <c r="I2866" s="675" t="s">
        <v>7361</v>
      </c>
      <c r="J2866" s="675" t="s">
        <v>10738</v>
      </c>
      <c r="K2866" s="666">
        <v>4</v>
      </c>
      <c r="L2866" s="666">
        <v>12</v>
      </c>
      <c r="M2866" s="756">
        <v>39600</v>
      </c>
      <c r="N2866" s="666">
        <v>3</v>
      </c>
      <c r="O2866" s="666">
        <v>6</v>
      </c>
      <c r="P2866" s="756">
        <v>19800</v>
      </c>
      <c r="Q2866" s="666">
        <v>1</v>
      </c>
      <c r="R2866" s="666">
        <v>12</v>
      </c>
    </row>
    <row r="2867" spans="1:18" ht="15.75" customHeight="1" x14ac:dyDescent="0.2">
      <c r="A2867" s="665" t="s">
        <v>11033</v>
      </c>
      <c r="B2867" s="666" t="s">
        <v>6922</v>
      </c>
      <c r="C2867" s="666" t="s">
        <v>150</v>
      </c>
      <c r="D2867" s="675" t="s">
        <v>10244</v>
      </c>
      <c r="E2867" s="737">
        <v>1800</v>
      </c>
      <c r="F2867" s="666">
        <v>44804517</v>
      </c>
      <c r="G2867" s="675" t="s">
        <v>11408</v>
      </c>
      <c r="H2867" s="675" t="s">
        <v>11070</v>
      </c>
      <c r="I2867" s="675" t="s">
        <v>7361</v>
      </c>
      <c r="J2867" s="675" t="s">
        <v>10244</v>
      </c>
      <c r="K2867" s="666">
        <v>4</v>
      </c>
      <c r="L2867" s="666">
        <v>12</v>
      </c>
      <c r="M2867" s="756">
        <v>21600</v>
      </c>
      <c r="N2867" s="666">
        <v>3</v>
      </c>
      <c r="O2867" s="666">
        <v>6</v>
      </c>
      <c r="P2867" s="756">
        <v>10800</v>
      </c>
      <c r="Q2867" s="666">
        <v>1</v>
      </c>
      <c r="R2867" s="666">
        <v>12</v>
      </c>
    </row>
    <row r="2868" spans="1:18" ht="15.75" customHeight="1" x14ac:dyDescent="0.2">
      <c r="A2868" s="665" t="s">
        <v>11033</v>
      </c>
      <c r="B2868" s="666" t="s">
        <v>6922</v>
      </c>
      <c r="C2868" s="666" t="s">
        <v>150</v>
      </c>
      <c r="D2868" s="675" t="s">
        <v>10738</v>
      </c>
      <c r="E2868" s="737">
        <v>3300</v>
      </c>
      <c r="F2868" s="666">
        <v>42507931</v>
      </c>
      <c r="G2868" s="675" t="s">
        <v>11409</v>
      </c>
      <c r="H2868" s="675" t="s">
        <v>11035</v>
      </c>
      <c r="I2868" s="675" t="s">
        <v>7361</v>
      </c>
      <c r="J2868" s="675" t="s">
        <v>10738</v>
      </c>
      <c r="K2868" s="666">
        <v>4</v>
      </c>
      <c r="L2868" s="666">
        <v>12</v>
      </c>
      <c r="M2868" s="756">
        <v>39600</v>
      </c>
      <c r="N2868" s="666">
        <v>3</v>
      </c>
      <c r="O2868" s="666">
        <v>6</v>
      </c>
      <c r="P2868" s="756">
        <v>19800</v>
      </c>
      <c r="Q2868" s="666">
        <v>1</v>
      </c>
      <c r="R2868" s="666">
        <v>12</v>
      </c>
    </row>
    <row r="2869" spans="1:18" ht="15.75" customHeight="1" x14ac:dyDescent="0.2">
      <c r="A2869" s="665" t="s">
        <v>11033</v>
      </c>
      <c r="B2869" s="666" t="s">
        <v>6922</v>
      </c>
      <c r="C2869" s="666" t="s">
        <v>150</v>
      </c>
      <c r="D2869" s="675" t="s">
        <v>10738</v>
      </c>
      <c r="E2869" s="737">
        <v>3300</v>
      </c>
      <c r="F2869" s="666">
        <v>40539801</v>
      </c>
      <c r="G2869" s="675" t="s">
        <v>11410</v>
      </c>
      <c r="H2869" s="675" t="s">
        <v>11035</v>
      </c>
      <c r="I2869" s="675" t="s">
        <v>7361</v>
      </c>
      <c r="J2869" s="675" t="s">
        <v>10738</v>
      </c>
      <c r="K2869" s="666">
        <v>4</v>
      </c>
      <c r="L2869" s="666">
        <v>12</v>
      </c>
      <c r="M2869" s="756">
        <v>39600</v>
      </c>
      <c r="N2869" s="666">
        <v>3</v>
      </c>
      <c r="O2869" s="666">
        <v>6</v>
      </c>
      <c r="P2869" s="756">
        <v>19800</v>
      </c>
      <c r="Q2869" s="666">
        <v>1</v>
      </c>
      <c r="R2869" s="666">
        <v>12</v>
      </c>
    </row>
    <row r="2870" spans="1:18" ht="15.75" customHeight="1" x14ac:dyDescent="0.2">
      <c r="A2870" s="665" t="s">
        <v>11033</v>
      </c>
      <c r="B2870" s="666" t="s">
        <v>6922</v>
      </c>
      <c r="C2870" s="666" t="s">
        <v>150</v>
      </c>
      <c r="D2870" s="675" t="s">
        <v>10738</v>
      </c>
      <c r="E2870" s="737">
        <v>3300</v>
      </c>
      <c r="F2870" s="666">
        <v>73903221</v>
      </c>
      <c r="G2870" s="675" t="s">
        <v>11411</v>
      </c>
      <c r="H2870" s="675" t="s">
        <v>11035</v>
      </c>
      <c r="I2870" s="675" t="s">
        <v>7361</v>
      </c>
      <c r="J2870" s="675" t="s">
        <v>10738</v>
      </c>
      <c r="K2870" s="666">
        <v>4</v>
      </c>
      <c r="L2870" s="666">
        <v>12</v>
      </c>
      <c r="M2870" s="756">
        <v>39600</v>
      </c>
      <c r="N2870" s="666">
        <v>3</v>
      </c>
      <c r="O2870" s="666">
        <v>6</v>
      </c>
      <c r="P2870" s="756">
        <v>19800</v>
      </c>
      <c r="Q2870" s="666">
        <v>1</v>
      </c>
      <c r="R2870" s="666">
        <v>12</v>
      </c>
    </row>
    <row r="2871" spans="1:18" ht="15.75" customHeight="1" x14ac:dyDescent="0.2">
      <c r="A2871" s="665" t="s">
        <v>11033</v>
      </c>
      <c r="B2871" s="666" t="s">
        <v>6922</v>
      </c>
      <c r="C2871" s="666" t="s">
        <v>150</v>
      </c>
      <c r="D2871" s="675" t="s">
        <v>10738</v>
      </c>
      <c r="E2871" s="737">
        <v>3300</v>
      </c>
      <c r="F2871" s="666">
        <v>46709803</v>
      </c>
      <c r="G2871" s="675" t="s">
        <v>11412</v>
      </c>
      <c r="H2871" s="675" t="s">
        <v>11035</v>
      </c>
      <c r="I2871" s="675" t="s">
        <v>7361</v>
      </c>
      <c r="J2871" s="675" t="s">
        <v>10738</v>
      </c>
      <c r="K2871" s="666">
        <v>4</v>
      </c>
      <c r="L2871" s="666">
        <v>12</v>
      </c>
      <c r="M2871" s="756">
        <v>39600</v>
      </c>
      <c r="N2871" s="666">
        <v>3</v>
      </c>
      <c r="O2871" s="666">
        <v>6</v>
      </c>
      <c r="P2871" s="756">
        <v>19800</v>
      </c>
      <c r="Q2871" s="666">
        <v>1</v>
      </c>
      <c r="R2871" s="666">
        <v>12</v>
      </c>
    </row>
    <row r="2872" spans="1:18" ht="15.75" customHeight="1" x14ac:dyDescent="0.2">
      <c r="A2872" s="665" t="s">
        <v>11033</v>
      </c>
      <c r="B2872" s="666" t="s">
        <v>6922</v>
      </c>
      <c r="C2872" s="666" t="s">
        <v>150</v>
      </c>
      <c r="D2872" s="675" t="s">
        <v>10738</v>
      </c>
      <c r="E2872" s="737">
        <v>3300</v>
      </c>
      <c r="F2872" s="666">
        <v>46341445</v>
      </c>
      <c r="G2872" s="675" t="s">
        <v>11413</v>
      </c>
      <c r="H2872" s="675" t="s">
        <v>11035</v>
      </c>
      <c r="I2872" s="675" t="s">
        <v>7361</v>
      </c>
      <c r="J2872" s="675" t="s">
        <v>10738</v>
      </c>
      <c r="K2872" s="666">
        <v>4</v>
      </c>
      <c r="L2872" s="666">
        <v>12</v>
      </c>
      <c r="M2872" s="756">
        <v>39600</v>
      </c>
      <c r="N2872" s="666">
        <v>3</v>
      </c>
      <c r="O2872" s="666">
        <v>6</v>
      </c>
      <c r="P2872" s="756">
        <v>19800</v>
      </c>
      <c r="Q2872" s="666">
        <v>1</v>
      </c>
      <c r="R2872" s="666">
        <v>12</v>
      </c>
    </row>
    <row r="2873" spans="1:18" ht="15.75" customHeight="1" x14ac:dyDescent="0.2">
      <c r="A2873" s="665" t="s">
        <v>11033</v>
      </c>
      <c r="B2873" s="666" t="s">
        <v>6922</v>
      </c>
      <c r="C2873" s="666" t="s">
        <v>150</v>
      </c>
      <c r="D2873" s="675" t="s">
        <v>10738</v>
      </c>
      <c r="E2873" s="737">
        <v>3300</v>
      </c>
      <c r="F2873" s="666">
        <v>47180666</v>
      </c>
      <c r="G2873" s="675" t="s">
        <v>11414</v>
      </c>
      <c r="H2873" s="675" t="s">
        <v>11035</v>
      </c>
      <c r="I2873" s="675" t="s">
        <v>7361</v>
      </c>
      <c r="J2873" s="675" t="s">
        <v>10738</v>
      </c>
      <c r="K2873" s="666">
        <v>4</v>
      </c>
      <c r="L2873" s="666">
        <v>12</v>
      </c>
      <c r="M2873" s="756">
        <v>39600</v>
      </c>
      <c r="N2873" s="666">
        <v>3</v>
      </c>
      <c r="O2873" s="666">
        <v>6</v>
      </c>
      <c r="P2873" s="756">
        <v>19800</v>
      </c>
      <c r="Q2873" s="666">
        <v>1</v>
      </c>
      <c r="R2873" s="666">
        <v>12</v>
      </c>
    </row>
    <row r="2874" spans="1:18" ht="15.75" customHeight="1" x14ac:dyDescent="0.2">
      <c r="A2874" s="665" t="s">
        <v>11033</v>
      </c>
      <c r="B2874" s="666" t="s">
        <v>6922</v>
      </c>
      <c r="C2874" s="666" t="s">
        <v>150</v>
      </c>
      <c r="D2874" s="675" t="s">
        <v>10738</v>
      </c>
      <c r="E2874" s="737">
        <v>3300</v>
      </c>
      <c r="F2874" s="666">
        <v>43663451</v>
      </c>
      <c r="G2874" s="675" t="s">
        <v>11415</v>
      </c>
      <c r="H2874" s="675" t="s">
        <v>11035</v>
      </c>
      <c r="I2874" s="675" t="s">
        <v>7361</v>
      </c>
      <c r="J2874" s="675" t="s">
        <v>10738</v>
      </c>
      <c r="K2874" s="666">
        <v>4</v>
      </c>
      <c r="L2874" s="666">
        <v>12</v>
      </c>
      <c r="M2874" s="756">
        <v>39600</v>
      </c>
      <c r="N2874" s="666">
        <v>3</v>
      </c>
      <c r="O2874" s="666">
        <v>6</v>
      </c>
      <c r="P2874" s="756">
        <v>19800</v>
      </c>
      <c r="Q2874" s="666">
        <v>1</v>
      </c>
      <c r="R2874" s="666">
        <v>12</v>
      </c>
    </row>
    <row r="2875" spans="1:18" ht="15.75" customHeight="1" x14ac:dyDescent="0.2">
      <c r="A2875" s="665" t="s">
        <v>11033</v>
      </c>
      <c r="B2875" s="666" t="s">
        <v>6922</v>
      </c>
      <c r="C2875" s="666" t="s">
        <v>150</v>
      </c>
      <c r="D2875" s="675" t="s">
        <v>11167</v>
      </c>
      <c r="E2875" s="737">
        <v>1500</v>
      </c>
      <c r="F2875" s="666">
        <v>45448964</v>
      </c>
      <c r="G2875" s="675" t="s">
        <v>11416</v>
      </c>
      <c r="H2875" s="675" t="s">
        <v>11046</v>
      </c>
      <c r="I2875" s="675" t="s">
        <v>7192</v>
      </c>
      <c r="J2875" s="675"/>
      <c r="K2875" s="666">
        <v>4</v>
      </c>
      <c r="L2875" s="666">
        <v>12</v>
      </c>
      <c r="M2875" s="756">
        <v>18000</v>
      </c>
      <c r="N2875" s="666">
        <v>0</v>
      </c>
      <c r="O2875" s="666">
        <v>0</v>
      </c>
      <c r="P2875" s="756">
        <v>0</v>
      </c>
      <c r="Q2875" s="666">
        <v>0</v>
      </c>
      <c r="R2875" s="666">
        <v>0</v>
      </c>
    </row>
    <row r="2876" spans="1:18" ht="15.75" customHeight="1" x14ac:dyDescent="0.2">
      <c r="A2876" s="665" t="s">
        <v>11033</v>
      </c>
      <c r="B2876" s="666" t="s">
        <v>6922</v>
      </c>
      <c r="C2876" s="666" t="s">
        <v>150</v>
      </c>
      <c r="D2876" s="675" t="s">
        <v>10738</v>
      </c>
      <c r="E2876" s="737">
        <v>3300</v>
      </c>
      <c r="F2876" s="666">
        <v>44992002</v>
      </c>
      <c r="G2876" s="675" t="s">
        <v>11417</v>
      </c>
      <c r="H2876" s="675" t="s">
        <v>11035</v>
      </c>
      <c r="I2876" s="675" t="s">
        <v>7361</v>
      </c>
      <c r="J2876" s="675" t="s">
        <v>10738</v>
      </c>
      <c r="K2876" s="666">
        <v>4</v>
      </c>
      <c r="L2876" s="666">
        <v>12</v>
      </c>
      <c r="M2876" s="756">
        <v>39600</v>
      </c>
      <c r="N2876" s="666">
        <v>3</v>
      </c>
      <c r="O2876" s="666">
        <v>6</v>
      </c>
      <c r="P2876" s="756">
        <v>19800</v>
      </c>
      <c r="Q2876" s="666">
        <v>1</v>
      </c>
      <c r="R2876" s="666">
        <v>12</v>
      </c>
    </row>
    <row r="2877" spans="1:18" ht="15.75" customHeight="1" x14ac:dyDescent="0.2">
      <c r="A2877" s="665" t="s">
        <v>11033</v>
      </c>
      <c r="B2877" s="666" t="s">
        <v>6922</v>
      </c>
      <c r="C2877" s="666" t="s">
        <v>150</v>
      </c>
      <c r="D2877" s="675" t="s">
        <v>10738</v>
      </c>
      <c r="E2877" s="737">
        <v>3300</v>
      </c>
      <c r="F2877" s="666">
        <v>62443642</v>
      </c>
      <c r="G2877" s="675" t="s">
        <v>11418</v>
      </c>
      <c r="H2877" s="675" t="s">
        <v>11035</v>
      </c>
      <c r="I2877" s="675" t="s">
        <v>7361</v>
      </c>
      <c r="J2877" s="675" t="s">
        <v>10738</v>
      </c>
      <c r="K2877" s="666">
        <v>4</v>
      </c>
      <c r="L2877" s="666">
        <v>12</v>
      </c>
      <c r="M2877" s="756">
        <v>39600</v>
      </c>
      <c r="N2877" s="666">
        <v>3</v>
      </c>
      <c r="O2877" s="666">
        <v>6</v>
      </c>
      <c r="P2877" s="756">
        <v>19800</v>
      </c>
      <c r="Q2877" s="666">
        <v>1</v>
      </c>
      <c r="R2877" s="666">
        <v>12</v>
      </c>
    </row>
    <row r="2878" spans="1:18" ht="15.75" customHeight="1" x14ac:dyDescent="0.2">
      <c r="A2878" s="665" t="s">
        <v>11033</v>
      </c>
      <c r="B2878" s="666" t="s">
        <v>6922</v>
      </c>
      <c r="C2878" s="666" t="s">
        <v>150</v>
      </c>
      <c r="D2878" s="675" t="s">
        <v>8651</v>
      </c>
      <c r="E2878" s="737">
        <v>2000</v>
      </c>
      <c r="F2878" s="666">
        <v>46846258</v>
      </c>
      <c r="G2878" s="675" t="s">
        <v>11419</v>
      </c>
      <c r="H2878" s="675" t="s">
        <v>11046</v>
      </c>
      <c r="I2878" s="675" t="s">
        <v>7192</v>
      </c>
      <c r="J2878" s="675"/>
      <c r="K2878" s="666">
        <v>4</v>
      </c>
      <c r="L2878" s="666">
        <v>12</v>
      </c>
      <c r="M2878" s="756">
        <v>24000</v>
      </c>
      <c r="N2878" s="666">
        <v>3</v>
      </c>
      <c r="O2878" s="666">
        <v>6</v>
      </c>
      <c r="P2878" s="756">
        <v>12000</v>
      </c>
      <c r="Q2878" s="666">
        <v>1</v>
      </c>
      <c r="R2878" s="666">
        <v>12</v>
      </c>
    </row>
    <row r="2879" spans="1:18" ht="15.75" customHeight="1" x14ac:dyDescent="0.2">
      <c r="A2879" s="665" t="s">
        <v>11033</v>
      </c>
      <c r="B2879" s="666" t="s">
        <v>6922</v>
      </c>
      <c r="C2879" s="666" t="s">
        <v>150</v>
      </c>
      <c r="D2879" s="675" t="s">
        <v>8172</v>
      </c>
      <c r="E2879" s="737">
        <v>2500</v>
      </c>
      <c r="F2879" s="666">
        <v>73618026</v>
      </c>
      <c r="G2879" s="675" t="s">
        <v>11420</v>
      </c>
      <c r="H2879" s="675" t="s">
        <v>11421</v>
      </c>
      <c r="I2879" s="675" t="s">
        <v>7361</v>
      </c>
      <c r="J2879" s="675" t="s">
        <v>8172</v>
      </c>
      <c r="K2879" s="666">
        <v>4</v>
      </c>
      <c r="L2879" s="666">
        <v>11</v>
      </c>
      <c r="M2879" s="756">
        <v>27500</v>
      </c>
      <c r="N2879" s="666">
        <v>0</v>
      </c>
      <c r="O2879" s="666">
        <v>0</v>
      </c>
      <c r="P2879" s="756">
        <v>0</v>
      </c>
      <c r="Q2879" s="666">
        <v>0</v>
      </c>
      <c r="R2879" s="666">
        <v>0</v>
      </c>
    </row>
    <row r="2880" spans="1:18" ht="15.75" customHeight="1" x14ac:dyDescent="0.2">
      <c r="A2880" s="665" t="s">
        <v>11033</v>
      </c>
      <c r="B2880" s="666" t="s">
        <v>6922</v>
      </c>
      <c r="C2880" s="666" t="s">
        <v>150</v>
      </c>
      <c r="D2880" s="675" t="s">
        <v>10738</v>
      </c>
      <c r="E2880" s="737">
        <v>3300</v>
      </c>
      <c r="F2880" s="666">
        <v>75949423</v>
      </c>
      <c r="G2880" s="675" t="s">
        <v>11422</v>
      </c>
      <c r="H2880" s="675" t="s">
        <v>11035</v>
      </c>
      <c r="I2880" s="675" t="s">
        <v>7361</v>
      </c>
      <c r="J2880" s="675" t="s">
        <v>10738</v>
      </c>
      <c r="K2880" s="666">
        <v>4</v>
      </c>
      <c r="L2880" s="666">
        <v>12</v>
      </c>
      <c r="M2880" s="756">
        <v>39600</v>
      </c>
      <c r="N2880" s="666">
        <v>3</v>
      </c>
      <c r="O2880" s="666">
        <v>6</v>
      </c>
      <c r="P2880" s="756">
        <v>19800</v>
      </c>
      <c r="Q2880" s="666">
        <v>1</v>
      </c>
      <c r="R2880" s="666">
        <v>12</v>
      </c>
    </row>
    <row r="2881" spans="1:18" ht="15.75" customHeight="1" x14ac:dyDescent="0.2">
      <c r="A2881" s="665" t="s">
        <v>11033</v>
      </c>
      <c r="B2881" s="666" t="s">
        <v>6922</v>
      </c>
      <c r="C2881" s="666" t="s">
        <v>150</v>
      </c>
      <c r="D2881" s="675" t="s">
        <v>10738</v>
      </c>
      <c r="E2881" s="737">
        <v>3300</v>
      </c>
      <c r="F2881" s="666">
        <v>46946234</v>
      </c>
      <c r="G2881" s="675" t="s">
        <v>11423</v>
      </c>
      <c r="H2881" s="675" t="s">
        <v>11035</v>
      </c>
      <c r="I2881" s="675" t="s">
        <v>7361</v>
      </c>
      <c r="J2881" s="675" t="s">
        <v>10738</v>
      </c>
      <c r="K2881" s="666">
        <v>4</v>
      </c>
      <c r="L2881" s="666">
        <v>12</v>
      </c>
      <c r="M2881" s="756">
        <v>39600</v>
      </c>
      <c r="N2881" s="666">
        <v>3</v>
      </c>
      <c r="O2881" s="666">
        <v>6</v>
      </c>
      <c r="P2881" s="756">
        <v>19800</v>
      </c>
      <c r="Q2881" s="666">
        <v>1</v>
      </c>
      <c r="R2881" s="666">
        <v>12</v>
      </c>
    </row>
    <row r="2882" spans="1:18" ht="15.75" customHeight="1" x14ac:dyDescent="0.2">
      <c r="A2882" s="665" t="s">
        <v>11033</v>
      </c>
      <c r="B2882" s="666" t="s">
        <v>6922</v>
      </c>
      <c r="C2882" s="666" t="s">
        <v>150</v>
      </c>
      <c r="D2882" s="675" t="s">
        <v>11167</v>
      </c>
      <c r="E2882" s="737">
        <v>1500</v>
      </c>
      <c r="F2882" s="666">
        <v>70011117</v>
      </c>
      <c r="G2882" s="675" t="s">
        <v>11424</v>
      </c>
      <c r="H2882" s="675" t="s">
        <v>11046</v>
      </c>
      <c r="I2882" s="675" t="s">
        <v>7192</v>
      </c>
      <c r="J2882" s="675"/>
      <c r="K2882" s="666">
        <v>4</v>
      </c>
      <c r="L2882" s="666">
        <v>12</v>
      </c>
      <c r="M2882" s="756">
        <v>18000</v>
      </c>
      <c r="N2882" s="666">
        <v>3</v>
      </c>
      <c r="O2882" s="666">
        <v>6</v>
      </c>
      <c r="P2882" s="756">
        <v>9000</v>
      </c>
      <c r="Q2882" s="666">
        <v>1</v>
      </c>
      <c r="R2882" s="666">
        <v>12</v>
      </c>
    </row>
    <row r="2883" spans="1:18" ht="15.75" customHeight="1" x14ac:dyDescent="0.2">
      <c r="A2883" s="665" t="s">
        <v>11033</v>
      </c>
      <c r="B2883" s="666" t="s">
        <v>6922</v>
      </c>
      <c r="C2883" s="666" t="s">
        <v>150</v>
      </c>
      <c r="D2883" s="675" t="s">
        <v>10738</v>
      </c>
      <c r="E2883" s="737">
        <v>3300</v>
      </c>
      <c r="F2883" s="666">
        <v>42306830</v>
      </c>
      <c r="G2883" s="675" t="s">
        <v>11425</v>
      </c>
      <c r="H2883" s="675" t="s">
        <v>11035</v>
      </c>
      <c r="I2883" s="675" t="s">
        <v>7361</v>
      </c>
      <c r="J2883" s="675" t="s">
        <v>10738</v>
      </c>
      <c r="K2883" s="666">
        <v>4</v>
      </c>
      <c r="L2883" s="666">
        <v>12</v>
      </c>
      <c r="M2883" s="756">
        <v>39600</v>
      </c>
      <c r="N2883" s="666">
        <v>3</v>
      </c>
      <c r="O2883" s="666">
        <v>6</v>
      </c>
      <c r="P2883" s="756">
        <v>19800</v>
      </c>
      <c r="Q2883" s="666">
        <v>1</v>
      </c>
      <c r="R2883" s="666">
        <v>12</v>
      </c>
    </row>
    <row r="2884" spans="1:18" ht="15.75" customHeight="1" x14ac:dyDescent="0.2">
      <c r="A2884" s="665" t="s">
        <v>11033</v>
      </c>
      <c r="B2884" s="666" t="s">
        <v>6922</v>
      </c>
      <c r="C2884" s="666" t="s">
        <v>150</v>
      </c>
      <c r="D2884" s="675" t="s">
        <v>10738</v>
      </c>
      <c r="E2884" s="737">
        <v>3300</v>
      </c>
      <c r="F2884" s="666">
        <v>42895014</v>
      </c>
      <c r="G2884" s="675" t="s">
        <v>11426</v>
      </c>
      <c r="H2884" s="675" t="s">
        <v>11035</v>
      </c>
      <c r="I2884" s="675" t="s">
        <v>7361</v>
      </c>
      <c r="J2884" s="675" t="s">
        <v>10738</v>
      </c>
      <c r="K2884" s="666">
        <v>4</v>
      </c>
      <c r="L2884" s="666">
        <v>12</v>
      </c>
      <c r="M2884" s="756">
        <v>39600</v>
      </c>
      <c r="N2884" s="666">
        <v>3</v>
      </c>
      <c r="O2884" s="666">
        <v>6</v>
      </c>
      <c r="P2884" s="756">
        <v>19800</v>
      </c>
      <c r="Q2884" s="666">
        <v>1</v>
      </c>
      <c r="R2884" s="666">
        <v>12</v>
      </c>
    </row>
    <row r="2885" spans="1:18" ht="15.75" customHeight="1" x14ac:dyDescent="0.2">
      <c r="A2885" s="665" t="s">
        <v>11033</v>
      </c>
      <c r="B2885" s="666" t="s">
        <v>6922</v>
      </c>
      <c r="C2885" s="666" t="s">
        <v>150</v>
      </c>
      <c r="D2885" s="675" t="s">
        <v>10738</v>
      </c>
      <c r="E2885" s="737">
        <v>3300</v>
      </c>
      <c r="F2885" s="666">
        <v>10225672</v>
      </c>
      <c r="G2885" s="675" t="s">
        <v>11427</v>
      </c>
      <c r="H2885" s="675" t="s">
        <v>11035</v>
      </c>
      <c r="I2885" s="675" t="s">
        <v>7361</v>
      </c>
      <c r="J2885" s="675" t="s">
        <v>10738</v>
      </c>
      <c r="K2885" s="666">
        <v>4</v>
      </c>
      <c r="L2885" s="666">
        <v>12</v>
      </c>
      <c r="M2885" s="756">
        <v>39600</v>
      </c>
      <c r="N2885" s="666">
        <v>3</v>
      </c>
      <c r="O2885" s="666">
        <v>6</v>
      </c>
      <c r="P2885" s="756">
        <v>19800</v>
      </c>
      <c r="Q2885" s="666">
        <v>1</v>
      </c>
      <c r="R2885" s="666">
        <v>12</v>
      </c>
    </row>
    <row r="2886" spans="1:18" ht="15.75" customHeight="1" x14ac:dyDescent="0.2">
      <c r="A2886" s="665" t="s">
        <v>11033</v>
      </c>
      <c r="B2886" s="666" t="s">
        <v>6922</v>
      </c>
      <c r="C2886" s="666" t="s">
        <v>150</v>
      </c>
      <c r="D2886" s="675" t="s">
        <v>10738</v>
      </c>
      <c r="E2886" s="737">
        <v>3300</v>
      </c>
      <c r="F2886" s="666">
        <v>44350577</v>
      </c>
      <c r="G2886" s="675" t="s">
        <v>11428</v>
      </c>
      <c r="H2886" s="675" t="s">
        <v>11035</v>
      </c>
      <c r="I2886" s="675" t="s">
        <v>7361</v>
      </c>
      <c r="J2886" s="675" t="s">
        <v>10738</v>
      </c>
      <c r="K2886" s="666">
        <v>4</v>
      </c>
      <c r="L2886" s="666">
        <v>12</v>
      </c>
      <c r="M2886" s="756">
        <v>39600</v>
      </c>
      <c r="N2886" s="666">
        <v>3</v>
      </c>
      <c r="O2886" s="666">
        <v>6</v>
      </c>
      <c r="P2886" s="756">
        <v>19800</v>
      </c>
      <c r="Q2886" s="666">
        <v>1</v>
      </c>
      <c r="R2886" s="666">
        <v>12</v>
      </c>
    </row>
    <row r="2887" spans="1:18" ht="15.75" customHeight="1" x14ac:dyDescent="0.2">
      <c r="A2887" s="665" t="s">
        <v>11033</v>
      </c>
      <c r="B2887" s="666" t="s">
        <v>6922</v>
      </c>
      <c r="C2887" s="666" t="s">
        <v>150</v>
      </c>
      <c r="D2887" s="675" t="s">
        <v>10738</v>
      </c>
      <c r="E2887" s="737">
        <v>3300</v>
      </c>
      <c r="F2887" s="666">
        <v>45073216</v>
      </c>
      <c r="G2887" s="675" t="s">
        <v>11429</v>
      </c>
      <c r="H2887" s="675" t="s">
        <v>11035</v>
      </c>
      <c r="I2887" s="675" t="s">
        <v>7361</v>
      </c>
      <c r="J2887" s="675" t="s">
        <v>10738</v>
      </c>
      <c r="K2887" s="666">
        <v>4</v>
      </c>
      <c r="L2887" s="666">
        <v>12</v>
      </c>
      <c r="M2887" s="756">
        <v>39600</v>
      </c>
      <c r="N2887" s="666">
        <v>3</v>
      </c>
      <c r="O2887" s="666">
        <v>6</v>
      </c>
      <c r="P2887" s="756">
        <v>19800</v>
      </c>
      <c r="Q2887" s="666">
        <v>1</v>
      </c>
      <c r="R2887" s="666">
        <v>12</v>
      </c>
    </row>
    <row r="2888" spans="1:18" ht="15.75" customHeight="1" x14ac:dyDescent="0.2">
      <c r="A2888" s="665" t="s">
        <v>11033</v>
      </c>
      <c r="B2888" s="666" t="s">
        <v>6922</v>
      </c>
      <c r="C2888" s="666" t="s">
        <v>150</v>
      </c>
      <c r="D2888" s="675" t="s">
        <v>10738</v>
      </c>
      <c r="E2888" s="737">
        <v>3300</v>
      </c>
      <c r="F2888" s="666">
        <v>44018877</v>
      </c>
      <c r="G2888" s="675" t="s">
        <v>11430</v>
      </c>
      <c r="H2888" s="675" t="s">
        <v>11035</v>
      </c>
      <c r="I2888" s="675" t="s">
        <v>7361</v>
      </c>
      <c r="J2888" s="675" t="s">
        <v>10738</v>
      </c>
      <c r="K2888" s="666">
        <v>4</v>
      </c>
      <c r="L2888" s="666">
        <v>12</v>
      </c>
      <c r="M2888" s="756">
        <v>39600</v>
      </c>
      <c r="N2888" s="666">
        <v>3</v>
      </c>
      <c r="O2888" s="666">
        <v>6</v>
      </c>
      <c r="P2888" s="756">
        <v>19800</v>
      </c>
      <c r="Q2888" s="666">
        <v>1</v>
      </c>
      <c r="R2888" s="666">
        <v>12</v>
      </c>
    </row>
    <row r="2889" spans="1:18" ht="15.75" customHeight="1" x14ac:dyDescent="0.2">
      <c r="A2889" s="665" t="s">
        <v>11033</v>
      </c>
      <c r="B2889" s="666" t="s">
        <v>6922</v>
      </c>
      <c r="C2889" s="666" t="s">
        <v>150</v>
      </c>
      <c r="D2889" s="675" t="s">
        <v>10738</v>
      </c>
      <c r="E2889" s="737">
        <v>3300</v>
      </c>
      <c r="F2889" s="666">
        <v>48251001</v>
      </c>
      <c r="G2889" s="675" t="s">
        <v>11431</v>
      </c>
      <c r="H2889" s="675" t="s">
        <v>11035</v>
      </c>
      <c r="I2889" s="675" t="s">
        <v>7361</v>
      </c>
      <c r="J2889" s="675" t="s">
        <v>10738</v>
      </c>
      <c r="K2889" s="666">
        <v>4</v>
      </c>
      <c r="L2889" s="666">
        <v>12</v>
      </c>
      <c r="M2889" s="756">
        <v>39600</v>
      </c>
      <c r="N2889" s="666">
        <v>3</v>
      </c>
      <c r="O2889" s="666">
        <v>6</v>
      </c>
      <c r="P2889" s="756">
        <v>19800</v>
      </c>
      <c r="Q2889" s="666">
        <v>1</v>
      </c>
      <c r="R2889" s="666">
        <v>12</v>
      </c>
    </row>
    <row r="2890" spans="1:18" ht="15.75" customHeight="1" x14ac:dyDescent="0.2">
      <c r="A2890" s="665" t="s">
        <v>11033</v>
      </c>
      <c r="B2890" s="666" t="s">
        <v>6922</v>
      </c>
      <c r="C2890" s="666" t="s">
        <v>150</v>
      </c>
      <c r="D2890" s="675" t="s">
        <v>11432</v>
      </c>
      <c r="E2890" s="737">
        <v>9000</v>
      </c>
      <c r="F2890" s="666">
        <v>44771635</v>
      </c>
      <c r="G2890" s="675" t="s">
        <v>11433</v>
      </c>
      <c r="H2890" s="675" t="s">
        <v>9914</v>
      </c>
      <c r="I2890" s="675" t="s">
        <v>11037</v>
      </c>
      <c r="J2890" s="675" t="s">
        <v>9913</v>
      </c>
      <c r="K2890" s="666">
        <v>4</v>
      </c>
      <c r="L2890" s="666">
        <v>12</v>
      </c>
      <c r="M2890" s="756">
        <v>108000</v>
      </c>
      <c r="N2890" s="666">
        <v>3</v>
      </c>
      <c r="O2890" s="666">
        <v>6</v>
      </c>
      <c r="P2890" s="756">
        <v>54000</v>
      </c>
      <c r="Q2890" s="666">
        <v>1</v>
      </c>
      <c r="R2890" s="666">
        <v>12</v>
      </c>
    </row>
    <row r="2891" spans="1:18" ht="15.75" customHeight="1" x14ac:dyDescent="0.2">
      <c r="A2891" s="665" t="s">
        <v>11033</v>
      </c>
      <c r="B2891" s="666" t="s">
        <v>6922</v>
      </c>
      <c r="C2891" s="666" t="s">
        <v>150</v>
      </c>
      <c r="D2891" s="675" t="s">
        <v>11040</v>
      </c>
      <c r="E2891" s="737">
        <v>9000</v>
      </c>
      <c r="F2891" s="666">
        <v>42819402</v>
      </c>
      <c r="G2891" s="675" t="s">
        <v>11434</v>
      </c>
      <c r="H2891" s="675" t="s">
        <v>9914</v>
      </c>
      <c r="I2891" s="675" t="s">
        <v>11037</v>
      </c>
      <c r="J2891" s="675" t="s">
        <v>9913</v>
      </c>
      <c r="K2891" s="666">
        <v>4</v>
      </c>
      <c r="L2891" s="666">
        <v>12</v>
      </c>
      <c r="M2891" s="756">
        <v>108000</v>
      </c>
      <c r="N2891" s="666">
        <v>3</v>
      </c>
      <c r="O2891" s="666">
        <v>6</v>
      </c>
      <c r="P2891" s="756">
        <v>54000</v>
      </c>
      <c r="Q2891" s="666">
        <v>1</v>
      </c>
      <c r="R2891" s="666">
        <v>12</v>
      </c>
    </row>
    <row r="2892" spans="1:18" ht="15.75" customHeight="1" x14ac:dyDescent="0.2">
      <c r="A2892" s="665" t="s">
        <v>11033</v>
      </c>
      <c r="B2892" s="666" t="s">
        <v>6922</v>
      </c>
      <c r="C2892" s="666" t="s">
        <v>150</v>
      </c>
      <c r="D2892" s="675" t="s">
        <v>11088</v>
      </c>
      <c r="E2892" s="737">
        <v>12900</v>
      </c>
      <c r="F2892" s="666">
        <v>44161428</v>
      </c>
      <c r="G2892" s="675" t="s">
        <v>11435</v>
      </c>
      <c r="H2892" s="675" t="s">
        <v>9914</v>
      </c>
      <c r="I2892" s="675" t="s">
        <v>11037</v>
      </c>
      <c r="J2892" s="675" t="s">
        <v>9913</v>
      </c>
      <c r="K2892" s="666">
        <v>4</v>
      </c>
      <c r="L2892" s="666">
        <v>8</v>
      </c>
      <c r="M2892" s="756">
        <v>103200</v>
      </c>
      <c r="N2892" s="666">
        <v>3</v>
      </c>
      <c r="O2892" s="666">
        <v>6</v>
      </c>
      <c r="P2892" s="756">
        <v>77400</v>
      </c>
      <c r="Q2892" s="666">
        <v>1</v>
      </c>
      <c r="R2892" s="666">
        <v>12</v>
      </c>
    </row>
    <row r="2893" spans="1:18" ht="15.75" customHeight="1" x14ac:dyDescent="0.2">
      <c r="A2893" s="665" t="s">
        <v>11033</v>
      </c>
      <c r="B2893" s="666" t="s">
        <v>6922</v>
      </c>
      <c r="C2893" s="666" t="s">
        <v>150</v>
      </c>
      <c r="D2893" s="675" t="s">
        <v>11088</v>
      </c>
      <c r="E2893" s="737">
        <v>12900</v>
      </c>
      <c r="F2893" s="666">
        <v>45474029</v>
      </c>
      <c r="G2893" s="675" t="s">
        <v>11436</v>
      </c>
      <c r="H2893" s="675" t="s">
        <v>9914</v>
      </c>
      <c r="I2893" s="675" t="s">
        <v>11037</v>
      </c>
      <c r="J2893" s="675" t="s">
        <v>9913</v>
      </c>
      <c r="K2893" s="666">
        <v>3</v>
      </c>
      <c r="L2893" s="666">
        <v>8</v>
      </c>
      <c r="M2893" s="756">
        <v>103200</v>
      </c>
      <c r="N2893" s="666">
        <v>3</v>
      </c>
      <c r="O2893" s="666">
        <v>6</v>
      </c>
      <c r="P2893" s="756">
        <v>77400</v>
      </c>
      <c r="Q2893" s="666">
        <v>1</v>
      </c>
      <c r="R2893" s="666">
        <v>12</v>
      </c>
    </row>
    <row r="2894" spans="1:18" ht="15.75" customHeight="1" x14ac:dyDescent="0.2">
      <c r="A2894" s="665" t="s">
        <v>11033</v>
      </c>
      <c r="B2894" s="666" t="s">
        <v>6922</v>
      </c>
      <c r="C2894" s="666" t="s">
        <v>150</v>
      </c>
      <c r="D2894" s="675" t="s">
        <v>11040</v>
      </c>
      <c r="E2894" s="737">
        <v>9000</v>
      </c>
      <c r="F2894" s="666">
        <v>72119745</v>
      </c>
      <c r="G2894" s="675" t="s">
        <v>11437</v>
      </c>
      <c r="H2894" s="675" t="s">
        <v>9914</v>
      </c>
      <c r="I2894" s="675" t="s">
        <v>11037</v>
      </c>
      <c r="J2894" s="675" t="s">
        <v>9913</v>
      </c>
      <c r="K2894" s="666">
        <v>3</v>
      </c>
      <c r="L2894" s="666">
        <v>8</v>
      </c>
      <c r="M2894" s="756">
        <v>72000</v>
      </c>
      <c r="N2894" s="666">
        <v>0</v>
      </c>
      <c r="O2894" s="666">
        <v>0</v>
      </c>
      <c r="P2894" s="756">
        <v>0</v>
      </c>
      <c r="Q2894" s="666">
        <v>0</v>
      </c>
      <c r="R2894" s="666">
        <v>0</v>
      </c>
    </row>
    <row r="2895" spans="1:18" ht="15.75" customHeight="1" x14ac:dyDescent="0.2">
      <c r="A2895" s="665" t="s">
        <v>11033</v>
      </c>
      <c r="B2895" s="666" t="s">
        <v>6922</v>
      </c>
      <c r="C2895" s="666" t="s">
        <v>150</v>
      </c>
      <c r="D2895" s="675" t="s">
        <v>11040</v>
      </c>
      <c r="E2895" s="737">
        <v>9000</v>
      </c>
      <c r="F2895" s="666">
        <v>45196762</v>
      </c>
      <c r="G2895" s="675" t="s">
        <v>11438</v>
      </c>
      <c r="H2895" s="675" t="s">
        <v>9914</v>
      </c>
      <c r="I2895" s="675" t="s">
        <v>11037</v>
      </c>
      <c r="J2895" s="675" t="s">
        <v>9913</v>
      </c>
      <c r="K2895" s="666">
        <v>3</v>
      </c>
      <c r="L2895" s="666">
        <v>8</v>
      </c>
      <c r="M2895" s="756">
        <v>72000</v>
      </c>
      <c r="N2895" s="666">
        <v>3</v>
      </c>
      <c r="O2895" s="666">
        <v>6</v>
      </c>
      <c r="P2895" s="756">
        <v>54000</v>
      </c>
      <c r="Q2895" s="666">
        <v>0</v>
      </c>
      <c r="R2895" s="666">
        <v>0</v>
      </c>
    </row>
    <row r="2896" spans="1:18" ht="15.75" customHeight="1" x14ac:dyDescent="0.2">
      <c r="A2896" s="665" t="s">
        <v>11033</v>
      </c>
      <c r="B2896" s="666" t="s">
        <v>6922</v>
      </c>
      <c r="C2896" s="666" t="s">
        <v>150</v>
      </c>
      <c r="D2896" s="675" t="s">
        <v>11040</v>
      </c>
      <c r="E2896" s="737">
        <v>9000</v>
      </c>
      <c r="F2896" s="666">
        <v>70298083</v>
      </c>
      <c r="G2896" s="675" t="s">
        <v>11439</v>
      </c>
      <c r="H2896" s="675" t="s">
        <v>9914</v>
      </c>
      <c r="I2896" s="675" t="s">
        <v>11037</v>
      </c>
      <c r="J2896" s="675" t="s">
        <v>9913</v>
      </c>
      <c r="K2896" s="666">
        <v>3</v>
      </c>
      <c r="L2896" s="666">
        <v>8</v>
      </c>
      <c r="M2896" s="756">
        <v>72000</v>
      </c>
      <c r="N2896" s="666">
        <v>3</v>
      </c>
      <c r="O2896" s="666">
        <v>6</v>
      </c>
      <c r="P2896" s="756">
        <v>54000</v>
      </c>
      <c r="Q2896" s="666">
        <v>0</v>
      </c>
      <c r="R2896" s="666">
        <v>0</v>
      </c>
    </row>
    <row r="2897" spans="1:18" ht="15.75" customHeight="1" x14ac:dyDescent="0.2">
      <c r="A2897" s="665" t="s">
        <v>11033</v>
      </c>
      <c r="B2897" s="666" t="s">
        <v>6922</v>
      </c>
      <c r="C2897" s="666" t="s">
        <v>150</v>
      </c>
      <c r="D2897" s="675" t="s">
        <v>11252</v>
      </c>
      <c r="E2897" s="737">
        <v>7300</v>
      </c>
      <c r="F2897" s="666">
        <v>40476232</v>
      </c>
      <c r="G2897" s="675" t="s">
        <v>11440</v>
      </c>
      <c r="H2897" s="675" t="s">
        <v>10757</v>
      </c>
      <c r="I2897" s="675" t="s">
        <v>11037</v>
      </c>
      <c r="J2897" s="675" t="s">
        <v>11038</v>
      </c>
      <c r="K2897" s="666">
        <v>3</v>
      </c>
      <c r="L2897" s="666">
        <v>8</v>
      </c>
      <c r="M2897" s="756">
        <v>58400</v>
      </c>
      <c r="N2897" s="666">
        <v>3</v>
      </c>
      <c r="O2897" s="666">
        <v>6</v>
      </c>
      <c r="P2897" s="756">
        <v>43800</v>
      </c>
      <c r="Q2897" s="666">
        <v>1</v>
      </c>
      <c r="R2897" s="666">
        <v>12</v>
      </c>
    </row>
    <row r="2898" spans="1:18" ht="15.75" customHeight="1" x14ac:dyDescent="0.2">
      <c r="A2898" s="665" t="s">
        <v>11033</v>
      </c>
      <c r="B2898" s="666" t="s">
        <v>6922</v>
      </c>
      <c r="C2898" s="666" t="s">
        <v>150</v>
      </c>
      <c r="D2898" s="675" t="s">
        <v>10757</v>
      </c>
      <c r="E2898" s="737">
        <v>6000</v>
      </c>
      <c r="F2898" s="666">
        <v>46953231</v>
      </c>
      <c r="G2898" s="675" t="s">
        <v>11441</v>
      </c>
      <c r="H2898" s="675" t="s">
        <v>10757</v>
      </c>
      <c r="I2898" s="675" t="s">
        <v>11037</v>
      </c>
      <c r="J2898" s="675" t="s">
        <v>11038</v>
      </c>
      <c r="K2898" s="666">
        <v>4</v>
      </c>
      <c r="L2898" s="666">
        <v>8</v>
      </c>
      <c r="M2898" s="756">
        <v>48000</v>
      </c>
      <c r="N2898" s="666">
        <v>3</v>
      </c>
      <c r="O2898" s="666">
        <v>6</v>
      </c>
      <c r="P2898" s="756">
        <v>36000</v>
      </c>
      <c r="Q2898" s="666">
        <v>1</v>
      </c>
      <c r="R2898" s="666">
        <v>12</v>
      </c>
    </row>
    <row r="2899" spans="1:18" ht="15.75" customHeight="1" x14ac:dyDescent="0.2">
      <c r="A2899" s="665" t="s">
        <v>11033</v>
      </c>
      <c r="B2899" s="666" t="s">
        <v>6922</v>
      </c>
      <c r="C2899" s="666" t="s">
        <v>150</v>
      </c>
      <c r="D2899" s="675" t="s">
        <v>10757</v>
      </c>
      <c r="E2899" s="737">
        <v>6000</v>
      </c>
      <c r="F2899" s="666">
        <v>70399587</v>
      </c>
      <c r="G2899" s="675" t="s">
        <v>11442</v>
      </c>
      <c r="H2899" s="675" t="s">
        <v>10757</v>
      </c>
      <c r="I2899" s="675" t="s">
        <v>11037</v>
      </c>
      <c r="J2899" s="675" t="s">
        <v>11038</v>
      </c>
      <c r="K2899" s="666">
        <v>4</v>
      </c>
      <c r="L2899" s="666">
        <v>8</v>
      </c>
      <c r="M2899" s="756">
        <v>48000</v>
      </c>
      <c r="N2899" s="666">
        <v>2</v>
      </c>
      <c r="O2899" s="666">
        <v>4</v>
      </c>
      <c r="P2899" s="756">
        <v>24000</v>
      </c>
      <c r="Q2899" s="666">
        <v>0</v>
      </c>
      <c r="R2899" s="666">
        <v>0</v>
      </c>
    </row>
    <row r="2900" spans="1:18" ht="15.75" customHeight="1" x14ac:dyDescent="0.2">
      <c r="A2900" s="665" t="s">
        <v>11033</v>
      </c>
      <c r="B2900" s="666" t="s">
        <v>6922</v>
      </c>
      <c r="C2900" s="666" t="s">
        <v>150</v>
      </c>
      <c r="D2900" s="675" t="s">
        <v>10738</v>
      </c>
      <c r="E2900" s="737">
        <v>3300</v>
      </c>
      <c r="F2900" s="666">
        <v>42075337</v>
      </c>
      <c r="G2900" s="675" t="s">
        <v>11443</v>
      </c>
      <c r="H2900" s="675" t="s">
        <v>11035</v>
      </c>
      <c r="I2900" s="675" t="s">
        <v>7361</v>
      </c>
      <c r="J2900" s="675" t="s">
        <v>10738</v>
      </c>
      <c r="K2900" s="666">
        <v>3</v>
      </c>
      <c r="L2900" s="666">
        <v>4</v>
      </c>
      <c r="M2900" s="756">
        <v>13200</v>
      </c>
      <c r="N2900" s="666">
        <v>0</v>
      </c>
      <c r="O2900" s="666">
        <v>0</v>
      </c>
      <c r="P2900" s="756">
        <v>0</v>
      </c>
      <c r="Q2900" s="666">
        <v>0</v>
      </c>
      <c r="R2900" s="666">
        <v>0</v>
      </c>
    </row>
    <row r="2901" spans="1:18" ht="15.75" customHeight="1" x14ac:dyDescent="0.2">
      <c r="A2901" s="665" t="s">
        <v>11033</v>
      </c>
      <c r="B2901" s="666" t="s">
        <v>6922</v>
      </c>
      <c r="C2901" s="666" t="s">
        <v>150</v>
      </c>
      <c r="D2901" s="675" t="s">
        <v>10738</v>
      </c>
      <c r="E2901" s="737">
        <v>3300</v>
      </c>
      <c r="F2901" s="666">
        <v>72916896</v>
      </c>
      <c r="G2901" s="675" t="s">
        <v>11444</v>
      </c>
      <c r="H2901" s="675" t="s">
        <v>11035</v>
      </c>
      <c r="I2901" s="675" t="s">
        <v>7361</v>
      </c>
      <c r="J2901" s="675" t="s">
        <v>10738</v>
      </c>
      <c r="K2901" s="666">
        <v>3</v>
      </c>
      <c r="L2901" s="666">
        <v>8</v>
      </c>
      <c r="M2901" s="756">
        <v>26400</v>
      </c>
      <c r="N2901" s="666">
        <v>3</v>
      </c>
      <c r="O2901" s="666">
        <v>6</v>
      </c>
      <c r="P2901" s="756">
        <v>19800</v>
      </c>
      <c r="Q2901" s="666">
        <v>1</v>
      </c>
      <c r="R2901" s="666">
        <v>12</v>
      </c>
    </row>
    <row r="2902" spans="1:18" ht="15.75" customHeight="1" x14ac:dyDescent="0.2">
      <c r="A2902" s="665" t="s">
        <v>11033</v>
      </c>
      <c r="B2902" s="666" t="s">
        <v>6922</v>
      </c>
      <c r="C2902" s="666" t="s">
        <v>150</v>
      </c>
      <c r="D2902" s="675" t="s">
        <v>10738</v>
      </c>
      <c r="E2902" s="737">
        <v>3300</v>
      </c>
      <c r="F2902" s="666">
        <v>42063580</v>
      </c>
      <c r="G2902" s="675" t="s">
        <v>11445</v>
      </c>
      <c r="H2902" s="675" t="s">
        <v>11035</v>
      </c>
      <c r="I2902" s="675" t="s">
        <v>7361</v>
      </c>
      <c r="J2902" s="675" t="s">
        <v>10738</v>
      </c>
      <c r="K2902" s="666">
        <v>3</v>
      </c>
      <c r="L2902" s="666">
        <v>8</v>
      </c>
      <c r="M2902" s="756">
        <v>26400</v>
      </c>
      <c r="N2902" s="666">
        <v>3</v>
      </c>
      <c r="O2902" s="666">
        <v>6</v>
      </c>
      <c r="P2902" s="756">
        <v>19800</v>
      </c>
      <c r="Q2902" s="666">
        <v>1</v>
      </c>
      <c r="R2902" s="666">
        <v>12</v>
      </c>
    </row>
    <row r="2903" spans="1:18" ht="15.75" customHeight="1" x14ac:dyDescent="0.2">
      <c r="A2903" s="665" t="s">
        <v>11033</v>
      </c>
      <c r="B2903" s="666" t="s">
        <v>6922</v>
      </c>
      <c r="C2903" s="666" t="s">
        <v>150</v>
      </c>
      <c r="D2903" s="675" t="s">
        <v>10738</v>
      </c>
      <c r="E2903" s="737">
        <v>3300</v>
      </c>
      <c r="F2903" s="666">
        <v>48488454</v>
      </c>
      <c r="G2903" s="675" t="s">
        <v>11446</v>
      </c>
      <c r="H2903" s="675" t="s">
        <v>11035</v>
      </c>
      <c r="I2903" s="675" t="s">
        <v>7361</v>
      </c>
      <c r="J2903" s="675" t="s">
        <v>10738</v>
      </c>
      <c r="K2903" s="666">
        <v>3</v>
      </c>
      <c r="L2903" s="666">
        <v>8</v>
      </c>
      <c r="M2903" s="756">
        <v>26400</v>
      </c>
      <c r="N2903" s="666">
        <v>3</v>
      </c>
      <c r="O2903" s="666">
        <v>6</v>
      </c>
      <c r="P2903" s="756">
        <v>19800</v>
      </c>
      <c r="Q2903" s="666">
        <v>1</v>
      </c>
      <c r="R2903" s="666">
        <v>12</v>
      </c>
    </row>
    <row r="2904" spans="1:18" ht="15.75" customHeight="1" x14ac:dyDescent="0.2">
      <c r="A2904" s="665" t="s">
        <v>11033</v>
      </c>
      <c r="B2904" s="666" t="s">
        <v>6922</v>
      </c>
      <c r="C2904" s="666" t="s">
        <v>150</v>
      </c>
      <c r="D2904" s="675" t="s">
        <v>10738</v>
      </c>
      <c r="E2904" s="737">
        <v>3300</v>
      </c>
      <c r="F2904" s="666">
        <v>80634745</v>
      </c>
      <c r="G2904" s="675" t="s">
        <v>11447</v>
      </c>
      <c r="H2904" s="675" t="s">
        <v>11035</v>
      </c>
      <c r="I2904" s="675" t="s">
        <v>7361</v>
      </c>
      <c r="J2904" s="675" t="s">
        <v>10738</v>
      </c>
      <c r="K2904" s="666">
        <v>3</v>
      </c>
      <c r="L2904" s="666">
        <v>8</v>
      </c>
      <c r="M2904" s="756">
        <v>26400</v>
      </c>
      <c r="N2904" s="666">
        <v>3</v>
      </c>
      <c r="O2904" s="666">
        <v>6</v>
      </c>
      <c r="P2904" s="756">
        <v>19800</v>
      </c>
      <c r="Q2904" s="666">
        <v>1</v>
      </c>
      <c r="R2904" s="666">
        <v>12</v>
      </c>
    </row>
    <row r="2905" spans="1:18" ht="15.75" customHeight="1" x14ac:dyDescent="0.2">
      <c r="A2905" s="665" t="s">
        <v>11033</v>
      </c>
      <c r="B2905" s="666" t="s">
        <v>6922</v>
      </c>
      <c r="C2905" s="666" t="s">
        <v>150</v>
      </c>
      <c r="D2905" s="675" t="s">
        <v>10738</v>
      </c>
      <c r="E2905" s="737">
        <v>3300</v>
      </c>
      <c r="F2905" s="666">
        <v>18200903</v>
      </c>
      <c r="G2905" s="675" t="s">
        <v>11448</v>
      </c>
      <c r="H2905" s="675" t="s">
        <v>11035</v>
      </c>
      <c r="I2905" s="675" t="s">
        <v>7361</v>
      </c>
      <c r="J2905" s="675" t="s">
        <v>10738</v>
      </c>
      <c r="K2905" s="666">
        <v>3</v>
      </c>
      <c r="L2905" s="666">
        <v>8</v>
      </c>
      <c r="M2905" s="756">
        <v>26400</v>
      </c>
      <c r="N2905" s="666">
        <v>3</v>
      </c>
      <c r="O2905" s="666">
        <v>6</v>
      </c>
      <c r="P2905" s="756">
        <v>19800</v>
      </c>
      <c r="Q2905" s="666">
        <v>1</v>
      </c>
      <c r="R2905" s="666">
        <v>12</v>
      </c>
    </row>
    <row r="2906" spans="1:18" ht="15.75" customHeight="1" x14ac:dyDescent="0.2">
      <c r="A2906" s="665" t="s">
        <v>11033</v>
      </c>
      <c r="B2906" s="666" t="s">
        <v>6922</v>
      </c>
      <c r="C2906" s="666" t="s">
        <v>150</v>
      </c>
      <c r="D2906" s="675" t="s">
        <v>10738</v>
      </c>
      <c r="E2906" s="737">
        <v>3300</v>
      </c>
      <c r="F2906" s="666">
        <v>47941505</v>
      </c>
      <c r="G2906" s="675" t="s">
        <v>11449</v>
      </c>
      <c r="H2906" s="675" t="s">
        <v>11035</v>
      </c>
      <c r="I2906" s="675" t="s">
        <v>7361</v>
      </c>
      <c r="J2906" s="675" t="s">
        <v>10738</v>
      </c>
      <c r="K2906" s="666">
        <v>3</v>
      </c>
      <c r="L2906" s="666">
        <v>8</v>
      </c>
      <c r="M2906" s="756">
        <v>26400</v>
      </c>
      <c r="N2906" s="666">
        <v>3</v>
      </c>
      <c r="O2906" s="666">
        <v>6</v>
      </c>
      <c r="P2906" s="756">
        <v>19800</v>
      </c>
      <c r="Q2906" s="666">
        <v>1</v>
      </c>
      <c r="R2906" s="666">
        <v>12</v>
      </c>
    </row>
    <row r="2907" spans="1:18" ht="15.75" customHeight="1" x14ac:dyDescent="0.2">
      <c r="A2907" s="665" t="s">
        <v>11033</v>
      </c>
      <c r="B2907" s="666" t="s">
        <v>6922</v>
      </c>
      <c r="C2907" s="666" t="s">
        <v>150</v>
      </c>
      <c r="D2907" s="675" t="s">
        <v>10244</v>
      </c>
      <c r="E2907" s="737">
        <v>3300</v>
      </c>
      <c r="F2907" s="666">
        <v>42079819</v>
      </c>
      <c r="G2907" s="675" t="s">
        <v>11450</v>
      </c>
      <c r="H2907" s="675" t="s">
        <v>11070</v>
      </c>
      <c r="I2907" s="675" t="s">
        <v>7361</v>
      </c>
      <c r="J2907" s="675" t="s">
        <v>10244</v>
      </c>
      <c r="K2907" s="666">
        <v>3</v>
      </c>
      <c r="L2907" s="666">
        <v>8</v>
      </c>
      <c r="M2907" s="756">
        <v>26400</v>
      </c>
      <c r="N2907" s="666">
        <v>3</v>
      </c>
      <c r="O2907" s="666">
        <v>6</v>
      </c>
      <c r="P2907" s="756">
        <v>19800</v>
      </c>
      <c r="Q2907" s="666">
        <v>1</v>
      </c>
      <c r="R2907" s="666">
        <v>12</v>
      </c>
    </row>
    <row r="2908" spans="1:18" ht="15.75" customHeight="1" x14ac:dyDescent="0.2">
      <c r="A2908" s="665" t="s">
        <v>11033</v>
      </c>
      <c r="B2908" s="666" t="s">
        <v>6922</v>
      </c>
      <c r="C2908" s="666" t="s">
        <v>150</v>
      </c>
      <c r="D2908" s="675" t="s">
        <v>9105</v>
      </c>
      <c r="E2908" s="737">
        <v>6000</v>
      </c>
      <c r="F2908" s="666">
        <v>45946725</v>
      </c>
      <c r="G2908" s="675" t="s">
        <v>11451</v>
      </c>
      <c r="H2908" s="675" t="s">
        <v>9105</v>
      </c>
      <c r="I2908" s="675" t="s">
        <v>11037</v>
      </c>
      <c r="J2908" s="675" t="s">
        <v>11288</v>
      </c>
      <c r="K2908" s="666">
        <v>3</v>
      </c>
      <c r="L2908" s="666">
        <v>8</v>
      </c>
      <c r="M2908" s="756">
        <v>48000</v>
      </c>
      <c r="N2908" s="666">
        <v>3</v>
      </c>
      <c r="O2908" s="666">
        <v>6</v>
      </c>
      <c r="P2908" s="756">
        <v>36000</v>
      </c>
      <c r="Q2908" s="666">
        <v>1</v>
      </c>
      <c r="R2908" s="666">
        <v>12</v>
      </c>
    </row>
    <row r="2909" spans="1:18" ht="15.75" customHeight="1" x14ac:dyDescent="0.2">
      <c r="A2909" s="665" t="s">
        <v>11033</v>
      </c>
      <c r="B2909" s="666" t="s">
        <v>6922</v>
      </c>
      <c r="C2909" s="666" t="s">
        <v>150</v>
      </c>
      <c r="D2909" s="675" t="s">
        <v>11088</v>
      </c>
      <c r="E2909" s="737">
        <v>12900</v>
      </c>
      <c r="F2909" s="666">
        <v>43174535</v>
      </c>
      <c r="G2909" s="675" t="s">
        <v>11452</v>
      </c>
      <c r="H2909" s="675" t="s">
        <v>9914</v>
      </c>
      <c r="I2909" s="675" t="s">
        <v>11037</v>
      </c>
      <c r="J2909" s="675" t="s">
        <v>9913</v>
      </c>
      <c r="K2909" s="666">
        <v>3</v>
      </c>
      <c r="L2909" s="666">
        <v>8</v>
      </c>
      <c r="M2909" s="756">
        <v>103200</v>
      </c>
      <c r="N2909" s="666">
        <v>3</v>
      </c>
      <c r="O2909" s="666">
        <v>5</v>
      </c>
      <c r="P2909" s="756">
        <v>64500</v>
      </c>
      <c r="Q2909" s="666">
        <v>0</v>
      </c>
      <c r="R2909" s="666">
        <v>0</v>
      </c>
    </row>
    <row r="2910" spans="1:18" ht="15.75" customHeight="1" x14ac:dyDescent="0.2">
      <c r="A2910" s="665" t="s">
        <v>11033</v>
      </c>
      <c r="B2910" s="666" t="s">
        <v>6922</v>
      </c>
      <c r="C2910" s="666" t="s">
        <v>150</v>
      </c>
      <c r="D2910" s="675" t="s">
        <v>11261</v>
      </c>
      <c r="E2910" s="737">
        <v>3300</v>
      </c>
      <c r="F2910" s="666">
        <v>10786136</v>
      </c>
      <c r="G2910" s="675" t="s">
        <v>11453</v>
      </c>
      <c r="H2910" s="675" t="s">
        <v>11260</v>
      </c>
      <c r="I2910" s="675" t="s">
        <v>7361</v>
      </c>
      <c r="J2910" s="675" t="s">
        <v>11454</v>
      </c>
      <c r="K2910" s="666">
        <v>3</v>
      </c>
      <c r="L2910" s="666">
        <v>12</v>
      </c>
      <c r="M2910" s="756">
        <v>39600</v>
      </c>
      <c r="N2910" s="666">
        <v>3</v>
      </c>
      <c r="O2910" s="666">
        <v>6</v>
      </c>
      <c r="P2910" s="756">
        <v>19800</v>
      </c>
      <c r="Q2910" s="666">
        <v>1</v>
      </c>
      <c r="R2910" s="666">
        <v>12</v>
      </c>
    </row>
    <row r="2911" spans="1:18" ht="15.75" customHeight="1" x14ac:dyDescent="0.2">
      <c r="A2911" s="665" t="s">
        <v>11033</v>
      </c>
      <c r="B2911" s="666" t="s">
        <v>6922</v>
      </c>
      <c r="C2911" s="666" t="s">
        <v>150</v>
      </c>
      <c r="D2911" s="675" t="s">
        <v>11088</v>
      </c>
      <c r="E2911" s="737">
        <v>12900</v>
      </c>
      <c r="F2911" s="666">
        <v>70044440</v>
      </c>
      <c r="G2911" s="675" t="s">
        <v>11455</v>
      </c>
      <c r="H2911" s="675" t="s">
        <v>9914</v>
      </c>
      <c r="I2911" s="675" t="s">
        <v>11037</v>
      </c>
      <c r="J2911" s="675" t="s">
        <v>9913</v>
      </c>
      <c r="K2911" s="666">
        <v>3</v>
      </c>
      <c r="L2911" s="666">
        <v>8</v>
      </c>
      <c r="M2911" s="756">
        <v>103200</v>
      </c>
      <c r="N2911" s="666">
        <v>3</v>
      </c>
      <c r="O2911" s="666">
        <v>6</v>
      </c>
      <c r="P2911" s="756">
        <v>77400</v>
      </c>
      <c r="Q2911" s="666">
        <v>1</v>
      </c>
      <c r="R2911" s="666">
        <v>12</v>
      </c>
    </row>
    <row r="2912" spans="1:18" ht="15.75" customHeight="1" x14ac:dyDescent="0.2">
      <c r="A2912" s="665" t="s">
        <v>11033</v>
      </c>
      <c r="B2912" s="666" t="s">
        <v>6922</v>
      </c>
      <c r="C2912" s="666" t="s">
        <v>150</v>
      </c>
      <c r="D2912" s="675" t="s">
        <v>11088</v>
      </c>
      <c r="E2912" s="737">
        <v>12900</v>
      </c>
      <c r="F2912" s="666">
        <v>45509073</v>
      </c>
      <c r="G2912" s="675" t="s">
        <v>11456</v>
      </c>
      <c r="H2912" s="675" t="s">
        <v>9914</v>
      </c>
      <c r="I2912" s="675" t="s">
        <v>11037</v>
      </c>
      <c r="J2912" s="675" t="s">
        <v>9913</v>
      </c>
      <c r="K2912" s="666">
        <v>3</v>
      </c>
      <c r="L2912" s="666">
        <v>8</v>
      </c>
      <c r="M2912" s="756">
        <v>103200</v>
      </c>
      <c r="N2912" s="666">
        <v>3</v>
      </c>
      <c r="O2912" s="666">
        <v>6</v>
      </c>
      <c r="P2912" s="756">
        <v>77400</v>
      </c>
      <c r="Q2912" s="666">
        <v>0</v>
      </c>
      <c r="R2912" s="666">
        <v>0</v>
      </c>
    </row>
    <row r="2913" spans="1:18" ht="15.75" customHeight="1" x14ac:dyDescent="0.2">
      <c r="A2913" s="665" t="s">
        <v>11033</v>
      </c>
      <c r="B2913" s="666" t="s">
        <v>6922</v>
      </c>
      <c r="C2913" s="666" t="s">
        <v>150</v>
      </c>
      <c r="D2913" s="675" t="s">
        <v>11088</v>
      </c>
      <c r="E2913" s="737">
        <v>12900</v>
      </c>
      <c r="F2913" s="666">
        <v>41908041</v>
      </c>
      <c r="G2913" s="675" t="s">
        <v>11457</v>
      </c>
      <c r="H2913" s="675" t="s">
        <v>9914</v>
      </c>
      <c r="I2913" s="675" t="s">
        <v>11037</v>
      </c>
      <c r="J2913" s="675" t="s">
        <v>9913</v>
      </c>
      <c r="K2913" s="666">
        <v>3</v>
      </c>
      <c r="L2913" s="666">
        <v>6</v>
      </c>
      <c r="M2913" s="756">
        <v>77400</v>
      </c>
      <c r="N2913" s="666">
        <v>0</v>
      </c>
      <c r="O2913" s="666">
        <v>0</v>
      </c>
      <c r="P2913" s="756">
        <v>0</v>
      </c>
      <c r="Q2913" s="666">
        <v>0</v>
      </c>
      <c r="R2913" s="666">
        <v>0</v>
      </c>
    </row>
    <row r="2914" spans="1:18" ht="15.75" customHeight="1" x14ac:dyDescent="0.2">
      <c r="A2914" s="665" t="s">
        <v>11033</v>
      </c>
      <c r="B2914" s="666" t="s">
        <v>6922</v>
      </c>
      <c r="C2914" s="666" t="s">
        <v>150</v>
      </c>
      <c r="D2914" s="675" t="s">
        <v>11040</v>
      </c>
      <c r="E2914" s="737">
        <v>9000</v>
      </c>
      <c r="F2914" s="666">
        <v>73983378</v>
      </c>
      <c r="G2914" s="675" t="s">
        <v>10483</v>
      </c>
      <c r="H2914" s="675" t="s">
        <v>9914</v>
      </c>
      <c r="I2914" s="675" t="s">
        <v>11037</v>
      </c>
      <c r="J2914" s="675" t="s">
        <v>9913</v>
      </c>
      <c r="K2914" s="666">
        <v>3</v>
      </c>
      <c r="L2914" s="666">
        <v>8</v>
      </c>
      <c r="M2914" s="756">
        <v>72000</v>
      </c>
      <c r="N2914" s="666">
        <v>3</v>
      </c>
      <c r="O2914" s="666">
        <v>6</v>
      </c>
      <c r="P2914" s="756">
        <v>54000</v>
      </c>
      <c r="Q2914" s="666">
        <v>0</v>
      </c>
      <c r="R2914" s="666">
        <v>0</v>
      </c>
    </row>
    <row r="2915" spans="1:18" ht="15.75" customHeight="1" x14ac:dyDescent="0.2">
      <c r="A2915" s="665" t="s">
        <v>11033</v>
      </c>
      <c r="B2915" s="666" t="s">
        <v>6922</v>
      </c>
      <c r="C2915" s="666" t="s">
        <v>150</v>
      </c>
      <c r="D2915" s="675" t="s">
        <v>11040</v>
      </c>
      <c r="E2915" s="737">
        <v>9000</v>
      </c>
      <c r="F2915" s="666">
        <v>41960932</v>
      </c>
      <c r="G2915" s="675" t="s">
        <v>11458</v>
      </c>
      <c r="H2915" s="675" t="s">
        <v>9914</v>
      </c>
      <c r="I2915" s="675" t="s">
        <v>11037</v>
      </c>
      <c r="J2915" s="675" t="s">
        <v>9913</v>
      </c>
      <c r="K2915" s="666">
        <v>3</v>
      </c>
      <c r="L2915" s="666">
        <v>8</v>
      </c>
      <c r="M2915" s="756">
        <v>72000</v>
      </c>
      <c r="N2915" s="666">
        <v>3</v>
      </c>
      <c r="O2915" s="666">
        <v>6</v>
      </c>
      <c r="P2915" s="756">
        <v>54000</v>
      </c>
      <c r="Q2915" s="666">
        <v>0</v>
      </c>
      <c r="R2915" s="666">
        <v>0</v>
      </c>
    </row>
    <row r="2916" spans="1:18" ht="15.75" customHeight="1" x14ac:dyDescent="0.2">
      <c r="A2916" s="665" t="s">
        <v>11033</v>
      </c>
      <c r="B2916" s="666" t="s">
        <v>6922</v>
      </c>
      <c r="C2916" s="666" t="s">
        <v>150</v>
      </c>
      <c r="D2916" s="675" t="s">
        <v>11040</v>
      </c>
      <c r="E2916" s="737">
        <v>9000</v>
      </c>
      <c r="F2916" s="666">
        <v>72402466</v>
      </c>
      <c r="G2916" s="675" t="s">
        <v>11459</v>
      </c>
      <c r="H2916" s="675" t="s">
        <v>9914</v>
      </c>
      <c r="I2916" s="675" t="s">
        <v>11037</v>
      </c>
      <c r="J2916" s="675" t="s">
        <v>9913</v>
      </c>
      <c r="K2916" s="666">
        <v>3</v>
      </c>
      <c r="L2916" s="666">
        <v>8</v>
      </c>
      <c r="M2916" s="756">
        <v>72000</v>
      </c>
      <c r="N2916" s="666">
        <v>3</v>
      </c>
      <c r="O2916" s="666">
        <v>5</v>
      </c>
      <c r="P2916" s="756">
        <v>45000</v>
      </c>
      <c r="Q2916" s="666">
        <v>1</v>
      </c>
      <c r="R2916" s="666">
        <v>12</v>
      </c>
    </row>
    <row r="2917" spans="1:18" ht="15.75" customHeight="1" x14ac:dyDescent="0.2">
      <c r="A2917" s="665" t="s">
        <v>11033</v>
      </c>
      <c r="B2917" s="666" t="s">
        <v>6922</v>
      </c>
      <c r="C2917" s="666" t="s">
        <v>150</v>
      </c>
      <c r="D2917" s="675" t="s">
        <v>11040</v>
      </c>
      <c r="E2917" s="737">
        <v>9000</v>
      </c>
      <c r="F2917" s="666">
        <v>41183327</v>
      </c>
      <c r="G2917" s="675" t="s">
        <v>11460</v>
      </c>
      <c r="H2917" s="675" t="s">
        <v>9914</v>
      </c>
      <c r="I2917" s="675" t="s">
        <v>11037</v>
      </c>
      <c r="J2917" s="675" t="s">
        <v>9913</v>
      </c>
      <c r="K2917" s="666">
        <v>3</v>
      </c>
      <c r="L2917" s="666">
        <v>8</v>
      </c>
      <c r="M2917" s="756">
        <v>72000</v>
      </c>
      <c r="N2917" s="666">
        <v>3</v>
      </c>
      <c r="O2917" s="666">
        <v>6</v>
      </c>
      <c r="P2917" s="756">
        <v>54000</v>
      </c>
      <c r="Q2917" s="666">
        <v>1</v>
      </c>
      <c r="R2917" s="666">
        <v>12</v>
      </c>
    </row>
    <row r="2918" spans="1:18" ht="15.75" customHeight="1" x14ac:dyDescent="0.2">
      <c r="A2918" s="665" t="s">
        <v>11033</v>
      </c>
      <c r="B2918" s="666" t="s">
        <v>6922</v>
      </c>
      <c r="C2918" s="666" t="s">
        <v>150</v>
      </c>
      <c r="D2918" s="675" t="s">
        <v>11040</v>
      </c>
      <c r="E2918" s="737">
        <v>9000</v>
      </c>
      <c r="F2918" s="666">
        <v>45544206</v>
      </c>
      <c r="G2918" s="675" t="s">
        <v>11461</v>
      </c>
      <c r="H2918" s="675" t="s">
        <v>9914</v>
      </c>
      <c r="I2918" s="675" t="s">
        <v>11037</v>
      </c>
      <c r="J2918" s="675" t="s">
        <v>9913</v>
      </c>
      <c r="K2918" s="666">
        <v>3</v>
      </c>
      <c r="L2918" s="666">
        <v>8</v>
      </c>
      <c r="M2918" s="756">
        <v>72000</v>
      </c>
      <c r="N2918" s="666">
        <v>3</v>
      </c>
      <c r="O2918" s="666">
        <v>6</v>
      </c>
      <c r="P2918" s="756">
        <v>54000</v>
      </c>
      <c r="Q2918" s="666">
        <v>1</v>
      </c>
      <c r="R2918" s="666">
        <v>12</v>
      </c>
    </row>
    <row r="2919" spans="1:18" ht="15.75" customHeight="1" x14ac:dyDescent="0.2">
      <c r="A2919" s="665" t="s">
        <v>11033</v>
      </c>
      <c r="B2919" s="666" t="s">
        <v>6922</v>
      </c>
      <c r="C2919" s="666" t="s">
        <v>150</v>
      </c>
      <c r="D2919" s="675" t="s">
        <v>11088</v>
      </c>
      <c r="E2919" s="737">
        <v>12900</v>
      </c>
      <c r="F2919" s="666">
        <v>42641492</v>
      </c>
      <c r="G2919" s="675" t="s">
        <v>11462</v>
      </c>
      <c r="H2919" s="675" t="s">
        <v>9914</v>
      </c>
      <c r="I2919" s="675" t="s">
        <v>11037</v>
      </c>
      <c r="J2919" s="675" t="s">
        <v>9913</v>
      </c>
      <c r="K2919" s="666">
        <v>3</v>
      </c>
      <c r="L2919" s="666">
        <v>8</v>
      </c>
      <c r="M2919" s="756">
        <v>103200</v>
      </c>
      <c r="N2919" s="666">
        <v>3</v>
      </c>
      <c r="O2919" s="666">
        <v>6</v>
      </c>
      <c r="P2919" s="756">
        <v>77400</v>
      </c>
      <c r="Q2919" s="666">
        <v>1</v>
      </c>
      <c r="R2919" s="666">
        <v>12</v>
      </c>
    </row>
    <row r="2920" spans="1:18" ht="15.75" customHeight="1" x14ac:dyDescent="0.2">
      <c r="A2920" s="665" t="s">
        <v>11033</v>
      </c>
      <c r="B2920" s="666" t="s">
        <v>6922</v>
      </c>
      <c r="C2920" s="666" t="s">
        <v>150</v>
      </c>
      <c r="D2920" s="675" t="s">
        <v>11088</v>
      </c>
      <c r="E2920" s="737">
        <v>12900</v>
      </c>
      <c r="F2920" s="666">
        <v>43454573</v>
      </c>
      <c r="G2920" s="675" t="s">
        <v>11463</v>
      </c>
      <c r="H2920" s="675" t="s">
        <v>9914</v>
      </c>
      <c r="I2920" s="675" t="s">
        <v>11037</v>
      </c>
      <c r="J2920" s="675" t="s">
        <v>9913</v>
      </c>
      <c r="K2920" s="666">
        <v>3</v>
      </c>
      <c r="L2920" s="666">
        <v>8</v>
      </c>
      <c r="M2920" s="756">
        <v>103200</v>
      </c>
      <c r="N2920" s="666">
        <v>3</v>
      </c>
      <c r="O2920" s="666">
        <v>6</v>
      </c>
      <c r="P2920" s="756">
        <v>77400</v>
      </c>
      <c r="Q2920" s="666">
        <v>1</v>
      </c>
      <c r="R2920" s="666">
        <v>12</v>
      </c>
    </row>
    <row r="2921" spans="1:18" ht="15.75" customHeight="1" x14ac:dyDescent="0.2">
      <c r="A2921" s="665" t="s">
        <v>11033</v>
      </c>
      <c r="B2921" s="666" t="s">
        <v>6922</v>
      </c>
      <c r="C2921" s="666" t="s">
        <v>150</v>
      </c>
      <c r="D2921" s="675" t="s">
        <v>11088</v>
      </c>
      <c r="E2921" s="737">
        <v>12900</v>
      </c>
      <c r="F2921" s="666">
        <v>18140285</v>
      </c>
      <c r="G2921" s="675" t="s">
        <v>11464</v>
      </c>
      <c r="H2921" s="675" t="s">
        <v>9914</v>
      </c>
      <c r="I2921" s="675" t="s">
        <v>11037</v>
      </c>
      <c r="J2921" s="675" t="s">
        <v>9913</v>
      </c>
      <c r="K2921" s="666">
        <v>3</v>
      </c>
      <c r="L2921" s="666">
        <v>8</v>
      </c>
      <c r="M2921" s="756">
        <v>103200</v>
      </c>
      <c r="N2921" s="666">
        <v>3</v>
      </c>
      <c r="O2921" s="666">
        <v>6</v>
      </c>
      <c r="P2921" s="756">
        <v>77400</v>
      </c>
      <c r="Q2921" s="666">
        <v>1</v>
      </c>
      <c r="R2921" s="666">
        <v>12</v>
      </c>
    </row>
    <row r="2922" spans="1:18" ht="15.75" customHeight="1" x14ac:dyDescent="0.2">
      <c r="A2922" s="665" t="s">
        <v>11033</v>
      </c>
      <c r="B2922" s="666" t="s">
        <v>6922</v>
      </c>
      <c r="C2922" s="666" t="s">
        <v>150</v>
      </c>
      <c r="D2922" s="675" t="s">
        <v>11252</v>
      </c>
      <c r="E2922" s="737">
        <v>7300</v>
      </c>
      <c r="F2922" s="666">
        <v>46674719</v>
      </c>
      <c r="G2922" s="675" t="s">
        <v>11465</v>
      </c>
      <c r="H2922" s="675" t="s">
        <v>10757</v>
      </c>
      <c r="I2922" s="675" t="s">
        <v>11037</v>
      </c>
      <c r="J2922" s="675" t="s">
        <v>11038</v>
      </c>
      <c r="K2922" s="666">
        <v>3</v>
      </c>
      <c r="L2922" s="666">
        <v>8</v>
      </c>
      <c r="M2922" s="756">
        <v>58400</v>
      </c>
      <c r="N2922" s="666">
        <v>3</v>
      </c>
      <c r="O2922" s="666">
        <v>6</v>
      </c>
      <c r="P2922" s="756">
        <v>43800</v>
      </c>
      <c r="Q2922" s="666">
        <v>1</v>
      </c>
      <c r="R2922" s="666">
        <v>12</v>
      </c>
    </row>
    <row r="2923" spans="1:18" ht="15.75" customHeight="1" x14ac:dyDescent="0.2">
      <c r="A2923" s="665" t="s">
        <v>11033</v>
      </c>
      <c r="B2923" s="666" t="s">
        <v>6922</v>
      </c>
      <c r="C2923" s="666" t="s">
        <v>150</v>
      </c>
      <c r="D2923" s="675" t="s">
        <v>11252</v>
      </c>
      <c r="E2923" s="737">
        <v>7300</v>
      </c>
      <c r="F2923" s="666">
        <v>43994205</v>
      </c>
      <c r="G2923" s="675" t="s">
        <v>11466</v>
      </c>
      <c r="H2923" s="675" t="s">
        <v>10757</v>
      </c>
      <c r="I2923" s="675" t="s">
        <v>11037</v>
      </c>
      <c r="J2923" s="675" t="s">
        <v>11038</v>
      </c>
      <c r="K2923" s="666">
        <v>3</v>
      </c>
      <c r="L2923" s="666">
        <v>8</v>
      </c>
      <c r="M2923" s="756">
        <v>58400</v>
      </c>
      <c r="N2923" s="666">
        <v>3</v>
      </c>
      <c r="O2923" s="666">
        <v>6</v>
      </c>
      <c r="P2923" s="756">
        <v>43800</v>
      </c>
      <c r="Q2923" s="666">
        <v>1</v>
      </c>
      <c r="R2923" s="666">
        <v>12</v>
      </c>
    </row>
    <row r="2924" spans="1:18" ht="15.75" customHeight="1" x14ac:dyDescent="0.2">
      <c r="A2924" s="665" t="s">
        <v>11033</v>
      </c>
      <c r="B2924" s="666" t="s">
        <v>6922</v>
      </c>
      <c r="C2924" s="666" t="s">
        <v>150</v>
      </c>
      <c r="D2924" s="675" t="s">
        <v>10757</v>
      </c>
      <c r="E2924" s="737">
        <v>6000</v>
      </c>
      <c r="F2924" s="666">
        <v>43033434</v>
      </c>
      <c r="G2924" s="675" t="s">
        <v>11467</v>
      </c>
      <c r="H2924" s="675" t="s">
        <v>10757</v>
      </c>
      <c r="I2924" s="675" t="s">
        <v>11037</v>
      </c>
      <c r="J2924" s="675" t="s">
        <v>11038</v>
      </c>
      <c r="K2924" s="666">
        <v>4</v>
      </c>
      <c r="L2924" s="666">
        <v>8</v>
      </c>
      <c r="M2924" s="756">
        <v>48000</v>
      </c>
      <c r="N2924" s="666">
        <v>3</v>
      </c>
      <c r="O2924" s="666">
        <v>6</v>
      </c>
      <c r="P2924" s="756">
        <v>36000</v>
      </c>
      <c r="Q2924" s="666">
        <v>1</v>
      </c>
      <c r="R2924" s="666">
        <v>12</v>
      </c>
    </row>
    <row r="2925" spans="1:18" ht="15.75" customHeight="1" x14ac:dyDescent="0.2">
      <c r="A2925" s="665" t="s">
        <v>11033</v>
      </c>
      <c r="B2925" s="666" t="s">
        <v>6922</v>
      </c>
      <c r="C2925" s="666" t="s">
        <v>150</v>
      </c>
      <c r="D2925" s="675" t="s">
        <v>10757</v>
      </c>
      <c r="E2925" s="737">
        <v>6000</v>
      </c>
      <c r="F2925" s="666">
        <v>18149937</v>
      </c>
      <c r="G2925" s="675" t="s">
        <v>11468</v>
      </c>
      <c r="H2925" s="675" t="s">
        <v>10757</v>
      </c>
      <c r="I2925" s="675" t="s">
        <v>11037</v>
      </c>
      <c r="J2925" s="675" t="s">
        <v>11038</v>
      </c>
      <c r="K2925" s="666">
        <v>4</v>
      </c>
      <c r="L2925" s="666">
        <v>8</v>
      </c>
      <c r="M2925" s="756">
        <v>48000</v>
      </c>
      <c r="N2925" s="666">
        <v>3</v>
      </c>
      <c r="O2925" s="666">
        <v>6</v>
      </c>
      <c r="P2925" s="756">
        <v>36000</v>
      </c>
      <c r="Q2925" s="666">
        <v>1</v>
      </c>
      <c r="R2925" s="666">
        <v>12</v>
      </c>
    </row>
    <row r="2926" spans="1:18" ht="15.75" customHeight="1" x14ac:dyDescent="0.2">
      <c r="A2926" s="665" t="s">
        <v>11033</v>
      </c>
      <c r="B2926" s="666" t="s">
        <v>6922</v>
      </c>
      <c r="C2926" s="666" t="s">
        <v>150</v>
      </c>
      <c r="D2926" s="675" t="s">
        <v>10757</v>
      </c>
      <c r="E2926" s="737">
        <v>6000</v>
      </c>
      <c r="F2926" s="666">
        <v>18080439</v>
      </c>
      <c r="G2926" s="675" t="s">
        <v>11469</v>
      </c>
      <c r="H2926" s="675" t="s">
        <v>10757</v>
      </c>
      <c r="I2926" s="675" t="s">
        <v>11037</v>
      </c>
      <c r="J2926" s="675" t="s">
        <v>11038</v>
      </c>
      <c r="K2926" s="666">
        <v>4</v>
      </c>
      <c r="L2926" s="666">
        <v>8</v>
      </c>
      <c r="M2926" s="756">
        <v>48000</v>
      </c>
      <c r="N2926" s="666">
        <v>3</v>
      </c>
      <c r="O2926" s="666">
        <v>6</v>
      </c>
      <c r="P2926" s="756">
        <v>36000</v>
      </c>
      <c r="Q2926" s="666">
        <v>1</v>
      </c>
      <c r="R2926" s="666">
        <v>12</v>
      </c>
    </row>
    <row r="2927" spans="1:18" ht="15.75" customHeight="1" x14ac:dyDescent="0.2">
      <c r="A2927" s="665" t="s">
        <v>11033</v>
      </c>
      <c r="B2927" s="666" t="s">
        <v>6922</v>
      </c>
      <c r="C2927" s="666" t="s">
        <v>150</v>
      </c>
      <c r="D2927" s="675" t="s">
        <v>10738</v>
      </c>
      <c r="E2927" s="737">
        <v>3300</v>
      </c>
      <c r="F2927" s="666">
        <v>75363959</v>
      </c>
      <c r="G2927" s="675" t="s">
        <v>11470</v>
      </c>
      <c r="H2927" s="675" t="s">
        <v>11035</v>
      </c>
      <c r="I2927" s="675" t="s">
        <v>7361</v>
      </c>
      <c r="J2927" s="675" t="s">
        <v>10738</v>
      </c>
      <c r="K2927" s="666">
        <v>3</v>
      </c>
      <c r="L2927" s="666">
        <v>8</v>
      </c>
      <c r="M2927" s="756">
        <v>26400</v>
      </c>
      <c r="N2927" s="666">
        <v>3</v>
      </c>
      <c r="O2927" s="666">
        <v>6</v>
      </c>
      <c r="P2927" s="756">
        <v>19800</v>
      </c>
      <c r="Q2927" s="666">
        <v>1</v>
      </c>
      <c r="R2927" s="666">
        <v>12</v>
      </c>
    </row>
    <row r="2928" spans="1:18" ht="15.75" customHeight="1" x14ac:dyDescent="0.2">
      <c r="A2928" s="665" t="s">
        <v>11033</v>
      </c>
      <c r="B2928" s="666" t="s">
        <v>6922</v>
      </c>
      <c r="C2928" s="666" t="s">
        <v>150</v>
      </c>
      <c r="D2928" s="675" t="s">
        <v>10738</v>
      </c>
      <c r="E2928" s="737">
        <v>3300</v>
      </c>
      <c r="F2928" s="666">
        <v>47785246</v>
      </c>
      <c r="G2928" s="675" t="s">
        <v>11471</v>
      </c>
      <c r="H2928" s="675" t="s">
        <v>11035</v>
      </c>
      <c r="I2928" s="675" t="s">
        <v>7361</v>
      </c>
      <c r="J2928" s="675" t="s">
        <v>10738</v>
      </c>
      <c r="K2928" s="666">
        <v>3</v>
      </c>
      <c r="L2928" s="666">
        <v>8</v>
      </c>
      <c r="M2928" s="756">
        <v>26400</v>
      </c>
      <c r="N2928" s="666">
        <v>3</v>
      </c>
      <c r="O2928" s="666">
        <v>6</v>
      </c>
      <c r="P2928" s="756">
        <v>19800</v>
      </c>
      <c r="Q2928" s="666">
        <v>1</v>
      </c>
      <c r="R2928" s="666">
        <v>12</v>
      </c>
    </row>
    <row r="2929" spans="1:18" ht="15.75" customHeight="1" x14ac:dyDescent="0.2">
      <c r="A2929" s="665" t="s">
        <v>11033</v>
      </c>
      <c r="B2929" s="666" t="s">
        <v>6922</v>
      </c>
      <c r="C2929" s="666" t="s">
        <v>150</v>
      </c>
      <c r="D2929" s="675" t="s">
        <v>10738</v>
      </c>
      <c r="E2929" s="737">
        <v>3300</v>
      </c>
      <c r="F2929" s="666">
        <v>40056240</v>
      </c>
      <c r="G2929" s="675" t="s">
        <v>11472</v>
      </c>
      <c r="H2929" s="675" t="s">
        <v>11035</v>
      </c>
      <c r="I2929" s="675" t="s">
        <v>7361</v>
      </c>
      <c r="J2929" s="675" t="s">
        <v>10738</v>
      </c>
      <c r="K2929" s="666">
        <v>3</v>
      </c>
      <c r="L2929" s="666">
        <v>8</v>
      </c>
      <c r="M2929" s="756">
        <v>26400</v>
      </c>
      <c r="N2929" s="666">
        <v>3</v>
      </c>
      <c r="O2929" s="666">
        <v>6</v>
      </c>
      <c r="P2929" s="756">
        <v>19800</v>
      </c>
      <c r="Q2929" s="666">
        <v>1</v>
      </c>
      <c r="R2929" s="666">
        <v>12</v>
      </c>
    </row>
    <row r="2930" spans="1:18" ht="15.75" customHeight="1" x14ac:dyDescent="0.2">
      <c r="A2930" s="665" t="s">
        <v>11033</v>
      </c>
      <c r="B2930" s="666" t="s">
        <v>6922</v>
      </c>
      <c r="C2930" s="666" t="s">
        <v>150</v>
      </c>
      <c r="D2930" s="675" t="s">
        <v>10738</v>
      </c>
      <c r="E2930" s="737">
        <v>3300</v>
      </c>
      <c r="F2930" s="666">
        <v>43844886</v>
      </c>
      <c r="G2930" s="675" t="s">
        <v>11473</v>
      </c>
      <c r="H2930" s="675" t="s">
        <v>11035</v>
      </c>
      <c r="I2930" s="675" t="s">
        <v>7361</v>
      </c>
      <c r="J2930" s="675" t="s">
        <v>10738</v>
      </c>
      <c r="K2930" s="666">
        <v>3</v>
      </c>
      <c r="L2930" s="666">
        <v>8</v>
      </c>
      <c r="M2930" s="756">
        <v>26400</v>
      </c>
      <c r="N2930" s="666">
        <v>3</v>
      </c>
      <c r="O2930" s="666">
        <v>6</v>
      </c>
      <c r="P2930" s="756">
        <v>19800</v>
      </c>
      <c r="Q2930" s="666">
        <v>1</v>
      </c>
      <c r="R2930" s="666">
        <v>12</v>
      </c>
    </row>
    <row r="2931" spans="1:18" ht="15.75" customHeight="1" x14ac:dyDescent="0.2">
      <c r="A2931" s="665" t="s">
        <v>11033</v>
      </c>
      <c r="B2931" s="666" t="s">
        <v>6922</v>
      </c>
      <c r="C2931" s="666" t="s">
        <v>150</v>
      </c>
      <c r="D2931" s="675" t="s">
        <v>10738</v>
      </c>
      <c r="E2931" s="737">
        <v>3300</v>
      </c>
      <c r="F2931" s="666">
        <v>72603310</v>
      </c>
      <c r="G2931" s="675" t="s">
        <v>11474</v>
      </c>
      <c r="H2931" s="675" t="s">
        <v>11035</v>
      </c>
      <c r="I2931" s="675" t="s">
        <v>7361</v>
      </c>
      <c r="J2931" s="675" t="s">
        <v>10738</v>
      </c>
      <c r="K2931" s="666">
        <v>3</v>
      </c>
      <c r="L2931" s="666">
        <v>8</v>
      </c>
      <c r="M2931" s="756">
        <v>26400</v>
      </c>
      <c r="N2931" s="666">
        <v>3</v>
      </c>
      <c r="O2931" s="666">
        <v>6</v>
      </c>
      <c r="P2931" s="756">
        <v>19800</v>
      </c>
      <c r="Q2931" s="666">
        <v>1</v>
      </c>
      <c r="R2931" s="666">
        <v>12</v>
      </c>
    </row>
    <row r="2932" spans="1:18" ht="15.75" customHeight="1" x14ac:dyDescent="0.2">
      <c r="A2932" s="665" t="s">
        <v>11033</v>
      </c>
      <c r="B2932" s="666" t="s">
        <v>6922</v>
      </c>
      <c r="C2932" s="666" t="s">
        <v>150</v>
      </c>
      <c r="D2932" s="675" t="s">
        <v>10738</v>
      </c>
      <c r="E2932" s="737">
        <v>3300</v>
      </c>
      <c r="F2932" s="666">
        <v>18066368</v>
      </c>
      <c r="G2932" s="675" t="s">
        <v>11475</v>
      </c>
      <c r="H2932" s="675" t="s">
        <v>11035</v>
      </c>
      <c r="I2932" s="675" t="s">
        <v>7361</v>
      </c>
      <c r="J2932" s="675" t="s">
        <v>10738</v>
      </c>
      <c r="K2932" s="666">
        <v>3</v>
      </c>
      <c r="L2932" s="666">
        <v>8</v>
      </c>
      <c r="M2932" s="756">
        <v>26400</v>
      </c>
      <c r="N2932" s="666">
        <v>3</v>
      </c>
      <c r="O2932" s="666">
        <v>6</v>
      </c>
      <c r="P2932" s="756">
        <v>19800</v>
      </c>
      <c r="Q2932" s="666">
        <v>1</v>
      </c>
      <c r="R2932" s="666">
        <v>12</v>
      </c>
    </row>
    <row r="2933" spans="1:18" ht="15.75" customHeight="1" x14ac:dyDescent="0.2">
      <c r="A2933" s="665" t="s">
        <v>11033</v>
      </c>
      <c r="B2933" s="666" t="s">
        <v>6922</v>
      </c>
      <c r="C2933" s="666" t="s">
        <v>150</v>
      </c>
      <c r="D2933" s="675" t="s">
        <v>10738</v>
      </c>
      <c r="E2933" s="737">
        <v>3300</v>
      </c>
      <c r="F2933" s="666">
        <v>46706516</v>
      </c>
      <c r="G2933" s="675" t="s">
        <v>11476</v>
      </c>
      <c r="H2933" s="675" t="s">
        <v>11035</v>
      </c>
      <c r="I2933" s="675" t="s">
        <v>7361</v>
      </c>
      <c r="J2933" s="675" t="s">
        <v>10738</v>
      </c>
      <c r="K2933" s="666">
        <v>3</v>
      </c>
      <c r="L2933" s="666">
        <v>8</v>
      </c>
      <c r="M2933" s="756">
        <v>26400</v>
      </c>
      <c r="N2933" s="666">
        <v>3</v>
      </c>
      <c r="O2933" s="666">
        <v>6</v>
      </c>
      <c r="P2933" s="756">
        <v>19800</v>
      </c>
      <c r="Q2933" s="666">
        <v>1</v>
      </c>
      <c r="R2933" s="666">
        <v>12</v>
      </c>
    </row>
    <row r="2934" spans="1:18" ht="15.75" customHeight="1" x14ac:dyDescent="0.2">
      <c r="A2934" s="665" t="s">
        <v>11033</v>
      </c>
      <c r="B2934" s="666" t="s">
        <v>6922</v>
      </c>
      <c r="C2934" s="666" t="s">
        <v>150</v>
      </c>
      <c r="D2934" s="675" t="s">
        <v>10738</v>
      </c>
      <c r="E2934" s="737">
        <v>3300</v>
      </c>
      <c r="F2934" s="666">
        <v>42669269</v>
      </c>
      <c r="G2934" s="675" t="s">
        <v>11477</v>
      </c>
      <c r="H2934" s="675" t="s">
        <v>11035</v>
      </c>
      <c r="I2934" s="675" t="s">
        <v>7361</v>
      </c>
      <c r="J2934" s="675" t="s">
        <v>10738</v>
      </c>
      <c r="K2934" s="666">
        <v>3</v>
      </c>
      <c r="L2934" s="666">
        <v>8</v>
      </c>
      <c r="M2934" s="756">
        <v>26400</v>
      </c>
      <c r="N2934" s="666">
        <v>3</v>
      </c>
      <c r="O2934" s="666">
        <v>6</v>
      </c>
      <c r="P2934" s="756">
        <v>19800</v>
      </c>
      <c r="Q2934" s="666">
        <v>1</v>
      </c>
      <c r="R2934" s="666">
        <v>12</v>
      </c>
    </row>
    <row r="2935" spans="1:18" ht="15.75" customHeight="1" x14ac:dyDescent="0.2">
      <c r="A2935" s="665" t="s">
        <v>11033</v>
      </c>
      <c r="B2935" s="666" t="s">
        <v>6922</v>
      </c>
      <c r="C2935" s="666" t="s">
        <v>150</v>
      </c>
      <c r="D2935" s="675" t="s">
        <v>10738</v>
      </c>
      <c r="E2935" s="737">
        <v>3300</v>
      </c>
      <c r="F2935" s="666">
        <v>47018036</v>
      </c>
      <c r="G2935" s="675" t="s">
        <v>11478</v>
      </c>
      <c r="H2935" s="675" t="s">
        <v>11035</v>
      </c>
      <c r="I2935" s="675" t="s">
        <v>7361</v>
      </c>
      <c r="J2935" s="675" t="s">
        <v>10738</v>
      </c>
      <c r="K2935" s="666">
        <v>3</v>
      </c>
      <c r="L2935" s="666">
        <v>8</v>
      </c>
      <c r="M2935" s="756">
        <v>26400</v>
      </c>
      <c r="N2935" s="666">
        <v>3</v>
      </c>
      <c r="O2935" s="666">
        <v>6</v>
      </c>
      <c r="P2935" s="756">
        <v>19800</v>
      </c>
      <c r="Q2935" s="666">
        <v>1</v>
      </c>
      <c r="R2935" s="666">
        <v>12</v>
      </c>
    </row>
    <row r="2936" spans="1:18" ht="15.75" customHeight="1" x14ac:dyDescent="0.2">
      <c r="A2936" s="665" t="s">
        <v>11033</v>
      </c>
      <c r="B2936" s="666" t="s">
        <v>6922</v>
      </c>
      <c r="C2936" s="666" t="s">
        <v>150</v>
      </c>
      <c r="D2936" s="675" t="s">
        <v>10738</v>
      </c>
      <c r="E2936" s="737">
        <v>3300</v>
      </c>
      <c r="F2936" s="666">
        <v>44460711</v>
      </c>
      <c r="G2936" s="675" t="s">
        <v>11479</v>
      </c>
      <c r="H2936" s="675" t="s">
        <v>11035</v>
      </c>
      <c r="I2936" s="675" t="s">
        <v>7361</v>
      </c>
      <c r="J2936" s="675" t="s">
        <v>10738</v>
      </c>
      <c r="K2936" s="666">
        <v>3</v>
      </c>
      <c r="L2936" s="666">
        <v>8</v>
      </c>
      <c r="M2936" s="756">
        <v>26400</v>
      </c>
      <c r="N2936" s="666">
        <v>3</v>
      </c>
      <c r="O2936" s="666">
        <v>6</v>
      </c>
      <c r="P2936" s="756">
        <v>19800</v>
      </c>
      <c r="Q2936" s="666">
        <v>1</v>
      </c>
      <c r="R2936" s="666">
        <v>12</v>
      </c>
    </row>
    <row r="2937" spans="1:18" ht="15.75" customHeight="1" x14ac:dyDescent="0.2">
      <c r="A2937" s="665" t="s">
        <v>11033</v>
      </c>
      <c r="B2937" s="666" t="s">
        <v>6922</v>
      </c>
      <c r="C2937" s="666" t="s">
        <v>150</v>
      </c>
      <c r="D2937" s="675" t="s">
        <v>10738</v>
      </c>
      <c r="E2937" s="737">
        <v>3300</v>
      </c>
      <c r="F2937" s="666">
        <v>44594272</v>
      </c>
      <c r="G2937" s="675" t="s">
        <v>11480</v>
      </c>
      <c r="H2937" s="675" t="s">
        <v>11035</v>
      </c>
      <c r="I2937" s="675" t="s">
        <v>7361</v>
      </c>
      <c r="J2937" s="675" t="s">
        <v>10738</v>
      </c>
      <c r="K2937" s="666">
        <v>3</v>
      </c>
      <c r="L2937" s="666">
        <v>8</v>
      </c>
      <c r="M2937" s="756">
        <v>26400</v>
      </c>
      <c r="N2937" s="666">
        <v>3</v>
      </c>
      <c r="O2937" s="666">
        <v>6</v>
      </c>
      <c r="P2937" s="756">
        <v>19800</v>
      </c>
      <c r="Q2937" s="666">
        <v>1</v>
      </c>
      <c r="R2937" s="666">
        <v>12</v>
      </c>
    </row>
    <row r="2938" spans="1:18" ht="15.75" customHeight="1" x14ac:dyDescent="0.2">
      <c r="A2938" s="665" t="s">
        <v>11033</v>
      </c>
      <c r="B2938" s="666" t="s">
        <v>6922</v>
      </c>
      <c r="C2938" s="666" t="s">
        <v>150</v>
      </c>
      <c r="D2938" s="675" t="s">
        <v>10738</v>
      </c>
      <c r="E2938" s="737">
        <v>3300</v>
      </c>
      <c r="F2938" s="666">
        <v>76780341</v>
      </c>
      <c r="G2938" s="675" t="s">
        <v>11481</v>
      </c>
      <c r="H2938" s="675" t="s">
        <v>11035</v>
      </c>
      <c r="I2938" s="675" t="s">
        <v>7361</v>
      </c>
      <c r="J2938" s="675" t="s">
        <v>10738</v>
      </c>
      <c r="K2938" s="666">
        <v>3</v>
      </c>
      <c r="L2938" s="666">
        <v>8</v>
      </c>
      <c r="M2938" s="756">
        <v>26400</v>
      </c>
      <c r="N2938" s="666">
        <v>3</v>
      </c>
      <c r="O2938" s="666">
        <v>6</v>
      </c>
      <c r="P2938" s="756">
        <v>19800</v>
      </c>
      <c r="Q2938" s="666">
        <v>1</v>
      </c>
      <c r="R2938" s="666">
        <v>12</v>
      </c>
    </row>
    <row r="2939" spans="1:18" ht="15.75" customHeight="1" x14ac:dyDescent="0.2">
      <c r="A2939" s="665" t="s">
        <v>11033</v>
      </c>
      <c r="B2939" s="666" t="s">
        <v>6922</v>
      </c>
      <c r="C2939" s="666" t="s">
        <v>150</v>
      </c>
      <c r="D2939" s="675" t="s">
        <v>10738</v>
      </c>
      <c r="E2939" s="737">
        <v>3300</v>
      </c>
      <c r="F2939" s="666">
        <v>70287701</v>
      </c>
      <c r="G2939" s="675" t="s">
        <v>11482</v>
      </c>
      <c r="H2939" s="675" t="s">
        <v>11035</v>
      </c>
      <c r="I2939" s="675" t="s">
        <v>7361</v>
      </c>
      <c r="J2939" s="675" t="s">
        <v>10738</v>
      </c>
      <c r="K2939" s="666">
        <v>3</v>
      </c>
      <c r="L2939" s="666">
        <v>8</v>
      </c>
      <c r="M2939" s="756">
        <v>26400</v>
      </c>
      <c r="N2939" s="666">
        <v>3</v>
      </c>
      <c r="O2939" s="666">
        <v>6</v>
      </c>
      <c r="P2939" s="756">
        <v>19800</v>
      </c>
      <c r="Q2939" s="666">
        <v>1</v>
      </c>
      <c r="R2939" s="666">
        <v>12</v>
      </c>
    </row>
    <row r="2940" spans="1:18" ht="15.75" customHeight="1" x14ac:dyDescent="0.2">
      <c r="A2940" s="665" t="s">
        <v>11033</v>
      </c>
      <c r="B2940" s="666" t="s">
        <v>6922</v>
      </c>
      <c r="C2940" s="666" t="s">
        <v>150</v>
      </c>
      <c r="D2940" s="675" t="s">
        <v>10738</v>
      </c>
      <c r="E2940" s="737">
        <v>3300</v>
      </c>
      <c r="F2940" s="666">
        <v>76389911</v>
      </c>
      <c r="G2940" s="675" t="s">
        <v>11483</v>
      </c>
      <c r="H2940" s="675" t="s">
        <v>11035</v>
      </c>
      <c r="I2940" s="675" t="s">
        <v>7361</v>
      </c>
      <c r="J2940" s="675" t="s">
        <v>10738</v>
      </c>
      <c r="K2940" s="666">
        <v>3</v>
      </c>
      <c r="L2940" s="666">
        <v>8</v>
      </c>
      <c r="M2940" s="756">
        <v>26400</v>
      </c>
      <c r="N2940" s="666">
        <v>3</v>
      </c>
      <c r="O2940" s="666">
        <v>6</v>
      </c>
      <c r="P2940" s="756">
        <v>19800</v>
      </c>
      <c r="Q2940" s="666">
        <v>1</v>
      </c>
      <c r="R2940" s="666">
        <v>12</v>
      </c>
    </row>
    <row r="2941" spans="1:18" ht="15.75" customHeight="1" x14ac:dyDescent="0.2">
      <c r="A2941" s="665" t="s">
        <v>11033</v>
      </c>
      <c r="B2941" s="666" t="s">
        <v>6922</v>
      </c>
      <c r="C2941" s="666" t="s">
        <v>150</v>
      </c>
      <c r="D2941" s="675" t="s">
        <v>10854</v>
      </c>
      <c r="E2941" s="737">
        <v>6000</v>
      </c>
      <c r="F2941" s="666">
        <v>70012955</v>
      </c>
      <c r="G2941" s="675" t="s">
        <v>11484</v>
      </c>
      <c r="H2941" s="675" t="s">
        <v>10854</v>
      </c>
      <c r="I2941" s="675" t="s">
        <v>11037</v>
      </c>
      <c r="J2941" s="675" t="s">
        <v>10854</v>
      </c>
      <c r="K2941" s="666">
        <v>3</v>
      </c>
      <c r="L2941" s="666">
        <v>8</v>
      </c>
      <c r="M2941" s="756">
        <v>48000</v>
      </c>
      <c r="N2941" s="666">
        <v>3</v>
      </c>
      <c r="O2941" s="666">
        <v>6</v>
      </c>
      <c r="P2941" s="756">
        <v>36000</v>
      </c>
      <c r="Q2941" s="666">
        <v>1</v>
      </c>
      <c r="R2941" s="666">
        <v>12</v>
      </c>
    </row>
    <row r="2942" spans="1:18" ht="15.75" customHeight="1" x14ac:dyDescent="0.2">
      <c r="A2942" s="665" t="s">
        <v>11033</v>
      </c>
      <c r="B2942" s="666" t="s">
        <v>6922</v>
      </c>
      <c r="C2942" s="666" t="s">
        <v>150</v>
      </c>
      <c r="D2942" s="675" t="s">
        <v>10854</v>
      </c>
      <c r="E2942" s="737">
        <v>6000</v>
      </c>
      <c r="F2942" s="666">
        <v>45582176</v>
      </c>
      <c r="G2942" s="675" t="s">
        <v>11485</v>
      </c>
      <c r="H2942" s="675" t="s">
        <v>10854</v>
      </c>
      <c r="I2942" s="675" t="s">
        <v>11037</v>
      </c>
      <c r="J2942" s="675" t="s">
        <v>10854</v>
      </c>
      <c r="K2942" s="666">
        <v>3</v>
      </c>
      <c r="L2942" s="666">
        <v>8</v>
      </c>
      <c r="M2942" s="756">
        <v>48000</v>
      </c>
      <c r="N2942" s="666">
        <v>3</v>
      </c>
      <c r="O2942" s="666">
        <v>6</v>
      </c>
      <c r="P2942" s="756">
        <v>36000</v>
      </c>
      <c r="Q2942" s="666">
        <v>1</v>
      </c>
      <c r="R2942" s="666">
        <v>12</v>
      </c>
    </row>
    <row r="2943" spans="1:18" ht="15.75" customHeight="1" x14ac:dyDescent="0.2">
      <c r="A2943" s="665" t="s">
        <v>11033</v>
      </c>
      <c r="B2943" s="666" t="s">
        <v>6922</v>
      </c>
      <c r="C2943" s="666" t="s">
        <v>150</v>
      </c>
      <c r="D2943" s="675" t="s">
        <v>10854</v>
      </c>
      <c r="E2943" s="737">
        <v>6000</v>
      </c>
      <c r="F2943" s="666">
        <v>40721276</v>
      </c>
      <c r="G2943" s="675" t="s">
        <v>11486</v>
      </c>
      <c r="H2943" s="675" t="s">
        <v>10854</v>
      </c>
      <c r="I2943" s="675" t="s">
        <v>11037</v>
      </c>
      <c r="J2943" s="675" t="s">
        <v>10854</v>
      </c>
      <c r="K2943" s="666">
        <v>3</v>
      </c>
      <c r="L2943" s="666">
        <v>8</v>
      </c>
      <c r="M2943" s="756">
        <v>48000</v>
      </c>
      <c r="N2943" s="666">
        <v>3</v>
      </c>
      <c r="O2943" s="666">
        <v>6</v>
      </c>
      <c r="P2943" s="756">
        <v>36000</v>
      </c>
      <c r="Q2943" s="666">
        <v>1</v>
      </c>
      <c r="R2943" s="666">
        <v>12</v>
      </c>
    </row>
    <row r="2944" spans="1:18" ht="15.75" customHeight="1" x14ac:dyDescent="0.2">
      <c r="A2944" s="665" t="s">
        <v>11033</v>
      </c>
      <c r="B2944" s="666" t="s">
        <v>6922</v>
      </c>
      <c r="C2944" s="666" t="s">
        <v>150</v>
      </c>
      <c r="D2944" s="675" t="s">
        <v>10244</v>
      </c>
      <c r="E2944" s="737">
        <v>3300</v>
      </c>
      <c r="F2944" s="666">
        <v>47483467</v>
      </c>
      <c r="G2944" s="675" t="s">
        <v>11487</v>
      </c>
      <c r="H2944" s="675" t="s">
        <v>11070</v>
      </c>
      <c r="I2944" s="675" t="s">
        <v>7361</v>
      </c>
      <c r="J2944" s="675" t="s">
        <v>10244</v>
      </c>
      <c r="K2944" s="666">
        <v>3</v>
      </c>
      <c r="L2944" s="666">
        <v>8</v>
      </c>
      <c r="M2944" s="756">
        <v>26400</v>
      </c>
      <c r="N2944" s="666">
        <v>3</v>
      </c>
      <c r="O2944" s="666">
        <v>6</v>
      </c>
      <c r="P2944" s="756">
        <v>19800</v>
      </c>
      <c r="Q2944" s="666">
        <v>1</v>
      </c>
      <c r="R2944" s="666">
        <v>12</v>
      </c>
    </row>
    <row r="2945" spans="1:18" ht="15.75" customHeight="1" x14ac:dyDescent="0.2">
      <c r="A2945" s="665" t="s">
        <v>11033</v>
      </c>
      <c r="B2945" s="666" t="s">
        <v>6922</v>
      </c>
      <c r="C2945" s="666" t="s">
        <v>150</v>
      </c>
      <c r="D2945" s="675" t="s">
        <v>11488</v>
      </c>
      <c r="E2945" s="737">
        <v>6000</v>
      </c>
      <c r="F2945" s="666">
        <v>43493070</v>
      </c>
      <c r="G2945" s="675" t="s">
        <v>11489</v>
      </c>
      <c r="H2945" s="675" t="s">
        <v>11488</v>
      </c>
      <c r="I2945" s="675" t="s">
        <v>11037</v>
      </c>
      <c r="J2945" s="675" t="s">
        <v>11488</v>
      </c>
      <c r="K2945" s="666">
        <v>3</v>
      </c>
      <c r="L2945" s="666">
        <v>8</v>
      </c>
      <c r="M2945" s="756">
        <v>48000</v>
      </c>
      <c r="N2945" s="666">
        <v>3</v>
      </c>
      <c r="O2945" s="666">
        <v>6</v>
      </c>
      <c r="P2945" s="756">
        <v>36000</v>
      </c>
      <c r="Q2945" s="666">
        <v>1</v>
      </c>
      <c r="R2945" s="666">
        <v>12</v>
      </c>
    </row>
    <row r="2946" spans="1:18" ht="15.75" customHeight="1" x14ac:dyDescent="0.2">
      <c r="A2946" s="665" t="s">
        <v>11033</v>
      </c>
      <c r="B2946" s="666" t="s">
        <v>6922</v>
      </c>
      <c r="C2946" s="666" t="s">
        <v>150</v>
      </c>
      <c r="D2946" s="675" t="s">
        <v>11488</v>
      </c>
      <c r="E2946" s="737">
        <v>6000</v>
      </c>
      <c r="F2946" s="666">
        <v>72575579</v>
      </c>
      <c r="G2946" s="675" t="s">
        <v>11490</v>
      </c>
      <c r="H2946" s="675" t="s">
        <v>11488</v>
      </c>
      <c r="I2946" s="675" t="s">
        <v>11037</v>
      </c>
      <c r="J2946" s="675" t="s">
        <v>11488</v>
      </c>
      <c r="K2946" s="666">
        <v>3</v>
      </c>
      <c r="L2946" s="666">
        <v>8</v>
      </c>
      <c r="M2946" s="756">
        <v>48000</v>
      </c>
      <c r="N2946" s="666">
        <v>3</v>
      </c>
      <c r="O2946" s="666">
        <v>6</v>
      </c>
      <c r="P2946" s="756">
        <v>36000</v>
      </c>
      <c r="Q2946" s="666">
        <v>1</v>
      </c>
      <c r="R2946" s="666">
        <v>12</v>
      </c>
    </row>
    <row r="2947" spans="1:18" ht="15.75" customHeight="1" x14ac:dyDescent="0.2">
      <c r="A2947" s="665" t="s">
        <v>11033</v>
      </c>
      <c r="B2947" s="666" t="s">
        <v>6922</v>
      </c>
      <c r="C2947" s="666" t="s">
        <v>150</v>
      </c>
      <c r="D2947" s="675" t="s">
        <v>11488</v>
      </c>
      <c r="E2947" s="737">
        <v>6000</v>
      </c>
      <c r="F2947" s="666">
        <v>44011277</v>
      </c>
      <c r="G2947" s="675" t="s">
        <v>11491</v>
      </c>
      <c r="H2947" s="675" t="s">
        <v>11488</v>
      </c>
      <c r="I2947" s="675" t="s">
        <v>11037</v>
      </c>
      <c r="J2947" s="675" t="s">
        <v>11488</v>
      </c>
      <c r="K2947" s="666">
        <v>3</v>
      </c>
      <c r="L2947" s="666">
        <v>8</v>
      </c>
      <c r="M2947" s="756">
        <v>48000</v>
      </c>
      <c r="N2947" s="666">
        <v>3</v>
      </c>
      <c r="O2947" s="666">
        <v>6</v>
      </c>
      <c r="P2947" s="756">
        <v>36000</v>
      </c>
      <c r="Q2947" s="666">
        <v>1</v>
      </c>
      <c r="R2947" s="666">
        <v>12</v>
      </c>
    </row>
    <row r="2948" spans="1:18" ht="15.75" customHeight="1" x14ac:dyDescent="0.2">
      <c r="A2948" s="665" t="s">
        <v>11033</v>
      </c>
      <c r="B2948" s="666" t="s">
        <v>6922</v>
      </c>
      <c r="C2948" s="666" t="s">
        <v>150</v>
      </c>
      <c r="D2948" s="675" t="s">
        <v>11492</v>
      </c>
      <c r="E2948" s="737">
        <v>3300</v>
      </c>
      <c r="F2948" s="666">
        <v>44181584</v>
      </c>
      <c r="G2948" s="675" t="s">
        <v>11493</v>
      </c>
      <c r="H2948" s="675" t="s">
        <v>11494</v>
      </c>
      <c r="I2948" s="675" t="s">
        <v>7361</v>
      </c>
      <c r="J2948" s="675" t="s">
        <v>11085</v>
      </c>
      <c r="K2948" s="666">
        <v>3</v>
      </c>
      <c r="L2948" s="666">
        <v>8</v>
      </c>
      <c r="M2948" s="756">
        <v>26400</v>
      </c>
      <c r="N2948" s="666">
        <v>3</v>
      </c>
      <c r="O2948" s="666">
        <v>6</v>
      </c>
      <c r="P2948" s="756">
        <v>19800</v>
      </c>
      <c r="Q2948" s="666">
        <v>1</v>
      </c>
      <c r="R2948" s="666">
        <v>12</v>
      </c>
    </row>
    <row r="2949" spans="1:18" ht="15.75" customHeight="1" x14ac:dyDescent="0.2">
      <c r="A2949" s="665" t="s">
        <v>11033</v>
      </c>
      <c r="B2949" s="666" t="s">
        <v>6922</v>
      </c>
      <c r="C2949" s="666" t="s">
        <v>150</v>
      </c>
      <c r="D2949" s="675" t="s">
        <v>11492</v>
      </c>
      <c r="E2949" s="737">
        <v>3300</v>
      </c>
      <c r="F2949" s="666">
        <v>6417862</v>
      </c>
      <c r="G2949" s="675" t="s">
        <v>11495</v>
      </c>
      <c r="H2949" s="675" t="s">
        <v>11494</v>
      </c>
      <c r="I2949" s="675" t="s">
        <v>7361</v>
      </c>
      <c r="J2949" s="675" t="s">
        <v>11085</v>
      </c>
      <c r="K2949" s="666">
        <v>3</v>
      </c>
      <c r="L2949" s="666">
        <v>8</v>
      </c>
      <c r="M2949" s="756">
        <v>26400</v>
      </c>
      <c r="N2949" s="666">
        <v>3</v>
      </c>
      <c r="O2949" s="666">
        <v>6</v>
      </c>
      <c r="P2949" s="756">
        <v>19800</v>
      </c>
      <c r="Q2949" s="666">
        <v>1</v>
      </c>
      <c r="R2949" s="666">
        <v>12</v>
      </c>
    </row>
    <row r="2950" spans="1:18" ht="15.75" customHeight="1" x14ac:dyDescent="0.2">
      <c r="A2950" s="665" t="s">
        <v>11033</v>
      </c>
      <c r="B2950" s="666" t="s">
        <v>6922</v>
      </c>
      <c r="C2950" s="666" t="s">
        <v>150</v>
      </c>
      <c r="D2950" s="675" t="s">
        <v>11492</v>
      </c>
      <c r="E2950" s="737">
        <v>3300</v>
      </c>
      <c r="F2950" s="666">
        <v>40583818</v>
      </c>
      <c r="G2950" s="675" t="s">
        <v>11496</v>
      </c>
      <c r="H2950" s="675" t="s">
        <v>11494</v>
      </c>
      <c r="I2950" s="675" t="s">
        <v>7361</v>
      </c>
      <c r="J2950" s="675" t="s">
        <v>11085</v>
      </c>
      <c r="K2950" s="666">
        <v>3</v>
      </c>
      <c r="L2950" s="666">
        <v>8</v>
      </c>
      <c r="M2950" s="756">
        <v>26400</v>
      </c>
      <c r="N2950" s="666">
        <v>3</v>
      </c>
      <c r="O2950" s="666">
        <v>6</v>
      </c>
      <c r="P2950" s="756">
        <v>19800</v>
      </c>
      <c r="Q2950" s="666">
        <v>1</v>
      </c>
      <c r="R2950" s="666">
        <v>12</v>
      </c>
    </row>
    <row r="2951" spans="1:18" ht="15.75" customHeight="1" x14ac:dyDescent="0.2">
      <c r="A2951" s="665" t="s">
        <v>11033</v>
      </c>
      <c r="B2951" s="666" t="s">
        <v>6922</v>
      </c>
      <c r="C2951" s="666" t="s">
        <v>150</v>
      </c>
      <c r="D2951" s="675" t="s">
        <v>11492</v>
      </c>
      <c r="E2951" s="737">
        <v>3300</v>
      </c>
      <c r="F2951" s="666">
        <v>18139209</v>
      </c>
      <c r="G2951" s="675" t="s">
        <v>11497</v>
      </c>
      <c r="H2951" s="675" t="s">
        <v>11494</v>
      </c>
      <c r="I2951" s="675" t="s">
        <v>7361</v>
      </c>
      <c r="J2951" s="675" t="s">
        <v>11085</v>
      </c>
      <c r="K2951" s="666">
        <v>3</v>
      </c>
      <c r="L2951" s="666">
        <v>8</v>
      </c>
      <c r="M2951" s="756">
        <v>26400</v>
      </c>
      <c r="N2951" s="666">
        <v>3</v>
      </c>
      <c r="O2951" s="666">
        <v>6</v>
      </c>
      <c r="P2951" s="756">
        <v>19800</v>
      </c>
      <c r="Q2951" s="666">
        <v>1</v>
      </c>
      <c r="R2951" s="666">
        <v>12</v>
      </c>
    </row>
    <row r="2952" spans="1:18" ht="15.75" customHeight="1" x14ac:dyDescent="0.2">
      <c r="A2952" s="665" t="s">
        <v>11033</v>
      </c>
      <c r="B2952" s="666" t="s">
        <v>6922</v>
      </c>
      <c r="C2952" s="666" t="s">
        <v>150</v>
      </c>
      <c r="D2952" s="675" t="s">
        <v>11492</v>
      </c>
      <c r="E2952" s="737">
        <v>3300</v>
      </c>
      <c r="F2952" s="666">
        <v>70404673</v>
      </c>
      <c r="G2952" s="675" t="s">
        <v>11498</v>
      </c>
      <c r="H2952" s="675" t="s">
        <v>11494</v>
      </c>
      <c r="I2952" s="675" t="s">
        <v>7361</v>
      </c>
      <c r="J2952" s="675" t="s">
        <v>11085</v>
      </c>
      <c r="K2952" s="666">
        <v>3</v>
      </c>
      <c r="L2952" s="666">
        <v>8</v>
      </c>
      <c r="M2952" s="756">
        <v>26400</v>
      </c>
      <c r="N2952" s="666">
        <v>3</v>
      </c>
      <c r="O2952" s="666">
        <v>6</v>
      </c>
      <c r="P2952" s="756">
        <v>19800</v>
      </c>
      <c r="Q2952" s="666">
        <v>1</v>
      </c>
      <c r="R2952" s="666">
        <v>12</v>
      </c>
    </row>
    <row r="2953" spans="1:18" ht="15.75" customHeight="1" x14ac:dyDescent="0.2">
      <c r="A2953" s="665" t="s">
        <v>11033</v>
      </c>
      <c r="B2953" s="666" t="s">
        <v>6922</v>
      </c>
      <c r="C2953" s="666" t="s">
        <v>150</v>
      </c>
      <c r="D2953" s="675" t="s">
        <v>11076</v>
      </c>
      <c r="E2953" s="737">
        <v>6000</v>
      </c>
      <c r="F2953" s="666">
        <v>73863865</v>
      </c>
      <c r="G2953" s="675" t="s">
        <v>11499</v>
      </c>
      <c r="H2953" s="675" t="s">
        <v>11076</v>
      </c>
      <c r="I2953" s="675" t="s">
        <v>11037</v>
      </c>
      <c r="J2953" s="675" t="s">
        <v>10964</v>
      </c>
      <c r="K2953" s="666">
        <v>3</v>
      </c>
      <c r="L2953" s="666">
        <v>8</v>
      </c>
      <c r="M2953" s="756">
        <v>48000</v>
      </c>
      <c r="N2953" s="666">
        <v>3</v>
      </c>
      <c r="O2953" s="666">
        <v>6</v>
      </c>
      <c r="P2953" s="756">
        <v>36000</v>
      </c>
      <c r="Q2953" s="666">
        <v>1</v>
      </c>
      <c r="R2953" s="666">
        <v>12</v>
      </c>
    </row>
    <row r="2954" spans="1:18" ht="15.75" customHeight="1" x14ac:dyDescent="0.2">
      <c r="A2954" s="665" t="s">
        <v>11033</v>
      </c>
      <c r="B2954" s="666" t="s">
        <v>6922</v>
      </c>
      <c r="C2954" s="666" t="s">
        <v>150</v>
      </c>
      <c r="D2954" s="675" t="s">
        <v>11076</v>
      </c>
      <c r="E2954" s="737">
        <v>6000</v>
      </c>
      <c r="F2954" s="666">
        <v>18130977</v>
      </c>
      <c r="G2954" s="675" t="s">
        <v>11500</v>
      </c>
      <c r="H2954" s="675" t="s">
        <v>11076</v>
      </c>
      <c r="I2954" s="675" t="s">
        <v>11037</v>
      </c>
      <c r="J2954" s="675" t="s">
        <v>10964</v>
      </c>
      <c r="K2954" s="666">
        <v>3</v>
      </c>
      <c r="L2954" s="666">
        <v>8</v>
      </c>
      <c r="M2954" s="756">
        <v>48000</v>
      </c>
      <c r="N2954" s="666">
        <v>3</v>
      </c>
      <c r="O2954" s="666">
        <v>6</v>
      </c>
      <c r="P2954" s="756">
        <v>36000</v>
      </c>
      <c r="Q2954" s="666">
        <v>1</v>
      </c>
      <c r="R2954" s="666">
        <v>12</v>
      </c>
    </row>
    <row r="2955" spans="1:18" ht="15.75" customHeight="1" x14ac:dyDescent="0.2">
      <c r="A2955" s="665" t="s">
        <v>11033</v>
      </c>
      <c r="B2955" s="666" t="s">
        <v>6922</v>
      </c>
      <c r="C2955" s="666" t="s">
        <v>150</v>
      </c>
      <c r="D2955" s="675" t="s">
        <v>11076</v>
      </c>
      <c r="E2955" s="737">
        <v>6000</v>
      </c>
      <c r="F2955" s="666">
        <v>43182954</v>
      </c>
      <c r="G2955" s="675" t="s">
        <v>11501</v>
      </c>
      <c r="H2955" s="675" t="s">
        <v>11076</v>
      </c>
      <c r="I2955" s="675" t="s">
        <v>11037</v>
      </c>
      <c r="J2955" s="675" t="s">
        <v>10964</v>
      </c>
      <c r="K2955" s="666">
        <v>3</v>
      </c>
      <c r="L2955" s="666">
        <v>8</v>
      </c>
      <c r="M2955" s="756">
        <v>48000</v>
      </c>
      <c r="N2955" s="666">
        <v>3</v>
      </c>
      <c r="O2955" s="666">
        <v>6</v>
      </c>
      <c r="P2955" s="756">
        <v>36000</v>
      </c>
      <c r="Q2955" s="666">
        <v>1</v>
      </c>
      <c r="R2955" s="666">
        <v>12</v>
      </c>
    </row>
    <row r="2956" spans="1:18" ht="15.75" customHeight="1" x14ac:dyDescent="0.2">
      <c r="A2956" s="665" t="s">
        <v>11033</v>
      </c>
      <c r="B2956" s="666" t="s">
        <v>6922</v>
      </c>
      <c r="C2956" s="666" t="s">
        <v>150</v>
      </c>
      <c r="D2956" s="675" t="s">
        <v>11502</v>
      </c>
      <c r="E2956" s="737">
        <v>6000</v>
      </c>
      <c r="F2956" s="666">
        <v>43597579</v>
      </c>
      <c r="G2956" s="675" t="s">
        <v>11503</v>
      </c>
      <c r="H2956" s="675" t="s">
        <v>11502</v>
      </c>
      <c r="I2956" s="675" t="s">
        <v>11037</v>
      </c>
      <c r="J2956" s="675" t="s">
        <v>11502</v>
      </c>
      <c r="K2956" s="666">
        <v>3</v>
      </c>
      <c r="L2956" s="666">
        <v>8</v>
      </c>
      <c r="M2956" s="756">
        <v>48000</v>
      </c>
      <c r="N2956" s="666">
        <v>3</v>
      </c>
      <c r="O2956" s="666">
        <v>6</v>
      </c>
      <c r="P2956" s="756">
        <v>36000</v>
      </c>
      <c r="Q2956" s="666">
        <v>1</v>
      </c>
      <c r="R2956" s="666">
        <v>12</v>
      </c>
    </row>
    <row r="2957" spans="1:18" ht="15.75" customHeight="1" x14ac:dyDescent="0.2">
      <c r="A2957" s="665" t="s">
        <v>11033</v>
      </c>
      <c r="B2957" s="666" t="s">
        <v>6922</v>
      </c>
      <c r="C2957" s="666" t="s">
        <v>150</v>
      </c>
      <c r="D2957" s="675" t="s">
        <v>11504</v>
      </c>
      <c r="E2957" s="737">
        <v>3000</v>
      </c>
      <c r="F2957" s="666">
        <v>2542857</v>
      </c>
      <c r="G2957" s="675" t="s">
        <v>11505</v>
      </c>
      <c r="H2957" s="675" t="s">
        <v>11046</v>
      </c>
      <c r="I2957" s="675" t="s">
        <v>7192</v>
      </c>
      <c r="J2957" s="675"/>
      <c r="K2957" s="666">
        <v>4</v>
      </c>
      <c r="L2957" s="666">
        <v>8</v>
      </c>
      <c r="M2957" s="756">
        <v>24000</v>
      </c>
      <c r="N2957" s="666">
        <v>3</v>
      </c>
      <c r="O2957" s="666">
        <v>6</v>
      </c>
      <c r="P2957" s="756">
        <v>18000</v>
      </c>
      <c r="Q2957" s="666">
        <v>1</v>
      </c>
      <c r="R2957" s="666">
        <v>12</v>
      </c>
    </row>
    <row r="2958" spans="1:18" ht="15.75" customHeight="1" x14ac:dyDescent="0.2">
      <c r="A2958" s="665" t="s">
        <v>11033</v>
      </c>
      <c r="B2958" s="666" t="s">
        <v>6922</v>
      </c>
      <c r="C2958" s="666" t="s">
        <v>150</v>
      </c>
      <c r="D2958" s="675" t="s">
        <v>11504</v>
      </c>
      <c r="E2958" s="737">
        <v>3000</v>
      </c>
      <c r="F2958" s="666">
        <v>2720015</v>
      </c>
      <c r="G2958" s="675" t="s">
        <v>11506</v>
      </c>
      <c r="H2958" s="675" t="s">
        <v>11046</v>
      </c>
      <c r="I2958" s="675" t="s">
        <v>7192</v>
      </c>
      <c r="J2958" s="675"/>
      <c r="K2958" s="666">
        <v>4</v>
      </c>
      <c r="L2958" s="666">
        <v>8</v>
      </c>
      <c r="M2958" s="756">
        <v>24000</v>
      </c>
      <c r="N2958" s="666">
        <v>3</v>
      </c>
      <c r="O2958" s="666">
        <v>6</v>
      </c>
      <c r="P2958" s="756">
        <v>18000</v>
      </c>
      <c r="Q2958" s="666">
        <v>1</v>
      </c>
      <c r="R2958" s="666">
        <v>12</v>
      </c>
    </row>
    <row r="2959" spans="1:18" ht="15.75" customHeight="1" x14ac:dyDescent="0.2">
      <c r="A2959" s="665" t="s">
        <v>11033</v>
      </c>
      <c r="B2959" s="666" t="s">
        <v>6922</v>
      </c>
      <c r="C2959" s="666" t="s">
        <v>150</v>
      </c>
      <c r="D2959" s="675" t="s">
        <v>11504</v>
      </c>
      <c r="E2959" s="737">
        <v>3000</v>
      </c>
      <c r="F2959" s="666">
        <v>18162117</v>
      </c>
      <c r="G2959" s="675" t="s">
        <v>11507</v>
      </c>
      <c r="H2959" s="675" t="s">
        <v>11046</v>
      </c>
      <c r="I2959" s="675" t="s">
        <v>7192</v>
      </c>
      <c r="J2959" s="675"/>
      <c r="K2959" s="666">
        <v>4</v>
      </c>
      <c r="L2959" s="666">
        <v>8</v>
      </c>
      <c r="M2959" s="756">
        <v>24000</v>
      </c>
      <c r="N2959" s="666">
        <v>3</v>
      </c>
      <c r="O2959" s="666">
        <v>6</v>
      </c>
      <c r="P2959" s="756">
        <v>18000</v>
      </c>
      <c r="Q2959" s="666">
        <v>1</v>
      </c>
      <c r="R2959" s="666">
        <v>12</v>
      </c>
    </row>
    <row r="2960" spans="1:18" ht="15.75" customHeight="1" x14ac:dyDescent="0.2">
      <c r="A2960" s="665" t="s">
        <v>11033</v>
      </c>
      <c r="B2960" s="666" t="s">
        <v>6922</v>
      </c>
      <c r="C2960" s="666" t="s">
        <v>150</v>
      </c>
      <c r="D2960" s="675" t="s">
        <v>9105</v>
      </c>
      <c r="E2960" s="737">
        <v>6000</v>
      </c>
      <c r="F2960" s="666">
        <v>47467229</v>
      </c>
      <c r="G2960" s="675" t="s">
        <v>11508</v>
      </c>
      <c r="H2960" s="675" t="s">
        <v>9105</v>
      </c>
      <c r="I2960" s="675" t="s">
        <v>11037</v>
      </c>
      <c r="J2960" s="675" t="s">
        <v>11288</v>
      </c>
      <c r="K2960" s="666">
        <v>3</v>
      </c>
      <c r="L2960" s="666">
        <v>8</v>
      </c>
      <c r="M2960" s="756">
        <v>48000</v>
      </c>
      <c r="N2960" s="666">
        <v>3</v>
      </c>
      <c r="O2960" s="666">
        <v>6</v>
      </c>
      <c r="P2960" s="756">
        <v>36000</v>
      </c>
      <c r="Q2960" s="666">
        <v>1</v>
      </c>
      <c r="R2960" s="666">
        <v>12</v>
      </c>
    </row>
    <row r="2961" spans="1:18" ht="15.75" customHeight="1" x14ac:dyDescent="0.2">
      <c r="A2961" s="665" t="s">
        <v>11033</v>
      </c>
      <c r="B2961" s="666" t="s">
        <v>6922</v>
      </c>
      <c r="C2961" s="666" t="s">
        <v>150</v>
      </c>
      <c r="D2961" s="675" t="s">
        <v>11167</v>
      </c>
      <c r="E2961" s="737">
        <v>2000</v>
      </c>
      <c r="F2961" s="666">
        <v>72935416</v>
      </c>
      <c r="G2961" s="675" t="s">
        <v>11509</v>
      </c>
      <c r="H2961" s="675" t="s">
        <v>11046</v>
      </c>
      <c r="I2961" s="675" t="s">
        <v>7192</v>
      </c>
      <c r="J2961" s="675"/>
      <c r="K2961" s="666">
        <v>4</v>
      </c>
      <c r="L2961" s="666">
        <v>8</v>
      </c>
      <c r="M2961" s="756">
        <v>16000</v>
      </c>
      <c r="N2961" s="666">
        <v>3</v>
      </c>
      <c r="O2961" s="666">
        <v>6</v>
      </c>
      <c r="P2961" s="756">
        <v>12000</v>
      </c>
      <c r="Q2961" s="666">
        <v>1</v>
      </c>
      <c r="R2961" s="666">
        <v>12</v>
      </c>
    </row>
    <row r="2962" spans="1:18" ht="15.75" customHeight="1" x14ac:dyDescent="0.2">
      <c r="A2962" s="665" t="s">
        <v>11033</v>
      </c>
      <c r="B2962" s="666" t="s">
        <v>6922</v>
      </c>
      <c r="C2962" s="666" t="s">
        <v>150</v>
      </c>
      <c r="D2962" s="675" t="s">
        <v>11167</v>
      </c>
      <c r="E2962" s="737">
        <v>2000</v>
      </c>
      <c r="F2962" s="666">
        <v>72206455</v>
      </c>
      <c r="G2962" s="675" t="s">
        <v>11510</v>
      </c>
      <c r="H2962" s="675" t="s">
        <v>11046</v>
      </c>
      <c r="I2962" s="675" t="s">
        <v>7192</v>
      </c>
      <c r="J2962" s="675"/>
      <c r="K2962" s="666">
        <v>4</v>
      </c>
      <c r="L2962" s="666">
        <v>8</v>
      </c>
      <c r="M2962" s="756">
        <v>16000</v>
      </c>
      <c r="N2962" s="666">
        <v>3</v>
      </c>
      <c r="O2962" s="666">
        <v>6</v>
      </c>
      <c r="P2962" s="756">
        <v>12000</v>
      </c>
      <c r="Q2962" s="666">
        <v>1</v>
      </c>
      <c r="R2962" s="666">
        <v>12</v>
      </c>
    </row>
    <row r="2963" spans="1:18" ht="15.75" customHeight="1" x14ac:dyDescent="0.2">
      <c r="A2963" s="665" t="s">
        <v>11033</v>
      </c>
      <c r="B2963" s="666" t="s">
        <v>6922</v>
      </c>
      <c r="C2963" s="666" t="s">
        <v>150</v>
      </c>
      <c r="D2963" s="675" t="s">
        <v>11167</v>
      </c>
      <c r="E2963" s="737">
        <v>2000</v>
      </c>
      <c r="F2963" s="666">
        <v>70926134</v>
      </c>
      <c r="G2963" s="675" t="s">
        <v>11511</v>
      </c>
      <c r="H2963" s="675" t="s">
        <v>11046</v>
      </c>
      <c r="I2963" s="675" t="s">
        <v>7192</v>
      </c>
      <c r="J2963" s="675"/>
      <c r="K2963" s="666">
        <v>4</v>
      </c>
      <c r="L2963" s="666">
        <v>8</v>
      </c>
      <c r="M2963" s="756">
        <v>16000</v>
      </c>
      <c r="N2963" s="666">
        <v>3</v>
      </c>
      <c r="O2963" s="666">
        <v>6</v>
      </c>
      <c r="P2963" s="756">
        <v>12000</v>
      </c>
      <c r="Q2963" s="666">
        <v>1</v>
      </c>
      <c r="R2963" s="666">
        <v>12</v>
      </c>
    </row>
    <row r="2964" spans="1:18" ht="15.75" customHeight="1" x14ac:dyDescent="0.2">
      <c r="A2964" s="665" t="s">
        <v>11033</v>
      </c>
      <c r="B2964" s="666" t="s">
        <v>6922</v>
      </c>
      <c r="C2964" s="666" t="s">
        <v>150</v>
      </c>
      <c r="D2964" s="675" t="s">
        <v>11167</v>
      </c>
      <c r="E2964" s="737">
        <v>2000</v>
      </c>
      <c r="F2964" s="666">
        <v>18080161</v>
      </c>
      <c r="G2964" s="675" t="s">
        <v>11512</v>
      </c>
      <c r="H2964" s="675" t="s">
        <v>11046</v>
      </c>
      <c r="I2964" s="675" t="s">
        <v>7192</v>
      </c>
      <c r="J2964" s="675"/>
      <c r="K2964" s="666">
        <v>4</v>
      </c>
      <c r="L2964" s="666">
        <v>8</v>
      </c>
      <c r="M2964" s="756">
        <v>16000</v>
      </c>
      <c r="N2964" s="666">
        <v>3</v>
      </c>
      <c r="O2964" s="666">
        <v>6</v>
      </c>
      <c r="P2964" s="756">
        <v>12000</v>
      </c>
      <c r="Q2964" s="666">
        <v>1</v>
      </c>
      <c r="R2964" s="666">
        <v>12</v>
      </c>
    </row>
    <row r="2965" spans="1:18" ht="15.75" customHeight="1" x14ac:dyDescent="0.2">
      <c r="A2965" s="665" t="s">
        <v>11033</v>
      </c>
      <c r="B2965" s="666" t="s">
        <v>6922</v>
      </c>
      <c r="C2965" s="666" t="s">
        <v>150</v>
      </c>
      <c r="D2965" s="675" t="s">
        <v>11167</v>
      </c>
      <c r="E2965" s="737">
        <v>2000</v>
      </c>
      <c r="F2965" s="666">
        <v>43400933</v>
      </c>
      <c r="G2965" s="675" t="s">
        <v>11513</v>
      </c>
      <c r="H2965" s="675" t="s">
        <v>11046</v>
      </c>
      <c r="I2965" s="675" t="s">
        <v>7192</v>
      </c>
      <c r="J2965" s="675"/>
      <c r="K2965" s="666">
        <v>4</v>
      </c>
      <c r="L2965" s="666">
        <v>8</v>
      </c>
      <c r="M2965" s="756">
        <v>16000</v>
      </c>
      <c r="N2965" s="666">
        <v>3</v>
      </c>
      <c r="O2965" s="666">
        <v>6</v>
      </c>
      <c r="P2965" s="756">
        <v>12000</v>
      </c>
      <c r="Q2965" s="666">
        <v>1</v>
      </c>
      <c r="R2965" s="666">
        <v>12</v>
      </c>
    </row>
    <row r="2966" spans="1:18" ht="15.75" customHeight="1" x14ac:dyDescent="0.2">
      <c r="A2966" s="665" t="s">
        <v>11033</v>
      </c>
      <c r="B2966" s="666" t="s">
        <v>6922</v>
      </c>
      <c r="C2966" s="666" t="s">
        <v>150</v>
      </c>
      <c r="D2966" s="675" t="s">
        <v>11167</v>
      </c>
      <c r="E2966" s="737">
        <v>2000</v>
      </c>
      <c r="F2966" s="666">
        <v>73481625</v>
      </c>
      <c r="G2966" s="675" t="s">
        <v>11514</v>
      </c>
      <c r="H2966" s="675" t="s">
        <v>11046</v>
      </c>
      <c r="I2966" s="675" t="s">
        <v>7192</v>
      </c>
      <c r="J2966" s="675"/>
      <c r="K2966" s="666">
        <v>4</v>
      </c>
      <c r="L2966" s="666">
        <v>8</v>
      </c>
      <c r="M2966" s="756">
        <v>16000</v>
      </c>
      <c r="N2966" s="666">
        <v>3</v>
      </c>
      <c r="O2966" s="666">
        <v>6</v>
      </c>
      <c r="P2966" s="756">
        <v>12000</v>
      </c>
      <c r="Q2966" s="666">
        <v>1</v>
      </c>
      <c r="R2966" s="666">
        <v>12</v>
      </c>
    </row>
    <row r="2967" spans="1:18" ht="15.75" customHeight="1" x14ac:dyDescent="0.2">
      <c r="A2967" s="665" t="s">
        <v>11033</v>
      </c>
      <c r="B2967" s="666" t="s">
        <v>6922</v>
      </c>
      <c r="C2967" s="666" t="s">
        <v>150</v>
      </c>
      <c r="D2967" s="675" t="s">
        <v>11167</v>
      </c>
      <c r="E2967" s="737">
        <v>2000</v>
      </c>
      <c r="F2967" s="666">
        <v>47976719</v>
      </c>
      <c r="G2967" s="675" t="s">
        <v>11515</v>
      </c>
      <c r="H2967" s="675" t="s">
        <v>11046</v>
      </c>
      <c r="I2967" s="675" t="s">
        <v>7192</v>
      </c>
      <c r="J2967" s="675"/>
      <c r="K2967" s="666">
        <v>4</v>
      </c>
      <c r="L2967" s="666">
        <v>8</v>
      </c>
      <c r="M2967" s="756">
        <v>16000</v>
      </c>
      <c r="N2967" s="666">
        <v>0</v>
      </c>
      <c r="O2967" s="666">
        <v>0</v>
      </c>
      <c r="P2967" s="756">
        <v>0</v>
      </c>
      <c r="Q2967" s="666">
        <v>0</v>
      </c>
      <c r="R2967" s="666">
        <v>0</v>
      </c>
    </row>
    <row r="2968" spans="1:18" ht="15.75" customHeight="1" x14ac:dyDescent="0.2">
      <c r="A2968" s="665" t="s">
        <v>11033</v>
      </c>
      <c r="B2968" s="666" t="s">
        <v>6922</v>
      </c>
      <c r="C2968" s="666" t="s">
        <v>150</v>
      </c>
      <c r="D2968" s="675" t="s">
        <v>11088</v>
      </c>
      <c r="E2968" s="737">
        <v>12900</v>
      </c>
      <c r="F2968" s="666">
        <v>45503540</v>
      </c>
      <c r="G2968" s="675" t="s">
        <v>11516</v>
      </c>
      <c r="H2968" s="675" t="s">
        <v>9914</v>
      </c>
      <c r="I2968" s="675" t="s">
        <v>11037</v>
      </c>
      <c r="J2968" s="675" t="s">
        <v>9913</v>
      </c>
      <c r="K2968" s="666">
        <v>3</v>
      </c>
      <c r="L2968" s="666">
        <v>8</v>
      </c>
      <c r="M2968" s="756">
        <v>103200</v>
      </c>
      <c r="N2968" s="666">
        <v>3</v>
      </c>
      <c r="O2968" s="666">
        <v>6</v>
      </c>
      <c r="P2968" s="756">
        <v>77400</v>
      </c>
      <c r="Q2968" s="666">
        <v>1</v>
      </c>
      <c r="R2968" s="666">
        <v>12</v>
      </c>
    </row>
    <row r="2969" spans="1:18" ht="15.75" customHeight="1" x14ac:dyDescent="0.2">
      <c r="A2969" s="665" t="s">
        <v>11033</v>
      </c>
      <c r="B2969" s="666" t="s">
        <v>6922</v>
      </c>
      <c r="C2969" s="666" t="s">
        <v>150</v>
      </c>
      <c r="D2969" s="675" t="s">
        <v>11517</v>
      </c>
      <c r="E2969" s="737">
        <v>3300</v>
      </c>
      <c r="F2969" s="666">
        <v>42855264</v>
      </c>
      <c r="G2969" s="675" t="s">
        <v>11518</v>
      </c>
      <c r="H2969" s="675" t="s">
        <v>11421</v>
      </c>
      <c r="I2969" s="675" t="s">
        <v>7361</v>
      </c>
      <c r="J2969" s="675" t="s">
        <v>8172</v>
      </c>
      <c r="K2969" s="666">
        <v>3</v>
      </c>
      <c r="L2969" s="666">
        <v>8</v>
      </c>
      <c r="M2969" s="756">
        <v>26400</v>
      </c>
      <c r="N2969" s="666">
        <v>3</v>
      </c>
      <c r="O2969" s="666">
        <v>6</v>
      </c>
      <c r="P2969" s="756">
        <v>19800</v>
      </c>
      <c r="Q2969" s="666">
        <v>0</v>
      </c>
      <c r="R2969" s="666">
        <v>0</v>
      </c>
    </row>
    <row r="2970" spans="1:18" ht="15.75" customHeight="1" x14ac:dyDescent="0.2">
      <c r="A2970" s="665" t="s">
        <v>11033</v>
      </c>
      <c r="B2970" s="666" t="s">
        <v>6922</v>
      </c>
      <c r="C2970" s="666" t="s">
        <v>150</v>
      </c>
      <c r="D2970" s="675" t="s">
        <v>10390</v>
      </c>
      <c r="E2970" s="737">
        <v>3300</v>
      </c>
      <c r="F2970" s="666">
        <v>42182834</v>
      </c>
      <c r="G2970" s="675" t="s">
        <v>11519</v>
      </c>
      <c r="H2970" s="675" t="s">
        <v>11421</v>
      </c>
      <c r="I2970" s="675" t="s">
        <v>7361</v>
      </c>
      <c r="J2970" s="675" t="s">
        <v>8172</v>
      </c>
      <c r="K2970" s="666">
        <v>4</v>
      </c>
      <c r="L2970" s="666">
        <v>12</v>
      </c>
      <c r="M2970" s="756">
        <v>39600</v>
      </c>
      <c r="N2970" s="666">
        <v>3</v>
      </c>
      <c r="O2970" s="666">
        <v>6</v>
      </c>
      <c r="P2970" s="756">
        <v>19800</v>
      </c>
      <c r="Q2970" s="666">
        <v>1</v>
      </c>
      <c r="R2970" s="666">
        <v>12</v>
      </c>
    </row>
    <row r="2971" spans="1:18" ht="15.75" customHeight="1" x14ac:dyDescent="0.2">
      <c r="A2971" s="665" t="s">
        <v>11033</v>
      </c>
      <c r="B2971" s="666" t="s">
        <v>6922</v>
      </c>
      <c r="C2971" s="666" t="s">
        <v>150</v>
      </c>
      <c r="D2971" s="675" t="s">
        <v>11088</v>
      </c>
      <c r="E2971" s="737">
        <v>12900</v>
      </c>
      <c r="F2971" s="666">
        <v>45500483</v>
      </c>
      <c r="G2971" s="675" t="s">
        <v>11520</v>
      </c>
      <c r="H2971" s="675" t="s">
        <v>9914</v>
      </c>
      <c r="I2971" s="675" t="s">
        <v>11037</v>
      </c>
      <c r="J2971" s="675" t="s">
        <v>9913</v>
      </c>
      <c r="K2971" s="666">
        <v>3</v>
      </c>
      <c r="L2971" s="666">
        <v>8</v>
      </c>
      <c r="M2971" s="756">
        <v>103200</v>
      </c>
      <c r="N2971" s="666">
        <v>3</v>
      </c>
      <c r="O2971" s="666">
        <v>6</v>
      </c>
      <c r="P2971" s="756">
        <v>77400</v>
      </c>
      <c r="Q2971" s="666">
        <v>1</v>
      </c>
      <c r="R2971" s="666">
        <v>12</v>
      </c>
    </row>
    <row r="2972" spans="1:18" ht="15.75" customHeight="1" x14ac:dyDescent="0.2">
      <c r="A2972" s="665" t="s">
        <v>11033</v>
      </c>
      <c r="B2972" s="666" t="s">
        <v>6922</v>
      </c>
      <c r="C2972" s="666" t="s">
        <v>150</v>
      </c>
      <c r="D2972" s="675" t="s">
        <v>11088</v>
      </c>
      <c r="E2972" s="737">
        <v>12900</v>
      </c>
      <c r="F2972" s="666">
        <v>47059427</v>
      </c>
      <c r="G2972" s="675" t="s">
        <v>11521</v>
      </c>
      <c r="H2972" s="675" t="s">
        <v>9914</v>
      </c>
      <c r="I2972" s="675" t="s">
        <v>11037</v>
      </c>
      <c r="J2972" s="675" t="s">
        <v>9913</v>
      </c>
      <c r="K2972" s="666">
        <v>3</v>
      </c>
      <c r="L2972" s="666">
        <v>8</v>
      </c>
      <c r="M2972" s="756">
        <v>103200</v>
      </c>
      <c r="N2972" s="666">
        <v>3</v>
      </c>
      <c r="O2972" s="666">
        <v>6</v>
      </c>
      <c r="P2972" s="756">
        <v>77400</v>
      </c>
      <c r="Q2972" s="666">
        <v>0</v>
      </c>
      <c r="R2972" s="666">
        <v>0</v>
      </c>
    </row>
    <row r="2973" spans="1:18" ht="15.75" customHeight="1" x14ac:dyDescent="0.2">
      <c r="A2973" s="665" t="s">
        <v>11033</v>
      </c>
      <c r="B2973" s="666" t="s">
        <v>6922</v>
      </c>
      <c r="C2973" s="666" t="s">
        <v>150</v>
      </c>
      <c r="D2973" s="675" t="s">
        <v>11432</v>
      </c>
      <c r="E2973" s="737">
        <v>9000</v>
      </c>
      <c r="F2973" s="666">
        <v>45980246</v>
      </c>
      <c r="G2973" s="675" t="s">
        <v>11522</v>
      </c>
      <c r="H2973" s="675" t="s">
        <v>9914</v>
      </c>
      <c r="I2973" s="675" t="s">
        <v>11037</v>
      </c>
      <c r="J2973" s="675" t="s">
        <v>9913</v>
      </c>
      <c r="K2973" s="666">
        <v>4</v>
      </c>
      <c r="L2973" s="666">
        <v>8</v>
      </c>
      <c r="M2973" s="756">
        <v>72000</v>
      </c>
      <c r="N2973" s="666">
        <v>3</v>
      </c>
      <c r="O2973" s="666">
        <v>6</v>
      </c>
      <c r="P2973" s="756">
        <v>54000</v>
      </c>
      <c r="Q2973" s="666">
        <v>1</v>
      </c>
      <c r="R2973" s="666">
        <v>12</v>
      </c>
    </row>
    <row r="2974" spans="1:18" ht="15.75" customHeight="1" x14ac:dyDescent="0.2">
      <c r="A2974" s="665" t="s">
        <v>11033</v>
      </c>
      <c r="B2974" s="666" t="s">
        <v>6922</v>
      </c>
      <c r="C2974" s="666" t="s">
        <v>150</v>
      </c>
      <c r="D2974" s="675" t="s">
        <v>11040</v>
      </c>
      <c r="E2974" s="737">
        <v>9000</v>
      </c>
      <c r="F2974" s="666">
        <v>70822949</v>
      </c>
      <c r="G2974" s="675" t="s">
        <v>11523</v>
      </c>
      <c r="H2974" s="675" t="s">
        <v>9914</v>
      </c>
      <c r="I2974" s="675" t="s">
        <v>11037</v>
      </c>
      <c r="J2974" s="675" t="s">
        <v>9913</v>
      </c>
      <c r="K2974" s="666">
        <v>3</v>
      </c>
      <c r="L2974" s="666">
        <v>8</v>
      </c>
      <c r="M2974" s="756">
        <v>72000</v>
      </c>
      <c r="N2974" s="666">
        <v>3</v>
      </c>
      <c r="O2974" s="666">
        <v>6</v>
      </c>
      <c r="P2974" s="756">
        <v>54000</v>
      </c>
      <c r="Q2974" s="666">
        <v>0</v>
      </c>
      <c r="R2974" s="666">
        <v>0</v>
      </c>
    </row>
    <row r="2975" spans="1:18" ht="15.75" customHeight="1" x14ac:dyDescent="0.2">
      <c r="A2975" s="665" t="s">
        <v>11033</v>
      </c>
      <c r="B2975" s="666" t="s">
        <v>6922</v>
      </c>
      <c r="C2975" s="666" t="s">
        <v>150</v>
      </c>
      <c r="D2975" s="675" t="s">
        <v>11040</v>
      </c>
      <c r="E2975" s="737">
        <v>9000</v>
      </c>
      <c r="F2975" s="666">
        <v>71478618</v>
      </c>
      <c r="G2975" s="675" t="s">
        <v>11524</v>
      </c>
      <c r="H2975" s="675" t="s">
        <v>9914</v>
      </c>
      <c r="I2975" s="675" t="s">
        <v>11037</v>
      </c>
      <c r="J2975" s="675" t="s">
        <v>9913</v>
      </c>
      <c r="K2975" s="666">
        <v>3</v>
      </c>
      <c r="L2975" s="666">
        <v>8</v>
      </c>
      <c r="M2975" s="756">
        <v>72000</v>
      </c>
      <c r="N2975" s="666">
        <v>3</v>
      </c>
      <c r="O2975" s="666">
        <v>6</v>
      </c>
      <c r="P2975" s="756">
        <v>54000</v>
      </c>
      <c r="Q2975" s="666">
        <v>0</v>
      </c>
      <c r="R2975" s="666">
        <v>0</v>
      </c>
    </row>
    <row r="2976" spans="1:18" ht="15.75" customHeight="1" x14ac:dyDescent="0.2">
      <c r="A2976" s="665" t="s">
        <v>11033</v>
      </c>
      <c r="B2976" s="666" t="s">
        <v>6922</v>
      </c>
      <c r="C2976" s="666" t="s">
        <v>150</v>
      </c>
      <c r="D2976" s="675" t="s">
        <v>11040</v>
      </c>
      <c r="E2976" s="737">
        <v>9000</v>
      </c>
      <c r="F2976" s="666">
        <v>70216381</v>
      </c>
      <c r="G2976" s="675" t="s">
        <v>11525</v>
      </c>
      <c r="H2976" s="675" t="s">
        <v>9914</v>
      </c>
      <c r="I2976" s="675" t="s">
        <v>11037</v>
      </c>
      <c r="J2976" s="675" t="s">
        <v>9913</v>
      </c>
      <c r="K2976" s="666">
        <v>3</v>
      </c>
      <c r="L2976" s="666">
        <v>8</v>
      </c>
      <c r="M2976" s="756">
        <v>72000</v>
      </c>
      <c r="N2976" s="666">
        <v>3</v>
      </c>
      <c r="O2976" s="666">
        <v>6</v>
      </c>
      <c r="P2976" s="756">
        <v>54000</v>
      </c>
      <c r="Q2976" s="666">
        <v>0</v>
      </c>
      <c r="R2976" s="666">
        <v>0</v>
      </c>
    </row>
    <row r="2977" spans="1:18" ht="15.75" customHeight="1" x14ac:dyDescent="0.2">
      <c r="A2977" s="665" t="s">
        <v>11033</v>
      </c>
      <c r="B2977" s="666" t="s">
        <v>6922</v>
      </c>
      <c r="C2977" s="666" t="s">
        <v>150</v>
      </c>
      <c r="D2977" s="675" t="s">
        <v>11040</v>
      </c>
      <c r="E2977" s="737">
        <v>9000</v>
      </c>
      <c r="F2977" s="666">
        <v>41651425</v>
      </c>
      <c r="G2977" s="675" t="s">
        <v>11526</v>
      </c>
      <c r="H2977" s="675" t="s">
        <v>9914</v>
      </c>
      <c r="I2977" s="675" t="s">
        <v>11037</v>
      </c>
      <c r="J2977" s="675" t="s">
        <v>9913</v>
      </c>
      <c r="K2977" s="666">
        <v>3</v>
      </c>
      <c r="L2977" s="666">
        <v>8</v>
      </c>
      <c r="M2977" s="756">
        <v>72000</v>
      </c>
      <c r="N2977" s="666">
        <v>3</v>
      </c>
      <c r="O2977" s="666">
        <v>6</v>
      </c>
      <c r="P2977" s="756">
        <v>54000</v>
      </c>
      <c r="Q2977" s="666">
        <v>0</v>
      </c>
      <c r="R2977" s="666">
        <v>0</v>
      </c>
    </row>
    <row r="2978" spans="1:18" ht="15.75" customHeight="1" x14ac:dyDescent="0.2">
      <c r="A2978" s="665" t="s">
        <v>11033</v>
      </c>
      <c r="B2978" s="666" t="s">
        <v>6922</v>
      </c>
      <c r="C2978" s="666" t="s">
        <v>150</v>
      </c>
      <c r="D2978" s="675" t="s">
        <v>11040</v>
      </c>
      <c r="E2978" s="737">
        <v>9000</v>
      </c>
      <c r="F2978" s="666">
        <v>47146267</v>
      </c>
      <c r="G2978" s="675" t="s">
        <v>11527</v>
      </c>
      <c r="H2978" s="675" t="s">
        <v>9914</v>
      </c>
      <c r="I2978" s="675" t="s">
        <v>11037</v>
      </c>
      <c r="J2978" s="675" t="s">
        <v>9913</v>
      </c>
      <c r="K2978" s="666">
        <v>3</v>
      </c>
      <c r="L2978" s="666">
        <v>8</v>
      </c>
      <c r="M2978" s="756">
        <v>72000</v>
      </c>
      <c r="N2978" s="666">
        <v>3</v>
      </c>
      <c r="O2978" s="666">
        <v>6</v>
      </c>
      <c r="P2978" s="756">
        <v>54000</v>
      </c>
      <c r="Q2978" s="666">
        <v>0</v>
      </c>
      <c r="R2978" s="666">
        <v>0</v>
      </c>
    </row>
    <row r="2979" spans="1:18" ht="15.75" customHeight="1" x14ac:dyDescent="0.2">
      <c r="A2979" s="665" t="s">
        <v>11033</v>
      </c>
      <c r="B2979" s="666" t="s">
        <v>6922</v>
      </c>
      <c r="C2979" s="666" t="s">
        <v>150</v>
      </c>
      <c r="D2979" s="675" t="s">
        <v>11040</v>
      </c>
      <c r="E2979" s="737">
        <v>9000</v>
      </c>
      <c r="F2979" s="666">
        <v>18182982</v>
      </c>
      <c r="G2979" s="675" t="s">
        <v>11528</v>
      </c>
      <c r="H2979" s="675" t="s">
        <v>9914</v>
      </c>
      <c r="I2979" s="675" t="s">
        <v>11037</v>
      </c>
      <c r="J2979" s="675" t="s">
        <v>9913</v>
      </c>
      <c r="K2979" s="666">
        <v>3</v>
      </c>
      <c r="L2979" s="666">
        <v>8</v>
      </c>
      <c r="M2979" s="756">
        <v>72000</v>
      </c>
      <c r="N2979" s="666">
        <v>3</v>
      </c>
      <c r="O2979" s="666">
        <v>6</v>
      </c>
      <c r="P2979" s="756">
        <v>54000</v>
      </c>
      <c r="Q2979" s="666">
        <v>0</v>
      </c>
      <c r="R2979" s="666">
        <v>0</v>
      </c>
    </row>
    <row r="2980" spans="1:18" ht="15.75" customHeight="1" x14ac:dyDescent="0.2">
      <c r="A2980" s="665" t="s">
        <v>11033</v>
      </c>
      <c r="B2980" s="666" t="s">
        <v>6922</v>
      </c>
      <c r="C2980" s="666" t="s">
        <v>150</v>
      </c>
      <c r="D2980" s="675" t="s">
        <v>11040</v>
      </c>
      <c r="E2980" s="737">
        <v>9000</v>
      </c>
      <c r="F2980" s="666">
        <v>72728108</v>
      </c>
      <c r="G2980" s="675" t="s">
        <v>11529</v>
      </c>
      <c r="H2980" s="675" t="s">
        <v>9914</v>
      </c>
      <c r="I2980" s="675" t="s">
        <v>11037</v>
      </c>
      <c r="J2980" s="675" t="s">
        <v>9913</v>
      </c>
      <c r="K2980" s="666">
        <v>3</v>
      </c>
      <c r="L2980" s="666">
        <v>8</v>
      </c>
      <c r="M2980" s="756">
        <v>72000</v>
      </c>
      <c r="N2980" s="666">
        <v>3</v>
      </c>
      <c r="O2980" s="666">
        <v>6</v>
      </c>
      <c r="P2980" s="756">
        <v>54000</v>
      </c>
      <c r="Q2980" s="666">
        <v>0</v>
      </c>
      <c r="R2980" s="666">
        <v>0</v>
      </c>
    </row>
    <row r="2981" spans="1:18" ht="15.75" customHeight="1" x14ac:dyDescent="0.2">
      <c r="A2981" s="665" t="s">
        <v>11033</v>
      </c>
      <c r="B2981" s="666" t="s">
        <v>6922</v>
      </c>
      <c r="C2981" s="666" t="s">
        <v>150</v>
      </c>
      <c r="D2981" s="675" t="s">
        <v>11040</v>
      </c>
      <c r="E2981" s="737">
        <v>9000</v>
      </c>
      <c r="F2981" s="666">
        <v>72809136</v>
      </c>
      <c r="G2981" s="675" t="s">
        <v>11530</v>
      </c>
      <c r="H2981" s="675" t="s">
        <v>9914</v>
      </c>
      <c r="I2981" s="675" t="s">
        <v>11037</v>
      </c>
      <c r="J2981" s="675" t="s">
        <v>9913</v>
      </c>
      <c r="K2981" s="666">
        <v>3</v>
      </c>
      <c r="L2981" s="666">
        <v>8</v>
      </c>
      <c r="M2981" s="756">
        <v>72000</v>
      </c>
      <c r="N2981" s="666">
        <v>0</v>
      </c>
      <c r="O2981" s="666">
        <v>0</v>
      </c>
      <c r="P2981" s="756">
        <v>0</v>
      </c>
      <c r="Q2981" s="666">
        <v>0</v>
      </c>
      <c r="R2981" s="666">
        <v>0</v>
      </c>
    </row>
    <row r="2982" spans="1:18" ht="15.75" customHeight="1" x14ac:dyDescent="0.2">
      <c r="A2982" s="665" t="s">
        <v>11033</v>
      </c>
      <c r="B2982" s="666" t="s">
        <v>6922</v>
      </c>
      <c r="C2982" s="666" t="s">
        <v>150</v>
      </c>
      <c r="D2982" s="675" t="s">
        <v>11252</v>
      </c>
      <c r="E2982" s="737">
        <v>7300</v>
      </c>
      <c r="F2982" s="666">
        <v>46636565</v>
      </c>
      <c r="G2982" s="675" t="s">
        <v>11531</v>
      </c>
      <c r="H2982" s="675" t="s">
        <v>10757</v>
      </c>
      <c r="I2982" s="675" t="s">
        <v>11037</v>
      </c>
      <c r="J2982" s="675" t="s">
        <v>11038</v>
      </c>
      <c r="K2982" s="666">
        <v>3</v>
      </c>
      <c r="L2982" s="666">
        <v>8</v>
      </c>
      <c r="M2982" s="756">
        <v>58400</v>
      </c>
      <c r="N2982" s="666">
        <v>3</v>
      </c>
      <c r="O2982" s="666">
        <v>6</v>
      </c>
      <c r="P2982" s="756">
        <v>43800</v>
      </c>
      <c r="Q2982" s="666">
        <v>1</v>
      </c>
      <c r="R2982" s="666">
        <v>12</v>
      </c>
    </row>
    <row r="2983" spans="1:18" ht="15.75" customHeight="1" x14ac:dyDescent="0.2">
      <c r="A2983" s="665" t="s">
        <v>11033</v>
      </c>
      <c r="B2983" s="666" t="s">
        <v>6922</v>
      </c>
      <c r="C2983" s="666" t="s">
        <v>150</v>
      </c>
      <c r="D2983" s="675" t="s">
        <v>10757</v>
      </c>
      <c r="E2983" s="737">
        <v>6000</v>
      </c>
      <c r="F2983" s="666">
        <v>41311052</v>
      </c>
      <c r="G2983" s="675" t="s">
        <v>11532</v>
      </c>
      <c r="H2983" s="675" t="s">
        <v>10757</v>
      </c>
      <c r="I2983" s="675" t="s">
        <v>11037</v>
      </c>
      <c r="J2983" s="675" t="s">
        <v>11038</v>
      </c>
      <c r="K2983" s="666">
        <v>4</v>
      </c>
      <c r="L2983" s="666">
        <v>8</v>
      </c>
      <c r="M2983" s="756">
        <v>48000</v>
      </c>
      <c r="N2983" s="666">
        <v>3</v>
      </c>
      <c r="O2983" s="666">
        <v>6</v>
      </c>
      <c r="P2983" s="756">
        <v>36000</v>
      </c>
      <c r="Q2983" s="666">
        <v>1</v>
      </c>
      <c r="R2983" s="666">
        <v>12</v>
      </c>
    </row>
    <row r="2984" spans="1:18" ht="15.75" customHeight="1" x14ac:dyDescent="0.2">
      <c r="A2984" s="665" t="s">
        <v>11033</v>
      </c>
      <c r="B2984" s="666" t="s">
        <v>6922</v>
      </c>
      <c r="C2984" s="666" t="s">
        <v>150</v>
      </c>
      <c r="D2984" s="675" t="s">
        <v>10757</v>
      </c>
      <c r="E2984" s="737">
        <v>6000</v>
      </c>
      <c r="F2984" s="666">
        <v>46686074</v>
      </c>
      <c r="G2984" s="675" t="s">
        <v>11533</v>
      </c>
      <c r="H2984" s="675" t="s">
        <v>10757</v>
      </c>
      <c r="I2984" s="675" t="s">
        <v>11037</v>
      </c>
      <c r="J2984" s="675" t="s">
        <v>11038</v>
      </c>
      <c r="K2984" s="666">
        <v>4</v>
      </c>
      <c r="L2984" s="666">
        <v>8</v>
      </c>
      <c r="M2984" s="756">
        <v>48000</v>
      </c>
      <c r="N2984" s="666">
        <v>1</v>
      </c>
      <c r="O2984" s="666">
        <v>2</v>
      </c>
      <c r="P2984" s="756">
        <v>12000</v>
      </c>
      <c r="Q2984" s="666">
        <v>0</v>
      </c>
      <c r="R2984" s="666">
        <v>0</v>
      </c>
    </row>
    <row r="2985" spans="1:18" ht="15.75" customHeight="1" x14ac:dyDescent="0.2">
      <c r="A2985" s="665" t="s">
        <v>11033</v>
      </c>
      <c r="B2985" s="666" t="s">
        <v>6922</v>
      </c>
      <c r="C2985" s="666" t="s">
        <v>150</v>
      </c>
      <c r="D2985" s="675" t="s">
        <v>10757</v>
      </c>
      <c r="E2985" s="737">
        <v>6000</v>
      </c>
      <c r="F2985" s="666">
        <v>47003684</v>
      </c>
      <c r="G2985" s="675" t="s">
        <v>11534</v>
      </c>
      <c r="H2985" s="675" t="s">
        <v>10757</v>
      </c>
      <c r="I2985" s="675" t="s">
        <v>11037</v>
      </c>
      <c r="J2985" s="675" t="s">
        <v>11038</v>
      </c>
      <c r="K2985" s="666">
        <v>4</v>
      </c>
      <c r="L2985" s="666">
        <v>8</v>
      </c>
      <c r="M2985" s="756">
        <v>48000</v>
      </c>
      <c r="N2985" s="666">
        <v>3</v>
      </c>
      <c r="O2985" s="666">
        <v>6</v>
      </c>
      <c r="P2985" s="756">
        <v>36000</v>
      </c>
      <c r="Q2985" s="666">
        <v>1</v>
      </c>
      <c r="R2985" s="666">
        <v>12</v>
      </c>
    </row>
    <row r="2986" spans="1:18" ht="15.75" customHeight="1" x14ac:dyDescent="0.2">
      <c r="A2986" s="665" t="s">
        <v>11033</v>
      </c>
      <c r="B2986" s="666" t="s">
        <v>6922</v>
      </c>
      <c r="C2986" s="666" t="s">
        <v>150</v>
      </c>
      <c r="D2986" s="675" t="s">
        <v>10757</v>
      </c>
      <c r="E2986" s="737">
        <v>6000</v>
      </c>
      <c r="F2986" s="666">
        <v>46332130</v>
      </c>
      <c r="G2986" s="675" t="s">
        <v>11535</v>
      </c>
      <c r="H2986" s="675" t="s">
        <v>10757</v>
      </c>
      <c r="I2986" s="675" t="s">
        <v>11037</v>
      </c>
      <c r="J2986" s="675" t="s">
        <v>11038</v>
      </c>
      <c r="K2986" s="666">
        <v>4</v>
      </c>
      <c r="L2986" s="666">
        <v>8</v>
      </c>
      <c r="M2986" s="756">
        <v>48000</v>
      </c>
      <c r="N2986" s="666">
        <v>3</v>
      </c>
      <c r="O2986" s="666">
        <v>6</v>
      </c>
      <c r="P2986" s="756">
        <v>36000</v>
      </c>
      <c r="Q2986" s="666">
        <v>1</v>
      </c>
      <c r="R2986" s="666">
        <v>12</v>
      </c>
    </row>
    <row r="2987" spans="1:18" ht="15.75" customHeight="1" x14ac:dyDescent="0.2">
      <c r="A2987" s="665" t="s">
        <v>11033</v>
      </c>
      <c r="B2987" s="666" t="s">
        <v>6922</v>
      </c>
      <c r="C2987" s="666" t="s">
        <v>150</v>
      </c>
      <c r="D2987" s="675" t="s">
        <v>10757</v>
      </c>
      <c r="E2987" s="737">
        <v>6000</v>
      </c>
      <c r="F2987" s="666">
        <v>43100742</v>
      </c>
      <c r="G2987" s="675" t="s">
        <v>11536</v>
      </c>
      <c r="H2987" s="675" t="s">
        <v>10757</v>
      </c>
      <c r="I2987" s="675" t="s">
        <v>11037</v>
      </c>
      <c r="J2987" s="675" t="s">
        <v>11038</v>
      </c>
      <c r="K2987" s="666">
        <v>4</v>
      </c>
      <c r="L2987" s="666">
        <v>8</v>
      </c>
      <c r="M2987" s="756">
        <v>48000</v>
      </c>
      <c r="N2987" s="666">
        <v>3</v>
      </c>
      <c r="O2987" s="666">
        <v>6</v>
      </c>
      <c r="P2987" s="756">
        <v>36000</v>
      </c>
      <c r="Q2987" s="666">
        <v>1</v>
      </c>
      <c r="R2987" s="666">
        <v>12</v>
      </c>
    </row>
    <row r="2988" spans="1:18" ht="15.75" customHeight="1" x14ac:dyDescent="0.2">
      <c r="A2988" s="665" t="s">
        <v>11033</v>
      </c>
      <c r="B2988" s="666" t="s">
        <v>6922</v>
      </c>
      <c r="C2988" s="666" t="s">
        <v>150</v>
      </c>
      <c r="D2988" s="675" t="s">
        <v>10757</v>
      </c>
      <c r="E2988" s="737">
        <v>6000</v>
      </c>
      <c r="F2988" s="666">
        <v>43837510</v>
      </c>
      <c r="G2988" s="675" t="s">
        <v>11537</v>
      </c>
      <c r="H2988" s="675" t="s">
        <v>10757</v>
      </c>
      <c r="I2988" s="675" t="s">
        <v>11037</v>
      </c>
      <c r="J2988" s="675" t="s">
        <v>11038</v>
      </c>
      <c r="K2988" s="666">
        <v>4</v>
      </c>
      <c r="L2988" s="666">
        <v>8</v>
      </c>
      <c r="M2988" s="756">
        <v>48000</v>
      </c>
      <c r="N2988" s="666">
        <v>3</v>
      </c>
      <c r="O2988" s="666">
        <v>6</v>
      </c>
      <c r="P2988" s="756">
        <v>36000</v>
      </c>
      <c r="Q2988" s="666">
        <v>1</v>
      </c>
      <c r="R2988" s="666">
        <v>12</v>
      </c>
    </row>
    <row r="2989" spans="1:18" ht="15.75" customHeight="1" x14ac:dyDescent="0.2">
      <c r="A2989" s="665" t="s">
        <v>11033</v>
      </c>
      <c r="B2989" s="666" t="s">
        <v>6922</v>
      </c>
      <c r="C2989" s="666" t="s">
        <v>150</v>
      </c>
      <c r="D2989" s="675" t="s">
        <v>10757</v>
      </c>
      <c r="E2989" s="737">
        <v>6000</v>
      </c>
      <c r="F2989" s="666">
        <v>45044547</v>
      </c>
      <c r="G2989" s="675" t="s">
        <v>11538</v>
      </c>
      <c r="H2989" s="675" t="s">
        <v>10757</v>
      </c>
      <c r="I2989" s="675" t="s">
        <v>11037</v>
      </c>
      <c r="J2989" s="675" t="s">
        <v>11038</v>
      </c>
      <c r="K2989" s="666">
        <v>4</v>
      </c>
      <c r="L2989" s="666">
        <v>8</v>
      </c>
      <c r="M2989" s="756">
        <v>48000</v>
      </c>
      <c r="N2989" s="666">
        <v>3</v>
      </c>
      <c r="O2989" s="666">
        <v>6</v>
      </c>
      <c r="P2989" s="756">
        <v>36000</v>
      </c>
      <c r="Q2989" s="666">
        <v>1</v>
      </c>
      <c r="R2989" s="666">
        <v>12</v>
      </c>
    </row>
    <row r="2990" spans="1:18" ht="15.75" customHeight="1" x14ac:dyDescent="0.2">
      <c r="A2990" s="665" t="s">
        <v>11033</v>
      </c>
      <c r="B2990" s="666" t="s">
        <v>6922</v>
      </c>
      <c r="C2990" s="666" t="s">
        <v>150</v>
      </c>
      <c r="D2990" s="675" t="s">
        <v>10757</v>
      </c>
      <c r="E2990" s="737">
        <v>6000</v>
      </c>
      <c r="F2990" s="666">
        <v>46509026</v>
      </c>
      <c r="G2990" s="675" t="s">
        <v>11539</v>
      </c>
      <c r="H2990" s="675" t="s">
        <v>10757</v>
      </c>
      <c r="I2990" s="675" t="s">
        <v>11037</v>
      </c>
      <c r="J2990" s="675" t="s">
        <v>11038</v>
      </c>
      <c r="K2990" s="666">
        <v>4</v>
      </c>
      <c r="L2990" s="666">
        <v>8</v>
      </c>
      <c r="M2990" s="756">
        <v>48000</v>
      </c>
      <c r="N2990" s="666">
        <v>3</v>
      </c>
      <c r="O2990" s="666">
        <v>6</v>
      </c>
      <c r="P2990" s="756">
        <v>36000</v>
      </c>
      <c r="Q2990" s="666">
        <v>1</v>
      </c>
      <c r="R2990" s="666">
        <v>12</v>
      </c>
    </row>
    <row r="2991" spans="1:18" ht="15.75" customHeight="1" x14ac:dyDescent="0.2">
      <c r="A2991" s="665" t="s">
        <v>11033</v>
      </c>
      <c r="B2991" s="666" t="s">
        <v>6922</v>
      </c>
      <c r="C2991" s="666" t="s">
        <v>150</v>
      </c>
      <c r="D2991" s="675" t="s">
        <v>10757</v>
      </c>
      <c r="E2991" s="737">
        <v>6000</v>
      </c>
      <c r="F2991" s="666">
        <v>75982214</v>
      </c>
      <c r="G2991" s="675" t="s">
        <v>11540</v>
      </c>
      <c r="H2991" s="675" t="s">
        <v>10757</v>
      </c>
      <c r="I2991" s="675" t="s">
        <v>11037</v>
      </c>
      <c r="J2991" s="675" t="s">
        <v>11038</v>
      </c>
      <c r="K2991" s="666">
        <v>4</v>
      </c>
      <c r="L2991" s="666">
        <v>8</v>
      </c>
      <c r="M2991" s="756">
        <v>48000</v>
      </c>
      <c r="N2991" s="666">
        <v>3</v>
      </c>
      <c r="O2991" s="666">
        <v>6</v>
      </c>
      <c r="P2991" s="756">
        <v>36000</v>
      </c>
      <c r="Q2991" s="666">
        <v>1</v>
      </c>
      <c r="R2991" s="666">
        <v>12</v>
      </c>
    </row>
    <row r="2992" spans="1:18" ht="15.75" customHeight="1" x14ac:dyDescent="0.2">
      <c r="A2992" s="665" t="s">
        <v>11033</v>
      </c>
      <c r="B2992" s="666" t="s">
        <v>6922</v>
      </c>
      <c r="C2992" s="666" t="s">
        <v>150</v>
      </c>
      <c r="D2992" s="675" t="s">
        <v>10757</v>
      </c>
      <c r="E2992" s="737">
        <v>6000</v>
      </c>
      <c r="F2992" s="666">
        <v>46658361</v>
      </c>
      <c r="G2992" s="675" t="s">
        <v>11541</v>
      </c>
      <c r="H2992" s="675" t="s">
        <v>10757</v>
      </c>
      <c r="I2992" s="675" t="s">
        <v>11037</v>
      </c>
      <c r="J2992" s="675" t="s">
        <v>11038</v>
      </c>
      <c r="K2992" s="666">
        <v>4</v>
      </c>
      <c r="L2992" s="666">
        <v>8</v>
      </c>
      <c r="M2992" s="756">
        <v>48000</v>
      </c>
      <c r="N2992" s="666">
        <v>3</v>
      </c>
      <c r="O2992" s="666">
        <v>6</v>
      </c>
      <c r="P2992" s="756">
        <v>36000</v>
      </c>
      <c r="Q2992" s="666">
        <v>1</v>
      </c>
      <c r="R2992" s="666">
        <v>12</v>
      </c>
    </row>
    <row r="2993" spans="1:18" ht="15.75" customHeight="1" x14ac:dyDescent="0.2">
      <c r="A2993" s="665" t="s">
        <v>11033</v>
      </c>
      <c r="B2993" s="666" t="s">
        <v>6922</v>
      </c>
      <c r="C2993" s="666" t="s">
        <v>150</v>
      </c>
      <c r="D2993" s="675" t="s">
        <v>10757</v>
      </c>
      <c r="E2993" s="737">
        <v>6000</v>
      </c>
      <c r="F2993" s="666">
        <v>40025129</v>
      </c>
      <c r="G2993" s="675" t="s">
        <v>11542</v>
      </c>
      <c r="H2993" s="675" t="s">
        <v>10757</v>
      </c>
      <c r="I2993" s="675" t="s">
        <v>11037</v>
      </c>
      <c r="J2993" s="675" t="s">
        <v>11038</v>
      </c>
      <c r="K2993" s="666">
        <v>4</v>
      </c>
      <c r="L2993" s="666">
        <v>8</v>
      </c>
      <c r="M2993" s="756">
        <v>48000</v>
      </c>
      <c r="N2993" s="666">
        <v>3</v>
      </c>
      <c r="O2993" s="666">
        <v>6</v>
      </c>
      <c r="P2993" s="756">
        <v>36000</v>
      </c>
      <c r="Q2993" s="666">
        <v>1</v>
      </c>
      <c r="R2993" s="666">
        <v>12</v>
      </c>
    </row>
    <row r="2994" spans="1:18" ht="15.75" customHeight="1" x14ac:dyDescent="0.2">
      <c r="A2994" s="665" t="s">
        <v>11033</v>
      </c>
      <c r="B2994" s="666" t="s">
        <v>6922</v>
      </c>
      <c r="C2994" s="666" t="s">
        <v>150</v>
      </c>
      <c r="D2994" s="675" t="s">
        <v>10757</v>
      </c>
      <c r="E2994" s="737">
        <v>6000</v>
      </c>
      <c r="F2994" s="666">
        <v>44919380</v>
      </c>
      <c r="G2994" s="675" t="s">
        <v>11543</v>
      </c>
      <c r="H2994" s="675" t="s">
        <v>10757</v>
      </c>
      <c r="I2994" s="675" t="s">
        <v>11037</v>
      </c>
      <c r="J2994" s="675" t="s">
        <v>11038</v>
      </c>
      <c r="K2994" s="666">
        <v>4</v>
      </c>
      <c r="L2994" s="666">
        <v>8</v>
      </c>
      <c r="M2994" s="756">
        <v>48000</v>
      </c>
      <c r="N2994" s="666">
        <v>3</v>
      </c>
      <c r="O2994" s="666">
        <v>6</v>
      </c>
      <c r="P2994" s="756">
        <v>36000</v>
      </c>
      <c r="Q2994" s="666">
        <v>1</v>
      </c>
      <c r="R2994" s="666">
        <v>12</v>
      </c>
    </row>
    <row r="2995" spans="1:18" ht="15.75" customHeight="1" x14ac:dyDescent="0.2">
      <c r="A2995" s="665" t="s">
        <v>11033</v>
      </c>
      <c r="B2995" s="666" t="s">
        <v>6922</v>
      </c>
      <c r="C2995" s="666" t="s">
        <v>150</v>
      </c>
      <c r="D2995" s="675" t="s">
        <v>10757</v>
      </c>
      <c r="E2995" s="737">
        <v>6000</v>
      </c>
      <c r="F2995" s="666">
        <v>47887269</v>
      </c>
      <c r="G2995" s="675" t="s">
        <v>11544</v>
      </c>
      <c r="H2995" s="675" t="s">
        <v>10757</v>
      </c>
      <c r="I2995" s="675" t="s">
        <v>11037</v>
      </c>
      <c r="J2995" s="675" t="s">
        <v>11038</v>
      </c>
      <c r="K2995" s="666">
        <v>4</v>
      </c>
      <c r="L2995" s="666">
        <v>8</v>
      </c>
      <c r="M2995" s="756">
        <v>48000</v>
      </c>
      <c r="N2995" s="666">
        <v>3</v>
      </c>
      <c r="O2995" s="666">
        <v>6</v>
      </c>
      <c r="P2995" s="756">
        <v>36000</v>
      </c>
      <c r="Q2995" s="666">
        <v>1</v>
      </c>
      <c r="R2995" s="666">
        <v>12</v>
      </c>
    </row>
    <row r="2996" spans="1:18" ht="15.75" customHeight="1" x14ac:dyDescent="0.2">
      <c r="A2996" s="665" t="s">
        <v>11033</v>
      </c>
      <c r="B2996" s="666" t="s">
        <v>6922</v>
      </c>
      <c r="C2996" s="666" t="s">
        <v>150</v>
      </c>
      <c r="D2996" s="675" t="s">
        <v>10757</v>
      </c>
      <c r="E2996" s="737">
        <v>6000</v>
      </c>
      <c r="F2996" s="666">
        <v>43217265</v>
      </c>
      <c r="G2996" s="675" t="s">
        <v>11545</v>
      </c>
      <c r="H2996" s="675" t="s">
        <v>10757</v>
      </c>
      <c r="I2996" s="675" t="s">
        <v>11037</v>
      </c>
      <c r="J2996" s="675" t="s">
        <v>11038</v>
      </c>
      <c r="K2996" s="666">
        <v>4</v>
      </c>
      <c r="L2996" s="666">
        <v>8</v>
      </c>
      <c r="M2996" s="756">
        <v>48000</v>
      </c>
      <c r="N2996" s="666">
        <v>3</v>
      </c>
      <c r="O2996" s="666">
        <v>6</v>
      </c>
      <c r="P2996" s="756">
        <v>36000</v>
      </c>
      <c r="Q2996" s="666">
        <v>1</v>
      </c>
      <c r="R2996" s="666">
        <v>12</v>
      </c>
    </row>
    <row r="2997" spans="1:18" ht="15.75" customHeight="1" x14ac:dyDescent="0.2">
      <c r="A2997" s="665" t="s">
        <v>11033</v>
      </c>
      <c r="B2997" s="666" t="s">
        <v>6922</v>
      </c>
      <c r="C2997" s="666" t="s">
        <v>150</v>
      </c>
      <c r="D2997" s="675" t="s">
        <v>10757</v>
      </c>
      <c r="E2997" s="737">
        <v>6000</v>
      </c>
      <c r="F2997" s="666">
        <v>47878861</v>
      </c>
      <c r="G2997" s="675" t="s">
        <v>11546</v>
      </c>
      <c r="H2997" s="675" t="s">
        <v>10757</v>
      </c>
      <c r="I2997" s="675" t="s">
        <v>11037</v>
      </c>
      <c r="J2997" s="675" t="s">
        <v>11038</v>
      </c>
      <c r="K2997" s="666">
        <v>4</v>
      </c>
      <c r="L2997" s="666">
        <v>8</v>
      </c>
      <c r="M2997" s="756">
        <v>48000</v>
      </c>
      <c r="N2997" s="666">
        <v>3</v>
      </c>
      <c r="O2997" s="666">
        <v>6</v>
      </c>
      <c r="P2997" s="756">
        <v>36000</v>
      </c>
      <c r="Q2997" s="666">
        <v>1</v>
      </c>
      <c r="R2997" s="666">
        <v>12</v>
      </c>
    </row>
    <row r="2998" spans="1:18" ht="15.75" customHeight="1" x14ac:dyDescent="0.2">
      <c r="A2998" s="665" t="s">
        <v>11033</v>
      </c>
      <c r="B2998" s="666" t="s">
        <v>6922</v>
      </c>
      <c r="C2998" s="666" t="s">
        <v>150</v>
      </c>
      <c r="D2998" s="675" t="s">
        <v>10757</v>
      </c>
      <c r="E2998" s="737">
        <v>6000</v>
      </c>
      <c r="F2998" s="666">
        <v>43409084</v>
      </c>
      <c r="G2998" s="675" t="s">
        <v>11547</v>
      </c>
      <c r="H2998" s="675" t="s">
        <v>10757</v>
      </c>
      <c r="I2998" s="675" t="s">
        <v>11037</v>
      </c>
      <c r="J2998" s="675" t="s">
        <v>11038</v>
      </c>
      <c r="K2998" s="666">
        <v>4</v>
      </c>
      <c r="L2998" s="666">
        <v>8</v>
      </c>
      <c r="M2998" s="756">
        <v>48000</v>
      </c>
      <c r="N2998" s="666">
        <v>0</v>
      </c>
      <c r="O2998" s="666">
        <v>0</v>
      </c>
      <c r="P2998" s="756">
        <v>0</v>
      </c>
      <c r="Q2998" s="666">
        <v>0</v>
      </c>
      <c r="R2998" s="666">
        <v>0</v>
      </c>
    </row>
    <row r="2999" spans="1:18" ht="15.75" customHeight="1" x14ac:dyDescent="0.2">
      <c r="A2999" s="665" t="s">
        <v>11033</v>
      </c>
      <c r="B2999" s="666" t="s">
        <v>6922</v>
      </c>
      <c r="C2999" s="666" t="s">
        <v>150</v>
      </c>
      <c r="D2999" s="675" t="s">
        <v>10757</v>
      </c>
      <c r="E2999" s="737">
        <v>6000</v>
      </c>
      <c r="F2999" s="666">
        <v>47376290</v>
      </c>
      <c r="G2999" s="675" t="s">
        <v>11548</v>
      </c>
      <c r="H2999" s="675" t="s">
        <v>10757</v>
      </c>
      <c r="I2999" s="675" t="s">
        <v>11037</v>
      </c>
      <c r="J2999" s="675" t="s">
        <v>11038</v>
      </c>
      <c r="K2999" s="666">
        <v>4</v>
      </c>
      <c r="L2999" s="666">
        <v>8</v>
      </c>
      <c r="M2999" s="756">
        <v>48000</v>
      </c>
      <c r="N2999" s="666">
        <v>3</v>
      </c>
      <c r="O2999" s="666">
        <v>6</v>
      </c>
      <c r="P2999" s="756">
        <v>36000</v>
      </c>
      <c r="Q2999" s="666">
        <v>1</v>
      </c>
      <c r="R2999" s="666">
        <v>12</v>
      </c>
    </row>
    <row r="3000" spans="1:18" ht="15.75" customHeight="1" x14ac:dyDescent="0.2">
      <c r="A3000" s="665" t="s">
        <v>11033</v>
      </c>
      <c r="B3000" s="666" t="s">
        <v>6922</v>
      </c>
      <c r="C3000" s="666" t="s">
        <v>150</v>
      </c>
      <c r="D3000" s="675" t="s">
        <v>10757</v>
      </c>
      <c r="E3000" s="737">
        <v>6000</v>
      </c>
      <c r="F3000" s="666">
        <v>48283268</v>
      </c>
      <c r="G3000" s="675" t="s">
        <v>11549</v>
      </c>
      <c r="H3000" s="675" t="s">
        <v>10757</v>
      </c>
      <c r="I3000" s="675" t="s">
        <v>11037</v>
      </c>
      <c r="J3000" s="675" t="s">
        <v>11038</v>
      </c>
      <c r="K3000" s="666">
        <v>4</v>
      </c>
      <c r="L3000" s="666">
        <v>8</v>
      </c>
      <c r="M3000" s="756">
        <v>48000</v>
      </c>
      <c r="N3000" s="666">
        <v>3</v>
      </c>
      <c r="O3000" s="666">
        <v>6</v>
      </c>
      <c r="P3000" s="756">
        <v>36000</v>
      </c>
      <c r="Q3000" s="666">
        <v>1</v>
      </c>
      <c r="R3000" s="666">
        <v>12</v>
      </c>
    </row>
    <row r="3001" spans="1:18" ht="15.75" customHeight="1" x14ac:dyDescent="0.2">
      <c r="A3001" s="665" t="s">
        <v>11033</v>
      </c>
      <c r="B3001" s="666" t="s">
        <v>6922</v>
      </c>
      <c r="C3001" s="666" t="s">
        <v>150</v>
      </c>
      <c r="D3001" s="675" t="s">
        <v>10757</v>
      </c>
      <c r="E3001" s="737">
        <v>6000</v>
      </c>
      <c r="F3001" s="666">
        <v>47587221</v>
      </c>
      <c r="G3001" s="675" t="s">
        <v>11550</v>
      </c>
      <c r="H3001" s="675" t="s">
        <v>10757</v>
      </c>
      <c r="I3001" s="675" t="s">
        <v>11037</v>
      </c>
      <c r="J3001" s="675" t="s">
        <v>11038</v>
      </c>
      <c r="K3001" s="666">
        <v>4</v>
      </c>
      <c r="L3001" s="666">
        <v>8</v>
      </c>
      <c r="M3001" s="756">
        <v>48000</v>
      </c>
      <c r="N3001" s="666">
        <v>3</v>
      </c>
      <c r="O3001" s="666">
        <v>6</v>
      </c>
      <c r="P3001" s="756">
        <v>36000</v>
      </c>
      <c r="Q3001" s="666">
        <v>1</v>
      </c>
      <c r="R3001" s="666">
        <v>12</v>
      </c>
    </row>
    <row r="3002" spans="1:18" ht="15.75" customHeight="1" x14ac:dyDescent="0.2">
      <c r="A3002" s="665" t="s">
        <v>11033</v>
      </c>
      <c r="B3002" s="666" t="s">
        <v>6922</v>
      </c>
      <c r="C3002" s="666" t="s">
        <v>150</v>
      </c>
      <c r="D3002" s="675" t="s">
        <v>10757</v>
      </c>
      <c r="E3002" s="737">
        <v>6000</v>
      </c>
      <c r="F3002" s="666">
        <v>46446152</v>
      </c>
      <c r="G3002" s="675" t="s">
        <v>11551</v>
      </c>
      <c r="H3002" s="675" t="s">
        <v>10757</v>
      </c>
      <c r="I3002" s="675" t="s">
        <v>11037</v>
      </c>
      <c r="J3002" s="675" t="s">
        <v>11038</v>
      </c>
      <c r="K3002" s="666">
        <v>4</v>
      </c>
      <c r="L3002" s="666">
        <v>8</v>
      </c>
      <c r="M3002" s="756">
        <v>48000</v>
      </c>
      <c r="N3002" s="666">
        <v>3</v>
      </c>
      <c r="O3002" s="666">
        <v>6</v>
      </c>
      <c r="P3002" s="756">
        <v>36000</v>
      </c>
      <c r="Q3002" s="666">
        <v>1</v>
      </c>
      <c r="R3002" s="666">
        <v>12</v>
      </c>
    </row>
    <row r="3003" spans="1:18" ht="15.75" customHeight="1" x14ac:dyDescent="0.2">
      <c r="A3003" s="665" t="s">
        <v>11033</v>
      </c>
      <c r="B3003" s="666" t="s">
        <v>6922</v>
      </c>
      <c r="C3003" s="666" t="s">
        <v>150</v>
      </c>
      <c r="D3003" s="675" t="s">
        <v>10757</v>
      </c>
      <c r="E3003" s="737">
        <v>6000</v>
      </c>
      <c r="F3003" s="666">
        <v>47299025</v>
      </c>
      <c r="G3003" s="675" t="s">
        <v>11552</v>
      </c>
      <c r="H3003" s="675" t="s">
        <v>10757</v>
      </c>
      <c r="I3003" s="675" t="s">
        <v>11037</v>
      </c>
      <c r="J3003" s="675" t="s">
        <v>11038</v>
      </c>
      <c r="K3003" s="666">
        <v>4</v>
      </c>
      <c r="L3003" s="666">
        <v>8</v>
      </c>
      <c r="M3003" s="756">
        <v>48000</v>
      </c>
      <c r="N3003" s="666">
        <v>3</v>
      </c>
      <c r="O3003" s="666">
        <v>6</v>
      </c>
      <c r="P3003" s="756">
        <v>36000</v>
      </c>
      <c r="Q3003" s="666">
        <v>1</v>
      </c>
      <c r="R3003" s="666">
        <v>12</v>
      </c>
    </row>
    <row r="3004" spans="1:18" ht="15.75" customHeight="1" x14ac:dyDescent="0.2">
      <c r="A3004" s="665" t="s">
        <v>11033</v>
      </c>
      <c r="B3004" s="666" t="s">
        <v>6922</v>
      </c>
      <c r="C3004" s="666" t="s">
        <v>150</v>
      </c>
      <c r="D3004" s="675" t="s">
        <v>10757</v>
      </c>
      <c r="E3004" s="737">
        <v>6000</v>
      </c>
      <c r="F3004" s="666">
        <v>71222397</v>
      </c>
      <c r="G3004" s="675" t="s">
        <v>11553</v>
      </c>
      <c r="H3004" s="675" t="s">
        <v>10757</v>
      </c>
      <c r="I3004" s="675" t="s">
        <v>11037</v>
      </c>
      <c r="J3004" s="675" t="s">
        <v>11038</v>
      </c>
      <c r="K3004" s="666">
        <v>4</v>
      </c>
      <c r="L3004" s="666">
        <v>8</v>
      </c>
      <c r="M3004" s="756">
        <v>48000</v>
      </c>
      <c r="N3004" s="666">
        <v>3</v>
      </c>
      <c r="O3004" s="666">
        <v>6</v>
      </c>
      <c r="P3004" s="756">
        <v>36000</v>
      </c>
      <c r="Q3004" s="666">
        <v>1</v>
      </c>
      <c r="R3004" s="666">
        <v>12</v>
      </c>
    </row>
    <row r="3005" spans="1:18" ht="15.75" customHeight="1" x14ac:dyDescent="0.2">
      <c r="A3005" s="665" t="s">
        <v>11033</v>
      </c>
      <c r="B3005" s="666" t="s">
        <v>6922</v>
      </c>
      <c r="C3005" s="666" t="s">
        <v>150</v>
      </c>
      <c r="D3005" s="675" t="s">
        <v>10757</v>
      </c>
      <c r="E3005" s="737">
        <v>6000</v>
      </c>
      <c r="F3005" s="666">
        <v>45152569</v>
      </c>
      <c r="G3005" s="675" t="s">
        <v>11554</v>
      </c>
      <c r="H3005" s="675" t="s">
        <v>10757</v>
      </c>
      <c r="I3005" s="675" t="s">
        <v>11037</v>
      </c>
      <c r="J3005" s="675" t="s">
        <v>11038</v>
      </c>
      <c r="K3005" s="666">
        <v>4</v>
      </c>
      <c r="L3005" s="666">
        <v>8</v>
      </c>
      <c r="M3005" s="756">
        <v>48000</v>
      </c>
      <c r="N3005" s="666">
        <v>3</v>
      </c>
      <c r="O3005" s="666">
        <v>6</v>
      </c>
      <c r="P3005" s="756">
        <v>36000</v>
      </c>
      <c r="Q3005" s="666">
        <v>1</v>
      </c>
      <c r="R3005" s="666">
        <v>12</v>
      </c>
    </row>
    <row r="3006" spans="1:18" ht="15.75" customHeight="1" x14ac:dyDescent="0.2">
      <c r="A3006" s="665" t="s">
        <v>11033</v>
      </c>
      <c r="B3006" s="666" t="s">
        <v>6922</v>
      </c>
      <c r="C3006" s="666" t="s">
        <v>150</v>
      </c>
      <c r="D3006" s="675" t="s">
        <v>10757</v>
      </c>
      <c r="E3006" s="737">
        <v>6000</v>
      </c>
      <c r="F3006" s="666">
        <v>45696910</v>
      </c>
      <c r="G3006" s="675" t="s">
        <v>11555</v>
      </c>
      <c r="H3006" s="675" t="s">
        <v>10757</v>
      </c>
      <c r="I3006" s="675" t="s">
        <v>11037</v>
      </c>
      <c r="J3006" s="675" t="s">
        <v>11038</v>
      </c>
      <c r="K3006" s="666">
        <v>4</v>
      </c>
      <c r="L3006" s="666">
        <v>8</v>
      </c>
      <c r="M3006" s="756">
        <v>48000</v>
      </c>
      <c r="N3006" s="666">
        <v>3</v>
      </c>
      <c r="O3006" s="666">
        <v>6</v>
      </c>
      <c r="P3006" s="756">
        <v>36000</v>
      </c>
      <c r="Q3006" s="666">
        <v>1</v>
      </c>
      <c r="R3006" s="666">
        <v>12</v>
      </c>
    </row>
    <row r="3007" spans="1:18" ht="15.75" customHeight="1" x14ac:dyDescent="0.2">
      <c r="A3007" s="665" t="s">
        <v>11033</v>
      </c>
      <c r="B3007" s="666" t="s">
        <v>6922</v>
      </c>
      <c r="C3007" s="666" t="s">
        <v>150</v>
      </c>
      <c r="D3007" s="675" t="s">
        <v>10757</v>
      </c>
      <c r="E3007" s="737">
        <v>6000</v>
      </c>
      <c r="F3007" s="666">
        <v>42498149</v>
      </c>
      <c r="G3007" s="675" t="s">
        <v>11556</v>
      </c>
      <c r="H3007" s="675" t="s">
        <v>10757</v>
      </c>
      <c r="I3007" s="675" t="s">
        <v>11037</v>
      </c>
      <c r="J3007" s="675" t="s">
        <v>11038</v>
      </c>
      <c r="K3007" s="666">
        <v>4</v>
      </c>
      <c r="L3007" s="666">
        <v>8</v>
      </c>
      <c r="M3007" s="756">
        <v>48000</v>
      </c>
      <c r="N3007" s="666">
        <v>3</v>
      </c>
      <c r="O3007" s="666">
        <v>6</v>
      </c>
      <c r="P3007" s="756">
        <v>36000</v>
      </c>
      <c r="Q3007" s="666">
        <v>1</v>
      </c>
      <c r="R3007" s="666">
        <v>12</v>
      </c>
    </row>
    <row r="3008" spans="1:18" ht="15.75" customHeight="1" x14ac:dyDescent="0.2">
      <c r="A3008" s="665" t="s">
        <v>11033</v>
      </c>
      <c r="B3008" s="666" t="s">
        <v>6922</v>
      </c>
      <c r="C3008" s="666" t="s">
        <v>150</v>
      </c>
      <c r="D3008" s="675" t="s">
        <v>10757</v>
      </c>
      <c r="E3008" s="737">
        <v>6000</v>
      </c>
      <c r="F3008" s="666">
        <v>70676756</v>
      </c>
      <c r="G3008" s="675" t="s">
        <v>11557</v>
      </c>
      <c r="H3008" s="675" t="s">
        <v>10757</v>
      </c>
      <c r="I3008" s="675" t="s">
        <v>11037</v>
      </c>
      <c r="J3008" s="675" t="s">
        <v>11038</v>
      </c>
      <c r="K3008" s="666">
        <v>4</v>
      </c>
      <c r="L3008" s="666">
        <v>7</v>
      </c>
      <c r="M3008" s="756">
        <v>42000</v>
      </c>
      <c r="N3008" s="666">
        <v>0</v>
      </c>
      <c r="O3008" s="666">
        <v>0</v>
      </c>
      <c r="P3008" s="756">
        <v>0</v>
      </c>
      <c r="Q3008" s="666">
        <v>0</v>
      </c>
      <c r="R3008" s="666">
        <v>0</v>
      </c>
    </row>
    <row r="3009" spans="1:18" ht="15.75" customHeight="1" x14ac:dyDescent="0.2">
      <c r="A3009" s="665" t="s">
        <v>11033</v>
      </c>
      <c r="B3009" s="666" t="s">
        <v>6922</v>
      </c>
      <c r="C3009" s="666" t="s">
        <v>150</v>
      </c>
      <c r="D3009" s="675" t="s">
        <v>10757</v>
      </c>
      <c r="E3009" s="737">
        <v>6000</v>
      </c>
      <c r="F3009" s="666">
        <v>45445924</v>
      </c>
      <c r="G3009" s="675" t="s">
        <v>11558</v>
      </c>
      <c r="H3009" s="675" t="s">
        <v>10757</v>
      </c>
      <c r="I3009" s="675" t="s">
        <v>11037</v>
      </c>
      <c r="J3009" s="675" t="s">
        <v>11038</v>
      </c>
      <c r="K3009" s="666">
        <v>4</v>
      </c>
      <c r="L3009" s="666">
        <v>8</v>
      </c>
      <c r="M3009" s="756">
        <v>48000</v>
      </c>
      <c r="N3009" s="666">
        <v>3</v>
      </c>
      <c r="O3009" s="666">
        <v>6</v>
      </c>
      <c r="P3009" s="756">
        <v>36000</v>
      </c>
      <c r="Q3009" s="666">
        <v>1</v>
      </c>
      <c r="R3009" s="666">
        <v>12</v>
      </c>
    </row>
    <row r="3010" spans="1:18" ht="15.75" customHeight="1" x14ac:dyDescent="0.2">
      <c r="A3010" s="665" t="s">
        <v>11033</v>
      </c>
      <c r="B3010" s="666" t="s">
        <v>6922</v>
      </c>
      <c r="C3010" s="666" t="s">
        <v>150</v>
      </c>
      <c r="D3010" s="675" t="s">
        <v>10757</v>
      </c>
      <c r="E3010" s="737">
        <v>6000</v>
      </c>
      <c r="F3010" s="666">
        <v>44745043</v>
      </c>
      <c r="G3010" s="675" t="s">
        <v>11559</v>
      </c>
      <c r="H3010" s="675" t="s">
        <v>10757</v>
      </c>
      <c r="I3010" s="675" t="s">
        <v>11037</v>
      </c>
      <c r="J3010" s="675" t="s">
        <v>11038</v>
      </c>
      <c r="K3010" s="666">
        <v>4</v>
      </c>
      <c r="L3010" s="666">
        <v>8</v>
      </c>
      <c r="M3010" s="756">
        <v>48000</v>
      </c>
      <c r="N3010" s="666">
        <v>3</v>
      </c>
      <c r="O3010" s="666">
        <v>6</v>
      </c>
      <c r="P3010" s="756">
        <v>36000</v>
      </c>
      <c r="Q3010" s="666">
        <v>1</v>
      </c>
      <c r="R3010" s="666">
        <v>12</v>
      </c>
    </row>
    <row r="3011" spans="1:18" ht="15.75" customHeight="1" x14ac:dyDescent="0.2">
      <c r="A3011" s="665" t="s">
        <v>11033</v>
      </c>
      <c r="B3011" s="666" t="s">
        <v>6922</v>
      </c>
      <c r="C3011" s="666" t="s">
        <v>150</v>
      </c>
      <c r="D3011" s="675" t="s">
        <v>10757</v>
      </c>
      <c r="E3011" s="737">
        <v>6000</v>
      </c>
      <c r="F3011" s="666">
        <v>44508002</v>
      </c>
      <c r="G3011" s="675" t="s">
        <v>11560</v>
      </c>
      <c r="H3011" s="675" t="s">
        <v>10757</v>
      </c>
      <c r="I3011" s="675" t="s">
        <v>11037</v>
      </c>
      <c r="J3011" s="675" t="s">
        <v>11038</v>
      </c>
      <c r="K3011" s="666">
        <v>4</v>
      </c>
      <c r="L3011" s="666">
        <v>8</v>
      </c>
      <c r="M3011" s="756">
        <v>48000</v>
      </c>
      <c r="N3011" s="666">
        <v>3</v>
      </c>
      <c r="O3011" s="666">
        <v>6</v>
      </c>
      <c r="P3011" s="756">
        <v>36000</v>
      </c>
      <c r="Q3011" s="666">
        <v>1</v>
      </c>
      <c r="R3011" s="666">
        <v>12</v>
      </c>
    </row>
    <row r="3012" spans="1:18" ht="15.75" customHeight="1" x14ac:dyDescent="0.2">
      <c r="A3012" s="665" t="s">
        <v>11033</v>
      </c>
      <c r="B3012" s="666" t="s">
        <v>6922</v>
      </c>
      <c r="C3012" s="666" t="s">
        <v>150</v>
      </c>
      <c r="D3012" s="675" t="s">
        <v>10757</v>
      </c>
      <c r="E3012" s="737">
        <v>6000</v>
      </c>
      <c r="F3012" s="666">
        <v>70671744</v>
      </c>
      <c r="G3012" s="675" t="s">
        <v>11561</v>
      </c>
      <c r="H3012" s="675" t="s">
        <v>10757</v>
      </c>
      <c r="I3012" s="675" t="s">
        <v>11037</v>
      </c>
      <c r="J3012" s="675" t="s">
        <v>11038</v>
      </c>
      <c r="K3012" s="666">
        <v>4</v>
      </c>
      <c r="L3012" s="666">
        <v>8</v>
      </c>
      <c r="M3012" s="756">
        <v>48000</v>
      </c>
      <c r="N3012" s="666">
        <v>3</v>
      </c>
      <c r="O3012" s="666">
        <v>6</v>
      </c>
      <c r="P3012" s="756">
        <v>36000</v>
      </c>
      <c r="Q3012" s="666">
        <v>1</v>
      </c>
      <c r="R3012" s="666">
        <v>12</v>
      </c>
    </row>
    <row r="3013" spans="1:18" ht="15.75" customHeight="1" x14ac:dyDescent="0.2">
      <c r="A3013" s="665" t="s">
        <v>11033</v>
      </c>
      <c r="B3013" s="666" t="s">
        <v>6922</v>
      </c>
      <c r="C3013" s="666" t="s">
        <v>150</v>
      </c>
      <c r="D3013" s="675" t="s">
        <v>10738</v>
      </c>
      <c r="E3013" s="737">
        <v>3300</v>
      </c>
      <c r="F3013" s="666">
        <v>42256767</v>
      </c>
      <c r="G3013" s="675" t="s">
        <v>11562</v>
      </c>
      <c r="H3013" s="675" t="s">
        <v>11035</v>
      </c>
      <c r="I3013" s="675" t="s">
        <v>7361</v>
      </c>
      <c r="J3013" s="675" t="s">
        <v>10738</v>
      </c>
      <c r="K3013" s="666">
        <v>3</v>
      </c>
      <c r="L3013" s="666">
        <v>8</v>
      </c>
      <c r="M3013" s="756">
        <v>26400</v>
      </c>
      <c r="N3013" s="666">
        <v>3</v>
      </c>
      <c r="O3013" s="666">
        <v>6</v>
      </c>
      <c r="P3013" s="756">
        <v>19800</v>
      </c>
      <c r="Q3013" s="666">
        <v>1</v>
      </c>
      <c r="R3013" s="666">
        <v>12</v>
      </c>
    </row>
    <row r="3014" spans="1:18" ht="15.75" customHeight="1" x14ac:dyDescent="0.2">
      <c r="A3014" s="665" t="s">
        <v>11033</v>
      </c>
      <c r="B3014" s="666" t="s">
        <v>6922</v>
      </c>
      <c r="C3014" s="666" t="s">
        <v>150</v>
      </c>
      <c r="D3014" s="675" t="s">
        <v>10738</v>
      </c>
      <c r="E3014" s="737">
        <v>3300</v>
      </c>
      <c r="F3014" s="666">
        <v>42759029</v>
      </c>
      <c r="G3014" s="675" t="s">
        <v>11563</v>
      </c>
      <c r="H3014" s="675" t="s">
        <v>11035</v>
      </c>
      <c r="I3014" s="675" t="s">
        <v>7361</v>
      </c>
      <c r="J3014" s="675" t="s">
        <v>10738</v>
      </c>
      <c r="K3014" s="666">
        <v>3</v>
      </c>
      <c r="L3014" s="666">
        <v>8</v>
      </c>
      <c r="M3014" s="756">
        <v>26400</v>
      </c>
      <c r="N3014" s="666">
        <v>3</v>
      </c>
      <c r="O3014" s="666">
        <v>6</v>
      </c>
      <c r="P3014" s="756">
        <v>19800</v>
      </c>
      <c r="Q3014" s="666">
        <v>1</v>
      </c>
      <c r="R3014" s="666">
        <v>12</v>
      </c>
    </row>
    <row r="3015" spans="1:18" ht="15.75" customHeight="1" x14ac:dyDescent="0.2">
      <c r="A3015" s="665" t="s">
        <v>11033</v>
      </c>
      <c r="B3015" s="666" t="s">
        <v>6922</v>
      </c>
      <c r="C3015" s="666" t="s">
        <v>150</v>
      </c>
      <c r="D3015" s="675" t="s">
        <v>10738</v>
      </c>
      <c r="E3015" s="737">
        <v>3300</v>
      </c>
      <c r="F3015" s="666">
        <v>44078746</v>
      </c>
      <c r="G3015" s="675" t="s">
        <v>11564</v>
      </c>
      <c r="H3015" s="675" t="s">
        <v>11035</v>
      </c>
      <c r="I3015" s="675" t="s">
        <v>7361</v>
      </c>
      <c r="J3015" s="675" t="s">
        <v>10738</v>
      </c>
      <c r="K3015" s="666">
        <v>3</v>
      </c>
      <c r="L3015" s="666">
        <v>8</v>
      </c>
      <c r="M3015" s="756">
        <v>26400</v>
      </c>
      <c r="N3015" s="666">
        <v>3</v>
      </c>
      <c r="O3015" s="666">
        <v>6</v>
      </c>
      <c r="P3015" s="756">
        <v>19800</v>
      </c>
      <c r="Q3015" s="666">
        <v>1</v>
      </c>
      <c r="R3015" s="666">
        <v>12</v>
      </c>
    </row>
    <row r="3016" spans="1:18" ht="15.75" customHeight="1" x14ac:dyDescent="0.2">
      <c r="A3016" s="665" t="s">
        <v>11033</v>
      </c>
      <c r="B3016" s="666" t="s">
        <v>6922</v>
      </c>
      <c r="C3016" s="666" t="s">
        <v>150</v>
      </c>
      <c r="D3016" s="675" t="s">
        <v>10738</v>
      </c>
      <c r="E3016" s="737">
        <v>3300</v>
      </c>
      <c r="F3016" s="666">
        <v>74958922</v>
      </c>
      <c r="G3016" s="675" t="s">
        <v>11565</v>
      </c>
      <c r="H3016" s="675" t="s">
        <v>11035</v>
      </c>
      <c r="I3016" s="675" t="s">
        <v>7361</v>
      </c>
      <c r="J3016" s="675" t="s">
        <v>10738</v>
      </c>
      <c r="K3016" s="666">
        <v>3</v>
      </c>
      <c r="L3016" s="666">
        <v>8</v>
      </c>
      <c r="M3016" s="756">
        <v>26400</v>
      </c>
      <c r="N3016" s="666">
        <v>3</v>
      </c>
      <c r="O3016" s="666">
        <v>6</v>
      </c>
      <c r="P3016" s="756">
        <v>19800</v>
      </c>
      <c r="Q3016" s="666">
        <v>1</v>
      </c>
      <c r="R3016" s="666">
        <v>12</v>
      </c>
    </row>
    <row r="3017" spans="1:18" ht="15.75" customHeight="1" x14ac:dyDescent="0.2">
      <c r="A3017" s="665" t="s">
        <v>11033</v>
      </c>
      <c r="B3017" s="666" t="s">
        <v>6922</v>
      </c>
      <c r="C3017" s="666" t="s">
        <v>150</v>
      </c>
      <c r="D3017" s="675" t="s">
        <v>10738</v>
      </c>
      <c r="E3017" s="737">
        <v>3300</v>
      </c>
      <c r="F3017" s="666">
        <v>71420794</v>
      </c>
      <c r="G3017" s="675" t="s">
        <v>11566</v>
      </c>
      <c r="H3017" s="675" t="s">
        <v>11035</v>
      </c>
      <c r="I3017" s="675" t="s">
        <v>7361</v>
      </c>
      <c r="J3017" s="675" t="s">
        <v>10738</v>
      </c>
      <c r="K3017" s="666">
        <v>3</v>
      </c>
      <c r="L3017" s="666">
        <v>8</v>
      </c>
      <c r="M3017" s="756">
        <v>26400</v>
      </c>
      <c r="N3017" s="666">
        <v>3</v>
      </c>
      <c r="O3017" s="666">
        <v>6</v>
      </c>
      <c r="P3017" s="756">
        <v>19800</v>
      </c>
      <c r="Q3017" s="666">
        <v>1</v>
      </c>
      <c r="R3017" s="666">
        <v>12</v>
      </c>
    </row>
    <row r="3018" spans="1:18" ht="15.75" customHeight="1" x14ac:dyDescent="0.2">
      <c r="A3018" s="665" t="s">
        <v>11033</v>
      </c>
      <c r="B3018" s="666" t="s">
        <v>6922</v>
      </c>
      <c r="C3018" s="666" t="s">
        <v>150</v>
      </c>
      <c r="D3018" s="675" t="s">
        <v>10738</v>
      </c>
      <c r="E3018" s="737">
        <v>3300</v>
      </c>
      <c r="F3018" s="666">
        <v>42162455</v>
      </c>
      <c r="G3018" s="675" t="s">
        <v>11567</v>
      </c>
      <c r="H3018" s="675" t="s">
        <v>11035</v>
      </c>
      <c r="I3018" s="675" t="s">
        <v>7361</v>
      </c>
      <c r="J3018" s="675" t="s">
        <v>10738</v>
      </c>
      <c r="K3018" s="666">
        <v>3</v>
      </c>
      <c r="L3018" s="666">
        <v>8</v>
      </c>
      <c r="M3018" s="756">
        <v>26400</v>
      </c>
      <c r="N3018" s="666">
        <v>3</v>
      </c>
      <c r="O3018" s="666">
        <v>6</v>
      </c>
      <c r="P3018" s="756">
        <v>19800</v>
      </c>
      <c r="Q3018" s="666">
        <v>1</v>
      </c>
      <c r="R3018" s="666">
        <v>12</v>
      </c>
    </row>
    <row r="3019" spans="1:18" ht="15.75" customHeight="1" x14ac:dyDescent="0.2">
      <c r="A3019" s="665" t="s">
        <v>11033</v>
      </c>
      <c r="B3019" s="666" t="s">
        <v>6922</v>
      </c>
      <c r="C3019" s="666" t="s">
        <v>150</v>
      </c>
      <c r="D3019" s="675" t="s">
        <v>10738</v>
      </c>
      <c r="E3019" s="737">
        <v>3300</v>
      </c>
      <c r="F3019" s="666">
        <v>71690365</v>
      </c>
      <c r="G3019" s="675" t="s">
        <v>11568</v>
      </c>
      <c r="H3019" s="675" t="s">
        <v>11035</v>
      </c>
      <c r="I3019" s="675" t="s">
        <v>7361</v>
      </c>
      <c r="J3019" s="675" t="s">
        <v>10738</v>
      </c>
      <c r="K3019" s="666">
        <v>3</v>
      </c>
      <c r="L3019" s="666">
        <v>8</v>
      </c>
      <c r="M3019" s="756">
        <v>26400</v>
      </c>
      <c r="N3019" s="666">
        <v>3</v>
      </c>
      <c r="O3019" s="666">
        <v>6</v>
      </c>
      <c r="P3019" s="756">
        <v>19800</v>
      </c>
      <c r="Q3019" s="666">
        <v>0</v>
      </c>
      <c r="R3019" s="666">
        <v>0</v>
      </c>
    </row>
    <row r="3020" spans="1:18" ht="15.75" customHeight="1" x14ac:dyDescent="0.2">
      <c r="A3020" s="665" t="s">
        <v>11033</v>
      </c>
      <c r="B3020" s="666" t="s">
        <v>6922</v>
      </c>
      <c r="C3020" s="666" t="s">
        <v>150</v>
      </c>
      <c r="D3020" s="675" t="s">
        <v>10738</v>
      </c>
      <c r="E3020" s="737">
        <v>3300</v>
      </c>
      <c r="F3020" s="666">
        <v>845296</v>
      </c>
      <c r="G3020" s="675" t="s">
        <v>11569</v>
      </c>
      <c r="H3020" s="675" t="s">
        <v>11035</v>
      </c>
      <c r="I3020" s="675" t="s">
        <v>7361</v>
      </c>
      <c r="J3020" s="675" t="s">
        <v>10738</v>
      </c>
      <c r="K3020" s="666">
        <v>3</v>
      </c>
      <c r="L3020" s="666">
        <v>8</v>
      </c>
      <c r="M3020" s="756">
        <v>26400</v>
      </c>
      <c r="N3020" s="666">
        <v>3</v>
      </c>
      <c r="O3020" s="666">
        <v>6</v>
      </c>
      <c r="P3020" s="756">
        <v>19800</v>
      </c>
      <c r="Q3020" s="666">
        <v>1</v>
      </c>
      <c r="R3020" s="666">
        <v>12</v>
      </c>
    </row>
    <row r="3021" spans="1:18" ht="15.75" customHeight="1" x14ac:dyDescent="0.2">
      <c r="A3021" s="665" t="s">
        <v>11033</v>
      </c>
      <c r="B3021" s="666" t="s">
        <v>6922</v>
      </c>
      <c r="C3021" s="666" t="s">
        <v>150</v>
      </c>
      <c r="D3021" s="675" t="s">
        <v>10738</v>
      </c>
      <c r="E3021" s="737">
        <v>3300</v>
      </c>
      <c r="F3021" s="666">
        <v>70511356</v>
      </c>
      <c r="G3021" s="675" t="s">
        <v>11570</v>
      </c>
      <c r="H3021" s="675" t="s">
        <v>11035</v>
      </c>
      <c r="I3021" s="675" t="s">
        <v>7361</v>
      </c>
      <c r="J3021" s="675" t="s">
        <v>10738</v>
      </c>
      <c r="K3021" s="666">
        <v>3</v>
      </c>
      <c r="L3021" s="666">
        <v>8</v>
      </c>
      <c r="M3021" s="756">
        <v>26400</v>
      </c>
      <c r="N3021" s="666">
        <v>3</v>
      </c>
      <c r="O3021" s="666">
        <v>6</v>
      </c>
      <c r="P3021" s="756">
        <v>19800</v>
      </c>
      <c r="Q3021" s="666">
        <v>1</v>
      </c>
      <c r="R3021" s="666">
        <v>12</v>
      </c>
    </row>
    <row r="3022" spans="1:18" ht="15.75" customHeight="1" x14ac:dyDescent="0.2">
      <c r="A3022" s="665" t="s">
        <v>11033</v>
      </c>
      <c r="B3022" s="666" t="s">
        <v>6922</v>
      </c>
      <c r="C3022" s="666" t="s">
        <v>150</v>
      </c>
      <c r="D3022" s="675" t="s">
        <v>10738</v>
      </c>
      <c r="E3022" s="737">
        <v>3300</v>
      </c>
      <c r="F3022" s="666">
        <v>48830960</v>
      </c>
      <c r="G3022" s="675" t="s">
        <v>11571</v>
      </c>
      <c r="H3022" s="675" t="s">
        <v>11035</v>
      </c>
      <c r="I3022" s="675" t="s">
        <v>7361</v>
      </c>
      <c r="J3022" s="675" t="s">
        <v>10738</v>
      </c>
      <c r="K3022" s="666">
        <v>3</v>
      </c>
      <c r="L3022" s="666">
        <v>8</v>
      </c>
      <c r="M3022" s="756">
        <v>26400</v>
      </c>
      <c r="N3022" s="666">
        <v>1</v>
      </c>
      <c r="O3022" s="666">
        <v>2</v>
      </c>
      <c r="P3022" s="756">
        <v>6600</v>
      </c>
      <c r="Q3022" s="666">
        <v>0</v>
      </c>
      <c r="R3022" s="666">
        <v>0</v>
      </c>
    </row>
    <row r="3023" spans="1:18" ht="15.75" customHeight="1" x14ac:dyDescent="0.2">
      <c r="A3023" s="665" t="s">
        <v>11033</v>
      </c>
      <c r="B3023" s="666" t="s">
        <v>6922</v>
      </c>
      <c r="C3023" s="666" t="s">
        <v>150</v>
      </c>
      <c r="D3023" s="675" t="s">
        <v>10738</v>
      </c>
      <c r="E3023" s="737">
        <v>3300</v>
      </c>
      <c r="F3023" s="666">
        <v>70342189</v>
      </c>
      <c r="G3023" s="675" t="s">
        <v>11572</v>
      </c>
      <c r="H3023" s="675" t="s">
        <v>11035</v>
      </c>
      <c r="I3023" s="675" t="s">
        <v>7361</v>
      </c>
      <c r="J3023" s="675" t="s">
        <v>10738</v>
      </c>
      <c r="K3023" s="666">
        <v>3</v>
      </c>
      <c r="L3023" s="666">
        <v>8</v>
      </c>
      <c r="M3023" s="756">
        <v>26400</v>
      </c>
      <c r="N3023" s="666">
        <v>3</v>
      </c>
      <c r="O3023" s="666">
        <v>6</v>
      </c>
      <c r="P3023" s="756">
        <v>19800</v>
      </c>
      <c r="Q3023" s="666">
        <v>1</v>
      </c>
      <c r="R3023" s="666">
        <v>12</v>
      </c>
    </row>
    <row r="3024" spans="1:18" ht="15.75" customHeight="1" x14ac:dyDescent="0.2">
      <c r="A3024" s="665" t="s">
        <v>11033</v>
      </c>
      <c r="B3024" s="666" t="s">
        <v>6922</v>
      </c>
      <c r="C3024" s="666" t="s">
        <v>150</v>
      </c>
      <c r="D3024" s="675" t="s">
        <v>10738</v>
      </c>
      <c r="E3024" s="737">
        <v>3300</v>
      </c>
      <c r="F3024" s="666">
        <v>70249540</v>
      </c>
      <c r="G3024" s="675" t="s">
        <v>11573</v>
      </c>
      <c r="H3024" s="675" t="s">
        <v>11035</v>
      </c>
      <c r="I3024" s="675" t="s">
        <v>7361</v>
      </c>
      <c r="J3024" s="675" t="s">
        <v>10738</v>
      </c>
      <c r="K3024" s="666">
        <v>3</v>
      </c>
      <c r="L3024" s="666">
        <v>8</v>
      </c>
      <c r="M3024" s="756">
        <v>26400</v>
      </c>
      <c r="N3024" s="666">
        <v>3</v>
      </c>
      <c r="O3024" s="666">
        <v>6</v>
      </c>
      <c r="P3024" s="756">
        <v>19800</v>
      </c>
      <c r="Q3024" s="666">
        <v>1</v>
      </c>
      <c r="R3024" s="666">
        <v>12</v>
      </c>
    </row>
    <row r="3025" spans="1:18" ht="15.75" customHeight="1" x14ac:dyDescent="0.2">
      <c r="A3025" s="665" t="s">
        <v>11033</v>
      </c>
      <c r="B3025" s="666" t="s">
        <v>6922</v>
      </c>
      <c r="C3025" s="666" t="s">
        <v>150</v>
      </c>
      <c r="D3025" s="675" t="s">
        <v>10738</v>
      </c>
      <c r="E3025" s="737">
        <v>3300</v>
      </c>
      <c r="F3025" s="666">
        <v>45265494</v>
      </c>
      <c r="G3025" s="675" t="s">
        <v>11574</v>
      </c>
      <c r="H3025" s="675" t="s">
        <v>11035</v>
      </c>
      <c r="I3025" s="675" t="s">
        <v>7361</v>
      </c>
      <c r="J3025" s="675" t="s">
        <v>10738</v>
      </c>
      <c r="K3025" s="666">
        <v>3</v>
      </c>
      <c r="L3025" s="666">
        <v>8</v>
      </c>
      <c r="M3025" s="756">
        <v>26400</v>
      </c>
      <c r="N3025" s="666">
        <v>3</v>
      </c>
      <c r="O3025" s="666">
        <v>6</v>
      </c>
      <c r="P3025" s="756">
        <v>19800</v>
      </c>
      <c r="Q3025" s="666">
        <v>1</v>
      </c>
      <c r="R3025" s="666">
        <v>12</v>
      </c>
    </row>
    <row r="3026" spans="1:18" ht="15.75" customHeight="1" x14ac:dyDescent="0.2">
      <c r="A3026" s="665" t="s">
        <v>11033</v>
      </c>
      <c r="B3026" s="666" t="s">
        <v>6922</v>
      </c>
      <c r="C3026" s="666" t="s">
        <v>150</v>
      </c>
      <c r="D3026" s="675" t="s">
        <v>10738</v>
      </c>
      <c r="E3026" s="737">
        <v>3300</v>
      </c>
      <c r="F3026" s="666">
        <v>45540282</v>
      </c>
      <c r="G3026" s="675" t="s">
        <v>11575</v>
      </c>
      <c r="H3026" s="675" t="s">
        <v>11035</v>
      </c>
      <c r="I3026" s="675" t="s">
        <v>7361</v>
      </c>
      <c r="J3026" s="675" t="s">
        <v>10738</v>
      </c>
      <c r="K3026" s="666">
        <v>3</v>
      </c>
      <c r="L3026" s="666">
        <v>8</v>
      </c>
      <c r="M3026" s="756">
        <v>26400</v>
      </c>
      <c r="N3026" s="666">
        <v>2</v>
      </c>
      <c r="O3026" s="666">
        <v>2</v>
      </c>
      <c r="P3026" s="756">
        <v>6600</v>
      </c>
      <c r="Q3026" s="666">
        <v>0</v>
      </c>
      <c r="R3026" s="666">
        <v>0</v>
      </c>
    </row>
    <row r="3027" spans="1:18" ht="15.75" customHeight="1" x14ac:dyDescent="0.2">
      <c r="A3027" s="665" t="s">
        <v>11033</v>
      </c>
      <c r="B3027" s="666" t="s">
        <v>6922</v>
      </c>
      <c r="C3027" s="666" t="s">
        <v>150</v>
      </c>
      <c r="D3027" s="675" t="s">
        <v>10738</v>
      </c>
      <c r="E3027" s="737">
        <v>3300</v>
      </c>
      <c r="F3027" s="666">
        <v>45357483</v>
      </c>
      <c r="G3027" s="675" t="s">
        <v>11576</v>
      </c>
      <c r="H3027" s="675" t="s">
        <v>11035</v>
      </c>
      <c r="I3027" s="675" t="s">
        <v>7361</v>
      </c>
      <c r="J3027" s="675" t="s">
        <v>10738</v>
      </c>
      <c r="K3027" s="666">
        <v>3</v>
      </c>
      <c r="L3027" s="666">
        <v>8</v>
      </c>
      <c r="M3027" s="756">
        <v>26400</v>
      </c>
      <c r="N3027" s="666">
        <v>3</v>
      </c>
      <c r="O3027" s="666">
        <v>6</v>
      </c>
      <c r="P3027" s="756">
        <v>19800</v>
      </c>
      <c r="Q3027" s="666">
        <v>1</v>
      </c>
      <c r="R3027" s="666">
        <v>12</v>
      </c>
    </row>
    <row r="3028" spans="1:18" ht="15.75" customHeight="1" x14ac:dyDescent="0.2">
      <c r="A3028" s="665" t="s">
        <v>11033</v>
      </c>
      <c r="B3028" s="666" t="s">
        <v>6922</v>
      </c>
      <c r="C3028" s="666" t="s">
        <v>150</v>
      </c>
      <c r="D3028" s="675" t="s">
        <v>10738</v>
      </c>
      <c r="E3028" s="737">
        <v>3300</v>
      </c>
      <c r="F3028" s="666">
        <v>41505521</v>
      </c>
      <c r="G3028" s="675" t="s">
        <v>11577</v>
      </c>
      <c r="H3028" s="675" t="s">
        <v>11035</v>
      </c>
      <c r="I3028" s="675" t="s">
        <v>7361</v>
      </c>
      <c r="J3028" s="675" t="s">
        <v>10738</v>
      </c>
      <c r="K3028" s="666">
        <v>3</v>
      </c>
      <c r="L3028" s="666">
        <v>8</v>
      </c>
      <c r="M3028" s="756">
        <v>26400</v>
      </c>
      <c r="N3028" s="666">
        <v>3</v>
      </c>
      <c r="O3028" s="666">
        <v>6</v>
      </c>
      <c r="P3028" s="756">
        <v>19800</v>
      </c>
      <c r="Q3028" s="666">
        <v>1</v>
      </c>
      <c r="R3028" s="666">
        <v>12</v>
      </c>
    </row>
    <row r="3029" spans="1:18" ht="15.75" customHeight="1" x14ac:dyDescent="0.2">
      <c r="A3029" s="665" t="s">
        <v>11033</v>
      </c>
      <c r="B3029" s="666" t="s">
        <v>6922</v>
      </c>
      <c r="C3029" s="666" t="s">
        <v>150</v>
      </c>
      <c r="D3029" s="675" t="s">
        <v>10738</v>
      </c>
      <c r="E3029" s="737">
        <v>3300</v>
      </c>
      <c r="F3029" s="666">
        <v>44370375</v>
      </c>
      <c r="G3029" s="675" t="s">
        <v>11578</v>
      </c>
      <c r="H3029" s="675" t="s">
        <v>11035</v>
      </c>
      <c r="I3029" s="675" t="s">
        <v>7361</v>
      </c>
      <c r="J3029" s="675" t="s">
        <v>10738</v>
      </c>
      <c r="K3029" s="666">
        <v>3</v>
      </c>
      <c r="L3029" s="666">
        <v>8</v>
      </c>
      <c r="M3029" s="756">
        <v>26400</v>
      </c>
      <c r="N3029" s="666">
        <v>3</v>
      </c>
      <c r="O3029" s="666">
        <v>6</v>
      </c>
      <c r="P3029" s="756">
        <v>19800</v>
      </c>
      <c r="Q3029" s="666">
        <v>1</v>
      </c>
      <c r="R3029" s="666">
        <v>12</v>
      </c>
    </row>
    <row r="3030" spans="1:18" ht="15.75" customHeight="1" x14ac:dyDescent="0.2">
      <c r="A3030" s="665" t="s">
        <v>11033</v>
      </c>
      <c r="B3030" s="666" t="s">
        <v>6922</v>
      </c>
      <c r="C3030" s="666" t="s">
        <v>150</v>
      </c>
      <c r="D3030" s="675" t="s">
        <v>10738</v>
      </c>
      <c r="E3030" s="737">
        <v>3300</v>
      </c>
      <c r="F3030" s="666">
        <v>41874294</v>
      </c>
      <c r="G3030" s="675" t="s">
        <v>11579</v>
      </c>
      <c r="H3030" s="675" t="s">
        <v>11035</v>
      </c>
      <c r="I3030" s="675" t="s">
        <v>7361</v>
      </c>
      <c r="J3030" s="675" t="s">
        <v>10738</v>
      </c>
      <c r="K3030" s="666">
        <v>3</v>
      </c>
      <c r="L3030" s="666">
        <v>8</v>
      </c>
      <c r="M3030" s="756">
        <v>26400</v>
      </c>
      <c r="N3030" s="666">
        <v>3</v>
      </c>
      <c r="O3030" s="666">
        <v>6</v>
      </c>
      <c r="P3030" s="756">
        <v>19800</v>
      </c>
      <c r="Q3030" s="666">
        <v>1</v>
      </c>
      <c r="R3030" s="666">
        <v>12</v>
      </c>
    </row>
    <row r="3031" spans="1:18" ht="15.75" customHeight="1" x14ac:dyDescent="0.2">
      <c r="A3031" s="665" t="s">
        <v>11033</v>
      </c>
      <c r="B3031" s="666" t="s">
        <v>6922</v>
      </c>
      <c r="C3031" s="666" t="s">
        <v>150</v>
      </c>
      <c r="D3031" s="675" t="s">
        <v>10738</v>
      </c>
      <c r="E3031" s="737">
        <v>3300</v>
      </c>
      <c r="F3031" s="666">
        <v>70771808</v>
      </c>
      <c r="G3031" s="675" t="s">
        <v>11580</v>
      </c>
      <c r="H3031" s="675" t="s">
        <v>11035</v>
      </c>
      <c r="I3031" s="675" t="s">
        <v>7361</v>
      </c>
      <c r="J3031" s="675" t="s">
        <v>10738</v>
      </c>
      <c r="K3031" s="666">
        <v>3</v>
      </c>
      <c r="L3031" s="666">
        <v>8</v>
      </c>
      <c r="M3031" s="756">
        <v>26400</v>
      </c>
      <c r="N3031" s="666">
        <v>3</v>
      </c>
      <c r="O3031" s="666">
        <v>6</v>
      </c>
      <c r="P3031" s="756">
        <v>19800</v>
      </c>
      <c r="Q3031" s="666">
        <v>1</v>
      </c>
      <c r="R3031" s="666">
        <v>12</v>
      </c>
    </row>
    <row r="3032" spans="1:18" ht="15.75" customHeight="1" x14ac:dyDescent="0.2">
      <c r="A3032" s="665" t="s">
        <v>11033</v>
      </c>
      <c r="B3032" s="666" t="s">
        <v>6922</v>
      </c>
      <c r="C3032" s="666" t="s">
        <v>150</v>
      </c>
      <c r="D3032" s="675" t="s">
        <v>10738</v>
      </c>
      <c r="E3032" s="737">
        <v>3300</v>
      </c>
      <c r="F3032" s="666">
        <v>18125243</v>
      </c>
      <c r="G3032" s="675" t="s">
        <v>11581</v>
      </c>
      <c r="H3032" s="675" t="s">
        <v>11035</v>
      </c>
      <c r="I3032" s="675" t="s">
        <v>7361</v>
      </c>
      <c r="J3032" s="675" t="s">
        <v>10738</v>
      </c>
      <c r="K3032" s="666">
        <v>3</v>
      </c>
      <c r="L3032" s="666">
        <v>8</v>
      </c>
      <c r="M3032" s="756">
        <v>26400</v>
      </c>
      <c r="N3032" s="666">
        <v>3</v>
      </c>
      <c r="O3032" s="666">
        <v>6</v>
      </c>
      <c r="P3032" s="756">
        <v>19800</v>
      </c>
      <c r="Q3032" s="666">
        <v>1</v>
      </c>
      <c r="R3032" s="666">
        <v>12</v>
      </c>
    </row>
    <row r="3033" spans="1:18" ht="15.75" customHeight="1" x14ac:dyDescent="0.2">
      <c r="A3033" s="665" t="s">
        <v>11033</v>
      </c>
      <c r="B3033" s="666" t="s">
        <v>6922</v>
      </c>
      <c r="C3033" s="666" t="s">
        <v>150</v>
      </c>
      <c r="D3033" s="675" t="s">
        <v>10738</v>
      </c>
      <c r="E3033" s="737">
        <v>3300</v>
      </c>
      <c r="F3033" s="666">
        <v>18153706</v>
      </c>
      <c r="G3033" s="675" t="s">
        <v>11582</v>
      </c>
      <c r="H3033" s="675" t="s">
        <v>11035</v>
      </c>
      <c r="I3033" s="675" t="s">
        <v>7361</v>
      </c>
      <c r="J3033" s="675" t="s">
        <v>10738</v>
      </c>
      <c r="K3033" s="666">
        <v>3</v>
      </c>
      <c r="L3033" s="666">
        <v>8</v>
      </c>
      <c r="M3033" s="756">
        <v>26400</v>
      </c>
      <c r="N3033" s="666">
        <v>3</v>
      </c>
      <c r="O3033" s="666">
        <v>6</v>
      </c>
      <c r="P3033" s="756">
        <v>19800</v>
      </c>
      <c r="Q3033" s="666">
        <v>1</v>
      </c>
      <c r="R3033" s="666">
        <v>12</v>
      </c>
    </row>
    <row r="3034" spans="1:18" ht="15.75" customHeight="1" x14ac:dyDescent="0.2">
      <c r="A3034" s="665" t="s">
        <v>11033</v>
      </c>
      <c r="B3034" s="666" t="s">
        <v>6922</v>
      </c>
      <c r="C3034" s="666" t="s">
        <v>150</v>
      </c>
      <c r="D3034" s="675" t="s">
        <v>10738</v>
      </c>
      <c r="E3034" s="737">
        <v>3300</v>
      </c>
      <c r="F3034" s="666">
        <v>72274256</v>
      </c>
      <c r="G3034" s="675" t="s">
        <v>11583</v>
      </c>
      <c r="H3034" s="675" t="s">
        <v>11035</v>
      </c>
      <c r="I3034" s="675" t="s">
        <v>7361</v>
      </c>
      <c r="J3034" s="675" t="s">
        <v>10738</v>
      </c>
      <c r="K3034" s="666">
        <v>3</v>
      </c>
      <c r="L3034" s="666">
        <v>8</v>
      </c>
      <c r="M3034" s="756">
        <v>26400</v>
      </c>
      <c r="N3034" s="666">
        <v>3</v>
      </c>
      <c r="O3034" s="666">
        <v>6</v>
      </c>
      <c r="P3034" s="756">
        <v>19800</v>
      </c>
      <c r="Q3034" s="666">
        <v>1</v>
      </c>
      <c r="R3034" s="666">
        <v>12</v>
      </c>
    </row>
    <row r="3035" spans="1:18" ht="15.75" customHeight="1" x14ac:dyDescent="0.2">
      <c r="A3035" s="665" t="s">
        <v>11033</v>
      </c>
      <c r="B3035" s="666" t="s">
        <v>6922</v>
      </c>
      <c r="C3035" s="666" t="s">
        <v>150</v>
      </c>
      <c r="D3035" s="675" t="s">
        <v>10738</v>
      </c>
      <c r="E3035" s="737">
        <v>3300</v>
      </c>
      <c r="F3035" s="666">
        <v>48355440</v>
      </c>
      <c r="G3035" s="675" t="s">
        <v>11584</v>
      </c>
      <c r="H3035" s="675" t="s">
        <v>11035</v>
      </c>
      <c r="I3035" s="675" t="s">
        <v>7361</v>
      </c>
      <c r="J3035" s="675" t="s">
        <v>10738</v>
      </c>
      <c r="K3035" s="666">
        <v>3</v>
      </c>
      <c r="L3035" s="666">
        <v>8</v>
      </c>
      <c r="M3035" s="756">
        <v>26400</v>
      </c>
      <c r="N3035" s="666">
        <v>3</v>
      </c>
      <c r="O3035" s="666">
        <v>6</v>
      </c>
      <c r="P3035" s="756">
        <v>19800</v>
      </c>
      <c r="Q3035" s="666">
        <v>1</v>
      </c>
      <c r="R3035" s="666">
        <v>12</v>
      </c>
    </row>
    <row r="3036" spans="1:18" ht="15.75" customHeight="1" x14ac:dyDescent="0.2">
      <c r="A3036" s="665" t="s">
        <v>11033</v>
      </c>
      <c r="B3036" s="666" t="s">
        <v>6922</v>
      </c>
      <c r="C3036" s="666" t="s">
        <v>150</v>
      </c>
      <c r="D3036" s="675" t="s">
        <v>10738</v>
      </c>
      <c r="E3036" s="737">
        <v>3300</v>
      </c>
      <c r="F3036" s="666">
        <v>41321742</v>
      </c>
      <c r="G3036" s="675" t="s">
        <v>11585</v>
      </c>
      <c r="H3036" s="675" t="s">
        <v>11035</v>
      </c>
      <c r="I3036" s="675" t="s">
        <v>7361</v>
      </c>
      <c r="J3036" s="675" t="s">
        <v>10738</v>
      </c>
      <c r="K3036" s="666">
        <v>3</v>
      </c>
      <c r="L3036" s="666">
        <v>8</v>
      </c>
      <c r="M3036" s="756">
        <v>26400</v>
      </c>
      <c r="N3036" s="666">
        <v>3</v>
      </c>
      <c r="O3036" s="666">
        <v>6</v>
      </c>
      <c r="P3036" s="756">
        <v>19800</v>
      </c>
      <c r="Q3036" s="666">
        <v>1</v>
      </c>
      <c r="R3036" s="666">
        <v>12</v>
      </c>
    </row>
    <row r="3037" spans="1:18" ht="15.75" customHeight="1" x14ac:dyDescent="0.2">
      <c r="A3037" s="665" t="s">
        <v>11033</v>
      </c>
      <c r="B3037" s="666" t="s">
        <v>6922</v>
      </c>
      <c r="C3037" s="666" t="s">
        <v>150</v>
      </c>
      <c r="D3037" s="675" t="s">
        <v>10738</v>
      </c>
      <c r="E3037" s="737">
        <v>3300</v>
      </c>
      <c r="F3037" s="666">
        <v>42680799</v>
      </c>
      <c r="G3037" s="675" t="s">
        <v>11586</v>
      </c>
      <c r="H3037" s="675" t="s">
        <v>11035</v>
      </c>
      <c r="I3037" s="675" t="s">
        <v>7361</v>
      </c>
      <c r="J3037" s="675" t="s">
        <v>10738</v>
      </c>
      <c r="K3037" s="666">
        <v>3</v>
      </c>
      <c r="L3037" s="666">
        <v>8</v>
      </c>
      <c r="M3037" s="756">
        <v>26400</v>
      </c>
      <c r="N3037" s="666">
        <v>3</v>
      </c>
      <c r="O3037" s="666">
        <v>6</v>
      </c>
      <c r="P3037" s="756">
        <v>19800</v>
      </c>
      <c r="Q3037" s="666">
        <v>1</v>
      </c>
      <c r="R3037" s="666">
        <v>12</v>
      </c>
    </row>
    <row r="3038" spans="1:18" ht="15.75" customHeight="1" x14ac:dyDescent="0.2">
      <c r="A3038" s="665" t="s">
        <v>11033</v>
      </c>
      <c r="B3038" s="666" t="s">
        <v>6922</v>
      </c>
      <c r="C3038" s="666" t="s">
        <v>150</v>
      </c>
      <c r="D3038" s="675" t="s">
        <v>10738</v>
      </c>
      <c r="E3038" s="737">
        <v>3300</v>
      </c>
      <c r="F3038" s="666">
        <v>72504865</v>
      </c>
      <c r="G3038" s="675" t="s">
        <v>11587</v>
      </c>
      <c r="H3038" s="675" t="s">
        <v>11035</v>
      </c>
      <c r="I3038" s="675" t="s">
        <v>7361</v>
      </c>
      <c r="J3038" s="675" t="s">
        <v>10738</v>
      </c>
      <c r="K3038" s="666">
        <v>3</v>
      </c>
      <c r="L3038" s="666">
        <v>8</v>
      </c>
      <c r="M3038" s="756">
        <v>26400</v>
      </c>
      <c r="N3038" s="666">
        <v>3</v>
      </c>
      <c r="O3038" s="666">
        <v>6</v>
      </c>
      <c r="P3038" s="756">
        <v>19800</v>
      </c>
      <c r="Q3038" s="666">
        <v>1</v>
      </c>
      <c r="R3038" s="666">
        <v>12</v>
      </c>
    </row>
    <row r="3039" spans="1:18" ht="15.75" customHeight="1" x14ac:dyDescent="0.2">
      <c r="A3039" s="665" t="s">
        <v>11033</v>
      </c>
      <c r="B3039" s="666" t="s">
        <v>6922</v>
      </c>
      <c r="C3039" s="666" t="s">
        <v>150</v>
      </c>
      <c r="D3039" s="675" t="s">
        <v>10738</v>
      </c>
      <c r="E3039" s="737">
        <v>3300</v>
      </c>
      <c r="F3039" s="666">
        <v>46515393</v>
      </c>
      <c r="G3039" s="675" t="s">
        <v>11588</v>
      </c>
      <c r="H3039" s="675" t="s">
        <v>11035</v>
      </c>
      <c r="I3039" s="675" t="s">
        <v>7361</v>
      </c>
      <c r="J3039" s="675" t="s">
        <v>10738</v>
      </c>
      <c r="K3039" s="666">
        <v>3</v>
      </c>
      <c r="L3039" s="666">
        <v>8</v>
      </c>
      <c r="M3039" s="756">
        <v>26400</v>
      </c>
      <c r="N3039" s="666">
        <v>3</v>
      </c>
      <c r="O3039" s="666">
        <v>6</v>
      </c>
      <c r="P3039" s="756">
        <v>19800</v>
      </c>
      <c r="Q3039" s="666">
        <v>1</v>
      </c>
      <c r="R3039" s="666">
        <v>12</v>
      </c>
    </row>
    <row r="3040" spans="1:18" ht="15.75" customHeight="1" x14ac:dyDescent="0.2">
      <c r="A3040" s="665" t="s">
        <v>11033</v>
      </c>
      <c r="B3040" s="666" t="s">
        <v>6922</v>
      </c>
      <c r="C3040" s="666" t="s">
        <v>150</v>
      </c>
      <c r="D3040" s="675" t="s">
        <v>10738</v>
      </c>
      <c r="E3040" s="737">
        <v>3300</v>
      </c>
      <c r="F3040" s="666">
        <v>18188862</v>
      </c>
      <c r="G3040" s="675" t="s">
        <v>11589</v>
      </c>
      <c r="H3040" s="675" t="s">
        <v>11035</v>
      </c>
      <c r="I3040" s="675" t="s">
        <v>7361</v>
      </c>
      <c r="J3040" s="675" t="s">
        <v>10738</v>
      </c>
      <c r="K3040" s="666">
        <v>3</v>
      </c>
      <c r="L3040" s="666">
        <v>8</v>
      </c>
      <c r="M3040" s="756">
        <v>26400</v>
      </c>
      <c r="N3040" s="666">
        <v>3</v>
      </c>
      <c r="O3040" s="666">
        <v>6</v>
      </c>
      <c r="P3040" s="756">
        <v>19800</v>
      </c>
      <c r="Q3040" s="666">
        <v>1</v>
      </c>
      <c r="R3040" s="666">
        <v>12</v>
      </c>
    </row>
    <row r="3041" spans="1:18" ht="15.75" customHeight="1" x14ac:dyDescent="0.2">
      <c r="A3041" s="665" t="s">
        <v>11033</v>
      </c>
      <c r="B3041" s="666" t="s">
        <v>6922</v>
      </c>
      <c r="C3041" s="666" t="s">
        <v>150</v>
      </c>
      <c r="D3041" s="675" t="s">
        <v>10738</v>
      </c>
      <c r="E3041" s="737">
        <v>3300</v>
      </c>
      <c r="F3041" s="666">
        <v>44683191</v>
      </c>
      <c r="G3041" s="675" t="s">
        <v>11590</v>
      </c>
      <c r="H3041" s="675" t="s">
        <v>11035</v>
      </c>
      <c r="I3041" s="675" t="s">
        <v>7361</v>
      </c>
      <c r="J3041" s="675" t="s">
        <v>10738</v>
      </c>
      <c r="K3041" s="666">
        <v>3</v>
      </c>
      <c r="L3041" s="666">
        <v>8</v>
      </c>
      <c r="M3041" s="756">
        <v>26400</v>
      </c>
      <c r="N3041" s="666">
        <v>3</v>
      </c>
      <c r="O3041" s="666">
        <v>6</v>
      </c>
      <c r="P3041" s="756">
        <v>19800</v>
      </c>
      <c r="Q3041" s="666">
        <v>1</v>
      </c>
      <c r="R3041" s="666">
        <v>12</v>
      </c>
    </row>
    <row r="3042" spans="1:18" ht="15.75" customHeight="1" x14ac:dyDescent="0.2">
      <c r="A3042" s="665" t="s">
        <v>11033</v>
      </c>
      <c r="B3042" s="666" t="s">
        <v>6922</v>
      </c>
      <c r="C3042" s="666" t="s">
        <v>150</v>
      </c>
      <c r="D3042" s="675" t="s">
        <v>10738</v>
      </c>
      <c r="E3042" s="737">
        <v>3300</v>
      </c>
      <c r="F3042" s="666">
        <v>46454226</v>
      </c>
      <c r="G3042" s="675" t="s">
        <v>11591</v>
      </c>
      <c r="H3042" s="675" t="s">
        <v>11035</v>
      </c>
      <c r="I3042" s="675" t="s">
        <v>7361</v>
      </c>
      <c r="J3042" s="675" t="s">
        <v>10738</v>
      </c>
      <c r="K3042" s="666">
        <v>3</v>
      </c>
      <c r="L3042" s="666">
        <v>8</v>
      </c>
      <c r="M3042" s="756">
        <v>26400</v>
      </c>
      <c r="N3042" s="666">
        <v>3</v>
      </c>
      <c r="O3042" s="666">
        <v>6</v>
      </c>
      <c r="P3042" s="756">
        <v>19800</v>
      </c>
      <c r="Q3042" s="666">
        <v>1</v>
      </c>
      <c r="R3042" s="666">
        <v>12</v>
      </c>
    </row>
    <row r="3043" spans="1:18" ht="15.75" customHeight="1" x14ac:dyDescent="0.2">
      <c r="A3043" s="665" t="s">
        <v>11033</v>
      </c>
      <c r="B3043" s="666" t="s">
        <v>6922</v>
      </c>
      <c r="C3043" s="666" t="s">
        <v>150</v>
      </c>
      <c r="D3043" s="675" t="s">
        <v>10738</v>
      </c>
      <c r="E3043" s="737">
        <v>3300</v>
      </c>
      <c r="F3043" s="666">
        <v>77242851</v>
      </c>
      <c r="G3043" s="675" t="s">
        <v>11592</v>
      </c>
      <c r="H3043" s="675" t="s">
        <v>11035</v>
      </c>
      <c r="I3043" s="675" t="s">
        <v>7361</v>
      </c>
      <c r="J3043" s="675" t="s">
        <v>10738</v>
      </c>
      <c r="K3043" s="666">
        <v>3</v>
      </c>
      <c r="L3043" s="666">
        <v>8</v>
      </c>
      <c r="M3043" s="756">
        <v>26400</v>
      </c>
      <c r="N3043" s="666">
        <v>3</v>
      </c>
      <c r="O3043" s="666">
        <v>6</v>
      </c>
      <c r="P3043" s="756">
        <v>19800</v>
      </c>
      <c r="Q3043" s="666">
        <v>1</v>
      </c>
      <c r="R3043" s="666">
        <v>12</v>
      </c>
    </row>
    <row r="3044" spans="1:18" ht="15.75" customHeight="1" x14ac:dyDescent="0.2">
      <c r="A3044" s="665" t="s">
        <v>11033</v>
      </c>
      <c r="B3044" s="666" t="s">
        <v>6922</v>
      </c>
      <c r="C3044" s="666" t="s">
        <v>150</v>
      </c>
      <c r="D3044" s="675" t="s">
        <v>10738</v>
      </c>
      <c r="E3044" s="737">
        <v>3300</v>
      </c>
      <c r="F3044" s="666">
        <v>46325048</v>
      </c>
      <c r="G3044" s="675" t="s">
        <v>11593</v>
      </c>
      <c r="H3044" s="675" t="s">
        <v>11035</v>
      </c>
      <c r="I3044" s="675" t="s">
        <v>7361</v>
      </c>
      <c r="J3044" s="675" t="s">
        <v>10738</v>
      </c>
      <c r="K3044" s="666">
        <v>3</v>
      </c>
      <c r="L3044" s="666">
        <v>8</v>
      </c>
      <c r="M3044" s="756">
        <v>26400</v>
      </c>
      <c r="N3044" s="666">
        <v>3</v>
      </c>
      <c r="O3044" s="666">
        <v>6</v>
      </c>
      <c r="P3044" s="756">
        <v>19800</v>
      </c>
      <c r="Q3044" s="666">
        <v>1</v>
      </c>
      <c r="R3044" s="666">
        <v>12</v>
      </c>
    </row>
    <row r="3045" spans="1:18" ht="15.75" customHeight="1" x14ac:dyDescent="0.2">
      <c r="A3045" s="665" t="s">
        <v>11033</v>
      </c>
      <c r="B3045" s="666" t="s">
        <v>6922</v>
      </c>
      <c r="C3045" s="666" t="s">
        <v>150</v>
      </c>
      <c r="D3045" s="675" t="s">
        <v>10738</v>
      </c>
      <c r="E3045" s="737">
        <v>3300</v>
      </c>
      <c r="F3045" s="666">
        <v>42030990</v>
      </c>
      <c r="G3045" s="675" t="s">
        <v>11594</v>
      </c>
      <c r="H3045" s="675" t="s">
        <v>11035</v>
      </c>
      <c r="I3045" s="675" t="s">
        <v>7361</v>
      </c>
      <c r="J3045" s="675" t="s">
        <v>10738</v>
      </c>
      <c r="K3045" s="666">
        <v>3</v>
      </c>
      <c r="L3045" s="666">
        <v>8</v>
      </c>
      <c r="M3045" s="756">
        <v>26400</v>
      </c>
      <c r="N3045" s="666">
        <v>3</v>
      </c>
      <c r="O3045" s="666">
        <v>6</v>
      </c>
      <c r="P3045" s="756">
        <v>19800</v>
      </c>
      <c r="Q3045" s="666">
        <v>1</v>
      </c>
      <c r="R3045" s="666">
        <v>12</v>
      </c>
    </row>
    <row r="3046" spans="1:18" ht="15.75" customHeight="1" x14ac:dyDescent="0.2">
      <c r="A3046" s="665" t="s">
        <v>11033</v>
      </c>
      <c r="B3046" s="666" t="s">
        <v>6922</v>
      </c>
      <c r="C3046" s="666" t="s">
        <v>150</v>
      </c>
      <c r="D3046" s="675" t="s">
        <v>10738</v>
      </c>
      <c r="E3046" s="737">
        <v>3300</v>
      </c>
      <c r="F3046" s="666">
        <v>70153150</v>
      </c>
      <c r="G3046" s="675" t="s">
        <v>11595</v>
      </c>
      <c r="H3046" s="675" t="s">
        <v>11035</v>
      </c>
      <c r="I3046" s="675" t="s">
        <v>7361</v>
      </c>
      <c r="J3046" s="675" t="s">
        <v>10738</v>
      </c>
      <c r="K3046" s="666">
        <v>3</v>
      </c>
      <c r="L3046" s="666">
        <v>8</v>
      </c>
      <c r="M3046" s="756">
        <v>26400</v>
      </c>
      <c r="N3046" s="666">
        <v>3</v>
      </c>
      <c r="O3046" s="666">
        <v>6</v>
      </c>
      <c r="P3046" s="756">
        <v>19800</v>
      </c>
      <c r="Q3046" s="666">
        <v>1</v>
      </c>
      <c r="R3046" s="666">
        <v>12</v>
      </c>
    </row>
    <row r="3047" spans="1:18" ht="15.75" customHeight="1" x14ac:dyDescent="0.2">
      <c r="A3047" s="665" t="s">
        <v>11033</v>
      </c>
      <c r="B3047" s="666" t="s">
        <v>6922</v>
      </c>
      <c r="C3047" s="666" t="s">
        <v>150</v>
      </c>
      <c r="D3047" s="675" t="s">
        <v>10738</v>
      </c>
      <c r="E3047" s="737">
        <v>3300</v>
      </c>
      <c r="F3047" s="666">
        <v>76698229</v>
      </c>
      <c r="G3047" s="675" t="s">
        <v>11596</v>
      </c>
      <c r="H3047" s="675" t="s">
        <v>11035</v>
      </c>
      <c r="I3047" s="675" t="s">
        <v>7361</v>
      </c>
      <c r="J3047" s="675" t="s">
        <v>10738</v>
      </c>
      <c r="K3047" s="666">
        <v>3</v>
      </c>
      <c r="L3047" s="666">
        <v>8</v>
      </c>
      <c r="M3047" s="756">
        <v>26400</v>
      </c>
      <c r="N3047" s="666">
        <v>3</v>
      </c>
      <c r="O3047" s="666">
        <v>6</v>
      </c>
      <c r="P3047" s="756">
        <v>19800</v>
      </c>
      <c r="Q3047" s="666">
        <v>1</v>
      </c>
      <c r="R3047" s="666">
        <v>12</v>
      </c>
    </row>
    <row r="3048" spans="1:18" ht="15.75" customHeight="1" x14ac:dyDescent="0.2">
      <c r="A3048" s="665" t="s">
        <v>11033</v>
      </c>
      <c r="B3048" s="666" t="s">
        <v>6922</v>
      </c>
      <c r="C3048" s="666" t="s">
        <v>150</v>
      </c>
      <c r="D3048" s="675" t="s">
        <v>10738</v>
      </c>
      <c r="E3048" s="737">
        <v>3300</v>
      </c>
      <c r="F3048" s="666">
        <v>74664090</v>
      </c>
      <c r="G3048" s="675" t="s">
        <v>11597</v>
      </c>
      <c r="H3048" s="675" t="s">
        <v>11035</v>
      </c>
      <c r="I3048" s="675" t="s">
        <v>7361</v>
      </c>
      <c r="J3048" s="675" t="s">
        <v>10738</v>
      </c>
      <c r="K3048" s="666">
        <v>3</v>
      </c>
      <c r="L3048" s="666">
        <v>8</v>
      </c>
      <c r="M3048" s="756">
        <v>26400</v>
      </c>
      <c r="N3048" s="666">
        <v>3</v>
      </c>
      <c r="O3048" s="666">
        <v>6</v>
      </c>
      <c r="P3048" s="756">
        <v>19800</v>
      </c>
      <c r="Q3048" s="666">
        <v>1</v>
      </c>
      <c r="R3048" s="666">
        <v>12</v>
      </c>
    </row>
    <row r="3049" spans="1:18" ht="15.75" customHeight="1" x14ac:dyDescent="0.2">
      <c r="A3049" s="665" t="s">
        <v>11033</v>
      </c>
      <c r="B3049" s="666" t="s">
        <v>6922</v>
      </c>
      <c r="C3049" s="666" t="s">
        <v>150</v>
      </c>
      <c r="D3049" s="675" t="s">
        <v>10738</v>
      </c>
      <c r="E3049" s="737">
        <v>3300</v>
      </c>
      <c r="F3049" s="666">
        <v>46060822</v>
      </c>
      <c r="G3049" s="675" t="s">
        <v>11598</v>
      </c>
      <c r="H3049" s="675" t="s">
        <v>11035</v>
      </c>
      <c r="I3049" s="675" t="s">
        <v>7361</v>
      </c>
      <c r="J3049" s="675" t="s">
        <v>10738</v>
      </c>
      <c r="K3049" s="666">
        <v>3</v>
      </c>
      <c r="L3049" s="666">
        <v>8</v>
      </c>
      <c r="M3049" s="756">
        <v>26400</v>
      </c>
      <c r="N3049" s="666">
        <v>3</v>
      </c>
      <c r="O3049" s="666">
        <v>6</v>
      </c>
      <c r="P3049" s="756">
        <v>19800</v>
      </c>
      <c r="Q3049" s="666">
        <v>1</v>
      </c>
      <c r="R3049" s="666">
        <v>12</v>
      </c>
    </row>
    <row r="3050" spans="1:18" ht="15.75" customHeight="1" x14ac:dyDescent="0.2">
      <c r="A3050" s="665" t="s">
        <v>11033</v>
      </c>
      <c r="B3050" s="666" t="s">
        <v>6922</v>
      </c>
      <c r="C3050" s="666" t="s">
        <v>150</v>
      </c>
      <c r="D3050" s="675" t="s">
        <v>10738</v>
      </c>
      <c r="E3050" s="737">
        <v>3300</v>
      </c>
      <c r="F3050" s="666">
        <v>70250175</v>
      </c>
      <c r="G3050" s="675" t="s">
        <v>11599</v>
      </c>
      <c r="H3050" s="675" t="s">
        <v>11035</v>
      </c>
      <c r="I3050" s="675" t="s">
        <v>7361</v>
      </c>
      <c r="J3050" s="675" t="s">
        <v>10738</v>
      </c>
      <c r="K3050" s="666">
        <v>3</v>
      </c>
      <c r="L3050" s="666">
        <v>8</v>
      </c>
      <c r="M3050" s="756">
        <v>26400</v>
      </c>
      <c r="N3050" s="666">
        <v>1</v>
      </c>
      <c r="O3050" s="666">
        <v>1</v>
      </c>
      <c r="P3050" s="756">
        <v>3300</v>
      </c>
      <c r="Q3050" s="666">
        <v>0</v>
      </c>
      <c r="R3050" s="666">
        <v>0</v>
      </c>
    </row>
    <row r="3051" spans="1:18" ht="15.75" customHeight="1" x14ac:dyDescent="0.2">
      <c r="A3051" s="665" t="s">
        <v>11033</v>
      </c>
      <c r="B3051" s="666" t="s">
        <v>6922</v>
      </c>
      <c r="C3051" s="666" t="s">
        <v>150</v>
      </c>
      <c r="D3051" s="675" t="s">
        <v>10738</v>
      </c>
      <c r="E3051" s="737">
        <v>3300</v>
      </c>
      <c r="F3051" s="666">
        <v>70495986</v>
      </c>
      <c r="G3051" s="675" t="s">
        <v>11600</v>
      </c>
      <c r="H3051" s="675" t="s">
        <v>11035</v>
      </c>
      <c r="I3051" s="675" t="s">
        <v>7361</v>
      </c>
      <c r="J3051" s="675" t="s">
        <v>10738</v>
      </c>
      <c r="K3051" s="666">
        <v>3</v>
      </c>
      <c r="L3051" s="666">
        <v>8</v>
      </c>
      <c r="M3051" s="756">
        <v>26400</v>
      </c>
      <c r="N3051" s="666">
        <v>3</v>
      </c>
      <c r="O3051" s="666">
        <v>6</v>
      </c>
      <c r="P3051" s="756">
        <v>19800</v>
      </c>
      <c r="Q3051" s="666">
        <v>1</v>
      </c>
      <c r="R3051" s="666">
        <v>12</v>
      </c>
    </row>
    <row r="3052" spans="1:18" ht="15.75" customHeight="1" x14ac:dyDescent="0.2">
      <c r="A3052" s="665" t="s">
        <v>11033</v>
      </c>
      <c r="B3052" s="666" t="s">
        <v>6922</v>
      </c>
      <c r="C3052" s="666" t="s">
        <v>150</v>
      </c>
      <c r="D3052" s="675" t="s">
        <v>10738</v>
      </c>
      <c r="E3052" s="737">
        <v>3300</v>
      </c>
      <c r="F3052" s="666">
        <v>42951934</v>
      </c>
      <c r="G3052" s="675" t="s">
        <v>11601</v>
      </c>
      <c r="H3052" s="675" t="s">
        <v>11035</v>
      </c>
      <c r="I3052" s="675" t="s">
        <v>7361</v>
      </c>
      <c r="J3052" s="675" t="s">
        <v>10738</v>
      </c>
      <c r="K3052" s="666">
        <v>3</v>
      </c>
      <c r="L3052" s="666">
        <v>8</v>
      </c>
      <c r="M3052" s="756">
        <v>26400</v>
      </c>
      <c r="N3052" s="666">
        <v>3</v>
      </c>
      <c r="O3052" s="666">
        <v>6</v>
      </c>
      <c r="P3052" s="756">
        <v>19800</v>
      </c>
      <c r="Q3052" s="666">
        <v>1</v>
      </c>
      <c r="R3052" s="666">
        <v>12</v>
      </c>
    </row>
    <row r="3053" spans="1:18" ht="15.75" customHeight="1" x14ac:dyDescent="0.2">
      <c r="A3053" s="665" t="s">
        <v>11033</v>
      </c>
      <c r="B3053" s="666" t="s">
        <v>6922</v>
      </c>
      <c r="C3053" s="666" t="s">
        <v>150</v>
      </c>
      <c r="D3053" s="675" t="s">
        <v>10738</v>
      </c>
      <c r="E3053" s="737">
        <v>3300</v>
      </c>
      <c r="F3053" s="666">
        <v>40926014</v>
      </c>
      <c r="G3053" s="675" t="s">
        <v>11602</v>
      </c>
      <c r="H3053" s="675" t="s">
        <v>11035</v>
      </c>
      <c r="I3053" s="675" t="s">
        <v>7361</v>
      </c>
      <c r="J3053" s="675" t="s">
        <v>10738</v>
      </c>
      <c r="K3053" s="666">
        <v>3</v>
      </c>
      <c r="L3053" s="666">
        <v>8</v>
      </c>
      <c r="M3053" s="756">
        <v>26400</v>
      </c>
      <c r="N3053" s="666">
        <v>3</v>
      </c>
      <c r="O3053" s="666">
        <v>6</v>
      </c>
      <c r="P3053" s="756">
        <v>19800</v>
      </c>
      <c r="Q3053" s="666">
        <v>1</v>
      </c>
      <c r="R3053" s="666">
        <v>12</v>
      </c>
    </row>
    <row r="3054" spans="1:18" ht="15.75" customHeight="1" x14ac:dyDescent="0.2">
      <c r="A3054" s="665" t="s">
        <v>11033</v>
      </c>
      <c r="B3054" s="666" t="s">
        <v>6922</v>
      </c>
      <c r="C3054" s="666" t="s">
        <v>150</v>
      </c>
      <c r="D3054" s="675" t="s">
        <v>10738</v>
      </c>
      <c r="E3054" s="737">
        <v>3300</v>
      </c>
      <c r="F3054" s="666">
        <v>48557821</v>
      </c>
      <c r="G3054" s="675" t="s">
        <v>11603</v>
      </c>
      <c r="H3054" s="675" t="s">
        <v>11035</v>
      </c>
      <c r="I3054" s="675" t="s">
        <v>7361</v>
      </c>
      <c r="J3054" s="675" t="s">
        <v>10738</v>
      </c>
      <c r="K3054" s="666">
        <v>3</v>
      </c>
      <c r="L3054" s="666">
        <v>8</v>
      </c>
      <c r="M3054" s="756">
        <v>26400</v>
      </c>
      <c r="N3054" s="666">
        <v>3</v>
      </c>
      <c r="O3054" s="666">
        <v>6</v>
      </c>
      <c r="P3054" s="756">
        <v>19800</v>
      </c>
      <c r="Q3054" s="666">
        <v>1</v>
      </c>
      <c r="R3054" s="666">
        <v>12</v>
      </c>
    </row>
    <row r="3055" spans="1:18" ht="15.75" customHeight="1" x14ac:dyDescent="0.2">
      <c r="A3055" s="665" t="s">
        <v>11033</v>
      </c>
      <c r="B3055" s="666" t="s">
        <v>6922</v>
      </c>
      <c r="C3055" s="666" t="s">
        <v>150</v>
      </c>
      <c r="D3055" s="675" t="s">
        <v>10738</v>
      </c>
      <c r="E3055" s="737">
        <v>3300</v>
      </c>
      <c r="F3055" s="666">
        <v>18010413</v>
      </c>
      <c r="G3055" s="675" t="s">
        <v>10710</v>
      </c>
      <c r="H3055" s="675" t="s">
        <v>11035</v>
      </c>
      <c r="I3055" s="675" t="s">
        <v>7361</v>
      </c>
      <c r="J3055" s="675" t="s">
        <v>10738</v>
      </c>
      <c r="K3055" s="666">
        <v>3</v>
      </c>
      <c r="L3055" s="666">
        <v>5</v>
      </c>
      <c r="M3055" s="756">
        <v>16500</v>
      </c>
      <c r="N3055" s="666">
        <v>0</v>
      </c>
      <c r="O3055" s="666">
        <v>0</v>
      </c>
      <c r="P3055" s="756">
        <v>0</v>
      </c>
      <c r="Q3055" s="666">
        <v>0</v>
      </c>
      <c r="R3055" s="666">
        <v>0</v>
      </c>
    </row>
    <row r="3056" spans="1:18" ht="15.75" customHeight="1" x14ac:dyDescent="0.2">
      <c r="A3056" s="665" t="s">
        <v>11033</v>
      </c>
      <c r="B3056" s="666" t="s">
        <v>6922</v>
      </c>
      <c r="C3056" s="666" t="s">
        <v>150</v>
      </c>
      <c r="D3056" s="675" t="s">
        <v>10738</v>
      </c>
      <c r="E3056" s="737">
        <v>3300</v>
      </c>
      <c r="F3056" s="666">
        <v>70120042</v>
      </c>
      <c r="G3056" s="675" t="s">
        <v>11604</v>
      </c>
      <c r="H3056" s="675" t="s">
        <v>11035</v>
      </c>
      <c r="I3056" s="675" t="s">
        <v>7361</v>
      </c>
      <c r="J3056" s="675" t="s">
        <v>10738</v>
      </c>
      <c r="K3056" s="666">
        <v>3</v>
      </c>
      <c r="L3056" s="666">
        <v>8</v>
      </c>
      <c r="M3056" s="756">
        <v>26400</v>
      </c>
      <c r="N3056" s="666">
        <v>3</v>
      </c>
      <c r="O3056" s="666">
        <v>6</v>
      </c>
      <c r="P3056" s="756">
        <v>19800</v>
      </c>
      <c r="Q3056" s="666">
        <v>1</v>
      </c>
      <c r="R3056" s="666">
        <v>12</v>
      </c>
    </row>
    <row r="3057" spans="1:18" ht="15.75" customHeight="1" x14ac:dyDescent="0.2">
      <c r="A3057" s="665" t="s">
        <v>11033</v>
      </c>
      <c r="B3057" s="666" t="s">
        <v>6922</v>
      </c>
      <c r="C3057" s="666" t="s">
        <v>150</v>
      </c>
      <c r="D3057" s="675" t="s">
        <v>10738</v>
      </c>
      <c r="E3057" s="737">
        <v>3300</v>
      </c>
      <c r="F3057" s="666">
        <v>47206426</v>
      </c>
      <c r="G3057" s="675" t="s">
        <v>11605</v>
      </c>
      <c r="H3057" s="675" t="s">
        <v>11035</v>
      </c>
      <c r="I3057" s="675" t="s">
        <v>7361</v>
      </c>
      <c r="J3057" s="675" t="s">
        <v>10738</v>
      </c>
      <c r="K3057" s="666">
        <v>3</v>
      </c>
      <c r="L3057" s="666">
        <v>8</v>
      </c>
      <c r="M3057" s="756">
        <v>26400</v>
      </c>
      <c r="N3057" s="666">
        <v>3</v>
      </c>
      <c r="O3057" s="666">
        <v>6</v>
      </c>
      <c r="P3057" s="756">
        <v>19800</v>
      </c>
      <c r="Q3057" s="666">
        <v>1</v>
      </c>
      <c r="R3057" s="666">
        <v>12</v>
      </c>
    </row>
    <row r="3058" spans="1:18" ht="15.75" customHeight="1" x14ac:dyDescent="0.2">
      <c r="A3058" s="665" t="s">
        <v>11033</v>
      </c>
      <c r="B3058" s="666" t="s">
        <v>6922</v>
      </c>
      <c r="C3058" s="666" t="s">
        <v>150</v>
      </c>
      <c r="D3058" s="675" t="s">
        <v>10738</v>
      </c>
      <c r="E3058" s="737">
        <v>3300</v>
      </c>
      <c r="F3058" s="666">
        <v>47502678</v>
      </c>
      <c r="G3058" s="675" t="s">
        <v>11606</v>
      </c>
      <c r="H3058" s="675" t="s">
        <v>11035</v>
      </c>
      <c r="I3058" s="675" t="s">
        <v>7361</v>
      </c>
      <c r="J3058" s="675" t="s">
        <v>10738</v>
      </c>
      <c r="K3058" s="666">
        <v>3</v>
      </c>
      <c r="L3058" s="666">
        <v>8</v>
      </c>
      <c r="M3058" s="756">
        <v>26400</v>
      </c>
      <c r="N3058" s="666">
        <v>3</v>
      </c>
      <c r="O3058" s="666">
        <v>6</v>
      </c>
      <c r="P3058" s="756">
        <v>19800</v>
      </c>
      <c r="Q3058" s="666">
        <v>1</v>
      </c>
      <c r="R3058" s="666">
        <v>12</v>
      </c>
    </row>
    <row r="3059" spans="1:18" ht="15.75" customHeight="1" x14ac:dyDescent="0.2">
      <c r="A3059" s="665" t="s">
        <v>11033</v>
      </c>
      <c r="B3059" s="666" t="s">
        <v>6922</v>
      </c>
      <c r="C3059" s="666" t="s">
        <v>150</v>
      </c>
      <c r="D3059" s="675" t="s">
        <v>10738</v>
      </c>
      <c r="E3059" s="737">
        <v>3300</v>
      </c>
      <c r="F3059" s="666">
        <v>75151524</v>
      </c>
      <c r="G3059" s="675" t="s">
        <v>11607</v>
      </c>
      <c r="H3059" s="675" t="s">
        <v>11035</v>
      </c>
      <c r="I3059" s="675" t="s">
        <v>7361</v>
      </c>
      <c r="J3059" s="675" t="s">
        <v>10738</v>
      </c>
      <c r="K3059" s="666">
        <v>3</v>
      </c>
      <c r="L3059" s="666">
        <v>8</v>
      </c>
      <c r="M3059" s="756">
        <v>26400</v>
      </c>
      <c r="N3059" s="666">
        <v>3</v>
      </c>
      <c r="O3059" s="666">
        <v>6</v>
      </c>
      <c r="P3059" s="756">
        <v>19800</v>
      </c>
      <c r="Q3059" s="666">
        <v>1</v>
      </c>
      <c r="R3059" s="666">
        <v>12</v>
      </c>
    </row>
    <row r="3060" spans="1:18" ht="15.75" customHeight="1" x14ac:dyDescent="0.2">
      <c r="A3060" s="665" t="s">
        <v>11033</v>
      </c>
      <c r="B3060" s="666" t="s">
        <v>6922</v>
      </c>
      <c r="C3060" s="666" t="s">
        <v>150</v>
      </c>
      <c r="D3060" s="675" t="s">
        <v>10738</v>
      </c>
      <c r="E3060" s="737">
        <v>3300</v>
      </c>
      <c r="F3060" s="666">
        <v>43014843</v>
      </c>
      <c r="G3060" s="675" t="s">
        <v>11608</v>
      </c>
      <c r="H3060" s="675" t="s">
        <v>11035</v>
      </c>
      <c r="I3060" s="675" t="s">
        <v>7361</v>
      </c>
      <c r="J3060" s="675" t="s">
        <v>10738</v>
      </c>
      <c r="K3060" s="666">
        <v>3</v>
      </c>
      <c r="L3060" s="666">
        <v>8</v>
      </c>
      <c r="M3060" s="756">
        <v>26400</v>
      </c>
      <c r="N3060" s="666">
        <v>3</v>
      </c>
      <c r="O3060" s="666">
        <v>6</v>
      </c>
      <c r="P3060" s="756">
        <v>19800</v>
      </c>
      <c r="Q3060" s="666">
        <v>1</v>
      </c>
      <c r="R3060" s="666">
        <v>12</v>
      </c>
    </row>
    <row r="3061" spans="1:18" ht="15.75" customHeight="1" x14ac:dyDescent="0.2">
      <c r="A3061" s="665" t="s">
        <v>11033</v>
      </c>
      <c r="B3061" s="666" t="s">
        <v>6922</v>
      </c>
      <c r="C3061" s="666" t="s">
        <v>150</v>
      </c>
      <c r="D3061" s="675" t="s">
        <v>10738</v>
      </c>
      <c r="E3061" s="737">
        <v>3300</v>
      </c>
      <c r="F3061" s="666">
        <v>48087442</v>
      </c>
      <c r="G3061" s="675" t="s">
        <v>11609</v>
      </c>
      <c r="H3061" s="675" t="s">
        <v>11035</v>
      </c>
      <c r="I3061" s="675" t="s">
        <v>7361</v>
      </c>
      <c r="J3061" s="675" t="s">
        <v>10738</v>
      </c>
      <c r="K3061" s="666">
        <v>3</v>
      </c>
      <c r="L3061" s="666">
        <v>8</v>
      </c>
      <c r="M3061" s="756">
        <v>26400</v>
      </c>
      <c r="N3061" s="666">
        <v>3</v>
      </c>
      <c r="O3061" s="666">
        <v>6</v>
      </c>
      <c r="P3061" s="756">
        <v>19800</v>
      </c>
      <c r="Q3061" s="666">
        <v>1</v>
      </c>
      <c r="R3061" s="666">
        <v>12</v>
      </c>
    </row>
    <row r="3062" spans="1:18" ht="15.75" customHeight="1" x14ac:dyDescent="0.2">
      <c r="A3062" s="665" t="s">
        <v>11033</v>
      </c>
      <c r="B3062" s="666" t="s">
        <v>6922</v>
      </c>
      <c r="C3062" s="666" t="s">
        <v>150</v>
      </c>
      <c r="D3062" s="675" t="s">
        <v>10738</v>
      </c>
      <c r="E3062" s="737">
        <v>3300</v>
      </c>
      <c r="F3062" s="666">
        <v>70928679</v>
      </c>
      <c r="G3062" s="675" t="s">
        <v>11610</v>
      </c>
      <c r="H3062" s="675" t="s">
        <v>11035</v>
      </c>
      <c r="I3062" s="675" t="s">
        <v>7361</v>
      </c>
      <c r="J3062" s="675" t="s">
        <v>10738</v>
      </c>
      <c r="K3062" s="666">
        <v>3</v>
      </c>
      <c r="L3062" s="666">
        <v>8</v>
      </c>
      <c r="M3062" s="756">
        <v>26400</v>
      </c>
      <c r="N3062" s="666">
        <v>3</v>
      </c>
      <c r="O3062" s="666">
        <v>6</v>
      </c>
      <c r="P3062" s="756">
        <v>19800</v>
      </c>
      <c r="Q3062" s="666">
        <v>1</v>
      </c>
      <c r="R3062" s="666">
        <v>12</v>
      </c>
    </row>
    <row r="3063" spans="1:18" ht="15.75" customHeight="1" x14ac:dyDescent="0.2">
      <c r="A3063" s="665" t="s">
        <v>11033</v>
      </c>
      <c r="B3063" s="666" t="s">
        <v>6922</v>
      </c>
      <c r="C3063" s="666" t="s">
        <v>150</v>
      </c>
      <c r="D3063" s="675" t="s">
        <v>10738</v>
      </c>
      <c r="E3063" s="737">
        <v>3300</v>
      </c>
      <c r="F3063" s="666">
        <v>42093976</v>
      </c>
      <c r="G3063" s="675" t="s">
        <v>11611</v>
      </c>
      <c r="H3063" s="675" t="s">
        <v>11035</v>
      </c>
      <c r="I3063" s="675" t="s">
        <v>7361</v>
      </c>
      <c r="J3063" s="675" t="s">
        <v>10738</v>
      </c>
      <c r="K3063" s="666">
        <v>3</v>
      </c>
      <c r="L3063" s="666">
        <v>8</v>
      </c>
      <c r="M3063" s="756">
        <v>26400</v>
      </c>
      <c r="N3063" s="666">
        <v>3</v>
      </c>
      <c r="O3063" s="666">
        <v>6</v>
      </c>
      <c r="P3063" s="756">
        <v>19800</v>
      </c>
      <c r="Q3063" s="666">
        <v>1</v>
      </c>
      <c r="R3063" s="666">
        <v>12</v>
      </c>
    </row>
    <row r="3064" spans="1:18" ht="15.75" customHeight="1" x14ac:dyDescent="0.2">
      <c r="A3064" s="665" t="s">
        <v>11033</v>
      </c>
      <c r="B3064" s="666" t="s">
        <v>6922</v>
      </c>
      <c r="C3064" s="666" t="s">
        <v>150</v>
      </c>
      <c r="D3064" s="675" t="s">
        <v>10738</v>
      </c>
      <c r="E3064" s="737">
        <v>3300</v>
      </c>
      <c r="F3064" s="666">
        <v>71434682</v>
      </c>
      <c r="G3064" s="675" t="s">
        <v>11612</v>
      </c>
      <c r="H3064" s="675" t="s">
        <v>11035</v>
      </c>
      <c r="I3064" s="675" t="s">
        <v>7361</v>
      </c>
      <c r="J3064" s="675" t="s">
        <v>10738</v>
      </c>
      <c r="K3064" s="666">
        <v>3</v>
      </c>
      <c r="L3064" s="666">
        <v>8</v>
      </c>
      <c r="M3064" s="756">
        <v>26400</v>
      </c>
      <c r="N3064" s="666">
        <v>3</v>
      </c>
      <c r="O3064" s="666">
        <v>6</v>
      </c>
      <c r="P3064" s="756">
        <v>19800</v>
      </c>
      <c r="Q3064" s="666">
        <v>1</v>
      </c>
      <c r="R3064" s="666">
        <v>12</v>
      </c>
    </row>
    <row r="3065" spans="1:18" ht="15.75" customHeight="1" x14ac:dyDescent="0.2">
      <c r="A3065" s="665" t="s">
        <v>11033</v>
      </c>
      <c r="B3065" s="666" t="s">
        <v>6922</v>
      </c>
      <c r="C3065" s="666" t="s">
        <v>150</v>
      </c>
      <c r="D3065" s="675" t="s">
        <v>10738</v>
      </c>
      <c r="E3065" s="737">
        <v>3300</v>
      </c>
      <c r="F3065" s="666">
        <v>80603344</v>
      </c>
      <c r="G3065" s="675" t="s">
        <v>11613</v>
      </c>
      <c r="H3065" s="675" t="s">
        <v>11035</v>
      </c>
      <c r="I3065" s="675" t="s">
        <v>7361</v>
      </c>
      <c r="J3065" s="675" t="s">
        <v>10738</v>
      </c>
      <c r="K3065" s="666">
        <v>3</v>
      </c>
      <c r="L3065" s="666">
        <v>8</v>
      </c>
      <c r="M3065" s="756">
        <v>26400</v>
      </c>
      <c r="N3065" s="666">
        <v>3</v>
      </c>
      <c r="O3065" s="666">
        <v>6</v>
      </c>
      <c r="P3065" s="756">
        <v>19800</v>
      </c>
      <c r="Q3065" s="666">
        <v>1</v>
      </c>
      <c r="R3065" s="666">
        <v>12</v>
      </c>
    </row>
    <row r="3066" spans="1:18" ht="15.75" customHeight="1" x14ac:dyDescent="0.2">
      <c r="A3066" s="665" t="s">
        <v>11033</v>
      </c>
      <c r="B3066" s="666" t="s">
        <v>6922</v>
      </c>
      <c r="C3066" s="666" t="s">
        <v>150</v>
      </c>
      <c r="D3066" s="675" t="s">
        <v>10738</v>
      </c>
      <c r="E3066" s="737">
        <v>3300</v>
      </c>
      <c r="F3066" s="666">
        <v>70672886</v>
      </c>
      <c r="G3066" s="675" t="s">
        <v>11614</v>
      </c>
      <c r="H3066" s="675" t="s">
        <v>11035</v>
      </c>
      <c r="I3066" s="675" t="s">
        <v>7361</v>
      </c>
      <c r="J3066" s="675" t="s">
        <v>10738</v>
      </c>
      <c r="K3066" s="666">
        <v>3</v>
      </c>
      <c r="L3066" s="666">
        <v>8</v>
      </c>
      <c r="M3066" s="756">
        <v>26400</v>
      </c>
      <c r="N3066" s="666">
        <v>3</v>
      </c>
      <c r="O3066" s="666">
        <v>6</v>
      </c>
      <c r="P3066" s="756">
        <v>19800</v>
      </c>
      <c r="Q3066" s="666">
        <v>1</v>
      </c>
      <c r="R3066" s="666">
        <v>12</v>
      </c>
    </row>
    <row r="3067" spans="1:18" ht="15.75" customHeight="1" x14ac:dyDescent="0.2">
      <c r="A3067" s="665" t="s">
        <v>11033</v>
      </c>
      <c r="B3067" s="666" t="s">
        <v>6922</v>
      </c>
      <c r="C3067" s="666" t="s">
        <v>150</v>
      </c>
      <c r="D3067" s="675" t="s">
        <v>10738</v>
      </c>
      <c r="E3067" s="737">
        <v>3300</v>
      </c>
      <c r="F3067" s="666">
        <v>71930616</v>
      </c>
      <c r="G3067" s="675" t="s">
        <v>11615</v>
      </c>
      <c r="H3067" s="675" t="s">
        <v>11035</v>
      </c>
      <c r="I3067" s="675" t="s">
        <v>7361</v>
      </c>
      <c r="J3067" s="675" t="s">
        <v>10738</v>
      </c>
      <c r="K3067" s="666">
        <v>3</v>
      </c>
      <c r="L3067" s="666">
        <v>8</v>
      </c>
      <c r="M3067" s="756">
        <v>26400</v>
      </c>
      <c r="N3067" s="666">
        <v>3</v>
      </c>
      <c r="O3067" s="666">
        <v>6</v>
      </c>
      <c r="P3067" s="756">
        <v>19800</v>
      </c>
      <c r="Q3067" s="666">
        <v>1</v>
      </c>
      <c r="R3067" s="666">
        <v>12</v>
      </c>
    </row>
    <row r="3068" spans="1:18" ht="15.75" customHeight="1" x14ac:dyDescent="0.2">
      <c r="A3068" s="665" t="s">
        <v>11033</v>
      </c>
      <c r="B3068" s="666" t="s">
        <v>6922</v>
      </c>
      <c r="C3068" s="666" t="s">
        <v>150</v>
      </c>
      <c r="D3068" s="675" t="s">
        <v>10738</v>
      </c>
      <c r="E3068" s="737">
        <v>3300</v>
      </c>
      <c r="F3068" s="666">
        <v>70347099</v>
      </c>
      <c r="G3068" s="675" t="s">
        <v>11616</v>
      </c>
      <c r="H3068" s="675" t="s">
        <v>11035</v>
      </c>
      <c r="I3068" s="675" t="s">
        <v>7361</v>
      </c>
      <c r="J3068" s="675" t="s">
        <v>10738</v>
      </c>
      <c r="K3068" s="666">
        <v>3</v>
      </c>
      <c r="L3068" s="666">
        <v>8</v>
      </c>
      <c r="M3068" s="756">
        <v>26400</v>
      </c>
      <c r="N3068" s="666">
        <v>3</v>
      </c>
      <c r="O3068" s="666">
        <v>6</v>
      </c>
      <c r="P3068" s="756">
        <v>19800</v>
      </c>
      <c r="Q3068" s="666">
        <v>1</v>
      </c>
      <c r="R3068" s="666">
        <v>12</v>
      </c>
    </row>
    <row r="3069" spans="1:18" ht="15.75" customHeight="1" x14ac:dyDescent="0.2">
      <c r="A3069" s="665" t="s">
        <v>11033</v>
      </c>
      <c r="B3069" s="666" t="s">
        <v>6922</v>
      </c>
      <c r="C3069" s="666" t="s">
        <v>150</v>
      </c>
      <c r="D3069" s="675" t="s">
        <v>10738</v>
      </c>
      <c r="E3069" s="737">
        <v>3300</v>
      </c>
      <c r="F3069" s="666">
        <v>47321789</v>
      </c>
      <c r="G3069" s="675" t="s">
        <v>11617</v>
      </c>
      <c r="H3069" s="675" t="s">
        <v>11035</v>
      </c>
      <c r="I3069" s="675" t="s">
        <v>7361</v>
      </c>
      <c r="J3069" s="675" t="s">
        <v>10738</v>
      </c>
      <c r="K3069" s="666">
        <v>3</v>
      </c>
      <c r="L3069" s="666">
        <v>8</v>
      </c>
      <c r="M3069" s="756">
        <v>26400</v>
      </c>
      <c r="N3069" s="666">
        <v>3</v>
      </c>
      <c r="O3069" s="666">
        <v>6</v>
      </c>
      <c r="P3069" s="756">
        <v>19800</v>
      </c>
      <c r="Q3069" s="666">
        <v>1</v>
      </c>
      <c r="R3069" s="666">
        <v>12</v>
      </c>
    </row>
    <row r="3070" spans="1:18" ht="15.75" customHeight="1" x14ac:dyDescent="0.2">
      <c r="A3070" s="665" t="s">
        <v>11033</v>
      </c>
      <c r="B3070" s="666" t="s">
        <v>6922</v>
      </c>
      <c r="C3070" s="666" t="s">
        <v>150</v>
      </c>
      <c r="D3070" s="675" t="s">
        <v>10738</v>
      </c>
      <c r="E3070" s="737">
        <v>3300</v>
      </c>
      <c r="F3070" s="666">
        <v>42417196</v>
      </c>
      <c r="G3070" s="675" t="s">
        <v>11618</v>
      </c>
      <c r="H3070" s="675" t="s">
        <v>11035</v>
      </c>
      <c r="I3070" s="675" t="s">
        <v>7361</v>
      </c>
      <c r="J3070" s="675" t="s">
        <v>10738</v>
      </c>
      <c r="K3070" s="666">
        <v>3</v>
      </c>
      <c r="L3070" s="666">
        <v>8</v>
      </c>
      <c r="M3070" s="756">
        <v>26400</v>
      </c>
      <c r="N3070" s="666">
        <v>3</v>
      </c>
      <c r="O3070" s="666">
        <v>6</v>
      </c>
      <c r="P3070" s="756">
        <v>19800</v>
      </c>
      <c r="Q3070" s="666">
        <v>1</v>
      </c>
      <c r="R3070" s="666">
        <v>12</v>
      </c>
    </row>
    <row r="3071" spans="1:18" ht="15.75" customHeight="1" x14ac:dyDescent="0.2">
      <c r="A3071" s="665" t="s">
        <v>11033</v>
      </c>
      <c r="B3071" s="666" t="s">
        <v>6922</v>
      </c>
      <c r="C3071" s="666" t="s">
        <v>150</v>
      </c>
      <c r="D3071" s="675" t="s">
        <v>10738</v>
      </c>
      <c r="E3071" s="737">
        <v>3300</v>
      </c>
      <c r="F3071" s="666">
        <v>47319249</v>
      </c>
      <c r="G3071" s="675" t="s">
        <v>11619</v>
      </c>
      <c r="H3071" s="675" t="s">
        <v>11035</v>
      </c>
      <c r="I3071" s="675" t="s">
        <v>7361</v>
      </c>
      <c r="J3071" s="675" t="s">
        <v>10738</v>
      </c>
      <c r="K3071" s="666">
        <v>3</v>
      </c>
      <c r="L3071" s="666">
        <v>8</v>
      </c>
      <c r="M3071" s="756">
        <v>26400</v>
      </c>
      <c r="N3071" s="666">
        <v>3</v>
      </c>
      <c r="O3071" s="666">
        <v>6</v>
      </c>
      <c r="P3071" s="756">
        <v>19800</v>
      </c>
      <c r="Q3071" s="666">
        <v>1</v>
      </c>
      <c r="R3071" s="666">
        <v>12</v>
      </c>
    </row>
    <row r="3072" spans="1:18" ht="15.75" customHeight="1" x14ac:dyDescent="0.2">
      <c r="A3072" s="665" t="s">
        <v>11033</v>
      </c>
      <c r="B3072" s="666" t="s">
        <v>6922</v>
      </c>
      <c r="C3072" s="666" t="s">
        <v>150</v>
      </c>
      <c r="D3072" s="675" t="s">
        <v>10738</v>
      </c>
      <c r="E3072" s="737">
        <v>3300</v>
      </c>
      <c r="F3072" s="666">
        <v>2867586</v>
      </c>
      <c r="G3072" s="675" t="s">
        <v>11620</v>
      </c>
      <c r="H3072" s="675" t="s">
        <v>11035</v>
      </c>
      <c r="I3072" s="675" t="s">
        <v>7361</v>
      </c>
      <c r="J3072" s="675" t="s">
        <v>10738</v>
      </c>
      <c r="K3072" s="666">
        <v>3</v>
      </c>
      <c r="L3072" s="666">
        <v>8</v>
      </c>
      <c r="M3072" s="756">
        <v>26400</v>
      </c>
      <c r="N3072" s="666">
        <v>3</v>
      </c>
      <c r="O3072" s="666">
        <v>6</v>
      </c>
      <c r="P3072" s="756">
        <v>19800</v>
      </c>
      <c r="Q3072" s="666">
        <v>1</v>
      </c>
      <c r="R3072" s="666">
        <v>12</v>
      </c>
    </row>
    <row r="3073" spans="1:18" ht="15.75" customHeight="1" x14ac:dyDescent="0.2">
      <c r="A3073" s="665" t="s">
        <v>11033</v>
      </c>
      <c r="B3073" s="666" t="s">
        <v>6922</v>
      </c>
      <c r="C3073" s="666" t="s">
        <v>150</v>
      </c>
      <c r="D3073" s="675" t="s">
        <v>10738</v>
      </c>
      <c r="E3073" s="737">
        <v>3300</v>
      </c>
      <c r="F3073" s="666">
        <v>46833655</v>
      </c>
      <c r="G3073" s="675" t="s">
        <v>11621</v>
      </c>
      <c r="H3073" s="675" t="s">
        <v>11035</v>
      </c>
      <c r="I3073" s="675" t="s">
        <v>7361</v>
      </c>
      <c r="J3073" s="675" t="s">
        <v>10738</v>
      </c>
      <c r="K3073" s="666">
        <v>3</v>
      </c>
      <c r="L3073" s="666">
        <v>8</v>
      </c>
      <c r="M3073" s="756">
        <v>26400</v>
      </c>
      <c r="N3073" s="666">
        <v>3</v>
      </c>
      <c r="O3073" s="666">
        <v>6</v>
      </c>
      <c r="P3073" s="756">
        <v>19800</v>
      </c>
      <c r="Q3073" s="666">
        <v>1</v>
      </c>
      <c r="R3073" s="666">
        <v>12</v>
      </c>
    </row>
    <row r="3074" spans="1:18" ht="15.75" customHeight="1" x14ac:dyDescent="0.2">
      <c r="A3074" s="665" t="s">
        <v>11033</v>
      </c>
      <c r="B3074" s="666" t="s">
        <v>6922</v>
      </c>
      <c r="C3074" s="666" t="s">
        <v>150</v>
      </c>
      <c r="D3074" s="675" t="s">
        <v>10738</v>
      </c>
      <c r="E3074" s="737">
        <v>3300</v>
      </c>
      <c r="F3074" s="666">
        <v>47249690</v>
      </c>
      <c r="G3074" s="675" t="s">
        <v>11622</v>
      </c>
      <c r="H3074" s="675" t="s">
        <v>11035</v>
      </c>
      <c r="I3074" s="675" t="s">
        <v>7361</v>
      </c>
      <c r="J3074" s="675" t="s">
        <v>10738</v>
      </c>
      <c r="K3074" s="666">
        <v>3</v>
      </c>
      <c r="L3074" s="666">
        <v>8</v>
      </c>
      <c r="M3074" s="756">
        <v>26400</v>
      </c>
      <c r="N3074" s="666">
        <v>3</v>
      </c>
      <c r="O3074" s="666">
        <v>6</v>
      </c>
      <c r="P3074" s="756">
        <v>19800</v>
      </c>
      <c r="Q3074" s="666">
        <v>1</v>
      </c>
      <c r="R3074" s="666">
        <v>12</v>
      </c>
    </row>
    <row r="3075" spans="1:18" ht="15.75" customHeight="1" x14ac:dyDescent="0.2">
      <c r="A3075" s="665" t="s">
        <v>11033</v>
      </c>
      <c r="B3075" s="666" t="s">
        <v>6922</v>
      </c>
      <c r="C3075" s="666" t="s">
        <v>150</v>
      </c>
      <c r="D3075" s="675" t="s">
        <v>10738</v>
      </c>
      <c r="E3075" s="737">
        <v>3300</v>
      </c>
      <c r="F3075" s="666">
        <v>70013481</v>
      </c>
      <c r="G3075" s="675" t="s">
        <v>11623</v>
      </c>
      <c r="H3075" s="675" t="s">
        <v>11035</v>
      </c>
      <c r="I3075" s="675" t="s">
        <v>7361</v>
      </c>
      <c r="J3075" s="675" t="s">
        <v>10738</v>
      </c>
      <c r="K3075" s="666">
        <v>3</v>
      </c>
      <c r="L3075" s="666">
        <v>8</v>
      </c>
      <c r="M3075" s="756">
        <v>26400</v>
      </c>
      <c r="N3075" s="666">
        <v>3</v>
      </c>
      <c r="O3075" s="666">
        <v>6</v>
      </c>
      <c r="P3075" s="756">
        <v>19800</v>
      </c>
      <c r="Q3075" s="666">
        <v>1</v>
      </c>
      <c r="R3075" s="666">
        <v>12</v>
      </c>
    </row>
    <row r="3076" spans="1:18" ht="15.75" customHeight="1" x14ac:dyDescent="0.2">
      <c r="A3076" s="665" t="s">
        <v>11033</v>
      </c>
      <c r="B3076" s="666" t="s">
        <v>6922</v>
      </c>
      <c r="C3076" s="666" t="s">
        <v>150</v>
      </c>
      <c r="D3076" s="675" t="s">
        <v>10738</v>
      </c>
      <c r="E3076" s="737">
        <v>3300</v>
      </c>
      <c r="F3076" s="666">
        <v>76453121</v>
      </c>
      <c r="G3076" s="675" t="s">
        <v>11624</v>
      </c>
      <c r="H3076" s="675" t="s">
        <v>11035</v>
      </c>
      <c r="I3076" s="675" t="s">
        <v>7361</v>
      </c>
      <c r="J3076" s="675" t="s">
        <v>10738</v>
      </c>
      <c r="K3076" s="666">
        <v>3</v>
      </c>
      <c r="L3076" s="666">
        <v>8</v>
      </c>
      <c r="M3076" s="756">
        <v>26400</v>
      </c>
      <c r="N3076" s="666">
        <v>3</v>
      </c>
      <c r="O3076" s="666">
        <v>6</v>
      </c>
      <c r="P3076" s="756">
        <v>19800</v>
      </c>
      <c r="Q3076" s="666">
        <v>1</v>
      </c>
      <c r="R3076" s="666">
        <v>12</v>
      </c>
    </row>
    <row r="3077" spans="1:18" ht="15.75" customHeight="1" x14ac:dyDescent="0.2">
      <c r="A3077" s="665" t="s">
        <v>11033</v>
      </c>
      <c r="B3077" s="666" t="s">
        <v>6922</v>
      </c>
      <c r="C3077" s="666" t="s">
        <v>150</v>
      </c>
      <c r="D3077" s="675" t="s">
        <v>10738</v>
      </c>
      <c r="E3077" s="737">
        <v>3300</v>
      </c>
      <c r="F3077" s="666">
        <v>46570268</v>
      </c>
      <c r="G3077" s="675" t="s">
        <v>11625</v>
      </c>
      <c r="H3077" s="675" t="s">
        <v>11035</v>
      </c>
      <c r="I3077" s="675" t="s">
        <v>7361</v>
      </c>
      <c r="J3077" s="675" t="s">
        <v>10738</v>
      </c>
      <c r="K3077" s="666">
        <v>3</v>
      </c>
      <c r="L3077" s="666">
        <v>8</v>
      </c>
      <c r="M3077" s="756">
        <v>26400</v>
      </c>
      <c r="N3077" s="666">
        <v>3</v>
      </c>
      <c r="O3077" s="666">
        <v>6</v>
      </c>
      <c r="P3077" s="756">
        <v>19800</v>
      </c>
      <c r="Q3077" s="666">
        <v>1</v>
      </c>
      <c r="R3077" s="666">
        <v>12</v>
      </c>
    </row>
    <row r="3078" spans="1:18" ht="15.75" customHeight="1" x14ac:dyDescent="0.2">
      <c r="A3078" s="665" t="s">
        <v>11033</v>
      </c>
      <c r="B3078" s="666" t="s">
        <v>6922</v>
      </c>
      <c r="C3078" s="666" t="s">
        <v>150</v>
      </c>
      <c r="D3078" s="675" t="s">
        <v>10738</v>
      </c>
      <c r="E3078" s="737">
        <v>3300</v>
      </c>
      <c r="F3078" s="666">
        <v>47192389</v>
      </c>
      <c r="G3078" s="675" t="s">
        <v>11626</v>
      </c>
      <c r="H3078" s="675" t="s">
        <v>11035</v>
      </c>
      <c r="I3078" s="675" t="s">
        <v>7361</v>
      </c>
      <c r="J3078" s="675" t="s">
        <v>10738</v>
      </c>
      <c r="K3078" s="666">
        <v>3</v>
      </c>
      <c r="L3078" s="666">
        <v>8</v>
      </c>
      <c r="M3078" s="756">
        <v>26400</v>
      </c>
      <c r="N3078" s="666">
        <v>1</v>
      </c>
      <c r="O3078" s="666">
        <v>1</v>
      </c>
      <c r="P3078" s="756">
        <v>3300</v>
      </c>
      <c r="Q3078" s="666">
        <v>0</v>
      </c>
      <c r="R3078" s="666">
        <v>0</v>
      </c>
    </row>
    <row r="3079" spans="1:18" ht="15.75" customHeight="1" x14ac:dyDescent="0.2">
      <c r="A3079" s="665" t="s">
        <v>11033</v>
      </c>
      <c r="B3079" s="666" t="s">
        <v>6922</v>
      </c>
      <c r="C3079" s="666" t="s">
        <v>150</v>
      </c>
      <c r="D3079" s="675" t="s">
        <v>10738</v>
      </c>
      <c r="E3079" s="737">
        <v>3300</v>
      </c>
      <c r="F3079" s="666">
        <v>46580394</v>
      </c>
      <c r="G3079" s="675" t="s">
        <v>11627</v>
      </c>
      <c r="H3079" s="675" t="s">
        <v>11035</v>
      </c>
      <c r="I3079" s="675" t="s">
        <v>7361</v>
      </c>
      <c r="J3079" s="675" t="s">
        <v>10738</v>
      </c>
      <c r="K3079" s="666">
        <v>3</v>
      </c>
      <c r="L3079" s="666">
        <v>8</v>
      </c>
      <c r="M3079" s="756">
        <v>26400</v>
      </c>
      <c r="N3079" s="666">
        <v>3</v>
      </c>
      <c r="O3079" s="666">
        <v>6</v>
      </c>
      <c r="P3079" s="756">
        <v>19800</v>
      </c>
      <c r="Q3079" s="666">
        <v>1</v>
      </c>
      <c r="R3079" s="666">
        <v>12</v>
      </c>
    </row>
    <row r="3080" spans="1:18" ht="15.75" customHeight="1" x14ac:dyDescent="0.2">
      <c r="A3080" s="665" t="s">
        <v>11033</v>
      </c>
      <c r="B3080" s="666" t="s">
        <v>6922</v>
      </c>
      <c r="C3080" s="666" t="s">
        <v>150</v>
      </c>
      <c r="D3080" s="675" t="s">
        <v>10738</v>
      </c>
      <c r="E3080" s="737">
        <v>3300</v>
      </c>
      <c r="F3080" s="666">
        <v>42888670</v>
      </c>
      <c r="G3080" s="675" t="s">
        <v>11628</v>
      </c>
      <c r="H3080" s="675" t="s">
        <v>11035</v>
      </c>
      <c r="I3080" s="675" t="s">
        <v>7361</v>
      </c>
      <c r="J3080" s="675" t="s">
        <v>10738</v>
      </c>
      <c r="K3080" s="666">
        <v>3</v>
      </c>
      <c r="L3080" s="666">
        <v>8</v>
      </c>
      <c r="M3080" s="756">
        <v>26400</v>
      </c>
      <c r="N3080" s="666">
        <v>3</v>
      </c>
      <c r="O3080" s="666">
        <v>6</v>
      </c>
      <c r="P3080" s="756">
        <v>19800</v>
      </c>
      <c r="Q3080" s="666">
        <v>1</v>
      </c>
      <c r="R3080" s="666">
        <v>12</v>
      </c>
    </row>
    <row r="3081" spans="1:18" ht="15.75" customHeight="1" x14ac:dyDescent="0.2">
      <c r="A3081" s="665" t="s">
        <v>11033</v>
      </c>
      <c r="B3081" s="666" t="s">
        <v>6922</v>
      </c>
      <c r="C3081" s="666" t="s">
        <v>150</v>
      </c>
      <c r="D3081" s="675" t="s">
        <v>10738</v>
      </c>
      <c r="E3081" s="737">
        <v>3300</v>
      </c>
      <c r="F3081" s="666">
        <v>41242093</v>
      </c>
      <c r="G3081" s="675" t="s">
        <v>11629</v>
      </c>
      <c r="H3081" s="675" t="s">
        <v>11035</v>
      </c>
      <c r="I3081" s="675" t="s">
        <v>7361</v>
      </c>
      <c r="J3081" s="675" t="s">
        <v>10738</v>
      </c>
      <c r="K3081" s="666">
        <v>3</v>
      </c>
      <c r="L3081" s="666">
        <v>8</v>
      </c>
      <c r="M3081" s="756">
        <v>26400</v>
      </c>
      <c r="N3081" s="666">
        <v>3</v>
      </c>
      <c r="O3081" s="666">
        <v>6</v>
      </c>
      <c r="P3081" s="756">
        <v>19800</v>
      </c>
      <c r="Q3081" s="666">
        <v>1</v>
      </c>
      <c r="R3081" s="666">
        <v>12</v>
      </c>
    </row>
    <row r="3082" spans="1:18" ht="15.75" customHeight="1" x14ac:dyDescent="0.2">
      <c r="A3082" s="665" t="s">
        <v>11033</v>
      </c>
      <c r="B3082" s="666" t="s">
        <v>6922</v>
      </c>
      <c r="C3082" s="666" t="s">
        <v>150</v>
      </c>
      <c r="D3082" s="675" t="s">
        <v>10738</v>
      </c>
      <c r="E3082" s="737">
        <v>3300</v>
      </c>
      <c r="F3082" s="666">
        <v>75868368</v>
      </c>
      <c r="G3082" s="675" t="s">
        <v>11630</v>
      </c>
      <c r="H3082" s="675" t="s">
        <v>11035</v>
      </c>
      <c r="I3082" s="675" t="s">
        <v>7361</v>
      </c>
      <c r="J3082" s="675" t="s">
        <v>10738</v>
      </c>
      <c r="K3082" s="666">
        <v>3</v>
      </c>
      <c r="L3082" s="666">
        <v>8</v>
      </c>
      <c r="M3082" s="756">
        <v>26400</v>
      </c>
      <c r="N3082" s="666">
        <v>3</v>
      </c>
      <c r="O3082" s="666">
        <v>6</v>
      </c>
      <c r="P3082" s="756">
        <v>19800</v>
      </c>
      <c r="Q3082" s="666">
        <v>1</v>
      </c>
      <c r="R3082" s="666">
        <v>12</v>
      </c>
    </row>
    <row r="3083" spans="1:18" ht="15.75" customHeight="1" x14ac:dyDescent="0.2">
      <c r="A3083" s="665" t="s">
        <v>11033</v>
      </c>
      <c r="B3083" s="666" t="s">
        <v>6922</v>
      </c>
      <c r="C3083" s="666" t="s">
        <v>150</v>
      </c>
      <c r="D3083" s="675" t="s">
        <v>10738</v>
      </c>
      <c r="E3083" s="737">
        <v>3300</v>
      </c>
      <c r="F3083" s="666">
        <v>40040547</v>
      </c>
      <c r="G3083" s="675" t="s">
        <v>11631</v>
      </c>
      <c r="H3083" s="675" t="s">
        <v>11035</v>
      </c>
      <c r="I3083" s="675" t="s">
        <v>7361</v>
      </c>
      <c r="J3083" s="675" t="s">
        <v>10738</v>
      </c>
      <c r="K3083" s="666">
        <v>3</v>
      </c>
      <c r="L3083" s="666">
        <v>8</v>
      </c>
      <c r="M3083" s="756">
        <v>26400</v>
      </c>
      <c r="N3083" s="666">
        <v>3</v>
      </c>
      <c r="O3083" s="666">
        <v>6</v>
      </c>
      <c r="P3083" s="756">
        <v>19800</v>
      </c>
      <c r="Q3083" s="666">
        <v>1</v>
      </c>
      <c r="R3083" s="666">
        <v>12</v>
      </c>
    </row>
    <row r="3084" spans="1:18" ht="15.75" customHeight="1" x14ac:dyDescent="0.2">
      <c r="A3084" s="665" t="s">
        <v>11033</v>
      </c>
      <c r="B3084" s="666" t="s">
        <v>6922</v>
      </c>
      <c r="C3084" s="666" t="s">
        <v>150</v>
      </c>
      <c r="D3084" s="675" t="s">
        <v>10738</v>
      </c>
      <c r="E3084" s="737">
        <v>3300</v>
      </c>
      <c r="F3084" s="666">
        <v>73359603</v>
      </c>
      <c r="G3084" s="675" t="s">
        <v>11632</v>
      </c>
      <c r="H3084" s="675" t="s">
        <v>11035</v>
      </c>
      <c r="I3084" s="675" t="s">
        <v>7361</v>
      </c>
      <c r="J3084" s="675" t="s">
        <v>10738</v>
      </c>
      <c r="K3084" s="666">
        <v>3</v>
      </c>
      <c r="L3084" s="666">
        <v>8</v>
      </c>
      <c r="M3084" s="756">
        <v>26400</v>
      </c>
      <c r="N3084" s="666">
        <v>3</v>
      </c>
      <c r="O3084" s="666">
        <v>6</v>
      </c>
      <c r="P3084" s="756">
        <v>19800</v>
      </c>
      <c r="Q3084" s="666">
        <v>1</v>
      </c>
      <c r="R3084" s="666">
        <v>12</v>
      </c>
    </row>
    <row r="3085" spans="1:18" ht="15.75" customHeight="1" x14ac:dyDescent="0.2">
      <c r="A3085" s="665" t="s">
        <v>11033</v>
      </c>
      <c r="B3085" s="666" t="s">
        <v>6922</v>
      </c>
      <c r="C3085" s="666" t="s">
        <v>150</v>
      </c>
      <c r="D3085" s="675" t="s">
        <v>10738</v>
      </c>
      <c r="E3085" s="737">
        <v>3300</v>
      </c>
      <c r="F3085" s="666">
        <v>60537771</v>
      </c>
      <c r="G3085" s="675" t="s">
        <v>11633</v>
      </c>
      <c r="H3085" s="675" t="s">
        <v>11035</v>
      </c>
      <c r="I3085" s="675" t="s">
        <v>7361</v>
      </c>
      <c r="J3085" s="675" t="s">
        <v>10738</v>
      </c>
      <c r="K3085" s="666">
        <v>3</v>
      </c>
      <c r="L3085" s="666">
        <v>8</v>
      </c>
      <c r="M3085" s="756">
        <v>26400</v>
      </c>
      <c r="N3085" s="666">
        <v>3</v>
      </c>
      <c r="O3085" s="666">
        <v>6</v>
      </c>
      <c r="P3085" s="756">
        <v>19800</v>
      </c>
      <c r="Q3085" s="666">
        <v>1</v>
      </c>
      <c r="R3085" s="666">
        <v>12</v>
      </c>
    </row>
    <row r="3086" spans="1:18" ht="15.75" customHeight="1" x14ac:dyDescent="0.2">
      <c r="A3086" s="665" t="s">
        <v>11033</v>
      </c>
      <c r="B3086" s="666" t="s">
        <v>6922</v>
      </c>
      <c r="C3086" s="666" t="s">
        <v>150</v>
      </c>
      <c r="D3086" s="675" t="s">
        <v>10738</v>
      </c>
      <c r="E3086" s="737">
        <v>3300</v>
      </c>
      <c r="F3086" s="666">
        <v>45388655</v>
      </c>
      <c r="G3086" s="675" t="s">
        <v>11634</v>
      </c>
      <c r="H3086" s="675" t="s">
        <v>11035</v>
      </c>
      <c r="I3086" s="675" t="s">
        <v>7361</v>
      </c>
      <c r="J3086" s="675" t="s">
        <v>10738</v>
      </c>
      <c r="K3086" s="666">
        <v>3</v>
      </c>
      <c r="L3086" s="666">
        <v>8</v>
      </c>
      <c r="M3086" s="756">
        <v>26400</v>
      </c>
      <c r="N3086" s="666">
        <v>3</v>
      </c>
      <c r="O3086" s="666">
        <v>6</v>
      </c>
      <c r="P3086" s="756">
        <v>19800</v>
      </c>
      <c r="Q3086" s="666">
        <v>1</v>
      </c>
      <c r="R3086" s="666">
        <v>12</v>
      </c>
    </row>
    <row r="3087" spans="1:18" ht="15.75" customHeight="1" x14ac:dyDescent="0.2">
      <c r="A3087" s="665" t="s">
        <v>11033</v>
      </c>
      <c r="B3087" s="666" t="s">
        <v>6922</v>
      </c>
      <c r="C3087" s="666" t="s">
        <v>150</v>
      </c>
      <c r="D3087" s="675" t="s">
        <v>10738</v>
      </c>
      <c r="E3087" s="737">
        <v>3300</v>
      </c>
      <c r="F3087" s="666">
        <v>41017099</v>
      </c>
      <c r="G3087" s="675" t="s">
        <v>11635</v>
      </c>
      <c r="H3087" s="675" t="s">
        <v>11035</v>
      </c>
      <c r="I3087" s="675" t="s">
        <v>7361</v>
      </c>
      <c r="J3087" s="675" t="s">
        <v>10738</v>
      </c>
      <c r="K3087" s="666">
        <v>3</v>
      </c>
      <c r="L3087" s="666">
        <v>8</v>
      </c>
      <c r="M3087" s="756">
        <v>26400</v>
      </c>
      <c r="N3087" s="666">
        <v>3</v>
      </c>
      <c r="O3087" s="666">
        <v>6</v>
      </c>
      <c r="P3087" s="756">
        <v>19800</v>
      </c>
      <c r="Q3087" s="666">
        <v>1</v>
      </c>
      <c r="R3087" s="666">
        <v>12</v>
      </c>
    </row>
    <row r="3088" spans="1:18" ht="15.75" customHeight="1" x14ac:dyDescent="0.2">
      <c r="A3088" s="665" t="s">
        <v>11033</v>
      </c>
      <c r="B3088" s="666" t="s">
        <v>6922</v>
      </c>
      <c r="C3088" s="666" t="s">
        <v>150</v>
      </c>
      <c r="D3088" s="675" t="s">
        <v>10738</v>
      </c>
      <c r="E3088" s="737">
        <v>3300</v>
      </c>
      <c r="F3088" s="666">
        <v>45423847</v>
      </c>
      <c r="G3088" s="675" t="s">
        <v>11636</v>
      </c>
      <c r="H3088" s="675" t="s">
        <v>11035</v>
      </c>
      <c r="I3088" s="675" t="s">
        <v>7361</v>
      </c>
      <c r="J3088" s="675" t="s">
        <v>10738</v>
      </c>
      <c r="K3088" s="666">
        <v>3</v>
      </c>
      <c r="L3088" s="666">
        <v>8</v>
      </c>
      <c r="M3088" s="756">
        <v>26400</v>
      </c>
      <c r="N3088" s="666">
        <v>3</v>
      </c>
      <c r="O3088" s="666">
        <v>6</v>
      </c>
      <c r="P3088" s="756">
        <v>19800</v>
      </c>
      <c r="Q3088" s="666">
        <v>1</v>
      </c>
      <c r="R3088" s="666">
        <v>12</v>
      </c>
    </row>
    <row r="3089" spans="1:18" ht="15.75" customHeight="1" x14ac:dyDescent="0.2">
      <c r="A3089" s="665" t="s">
        <v>11033</v>
      </c>
      <c r="B3089" s="666" t="s">
        <v>6922</v>
      </c>
      <c r="C3089" s="666" t="s">
        <v>150</v>
      </c>
      <c r="D3089" s="675" t="s">
        <v>10738</v>
      </c>
      <c r="E3089" s="737">
        <v>3300</v>
      </c>
      <c r="F3089" s="666">
        <v>46526247</v>
      </c>
      <c r="G3089" s="675" t="s">
        <v>11637</v>
      </c>
      <c r="H3089" s="675" t="s">
        <v>11035</v>
      </c>
      <c r="I3089" s="675" t="s">
        <v>7361</v>
      </c>
      <c r="J3089" s="675" t="s">
        <v>10738</v>
      </c>
      <c r="K3089" s="666">
        <v>3</v>
      </c>
      <c r="L3089" s="666">
        <v>8</v>
      </c>
      <c r="M3089" s="756">
        <v>26400</v>
      </c>
      <c r="N3089" s="666">
        <v>3</v>
      </c>
      <c r="O3089" s="666">
        <v>6</v>
      </c>
      <c r="P3089" s="756">
        <v>19800</v>
      </c>
      <c r="Q3089" s="666">
        <v>1</v>
      </c>
      <c r="R3089" s="666">
        <v>12</v>
      </c>
    </row>
    <row r="3090" spans="1:18" ht="15.75" customHeight="1" x14ac:dyDescent="0.2">
      <c r="A3090" s="665" t="s">
        <v>11033</v>
      </c>
      <c r="B3090" s="666" t="s">
        <v>6922</v>
      </c>
      <c r="C3090" s="666" t="s">
        <v>150</v>
      </c>
      <c r="D3090" s="675" t="s">
        <v>10738</v>
      </c>
      <c r="E3090" s="737">
        <v>3300</v>
      </c>
      <c r="F3090" s="666">
        <v>46855454</v>
      </c>
      <c r="G3090" s="675" t="s">
        <v>11638</v>
      </c>
      <c r="H3090" s="675" t="s">
        <v>11035</v>
      </c>
      <c r="I3090" s="675" t="s">
        <v>7361</v>
      </c>
      <c r="J3090" s="675" t="s">
        <v>10738</v>
      </c>
      <c r="K3090" s="666">
        <v>3</v>
      </c>
      <c r="L3090" s="666">
        <v>8</v>
      </c>
      <c r="M3090" s="756">
        <v>26400</v>
      </c>
      <c r="N3090" s="666">
        <v>3</v>
      </c>
      <c r="O3090" s="666">
        <v>6</v>
      </c>
      <c r="P3090" s="756">
        <v>19800</v>
      </c>
      <c r="Q3090" s="666">
        <v>1</v>
      </c>
      <c r="R3090" s="666">
        <v>12</v>
      </c>
    </row>
    <row r="3091" spans="1:18" ht="15.75" customHeight="1" x14ac:dyDescent="0.2">
      <c r="A3091" s="665" t="s">
        <v>11033</v>
      </c>
      <c r="B3091" s="666" t="s">
        <v>6922</v>
      </c>
      <c r="C3091" s="666" t="s">
        <v>150</v>
      </c>
      <c r="D3091" s="675" t="s">
        <v>10738</v>
      </c>
      <c r="E3091" s="737">
        <v>3300</v>
      </c>
      <c r="F3091" s="666">
        <v>41935912</v>
      </c>
      <c r="G3091" s="675" t="s">
        <v>11639</v>
      </c>
      <c r="H3091" s="675" t="s">
        <v>11035</v>
      </c>
      <c r="I3091" s="675" t="s">
        <v>7361</v>
      </c>
      <c r="J3091" s="675" t="s">
        <v>10738</v>
      </c>
      <c r="K3091" s="666">
        <v>3</v>
      </c>
      <c r="L3091" s="666">
        <v>8</v>
      </c>
      <c r="M3091" s="756">
        <v>26400</v>
      </c>
      <c r="N3091" s="666">
        <v>3</v>
      </c>
      <c r="O3091" s="666">
        <v>6</v>
      </c>
      <c r="P3091" s="756">
        <v>19800</v>
      </c>
      <c r="Q3091" s="666">
        <v>1</v>
      </c>
      <c r="R3091" s="666">
        <v>12</v>
      </c>
    </row>
    <row r="3092" spans="1:18" ht="15.75" customHeight="1" x14ac:dyDescent="0.2">
      <c r="A3092" s="665" t="s">
        <v>11033</v>
      </c>
      <c r="B3092" s="666" t="s">
        <v>6922</v>
      </c>
      <c r="C3092" s="666" t="s">
        <v>150</v>
      </c>
      <c r="D3092" s="675" t="s">
        <v>10842</v>
      </c>
      <c r="E3092" s="737">
        <v>3300</v>
      </c>
      <c r="F3092" s="666">
        <v>60607799</v>
      </c>
      <c r="G3092" s="675" t="s">
        <v>11640</v>
      </c>
      <c r="H3092" s="675" t="s">
        <v>11063</v>
      </c>
      <c r="I3092" s="675" t="s">
        <v>7361</v>
      </c>
      <c r="J3092" s="675" t="s">
        <v>10842</v>
      </c>
      <c r="K3092" s="666">
        <v>3</v>
      </c>
      <c r="L3092" s="666">
        <v>8</v>
      </c>
      <c r="M3092" s="756">
        <v>26400</v>
      </c>
      <c r="N3092" s="666">
        <v>3</v>
      </c>
      <c r="O3092" s="666">
        <v>6</v>
      </c>
      <c r="P3092" s="756">
        <v>19800</v>
      </c>
      <c r="Q3092" s="666">
        <v>1</v>
      </c>
      <c r="R3092" s="666">
        <v>12</v>
      </c>
    </row>
    <row r="3093" spans="1:18" ht="15.75" customHeight="1" x14ac:dyDescent="0.2">
      <c r="A3093" s="665" t="s">
        <v>11033</v>
      </c>
      <c r="B3093" s="666" t="s">
        <v>6922</v>
      </c>
      <c r="C3093" s="666" t="s">
        <v>150</v>
      </c>
      <c r="D3093" s="675" t="s">
        <v>10244</v>
      </c>
      <c r="E3093" s="737">
        <v>3300</v>
      </c>
      <c r="F3093" s="666">
        <v>76408976</v>
      </c>
      <c r="G3093" s="675" t="s">
        <v>11641</v>
      </c>
      <c r="H3093" s="675" t="s">
        <v>11070</v>
      </c>
      <c r="I3093" s="675" t="s">
        <v>7361</v>
      </c>
      <c r="J3093" s="675" t="s">
        <v>10244</v>
      </c>
      <c r="K3093" s="666">
        <v>3</v>
      </c>
      <c r="L3093" s="666">
        <v>8</v>
      </c>
      <c r="M3093" s="756">
        <v>26400</v>
      </c>
      <c r="N3093" s="666">
        <v>3</v>
      </c>
      <c r="O3093" s="666">
        <v>6</v>
      </c>
      <c r="P3093" s="756">
        <v>19800</v>
      </c>
      <c r="Q3093" s="666">
        <v>1</v>
      </c>
      <c r="R3093" s="666">
        <v>12</v>
      </c>
    </row>
    <row r="3094" spans="1:18" ht="15.75" customHeight="1" x14ac:dyDescent="0.2">
      <c r="A3094" s="665" t="s">
        <v>11033</v>
      </c>
      <c r="B3094" s="666" t="s">
        <v>6922</v>
      </c>
      <c r="C3094" s="666" t="s">
        <v>150</v>
      </c>
      <c r="D3094" s="675" t="s">
        <v>11504</v>
      </c>
      <c r="E3094" s="737">
        <v>3000</v>
      </c>
      <c r="F3094" s="666">
        <v>48242609</v>
      </c>
      <c r="G3094" s="675" t="s">
        <v>11642</v>
      </c>
      <c r="H3094" s="675" t="s">
        <v>11046</v>
      </c>
      <c r="I3094" s="675" t="s">
        <v>7192</v>
      </c>
      <c r="J3094" s="675"/>
      <c r="K3094" s="666">
        <v>4</v>
      </c>
      <c r="L3094" s="666">
        <v>8</v>
      </c>
      <c r="M3094" s="756">
        <v>24000</v>
      </c>
      <c r="N3094" s="666">
        <v>1</v>
      </c>
      <c r="O3094" s="666">
        <v>2</v>
      </c>
      <c r="P3094" s="756">
        <v>6000</v>
      </c>
      <c r="Q3094" s="666">
        <v>0</v>
      </c>
      <c r="R3094" s="666">
        <v>0</v>
      </c>
    </row>
    <row r="3095" spans="1:18" ht="15.75" customHeight="1" x14ac:dyDescent="0.2">
      <c r="A3095" s="665" t="s">
        <v>11033</v>
      </c>
      <c r="B3095" s="666" t="s">
        <v>6922</v>
      </c>
      <c r="C3095" s="666" t="s">
        <v>150</v>
      </c>
      <c r="D3095" s="675" t="s">
        <v>11504</v>
      </c>
      <c r="E3095" s="737">
        <v>3000</v>
      </c>
      <c r="F3095" s="666">
        <v>40496390</v>
      </c>
      <c r="G3095" s="675" t="s">
        <v>11643</v>
      </c>
      <c r="H3095" s="675" t="s">
        <v>11046</v>
      </c>
      <c r="I3095" s="675" t="s">
        <v>7192</v>
      </c>
      <c r="J3095" s="675"/>
      <c r="K3095" s="666">
        <v>4</v>
      </c>
      <c r="L3095" s="666">
        <v>8</v>
      </c>
      <c r="M3095" s="756">
        <v>24000</v>
      </c>
      <c r="N3095" s="666">
        <v>3</v>
      </c>
      <c r="O3095" s="666">
        <v>6</v>
      </c>
      <c r="P3095" s="756">
        <v>18000</v>
      </c>
      <c r="Q3095" s="666">
        <v>1</v>
      </c>
      <c r="R3095" s="666">
        <v>12</v>
      </c>
    </row>
    <row r="3096" spans="1:18" ht="15.75" customHeight="1" x14ac:dyDescent="0.2">
      <c r="A3096" s="665" t="s">
        <v>11033</v>
      </c>
      <c r="B3096" s="666" t="s">
        <v>6922</v>
      </c>
      <c r="C3096" s="666" t="s">
        <v>150</v>
      </c>
      <c r="D3096" s="675" t="s">
        <v>10244</v>
      </c>
      <c r="E3096" s="737">
        <v>3300</v>
      </c>
      <c r="F3096" s="666">
        <v>43613829</v>
      </c>
      <c r="G3096" s="675" t="s">
        <v>11644</v>
      </c>
      <c r="H3096" s="675" t="s">
        <v>11070</v>
      </c>
      <c r="I3096" s="675" t="s">
        <v>7361</v>
      </c>
      <c r="J3096" s="675" t="s">
        <v>10244</v>
      </c>
      <c r="K3096" s="666">
        <v>3</v>
      </c>
      <c r="L3096" s="666">
        <v>8</v>
      </c>
      <c r="M3096" s="756">
        <v>26400</v>
      </c>
      <c r="N3096" s="666">
        <v>3</v>
      </c>
      <c r="O3096" s="666">
        <v>6</v>
      </c>
      <c r="P3096" s="756">
        <v>19800</v>
      </c>
      <c r="Q3096" s="666">
        <v>1</v>
      </c>
      <c r="R3096" s="666">
        <v>12</v>
      </c>
    </row>
    <row r="3097" spans="1:18" ht="15.75" customHeight="1" x14ac:dyDescent="0.2">
      <c r="A3097" s="665" t="s">
        <v>11033</v>
      </c>
      <c r="B3097" s="666" t="s">
        <v>6922</v>
      </c>
      <c r="C3097" s="666" t="s">
        <v>150</v>
      </c>
      <c r="D3097" s="675" t="s">
        <v>10842</v>
      </c>
      <c r="E3097" s="737">
        <v>3300</v>
      </c>
      <c r="F3097" s="666">
        <v>48542323</v>
      </c>
      <c r="G3097" s="675" t="s">
        <v>11645</v>
      </c>
      <c r="H3097" s="675" t="s">
        <v>11063</v>
      </c>
      <c r="I3097" s="675" t="s">
        <v>7361</v>
      </c>
      <c r="J3097" s="675" t="s">
        <v>10842</v>
      </c>
      <c r="K3097" s="666">
        <v>3</v>
      </c>
      <c r="L3097" s="666">
        <v>8</v>
      </c>
      <c r="M3097" s="756">
        <v>26400</v>
      </c>
      <c r="N3097" s="666">
        <v>3</v>
      </c>
      <c r="O3097" s="666">
        <v>6</v>
      </c>
      <c r="P3097" s="756">
        <v>19800</v>
      </c>
      <c r="Q3097" s="666">
        <v>1</v>
      </c>
      <c r="R3097" s="666">
        <v>12</v>
      </c>
    </row>
    <row r="3098" spans="1:18" ht="15.75" customHeight="1" x14ac:dyDescent="0.2">
      <c r="A3098" s="665" t="s">
        <v>11033</v>
      </c>
      <c r="B3098" s="666" t="s">
        <v>6922</v>
      </c>
      <c r="C3098" s="666" t="s">
        <v>150</v>
      </c>
      <c r="D3098" s="675" t="s">
        <v>11492</v>
      </c>
      <c r="E3098" s="737">
        <v>3300</v>
      </c>
      <c r="F3098" s="666">
        <v>42540234</v>
      </c>
      <c r="G3098" s="675" t="s">
        <v>11646</v>
      </c>
      <c r="H3098" s="675" t="s">
        <v>11494</v>
      </c>
      <c r="I3098" s="675" t="s">
        <v>7361</v>
      </c>
      <c r="J3098" s="675" t="s">
        <v>11085</v>
      </c>
      <c r="K3098" s="666">
        <v>3</v>
      </c>
      <c r="L3098" s="666">
        <v>8</v>
      </c>
      <c r="M3098" s="756">
        <v>26400</v>
      </c>
      <c r="N3098" s="666">
        <v>3</v>
      </c>
      <c r="O3098" s="666">
        <v>6</v>
      </c>
      <c r="P3098" s="756">
        <v>19800</v>
      </c>
      <c r="Q3098" s="666">
        <v>1</v>
      </c>
      <c r="R3098" s="666">
        <v>12</v>
      </c>
    </row>
    <row r="3099" spans="1:18" ht="15.75" customHeight="1" x14ac:dyDescent="0.2">
      <c r="A3099" s="665" t="s">
        <v>11033</v>
      </c>
      <c r="B3099" s="666" t="s">
        <v>6922</v>
      </c>
      <c r="C3099" s="666" t="s">
        <v>150</v>
      </c>
      <c r="D3099" s="675" t="s">
        <v>11517</v>
      </c>
      <c r="E3099" s="737">
        <v>3300</v>
      </c>
      <c r="F3099" s="666">
        <v>80611318</v>
      </c>
      <c r="G3099" s="675" t="s">
        <v>11647</v>
      </c>
      <c r="H3099" s="675" t="s">
        <v>11421</v>
      </c>
      <c r="I3099" s="675" t="s">
        <v>7361</v>
      </c>
      <c r="J3099" s="675" t="s">
        <v>8172</v>
      </c>
      <c r="K3099" s="666">
        <v>3</v>
      </c>
      <c r="L3099" s="666">
        <v>8</v>
      </c>
      <c r="M3099" s="756">
        <v>26400</v>
      </c>
      <c r="N3099" s="666">
        <v>3</v>
      </c>
      <c r="O3099" s="666">
        <v>6</v>
      </c>
      <c r="P3099" s="756">
        <v>19800</v>
      </c>
      <c r="Q3099" s="666">
        <v>1</v>
      </c>
      <c r="R3099" s="666">
        <v>12</v>
      </c>
    </row>
    <row r="3100" spans="1:18" ht="15.75" customHeight="1" x14ac:dyDescent="0.2">
      <c r="A3100" s="665" t="s">
        <v>11033</v>
      </c>
      <c r="B3100" s="666" t="s">
        <v>6922</v>
      </c>
      <c r="C3100" s="666" t="s">
        <v>150</v>
      </c>
      <c r="D3100" s="675" t="s">
        <v>11517</v>
      </c>
      <c r="E3100" s="737">
        <v>3300</v>
      </c>
      <c r="F3100" s="666">
        <v>3889905</v>
      </c>
      <c r="G3100" s="675" t="s">
        <v>11648</v>
      </c>
      <c r="H3100" s="675" t="s">
        <v>11421</v>
      </c>
      <c r="I3100" s="675" t="s">
        <v>7361</v>
      </c>
      <c r="J3100" s="675" t="s">
        <v>8172</v>
      </c>
      <c r="K3100" s="666">
        <v>3</v>
      </c>
      <c r="L3100" s="666">
        <v>8</v>
      </c>
      <c r="M3100" s="756">
        <v>26400</v>
      </c>
      <c r="N3100" s="666">
        <v>3</v>
      </c>
      <c r="O3100" s="666">
        <v>6</v>
      </c>
      <c r="P3100" s="756">
        <v>19800</v>
      </c>
      <c r="Q3100" s="666">
        <v>1</v>
      </c>
      <c r="R3100" s="666">
        <v>12</v>
      </c>
    </row>
    <row r="3101" spans="1:18" ht="15.75" customHeight="1" x14ac:dyDescent="0.2">
      <c r="A3101" s="665" t="s">
        <v>11033</v>
      </c>
      <c r="B3101" s="666" t="s">
        <v>6922</v>
      </c>
      <c r="C3101" s="666" t="s">
        <v>150</v>
      </c>
      <c r="D3101" s="675" t="s">
        <v>11167</v>
      </c>
      <c r="E3101" s="737">
        <v>2000</v>
      </c>
      <c r="F3101" s="666">
        <v>70909903</v>
      </c>
      <c r="G3101" s="675" t="s">
        <v>11649</v>
      </c>
      <c r="H3101" s="675" t="s">
        <v>11046</v>
      </c>
      <c r="I3101" s="675" t="s">
        <v>7192</v>
      </c>
      <c r="J3101" s="675"/>
      <c r="K3101" s="666">
        <v>4</v>
      </c>
      <c r="L3101" s="666">
        <v>8</v>
      </c>
      <c r="M3101" s="756">
        <v>16000</v>
      </c>
      <c r="N3101" s="666">
        <v>3</v>
      </c>
      <c r="O3101" s="666">
        <v>6</v>
      </c>
      <c r="P3101" s="756">
        <v>12000</v>
      </c>
      <c r="Q3101" s="666">
        <v>1</v>
      </c>
      <c r="R3101" s="666">
        <v>12</v>
      </c>
    </row>
    <row r="3102" spans="1:18" ht="15.75" customHeight="1" x14ac:dyDescent="0.2">
      <c r="A3102" s="665" t="s">
        <v>11033</v>
      </c>
      <c r="B3102" s="666" t="s">
        <v>6922</v>
      </c>
      <c r="C3102" s="666" t="s">
        <v>150</v>
      </c>
      <c r="D3102" s="675" t="s">
        <v>10842</v>
      </c>
      <c r="E3102" s="737">
        <v>3300</v>
      </c>
      <c r="F3102" s="666">
        <v>46120150</v>
      </c>
      <c r="G3102" s="675" t="s">
        <v>11650</v>
      </c>
      <c r="H3102" s="675" t="s">
        <v>11063</v>
      </c>
      <c r="I3102" s="675" t="s">
        <v>7361</v>
      </c>
      <c r="J3102" s="675" t="s">
        <v>10842</v>
      </c>
      <c r="K3102" s="666">
        <v>3</v>
      </c>
      <c r="L3102" s="666">
        <v>8</v>
      </c>
      <c r="M3102" s="756">
        <v>26400</v>
      </c>
      <c r="N3102" s="666">
        <v>3</v>
      </c>
      <c r="O3102" s="666">
        <v>6</v>
      </c>
      <c r="P3102" s="756">
        <v>19800</v>
      </c>
      <c r="Q3102" s="666">
        <v>1</v>
      </c>
      <c r="R3102" s="666">
        <v>12</v>
      </c>
    </row>
    <row r="3103" spans="1:18" ht="15.75" customHeight="1" x14ac:dyDescent="0.2">
      <c r="A3103" s="665" t="s">
        <v>11033</v>
      </c>
      <c r="B3103" s="666" t="s">
        <v>6922</v>
      </c>
      <c r="C3103" s="666" t="s">
        <v>150</v>
      </c>
      <c r="D3103" s="675" t="s">
        <v>11076</v>
      </c>
      <c r="E3103" s="737">
        <v>6000</v>
      </c>
      <c r="F3103" s="666">
        <v>46845807</v>
      </c>
      <c r="G3103" s="675" t="s">
        <v>11651</v>
      </c>
      <c r="H3103" s="675" t="s">
        <v>11076</v>
      </c>
      <c r="I3103" s="675" t="s">
        <v>11037</v>
      </c>
      <c r="J3103" s="675" t="s">
        <v>10964</v>
      </c>
      <c r="K3103" s="666">
        <v>3</v>
      </c>
      <c r="L3103" s="666">
        <v>8</v>
      </c>
      <c r="M3103" s="756">
        <v>48000</v>
      </c>
      <c r="N3103" s="666">
        <v>3</v>
      </c>
      <c r="O3103" s="666">
        <v>6</v>
      </c>
      <c r="P3103" s="756">
        <v>36000</v>
      </c>
      <c r="Q3103" s="666">
        <v>1</v>
      </c>
      <c r="R3103" s="666">
        <v>12</v>
      </c>
    </row>
    <row r="3104" spans="1:18" ht="15.75" customHeight="1" x14ac:dyDescent="0.2">
      <c r="A3104" s="665" t="s">
        <v>11033</v>
      </c>
      <c r="B3104" s="666" t="s">
        <v>6922</v>
      </c>
      <c r="C3104" s="666" t="s">
        <v>150</v>
      </c>
      <c r="D3104" s="675" t="s">
        <v>11488</v>
      </c>
      <c r="E3104" s="737">
        <v>6000</v>
      </c>
      <c r="F3104" s="666">
        <v>43111659</v>
      </c>
      <c r="G3104" s="675" t="s">
        <v>11652</v>
      </c>
      <c r="H3104" s="675" t="s">
        <v>11488</v>
      </c>
      <c r="I3104" s="675" t="s">
        <v>11037</v>
      </c>
      <c r="J3104" s="675" t="s">
        <v>11488</v>
      </c>
      <c r="K3104" s="666">
        <v>3</v>
      </c>
      <c r="L3104" s="666">
        <v>8</v>
      </c>
      <c r="M3104" s="756">
        <v>48000</v>
      </c>
      <c r="N3104" s="666">
        <v>3</v>
      </c>
      <c r="O3104" s="666">
        <v>6</v>
      </c>
      <c r="P3104" s="756">
        <v>36000</v>
      </c>
      <c r="Q3104" s="666">
        <v>1</v>
      </c>
      <c r="R3104" s="666">
        <v>12</v>
      </c>
    </row>
    <row r="3105" spans="1:18" ht="15.75" customHeight="1" x14ac:dyDescent="0.2">
      <c r="A3105" s="665" t="s">
        <v>11033</v>
      </c>
      <c r="B3105" s="666" t="s">
        <v>6922</v>
      </c>
      <c r="C3105" s="666" t="s">
        <v>150</v>
      </c>
      <c r="D3105" s="675" t="s">
        <v>11488</v>
      </c>
      <c r="E3105" s="737">
        <v>6000</v>
      </c>
      <c r="F3105" s="666">
        <v>71660646</v>
      </c>
      <c r="G3105" s="675" t="s">
        <v>11653</v>
      </c>
      <c r="H3105" s="675" t="s">
        <v>11488</v>
      </c>
      <c r="I3105" s="675" t="s">
        <v>11037</v>
      </c>
      <c r="J3105" s="675" t="s">
        <v>11488</v>
      </c>
      <c r="K3105" s="666">
        <v>3</v>
      </c>
      <c r="L3105" s="666">
        <v>8</v>
      </c>
      <c r="M3105" s="756">
        <v>48000</v>
      </c>
      <c r="N3105" s="666">
        <v>3</v>
      </c>
      <c r="O3105" s="666">
        <v>6</v>
      </c>
      <c r="P3105" s="756">
        <v>36000</v>
      </c>
      <c r="Q3105" s="666">
        <v>1</v>
      </c>
      <c r="R3105" s="666">
        <v>12</v>
      </c>
    </row>
    <row r="3106" spans="1:18" ht="15.75" customHeight="1" x14ac:dyDescent="0.2">
      <c r="A3106" s="665" t="s">
        <v>11033</v>
      </c>
      <c r="B3106" s="666" t="s">
        <v>6922</v>
      </c>
      <c r="C3106" s="666" t="s">
        <v>150</v>
      </c>
      <c r="D3106" s="675" t="s">
        <v>11488</v>
      </c>
      <c r="E3106" s="737">
        <v>6000</v>
      </c>
      <c r="F3106" s="666">
        <v>47248058</v>
      </c>
      <c r="G3106" s="675" t="s">
        <v>11654</v>
      </c>
      <c r="H3106" s="675" t="s">
        <v>11488</v>
      </c>
      <c r="I3106" s="675" t="s">
        <v>11037</v>
      </c>
      <c r="J3106" s="675" t="s">
        <v>11488</v>
      </c>
      <c r="K3106" s="666">
        <v>3</v>
      </c>
      <c r="L3106" s="666">
        <v>8</v>
      </c>
      <c r="M3106" s="756">
        <v>48000</v>
      </c>
      <c r="N3106" s="666">
        <v>2</v>
      </c>
      <c r="O3106" s="666">
        <v>3</v>
      </c>
      <c r="P3106" s="756">
        <v>18000</v>
      </c>
      <c r="Q3106" s="666">
        <v>1</v>
      </c>
      <c r="R3106" s="666">
        <v>12</v>
      </c>
    </row>
    <row r="3107" spans="1:18" ht="15.75" customHeight="1" x14ac:dyDescent="0.2">
      <c r="A3107" s="665" t="s">
        <v>11033</v>
      </c>
      <c r="B3107" s="666" t="s">
        <v>6922</v>
      </c>
      <c r="C3107" s="666" t="s">
        <v>150</v>
      </c>
      <c r="D3107" s="675" t="s">
        <v>10854</v>
      </c>
      <c r="E3107" s="737">
        <v>6000</v>
      </c>
      <c r="F3107" s="666">
        <v>40474883</v>
      </c>
      <c r="G3107" s="675" t="s">
        <v>11655</v>
      </c>
      <c r="H3107" s="675" t="s">
        <v>10854</v>
      </c>
      <c r="I3107" s="675" t="s">
        <v>11037</v>
      </c>
      <c r="J3107" s="675" t="s">
        <v>10854</v>
      </c>
      <c r="K3107" s="666">
        <v>3</v>
      </c>
      <c r="L3107" s="666">
        <v>8</v>
      </c>
      <c r="M3107" s="756">
        <v>48000</v>
      </c>
      <c r="N3107" s="666">
        <v>3</v>
      </c>
      <c r="O3107" s="666">
        <v>6</v>
      </c>
      <c r="P3107" s="756">
        <v>36000</v>
      </c>
      <c r="Q3107" s="666">
        <v>1</v>
      </c>
      <c r="R3107" s="666">
        <v>12</v>
      </c>
    </row>
    <row r="3108" spans="1:18" ht="15.75" customHeight="1" x14ac:dyDescent="0.2">
      <c r="A3108" s="665" t="s">
        <v>11033</v>
      </c>
      <c r="B3108" s="666" t="s">
        <v>6922</v>
      </c>
      <c r="C3108" s="666" t="s">
        <v>150</v>
      </c>
      <c r="D3108" s="675" t="s">
        <v>10854</v>
      </c>
      <c r="E3108" s="737">
        <v>6000</v>
      </c>
      <c r="F3108" s="666">
        <v>47222529</v>
      </c>
      <c r="G3108" s="675" t="s">
        <v>11656</v>
      </c>
      <c r="H3108" s="675" t="s">
        <v>10854</v>
      </c>
      <c r="I3108" s="675" t="s">
        <v>11037</v>
      </c>
      <c r="J3108" s="675" t="s">
        <v>10854</v>
      </c>
      <c r="K3108" s="666">
        <v>3</v>
      </c>
      <c r="L3108" s="666">
        <v>8</v>
      </c>
      <c r="M3108" s="756">
        <v>48000</v>
      </c>
      <c r="N3108" s="666">
        <v>3</v>
      </c>
      <c r="O3108" s="666">
        <v>6</v>
      </c>
      <c r="P3108" s="756">
        <v>36000</v>
      </c>
      <c r="Q3108" s="666">
        <v>1</v>
      </c>
      <c r="R3108" s="666">
        <v>12</v>
      </c>
    </row>
    <row r="3109" spans="1:18" ht="15.75" customHeight="1" x14ac:dyDescent="0.2">
      <c r="A3109" s="665" t="s">
        <v>11033</v>
      </c>
      <c r="B3109" s="666" t="s">
        <v>6922</v>
      </c>
      <c r="C3109" s="666" t="s">
        <v>150</v>
      </c>
      <c r="D3109" s="675" t="s">
        <v>9105</v>
      </c>
      <c r="E3109" s="737">
        <v>6000</v>
      </c>
      <c r="F3109" s="666">
        <v>48753782</v>
      </c>
      <c r="G3109" s="675" t="s">
        <v>11657</v>
      </c>
      <c r="H3109" s="675" t="s">
        <v>9105</v>
      </c>
      <c r="I3109" s="675" t="s">
        <v>11037</v>
      </c>
      <c r="J3109" s="675" t="s">
        <v>11288</v>
      </c>
      <c r="K3109" s="666">
        <v>3</v>
      </c>
      <c r="L3109" s="666">
        <v>8</v>
      </c>
      <c r="M3109" s="756">
        <v>48000</v>
      </c>
      <c r="N3109" s="666">
        <v>3</v>
      </c>
      <c r="O3109" s="666">
        <v>6</v>
      </c>
      <c r="P3109" s="756">
        <v>36000</v>
      </c>
      <c r="Q3109" s="666">
        <v>1</v>
      </c>
      <c r="R3109" s="666">
        <v>12</v>
      </c>
    </row>
    <row r="3110" spans="1:18" ht="15.75" customHeight="1" x14ac:dyDescent="0.2">
      <c r="A3110" s="665" t="s">
        <v>11033</v>
      </c>
      <c r="B3110" s="666" t="s">
        <v>6922</v>
      </c>
      <c r="C3110" s="666" t="s">
        <v>150</v>
      </c>
      <c r="D3110" s="675" t="s">
        <v>9105</v>
      </c>
      <c r="E3110" s="737">
        <v>6000</v>
      </c>
      <c r="F3110" s="666">
        <v>71224510</v>
      </c>
      <c r="G3110" s="675" t="s">
        <v>11658</v>
      </c>
      <c r="H3110" s="675" t="s">
        <v>9105</v>
      </c>
      <c r="I3110" s="675" t="s">
        <v>11037</v>
      </c>
      <c r="J3110" s="675" t="s">
        <v>11288</v>
      </c>
      <c r="K3110" s="666">
        <v>3</v>
      </c>
      <c r="L3110" s="666">
        <v>8</v>
      </c>
      <c r="M3110" s="756">
        <v>48000</v>
      </c>
      <c r="N3110" s="666">
        <v>3</v>
      </c>
      <c r="O3110" s="666">
        <v>6</v>
      </c>
      <c r="P3110" s="756">
        <v>36000</v>
      </c>
      <c r="Q3110" s="666">
        <v>1</v>
      </c>
      <c r="R3110" s="666">
        <v>12</v>
      </c>
    </row>
    <row r="3111" spans="1:18" ht="15.75" customHeight="1" x14ac:dyDescent="0.2">
      <c r="A3111" s="665" t="s">
        <v>11033</v>
      </c>
      <c r="B3111" s="666" t="s">
        <v>6922</v>
      </c>
      <c r="C3111" s="666" t="s">
        <v>150</v>
      </c>
      <c r="D3111" s="675" t="s">
        <v>9105</v>
      </c>
      <c r="E3111" s="737">
        <v>6000</v>
      </c>
      <c r="F3111" s="666">
        <v>44156736</v>
      </c>
      <c r="G3111" s="675" t="s">
        <v>11659</v>
      </c>
      <c r="H3111" s="675" t="s">
        <v>9105</v>
      </c>
      <c r="I3111" s="675" t="s">
        <v>11037</v>
      </c>
      <c r="J3111" s="675" t="s">
        <v>11288</v>
      </c>
      <c r="K3111" s="666">
        <v>3</v>
      </c>
      <c r="L3111" s="666">
        <v>8</v>
      </c>
      <c r="M3111" s="756">
        <v>48000</v>
      </c>
      <c r="N3111" s="666">
        <v>3</v>
      </c>
      <c r="O3111" s="666">
        <v>6</v>
      </c>
      <c r="P3111" s="756">
        <v>36000</v>
      </c>
      <c r="Q3111" s="666">
        <v>1</v>
      </c>
      <c r="R3111" s="666">
        <v>12</v>
      </c>
    </row>
    <row r="3112" spans="1:18" ht="15.75" customHeight="1" x14ac:dyDescent="0.2">
      <c r="A3112" s="665" t="s">
        <v>11033</v>
      </c>
      <c r="B3112" s="666" t="s">
        <v>6922</v>
      </c>
      <c r="C3112" s="666" t="s">
        <v>150</v>
      </c>
      <c r="D3112" s="675" t="s">
        <v>11502</v>
      </c>
      <c r="E3112" s="737">
        <v>6000</v>
      </c>
      <c r="F3112" s="666">
        <v>9993183</v>
      </c>
      <c r="G3112" s="675" t="s">
        <v>11660</v>
      </c>
      <c r="H3112" s="675" t="s">
        <v>11502</v>
      </c>
      <c r="I3112" s="675" t="s">
        <v>11037</v>
      </c>
      <c r="J3112" s="675" t="s">
        <v>11502</v>
      </c>
      <c r="K3112" s="666">
        <v>3</v>
      </c>
      <c r="L3112" s="666">
        <v>8</v>
      </c>
      <c r="M3112" s="756">
        <v>48000</v>
      </c>
      <c r="N3112" s="666">
        <v>3</v>
      </c>
      <c r="O3112" s="666">
        <v>6</v>
      </c>
      <c r="P3112" s="756">
        <v>36000</v>
      </c>
      <c r="Q3112" s="666">
        <v>1</v>
      </c>
      <c r="R3112" s="666">
        <v>12</v>
      </c>
    </row>
    <row r="3113" spans="1:18" ht="15.75" customHeight="1" x14ac:dyDescent="0.2">
      <c r="A3113" s="665" t="s">
        <v>11033</v>
      </c>
      <c r="B3113" s="666" t="s">
        <v>6922</v>
      </c>
      <c r="C3113" s="666" t="s">
        <v>150</v>
      </c>
      <c r="D3113" s="675" t="s">
        <v>11040</v>
      </c>
      <c r="E3113" s="737">
        <v>7000</v>
      </c>
      <c r="F3113" s="666">
        <v>70440421</v>
      </c>
      <c r="G3113" s="675" t="s">
        <v>11661</v>
      </c>
      <c r="H3113" s="675" t="s">
        <v>9914</v>
      </c>
      <c r="I3113" s="675" t="s">
        <v>11037</v>
      </c>
      <c r="J3113" s="675" t="s">
        <v>9913</v>
      </c>
      <c r="K3113" s="666">
        <v>2</v>
      </c>
      <c r="L3113" s="666">
        <v>3</v>
      </c>
      <c r="M3113" s="756">
        <v>21000</v>
      </c>
      <c r="N3113" s="666">
        <v>1</v>
      </c>
      <c r="O3113" s="666">
        <v>2</v>
      </c>
      <c r="P3113" s="756">
        <v>14000</v>
      </c>
      <c r="Q3113" s="666">
        <v>0</v>
      </c>
      <c r="R3113" s="666">
        <v>0</v>
      </c>
    </row>
    <row r="3114" spans="1:18" ht="15.75" customHeight="1" x14ac:dyDescent="0.2">
      <c r="A3114" s="665" t="s">
        <v>11033</v>
      </c>
      <c r="B3114" s="666" t="s">
        <v>6922</v>
      </c>
      <c r="C3114" s="666" t="s">
        <v>150</v>
      </c>
      <c r="D3114" s="675" t="s">
        <v>11040</v>
      </c>
      <c r="E3114" s="737">
        <v>7000</v>
      </c>
      <c r="F3114" s="666">
        <v>45855702</v>
      </c>
      <c r="G3114" s="675" t="s">
        <v>11662</v>
      </c>
      <c r="H3114" s="675" t="s">
        <v>9914</v>
      </c>
      <c r="I3114" s="675" t="s">
        <v>11037</v>
      </c>
      <c r="J3114" s="675" t="s">
        <v>9913</v>
      </c>
      <c r="K3114" s="666">
        <v>2</v>
      </c>
      <c r="L3114" s="666">
        <v>3</v>
      </c>
      <c r="M3114" s="756">
        <v>21000</v>
      </c>
      <c r="N3114" s="666">
        <v>3</v>
      </c>
      <c r="O3114" s="666">
        <v>6</v>
      </c>
      <c r="P3114" s="756">
        <v>42000</v>
      </c>
      <c r="Q3114" s="666">
        <v>1</v>
      </c>
      <c r="R3114" s="666">
        <v>12</v>
      </c>
    </row>
    <row r="3115" spans="1:18" ht="15.75" customHeight="1" x14ac:dyDescent="0.2">
      <c r="A3115" s="665" t="s">
        <v>11033</v>
      </c>
      <c r="B3115" s="666" t="s">
        <v>6922</v>
      </c>
      <c r="C3115" s="666" t="s">
        <v>150</v>
      </c>
      <c r="D3115" s="675" t="s">
        <v>11040</v>
      </c>
      <c r="E3115" s="737">
        <v>9000</v>
      </c>
      <c r="F3115" s="666">
        <v>47373011</v>
      </c>
      <c r="G3115" s="675" t="s">
        <v>11663</v>
      </c>
      <c r="H3115" s="675" t="s">
        <v>9914</v>
      </c>
      <c r="I3115" s="675" t="s">
        <v>11037</v>
      </c>
      <c r="J3115" s="675" t="s">
        <v>9913</v>
      </c>
      <c r="K3115" s="666">
        <v>2</v>
      </c>
      <c r="L3115" s="666">
        <v>3</v>
      </c>
      <c r="M3115" s="756">
        <v>27000</v>
      </c>
      <c r="N3115" s="666">
        <v>3</v>
      </c>
      <c r="O3115" s="666">
        <v>6</v>
      </c>
      <c r="P3115" s="756">
        <v>54000</v>
      </c>
      <c r="Q3115" s="666">
        <v>0</v>
      </c>
      <c r="R3115" s="666">
        <v>0</v>
      </c>
    </row>
    <row r="3116" spans="1:18" ht="15.75" customHeight="1" x14ac:dyDescent="0.2">
      <c r="A3116" s="665" t="s">
        <v>11033</v>
      </c>
      <c r="B3116" s="666" t="s">
        <v>6922</v>
      </c>
      <c r="C3116" s="666" t="s">
        <v>150</v>
      </c>
      <c r="D3116" s="675" t="s">
        <v>11040</v>
      </c>
      <c r="E3116" s="737">
        <v>9000</v>
      </c>
      <c r="F3116" s="666">
        <v>70947178</v>
      </c>
      <c r="G3116" s="675" t="s">
        <v>11664</v>
      </c>
      <c r="H3116" s="675" t="s">
        <v>9914</v>
      </c>
      <c r="I3116" s="675" t="s">
        <v>11037</v>
      </c>
      <c r="J3116" s="675" t="s">
        <v>9913</v>
      </c>
      <c r="K3116" s="666">
        <v>2</v>
      </c>
      <c r="L3116" s="666">
        <v>3</v>
      </c>
      <c r="M3116" s="756">
        <v>27000</v>
      </c>
      <c r="N3116" s="666">
        <v>3</v>
      </c>
      <c r="O3116" s="666">
        <v>6</v>
      </c>
      <c r="P3116" s="756">
        <v>54000</v>
      </c>
      <c r="Q3116" s="666">
        <v>0</v>
      </c>
      <c r="R3116" s="666">
        <v>0</v>
      </c>
    </row>
    <row r="3117" spans="1:18" ht="15.75" customHeight="1" x14ac:dyDescent="0.2">
      <c r="A3117" s="665" t="s">
        <v>11033</v>
      </c>
      <c r="B3117" s="666" t="s">
        <v>6922</v>
      </c>
      <c r="C3117" s="666" t="s">
        <v>150</v>
      </c>
      <c r="D3117" s="675" t="s">
        <v>11040</v>
      </c>
      <c r="E3117" s="737">
        <v>9000</v>
      </c>
      <c r="F3117" s="666">
        <v>40881358</v>
      </c>
      <c r="G3117" s="675" t="s">
        <v>11665</v>
      </c>
      <c r="H3117" s="675" t="s">
        <v>9914</v>
      </c>
      <c r="I3117" s="675" t="s">
        <v>11037</v>
      </c>
      <c r="J3117" s="675" t="s">
        <v>9913</v>
      </c>
      <c r="K3117" s="666">
        <v>2</v>
      </c>
      <c r="L3117" s="666">
        <v>3</v>
      </c>
      <c r="M3117" s="756">
        <v>27000</v>
      </c>
      <c r="N3117" s="666">
        <v>3</v>
      </c>
      <c r="O3117" s="666">
        <v>6</v>
      </c>
      <c r="P3117" s="756">
        <v>54000</v>
      </c>
      <c r="Q3117" s="666">
        <v>0</v>
      </c>
      <c r="R3117" s="666">
        <v>0</v>
      </c>
    </row>
    <row r="3118" spans="1:18" ht="15.75" customHeight="1" x14ac:dyDescent="0.2">
      <c r="A3118" s="665" t="s">
        <v>11033</v>
      </c>
      <c r="B3118" s="666" t="s">
        <v>6922</v>
      </c>
      <c r="C3118" s="666" t="s">
        <v>150</v>
      </c>
      <c r="D3118" s="675" t="s">
        <v>11040</v>
      </c>
      <c r="E3118" s="737">
        <v>9000</v>
      </c>
      <c r="F3118" s="666">
        <v>44894849</v>
      </c>
      <c r="G3118" s="675" t="s">
        <v>11666</v>
      </c>
      <c r="H3118" s="675" t="s">
        <v>9914</v>
      </c>
      <c r="I3118" s="675" t="s">
        <v>11037</v>
      </c>
      <c r="J3118" s="675" t="s">
        <v>9913</v>
      </c>
      <c r="K3118" s="666">
        <v>2</v>
      </c>
      <c r="L3118" s="666">
        <v>3</v>
      </c>
      <c r="M3118" s="756">
        <v>27000</v>
      </c>
      <c r="N3118" s="666">
        <v>3</v>
      </c>
      <c r="O3118" s="666">
        <v>6</v>
      </c>
      <c r="P3118" s="756">
        <v>54000</v>
      </c>
      <c r="Q3118" s="666">
        <v>0</v>
      </c>
      <c r="R3118" s="666">
        <v>0</v>
      </c>
    </row>
    <row r="3119" spans="1:18" ht="15.75" customHeight="1" x14ac:dyDescent="0.2">
      <c r="A3119" s="665" t="s">
        <v>11033</v>
      </c>
      <c r="B3119" s="666" t="s">
        <v>6922</v>
      </c>
      <c r="C3119" s="666" t="s">
        <v>150</v>
      </c>
      <c r="D3119" s="675" t="s">
        <v>11040</v>
      </c>
      <c r="E3119" s="737">
        <v>9000</v>
      </c>
      <c r="F3119" s="666">
        <v>70650861</v>
      </c>
      <c r="G3119" s="675" t="s">
        <v>11667</v>
      </c>
      <c r="H3119" s="675" t="s">
        <v>9914</v>
      </c>
      <c r="I3119" s="675" t="s">
        <v>11037</v>
      </c>
      <c r="J3119" s="675" t="s">
        <v>9913</v>
      </c>
      <c r="K3119" s="666">
        <v>2</v>
      </c>
      <c r="L3119" s="666">
        <v>3</v>
      </c>
      <c r="M3119" s="756">
        <v>27000</v>
      </c>
      <c r="N3119" s="666">
        <v>3</v>
      </c>
      <c r="O3119" s="666">
        <v>6</v>
      </c>
      <c r="P3119" s="756">
        <v>54000</v>
      </c>
      <c r="Q3119" s="666">
        <v>0</v>
      </c>
      <c r="R3119" s="666">
        <v>0</v>
      </c>
    </row>
    <row r="3120" spans="1:18" ht="15.75" customHeight="1" x14ac:dyDescent="0.2">
      <c r="A3120" s="665" t="s">
        <v>11033</v>
      </c>
      <c r="B3120" s="666" t="s">
        <v>6922</v>
      </c>
      <c r="C3120" s="666" t="s">
        <v>150</v>
      </c>
      <c r="D3120" s="675" t="s">
        <v>10757</v>
      </c>
      <c r="E3120" s="737">
        <v>6000</v>
      </c>
      <c r="F3120" s="666">
        <v>44754691</v>
      </c>
      <c r="G3120" s="675" t="s">
        <v>10688</v>
      </c>
      <c r="H3120" s="675" t="s">
        <v>11035</v>
      </c>
      <c r="I3120" s="675" t="s">
        <v>11037</v>
      </c>
      <c r="J3120" s="675" t="s">
        <v>7142</v>
      </c>
      <c r="K3120" s="666">
        <v>1</v>
      </c>
      <c r="L3120" s="666">
        <v>1</v>
      </c>
      <c r="M3120" s="756">
        <v>6000</v>
      </c>
      <c r="N3120" s="666">
        <v>0</v>
      </c>
      <c r="O3120" s="666">
        <v>0</v>
      </c>
      <c r="P3120" s="756">
        <v>0</v>
      </c>
      <c r="Q3120" s="666">
        <v>0</v>
      </c>
      <c r="R3120" s="666">
        <v>0</v>
      </c>
    </row>
    <row r="3121" spans="1:18" ht="15.75" customHeight="1" x14ac:dyDescent="0.2">
      <c r="A3121" s="665" t="s">
        <v>11033</v>
      </c>
      <c r="B3121" s="666" t="s">
        <v>6922</v>
      </c>
      <c r="C3121" s="666" t="s">
        <v>150</v>
      </c>
      <c r="D3121" s="675" t="s">
        <v>10757</v>
      </c>
      <c r="E3121" s="737">
        <v>6000</v>
      </c>
      <c r="F3121" s="666">
        <v>45348435</v>
      </c>
      <c r="G3121" s="675" t="s">
        <v>11668</v>
      </c>
      <c r="H3121" s="675" t="s">
        <v>11035</v>
      </c>
      <c r="I3121" s="675" t="s">
        <v>11037</v>
      </c>
      <c r="J3121" s="675" t="s">
        <v>7142</v>
      </c>
      <c r="K3121" s="666">
        <v>2</v>
      </c>
      <c r="L3121" s="666">
        <v>3</v>
      </c>
      <c r="M3121" s="756">
        <v>18000</v>
      </c>
      <c r="N3121" s="666">
        <v>3</v>
      </c>
      <c r="O3121" s="666">
        <v>6</v>
      </c>
      <c r="P3121" s="756">
        <v>36000</v>
      </c>
      <c r="Q3121" s="666">
        <v>1</v>
      </c>
      <c r="R3121" s="666">
        <v>12</v>
      </c>
    </row>
    <row r="3122" spans="1:18" ht="15.75" customHeight="1" x14ac:dyDescent="0.2">
      <c r="A3122" s="665" t="s">
        <v>11033</v>
      </c>
      <c r="B3122" s="666" t="s">
        <v>6922</v>
      </c>
      <c r="C3122" s="666" t="s">
        <v>150</v>
      </c>
      <c r="D3122" s="675" t="s">
        <v>10757</v>
      </c>
      <c r="E3122" s="737">
        <v>6000</v>
      </c>
      <c r="F3122" s="666">
        <v>43724963</v>
      </c>
      <c r="G3122" s="675" t="s">
        <v>11669</v>
      </c>
      <c r="H3122" s="675" t="s">
        <v>11035</v>
      </c>
      <c r="I3122" s="675" t="s">
        <v>11037</v>
      </c>
      <c r="J3122" s="675" t="s">
        <v>7142</v>
      </c>
      <c r="K3122" s="666">
        <v>2</v>
      </c>
      <c r="L3122" s="666">
        <v>3</v>
      </c>
      <c r="M3122" s="756">
        <v>18000</v>
      </c>
      <c r="N3122" s="666">
        <v>3</v>
      </c>
      <c r="O3122" s="666">
        <v>6</v>
      </c>
      <c r="P3122" s="756">
        <v>36000</v>
      </c>
      <c r="Q3122" s="666">
        <v>1</v>
      </c>
      <c r="R3122" s="666">
        <v>12</v>
      </c>
    </row>
    <row r="3123" spans="1:18" ht="15.75" customHeight="1" x14ac:dyDescent="0.2">
      <c r="A3123" s="665" t="s">
        <v>11033</v>
      </c>
      <c r="B3123" s="666" t="s">
        <v>6922</v>
      </c>
      <c r="C3123" s="666" t="s">
        <v>150</v>
      </c>
      <c r="D3123" s="675" t="s">
        <v>10757</v>
      </c>
      <c r="E3123" s="737">
        <v>6000</v>
      </c>
      <c r="F3123" s="666">
        <v>47865547</v>
      </c>
      <c r="G3123" s="675" t="s">
        <v>11670</v>
      </c>
      <c r="H3123" s="675" t="s">
        <v>11035</v>
      </c>
      <c r="I3123" s="675" t="s">
        <v>11037</v>
      </c>
      <c r="J3123" s="675" t="s">
        <v>7142</v>
      </c>
      <c r="K3123" s="666">
        <v>2</v>
      </c>
      <c r="L3123" s="666">
        <v>3</v>
      </c>
      <c r="M3123" s="756">
        <v>18000</v>
      </c>
      <c r="N3123" s="666">
        <v>3</v>
      </c>
      <c r="O3123" s="666">
        <v>6</v>
      </c>
      <c r="P3123" s="756">
        <v>36000</v>
      </c>
      <c r="Q3123" s="666">
        <v>1</v>
      </c>
      <c r="R3123" s="666">
        <v>12</v>
      </c>
    </row>
    <row r="3124" spans="1:18" ht="15.75" customHeight="1" x14ac:dyDescent="0.2">
      <c r="A3124" s="665" t="s">
        <v>11033</v>
      </c>
      <c r="B3124" s="666" t="s">
        <v>6922</v>
      </c>
      <c r="C3124" s="666" t="s">
        <v>150</v>
      </c>
      <c r="D3124" s="675" t="s">
        <v>10757</v>
      </c>
      <c r="E3124" s="737">
        <v>6000</v>
      </c>
      <c r="F3124" s="666">
        <v>45984441</v>
      </c>
      <c r="G3124" s="675" t="s">
        <v>11671</v>
      </c>
      <c r="H3124" s="675" t="s">
        <v>11035</v>
      </c>
      <c r="I3124" s="675" t="s">
        <v>11037</v>
      </c>
      <c r="J3124" s="675" t="s">
        <v>7142</v>
      </c>
      <c r="K3124" s="666">
        <v>2</v>
      </c>
      <c r="L3124" s="666">
        <v>3</v>
      </c>
      <c r="M3124" s="756">
        <v>18000</v>
      </c>
      <c r="N3124" s="666">
        <v>3</v>
      </c>
      <c r="O3124" s="666">
        <v>6</v>
      </c>
      <c r="P3124" s="756">
        <v>36000</v>
      </c>
      <c r="Q3124" s="666">
        <v>0</v>
      </c>
      <c r="R3124" s="666">
        <v>0</v>
      </c>
    </row>
    <row r="3125" spans="1:18" ht="15.75" customHeight="1" x14ac:dyDescent="0.2">
      <c r="A3125" s="665" t="s">
        <v>11033</v>
      </c>
      <c r="B3125" s="666" t="s">
        <v>6922</v>
      </c>
      <c r="C3125" s="666" t="s">
        <v>150</v>
      </c>
      <c r="D3125" s="675" t="s">
        <v>10757</v>
      </c>
      <c r="E3125" s="737">
        <v>6000</v>
      </c>
      <c r="F3125" s="666">
        <v>73770895</v>
      </c>
      <c r="G3125" s="675" t="s">
        <v>11672</v>
      </c>
      <c r="H3125" s="675" t="s">
        <v>11035</v>
      </c>
      <c r="I3125" s="675" t="s">
        <v>11037</v>
      </c>
      <c r="J3125" s="675" t="s">
        <v>7142</v>
      </c>
      <c r="K3125" s="666">
        <v>1</v>
      </c>
      <c r="L3125" s="666">
        <v>1</v>
      </c>
      <c r="M3125" s="756">
        <v>6000</v>
      </c>
      <c r="N3125" s="666">
        <v>0</v>
      </c>
      <c r="O3125" s="666">
        <v>0</v>
      </c>
      <c r="P3125" s="756">
        <v>0</v>
      </c>
      <c r="Q3125" s="666">
        <v>0</v>
      </c>
      <c r="R3125" s="666">
        <v>0</v>
      </c>
    </row>
    <row r="3126" spans="1:18" ht="15.75" customHeight="1" x14ac:dyDescent="0.2">
      <c r="A3126" s="665" t="s">
        <v>11033</v>
      </c>
      <c r="B3126" s="666" t="s">
        <v>6922</v>
      </c>
      <c r="C3126" s="666" t="s">
        <v>150</v>
      </c>
      <c r="D3126" s="675" t="s">
        <v>10738</v>
      </c>
      <c r="E3126" s="737">
        <v>3300</v>
      </c>
      <c r="F3126" s="666">
        <v>45816504</v>
      </c>
      <c r="G3126" s="675" t="s">
        <v>11673</v>
      </c>
      <c r="H3126" s="675" t="s">
        <v>11035</v>
      </c>
      <c r="I3126" s="675" t="s">
        <v>7361</v>
      </c>
      <c r="J3126" s="675" t="s">
        <v>10738</v>
      </c>
      <c r="K3126" s="666">
        <v>2</v>
      </c>
      <c r="L3126" s="666">
        <v>3</v>
      </c>
      <c r="M3126" s="756">
        <v>9900</v>
      </c>
      <c r="N3126" s="666">
        <v>3</v>
      </c>
      <c r="O3126" s="666">
        <v>6</v>
      </c>
      <c r="P3126" s="756">
        <v>19800</v>
      </c>
      <c r="Q3126" s="666">
        <v>1</v>
      </c>
      <c r="R3126" s="666">
        <v>12</v>
      </c>
    </row>
    <row r="3127" spans="1:18" ht="15.75" customHeight="1" x14ac:dyDescent="0.2">
      <c r="A3127" s="665" t="s">
        <v>11033</v>
      </c>
      <c r="B3127" s="666" t="s">
        <v>6922</v>
      </c>
      <c r="C3127" s="666" t="s">
        <v>150</v>
      </c>
      <c r="D3127" s="675" t="s">
        <v>10738</v>
      </c>
      <c r="E3127" s="737">
        <v>3300</v>
      </c>
      <c r="F3127" s="666">
        <v>71451126</v>
      </c>
      <c r="G3127" s="675" t="s">
        <v>11674</v>
      </c>
      <c r="H3127" s="675" t="s">
        <v>11035</v>
      </c>
      <c r="I3127" s="675" t="s">
        <v>7361</v>
      </c>
      <c r="J3127" s="675" t="s">
        <v>10738</v>
      </c>
      <c r="K3127" s="666">
        <v>2</v>
      </c>
      <c r="L3127" s="666">
        <v>3</v>
      </c>
      <c r="M3127" s="756">
        <v>9900</v>
      </c>
      <c r="N3127" s="666">
        <v>3</v>
      </c>
      <c r="O3127" s="666">
        <v>6</v>
      </c>
      <c r="P3127" s="756">
        <v>19800</v>
      </c>
      <c r="Q3127" s="666">
        <v>1</v>
      </c>
      <c r="R3127" s="666">
        <v>12</v>
      </c>
    </row>
    <row r="3128" spans="1:18" ht="15.75" customHeight="1" x14ac:dyDescent="0.2">
      <c r="A3128" s="665" t="s">
        <v>11033</v>
      </c>
      <c r="B3128" s="666" t="s">
        <v>6922</v>
      </c>
      <c r="C3128" s="666" t="s">
        <v>150</v>
      </c>
      <c r="D3128" s="675" t="s">
        <v>10738</v>
      </c>
      <c r="E3128" s="737">
        <v>3300</v>
      </c>
      <c r="F3128" s="666">
        <v>73991929</v>
      </c>
      <c r="G3128" s="675" t="s">
        <v>11675</v>
      </c>
      <c r="H3128" s="675" t="s">
        <v>11035</v>
      </c>
      <c r="I3128" s="675" t="s">
        <v>7361</v>
      </c>
      <c r="J3128" s="675" t="s">
        <v>10738</v>
      </c>
      <c r="K3128" s="666">
        <v>2</v>
      </c>
      <c r="L3128" s="666">
        <v>3</v>
      </c>
      <c r="M3128" s="756">
        <v>9900</v>
      </c>
      <c r="N3128" s="666">
        <v>3</v>
      </c>
      <c r="O3128" s="666">
        <v>6</v>
      </c>
      <c r="P3128" s="756">
        <v>19800</v>
      </c>
      <c r="Q3128" s="666">
        <v>1</v>
      </c>
      <c r="R3128" s="666">
        <v>12</v>
      </c>
    </row>
    <row r="3129" spans="1:18" ht="15.75" customHeight="1" x14ac:dyDescent="0.2">
      <c r="A3129" s="665" t="s">
        <v>11033</v>
      </c>
      <c r="B3129" s="666" t="s">
        <v>6922</v>
      </c>
      <c r="C3129" s="666" t="s">
        <v>150</v>
      </c>
      <c r="D3129" s="675" t="s">
        <v>10738</v>
      </c>
      <c r="E3129" s="737">
        <v>3300</v>
      </c>
      <c r="F3129" s="666">
        <v>48319163</v>
      </c>
      <c r="G3129" s="675" t="s">
        <v>11676</v>
      </c>
      <c r="H3129" s="675" t="s">
        <v>11035</v>
      </c>
      <c r="I3129" s="675" t="s">
        <v>7361</v>
      </c>
      <c r="J3129" s="675" t="s">
        <v>10738</v>
      </c>
      <c r="K3129" s="666">
        <v>2</v>
      </c>
      <c r="L3129" s="666">
        <v>3</v>
      </c>
      <c r="M3129" s="756">
        <v>9900</v>
      </c>
      <c r="N3129" s="666">
        <v>3</v>
      </c>
      <c r="O3129" s="666">
        <v>6</v>
      </c>
      <c r="P3129" s="756">
        <v>19800</v>
      </c>
      <c r="Q3129" s="666">
        <v>1</v>
      </c>
      <c r="R3129" s="666">
        <v>12</v>
      </c>
    </row>
    <row r="3130" spans="1:18" ht="15.75" customHeight="1" x14ac:dyDescent="0.2">
      <c r="A3130" s="665" t="s">
        <v>11033</v>
      </c>
      <c r="B3130" s="666" t="s">
        <v>6922</v>
      </c>
      <c r="C3130" s="666" t="s">
        <v>150</v>
      </c>
      <c r="D3130" s="675" t="s">
        <v>10738</v>
      </c>
      <c r="E3130" s="737">
        <v>3300</v>
      </c>
      <c r="F3130" s="666">
        <v>76300843</v>
      </c>
      <c r="G3130" s="675" t="s">
        <v>11677</v>
      </c>
      <c r="H3130" s="675" t="s">
        <v>11035</v>
      </c>
      <c r="I3130" s="675" t="s">
        <v>7361</v>
      </c>
      <c r="J3130" s="675" t="s">
        <v>10738</v>
      </c>
      <c r="K3130" s="666">
        <v>2</v>
      </c>
      <c r="L3130" s="666">
        <v>2</v>
      </c>
      <c r="M3130" s="756">
        <v>6600</v>
      </c>
      <c r="N3130" s="666">
        <v>0</v>
      </c>
      <c r="O3130" s="666">
        <v>0</v>
      </c>
      <c r="P3130" s="756">
        <v>0</v>
      </c>
      <c r="Q3130" s="666">
        <v>0</v>
      </c>
      <c r="R3130" s="666">
        <v>0</v>
      </c>
    </row>
    <row r="3131" spans="1:18" ht="15.75" customHeight="1" x14ac:dyDescent="0.2">
      <c r="A3131" s="665" t="s">
        <v>11033</v>
      </c>
      <c r="B3131" s="666" t="s">
        <v>6922</v>
      </c>
      <c r="C3131" s="666" t="s">
        <v>150</v>
      </c>
      <c r="D3131" s="675" t="s">
        <v>10738</v>
      </c>
      <c r="E3131" s="737">
        <v>3300</v>
      </c>
      <c r="F3131" s="666">
        <v>42927799</v>
      </c>
      <c r="G3131" s="675" t="s">
        <v>11678</v>
      </c>
      <c r="H3131" s="675" t="s">
        <v>11035</v>
      </c>
      <c r="I3131" s="675" t="s">
        <v>7361</v>
      </c>
      <c r="J3131" s="675" t="s">
        <v>10738</v>
      </c>
      <c r="K3131" s="666">
        <v>2</v>
      </c>
      <c r="L3131" s="666">
        <v>3</v>
      </c>
      <c r="M3131" s="756">
        <v>9900</v>
      </c>
      <c r="N3131" s="666">
        <v>3</v>
      </c>
      <c r="O3131" s="666">
        <v>6</v>
      </c>
      <c r="P3131" s="756">
        <v>19800</v>
      </c>
      <c r="Q3131" s="666">
        <v>1</v>
      </c>
      <c r="R3131" s="666">
        <v>12</v>
      </c>
    </row>
    <row r="3132" spans="1:18" ht="15.75" customHeight="1" x14ac:dyDescent="0.2">
      <c r="A3132" s="665" t="s">
        <v>11033</v>
      </c>
      <c r="B3132" s="666" t="s">
        <v>6922</v>
      </c>
      <c r="C3132" s="666" t="s">
        <v>150</v>
      </c>
      <c r="D3132" s="675" t="s">
        <v>10738</v>
      </c>
      <c r="E3132" s="737">
        <v>3300</v>
      </c>
      <c r="F3132" s="666">
        <v>60211116</v>
      </c>
      <c r="G3132" s="675" t="s">
        <v>11104</v>
      </c>
      <c r="H3132" s="675" t="s">
        <v>11035</v>
      </c>
      <c r="I3132" s="675" t="s">
        <v>7361</v>
      </c>
      <c r="J3132" s="675" t="s">
        <v>10738</v>
      </c>
      <c r="K3132" s="666">
        <v>0</v>
      </c>
      <c r="L3132" s="666">
        <v>0</v>
      </c>
      <c r="M3132" s="756">
        <v>0</v>
      </c>
      <c r="N3132" s="666">
        <v>3</v>
      </c>
      <c r="O3132" s="666">
        <v>5</v>
      </c>
      <c r="P3132" s="756">
        <v>16500</v>
      </c>
      <c r="Q3132" s="666">
        <v>1</v>
      </c>
      <c r="R3132" s="666">
        <v>12</v>
      </c>
    </row>
    <row r="3133" spans="1:18" ht="15.75" customHeight="1" x14ac:dyDescent="0.2">
      <c r="A3133" s="665" t="s">
        <v>11033</v>
      </c>
      <c r="B3133" s="666" t="s">
        <v>6922</v>
      </c>
      <c r="C3133" s="666" t="s">
        <v>150</v>
      </c>
      <c r="D3133" s="675" t="s">
        <v>10738</v>
      </c>
      <c r="E3133" s="737">
        <v>3300</v>
      </c>
      <c r="F3133" s="666">
        <v>48383458</v>
      </c>
      <c r="G3133" s="675" t="s">
        <v>11679</v>
      </c>
      <c r="H3133" s="675" t="s">
        <v>11035</v>
      </c>
      <c r="I3133" s="675" t="s">
        <v>7361</v>
      </c>
      <c r="J3133" s="675" t="s">
        <v>10738</v>
      </c>
      <c r="K3133" s="666">
        <v>2</v>
      </c>
      <c r="L3133" s="666">
        <v>3</v>
      </c>
      <c r="M3133" s="756">
        <v>9900</v>
      </c>
      <c r="N3133" s="666">
        <v>3</v>
      </c>
      <c r="O3133" s="666">
        <v>6</v>
      </c>
      <c r="P3133" s="756">
        <v>19800</v>
      </c>
      <c r="Q3133" s="666">
        <v>1</v>
      </c>
      <c r="R3133" s="666">
        <v>12</v>
      </c>
    </row>
    <row r="3134" spans="1:18" ht="15.75" customHeight="1" x14ac:dyDescent="0.2">
      <c r="A3134" s="665" t="s">
        <v>11033</v>
      </c>
      <c r="B3134" s="666" t="s">
        <v>6922</v>
      </c>
      <c r="C3134" s="666" t="s">
        <v>150</v>
      </c>
      <c r="D3134" s="675" t="s">
        <v>10738</v>
      </c>
      <c r="E3134" s="737">
        <v>3300</v>
      </c>
      <c r="F3134" s="666">
        <v>47560409</v>
      </c>
      <c r="G3134" s="675" t="s">
        <v>11680</v>
      </c>
      <c r="H3134" s="675" t="s">
        <v>11035</v>
      </c>
      <c r="I3134" s="675" t="s">
        <v>7361</v>
      </c>
      <c r="J3134" s="675" t="s">
        <v>10738</v>
      </c>
      <c r="K3134" s="666">
        <v>2</v>
      </c>
      <c r="L3134" s="666">
        <v>3</v>
      </c>
      <c r="M3134" s="756">
        <v>9900</v>
      </c>
      <c r="N3134" s="666">
        <v>3</v>
      </c>
      <c r="O3134" s="666">
        <v>6</v>
      </c>
      <c r="P3134" s="756">
        <v>19800</v>
      </c>
      <c r="Q3134" s="666">
        <v>1</v>
      </c>
      <c r="R3134" s="666">
        <v>12</v>
      </c>
    </row>
    <row r="3135" spans="1:18" ht="15.75" customHeight="1" x14ac:dyDescent="0.2">
      <c r="A3135" s="665" t="s">
        <v>11033</v>
      </c>
      <c r="B3135" s="666" t="s">
        <v>6922</v>
      </c>
      <c r="C3135" s="666" t="s">
        <v>150</v>
      </c>
      <c r="D3135" s="675" t="s">
        <v>10738</v>
      </c>
      <c r="E3135" s="737">
        <v>3300</v>
      </c>
      <c r="F3135" s="666">
        <v>40118157</v>
      </c>
      <c r="G3135" s="675" t="s">
        <v>11681</v>
      </c>
      <c r="H3135" s="675" t="s">
        <v>11035</v>
      </c>
      <c r="I3135" s="675" t="s">
        <v>7361</v>
      </c>
      <c r="J3135" s="675" t="s">
        <v>10738</v>
      </c>
      <c r="K3135" s="666">
        <v>2</v>
      </c>
      <c r="L3135" s="666">
        <v>3</v>
      </c>
      <c r="M3135" s="756">
        <v>9900</v>
      </c>
      <c r="N3135" s="666">
        <v>3</v>
      </c>
      <c r="O3135" s="666">
        <v>6</v>
      </c>
      <c r="P3135" s="756">
        <v>19800</v>
      </c>
      <c r="Q3135" s="666">
        <v>1</v>
      </c>
      <c r="R3135" s="666">
        <v>12</v>
      </c>
    </row>
    <row r="3136" spans="1:18" ht="15.75" customHeight="1" x14ac:dyDescent="0.2">
      <c r="A3136" s="665" t="s">
        <v>11033</v>
      </c>
      <c r="B3136" s="666" t="s">
        <v>6922</v>
      </c>
      <c r="C3136" s="666" t="s">
        <v>150</v>
      </c>
      <c r="D3136" s="675" t="s">
        <v>10738</v>
      </c>
      <c r="E3136" s="737">
        <v>3300</v>
      </c>
      <c r="F3136" s="666">
        <v>46795845</v>
      </c>
      <c r="G3136" s="675" t="s">
        <v>11139</v>
      </c>
      <c r="H3136" s="675" t="s">
        <v>11035</v>
      </c>
      <c r="I3136" s="675" t="s">
        <v>7361</v>
      </c>
      <c r="J3136" s="675" t="s">
        <v>10738</v>
      </c>
      <c r="K3136" s="666">
        <v>0</v>
      </c>
      <c r="L3136" s="666">
        <v>0</v>
      </c>
      <c r="M3136" s="756">
        <v>0</v>
      </c>
      <c r="N3136" s="666">
        <v>3</v>
      </c>
      <c r="O3136" s="666">
        <v>5</v>
      </c>
      <c r="P3136" s="756">
        <v>16500</v>
      </c>
      <c r="Q3136" s="666">
        <v>1</v>
      </c>
      <c r="R3136" s="666">
        <v>12</v>
      </c>
    </row>
    <row r="3137" spans="1:18" ht="15.75" customHeight="1" x14ac:dyDescent="0.2">
      <c r="A3137" s="665" t="s">
        <v>11033</v>
      </c>
      <c r="B3137" s="666" t="s">
        <v>6922</v>
      </c>
      <c r="C3137" s="666" t="s">
        <v>150</v>
      </c>
      <c r="D3137" s="675" t="s">
        <v>10738</v>
      </c>
      <c r="E3137" s="737">
        <v>3300</v>
      </c>
      <c r="F3137" s="666">
        <v>47132201</v>
      </c>
      <c r="G3137" s="675" t="s">
        <v>11682</v>
      </c>
      <c r="H3137" s="675" t="s">
        <v>11035</v>
      </c>
      <c r="I3137" s="675" t="s">
        <v>7361</v>
      </c>
      <c r="J3137" s="675" t="s">
        <v>10738</v>
      </c>
      <c r="K3137" s="666">
        <v>2</v>
      </c>
      <c r="L3137" s="666">
        <v>3</v>
      </c>
      <c r="M3137" s="756">
        <v>9900</v>
      </c>
      <c r="N3137" s="666">
        <v>3</v>
      </c>
      <c r="O3137" s="666">
        <v>6</v>
      </c>
      <c r="P3137" s="756">
        <v>19800</v>
      </c>
      <c r="Q3137" s="666">
        <v>1</v>
      </c>
      <c r="R3137" s="666">
        <v>12</v>
      </c>
    </row>
    <row r="3138" spans="1:18" ht="15.75" customHeight="1" x14ac:dyDescent="0.2">
      <c r="A3138" s="665" t="s">
        <v>11033</v>
      </c>
      <c r="B3138" s="666" t="s">
        <v>6922</v>
      </c>
      <c r="C3138" s="666" t="s">
        <v>150</v>
      </c>
      <c r="D3138" s="675" t="s">
        <v>10738</v>
      </c>
      <c r="E3138" s="737">
        <v>3300</v>
      </c>
      <c r="F3138" s="666">
        <v>45662782</v>
      </c>
      <c r="G3138" s="675" t="s">
        <v>11683</v>
      </c>
      <c r="H3138" s="675" t="s">
        <v>11035</v>
      </c>
      <c r="I3138" s="675" t="s">
        <v>7361</v>
      </c>
      <c r="J3138" s="675" t="s">
        <v>10738</v>
      </c>
      <c r="K3138" s="666">
        <v>2</v>
      </c>
      <c r="L3138" s="666">
        <v>3</v>
      </c>
      <c r="M3138" s="756">
        <v>9900</v>
      </c>
      <c r="N3138" s="666">
        <v>3</v>
      </c>
      <c r="O3138" s="666">
        <v>6</v>
      </c>
      <c r="P3138" s="756">
        <v>19800</v>
      </c>
      <c r="Q3138" s="666">
        <v>1</v>
      </c>
      <c r="R3138" s="666">
        <v>12</v>
      </c>
    </row>
    <row r="3139" spans="1:18" ht="15.75" customHeight="1" x14ac:dyDescent="0.2">
      <c r="A3139" s="665" t="s">
        <v>11033</v>
      </c>
      <c r="B3139" s="666" t="s">
        <v>6922</v>
      </c>
      <c r="C3139" s="666" t="s">
        <v>150</v>
      </c>
      <c r="D3139" s="675" t="s">
        <v>10738</v>
      </c>
      <c r="E3139" s="737">
        <v>3300</v>
      </c>
      <c r="F3139" s="666">
        <v>71032123</v>
      </c>
      <c r="G3139" s="675" t="s">
        <v>11684</v>
      </c>
      <c r="H3139" s="675" t="s">
        <v>11035</v>
      </c>
      <c r="I3139" s="675" t="s">
        <v>7361</v>
      </c>
      <c r="J3139" s="675" t="s">
        <v>10738</v>
      </c>
      <c r="K3139" s="666">
        <v>2</v>
      </c>
      <c r="L3139" s="666">
        <v>3</v>
      </c>
      <c r="M3139" s="756">
        <v>9900</v>
      </c>
      <c r="N3139" s="666">
        <v>3</v>
      </c>
      <c r="O3139" s="666">
        <v>6</v>
      </c>
      <c r="P3139" s="756">
        <v>19800</v>
      </c>
      <c r="Q3139" s="666">
        <v>1</v>
      </c>
      <c r="R3139" s="666">
        <v>12</v>
      </c>
    </row>
    <row r="3140" spans="1:18" ht="15.75" customHeight="1" x14ac:dyDescent="0.2">
      <c r="A3140" s="665" t="s">
        <v>11033</v>
      </c>
      <c r="B3140" s="666" t="s">
        <v>6922</v>
      </c>
      <c r="C3140" s="666" t="s">
        <v>150</v>
      </c>
      <c r="D3140" s="675" t="s">
        <v>10738</v>
      </c>
      <c r="E3140" s="737">
        <v>3300</v>
      </c>
      <c r="F3140" s="666">
        <v>77035139</v>
      </c>
      <c r="G3140" s="675" t="s">
        <v>11685</v>
      </c>
      <c r="H3140" s="675" t="s">
        <v>11035</v>
      </c>
      <c r="I3140" s="675" t="s">
        <v>7361</v>
      </c>
      <c r="J3140" s="675" t="s">
        <v>10738</v>
      </c>
      <c r="K3140" s="666">
        <v>2</v>
      </c>
      <c r="L3140" s="666">
        <v>3</v>
      </c>
      <c r="M3140" s="756">
        <v>9900</v>
      </c>
      <c r="N3140" s="666">
        <v>3</v>
      </c>
      <c r="O3140" s="666">
        <v>6</v>
      </c>
      <c r="P3140" s="756">
        <v>19800</v>
      </c>
      <c r="Q3140" s="666">
        <v>0</v>
      </c>
      <c r="R3140" s="666">
        <v>0</v>
      </c>
    </row>
    <row r="3141" spans="1:18" ht="15.75" customHeight="1" x14ac:dyDescent="0.2">
      <c r="A3141" s="665" t="s">
        <v>11033</v>
      </c>
      <c r="B3141" s="666" t="s">
        <v>6922</v>
      </c>
      <c r="C3141" s="666" t="s">
        <v>150</v>
      </c>
      <c r="D3141" s="675" t="s">
        <v>10738</v>
      </c>
      <c r="E3141" s="737">
        <v>3300</v>
      </c>
      <c r="F3141" s="666">
        <v>70468449</v>
      </c>
      <c r="G3141" s="675" t="s">
        <v>11686</v>
      </c>
      <c r="H3141" s="675" t="s">
        <v>11035</v>
      </c>
      <c r="I3141" s="675" t="s">
        <v>7361</v>
      </c>
      <c r="J3141" s="675" t="s">
        <v>10738</v>
      </c>
      <c r="K3141" s="666">
        <v>2</v>
      </c>
      <c r="L3141" s="666">
        <v>3</v>
      </c>
      <c r="M3141" s="756">
        <v>9900</v>
      </c>
      <c r="N3141" s="666">
        <v>3</v>
      </c>
      <c r="O3141" s="666">
        <v>6</v>
      </c>
      <c r="P3141" s="756">
        <v>19800</v>
      </c>
      <c r="Q3141" s="666">
        <v>1</v>
      </c>
      <c r="R3141" s="666">
        <v>12</v>
      </c>
    </row>
    <row r="3142" spans="1:18" ht="15.75" customHeight="1" x14ac:dyDescent="0.2">
      <c r="A3142" s="665" t="s">
        <v>11033</v>
      </c>
      <c r="B3142" s="666" t="s">
        <v>6922</v>
      </c>
      <c r="C3142" s="666" t="s">
        <v>150</v>
      </c>
      <c r="D3142" s="675" t="s">
        <v>10738</v>
      </c>
      <c r="E3142" s="737">
        <v>3300</v>
      </c>
      <c r="F3142" s="666">
        <v>71939080</v>
      </c>
      <c r="G3142" s="675" t="s">
        <v>11687</v>
      </c>
      <c r="H3142" s="675" t="s">
        <v>11035</v>
      </c>
      <c r="I3142" s="675" t="s">
        <v>7361</v>
      </c>
      <c r="J3142" s="675" t="s">
        <v>10738</v>
      </c>
      <c r="K3142" s="666">
        <v>2</v>
      </c>
      <c r="L3142" s="666">
        <v>3</v>
      </c>
      <c r="M3142" s="756">
        <v>9900</v>
      </c>
      <c r="N3142" s="666">
        <v>3</v>
      </c>
      <c r="O3142" s="666">
        <v>6</v>
      </c>
      <c r="P3142" s="756">
        <v>19800</v>
      </c>
      <c r="Q3142" s="666">
        <v>1</v>
      </c>
      <c r="R3142" s="666">
        <v>12</v>
      </c>
    </row>
    <row r="3143" spans="1:18" ht="15.75" customHeight="1" x14ac:dyDescent="0.2">
      <c r="A3143" s="665" t="s">
        <v>11033</v>
      </c>
      <c r="B3143" s="666" t="s">
        <v>6922</v>
      </c>
      <c r="C3143" s="666" t="s">
        <v>150</v>
      </c>
      <c r="D3143" s="675" t="s">
        <v>10738</v>
      </c>
      <c r="E3143" s="737">
        <v>3300</v>
      </c>
      <c r="F3143" s="666">
        <v>77490857</v>
      </c>
      <c r="G3143" s="675" t="s">
        <v>11688</v>
      </c>
      <c r="H3143" s="675" t="s">
        <v>11035</v>
      </c>
      <c r="I3143" s="675" t="s">
        <v>7361</v>
      </c>
      <c r="J3143" s="675" t="s">
        <v>10738</v>
      </c>
      <c r="K3143" s="666">
        <v>2</v>
      </c>
      <c r="L3143" s="666">
        <v>3</v>
      </c>
      <c r="M3143" s="756">
        <v>9900</v>
      </c>
      <c r="N3143" s="666">
        <v>3</v>
      </c>
      <c r="O3143" s="666">
        <v>6</v>
      </c>
      <c r="P3143" s="756">
        <v>19800</v>
      </c>
      <c r="Q3143" s="666">
        <v>1</v>
      </c>
      <c r="R3143" s="666">
        <v>12</v>
      </c>
    </row>
    <row r="3144" spans="1:18" ht="15.75" customHeight="1" x14ac:dyDescent="0.2">
      <c r="A3144" s="665" t="s">
        <v>11033</v>
      </c>
      <c r="B3144" s="666" t="s">
        <v>6922</v>
      </c>
      <c r="C3144" s="666" t="s">
        <v>150</v>
      </c>
      <c r="D3144" s="675" t="s">
        <v>10244</v>
      </c>
      <c r="E3144" s="737">
        <v>3300</v>
      </c>
      <c r="F3144" s="666">
        <v>45597195</v>
      </c>
      <c r="G3144" s="675" t="s">
        <v>11689</v>
      </c>
      <c r="H3144" s="675" t="s">
        <v>11035</v>
      </c>
      <c r="I3144" s="675" t="s">
        <v>7361</v>
      </c>
      <c r="J3144" s="675" t="s">
        <v>10738</v>
      </c>
      <c r="K3144" s="666">
        <v>2</v>
      </c>
      <c r="L3144" s="666">
        <v>3</v>
      </c>
      <c r="M3144" s="756">
        <v>9900</v>
      </c>
      <c r="N3144" s="666">
        <v>3</v>
      </c>
      <c r="O3144" s="666">
        <v>6</v>
      </c>
      <c r="P3144" s="756">
        <v>19800</v>
      </c>
      <c r="Q3144" s="666">
        <v>1</v>
      </c>
      <c r="R3144" s="666">
        <v>12</v>
      </c>
    </row>
    <row r="3145" spans="1:18" ht="15.75" customHeight="1" x14ac:dyDescent="0.2">
      <c r="A3145" s="665" t="s">
        <v>11033</v>
      </c>
      <c r="B3145" s="666" t="s">
        <v>6922</v>
      </c>
      <c r="C3145" s="666" t="s">
        <v>150</v>
      </c>
      <c r="D3145" s="675" t="s">
        <v>8745</v>
      </c>
      <c r="E3145" s="737">
        <v>1800</v>
      </c>
      <c r="F3145" s="666">
        <v>16760954</v>
      </c>
      <c r="G3145" s="675" t="s">
        <v>11690</v>
      </c>
      <c r="H3145" s="675" t="s">
        <v>8946</v>
      </c>
      <c r="I3145" s="675" t="s">
        <v>11037</v>
      </c>
      <c r="J3145" s="675" t="s">
        <v>11691</v>
      </c>
      <c r="K3145" s="666">
        <v>1</v>
      </c>
      <c r="L3145" s="666">
        <v>2</v>
      </c>
      <c r="M3145" s="756">
        <v>3600</v>
      </c>
      <c r="N3145" s="666">
        <v>1</v>
      </c>
      <c r="O3145" s="666">
        <v>6</v>
      </c>
      <c r="P3145" s="756">
        <v>10800</v>
      </c>
      <c r="Q3145" s="666">
        <v>1</v>
      </c>
      <c r="R3145" s="666">
        <v>12</v>
      </c>
    </row>
    <row r="3146" spans="1:18" ht="15.75" customHeight="1" x14ac:dyDescent="0.2">
      <c r="A3146" s="665" t="s">
        <v>11033</v>
      </c>
      <c r="B3146" s="666" t="s">
        <v>6922</v>
      </c>
      <c r="C3146" s="666" t="s">
        <v>150</v>
      </c>
      <c r="D3146" s="675" t="s">
        <v>11692</v>
      </c>
      <c r="E3146" s="737">
        <v>1300</v>
      </c>
      <c r="F3146" s="666">
        <v>44465410</v>
      </c>
      <c r="G3146" s="675" t="s">
        <v>11693</v>
      </c>
      <c r="H3146" s="675" t="s">
        <v>11035</v>
      </c>
      <c r="I3146" s="675" t="s">
        <v>7361</v>
      </c>
      <c r="J3146" s="675" t="s">
        <v>10738</v>
      </c>
      <c r="K3146" s="666">
        <v>1</v>
      </c>
      <c r="L3146" s="666">
        <v>2</v>
      </c>
      <c r="M3146" s="756">
        <v>2600</v>
      </c>
      <c r="N3146" s="666">
        <v>1</v>
      </c>
      <c r="O3146" s="666">
        <v>6</v>
      </c>
      <c r="P3146" s="756">
        <v>7800</v>
      </c>
      <c r="Q3146" s="666">
        <v>1</v>
      </c>
      <c r="R3146" s="666">
        <v>12</v>
      </c>
    </row>
    <row r="3147" spans="1:18" ht="15.75" customHeight="1" x14ac:dyDescent="0.2">
      <c r="A3147" s="665" t="s">
        <v>11033</v>
      </c>
      <c r="B3147" s="666" t="s">
        <v>6922</v>
      </c>
      <c r="C3147" s="666" t="s">
        <v>150</v>
      </c>
      <c r="D3147" s="675" t="s">
        <v>8745</v>
      </c>
      <c r="E3147" s="737">
        <v>1800</v>
      </c>
      <c r="F3147" s="666">
        <v>74778131</v>
      </c>
      <c r="G3147" s="675" t="s">
        <v>11694</v>
      </c>
      <c r="H3147" s="675" t="s">
        <v>8946</v>
      </c>
      <c r="I3147" s="675" t="s">
        <v>11037</v>
      </c>
      <c r="J3147" s="675" t="s">
        <v>9659</v>
      </c>
      <c r="K3147" s="666">
        <v>1</v>
      </c>
      <c r="L3147" s="666">
        <v>2</v>
      </c>
      <c r="M3147" s="756">
        <v>3600</v>
      </c>
      <c r="N3147" s="666">
        <v>1</v>
      </c>
      <c r="O3147" s="666">
        <v>6</v>
      </c>
      <c r="P3147" s="756">
        <v>10800</v>
      </c>
      <c r="Q3147" s="666">
        <v>1</v>
      </c>
      <c r="R3147" s="666">
        <v>12</v>
      </c>
    </row>
    <row r="3148" spans="1:18" ht="15.75" customHeight="1" x14ac:dyDescent="0.2">
      <c r="A3148" s="665" t="s">
        <v>11033</v>
      </c>
      <c r="B3148" s="666" t="s">
        <v>6922</v>
      </c>
      <c r="C3148" s="666" t="s">
        <v>150</v>
      </c>
      <c r="D3148" s="675" t="s">
        <v>8745</v>
      </c>
      <c r="E3148" s="737">
        <v>1800</v>
      </c>
      <c r="F3148" s="666">
        <v>46145951</v>
      </c>
      <c r="G3148" s="675" t="s">
        <v>11695</v>
      </c>
      <c r="H3148" s="675" t="s">
        <v>11696</v>
      </c>
      <c r="I3148" s="675" t="s">
        <v>11037</v>
      </c>
      <c r="J3148" s="675" t="s">
        <v>11697</v>
      </c>
      <c r="K3148" s="666">
        <v>1</v>
      </c>
      <c r="L3148" s="666">
        <v>2</v>
      </c>
      <c r="M3148" s="756">
        <v>3600</v>
      </c>
      <c r="N3148" s="666">
        <v>0</v>
      </c>
      <c r="O3148" s="666">
        <v>0</v>
      </c>
      <c r="P3148" s="756">
        <v>0</v>
      </c>
      <c r="Q3148" s="666">
        <v>0</v>
      </c>
      <c r="R3148" s="666">
        <v>0</v>
      </c>
    </row>
    <row r="3149" spans="1:18" ht="15.75" customHeight="1" x14ac:dyDescent="0.2">
      <c r="A3149" s="665" t="s">
        <v>11033</v>
      </c>
      <c r="B3149" s="666" t="s">
        <v>6922</v>
      </c>
      <c r="C3149" s="666" t="s">
        <v>150</v>
      </c>
      <c r="D3149" s="675" t="s">
        <v>8745</v>
      </c>
      <c r="E3149" s="737">
        <v>1800</v>
      </c>
      <c r="F3149" s="666">
        <v>76618204</v>
      </c>
      <c r="G3149" s="675" t="s">
        <v>11698</v>
      </c>
      <c r="H3149" s="675" t="s">
        <v>8946</v>
      </c>
      <c r="I3149" s="675" t="s">
        <v>11037</v>
      </c>
      <c r="J3149" s="675" t="s">
        <v>9659</v>
      </c>
      <c r="K3149" s="666">
        <v>1</v>
      </c>
      <c r="L3149" s="666">
        <v>2</v>
      </c>
      <c r="M3149" s="756">
        <v>3600</v>
      </c>
      <c r="N3149" s="666">
        <v>1</v>
      </c>
      <c r="O3149" s="666">
        <v>6</v>
      </c>
      <c r="P3149" s="756">
        <v>10800</v>
      </c>
      <c r="Q3149" s="666">
        <v>1</v>
      </c>
      <c r="R3149" s="666">
        <v>12</v>
      </c>
    </row>
    <row r="3150" spans="1:18" ht="15.75" customHeight="1" x14ac:dyDescent="0.2">
      <c r="A3150" s="665" t="s">
        <v>11033</v>
      </c>
      <c r="B3150" s="666" t="s">
        <v>6922</v>
      </c>
      <c r="C3150" s="666" t="s">
        <v>150</v>
      </c>
      <c r="D3150" s="675" t="s">
        <v>11699</v>
      </c>
      <c r="E3150" s="737">
        <v>1800</v>
      </c>
      <c r="F3150" s="666">
        <v>45508379</v>
      </c>
      <c r="G3150" s="675" t="s">
        <v>11700</v>
      </c>
      <c r="H3150" s="675" t="s">
        <v>6730</v>
      </c>
      <c r="I3150" s="675" t="s">
        <v>11037</v>
      </c>
      <c r="J3150" s="675" t="s">
        <v>6730</v>
      </c>
      <c r="K3150" s="666">
        <v>1</v>
      </c>
      <c r="L3150" s="666">
        <v>2</v>
      </c>
      <c r="M3150" s="756">
        <v>3600</v>
      </c>
      <c r="N3150" s="666">
        <v>1</v>
      </c>
      <c r="O3150" s="666">
        <v>6</v>
      </c>
      <c r="P3150" s="756">
        <v>10800</v>
      </c>
      <c r="Q3150" s="666">
        <v>0</v>
      </c>
      <c r="R3150" s="666">
        <v>0</v>
      </c>
    </row>
    <row r="3151" spans="1:18" ht="15.75" customHeight="1" x14ac:dyDescent="0.2">
      <c r="A3151" s="665" t="s">
        <v>11033</v>
      </c>
      <c r="B3151" s="666" t="s">
        <v>6922</v>
      </c>
      <c r="C3151" s="666" t="s">
        <v>150</v>
      </c>
      <c r="D3151" s="675" t="s">
        <v>8745</v>
      </c>
      <c r="E3151" s="737">
        <v>1800</v>
      </c>
      <c r="F3151" s="666">
        <v>40094026</v>
      </c>
      <c r="G3151" s="675" t="s">
        <v>11701</v>
      </c>
      <c r="H3151" s="675" t="s">
        <v>7768</v>
      </c>
      <c r="I3151" s="675" t="s">
        <v>11037</v>
      </c>
      <c r="J3151" s="675" t="s">
        <v>9749</v>
      </c>
      <c r="K3151" s="666">
        <v>1</v>
      </c>
      <c r="L3151" s="666">
        <v>2</v>
      </c>
      <c r="M3151" s="756">
        <v>3600</v>
      </c>
      <c r="N3151" s="666">
        <v>1</v>
      </c>
      <c r="O3151" s="666">
        <v>6</v>
      </c>
      <c r="P3151" s="756">
        <v>10800</v>
      </c>
      <c r="Q3151" s="666">
        <v>0</v>
      </c>
      <c r="R3151" s="666">
        <v>0</v>
      </c>
    </row>
    <row r="3152" spans="1:18" ht="15.75" customHeight="1" x14ac:dyDescent="0.2">
      <c r="A3152" s="665" t="s">
        <v>11033</v>
      </c>
      <c r="B3152" s="666" t="s">
        <v>6922</v>
      </c>
      <c r="C3152" s="666" t="s">
        <v>150</v>
      </c>
      <c r="D3152" s="675" t="s">
        <v>8611</v>
      </c>
      <c r="E3152" s="737">
        <v>1300</v>
      </c>
      <c r="F3152" s="666">
        <v>48028471</v>
      </c>
      <c r="G3152" s="675" t="s">
        <v>11702</v>
      </c>
      <c r="H3152" s="675" t="s">
        <v>7422</v>
      </c>
      <c r="I3152" s="675" t="s">
        <v>7361</v>
      </c>
      <c r="J3152" s="675" t="s">
        <v>10907</v>
      </c>
      <c r="K3152" s="666">
        <v>1</v>
      </c>
      <c r="L3152" s="666">
        <v>2</v>
      </c>
      <c r="M3152" s="756">
        <v>2600</v>
      </c>
      <c r="N3152" s="666">
        <v>1</v>
      </c>
      <c r="O3152" s="666">
        <v>6</v>
      </c>
      <c r="P3152" s="756">
        <v>7800</v>
      </c>
      <c r="Q3152" s="666">
        <v>1</v>
      </c>
      <c r="R3152" s="666">
        <v>12</v>
      </c>
    </row>
    <row r="3153" spans="1:18" ht="15.75" customHeight="1" x14ac:dyDescent="0.2">
      <c r="A3153" s="665" t="s">
        <v>11033</v>
      </c>
      <c r="B3153" s="666" t="s">
        <v>6922</v>
      </c>
      <c r="C3153" s="666" t="s">
        <v>150</v>
      </c>
      <c r="D3153" s="675" t="s">
        <v>8745</v>
      </c>
      <c r="E3153" s="737">
        <v>1800</v>
      </c>
      <c r="F3153" s="666">
        <v>45665837</v>
      </c>
      <c r="G3153" s="675" t="s">
        <v>11703</v>
      </c>
      <c r="H3153" s="675" t="s">
        <v>6960</v>
      </c>
      <c r="I3153" s="675" t="s">
        <v>11037</v>
      </c>
      <c r="J3153" s="675" t="s">
        <v>6960</v>
      </c>
      <c r="K3153" s="666">
        <v>1</v>
      </c>
      <c r="L3153" s="666">
        <v>2</v>
      </c>
      <c r="M3153" s="756">
        <v>3600</v>
      </c>
      <c r="N3153" s="666">
        <v>1</v>
      </c>
      <c r="O3153" s="666">
        <v>6</v>
      </c>
      <c r="P3153" s="756">
        <v>10800</v>
      </c>
      <c r="Q3153" s="666">
        <v>1</v>
      </c>
      <c r="R3153" s="666">
        <v>12</v>
      </c>
    </row>
    <row r="3154" spans="1:18" ht="15.75" customHeight="1" x14ac:dyDescent="0.2">
      <c r="A3154" s="665" t="s">
        <v>11033</v>
      </c>
      <c r="B3154" s="666" t="s">
        <v>6922</v>
      </c>
      <c r="C3154" s="666" t="s">
        <v>150</v>
      </c>
      <c r="D3154" s="675" t="s">
        <v>8690</v>
      </c>
      <c r="E3154" s="737">
        <v>1100</v>
      </c>
      <c r="F3154" s="666">
        <v>46421149</v>
      </c>
      <c r="G3154" s="675" t="s">
        <v>11704</v>
      </c>
      <c r="H3154" s="675" t="s">
        <v>11046</v>
      </c>
      <c r="I3154" s="675" t="s">
        <v>7192</v>
      </c>
      <c r="J3154" s="675"/>
      <c r="K3154" s="666">
        <v>1</v>
      </c>
      <c r="L3154" s="666">
        <v>2</v>
      </c>
      <c r="M3154" s="756">
        <v>2200</v>
      </c>
      <c r="N3154" s="666">
        <v>1</v>
      </c>
      <c r="O3154" s="666">
        <v>6</v>
      </c>
      <c r="P3154" s="756">
        <v>6600</v>
      </c>
      <c r="Q3154" s="666">
        <v>1</v>
      </c>
      <c r="R3154" s="666">
        <v>12</v>
      </c>
    </row>
    <row r="3155" spans="1:18" ht="15.75" customHeight="1" x14ac:dyDescent="0.2">
      <c r="A3155" s="665" t="s">
        <v>11033</v>
      </c>
      <c r="B3155" s="666" t="s">
        <v>6922</v>
      </c>
      <c r="C3155" s="666" t="s">
        <v>150</v>
      </c>
      <c r="D3155" s="675" t="s">
        <v>8611</v>
      </c>
      <c r="E3155" s="737">
        <v>1300</v>
      </c>
      <c r="F3155" s="666">
        <v>44069069</v>
      </c>
      <c r="G3155" s="675" t="s">
        <v>11705</v>
      </c>
      <c r="H3155" s="675" t="s">
        <v>6965</v>
      </c>
      <c r="I3155" s="675" t="s">
        <v>11037</v>
      </c>
      <c r="J3155" s="675" t="s">
        <v>6965</v>
      </c>
      <c r="K3155" s="666">
        <v>1</v>
      </c>
      <c r="L3155" s="666">
        <v>2</v>
      </c>
      <c r="M3155" s="756">
        <v>2600</v>
      </c>
      <c r="N3155" s="666">
        <v>1</v>
      </c>
      <c r="O3155" s="666">
        <v>6</v>
      </c>
      <c r="P3155" s="756">
        <v>7800</v>
      </c>
      <c r="Q3155" s="666">
        <v>1</v>
      </c>
      <c r="R3155" s="666">
        <v>12</v>
      </c>
    </row>
    <row r="3156" spans="1:18" ht="15.75" customHeight="1" x14ac:dyDescent="0.2">
      <c r="A3156" s="665" t="s">
        <v>11033</v>
      </c>
      <c r="B3156" s="666" t="s">
        <v>6922</v>
      </c>
      <c r="C3156" s="666" t="s">
        <v>150</v>
      </c>
      <c r="D3156" s="675" t="s">
        <v>11706</v>
      </c>
      <c r="E3156" s="737">
        <v>2500</v>
      </c>
      <c r="F3156" s="666">
        <v>18215771</v>
      </c>
      <c r="G3156" s="675" t="s">
        <v>11707</v>
      </c>
      <c r="H3156" s="675" t="s">
        <v>6720</v>
      </c>
      <c r="I3156" s="675" t="s">
        <v>11037</v>
      </c>
      <c r="J3156" s="675" t="s">
        <v>6720</v>
      </c>
      <c r="K3156" s="666">
        <v>1</v>
      </c>
      <c r="L3156" s="666">
        <v>2</v>
      </c>
      <c r="M3156" s="756">
        <v>5000</v>
      </c>
      <c r="N3156" s="666">
        <v>1</v>
      </c>
      <c r="O3156" s="666">
        <v>6</v>
      </c>
      <c r="P3156" s="756">
        <v>15000</v>
      </c>
      <c r="Q3156" s="666">
        <v>1</v>
      </c>
      <c r="R3156" s="666">
        <v>12</v>
      </c>
    </row>
    <row r="3157" spans="1:18" ht="15.75" customHeight="1" x14ac:dyDescent="0.2">
      <c r="A3157" s="665" t="s">
        <v>11033</v>
      </c>
      <c r="B3157" s="666" t="s">
        <v>6922</v>
      </c>
      <c r="C3157" s="666" t="s">
        <v>150</v>
      </c>
      <c r="D3157" s="675" t="s">
        <v>8611</v>
      </c>
      <c r="E3157" s="737">
        <v>1300</v>
      </c>
      <c r="F3157" s="666">
        <v>44843247</v>
      </c>
      <c r="G3157" s="675" t="s">
        <v>11708</v>
      </c>
      <c r="H3157" s="675" t="s">
        <v>7768</v>
      </c>
      <c r="I3157" s="675" t="s">
        <v>11037</v>
      </c>
      <c r="J3157" s="675" t="s">
        <v>9749</v>
      </c>
      <c r="K3157" s="666">
        <v>1</v>
      </c>
      <c r="L3157" s="666">
        <v>2</v>
      </c>
      <c r="M3157" s="756">
        <v>2600</v>
      </c>
      <c r="N3157" s="666">
        <v>1</v>
      </c>
      <c r="O3157" s="666">
        <v>6</v>
      </c>
      <c r="P3157" s="756">
        <v>7800</v>
      </c>
      <c r="Q3157" s="666">
        <v>1</v>
      </c>
      <c r="R3157" s="666">
        <v>12</v>
      </c>
    </row>
    <row r="3158" spans="1:18" ht="15.75" customHeight="1" x14ac:dyDescent="0.2">
      <c r="A3158" s="665" t="s">
        <v>11033</v>
      </c>
      <c r="B3158" s="666" t="s">
        <v>6922</v>
      </c>
      <c r="C3158" s="666" t="s">
        <v>150</v>
      </c>
      <c r="D3158" s="675" t="s">
        <v>8745</v>
      </c>
      <c r="E3158" s="737">
        <v>1800</v>
      </c>
      <c r="F3158" s="666">
        <v>46395371</v>
      </c>
      <c r="G3158" s="675" t="s">
        <v>11709</v>
      </c>
      <c r="H3158" s="675" t="s">
        <v>7768</v>
      </c>
      <c r="I3158" s="675" t="s">
        <v>11037</v>
      </c>
      <c r="J3158" s="675" t="s">
        <v>9749</v>
      </c>
      <c r="K3158" s="666">
        <v>1</v>
      </c>
      <c r="L3158" s="666">
        <v>2</v>
      </c>
      <c r="M3158" s="756">
        <v>3600</v>
      </c>
      <c r="N3158" s="666">
        <v>1</v>
      </c>
      <c r="O3158" s="666">
        <v>6</v>
      </c>
      <c r="P3158" s="756">
        <v>10800</v>
      </c>
      <c r="Q3158" s="666">
        <v>1</v>
      </c>
      <c r="R3158" s="666">
        <v>12</v>
      </c>
    </row>
    <row r="3159" spans="1:18" ht="15.75" customHeight="1" x14ac:dyDescent="0.2">
      <c r="A3159" s="665" t="s">
        <v>11033</v>
      </c>
      <c r="B3159" s="666" t="s">
        <v>6922</v>
      </c>
      <c r="C3159" s="666" t="s">
        <v>150</v>
      </c>
      <c r="D3159" s="675" t="s">
        <v>8611</v>
      </c>
      <c r="E3159" s="737">
        <v>1300</v>
      </c>
      <c r="F3159" s="666">
        <v>70821675</v>
      </c>
      <c r="G3159" s="675" t="s">
        <v>11710</v>
      </c>
      <c r="H3159" s="675" t="s">
        <v>8946</v>
      </c>
      <c r="I3159" s="675" t="s">
        <v>11037</v>
      </c>
      <c r="J3159" s="675" t="s">
        <v>11691</v>
      </c>
      <c r="K3159" s="666">
        <v>1</v>
      </c>
      <c r="L3159" s="666">
        <v>2</v>
      </c>
      <c r="M3159" s="756">
        <v>2600</v>
      </c>
      <c r="N3159" s="666">
        <v>1</v>
      </c>
      <c r="O3159" s="666">
        <v>6</v>
      </c>
      <c r="P3159" s="756">
        <v>7800</v>
      </c>
      <c r="Q3159" s="666">
        <v>1</v>
      </c>
      <c r="R3159" s="666">
        <v>12</v>
      </c>
    </row>
    <row r="3160" spans="1:18" ht="15.75" customHeight="1" x14ac:dyDescent="0.2">
      <c r="A3160" s="665" t="s">
        <v>11033</v>
      </c>
      <c r="B3160" s="666" t="s">
        <v>6922</v>
      </c>
      <c r="C3160" s="666" t="s">
        <v>150</v>
      </c>
      <c r="D3160" s="675" t="s">
        <v>8611</v>
      </c>
      <c r="E3160" s="737">
        <v>1300</v>
      </c>
      <c r="F3160" s="666">
        <v>45933467</v>
      </c>
      <c r="G3160" s="675" t="s">
        <v>11711</v>
      </c>
      <c r="H3160" s="675" t="s">
        <v>11712</v>
      </c>
      <c r="I3160" s="675" t="s">
        <v>11037</v>
      </c>
      <c r="J3160" s="675" t="s">
        <v>11713</v>
      </c>
      <c r="K3160" s="666">
        <v>1</v>
      </c>
      <c r="L3160" s="666">
        <v>2</v>
      </c>
      <c r="M3160" s="756">
        <v>2600</v>
      </c>
      <c r="N3160" s="666">
        <v>1</v>
      </c>
      <c r="O3160" s="666">
        <v>6</v>
      </c>
      <c r="P3160" s="756">
        <v>7800</v>
      </c>
      <c r="Q3160" s="666">
        <v>1</v>
      </c>
      <c r="R3160" s="666">
        <v>12</v>
      </c>
    </row>
    <row r="3161" spans="1:18" ht="15.75" customHeight="1" x14ac:dyDescent="0.2">
      <c r="A3161" s="665" t="s">
        <v>11033</v>
      </c>
      <c r="B3161" s="666" t="s">
        <v>6922</v>
      </c>
      <c r="C3161" s="666" t="s">
        <v>150</v>
      </c>
      <c r="D3161" s="675" t="s">
        <v>8611</v>
      </c>
      <c r="E3161" s="737">
        <v>1300</v>
      </c>
      <c r="F3161" s="666">
        <v>41233748</v>
      </c>
      <c r="G3161" s="675" t="s">
        <v>11714</v>
      </c>
      <c r="H3161" s="675" t="s">
        <v>11715</v>
      </c>
      <c r="I3161" s="675" t="s">
        <v>7361</v>
      </c>
      <c r="J3161" s="675" t="s">
        <v>8963</v>
      </c>
      <c r="K3161" s="666">
        <v>1</v>
      </c>
      <c r="L3161" s="666">
        <v>2</v>
      </c>
      <c r="M3161" s="756">
        <v>2600</v>
      </c>
      <c r="N3161" s="666">
        <v>1</v>
      </c>
      <c r="O3161" s="666">
        <v>6</v>
      </c>
      <c r="P3161" s="756">
        <v>7800</v>
      </c>
      <c r="Q3161" s="666">
        <v>1</v>
      </c>
      <c r="R3161" s="666">
        <v>12</v>
      </c>
    </row>
    <row r="3162" spans="1:18" ht="15.75" customHeight="1" x14ac:dyDescent="0.2">
      <c r="A3162" s="665" t="s">
        <v>11033</v>
      </c>
      <c r="B3162" s="666" t="s">
        <v>6922</v>
      </c>
      <c r="C3162" s="666" t="s">
        <v>150</v>
      </c>
      <c r="D3162" s="675" t="s">
        <v>8745</v>
      </c>
      <c r="E3162" s="737">
        <v>1800</v>
      </c>
      <c r="F3162" s="666">
        <v>46632428</v>
      </c>
      <c r="G3162" s="675" t="s">
        <v>11716</v>
      </c>
      <c r="H3162" s="675" t="s">
        <v>7768</v>
      </c>
      <c r="I3162" s="675" t="s">
        <v>11037</v>
      </c>
      <c r="J3162" s="675" t="s">
        <v>9749</v>
      </c>
      <c r="K3162" s="666">
        <v>1</v>
      </c>
      <c r="L3162" s="666">
        <v>2</v>
      </c>
      <c r="M3162" s="756">
        <v>3600</v>
      </c>
      <c r="N3162" s="666">
        <v>1</v>
      </c>
      <c r="O3162" s="666">
        <v>6</v>
      </c>
      <c r="P3162" s="756">
        <v>10800</v>
      </c>
      <c r="Q3162" s="666">
        <v>1</v>
      </c>
      <c r="R3162" s="666">
        <v>12</v>
      </c>
    </row>
    <row r="3163" spans="1:18" ht="15.75" customHeight="1" x14ac:dyDescent="0.2">
      <c r="A3163" s="665" t="s">
        <v>11033</v>
      </c>
      <c r="B3163" s="666" t="s">
        <v>6922</v>
      </c>
      <c r="C3163" s="666" t="s">
        <v>150</v>
      </c>
      <c r="D3163" s="675" t="s">
        <v>11706</v>
      </c>
      <c r="E3163" s="737">
        <v>2500</v>
      </c>
      <c r="F3163" s="666">
        <v>41534168</v>
      </c>
      <c r="G3163" s="675" t="s">
        <v>11717</v>
      </c>
      <c r="H3163" s="675" t="s">
        <v>6927</v>
      </c>
      <c r="I3163" s="675" t="s">
        <v>11037</v>
      </c>
      <c r="J3163" s="675" t="s">
        <v>6927</v>
      </c>
      <c r="K3163" s="666">
        <v>1</v>
      </c>
      <c r="L3163" s="666">
        <v>2</v>
      </c>
      <c r="M3163" s="756">
        <v>5000</v>
      </c>
      <c r="N3163" s="666">
        <v>1</v>
      </c>
      <c r="O3163" s="666">
        <v>6</v>
      </c>
      <c r="P3163" s="756">
        <v>15000</v>
      </c>
      <c r="Q3163" s="666">
        <v>1</v>
      </c>
      <c r="R3163" s="666">
        <v>12</v>
      </c>
    </row>
    <row r="3164" spans="1:18" ht="15.75" customHeight="1" x14ac:dyDescent="0.2">
      <c r="A3164" s="665" t="s">
        <v>11033</v>
      </c>
      <c r="B3164" s="666" t="s">
        <v>6922</v>
      </c>
      <c r="C3164" s="666" t="s">
        <v>150</v>
      </c>
      <c r="D3164" s="675" t="s">
        <v>8745</v>
      </c>
      <c r="E3164" s="737">
        <v>1800</v>
      </c>
      <c r="F3164" s="666">
        <v>47656199</v>
      </c>
      <c r="G3164" s="675" t="s">
        <v>11718</v>
      </c>
      <c r="H3164" s="675" t="s">
        <v>8946</v>
      </c>
      <c r="I3164" s="675" t="s">
        <v>11037</v>
      </c>
      <c r="J3164" s="675" t="s">
        <v>9659</v>
      </c>
      <c r="K3164" s="666">
        <v>1</v>
      </c>
      <c r="L3164" s="666">
        <v>2</v>
      </c>
      <c r="M3164" s="756">
        <v>3600</v>
      </c>
      <c r="N3164" s="666">
        <v>1</v>
      </c>
      <c r="O3164" s="666">
        <v>6</v>
      </c>
      <c r="P3164" s="756">
        <v>10800</v>
      </c>
      <c r="Q3164" s="666">
        <v>1</v>
      </c>
      <c r="R3164" s="666">
        <v>12</v>
      </c>
    </row>
    <row r="3165" spans="1:18" ht="15.75" customHeight="1" x14ac:dyDescent="0.2">
      <c r="A3165" s="665" t="s">
        <v>11033</v>
      </c>
      <c r="B3165" s="666" t="s">
        <v>6922</v>
      </c>
      <c r="C3165" s="666" t="s">
        <v>150</v>
      </c>
      <c r="D3165" s="675" t="s">
        <v>11719</v>
      </c>
      <c r="E3165" s="737">
        <v>2000</v>
      </c>
      <c r="F3165" s="666">
        <v>47583179</v>
      </c>
      <c r="G3165" s="675" t="s">
        <v>11720</v>
      </c>
      <c r="H3165" s="675" t="s">
        <v>11035</v>
      </c>
      <c r="I3165" s="675" t="s">
        <v>11037</v>
      </c>
      <c r="J3165" s="675" t="s">
        <v>11008</v>
      </c>
      <c r="K3165" s="666">
        <v>1</v>
      </c>
      <c r="L3165" s="666">
        <v>2</v>
      </c>
      <c r="M3165" s="756">
        <v>4000</v>
      </c>
      <c r="N3165" s="666">
        <v>1</v>
      </c>
      <c r="O3165" s="666">
        <v>6</v>
      </c>
      <c r="P3165" s="756">
        <v>12000</v>
      </c>
      <c r="Q3165" s="666">
        <v>1</v>
      </c>
      <c r="R3165" s="666">
        <v>12</v>
      </c>
    </row>
    <row r="3166" spans="1:18" ht="15.75" customHeight="1" x14ac:dyDescent="0.2">
      <c r="A3166" s="665" t="s">
        <v>11033</v>
      </c>
      <c r="B3166" s="666" t="s">
        <v>6922</v>
      </c>
      <c r="C3166" s="666" t="s">
        <v>150</v>
      </c>
      <c r="D3166" s="675" t="s">
        <v>8611</v>
      </c>
      <c r="E3166" s="737">
        <v>1300</v>
      </c>
      <c r="F3166" s="666">
        <v>70032669</v>
      </c>
      <c r="G3166" s="675" t="s">
        <v>11721</v>
      </c>
      <c r="H3166" s="675" t="s">
        <v>7549</v>
      </c>
      <c r="I3166" s="675" t="s">
        <v>7361</v>
      </c>
      <c r="J3166" s="675" t="s">
        <v>11722</v>
      </c>
      <c r="K3166" s="666">
        <v>1</v>
      </c>
      <c r="L3166" s="666">
        <v>2</v>
      </c>
      <c r="M3166" s="756">
        <v>2600</v>
      </c>
      <c r="N3166" s="666">
        <v>1</v>
      </c>
      <c r="O3166" s="666">
        <v>4</v>
      </c>
      <c r="P3166" s="756">
        <v>5200</v>
      </c>
      <c r="Q3166" s="666">
        <v>0</v>
      </c>
      <c r="R3166" s="666">
        <v>0</v>
      </c>
    </row>
    <row r="3167" spans="1:18" ht="15.75" customHeight="1" x14ac:dyDescent="0.2">
      <c r="A3167" s="665" t="s">
        <v>11033</v>
      </c>
      <c r="B3167" s="666" t="s">
        <v>6922</v>
      </c>
      <c r="C3167" s="666" t="s">
        <v>150</v>
      </c>
      <c r="D3167" s="675" t="s">
        <v>8745</v>
      </c>
      <c r="E3167" s="737">
        <v>1800</v>
      </c>
      <c r="F3167" s="666">
        <v>72887260</v>
      </c>
      <c r="G3167" s="675" t="s">
        <v>11723</v>
      </c>
      <c r="H3167" s="675" t="s">
        <v>7768</v>
      </c>
      <c r="I3167" s="675" t="s">
        <v>11037</v>
      </c>
      <c r="J3167" s="675" t="s">
        <v>7083</v>
      </c>
      <c r="K3167" s="666">
        <v>1</v>
      </c>
      <c r="L3167" s="666">
        <v>2</v>
      </c>
      <c r="M3167" s="756">
        <v>3600</v>
      </c>
      <c r="N3167" s="666">
        <v>1</v>
      </c>
      <c r="O3167" s="666">
        <v>6</v>
      </c>
      <c r="P3167" s="756">
        <v>10800</v>
      </c>
      <c r="Q3167" s="666">
        <v>1</v>
      </c>
      <c r="R3167" s="666">
        <v>12</v>
      </c>
    </row>
    <row r="3168" spans="1:18" ht="15.75" customHeight="1" x14ac:dyDescent="0.2">
      <c r="A3168" s="665" t="s">
        <v>11033</v>
      </c>
      <c r="B3168" s="666" t="s">
        <v>6922</v>
      </c>
      <c r="C3168" s="666" t="s">
        <v>150</v>
      </c>
      <c r="D3168" s="675" t="s">
        <v>11088</v>
      </c>
      <c r="E3168" s="737">
        <v>12900</v>
      </c>
      <c r="F3168" s="666">
        <v>43125758</v>
      </c>
      <c r="G3168" s="675" t="s">
        <v>11724</v>
      </c>
      <c r="H3168" s="675" t="s">
        <v>9914</v>
      </c>
      <c r="I3168" s="675" t="s">
        <v>11037</v>
      </c>
      <c r="J3168" s="675" t="s">
        <v>9913</v>
      </c>
      <c r="K3168" s="666">
        <v>0</v>
      </c>
      <c r="L3168" s="666">
        <v>0</v>
      </c>
      <c r="M3168" s="756">
        <v>0</v>
      </c>
      <c r="N3168" s="666">
        <v>3</v>
      </c>
      <c r="O3168" s="666">
        <v>5</v>
      </c>
      <c r="P3168" s="756">
        <v>64500</v>
      </c>
      <c r="Q3168" s="666">
        <v>1</v>
      </c>
      <c r="R3168" s="666">
        <v>12</v>
      </c>
    </row>
    <row r="3169" spans="1:18" ht="15.75" customHeight="1" x14ac:dyDescent="0.2">
      <c r="A3169" s="665" t="s">
        <v>11033</v>
      </c>
      <c r="B3169" s="666" t="s">
        <v>6922</v>
      </c>
      <c r="C3169" s="666" t="s">
        <v>150</v>
      </c>
      <c r="D3169" s="675" t="s">
        <v>11088</v>
      </c>
      <c r="E3169" s="737">
        <v>10000</v>
      </c>
      <c r="F3169" s="666">
        <v>43469467</v>
      </c>
      <c r="G3169" s="675" t="s">
        <v>11725</v>
      </c>
      <c r="H3169" s="675" t="s">
        <v>9914</v>
      </c>
      <c r="I3169" s="675" t="s">
        <v>11037</v>
      </c>
      <c r="J3169" s="675" t="s">
        <v>9913</v>
      </c>
      <c r="K3169" s="666">
        <v>0</v>
      </c>
      <c r="L3169" s="666">
        <v>0</v>
      </c>
      <c r="M3169" s="756">
        <v>0</v>
      </c>
      <c r="N3169" s="666">
        <v>3</v>
      </c>
      <c r="O3169" s="666">
        <v>5</v>
      </c>
      <c r="P3169" s="756">
        <v>50000</v>
      </c>
      <c r="Q3169" s="666">
        <v>1</v>
      </c>
      <c r="R3169" s="666">
        <v>12</v>
      </c>
    </row>
    <row r="3170" spans="1:18" ht="15.75" customHeight="1" x14ac:dyDescent="0.2">
      <c r="A3170" s="665" t="s">
        <v>11033</v>
      </c>
      <c r="B3170" s="666" t="s">
        <v>6922</v>
      </c>
      <c r="C3170" s="666" t="s">
        <v>150</v>
      </c>
      <c r="D3170" s="675" t="s">
        <v>11088</v>
      </c>
      <c r="E3170" s="737">
        <v>10000</v>
      </c>
      <c r="F3170" s="666">
        <v>45947847</v>
      </c>
      <c r="G3170" s="675" t="s">
        <v>11726</v>
      </c>
      <c r="H3170" s="675" t="s">
        <v>9914</v>
      </c>
      <c r="I3170" s="675" t="s">
        <v>11037</v>
      </c>
      <c r="J3170" s="675" t="s">
        <v>9913</v>
      </c>
      <c r="K3170" s="666">
        <v>0</v>
      </c>
      <c r="L3170" s="666">
        <v>0</v>
      </c>
      <c r="M3170" s="756">
        <v>0</v>
      </c>
      <c r="N3170" s="666">
        <v>3</v>
      </c>
      <c r="O3170" s="666">
        <v>5</v>
      </c>
      <c r="P3170" s="756">
        <v>50000</v>
      </c>
      <c r="Q3170" s="666">
        <v>1</v>
      </c>
      <c r="R3170" s="666">
        <v>12</v>
      </c>
    </row>
    <row r="3171" spans="1:18" ht="15.75" customHeight="1" x14ac:dyDescent="0.2">
      <c r="A3171" s="665" t="s">
        <v>11033</v>
      </c>
      <c r="B3171" s="666" t="s">
        <v>6922</v>
      </c>
      <c r="C3171" s="666" t="s">
        <v>150</v>
      </c>
      <c r="D3171" s="675" t="s">
        <v>11040</v>
      </c>
      <c r="E3171" s="737">
        <v>9000</v>
      </c>
      <c r="F3171" s="666">
        <v>44801778</v>
      </c>
      <c r="G3171" s="675" t="s">
        <v>11727</v>
      </c>
      <c r="H3171" s="675" t="s">
        <v>9914</v>
      </c>
      <c r="I3171" s="675" t="s">
        <v>11037</v>
      </c>
      <c r="J3171" s="675" t="s">
        <v>9913</v>
      </c>
      <c r="K3171" s="666">
        <v>0</v>
      </c>
      <c r="L3171" s="666">
        <v>0</v>
      </c>
      <c r="M3171" s="756">
        <v>0</v>
      </c>
      <c r="N3171" s="666">
        <v>3</v>
      </c>
      <c r="O3171" s="666">
        <v>5</v>
      </c>
      <c r="P3171" s="756">
        <v>45000</v>
      </c>
      <c r="Q3171" s="666">
        <v>1</v>
      </c>
      <c r="R3171" s="666">
        <v>12</v>
      </c>
    </row>
    <row r="3172" spans="1:18" ht="15.75" customHeight="1" x14ac:dyDescent="0.2">
      <c r="A3172" s="665" t="s">
        <v>11033</v>
      </c>
      <c r="B3172" s="666" t="s">
        <v>6922</v>
      </c>
      <c r="C3172" s="666" t="s">
        <v>150</v>
      </c>
      <c r="D3172" s="675" t="s">
        <v>11040</v>
      </c>
      <c r="E3172" s="737">
        <v>9000</v>
      </c>
      <c r="F3172" s="666">
        <v>45855702</v>
      </c>
      <c r="G3172" s="675" t="s">
        <v>11662</v>
      </c>
      <c r="H3172" s="675" t="s">
        <v>9914</v>
      </c>
      <c r="I3172" s="675" t="s">
        <v>11037</v>
      </c>
      <c r="J3172" s="675" t="s">
        <v>9913</v>
      </c>
      <c r="K3172" s="666">
        <v>0</v>
      </c>
      <c r="L3172" s="666">
        <v>0</v>
      </c>
      <c r="M3172" s="756">
        <v>0</v>
      </c>
      <c r="N3172" s="666">
        <v>3</v>
      </c>
      <c r="O3172" s="666">
        <v>5</v>
      </c>
      <c r="P3172" s="756">
        <v>45000</v>
      </c>
      <c r="Q3172" s="666">
        <v>0</v>
      </c>
      <c r="R3172" s="666">
        <v>0</v>
      </c>
    </row>
    <row r="3173" spans="1:18" ht="15.75" customHeight="1" x14ac:dyDescent="0.2">
      <c r="A3173" s="665" t="s">
        <v>11033</v>
      </c>
      <c r="B3173" s="666" t="s">
        <v>6922</v>
      </c>
      <c r="C3173" s="666" t="s">
        <v>150</v>
      </c>
      <c r="D3173" s="675" t="s">
        <v>11040</v>
      </c>
      <c r="E3173" s="737">
        <v>9000</v>
      </c>
      <c r="F3173" s="666">
        <v>47148128</v>
      </c>
      <c r="G3173" s="675" t="s">
        <v>11728</v>
      </c>
      <c r="H3173" s="675" t="s">
        <v>9914</v>
      </c>
      <c r="I3173" s="675" t="s">
        <v>11037</v>
      </c>
      <c r="J3173" s="675" t="s">
        <v>9913</v>
      </c>
      <c r="K3173" s="666">
        <v>0</v>
      </c>
      <c r="L3173" s="666">
        <v>0</v>
      </c>
      <c r="M3173" s="756">
        <v>0</v>
      </c>
      <c r="N3173" s="666">
        <v>3</v>
      </c>
      <c r="O3173" s="666">
        <v>5</v>
      </c>
      <c r="P3173" s="756">
        <v>45000</v>
      </c>
      <c r="Q3173" s="666">
        <v>1</v>
      </c>
      <c r="R3173" s="666">
        <v>12</v>
      </c>
    </row>
    <row r="3174" spans="1:18" ht="15.75" customHeight="1" x14ac:dyDescent="0.2">
      <c r="A3174" s="665" t="s">
        <v>11033</v>
      </c>
      <c r="B3174" s="666" t="s">
        <v>6922</v>
      </c>
      <c r="C3174" s="666" t="s">
        <v>150</v>
      </c>
      <c r="D3174" s="675" t="s">
        <v>11040</v>
      </c>
      <c r="E3174" s="737">
        <v>7000</v>
      </c>
      <c r="F3174" s="666">
        <v>76228979</v>
      </c>
      <c r="G3174" s="675" t="s">
        <v>11729</v>
      </c>
      <c r="H3174" s="675" t="s">
        <v>9914</v>
      </c>
      <c r="I3174" s="675" t="s">
        <v>11037</v>
      </c>
      <c r="J3174" s="675" t="s">
        <v>9913</v>
      </c>
      <c r="K3174" s="666">
        <v>0</v>
      </c>
      <c r="L3174" s="666">
        <v>0</v>
      </c>
      <c r="M3174" s="756">
        <v>0</v>
      </c>
      <c r="N3174" s="666">
        <v>3</v>
      </c>
      <c r="O3174" s="666">
        <v>5</v>
      </c>
      <c r="P3174" s="756">
        <v>35000</v>
      </c>
      <c r="Q3174" s="666">
        <v>0</v>
      </c>
      <c r="R3174" s="666">
        <v>0</v>
      </c>
    </row>
    <row r="3175" spans="1:18" ht="15.75" customHeight="1" x14ac:dyDescent="0.2">
      <c r="A3175" s="665" t="s">
        <v>11033</v>
      </c>
      <c r="B3175" s="666" t="s">
        <v>6922</v>
      </c>
      <c r="C3175" s="666" t="s">
        <v>150</v>
      </c>
      <c r="D3175" s="675" t="s">
        <v>11040</v>
      </c>
      <c r="E3175" s="737">
        <v>7000</v>
      </c>
      <c r="F3175" s="666">
        <v>70001988</v>
      </c>
      <c r="G3175" s="675" t="s">
        <v>11730</v>
      </c>
      <c r="H3175" s="675" t="s">
        <v>9914</v>
      </c>
      <c r="I3175" s="675" t="s">
        <v>11037</v>
      </c>
      <c r="J3175" s="675" t="s">
        <v>9913</v>
      </c>
      <c r="K3175" s="666">
        <v>0</v>
      </c>
      <c r="L3175" s="666">
        <v>0</v>
      </c>
      <c r="M3175" s="756">
        <v>0</v>
      </c>
      <c r="N3175" s="666">
        <v>3</v>
      </c>
      <c r="O3175" s="666">
        <v>5</v>
      </c>
      <c r="P3175" s="756">
        <v>35000</v>
      </c>
      <c r="Q3175" s="666">
        <v>0</v>
      </c>
      <c r="R3175" s="666">
        <v>0</v>
      </c>
    </row>
    <row r="3176" spans="1:18" ht="15.75" customHeight="1" x14ac:dyDescent="0.2">
      <c r="A3176" s="665" t="s">
        <v>11033</v>
      </c>
      <c r="B3176" s="666" t="s">
        <v>6922</v>
      </c>
      <c r="C3176" s="666" t="s">
        <v>150</v>
      </c>
      <c r="D3176" s="675" t="s">
        <v>11040</v>
      </c>
      <c r="E3176" s="737">
        <v>7000</v>
      </c>
      <c r="F3176" s="666">
        <v>47236100</v>
      </c>
      <c r="G3176" s="675" t="s">
        <v>11731</v>
      </c>
      <c r="H3176" s="675" t="s">
        <v>9914</v>
      </c>
      <c r="I3176" s="675" t="s">
        <v>11037</v>
      </c>
      <c r="J3176" s="675" t="s">
        <v>9913</v>
      </c>
      <c r="K3176" s="666">
        <v>0</v>
      </c>
      <c r="L3176" s="666">
        <v>0</v>
      </c>
      <c r="M3176" s="756">
        <v>0</v>
      </c>
      <c r="N3176" s="666">
        <v>3</v>
      </c>
      <c r="O3176" s="666">
        <v>5</v>
      </c>
      <c r="P3176" s="756">
        <v>35000</v>
      </c>
      <c r="Q3176" s="666">
        <v>0</v>
      </c>
      <c r="R3176" s="666">
        <v>0</v>
      </c>
    </row>
    <row r="3177" spans="1:18" ht="15.75" customHeight="1" x14ac:dyDescent="0.2">
      <c r="A3177" s="665" t="s">
        <v>11033</v>
      </c>
      <c r="B3177" s="666" t="s">
        <v>6922</v>
      </c>
      <c r="C3177" s="666" t="s">
        <v>150</v>
      </c>
      <c r="D3177" s="675" t="s">
        <v>11732</v>
      </c>
      <c r="E3177" s="737">
        <v>6000</v>
      </c>
      <c r="F3177" s="666">
        <v>47855178</v>
      </c>
      <c r="G3177" s="675" t="s">
        <v>11733</v>
      </c>
      <c r="H3177" s="675" t="s">
        <v>11035</v>
      </c>
      <c r="I3177" s="675" t="s">
        <v>11037</v>
      </c>
      <c r="J3177" s="675" t="s">
        <v>11734</v>
      </c>
      <c r="K3177" s="666">
        <v>0</v>
      </c>
      <c r="L3177" s="666">
        <v>0</v>
      </c>
      <c r="M3177" s="756">
        <v>0</v>
      </c>
      <c r="N3177" s="666">
        <v>1</v>
      </c>
      <c r="O3177" s="666">
        <v>1</v>
      </c>
      <c r="P3177" s="756">
        <v>6000</v>
      </c>
      <c r="Q3177" s="666">
        <v>0</v>
      </c>
      <c r="R3177" s="666">
        <v>0</v>
      </c>
    </row>
    <row r="3178" spans="1:18" ht="15.75" customHeight="1" x14ac:dyDescent="0.2">
      <c r="A3178" s="665" t="s">
        <v>11033</v>
      </c>
      <c r="B3178" s="666" t="s">
        <v>6922</v>
      </c>
      <c r="C3178" s="666" t="s">
        <v>150</v>
      </c>
      <c r="D3178" s="675" t="s">
        <v>11732</v>
      </c>
      <c r="E3178" s="737">
        <v>6000</v>
      </c>
      <c r="F3178" s="666">
        <v>46754622</v>
      </c>
      <c r="G3178" s="675" t="s">
        <v>11735</v>
      </c>
      <c r="H3178" s="675" t="s">
        <v>11035</v>
      </c>
      <c r="I3178" s="675" t="s">
        <v>11037</v>
      </c>
      <c r="J3178" s="675" t="s">
        <v>11734</v>
      </c>
      <c r="K3178" s="666">
        <v>0</v>
      </c>
      <c r="L3178" s="666">
        <v>0</v>
      </c>
      <c r="M3178" s="756">
        <v>0</v>
      </c>
      <c r="N3178" s="666">
        <v>3</v>
      </c>
      <c r="O3178" s="666">
        <v>5</v>
      </c>
      <c r="P3178" s="756">
        <v>30000</v>
      </c>
      <c r="Q3178" s="666">
        <v>1</v>
      </c>
      <c r="R3178" s="666">
        <v>12</v>
      </c>
    </row>
    <row r="3179" spans="1:18" ht="15.75" customHeight="1" x14ac:dyDescent="0.2">
      <c r="A3179" s="665" t="s">
        <v>11033</v>
      </c>
      <c r="B3179" s="666" t="s">
        <v>6922</v>
      </c>
      <c r="C3179" s="666" t="s">
        <v>150</v>
      </c>
      <c r="D3179" s="675" t="s">
        <v>11732</v>
      </c>
      <c r="E3179" s="737">
        <v>6000</v>
      </c>
      <c r="F3179" s="666">
        <v>18196528</v>
      </c>
      <c r="G3179" s="675" t="s">
        <v>11103</v>
      </c>
      <c r="H3179" s="675" t="s">
        <v>11035</v>
      </c>
      <c r="I3179" s="675" t="s">
        <v>11037</v>
      </c>
      <c r="J3179" s="675" t="s">
        <v>11734</v>
      </c>
      <c r="K3179" s="666">
        <v>0</v>
      </c>
      <c r="L3179" s="666">
        <v>0</v>
      </c>
      <c r="M3179" s="756">
        <v>0</v>
      </c>
      <c r="N3179" s="666">
        <v>3</v>
      </c>
      <c r="O3179" s="666">
        <v>5</v>
      </c>
      <c r="P3179" s="756">
        <v>30000</v>
      </c>
      <c r="Q3179" s="666">
        <v>1</v>
      </c>
      <c r="R3179" s="666">
        <v>12</v>
      </c>
    </row>
    <row r="3180" spans="1:18" ht="15.75" customHeight="1" x14ac:dyDescent="0.2">
      <c r="A3180" s="665" t="s">
        <v>11033</v>
      </c>
      <c r="B3180" s="666" t="s">
        <v>6922</v>
      </c>
      <c r="C3180" s="666" t="s">
        <v>150</v>
      </c>
      <c r="D3180" s="675" t="s">
        <v>11732</v>
      </c>
      <c r="E3180" s="737">
        <v>6000</v>
      </c>
      <c r="F3180" s="666">
        <v>75789220</v>
      </c>
      <c r="G3180" s="675" t="s">
        <v>10584</v>
      </c>
      <c r="H3180" s="675" t="s">
        <v>11035</v>
      </c>
      <c r="I3180" s="675" t="s">
        <v>11037</v>
      </c>
      <c r="J3180" s="675" t="s">
        <v>11734</v>
      </c>
      <c r="K3180" s="666">
        <v>0</v>
      </c>
      <c r="L3180" s="666">
        <v>0</v>
      </c>
      <c r="M3180" s="756">
        <v>0</v>
      </c>
      <c r="N3180" s="666">
        <v>3</v>
      </c>
      <c r="O3180" s="666">
        <v>5</v>
      </c>
      <c r="P3180" s="756">
        <v>30000</v>
      </c>
      <c r="Q3180" s="666">
        <v>1</v>
      </c>
      <c r="R3180" s="666">
        <v>12</v>
      </c>
    </row>
    <row r="3181" spans="1:18" ht="15.75" customHeight="1" x14ac:dyDescent="0.2">
      <c r="A3181" s="665" t="s">
        <v>11033</v>
      </c>
      <c r="B3181" s="666" t="s">
        <v>6922</v>
      </c>
      <c r="C3181" s="666" t="s">
        <v>150</v>
      </c>
      <c r="D3181" s="675" t="s">
        <v>11732</v>
      </c>
      <c r="E3181" s="737">
        <v>6000</v>
      </c>
      <c r="F3181" s="666">
        <v>75397921</v>
      </c>
      <c r="G3181" s="675" t="s">
        <v>11736</v>
      </c>
      <c r="H3181" s="675" t="s">
        <v>11035</v>
      </c>
      <c r="I3181" s="675" t="s">
        <v>11037</v>
      </c>
      <c r="J3181" s="675" t="s">
        <v>11734</v>
      </c>
      <c r="K3181" s="666">
        <v>0</v>
      </c>
      <c r="L3181" s="666">
        <v>0</v>
      </c>
      <c r="M3181" s="756">
        <v>0</v>
      </c>
      <c r="N3181" s="666">
        <v>3</v>
      </c>
      <c r="O3181" s="666">
        <v>5</v>
      </c>
      <c r="P3181" s="756">
        <v>30000</v>
      </c>
      <c r="Q3181" s="666">
        <v>1</v>
      </c>
      <c r="R3181" s="666">
        <v>12</v>
      </c>
    </row>
    <row r="3182" spans="1:18" ht="15.75" customHeight="1" x14ac:dyDescent="0.2">
      <c r="A3182" s="665" t="s">
        <v>11033</v>
      </c>
      <c r="B3182" s="666" t="s">
        <v>6922</v>
      </c>
      <c r="C3182" s="666" t="s">
        <v>150</v>
      </c>
      <c r="D3182" s="675" t="s">
        <v>11732</v>
      </c>
      <c r="E3182" s="737">
        <v>6000</v>
      </c>
      <c r="F3182" s="666">
        <v>70926809</v>
      </c>
      <c r="G3182" s="675" t="s">
        <v>11737</v>
      </c>
      <c r="H3182" s="675" t="s">
        <v>11035</v>
      </c>
      <c r="I3182" s="675" t="s">
        <v>11037</v>
      </c>
      <c r="J3182" s="675" t="s">
        <v>11734</v>
      </c>
      <c r="K3182" s="666">
        <v>0</v>
      </c>
      <c r="L3182" s="666">
        <v>0</v>
      </c>
      <c r="M3182" s="756">
        <v>0</v>
      </c>
      <c r="N3182" s="666">
        <v>3</v>
      </c>
      <c r="O3182" s="666">
        <v>5</v>
      </c>
      <c r="P3182" s="756">
        <v>30000</v>
      </c>
      <c r="Q3182" s="666">
        <v>1</v>
      </c>
      <c r="R3182" s="666">
        <v>12</v>
      </c>
    </row>
    <row r="3183" spans="1:18" ht="15.75" customHeight="1" x14ac:dyDescent="0.2">
      <c r="A3183" s="665" t="s">
        <v>11033</v>
      </c>
      <c r="B3183" s="666" t="s">
        <v>6922</v>
      </c>
      <c r="C3183" s="666" t="s">
        <v>150</v>
      </c>
      <c r="D3183" s="675" t="s">
        <v>11732</v>
      </c>
      <c r="E3183" s="737">
        <v>6000</v>
      </c>
      <c r="F3183" s="666">
        <v>45857843</v>
      </c>
      <c r="G3183" s="675" t="s">
        <v>11738</v>
      </c>
      <c r="H3183" s="675" t="s">
        <v>11035</v>
      </c>
      <c r="I3183" s="675" t="s">
        <v>11037</v>
      </c>
      <c r="J3183" s="675" t="s">
        <v>11734</v>
      </c>
      <c r="K3183" s="666">
        <v>0</v>
      </c>
      <c r="L3183" s="666">
        <v>0</v>
      </c>
      <c r="M3183" s="756">
        <v>0</v>
      </c>
      <c r="N3183" s="666">
        <v>3</v>
      </c>
      <c r="O3183" s="666">
        <v>5</v>
      </c>
      <c r="P3183" s="756">
        <v>30000</v>
      </c>
      <c r="Q3183" s="666">
        <v>1</v>
      </c>
      <c r="R3183" s="666">
        <v>12</v>
      </c>
    </row>
    <row r="3184" spans="1:18" ht="15.75" customHeight="1" x14ac:dyDescent="0.2">
      <c r="A3184" s="665" t="s">
        <v>11033</v>
      </c>
      <c r="B3184" s="666" t="s">
        <v>6922</v>
      </c>
      <c r="C3184" s="666" t="s">
        <v>150</v>
      </c>
      <c r="D3184" s="675" t="s">
        <v>10738</v>
      </c>
      <c r="E3184" s="737">
        <v>3300</v>
      </c>
      <c r="F3184" s="666">
        <v>76914281</v>
      </c>
      <c r="G3184" s="675" t="s">
        <v>11739</v>
      </c>
      <c r="H3184" s="675" t="s">
        <v>11035</v>
      </c>
      <c r="I3184" s="675" t="s">
        <v>7361</v>
      </c>
      <c r="J3184" s="675" t="s">
        <v>11740</v>
      </c>
      <c r="K3184" s="666">
        <v>0</v>
      </c>
      <c r="L3184" s="666">
        <v>0</v>
      </c>
      <c r="M3184" s="756">
        <v>0</v>
      </c>
      <c r="N3184" s="666">
        <v>3</v>
      </c>
      <c r="O3184" s="666">
        <v>5</v>
      </c>
      <c r="P3184" s="756">
        <v>16500</v>
      </c>
      <c r="Q3184" s="666">
        <v>1</v>
      </c>
      <c r="R3184" s="666">
        <v>12</v>
      </c>
    </row>
    <row r="3185" spans="1:18" ht="15.75" customHeight="1" x14ac:dyDescent="0.2">
      <c r="A3185" s="665" t="s">
        <v>11033</v>
      </c>
      <c r="B3185" s="666" t="s">
        <v>6922</v>
      </c>
      <c r="C3185" s="666" t="s">
        <v>150</v>
      </c>
      <c r="D3185" s="675" t="s">
        <v>10738</v>
      </c>
      <c r="E3185" s="737">
        <v>3300</v>
      </c>
      <c r="F3185" s="666">
        <v>42685803</v>
      </c>
      <c r="G3185" s="675" t="s">
        <v>11741</v>
      </c>
      <c r="H3185" s="675" t="s">
        <v>11035</v>
      </c>
      <c r="I3185" s="675" t="s">
        <v>7361</v>
      </c>
      <c r="J3185" s="675" t="s">
        <v>11740</v>
      </c>
      <c r="K3185" s="666">
        <v>0</v>
      </c>
      <c r="L3185" s="666">
        <v>0</v>
      </c>
      <c r="M3185" s="756">
        <v>0</v>
      </c>
      <c r="N3185" s="666">
        <v>2</v>
      </c>
      <c r="O3185" s="666">
        <v>3</v>
      </c>
      <c r="P3185" s="756">
        <v>9900</v>
      </c>
      <c r="Q3185" s="666">
        <v>1</v>
      </c>
      <c r="R3185" s="666">
        <v>12</v>
      </c>
    </row>
    <row r="3186" spans="1:18" ht="15.75" customHeight="1" x14ac:dyDescent="0.2">
      <c r="A3186" s="665" t="s">
        <v>11033</v>
      </c>
      <c r="B3186" s="666" t="s">
        <v>6922</v>
      </c>
      <c r="C3186" s="666" t="s">
        <v>150</v>
      </c>
      <c r="D3186" s="675" t="s">
        <v>10738</v>
      </c>
      <c r="E3186" s="737">
        <v>3300</v>
      </c>
      <c r="F3186" s="666">
        <v>77418280</v>
      </c>
      <c r="G3186" s="675" t="s">
        <v>11742</v>
      </c>
      <c r="H3186" s="675" t="s">
        <v>11035</v>
      </c>
      <c r="I3186" s="675" t="s">
        <v>7361</v>
      </c>
      <c r="J3186" s="675" t="s">
        <v>11740</v>
      </c>
      <c r="K3186" s="666">
        <v>0</v>
      </c>
      <c r="L3186" s="666">
        <v>0</v>
      </c>
      <c r="M3186" s="756">
        <v>0</v>
      </c>
      <c r="N3186" s="666">
        <v>3</v>
      </c>
      <c r="O3186" s="666">
        <v>5</v>
      </c>
      <c r="P3186" s="756">
        <v>16500</v>
      </c>
      <c r="Q3186" s="666">
        <v>1</v>
      </c>
      <c r="R3186" s="666">
        <v>12</v>
      </c>
    </row>
    <row r="3187" spans="1:18" ht="15.75" customHeight="1" x14ac:dyDescent="0.2">
      <c r="A3187" s="665" t="s">
        <v>11033</v>
      </c>
      <c r="B3187" s="666" t="s">
        <v>6922</v>
      </c>
      <c r="C3187" s="666" t="s">
        <v>150</v>
      </c>
      <c r="D3187" s="675" t="s">
        <v>10738</v>
      </c>
      <c r="E3187" s="737">
        <v>3300</v>
      </c>
      <c r="F3187" s="666">
        <v>71444486</v>
      </c>
      <c r="G3187" s="675" t="s">
        <v>11743</v>
      </c>
      <c r="H3187" s="675" t="s">
        <v>11035</v>
      </c>
      <c r="I3187" s="675" t="s">
        <v>7361</v>
      </c>
      <c r="J3187" s="675" t="s">
        <v>11740</v>
      </c>
      <c r="K3187" s="666">
        <v>0</v>
      </c>
      <c r="L3187" s="666">
        <v>0</v>
      </c>
      <c r="M3187" s="756">
        <v>0</v>
      </c>
      <c r="N3187" s="666">
        <v>3</v>
      </c>
      <c r="O3187" s="666">
        <v>5</v>
      </c>
      <c r="P3187" s="756">
        <v>16500</v>
      </c>
      <c r="Q3187" s="666">
        <v>1</v>
      </c>
      <c r="R3187" s="666">
        <v>12</v>
      </c>
    </row>
    <row r="3188" spans="1:18" ht="15.75" customHeight="1" x14ac:dyDescent="0.2">
      <c r="A3188" s="665" t="s">
        <v>11033</v>
      </c>
      <c r="B3188" s="666" t="s">
        <v>6922</v>
      </c>
      <c r="C3188" s="666" t="s">
        <v>150</v>
      </c>
      <c r="D3188" s="675" t="s">
        <v>10738</v>
      </c>
      <c r="E3188" s="737">
        <v>3300</v>
      </c>
      <c r="F3188" s="666">
        <v>77914913</v>
      </c>
      <c r="G3188" s="675" t="s">
        <v>11744</v>
      </c>
      <c r="H3188" s="675" t="s">
        <v>11035</v>
      </c>
      <c r="I3188" s="675" t="s">
        <v>7361</v>
      </c>
      <c r="J3188" s="675" t="s">
        <v>11740</v>
      </c>
      <c r="K3188" s="666">
        <v>0</v>
      </c>
      <c r="L3188" s="666">
        <v>0</v>
      </c>
      <c r="M3188" s="756">
        <v>0</v>
      </c>
      <c r="N3188" s="666">
        <v>3</v>
      </c>
      <c r="O3188" s="666">
        <v>5</v>
      </c>
      <c r="P3188" s="756">
        <v>16500</v>
      </c>
      <c r="Q3188" s="666">
        <v>1</v>
      </c>
      <c r="R3188" s="666">
        <v>12</v>
      </c>
    </row>
    <row r="3189" spans="1:18" ht="15.75" customHeight="1" x14ac:dyDescent="0.2">
      <c r="A3189" s="665" t="s">
        <v>11033</v>
      </c>
      <c r="B3189" s="666" t="s">
        <v>6922</v>
      </c>
      <c r="C3189" s="666" t="s">
        <v>150</v>
      </c>
      <c r="D3189" s="675" t="s">
        <v>10738</v>
      </c>
      <c r="E3189" s="737">
        <v>3300</v>
      </c>
      <c r="F3189" s="666">
        <v>43710762</v>
      </c>
      <c r="G3189" s="675" t="s">
        <v>11745</v>
      </c>
      <c r="H3189" s="675" t="s">
        <v>11035</v>
      </c>
      <c r="I3189" s="675" t="s">
        <v>7361</v>
      </c>
      <c r="J3189" s="675" t="s">
        <v>11740</v>
      </c>
      <c r="K3189" s="666">
        <v>0</v>
      </c>
      <c r="L3189" s="666">
        <v>0</v>
      </c>
      <c r="M3189" s="756">
        <v>0</v>
      </c>
      <c r="N3189" s="666">
        <v>3</v>
      </c>
      <c r="O3189" s="666">
        <v>5</v>
      </c>
      <c r="P3189" s="756">
        <v>16500</v>
      </c>
      <c r="Q3189" s="666">
        <v>1</v>
      </c>
      <c r="R3189" s="666">
        <v>12</v>
      </c>
    </row>
    <row r="3190" spans="1:18" ht="15.75" customHeight="1" x14ac:dyDescent="0.2">
      <c r="A3190" s="665" t="s">
        <v>11033</v>
      </c>
      <c r="B3190" s="666" t="s">
        <v>6922</v>
      </c>
      <c r="C3190" s="666" t="s">
        <v>150</v>
      </c>
      <c r="D3190" s="675" t="s">
        <v>11167</v>
      </c>
      <c r="E3190" s="737">
        <v>2000</v>
      </c>
      <c r="F3190" s="666">
        <v>70388408</v>
      </c>
      <c r="G3190" s="675" t="s">
        <v>11746</v>
      </c>
      <c r="H3190" s="675" t="s">
        <v>11046</v>
      </c>
      <c r="I3190" s="675" t="s">
        <v>7192</v>
      </c>
      <c r="J3190" s="675"/>
      <c r="K3190" s="666">
        <v>0</v>
      </c>
      <c r="L3190" s="666">
        <v>0</v>
      </c>
      <c r="M3190" s="756">
        <v>0</v>
      </c>
      <c r="N3190" s="666">
        <v>3</v>
      </c>
      <c r="O3190" s="666">
        <v>5</v>
      </c>
      <c r="P3190" s="756">
        <v>10000</v>
      </c>
      <c r="Q3190" s="666">
        <v>1</v>
      </c>
      <c r="R3190" s="666">
        <v>12</v>
      </c>
    </row>
    <row r="3191" spans="1:18" ht="15.75" customHeight="1" x14ac:dyDescent="0.2">
      <c r="A3191" s="665" t="s">
        <v>11033</v>
      </c>
      <c r="B3191" s="666" t="s">
        <v>6922</v>
      </c>
      <c r="C3191" s="666" t="s">
        <v>150</v>
      </c>
      <c r="D3191" s="675" t="s">
        <v>11167</v>
      </c>
      <c r="E3191" s="737">
        <v>1500</v>
      </c>
      <c r="F3191" s="666">
        <v>42047397</v>
      </c>
      <c r="G3191" s="675" t="s">
        <v>11747</v>
      </c>
      <c r="H3191" s="675" t="s">
        <v>11046</v>
      </c>
      <c r="I3191" s="675" t="s">
        <v>7192</v>
      </c>
      <c r="J3191" s="675"/>
      <c r="K3191" s="666">
        <v>0</v>
      </c>
      <c r="L3191" s="666">
        <v>0</v>
      </c>
      <c r="M3191" s="756">
        <v>0</v>
      </c>
      <c r="N3191" s="666">
        <v>1</v>
      </c>
      <c r="O3191" s="666">
        <v>1</v>
      </c>
      <c r="P3191" s="756">
        <v>1500</v>
      </c>
      <c r="Q3191" s="666">
        <v>0</v>
      </c>
      <c r="R3191" s="666">
        <v>0</v>
      </c>
    </row>
    <row r="3192" spans="1:18" ht="15.75" customHeight="1" x14ac:dyDescent="0.2">
      <c r="A3192" s="665" t="s">
        <v>11033</v>
      </c>
      <c r="B3192" s="666" t="s">
        <v>6922</v>
      </c>
      <c r="C3192" s="666" t="s">
        <v>150</v>
      </c>
      <c r="D3192" s="675" t="s">
        <v>11167</v>
      </c>
      <c r="E3192" s="737">
        <v>1500</v>
      </c>
      <c r="F3192" s="666">
        <v>44275093</v>
      </c>
      <c r="G3192" s="675" t="s">
        <v>11748</v>
      </c>
      <c r="H3192" s="675" t="s">
        <v>11046</v>
      </c>
      <c r="I3192" s="675" t="s">
        <v>7192</v>
      </c>
      <c r="J3192" s="675"/>
      <c r="K3192" s="666">
        <v>0</v>
      </c>
      <c r="L3192" s="666">
        <v>0</v>
      </c>
      <c r="M3192" s="756">
        <v>0</v>
      </c>
      <c r="N3192" s="666">
        <v>3</v>
      </c>
      <c r="O3192" s="666">
        <v>5</v>
      </c>
      <c r="P3192" s="756">
        <v>7500</v>
      </c>
      <c r="Q3192" s="666">
        <v>1</v>
      </c>
      <c r="R3192" s="666">
        <v>12</v>
      </c>
    </row>
    <row r="3193" spans="1:18" ht="15.75" customHeight="1" x14ac:dyDescent="0.2">
      <c r="A3193" s="665" t="s">
        <v>11033</v>
      </c>
      <c r="B3193" s="666" t="s">
        <v>6922</v>
      </c>
      <c r="C3193" s="666" t="s">
        <v>150</v>
      </c>
      <c r="D3193" s="667" t="s">
        <v>11040</v>
      </c>
      <c r="E3193" s="737">
        <v>9000</v>
      </c>
      <c r="F3193" s="670">
        <v>75096016</v>
      </c>
      <c r="G3193" s="675" t="s">
        <v>11749</v>
      </c>
      <c r="H3193" s="675" t="s">
        <v>9914</v>
      </c>
      <c r="I3193" s="675" t="s">
        <v>11037</v>
      </c>
      <c r="J3193" s="675" t="s">
        <v>9913</v>
      </c>
      <c r="K3193" s="666">
        <v>0</v>
      </c>
      <c r="L3193" s="666">
        <v>0</v>
      </c>
      <c r="M3193" s="756">
        <v>0</v>
      </c>
      <c r="N3193" s="666">
        <v>2</v>
      </c>
      <c r="O3193" s="666">
        <v>3</v>
      </c>
      <c r="P3193" s="756">
        <v>27000</v>
      </c>
      <c r="Q3193" s="666">
        <v>0</v>
      </c>
      <c r="R3193" s="666">
        <v>0</v>
      </c>
    </row>
    <row r="3194" spans="1:18" ht="15.75" customHeight="1" x14ac:dyDescent="0.2">
      <c r="A3194" s="665" t="s">
        <v>11033</v>
      </c>
      <c r="B3194" s="666" t="s">
        <v>6922</v>
      </c>
      <c r="C3194" s="666" t="s">
        <v>150</v>
      </c>
      <c r="D3194" s="667" t="s">
        <v>11750</v>
      </c>
      <c r="E3194" s="737">
        <v>10000</v>
      </c>
      <c r="F3194" s="670">
        <v>18081851</v>
      </c>
      <c r="G3194" s="675" t="s">
        <v>11751</v>
      </c>
      <c r="H3194" s="675" t="s">
        <v>9914</v>
      </c>
      <c r="I3194" s="675" t="s">
        <v>11037</v>
      </c>
      <c r="J3194" s="675" t="s">
        <v>9913</v>
      </c>
      <c r="K3194" s="666">
        <v>0</v>
      </c>
      <c r="L3194" s="666">
        <v>0</v>
      </c>
      <c r="M3194" s="756">
        <v>0</v>
      </c>
      <c r="N3194" s="666">
        <v>1</v>
      </c>
      <c r="O3194" s="666">
        <v>6</v>
      </c>
      <c r="P3194" s="756">
        <v>60000</v>
      </c>
      <c r="Q3194" s="666">
        <v>1</v>
      </c>
      <c r="R3194" s="666">
        <v>12</v>
      </c>
    </row>
    <row r="3195" spans="1:18" ht="15.75" customHeight="1" x14ac:dyDescent="0.2">
      <c r="A3195" s="665" t="s">
        <v>11033</v>
      </c>
      <c r="B3195" s="666" t="s">
        <v>6922</v>
      </c>
      <c r="C3195" s="666" t="s">
        <v>150</v>
      </c>
      <c r="D3195" s="667" t="s">
        <v>11752</v>
      </c>
      <c r="E3195" s="737">
        <v>6000</v>
      </c>
      <c r="F3195" s="670">
        <v>17878190</v>
      </c>
      <c r="G3195" s="675" t="s">
        <v>11753</v>
      </c>
      <c r="H3195" s="675" t="s">
        <v>6960</v>
      </c>
      <c r="I3195" s="675" t="s">
        <v>11037</v>
      </c>
      <c r="J3195" s="675" t="s">
        <v>6960</v>
      </c>
      <c r="K3195" s="666">
        <v>0</v>
      </c>
      <c r="L3195" s="666">
        <v>0</v>
      </c>
      <c r="M3195" s="756">
        <v>0</v>
      </c>
      <c r="N3195" s="666">
        <v>1</v>
      </c>
      <c r="O3195" s="666">
        <v>6</v>
      </c>
      <c r="P3195" s="756">
        <v>36000</v>
      </c>
      <c r="Q3195" s="666">
        <v>1</v>
      </c>
      <c r="R3195" s="666">
        <v>12</v>
      </c>
    </row>
    <row r="3196" spans="1:18" ht="15.75" customHeight="1" x14ac:dyDescent="0.2">
      <c r="A3196" s="665" t="s">
        <v>11033</v>
      </c>
      <c r="B3196" s="666" t="s">
        <v>6922</v>
      </c>
      <c r="C3196" s="666" t="s">
        <v>150</v>
      </c>
      <c r="D3196" s="667" t="s">
        <v>11752</v>
      </c>
      <c r="E3196" s="737">
        <v>6000</v>
      </c>
      <c r="F3196" s="670">
        <v>40713439</v>
      </c>
      <c r="G3196" s="675" t="s">
        <v>11113</v>
      </c>
      <c r="H3196" s="675" t="s">
        <v>7768</v>
      </c>
      <c r="I3196" s="675" t="s">
        <v>11037</v>
      </c>
      <c r="J3196" s="675" t="s">
        <v>9749</v>
      </c>
      <c r="K3196" s="666">
        <v>0</v>
      </c>
      <c r="L3196" s="666">
        <v>0</v>
      </c>
      <c r="M3196" s="756">
        <v>0</v>
      </c>
      <c r="N3196" s="666">
        <v>1</v>
      </c>
      <c r="O3196" s="666">
        <v>3</v>
      </c>
      <c r="P3196" s="756">
        <v>18000</v>
      </c>
      <c r="Q3196" s="666">
        <v>0</v>
      </c>
      <c r="R3196" s="666">
        <v>0</v>
      </c>
    </row>
    <row r="3197" spans="1:18" ht="15.75" customHeight="1" x14ac:dyDescent="0.2">
      <c r="A3197" s="665" t="s">
        <v>11033</v>
      </c>
      <c r="B3197" s="666" t="s">
        <v>6922</v>
      </c>
      <c r="C3197" s="666" t="s">
        <v>150</v>
      </c>
      <c r="D3197" s="667" t="s">
        <v>11040</v>
      </c>
      <c r="E3197" s="737">
        <v>9000</v>
      </c>
      <c r="F3197" s="670">
        <v>42303143</v>
      </c>
      <c r="G3197" s="675" t="s">
        <v>11754</v>
      </c>
      <c r="H3197" s="675" t="s">
        <v>9914</v>
      </c>
      <c r="I3197" s="675" t="s">
        <v>11037</v>
      </c>
      <c r="J3197" s="675" t="s">
        <v>9913</v>
      </c>
      <c r="K3197" s="666">
        <v>0</v>
      </c>
      <c r="L3197" s="666">
        <v>0</v>
      </c>
      <c r="M3197" s="756">
        <v>0</v>
      </c>
      <c r="N3197" s="666">
        <v>2</v>
      </c>
      <c r="O3197" s="666">
        <v>3</v>
      </c>
      <c r="P3197" s="756">
        <v>27000</v>
      </c>
      <c r="Q3197" s="666">
        <v>0</v>
      </c>
      <c r="R3197" s="666">
        <v>0</v>
      </c>
    </row>
    <row r="3198" spans="1:18" ht="15.75" customHeight="1" x14ac:dyDescent="0.2">
      <c r="A3198" s="665" t="s">
        <v>11033</v>
      </c>
      <c r="B3198" s="666" t="s">
        <v>6922</v>
      </c>
      <c r="C3198" s="666" t="s">
        <v>150</v>
      </c>
      <c r="D3198" s="667" t="s">
        <v>11040</v>
      </c>
      <c r="E3198" s="737">
        <v>9000</v>
      </c>
      <c r="F3198" s="670">
        <v>42699097</v>
      </c>
      <c r="G3198" s="675" t="s">
        <v>11755</v>
      </c>
      <c r="H3198" s="675" t="s">
        <v>9914</v>
      </c>
      <c r="I3198" s="675" t="s">
        <v>11037</v>
      </c>
      <c r="J3198" s="675" t="s">
        <v>9913</v>
      </c>
      <c r="K3198" s="666">
        <v>0</v>
      </c>
      <c r="L3198" s="666">
        <v>0</v>
      </c>
      <c r="M3198" s="756">
        <v>0</v>
      </c>
      <c r="N3198" s="666">
        <v>2</v>
      </c>
      <c r="O3198" s="666">
        <v>3</v>
      </c>
      <c r="P3198" s="756">
        <v>27000</v>
      </c>
      <c r="Q3198" s="666">
        <v>0</v>
      </c>
      <c r="R3198" s="666">
        <v>0</v>
      </c>
    </row>
    <row r="3199" spans="1:18" ht="15.75" customHeight="1" x14ac:dyDescent="0.2">
      <c r="A3199" s="665" t="s">
        <v>11033</v>
      </c>
      <c r="B3199" s="666" t="s">
        <v>6922</v>
      </c>
      <c r="C3199" s="666" t="s">
        <v>150</v>
      </c>
      <c r="D3199" s="667" t="s">
        <v>11040</v>
      </c>
      <c r="E3199" s="737">
        <v>7000</v>
      </c>
      <c r="F3199" s="670">
        <v>46214517</v>
      </c>
      <c r="G3199" s="675" t="s">
        <v>11756</v>
      </c>
      <c r="H3199" s="675" t="s">
        <v>9914</v>
      </c>
      <c r="I3199" s="675" t="s">
        <v>11037</v>
      </c>
      <c r="J3199" s="675" t="s">
        <v>9913</v>
      </c>
      <c r="K3199" s="666">
        <v>0</v>
      </c>
      <c r="L3199" s="666">
        <v>0</v>
      </c>
      <c r="M3199" s="756">
        <v>0</v>
      </c>
      <c r="N3199" s="666">
        <v>2</v>
      </c>
      <c r="O3199" s="666">
        <v>3</v>
      </c>
      <c r="P3199" s="756">
        <v>21000</v>
      </c>
      <c r="Q3199" s="666">
        <v>0</v>
      </c>
      <c r="R3199" s="666">
        <v>0</v>
      </c>
    </row>
    <row r="3200" spans="1:18" ht="15.75" customHeight="1" x14ac:dyDescent="0.2">
      <c r="A3200" s="665" t="s">
        <v>11033</v>
      </c>
      <c r="B3200" s="666" t="s">
        <v>6922</v>
      </c>
      <c r="C3200" s="666" t="s">
        <v>150</v>
      </c>
      <c r="D3200" s="667" t="s">
        <v>11040</v>
      </c>
      <c r="E3200" s="737">
        <v>7000</v>
      </c>
      <c r="F3200" s="670">
        <v>45491490</v>
      </c>
      <c r="G3200" s="675" t="s">
        <v>11757</v>
      </c>
      <c r="H3200" s="675" t="s">
        <v>9914</v>
      </c>
      <c r="I3200" s="675" t="s">
        <v>11037</v>
      </c>
      <c r="J3200" s="675" t="s">
        <v>9913</v>
      </c>
      <c r="K3200" s="666">
        <v>0</v>
      </c>
      <c r="L3200" s="666">
        <v>0</v>
      </c>
      <c r="M3200" s="756">
        <v>0</v>
      </c>
      <c r="N3200" s="666">
        <v>2</v>
      </c>
      <c r="O3200" s="666">
        <v>3</v>
      </c>
      <c r="P3200" s="756">
        <v>21000</v>
      </c>
      <c r="Q3200" s="666">
        <v>0</v>
      </c>
      <c r="R3200" s="666">
        <v>0</v>
      </c>
    </row>
    <row r="3201" spans="1:18" ht="15.75" customHeight="1" x14ac:dyDescent="0.2">
      <c r="A3201" s="665" t="s">
        <v>11033</v>
      </c>
      <c r="B3201" s="666" t="s">
        <v>6922</v>
      </c>
      <c r="C3201" s="666" t="s">
        <v>150</v>
      </c>
      <c r="D3201" s="667" t="s">
        <v>11252</v>
      </c>
      <c r="E3201" s="737">
        <v>7300</v>
      </c>
      <c r="F3201" s="670">
        <v>42175166</v>
      </c>
      <c r="G3201" s="675" t="s">
        <v>11758</v>
      </c>
      <c r="H3201" s="675" t="s">
        <v>11035</v>
      </c>
      <c r="I3201" s="675" t="s">
        <v>11037</v>
      </c>
      <c r="J3201" s="675" t="s">
        <v>11734</v>
      </c>
      <c r="K3201" s="666">
        <v>0</v>
      </c>
      <c r="L3201" s="666">
        <v>0</v>
      </c>
      <c r="M3201" s="756">
        <v>0</v>
      </c>
      <c r="N3201" s="666">
        <v>2</v>
      </c>
      <c r="O3201" s="666">
        <v>2</v>
      </c>
      <c r="P3201" s="756">
        <v>14600</v>
      </c>
      <c r="Q3201" s="666">
        <v>0</v>
      </c>
      <c r="R3201" s="666">
        <v>0</v>
      </c>
    </row>
    <row r="3202" spans="1:18" ht="15.75" customHeight="1" x14ac:dyDescent="0.2">
      <c r="A3202" s="665" t="s">
        <v>11033</v>
      </c>
      <c r="B3202" s="666" t="s">
        <v>6922</v>
      </c>
      <c r="C3202" s="666" t="s">
        <v>150</v>
      </c>
      <c r="D3202" s="667" t="s">
        <v>11732</v>
      </c>
      <c r="E3202" s="737">
        <v>6000</v>
      </c>
      <c r="F3202" s="670">
        <v>40249405</v>
      </c>
      <c r="G3202" s="675" t="s">
        <v>11759</v>
      </c>
      <c r="H3202" s="675" t="s">
        <v>11035</v>
      </c>
      <c r="I3202" s="675" t="s">
        <v>11037</v>
      </c>
      <c r="J3202" s="675" t="s">
        <v>11734</v>
      </c>
      <c r="K3202" s="666">
        <v>0</v>
      </c>
      <c r="L3202" s="666">
        <v>0</v>
      </c>
      <c r="M3202" s="756">
        <v>0</v>
      </c>
      <c r="N3202" s="666">
        <v>2</v>
      </c>
      <c r="O3202" s="666">
        <v>3</v>
      </c>
      <c r="P3202" s="756">
        <v>18000</v>
      </c>
      <c r="Q3202" s="666">
        <v>1</v>
      </c>
      <c r="R3202" s="666">
        <v>12</v>
      </c>
    </row>
    <row r="3203" spans="1:18" ht="15.75" customHeight="1" x14ac:dyDescent="0.2">
      <c r="A3203" s="665" t="s">
        <v>11033</v>
      </c>
      <c r="B3203" s="666" t="s">
        <v>6922</v>
      </c>
      <c r="C3203" s="666" t="s">
        <v>150</v>
      </c>
      <c r="D3203" s="667" t="s">
        <v>10738</v>
      </c>
      <c r="E3203" s="737">
        <v>3300</v>
      </c>
      <c r="F3203" s="670">
        <v>46866636</v>
      </c>
      <c r="G3203" s="675" t="s">
        <v>11760</v>
      </c>
      <c r="H3203" s="675" t="s">
        <v>11035</v>
      </c>
      <c r="I3203" s="675" t="s">
        <v>7361</v>
      </c>
      <c r="J3203" s="675" t="s">
        <v>11740</v>
      </c>
      <c r="K3203" s="666">
        <v>0</v>
      </c>
      <c r="L3203" s="666">
        <v>0</v>
      </c>
      <c r="M3203" s="756">
        <v>0</v>
      </c>
      <c r="N3203" s="666">
        <v>2</v>
      </c>
      <c r="O3203" s="666">
        <v>2</v>
      </c>
      <c r="P3203" s="756">
        <v>6600</v>
      </c>
      <c r="Q3203" s="666">
        <v>0</v>
      </c>
      <c r="R3203" s="666">
        <v>0</v>
      </c>
    </row>
    <row r="3204" spans="1:18" ht="15.75" customHeight="1" x14ac:dyDescent="0.2">
      <c r="A3204" s="665" t="s">
        <v>11033</v>
      </c>
      <c r="B3204" s="666" t="s">
        <v>6922</v>
      </c>
      <c r="C3204" s="666" t="s">
        <v>150</v>
      </c>
      <c r="D3204" s="667" t="s">
        <v>10738</v>
      </c>
      <c r="E3204" s="737">
        <v>3300</v>
      </c>
      <c r="F3204" s="670">
        <v>44639483</v>
      </c>
      <c r="G3204" s="675" t="s">
        <v>11761</v>
      </c>
      <c r="H3204" s="675" t="s">
        <v>11035</v>
      </c>
      <c r="I3204" s="675" t="s">
        <v>7361</v>
      </c>
      <c r="J3204" s="675" t="s">
        <v>11740</v>
      </c>
      <c r="K3204" s="666">
        <v>0</v>
      </c>
      <c r="L3204" s="666">
        <v>0</v>
      </c>
      <c r="M3204" s="756">
        <v>0</v>
      </c>
      <c r="N3204" s="666">
        <v>2</v>
      </c>
      <c r="O3204" s="666">
        <v>3</v>
      </c>
      <c r="P3204" s="756">
        <v>9900</v>
      </c>
      <c r="Q3204" s="666">
        <v>1</v>
      </c>
      <c r="R3204" s="666">
        <v>12</v>
      </c>
    </row>
    <row r="3205" spans="1:18" ht="15.75" customHeight="1" x14ac:dyDescent="0.2">
      <c r="A3205" s="665" t="s">
        <v>11033</v>
      </c>
      <c r="B3205" s="666" t="s">
        <v>6922</v>
      </c>
      <c r="C3205" s="666" t="s">
        <v>150</v>
      </c>
      <c r="D3205" s="667" t="s">
        <v>10738</v>
      </c>
      <c r="E3205" s="737">
        <v>3300</v>
      </c>
      <c r="F3205" s="670">
        <v>42123466</v>
      </c>
      <c r="G3205" s="675" t="s">
        <v>11762</v>
      </c>
      <c r="H3205" s="675" t="s">
        <v>11035</v>
      </c>
      <c r="I3205" s="675" t="s">
        <v>7361</v>
      </c>
      <c r="J3205" s="675" t="s">
        <v>11740</v>
      </c>
      <c r="K3205" s="666">
        <v>0</v>
      </c>
      <c r="L3205" s="666">
        <v>0</v>
      </c>
      <c r="M3205" s="756">
        <v>0</v>
      </c>
      <c r="N3205" s="666">
        <v>2</v>
      </c>
      <c r="O3205" s="666">
        <v>3</v>
      </c>
      <c r="P3205" s="756">
        <v>9900</v>
      </c>
      <c r="Q3205" s="666">
        <v>1</v>
      </c>
      <c r="R3205" s="666">
        <v>12</v>
      </c>
    </row>
    <row r="3206" spans="1:18" ht="15.75" customHeight="1" x14ac:dyDescent="0.2">
      <c r="A3206" s="665" t="s">
        <v>11033</v>
      </c>
      <c r="B3206" s="666" t="s">
        <v>6922</v>
      </c>
      <c r="C3206" s="666" t="s">
        <v>150</v>
      </c>
      <c r="D3206" s="667" t="s">
        <v>10738</v>
      </c>
      <c r="E3206" s="737">
        <v>3300</v>
      </c>
      <c r="F3206" s="670">
        <v>45826062</v>
      </c>
      <c r="G3206" s="675" t="s">
        <v>11763</v>
      </c>
      <c r="H3206" s="675" t="s">
        <v>11035</v>
      </c>
      <c r="I3206" s="675" t="s">
        <v>7361</v>
      </c>
      <c r="J3206" s="675" t="s">
        <v>11740</v>
      </c>
      <c r="K3206" s="666">
        <v>0</v>
      </c>
      <c r="L3206" s="666">
        <v>0</v>
      </c>
      <c r="M3206" s="756">
        <v>0</v>
      </c>
      <c r="N3206" s="666">
        <v>2</v>
      </c>
      <c r="O3206" s="666">
        <v>3</v>
      </c>
      <c r="P3206" s="756">
        <v>9900</v>
      </c>
      <c r="Q3206" s="666">
        <v>1</v>
      </c>
      <c r="R3206" s="666">
        <v>12</v>
      </c>
    </row>
    <row r="3207" spans="1:18" ht="15.75" customHeight="1" x14ac:dyDescent="0.2">
      <c r="A3207" s="665" t="s">
        <v>11033</v>
      </c>
      <c r="B3207" s="666" t="s">
        <v>6922</v>
      </c>
      <c r="C3207" s="666" t="s">
        <v>150</v>
      </c>
      <c r="D3207" s="667" t="s">
        <v>10738</v>
      </c>
      <c r="E3207" s="737">
        <v>3300</v>
      </c>
      <c r="F3207" s="670">
        <v>48504621</v>
      </c>
      <c r="G3207" s="675" t="s">
        <v>11764</v>
      </c>
      <c r="H3207" s="675" t="s">
        <v>11035</v>
      </c>
      <c r="I3207" s="675" t="s">
        <v>7361</v>
      </c>
      <c r="J3207" s="675" t="s">
        <v>11740</v>
      </c>
      <c r="K3207" s="666">
        <v>0</v>
      </c>
      <c r="L3207" s="666">
        <v>0</v>
      </c>
      <c r="M3207" s="756">
        <v>0</v>
      </c>
      <c r="N3207" s="666">
        <v>2</v>
      </c>
      <c r="O3207" s="666">
        <v>3</v>
      </c>
      <c r="P3207" s="756">
        <v>9900</v>
      </c>
      <c r="Q3207" s="666">
        <v>1</v>
      </c>
      <c r="R3207" s="666">
        <v>12</v>
      </c>
    </row>
    <row r="3208" spans="1:18" ht="15.75" customHeight="1" x14ac:dyDescent="0.2">
      <c r="A3208" s="665" t="s">
        <v>11033</v>
      </c>
      <c r="B3208" s="666" t="s">
        <v>6922</v>
      </c>
      <c r="C3208" s="666" t="s">
        <v>150</v>
      </c>
      <c r="D3208" s="667" t="s">
        <v>10738</v>
      </c>
      <c r="E3208" s="737">
        <v>3300</v>
      </c>
      <c r="F3208" s="670">
        <v>76744312</v>
      </c>
      <c r="G3208" s="675" t="s">
        <v>11765</v>
      </c>
      <c r="H3208" s="675" t="s">
        <v>11035</v>
      </c>
      <c r="I3208" s="675" t="s">
        <v>7361</v>
      </c>
      <c r="J3208" s="675" t="s">
        <v>11740</v>
      </c>
      <c r="K3208" s="666">
        <v>0</v>
      </c>
      <c r="L3208" s="666">
        <v>0</v>
      </c>
      <c r="M3208" s="756">
        <v>0</v>
      </c>
      <c r="N3208" s="666">
        <v>2</v>
      </c>
      <c r="O3208" s="666">
        <v>3</v>
      </c>
      <c r="P3208" s="756">
        <v>9900</v>
      </c>
      <c r="Q3208" s="666">
        <v>1</v>
      </c>
      <c r="R3208" s="666">
        <v>12</v>
      </c>
    </row>
    <row r="3209" spans="1:18" ht="15.75" customHeight="1" x14ac:dyDescent="0.2">
      <c r="A3209" s="665" t="s">
        <v>11033</v>
      </c>
      <c r="B3209" s="666" t="s">
        <v>6922</v>
      </c>
      <c r="C3209" s="666" t="s">
        <v>150</v>
      </c>
      <c r="D3209" s="667" t="s">
        <v>11088</v>
      </c>
      <c r="E3209" s="737">
        <v>5000</v>
      </c>
      <c r="F3209" s="666">
        <v>45130691</v>
      </c>
      <c r="G3209" s="675" t="s">
        <v>11766</v>
      </c>
      <c r="H3209" s="675" t="s">
        <v>9914</v>
      </c>
      <c r="I3209" s="675" t="s">
        <v>11037</v>
      </c>
      <c r="J3209" s="675" t="s">
        <v>9913</v>
      </c>
      <c r="K3209" s="666">
        <v>0</v>
      </c>
      <c r="L3209" s="666">
        <v>0</v>
      </c>
      <c r="M3209" s="756">
        <v>0</v>
      </c>
      <c r="N3209" s="666">
        <v>1</v>
      </c>
      <c r="O3209" s="666">
        <v>1</v>
      </c>
      <c r="P3209" s="756">
        <v>5000</v>
      </c>
      <c r="Q3209" s="666">
        <v>1</v>
      </c>
      <c r="R3209" s="666">
        <v>12</v>
      </c>
    </row>
    <row r="3210" spans="1:18" ht="15.75" customHeight="1" x14ac:dyDescent="0.2">
      <c r="A3210" s="665" t="s">
        <v>11033</v>
      </c>
      <c r="B3210" s="666" t="s">
        <v>6922</v>
      </c>
      <c r="C3210" s="666" t="s">
        <v>150</v>
      </c>
      <c r="D3210" s="667" t="s">
        <v>10854</v>
      </c>
      <c r="E3210" s="737">
        <v>1800</v>
      </c>
      <c r="F3210" s="666">
        <v>45291485</v>
      </c>
      <c r="G3210" s="675" t="s">
        <v>11767</v>
      </c>
      <c r="H3210" s="675" t="s">
        <v>10854</v>
      </c>
      <c r="I3210" s="675" t="s">
        <v>11037</v>
      </c>
      <c r="J3210" s="675" t="s">
        <v>10854</v>
      </c>
      <c r="K3210" s="666">
        <v>0</v>
      </c>
      <c r="L3210" s="666">
        <v>0</v>
      </c>
      <c r="M3210" s="756">
        <v>0</v>
      </c>
      <c r="N3210" s="666">
        <v>1</v>
      </c>
      <c r="O3210" s="666">
        <v>1</v>
      </c>
      <c r="P3210" s="756">
        <v>1800</v>
      </c>
      <c r="Q3210" s="666">
        <v>1</v>
      </c>
      <c r="R3210" s="666">
        <v>12</v>
      </c>
    </row>
    <row r="3211" spans="1:18" ht="15.75" customHeight="1" x14ac:dyDescent="0.2">
      <c r="A3211" s="665" t="s">
        <v>11033</v>
      </c>
      <c r="B3211" s="666" t="s">
        <v>6922</v>
      </c>
      <c r="C3211" s="666" t="s">
        <v>150</v>
      </c>
      <c r="D3211" s="667" t="s">
        <v>8713</v>
      </c>
      <c r="E3211" s="737">
        <v>2500</v>
      </c>
      <c r="F3211" s="666">
        <v>47437315</v>
      </c>
      <c r="G3211" s="675" t="s">
        <v>11768</v>
      </c>
      <c r="H3211" s="675" t="s">
        <v>8946</v>
      </c>
      <c r="I3211" s="675" t="s">
        <v>11037</v>
      </c>
      <c r="J3211" s="675" t="s">
        <v>7656</v>
      </c>
      <c r="K3211" s="666">
        <v>0</v>
      </c>
      <c r="L3211" s="666">
        <v>0</v>
      </c>
      <c r="M3211" s="756">
        <v>0</v>
      </c>
      <c r="N3211" s="666">
        <v>1</v>
      </c>
      <c r="O3211" s="666">
        <v>1</v>
      </c>
      <c r="P3211" s="756">
        <v>2500</v>
      </c>
      <c r="Q3211" s="666">
        <v>1</v>
      </c>
      <c r="R3211" s="666">
        <v>12</v>
      </c>
    </row>
    <row r="3212" spans="1:18" ht="15.75" customHeight="1" x14ac:dyDescent="0.2">
      <c r="A3212" s="665" t="s">
        <v>11033</v>
      </c>
      <c r="B3212" s="666" t="s">
        <v>6922</v>
      </c>
      <c r="C3212" s="666" t="s">
        <v>150</v>
      </c>
      <c r="D3212" s="667" t="s">
        <v>8611</v>
      </c>
      <c r="E3212" s="737">
        <v>1300</v>
      </c>
      <c r="F3212" s="666">
        <v>70008502</v>
      </c>
      <c r="G3212" s="675" t="s">
        <v>11769</v>
      </c>
      <c r="H3212" s="675" t="s">
        <v>7549</v>
      </c>
      <c r="I3212" s="675" t="s">
        <v>7361</v>
      </c>
      <c r="J3212" s="675" t="s">
        <v>11770</v>
      </c>
      <c r="K3212" s="666">
        <v>0</v>
      </c>
      <c r="L3212" s="666">
        <v>0</v>
      </c>
      <c r="M3212" s="756">
        <v>0</v>
      </c>
      <c r="N3212" s="666">
        <v>1</v>
      </c>
      <c r="O3212" s="666">
        <v>1</v>
      </c>
      <c r="P3212" s="756">
        <v>1300</v>
      </c>
      <c r="Q3212" s="666">
        <v>1</v>
      </c>
      <c r="R3212" s="666">
        <v>12</v>
      </c>
    </row>
    <row r="3213" spans="1:18" ht="15.75" customHeight="1" x14ac:dyDescent="0.2">
      <c r="A3213" s="665" t="s">
        <v>11033</v>
      </c>
      <c r="B3213" s="666" t="s">
        <v>6922</v>
      </c>
      <c r="C3213" s="666" t="s">
        <v>150</v>
      </c>
      <c r="D3213" s="667" t="s">
        <v>8611</v>
      </c>
      <c r="E3213" s="737">
        <v>1300</v>
      </c>
      <c r="F3213" s="666">
        <v>71462486</v>
      </c>
      <c r="G3213" s="675" t="s">
        <v>11771</v>
      </c>
      <c r="H3213" s="675" t="s">
        <v>7337</v>
      </c>
      <c r="I3213" s="675" t="s">
        <v>11037</v>
      </c>
      <c r="J3213" s="675" t="s">
        <v>7656</v>
      </c>
      <c r="K3213" s="666">
        <v>0</v>
      </c>
      <c r="L3213" s="666">
        <v>0</v>
      </c>
      <c r="M3213" s="756">
        <v>0</v>
      </c>
      <c r="N3213" s="666">
        <v>1</v>
      </c>
      <c r="O3213" s="666">
        <v>1</v>
      </c>
      <c r="P3213" s="756">
        <v>1300</v>
      </c>
      <c r="Q3213" s="666">
        <v>1</v>
      </c>
      <c r="R3213" s="666">
        <v>12</v>
      </c>
    </row>
    <row r="3214" spans="1:18" ht="15.75" customHeight="1" x14ac:dyDescent="0.2">
      <c r="A3214" s="665" t="s">
        <v>11033</v>
      </c>
      <c r="B3214" s="666" t="s">
        <v>6922</v>
      </c>
      <c r="C3214" s="666" t="s">
        <v>150</v>
      </c>
      <c r="D3214" s="667" t="s">
        <v>11772</v>
      </c>
      <c r="E3214" s="737">
        <v>1300</v>
      </c>
      <c r="F3214" s="666">
        <v>18161362</v>
      </c>
      <c r="G3214" s="675" t="s">
        <v>11773</v>
      </c>
      <c r="H3214" s="675" t="s">
        <v>7768</v>
      </c>
      <c r="I3214" s="675" t="s">
        <v>11037</v>
      </c>
      <c r="J3214" s="675" t="s">
        <v>9505</v>
      </c>
      <c r="K3214" s="666">
        <v>0</v>
      </c>
      <c r="L3214" s="666">
        <v>0</v>
      </c>
      <c r="M3214" s="756">
        <v>0</v>
      </c>
      <c r="N3214" s="666">
        <v>1</v>
      </c>
      <c r="O3214" s="666">
        <v>1</v>
      </c>
      <c r="P3214" s="756">
        <v>1300</v>
      </c>
      <c r="Q3214" s="666">
        <v>1</v>
      </c>
      <c r="R3214" s="666">
        <v>12</v>
      </c>
    </row>
    <row r="3215" spans="1:18" ht="15.75" customHeight="1" x14ac:dyDescent="0.2">
      <c r="A3215" s="665" t="s">
        <v>11033</v>
      </c>
      <c r="B3215" s="666" t="s">
        <v>6922</v>
      </c>
      <c r="C3215" s="666" t="s">
        <v>150</v>
      </c>
      <c r="D3215" s="667" t="s">
        <v>10757</v>
      </c>
      <c r="E3215" s="737">
        <v>3500</v>
      </c>
      <c r="F3215" s="666">
        <v>44126207</v>
      </c>
      <c r="G3215" s="675" t="s">
        <v>6227</v>
      </c>
      <c r="H3215" s="675" t="s">
        <v>11035</v>
      </c>
      <c r="I3215" s="675" t="s">
        <v>11037</v>
      </c>
      <c r="J3215" s="675" t="s">
        <v>11734</v>
      </c>
      <c r="K3215" s="666">
        <v>0</v>
      </c>
      <c r="L3215" s="666">
        <v>0</v>
      </c>
      <c r="M3215" s="756">
        <v>0</v>
      </c>
      <c r="N3215" s="666">
        <v>0</v>
      </c>
      <c r="O3215" s="666">
        <v>0</v>
      </c>
      <c r="P3215" s="756">
        <v>0</v>
      </c>
      <c r="Q3215" s="666">
        <v>1</v>
      </c>
      <c r="R3215" s="666">
        <v>12</v>
      </c>
    </row>
    <row r="3216" spans="1:18" ht="15.75" customHeight="1" x14ac:dyDescent="0.2">
      <c r="A3216" s="665" t="s">
        <v>11033</v>
      </c>
      <c r="B3216" s="666" t="s">
        <v>6922</v>
      </c>
      <c r="C3216" s="666" t="s">
        <v>150</v>
      </c>
      <c r="D3216" s="667" t="s">
        <v>10757</v>
      </c>
      <c r="E3216" s="737">
        <v>3500</v>
      </c>
      <c r="F3216" s="666">
        <v>74134726</v>
      </c>
      <c r="G3216" s="675" t="s">
        <v>11774</v>
      </c>
      <c r="H3216" s="675" t="s">
        <v>11035</v>
      </c>
      <c r="I3216" s="675" t="s">
        <v>11037</v>
      </c>
      <c r="J3216" s="675" t="s">
        <v>11734</v>
      </c>
      <c r="K3216" s="666">
        <v>0</v>
      </c>
      <c r="L3216" s="666">
        <v>0</v>
      </c>
      <c r="M3216" s="756">
        <v>0</v>
      </c>
      <c r="N3216" s="666">
        <v>0</v>
      </c>
      <c r="O3216" s="666">
        <v>0</v>
      </c>
      <c r="P3216" s="756">
        <v>0</v>
      </c>
      <c r="Q3216" s="666">
        <v>1</v>
      </c>
      <c r="R3216" s="666">
        <v>12</v>
      </c>
    </row>
    <row r="3217" spans="1:18" ht="15.75" customHeight="1" x14ac:dyDescent="0.2">
      <c r="A3217" s="665" t="s">
        <v>11033</v>
      </c>
      <c r="B3217" s="666" t="s">
        <v>6922</v>
      </c>
      <c r="C3217" s="666" t="s">
        <v>150</v>
      </c>
      <c r="D3217" s="667" t="s">
        <v>11775</v>
      </c>
      <c r="E3217" s="737">
        <v>1300</v>
      </c>
      <c r="F3217" s="666">
        <v>43429731</v>
      </c>
      <c r="G3217" s="675" t="s">
        <v>11776</v>
      </c>
      <c r="H3217" s="675" t="s">
        <v>7549</v>
      </c>
      <c r="I3217" s="675" t="s">
        <v>7361</v>
      </c>
      <c r="J3217" s="675" t="s">
        <v>11770</v>
      </c>
      <c r="K3217" s="666">
        <v>0</v>
      </c>
      <c r="L3217" s="666">
        <v>0</v>
      </c>
      <c r="M3217" s="756">
        <v>0</v>
      </c>
      <c r="N3217" s="666">
        <v>0</v>
      </c>
      <c r="O3217" s="666">
        <v>0</v>
      </c>
      <c r="P3217" s="756">
        <v>0</v>
      </c>
      <c r="Q3217" s="666">
        <v>1</v>
      </c>
      <c r="R3217" s="666">
        <v>12</v>
      </c>
    </row>
    <row r="3218" spans="1:18" ht="15.75" customHeight="1" x14ac:dyDescent="0.2">
      <c r="A3218" s="665" t="s">
        <v>11033</v>
      </c>
      <c r="B3218" s="666" t="s">
        <v>6922</v>
      </c>
      <c r="C3218" s="666" t="s">
        <v>150</v>
      </c>
      <c r="D3218" s="667" t="s">
        <v>8705</v>
      </c>
      <c r="E3218" s="737">
        <v>1800</v>
      </c>
      <c r="F3218" s="666">
        <v>47438647</v>
      </c>
      <c r="G3218" s="675" t="s">
        <v>11777</v>
      </c>
      <c r="H3218" s="675" t="s">
        <v>11076</v>
      </c>
      <c r="I3218" s="675" t="s">
        <v>11037</v>
      </c>
      <c r="J3218" s="675" t="s">
        <v>11778</v>
      </c>
      <c r="K3218" s="666">
        <v>0</v>
      </c>
      <c r="L3218" s="666">
        <v>0</v>
      </c>
      <c r="M3218" s="756">
        <v>0</v>
      </c>
      <c r="N3218" s="666">
        <v>0</v>
      </c>
      <c r="O3218" s="666">
        <v>0</v>
      </c>
      <c r="P3218" s="756">
        <v>0</v>
      </c>
      <c r="Q3218" s="666">
        <v>1</v>
      </c>
      <c r="R3218" s="666">
        <v>12</v>
      </c>
    </row>
    <row r="3219" spans="1:18" ht="15.75" customHeight="1" x14ac:dyDescent="0.2">
      <c r="A3219" s="665" t="s">
        <v>11033</v>
      </c>
      <c r="B3219" s="666" t="s">
        <v>6922</v>
      </c>
      <c r="C3219" s="666" t="s">
        <v>150</v>
      </c>
      <c r="D3219" s="667" t="s">
        <v>10757</v>
      </c>
      <c r="E3219" s="737">
        <v>3500</v>
      </c>
      <c r="F3219" s="666">
        <v>47693121</v>
      </c>
      <c r="G3219" s="675" t="s">
        <v>11779</v>
      </c>
      <c r="H3219" s="675" t="s">
        <v>11035</v>
      </c>
      <c r="I3219" s="675" t="s">
        <v>11037</v>
      </c>
      <c r="J3219" s="675" t="s">
        <v>11734</v>
      </c>
      <c r="K3219" s="666">
        <v>0</v>
      </c>
      <c r="L3219" s="666">
        <v>0</v>
      </c>
      <c r="M3219" s="756">
        <v>0</v>
      </c>
      <c r="N3219" s="666">
        <v>0</v>
      </c>
      <c r="O3219" s="666">
        <v>0</v>
      </c>
      <c r="P3219" s="756">
        <v>0</v>
      </c>
      <c r="Q3219" s="666">
        <v>0</v>
      </c>
      <c r="R3219" s="666">
        <v>0</v>
      </c>
    </row>
    <row r="3220" spans="1:18" ht="15.75" customHeight="1" x14ac:dyDescent="0.2">
      <c r="A3220" s="665" t="s">
        <v>11033</v>
      </c>
      <c r="B3220" s="666" t="s">
        <v>6922</v>
      </c>
      <c r="C3220" s="666" t="s">
        <v>150</v>
      </c>
      <c r="D3220" s="667" t="s">
        <v>11780</v>
      </c>
      <c r="E3220" s="737">
        <v>1800</v>
      </c>
      <c r="F3220" s="666">
        <v>43653578</v>
      </c>
      <c r="G3220" s="675" t="s">
        <v>10753</v>
      </c>
      <c r="H3220" s="675" t="s">
        <v>8734</v>
      </c>
      <c r="I3220" s="675" t="s">
        <v>11037</v>
      </c>
      <c r="J3220" s="675" t="s">
        <v>8955</v>
      </c>
      <c r="K3220" s="666">
        <v>0</v>
      </c>
      <c r="L3220" s="666">
        <v>0</v>
      </c>
      <c r="M3220" s="756">
        <v>0</v>
      </c>
      <c r="N3220" s="666">
        <v>0</v>
      </c>
      <c r="O3220" s="666">
        <v>0</v>
      </c>
      <c r="P3220" s="756">
        <v>0</v>
      </c>
      <c r="Q3220" s="666">
        <v>1</v>
      </c>
      <c r="R3220" s="666">
        <v>12</v>
      </c>
    </row>
    <row r="3221" spans="1:18" ht="15.75" customHeight="1" x14ac:dyDescent="0.2">
      <c r="A3221" s="665" t="s">
        <v>11033</v>
      </c>
      <c r="B3221" s="666" t="s">
        <v>6922</v>
      </c>
      <c r="C3221" s="666" t="s">
        <v>150</v>
      </c>
      <c r="D3221" s="667" t="s">
        <v>8745</v>
      </c>
      <c r="E3221" s="737">
        <v>1800</v>
      </c>
      <c r="F3221" s="666">
        <v>46748840</v>
      </c>
      <c r="G3221" s="675" t="s">
        <v>11781</v>
      </c>
      <c r="H3221" s="675" t="s">
        <v>8946</v>
      </c>
      <c r="I3221" s="675" t="s">
        <v>11037</v>
      </c>
      <c r="J3221" s="675" t="s">
        <v>7656</v>
      </c>
      <c r="K3221" s="666">
        <v>0</v>
      </c>
      <c r="L3221" s="666">
        <v>0</v>
      </c>
      <c r="M3221" s="756">
        <v>0</v>
      </c>
      <c r="N3221" s="666">
        <v>0</v>
      </c>
      <c r="O3221" s="666">
        <v>0</v>
      </c>
      <c r="P3221" s="756">
        <v>0</v>
      </c>
      <c r="Q3221" s="666">
        <v>1</v>
      </c>
      <c r="R3221" s="666">
        <v>12</v>
      </c>
    </row>
    <row r="3222" spans="1:18" ht="15.75" customHeight="1" x14ac:dyDescent="0.2">
      <c r="A3222" s="665" t="s">
        <v>11033</v>
      </c>
      <c r="B3222" s="666" t="s">
        <v>6922</v>
      </c>
      <c r="C3222" s="666" t="s">
        <v>150</v>
      </c>
      <c r="D3222" s="667" t="s">
        <v>8745</v>
      </c>
      <c r="E3222" s="737">
        <v>1800</v>
      </c>
      <c r="F3222" s="666">
        <v>18216891</v>
      </c>
      <c r="G3222" s="675" t="s">
        <v>11782</v>
      </c>
      <c r="H3222" s="675" t="s">
        <v>6960</v>
      </c>
      <c r="I3222" s="675" t="s">
        <v>11037</v>
      </c>
      <c r="J3222" s="675" t="s">
        <v>6960</v>
      </c>
      <c r="K3222" s="666">
        <v>0</v>
      </c>
      <c r="L3222" s="666">
        <v>0</v>
      </c>
      <c r="M3222" s="756">
        <v>0</v>
      </c>
      <c r="N3222" s="666">
        <v>0</v>
      </c>
      <c r="O3222" s="666">
        <v>0</v>
      </c>
      <c r="P3222" s="756">
        <v>0</v>
      </c>
      <c r="Q3222" s="666">
        <v>1</v>
      </c>
      <c r="R3222" s="666">
        <v>12</v>
      </c>
    </row>
    <row r="3223" spans="1:18" ht="15.75" customHeight="1" x14ac:dyDescent="0.2">
      <c r="A3223" s="665" t="s">
        <v>11033</v>
      </c>
      <c r="B3223" s="666" t="s">
        <v>6922</v>
      </c>
      <c r="C3223" s="666" t="s">
        <v>150</v>
      </c>
      <c r="D3223" s="667" t="s">
        <v>6965</v>
      </c>
      <c r="E3223" s="737">
        <v>2500</v>
      </c>
      <c r="F3223" s="666">
        <v>70835427</v>
      </c>
      <c r="G3223" s="675" t="s">
        <v>11783</v>
      </c>
      <c r="H3223" s="675" t="s">
        <v>6965</v>
      </c>
      <c r="I3223" s="675" t="s">
        <v>11037</v>
      </c>
      <c r="J3223" s="675" t="s">
        <v>6965</v>
      </c>
      <c r="K3223" s="666">
        <v>0</v>
      </c>
      <c r="L3223" s="666">
        <v>0</v>
      </c>
      <c r="M3223" s="756">
        <v>0</v>
      </c>
      <c r="N3223" s="666">
        <v>0</v>
      </c>
      <c r="O3223" s="666">
        <v>0</v>
      </c>
      <c r="P3223" s="756">
        <v>0</v>
      </c>
      <c r="Q3223" s="666">
        <v>1</v>
      </c>
      <c r="R3223" s="666">
        <v>12</v>
      </c>
    </row>
    <row r="3224" spans="1:18" ht="15.75" customHeight="1" x14ac:dyDescent="0.2">
      <c r="A3224" s="665" t="s">
        <v>11033</v>
      </c>
      <c r="B3224" s="666" t="s">
        <v>6922</v>
      </c>
      <c r="C3224" s="666" t="s">
        <v>150</v>
      </c>
      <c r="D3224" s="667" t="s">
        <v>10842</v>
      </c>
      <c r="E3224" s="737">
        <v>2000</v>
      </c>
      <c r="F3224" s="666">
        <v>43693607</v>
      </c>
      <c r="G3224" s="675" t="s">
        <v>11784</v>
      </c>
      <c r="H3224" s="675" t="s">
        <v>11063</v>
      </c>
      <c r="I3224" s="675" t="s">
        <v>7361</v>
      </c>
      <c r="J3224" s="675" t="s">
        <v>11785</v>
      </c>
      <c r="K3224" s="666">
        <v>0</v>
      </c>
      <c r="L3224" s="666">
        <v>0</v>
      </c>
      <c r="M3224" s="756">
        <v>0</v>
      </c>
      <c r="N3224" s="666">
        <v>0</v>
      </c>
      <c r="O3224" s="666">
        <v>0</v>
      </c>
      <c r="P3224" s="756">
        <v>0</v>
      </c>
      <c r="Q3224" s="666">
        <v>1</v>
      </c>
      <c r="R3224" s="666">
        <v>12</v>
      </c>
    </row>
    <row r="3225" spans="1:18" ht="15.75" customHeight="1" x14ac:dyDescent="0.2">
      <c r="A3225" s="676" t="s">
        <v>11786</v>
      </c>
      <c r="B3225" s="666" t="s">
        <v>6922</v>
      </c>
      <c r="C3225" s="666" t="s">
        <v>11787</v>
      </c>
      <c r="D3225" s="665" t="s">
        <v>10854</v>
      </c>
      <c r="E3225" s="737">
        <v>1300</v>
      </c>
      <c r="F3225" s="666">
        <v>18206978</v>
      </c>
      <c r="G3225" s="665" t="s">
        <v>11788</v>
      </c>
      <c r="H3225" s="675" t="s">
        <v>10854</v>
      </c>
      <c r="I3225" s="665" t="s">
        <v>9266</v>
      </c>
      <c r="J3225" s="675" t="s">
        <v>10854</v>
      </c>
      <c r="K3225" s="666" t="s">
        <v>11789</v>
      </c>
      <c r="L3225" s="666">
        <v>12</v>
      </c>
      <c r="M3225" s="756">
        <v>16200</v>
      </c>
      <c r="N3225" s="666" t="s">
        <v>11789</v>
      </c>
      <c r="O3225" s="666">
        <v>8</v>
      </c>
      <c r="P3225" s="756">
        <v>10700</v>
      </c>
      <c r="Q3225" s="666" t="s">
        <v>11789</v>
      </c>
      <c r="R3225" s="666">
        <v>12</v>
      </c>
    </row>
    <row r="3226" spans="1:18" ht="15.75" customHeight="1" x14ac:dyDescent="0.2">
      <c r="A3226" s="676" t="s">
        <v>11786</v>
      </c>
      <c r="B3226" s="666" t="s">
        <v>6922</v>
      </c>
      <c r="C3226" s="666" t="s">
        <v>11787</v>
      </c>
      <c r="D3226" s="665" t="s">
        <v>11790</v>
      </c>
      <c r="E3226" s="737">
        <v>1100</v>
      </c>
      <c r="F3226" s="666">
        <v>42829527</v>
      </c>
      <c r="G3226" s="665" t="s">
        <v>11791</v>
      </c>
      <c r="H3226" s="675" t="s">
        <v>11792</v>
      </c>
      <c r="I3226" s="665" t="s">
        <v>7361</v>
      </c>
      <c r="J3226" s="675" t="s">
        <v>11790</v>
      </c>
      <c r="K3226" s="666" t="s">
        <v>11789</v>
      </c>
      <c r="L3226" s="666">
        <v>12</v>
      </c>
      <c r="M3226" s="756">
        <v>13800</v>
      </c>
      <c r="N3226" s="666" t="s">
        <v>11789</v>
      </c>
      <c r="O3226" s="666">
        <v>8</v>
      </c>
      <c r="P3226" s="756">
        <v>9100</v>
      </c>
      <c r="Q3226" s="666" t="s">
        <v>11789</v>
      </c>
      <c r="R3226" s="666">
        <v>12</v>
      </c>
    </row>
    <row r="3227" spans="1:18" ht="15.75" customHeight="1" x14ac:dyDescent="0.2">
      <c r="A3227" s="676" t="s">
        <v>11786</v>
      </c>
      <c r="B3227" s="666" t="s">
        <v>6922</v>
      </c>
      <c r="C3227" s="666" t="s">
        <v>11787</v>
      </c>
      <c r="D3227" s="665" t="s">
        <v>11790</v>
      </c>
      <c r="E3227" s="737">
        <v>1100</v>
      </c>
      <c r="F3227" s="666">
        <v>18201107</v>
      </c>
      <c r="G3227" s="665" t="s">
        <v>11793</v>
      </c>
      <c r="H3227" s="675" t="s">
        <v>11792</v>
      </c>
      <c r="I3227" s="665" t="s">
        <v>7361</v>
      </c>
      <c r="J3227" s="675" t="s">
        <v>11790</v>
      </c>
      <c r="K3227" s="666" t="s">
        <v>11789</v>
      </c>
      <c r="L3227" s="666">
        <v>12</v>
      </c>
      <c r="M3227" s="756">
        <v>13800</v>
      </c>
      <c r="N3227" s="666" t="s">
        <v>11789</v>
      </c>
      <c r="O3227" s="666">
        <v>8</v>
      </c>
      <c r="P3227" s="756">
        <v>9100</v>
      </c>
      <c r="Q3227" s="666" t="s">
        <v>11789</v>
      </c>
      <c r="R3227" s="666">
        <v>12</v>
      </c>
    </row>
    <row r="3228" spans="1:18" ht="15.75" customHeight="1" x14ac:dyDescent="0.2">
      <c r="A3228" s="676" t="s">
        <v>11786</v>
      </c>
      <c r="B3228" s="666" t="s">
        <v>6922</v>
      </c>
      <c r="C3228" s="666" t="s">
        <v>11787</v>
      </c>
      <c r="D3228" s="665" t="s">
        <v>10262</v>
      </c>
      <c r="E3228" s="737">
        <v>2500</v>
      </c>
      <c r="F3228" s="666">
        <v>18085370</v>
      </c>
      <c r="G3228" s="665" t="s">
        <v>11794</v>
      </c>
      <c r="H3228" s="675" t="s">
        <v>6730</v>
      </c>
      <c r="I3228" s="665" t="s">
        <v>6929</v>
      </c>
      <c r="J3228" s="675" t="s">
        <v>10262</v>
      </c>
      <c r="K3228" s="666" t="s">
        <v>11789</v>
      </c>
      <c r="L3228" s="666">
        <v>12</v>
      </c>
      <c r="M3228" s="756">
        <v>30600</v>
      </c>
      <c r="N3228" s="666" t="s">
        <v>11789</v>
      </c>
      <c r="O3228" s="666">
        <v>8</v>
      </c>
      <c r="P3228" s="756">
        <v>20300</v>
      </c>
      <c r="Q3228" s="666" t="s">
        <v>11789</v>
      </c>
      <c r="R3228" s="666">
        <v>12</v>
      </c>
    </row>
    <row r="3229" spans="1:18" ht="15.75" customHeight="1" x14ac:dyDescent="0.2">
      <c r="A3229" s="676" t="s">
        <v>11786</v>
      </c>
      <c r="B3229" s="666" t="s">
        <v>6969</v>
      </c>
      <c r="C3229" s="666" t="s">
        <v>11787</v>
      </c>
      <c r="D3229" s="665" t="s">
        <v>11795</v>
      </c>
      <c r="E3229" s="737">
        <v>1100</v>
      </c>
      <c r="F3229" s="666">
        <v>41967558</v>
      </c>
      <c r="G3229" s="665" t="s">
        <v>11796</v>
      </c>
      <c r="H3229" s="675" t="s">
        <v>8946</v>
      </c>
      <c r="I3229" s="665" t="s">
        <v>7361</v>
      </c>
      <c r="J3229" s="675" t="s">
        <v>8946</v>
      </c>
      <c r="K3229" s="666" t="s">
        <v>11789</v>
      </c>
      <c r="L3229" s="666">
        <v>12</v>
      </c>
      <c r="M3229" s="756">
        <v>13800</v>
      </c>
      <c r="N3229" s="666" t="s">
        <v>11789</v>
      </c>
      <c r="O3229" s="666">
        <v>8</v>
      </c>
      <c r="P3229" s="756">
        <v>9100</v>
      </c>
      <c r="Q3229" s="666" t="s">
        <v>11789</v>
      </c>
      <c r="R3229" s="666">
        <v>12</v>
      </c>
    </row>
    <row r="3230" spans="1:18" ht="15.75" customHeight="1" x14ac:dyDescent="0.2">
      <c r="A3230" s="676" t="s">
        <v>11786</v>
      </c>
      <c r="B3230" s="666" t="s">
        <v>6969</v>
      </c>
      <c r="C3230" s="666" t="s">
        <v>11787</v>
      </c>
      <c r="D3230" s="665" t="s">
        <v>11797</v>
      </c>
      <c r="E3230" s="737">
        <v>1300</v>
      </c>
      <c r="F3230" s="666">
        <v>17862211</v>
      </c>
      <c r="G3230" s="665" t="s">
        <v>11798</v>
      </c>
      <c r="H3230" s="675" t="s">
        <v>6938</v>
      </c>
      <c r="I3230" s="665" t="s">
        <v>6929</v>
      </c>
      <c r="J3230" s="675" t="s">
        <v>11797</v>
      </c>
      <c r="K3230" s="666" t="s">
        <v>11789</v>
      </c>
      <c r="L3230" s="666">
        <v>12</v>
      </c>
      <c r="M3230" s="756">
        <v>16200</v>
      </c>
      <c r="N3230" s="666" t="s">
        <v>11789</v>
      </c>
      <c r="O3230" s="666">
        <v>8</v>
      </c>
      <c r="P3230" s="756">
        <v>10700</v>
      </c>
      <c r="Q3230" s="666" t="s">
        <v>11789</v>
      </c>
      <c r="R3230" s="666">
        <v>12</v>
      </c>
    </row>
    <row r="3231" spans="1:18" ht="15.75" customHeight="1" x14ac:dyDescent="0.2">
      <c r="A3231" s="676" t="s">
        <v>11786</v>
      </c>
      <c r="B3231" s="666" t="s">
        <v>6922</v>
      </c>
      <c r="C3231" s="666" t="s">
        <v>11787</v>
      </c>
      <c r="D3231" s="665" t="s">
        <v>11088</v>
      </c>
      <c r="E3231" s="737">
        <v>4000</v>
      </c>
      <c r="F3231" s="666">
        <v>41894721</v>
      </c>
      <c r="G3231" s="665" t="s">
        <v>11799</v>
      </c>
      <c r="H3231" s="675" t="s">
        <v>9913</v>
      </c>
      <c r="I3231" s="665" t="s">
        <v>9266</v>
      </c>
      <c r="J3231" s="675" t="s">
        <v>11088</v>
      </c>
      <c r="K3231" s="666" t="s">
        <v>11789</v>
      </c>
      <c r="L3231" s="666">
        <v>12</v>
      </c>
      <c r="M3231" s="756">
        <v>48600</v>
      </c>
      <c r="N3231" s="666" t="s">
        <v>11789</v>
      </c>
      <c r="O3231" s="666">
        <v>8</v>
      </c>
      <c r="P3231" s="756">
        <v>32300</v>
      </c>
      <c r="Q3231" s="666" t="s">
        <v>11789</v>
      </c>
      <c r="R3231" s="666">
        <v>12</v>
      </c>
    </row>
    <row r="3232" spans="1:18" ht="15.75" customHeight="1" x14ac:dyDescent="0.2">
      <c r="A3232" s="676" t="s">
        <v>11786</v>
      </c>
      <c r="B3232" s="666" t="s">
        <v>6922</v>
      </c>
      <c r="C3232" s="666" t="s">
        <v>11787</v>
      </c>
      <c r="D3232" s="665" t="s">
        <v>11800</v>
      </c>
      <c r="E3232" s="737">
        <v>1100</v>
      </c>
      <c r="F3232" s="666">
        <v>17863986</v>
      </c>
      <c r="G3232" s="665" t="s">
        <v>11801</v>
      </c>
      <c r="H3232" s="675" t="s">
        <v>11802</v>
      </c>
      <c r="I3232" s="665" t="s">
        <v>7361</v>
      </c>
      <c r="J3232" s="675" t="s">
        <v>11800</v>
      </c>
      <c r="K3232" s="666" t="s">
        <v>11789</v>
      </c>
      <c r="L3232" s="666">
        <v>12</v>
      </c>
      <c r="M3232" s="756">
        <v>13800</v>
      </c>
      <c r="N3232" s="666" t="s">
        <v>11789</v>
      </c>
      <c r="O3232" s="666">
        <v>8</v>
      </c>
      <c r="P3232" s="756">
        <v>9100</v>
      </c>
      <c r="Q3232" s="666" t="s">
        <v>11789</v>
      </c>
      <c r="R3232" s="666">
        <v>12</v>
      </c>
    </row>
    <row r="3233" spans="1:18" ht="15.75" customHeight="1" x14ac:dyDescent="0.2">
      <c r="A3233" s="676" t="s">
        <v>11786</v>
      </c>
      <c r="B3233" s="666" t="s">
        <v>6922</v>
      </c>
      <c r="C3233" s="666" t="s">
        <v>11787</v>
      </c>
      <c r="D3233" s="665" t="s">
        <v>11795</v>
      </c>
      <c r="E3233" s="737">
        <v>1100</v>
      </c>
      <c r="F3233" s="666">
        <v>41053593</v>
      </c>
      <c r="G3233" s="665" t="s">
        <v>11803</v>
      </c>
      <c r="H3233" s="675" t="s">
        <v>11804</v>
      </c>
      <c r="I3233" s="665" t="s">
        <v>7361</v>
      </c>
      <c r="J3233" s="675" t="s">
        <v>11795</v>
      </c>
      <c r="K3233" s="666" t="s">
        <v>11789</v>
      </c>
      <c r="L3233" s="666">
        <v>12</v>
      </c>
      <c r="M3233" s="756">
        <v>13800</v>
      </c>
      <c r="N3233" s="666" t="s">
        <v>11789</v>
      </c>
      <c r="O3233" s="666">
        <v>8</v>
      </c>
      <c r="P3233" s="756">
        <v>9100</v>
      </c>
      <c r="Q3233" s="666" t="s">
        <v>11789</v>
      </c>
      <c r="R3233" s="666">
        <v>12</v>
      </c>
    </row>
    <row r="3234" spans="1:18" ht="15.75" customHeight="1" x14ac:dyDescent="0.2">
      <c r="A3234" s="676" t="s">
        <v>11786</v>
      </c>
      <c r="B3234" s="666" t="s">
        <v>6922</v>
      </c>
      <c r="C3234" s="666" t="s">
        <v>11787</v>
      </c>
      <c r="D3234" s="665" t="s">
        <v>10757</v>
      </c>
      <c r="E3234" s="737">
        <v>1300</v>
      </c>
      <c r="F3234" s="666">
        <v>43926064</v>
      </c>
      <c r="G3234" s="665" t="s">
        <v>11805</v>
      </c>
      <c r="H3234" s="675" t="s">
        <v>11806</v>
      </c>
      <c r="I3234" s="665" t="s">
        <v>9266</v>
      </c>
      <c r="J3234" s="675" t="s">
        <v>10757</v>
      </c>
      <c r="K3234" s="666" t="s">
        <v>11789</v>
      </c>
      <c r="L3234" s="666">
        <v>12</v>
      </c>
      <c r="M3234" s="756">
        <v>16200</v>
      </c>
      <c r="N3234" s="666" t="s">
        <v>11789</v>
      </c>
      <c r="O3234" s="666">
        <v>8</v>
      </c>
      <c r="P3234" s="756">
        <v>10700</v>
      </c>
      <c r="Q3234" s="666" t="s">
        <v>11789</v>
      </c>
      <c r="R3234" s="666">
        <v>12</v>
      </c>
    </row>
    <row r="3235" spans="1:18" ht="15.75" customHeight="1" x14ac:dyDescent="0.2">
      <c r="A3235" s="676" t="s">
        <v>11786</v>
      </c>
      <c r="B3235" s="666" t="s">
        <v>6922</v>
      </c>
      <c r="C3235" s="666" t="s">
        <v>11787</v>
      </c>
      <c r="D3235" s="665" t="s">
        <v>10961</v>
      </c>
      <c r="E3235" s="737">
        <v>1100</v>
      </c>
      <c r="F3235" s="666">
        <v>41008335</v>
      </c>
      <c r="G3235" s="665" t="s">
        <v>11807</v>
      </c>
      <c r="H3235" s="675" t="s">
        <v>11808</v>
      </c>
      <c r="I3235" s="665" t="s">
        <v>7361</v>
      </c>
      <c r="J3235" s="675" t="s">
        <v>10961</v>
      </c>
      <c r="K3235" s="666" t="s">
        <v>11789</v>
      </c>
      <c r="L3235" s="666">
        <v>12</v>
      </c>
      <c r="M3235" s="756">
        <v>13800</v>
      </c>
      <c r="N3235" s="666" t="s">
        <v>11789</v>
      </c>
      <c r="O3235" s="666">
        <v>8</v>
      </c>
      <c r="P3235" s="756">
        <v>9100</v>
      </c>
      <c r="Q3235" s="666" t="s">
        <v>11789</v>
      </c>
      <c r="R3235" s="666">
        <v>12</v>
      </c>
    </row>
    <row r="3236" spans="1:18" ht="15.75" customHeight="1" x14ac:dyDescent="0.2">
      <c r="A3236" s="676" t="s">
        <v>11786</v>
      </c>
      <c r="B3236" s="666" t="s">
        <v>6922</v>
      </c>
      <c r="C3236" s="666" t="s">
        <v>11787</v>
      </c>
      <c r="D3236" s="665" t="s">
        <v>11809</v>
      </c>
      <c r="E3236" s="737">
        <v>1100</v>
      </c>
      <c r="F3236" s="666">
        <v>41886695</v>
      </c>
      <c r="G3236" s="665" t="s">
        <v>11810</v>
      </c>
      <c r="H3236" s="675" t="s">
        <v>10738</v>
      </c>
      <c r="I3236" s="665" t="s">
        <v>7361</v>
      </c>
      <c r="J3236" s="675" t="s">
        <v>11809</v>
      </c>
      <c r="K3236" s="666" t="s">
        <v>11789</v>
      </c>
      <c r="L3236" s="666">
        <v>12</v>
      </c>
      <c r="M3236" s="756">
        <v>13800</v>
      </c>
      <c r="N3236" s="666" t="s">
        <v>11789</v>
      </c>
      <c r="O3236" s="666">
        <v>8</v>
      </c>
      <c r="P3236" s="756">
        <v>9100</v>
      </c>
      <c r="Q3236" s="666" t="s">
        <v>11789</v>
      </c>
      <c r="R3236" s="666">
        <v>12</v>
      </c>
    </row>
    <row r="3237" spans="1:18" ht="15.75" customHeight="1" x14ac:dyDescent="0.2">
      <c r="A3237" s="676" t="s">
        <v>11786</v>
      </c>
      <c r="B3237" s="666" t="s">
        <v>6922</v>
      </c>
      <c r="C3237" s="666" t="s">
        <v>11787</v>
      </c>
      <c r="D3237" s="665" t="s">
        <v>10961</v>
      </c>
      <c r="E3237" s="737">
        <v>1100</v>
      </c>
      <c r="F3237" s="666">
        <v>41277670</v>
      </c>
      <c r="G3237" s="665" t="s">
        <v>11811</v>
      </c>
      <c r="H3237" s="675" t="s">
        <v>7773</v>
      </c>
      <c r="I3237" s="665" t="s">
        <v>7361</v>
      </c>
      <c r="J3237" s="675" t="s">
        <v>10961</v>
      </c>
      <c r="K3237" s="666" t="s">
        <v>11789</v>
      </c>
      <c r="L3237" s="666">
        <v>12</v>
      </c>
      <c r="M3237" s="756">
        <v>13800</v>
      </c>
      <c r="N3237" s="666" t="s">
        <v>11789</v>
      </c>
      <c r="O3237" s="666">
        <v>8</v>
      </c>
      <c r="P3237" s="756">
        <v>9100</v>
      </c>
      <c r="Q3237" s="666" t="s">
        <v>11789</v>
      </c>
      <c r="R3237" s="666">
        <v>12</v>
      </c>
    </row>
    <row r="3238" spans="1:18" ht="15.75" customHeight="1" x14ac:dyDescent="0.2">
      <c r="A3238" s="676" t="s">
        <v>11786</v>
      </c>
      <c r="B3238" s="666" t="s">
        <v>6922</v>
      </c>
      <c r="C3238" s="666" t="s">
        <v>11787</v>
      </c>
      <c r="D3238" s="665" t="s">
        <v>11812</v>
      </c>
      <c r="E3238" s="737">
        <v>1100</v>
      </c>
      <c r="F3238" s="666">
        <v>43920742</v>
      </c>
      <c r="G3238" s="665" t="s">
        <v>11813</v>
      </c>
      <c r="H3238" s="675" t="s">
        <v>7773</v>
      </c>
      <c r="I3238" s="665" t="s">
        <v>7361</v>
      </c>
      <c r="J3238" s="675" t="s">
        <v>11812</v>
      </c>
      <c r="K3238" s="666" t="s">
        <v>11789</v>
      </c>
      <c r="L3238" s="666">
        <v>12</v>
      </c>
      <c r="M3238" s="756">
        <v>13800</v>
      </c>
      <c r="N3238" s="666" t="s">
        <v>11789</v>
      </c>
      <c r="O3238" s="666">
        <v>8</v>
      </c>
      <c r="P3238" s="756">
        <v>9100</v>
      </c>
      <c r="Q3238" s="666" t="s">
        <v>11789</v>
      </c>
      <c r="R3238" s="666">
        <v>12</v>
      </c>
    </row>
    <row r="3239" spans="1:18" ht="15.75" customHeight="1" x14ac:dyDescent="0.2">
      <c r="A3239" s="676" t="s">
        <v>11786</v>
      </c>
      <c r="B3239" s="666" t="s">
        <v>6922</v>
      </c>
      <c r="C3239" s="666" t="s">
        <v>11787</v>
      </c>
      <c r="D3239" s="665" t="s">
        <v>11088</v>
      </c>
      <c r="E3239" s="737">
        <v>4000</v>
      </c>
      <c r="F3239" s="666">
        <v>45628032</v>
      </c>
      <c r="G3239" s="665" t="s">
        <v>11814</v>
      </c>
      <c r="H3239" s="675" t="s">
        <v>9913</v>
      </c>
      <c r="I3239" s="665" t="s">
        <v>9266</v>
      </c>
      <c r="J3239" s="675" t="s">
        <v>11088</v>
      </c>
      <c r="K3239" s="666" t="s">
        <v>11789</v>
      </c>
      <c r="L3239" s="666">
        <v>12</v>
      </c>
      <c r="M3239" s="756">
        <v>48600</v>
      </c>
      <c r="N3239" s="666" t="s">
        <v>11789</v>
      </c>
      <c r="O3239" s="666">
        <v>8</v>
      </c>
      <c r="P3239" s="756">
        <v>32300</v>
      </c>
      <c r="Q3239" s="666" t="s">
        <v>11789</v>
      </c>
      <c r="R3239" s="666">
        <v>12</v>
      </c>
    </row>
    <row r="3240" spans="1:18" ht="15.75" customHeight="1" x14ac:dyDescent="0.2">
      <c r="A3240" s="676" t="s">
        <v>11786</v>
      </c>
      <c r="B3240" s="666" t="s">
        <v>6922</v>
      </c>
      <c r="C3240" s="666" t="s">
        <v>11787</v>
      </c>
      <c r="D3240" s="665" t="s">
        <v>11815</v>
      </c>
      <c r="E3240" s="737">
        <v>1025</v>
      </c>
      <c r="F3240" s="666">
        <v>18019394</v>
      </c>
      <c r="G3240" s="665" t="s">
        <v>11816</v>
      </c>
      <c r="H3240" s="675" t="s">
        <v>11792</v>
      </c>
      <c r="I3240" s="665" t="s">
        <v>7541</v>
      </c>
      <c r="J3240" s="675" t="s">
        <v>11815</v>
      </c>
      <c r="K3240" s="666" t="s">
        <v>11789</v>
      </c>
      <c r="L3240" s="666">
        <v>12</v>
      </c>
      <c r="M3240" s="756">
        <v>12900</v>
      </c>
      <c r="N3240" s="666" t="s">
        <v>11789</v>
      </c>
      <c r="O3240" s="666">
        <v>8</v>
      </c>
      <c r="P3240" s="756">
        <v>8500</v>
      </c>
      <c r="Q3240" s="666" t="s">
        <v>11789</v>
      </c>
      <c r="R3240" s="666">
        <v>12</v>
      </c>
    </row>
    <row r="3241" spans="1:18" ht="15.75" customHeight="1" x14ac:dyDescent="0.2">
      <c r="A3241" s="676" t="s">
        <v>11786</v>
      </c>
      <c r="B3241" s="666" t="s">
        <v>6922</v>
      </c>
      <c r="C3241" s="666" t="s">
        <v>11787</v>
      </c>
      <c r="D3241" s="665" t="s">
        <v>10757</v>
      </c>
      <c r="E3241" s="737">
        <v>1300</v>
      </c>
      <c r="F3241" s="666">
        <v>45656020</v>
      </c>
      <c r="G3241" s="665" t="s">
        <v>11817</v>
      </c>
      <c r="H3241" s="675" t="s">
        <v>11806</v>
      </c>
      <c r="I3241" s="665" t="s">
        <v>9266</v>
      </c>
      <c r="J3241" s="675" t="s">
        <v>10757</v>
      </c>
      <c r="K3241" s="666" t="s">
        <v>11789</v>
      </c>
      <c r="L3241" s="666">
        <v>12</v>
      </c>
      <c r="M3241" s="756">
        <v>16200</v>
      </c>
      <c r="N3241" s="666" t="s">
        <v>11789</v>
      </c>
      <c r="O3241" s="666">
        <v>8</v>
      </c>
      <c r="P3241" s="756">
        <v>10700</v>
      </c>
      <c r="Q3241" s="666" t="s">
        <v>11789</v>
      </c>
      <c r="R3241" s="666">
        <v>12</v>
      </c>
    </row>
    <row r="3242" spans="1:18" ht="15.75" customHeight="1" x14ac:dyDescent="0.2">
      <c r="A3242" s="676" t="s">
        <v>11786</v>
      </c>
      <c r="B3242" s="666" t="s">
        <v>6969</v>
      </c>
      <c r="C3242" s="666" t="s">
        <v>11787</v>
      </c>
      <c r="D3242" s="665" t="s">
        <v>8690</v>
      </c>
      <c r="E3242" s="737">
        <v>1025</v>
      </c>
      <c r="F3242" s="666">
        <v>18182506</v>
      </c>
      <c r="G3242" s="665" t="s">
        <v>11818</v>
      </c>
      <c r="H3242" s="675" t="s">
        <v>11804</v>
      </c>
      <c r="I3242" s="665" t="s">
        <v>7541</v>
      </c>
      <c r="J3242" s="675" t="s">
        <v>8690</v>
      </c>
      <c r="K3242" s="666" t="s">
        <v>11789</v>
      </c>
      <c r="L3242" s="666">
        <v>12</v>
      </c>
      <c r="M3242" s="756">
        <v>12900</v>
      </c>
      <c r="N3242" s="666" t="s">
        <v>11789</v>
      </c>
      <c r="O3242" s="666">
        <v>8</v>
      </c>
      <c r="P3242" s="756">
        <v>8500</v>
      </c>
      <c r="Q3242" s="666" t="s">
        <v>11789</v>
      </c>
      <c r="R3242" s="666">
        <v>12</v>
      </c>
    </row>
    <row r="3243" spans="1:18" ht="15.75" customHeight="1" x14ac:dyDescent="0.2">
      <c r="A3243" s="676" t="s">
        <v>11786</v>
      </c>
      <c r="B3243" s="666" t="s">
        <v>6969</v>
      </c>
      <c r="C3243" s="666" t="s">
        <v>11787</v>
      </c>
      <c r="D3243" s="665" t="s">
        <v>8690</v>
      </c>
      <c r="E3243" s="737">
        <v>1025</v>
      </c>
      <c r="F3243" s="666">
        <v>40322051</v>
      </c>
      <c r="G3243" s="665" t="s">
        <v>11819</v>
      </c>
      <c r="H3243" s="675" t="s">
        <v>7773</v>
      </c>
      <c r="I3243" s="665" t="s">
        <v>7541</v>
      </c>
      <c r="J3243" s="675" t="s">
        <v>7773</v>
      </c>
      <c r="K3243" s="666" t="s">
        <v>11789</v>
      </c>
      <c r="L3243" s="666">
        <v>12</v>
      </c>
      <c r="M3243" s="756">
        <v>12900</v>
      </c>
      <c r="N3243" s="666" t="s">
        <v>11789</v>
      </c>
      <c r="O3243" s="666">
        <v>8</v>
      </c>
      <c r="P3243" s="756">
        <v>8500</v>
      </c>
      <c r="Q3243" s="666" t="s">
        <v>11789</v>
      </c>
      <c r="R3243" s="666">
        <v>12</v>
      </c>
    </row>
    <row r="3244" spans="1:18" ht="15.75" customHeight="1" x14ac:dyDescent="0.2">
      <c r="A3244" s="676" t="s">
        <v>11786</v>
      </c>
      <c r="B3244" s="666" t="s">
        <v>6922</v>
      </c>
      <c r="C3244" s="666" t="s">
        <v>11787</v>
      </c>
      <c r="D3244" s="665" t="s">
        <v>11815</v>
      </c>
      <c r="E3244" s="737">
        <v>1025</v>
      </c>
      <c r="F3244" s="666">
        <v>46839844</v>
      </c>
      <c r="G3244" s="665" t="s">
        <v>11820</v>
      </c>
      <c r="H3244" s="675" t="s">
        <v>11792</v>
      </c>
      <c r="I3244" s="665" t="s">
        <v>7541</v>
      </c>
      <c r="J3244" s="675" t="s">
        <v>11815</v>
      </c>
      <c r="K3244" s="666" t="s">
        <v>11789</v>
      </c>
      <c r="L3244" s="666">
        <v>12</v>
      </c>
      <c r="M3244" s="756">
        <v>12900</v>
      </c>
      <c r="N3244" s="666" t="s">
        <v>11789</v>
      </c>
      <c r="O3244" s="666">
        <v>8</v>
      </c>
      <c r="P3244" s="756">
        <v>8500</v>
      </c>
      <c r="Q3244" s="666" t="s">
        <v>11789</v>
      </c>
      <c r="R3244" s="666">
        <v>12</v>
      </c>
    </row>
    <row r="3245" spans="1:18" ht="15.75" customHeight="1" x14ac:dyDescent="0.2">
      <c r="A3245" s="676" t="s">
        <v>11786</v>
      </c>
      <c r="B3245" s="666" t="s">
        <v>6922</v>
      </c>
      <c r="C3245" s="666" t="s">
        <v>11787</v>
      </c>
      <c r="D3245" s="665" t="s">
        <v>11821</v>
      </c>
      <c r="E3245" s="737">
        <v>1100</v>
      </c>
      <c r="F3245" s="666">
        <v>44656114</v>
      </c>
      <c r="G3245" s="665" t="s">
        <v>11822</v>
      </c>
      <c r="H3245" s="675" t="s">
        <v>11517</v>
      </c>
      <c r="I3245" s="665" t="s">
        <v>7361</v>
      </c>
      <c r="J3245" s="675" t="s">
        <v>11821</v>
      </c>
      <c r="K3245" s="666" t="s">
        <v>11789</v>
      </c>
      <c r="L3245" s="666">
        <v>12</v>
      </c>
      <c r="M3245" s="756">
        <v>13800</v>
      </c>
      <c r="N3245" s="666" t="s">
        <v>11789</v>
      </c>
      <c r="O3245" s="666">
        <v>8</v>
      </c>
      <c r="P3245" s="756">
        <v>9100</v>
      </c>
      <c r="Q3245" s="666" t="s">
        <v>11789</v>
      </c>
      <c r="R3245" s="666">
        <v>12</v>
      </c>
    </row>
    <row r="3246" spans="1:18" ht="15.75" customHeight="1" x14ac:dyDescent="0.2">
      <c r="A3246" s="676" t="s">
        <v>11786</v>
      </c>
      <c r="B3246" s="666" t="s">
        <v>6922</v>
      </c>
      <c r="C3246" s="666" t="s">
        <v>11787</v>
      </c>
      <c r="D3246" s="665" t="s">
        <v>10961</v>
      </c>
      <c r="E3246" s="737">
        <v>1100</v>
      </c>
      <c r="F3246" s="666">
        <v>18196461</v>
      </c>
      <c r="G3246" s="665" t="s">
        <v>11823</v>
      </c>
      <c r="H3246" s="675" t="s">
        <v>11804</v>
      </c>
      <c r="I3246" s="665" t="s">
        <v>7361</v>
      </c>
      <c r="J3246" s="675" t="s">
        <v>11804</v>
      </c>
      <c r="K3246" s="666" t="s">
        <v>11789</v>
      </c>
      <c r="L3246" s="666">
        <v>12</v>
      </c>
      <c r="M3246" s="756">
        <v>13800</v>
      </c>
      <c r="N3246" s="666" t="s">
        <v>11789</v>
      </c>
      <c r="O3246" s="666">
        <v>8</v>
      </c>
      <c r="P3246" s="756">
        <v>9100</v>
      </c>
      <c r="Q3246" s="666" t="s">
        <v>11789</v>
      </c>
      <c r="R3246" s="666">
        <v>12</v>
      </c>
    </row>
    <row r="3247" spans="1:18" ht="15.75" customHeight="1" x14ac:dyDescent="0.2">
      <c r="A3247" s="676" t="s">
        <v>11786</v>
      </c>
      <c r="B3247" s="666" t="s">
        <v>6922</v>
      </c>
      <c r="C3247" s="666" t="s">
        <v>11787</v>
      </c>
      <c r="D3247" s="665" t="s">
        <v>10961</v>
      </c>
      <c r="E3247" s="737">
        <v>1100</v>
      </c>
      <c r="F3247" s="666">
        <v>18897582</v>
      </c>
      <c r="G3247" s="665" t="s">
        <v>11824</v>
      </c>
      <c r="H3247" s="675" t="s">
        <v>11804</v>
      </c>
      <c r="I3247" s="665" t="s">
        <v>7361</v>
      </c>
      <c r="J3247" s="675" t="s">
        <v>11804</v>
      </c>
      <c r="K3247" s="666" t="s">
        <v>11789</v>
      </c>
      <c r="L3247" s="666">
        <v>12</v>
      </c>
      <c r="M3247" s="756">
        <v>13800</v>
      </c>
      <c r="N3247" s="666" t="s">
        <v>11789</v>
      </c>
      <c r="O3247" s="666">
        <v>8</v>
      </c>
      <c r="P3247" s="756">
        <v>9100</v>
      </c>
      <c r="Q3247" s="666" t="s">
        <v>11789</v>
      </c>
      <c r="R3247" s="666">
        <v>12</v>
      </c>
    </row>
    <row r="3248" spans="1:18" ht="15.75" customHeight="1" x14ac:dyDescent="0.2">
      <c r="A3248" s="676" t="s">
        <v>11786</v>
      </c>
      <c r="B3248" s="666" t="s">
        <v>6922</v>
      </c>
      <c r="C3248" s="666" t="s">
        <v>11787</v>
      </c>
      <c r="D3248" s="665" t="s">
        <v>10961</v>
      </c>
      <c r="E3248" s="737">
        <v>1100</v>
      </c>
      <c r="F3248" s="666">
        <v>18168597</v>
      </c>
      <c r="G3248" s="665" t="s">
        <v>11825</v>
      </c>
      <c r="H3248" s="675" t="s">
        <v>11804</v>
      </c>
      <c r="I3248" s="665" t="s">
        <v>7361</v>
      </c>
      <c r="J3248" s="675" t="s">
        <v>11804</v>
      </c>
      <c r="K3248" s="666" t="s">
        <v>11789</v>
      </c>
      <c r="L3248" s="666">
        <v>12</v>
      </c>
      <c r="M3248" s="756">
        <v>13800</v>
      </c>
      <c r="N3248" s="666" t="s">
        <v>11789</v>
      </c>
      <c r="O3248" s="666">
        <v>8</v>
      </c>
      <c r="P3248" s="756">
        <v>9100</v>
      </c>
      <c r="Q3248" s="666" t="s">
        <v>11789</v>
      </c>
      <c r="R3248" s="666">
        <v>12</v>
      </c>
    </row>
    <row r="3249" spans="1:18" ht="15.75" customHeight="1" x14ac:dyDescent="0.2">
      <c r="A3249" s="676" t="s">
        <v>11786</v>
      </c>
      <c r="B3249" s="666" t="s">
        <v>6922</v>
      </c>
      <c r="C3249" s="666" t="s">
        <v>11787</v>
      </c>
      <c r="D3249" s="665" t="s">
        <v>10961</v>
      </c>
      <c r="E3249" s="737">
        <v>1100</v>
      </c>
      <c r="F3249" s="666">
        <v>42484069</v>
      </c>
      <c r="G3249" s="665" t="s">
        <v>11826</v>
      </c>
      <c r="H3249" s="675" t="s">
        <v>11802</v>
      </c>
      <c r="I3249" s="665" t="s">
        <v>7361</v>
      </c>
      <c r="J3249" s="675" t="s">
        <v>11802</v>
      </c>
      <c r="K3249" s="666" t="s">
        <v>11789</v>
      </c>
      <c r="L3249" s="666">
        <v>12</v>
      </c>
      <c r="M3249" s="756">
        <v>13800</v>
      </c>
      <c r="N3249" s="666" t="s">
        <v>11789</v>
      </c>
      <c r="O3249" s="666">
        <v>8</v>
      </c>
      <c r="P3249" s="756">
        <v>9100</v>
      </c>
      <c r="Q3249" s="666" t="s">
        <v>11789</v>
      </c>
      <c r="R3249" s="666">
        <v>12</v>
      </c>
    </row>
    <row r="3250" spans="1:18" ht="15.75" customHeight="1" x14ac:dyDescent="0.2">
      <c r="A3250" s="676" t="s">
        <v>11786</v>
      </c>
      <c r="B3250" s="666" t="s">
        <v>6922</v>
      </c>
      <c r="C3250" s="666" t="s">
        <v>11787</v>
      </c>
      <c r="D3250" s="665" t="s">
        <v>10757</v>
      </c>
      <c r="E3250" s="737">
        <v>1300</v>
      </c>
      <c r="F3250" s="666">
        <v>40342170</v>
      </c>
      <c r="G3250" s="665" t="s">
        <v>11827</v>
      </c>
      <c r="H3250" s="675" t="s">
        <v>11806</v>
      </c>
      <c r="I3250" s="665" t="s">
        <v>9266</v>
      </c>
      <c r="J3250" s="675" t="s">
        <v>10757</v>
      </c>
      <c r="K3250" s="666" t="s">
        <v>11789</v>
      </c>
      <c r="L3250" s="666">
        <v>12</v>
      </c>
      <c r="M3250" s="756">
        <v>16200</v>
      </c>
      <c r="N3250" s="666" t="s">
        <v>11789</v>
      </c>
      <c r="O3250" s="666">
        <v>8</v>
      </c>
      <c r="P3250" s="756">
        <v>10700</v>
      </c>
      <c r="Q3250" s="666" t="s">
        <v>11789</v>
      </c>
      <c r="R3250" s="666">
        <v>12</v>
      </c>
    </row>
    <row r="3251" spans="1:18" ht="15.75" customHeight="1" x14ac:dyDescent="0.2">
      <c r="A3251" s="676" t="s">
        <v>11786</v>
      </c>
      <c r="B3251" s="666" t="s">
        <v>6922</v>
      </c>
      <c r="C3251" s="666" t="s">
        <v>11787</v>
      </c>
      <c r="D3251" s="665" t="s">
        <v>11795</v>
      </c>
      <c r="E3251" s="737">
        <v>1100</v>
      </c>
      <c r="F3251" s="666">
        <v>44933047</v>
      </c>
      <c r="G3251" s="665" t="s">
        <v>11828</v>
      </c>
      <c r="H3251" s="675" t="s">
        <v>11804</v>
      </c>
      <c r="I3251" s="665" t="s">
        <v>7361</v>
      </c>
      <c r="J3251" s="675" t="s">
        <v>11795</v>
      </c>
      <c r="K3251" s="666" t="s">
        <v>11789</v>
      </c>
      <c r="L3251" s="666">
        <v>12</v>
      </c>
      <c r="M3251" s="756">
        <v>13800</v>
      </c>
      <c r="N3251" s="666" t="s">
        <v>11789</v>
      </c>
      <c r="O3251" s="666">
        <v>8</v>
      </c>
      <c r="P3251" s="756">
        <v>9100</v>
      </c>
      <c r="Q3251" s="666" t="s">
        <v>11789</v>
      </c>
      <c r="R3251" s="666">
        <v>12</v>
      </c>
    </row>
    <row r="3252" spans="1:18" ht="15.75" customHeight="1" x14ac:dyDescent="0.2">
      <c r="A3252" s="676" t="s">
        <v>11786</v>
      </c>
      <c r="B3252" s="666" t="s">
        <v>6922</v>
      </c>
      <c r="C3252" s="666" t="s">
        <v>11787</v>
      </c>
      <c r="D3252" s="665" t="s">
        <v>11800</v>
      </c>
      <c r="E3252" s="737">
        <v>1100</v>
      </c>
      <c r="F3252" s="666">
        <v>41666193</v>
      </c>
      <c r="G3252" s="665" t="s">
        <v>11829</v>
      </c>
      <c r="H3252" s="675" t="s">
        <v>11802</v>
      </c>
      <c r="I3252" s="665" t="s">
        <v>7361</v>
      </c>
      <c r="J3252" s="675" t="s">
        <v>11800</v>
      </c>
      <c r="K3252" s="666" t="s">
        <v>11789</v>
      </c>
      <c r="L3252" s="666">
        <v>12</v>
      </c>
      <c r="M3252" s="756">
        <v>13800</v>
      </c>
      <c r="N3252" s="666" t="s">
        <v>11789</v>
      </c>
      <c r="O3252" s="666">
        <v>8</v>
      </c>
      <c r="P3252" s="756">
        <v>9100</v>
      </c>
      <c r="Q3252" s="666" t="s">
        <v>11789</v>
      </c>
      <c r="R3252" s="666">
        <v>12</v>
      </c>
    </row>
    <row r="3253" spans="1:18" ht="15.75" customHeight="1" x14ac:dyDescent="0.2">
      <c r="A3253" s="676" t="s">
        <v>11786</v>
      </c>
      <c r="B3253" s="666" t="s">
        <v>6922</v>
      </c>
      <c r="C3253" s="666" t="s">
        <v>11787</v>
      </c>
      <c r="D3253" s="665" t="s">
        <v>11830</v>
      </c>
      <c r="E3253" s="737">
        <v>1100</v>
      </c>
      <c r="F3253" s="666">
        <v>17844201</v>
      </c>
      <c r="G3253" s="665" t="s">
        <v>11831</v>
      </c>
      <c r="H3253" s="675" t="s">
        <v>11832</v>
      </c>
      <c r="I3253" s="665" t="s">
        <v>7361</v>
      </c>
      <c r="J3253" s="675" t="s">
        <v>11830</v>
      </c>
      <c r="K3253" s="666" t="s">
        <v>11789</v>
      </c>
      <c r="L3253" s="666">
        <v>12</v>
      </c>
      <c r="M3253" s="756">
        <v>13800</v>
      </c>
      <c r="N3253" s="666" t="s">
        <v>11789</v>
      </c>
      <c r="O3253" s="666">
        <v>8</v>
      </c>
      <c r="P3253" s="756">
        <v>9100</v>
      </c>
      <c r="Q3253" s="666" t="s">
        <v>11789</v>
      </c>
      <c r="R3253" s="666">
        <v>12</v>
      </c>
    </row>
    <row r="3254" spans="1:18" ht="15.75" customHeight="1" x14ac:dyDescent="0.2">
      <c r="A3254" s="676" t="s">
        <v>11786</v>
      </c>
      <c r="B3254" s="666" t="s">
        <v>6922</v>
      </c>
      <c r="C3254" s="666" t="s">
        <v>11787</v>
      </c>
      <c r="D3254" s="665" t="s">
        <v>11830</v>
      </c>
      <c r="E3254" s="737">
        <v>1100</v>
      </c>
      <c r="F3254" s="666">
        <v>18143217</v>
      </c>
      <c r="G3254" s="665" t="s">
        <v>11833</v>
      </c>
      <c r="H3254" s="675" t="s">
        <v>11832</v>
      </c>
      <c r="I3254" s="665" t="s">
        <v>7361</v>
      </c>
      <c r="J3254" s="675" t="s">
        <v>11830</v>
      </c>
      <c r="K3254" s="666" t="s">
        <v>11789</v>
      </c>
      <c r="L3254" s="666">
        <v>12</v>
      </c>
      <c r="M3254" s="756">
        <v>13800</v>
      </c>
      <c r="N3254" s="666" t="s">
        <v>11789</v>
      </c>
      <c r="O3254" s="666">
        <v>8</v>
      </c>
      <c r="P3254" s="756">
        <v>9100</v>
      </c>
      <c r="Q3254" s="666" t="s">
        <v>11789</v>
      </c>
      <c r="R3254" s="666">
        <v>12</v>
      </c>
    </row>
    <row r="3255" spans="1:18" ht="15.75" customHeight="1" x14ac:dyDescent="0.2">
      <c r="A3255" s="676" t="s">
        <v>11786</v>
      </c>
      <c r="B3255" s="666" t="s">
        <v>6922</v>
      </c>
      <c r="C3255" s="666" t="s">
        <v>11787</v>
      </c>
      <c r="D3255" s="665" t="s">
        <v>11167</v>
      </c>
      <c r="E3255" s="737">
        <v>1025</v>
      </c>
      <c r="F3255" s="666">
        <v>18159456</v>
      </c>
      <c r="G3255" s="665" t="s">
        <v>11834</v>
      </c>
      <c r="H3255" s="675" t="s">
        <v>11792</v>
      </c>
      <c r="I3255" s="665" t="s">
        <v>7541</v>
      </c>
      <c r="J3255" s="675" t="s">
        <v>11167</v>
      </c>
      <c r="K3255" s="666" t="s">
        <v>11789</v>
      </c>
      <c r="L3255" s="666">
        <v>12</v>
      </c>
      <c r="M3255" s="756">
        <v>12900</v>
      </c>
      <c r="N3255" s="666" t="s">
        <v>11789</v>
      </c>
      <c r="O3255" s="666">
        <v>8</v>
      </c>
      <c r="P3255" s="756">
        <v>8500</v>
      </c>
      <c r="Q3255" s="666" t="s">
        <v>11789</v>
      </c>
      <c r="R3255" s="666">
        <v>12</v>
      </c>
    </row>
    <row r="3256" spans="1:18" ht="15.75" customHeight="1" x14ac:dyDescent="0.2">
      <c r="A3256" s="676" t="s">
        <v>11786</v>
      </c>
      <c r="B3256" s="666" t="s">
        <v>6922</v>
      </c>
      <c r="C3256" s="666" t="s">
        <v>11787</v>
      </c>
      <c r="D3256" s="665" t="s">
        <v>11088</v>
      </c>
      <c r="E3256" s="737">
        <v>4000</v>
      </c>
      <c r="F3256" s="666">
        <v>18175899</v>
      </c>
      <c r="G3256" s="665" t="s">
        <v>11835</v>
      </c>
      <c r="H3256" s="675" t="s">
        <v>9913</v>
      </c>
      <c r="I3256" s="665" t="s">
        <v>9266</v>
      </c>
      <c r="J3256" s="675" t="s">
        <v>11088</v>
      </c>
      <c r="K3256" s="666" t="s">
        <v>11789</v>
      </c>
      <c r="L3256" s="666">
        <v>12</v>
      </c>
      <c r="M3256" s="756">
        <v>48600</v>
      </c>
      <c r="N3256" s="666" t="s">
        <v>11789</v>
      </c>
      <c r="O3256" s="666">
        <v>8</v>
      </c>
      <c r="P3256" s="756">
        <v>32300</v>
      </c>
      <c r="Q3256" s="666" t="s">
        <v>11789</v>
      </c>
      <c r="R3256" s="666">
        <v>12</v>
      </c>
    </row>
    <row r="3257" spans="1:18" ht="15.75" customHeight="1" x14ac:dyDescent="0.2">
      <c r="A3257" s="676" t="s">
        <v>11786</v>
      </c>
      <c r="B3257" s="666" t="s">
        <v>6922</v>
      </c>
      <c r="C3257" s="666" t="s">
        <v>11787</v>
      </c>
      <c r="D3257" s="665" t="s">
        <v>10757</v>
      </c>
      <c r="E3257" s="737">
        <v>1300</v>
      </c>
      <c r="F3257" s="666">
        <v>42894535</v>
      </c>
      <c r="G3257" s="665" t="s">
        <v>11836</v>
      </c>
      <c r="H3257" s="675" t="s">
        <v>11806</v>
      </c>
      <c r="I3257" s="665" t="s">
        <v>9266</v>
      </c>
      <c r="J3257" s="675" t="s">
        <v>10757</v>
      </c>
      <c r="K3257" s="666" t="s">
        <v>11789</v>
      </c>
      <c r="L3257" s="666">
        <v>12</v>
      </c>
      <c r="M3257" s="756">
        <v>16200</v>
      </c>
      <c r="N3257" s="666" t="s">
        <v>11789</v>
      </c>
      <c r="O3257" s="666">
        <v>8</v>
      </c>
      <c r="P3257" s="756">
        <v>10700</v>
      </c>
      <c r="Q3257" s="666" t="s">
        <v>11789</v>
      </c>
      <c r="R3257" s="666">
        <v>12</v>
      </c>
    </row>
    <row r="3258" spans="1:18" ht="15.75" customHeight="1" x14ac:dyDescent="0.2">
      <c r="A3258" s="676" t="s">
        <v>11786</v>
      </c>
      <c r="B3258" s="666" t="s">
        <v>6922</v>
      </c>
      <c r="C3258" s="666" t="s">
        <v>11787</v>
      </c>
      <c r="D3258" s="665" t="s">
        <v>11809</v>
      </c>
      <c r="E3258" s="737">
        <v>1100</v>
      </c>
      <c r="F3258" s="666">
        <v>18175173</v>
      </c>
      <c r="G3258" s="665" t="s">
        <v>11837</v>
      </c>
      <c r="H3258" s="675" t="s">
        <v>10738</v>
      </c>
      <c r="I3258" s="665" t="s">
        <v>7361</v>
      </c>
      <c r="J3258" s="675" t="s">
        <v>11809</v>
      </c>
      <c r="K3258" s="666" t="s">
        <v>11789</v>
      </c>
      <c r="L3258" s="666">
        <v>12</v>
      </c>
      <c r="M3258" s="756">
        <v>13800</v>
      </c>
      <c r="N3258" s="666" t="s">
        <v>11789</v>
      </c>
      <c r="O3258" s="666">
        <v>8</v>
      </c>
      <c r="P3258" s="756">
        <v>9100</v>
      </c>
      <c r="Q3258" s="666" t="s">
        <v>11789</v>
      </c>
      <c r="R3258" s="666">
        <v>12</v>
      </c>
    </row>
    <row r="3259" spans="1:18" ht="15.75" customHeight="1" x14ac:dyDescent="0.2">
      <c r="A3259" s="676" t="s">
        <v>11786</v>
      </c>
      <c r="B3259" s="666" t="s">
        <v>6922</v>
      </c>
      <c r="C3259" s="666" t="s">
        <v>11787</v>
      </c>
      <c r="D3259" s="665" t="s">
        <v>11795</v>
      </c>
      <c r="E3259" s="737">
        <v>1100</v>
      </c>
      <c r="F3259" s="666">
        <v>40819460</v>
      </c>
      <c r="G3259" s="665" t="s">
        <v>11838</v>
      </c>
      <c r="H3259" s="675" t="s">
        <v>11804</v>
      </c>
      <c r="I3259" s="665" t="s">
        <v>7361</v>
      </c>
      <c r="J3259" s="675" t="s">
        <v>11795</v>
      </c>
      <c r="K3259" s="666" t="s">
        <v>11789</v>
      </c>
      <c r="L3259" s="666">
        <v>12</v>
      </c>
      <c r="M3259" s="756">
        <v>13800</v>
      </c>
      <c r="N3259" s="666" t="s">
        <v>11789</v>
      </c>
      <c r="O3259" s="666">
        <v>8</v>
      </c>
      <c r="P3259" s="756">
        <v>9100</v>
      </c>
      <c r="Q3259" s="666" t="s">
        <v>11789</v>
      </c>
      <c r="R3259" s="666">
        <v>12</v>
      </c>
    </row>
    <row r="3260" spans="1:18" ht="15.75" customHeight="1" x14ac:dyDescent="0.2">
      <c r="A3260" s="676" t="s">
        <v>11786</v>
      </c>
      <c r="B3260" s="666" t="s">
        <v>6922</v>
      </c>
      <c r="C3260" s="666" t="s">
        <v>11787</v>
      </c>
      <c r="D3260" s="665" t="s">
        <v>11795</v>
      </c>
      <c r="E3260" s="737">
        <v>1100</v>
      </c>
      <c r="F3260" s="666">
        <v>42975085</v>
      </c>
      <c r="G3260" s="665" t="s">
        <v>11839</v>
      </c>
      <c r="H3260" s="675" t="s">
        <v>11804</v>
      </c>
      <c r="I3260" s="665" t="s">
        <v>7361</v>
      </c>
      <c r="J3260" s="675" t="s">
        <v>11795</v>
      </c>
      <c r="K3260" s="666" t="s">
        <v>11789</v>
      </c>
      <c r="L3260" s="666">
        <v>12</v>
      </c>
      <c r="M3260" s="756">
        <v>13800</v>
      </c>
      <c r="N3260" s="666" t="s">
        <v>11789</v>
      </c>
      <c r="O3260" s="666">
        <v>8</v>
      </c>
      <c r="P3260" s="756">
        <v>9100</v>
      </c>
      <c r="Q3260" s="666" t="s">
        <v>11789</v>
      </c>
      <c r="R3260" s="666">
        <v>12</v>
      </c>
    </row>
    <row r="3261" spans="1:18" ht="15.75" customHeight="1" x14ac:dyDescent="0.2">
      <c r="A3261" s="676" t="s">
        <v>11786</v>
      </c>
      <c r="B3261" s="666" t="s">
        <v>6969</v>
      </c>
      <c r="C3261" s="666" t="s">
        <v>11787</v>
      </c>
      <c r="D3261" s="665" t="s">
        <v>11840</v>
      </c>
      <c r="E3261" s="737">
        <v>1300</v>
      </c>
      <c r="F3261" s="666">
        <v>18205408</v>
      </c>
      <c r="G3261" s="665" t="s">
        <v>11841</v>
      </c>
      <c r="H3261" s="675" t="s">
        <v>6938</v>
      </c>
      <c r="I3261" s="665" t="s">
        <v>6929</v>
      </c>
      <c r="J3261" s="675" t="s">
        <v>6938</v>
      </c>
      <c r="K3261" s="666" t="s">
        <v>11789</v>
      </c>
      <c r="L3261" s="666">
        <v>12</v>
      </c>
      <c r="M3261" s="756">
        <v>16200</v>
      </c>
      <c r="N3261" s="666" t="s">
        <v>11789</v>
      </c>
      <c r="O3261" s="666">
        <v>8</v>
      </c>
      <c r="P3261" s="756">
        <v>10700</v>
      </c>
      <c r="Q3261" s="666" t="s">
        <v>11789</v>
      </c>
      <c r="R3261" s="666">
        <v>12</v>
      </c>
    </row>
    <row r="3262" spans="1:18" ht="15.75" customHeight="1" x14ac:dyDescent="0.2">
      <c r="A3262" s="676" t="s">
        <v>11786</v>
      </c>
      <c r="B3262" s="666" t="s">
        <v>6922</v>
      </c>
      <c r="C3262" s="666" t="s">
        <v>11787</v>
      </c>
      <c r="D3262" s="665" t="s">
        <v>11842</v>
      </c>
      <c r="E3262" s="737">
        <v>1300</v>
      </c>
      <c r="F3262" s="666">
        <v>41260199</v>
      </c>
      <c r="G3262" s="665" t="s">
        <v>11843</v>
      </c>
      <c r="H3262" s="675" t="s">
        <v>6996</v>
      </c>
      <c r="I3262" s="665" t="s">
        <v>9266</v>
      </c>
      <c r="J3262" s="675" t="s">
        <v>11842</v>
      </c>
      <c r="K3262" s="666" t="s">
        <v>11789</v>
      </c>
      <c r="L3262" s="666">
        <v>12</v>
      </c>
      <c r="M3262" s="756">
        <v>16200</v>
      </c>
      <c r="N3262" s="666" t="s">
        <v>11789</v>
      </c>
      <c r="O3262" s="666">
        <v>8</v>
      </c>
      <c r="P3262" s="756">
        <v>10700</v>
      </c>
      <c r="Q3262" s="666" t="s">
        <v>11789</v>
      </c>
      <c r="R3262" s="666">
        <v>12</v>
      </c>
    </row>
    <row r="3263" spans="1:18" ht="15.75" customHeight="1" x14ac:dyDescent="0.2">
      <c r="A3263" s="676" t="s">
        <v>11786</v>
      </c>
      <c r="B3263" s="666" t="s">
        <v>6922</v>
      </c>
      <c r="C3263" s="666" t="s">
        <v>11787</v>
      </c>
      <c r="D3263" s="665" t="s">
        <v>11844</v>
      </c>
      <c r="E3263" s="737">
        <v>1100</v>
      </c>
      <c r="F3263" s="666">
        <v>43657866</v>
      </c>
      <c r="G3263" s="665" t="s">
        <v>11845</v>
      </c>
      <c r="H3263" s="675" t="s">
        <v>11846</v>
      </c>
      <c r="I3263" s="665" t="s">
        <v>7361</v>
      </c>
      <c r="J3263" s="675" t="s">
        <v>11844</v>
      </c>
      <c r="K3263" s="666" t="s">
        <v>11789</v>
      </c>
      <c r="L3263" s="666">
        <v>12</v>
      </c>
      <c r="M3263" s="756">
        <v>13800</v>
      </c>
      <c r="N3263" s="666" t="s">
        <v>11789</v>
      </c>
      <c r="O3263" s="666">
        <v>8</v>
      </c>
      <c r="P3263" s="756">
        <v>9100</v>
      </c>
      <c r="Q3263" s="666" t="s">
        <v>11789</v>
      </c>
      <c r="R3263" s="666">
        <v>12</v>
      </c>
    </row>
    <row r="3264" spans="1:18" ht="15.75" customHeight="1" x14ac:dyDescent="0.2">
      <c r="A3264" s="676" t="s">
        <v>11786</v>
      </c>
      <c r="B3264" s="666" t="s">
        <v>6922</v>
      </c>
      <c r="C3264" s="666" t="s">
        <v>11787</v>
      </c>
      <c r="D3264" s="665" t="s">
        <v>11795</v>
      </c>
      <c r="E3264" s="737">
        <v>1100</v>
      </c>
      <c r="F3264" s="666">
        <v>41494486</v>
      </c>
      <c r="G3264" s="665" t="s">
        <v>11847</v>
      </c>
      <c r="H3264" s="675" t="s">
        <v>11808</v>
      </c>
      <c r="I3264" s="665" t="s">
        <v>7361</v>
      </c>
      <c r="J3264" s="675" t="s">
        <v>11808</v>
      </c>
      <c r="K3264" s="666" t="s">
        <v>11789</v>
      </c>
      <c r="L3264" s="666">
        <v>12</v>
      </c>
      <c r="M3264" s="756">
        <v>13800</v>
      </c>
      <c r="N3264" s="666" t="s">
        <v>11789</v>
      </c>
      <c r="O3264" s="666">
        <v>8</v>
      </c>
      <c r="P3264" s="756">
        <v>9100</v>
      </c>
      <c r="Q3264" s="666" t="s">
        <v>11789</v>
      </c>
      <c r="R3264" s="666">
        <v>12</v>
      </c>
    </row>
    <row r="3265" spans="1:18" ht="15.75" customHeight="1" x14ac:dyDescent="0.2">
      <c r="A3265" s="676" t="s">
        <v>11786</v>
      </c>
      <c r="B3265" s="666" t="s">
        <v>6922</v>
      </c>
      <c r="C3265" s="666" t="s">
        <v>11787</v>
      </c>
      <c r="D3265" s="665" t="s">
        <v>11795</v>
      </c>
      <c r="E3265" s="737">
        <v>1100</v>
      </c>
      <c r="F3265" s="666">
        <v>43346849</v>
      </c>
      <c r="G3265" s="665" t="s">
        <v>11848</v>
      </c>
      <c r="H3265" s="675" t="s">
        <v>8946</v>
      </c>
      <c r="I3265" s="665" t="s">
        <v>7361</v>
      </c>
      <c r="J3265" s="675" t="s">
        <v>8946</v>
      </c>
      <c r="K3265" s="666" t="s">
        <v>11789</v>
      </c>
      <c r="L3265" s="666">
        <v>12</v>
      </c>
      <c r="M3265" s="756">
        <v>13800</v>
      </c>
      <c r="N3265" s="666" t="s">
        <v>11789</v>
      </c>
      <c r="O3265" s="666">
        <v>8</v>
      </c>
      <c r="P3265" s="756">
        <v>9100</v>
      </c>
      <c r="Q3265" s="666" t="s">
        <v>11789</v>
      </c>
      <c r="R3265" s="666">
        <v>12</v>
      </c>
    </row>
    <row r="3266" spans="1:18" ht="15.75" customHeight="1" x14ac:dyDescent="0.2">
      <c r="A3266" s="676" t="s">
        <v>11786</v>
      </c>
      <c r="B3266" s="666" t="s">
        <v>6922</v>
      </c>
      <c r="C3266" s="666" t="s">
        <v>11787</v>
      </c>
      <c r="D3266" s="665" t="s">
        <v>11849</v>
      </c>
      <c r="E3266" s="737">
        <v>1100</v>
      </c>
      <c r="F3266" s="666">
        <v>18162748</v>
      </c>
      <c r="G3266" s="665" t="s">
        <v>11850</v>
      </c>
      <c r="H3266" s="675" t="s">
        <v>11849</v>
      </c>
      <c r="I3266" s="665" t="s">
        <v>7361</v>
      </c>
      <c r="J3266" s="675" t="s">
        <v>11849</v>
      </c>
      <c r="K3266" s="666" t="s">
        <v>11789</v>
      </c>
      <c r="L3266" s="666">
        <v>12</v>
      </c>
      <c r="M3266" s="756">
        <v>13800</v>
      </c>
      <c r="N3266" s="666" t="s">
        <v>11789</v>
      </c>
      <c r="O3266" s="666">
        <v>8</v>
      </c>
      <c r="P3266" s="756">
        <v>9100</v>
      </c>
      <c r="Q3266" s="666" t="s">
        <v>11789</v>
      </c>
      <c r="R3266" s="666">
        <v>12</v>
      </c>
    </row>
    <row r="3267" spans="1:18" ht="15.75" customHeight="1" x14ac:dyDescent="0.2">
      <c r="A3267" s="676" t="s">
        <v>11786</v>
      </c>
      <c r="B3267" s="666" t="s">
        <v>6922</v>
      </c>
      <c r="C3267" s="666" t="s">
        <v>11787</v>
      </c>
      <c r="D3267" s="665" t="s">
        <v>11795</v>
      </c>
      <c r="E3267" s="737">
        <v>1100</v>
      </c>
      <c r="F3267" s="666">
        <v>44764363</v>
      </c>
      <c r="G3267" s="665" t="s">
        <v>11851</v>
      </c>
      <c r="H3267" s="675" t="s">
        <v>11804</v>
      </c>
      <c r="I3267" s="665" t="s">
        <v>7361</v>
      </c>
      <c r="J3267" s="675" t="s">
        <v>11795</v>
      </c>
      <c r="K3267" s="666" t="s">
        <v>11789</v>
      </c>
      <c r="L3267" s="666">
        <v>12</v>
      </c>
      <c r="M3267" s="756">
        <v>13800</v>
      </c>
      <c r="N3267" s="666" t="s">
        <v>11789</v>
      </c>
      <c r="O3267" s="666">
        <v>8</v>
      </c>
      <c r="P3267" s="756">
        <v>9100</v>
      </c>
      <c r="Q3267" s="666" t="s">
        <v>11789</v>
      </c>
      <c r="R3267" s="666">
        <v>12</v>
      </c>
    </row>
    <row r="3268" spans="1:18" ht="15.75" customHeight="1" x14ac:dyDescent="0.2">
      <c r="A3268" s="676" t="s">
        <v>11786</v>
      </c>
      <c r="B3268" s="666" t="s">
        <v>6922</v>
      </c>
      <c r="C3268" s="666" t="s">
        <v>11787</v>
      </c>
      <c r="D3268" s="665" t="s">
        <v>10757</v>
      </c>
      <c r="E3268" s="737">
        <v>1300</v>
      </c>
      <c r="F3268" s="666">
        <v>41091429</v>
      </c>
      <c r="G3268" s="665" t="s">
        <v>11852</v>
      </c>
      <c r="H3268" s="675" t="s">
        <v>11806</v>
      </c>
      <c r="I3268" s="665" t="s">
        <v>9266</v>
      </c>
      <c r="J3268" s="675" t="s">
        <v>10757</v>
      </c>
      <c r="K3268" s="666" t="s">
        <v>11789</v>
      </c>
      <c r="L3268" s="666">
        <v>12</v>
      </c>
      <c r="M3268" s="756">
        <v>16200</v>
      </c>
      <c r="N3268" s="666" t="s">
        <v>11789</v>
      </c>
      <c r="O3268" s="666">
        <v>8</v>
      </c>
      <c r="P3268" s="756">
        <v>10700</v>
      </c>
      <c r="Q3268" s="666" t="s">
        <v>11789</v>
      </c>
      <c r="R3268" s="666">
        <v>12</v>
      </c>
    </row>
    <row r="3269" spans="1:18" ht="15.75" customHeight="1" x14ac:dyDescent="0.2">
      <c r="A3269" s="676" t="s">
        <v>11786</v>
      </c>
      <c r="B3269" s="666" t="s">
        <v>6922</v>
      </c>
      <c r="C3269" s="666" t="s">
        <v>11787</v>
      </c>
      <c r="D3269" s="665" t="s">
        <v>11800</v>
      </c>
      <c r="E3269" s="737">
        <v>1100</v>
      </c>
      <c r="F3269" s="666">
        <v>19256840</v>
      </c>
      <c r="G3269" s="665" t="s">
        <v>11853</v>
      </c>
      <c r="H3269" s="675" t="s">
        <v>11802</v>
      </c>
      <c r="I3269" s="665" t="s">
        <v>7361</v>
      </c>
      <c r="J3269" s="675" t="s">
        <v>11800</v>
      </c>
      <c r="K3269" s="666" t="s">
        <v>11789</v>
      </c>
      <c r="L3269" s="666">
        <v>12</v>
      </c>
      <c r="M3269" s="756">
        <v>13800</v>
      </c>
      <c r="N3269" s="666" t="s">
        <v>11789</v>
      </c>
      <c r="O3269" s="666">
        <v>8</v>
      </c>
      <c r="P3269" s="756">
        <v>9100</v>
      </c>
      <c r="Q3269" s="666" t="s">
        <v>11789</v>
      </c>
      <c r="R3269" s="666">
        <v>12</v>
      </c>
    </row>
    <row r="3270" spans="1:18" ht="15.75" customHeight="1" x14ac:dyDescent="0.2">
      <c r="A3270" s="676" t="s">
        <v>11786</v>
      </c>
      <c r="B3270" s="666" t="s">
        <v>6922</v>
      </c>
      <c r="C3270" s="666" t="s">
        <v>11787</v>
      </c>
      <c r="D3270" s="665" t="s">
        <v>11830</v>
      </c>
      <c r="E3270" s="737">
        <v>1100</v>
      </c>
      <c r="F3270" s="666">
        <v>46437598</v>
      </c>
      <c r="G3270" s="665" t="s">
        <v>11854</v>
      </c>
      <c r="H3270" s="675" t="s">
        <v>11832</v>
      </c>
      <c r="I3270" s="665" t="s">
        <v>7361</v>
      </c>
      <c r="J3270" s="675" t="s">
        <v>11830</v>
      </c>
      <c r="K3270" s="666" t="s">
        <v>11789</v>
      </c>
      <c r="L3270" s="666">
        <v>12</v>
      </c>
      <c r="M3270" s="756">
        <v>13800</v>
      </c>
      <c r="N3270" s="666" t="s">
        <v>11789</v>
      </c>
      <c r="O3270" s="666">
        <v>8</v>
      </c>
      <c r="P3270" s="756">
        <v>9100</v>
      </c>
      <c r="Q3270" s="666" t="s">
        <v>11789</v>
      </c>
      <c r="R3270" s="666">
        <v>12</v>
      </c>
    </row>
    <row r="3271" spans="1:18" ht="15.75" customHeight="1" x14ac:dyDescent="0.2">
      <c r="A3271" s="676" t="s">
        <v>11786</v>
      </c>
      <c r="B3271" s="666" t="s">
        <v>6922</v>
      </c>
      <c r="C3271" s="666" t="s">
        <v>11787</v>
      </c>
      <c r="D3271" s="665" t="s">
        <v>11800</v>
      </c>
      <c r="E3271" s="737">
        <v>1100</v>
      </c>
      <c r="F3271" s="666">
        <v>10732487</v>
      </c>
      <c r="G3271" s="665" t="s">
        <v>11855</v>
      </c>
      <c r="H3271" s="675" t="s">
        <v>11802</v>
      </c>
      <c r="I3271" s="665" t="s">
        <v>7361</v>
      </c>
      <c r="J3271" s="675" t="s">
        <v>11800</v>
      </c>
      <c r="K3271" s="666" t="s">
        <v>11789</v>
      </c>
      <c r="L3271" s="666">
        <v>12</v>
      </c>
      <c r="M3271" s="756">
        <v>13800</v>
      </c>
      <c r="N3271" s="666" t="s">
        <v>11789</v>
      </c>
      <c r="O3271" s="666">
        <v>8</v>
      </c>
      <c r="P3271" s="756">
        <v>9100</v>
      </c>
      <c r="Q3271" s="666" t="s">
        <v>11789</v>
      </c>
      <c r="R3271" s="666">
        <v>12</v>
      </c>
    </row>
    <row r="3272" spans="1:18" ht="15.75" customHeight="1" x14ac:dyDescent="0.2">
      <c r="A3272" s="676" t="s">
        <v>11786</v>
      </c>
      <c r="B3272" s="666" t="s">
        <v>6922</v>
      </c>
      <c r="C3272" s="666" t="s">
        <v>11787</v>
      </c>
      <c r="D3272" s="665" t="s">
        <v>10757</v>
      </c>
      <c r="E3272" s="737">
        <v>1300</v>
      </c>
      <c r="F3272" s="666">
        <v>45228296</v>
      </c>
      <c r="G3272" s="665" t="s">
        <v>11856</v>
      </c>
      <c r="H3272" s="675" t="s">
        <v>11806</v>
      </c>
      <c r="I3272" s="665" t="s">
        <v>9266</v>
      </c>
      <c r="J3272" s="675" t="s">
        <v>10757</v>
      </c>
      <c r="K3272" s="666" t="s">
        <v>11789</v>
      </c>
      <c r="L3272" s="666">
        <v>12</v>
      </c>
      <c r="M3272" s="756">
        <v>16200</v>
      </c>
      <c r="N3272" s="666" t="s">
        <v>11789</v>
      </c>
      <c r="O3272" s="666">
        <v>8</v>
      </c>
      <c r="P3272" s="756">
        <v>10700</v>
      </c>
      <c r="Q3272" s="666" t="s">
        <v>11789</v>
      </c>
      <c r="R3272" s="666">
        <v>12</v>
      </c>
    </row>
    <row r="3273" spans="1:18" ht="15.75" customHeight="1" x14ac:dyDescent="0.2">
      <c r="A3273" s="676" t="s">
        <v>11786</v>
      </c>
      <c r="B3273" s="666" t="s">
        <v>6922</v>
      </c>
      <c r="C3273" s="666" t="s">
        <v>11787</v>
      </c>
      <c r="D3273" s="665" t="s">
        <v>10757</v>
      </c>
      <c r="E3273" s="737">
        <v>1300</v>
      </c>
      <c r="F3273" s="666">
        <v>41606547</v>
      </c>
      <c r="G3273" s="665" t="s">
        <v>11857</v>
      </c>
      <c r="H3273" s="675" t="s">
        <v>11806</v>
      </c>
      <c r="I3273" s="665" t="s">
        <v>9266</v>
      </c>
      <c r="J3273" s="675" t="s">
        <v>10757</v>
      </c>
      <c r="K3273" s="666" t="s">
        <v>11789</v>
      </c>
      <c r="L3273" s="666">
        <v>12</v>
      </c>
      <c r="M3273" s="756">
        <v>16200</v>
      </c>
      <c r="N3273" s="666" t="s">
        <v>11789</v>
      </c>
      <c r="O3273" s="666">
        <v>8</v>
      </c>
      <c r="P3273" s="756">
        <v>10700</v>
      </c>
      <c r="Q3273" s="666" t="s">
        <v>11789</v>
      </c>
      <c r="R3273" s="666">
        <v>12</v>
      </c>
    </row>
    <row r="3274" spans="1:18" ht="15.75" customHeight="1" x14ac:dyDescent="0.2">
      <c r="A3274" s="676" t="s">
        <v>11786</v>
      </c>
      <c r="B3274" s="666" t="s">
        <v>6922</v>
      </c>
      <c r="C3274" s="666" t="s">
        <v>11787</v>
      </c>
      <c r="D3274" s="665" t="s">
        <v>10854</v>
      </c>
      <c r="E3274" s="737">
        <v>1300</v>
      </c>
      <c r="F3274" s="666">
        <v>41598033</v>
      </c>
      <c r="G3274" s="665" t="s">
        <v>11858</v>
      </c>
      <c r="H3274" s="675" t="s">
        <v>10854</v>
      </c>
      <c r="I3274" s="665" t="s">
        <v>9266</v>
      </c>
      <c r="J3274" s="675" t="s">
        <v>10854</v>
      </c>
      <c r="K3274" s="666" t="s">
        <v>11789</v>
      </c>
      <c r="L3274" s="666">
        <v>12</v>
      </c>
      <c r="M3274" s="756">
        <v>16200</v>
      </c>
      <c r="N3274" s="666" t="s">
        <v>11789</v>
      </c>
      <c r="O3274" s="666">
        <v>8</v>
      </c>
      <c r="P3274" s="756">
        <v>10700</v>
      </c>
      <c r="Q3274" s="666" t="s">
        <v>11789</v>
      </c>
      <c r="R3274" s="666">
        <v>12</v>
      </c>
    </row>
    <row r="3275" spans="1:18" ht="15.75" customHeight="1" x14ac:dyDescent="0.2">
      <c r="A3275" s="676" t="s">
        <v>11786</v>
      </c>
      <c r="B3275" s="666" t="s">
        <v>6922</v>
      </c>
      <c r="C3275" s="666" t="s">
        <v>11787</v>
      </c>
      <c r="D3275" s="665" t="s">
        <v>11830</v>
      </c>
      <c r="E3275" s="737">
        <v>1100</v>
      </c>
      <c r="F3275" s="666">
        <v>48044039</v>
      </c>
      <c r="G3275" s="665" t="s">
        <v>11859</v>
      </c>
      <c r="H3275" s="675" t="s">
        <v>11832</v>
      </c>
      <c r="I3275" s="665" t="s">
        <v>7361</v>
      </c>
      <c r="J3275" s="675" t="s">
        <v>11830</v>
      </c>
      <c r="K3275" s="666" t="s">
        <v>11789</v>
      </c>
      <c r="L3275" s="666">
        <v>12</v>
      </c>
      <c r="M3275" s="756">
        <v>13800</v>
      </c>
      <c r="N3275" s="666" t="s">
        <v>11789</v>
      </c>
      <c r="O3275" s="666">
        <v>8</v>
      </c>
      <c r="P3275" s="756">
        <v>9100</v>
      </c>
      <c r="Q3275" s="666" t="s">
        <v>11789</v>
      </c>
      <c r="R3275" s="666">
        <v>12</v>
      </c>
    </row>
    <row r="3276" spans="1:18" ht="15.75" customHeight="1" x14ac:dyDescent="0.2">
      <c r="A3276" s="676" t="s">
        <v>11786</v>
      </c>
      <c r="B3276" s="666" t="s">
        <v>6922</v>
      </c>
      <c r="C3276" s="666" t="s">
        <v>11787</v>
      </c>
      <c r="D3276" s="665" t="s">
        <v>11167</v>
      </c>
      <c r="E3276" s="737">
        <v>1025</v>
      </c>
      <c r="F3276" s="666">
        <v>19669302</v>
      </c>
      <c r="G3276" s="665" t="s">
        <v>11860</v>
      </c>
      <c r="H3276" s="675" t="s">
        <v>11792</v>
      </c>
      <c r="I3276" s="665" t="s">
        <v>7541</v>
      </c>
      <c r="J3276" s="675" t="s">
        <v>11167</v>
      </c>
      <c r="K3276" s="666" t="s">
        <v>11789</v>
      </c>
      <c r="L3276" s="666">
        <v>12</v>
      </c>
      <c r="M3276" s="756">
        <v>12900</v>
      </c>
      <c r="N3276" s="666" t="s">
        <v>11789</v>
      </c>
      <c r="O3276" s="666">
        <v>8</v>
      </c>
      <c r="P3276" s="756">
        <v>8500</v>
      </c>
      <c r="Q3276" s="666" t="s">
        <v>11789</v>
      </c>
      <c r="R3276" s="666">
        <v>12</v>
      </c>
    </row>
    <row r="3277" spans="1:18" ht="15.75" customHeight="1" x14ac:dyDescent="0.2">
      <c r="A3277" s="676" t="s">
        <v>11786</v>
      </c>
      <c r="B3277" s="666" t="s">
        <v>6922</v>
      </c>
      <c r="C3277" s="666" t="s">
        <v>11787</v>
      </c>
      <c r="D3277" s="665" t="s">
        <v>11861</v>
      </c>
      <c r="E3277" s="737">
        <v>1300</v>
      </c>
      <c r="F3277" s="666">
        <v>42127231</v>
      </c>
      <c r="G3277" s="665" t="s">
        <v>11862</v>
      </c>
      <c r="H3277" s="675" t="s">
        <v>11863</v>
      </c>
      <c r="I3277" s="665" t="s">
        <v>9266</v>
      </c>
      <c r="J3277" s="675" t="s">
        <v>11861</v>
      </c>
      <c r="K3277" s="666" t="s">
        <v>11789</v>
      </c>
      <c r="L3277" s="666">
        <v>12</v>
      </c>
      <c r="M3277" s="756">
        <v>16200</v>
      </c>
      <c r="N3277" s="666" t="s">
        <v>11789</v>
      </c>
      <c r="O3277" s="666">
        <v>8</v>
      </c>
      <c r="P3277" s="756">
        <v>10700</v>
      </c>
      <c r="Q3277" s="666" t="s">
        <v>11789</v>
      </c>
      <c r="R3277" s="666">
        <v>12</v>
      </c>
    </row>
    <row r="3278" spans="1:18" ht="15.75" customHeight="1" x14ac:dyDescent="0.2">
      <c r="A3278" s="676" t="s">
        <v>11786</v>
      </c>
      <c r="B3278" s="666" t="s">
        <v>6922</v>
      </c>
      <c r="C3278" s="666" t="s">
        <v>11787</v>
      </c>
      <c r="D3278" s="665" t="s">
        <v>11088</v>
      </c>
      <c r="E3278" s="737">
        <v>5025</v>
      </c>
      <c r="F3278" s="666">
        <v>48058077</v>
      </c>
      <c r="G3278" s="665" t="s">
        <v>11864</v>
      </c>
      <c r="H3278" s="675" t="s">
        <v>9913</v>
      </c>
      <c r="I3278" s="665" t="s">
        <v>9266</v>
      </c>
      <c r="J3278" s="675" t="s">
        <v>11088</v>
      </c>
      <c r="K3278" s="666" t="s">
        <v>11789</v>
      </c>
      <c r="L3278" s="666">
        <v>12</v>
      </c>
      <c r="M3278" s="756">
        <v>60900</v>
      </c>
      <c r="N3278" s="666" t="s">
        <v>11789</v>
      </c>
      <c r="O3278" s="666">
        <v>8</v>
      </c>
      <c r="P3278" s="756">
        <v>40500</v>
      </c>
      <c r="Q3278" s="666" t="s">
        <v>11789</v>
      </c>
      <c r="R3278" s="666">
        <v>12</v>
      </c>
    </row>
    <row r="3279" spans="1:18" ht="15.75" customHeight="1" x14ac:dyDescent="0.2">
      <c r="A3279" s="676" t="s">
        <v>11786</v>
      </c>
      <c r="B3279" s="666" t="s">
        <v>6922</v>
      </c>
      <c r="C3279" s="666" t="s">
        <v>11787</v>
      </c>
      <c r="D3279" s="665" t="s">
        <v>11830</v>
      </c>
      <c r="E3279" s="737">
        <v>2097</v>
      </c>
      <c r="F3279" s="666">
        <v>44999315</v>
      </c>
      <c r="G3279" s="665" t="s">
        <v>11865</v>
      </c>
      <c r="H3279" s="675" t="s">
        <v>6996</v>
      </c>
      <c r="I3279" s="665" t="s">
        <v>7361</v>
      </c>
      <c r="J3279" s="675" t="s">
        <v>11830</v>
      </c>
      <c r="K3279" s="666" t="s">
        <v>11789</v>
      </c>
      <c r="L3279" s="666">
        <v>12</v>
      </c>
      <c r="M3279" s="756">
        <v>25764</v>
      </c>
      <c r="N3279" s="666" t="s">
        <v>11789</v>
      </c>
      <c r="O3279" s="666">
        <v>8</v>
      </c>
      <c r="P3279" s="756">
        <v>17076</v>
      </c>
      <c r="Q3279" s="666" t="s">
        <v>11789</v>
      </c>
      <c r="R3279" s="666">
        <v>12</v>
      </c>
    </row>
    <row r="3280" spans="1:18" ht="15.75" customHeight="1" x14ac:dyDescent="0.2">
      <c r="A3280" s="676" t="s">
        <v>11786</v>
      </c>
      <c r="B3280" s="666" t="s">
        <v>6922</v>
      </c>
      <c r="C3280" s="666" t="s">
        <v>11787</v>
      </c>
      <c r="D3280" s="665" t="s">
        <v>10757</v>
      </c>
      <c r="E3280" s="737">
        <v>1300</v>
      </c>
      <c r="F3280" s="666">
        <v>18153866</v>
      </c>
      <c r="G3280" s="665" t="s">
        <v>11866</v>
      </c>
      <c r="H3280" s="675" t="s">
        <v>11806</v>
      </c>
      <c r="I3280" s="665" t="s">
        <v>9266</v>
      </c>
      <c r="J3280" s="675" t="s">
        <v>10757</v>
      </c>
      <c r="K3280" s="666" t="s">
        <v>11789</v>
      </c>
      <c r="L3280" s="666">
        <v>12</v>
      </c>
      <c r="M3280" s="756">
        <v>16200</v>
      </c>
      <c r="N3280" s="666" t="s">
        <v>11789</v>
      </c>
      <c r="O3280" s="666">
        <v>8</v>
      </c>
      <c r="P3280" s="756">
        <v>10700</v>
      </c>
      <c r="Q3280" s="666" t="s">
        <v>11789</v>
      </c>
      <c r="R3280" s="666">
        <v>12</v>
      </c>
    </row>
    <row r="3281" spans="1:18" ht="15.75" customHeight="1" x14ac:dyDescent="0.2">
      <c r="A3281" s="676" t="s">
        <v>11786</v>
      </c>
      <c r="B3281" s="666" t="s">
        <v>6969</v>
      </c>
      <c r="C3281" s="666" t="s">
        <v>11787</v>
      </c>
      <c r="D3281" s="665" t="s">
        <v>11840</v>
      </c>
      <c r="E3281" s="737">
        <v>1300</v>
      </c>
      <c r="F3281" s="666">
        <v>45520188</v>
      </c>
      <c r="G3281" s="665" t="s">
        <v>11867</v>
      </c>
      <c r="H3281" s="675" t="s">
        <v>8946</v>
      </c>
      <c r="I3281" s="665" t="s">
        <v>6929</v>
      </c>
      <c r="J3281" s="675" t="s">
        <v>8946</v>
      </c>
      <c r="K3281" s="666" t="s">
        <v>11789</v>
      </c>
      <c r="L3281" s="666">
        <v>12</v>
      </c>
      <c r="M3281" s="756">
        <v>16200</v>
      </c>
      <c r="N3281" s="666" t="s">
        <v>11789</v>
      </c>
      <c r="O3281" s="666">
        <v>8</v>
      </c>
      <c r="P3281" s="756">
        <v>10700</v>
      </c>
      <c r="Q3281" s="666" t="s">
        <v>11789</v>
      </c>
      <c r="R3281" s="666">
        <v>12</v>
      </c>
    </row>
    <row r="3282" spans="1:18" ht="15.75" customHeight="1" x14ac:dyDescent="0.2">
      <c r="A3282" s="676" t="s">
        <v>11786</v>
      </c>
      <c r="B3282" s="666" t="s">
        <v>6969</v>
      </c>
      <c r="C3282" s="666" t="s">
        <v>11787</v>
      </c>
      <c r="D3282" s="665" t="s">
        <v>11840</v>
      </c>
      <c r="E3282" s="737">
        <v>1300</v>
      </c>
      <c r="F3282" s="666">
        <v>41917993</v>
      </c>
      <c r="G3282" s="665" t="s">
        <v>11868</v>
      </c>
      <c r="H3282" s="675" t="s">
        <v>6938</v>
      </c>
      <c r="I3282" s="665" t="s">
        <v>6929</v>
      </c>
      <c r="J3282" s="675" t="s">
        <v>6938</v>
      </c>
      <c r="K3282" s="666" t="s">
        <v>11789</v>
      </c>
      <c r="L3282" s="666">
        <v>12</v>
      </c>
      <c r="M3282" s="756">
        <v>16200</v>
      </c>
      <c r="N3282" s="666" t="s">
        <v>11789</v>
      </c>
      <c r="O3282" s="666">
        <v>8</v>
      </c>
      <c r="P3282" s="756">
        <v>10700</v>
      </c>
      <c r="Q3282" s="666" t="s">
        <v>11789</v>
      </c>
      <c r="R3282" s="666">
        <v>12</v>
      </c>
    </row>
    <row r="3283" spans="1:18" ht="15.75" customHeight="1" x14ac:dyDescent="0.2">
      <c r="A3283" s="676" t="s">
        <v>11786</v>
      </c>
      <c r="B3283" s="666" t="s">
        <v>6922</v>
      </c>
      <c r="C3283" s="666" t="s">
        <v>11787</v>
      </c>
      <c r="D3283" s="665" t="s">
        <v>11809</v>
      </c>
      <c r="E3283" s="737">
        <v>1834</v>
      </c>
      <c r="F3283" s="666">
        <v>46602650</v>
      </c>
      <c r="G3283" s="665" t="s">
        <v>11869</v>
      </c>
      <c r="H3283" s="675" t="s">
        <v>10738</v>
      </c>
      <c r="I3283" s="665" t="s">
        <v>7361</v>
      </c>
      <c r="J3283" s="675" t="s">
        <v>11809</v>
      </c>
      <c r="K3283" s="666" t="s">
        <v>11789</v>
      </c>
      <c r="L3283" s="666">
        <v>12</v>
      </c>
      <c r="M3283" s="756">
        <v>22608</v>
      </c>
      <c r="N3283" s="666" t="s">
        <v>11789</v>
      </c>
      <c r="O3283" s="666">
        <v>8</v>
      </c>
      <c r="P3283" s="756">
        <v>14972</v>
      </c>
      <c r="Q3283" s="666" t="s">
        <v>11789</v>
      </c>
      <c r="R3283" s="666">
        <v>12</v>
      </c>
    </row>
    <row r="3284" spans="1:18" ht="15.75" customHeight="1" x14ac:dyDescent="0.2">
      <c r="A3284" s="676" t="s">
        <v>11786</v>
      </c>
      <c r="B3284" s="666" t="s">
        <v>6922</v>
      </c>
      <c r="C3284" s="666" t="s">
        <v>11787</v>
      </c>
      <c r="D3284" s="665" t="s">
        <v>11795</v>
      </c>
      <c r="E3284" s="737">
        <v>1100</v>
      </c>
      <c r="F3284" s="666">
        <v>45886926</v>
      </c>
      <c r="G3284" s="665" t="s">
        <v>11870</v>
      </c>
      <c r="H3284" s="675" t="s">
        <v>6938</v>
      </c>
      <c r="I3284" s="665" t="s">
        <v>7361</v>
      </c>
      <c r="J3284" s="675" t="s">
        <v>6938</v>
      </c>
      <c r="K3284" s="666" t="s">
        <v>11789</v>
      </c>
      <c r="L3284" s="666">
        <v>12</v>
      </c>
      <c r="M3284" s="756">
        <v>13800</v>
      </c>
      <c r="N3284" s="666" t="s">
        <v>11789</v>
      </c>
      <c r="O3284" s="666">
        <v>8</v>
      </c>
      <c r="P3284" s="756">
        <v>9100</v>
      </c>
      <c r="Q3284" s="666" t="s">
        <v>11789</v>
      </c>
      <c r="R3284" s="666">
        <v>12</v>
      </c>
    </row>
    <row r="3285" spans="1:18" ht="15.75" customHeight="1" x14ac:dyDescent="0.2">
      <c r="A3285" s="676" t="s">
        <v>11786</v>
      </c>
      <c r="B3285" s="666" t="s">
        <v>6922</v>
      </c>
      <c r="C3285" s="666" t="s">
        <v>11787</v>
      </c>
      <c r="D3285" s="665" t="s">
        <v>11830</v>
      </c>
      <c r="E3285" s="737">
        <v>1100</v>
      </c>
      <c r="F3285" s="666">
        <v>42134207</v>
      </c>
      <c r="G3285" s="665" t="s">
        <v>11871</v>
      </c>
      <c r="H3285" s="675" t="s">
        <v>6996</v>
      </c>
      <c r="I3285" s="665" t="s">
        <v>7361</v>
      </c>
      <c r="J3285" s="675" t="s">
        <v>6996</v>
      </c>
      <c r="K3285" s="666" t="s">
        <v>11789</v>
      </c>
      <c r="L3285" s="666">
        <v>12</v>
      </c>
      <c r="M3285" s="756">
        <v>13800</v>
      </c>
      <c r="N3285" s="666" t="s">
        <v>11789</v>
      </c>
      <c r="O3285" s="666">
        <v>8</v>
      </c>
      <c r="P3285" s="756">
        <v>9100</v>
      </c>
      <c r="Q3285" s="666" t="s">
        <v>11789</v>
      </c>
      <c r="R3285" s="666">
        <v>12</v>
      </c>
    </row>
    <row r="3286" spans="1:18" ht="15.75" customHeight="1" x14ac:dyDescent="0.2">
      <c r="A3286" s="676" t="s">
        <v>11786</v>
      </c>
      <c r="B3286" s="666" t="s">
        <v>6922</v>
      </c>
      <c r="C3286" s="666" t="s">
        <v>11787</v>
      </c>
      <c r="D3286" s="665" t="s">
        <v>11830</v>
      </c>
      <c r="E3286" s="737">
        <v>1100</v>
      </c>
      <c r="F3286" s="666">
        <v>47437919</v>
      </c>
      <c r="G3286" s="665" t="s">
        <v>11872</v>
      </c>
      <c r="H3286" s="675" t="s">
        <v>11832</v>
      </c>
      <c r="I3286" s="665" t="s">
        <v>7361</v>
      </c>
      <c r="J3286" s="675" t="s">
        <v>11830</v>
      </c>
      <c r="K3286" s="666" t="s">
        <v>11789</v>
      </c>
      <c r="L3286" s="666">
        <v>12</v>
      </c>
      <c r="M3286" s="756">
        <v>13800</v>
      </c>
      <c r="N3286" s="666" t="s">
        <v>11789</v>
      </c>
      <c r="O3286" s="666">
        <v>8</v>
      </c>
      <c r="P3286" s="756">
        <v>9100</v>
      </c>
      <c r="Q3286" s="666" t="s">
        <v>11789</v>
      </c>
      <c r="R3286" s="666">
        <v>12</v>
      </c>
    </row>
    <row r="3287" spans="1:18" ht="15.75" customHeight="1" x14ac:dyDescent="0.2">
      <c r="A3287" s="676" t="s">
        <v>11786</v>
      </c>
      <c r="B3287" s="666" t="s">
        <v>6922</v>
      </c>
      <c r="C3287" s="666" t="s">
        <v>11787</v>
      </c>
      <c r="D3287" s="665" t="s">
        <v>11809</v>
      </c>
      <c r="E3287" s="737">
        <v>1100</v>
      </c>
      <c r="F3287" s="666">
        <v>45537642</v>
      </c>
      <c r="G3287" s="665" t="s">
        <v>11873</v>
      </c>
      <c r="H3287" s="675" t="s">
        <v>10738</v>
      </c>
      <c r="I3287" s="665" t="s">
        <v>7361</v>
      </c>
      <c r="J3287" s="675" t="s">
        <v>11809</v>
      </c>
      <c r="K3287" s="666" t="s">
        <v>11789</v>
      </c>
      <c r="L3287" s="666">
        <v>12</v>
      </c>
      <c r="M3287" s="756">
        <v>13800</v>
      </c>
      <c r="N3287" s="666" t="s">
        <v>11789</v>
      </c>
      <c r="O3287" s="666">
        <v>8</v>
      </c>
      <c r="P3287" s="756">
        <v>9100</v>
      </c>
      <c r="Q3287" s="666" t="s">
        <v>11789</v>
      </c>
      <c r="R3287" s="666">
        <v>12</v>
      </c>
    </row>
    <row r="3288" spans="1:18" ht="15.75" customHeight="1" x14ac:dyDescent="0.2">
      <c r="A3288" s="676" t="s">
        <v>11786</v>
      </c>
      <c r="B3288" s="666" t="s">
        <v>6922</v>
      </c>
      <c r="C3288" s="666" t="s">
        <v>11787</v>
      </c>
      <c r="D3288" s="665" t="s">
        <v>10757</v>
      </c>
      <c r="E3288" s="737">
        <v>1300</v>
      </c>
      <c r="F3288" s="666">
        <v>42356638</v>
      </c>
      <c r="G3288" s="665" t="s">
        <v>11874</v>
      </c>
      <c r="H3288" s="675" t="s">
        <v>11806</v>
      </c>
      <c r="I3288" s="665" t="s">
        <v>9266</v>
      </c>
      <c r="J3288" s="675" t="s">
        <v>10757</v>
      </c>
      <c r="K3288" s="666" t="s">
        <v>11789</v>
      </c>
      <c r="L3288" s="666">
        <v>12</v>
      </c>
      <c r="M3288" s="756">
        <v>16200</v>
      </c>
      <c r="N3288" s="666" t="s">
        <v>11789</v>
      </c>
      <c r="O3288" s="666">
        <v>8</v>
      </c>
      <c r="P3288" s="756">
        <v>10700</v>
      </c>
      <c r="Q3288" s="666" t="s">
        <v>11789</v>
      </c>
      <c r="R3288" s="666">
        <v>12</v>
      </c>
    </row>
    <row r="3289" spans="1:18" ht="15.75" customHeight="1" x14ac:dyDescent="0.2">
      <c r="A3289" s="676" t="s">
        <v>11786</v>
      </c>
      <c r="B3289" s="666" t="s">
        <v>6922</v>
      </c>
      <c r="C3289" s="666" t="s">
        <v>11787</v>
      </c>
      <c r="D3289" s="665" t="s">
        <v>11088</v>
      </c>
      <c r="E3289" s="737">
        <v>4000</v>
      </c>
      <c r="F3289" s="666">
        <v>43808467</v>
      </c>
      <c r="G3289" s="665" t="s">
        <v>11875</v>
      </c>
      <c r="H3289" s="675" t="s">
        <v>9913</v>
      </c>
      <c r="I3289" s="665" t="s">
        <v>9266</v>
      </c>
      <c r="J3289" s="675" t="s">
        <v>11088</v>
      </c>
      <c r="K3289" s="666" t="s">
        <v>11789</v>
      </c>
      <c r="L3289" s="666">
        <v>12</v>
      </c>
      <c r="M3289" s="756">
        <v>48600</v>
      </c>
      <c r="N3289" s="666" t="s">
        <v>11789</v>
      </c>
      <c r="O3289" s="666">
        <v>8</v>
      </c>
      <c r="P3289" s="756">
        <v>32300</v>
      </c>
      <c r="Q3289" s="666" t="s">
        <v>11789</v>
      </c>
      <c r="R3289" s="666">
        <v>12</v>
      </c>
    </row>
    <row r="3290" spans="1:18" ht="15.75" customHeight="1" x14ac:dyDescent="0.2">
      <c r="A3290" s="676" t="s">
        <v>11786</v>
      </c>
      <c r="B3290" s="666" t="s">
        <v>6922</v>
      </c>
      <c r="C3290" s="666" t="s">
        <v>11787</v>
      </c>
      <c r="D3290" s="665" t="s">
        <v>11842</v>
      </c>
      <c r="E3290" s="737">
        <v>2689</v>
      </c>
      <c r="F3290" s="666">
        <v>18164206</v>
      </c>
      <c r="G3290" s="665" t="s">
        <v>11876</v>
      </c>
      <c r="H3290" s="675" t="s">
        <v>6996</v>
      </c>
      <c r="I3290" s="665" t="s">
        <v>9266</v>
      </c>
      <c r="J3290" s="675" t="s">
        <v>11842</v>
      </c>
      <c r="K3290" s="666" t="s">
        <v>11789</v>
      </c>
      <c r="L3290" s="666">
        <v>12</v>
      </c>
      <c r="M3290" s="756">
        <v>32868</v>
      </c>
      <c r="N3290" s="666" t="s">
        <v>11789</v>
      </c>
      <c r="O3290" s="666">
        <v>8</v>
      </c>
      <c r="P3290" s="756">
        <v>21812</v>
      </c>
      <c r="Q3290" s="666" t="s">
        <v>11789</v>
      </c>
      <c r="R3290" s="666">
        <v>12</v>
      </c>
    </row>
    <row r="3291" spans="1:18" ht="15.75" customHeight="1" x14ac:dyDescent="0.2">
      <c r="A3291" s="676" t="s">
        <v>11786</v>
      </c>
      <c r="B3291" s="666" t="s">
        <v>6922</v>
      </c>
      <c r="C3291" s="666" t="s">
        <v>11787</v>
      </c>
      <c r="D3291" s="665" t="s">
        <v>11830</v>
      </c>
      <c r="E3291" s="737">
        <v>1100</v>
      </c>
      <c r="F3291" s="666">
        <v>47342760</v>
      </c>
      <c r="G3291" s="665" t="s">
        <v>11877</v>
      </c>
      <c r="H3291" s="675" t="s">
        <v>11832</v>
      </c>
      <c r="I3291" s="665" t="s">
        <v>7361</v>
      </c>
      <c r="J3291" s="675" t="s">
        <v>11830</v>
      </c>
      <c r="K3291" s="666" t="s">
        <v>11789</v>
      </c>
      <c r="L3291" s="666">
        <v>12</v>
      </c>
      <c r="M3291" s="756">
        <v>13800</v>
      </c>
      <c r="N3291" s="666" t="s">
        <v>11789</v>
      </c>
      <c r="O3291" s="666">
        <v>8</v>
      </c>
      <c r="P3291" s="756">
        <v>9100</v>
      </c>
      <c r="Q3291" s="666" t="s">
        <v>11789</v>
      </c>
      <c r="R3291" s="666">
        <v>12</v>
      </c>
    </row>
    <row r="3292" spans="1:18" ht="15.75" customHeight="1" x14ac:dyDescent="0.2">
      <c r="A3292" s="676" t="s">
        <v>11786</v>
      </c>
      <c r="B3292" s="666" t="s">
        <v>6922</v>
      </c>
      <c r="C3292" s="666" t="s">
        <v>11787</v>
      </c>
      <c r="D3292" s="665" t="s">
        <v>11795</v>
      </c>
      <c r="E3292" s="737">
        <v>1100</v>
      </c>
      <c r="F3292" s="666">
        <v>72195850</v>
      </c>
      <c r="G3292" s="665" t="s">
        <v>11878</v>
      </c>
      <c r="H3292" s="675" t="s">
        <v>8946</v>
      </c>
      <c r="I3292" s="665" t="s">
        <v>7361</v>
      </c>
      <c r="J3292" s="675" t="s">
        <v>8946</v>
      </c>
      <c r="K3292" s="666" t="s">
        <v>11789</v>
      </c>
      <c r="L3292" s="666">
        <v>12</v>
      </c>
      <c r="M3292" s="756">
        <v>13800</v>
      </c>
      <c r="N3292" s="666" t="s">
        <v>11789</v>
      </c>
      <c r="O3292" s="666">
        <v>8</v>
      </c>
      <c r="P3292" s="756">
        <v>9100</v>
      </c>
      <c r="Q3292" s="666" t="s">
        <v>11789</v>
      </c>
      <c r="R3292" s="666">
        <v>12</v>
      </c>
    </row>
    <row r="3293" spans="1:18" ht="15.75" customHeight="1" x14ac:dyDescent="0.2">
      <c r="A3293" s="676" t="s">
        <v>11786</v>
      </c>
      <c r="B3293" s="666" t="s">
        <v>6922</v>
      </c>
      <c r="C3293" s="666" t="s">
        <v>11787</v>
      </c>
      <c r="D3293" s="665" t="s">
        <v>10961</v>
      </c>
      <c r="E3293" s="737">
        <v>1100</v>
      </c>
      <c r="F3293" s="666">
        <v>43312917</v>
      </c>
      <c r="G3293" s="665" t="s">
        <v>11879</v>
      </c>
      <c r="H3293" s="675" t="s">
        <v>11808</v>
      </c>
      <c r="I3293" s="665" t="s">
        <v>7361</v>
      </c>
      <c r="J3293" s="675" t="s">
        <v>10961</v>
      </c>
      <c r="K3293" s="666" t="s">
        <v>11789</v>
      </c>
      <c r="L3293" s="666">
        <v>12</v>
      </c>
      <c r="M3293" s="756">
        <v>13800</v>
      </c>
      <c r="N3293" s="666" t="s">
        <v>11789</v>
      </c>
      <c r="O3293" s="666">
        <v>8</v>
      </c>
      <c r="P3293" s="756">
        <v>9100</v>
      </c>
      <c r="Q3293" s="666" t="s">
        <v>11789</v>
      </c>
      <c r="R3293" s="666">
        <v>12</v>
      </c>
    </row>
    <row r="3294" spans="1:18" ht="15.75" customHeight="1" x14ac:dyDescent="0.2">
      <c r="A3294" s="676" t="s">
        <v>11786</v>
      </c>
      <c r="B3294" s="666" t="s">
        <v>6969</v>
      </c>
      <c r="C3294" s="666" t="s">
        <v>11787</v>
      </c>
      <c r="D3294" s="665" t="s">
        <v>11795</v>
      </c>
      <c r="E3294" s="737">
        <v>1100</v>
      </c>
      <c r="F3294" s="666">
        <v>70114872</v>
      </c>
      <c r="G3294" s="665" t="s">
        <v>11880</v>
      </c>
      <c r="H3294" s="675" t="s">
        <v>7773</v>
      </c>
      <c r="I3294" s="665" t="s">
        <v>7361</v>
      </c>
      <c r="J3294" s="675" t="s">
        <v>7773</v>
      </c>
      <c r="K3294" s="666" t="s">
        <v>11789</v>
      </c>
      <c r="L3294" s="666">
        <v>12</v>
      </c>
      <c r="M3294" s="756">
        <v>13800</v>
      </c>
      <c r="N3294" s="666" t="s">
        <v>11789</v>
      </c>
      <c r="O3294" s="666">
        <v>8</v>
      </c>
      <c r="P3294" s="756">
        <v>9100</v>
      </c>
      <c r="Q3294" s="666" t="s">
        <v>11789</v>
      </c>
      <c r="R3294" s="666">
        <v>12</v>
      </c>
    </row>
    <row r="3295" spans="1:18" ht="15.75" customHeight="1" x14ac:dyDescent="0.2">
      <c r="A3295" s="676" t="s">
        <v>11786</v>
      </c>
      <c r="B3295" s="666" t="s">
        <v>6922</v>
      </c>
      <c r="C3295" s="666" t="s">
        <v>11787</v>
      </c>
      <c r="D3295" s="665" t="s">
        <v>11088</v>
      </c>
      <c r="E3295" s="737">
        <v>5200</v>
      </c>
      <c r="F3295" s="666">
        <v>43172640</v>
      </c>
      <c r="G3295" s="665" t="s">
        <v>11881</v>
      </c>
      <c r="H3295" s="675" t="s">
        <v>9913</v>
      </c>
      <c r="I3295" s="665" t="s">
        <v>9266</v>
      </c>
      <c r="J3295" s="675" t="s">
        <v>11088</v>
      </c>
      <c r="K3295" s="666" t="s">
        <v>11789</v>
      </c>
      <c r="L3295" s="666">
        <v>12</v>
      </c>
      <c r="M3295" s="756">
        <v>63000</v>
      </c>
      <c r="N3295" s="666" t="s">
        <v>11789</v>
      </c>
      <c r="O3295" s="666">
        <v>8</v>
      </c>
      <c r="P3295" s="756">
        <v>41900</v>
      </c>
      <c r="Q3295" s="666" t="s">
        <v>11789</v>
      </c>
      <c r="R3295" s="666">
        <v>12</v>
      </c>
    </row>
    <row r="3296" spans="1:18" ht="15.75" customHeight="1" x14ac:dyDescent="0.2">
      <c r="A3296" s="676" t="s">
        <v>11786</v>
      </c>
      <c r="B3296" s="666" t="s">
        <v>6922</v>
      </c>
      <c r="C3296" s="666" t="s">
        <v>11787</v>
      </c>
      <c r="D3296" s="665" t="s">
        <v>10757</v>
      </c>
      <c r="E3296" s="737">
        <v>2900</v>
      </c>
      <c r="F3296" s="666">
        <v>71466720</v>
      </c>
      <c r="G3296" s="665" t="s">
        <v>11882</v>
      </c>
      <c r="H3296" s="675" t="s">
        <v>11806</v>
      </c>
      <c r="I3296" s="665" t="s">
        <v>9266</v>
      </c>
      <c r="J3296" s="675" t="s">
        <v>10757</v>
      </c>
      <c r="K3296" s="666" t="s">
        <v>11789</v>
      </c>
      <c r="L3296" s="666">
        <v>12</v>
      </c>
      <c r="M3296" s="756">
        <v>35400</v>
      </c>
      <c r="N3296" s="666" t="s">
        <v>11789</v>
      </c>
      <c r="O3296" s="666">
        <v>8</v>
      </c>
      <c r="P3296" s="756">
        <v>23500</v>
      </c>
      <c r="Q3296" s="666" t="s">
        <v>11789</v>
      </c>
      <c r="R3296" s="666">
        <v>12</v>
      </c>
    </row>
    <row r="3297" spans="1:18" ht="15.75" customHeight="1" x14ac:dyDescent="0.2">
      <c r="A3297" s="676" t="s">
        <v>11786</v>
      </c>
      <c r="B3297" s="666" t="s">
        <v>6969</v>
      </c>
      <c r="C3297" s="666" t="s">
        <v>11787</v>
      </c>
      <c r="D3297" s="665" t="s">
        <v>11800</v>
      </c>
      <c r="E3297" s="737">
        <v>1100</v>
      </c>
      <c r="F3297" s="666">
        <v>18132152</v>
      </c>
      <c r="G3297" s="665" t="s">
        <v>11883</v>
      </c>
      <c r="H3297" s="675" t="s">
        <v>11802</v>
      </c>
      <c r="I3297" s="665" t="s">
        <v>7361</v>
      </c>
      <c r="J3297" s="675" t="s">
        <v>11800</v>
      </c>
      <c r="K3297" s="666" t="s">
        <v>11789</v>
      </c>
      <c r="L3297" s="666">
        <v>12</v>
      </c>
      <c r="M3297" s="756">
        <v>13800</v>
      </c>
      <c r="N3297" s="666" t="s">
        <v>11789</v>
      </c>
      <c r="O3297" s="666">
        <v>8</v>
      </c>
      <c r="P3297" s="756">
        <v>9100</v>
      </c>
      <c r="Q3297" s="666" t="s">
        <v>11789</v>
      </c>
      <c r="R3297" s="666">
        <v>12</v>
      </c>
    </row>
    <row r="3298" spans="1:18" ht="15.75" customHeight="1" x14ac:dyDescent="0.2">
      <c r="A3298" s="676" t="s">
        <v>11786</v>
      </c>
      <c r="B3298" s="666" t="s">
        <v>6969</v>
      </c>
      <c r="C3298" s="666" t="s">
        <v>11787</v>
      </c>
      <c r="D3298" s="665" t="s">
        <v>11840</v>
      </c>
      <c r="E3298" s="737">
        <v>1300</v>
      </c>
      <c r="F3298" s="666">
        <v>40447086</v>
      </c>
      <c r="G3298" s="665" t="s">
        <v>11884</v>
      </c>
      <c r="H3298" s="675" t="s">
        <v>8946</v>
      </c>
      <c r="I3298" s="665" t="s">
        <v>6929</v>
      </c>
      <c r="J3298" s="675" t="s">
        <v>8946</v>
      </c>
      <c r="K3298" s="666" t="s">
        <v>11789</v>
      </c>
      <c r="L3298" s="666">
        <v>12</v>
      </c>
      <c r="M3298" s="756">
        <v>16200</v>
      </c>
      <c r="N3298" s="666" t="s">
        <v>11789</v>
      </c>
      <c r="O3298" s="666">
        <v>8</v>
      </c>
      <c r="P3298" s="756">
        <v>10700</v>
      </c>
      <c r="Q3298" s="666" t="s">
        <v>11789</v>
      </c>
      <c r="R3298" s="666">
        <v>12</v>
      </c>
    </row>
    <row r="3299" spans="1:18" ht="15.75" customHeight="1" x14ac:dyDescent="0.2">
      <c r="A3299" s="676" t="s">
        <v>11786</v>
      </c>
      <c r="B3299" s="666" t="s">
        <v>6969</v>
      </c>
      <c r="C3299" s="666" t="s">
        <v>11787</v>
      </c>
      <c r="D3299" s="665" t="s">
        <v>11840</v>
      </c>
      <c r="E3299" s="737">
        <v>1300</v>
      </c>
      <c r="F3299" s="666">
        <v>44536090</v>
      </c>
      <c r="G3299" s="665" t="s">
        <v>11885</v>
      </c>
      <c r="H3299" s="675" t="s">
        <v>11808</v>
      </c>
      <c r="I3299" s="665" t="s">
        <v>6929</v>
      </c>
      <c r="J3299" s="675" t="s">
        <v>11840</v>
      </c>
      <c r="K3299" s="666" t="s">
        <v>11789</v>
      </c>
      <c r="L3299" s="666">
        <v>12</v>
      </c>
      <c r="M3299" s="756">
        <v>16200</v>
      </c>
      <c r="N3299" s="666" t="s">
        <v>11789</v>
      </c>
      <c r="O3299" s="666">
        <v>8</v>
      </c>
      <c r="P3299" s="756">
        <v>10700</v>
      </c>
      <c r="Q3299" s="666" t="s">
        <v>11789</v>
      </c>
      <c r="R3299" s="666">
        <v>12</v>
      </c>
    </row>
    <row r="3300" spans="1:18" ht="15.75" customHeight="1" x14ac:dyDescent="0.2">
      <c r="A3300" s="676" t="s">
        <v>11786</v>
      </c>
      <c r="B3300" s="666" t="s">
        <v>6969</v>
      </c>
      <c r="C3300" s="666" t="s">
        <v>11787</v>
      </c>
      <c r="D3300" s="665" t="s">
        <v>11797</v>
      </c>
      <c r="E3300" s="737">
        <v>1300</v>
      </c>
      <c r="F3300" s="666">
        <v>41453923</v>
      </c>
      <c r="G3300" s="665" t="s">
        <v>11886</v>
      </c>
      <c r="H3300" s="675" t="s">
        <v>6938</v>
      </c>
      <c r="I3300" s="665" t="s">
        <v>6929</v>
      </c>
      <c r="J3300" s="675" t="s">
        <v>11797</v>
      </c>
      <c r="K3300" s="666" t="s">
        <v>11789</v>
      </c>
      <c r="L3300" s="666">
        <v>12</v>
      </c>
      <c r="M3300" s="756">
        <v>16200</v>
      </c>
      <c r="N3300" s="666" t="s">
        <v>11789</v>
      </c>
      <c r="O3300" s="666">
        <v>8</v>
      </c>
      <c r="P3300" s="756">
        <v>10700</v>
      </c>
      <c r="Q3300" s="666" t="s">
        <v>11789</v>
      </c>
      <c r="R3300" s="666">
        <v>12</v>
      </c>
    </row>
    <row r="3301" spans="1:18" ht="15.75" customHeight="1" x14ac:dyDescent="0.2">
      <c r="A3301" s="676" t="s">
        <v>11786</v>
      </c>
      <c r="B3301" s="666" t="s">
        <v>6969</v>
      </c>
      <c r="C3301" s="666" t="s">
        <v>11787</v>
      </c>
      <c r="D3301" s="665" t="s">
        <v>11887</v>
      </c>
      <c r="E3301" s="737">
        <v>1300</v>
      </c>
      <c r="F3301" s="666">
        <v>43390550</v>
      </c>
      <c r="G3301" s="665" t="s">
        <v>11888</v>
      </c>
      <c r="H3301" s="675" t="s">
        <v>8946</v>
      </c>
      <c r="I3301" s="665" t="s">
        <v>6929</v>
      </c>
      <c r="J3301" s="675" t="s">
        <v>8946</v>
      </c>
      <c r="K3301" s="666" t="s">
        <v>11789</v>
      </c>
      <c r="L3301" s="666">
        <v>12</v>
      </c>
      <c r="M3301" s="756">
        <v>16200</v>
      </c>
      <c r="N3301" s="666" t="s">
        <v>11789</v>
      </c>
      <c r="O3301" s="666">
        <v>8</v>
      </c>
      <c r="P3301" s="756">
        <v>10700</v>
      </c>
      <c r="Q3301" s="666" t="s">
        <v>11789</v>
      </c>
      <c r="R3301" s="666">
        <v>12</v>
      </c>
    </row>
    <row r="3302" spans="1:18" ht="15.75" customHeight="1" x14ac:dyDescent="0.2">
      <c r="A3302" s="676" t="s">
        <v>11786</v>
      </c>
      <c r="B3302" s="666" t="s">
        <v>6969</v>
      </c>
      <c r="C3302" s="666" t="s">
        <v>11787</v>
      </c>
      <c r="D3302" s="665" t="s">
        <v>11840</v>
      </c>
      <c r="E3302" s="737">
        <v>1300</v>
      </c>
      <c r="F3302" s="666">
        <v>18113703</v>
      </c>
      <c r="G3302" s="665" t="s">
        <v>11889</v>
      </c>
      <c r="H3302" s="675" t="s">
        <v>8946</v>
      </c>
      <c r="I3302" s="665" t="s">
        <v>6929</v>
      </c>
      <c r="J3302" s="675" t="s">
        <v>8946</v>
      </c>
      <c r="K3302" s="666" t="s">
        <v>11789</v>
      </c>
      <c r="L3302" s="666">
        <v>12</v>
      </c>
      <c r="M3302" s="756">
        <v>16200</v>
      </c>
      <c r="N3302" s="666" t="s">
        <v>11789</v>
      </c>
      <c r="O3302" s="666">
        <v>8</v>
      </c>
      <c r="P3302" s="756">
        <v>10700</v>
      </c>
      <c r="Q3302" s="666" t="s">
        <v>11789</v>
      </c>
      <c r="R3302" s="666">
        <v>12</v>
      </c>
    </row>
    <row r="3303" spans="1:18" ht="15.75" customHeight="1" x14ac:dyDescent="0.2">
      <c r="A3303" s="676" t="s">
        <v>11786</v>
      </c>
      <c r="B3303" s="666" t="s">
        <v>6922</v>
      </c>
      <c r="C3303" s="666" t="s">
        <v>11787</v>
      </c>
      <c r="D3303" s="665" t="s">
        <v>10961</v>
      </c>
      <c r="E3303" s="737">
        <v>1100</v>
      </c>
      <c r="F3303" s="666">
        <v>41519243</v>
      </c>
      <c r="G3303" s="665" t="s">
        <v>11890</v>
      </c>
      <c r="H3303" s="675" t="s">
        <v>11808</v>
      </c>
      <c r="I3303" s="665" t="s">
        <v>7361</v>
      </c>
      <c r="J3303" s="675" t="s">
        <v>11808</v>
      </c>
      <c r="K3303" s="666" t="s">
        <v>11789</v>
      </c>
      <c r="L3303" s="666">
        <v>12</v>
      </c>
      <c r="M3303" s="756">
        <v>13800</v>
      </c>
      <c r="N3303" s="666" t="s">
        <v>11789</v>
      </c>
      <c r="O3303" s="666">
        <v>8</v>
      </c>
      <c r="P3303" s="756">
        <v>9100</v>
      </c>
      <c r="Q3303" s="666" t="s">
        <v>11789</v>
      </c>
      <c r="R3303" s="666">
        <v>12</v>
      </c>
    </row>
    <row r="3304" spans="1:18" ht="15.75" customHeight="1" x14ac:dyDescent="0.2">
      <c r="A3304" s="676" t="s">
        <v>11786</v>
      </c>
      <c r="B3304" s="666" t="s">
        <v>6922</v>
      </c>
      <c r="C3304" s="666" t="s">
        <v>11891</v>
      </c>
      <c r="D3304" s="665" t="s">
        <v>10757</v>
      </c>
      <c r="E3304" s="737">
        <v>4000</v>
      </c>
      <c r="F3304" s="666">
        <v>18859530</v>
      </c>
      <c r="G3304" s="665" t="s">
        <v>11892</v>
      </c>
      <c r="H3304" s="675" t="s">
        <v>11806</v>
      </c>
      <c r="I3304" s="665" t="s">
        <v>6929</v>
      </c>
      <c r="J3304" s="675" t="s">
        <v>10757</v>
      </c>
      <c r="K3304" s="666" t="s">
        <v>11891</v>
      </c>
      <c r="L3304" s="666">
        <v>0</v>
      </c>
      <c r="M3304" s="756">
        <v>0</v>
      </c>
      <c r="N3304" s="666" t="s">
        <v>11891</v>
      </c>
      <c r="O3304" s="666">
        <v>2</v>
      </c>
      <c r="P3304" s="756">
        <v>8300</v>
      </c>
      <c r="Q3304" s="666" t="s">
        <v>11891</v>
      </c>
      <c r="R3304" s="666">
        <v>12</v>
      </c>
    </row>
    <row r="3305" spans="1:18" ht="15.75" customHeight="1" x14ac:dyDescent="0.2">
      <c r="A3305" s="676" t="s">
        <v>11786</v>
      </c>
      <c r="B3305" s="666" t="s">
        <v>6922</v>
      </c>
      <c r="C3305" s="666" t="s">
        <v>11891</v>
      </c>
      <c r="D3305" s="665" t="s">
        <v>10757</v>
      </c>
      <c r="E3305" s="737">
        <v>2689</v>
      </c>
      <c r="F3305" s="666">
        <v>76130191</v>
      </c>
      <c r="G3305" s="665" t="s">
        <v>11893</v>
      </c>
      <c r="H3305" s="675" t="s">
        <v>11806</v>
      </c>
      <c r="I3305" s="665" t="s">
        <v>6929</v>
      </c>
      <c r="J3305" s="675" t="s">
        <v>10757</v>
      </c>
      <c r="K3305" s="666" t="s">
        <v>11891</v>
      </c>
      <c r="L3305" s="666">
        <v>0</v>
      </c>
      <c r="M3305" s="756">
        <v>0</v>
      </c>
      <c r="N3305" s="666" t="s">
        <v>11891</v>
      </c>
      <c r="O3305" s="666">
        <v>2</v>
      </c>
      <c r="P3305" s="756">
        <v>5678</v>
      </c>
      <c r="Q3305" s="666" t="s">
        <v>11891</v>
      </c>
      <c r="R3305" s="666">
        <v>12</v>
      </c>
    </row>
    <row r="3306" spans="1:18" ht="15.75" customHeight="1" x14ac:dyDescent="0.2">
      <c r="A3306" s="676" t="s">
        <v>11786</v>
      </c>
      <c r="B3306" s="666" t="s">
        <v>6922</v>
      </c>
      <c r="C3306" s="666" t="s">
        <v>11891</v>
      </c>
      <c r="D3306" s="665" t="s">
        <v>8690</v>
      </c>
      <c r="E3306" s="737">
        <v>1300</v>
      </c>
      <c r="F3306" s="666">
        <v>70274436</v>
      </c>
      <c r="G3306" s="665" t="s">
        <v>11894</v>
      </c>
      <c r="H3306" s="675" t="s">
        <v>11804</v>
      </c>
      <c r="I3306" s="665" t="s">
        <v>7541</v>
      </c>
      <c r="J3306" s="675" t="s">
        <v>8690</v>
      </c>
      <c r="K3306" s="666" t="s">
        <v>11891</v>
      </c>
      <c r="L3306" s="666">
        <v>0</v>
      </c>
      <c r="M3306" s="756">
        <v>0</v>
      </c>
      <c r="N3306" s="666" t="s">
        <v>11891</v>
      </c>
      <c r="O3306" s="666">
        <v>2</v>
      </c>
      <c r="P3306" s="756">
        <v>2900</v>
      </c>
      <c r="Q3306" s="666" t="s">
        <v>11891</v>
      </c>
      <c r="R3306" s="666">
        <v>12</v>
      </c>
    </row>
    <row r="3307" spans="1:18" ht="15.75" customHeight="1" x14ac:dyDescent="0.2">
      <c r="A3307" s="676" t="s">
        <v>11786</v>
      </c>
      <c r="B3307" s="666" t="s">
        <v>6969</v>
      </c>
      <c r="C3307" s="666" t="s">
        <v>11895</v>
      </c>
      <c r="D3307" s="665" t="s">
        <v>11795</v>
      </c>
      <c r="E3307" s="737">
        <v>1700</v>
      </c>
      <c r="F3307" s="666">
        <v>40854194</v>
      </c>
      <c r="G3307" s="665" t="s">
        <v>11896</v>
      </c>
      <c r="H3307" s="675" t="s">
        <v>8946</v>
      </c>
      <c r="I3307" s="665" t="s">
        <v>6929</v>
      </c>
      <c r="J3307" s="675" t="s">
        <v>8946</v>
      </c>
      <c r="K3307" s="666" t="s">
        <v>11895</v>
      </c>
      <c r="L3307" s="666">
        <v>2</v>
      </c>
      <c r="M3307" s="756">
        <v>3500</v>
      </c>
      <c r="N3307" s="666">
        <v>3</v>
      </c>
      <c r="O3307" s="666">
        <v>8</v>
      </c>
      <c r="P3307" s="756">
        <v>13900</v>
      </c>
      <c r="Q3307" s="666" t="s">
        <v>11895</v>
      </c>
      <c r="R3307" s="666">
        <v>0</v>
      </c>
    </row>
    <row r="3308" spans="1:18" ht="15.75" customHeight="1" x14ac:dyDescent="0.2">
      <c r="A3308" s="676" t="s">
        <v>11786</v>
      </c>
      <c r="B3308" s="666" t="s">
        <v>6969</v>
      </c>
      <c r="C3308" s="666" t="s">
        <v>11895</v>
      </c>
      <c r="D3308" s="665" t="s">
        <v>11840</v>
      </c>
      <c r="E3308" s="737">
        <v>2500</v>
      </c>
      <c r="F3308" s="666">
        <v>43152229</v>
      </c>
      <c r="G3308" s="665" t="s">
        <v>11897</v>
      </c>
      <c r="H3308" s="675" t="s">
        <v>11808</v>
      </c>
      <c r="I3308" s="665" t="s">
        <v>6929</v>
      </c>
      <c r="J3308" s="675" t="s">
        <v>11808</v>
      </c>
      <c r="K3308" s="666" t="s">
        <v>11895</v>
      </c>
      <c r="L3308" s="666">
        <v>2</v>
      </c>
      <c r="M3308" s="756">
        <v>5100</v>
      </c>
      <c r="N3308" s="666">
        <v>3</v>
      </c>
      <c r="O3308" s="666">
        <v>8</v>
      </c>
      <c r="P3308" s="756">
        <v>20300</v>
      </c>
      <c r="Q3308" s="666" t="s">
        <v>11895</v>
      </c>
      <c r="R3308" s="666">
        <v>0</v>
      </c>
    </row>
    <row r="3309" spans="1:18" ht="15.75" customHeight="1" x14ac:dyDescent="0.2">
      <c r="A3309" s="676" t="s">
        <v>11786</v>
      </c>
      <c r="B3309" s="666" t="s">
        <v>6969</v>
      </c>
      <c r="C3309" s="666" t="s">
        <v>11895</v>
      </c>
      <c r="D3309" s="665" t="s">
        <v>11840</v>
      </c>
      <c r="E3309" s="737">
        <v>2500</v>
      </c>
      <c r="F3309" s="666">
        <v>47836770</v>
      </c>
      <c r="G3309" s="665" t="s">
        <v>11898</v>
      </c>
      <c r="H3309" s="675" t="s">
        <v>8946</v>
      </c>
      <c r="I3309" s="665" t="s">
        <v>6929</v>
      </c>
      <c r="J3309" s="675" t="s">
        <v>8946</v>
      </c>
      <c r="K3309" s="666" t="s">
        <v>11895</v>
      </c>
      <c r="L3309" s="666">
        <v>2</v>
      </c>
      <c r="M3309" s="756">
        <v>5100</v>
      </c>
      <c r="N3309" s="666">
        <v>3</v>
      </c>
      <c r="O3309" s="666">
        <v>8</v>
      </c>
      <c r="P3309" s="756">
        <v>20300</v>
      </c>
      <c r="Q3309" s="666" t="s">
        <v>11895</v>
      </c>
      <c r="R3309" s="666">
        <v>0</v>
      </c>
    </row>
    <row r="3310" spans="1:18" ht="15.75" customHeight="1" x14ac:dyDescent="0.2">
      <c r="A3310" s="676" t="s">
        <v>11786</v>
      </c>
      <c r="B3310" s="666" t="s">
        <v>6969</v>
      </c>
      <c r="C3310" s="666" t="s">
        <v>11895</v>
      </c>
      <c r="D3310" s="665" t="s">
        <v>11899</v>
      </c>
      <c r="E3310" s="737">
        <v>2500</v>
      </c>
      <c r="F3310" s="666">
        <v>70886319</v>
      </c>
      <c r="G3310" s="665" t="s">
        <v>11900</v>
      </c>
      <c r="H3310" s="675" t="s">
        <v>11808</v>
      </c>
      <c r="I3310" s="665" t="s">
        <v>6929</v>
      </c>
      <c r="J3310" s="675" t="s">
        <v>11808</v>
      </c>
      <c r="K3310" s="666" t="s">
        <v>11895</v>
      </c>
      <c r="L3310" s="666">
        <v>2</v>
      </c>
      <c r="M3310" s="756">
        <v>5100</v>
      </c>
      <c r="N3310" s="666">
        <v>3</v>
      </c>
      <c r="O3310" s="666">
        <v>8</v>
      </c>
      <c r="P3310" s="756">
        <v>20300</v>
      </c>
      <c r="Q3310" s="666" t="s">
        <v>11895</v>
      </c>
      <c r="R3310" s="666">
        <v>0</v>
      </c>
    </row>
    <row r="3311" spans="1:18" ht="15.75" customHeight="1" x14ac:dyDescent="0.2">
      <c r="A3311" s="676" t="s">
        <v>11786</v>
      </c>
      <c r="B3311" s="666" t="s">
        <v>6969</v>
      </c>
      <c r="C3311" s="666" t="s">
        <v>11895</v>
      </c>
      <c r="D3311" s="665" t="s">
        <v>11795</v>
      </c>
      <c r="E3311" s="737">
        <v>1700</v>
      </c>
      <c r="F3311" s="666">
        <v>17936686</v>
      </c>
      <c r="G3311" s="665" t="s">
        <v>11901</v>
      </c>
      <c r="H3311" s="675" t="s">
        <v>6938</v>
      </c>
      <c r="I3311" s="665" t="s">
        <v>6929</v>
      </c>
      <c r="J3311" s="675" t="s">
        <v>6938</v>
      </c>
      <c r="K3311" s="666" t="s">
        <v>11895</v>
      </c>
      <c r="L3311" s="666">
        <v>2</v>
      </c>
      <c r="M3311" s="756">
        <v>3500</v>
      </c>
      <c r="N3311" s="666">
        <v>3</v>
      </c>
      <c r="O3311" s="666">
        <v>8</v>
      </c>
      <c r="P3311" s="756">
        <v>13900</v>
      </c>
      <c r="Q3311" s="666" t="s">
        <v>11895</v>
      </c>
      <c r="R3311" s="666">
        <v>0</v>
      </c>
    </row>
    <row r="3312" spans="1:18" ht="15.75" customHeight="1" x14ac:dyDescent="0.2">
      <c r="A3312" s="676" t="s">
        <v>11786</v>
      </c>
      <c r="B3312" s="666" t="s">
        <v>6969</v>
      </c>
      <c r="C3312" s="666" t="s">
        <v>11895</v>
      </c>
      <c r="D3312" s="665" t="s">
        <v>11795</v>
      </c>
      <c r="E3312" s="737">
        <v>1700</v>
      </c>
      <c r="F3312" s="666">
        <v>42736258</v>
      </c>
      <c r="G3312" s="665" t="s">
        <v>11902</v>
      </c>
      <c r="H3312" s="675" t="s">
        <v>6927</v>
      </c>
      <c r="I3312" s="665" t="s">
        <v>6929</v>
      </c>
      <c r="J3312" s="675" t="s">
        <v>6927</v>
      </c>
      <c r="K3312" s="666" t="s">
        <v>11895</v>
      </c>
      <c r="L3312" s="666">
        <v>2</v>
      </c>
      <c r="M3312" s="756">
        <v>3500</v>
      </c>
      <c r="N3312" s="666">
        <v>3</v>
      </c>
      <c r="O3312" s="666">
        <v>8</v>
      </c>
      <c r="P3312" s="756">
        <v>13900</v>
      </c>
      <c r="Q3312" s="666" t="s">
        <v>11895</v>
      </c>
      <c r="R3312" s="666">
        <v>0</v>
      </c>
    </row>
    <row r="3313" spans="1:18" ht="15.75" customHeight="1" x14ac:dyDescent="0.2">
      <c r="A3313" s="676" t="s">
        <v>11786</v>
      </c>
      <c r="B3313" s="666" t="s">
        <v>6969</v>
      </c>
      <c r="C3313" s="666" t="s">
        <v>11895</v>
      </c>
      <c r="D3313" s="665" t="s">
        <v>11795</v>
      </c>
      <c r="E3313" s="737">
        <v>1700</v>
      </c>
      <c r="F3313" s="666">
        <v>74468049</v>
      </c>
      <c r="G3313" s="665" t="s">
        <v>11903</v>
      </c>
      <c r="H3313" s="675" t="s">
        <v>7773</v>
      </c>
      <c r="I3313" s="665" t="s">
        <v>7361</v>
      </c>
      <c r="J3313" s="675" t="s">
        <v>7773</v>
      </c>
      <c r="K3313" s="666" t="s">
        <v>11895</v>
      </c>
      <c r="L3313" s="666">
        <v>2</v>
      </c>
      <c r="M3313" s="756">
        <v>3500</v>
      </c>
      <c r="N3313" s="666">
        <v>3</v>
      </c>
      <c r="O3313" s="666">
        <v>8</v>
      </c>
      <c r="P3313" s="756">
        <v>13900</v>
      </c>
      <c r="Q3313" s="666" t="s">
        <v>11895</v>
      </c>
      <c r="R3313" s="666">
        <v>0</v>
      </c>
    </row>
    <row r="3314" spans="1:18" ht="15.75" customHeight="1" x14ac:dyDescent="0.2">
      <c r="A3314" s="676" t="s">
        <v>11786</v>
      </c>
      <c r="B3314" s="666" t="s">
        <v>6969</v>
      </c>
      <c r="C3314" s="666" t="s">
        <v>11895</v>
      </c>
      <c r="D3314" s="665" t="s">
        <v>11795</v>
      </c>
      <c r="E3314" s="737">
        <v>1700</v>
      </c>
      <c r="F3314" s="666">
        <v>18141550</v>
      </c>
      <c r="G3314" s="665" t="s">
        <v>11904</v>
      </c>
      <c r="H3314" s="675" t="s">
        <v>8946</v>
      </c>
      <c r="I3314" s="665" t="s">
        <v>6929</v>
      </c>
      <c r="J3314" s="675" t="s">
        <v>8946</v>
      </c>
      <c r="K3314" s="666" t="s">
        <v>11895</v>
      </c>
      <c r="L3314" s="666">
        <v>2</v>
      </c>
      <c r="M3314" s="756">
        <v>3500</v>
      </c>
      <c r="N3314" s="666">
        <v>3</v>
      </c>
      <c r="O3314" s="666">
        <v>8</v>
      </c>
      <c r="P3314" s="756">
        <v>13900</v>
      </c>
      <c r="Q3314" s="666" t="s">
        <v>11895</v>
      </c>
      <c r="R3314" s="666">
        <v>0</v>
      </c>
    </row>
    <row r="3315" spans="1:18" ht="15.75" customHeight="1" x14ac:dyDescent="0.2">
      <c r="A3315" s="676" t="s">
        <v>11786</v>
      </c>
      <c r="B3315" s="666" t="s">
        <v>6969</v>
      </c>
      <c r="C3315" s="666" t="s">
        <v>11895</v>
      </c>
      <c r="D3315" s="665" t="s">
        <v>11800</v>
      </c>
      <c r="E3315" s="737">
        <v>1700</v>
      </c>
      <c r="F3315" s="666">
        <v>42232662</v>
      </c>
      <c r="G3315" s="665" t="s">
        <v>11905</v>
      </c>
      <c r="H3315" s="675" t="s">
        <v>11808</v>
      </c>
      <c r="I3315" s="665" t="s">
        <v>6929</v>
      </c>
      <c r="J3315" s="675" t="s">
        <v>11808</v>
      </c>
      <c r="K3315" s="666" t="s">
        <v>11895</v>
      </c>
      <c r="L3315" s="666">
        <v>2</v>
      </c>
      <c r="M3315" s="756">
        <v>3500</v>
      </c>
      <c r="N3315" s="666">
        <v>3</v>
      </c>
      <c r="O3315" s="666">
        <v>8</v>
      </c>
      <c r="P3315" s="756">
        <v>13900</v>
      </c>
      <c r="Q3315" s="666" t="s">
        <v>11895</v>
      </c>
      <c r="R3315" s="666">
        <v>0</v>
      </c>
    </row>
    <row r="3316" spans="1:18" ht="15.75" customHeight="1" x14ac:dyDescent="0.2">
      <c r="A3316" s="676" t="s">
        <v>11786</v>
      </c>
      <c r="B3316" s="666" t="s">
        <v>6969</v>
      </c>
      <c r="C3316" s="666" t="s">
        <v>11895</v>
      </c>
      <c r="D3316" s="665" t="s">
        <v>11795</v>
      </c>
      <c r="E3316" s="737">
        <v>1700</v>
      </c>
      <c r="F3316" s="666">
        <v>47648071</v>
      </c>
      <c r="G3316" s="665" t="s">
        <v>11906</v>
      </c>
      <c r="H3316" s="675" t="s">
        <v>8731</v>
      </c>
      <c r="I3316" s="665" t="s">
        <v>7361</v>
      </c>
      <c r="J3316" s="675" t="s">
        <v>8731</v>
      </c>
      <c r="K3316" s="666" t="s">
        <v>11895</v>
      </c>
      <c r="L3316" s="666">
        <v>2</v>
      </c>
      <c r="M3316" s="756">
        <v>3500</v>
      </c>
      <c r="N3316" s="666">
        <v>3</v>
      </c>
      <c r="O3316" s="666">
        <v>8</v>
      </c>
      <c r="P3316" s="756">
        <v>13900</v>
      </c>
      <c r="Q3316" s="666" t="s">
        <v>11895</v>
      </c>
      <c r="R3316" s="666">
        <v>0</v>
      </c>
    </row>
    <row r="3317" spans="1:18" ht="15.75" customHeight="1" x14ac:dyDescent="0.2">
      <c r="A3317" s="676" t="s">
        <v>11786</v>
      </c>
      <c r="B3317" s="666" t="s">
        <v>6969</v>
      </c>
      <c r="C3317" s="666" t="s">
        <v>11895</v>
      </c>
      <c r="D3317" s="665" t="s">
        <v>11795</v>
      </c>
      <c r="E3317" s="737">
        <v>1700</v>
      </c>
      <c r="F3317" s="666">
        <v>70498583</v>
      </c>
      <c r="G3317" s="665" t="s">
        <v>11907</v>
      </c>
      <c r="H3317" s="675" t="s">
        <v>7773</v>
      </c>
      <c r="I3317" s="665" t="s">
        <v>7361</v>
      </c>
      <c r="J3317" s="675" t="s">
        <v>7773</v>
      </c>
      <c r="K3317" s="666" t="s">
        <v>11895</v>
      </c>
      <c r="L3317" s="666">
        <v>2</v>
      </c>
      <c r="M3317" s="756">
        <v>3500</v>
      </c>
      <c r="N3317" s="666">
        <v>3</v>
      </c>
      <c r="O3317" s="666">
        <v>8</v>
      </c>
      <c r="P3317" s="756">
        <v>13900</v>
      </c>
      <c r="Q3317" s="666" t="s">
        <v>11895</v>
      </c>
      <c r="R3317" s="666">
        <v>0</v>
      </c>
    </row>
    <row r="3318" spans="1:18" ht="15.75" customHeight="1" x14ac:dyDescent="0.2">
      <c r="A3318" s="676" t="s">
        <v>11786</v>
      </c>
      <c r="B3318" s="666" t="s">
        <v>6969</v>
      </c>
      <c r="C3318" s="666" t="s">
        <v>11895</v>
      </c>
      <c r="D3318" s="665" t="s">
        <v>11795</v>
      </c>
      <c r="E3318" s="737">
        <v>1700</v>
      </c>
      <c r="F3318" s="666">
        <v>44069080</v>
      </c>
      <c r="G3318" s="665" t="s">
        <v>11908</v>
      </c>
      <c r="H3318" s="675" t="s">
        <v>7773</v>
      </c>
      <c r="I3318" s="665" t="s">
        <v>7361</v>
      </c>
      <c r="J3318" s="675" t="s">
        <v>7773</v>
      </c>
      <c r="K3318" s="666" t="s">
        <v>11895</v>
      </c>
      <c r="L3318" s="666">
        <v>2</v>
      </c>
      <c r="M3318" s="756">
        <v>3500</v>
      </c>
      <c r="N3318" s="666">
        <v>3</v>
      </c>
      <c r="O3318" s="666">
        <v>8</v>
      </c>
      <c r="P3318" s="756">
        <v>13900</v>
      </c>
      <c r="Q3318" s="666" t="s">
        <v>11895</v>
      </c>
      <c r="R3318" s="666">
        <v>0</v>
      </c>
    </row>
    <row r="3319" spans="1:18" ht="15.75" customHeight="1" x14ac:dyDescent="0.2">
      <c r="A3319" s="676" t="s">
        <v>11786</v>
      </c>
      <c r="B3319" s="666" t="s">
        <v>6969</v>
      </c>
      <c r="C3319" s="666" t="s">
        <v>11895</v>
      </c>
      <c r="D3319" s="665" t="s">
        <v>11795</v>
      </c>
      <c r="E3319" s="737">
        <v>1700</v>
      </c>
      <c r="F3319" s="666">
        <v>45245131</v>
      </c>
      <c r="G3319" s="665" t="s">
        <v>11909</v>
      </c>
      <c r="H3319" s="675" t="s">
        <v>8638</v>
      </c>
      <c r="I3319" s="665" t="s">
        <v>6929</v>
      </c>
      <c r="J3319" s="675" t="s">
        <v>8638</v>
      </c>
      <c r="K3319" s="666" t="s">
        <v>11895</v>
      </c>
      <c r="L3319" s="666">
        <v>2</v>
      </c>
      <c r="M3319" s="756">
        <v>3500</v>
      </c>
      <c r="N3319" s="666">
        <v>3</v>
      </c>
      <c r="O3319" s="666">
        <v>8</v>
      </c>
      <c r="P3319" s="756">
        <v>13900</v>
      </c>
      <c r="Q3319" s="666" t="s">
        <v>11895</v>
      </c>
      <c r="R3319" s="666">
        <v>0</v>
      </c>
    </row>
    <row r="3320" spans="1:18" ht="15.75" customHeight="1" x14ac:dyDescent="0.2">
      <c r="A3320" s="676" t="s">
        <v>11786</v>
      </c>
      <c r="B3320" s="666" t="s">
        <v>6969</v>
      </c>
      <c r="C3320" s="666" t="s">
        <v>11895</v>
      </c>
      <c r="D3320" s="665" t="s">
        <v>11795</v>
      </c>
      <c r="E3320" s="737">
        <v>1700</v>
      </c>
      <c r="F3320" s="666">
        <v>46532061</v>
      </c>
      <c r="G3320" s="665" t="s">
        <v>11910</v>
      </c>
      <c r="H3320" s="675" t="s">
        <v>6730</v>
      </c>
      <c r="I3320" s="665" t="s">
        <v>6929</v>
      </c>
      <c r="J3320" s="675" t="s">
        <v>6730</v>
      </c>
      <c r="K3320" s="666" t="s">
        <v>11895</v>
      </c>
      <c r="L3320" s="666">
        <v>2</v>
      </c>
      <c r="M3320" s="756">
        <v>3500</v>
      </c>
      <c r="N3320" s="666">
        <v>3</v>
      </c>
      <c r="O3320" s="666">
        <v>8</v>
      </c>
      <c r="P3320" s="756">
        <v>13900</v>
      </c>
      <c r="Q3320" s="666" t="s">
        <v>11895</v>
      </c>
      <c r="R3320" s="666">
        <v>0</v>
      </c>
    </row>
    <row r="3321" spans="1:18" ht="15.75" customHeight="1" x14ac:dyDescent="0.2">
      <c r="A3321" s="676" t="s">
        <v>11786</v>
      </c>
      <c r="B3321" s="666" t="s">
        <v>6969</v>
      </c>
      <c r="C3321" s="666" t="s">
        <v>11895</v>
      </c>
      <c r="D3321" s="665" t="s">
        <v>11795</v>
      </c>
      <c r="E3321" s="737">
        <v>1700</v>
      </c>
      <c r="F3321" s="666">
        <v>62706743</v>
      </c>
      <c r="G3321" s="665" t="s">
        <v>11911</v>
      </c>
      <c r="H3321" s="675" t="s">
        <v>8731</v>
      </c>
      <c r="I3321" s="665" t="s">
        <v>7361</v>
      </c>
      <c r="J3321" s="675" t="s">
        <v>8731</v>
      </c>
      <c r="K3321" s="666" t="s">
        <v>11895</v>
      </c>
      <c r="L3321" s="666">
        <v>2</v>
      </c>
      <c r="M3321" s="756">
        <v>3500</v>
      </c>
      <c r="N3321" s="666">
        <v>3</v>
      </c>
      <c r="O3321" s="666">
        <v>8</v>
      </c>
      <c r="P3321" s="756">
        <v>13900</v>
      </c>
      <c r="Q3321" s="666" t="s">
        <v>11895</v>
      </c>
      <c r="R3321" s="666">
        <v>0</v>
      </c>
    </row>
    <row r="3322" spans="1:18" ht="15.75" customHeight="1" x14ac:dyDescent="0.2">
      <c r="A3322" s="676" t="s">
        <v>11786</v>
      </c>
      <c r="B3322" s="666" t="s">
        <v>6969</v>
      </c>
      <c r="C3322" s="666" t="s">
        <v>11895</v>
      </c>
      <c r="D3322" s="665" t="s">
        <v>11795</v>
      </c>
      <c r="E3322" s="737">
        <v>1700</v>
      </c>
      <c r="F3322" s="666">
        <v>72920721</v>
      </c>
      <c r="G3322" s="665" t="s">
        <v>11912</v>
      </c>
      <c r="H3322" s="675" t="s">
        <v>7773</v>
      </c>
      <c r="I3322" s="665" t="s">
        <v>7361</v>
      </c>
      <c r="J3322" s="675" t="s">
        <v>7773</v>
      </c>
      <c r="K3322" s="666" t="s">
        <v>11895</v>
      </c>
      <c r="L3322" s="666">
        <v>2</v>
      </c>
      <c r="M3322" s="756">
        <v>3500</v>
      </c>
      <c r="N3322" s="666">
        <v>3</v>
      </c>
      <c r="O3322" s="666">
        <v>8</v>
      </c>
      <c r="P3322" s="756">
        <v>13900</v>
      </c>
      <c r="Q3322" s="666" t="s">
        <v>11895</v>
      </c>
      <c r="R3322" s="666">
        <v>0</v>
      </c>
    </row>
    <row r="3323" spans="1:18" ht="15.75" customHeight="1" x14ac:dyDescent="0.2">
      <c r="A3323" s="676" t="s">
        <v>11786</v>
      </c>
      <c r="B3323" s="666" t="s">
        <v>6969</v>
      </c>
      <c r="C3323" s="666" t="s">
        <v>11895</v>
      </c>
      <c r="D3323" s="665" t="s">
        <v>11795</v>
      </c>
      <c r="E3323" s="737">
        <v>1700</v>
      </c>
      <c r="F3323" s="666">
        <v>71711567</v>
      </c>
      <c r="G3323" s="665" t="s">
        <v>11913</v>
      </c>
      <c r="H3323" s="675" t="s">
        <v>11914</v>
      </c>
      <c r="I3323" s="665" t="s">
        <v>6929</v>
      </c>
      <c r="J3323" s="675" t="s">
        <v>11914</v>
      </c>
      <c r="K3323" s="666" t="s">
        <v>11895</v>
      </c>
      <c r="L3323" s="666">
        <v>2</v>
      </c>
      <c r="M3323" s="756">
        <v>3500</v>
      </c>
      <c r="N3323" s="666">
        <v>3</v>
      </c>
      <c r="O3323" s="666">
        <v>8</v>
      </c>
      <c r="P3323" s="756">
        <v>13900</v>
      </c>
      <c r="Q3323" s="666" t="s">
        <v>11895</v>
      </c>
      <c r="R3323" s="666">
        <v>0</v>
      </c>
    </row>
    <row r="3324" spans="1:18" ht="15.75" customHeight="1" x14ac:dyDescent="0.2">
      <c r="A3324" s="676" t="s">
        <v>11786</v>
      </c>
      <c r="B3324" s="666" t="s">
        <v>6969</v>
      </c>
      <c r="C3324" s="666" t="s">
        <v>11895</v>
      </c>
      <c r="D3324" s="665" t="s">
        <v>11795</v>
      </c>
      <c r="E3324" s="737">
        <v>1700</v>
      </c>
      <c r="F3324" s="666">
        <v>47231412</v>
      </c>
      <c r="G3324" s="665" t="s">
        <v>11915</v>
      </c>
      <c r="H3324" s="675" t="s">
        <v>8946</v>
      </c>
      <c r="I3324" s="665" t="s">
        <v>6929</v>
      </c>
      <c r="J3324" s="675" t="s">
        <v>8946</v>
      </c>
      <c r="K3324" s="666" t="s">
        <v>11895</v>
      </c>
      <c r="L3324" s="666">
        <v>2</v>
      </c>
      <c r="M3324" s="756">
        <v>3500</v>
      </c>
      <c r="N3324" s="666">
        <v>3</v>
      </c>
      <c r="O3324" s="666">
        <v>8</v>
      </c>
      <c r="P3324" s="756">
        <v>13900</v>
      </c>
      <c r="Q3324" s="666" t="s">
        <v>11895</v>
      </c>
      <c r="R3324" s="666">
        <v>0</v>
      </c>
    </row>
    <row r="3325" spans="1:18" ht="15.75" customHeight="1" x14ac:dyDescent="0.2">
      <c r="A3325" s="676" t="s">
        <v>11786</v>
      </c>
      <c r="B3325" s="666" t="s">
        <v>6969</v>
      </c>
      <c r="C3325" s="666" t="s">
        <v>11895</v>
      </c>
      <c r="D3325" s="665" t="s">
        <v>11795</v>
      </c>
      <c r="E3325" s="737">
        <v>1700</v>
      </c>
      <c r="F3325" s="666">
        <v>75836774</v>
      </c>
      <c r="G3325" s="665" t="s">
        <v>11916</v>
      </c>
      <c r="H3325" s="675" t="s">
        <v>9493</v>
      </c>
      <c r="I3325" s="665" t="s">
        <v>6929</v>
      </c>
      <c r="J3325" s="675" t="s">
        <v>9493</v>
      </c>
      <c r="K3325" s="666" t="s">
        <v>11895</v>
      </c>
      <c r="L3325" s="666">
        <v>2</v>
      </c>
      <c r="M3325" s="756">
        <v>3500</v>
      </c>
      <c r="N3325" s="666">
        <v>3</v>
      </c>
      <c r="O3325" s="666">
        <v>8</v>
      </c>
      <c r="P3325" s="756">
        <v>13900</v>
      </c>
      <c r="Q3325" s="666" t="s">
        <v>11895</v>
      </c>
      <c r="R3325" s="666">
        <v>0</v>
      </c>
    </row>
    <row r="3326" spans="1:18" ht="15.75" customHeight="1" x14ac:dyDescent="0.2">
      <c r="A3326" s="676" t="s">
        <v>11786</v>
      </c>
      <c r="B3326" s="666" t="s">
        <v>6969</v>
      </c>
      <c r="C3326" s="666" t="s">
        <v>11895</v>
      </c>
      <c r="D3326" s="665" t="s">
        <v>11800</v>
      </c>
      <c r="E3326" s="737">
        <v>1700</v>
      </c>
      <c r="F3326" s="666">
        <v>77505944</v>
      </c>
      <c r="G3326" s="665" t="s">
        <v>11917</v>
      </c>
      <c r="H3326" s="675" t="s">
        <v>11808</v>
      </c>
      <c r="I3326" s="665" t="s">
        <v>6929</v>
      </c>
      <c r="J3326" s="675" t="s">
        <v>11808</v>
      </c>
      <c r="K3326" s="666" t="s">
        <v>11895</v>
      </c>
      <c r="L3326" s="666">
        <v>2</v>
      </c>
      <c r="M3326" s="756">
        <v>3500</v>
      </c>
      <c r="N3326" s="666">
        <v>3</v>
      </c>
      <c r="O3326" s="666">
        <v>8</v>
      </c>
      <c r="P3326" s="756">
        <v>13900</v>
      </c>
      <c r="Q3326" s="666" t="s">
        <v>11895</v>
      </c>
      <c r="R3326" s="666">
        <v>0</v>
      </c>
    </row>
    <row r="3327" spans="1:18" ht="15.75" customHeight="1" x14ac:dyDescent="0.2">
      <c r="A3327" s="676" t="s">
        <v>11786</v>
      </c>
      <c r="B3327" s="666" t="s">
        <v>6969</v>
      </c>
      <c r="C3327" s="666" t="s">
        <v>11895</v>
      </c>
      <c r="D3327" s="665" t="s">
        <v>11795</v>
      </c>
      <c r="E3327" s="737">
        <v>1700</v>
      </c>
      <c r="F3327" s="666">
        <v>18136354</v>
      </c>
      <c r="G3327" s="665" t="s">
        <v>11918</v>
      </c>
      <c r="H3327" s="675" t="s">
        <v>11802</v>
      </c>
      <c r="I3327" s="665" t="s">
        <v>7361</v>
      </c>
      <c r="J3327" s="675" t="s">
        <v>11802</v>
      </c>
      <c r="K3327" s="666" t="s">
        <v>11895</v>
      </c>
      <c r="L3327" s="666">
        <v>2</v>
      </c>
      <c r="M3327" s="756">
        <v>3500</v>
      </c>
      <c r="N3327" s="666">
        <v>3</v>
      </c>
      <c r="O3327" s="666">
        <v>8</v>
      </c>
      <c r="P3327" s="756">
        <v>13900</v>
      </c>
      <c r="Q3327" s="666" t="s">
        <v>11895</v>
      </c>
      <c r="R3327" s="666">
        <v>0</v>
      </c>
    </row>
    <row r="3328" spans="1:18" ht="15.75" customHeight="1" x14ac:dyDescent="0.2">
      <c r="A3328" s="676" t="s">
        <v>11786</v>
      </c>
      <c r="B3328" s="666" t="s">
        <v>6922</v>
      </c>
      <c r="C3328" s="666" t="s">
        <v>11919</v>
      </c>
      <c r="D3328" s="665" t="s">
        <v>10757</v>
      </c>
      <c r="E3328" s="737">
        <v>2900</v>
      </c>
      <c r="F3328" s="666">
        <v>42512176</v>
      </c>
      <c r="G3328" s="665" t="s">
        <v>11920</v>
      </c>
      <c r="H3328" s="675" t="s">
        <v>11806</v>
      </c>
      <c r="I3328" s="665" t="s">
        <v>9266</v>
      </c>
      <c r="J3328" s="675" t="s">
        <v>11806</v>
      </c>
      <c r="K3328" s="666">
        <v>4</v>
      </c>
      <c r="L3328" s="666">
        <v>12</v>
      </c>
      <c r="M3328" s="756">
        <v>35400</v>
      </c>
      <c r="N3328" s="666">
        <v>4</v>
      </c>
      <c r="O3328" s="666">
        <v>8</v>
      </c>
      <c r="P3328" s="756">
        <v>23500</v>
      </c>
      <c r="Q3328" s="666">
        <v>1</v>
      </c>
      <c r="R3328" s="666">
        <v>12</v>
      </c>
    </row>
    <row r="3329" spans="1:18" ht="15.75" customHeight="1" x14ac:dyDescent="0.2">
      <c r="A3329" s="676" t="s">
        <v>11786</v>
      </c>
      <c r="B3329" s="666" t="s">
        <v>6922</v>
      </c>
      <c r="C3329" s="666" t="s">
        <v>11919</v>
      </c>
      <c r="D3329" s="665" t="s">
        <v>10757</v>
      </c>
      <c r="E3329" s="737">
        <v>2900</v>
      </c>
      <c r="F3329" s="666">
        <v>44436329</v>
      </c>
      <c r="G3329" s="665" t="s">
        <v>11921</v>
      </c>
      <c r="H3329" s="675" t="s">
        <v>11806</v>
      </c>
      <c r="I3329" s="665" t="s">
        <v>9266</v>
      </c>
      <c r="J3329" s="675" t="s">
        <v>11806</v>
      </c>
      <c r="K3329" s="666">
        <v>4</v>
      </c>
      <c r="L3329" s="666">
        <v>12</v>
      </c>
      <c r="M3329" s="756">
        <v>35400</v>
      </c>
      <c r="N3329" s="666">
        <v>4</v>
      </c>
      <c r="O3329" s="666">
        <v>8</v>
      </c>
      <c r="P3329" s="756">
        <v>23500</v>
      </c>
      <c r="Q3329" s="666">
        <v>1</v>
      </c>
      <c r="R3329" s="666">
        <v>12</v>
      </c>
    </row>
    <row r="3330" spans="1:18" ht="15.75" customHeight="1" x14ac:dyDescent="0.2">
      <c r="A3330" s="676" t="s">
        <v>11786</v>
      </c>
      <c r="B3330" s="666" t="s">
        <v>6922</v>
      </c>
      <c r="C3330" s="666" t="s">
        <v>11919</v>
      </c>
      <c r="D3330" s="665" t="s">
        <v>11088</v>
      </c>
      <c r="E3330" s="737">
        <v>7300</v>
      </c>
      <c r="F3330" s="666">
        <v>18188316</v>
      </c>
      <c r="G3330" s="665" t="s">
        <v>11922</v>
      </c>
      <c r="H3330" s="675" t="s">
        <v>9913</v>
      </c>
      <c r="I3330" s="665" t="s">
        <v>9266</v>
      </c>
      <c r="J3330" s="675" t="s">
        <v>9913</v>
      </c>
      <c r="K3330" s="666">
        <v>4</v>
      </c>
      <c r="L3330" s="666">
        <v>12</v>
      </c>
      <c r="M3330" s="756">
        <v>88200</v>
      </c>
      <c r="N3330" s="666">
        <v>4</v>
      </c>
      <c r="O3330" s="666">
        <v>8</v>
      </c>
      <c r="P3330" s="756">
        <v>58700</v>
      </c>
      <c r="Q3330" s="666">
        <v>1</v>
      </c>
      <c r="R3330" s="666">
        <v>12</v>
      </c>
    </row>
    <row r="3331" spans="1:18" ht="15.75" customHeight="1" x14ac:dyDescent="0.2">
      <c r="A3331" s="676" t="s">
        <v>11786</v>
      </c>
      <c r="B3331" s="666" t="s">
        <v>6922</v>
      </c>
      <c r="C3331" s="666" t="s">
        <v>11919</v>
      </c>
      <c r="D3331" s="665" t="s">
        <v>11088</v>
      </c>
      <c r="E3331" s="737">
        <v>7300</v>
      </c>
      <c r="F3331" s="666">
        <v>45740836</v>
      </c>
      <c r="G3331" s="665" t="s">
        <v>11923</v>
      </c>
      <c r="H3331" s="675" t="s">
        <v>9913</v>
      </c>
      <c r="I3331" s="665" t="s">
        <v>9266</v>
      </c>
      <c r="J3331" s="675" t="s">
        <v>9913</v>
      </c>
      <c r="K3331" s="666">
        <v>4</v>
      </c>
      <c r="L3331" s="666">
        <v>12</v>
      </c>
      <c r="M3331" s="756">
        <v>88200</v>
      </c>
      <c r="N3331" s="666">
        <v>4</v>
      </c>
      <c r="O3331" s="666">
        <v>8</v>
      </c>
      <c r="P3331" s="756">
        <v>58700</v>
      </c>
      <c r="Q3331" s="666">
        <v>1</v>
      </c>
      <c r="R3331" s="666">
        <v>12</v>
      </c>
    </row>
    <row r="3332" spans="1:18" ht="15.75" customHeight="1" x14ac:dyDescent="0.2">
      <c r="A3332" s="676" t="s">
        <v>11786</v>
      </c>
      <c r="B3332" s="666" t="s">
        <v>6922</v>
      </c>
      <c r="C3332" s="666" t="s">
        <v>11919</v>
      </c>
      <c r="D3332" s="665" t="s">
        <v>11040</v>
      </c>
      <c r="E3332" s="737">
        <v>5200</v>
      </c>
      <c r="F3332" s="666">
        <v>70554750</v>
      </c>
      <c r="G3332" s="665" t="s">
        <v>11924</v>
      </c>
      <c r="H3332" s="675" t="s">
        <v>9913</v>
      </c>
      <c r="I3332" s="665" t="s">
        <v>9266</v>
      </c>
      <c r="J3332" s="675" t="s">
        <v>9913</v>
      </c>
      <c r="K3332" s="666">
        <v>4</v>
      </c>
      <c r="L3332" s="666">
        <v>12</v>
      </c>
      <c r="M3332" s="756">
        <v>63000</v>
      </c>
      <c r="N3332" s="666">
        <v>4</v>
      </c>
      <c r="O3332" s="666">
        <v>8</v>
      </c>
      <c r="P3332" s="756">
        <v>41900</v>
      </c>
      <c r="Q3332" s="666">
        <v>1</v>
      </c>
      <c r="R3332" s="666">
        <v>12</v>
      </c>
    </row>
    <row r="3333" spans="1:18" ht="15.75" customHeight="1" x14ac:dyDescent="0.2">
      <c r="A3333" s="676" t="s">
        <v>11786</v>
      </c>
      <c r="B3333" s="666" t="s">
        <v>6922</v>
      </c>
      <c r="C3333" s="666" t="s">
        <v>11919</v>
      </c>
      <c r="D3333" s="665" t="s">
        <v>10757</v>
      </c>
      <c r="E3333" s="737">
        <v>2900</v>
      </c>
      <c r="F3333" s="666">
        <v>44834347</v>
      </c>
      <c r="G3333" s="665" t="s">
        <v>11925</v>
      </c>
      <c r="H3333" s="675" t="s">
        <v>11806</v>
      </c>
      <c r="I3333" s="665" t="s">
        <v>9266</v>
      </c>
      <c r="J3333" s="675" t="s">
        <v>11806</v>
      </c>
      <c r="K3333" s="666">
        <v>4</v>
      </c>
      <c r="L3333" s="666">
        <v>12</v>
      </c>
      <c r="M3333" s="756">
        <v>35400</v>
      </c>
      <c r="N3333" s="666">
        <v>4</v>
      </c>
      <c r="O3333" s="666">
        <v>8</v>
      </c>
      <c r="P3333" s="756">
        <v>23500</v>
      </c>
      <c r="Q3333" s="666">
        <v>1</v>
      </c>
      <c r="R3333" s="666">
        <v>12</v>
      </c>
    </row>
    <row r="3334" spans="1:18" ht="15.75" customHeight="1" x14ac:dyDescent="0.2">
      <c r="A3334" s="676" t="s">
        <v>11786</v>
      </c>
      <c r="B3334" s="666" t="s">
        <v>6922</v>
      </c>
      <c r="C3334" s="666" t="s">
        <v>11919</v>
      </c>
      <c r="D3334" s="665" t="s">
        <v>10757</v>
      </c>
      <c r="E3334" s="737">
        <v>2900</v>
      </c>
      <c r="F3334" s="666">
        <v>46122947</v>
      </c>
      <c r="G3334" s="665" t="s">
        <v>11926</v>
      </c>
      <c r="H3334" s="675" t="s">
        <v>11806</v>
      </c>
      <c r="I3334" s="665" t="s">
        <v>9266</v>
      </c>
      <c r="J3334" s="675" t="s">
        <v>11806</v>
      </c>
      <c r="K3334" s="666">
        <v>4</v>
      </c>
      <c r="L3334" s="666">
        <v>12</v>
      </c>
      <c r="M3334" s="756">
        <v>35400</v>
      </c>
      <c r="N3334" s="666">
        <v>4</v>
      </c>
      <c r="O3334" s="666">
        <v>8</v>
      </c>
      <c r="P3334" s="756">
        <v>23500</v>
      </c>
      <c r="Q3334" s="666">
        <v>1</v>
      </c>
      <c r="R3334" s="666">
        <v>12</v>
      </c>
    </row>
    <row r="3335" spans="1:18" ht="15.75" customHeight="1" x14ac:dyDescent="0.2">
      <c r="A3335" s="676" t="s">
        <v>11786</v>
      </c>
      <c r="B3335" s="666" t="s">
        <v>6922</v>
      </c>
      <c r="C3335" s="666" t="s">
        <v>11919</v>
      </c>
      <c r="D3335" s="665" t="s">
        <v>10757</v>
      </c>
      <c r="E3335" s="737">
        <v>2900</v>
      </c>
      <c r="F3335" s="666">
        <v>42857889</v>
      </c>
      <c r="G3335" s="665" t="s">
        <v>11927</v>
      </c>
      <c r="H3335" s="675" t="s">
        <v>11806</v>
      </c>
      <c r="I3335" s="665" t="s">
        <v>9266</v>
      </c>
      <c r="J3335" s="675" t="s">
        <v>11806</v>
      </c>
      <c r="K3335" s="666">
        <v>4</v>
      </c>
      <c r="L3335" s="666">
        <v>12</v>
      </c>
      <c r="M3335" s="756">
        <v>35400</v>
      </c>
      <c r="N3335" s="666">
        <v>4</v>
      </c>
      <c r="O3335" s="666">
        <v>8</v>
      </c>
      <c r="P3335" s="756">
        <v>23500</v>
      </c>
      <c r="Q3335" s="666">
        <v>1</v>
      </c>
      <c r="R3335" s="666">
        <v>12</v>
      </c>
    </row>
    <row r="3336" spans="1:18" ht="15.75" customHeight="1" x14ac:dyDescent="0.2">
      <c r="A3336" s="676" t="s">
        <v>11786</v>
      </c>
      <c r="B3336" s="666" t="s">
        <v>6922</v>
      </c>
      <c r="C3336" s="666" t="s">
        <v>11919</v>
      </c>
      <c r="D3336" s="665" t="s">
        <v>10757</v>
      </c>
      <c r="E3336" s="737">
        <v>2900</v>
      </c>
      <c r="F3336" s="666">
        <v>44820605</v>
      </c>
      <c r="G3336" s="665" t="s">
        <v>11928</v>
      </c>
      <c r="H3336" s="675" t="s">
        <v>11806</v>
      </c>
      <c r="I3336" s="665" t="s">
        <v>9266</v>
      </c>
      <c r="J3336" s="675" t="s">
        <v>11806</v>
      </c>
      <c r="K3336" s="666">
        <v>4</v>
      </c>
      <c r="L3336" s="666">
        <v>12</v>
      </c>
      <c r="M3336" s="756">
        <v>35400</v>
      </c>
      <c r="N3336" s="666">
        <v>4</v>
      </c>
      <c r="O3336" s="666">
        <v>8</v>
      </c>
      <c r="P3336" s="756">
        <v>23500</v>
      </c>
      <c r="Q3336" s="666">
        <v>1</v>
      </c>
      <c r="R3336" s="666">
        <v>12</v>
      </c>
    </row>
    <row r="3337" spans="1:18" ht="15.75" customHeight="1" x14ac:dyDescent="0.2">
      <c r="A3337" s="676" t="s">
        <v>11786</v>
      </c>
      <c r="B3337" s="666" t="s">
        <v>6922</v>
      </c>
      <c r="C3337" s="666" t="s">
        <v>11919</v>
      </c>
      <c r="D3337" s="665" t="s">
        <v>10757</v>
      </c>
      <c r="E3337" s="737">
        <v>2900</v>
      </c>
      <c r="F3337" s="666">
        <v>42204878</v>
      </c>
      <c r="G3337" s="665" t="s">
        <v>11929</v>
      </c>
      <c r="H3337" s="675" t="s">
        <v>11806</v>
      </c>
      <c r="I3337" s="665" t="s">
        <v>9266</v>
      </c>
      <c r="J3337" s="675" t="s">
        <v>11806</v>
      </c>
      <c r="K3337" s="666">
        <v>4</v>
      </c>
      <c r="L3337" s="666">
        <v>12</v>
      </c>
      <c r="M3337" s="756">
        <v>35400</v>
      </c>
      <c r="N3337" s="666">
        <v>4</v>
      </c>
      <c r="O3337" s="666">
        <v>8</v>
      </c>
      <c r="P3337" s="756">
        <v>23500</v>
      </c>
      <c r="Q3337" s="666">
        <v>1</v>
      </c>
      <c r="R3337" s="666">
        <v>12</v>
      </c>
    </row>
    <row r="3338" spans="1:18" ht="15.75" customHeight="1" x14ac:dyDescent="0.2">
      <c r="A3338" s="676" t="s">
        <v>11786</v>
      </c>
      <c r="B3338" s="666" t="s">
        <v>6922</v>
      </c>
      <c r="C3338" s="666" t="s">
        <v>11919</v>
      </c>
      <c r="D3338" s="665" t="s">
        <v>10757</v>
      </c>
      <c r="E3338" s="737">
        <v>2900</v>
      </c>
      <c r="F3338" s="666">
        <v>44387943</v>
      </c>
      <c r="G3338" s="665" t="s">
        <v>11930</v>
      </c>
      <c r="H3338" s="675" t="s">
        <v>11806</v>
      </c>
      <c r="I3338" s="665" t="s">
        <v>9266</v>
      </c>
      <c r="J3338" s="675" t="s">
        <v>11806</v>
      </c>
      <c r="K3338" s="666">
        <v>4</v>
      </c>
      <c r="L3338" s="666">
        <v>12</v>
      </c>
      <c r="M3338" s="756">
        <v>35400</v>
      </c>
      <c r="N3338" s="666">
        <v>4</v>
      </c>
      <c r="O3338" s="666">
        <v>8</v>
      </c>
      <c r="P3338" s="756">
        <v>23500</v>
      </c>
      <c r="Q3338" s="666">
        <v>1</v>
      </c>
      <c r="R3338" s="666">
        <v>12</v>
      </c>
    </row>
    <row r="3339" spans="1:18" ht="15.75" customHeight="1" x14ac:dyDescent="0.2">
      <c r="A3339" s="676" t="s">
        <v>11786</v>
      </c>
      <c r="B3339" s="666" t="s">
        <v>6922</v>
      </c>
      <c r="C3339" s="666" t="s">
        <v>11919</v>
      </c>
      <c r="D3339" s="665" t="s">
        <v>11809</v>
      </c>
      <c r="E3339" s="737">
        <v>1800</v>
      </c>
      <c r="F3339" s="666">
        <v>42091933</v>
      </c>
      <c r="G3339" s="665" t="s">
        <v>11931</v>
      </c>
      <c r="H3339" s="675" t="s">
        <v>10738</v>
      </c>
      <c r="I3339" s="665" t="s">
        <v>11932</v>
      </c>
      <c r="J3339" s="675" t="s">
        <v>10738</v>
      </c>
      <c r="K3339" s="666">
        <v>4</v>
      </c>
      <c r="L3339" s="666">
        <v>12</v>
      </c>
      <c r="M3339" s="756">
        <v>22200</v>
      </c>
      <c r="N3339" s="666">
        <v>4</v>
      </c>
      <c r="O3339" s="666">
        <v>8</v>
      </c>
      <c r="P3339" s="756">
        <v>14700</v>
      </c>
      <c r="Q3339" s="666">
        <v>1</v>
      </c>
      <c r="R3339" s="666">
        <v>12</v>
      </c>
    </row>
    <row r="3340" spans="1:18" ht="15.75" customHeight="1" x14ac:dyDescent="0.2">
      <c r="A3340" s="676" t="s">
        <v>11786</v>
      </c>
      <c r="B3340" s="666" t="s">
        <v>6922</v>
      </c>
      <c r="C3340" s="666" t="s">
        <v>11919</v>
      </c>
      <c r="D3340" s="665" t="s">
        <v>11040</v>
      </c>
      <c r="E3340" s="737">
        <v>5200</v>
      </c>
      <c r="F3340" s="666">
        <v>46291639</v>
      </c>
      <c r="G3340" s="665" t="s">
        <v>11933</v>
      </c>
      <c r="H3340" s="675" t="s">
        <v>9913</v>
      </c>
      <c r="I3340" s="665" t="s">
        <v>9266</v>
      </c>
      <c r="J3340" s="675" t="s">
        <v>9913</v>
      </c>
      <c r="K3340" s="666">
        <v>4</v>
      </c>
      <c r="L3340" s="666">
        <v>12</v>
      </c>
      <c r="M3340" s="756">
        <v>63000</v>
      </c>
      <c r="N3340" s="666">
        <v>4</v>
      </c>
      <c r="O3340" s="666">
        <v>8</v>
      </c>
      <c r="P3340" s="756">
        <v>41900</v>
      </c>
      <c r="Q3340" s="666">
        <v>1</v>
      </c>
      <c r="R3340" s="666">
        <v>12</v>
      </c>
    </row>
    <row r="3341" spans="1:18" ht="15.75" customHeight="1" x14ac:dyDescent="0.2">
      <c r="A3341" s="676" t="s">
        <v>11786</v>
      </c>
      <c r="B3341" s="666" t="s">
        <v>6922</v>
      </c>
      <c r="C3341" s="666" t="s">
        <v>11919</v>
      </c>
      <c r="D3341" s="665" t="s">
        <v>11040</v>
      </c>
      <c r="E3341" s="737">
        <v>5200</v>
      </c>
      <c r="F3341" s="666">
        <v>71874458</v>
      </c>
      <c r="G3341" s="665" t="s">
        <v>11934</v>
      </c>
      <c r="H3341" s="675" t="s">
        <v>9913</v>
      </c>
      <c r="I3341" s="665" t="s">
        <v>9266</v>
      </c>
      <c r="J3341" s="675" t="s">
        <v>9913</v>
      </c>
      <c r="K3341" s="666">
        <v>4</v>
      </c>
      <c r="L3341" s="666">
        <v>12</v>
      </c>
      <c r="M3341" s="756">
        <v>63000</v>
      </c>
      <c r="N3341" s="666">
        <v>4</v>
      </c>
      <c r="O3341" s="666">
        <v>8</v>
      </c>
      <c r="P3341" s="756">
        <v>41900</v>
      </c>
      <c r="Q3341" s="666">
        <v>1</v>
      </c>
      <c r="R3341" s="666">
        <v>12</v>
      </c>
    </row>
    <row r="3342" spans="1:18" ht="15.75" customHeight="1" x14ac:dyDescent="0.2">
      <c r="A3342" s="676" t="s">
        <v>11786</v>
      </c>
      <c r="B3342" s="666" t="s">
        <v>6969</v>
      </c>
      <c r="C3342" s="666" t="s">
        <v>11919</v>
      </c>
      <c r="D3342" s="665" t="s">
        <v>11809</v>
      </c>
      <c r="E3342" s="737">
        <v>1800</v>
      </c>
      <c r="F3342" s="666">
        <v>44567406</v>
      </c>
      <c r="G3342" s="665" t="s">
        <v>11935</v>
      </c>
      <c r="H3342" s="675" t="s">
        <v>10738</v>
      </c>
      <c r="I3342" s="665" t="s">
        <v>11932</v>
      </c>
      <c r="J3342" s="675" t="s">
        <v>10738</v>
      </c>
      <c r="K3342" s="666">
        <v>4</v>
      </c>
      <c r="L3342" s="666">
        <v>12</v>
      </c>
      <c r="M3342" s="756">
        <v>22200</v>
      </c>
      <c r="N3342" s="666">
        <v>4</v>
      </c>
      <c r="O3342" s="666">
        <v>8</v>
      </c>
      <c r="P3342" s="756">
        <v>14700</v>
      </c>
      <c r="Q3342" s="666">
        <v>1</v>
      </c>
      <c r="R3342" s="666">
        <v>12</v>
      </c>
    </row>
    <row r="3343" spans="1:18" ht="15.75" customHeight="1" x14ac:dyDescent="0.2">
      <c r="A3343" s="676" t="s">
        <v>11786</v>
      </c>
      <c r="B3343" s="666" t="s">
        <v>6922</v>
      </c>
      <c r="C3343" s="666" t="s">
        <v>11919</v>
      </c>
      <c r="D3343" s="665" t="s">
        <v>11809</v>
      </c>
      <c r="E3343" s="737">
        <v>1800</v>
      </c>
      <c r="F3343" s="666">
        <v>72074550</v>
      </c>
      <c r="G3343" s="665" t="s">
        <v>11936</v>
      </c>
      <c r="H3343" s="675" t="s">
        <v>10738</v>
      </c>
      <c r="I3343" s="665" t="s">
        <v>11932</v>
      </c>
      <c r="J3343" s="675" t="s">
        <v>10738</v>
      </c>
      <c r="K3343" s="666">
        <v>4</v>
      </c>
      <c r="L3343" s="666">
        <v>12</v>
      </c>
      <c r="M3343" s="756">
        <v>22200</v>
      </c>
      <c r="N3343" s="666">
        <v>4</v>
      </c>
      <c r="O3343" s="666">
        <v>8</v>
      </c>
      <c r="P3343" s="756">
        <v>14700</v>
      </c>
      <c r="Q3343" s="666">
        <v>1</v>
      </c>
      <c r="R3343" s="666">
        <v>12</v>
      </c>
    </row>
    <row r="3344" spans="1:18" ht="15.75" customHeight="1" x14ac:dyDescent="0.2">
      <c r="A3344" s="676" t="s">
        <v>11786</v>
      </c>
      <c r="B3344" s="666" t="s">
        <v>6922</v>
      </c>
      <c r="C3344" s="666" t="s">
        <v>11919</v>
      </c>
      <c r="D3344" s="665" t="s">
        <v>11809</v>
      </c>
      <c r="E3344" s="737">
        <v>1800</v>
      </c>
      <c r="F3344" s="666">
        <v>10566827</v>
      </c>
      <c r="G3344" s="665" t="s">
        <v>11937</v>
      </c>
      <c r="H3344" s="675" t="s">
        <v>10738</v>
      </c>
      <c r="I3344" s="665" t="s">
        <v>11932</v>
      </c>
      <c r="J3344" s="675" t="s">
        <v>10738</v>
      </c>
      <c r="K3344" s="666">
        <v>4</v>
      </c>
      <c r="L3344" s="666">
        <v>12</v>
      </c>
      <c r="M3344" s="756">
        <v>22200</v>
      </c>
      <c r="N3344" s="666">
        <v>4</v>
      </c>
      <c r="O3344" s="666">
        <v>8</v>
      </c>
      <c r="P3344" s="756">
        <v>14700</v>
      </c>
      <c r="Q3344" s="666">
        <v>1</v>
      </c>
      <c r="R3344" s="666">
        <v>12</v>
      </c>
    </row>
    <row r="3345" spans="1:18" ht="15.75" customHeight="1" x14ac:dyDescent="0.2">
      <c r="A3345" s="676" t="s">
        <v>11786</v>
      </c>
      <c r="B3345" s="666" t="s">
        <v>6922</v>
      </c>
      <c r="C3345" s="666" t="s">
        <v>11919</v>
      </c>
      <c r="D3345" s="665" t="s">
        <v>10390</v>
      </c>
      <c r="E3345" s="737">
        <v>1800</v>
      </c>
      <c r="F3345" s="666">
        <v>43329050</v>
      </c>
      <c r="G3345" s="665" t="s">
        <v>11938</v>
      </c>
      <c r="H3345" s="675" t="s">
        <v>11792</v>
      </c>
      <c r="I3345" s="665" t="s">
        <v>1400</v>
      </c>
      <c r="J3345" s="675" t="s">
        <v>11792</v>
      </c>
      <c r="K3345" s="666">
        <v>4</v>
      </c>
      <c r="L3345" s="666">
        <v>12</v>
      </c>
      <c r="M3345" s="756">
        <v>22200</v>
      </c>
      <c r="N3345" s="666">
        <v>4</v>
      </c>
      <c r="O3345" s="666">
        <v>8</v>
      </c>
      <c r="P3345" s="756">
        <v>14700</v>
      </c>
      <c r="Q3345" s="666">
        <v>1</v>
      </c>
      <c r="R3345" s="666">
        <v>12</v>
      </c>
    </row>
    <row r="3346" spans="1:18" ht="15.75" customHeight="1" x14ac:dyDescent="0.2">
      <c r="A3346" s="676" t="s">
        <v>11786</v>
      </c>
      <c r="B3346" s="666" t="s">
        <v>6922</v>
      </c>
      <c r="C3346" s="666" t="s">
        <v>11919</v>
      </c>
      <c r="D3346" s="665" t="s">
        <v>11088</v>
      </c>
      <c r="E3346" s="737">
        <v>7300</v>
      </c>
      <c r="F3346" s="666">
        <v>46199687</v>
      </c>
      <c r="G3346" s="665" t="s">
        <v>11939</v>
      </c>
      <c r="H3346" s="675" t="s">
        <v>9913</v>
      </c>
      <c r="I3346" s="665" t="s">
        <v>9266</v>
      </c>
      <c r="J3346" s="675" t="s">
        <v>9913</v>
      </c>
      <c r="K3346" s="666">
        <v>4</v>
      </c>
      <c r="L3346" s="666">
        <v>12</v>
      </c>
      <c r="M3346" s="756">
        <v>88200</v>
      </c>
      <c r="N3346" s="666">
        <v>4</v>
      </c>
      <c r="O3346" s="666">
        <v>8</v>
      </c>
      <c r="P3346" s="756">
        <v>58700</v>
      </c>
      <c r="Q3346" s="666">
        <v>1</v>
      </c>
      <c r="R3346" s="666">
        <v>12</v>
      </c>
    </row>
    <row r="3347" spans="1:18" ht="15.75" customHeight="1" x14ac:dyDescent="0.2">
      <c r="A3347" s="676" t="s">
        <v>11786</v>
      </c>
      <c r="B3347" s="666" t="s">
        <v>6922</v>
      </c>
      <c r="C3347" s="666" t="s">
        <v>11919</v>
      </c>
      <c r="D3347" s="665" t="s">
        <v>11809</v>
      </c>
      <c r="E3347" s="737">
        <v>1800</v>
      </c>
      <c r="F3347" s="666">
        <v>40044388</v>
      </c>
      <c r="G3347" s="665" t="s">
        <v>11940</v>
      </c>
      <c r="H3347" s="675" t="s">
        <v>10738</v>
      </c>
      <c r="I3347" s="665" t="s">
        <v>11932</v>
      </c>
      <c r="J3347" s="675" t="s">
        <v>10738</v>
      </c>
      <c r="K3347" s="666">
        <v>4</v>
      </c>
      <c r="L3347" s="666">
        <v>12</v>
      </c>
      <c r="M3347" s="756">
        <v>22200</v>
      </c>
      <c r="N3347" s="666">
        <v>4</v>
      </c>
      <c r="O3347" s="666">
        <v>8</v>
      </c>
      <c r="P3347" s="756">
        <v>14700</v>
      </c>
      <c r="Q3347" s="666">
        <v>1</v>
      </c>
      <c r="R3347" s="666">
        <v>12</v>
      </c>
    </row>
    <row r="3348" spans="1:18" ht="15.75" customHeight="1" x14ac:dyDescent="0.2">
      <c r="A3348" s="676" t="s">
        <v>11786</v>
      </c>
      <c r="B3348" s="666" t="s">
        <v>6922</v>
      </c>
      <c r="C3348" s="666" t="s">
        <v>11919</v>
      </c>
      <c r="D3348" s="665" t="s">
        <v>11088</v>
      </c>
      <c r="E3348" s="737">
        <v>7300</v>
      </c>
      <c r="F3348" s="666">
        <v>45252272</v>
      </c>
      <c r="G3348" s="665" t="s">
        <v>11941</v>
      </c>
      <c r="H3348" s="675" t="s">
        <v>9913</v>
      </c>
      <c r="I3348" s="665" t="s">
        <v>9266</v>
      </c>
      <c r="J3348" s="675" t="s">
        <v>9913</v>
      </c>
      <c r="K3348" s="666">
        <v>4</v>
      </c>
      <c r="L3348" s="666">
        <v>12</v>
      </c>
      <c r="M3348" s="756">
        <v>88200</v>
      </c>
      <c r="N3348" s="666">
        <v>4</v>
      </c>
      <c r="O3348" s="666">
        <v>8</v>
      </c>
      <c r="P3348" s="756">
        <v>58700</v>
      </c>
      <c r="Q3348" s="666">
        <v>1</v>
      </c>
      <c r="R3348" s="666">
        <v>12</v>
      </c>
    </row>
    <row r="3349" spans="1:18" ht="15.75" customHeight="1" x14ac:dyDescent="0.2">
      <c r="A3349" s="676" t="s">
        <v>11786</v>
      </c>
      <c r="B3349" s="666" t="s">
        <v>6922</v>
      </c>
      <c r="C3349" s="666" t="s">
        <v>11919</v>
      </c>
      <c r="D3349" s="665" t="s">
        <v>11088</v>
      </c>
      <c r="E3349" s="737">
        <v>7300</v>
      </c>
      <c r="F3349" s="666">
        <v>42498095</v>
      </c>
      <c r="G3349" s="665" t="s">
        <v>11942</v>
      </c>
      <c r="H3349" s="675" t="s">
        <v>9913</v>
      </c>
      <c r="I3349" s="665" t="s">
        <v>9266</v>
      </c>
      <c r="J3349" s="675" t="s">
        <v>9913</v>
      </c>
      <c r="K3349" s="666">
        <v>4</v>
      </c>
      <c r="L3349" s="666">
        <v>12</v>
      </c>
      <c r="M3349" s="756">
        <v>88200</v>
      </c>
      <c r="N3349" s="666">
        <v>4</v>
      </c>
      <c r="O3349" s="666">
        <v>8</v>
      </c>
      <c r="P3349" s="756">
        <v>58700</v>
      </c>
      <c r="Q3349" s="666">
        <v>1</v>
      </c>
      <c r="R3349" s="666">
        <v>12</v>
      </c>
    </row>
    <row r="3350" spans="1:18" ht="15.75" customHeight="1" x14ac:dyDescent="0.2">
      <c r="A3350" s="676" t="s">
        <v>11786</v>
      </c>
      <c r="B3350" s="666" t="s">
        <v>6922</v>
      </c>
      <c r="C3350" s="666" t="s">
        <v>11919</v>
      </c>
      <c r="D3350" s="665" t="s">
        <v>11040</v>
      </c>
      <c r="E3350" s="737">
        <v>5200</v>
      </c>
      <c r="F3350" s="666">
        <v>45503573</v>
      </c>
      <c r="G3350" s="665" t="s">
        <v>11943</v>
      </c>
      <c r="H3350" s="675" t="s">
        <v>9913</v>
      </c>
      <c r="I3350" s="665" t="s">
        <v>9266</v>
      </c>
      <c r="J3350" s="675" t="s">
        <v>9913</v>
      </c>
      <c r="K3350" s="666">
        <v>4</v>
      </c>
      <c r="L3350" s="666">
        <v>12</v>
      </c>
      <c r="M3350" s="756">
        <v>63000</v>
      </c>
      <c r="N3350" s="666">
        <v>4</v>
      </c>
      <c r="O3350" s="666">
        <v>8</v>
      </c>
      <c r="P3350" s="756">
        <v>41900</v>
      </c>
      <c r="Q3350" s="666">
        <v>1</v>
      </c>
      <c r="R3350" s="666">
        <v>12</v>
      </c>
    </row>
    <row r="3351" spans="1:18" ht="15.75" customHeight="1" x14ac:dyDescent="0.2">
      <c r="A3351" s="676" t="s">
        <v>11786</v>
      </c>
      <c r="B3351" s="666" t="s">
        <v>6922</v>
      </c>
      <c r="C3351" s="666" t="s">
        <v>11919</v>
      </c>
      <c r="D3351" s="665" t="s">
        <v>10854</v>
      </c>
      <c r="E3351" s="737">
        <v>2900</v>
      </c>
      <c r="F3351" s="666">
        <v>44999936</v>
      </c>
      <c r="G3351" s="665" t="s">
        <v>11944</v>
      </c>
      <c r="H3351" s="675" t="s">
        <v>10854</v>
      </c>
      <c r="I3351" s="665" t="s">
        <v>9266</v>
      </c>
      <c r="J3351" s="675" t="s">
        <v>10854</v>
      </c>
      <c r="K3351" s="666">
        <v>4</v>
      </c>
      <c r="L3351" s="666">
        <v>12</v>
      </c>
      <c r="M3351" s="756">
        <v>35400</v>
      </c>
      <c r="N3351" s="666">
        <v>4</v>
      </c>
      <c r="O3351" s="666">
        <v>8</v>
      </c>
      <c r="P3351" s="756">
        <v>23500</v>
      </c>
      <c r="Q3351" s="666">
        <v>1</v>
      </c>
      <c r="R3351" s="666">
        <v>12</v>
      </c>
    </row>
    <row r="3352" spans="1:18" ht="15.75" customHeight="1" x14ac:dyDescent="0.2">
      <c r="A3352" s="676" t="s">
        <v>11786</v>
      </c>
      <c r="B3352" s="666" t="s">
        <v>6922</v>
      </c>
      <c r="C3352" s="666" t="s">
        <v>11919</v>
      </c>
      <c r="D3352" s="665" t="s">
        <v>11809</v>
      </c>
      <c r="E3352" s="737">
        <v>1800</v>
      </c>
      <c r="F3352" s="666">
        <v>40025086</v>
      </c>
      <c r="G3352" s="665" t="s">
        <v>11945</v>
      </c>
      <c r="H3352" s="675" t="s">
        <v>10738</v>
      </c>
      <c r="I3352" s="665" t="s">
        <v>11932</v>
      </c>
      <c r="J3352" s="675" t="s">
        <v>10738</v>
      </c>
      <c r="K3352" s="666">
        <v>4</v>
      </c>
      <c r="L3352" s="666">
        <v>12</v>
      </c>
      <c r="M3352" s="756">
        <v>22200</v>
      </c>
      <c r="N3352" s="666">
        <v>4</v>
      </c>
      <c r="O3352" s="666">
        <v>8</v>
      </c>
      <c r="P3352" s="756">
        <v>14700</v>
      </c>
      <c r="Q3352" s="666">
        <v>1</v>
      </c>
      <c r="R3352" s="666">
        <v>12</v>
      </c>
    </row>
    <row r="3353" spans="1:18" ht="15.75" customHeight="1" x14ac:dyDescent="0.2">
      <c r="A3353" s="676" t="s">
        <v>11786</v>
      </c>
      <c r="B3353" s="666" t="s">
        <v>6922</v>
      </c>
      <c r="C3353" s="666" t="s">
        <v>11919</v>
      </c>
      <c r="D3353" s="665" t="s">
        <v>11088</v>
      </c>
      <c r="E3353" s="737">
        <v>7300</v>
      </c>
      <c r="F3353" s="666">
        <v>41393838</v>
      </c>
      <c r="G3353" s="665" t="s">
        <v>11946</v>
      </c>
      <c r="H3353" s="675" t="s">
        <v>9913</v>
      </c>
      <c r="I3353" s="665" t="s">
        <v>9266</v>
      </c>
      <c r="J3353" s="675" t="s">
        <v>9913</v>
      </c>
      <c r="K3353" s="666">
        <v>4</v>
      </c>
      <c r="L3353" s="666">
        <v>12</v>
      </c>
      <c r="M3353" s="756">
        <v>88200</v>
      </c>
      <c r="N3353" s="666">
        <v>4</v>
      </c>
      <c r="O3353" s="666">
        <v>8</v>
      </c>
      <c r="P3353" s="756">
        <v>58700</v>
      </c>
      <c r="Q3353" s="666">
        <v>1</v>
      </c>
      <c r="R3353" s="666">
        <v>12</v>
      </c>
    </row>
    <row r="3354" spans="1:18" ht="15.75" customHeight="1" x14ac:dyDescent="0.2">
      <c r="A3354" s="676" t="s">
        <v>11786</v>
      </c>
      <c r="B3354" s="666" t="s">
        <v>6922</v>
      </c>
      <c r="C3354" s="666" t="s">
        <v>11919</v>
      </c>
      <c r="D3354" s="665" t="s">
        <v>11947</v>
      </c>
      <c r="E3354" s="737">
        <v>1800</v>
      </c>
      <c r="F3354" s="666">
        <v>45548356</v>
      </c>
      <c r="G3354" s="665" t="s">
        <v>11948</v>
      </c>
      <c r="H3354" s="675" t="s">
        <v>11949</v>
      </c>
      <c r="I3354" s="665" t="s">
        <v>11932</v>
      </c>
      <c r="J3354" s="675" t="s">
        <v>11949</v>
      </c>
      <c r="K3354" s="666">
        <v>4</v>
      </c>
      <c r="L3354" s="666">
        <v>12</v>
      </c>
      <c r="M3354" s="756">
        <v>22200</v>
      </c>
      <c r="N3354" s="666">
        <v>4</v>
      </c>
      <c r="O3354" s="666">
        <v>8</v>
      </c>
      <c r="P3354" s="756">
        <v>14700</v>
      </c>
      <c r="Q3354" s="666">
        <v>1</v>
      </c>
      <c r="R3354" s="666">
        <v>12</v>
      </c>
    </row>
    <row r="3355" spans="1:18" ht="15.75" customHeight="1" x14ac:dyDescent="0.2">
      <c r="A3355" s="676" t="s">
        <v>11786</v>
      </c>
      <c r="B3355" s="666" t="s">
        <v>6922</v>
      </c>
      <c r="C3355" s="666" t="s">
        <v>11919</v>
      </c>
      <c r="D3355" s="665" t="s">
        <v>11947</v>
      </c>
      <c r="E3355" s="737">
        <v>1800</v>
      </c>
      <c r="F3355" s="666">
        <v>76732071</v>
      </c>
      <c r="G3355" s="665" t="s">
        <v>11950</v>
      </c>
      <c r="H3355" s="675" t="s">
        <v>11949</v>
      </c>
      <c r="I3355" s="665" t="s">
        <v>11932</v>
      </c>
      <c r="J3355" s="675" t="s">
        <v>11949</v>
      </c>
      <c r="K3355" s="666">
        <v>4</v>
      </c>
      <c r="L3355" s="666">
        <v>12</v>
      </c>
      <c r="M3355" s="756">
        <v>22200</v>
      </c>
      <c r="N3355" s="666">
        <v>4</v>
      </c>
      <c r="O3355" s="666">
        <v>8</v>
      </c>
      <c r="P3355" s="756">
        <v>14700</v>
      </c>
      <c r="Q3355" s="666">
        <v>1</v>
      </c>
      <c r="R3355" s="666">
        <v>12</v>
      </c>
    </row>
    <row r="3356" spans="1:18" ht="15.75" customHeight="1" x14ac:dyDescent="0.2">
      <c r="A3356" s="676" t="s">
        <v>11786</v>
      </c>
      <c r="B3356" s="666" t="s">
        <v>6922</v>
      </c>
      <c r="C3356" s="666" t="s">
        <v>11919</v>
      </c>
      <c r="D3356" s="665" t="s">
        <v>11088</v>
      </c>
      <c r="E3356" s="737">
        <v>7300</v>
      </c>
      <c r="F3356" s="666">
        <v>42940637</v>
      </c>
      <c r="G3356" s="665" t="s">
        <v>11951</v>
      </c>
      <c r="H3356" s="675" t="s">
        <v>9913</v>
      </c>
      <c r="I3356" s="665" t="s">
        <v>9266</v>
      </c>
      <c r="J3356" s="675" t="s">
        <v>9913</v>
      </c>
      <c r="K3356" s="666">
        <v>4</v>
      </c>
      <c r="L3356" s="666">
        <v>12</v>
      </c>
      <c r="M3356" s="756">
        <v>88200</v>
      </c>
      <c r="N3356" s="666">
        <v>4</v>
      </c>
      <c r="O3356" s="666">
        <v>8</v>
      </c>
      <c r="P3356" s="756">
        <v>58700</v>
      </c>
      <c r="Q3356" s="666">
        <v>1</v>
      </c>
      <c r="R3356" s="666">
        <v>12</v>
      </c>
    </row>
    <row r="3357" spans="1:18" ht="15.75" customHeight="1" x14ac:dyDescent="0.2">
      <c r="A3357" s="676" t="s">
        <v>11786</v>
      </c>
      <c r="B3357" s="666" t="s">
        <v>6922</v>
      </c>
      <c r="C3357" s="666" t="s">
        <v>11919</v>
      </c>
      <c r="D3357" s="665" t="s">
        <v>10757</v>
      </c>
      <c r="E3357" s="737">
        <v>2900</v>
      </c>
      <c r="F3357" s="666">
        <v>43136156</v>
      </c>
      <c r="G3357" s="665" t="s">
        <v>11952</v>
      </c>
      <c r="H3357" s="675" t="s">
        <v>11806</v>
      </c>
      <c r="I3357" s="665" t="s">
        <v>9266</v>
      </c>
      <c r="J3357" s="675" t="s">
        <v>11806</v>
      </c>
      <c r="K3357" s="666">
        <v>4</v>
      </c>
      <c r="L3357" s="666">
        <v>12</v>
      </c>
      <c r="M3357" s="756">
        <v>35400</v>
      </c>
      <c r="N3357" s="666">
        <v>4</v>
      </c>
      <c r="O3357" s="666">
        <v>8</v>
      </c>
      <c r="P3357" s="756">
        <v>23500</v>
      </c>
      <c r="Q3357" s="666">
        <v>1</v>
      </c>
      <c r="R3357" s="666">
        <v>12</v>
      </c>
    </row>
    <row r="3358" spans="1:18" ht="15.75" customHeight="1" x14ac:dyDescent="0.2">
      <c r="A3358" s="676" t="s">
        <v>11786</v>
      </c>
      <c r="B3358" s="666" t="s">
        <v>6922</v>
      </c>
      <c r="C3358" s="666" t="s">
        <v>11919</v>
      </c>
      <c r="D3358" s="665" t="s">
        <v>10854</v>
      </c>
      <c r="E3358" s="737">
        <v>2900</v>
      </c>
      <c r="F3358" s="666">
        <v>41140619</v>
      </c>
      <c r="G3358" s="665" t="s">
        <v>11953</v>
      </c>
      <c r="H3358" s="675" t="s">
        <v>10854</v>
      </c>
      <c r="I3358" s="665" t="s">
        <v>9266</v>
      </c>
      <c r="J3358" s="675" t="s">
        <v>10854</v>
      </c>
      <c r="K3358" s="666">
        <v>4</v>
      </c>
      <c r="L3358" s="666">
        <v>12</v>
      </c>
      <c r="M3358" s="756">
        <v>35400</v>
      </c>
      <c r="N3358" s="666">
        <v>4</v>
      </c>
      <c r="O3358" s="666">
        <v>8</v>
      </c>
      <c r="P3358" s="756">
        <v>23500</v>
      </c>
      <c r="Q3358" s="666">
        <v>1</v>
      </c>
      <c r="R3358" s="666">
        <v>12</v>
      </c>
    </row>
    <row r="3359" spans="1:18" ht="15.75" customHeight="1" x14ac:dyDescent="0.2">
      <c r="A3359" s="676" t="s">
        <v>11786</v>
      </c>
      <c r="B3359" s="666" t="s">
        <v>6922</v>
      </c>
      <c r="C3359" s="666" t="s">
        <v>11919</v>
      </c>
      <c r="D3359" s="665" t="s">
        <v>11088</v>
      </c>
      <c r="E3359" s="737">
        <v>7300</v>
      </c>
      <c r="F3359" s="666">
        <v>44098191</v>
      </c>
      <c r="G3359" s="665" t="s">
        <v>11954</v>
      </c>
      <c r="H3359" s="675" t="s">
        <v>9913</v>
      </c>
      <c r="I3359" s="665" t="s">
        <v>9266</v>
      </c>
      <c r="J3359" s="675" t="s">
        <v>9913</v>
      </c>
      <c r="K3359" s="666">
        <v>4</v>
      </c>
      <c r="L3359" s="666">
        <v>12</v>
      </c>
      <c r="M3359" s="756">
        <v>88200</v>
      </c>
      <c r="N3359" s="666">
        <v>4</v>
      </c>
      <c r="O3359" s="666">
        <v>8</v>
      </c>
      <c r="P3359" s="756">
        <v>58700</v>
      </c>
      <c r="Q3359" s="666">
        <v>1</v>
      </c>
      <c r="R3359" s="666">
        <v>12</v>
      </c>
    </row>
    <row r="3360" spans="1:18" ht="15.75" customHeight="1" x14ac:dyDescent="0.2">
      <c r="A3360" s="676" t="s">
        <v>11786</v>
      </c>
      <c r="B3360" s="666" t="s">
        <v>6922</v>
      </c>
      <c r="C3360" s="666" t="s">
        <v>11919</v>
      </c>
      <c r="D3360" s="665" t="s">
        <v>11088</v>
      </c>
      <c r="E3360" s="737">
        <v>7300</v>
      </c>
      <c r="F3360" s="666">
        <v>43415536</v>
      </c>
      <c r="G3360" s="665" t="s">
        <v>11955</v>
      </c>
      <c r="H3360" s="675" t="s">
        <v>9913</v>
      </c>
      <c r="I3360" s="665" t="s">
        <v>9266</v>
      </c>
      <c r="J3360" s="675" t="s">
        <v>9913</v>
      </c>
      <c r="K3360" s="666">
        <v>4</v>
      </c>
      <c r="L3360" s="666">
        <v>12</v>
      </c>
      <c r="M3360" s="756">
        <v>88200</v>
      </c>
      <c r="N3360" s="666">
        <v>4</v>
      </c>
      <c r="O3360" s="666">
        <v>8</v>
      </c>
      <c r="P3360" s="756">
        <v>58700</v>
      </c>
      <c r="Q3360" s="666">
        <v>1</v>
      </c>
      <c r="R3360" s="666">
        <v>12</v>
      </c>
    </row>
    <row r="3361" spans="1:18" ht="15.75" customHeight="1" x14ac:dyDescent="0.2">
      <c r="A3361" s="676" t="s">
        <v>11786</v>
      </c>
      <c r="B3361" s="666" t="s">
        <v>6922</v>
      </c>
      <c r="C3361" s="666" t="s">
        <v>11919</v>
      </c>
      <c r="D3361" s="665" t="s">
        <v>10757</v>
      </c>
      <c r="E3361" s="737">
        <v>2900</v>
      </c>
      <c r="F3361" s="666">
        <v>46768958</v>
      </c>
      <c r="G3361" s="665" t="s">
        <v>11956</v>
      </c>
      <c r="H3361" s="675" t="s">
        <v>11806</v>
      </c>
      <c r="I3361" s="665" t="s">
        <v>9266</v>
      </c>
      <c r="J3361" s="675" t="s">
        <v>11806</v>
      </c>
      <c r="K3361" s="666">
        <v>4</v>
      </c>
      <c r="L3361" s="666">
        <v>12</v>
      </c>
      <c r="M3361" s="756">
        <v>35400</v>
      </c>
      <c r="N3361" s="666">
        <v>4</v>
      </c>
      <c r="O3361" s="666">
        <v>8</v>
      </c>
      <c r="P3361" s="756">
        <v>23500</v>
      </c>
      <c r="Q3361" s="666">
        <v>1</v>
      </c>
      <c r="R3361" s="666">
        <v>12</v>
      </c>
    </row>
    <row r="3362" spans="1:18" ht="15.75" customHeight="1" x14ac:dyDescent="0.2">
      <c r="A3362" s="676" t="s">
        <v>11786</v>
      </c>
      <c r="B3362" s="666" t="s">
        <v>6922</v>
      </c>
      <c r="C3362" s="666" t="s">
        <v>11919</v>
      </c>
      <c r="D3362" s="665" t="s">
        <v>11957</v>
      </c>
      <c r="E3362" s="737">
        <v>1650</v>
      </c>
      <c r="F3362" s="666">
        <v>74203341</v>
      </c>
      <c r="G3362" s="665" t="s">
        <v>11958</v>
      </c>
      <c r="H3362" s="675" t="s">
        <v>11792</v>
      </c>
      <c r="I3362" s="665" t="s">
        <v>1400</v>
      </c>
      <c r="J3362" s="675" t="s">
        <v>11792</v>
      </c>
      <c r="K3362" s="666">
        <v>4</v>
      </c>
      <c r="L3362" s="666">
        <v>12</v>
      </c>
      <c r="M3362" s="756">
        <v>20400</v>
      </c>
      <c r="N3362" s="666">
        <v>4</v>
      </c>
      <c r="O3362" s="666">
        <v>8</v>
      </c>
      <c r="P3362" s="756">
        <v>13500</v>
      </c>
      <c r="Q3362" s="666">
        <v>1</v>
      </c>
      <c r="R3362" s="666">
        <v>12</v>
      </c>
    </row>
    <row r="3363" spans="1:18" ht="15.75" customHeight="1" x14ac:dyDescent="0.2">
      <c r="A3363" s="676" t="s">
        <v>11786</v>
      </c>
      <c r="B3363" s="666" t="s">
        <v>6922</v>
      </c>
      <c r="C3363" s="666" t="s">
        <v>11919</v>
      </c>
      <c r="D3363" s="665" t="s">
        <v>10757</v>
      </c>
      <c r="E3363" s="737">
        <v>2900</v>
      </c>
      <c r="F3363" s="666">
        <v>44450910</v>
      </c>
      <c r="G3363" s="665" t="s">
        <v>11959</v>
      </c>
      <c r="H3363" s="675" t="s">
        <v>11806</v>
      </c>
      <c r="I3363" s="665" t="s">
        <v>9266</v>
      </c>
      <c r="J3363" s="675" t="s">
        <v>11806</v>
      </c>
      <c r="K3363" s="666">
        <v>4</v>
      </c>
      <c r="L3363" s="666">
        <v>12</v>
      </c>
      <c r="M3363" s="756">
        <v>35400</v>
      </c>
      <c r="N3363" s="666">
        <v>4</v>
      </c>
      <c r="O3363" s="666">
        <v>8</v>
      </c>
      <c r="P3363" s="756">
        <v>23500</v>
      </c>
      <c r="Q3363" s="666">
        <v>1</v>
      </c>
      <c r="R3363" s="666">
        <v>12</v>
      </c>
    </row>
    <row r="3364" spans="1:18" ht="15.75" customHeight="1" x14ac:dyDescent="0.2">
      <c r="A3364" s="676" t="s">
        <v>11786</v>
      </c>
      <c r="B3364" s="666" t="s">
        <v>6922</v>
      </c>
      <c r="C3364" s="666" t="s">
        <v>11919</v>
      </c>
      <c r="D3364" s="665" t="s">
        <v>11947</v>
      </c>
      <c r="E3364" s="737">
        <v>1800</v>
      </c>
      <c r="F3364" s="666">
        <v>47020824</v>
      </c>
      <c r="G3364" s="665" t="s">
        <v>11960</v>
      </c>
      <c r="H3364" s="675" t="s">
        <v>11949</v>
      </c>
      <c r="I3364" s="665" t="s">
        <v>11932</v>
      </c>
      <c r="J3364" s="675" t="s">
        <v>11949</v>
      </c>
      <c r="K3364" s="666">
        <v>4</v>
      </c>
      <c r="L3364" s="666">
        <v>12</v>
      </c>
      <c r="M3364" s="756">
        <v>22200</v>
      </c>
      <c r="N3364" s="666">
        <v>4</v>
      </c>
      <c r="O3364" s="666">
        <v>8</v>
      </c>
      <c r="P3364" s="756">
        <v>14700</v>
      </c>
      <c r="Q3364" s="666">
        <v>1</v>
      </c>
      <c r="R3364" s="666">
        <v>12</v>
      </c>
    </row>
    <row r="3365" spans="1:18" ht="15.75" customHeight="1" x14ac:dyDescent="0.2">
      <c r="A3365" s="676" t="s">
        <v>11786</v>
      </c>
      <c r="B3365" s="666" t="s">
        <v>6922</v>
      </c>
      <c r="C3365" s="666" t="s">
        <v>11919</v>
      </c>
      <c r="D3365" s="665" t="s">
        <v>10854</v>
      </c>
      <c r="E3365" s="737">
        <v>2900</v>
      </c>
      <c r="F3365" s="666">
        <v>41594904</v>
      </c>
      <c r="G3365" s="665" t="s">
        <v>11961</v>
      </c>
      <c r="H3365" s="675" t="s">
        <v>10854</v>
      </c>
      <c r="I3365" s="665" t="s">
        <v>6929</v>
      </c>
      <c r="J3365" s="675" t="s">
        <v>10854</v>
      </c>
      <c r="K3365" s="666">
        <v>4</v>
      </c>
      <c r="L3365" s="666">
        <v>12</v>
      </c>
      <c r="M3365" s="756">
        <v>35400</v>
      </c>
      <c r="N3365" s="666">
        <v>4</v>
      </c>
      <c r="O3365" s="666">
        <v>8</v>
      </c>
      <c r="P3365" s="756">
        <v>23500</v>
      </c>
      <c r="Q3365" s="666">
        <v>1</v>
      </c>
      <c r="R3365" s="666">
        <v>12</v>
      </c>
    </row>
    <row r="3366" spans="1:18" ht="15.75" customHeight="1" x14ac:dyDescent="0.2">
      <c r="A3366" s="676" t="s">
        <v>11786</v>
      </c>
      <c r="B3366" s="666" t="s">
        <v>6922</v>
      </c>
      <c r="C3366" s="666" t="s">
        <v>11919</v>
      </c>
      <c r="D3366" s="665" t="s">
        <v>11809</v>
      </c>
      <c r="E3366" s="737">
        <v>1800</v>
      </c>
      <c r="F3366" s="666">
        <v>42572461</v>
      </c>
      <c r="G3366" s="665" t="s">
        <v>11962</v>
      </c>
      <c r="H3366" s="675" t="s">
        <v>10738</v>
      </c>
      <c r="I3366" s="665" t="s">
        <v>11932</v>
      </c>
      <c r="J3366" s="675" t="s">
        <v>10738</v>
      </c>
      <c r="K3366" s="666">
        <v>4</v>
      </c>
      <c r="L3366" s="666">
        <v>12</v>
      </c>
      <c r="M3366" s="756">
        <v>22200</v>
      </c>
      <c r="N3366" s="666">
        <v>4</v>
      </c>
      <c r="O3366" s="666">
        <v>8</v>
      </c>
      <c r="P3366" s="756">
        <v>14700</v>
      </c>
      <c r="Q3366" s="666">
        <v>1</v>
      </c>
      <c r="R3366" s="666">
        <v>12</v>
      </c>
    </row>
    <row r="3367" spans="1:18" ht="15.75" customHeight="1" x14ac:dyDescent="0.2">
      <c r="A3367" s="676" t="s">
        <v>11786</v>
      </c>
      <c r="B3367" s="666" t="s">
        <v>6922</v>
      </c>
      <c r="C3367" s="666" t="s">
        <v>11919</v>
      </c>
      <c r="D3367" s="665" t="s">
        <v>10757</v>
      </c>
      <c r="E3367" s="737">
        <v>2900</v>
      </c>
      <c r="F3367" s="666">
        <v>42984604</v>
      </c>
      <c r="G3367" s="665" t="s">
        <v>11963</v>
      </c>
      <c r="H3367" s="675" t="s">
        <v>11806</v>
      </c>
      <c r="I3367" s="665" t="s">
        <v>9266</v>
      </c>
      <c r="J3367" s="675" t="s">
        <v>11806</v>
      </c>
      <c r="K3367" s="666">
        <v>4</v>
      </c>
      <c r="L3367" s="666">
        <v>12</v>
      </c>
      <c r="M3367" s="756">
        <v>35400</v>
      </c>
      <c r="N3367" s="666">
        <v>4</v>
      </c>
      <c r="O3367" s="666">
        <v>8</v>
      </c>
      <c r="P3367" s="756">
        <v>23500</v>
      </c>
      <c r="Q3367" s="666">
        <v>1</v>
      </c>
      <c r="R3367" s="666">
        <v>12</v>
      </c>
    </row>
    <row r="3368" spans="1:18" ht="15.75" customHeight="1" x14ac:dyDescent="0.2">
      <c r="A3368" s="676" t="s">
        <v>11786</v>
      </c>
      <c r="B3368" s="666" t="s">
        <v>6922</v>
      </c>
      <c r="C3368" s="666" t="s">
        <v>11919</v>
      </c>
      <c r="D3368" s="665" t="s">
        <v>10757</v>
      </c>
      <c r="E3368" s="737">
        <v>2900</v>
      </c>
      <c r="F3368" s="666">
        <v>71491392</v>
      </c>
      <c r="G3368" s="665" t="s">
        <v>11964</v>
      </c>
      <c r="H3368" s="675" t="s">
        <v>11806</v>
      </c>
      <c r="I3368" s="665" t="s">
        <v>9266</v>
      </c>
      <c r="J3368" s="675" t="s">
        <v>11806</v>
      </c>
      <c r="K3368" s="666">
        <v>4</v>
      </c>
      <c r="L3368" s="666">
        <v>12</v>
      </c>
      <c r="M3368" s="756">
        <v>35400</v>
      </c>
      <c r="N3368" s="666">
        <v>4</v>
      </c>
      <c r="O3368" s="666">
        <v>8</v>
      </c>
      <c r="P3368" s="756">
        <v>23500</v>
      </c>
      <c r="Q3368" s="666">
        <v>1</v>
      </c>
      <c r="R3368" s="666">
        <v>12</v>
      </c>
    </row>
    <row r="3369" spans="1:18" ht="15.75" customHeight="1" x14ac:dyDescent="0.2">
      <c r="A3369" s="676" t="s">
        <v>11786</v>
      </c>
      <c r="B3369" s="666" t="s">
        <v>6922</v>
      </c>
      <c r="C3369" s="666" t="s">
        <v>11919</v>
      </c>
      <c r="D3369" s="665" t="s">
        <v>10854</v>
      </c>
      <c r="E3369" s="737">
        <v>2900</v>
      </c>
      <c r="F3369" s="666">
        <v>43906641</v>
      </c>
      <c r="G3369" s="665" t="s">
        <v>11965</v>
      </c>
      <c r="H3369" s="675" t="s">
        <v>10854</v>
      </c>
      <c r="I3369" s="665" t="s">
        <v>6929</v>
      </c>
      <c r="J3369" s="675" t="s">
        <v>10854</v>
      </c>
      <c r="K3369" s="666">
        <v>4</v>
      </c>
      <c r="L3369" s="666">
        <v>12</v>
      </c>
      <c r="M3369" s="756">
        <v>35400</v>
      </c>
      <c r="N3369" s="666">
        <v>4</v>
      </c>
      <c r="O3369" s="666">
        <v>8</v>
      </c>
      <c r="P3369" s="756">
        <v>23500</v>
      </c>
      <c r="Q3369" s="666">
        <v>1</v>
      </c>
      <c r="R3369" s="666">
        <v>12</v>
      </c>
    </row>
    <row r="3370" spans="1:18" ht="15.75" customHeight="1" x14ac:dyDescent="0.2">
      <c r="A3370" s="676" t="s">
        <v>11786</v>
      </c>
      <c r="B3370" s="666" t="s">
        <v>6922</v>
      </c>
      <c r="C3370" s="666" t="s">
        <v>11919</v>
      </c>
      <c r="D3370" s="665" t="s">
        <v>11088</v>
      </c>
      <c r="E3370" s="737">
        <v>7300</v>
      </c>
      <c r="F3370" s="666">
        <v>42841196</v>
      </c>
      <c r="G3370" s="665" t="s">
        <v>11966</v>
      </c>
      <c r="H3370" s="675" t="s">
        <v>9913</v>
      </c>
      <c r="I3370" s="665" t="s">
        <v>9266</v>
      </c>
      <c r="J3370" s="675" t="s">
        <v>9913</v>
      </c>
      <c r="K3370" s="666">
        <v>4</v>
      </c>
      <c r="L3370" s="666">
        <v>12</v>
      </c>
      <c r="M3370" s="756">
        <v>88200</v>
      </c>
      <c r="N3370" s="666">
        <v>4</v>
      </c>
      <c r="O3370" s="666">
        <v>8</v>
      </c>
      <c r="P3370" s="756">
        <v>58700</v>
      </c>
      <c r="Q3370" s="666">
        <v>1</v>
      </c>
      <c r="R3370" s="666">
        <v>12</v>
      </c>
    </row>
    <row r="3371" spans="1:18" ht="15.75" customHeight="1" x14ac:dyDescent="0.2">
      <c r="A3371" s="676" t="s">
        <v>11786</v>
      </c>
      <c r="B3371" s="666" t="s">
        <v>6922</v>
      </c>
      <c r="C3371" s="666" t="s">
        <v>11919</v>
      </c>
      <c r="D3371" s="665" t="s">
        <v>11967</v>
      </c>
      <c r="E3371" s="737">
        <v>2900</v>
      </c>
      <c r="F3371" s="666">
        <v>17900210</v>
      </c>
      <c r="G3371" s="665" t="s">
        <v>11968</v>
      </c>
      <c r="H3371" s="675" t="s">
        <v>11967</v>
      </c>
      <c r="I3371" s="665" t="s">
        <v>9266</v>
      </c>
      <c r="J3371" s="675" t="s">
        <v>11967</v>
      </c>
      <c r="K3371" s="666">
        <v>4</v>
      </c>
      <c r="L3371" s="666">
        <v>12</v>
      </c>
      <c r="M3371" s="756">
        <v>35400</v>
      </c>
      <c r="N3371" s="666">
        <v>4</v>
      </c>
      <c r="O3371" s="666">
        <v>8</v>
      </c>
      <c r="P3371" s="756">
        <v>23500</v>
      </c>
      <c r="Q3371" s="666">
        <v>1</v>
      </c>
      <c r="R3371" s="666">
        <v>12</v>
      </c>
    </row>
    <row r="3372" spans="1:18" ht="15.75" customHeight="1" x14ac:dyDescent="0.2">
      <c r="A3372" s="676" t="s">
        <v>11786</v>
      </c>
      <c r="B3372" s="666" t="s">
        <v>6922</v>
      </c>
      <c r="C3372" s="666" t="s">
        <v>11919</v>
      </c>
      <c r="D3372" s="665" t="s">
        <v>11947</v>
      </c>
      <c r="E3372" s="737">
        <v>1800</v>
      </c>
      <c r="F3372" s="666">
        <v>44572475</v>
      </c>
      <c r="G3372" s="665" t="s">
        <v>11969</v>
      </c>
      <c r="H3372" s="675" t="s">
        <v>11949</v>
      </c>
      <c r="I3372" s="665" t="s">
        <v>11932</v>
      </c>
      <c r="J3372" s="675" t="s">
        <v>11949</v>
      </c>
      <c r="K3372" s="666">
        <v>4</v>
      </c>
      <c r="L3372" s="666">
        <v>12</v>
      </c>
      <c r="M3372" s="756">
        <v>22200</v>
      </c>
      <c r="N3372" s="666">
        <v>4</v>
      </c>
      <c r="O3372" s="666">
        <v>8</v>
      </c>
      <c r="P3372" s="756">
        <v>14700</v>
      </c>
      <c r="Q3372" s="666">
        <v>1</v>
      </c>
      <c r="R3372" s="666">
        <v>12</v>
      </c>
    </row>
    <row r="3373" spans="1:18" ht="15.75" customHeight="1" x14ac:dyDescent="0.2">
      <c r="A3373" s="676" t="s">
        <v>11786</v>
      </c>
      <c r="B3373" s="666" t="s">
        <v>6922</v>
      </c>
      <c r="C3373" s="666" t="s">
        <v>11919</v>
      </c>
      <c r="D3373" s="665" t="s">
        <v>11809</v>
      </c>
      <c r="E3373" s="737">
        <v>1800</v>
      </c>
      <c r="F3373" s="666">
        <v>40536337</v>
      </c>
      <c r="G3373" s="665" t="s">
        <v>11970</v>
      </c>
      <c r="H3373" s="675" t="s">
        <v>10738</v>
      </c>
      <c r="I3373" s="665" t="s">
        <v>11932</v>
      </c>
      <c r="J3373" s="675" t="s">
        <v>10738</v>
      </c>
      <c r="K3373" s="666">
        <v>4</v>
      </c>
      <c r="L3373" s="666">
        <v>12</v>
      </c>
      <c r="M3373" s="756">
        <v>22200</v>
      </c>
      <c r="N3373" s="666">
        <v>4</v>
      </c>
      <c r="O3373" s="666">
        <v>8</v>
      </c>
      <c r="P3373" s="756">
        <v>14700</v>
      </c>
      <c r="Q3373" s="666">
        <v>1</v>
      </c>
      <c r="R3373" s="666">
        <v>12</v>
      </c>
    </row>
    <row r="3374" spans="1:18" ht="15.75" customHeight="1" x14ac:dyDescent="0.2">
      <c r="A3374" s="676" t="s">
        <v>11786</v>
      </c>
      <c r="B3374" s="666" t="s">
        <v>6922</v>
      </c>
      <c r="C3374" s="666" t="s">
        <v>11919</v>
      </c>
      <c r="D3374" s="665" t="s">
        <v>10757</v>
      </c>
      <c r="E3374" s="737">
        <v>2900</v>
      </c>
      <c r="F3374" s="666">
        <v>46170470</v>
      </c>
      <c r="G3374" s="665" t="s">
        <v>11971</v>
      </c>
      <c r="H3374" s="675" t="s">
        <v>11806</v>
      </c>
      <c r="I3374" s="665" t="s">
        <v>9266</v>
      </c>
      <c r="J3374" s="675" t="s">
        <v>11806</v>
      </c>
      <c r="K3374" s="666">
        <v>4</v>
      </c>
      <c r="L3374" s="666">
        <v>12</v>
      </c>
      <c r="M3374" s="756">
        <v>35400</v>
      </c>
      <c r="N3374" s="666">
        <v>4</v>
      </c>
      <c r="O3374" s="666">
        <v>8</v>
      </c>
      <c r="P3374" s="756">
        <v>23500</v>
      </c>
      <c r="Q3374" s="666">
        <v>1</v>
      </c>
      <c r="R3374" s="666">
        <v>12</v>
      </c>
    </row>
    <row r="3375" spans="1:18" ht="15.75" customHeight="1" x14ac:dyDescent="0.2">
      <c r="A3375" s="676" t="s">
        <v>11786</v>
      </c>
      <c r="B3375" s="666" t="s">
        <v>6922</v>
      </c>
      <c r="C3375" s="666" t="s">
        <v>11919</v>
      </c>
      <c r="D3375" s="665" t="s">
        <v>11849</v>
      </c>
      <c r="E3375" s="737">
        <v>1800</v>
      </c>
      <c r="F3375" s="666">
        <v>18078110</v>
      </c>
      <c r="G3375" s="665" t="s">
        <v>11972</v>
      </c>
      <c r="H3375" s="675" t="s">
        <v>10738</v>
      </c>
      <c r="I3375" s="665" t="s">
        <v>11932</v>
      </c>
      <c r="J3375" s="675" t="s">
        <v>10738</v>
      </c>
      <c r="K3375" s="666">
        <v>4</v>
      </c>
      <c r="L3375" s="666">
        <v>12</v>
      </c>
      <c r="M3375" s="756">
        <v>22200</v>
      </c>
      <c r="N3375" s="666">
        <v>4</v>
      </c>
      <c r="O3375" s="666">
        <v>8</v>
      </c>
      <c r="P3375" s="756">
        <v>14700</v>
      </c>
      <c r="Q3375" s="666">
        <v>1</v>
      </c>
      <c r="R3375" s="666">
        <v>12</v>
      </c>
    </row>
    <row r="3376" spans="1:18" ht="15.75" customHeight="1" x14ac:dyDescent="0.2">
      <c r="A3376" s="676" t="s">
        <v>11786</v>
      </c>
      <c r="B3376" s="666" t="s">
        <v>6922</v>
      </c>
      <c r="C3376" s="666" t="s">
        <v>11919</v>
      </c>
      <c r="D3376" s="665" t="s">
        <v>11821</v>
      </c>
      <c r="E3376" s="737">
        <v>1800</v>
      </c>
      <c r="F3376" s="666">
        <v>70538579</v>
      </c>
      <c r="G3376" s="665" t="s">
        <v>11973</v>
      </c>
      <c r="H3376" s="675" t="s">
        <v>11974</v>
      </c>
      <c r="I3376" s="665" t="s">
        <v>7361</v>
      </c>
      <c r="J3376" s="675" t="s">
        <v>11974</v>
      </c>
      <c r="K3376" s="666">
        <v>4</v>
      </c>
      <c r="L3376" s="666">
        <v>12</v>
      </c>
      <c r="M3376" s="756">
        <v>22200</v>
      </c>
      <c r="N3376" s="666">
        <v>4</v>
      </c>
      <c r="O3376" s="666">
        <v>8</v>
      </c>
      <c r="P3376" s="756">
        <v>14700</v>
      </c>
      <c r="Q3376" s="666">
        <v>1</v>
      </c>
      <c r="R3376" s="666">
        <v>12</v>
      </c>
    </row>
    <row r="3377" spans="1:18" ht="15.75" customHeight="1" x14ac:dyDescent="0.2">
      <c r="A3377" s="676" t="s">
        <v>11786</v>
      </c>
      <c r="B3377" s="666" t="s">
        <v>6922</v>
      </c>
      <c r="C3377" s="666" t="s">
        <v>11919</v>
      </c>
      <c r="D3377" s="665" t="s">
        <v>11088</v>
      </c>
      <c r="E3377" s="737">
        <v>7300</v>
      </c>
      <c r="F3377" s="666">
        <v>44073142</v>
      </c>
      <c r="G3377" s="665" t="s">
        <v>11975</v>
      </c>
      <c r="H3377" s="675" t="s">
        <v>9913</v>
      </c>
      <c r="I3377" s="665" t="s">
        <v>9266</v>
      </c>
      <c r="J3377" s="675" t="s">
        <v>9913</v>
      </c>
      <c r="K3377" s="666">
        <v>4</v>
      </c>
      <c r="L3377" s="666">
        <v>12</v>
      </c>
      <c r="M3377" s="756">
        <v>88200</v>
      </c>
      <c r="N3377" s="666">
        <v>4</v>
      </c>
      <c r="O3377" s="666">
        <v>8</v>
      </c>
      <c r="P3377" s="756">
        <v>58700</v>
      </c>
      <c r="Q3377" s="666">
        <v>1</v>
      </c>
      <c r="R3377" s="666">
        <v>12</v>
      </c>
    </row>
    <row r="3378" spans="1:18" ht="15.75" customHeight="1" x14ac:dyDescent="0.2">
      <c r="A3378" s="676" t="s">
        <v>11786</v>
      </c>
      <c r="B3378" s="666" t="s">
        <v>6922</v>
      </c>
      <c r="C3378" s="666" t="s">
        <v>11919</v>
      </c>
      <c r="D3378" s="665" t="s">
        <v>11088</v>
      </c>
      <c r="E3378" s="737">
        <v>7300</v>
      </c>
      <c r="F3378" s="666">
        <v>44829017</v>
      </c>
      <c r="G3378" s="665" t="s">
        <v>11976</v>
      </c>
      <c r="H3378" s="675" t="s">
        <v>9913</v>
      </c>
      <c r="I3378" s="665" t="s">
        <v>9266</v>
      </c>
      <c r="J3378" s="675" t="s">
        <v>9913</v>
      </c>
      <c r="K3378" s="666">
        <v>4</v>
      </c>
      <c r="L3378" s="666">
        <v>12</v>
      </c>
      <c r="M3378" s="756">
        <v>88200</v>
      </c>
      <c r="N3378" s="666">
        <v>4</v>
      </c>
      <c r="O3378" s="666">
        <v>8</v>
      </c>
      <c r="P3378" s="756">
        <v>58700</v>
      </c>
      <c r="Q3378" s="666">
        <v>1</v>
      </c>
      <c r="R3378" s="666">
        <v>12</v>
      </c>
    </row>
    <row r="3379" spans="1:18" ht="15.75" customHeight="1" x14ac:dyDescent="0.2">
      <c r="A3379" s="676" t="s">
        <v>11786</v>
      </c>
      <c r="B3379" s="666" t="s">
        <v>6922</v>
      </c>
      <c r="C3379" s="666" t="s">
        <v>11919</v>
      </c>
      <c r="D3379" s="665" t="s">
        <v>10757</v>
      </c>
      <c r="E3379" s="737">
        <v>2900</v>
      </c>
      <c r="F3379" s="666">
        <v>70291264</v>
      </c>
      <c r="G3379" s="665" t="s">
        <v>11977</v>
      </c>
      <c r="H3379" s="675" t="s">
        <v>11806</v>
      </c>
      <c r="I3379" s="665" t="s">
        <v>9266</v>
      </c>
      <c r="J3379" s="675" t="s">
        <v>11806</v>
      </c>
      <c r="K3379" s="666">
        <v>4</v>
      </c>
      <c r="L3379" s="666">
        <v>12</v>
      </c>
      <c r="M3379" s="756">
        <v>35400</v>
      </c>
      <c r="N3379" s="666">
        <v>4</v>
      </c>
      <c r="O3379" s="666">
        <v>8</v>
      </c>
      <c r="P3379" s="756">
        <v>23500</v>
      </c>
      <c r="Q3379" s="666">
        <v>1</v>
      </c>
      <c r="R3379" s="666">
        <v>12</v>
      </c>
    </row>
    <row r="3380" spans="1:18" ht="15.75" customHeight="1" x14ac:dyDescent="0.2">
      <c r="A3380" s="676" t="s">
        <v>11786</v>
      </c>
      <c r="B3380" s="666" t="s">
        <v>6922</v>
      </c>
      <c r="C3380" s="666" t="s">
        <v>11919</v>
      </c>
      <c r="D3380" s="665" t="s">
        <v>10757</v>
      </c>
      <c r="E3380" s="737">
        <v>2900</v>
      </c>
      <c r="F3380" s="666">
        <v>42518057</v>
      </c>
      <c r="G3380" s="665" t="s">
        <v>11978</v>
      </c>
      <c r="H3380" s="675" t="s">
        <v>11806</v>
      </c>
      <c r="I3380" s="665" t="s">
        <v>9266</v>
      </c>
      <c r="J3380" s="675" t="s">
        <v>11806</v>
      </c>
      <c r="K3380" s="666">
        <v>4</v>
      </c>
      <c r="L3380" s="666">
        <v>12</v>
      </c>
      <c r="M3380" s="756">
        <v>35400</v>
      </c>
      <c r="N3380" s="666">
        <v>4</v>
      </c>
      <c r="O3380" s="666">
        <v>8</v>
      </c>
      <c r="P3380" s="756">
        <v>23500</v>
      </c>
      <c r="Q3380" s="666">
        <v>1</v>
      </c>
      <c r="R3380" s="666">
        <v>12</v>
      </c>
    </row>
    <row r="3381" spans="1:18" ht="15.75" customHeight="1" x14ac:dyDescent="0.2">
      <c r="A3381" s="676" t="s">
        <v>11786</v>
      </c>
      <c r="B3381" s="666" t="s">
        <v>6922</v>
      </c>
      <c r="C3381" s="666" t="s">
        <v>11919</v>
      </c>
      <c r="D3381" s="665" t="s">
        <v>11967</v>
      </c>
      <c r="E3381" s="737">
        <v>2900</v>
      </c>
      <c r="F3381" s="666">
        <v>46189565</v>
      </c>
      <c r="G3381" s="665" t="s">
        <v>11979</v>
      </c>
      <c r="H3381" s="675" t="s">
        <v>11967</v>
      </c>
      <c r="I3381" s="665" t="s">
        <v>9266</v>
      </c>
      <c r="J3381" s="675" t="s">
        <v>11967</v>
      </c>
      <c r="K3381" s="666">
        <v>4</v>
      </c>
      <c r="L3381" s="666">
        <v>12</v>
      </c>
      <c r="M3381" s="756">
        <v>35400</v>
      </c>
      <c r="N3381" s="666">
        <v>4</v>
      </c>
      <c r="O3381" s="666">
        <v>8</v>
      </c>
      <c r="P3381" s="756">
        <v>23500</v>
      </c>
      <c r="Q3381" s="666">
        <v>1</v>
      </c>
      <c r="R3381" s="666">
        <v>12</v>
      </c>
    </row>
    <row r="3382" spans="1:18" ht="15.75" customHeight="1" x14ac:dyDescent="0.2">
      <c r="A3382" s="676" t="s">
        <v>11786</v>
      </c>
      <c r="B3382" s="666" t="s">
        <v>6922</v>
      </c>
      <c r="C3382" s="666" t="s">
        <v>11919</v>
      </c>
      <c r="D3382" s="665" t="s">
        <v>11967</v>
      </c>
      <c r="E3382" s="737">
        <v>2900</v>
      </c>
      <c r="F3382" s="666">
        <v>44838103</v>
      </c>
      <c r="G3382" s="665" t="s">
        <v>11980</v>
      </c>
      <c r="H3382" s="675" t="s">
        <v>11967</v>
      </c>
      <c r="I3382" s="665" t="s">
        <v>9266</v>
      </c>
      <c r="J3382" s="675" t="s">
        <v>11967</v>
      </c>
      <c r="K3382" s="666">
        <v>4</v>
      </c>
      <c r="L3382" s="666">
        <v>12</v>
      </c>
      <c r="M3382" s="756">
        <v>35400</v>
      </c>
      <c r="N3382" s="666">
        <v>4</v>
      </c>
      <c r="O3382" s="666">
        <v>8</v>
      </c>
      <c r="P3382" s="756">
        <v>23500</v>
      </c>
      <c r="Q3382" s="666">
        <v>1</v>
      </c>
      <c r="R3382" s="666">
        <v>12</v>
      </c>
    </row>
    <row r="3383" spans="1:18" ht="15.75" customHeight="1" x14ac:dyDescent="0.2">
      <c r="A3383" s="676" t="s">
        <v>11786</v>
      </c>
      <c r="B3383" s="666" t="s">
        <v>6922</v>
      </c>
      <c r="C3383" s="666" t="s">
        <v>11919</v>
      </c>
      <c r="D3383" s="665" t="s">
        <v>11830</v>
      </c>
      <c r="E3383" s="737">
        <v>1800</v>
      </c>
      <c r="F3383" s="666">
        <v>46561056</v>
      </c>
      <c r="G3383" s="665" t="s">
        <v>11981</v>
      </c>
      <c r="H3383" s="675" t="s">
        <v>11832</v>
      </c>
      <c r="I3383" s="665" t="s">
        <v>11932</v>
      </c>
      <c r="J3383" s="675" t="s">
        <v>11832</v>
      </c>
      <c r="K3383" s="666">
        <v>4</v>
      </c>
      <c r="L3383" s="666">
        <v>12</v>
      </c>
      <c r="M3383" s="756">
        <v>22200</v>
      </c>
      <c r="N3383" s="666">
        <v>4</v>
      </c>
      <c r="O3383" s="666">
        <v>8</v>
      </c>
      <c r="P3383" s="756">
        <v>14700</v>
      </c>
      <c r="Q3383" s="666">
        <v>1</v>
      </c>
      <c r="R3383" s="666">
        <v>12</v>
      </c>
    </row>
    <row r="3384" spans="1:18" ht="15.75" customHeight="1" x14ac:dyDescent="0.2">
      <c r="A3384" s="676" t="s">
        <v>11786</v>
      </c>
      <c r="B3384" s="666" t="s">
        <v>6922</v>
      </c>
      <c r="C3384" s="666" t="s">
        <v>11919</v>
      </c>
      <c r="D3384" s="665" t="s">
        <v>9105</v>
      </c>
      <c r="E3384" s="737">
        <v>2900</v>
      </c>
      <c r="F3384" s="666">
        <v>42577662</v>
      </c>
      <c r="G3384" s="665" t="s">
        <v>11982</v>
      </c>
      <c r="H3384" s="675" t="s">
        <v>9105</v>
      </c>
      <c r="I3384" s="665" t="s">
        <v>9266</v>
      </c>
      <c r="J3384" s="675" t="s">
        <v>9105</v>
      </c>
      <c r="K3384" s="666">
        <v>4</v>
      </c>
      <c r="L3384" s="666">
        <v>12</v>
      </c>
      <c r="M3384" s="756">
        <v>35400</v>
      </c>
      <c r="N3384" s="666">
        <v>4</v>
      </c>
      <c r="O3384" s="666">
        <v>8</v>
      </c>
      <c r="P3384" s="756">
        <v>23500</v>
      </c>
      <c r="Q3384" s="666">
        <v>1</v>
      </c>
      <c r="R3384" s="666">
        <v>12</v>
      </c>
    </row>
    <row r="3385" spans="1:18" ht="15.75" customHeight="1" x14ac:dyDescent="0.2">
      <c r="A3385" s="676" t="s">
        <v>11786</v>
      </c>
      <c r="B3385" s="666" t="s">
        <v>6922</v>
      </c>
      <c r="C3385" s="666" t="s">
        <v>11919</v>
      </c>
      <c r="D3385" s="665" t="s">
        <v>10757</v>
      </c>
      <c r="E3385" s="737">
        <v>2900</v>
      </c>
      <c r="F3385" s="666">
        <v>77431910</v>
      </c>
      <c r="G3385" s="665" t="s">
        <v>11983</v>
      </c>
      <c r="H3385" s="675" t="s">
        <v>11806</v>
      </c>
      <c r="I3385" s="665" t="s">
        <v>9266</v>
      </c>
      <c r="J3385" s="675" t="s">
        <v>11806</v>
      </c>
      <c r="K3385" s="666">
        <v>4</v>
      </c>
      <c r="L3385" s="666">
        <v>12</v>
      </c>
      <c r="M3385" s="756">
        <v>35400</v>
      </c>
      <c r="N3385" s="666">
        <v>4</v>
      </c>
      <c r="O3385" s="666">
        <v>8</v>
      </c>
      <c r="P3385" s="756">
        <v>23500</v>
      </c>
      <c r="Q3385" s="666">
        <v>1</v>
      </c>
      <c r="R3385" s="666">
        <v>12</v>
      </c>
    </row>
    <row r="3386" spans="1:18" ht="15.75" customHeight="1" x14ac:dyDescent="0.2">
      <c r="A3386" s="676" t="s">
        <v>11786</v>
      </c>
      <c r="B3386" s="666" t="s">
        <v>6922</v>
      </c>
      <c r="C3386" s="666" t="s">
        <v>11919</v>
      </c>
      <c r="D3386" s="665" t="s">
        <v>10757</v>
      </c>
      <c r="E3386" s="737">
        <v>2900</v>
      </c>
      <c r="F3386" s="666">
        <v>46995667</v>
      </c>
      <c r="G3386" s="665" t="s">
        <v>11984</v>
      </c>
      <c r="H3386" s="675" t="s">
        <v>11806</v>
      </c>
      <c r="I3386" s="665" t="s">
        <v>9266</v>
      </c>
      <c r="J3386" s="675" t="s">
        <v>11806</v>
      </c>
      <c r="K3386" s="666">
        <v>4</v>
      </c>
      <c r="L3386" s="666">
        <v>12</v>
      </c>
      <c r="M3386" s="756">
        <v>35400</v>
      </c>
      <c r="N3386" s="666">
        <v>4</v>
      </c>
      <c r="O3386" s="666">
        <v>8</v>
      </c>
      <c r="P3386" s="756">
        <v>23500</v>
      </c>
      <c r="Q3386" s="666">
        <v>1</v>
      </c>
      <c r="R3386" s="666">
        <v>12</v>
      </c>
    </row>
    <row r="3387" spans="1:18" ht="15.75" customHeight="1" x14ac:dyDescent="0.2">
      <c r="A3387" s="676" t="s">
        <v>11786</v>
      </c>
      <c r="B3387" s="666" t="s">
        <v>6922</v>
      </c>
      <c r="C3387" s="666" t="s">
        <v>11919</v>
      </c>
      <c r="D3387" s="665" t="s">
        <v>11252</v>
      </c>
      <c r="E3387" s="737">
        <v>3600</v>
      </c>
      <c r="F3387" s="666">
        <v>44394737</v>
      </c>
      <c r="G3387" s="665" t="s">
        <v>11985</v>
      </c>
      <c r="H3387" s="675" t="s">
        <v>11806</v>
      </c>
      <c r="I3387" s="665" t="s">
        <v>9266</v>
      </c>
      <c r="J3387" s="675" t="s">
        <v>11806</v>
      </c>
      <c r="K3387" s="666">
        <v>4</v>
      </c>
      <c r="L3387" s="666">
        <v>12</v>
      </c>
      <c r="M3387" s="756">
        <v>43800</v>
      </c>
      <c r="N3387" s="666">
        <v>4</v>
      </c>
      <c r="O3387" s="666">
        <v>8</v>
      </c>
      <c r="P3387" s="756">
        <v>29100</v>
      </c>
      <c r="Q3387" s="666">
        <v>1</v>
      </c>
      <c r="R3387" s="666">
        <v>12</v>
      </c>
    </row>
    <row r="3388" spans="1:18" ht="15.75" customHeight="1" x14ac:dyDescent="0.2">
      <c r="A3388" s="676" t="s">
        <v>11786</v>
      </c>
      <c r="B3388" s="666" t="s">
        <v>6922</v>
      </c>
      <c r="C3388" s="666" t="s">
        <v>11919</v>
      </c>
      <c r="D3388" s="665" t="s">
        <v>10757</v>
      </c>
      <c r="E3388" s="737">
        <v>2900</v>
      </c>
      <c r="F3388" s="666">
        <v>47186752</v>
      </c>
      <c r="G3388" s="665" t="s">
        <v>11986</v>
      </c>
      <c r="H3388" s="675" t="s">
        <v>11806</v>
      </c>
      <c r="I3388" s="665" t="s">
        <v>9266</v>
      </c>
      <c r="J3388" s="675" t="s">
        <v>11806</v>
      </c>
      <c r="K3388" s="666">
        <v>4</v>
      </c>
      <c r="L3388" s="666">
        <v>12</v>
      </c>
      <c r="M3388" s="756">
        <v>35400</v>
      </c>
      <c r="N3388" s="666">
        <v>4</v>
      </c>
      <c r="O3388" s="666">
        <v>8</v>
      </c>
      <c r="P3388" s="756">
        <v>23500</v>
      </c>
      <c r="Q3388" s="666">
        <v>1</v>
      </c>
      <c r="R3388" s="666">
        <v>12</v>
      </c>
    </row>
    <row r="3389" spans="1:18" ht="15.75" customHeight="1" x14ac:dyDescent="0.2">
      <c r="A3389" s="676" t="s">
        <v>11786</v>
      </c>
      <c r="B3389" s="666" t="s">
        <v>6922</v>
      </c>
      <c r="C3389" s="666" t="s">
        <v>11919</v>
      </c>
      <c r="D3389" s="665" t="s">
        <v>10757</v>
      </c>
      <c r="E3389" s="737">
        <v>2900</v>
      </c>
      <c r="F3389" s="666">
        <v>71139852</v>
      </c>
      <c r="G3389" s="665" t="s">
        <v>11987</v>
      </c>
      <c r="H3389" s="675" t="s">
        <v>11806</v>
      </c>
      <c r="I3389" s="665" t="s">
        <v>9266</v>
      </c>
      <c r="J3389" s="675" t="s">
        <v>11806</v>
      </c>
      <c r="K3389" s="666">
        <v>4</v>
      </c>
      <c r="L3389" s="666">
        <v>12</v>
      </c>
      <c r="M3389" s="756">
        <v>35400</v>
      </c>
      <c r="N3389" s="666">
        <v>4</v>
      </c>
      <c r="O3389" s="666">
        <v>8</v>
      </c>
      <c r="P3389" s="756">
        <v>23500</v>
      </c>
      <c r="Q3389" s="666">
        <v>1</v>
      </c>
      <c r="R3389" s="666">
        <v>12</v>
      </c>
    </row>
    <row r="3390" spans="1:18" ht="15.75" customHeight="1" x14ac:dyDescent="0.2">
      <c r="A3390" s="676" t="s">
        <v>11786</v>
      </c>
      <c r="B3390" s="666" t="s">
        <v>6922</v>
      </c>
      <c r="C3390" s="666" t="s">
        <v>11919</v>
      </c>
      <c r="D3390" s="665" t="s">
        <v>11040</v>
      </c>
      <c r="E3390" s="737">
        <v>5200</v>
      </c>
      <c r="F3390" s="666">
        <v>41429612</v>
      </c>
      <c r="G3390" s="665" t="s">
        <v>11988</v>
      </c>
      <c r="H3390" s="675" t="s">
        <v>9913</v>
      </c>
      <c r="I3390" s="665" t="s">
        <v>9266</v>
      </c>
      <c r="J3390" s="675" t="s">
        <v>9913</v>
      </c>
      <c r="K3390" s="666">
        <v>4</v>
      </c>
      <c r="L3390" s="666">
        <v>12</v>
      </c>
      <c r="M3390" s="756">
        <v>63000</v>
      </c>
      <c r="N3390" s="666">
        <v>4</v>
      </c>
      <c r="O3390" s="666">
        <v>8</v>
      </c>
      <c r="P3390" s="756">
        <v>41900</v>
      </c>
      <c r="Q3390" s="666">
        <v>1</v>
      </c>
      <c r="R3390" s="666">
        <v>12</v>
      </c>
    </row>
    <row r="3391" spans="1:18" ht="15.75" customHeight="1" x14ac:dyDescent="0.2">
      <c r="A3391" s="676" t="s">
        <v>11786</v>
      </c>
      <c r="B3391" s="666" t="s">
        <v>6969</v>
      </c>
      <c r="C3391" s="666" t="s">
        <v>11919</v>
      </c>
      <c r="D3391" s="665" t="s">
        <v>11809</v>
      </c>
      <c r="E3391" s="737">
        <v>1800</v>
      </c>
      <c r="F3391" s="666">
        <v>73626993</v>
      </c>
      <c r="G3391" s="665" t="s">
        <v>11989</v>
      </c>
      <c r="H3391" s="675" t="s">
        <v>10738</v>
      </c>
      <c r="I3391" s="665" t="s">
        <v>11932</v>
      </c>
      <c r="J3391" s="675" t="s">
        <v>10738</v>
      </c>
      <c r="K3391" s="666">
        <v>4</v>
      </c>
      <c r="L3391" s="666">
        <v>12</v>
      </c>
      <c r="M3391" s="756">
        <v>22200</v>
      </c>
      <c r="N3391" s="666">
        <v>4</v>
      </c>
      <c r="O3391" s="666">
        <v>8</v>
      </c>
      <c r="P3391" s="756">
        <v>14700</v>
      </c>
      <c r="Q3391" s="666">
        <v>1</v>
      </c>
      <c r="R3391" s="666">
        <v>12</v>
      </c>
    </row>
    <row r="3392" spans="1:18" ht="15.75" customHeight="1" x14ac:dyDescent="0.2">
      <c r="A3392" s="676" t="s">
        <v>11786</v>
      </c>
      <c r="B3392" s="666" t="s">
        <v>6922</v>
      </c>
      <c r="C3392" s="666" t="s">
        <v>11919</v>
      </c>
      <c r="D3392" s="665" t="s">
        <v>11809</v>
      </c>
      <c r="E3392" s="737">
        <v>1800</v>
      </c>
      <c r="F3392" s="666">
        <v>47734581</v>
      </c>
      <c r="G3392" s="665" t="s">
        <v>11990</v>
      </c>
      <c r="H3392" s="675" t="s">
        <v>10738</v>
      </c>
      <c r="I3392" s="665" t="s">
        <v>11932</v>
      </c>
      <c r="J3392" s="675" t="s">
        <v>10738</v>
      </c>
      <c r="K3392" s="666">
        <v>4</v>
      </c>
      <c r="L3392" s="666">
        <v>12</v>
      </c>
      <c r="M3392" s="756">
        <v>22200</v>
      </c>
      <c r="N3392" s="666">
        <v>4</v>
      </c>
      <c r="O3392" s="666">
        <v>8</v>
      </c>
      <c r="P3392" s="756">
        <v>14700</v>
      </c>
      <c r="Q3392" s="666">
        <v>1</v>
      </c>
      <c r="R3392" s="666">
        <v>12</v>
      </c>
    </row>
    <row r="3393" spans="1:18" ht="15.75" customHeight="1" x14ac:dyDescent="0.2">
      <c r="A3393" s="676" t="s">
        <v>11786</v>
      </c>
      <c r="B3393" s="666" t="s">
        <v>6922</v>
      </c>
      <c r="C3393" s="666" t="s">
        <v>11919</v>
      </c>
      <c r="D3393" s="665" t="s">
        <v>11809</v>
      </c>
      <c r="E3393" s="737">
        <v>1800</v>
      </c>
      <c r="F3393" s="666">
        <v>45224858</v>
      </c>
      <c r="G3393" s="665" t="s">
        <v>11991</v>
      </c>
      <c r="H3393" s="675" t="s">
        <v>10738</v>
      </c>
      <c r="I3393" s="665" t="s">
        <v>11932</v>
      </c>
      <c r="J3393" s="675" t="s">
        <v>10738</v>
      </c>
      <c r="K3393" s="666">
        <v>4</v>
      </c>
      <c r="L3393" s="666">
        <v>12</v>
      </c>
      <c r="M3393" s="756">
        <v>22200</v>
      </c>
      <c r="N3393" s="666">
        <v>4</v>
      </c>
      <c r="O3393" s="666">
        <v>8</v>
      </c>
      <c r="P3393" s="756">
        <v>14700</v>
      </c>
      <c r="Q3393" s="666">
        <v>1</v>
      </c>
      <c r="R3393" s="666">
        <v>12</v>
      </c>
    </row>
    <row r="3394" spans="1:18" ht="15.75" customHeight="1" x14ac:dyDescent="0.2">
      <c r="A3394" s="676" t="s">
        <v>11786</v>
      </c>
      <c r="B3394" s="666" t="s">
        <v>6922</v>
      </c>
      <c r="C3394" s="666" t="s">
        <v>11919</v>
      </c>
      <c r="D3394" s="665" t="s">
        <v>10757</v>
      </c>
      <c r="E3394" s="737">
        <v>2900</v>
      </c>
      <c r="F3394" s="666">
        <v>71559639</v>
      </c>
      <c r="G3394" s="665" t="s">
        <v>11992</v>
      </c>
      <c r="H3394" s="675" t="s">
        <v>11806</v>
      </c>
      <c r="I3394" s="665" t="s">
        <v>9266</v>
      </c>
      <c r="J3394" s="675" t="s">
        <v>11806</v>
      </c>
      <c r="K3394" s="666">
        <v>4</v>
      </c>
      <c r="L3394" s="666">
        <v>12</v>
      </c>
      <c r="M3394" s="756">
        <v>35400</v>
      </c>
      <c r="N3394" s="666">
        <v>4</v>
      </c>
      <c r="O3394" s="666">
        <v>8</v>
      </c>
      <c r="P3394" s="756">
        <v>23500</v>
      </c>
      <c r="Q3394" s="666">
        <v>1</v>
      </c>
      <c r="R3394" s="666">
        <v>12</v>
      </c>
    </row>
    <row r="3395" spans="1:18" ht="15.75" customHeight="1" x14ac:dyDescent="0.2">
      <c r="A3395" s="676" t="s">
        <v>11786</v>
      </c>
      <c r="B3395" s="666" t="s">
        <v>6922</v>
      </c>
      <c r="C3395" s="666" t="s">
        <v>11919</v>
      </c>
      <c r="D3395" s="665" t="s">
        <v>10757</v>
      </c>
      <c r="E3395" s="737">
        <v>2900</v>
      </c>
      <c r="F3395" s="666">
        <v>41021815</v>
      </c>
      <c r="G3395" s="665" t="s">
        <v>11993</v>
      </c>
      <c r="H3395" s="675" t="s">
        <v>11806</v>
      </c>
      <c r="I3395" s="665" t="s">
        <v>9266</v>
      </c>
      <c r="J3395" s="675" t="s">
        <v>11806</v>
      </c>
      <c r="K3395" s="666">
        <v>4</v>
      </c>
      <c r="L3395" s="666">
        <v>12</v>
      </c>
      <c r="M3395" s="756">
        <v>35400</v>
      </c>
      <c r="N3395" s="666">
        <v>4</v>
      </c>
      <c r="O3395" s="666">
        <v>8</v>
      </c>
      <c r="P3395" s="756">
        <v>23500</v>
      </c>
      <c r="Q3395" s="666">
        <v>1</v>
      </c>
      <c r="R3395" s="666">
        <v>12</v>
      </c>
    </row>
    <row r="3396" spans="1:18" ht="15.75" customHeight="1" x14ac:dyDescent="0.2">
      <c r="A3396" s="676" t="s">
        <v>11786</v>
      </c>
      <c r="B3396" s="666" t="s">
        <v>6922</v>
      </c>
      <c r="C3396" s="666" t="s">
        <v>11919</v>
      </c>
      <c r="D3396" s="665" t="s">
        <v>11994</v>
      </c>
      <c r="E3396" s="737">
        <v>2900</v>
      </c>
      <c r="F3396" s="666">
        <v>46232458</v>
      </c>
      <c r="G3396" s="665" t="s">
        <v>11995</v>
      </c>
      <c r="H3396" s="675" t="s">
        <v>11994</v>
      </c>
      <c r="I3396" s="665" t="s">
        <v>9266</v>
      </c>
      <c r="J3396" s="675" t="s">
        <v>11994</v>
      </c>
      <c r="K3396" s="666">
        <v>4</v>
      </c>
      <c r="L3396" s="666">
        <v>12</v>
      </c>
      <c r="M3396" s="756">
        <v>35400</v>
      </c>
      <c r="N3396" s="666">
        <v>4</v>
      </c>
      <c r="O3396" s="666">
        <v>8</v>
      </c>
      <c r="P3396" s="756">
        <v>23500</v>
      </c>
      <c r="Q3396" s="666">
        <v>1</v>
      </c>
      <c r="R3396" s="666">
        <v>12</v>
      </c>
    </row>
    <row r="3397" spans="1:18" ht="15.75" customHeight="1" x14ac:dyDescent="0.2">
      <c r="A3397" s="676" t="s">
        <v>11786</v>
      </c>
      <c r="B3397" s="666" t="s">
        <v>6922</v>
      </c>
      <c r="C3397" s="666" t="s">
        <v>11919</v>
      </c>
      <c r="D3397" s="665" t="s">
        <v>10757</v>
      </c>
      <c r="E3397" s="737">
        <v>2900</v>
      </c>
      <c r="F3397" s="666">
        <v>47458535</v>
      </c>
      <c r="G3397" s="665" t="s">
        <v>11996</v>
      </c>
      <c r="H3397" s="675" t="s">
        <v>11806</v>
      </c>
      <c r="I3397" s="665" t="s">
        <v>9266</v>
      </c>
      <c r="J3397" s="675" t="s">
        <v>11806</v>
      </c>
      <c r="K3397" s="666">
        <v>4</v>
      </c>
      <c r="L3397" s="666">
        <v>12</v>
      </c>
      <c r="M3397" s="756">
        <v>35400</v>
      </c>
      <c r="N3397" s="666">
        <v>4</v>
      </c>
      <c r="O3397" s="666">
        <v>8</v>
      </c>
      <c r="P3397" s="756">
        <v>23500</v>
      </c>
      <c r="Q3397" s="666">
        <v>1</v>
      </c>
      <c r="R3397" s="666">
        <v>12</v>
      </c>
    </row>
    <row r="3398" spans="1:18" ht="15.75" customHeight="1" x14ac:dyDescent="0.2">
      <c r="A3398" s="676" t="s">
        <v>11786</v>
      </c>
      <c r="B3398" s="666" t="s">
        <v>6922</v>
      </c>
      <c r="C3398" s="666" t="s">
        <v>11919</v>
      </c>
      <c r="D3398" s="665" t="s">
        <v>11967</v>
      </c>
      <c r="E3398" s="737">
        <v>2900</v>
      </c>
      <c r="F3398" s="666">
        <v>45678422</v>
      </c>
      <c r="G3398" s="665" t="s">
        <v>11997</v>
      </c>
      <c r="H3398" s="675" t="s">
        <v>11967</v>
      </c>
      <c r="I3398" s="665" t="s">
        <v>9266</v>
      </c>
      <c r="J3398" s="675" t="s">
        <v>11967</v>
      </c>
      <c r="K3398" s="666">
        <v>4</v>
      </c>
      <c r="L3398" s="666">
        <v>12</v>
      </c>
      <c r="M3398" s="756">
        <v>35400</v>
      </c>
      <c r="N3398" s="666">
        <v>4</v>
      </c>
      <c r="O3398" s="666">
        <v>8</v>
      </c>
      <c r="P3398" s="756">
        <v>23500</v>
      </c>
      <c r="Q3398" s="666">
        <v>1</v>
      </c>
      <c r="R3398" s="666">
        <v>12</v>
      </c>
    </row>
    <row r="3399" spans="1:18" ht="15.75" customHeight="1" x14ac:dyDescent="0.2">
      <c r="A3399" s="676" t="s">
        <v>11786</v>
      </c>
      <c r="B3399" s="666" t="s">
        <v>6922</v>
      </c>
      <c r="C3399" s="666" t="s">
        <v>11919</v>
      </c>
      <c r="D3399" s="665" t="s">
        <v>10757</v>
      </c>
      <c r="E3399" s="737">
        <v>2900</v>
      </c>
      <c r="F3399" s="666">
        <v>47793890</v>
      </c>
      <c r="G3399" s="665" t="s">
        <v>11998</v>
      </c>
      <c r="H3399" s="675" t="s">
        <v>11806</v>
      </c>
      <c r="I3399" s="665" t="s">
        <v>9266</v>
      </c>
      <c r="J3399" s="675" t="s">
        <v>11806</v>
      </c>
      <c r="K3399" s="666">
        <v>4</v>
      </c>
      <c r="L3399" s="666">
        <v>12</v>
      </c>
      <c r="M3399" s="756">
        <v>35400</v>
      </c>
      <c r="N3399" s="666">
        <v>4</v>
      </c>
      <c r="O3399" s="666">
        <v>8</v>
      </c>
      <c r="P3399" s="756">
        <v>23500</v>
      </c>
      <c r="Q3399" s="666">
        <v>1</v>
      </c>
      <c r="R3399" s="666">
        <v>12</v>
      </c>
    </row>
    <row r="3400" spans="1:18" ht="15.75" customHeight="1" x14ac:dyDescent="0.2">
      <c r="A3400" s="676" t="s">
        <v>11786</v>
      </c>
      <c r="B3400" s="666" t="s">
        <v>6922</v>
      </c>
      <c r="C3400" s="666" t="s">
        <v>11919</v>
      </c>
      <c r="D3400" s="665" t="s">
        <v>11088</v>
      </c>
      <c r="E3400" s="737">
        <v>7300</v>
      </c>
      <c r="F3400" s="666">
        <v>44231005</v>
      </c>
      <c r="G3400" s="665" t="s">
        <v>11999</v>
      </c>
      <c r="H3400" s="675" t="s">
        <v>9913</v>
      </c>
      <c r="I3400" s="665" t="s">
        <v>9266</v>
      </c>
      <c r="J3400" s="675" t="s">
        <v>9913</v>
      </c>
      <c r="K3400" s="666">
        <v>4</v>
      </c>
      <c r="L3400" s="666">
        <v>12</v>
      </c>
      <c r="M3400" s="756">
        <v>88200</v>
      </c>
      <c r="N3400" s="666">
        <v>4</v>
      </c>
      <c r="O3400" s="666">
        <v>8</v>
      </c>
      <c r="P3400" s="756">
        <v>58700</v>
      </c>
      <c r="Q3400" s="666">
        <v>1</v>
      </c>
      <c r="R3400" s="666">
        <v>12</v>
      </c>
    </row>
    <row r="3401" spans="1:18" ht="15.75" customHeight="1" x14ac:dyDescent="0.2">
      <c r="A3401" s="676" t="s">
        <v>11786</v>
      </c>
      <c r="B3401" s="666" t="s">
        <v>6922</v>
      </c>
      <c r="C3401" s="666" t="s">
        <v>11919</v>
      </c>
      <c r="D3401" s="665" t="s">
        <v>11088</v>
      </c>
      <c r="E3401" s="737">
        <v>7300</v>
      </c>
      <c r="F3401" s="666">
        <v>18212575</v>
      </c>
      <c r="G3401" s="665" t="s">
        <v>12000</v>
      </c>
      <c r="H3401" s="675" t="s">
        <v>9913</v>
      </c>
      <c r="I3401" s="665" t="s">
        <v>9266</v>
      </c>
      <c r="J3401" s="675" t="s">
        <v>9913</v>
      </c>
      <c r="K3401" s="666">
        <v>4</v>
      </c>
      <c r="L3401" s="666">
        <v>12</v>
      </c>
      <c r="M3401" s="756">
        <v>88200</v>
      </c>
      <c r="N3401" s="666">
        <v>4</v>
      </c>
      <c r="O3401" s="666">
        <v>8</v>
      </c>
      <c r="P3401" s="756">
        <v>58700</v>
      </c>
      <c r="Q3401" s="666">
        <v>1</v>
      </c>
      <c r="R3401" s="666">
        <v>12</v>
      </c>
    </row>
    <row r="3402" spans="1:18" ht="15.75" customHeight="1" x14ac:dyDescent="0.2">
      <c r="A3402" s="676" t="s">
        <v>11786</v>
      </c>
      <c r="B3402" s="666" t="s">
        <v>6922</v>
      </c>
      <c r="C3402" s="666" t="s">
        <v>11919</v>
      </c>
      <c r="D3402" s="665" t="s">
        <v>10757</v>
      </c>
      <c r="E3402" s="737">
        <v>2900</v>
      </c>
      <c r="F3402" s="666">
        <v>43067366</v>
      </c>
      <c r="G3402" s="665" t="s">
        <v>12001</v>
      </c>
      <c r="H3402" s="675" t="s">
        <v>11806</v>
      </c>
      <c r="I3402" s="665" t="s">
        <v>9266</v>
      </c>
      <c r="J3402" s="675" t="s">
        <v>11806</v>
      </c>
      <c r="K3402" s="666">
        <v>4</v>
      </c>
      <c r="L3402" s="666">
        <v>12</v>
      </c>
      <c r="M3402" s="756">
        <v>35400</v>
      </c>
      <c r="N3402" s="666">
        <v>4</v>
      </c>
      <c r="O3402" s="666">
        <v>8</v>
      </c>
      <c r="P3402" s="756">
        <v>23500</v>
      </c>
      <c r="Q3402" s="666">
        <v>1</v>
      </c>
      <c r="R3402" s="666">
        <v>12</v>
      </c>
    </row>
    <row r="3403" spans="1:18" ht="15.75" customHeight="1" x14ac:dyDescent="0.2">
      <c r="A3403" s="676" t="s">
        <v>11786</v>
      </c>
      <c r="B3403" s="666" t="s">
        <v>6922</v>
      </c>
      <c r="C3403" s="666" t="s">
        <v>11919</v>
      </c>
      <c r="D3403" s="665" t="s">
        <v>10757</v>
      </c>
      <c r="E3403" s="737">
        <v>2900</v>
      </c>
      <c r="F3403" s="666">
        <v>46676789</v>
      </c>
      <c r="G3403" s="665" t="s">
        <v>12002</v>
      </c>
      <c r="H3403" s="675" t="s">
        <v>11806</v>
      </c>
      <c r="I3403" s="665" t="s">
        <v>9266</v>
      </c>
      <c r="J3403" s="675" t="s">
        <v>11806</v>
      </c>
      <c r="K3403" s="666">
        <v>4</v>
      </c>
      <c r="L3403" s="666">
        <v>12</v>
      </c>
      <c r="M3403" s="756">
        <v>35400</v>
      </c>
      <c r="N3403" s="666">
        <v>4</v>
      </c>
      <c r="O3403" s="666">
        <v>8</v>
      </c>
      <c r="P3403" s="756">
        <v>23500</v>
      </c>
      <c r="Q3403" s="666">
        <v>1</v>
      </c>
      <c r="R3403" s="666">
        <v>12</v>
      </c>
    </row>
    <row r="3404" spans="1:18" ht="15.75" customHeight="1" x14ac:dyDescent="0.2">
      <c r="A3404" s="676" t="s">
        <v>11786</v>
      </c>
      <c r="B3404" s="666" t="s">
        <v>6922</v>
      </c>
      <c r="C3404" s="666" t="s">
        <v>11919</v>
      </c>
      <c r="D3404" s="665" t="s">
        <v>10757</v>
      </c>
      <c r="E3404" s="737">
        <v>2900</v>
      </c>
      <c r="F3404" s="666">
        <v>72280782</v>
      </c>
      <c r="G3404" s="665" t="s">
        <v>12003</v>
      </c>
      <c r="H3404" s="675" t="s">
        <v>11806</v>
      </c>
      <c r="I3404" s="665" t="s">
        <v>9266</v>
      </c>
      <c r="J3404" s="675" t="s">
        <v>11806</v>
      </c>
      <c r="K3404" s="666">
        <v>4</v>
      </c>
      <c r="L3404" s="666">
        <v>12</v>
      </c>
      <c r="M3404" s="756">
        <v>35400</v>
      </c>
      <c r="N3404" s="666">
        <v>4</v>
      </c>
      <c r="O3404" s="666">
        <v>8</v>
      </c>
      <c r="P3404" s="756">
        <v>23500</v>
      </c>
      <c r="Q3404" s="666">
        <v>1</v>
      </c>
      <c r="R3404" s="666">
        <v>12</v>
      </c>
    </row>
    <row r="3405" spans="1:18" ht="15.75" customHeight="1" x14ac:dyDescent="0.2">
      <c r="A3405" s="676" t="s">
        <v>11786</v>
      </c>
      <c r="B3405" s="666" t="s">
        <v>6922</v>
      </c>
      <c r="C3405" s="666" t="s">
        <v>11919</v>
      </c>
      <c r="D3405" s="665" t="s">
        <v>10757</v>
      </c>
      <c r="E3405" s="737">
        <v>2900</v>
      </c>
      <c r="F3405" s="666">
        <v>71268372</v>
      </c>
      <c r="G3405" s="665" t="s">
        <v>12004</v>
      </c>
      <c r="H3405" s="675" t="s">
        <v>11806</v>
      </c>
      <c r="I3405" s="665" t="s">
        <v>9266</v>
      </c>
      <c r="J3405" s="675" t="s">
        <v>11806</v>
      </c>
      <c r="K3405" s="666">
        <v>4</v>
      </c>
      <c r="L3405" s="666">
        <v>12</v>
      </c>
      <c r="M3405" s="756">
        <v>35400</v>
      </c>
      <c r="N3405" s="666">
        <v>4</v>
      </c>
      <c r="O3405" s="666">
        <v>8</v>
      </c>
      <c r="P3405" s="756">
        <v>23500</v>
      </c>
      <c r="Q3405" s="666">
        <v>1</v>
      </c>
      <c r="R3405" s="666">
        <v>12</v>
      </c>
    </row>
    <row r="3406" spans="1:18" ht="15.75" customHeight="1" x14ac:dyDescent="0.2">
      <c r="A3406" s="676" t="s">
        <v>11786</v>
      </c>
      <c r="B3406" s="666" t="s">
        <v>6922</v>
      </c>
      <c r="C3406" s="666" t="s">
        <v>11919</v>
      </c>
      <c r="D3406" s="665" t="s">
        <v>10757</v>
      </c>
      <c r="E3406" s="737">
        <v>2900</v>
      </c>
      <c r="F3406" s="666">
        <v>70501891</v>
      </c>
      <c r="G3406" s="665" t="s">
        <v>12005</v>
      </c>
      <c r="H3406" s="675" t="s">
        <v>11806</v>
      </c>
      <c r="I3406" s="665" t="s">
        <v>9266</v>
      </c>
      <c r="J3406" s="675" t="s">
        <v>11806</v>
      </c>
      <c r="K3406" s="666">
        <v>4</v>
      </c>
      <c r="L3406" s="666">
        <v>12</v>
      </c>
      <c r="M3406" s="756">
        <v>35400</v>
      </c>
      <c r="N3406" s="666">
        <v>4</v>
      </c>
      <c r="O3406" s="666">
        <v>8</v>
      </c>
      <c r="P3406" s="756">
        <v>23500</v>
      </c>
      <c r="Q3406" s="666">
        <v>1</v>
      </c>
      <c r="R3406" s="666">
        <v>12</v>
      </c>
    </row>
    <row r="3407" spans="1:18" ht="15.75" customHeight="1" x14ac:dyDescent="0.2">
      <c r="A3407" s="676" t="s">
        <v>11786</v>
      </c>
      <c r="B3407" s="666" t="s">
        <v>6922</v>
      </c>
      <c r="C3407" s="666" t="s">
        <v>11919</v>
      </c>
      <c r="D3407" s="665" t="s">
        <v>10757</v>
      </c>
      <c r="E3407" s="737">
        <v>2900</v>
      </c>
      <c r="F3407" s="666">
        <v>72189338</v>
      </c>
      <c r="G3407" s="665" t="s">
        <v>12006</v>
      </c>
      <c r="H3407" s="675" t="s">
        <v>11806</v>
      </c>
      <c r="I3407" s="665" t="s">
        <v>9266</v>
      </c>
      <c r="J3407" s="675" t="s">
        <v>11806</v>
      </c>
      <c r="K3407" s="666">
        <v>4</v>
      </c>
      <c r="L3407" s="666">
        <v>12</v>
      </c>
      <c r="M3407" s="756">
        <v>35400</v>
      </c>
      <c r="N3407" s="666">
        <v>4</v>
      </c>
      <c r="O3407" s="666">
        <v>8</v>
      </c>
      <c r="P3407" s="756">
        <v>23500</v>
      </c>
      <c r="Q3407" s="666">
        <v>1</v>
      </c>
      <c r="R3407" s="666">
        <v>12</v>
      </c>
    </row>
    <row r="3408" spans="1:18" ht="15.75" customHeight="1" x14ac:dyDescent="0.2">
      <c r="A3408" s="676" t="s">
        <v>11786</v>
      </c>
      <c r="B3408" s="666" t="s">
        <v>6922</v>
      </c>
      <c r="C3408" s="666" t="s">
        <v>11919</v>
      </c>
      <c r="D3408" s="665" t="s">
        <v>10757</v>
      </c>
      <c r="E3408" s="737">
        <v>2900</v>
      </c>
      <c r="F3408" s="666">
        <v>72207397</v>
      </c>
      <c r="G3408" s="665" t="s">
        <v>12007</v>
      </c>
      <c r="H3408" s="675" t="s">
        <v>11806</v>
      </c>
      <c r="I3408" s="665" t="s">
        <v>9266</v>
      </c>
      <c r="J3408" s="675" t="s">
        <v>11806</v>
      </c>
      <c r="K3408" s="666">
        <v>4</v>
      </c>
      <c r="L3408" s="666">
        <v>12</v>
      </c>
      <c r="M3408" s="756">
        <v>35400</v>
      </c>
      <c r="N3408" s="666">
        <v>4</v>
      </c>
      <c r="O3408" s="666">
        <v>8</v>
      </c>
      <c r="P3408" s="756">
        <v>23500</v>
      </c>
      <c r="Q3408" s="666">
        <v>1</v>
      </c>
      <c r="R3408" s="666">
        <v>12</v>
      </c>
    </row>
    <row r="3409" spans="1:18" ht="15.75" customHeight="1" x14ac:dyDescent="0.2">
      <c r="A3409" s="676" t="s">
        <v>11786</v>
      </c>
      <c r="B3409" s="666" t="s">
        <v>6922</v>
      </c>
      <c r="C3409" s="666" t="s">
        <v>11919</v>
      </c>
      <c r="D3409" s="665" t="s">
        <v>10757</v>
      </c>
      <c r="E3409" s="737">
        <v>2900</v>
      </c>
      <c r="F3409" s="666">
        <v>42519000</v>
      </c>
      <c r="G3409" s="665" t="s">
        <v>12008</v>
      </c>
      <c r="H3409" s="675" t="s">
        <v>11806</v>
      </c>
      <c r="I3409" s="665" t="s">
        <v>9266</v>
      </c>
      <c r="J3409" s="675" t="s">
        <v>11806</v>
      </c>
      <c r="K3409" s="666">
        <v>4</v>
      </c>
      <c r="L3409" s="666">
        <v>12</v>
      </c>
      <c r="M3409" s="756">
        <v>35400</v>
      </c>
      <c r="N3409" s="666">
        <v>4</v>
      </c>
      <c r="O3409" s="666">
        <v>8</v>
      </c>
      <c r="P3409" s="756">
        <v>23500</v>
      </c>
      <c r="Q3409" s="666">
        <v>1</v>
      </c>
      <c r="R3409" s="666">
        <v>12</v>
      </c>
    </row>
    <row r="3410" spans="1:18" ht="15.75" customHeight="1" x14ac:dyDescent="0.2">
      <c r="A3410" s="676" t="s">
        <v>11786</v>
      </c>
      <c r="B3410" s="666" t="s">
        <v>6922</v>
      </c>
      <c r="C3410" s="666" t="s">
        <v>11919</v>
      </c>
      <c r="D3410" s="665" t="s">
        <v>10757</v>
      </c>
      <c r="E3410" s="737">
        <v>2900</v>
      </c>
      <c r="F3410" s="666">
        <v>72429312</v>
      </c>
      <c r="G3410" s="665" t="s">
        <v>12009</v>
      </c>
      <c r="H3410" s="675" t="s">
        <v>11806</v>
      </c>
      <c r="I3410" s="665" t="s">
        <v>9266</v>
      </c>
      <c r="J3410" s="675" t="s">
        <v>11806</v>
      </c>
      <c r="K3410" s="666">
        <v>4</v>
      </c>
      <c r="L3410" s="666">
        <v>12</v>
      </c>
      <c r="M3410" s="756">
        <v>35400</v>
      </c>
      <c r="N3410" s="666">
        <v>4</v>
      </c>
      <c r="O3410" s="666">
        <v>8</v>
      </c>
      <c r="P3410" s="756">
        <v>23500</v>
      </c>
      <c r="Q3410" s="666">
        <v>1</v>
      </c>
      <c r="R3410" s="666">
        <v>12</v>
      </c>
    </row>
    <row r="3411" spans="1:18" ht="15.75" customHeight="1" x14ac:dyDescent="0.2">
      <c r="A3411" s="676" t="s">
        <v>11786</v>
      </c>
      <c r="B3411" s="666" t="s">
        <v>6922</v>
      </c>
      <c r="C3411" s="666" t="s">
        <v>11919</v>
      </c>
      <c r="D3411" s="665" t="s">
        <v>10757</v>
      </c>
      <c r="E3411" s="737">
        <v>2900</v>
      </c>
      <c r="F3411" s="666">
        <v>45471325</v>
      </c>
      <c r="G3411" s="665" t="s">
        <v>12010</v>
      </c>
      <c r="H3411" s="675" t="s">
        <v>11806</v>
      </c>
      <c r="I3411" s="665" t="s">
        <v>9266</v>
      </c>
      <c r="J3411" s="675" t="s">
        <v>11806</v>
      </c>
      <c r="K3411" s="666">
        <v>4</v>
      </c>
      <c r="L3411" s="666">
        <v>12</v>
      </c>
      <c r="M3411" s="756">
        <v>35400</v>
      </c>
      <c r="N3411" s="666">
        <v>4</v>
      </c>
      <c r="O3411" s="666">
        <v>8</v>
      </c>
      <c r="P3411" s="756">
        <v>23500</v>
      </c>
      <c r="Q3411" s="666">
        <v>1</v>
      </c>
      <c r="R3411" s="666">
        <v>12</v>
      </c>
    </row>
    <row r="3412" spans="1:18" ht="15.75" customHeight="1" x14ac:dyDescent="0.2">
      <c r="A3412" s="676" t="s">
        <v>11786</v>
      </c>
      <c r="B3412" s="666" t="s">
        <v>6922</v>
      </c>
      <c r="C3412" s="666" t="s">
        <v>11919</v>
      </c>
      <c r="D3412" s="665" t="s">
        <v>11167</v>
      </c>
      <c r="E3412" s="737">
        <v>1650</v>
      </c>
      <c r="F3412" s="666">
        <v>73870937</v>
      </c>
      <c r="G3412" s="665" t="s">
        <v>12011</v>
      </c>
      <c r="H3412" s="675" t="s">
        <v>10738</v>
      </c>
      <c r="I3412" s="665" t="s">
        <v>11932</v>
      </c>
      <c r="J3412" s="675" t="s">
        <v>10738</v>
      </c>
      <c r="K3412" s="666">
        <v>4</v>
      </c>
      <c r="L3412" s="666">
        <v>12</v>
      </c>
      <c r="M3412" s="756">
        <v>20400</v>
      </c>
      <c r="N3412" s="666">
        <v>4</v>
      </c>
      <c r="O3412" s="666">
        <v>8</v>
      </c>
      <c r="P3412" s="756">
        <v>13500</v>
      </c>
      <c r="Q3412" s="666">
        <v>1</v>
      </c>
      <c r="R3412" s="666">
        <v>12</v>
      </c>
    </row>
    <row r="3413" spans="1:18" ht="15.75" customHeight="1" x14ac:dyDescent="0.2">
      <c r="A3413" s="676" t="s">
        <v>11786</v>
      </c>
      <c r="B3413" s="666" t="s">
        <v>6922</v>
      </c>
      <c r="C3413" s="666" t="s">
        <v>11919</v>
      </c>
      <c r="D3413" s="665" t="s">
        <v>11167</v>
      </c>
      <c r="E3413" s="737">
        <v>1650</v>
      </c>
      <c r="F3413" s="666">
        <v>18132450</v>
      </c>
      <c r="G3413" s="665" t="s">
        <v>12012</v>
      </c>
      <c r="H3413" s="675" t="s">
        <v>11792</v>
      </c>
      <c r="I3413" s="665" t="s">
        <v>1400</v>
      </c>
      <c r="J3413" s="675" t="s">
        <v>11792</v>
      </c>
      <c r="K3413" s="666">
        <v>4</v>
      </c>
      <c r="L3413" s="666">
        <v>12</v>
      </c>
      <c r="M3413" s="756">
        <v>20400</v>
      </c>
      <c r="N3413" s="666">
        <v>4</v>
      </c>
      <c r="O3413" s="666">
        <v>8</v>
      </c>
      <c r="P3413" s="756">
        <v>13500</v>
      </c>
      <c r="Q3413" s="666">
        <v>1</v>
      </c>
      <c r="R3413" s="666">
        <v>12</v>
      </c>
    </row>
    <row r="3414" spans="1:18" ht="15.75" customHeight="1" x14ac:dyDescent="0.2">
      <c r="A3414" s="676" t="s">
        <v>11786</v>
      </c>
      <c r="B3414" s="666" t="s">
        <v>6922</v>
      </c>
      <c r="C3414" s="666" t="s">
        <v>11919</v>
      </c>
      <c r="D3414" s="665" t="s">
        <v>9105</v>
      </c>
      <c r="E3414" s="737">
        <v>2900</v>
      </c>
      <c r="F3414" s="666">
        <v>41091480</v>
      </c>
      <c r="G3414" s="665" t="s">
        <v>12013</v>
      </c>
      <c r="H3414" s="675" t="s">
        <v>9105</v>
      </c>
      <c r="I3414" s="665" t="s">
        <v>9266</v>
      </c>
      <c r="J3414" s="675" t="s">
        <v>9105</v>
      </c>
      <c r="K3414" s="666">
        <v>4</v>
      </c>
      <c r="L3414" s="666">
        <v>12</v>
      </c>
      <c r="M3414" s="756">
        <v>35400</v>
      </c>
      <c r="N3414" s="666">
        <v>4</v>
      </c>
      <c r="O3414" s="666">
        <v>8</v>
      </c>
      <c r="P3414" s="756">
        <v>23500</v>
      </c>
      <c r="Q3414" s="666">
        <v>1</v>
      </c>
      <c r="R3414" s="666">
        <v>12</v>
      </c>
    </row>
    <row r="3415" spans="1:18" ht="15.75" customHeight="1" x14ac:dyDescent="0.2">
      <c r="A3415" s="676" t="s">
        <v>11786</v>
      </c>
      <c r="B3415" s="666" t="s">
        <v>6922</v>
      </c>
      <c r="C3415" s="666" t="s">
        <v>11919</v>
      </c>
      <c r="D3415" s="665" t="s">
        <v>9105</v>
      </c>
      <c r="E3415" s="737">
        <v>2900</v>
      </c>
      <c r="F3415" s="666">
        <v>45480007</v>
      </c>
      <c r="G3415" s="665" t="s">
        <v>12014</v>
      </c>
      <c r="H3415" s="675" t="s">
        <v>9105</v>
      </c>
      <c r="I3415" s="665" t="s">
        <v>9266</v>
      </c>
      <c r="J3415" s="675" t="s">
        <v>9105</v>
      </c>
      <c r="K3415" s="666">
        <v>4</v>
      </c>
      <c r="L3415" s="666">
        <v>12</v>
      </c>
      <c r="M3415" s="756">
        <v>35400</v>
      </c>
      <c r="N3415" s="666">
        <v>4</v>
      </c>
      <c r="O3415" s="666">
        <v>8</v>
      </c>
      <c r="P3415" s="756">
        <v>23500</v>
      </c>
      <c r="Q3415" s="666">
        <v>1</v>
      </c>
      <c r="R3415" s="666">
        <v>12</v>
      </c>
    </row>
    <row r="3416" spans="1:18" ht="15.75" customHeight="1" x14ac:dyDescent="0.2">
      <c r="A3416" s="676" t="s">
        <v>11786</v>
      </c>
      <c r="B3416" s="666" t="s">
        <v>6922</v>
      </c>
      <c r="C3416" s="666" t="s">
        <v>11919</v>
      </c>
      <c r="D3416" s="665" t="s">
        <v>10390</v>
      </c>
      <c r="E3416" s="737">
        <v>1800</v>
      </c>
      <c r="F3416" s="666">
        <v>18227280</v>
      </c>
      <c r="G3416" s="665" t="s">
        <v>12015</v>
      </c>
      <c r="H3416" s="675" t="s">
        <v>11792</v>
      </c>
      <c r="I3416" s="665" t="s">
        <v>1400</v>
      </c>
      <c r="J3416" s="675" t="s">
        <v>11792</v>
      </c>
      <c r="K3416" s="666">
        <v>4</v>
      </c>
      <c r="L3416" s="666">
        <v>12</v>
      </c>
      <c r="M3416" s="756">
        <v>22200</v>
      </c>
      <c r="N3416" s="666">
        <v>4</v>
      </c>
      <c r="O3416" s="666">
        <v>8</v>
      </c>
      <c r="P3416" s="756">
        <v>14700</v>
      </c>
      <c r="Q3416" s="666">
        <v>1</v>
      </c>
      <c r="R3416" s="666">
        <v>12</v>
      </c>
    </row>
    <row r="3417" spans="1:18" ht="15.75" customHeight="1" x14ac:dyDescent="0.2">
      <c r="A3417" s="676" t="s">
        <v>11786</v>
      </c>
      <c r="B3417" s="666" t="s">
        <v>6969</v>
      </c>
      <c r="C3417" s="666" t="s">
        <v>11919</v>
      </c>
      <c r="D3417" s="665" t="s">
        <v>11809</v>
      </c>
      <c r="E3417" s="737">
        <v>1800</v>
      </c>
      <c r="F3417" s="666">
        <v>73472699</v>
      </c>
      <c r="G3417" s="665" t="s">
        <v>12016</v>
      </c>
      <c r="H3417" s="675" t="s">
        <v>10738</v>
      </c>
      <c r="I3417" s="665" t="s">
        <v>11932</v>
      </c>
      <c r="J3417" s="675" t="s">
        <v>10738</v>
      </c>
      <c r="K3417" s="666">
        <v>4</v>
      </c>
      <c r="L3417" s="666">
        <v>12</v>
      </c>
      <c r="M3417" s="756">
        <v>22200</v>
      </c>
      <c r="N3417" s="666">
        <v>4</v>
      </c>
      <c r="O3417" s="666">
        <v>8</v>
      </c>
      <c r="P3417" s="756">
        <v>14700</v>
      </c>
      <c r="Q3417" s="666">
        <v>1</v>
      </c>
      <c r="R3417" s="666">
        <v>12</v>
      </c>
    </row>
    <row r="3418" spans="1:18" ht="15.75" customHeight="1" x14ac:dyDescent="0.2">
      <c r="A3418" s="676" t="s">
        <v>11786</v>
      </c>
      <c r="B3418" s="666" t="s">
        <v>6969</v>
      </c>
      <c r="C3418" s="666" t="s">
        <v>11919</v>
      </c>
      <c r="D3418" s="665" t="s">
        <v>11809</v>
      </c>
      <c r="E3418" s="737">
        <v>1800</v>
      </c>
      <c r="F3418" s="666">
        <v>43011734</v>
      </c>
      <c r="G3418" s="665" t="s">
        <v>12017</v>
      </c>
      <c r="H3418" s="675" t="s">
        <v>10738</v>
      </c>
      <c r="I3418" s="665" t="s">
        <v>11932</v>
      </c>
      <c r="J3418" s="675" t="s">
        <v>10738</v>
      </c>
      <c r="K3418" s="666">
        <v>4</v>
      </c>
      <c r="L3418" s="666">
        <v>12</v>
      </c>
      <c r="M3418" s="756">
        <v>22200</v>
      </c>
      <c r="N3418" s="666">
        <v>4</v>
      </c>
      <c r="O3418" s="666">
        <v>8</v>
      </c>
      <c r="P3418" s="756">
        <v>14700</v>
      </c>
      <c r="Q3418" s="666">
        <v>1</v>
      </c>
      <c r="R3418" s="666">
        <v>12</v>
      </c>
    </row>
    <row r="3419" spans="1:18" ht="15.75" customHeight="1" x14ac:dyDescent="0.2">
      <c r="A3419" s="676" t="s">
        <v>11786</v>
      </c>
      <c r="B3419" s="666" t="s">
        <v>6969</v>
      </c>
      <c r="C3419" s="666" t="s">
        <v>11919</v>
      </c>
      <c r="D3419" s="665" t="s">
        <v>11809</v>
      </c>
      <c r="E3419" s="737">
        <v>1800</v>
      </c>
      <c r="F3419" s="666">
        <v>42184461</v>
      </c>
      <c r="G3419" s="665" t="s">
        <v>12018</v>
      </c>
      <c r="H3419" s="675" t="s">
        <v>10738</v>
      </c>
      <c r="I3419" s="665" t="s">
        <v>11932</v>
      </c>
      <c r="J3419" s="675" t="s">
        <v>10738</v>
      </c>
      <c r="K3419" s="666">
        <v>4</v>
      </c>
      <c r="L3419" s="666">
        <v>12</v>
      </c>
      <c r="M3419" s="756">
        <v>22200</v>
      </c>
      <c r="N3419" s="666">
        <v>4</v>
      </c>
      <c r="O3419" s="666">
        <v>8</v>
      </c>
      <c r="P3419" s="756">
        <v>14700</v>
      </c>
      <c r="Q3419" s="666">
        <v>1</v>
      </c>
      <c r="R3419" s="666">
        <v>12</v>
      </c>
    </row>
    <row r="3420" spans="1:18" ht="15.75" customHeight="1" x14ac:dyDescent="0.2">
      <c r="A3420" s="676" t="s">
        <v>11786</v>
      </c>
      <c r="B3420" s="666" t="s">
        <v>6969</v>
      </c>
      <c r="C3420" s="666" t="s">
        <v>11919</v>
      </c>
      <c r="D3420" s="665" t="s">
        <v>11809</v>
      </c>
      <c r="E3420" s="737">
        <v>1800</v>
      </c>
      <c r="F3420" s="666">
        <v>61090257</v>
      </c>
      <c r="G3420" s="665" t="s">
        <v>12019</v>
      </c>
      <c r="H3420" s="675" t="s">
        <v>10738</v>
      </c>
      <c r="I3420" s="665" t="s">
        <v>11932</v>
      </c>
      <c r="J3420" s="675" t="s">
        <v>10738</v>
      </c>
      <c r="K3420" s="666">
        <v>4</v>
      </c>
      <c r="L3420" s="666">
        <v>12</v>
      </c>
      <c r="M3420" s="756">
        <v>22200</v>
      </c>
      <c r="N3420" s="666">
        <v>4</v>
      </c>
      <c r="O3420" s="666">
        <v>8</v>
      </c>
      <c r="P3420" s="756">
        <v>14700</v>
      </c>
      <c r="Q3420" s="666">
        <v>1</v>
      </c>
      <c r="R3420" s="666">
        <v>12</v>
      </c>
    </row>
    <row r="3421" spans="1:18" ht="15.75" customHeight="1" x14ac:dyDescent="0.2">
      <c r="A3421" s="676" t="s">
        <v>11786</v>
      </c>
      <c r="B3421" s="666" t="s">
        <v>6969</v>
      </c>
      <c r="C3421" s="666" t="s">
        <v>11919</v>
      </c>
      <c r="D3421" s="665" t="s">
        <v>11809</v>
      </c>
      <c r="E3421" s="737">
        <v>1800</v>
      </c>
      <c r="F3421" s="666">
        <v>46787106</v>
      </c>
      <c r="G3421" s="665" t="s">
        <v>12020</v>
      </c>
      <c r="H3421" s="675" t="s">
        <v>10738</v>
      </c>
      <c r="I3421" s="665" t="s">
        <v>11932</v>
      </c>
      <c r="J3421" s="675" t="s">
        <v>10738</v>
      </c>
      <c r="K3421" s="666">
        <v>4</v>
      </c>
      <c r="L3421" s="666">
        <v>12</v>
      </c>
      <c r="M3421" s="756">
        <v>22200</v>
      </c>
      <c r="N3421" s="666">
        <v>4</v>
      </c>
      <c r="O3421" s="666">
        <v>8</v>
      </c>
      <c r="P3421" s="756">
        <v>14700</v>
      </c>
      <c r="Q3421" s="666">
        <v>1</v>
      </c>
      <c r="R3421" s="666">
        <v>12</v>
      </c>
    </row>
    <row r="3422" spans="1:18" ht="15.75" customHeight="1" x14ac:dyDescent="0.2">
      <c r="A3422" s="676" t="s">
        <v>11786</v>
      </c>
      <c r="B3422" s="666" t="s">
        <v>6969</v>
      </c>
      <c r="C3422" s="666" t="s">
        <v>11919</v>
      </c>
      <c r="D3422" s="665" t="s">
        <v>11809</v>
      </c>
      <c r="E3422" s="737">
        <v>1800</v>
      </c>
      <c r="F3422" s="666">
        <v>71268253</v>
      </c>
      <c r="G3422" s="665" t="s">
        <v>12021</v>
      </c>
      <c r="H3422" s="675" t="s">
        <v>10738</v>
      </c>
      <c r="I3422" s="665" t="s">
        <v>11932</v>
      </c>
      <c r="J3422" s="675" t="s">
        <v>10738</v>
      </c>
      <c r="K3422" s="666">
        <v>4</v>
      </c>
      <c r="L3422" s="666">
        <v>12</v>
      </c>
      <c r="M3422" s="756">
        <v>22200</v>
      </c>
      <c r="N3422" s="666">
        <v>4</v>
      </c>
      <c r="O3422" s="666">
        <v>8</v>
      </c>
      <c r="P3422" s="756">
        <v>14700</v>
      </c>
      <c r="Q3422" s="666">
        <v>1</v>
      </c>
      <c r="R3422" s="666">
        <v>12</v>
      </c>
    </row>
    <row r="3423" spans="1:18" ht="15.75" customHeight="1" x14ac:dyDescent="0.2">
      <c r="A3423" s="676" t="s">
        <v>11786</v>
      </c>
      <c r="B3423" s="666" t="s">
        <v>6969</v>
      </c>
      <c r="C3423" s="666" t="s">
        <v>11919</v>
      </c>
      <c r="D3423" s="665" t="s">
        <v>11809</v>
      </c>
      <c r="E3423" s="737">
        <v>1800</v>
      </c>
      <c r="F3423" s="666">
        <v>44379105</v>
      </c>
      <c r="G3423" s="665" t="s">
        <v>12022</v>
      </c>
      <c r="H3423" s="675" t="s">
        <v>10738</v>
      </c>
      <c r="I3423" s="665" t="s">
        <v>11932</v>
      </c>
      <c r="J3423" s="675" t="s">
        <v>10738</v>
      </c>
      <c r="K3423" s="666">
        <v>4</v>
      </c>
      <c r="L3423" s="666">
        <v>12</v>
      </c>
      <c r="M3423" s="756">
        <v>22200</v>
      </c>
      <c r="N3423" s="666">
        <v>4</v>
      </c>
      <c r="O3423" s="666">
        <v>8</v>
      </c>
      <c r="P3423" s="756">
        <v>14700</v>
      </c>
      <c r="Q3423" s="666">
        <v>1</v>
      </c>
      <c r="R3423" s="666">
        <v>12</v>
      </c>
    </row>
    <row r="3424" spans="1:18" ht="15.75" customHeight="1" x14ac:dyDescent="0.2">
      <c r="A3424" s="676" t="s">
        <v>11786</v>
      </c>
      <c r="B3424" s="666" t="s">
        <v>6922</v>
      </c>
      <c r="C3424" s="666" t="s">
        <v>11919</v>
      </c>
      <c r="D3424" s="665" t="s">
        <v>11809</v>
      </c>
      <c r="E3424" s="737">
        <v>1800</v>
      </c>
      <c r="F3424" s="666">
        <v>42844502</v>
      </c>
      <c r="G3424" s="665" t="s">
        <v>12023</v>
      </c>
      <c r="H3424" s="675" t="s">
        <v>10738</v>
      </c>
      <c r="I3424" s="665" t="s">
        <v>11932</v>
      </c>
      <c r="J3424" s="675" t="s">
        <v>10738</v>
      </c>
      <c r="K3424" s="666">
        <v>4</v>
      </c>
      <c r="L3424" s="666">
        <v>12</v>
      </c>
      <c r="M3424" s="756">
        <v>22200</v>
      </c>
      <c r="N3424" s="666">
        <v>4</v>
      </c>
      <c r="O3424" s="666">
        <v>8</v>
      </c>
      <c r="P3424" s="756">
        <v>14700</v>
      </c>
      <c r="Q3424" s="666">
        <v>1</v>
      </c>
      <c r="R3424" s="666">
        <v>12</v>
      </c>
    </row>
    <row r="3425" spans="1:18" ht="15.75" customHeight="1" x14ac:dyDescent="0.2">
      <c r="A3425" s="676" t="s">
        <v>11786</v>
      </c>
      <c r="B3425" s="666" t="s">
        <v>6922</v>
      </c>
      <c r="C3425" s="666" t="s">
        <v>11919</v>
      </c>
      <c r="D3425" s="665" t="s">
        <v>11809</v>
      </c>
      <c r="E3425" s="737">
        <v>1800</v>
      </c>
      <c r="F3425" s="666">
        <v>18211526</v>
      </c>
      <c r="G3425" s="665" t="s">
        <v>12024</v>
      </c>
      <c r="H3425" s="675" t="s">
        <v>10738</v>
      </c>
      <c r="I3425" s="665" t="s">
        <v>11932</v>
      </c>
      <c r="J3425" s="675" t="s">
        <v>10738</v>
      </c>
      <c r="K3425" s="666">
        <v>4</v>
      </c>
      <c r="L3425" s="666">
        <v>12</v>
      </c>
      <c r="M3425" s="756">
        <v>22200</v>
      </c>
      <c r="N3425" s="666">
        <v>4</v>
      </c>
      <c r="O3425" s="666">
        <v>8</v>
      </c>
      <c r="P3425" s="756">
        <v>14700</v>
      </c>
      <c r="Q3425" s="666">
        <v>1</v>
      </c>
      <c r="R3425" s="666">
        <v>12</v>
      </c>
    </row>
    <row r="3426" spans="1:18" ht="15.75" customHeight="1" x14ac:dyDescent="0.2">
      <c r="A3426" s="676" t="s">
        <v>11786</v>
      </c>
      <c r="B3426" s="666" t="s">
        <v>6922</v>
      </c>
      <c r="C3426" s="666" t="s">
        <v>11919</v>
      </c>
      <c r="D3426" s="665" t="s">
        <v>11809</v>
      </c>
      <c r="E3426" s="737">
        <v>1800</v>
      </c>
      <c r="F3426" s="666">
        <v>46495906</v>
      </c>
      <c r="G3426" s="665" t="s">
        <v>12025</v>
      </c>
      <c r="H3426" s="675" t="s">
        <v>10738</v>
      </c>
      <c r="I3426" s="665" t="s">
        <v>11932</v>
      </c>
      <c r="J3426" s="675" t="s">
        <v>10738</v>
      </c>
      <c r="K3426" s="666">
        <v>4</v>
      </c>
      <c r="L3426" s="666">
        <v>12</v>
      </c>
      <c r="M3426" s="756">
        <v>22200</v>
      </c>
      <c r="N3426" s="666">
        <v>4</v>
      </c>
      <c r="O3426" s="666">
        <v>8</v>
      </c>
      <c r="P3426" s="756">
        <v>14700</v>
      </c>
      <c r="Q3426" s="666">
        <v>1</v>
      </c>
      <c r="R3426" s="666">
        <v>12</v>
      </c>
    </row>
    <row r="3427" spans="1:18" ht="15.75" customHeight="1" x14ac:dyDescent="0.2">
      <c r="A3427" s="676" t="s">
        <v>11786</v>
      </c>
      <c r="B3427" s="666" t="s">
        <v>6922</v>
      </c>
      <c r="C3427" s="666" t="s">
        <v>11919</v>
      </c>
      <c r="D3427" s="665" t="s">
        <v>11809</v>
      </c>
      <c r="E3427" s="737">
        <v>1800</v>
      </c>
      <c r="F3427" s="666">
        <v>19089991</v>
      </c>
      <c r="G3427" s="665" t="s">
        <v>12026</v>
      </c>
      <c r="H3427" s="675" t="s">
        <v>10738</v>
      </c>
      <c r="I3427" s="665" t="s">
        <v>11932</v>
      </c>
      <c r="J3427" s="675" t="s">
        <v>10738</v>
      </c>
      <c r="K3427" s="666">
        <v>4</v>
      </c>
      <c r="L3427" s="666">
        <v>12</v>
      </c>
      <c r="M3427" s="756">
        <v>22200</v>
      </c>
      <c r="N3427" s="666">
        <v>4</v>
      </c>
      <c r="O3427" s="666">
        <v>8</v>
      </c>
      <c r="P3427" s="756">
        <v>14700</v>
      </c>
      <c r="Q3427" s="666">
        <v>1</v>
      </c>
      <c r="R3427" s="666">
        <v>12</v>
      </c>
    </row>
    <row r="3428" spans="1:18" ht="15.75" customHeight="1" x14ac:dyDescent="0.2">
      <c r="A3428" s="676" t="s">
        <v>11786</v>
      </c>
      <c r="B3428" s="666" t="s">
        <v>6922</v>
      </c>
      <c r="C3428" s="666" t="s">
        <v>11919</v>
      </c>
      <c r="D3428" s="665" t="s">
        <v>11809</v>
      </c>
      <c r="E3428" s="737">
        <v>1800</v>
      </c>
      <c r="F3428" s="666">
        <v>41006545</v>
      </c>
      <c r="G3428" s="665" t="s">
        <v>12027</v>
      </c>
      <c r="H3428" s="675" t="s">
        <v>10738</v>
      </c>
      <c r="I3428" s="665" t="s">
        <v>11932</v>
      </c>
      <c r="J3428" s="675" t="s">
        <v>10738</v>
      </c>
      <c r="K3428" s="666">
        <v>4</v>
      </c>
      <c r="L3428" s="666">
        <v>12</v>
      </c>
      <c r="M3428" s="756">
        <v>22200</v>
      </c>
      <c r="N3428" s="666">
        <v>4</v>
      </c>
      <c r="O3428" s="666">
        <v>8</v>
      </c>
      <c r="P3428" s="756">
        <v>14700</v>
      </c>
      <c r="Q3428" s="666">
        <v>1</v>
      </c>
      <c r="R3428" s="666">
        <v>12</v>
      </c>
    </row>
    <row r="3429" spans="1:18" ht="15.75" customHeight="1" x14ac:dyDescent="0.2">
      <c r="A3429" s="676" t="s">
        <v>11786</v>
      </c>
      <c r="B3429" s="666" t="s">
        <v>6922</v>
      </c>
      <c r="C3429" s="666" t="s">
        <v>11919</v>
      </c>
      <c r="D3429" s="665" t="s">
        <v>11809</v>
      </c>
      <c r="E3429" s="737">
        <v>1800</v>
      </c>
      <c r="F3429" s="666">
        <v>72371878</v>
      </c>
      <c r="G3429" s="665" t="s">
        <v>12028</v>
      </c>
      <c r="H3429" s="675" t="s">
        <v>10738</v>
      </c>
      <c r="I3429" s="665" t="s">
        <v>11932</v>
      </c>
      <c r="J3429" s="675" t="s">
        <v>10738</v>
      </c>
      <c r="K3429" s="666">
        <v>4</v>
      </c>
      <c r="L3429" s="666">
        <v>12</v>
      </c>
      <c r="M3429" s="756">
        <v>22200</v>
      </c>
      <c r="N3429" s="666">
        <v>4</v>
      </c>
      <c r="O3429" s="666">
        <v>8</v>
      </c>
      <c r="P3429" s="756">
        <v>14700</v>
      </c>
      <c r="Q3429" s="666">
        <v>1</v>
      </c>
      <c r="R3429" s="666">
        <v>12</v>
      </c>
    </row>
    <row r="3430" spans="1:18" ht="15.75" customHeight="1" x14ac:dyDescent="0.2">
      <c r="A3430" s="676" t="s">
        <v>11786</v>
      </c>
      <c r="B3430" s="666" t="s">
        <v>6922</v>
      </c>
      <c r="C3430" s="666" t="s">
        <v>11919</v>
      </c>
      <c r="D3430" s="665" t="s">
        <v>11809</v>
      </c>
      <c r="E3430" s="737">
        <v>1800</v>
      </c>
      <c r="F3430" s="666">
        <v>40290991</v>
      </c>
      <c r="G3430" s="665" t="s">
        <v>12029</v>
      </c>
      <c r="H3430" s="675" t="s">
        <v>10738</v>
      </c>
      <c r="I3430" s="665" t="s">
        <v>11932</v>
      </c>
      <c r="J3430" s="675" t="s">
        <v>10738</v>
      </c>
      <c r="K3430" s="666">
        <v>4</v>
      </c>
      <c r="L3430" s="666">
        <v>12</v>
      </c>
      <c r="M3430" s="756">
        <v>22200</v>
      </c>
      <c r="N3430" s="666">
        <v>4</v>
      </c>
      <c r="O3430" s="666">
        <v>8</v>
      </c>
      <c r="P3430" s="756">
        <v>14700</v>
      </c>
      <c r="Q3430" s="666">
        <v>1</v>
      </c>
      <c r="R3430" s="666">
        <v>12</v>
      </c>
    </row>
    <row r="3431" spans="1:18" ht="15.75" customHeight="1" x14ac:dyDescent="0.2">
      <c r="A3431" s="676" t="s">
        <v>11786</v>
      </c>
      <c r="B3431" s="666" t="s">
        <v>6922</v>
      </c>
      <c r="C3431" s="666" t="s">
        <v>11919</v>
      </c>
      <c r="D3431" s="665" t="s">
        <v>11809</v>
      </c>
      <c r="E3431" s="737">
        <v>1800</v>
      </c>
      <c r="F3431" s="666">
        <v>43434708</v>
      </c>
      <c r="G3431" s="665" t="s">
        <v>12030</v>
      </c>
      <c r="H3431" s="675" t="s">
        <v>10738</v>
      </c>
      <c r="I3431" s="665" t="s">
        <v>11932</v>
      </c>
      <c r="J3431" s="675" t="s">
        <v>10738</v>
      </c>
      <c r="K3431" s="666">
        <v>4</v>
      </c>
      <c r="L3431" s="666">
        <v>12</v>
      </c>
      <c r="M3431" s="756">
        <v>22200</v>
      </c>
      <c r="N3431" s="666">
        <v>4</v>
      </c>
      <c r="O3431" s="666">
        <v>8</v>
      </c>
      <c r="P3431" s="756">
        <v>14700</v>
      </c>
      <c r="Q3431" s="666">
        <v>1</v>
      </c>
      <c r="R3431" s="666">
        <v>12</v>
      </c>
    </row>
    <row r="3432" spans="1:18" ht="15.75" customHeight="1" x14ac:dyDescent="0.2">
      <c r="A3432" s="676" t="s">
        <v>11786</v>
      </c>
      <c r="B3432" s="666" t="s">
        <v>6922</v>
      </c>
      <c r="C3432" s="666" t="s">
        <v>11919</v>
      </c>
      <c r="D3432" s="665" t="s">
        <v>11809</v>
      </c>
      <c r="E3432" s="737">
        <v>1800</v>
      </c>
      <c r="F3432" s="666">
        <v>33678650</v>
      </c>
      <c r="G3432" s="665" t="s">
        <v>12031</v>
      </c>
      <c r="H3432" s="675" t="s">
        <v>10738</v>
      </c>
      <c r="I3432" s="665" t="s">
        <v>11932</v>
      </c>
      <c r="J3432" s="675" t="s">
        <v>10738</v>
      </c>
      <c r="K3432" s="666">
        <v>4</v>
      </c>
      <c r="L3432" s="666">
        <v>12</v>
      </c>
      <c r="M3432" s="756">
        <v>22200</v>
      </c>
      <c r="N3432" s="666">
        <v>4</v>
      </c>
      <c r="O3432" s="666">
        <v>8</v>
      </c>
      <c r="P3432" s="756">
        <v>14700</v>
      </c>
      <c r="Q3432" s="666">
        <v>1</v>
      </c>
      <c r="R3432" s="666">
        <v>12</v>
      </c>
    </row>
    <row r="3433" spans="1:18" ht="15.75" customHeight="1" x14ac:dyDescent="0.2">
      <c r="A3433" s="676" t="s">
        <v>11786</v>
      </c>
      <c r="B3433" s="666" t="s">
        <v>6922</v>
      </c>
      <c r="C3433" s="666" t="s">
        <v>11919</v>
      </c>
      <c r="D3433" s="665" t="s">
        <v>11809</v>
      </c>
      <c r="E3433" s="737">
        <v>1800</v>
      </c>
      <c r="F3433" s="666">
        <v>44007068</v>
      </c>
      <c r="G3433" s="665" t="s">
        <v>12032</v>
      </c>
      <c r="H3433" s="675" t="s">
        <v>10738</v>
      </c>
      <c r="I3433" s="665" t="s">
        <v>11932</v>
      </c>
      <c r="J3433" s="675" t="s">
        <v>10738</v>
      </c>
      <c r="K3433" s="666">
        <v>4</v>
      </c>
      <c r="L3433" s="666">
        <v>12</v>
      </c>
      <c r="M3433" s="756">
        <v>22200</v>
      </c>
      <c r="N3433" s="666">
        <v>4</v>
      </c>
      <c r="O3433" s="666">
        <v>8</v>
      </c>
      <c r="P3433" s="756">
        <v>14700</v>
      </c>
      <c r="Q3433" s="666">
        <v>1</v>
      </c>
      <c r="R3433" s="666">
        <v>12</v>
      </c>
    </row>
    <row r="3434" spans="1:18" ht="15.75" customHeight="1" x14ac:dyDescent="0.2">
      <c r="A3434" s="676" t="s">
        <v>11786</v>
      </c>
      <c r="B3434" s="666" t="s">
        <v>6922</v>
      </c>
      <c r="C3434" s="666" t="s">
        <v>11919</v>
      </c>
      <c r="D3434" s="665" t="s">
        <v>11947</v>
      </c>
      <c r="E3434" s="737">
        <v>1800</v>
      </c>
      <c r="F3434" s="666">
        <v>47609530</v>
      </c>
      <c r="G3434" s="665" t="s">
        <v>12033</v>
      </c>
      <c r="H3434" s="675" t="s">
        <v>11949</v>
      </c>
      <c r="I3434" s="665" t="s">
        <v>11932</v>
      </c>
      <c r="J3434" s="675" t="s">
        <v>11949</v>
      </c>
      <c r="K3434" s="666">
        <v>4</v>
      </c>
      <c r="L3434" s="666">
        <v>12</v>
      </c>
      <c r="M3434" s="756">
        <v>22200</v>
      </c>
      <c r="N3434" s="666">
        <v>4</v>
      </c>
      <c r="O3434" s="666">
        <v>8</v>
      </c>
      <c r="P3434" s="756">
        <v>14700</v>
      </c>
      <c r="Q3434" s="666">
        <v>1</v>
      </c>
      <c r="R3434" s="666">
        <v>12</v>
      </c>
    </row>
    <row r="3435" spans="1:18" ht="15.75" customHeight="1" x14ac:dyDescent="0.2">
      <c r="A3435" s="676" t="s">
        <v>11786</v>
      </c>
      <c r="B3435" s="666" t="s">
        <v>6922</v>
      </c>
      <c r="C3435" s="666" t="s">
        <v>11919</v>
      </c>
      <c r="D3435" s="665" t="s">
        <v>11967</v>
      </c>
      <c r="E3435" s="737">
        <v>2900</v>
      </c>
      <c r="F3435" s="666">
        <v>47646113</v>
      </c>
      <c r="G3435" s="665" t="s">
        <v>12034</v>
      </c>
      <c r="H3435" s="675" t="s">
        <v>11967</v>
      </c>
      <c r="I3435" s="665" t="s">
        <v>9266</v>
      </c>
      <c r="J3435" s="675" t="s">
        <v>11967</v>
      </c>
      <c r="K3435" s="666">
        <v>4</v>
      </c>
      <c r="L3435" s="666">
        <v>12</v>
      </c>
      <c r="M3435" s="756">
        <v>35400</v>
      </c>
      <c r="N3435" s="666">
        <v>4</v>
      </c>
      <c r="O3435" s="666">
        <v>8</v>
      </c>
      <c r="P3435" s="756">
        <v>23500</v>
      </c>
      <c r="Q3435" s="666">
        <v>1</v>
      </c>
      <c r="R3435" s="666">
        <v>12</v>
      </c>
    </row>
    <row r="3436" spans="1:18" ht="15.75" customHeight="1" x14ac:dyDescent="0.2">
      <c r="A3436" s="676" t="s">
        <v>11786</v>
      </c>
      <c r="B3436" s="666" t="s">
        <v>6922</v>
      </c>
      <c r="C3436" s="666" t="s">
        <v>11919</v>
      </c>
      <c r="D3436" s="665" t="s">
        <v>11846</v>
      </c>
      <c r="E3436" s="737">
        <v>2900</v>
      </c>
      <c r="F3436" s="666">
        <v>45204436</v>
      </c>
      <c r="G3436" s="665" t="s">
        <v>12035</v>
      </c>
      <c r="H3436" s="675" t="s">
        <v>11846</v>
      </c>
      <c r="I3436" s="665" t="s">
        <v>9266</v>
      </c>
      <c r="J3436" s="675" t="s">
        <v>11846</v>
      </c>
      <c r="K3436" s="666">
        <v>4</v>
      </c>
      <c r="L3436" s="666">
        <v>12</v>
      </c>
      <c r="M3436" s="756">
        <v>35400</v>
      </c>
      <c r="N3436" s="666">
        <v>4</v>
      </c>
      <c r="O3436" s="666">
        <v>8</v>
      </c>
      <c r="P3436" s="756">
        <v>23500</v>
      </c>
      <c r="Q3436" s="666">
        <v>1</v>
      </c>
      <c r="R3436" s="666">
        <v>12</v>
      </c>
    </row>
    <row r="3437" spans="1:18" ht="15.75" customHeight="1" x14ac:dyDescent="0.2">
      <c r="A3437" s="676" t="s">
        <v>11786</v>
      </c>
      <c r="B3437" s="666" t="s">
        <v>6922</v>
      </c>
      <c r="C3437" s="666" t="s">
        <v>11919</v>
      </c>
      <c r="D3437" s="665" t="s">
        <v>10757</v>
      </c>
      <c r="E3437" s="737">
        <v>2900</v>
      </c>
      <c r="F3437" s="666">
        <v>46353670</v>
      </c>
      <c r="G3437" s="665" t="s">
        <v>12036</v>
      </c>
      <c r="H3437" s="675" t="s">
        <v>11806</v>
      </c>
      <c r="I3437" s="665" t="s">
        <v>9266</v>
      </c>
      <c r="J3437" s="675" t="s">
        <v>11806</v>
      </c>
      <c r="K3437" s="666">
        <v>4</v>
      </c>
      <c r="L3437" s="666">
        <v>12</v>
      </c>
      <c r="M3437" s="756">
        <v>35400</v>
      </c>
      <c r="N3437" s="666">
        <v>4</v>
      </c>
      <c r="O3437" s="666">
        <v>8</v>
      </c>
      <c r="P3437" s="756">
        <v>23500</v>
      </c>
      <c r="Q3437" s="666">
        <v>1</v>
      </c>
      <c r="R3437" s="666">
        <v>12</v>
      </c>
    </row>
    <row r="3438" spans="1:18" ht="15.75" customHeight="1" x14ac:dyDescent="0.2">
      <c r="A3438" s="676" t="s">
        <v>11786</v>
      </c>
      <c r="B3438" s="666" t="s">
        <v>6969</v>
      </c>
      <c r="C3438" s="666" t="s">
        <v>11919</v>
      </c>
      <c r="D3438" s="665" t="s">
        <v>11809</v>
      </c>
      <c r="E3438" s="737">
        <v>1800</v>
      </c>
      <c r="F3438" s="666">
        <v>46376655</v>
      </c>
      <c r="G3438" s="665" t="s">
        <v>12037</v>
      </c>
      <c r="H3438" s="675" t="s">
        <v>10738</v>
      </c>
      <c r="I3438" s="665" t="s">
        <v>11932</v>
      </c>
      <c r="J3438" s="675" t="s">
        <v>10738</v>
      </c>
      <c r="K3438" s="666">
        <v>4</v>
      </c>
      <c r="L3438" s="666">
        <v>12</v>
      </c>
      <c r="M3438" s="756">
        <v>22200</v>
      </c>
      <c r="N3438" s="666">
        <v>4</v>
      </c>
      <c r="O3438" s="666">
        <v>8</v>
      </c>
      <c r="P3438" s="756">
        <v>14700</v>
      </c>
      <c r="Q3438" s="666">
        <v>1</v>
      </c>
      <c r="R3438" s="666">
        <v>12</v>
      </c>
    </row>
    <row r="3439" spans="1:18" ht="15.75" customHeight="1" x14ac:dyDescent="0.2">
      <c r="A3439" s="676" t="s">
        <v>11786</v>
      </c>
      <c r="B3439" s="666" t="s">
        <v>6922</v>
      </c>
      <c r="C3439" s="666" t="s">
        <v>11919</v>
      </c>
      <c r="D3439" s="665" t="s">
        <v>10390</v>
      </c>
      <c r="E3439" s="737">
        <v>1800</v>
      </c>
      <c r="F3439" s="666">
        <v>45224820</v>
      </c>
      <c r="G3439" s="665" t="s">
        <v>12038</v>
      </c>
      <c r="H3439" s="675" t="s">
        <v>10738</v>
      </c>
      <c r="I3439" s="665" t="s">
        <v>11932</v>
      </c>
      <c r="J3439" s="675" t="s">
        <v>10738</v>
      </c>
      <c r="K3439" s="666">
        <v>4</v>
      </c>
      <c r="L3439" s="666">
        <v>12</v>
      </c>
      <c r="M3439" s="756">
        <v>22200</v>
      </c>
      <c r="N3439" s="666">
        <v>4</v>
      </c>
      <c r="O3439" s="666">
        <v>8</v>
      </c>
      <c r="P3439" s="756">
        <v>14700</v>
      </c>
      <c r="Q3439" s="666">
        <v>1</v>
      </c>
      <c r="R3439" s="666">
        <v>12</v>
      </c>
    </row>
    <row r="3440" spans="1:18" ht="15.75" customHeight="1" x14ac:dyDescent="0.2">
      <c r="A3440" s="676" t="s">
        <v>11786</v>
      </c>
      <c r="B3440" s="666" t="s">
        <v>6922</v>
      </c>
      <c r="C3440" s="666" t="s">
        <v>11919</v>
      </c>
      <c r="D3440" s="665" t="s">
        <v>11040</v>
      </c>
      <c r="E3440" s="737">
        <v>5200</v>
      </c>
      <c r="F3440" s="666">
        <v>47132057</v>
      </c>
      <c r="G3440" s="665" t="s">
        <v>12039</v>
      </c>
      <c r="H3440" s="675" t="s">
        <v>9913</v>
      </c>
      <c r="I3440" s="665" t="s">
        <v>9266</v>
      </c>
      <c r="J3440" s="675" t="s">
        <v>9913</v>
      </c>
      <c r="K3440" s="666">
        <v>4</v>
      </c>
      <c r="L3440" s="666">
        <v>12</v>
      </c>
      <c r="M3440" s="756">
        <v>63000</v>
      </c>
      <c r="N3440" s="666">
        <v>4</v>
      </c>
      <c r="O3440" s="666">
        <v>8</v>
      </c>
      <c r="P3440" s="756">
        <v>41900</v>
      </c>
      <c r="Q3440" s="666">
        <v>1</v>
      </c>
      <c r="R3440" s="666">
        <v>12</v>
      </c>
    </row>
    <row r="3441" spans="1:18" ht="15.75" customHeight="1" x14ac:dyDescent="0.2">
      <c r="A3441" s="676" t="s">
        <v>11786</v>
      </c>
      <c r="B3441" s="666" t="s">
        <v>6922</v>
      </c>
      <c r="C3441" s="666" t="s">
        <v>11919</v>
      </c>
      <c r="D3441" s="665" t="s">
        <v>11040</v>
      </c>
      <c r="E3441" s="737">
        <v>5200</v>
      </c>
      <c r="F3441" s="666">
        <v>45883372</v>
      </c>
      <c r="G3441" s="665" t="s">
        <v>12040</v>
      </c>
      <c r="H3441" s="675" t="s">
        <v>9913</v>
      </c>
      <c r="I3441" s="665" t="s">
        <v>9266</v>
      </c>
      <c r="J3441" s="675" t="s">
        <v>9913</v>
      </c>
      <c r="K3441" s="666">
        <v>4</v>
      </c>
      <c r="L3441" s="666">
        <v>12</v>
      </c>
      <c r="M3441" s="756">
        <v>63000</v>
      </c>
      <c r="N3441" s="666">
        <v>4</v>
      </c>
      <c r="O3441" s="666">
        <v>8</v>
      </c>
      <c r="P3441" s="756">
        <v>41900</v>
      </c>
      <c r="Q3441" s="666">
        <v>1</v>
      </c>
      <c r="R3441" s="666">
        <v>12</v>
      </c>
    </row>
    <row r="3442" spans="1:18" ht="15.75" customHeight="1" x14ac:dyDescent="0.2">
      <c r="A3442" s="676" t="s">
        <v>11786</v>
      </c>
      <c r="B3442" s="666" t="s">
        <v>6922</v>
      </c>
      <c r="C3442" s="666" t="s">
        <v>11919</v>
      </c>
      <c r="D3442" s="665" t="s">
        <v>11040</v>
      </c>
      <c r="E3442" s="737">
        <v>5200</v>
      </c>
      <c r="F3442" s="666">
        <v>44685140</v>
      </c>
      <c r="G3442" s="665" t="s">
        <v>12041</v>
      </c>
      <c r="H3442" s="675" t="s">
        <v>9913</v>
      </c>
      <c r="I3442" s="665" t="s">
        <v>9266</v>
      </c>
      <c r="J3442" s="675" t="s">
        <v>9913</v>
      </c>
      <c r="K3442" s="666">
        <v>4</v>
      </c>
      <c r="L3442" s="666">
        <v>12</v>
      </c>
      <c r="M3442" s="756">
        <v>63000</v>
      </c>
      <c r="N3442" s="666">
        <v>4</v>
      </c>
      <c r="O3442" s="666">
        <v>8</v>
      </c>
      <c r="P3442" s="756">
        <v>41900</v>
      </c>
      <c r="Q3442" s="666">
        <v>1</v>
      </c>
      <c r="R3442" s="666">
        <v>12</v>
      </c>
    </row>
    <row r="3443" spans="1:18" ht="15.75" customHeight="1" x14ac:dyDescent="0.2">
      <c r="A3443" s="676" t="s">
        <v>11786</v>
      </c>
      <c r="B3443" s="666" t="s">
        <v>6922</v>
      </c>
      <c r="C3443" s="666" t="s">
        <v>11919</v>
      </c>
      <c r="D3443" s="665" t="s">
        <v>10757</v>
      </c>
      <c r="E3443" s="737">
        <v>2900</v>
      </c>
      <c r="F3443" s="666">
        <v>71035039</v>
      </c>
      <c r="G3443" s="665" t="s">
        <v>12042</v>
      </c>
      <c r="H3443" s="675" t="s">
        <v>11806</v>
      </c>
      <c r="I3443" s="665" t="s">
        <v>9266</v>
      </c>
      <c r="J3443" s="675" t="s">
        <v>11806</v>
      </c>
      <c r="K3443" s="666">
        <v>4</v>
      </c>
      <c r="L3443" s="666">
        <v>12</v>
      </c>
      <c r="M3443" s="756">
        <v>35400</v>
      </c>
      <c r="N3443" s="666">
        <v>4</v>
      </c>
      <c r="O3443" s="666">
        <v>8</v>
      </c>
      <c r="P3443" s="756">
        <v>23500</v>
      </c>
      <c r="Q3443" s="666">
        <v>1</v>
      </c>
      <c r="R3443" s="666">
        <v>12</v>
      </c>
    </row>
    <row r="3444" spans="1:18" ht="15.75" customHeight="1" x14ac:dyDescent="0.2">
      <c r="A3444" s="676" t="s">
        <v>11786</v>
      </c>
      <c r="B3444" s="666" t="s">
        <v>6922</v>
      </c>
      <c r="C3444" s="666" t="s">
        <v>11919</v>
      </c>
      <c r="D3444" s="665" t="s">
        <v>10757</v>
      </c>
      <c r="E3444" s="737">
        <v>2900</v>
      </c>
      <c r="F3444" s="666">
        <v>44139982</v>
      </c>
      <c r="G3444" s="665" t="s">
        <v>12043</v>
      </c>
      <c r="H3444" s="675" t="s">
        <v>11806</v>
      </c>
      <c r="I3444" s="665" t="s">
        <v>9266</v>
      </c>
      <c r="J3444" s="675" t="s">
        <v>11806</v>
      </c>
      <c r="K3444" s="666">
        <v>4</v>
      </c>
      <c r="L3444" s="666">
        <v>12</v>
      </c>
      <c r="M3444" s="756">
        <v>35400</v>
      </c>
      <c r="N3444" s="666">
        <v>4</v>
      </c>
      <c r="O3444" s="666">
        <v>8</v>
      </c>
      <c r="P3444" s="756">
        <v>23500</v>
      </c>
      <c r="Q3444" s="666">
        <v>1</v>
      </c>
      <c r="R3444" s="666">
        <v>12</v>
      </c>
    </row>
    <row r="3445" spans="1:18" ht="15.75" customHeight="1" x14ac:dyDescent="0.2">
      <c r="A3445" s="676" t="s">
        <v>11786</v>
      </c>
      <c r="B3445" s="666" t="s">
        <v>6922</v>
      </c>
      <c r="C3445" s="666" t="s">
        <v>11919</v>
      </c>
      <c r="D3445" s="665" t="s">
        <v>11809</v>
      </c>
      <c r="E3445" s="737">
        <v>1800</v>
      </c>
      <c r="F3445" s="666">
        <v>46107708</v>
      </c>
      <c r="G3445" s="665" t="s">
        <v>12044</v>
      </c>
      <c r="H3445" s="675" t="s">
        <v>10738</v>
      </c>
      <c r="I3445" s="665" t="s">
        <v>11932</v>
      </c>
      <c r="J3445" s="675" t="s">
        <v>10738</v>
      </c>
      <c r="K3445" s="666">
        <v>4</v>
      </c>
      <c r="L3445" s="666">
        <v>12</v>
      </c>
      <c r="M3445" s="756">
        <v>22200</v>
      </c>
      <c r="N3445" s="666">
        <v>4</v>
      </c>
      <c r="O3445" s="666">
        <v>8</v>
      </c>
      <c r="P3445" s="756">
        <v>14700</v>
      </c>
      <c r="Q3445" s="666">
        <v>1</v>
      </c>
      <c r="R3445" s="666">
        <v>12</v>
      </c>
    </row>
    <row r="3446" spans="1:18" ht="15.75" customHeight="1" x14ac:dyDescent="0.2">
      <c r="A3446" s="676" t="s">
        <v>11786</v>
      </c>
      <c r="B3446" s="666" t="s">
        <v>6922</v>
      </c>
      <c r="C3446" s="666" t="s">
        <v>11919</v>
      </c>
      <c r="D3446" s="665" t="s">
        <v>11830</v>
      </c>
      <c r="E3446" s="737">
        <v>1800</v>
      </c>
      <c r="F3446" s="666">
        <v>44946271</v>
      </c>
      <c r="G3446" s="665" t="s">
        <v>12045</v>
      </c>
      <c r="H3446" s="675" t="s">
        <v>11832</v>
      </c>
      <c r="I3446" s="665" t="s">
        <v>11932</v>
      </c>
      <c r="J3446" s="675" t="s">
        <v>11832</v>
      </c>
      <c r="K3446" s="666">
        <v>4</v>
      </c>
      <c r="L3446" s="666">
        <v>12</v>
      </c>
      <c r="M3446" s="756">
        <v>22200</v>
      </c>
      <c r="N3446" s="666">
        <v>4</v>
      </c>
      <c r="O3446" s="666">
        <v>8</v>
      </c>
      <c r="P3446" s="756">
        <v>14700</v>
      </c>
      <c r="Q3446" s="666">
        <v>1</v>
      </c>
      <c r="R3446" s="666">
        <v>12</v>
      </c>
    </row>
    <row r="3447" spans="1:18" ht="15.75" customHeight="1" x14ac:dyDescent="0.2">
      <c r="A3447" s="676" t="s">
        <v>11786</v>
      </c>
      <c r="B3447" s="666" t="s">
        <v>6922</v>
      </c>
      <c r="C3447" s="666" t="s">
        <v>11919</v>
      </c>
      <c r="D3447" s="665" t="s">
        <v>11088</v>
      </c>
      <c r="E3447" s="737">
        <v>7300</v>
      </c>
      <c r="F3447" s="666">
        <v>45027094</v>
      </c>
      <c r="G3447" s="665" t="s">
        <v>12046</v>
      </c>
      <c r="H3447" s="675" t="s">
        <v>9913</v>
      </c>
      <c r="I3447" s="665" t="s">
        <v>9266</v>
      </c>
      <c r="J3447" s="675" t="s">
        <v>9913</v>
      </c>
      <c r="K3447" s="666">
        <v>4</v>
      </c>
      <c r="L3447" s="666">
        <v>12</v>
      </c>
      <c r="M3447" s="756">
        <v>88200</v>
      </c>
      <c r="N3447" s="666">
        <v>4</v>
      </c>
      <c r="O3447" s="666">
        <v>8</v>
      </c>
      <c r="P3447" s="756">
        <v>58700</v>
      </c>
      <c r="Q3447" s="666">
        <v>1</v>
      </c>
      <c r="R3447" s="666">
        <v>12</v>
      </c>
    </row>
    <row r="3448" spans="1:18" ht="15.75" customHeight="1" x14ac:dyDescent="0.2">
      <c r="A3448" s="676" t="s">
        <v>11786</v>
      </c>
      <c r="B3448" s="666" t="s">
        <v>6922</v>
      </c>
      <c r="C3448" s="666" t="s">
        <v>11919</v>
      </c>
      <c r="D3448" s="665" t="s">
        <v>11088</v>
      </c>
      <c r="E3448" s="737">
        <v>7300</v>
      </c>
      <c r="F3448" s="666">
        <v>43963577</v>
      </c>
      <c r="G3448" s="665" t="s">
        <v>12047</v>
      </c>
      <c r="H3448" s="675" t="s">
        <v>9913</v>
      </c>
      <c r="I3448" s="665" t="s">
        <v>9266</v>
      </c>
      <c r="J3448" s="675" t="s">
        <v>9913</v>
      </c>
      <c r="K3448" s="666">
        <v>4</v>
      </c>
      <c r="L3448" s="666">
        <v>12</v>
      </c>
      <c r="M3448" s="756">
        <v>88200</v>
      </c>
      <c r="N3448" s="666">
        <v>4</v>
      </c>
      <c r="O3448" s="666">
        <v>8</v>
      </c>
      <c r="P3448" s="756">
        <v>58700</v>
      </c>
      <c r="Q3448" s="666">
        <v>1</v>
      </c>
      <c r="R3448" s="666">
        <v>12</v>
      </c>
    </row>
    <row r="3449" spans="1:18" ht="15.75" customHeight="1" x14ac:dyDescent="0.2">
      <c r="A3449" s="676" t="s">
        <v>11786</v>
      </c>
      <c r="B3449" s="666" t="s">
        <v>6922</v>
      </c>
      <c r="C3449" s="666" t="s">
        <v>11919</v>
      </c>
      <c r="D3449" s="665" t="s">
        <v>11088</v>
      </c>
      <c r="E3449" s="737">
        <v>7300</v>
      </c>
      <c r="F3449" s="666">
        <v>41732246</v>
      </c>
      <c r="G3449" s="665" t="s">
        <v>12048</v>
      </c>
      <c r="H3449" s="675" t="s">
        <v>9913</v>
      </c>
      <c r="I3449" s="665" t="s">
        <v>9266</v>
      </c>
      <c r="J3449" s="675" t="s">
        <v>9913</v>
      </c>
      <c r="K3449" s="666">
        <v>4</v>
      </c>
      <c r="L3449" s="666">
        <v>12</v>
      </c>
      <c r="M3449" s="756">
        <v>88200</v>
      </c>
      <c r="N3449" s="666">
        <v>4</v>
      </c>
      <c r="O3449" s="666">
        <v>8</v>
      </c>
      <c r="P3449" s="756">
        <v>58700</v>
      </c>
      <c r="Q3449" s="666">
        <v>1</v>
      </c>
      <c r="R3449" s="666">
        <v>12</v>
      </c>
    </row>
    <row r="3450" spans="1:18" ht="15.75" customHeight="1" x14ac:dyDescent="0.2">
      <c r="A3450" s="676" t="s">
        <v>11786</v>
      </c>
      <c r="B3450" s="666" t="s">
        <v>6922</v>
      </c>
      <c r="C3450" s="666" t="s">
        <v>11919</v>
      </c>
      <c r="D3450" s="665" t="s">
        <v>11830</v>
      </c>
      <c r="E3450" s="737">
        <v>1800</v>
      </c>
      <c r="F3450" s="666">
        <v>46894078</v>
      </c>
      <c r="G3450" s="665" t="s">
        <v>12049</v>
      </c>
      <c r="H3450" s="675" t="s">
        <v>11832</v>
      </c>
      <c r="I3450" s="665" t="s">
        <v>11932</v>
      </c>
      <c r="J3450" s="675" t="s">
        <v>11832</v>
      </c>
      <c r="K3450" s="666">
        <v>4</v>
      </c>
      <c r="L3450" s="666">
        <v>12</v>
      </c>
      <c r="M3450" s="756">
        <v>22200</v>
      </c>
      <c r="N3450" s="666">
        <v>4</v>
      </c>
      <c r="O3450" s="666">
        <v>8</v>
      </c>
      <c r="P3450" s="756">
        <v>14700</v>
      </c>
      <c r="Q3450" s="666">
        <v>1</v>
      </c>
      <c r="R3450" s="666">
        <v>12</v>
      </c>
    </row>
    <row r="3451" spans="1:18" ht="15.75" customHeight="1" x14ac:dyDescent="0.2">
      <c r="A3451" s="676" t="s">
        <v>11786</v>
      </c>
      <c r="B3451" s="666" t="s">
        <v>6922</v>
      </c>
      <c r="C3451" s="666" t="s">
        <v>11919</v>
      </c>
      <c r="D3451" s="665" t="s">
        <v>11830</v>
      </c>
      <c r="E3451" s="737">
        <v>1800</v>
      </c>
      <c r="F3451" s="666">
        <v>74939196</v>
      </c>
      <c r="G3451" s="665" t="s">
        <v>12050</v>
      </c>
      <c r="H3451" s="675" t="s">
        <v>11832</v>
      </c>
      <c r="I3451" s="665" t="s">
        <v>11932</v>
      </c>
      <c r="J3451" s="675" t="s">
        <v>11832</v>
      </c>
      <c r="K3451" s="666">
        <v>4</v>
      </c>
      <c r="L3451" s="666">
        <v>12</v>
      </c>
      <c r="M3451" s="756">
        <v>22200</v>
      </c>
      <c r="N3451" s="666">
        <v>4</v>
      </c>
      <c r="O3451" s="666">
        <v>8</v>
      </c>
      <c r="P3451" s="756">
        <v>14700</v>
      </c>
      <c r="Q3451" s="666">
        <v>1</v>
      </c>
      <c r="R3451" s="666">
        <v>12</v>
      </c>
    </row>
    <row r="3452" spans="1:18" ht="15.75" customHeight="1" x14ac:dyDescent="0.2">
      <c r="A3452" s="676" t="s">
        <v>11786</v>
      </c>
      <c r="B3452" s="666" t="s">
        <v>6922</v>
      </c>
      <c r="C3452" s="666" t="s">
        <v>11919</v>
      </c>
      <c r="D3452" s="665" t="s">
        <v>11830</v>
      </c>
      <c r="E3452" s="737">
        <v>1800</v>
      </c>
      <c r="F3452" s="666">
        <v>45897549</v>
      </c>
      <c r="G3452" s="665" t="s">
        <v>12051</v>
      </c>
      <c r="H3452" s="675" t="s">
        <v>11832</v>
      </c>
      <c r="I3452" s="665" t="s">
        <v>11932</v>
      </c>
      <c r="J3452" s="675" t="s">
        <v>11832</v>
      </c>
      <c r="K3452" s="666">
        <v>4</v>
      </c>
      <c r="L3452" s="666">
        <v>12</v>
      </c>
      <c r="M3452" s="756">
        <v>22200</v>
      </c>
      <c r="N3452" s="666">
        <v>4</v>
      </c>
      <c r="O3452" s="666">
        <v>8</v>
      </c>
      <c r="P3452" s="756">
        <v>14700</v>
      </c>
      <c r="Q3452" s="666">
        <v>1</v>
      </c>
      <c r="R3452" s="666">
        <v>12</v>
      </c>
    </row>
    <row r="3453" spans="1:18" ht="15.75" customHeight="1" x14ac:dyDescent="0.2">
      <c r="A3453" s="676" t="s">
        <v>11786</v>
      </c>
      <c r="B3453" s="666" t="s">
        <v>6922</v>
      </c>
      <c r="C3453" s="666" t="s">
        <v>11919</v>
      </c>
      <c r="D3453" s="665" t="s">
        <v>11861</v>
      </c>
      <c r="E3453" s="737">
        <v>2900</v>
      </c>
      <c r="F3453" s="666">
        <v>70454882</v>
      </c>
      <c r="G3453" s="665" t="s">
        <v>12052</v>
      </c>
      <c r="H3453" s="675" t="s">
        <v>11863</v>
      </c>
      <c r="I3453" s="665" t="s">
        <v>6929</v>
      </c>
      <c r="J3453" s="675" t="s">
        <v>11863</v>
      </c>
      <c r="K3453" s="666">
        <v>4</v>
      </c>
      <c r="L3453" s="666">
        <v>12</v>
      </c>
      <c r="M3453" s="756">
        <v>35400</v>
      </c>
      <c r="N3453" s="666">
        <v>4</v>
      </c>
      <c r="O3453" s="666">
        <v>8</v>
      </c>
      <c r="P3453" s="756">
        <v>23500</v>
      </c>
      <c r="Q3453" s="666">
        <v>1</v>
      </c>
      <c r="R3453" s="666">
        <v>12</v>
      </c>
    </row>
    <row r="3454" spans="1:18" ht="15.75" customHeight="1" x14ac:dyDescent="0.2">
      <c r="A3454" s="676" t="s">
        <v>11786</v>
      </c>
      <c r="B3454" s="666" t="s">
        <v>6922</v>
      </c>
      <c r="C3454" s="666" t="s">
        <v>11919</v>
      </c>
      <c r="D3454" s="665" t="s">
        <v>11088</v>
      </c>
      <c r="E3454" s="737">
        <v>7300</v>
      </c>
      <c r="F3454" s="666">
        <v>43518944</v>
      </c>
      <c r="G3454" s="665" t="s">
        <v>12053</v>
      </c>
      <c r="H3454" s="675" t="s">
        <v>9913</v>
      </c>
      <c r="I3454" s="665" t="s">
        <v>9266</v>
      </c>
      <c r="J3454" s="675" t="s">
        <v>9913</v>
      </c>
      <c r="K3454" s="666">
        <v>4</v>
      </c>
      <c r="L3454" s="666">
        <v>12</v>
      </c>
      <c r="M3454" s="756">
        <v>88200</v>
      </c>
      <c r="N3454" s="666">
        <v>4</v>
      </c>
      <c r="O3454" s="666">
        <v>8</v>
      </c>
      <c r="P3454" s="756">
        <v>58700</v>
      </c>
      <c r="Q3454" s="666">
        <v>1</v>
      </c>
      <c r="R3454" s="666">
        <v>12</v>
      </c>
    </row>
    <row r="3455" spans="1:18" ht="15.75" customHeight="1" x14ac:dyDescent="0.2">
      <c r="A3455" s="676" t="s">
        <v>11786</v>
      </c>
      <c r="B3455" s="666" t="s">
        <v>6922</v>
      </c>
      <c r="C3455" s="666" t="s">
        <v>11919</v>
      </c>
      <c r="D3455" s="665" t="s">
        <v>11088</v>
      </c>
      <c r="E3455" s="737">
        <v>7300</v>
      </c>
      <c r="F3455" s="666">
        <v>42747763</v>
      </c>
      <c r="G3455" s="665" t="s">
        <v>12054</v>
      </c>
      <c r="H3455" s="675" t="s">
        <v>9913</v>
      </c>
      <c r="I3455" s="665" t="s">
        <v>9266</v>
      </c>
      <c r="J3455" s="675" t="s">
        <v>9913</v>
      </c>
      <c r="K3455" s="666">
        <v>4</v>
      </c>
      <c r="L3455" s="666">
        <v>12</v>
      </c>
      <c r="M3455" s="756">
        <v>88200</v>
      </c>
      <c r="N3455" s="666">
        <v>4</v>
      </c>
      <c r="O3455" s="666">
        <v>8</v>
      </c>
      <c r="P3455" s="756">
        <v>58700</v>
      </c>
      <c r="Q3455" s="666">
        <v>1</v>
      </c>
      <c r="R3455" s="666">
        <v>12</v>
      </c>
    </row>
    <row r="3456" spans="1:18" ht="15.75" customHeight="1" x14ac:dyDescent="0.2">
      <c r="A3456" s="676" t="s">
        <v>11786</v>
      </c>
      <c r="B3456" s="666" t="s">
        <v>6922</v>
      </c>
      <c r="C3456" s="666" t="s">
        <v>11919</v>
      </c>
      <c r="D3456" s="665" t="s">
        <v>12055</v>
      </c>
      <c r="E3456" s="737">
        <v>1650</v>
      </c>
      <c r="F3456" s="666">
        <v>71513454</v>
      </c>
      <c r="G3456" s="665" t="s">
        <v>12056</v>
      </c>
      <c r="H3456" s="675" t="s">
        <v>11792</v>
      </c>
      <c r="I3456" s="665" t="s">
        <v>1400</v>
      </c>
      <c r="J3456" s="675" t="s">
        <v>11792</v>
      </c>
      <c r="K3456" s="666">
        <v>4</v>
      </c>
      <c r="L3456" s="666">
        <v>12</v>
      </c>
      <c r="M3456" s="756">
        <v>20400</v>
      </c>
      <c r="N3456" s="666">
        <v>4</v>
      </c>
      <c r="O3456" s="666">
        <v>8</v>
      </c>
      <c r="P3456" s="756">
        <v>13500</v>
      </c>
      <c r="Q3456" s="666">
        <v>1</v>
      </c>
      <c r="R3456" s="666">
        <v>12</v>
      </c>
    </row>
    <row r="3457" spans="1:18" ht="15.75" customHeight="1" x14ac:dyDescent="0.2">
      <c r="A3457" s="676" t="s">
        <v>11786</v>
      </c>
      <c r="B3457" s="666" t="s">
        <v>6969</v>
      </c>
      <c r="C3457" s="666" t="s">
        <v>11919</v>
      </c>
      <c r="D3457" s="665" t="s">
        <v>11040</v>
      </c>
      <c r="E3457" s="737">
        <v>5200</v>
      </c>
      <c r="F3457" s="666">
        <v>46845098</v>
      </c>
      <c r="G3457" s="665" t="s">
        <v>12057</v>
      </c>
      <c r="H3457" s="675" t="s">
        <v>9913</v>
      </c>
      <c r="I3457" s="665" t="s">
        <v>9266</v>
      </c>
      <c r="J3457" s="675" t="s">
        <v>9913</v>
      </c>
      <c r="K3457" s="666">
        <v>4</v>
      </c>
      <c r="L3457" s="666">
        <v>12</v>
      </c>
      <c r="M3457" s="756">
        <v>63000</v>
      </c>
      <c r="N3457" s="666">
        <v>4</v>
      </c>
      <c r="O3457" s="666">
        <v>8</v>
      </c>
      <c r="P3457" s="756">
        <v>41900</v>
      </c>
      <c r="Q3457" s="666">
        <v>1</v>
      </c>
      <c r="R3457" s="666">
        <v>12</v>
      </c>
    </row>
    <row r="3458" spans="1:18" ht="15.75" customHeight="1" x14ac:dyDescent="0.2">
      <c r="A3458" s="676" t="s">
        <v>11786</v>
      </c>
      <c r="B3458" s="666" t="s">
        <v>6922</v>
      </c>
      <c r="C3458" s="666" t="s">
        <v>11919</v>
      </c>
      <c r="D3458" s="665" t="s">
        <v>9105</v>
      </c>
      <c r="E3458" s="737">
        <v>2900</v>
      </c>
      <c r="F3458" s="666">
        <v>43920822</v>
      </c>
      <c r="G3458" s="665" t="s">
        <v>12058</v>
      </c>
      <c r="H3458" s="675" t="s">
        <v>9105</v>
      </c>
      <c r="I3458" s="665" t="s">
        <v>9266</v>
      </c>
      <c r="J3458" s="675" t="s">
        <v>9105</v>
      </c>
      <c r="K3458" s="666">
        <v>4</v>
      </c>
      <c r="L3458" s="666">
        <v>12</v>
      </c>
      <c r="M3458" s="756">
        <v>35400</v>
      </c>
      <c r="N3458" s="666">
        <v>4</v>
      </c>
      <c r="O3458" s="666">
        <v>8</v>
      </c>
      <c r="P3458" s="756">
        <v>23500</v>
      </c>
      <c r="Q3458" s="666">
        <v>1</v>
      </c>
      <c r="R3458" s="666">
        <v>12</v>
      </c>
    </row>
    <row r="3459" spans="1:18" ht="15.75" customHeight="1" x14ac:dyDescent="0.2">
      <c r="A3459" s="676" t="s">
        <v>11786</v>
      </c>
      <c r="B3459" s="666" t="s">
        <v>6922</v>
      </c>
      <c r="C3459" s="666" t="s">
        <v>11919</v>
      </c>
      <c r="D3459" s="665" t="s">
        <v>11809</v>
      </c>
      <c r="E3459" s="737">
        <v>1800</v>
      </c>
      <c r="F3459" s="666">
        <v>72888953</v>
      </c>
      <c r="G3459" s="665" t="s">
        <v>12059</v>
      </c>
      <c r="H3459" s="675" t="s">
        <v>10738</v>
      </c>
      <c r="I3459" s="665" t="s">
        <v>11932</v>
      </c>
      <c r="J3459" s="675" t="s">
        <v>10738</v>
      </c>
      <c r="K3459" s="666">
        <v>4</v>
      </c>
      <c r="L3459" s="666">
        <v>12</v>
      </c>
      <c r="M3459" s="756">
        <v>22200</v>
      </c>
      <c r="N3459" s="666">
        <v>4</v>
      </c>
      <c r="O3459" s="666">
        <v>8</v>
      </c>
      <c r="P3459" s="756">
        <v>14700</v>
      </c>
      <c r="Q3459" s="666">
        <v>1</v>
      </c>
      <c r="R3459" s="666">
        <v>12</v>
      </c>
    </row>
    <row r="3460" spans="1:18" ht="15.75" customHeight="1" x14ac:dyDescent="0.2">
      <c r="A3460" s="676" t="s">
        <v>11786</v>
      </c>
      <c r="B3460" s="666" t="s">
        <v>6922</v>
      </c>
      <c r="C3460" s="666" t="s">
        <v>11919</v>
      </c>
      <c r="D3460" s="665" t="s">
        <v>10757</v>
      </c>
      <c r="E3460" s="737">
        <v>2900</v>
      </c>
      <c r="F3460" s="666">
        <v>45675613</v>
      </c>
      <c r="G3460" s="665" t="s">
        <v>12060</v>
      </c>
      <c r="H3460" s="675" t="s">
        <v>11806</v>
      </c>
      <c r="I3460" s="665" t="s">
        <v>9266</v>
      </c>
      <c r="J3460" s="675" t="s">
        <v>11806</v>
      </c>
      <c r="K3460" s="666">
        <v>4</v>
      </c>
      <c r="L3460" s="666">
        <v>12</v>
      </c>
      <c r="M3460" s="756">
        <v>35400</v>
      </c>
      <c r="N3460" s="666">
        <v>4</v>
      </c>
      <c r="O3460" s="666">
        <v>8</v>
      </c>
      <c r="P3460" s="756">
        <v>23500</v>
      </c>
      <c r="Q3460" s="666">
        <v>1</v>
      </c>
      <c r="R3460" s="666">
        <v>12</v>
      </c>
    </row>
    <row r="3461" spans="1:18" ht="15.75" customHeight="1" x14ac:dyDescent="0.2">
      <c r="A3461" s="676" t="s">
        <v>11786</v>
      </c>
      <c r="B3461" s="666" t="s">
        <v>6922</v>
      </c>
      <c r="C3461" s="666" t="s">
        <v>11919</v>
      </c>
      <c r="D3461" s="665" t="s">
        <v>12055</v>
      </c>
      <c r="E3461" s="737">
        <v>1650</v>
      </c>
      <c r="F3461" s="666">
        <v>45845030</v>
      </c>
      <c r="G3461" s="665" t="s">
        <v>12061</v>
      </c>
      <c r="H3461" s="675" t="s">
        <v>6960</v>
      </c>
      <c r="I3461" s="665" t="s">
        <v>7823</v>
      </c>
      <c r="J3461" s="675" t="s">
        <v>6960</v>
      </c>
      <c r="K3461" s="666">
        <v>4</v>
      </c>
      <c r="L3461" s="666">
        <v>12</v>
      </c>
      <c r="M3461" s="756">
        <v>20400</v>
      </c>
      <c r="N3461" s="666">
        <v>4</v>
      </c>
      <c r="O3461" s="666">
        <v>8</v>
      </c>
      <c r="P3461" s="756">
        <v>13500</v>
      </c>
      <c r="Q3461" s="666">
        <v>1</v>
      </c>
      <c r="R3461" s="666">
        <v>12</v>
      </c>
    </row>
    <row r="3462" spans="1:18" ht="15.75" customHeight="1" x14ac:dyDescent="0.2">
      <c r="A3462" s="676" t="s">
        <v>11786</v>
      </c>
      <c r="B3462" s="666" t="s">
        <v>6922</v>
      </c>
      <c r="C3462" s="666" t="s">
        <v>11919</v>
      </c>
      <c r="D3462" s="665" t="s">
        <v>10757</v>
      </c>
      <c r="E3462" s="737">
        <v>2900</v>
      </c>
      <c r="F3462" s="666">
        <v>75250573</v>
      </c>
      <c r="G3462" s="665" t="s">
        <v>12062</v>
      </c>
      <c r="H3462" s="675" t="s">
        <v>11806</v>
      </c>
      <c r="I3462" s="665" t="s">
        <v>9266</v>
      </c>
      <c r="J3462" s="675" t="s">
        <v>11806</v>
      </c>
      <c r="K3462" s="666">
        <v>4</v>
      </c>
      <c r="L3462" s="666">
        <v>12</v>
      </c>
      <c r="M3462" s="756">
        <v>35400</v>
      </c>
      <c r="N3462" s="666">
        <v>4</v>
      </c>
      <c r="O3462" s="666">
        <v>8</v>
      </c>
      <c r="P3462" s="756">
        <v>23500</v>
      </c>
      <c r="Q3462" s="666">
        <v>1</v>
      </c>
      <c r="R3462" s="666">
        <v>12</v>
      </c>
    </row>
    <row r="3463" spans="1:18" ht="15.75" customHeight="1" x14ac:dyDescent="0.2">
      <c r="A3463" s="676" t="s">
        <v>11786</v>
      </c>
      <c r="B3463" s="666" t="s">
        <v>6922</v>
      </c>
      <c r="C3463" s="666" t="s">
        <v>11919</v>
      </c>
      <c r="D3463" s="665" t="s">
        <v>11088</v>
      </c>
      <c r="E3463" s="737">
        <v>7300</v>
      </c>
      <c r="F3463" s="666">
        <v>42272033</v>
      </c>
      <c r="G3463" s="665" t="s">
        <v>12063</v>
      </c>
      <c r="H3463" s="675" t="s">
        <v>9913</v>
      </c>
      <c r="I3463" s="665" t="s">
        <v>9266</v>
      </c>
      <c r="J3463" s="675" t="s">
        <v>9913</v>
      </c>
      <c r="K3463" s="666">
        <v>4</v>
      </c>
      <c r="L3463" s="666">
        <v>12</v>
      </c>
      <c r="M3463" s="756">
        <v>88200</v>
      </c>
      <c r="N3463" s="666">
        <v>4</v>
      </c>
      <c r="O3463" s="666">
        <v>8</v>
      </c>
      <c r="P3463" s="756">
        <v>58700</v>
      </c>
      <c r="Q3463" s="666">
        <v>1</v>
      </c>
      <c r="R3463" s="666">
        <v>12</v>
      </c>
    </row>
    <row r="3464" spans="1:18" ht="15.75" customHeight="1" x14ac:dyDescent="0.2">
      <c r="A3464" s="676" t="s">
        <v>11786</v>
      </c>
      <c r="B3464" s="666" t="s">
        <v>6922</v>
      </c>
      <c r="C3464" s="666" t="s">
        <v>11919</v>
      </c>
      <c r="D3464" s="665" t="s">
        <v>11088</v>
      </c>
      <c r="E3464" s="737">
        <v>7300</v>
      </c>
      <c r="F3464" s="666">
        <v>18206605</v>
      </c>
      <c r="G3464" s="665" t="s">
        <v>12064</v>
      </c>
      <c r="H3464" s="675" t="s">
        <v>9913</v>
      </c>
      <c r="I3464" s="665" t="s">
        <v>9266</v>
      </c>
      <c r="J3464" s="675" t="s">
        <v>9913</v>
      </c>
      <c r="K3464" s="666">
        <v>4</v>
      </c>
      <c r="L3464" s="666">
        <v>12</v>
      </c>
      <c r="M3464" s="756">
        <v>88200</v>
      </c>
      <c r="N3464" s="666">
        <v>4</v>
      </c>
      <c r="O3464" s="666">
        <v>8</v>
      </c>
      <c r="P3464" s="756">
        <v>58700</v>
      </c>
      <c r="Q3464" s="666">
        <v>1</v>
      </c>
      <c r="R3464" s="666">
        <v>12</v>
      </c>
    </row>
    <row r="3465" spans="1:18" ht="15.75" customHeight="1" x14ac:dyDescent="0.2">
      <c r="A3465" s="676" t="s">
        <v>11786</v>
      </c>
      <c r="B3465" s="666" t="s">
        <v>6922</v>
      </c>
      <c r="C3465" s="666" t="s">
        <v>11919</v>
      </c>
      <c r="D3465" s="665" t="s">
        <v>12065</v>
      </c>
      <c r="E3465" s="737">
        <v>1800</v>
      </c>
      <c r="F3465" s="666">
        <v>73109078</v>
      </c>
      <c r="G3465" s="665" t="s">
        <v>12066</v>
      </c>
      <c r="H3465" s="675" t="s">
        <v>10738</v>
      </c>
      <c r="I3465" s="665" t="s">
        <v>11932</v>
      </c>
      <c r="J3465" s="675" t="s">
        <v>10738</v>
      </c>
      <c r="K3465" s="666">
        <v>4</v>
      </c>
      <c r="L3465" s="666">
        <v>12</v>
      </c>
      <c r="M3465" s="756">
        <v>22200</v>
      </c>
      <c r="N3465" s="666">
        <v>4</v>
      </c>
      <c r="O3465" s="666">
        <v>8</v>
      </c>
      <c r="P3465" s="756">
        <v>14700</v>
      </c>
      <c r="Q3465" s="666">
        <v>1</v>
      </c>
      <c r="R3465" s="666">
        <v>12</v>
      </c>
    </row>
    <row r="3466" spans="1:18" ht="15.75" customHeight="1" x14ac:dyDescent="0.2">
      <c r="A3466" s="676" t="s">
        <v>11786</v>
      </c>
      <c r="B3466" s="666" t="s">
        <v>6922</v>
      </c>
      <c r="C3466" s="666" t="s">
        <v>11919</v>
      </c>
      <c r="D3466" s="665" t="s">
        <v>10757</v>
      </c>
      <c r="E3466" s="737">
        <v>2900</v>
      </c>
      <c r="F3466" s="666">
        <v>70926090</v>
      </c>
      <c r="G3466" s="665" t="s">
        <v>12067</v>
      </c>
      <c r="H3466" s="675" t="s">
        <v>11806</v>
      </c>
      <c r="I3466" s="665" t="s">
        <v>9266</v>
      </c>
      <c r="J3466" s="675" t="s">
        <v>11806</v>
      </c>
      <c r="K3466" s="666">
        <v>4</v>
      </c>
      <c r="L3466" s="666">
        <v>12</v>
      </c>
      <c r="M3466" s="756">
        <v>35400</v>
      </c>
      <c r="N3466" s="666">
        <v>4</v>
      </c>
      <c r="O3466" s="666">
        <v>8</v>
      </c>
      <c r="P3466" s="756">
        <v>23500</v>
      </c>
      <c r="Q3466" s="666">
        <v>1</v>
      </c>
      <c r="R3466" s="666">
        <v>12</v>
      </c>
    </row>
    <row r="3467" spans="1:18" ht="15.75" customHeight="1" x14ac:dyDescent="0.2">
      <c r="A3467" s="676" t="s">
        <v>11786</v>
      </c>
      <c r="B3467" s="666" t="s">
        <v>6922</v>
      </c>
      <c r="C3467" s="666" t="s">
        <v>11919</v>
      </c>
      <c r="D3467" s="665" t="s">
        <v>10757</v>
      </c>
      <c r="E3467" s="737">
        <v>2900</v>
      </c>
      <c r="F3467" s="666">
        <v>46812000</v>
      </c>
      <c r="G3467" s="665" t="s">
        <v>12068</v>
      </c>
      <c r="H3467" s="675" t="s">
        <v>11806</v>
      </c>
      <c r="I3467" s="665" t="s">
        <v>9266</v>
      </c>
      <c r="J3467" s="675" t="s">
        <v>11806</v>
      </c>
      <c r="K3467" s="666">
        <v>4</v>
      </c>
      <c r="L3467" s="666">
        <v>12</v>
      </c>
      <c r="M3467" s="756">
        <v>35400</v>
      </c>
      <c r="N3467" s="666">
        <v>4</v>
      </c>
      <c r="O3467" s="666">
        <v>8</v>
      </c>
      <c r="P3467" s="756">
        <v>23500</v>
      </c>
      <c r="Q3467" s="666">
        <v>1</v>
      </c>
      <c r="R3467" s="666">
        <v>12</v>
      </c>
    </row>
    <row r="3468" spans="1:18" ht="15.75" customHeight="1" x14ac:dyDescent="0.2">
      <c r="A3468" s="676" t="s">
        <v>11786</v>
      </c>
      <c r="B3468" s="666" t="s">
        <v>6922</v>
      </c>
      <c r="C3468" s="666" t="s">
        <v>11919</v>
      </c>
      <c r="D3468" s="665" t="s">
        <v>10757</v>
      </c>
      <c r="E3468" s="737">
        <v>2900</v>
      </c>
      <c r="F3468" s="666">
        <v>46752085</v>
      </c>
      <c r="G3468" s="665" t="s">
        <v>12069</v>
      </c>
      <c r="H3468" s="675" t="s">
        <v>11806</v>
      </c>
      <c r="I3468" s="665" t="s">
        <v>9266</v>
      </c>
      <c r="J3468" s="675" t="s">
        <v>11806</v>
      </c>
      <c r="K3468" s="666">
        <v>4</v>
      </c>
      <c r="L3468" s="666">
        <v>12</v>
      </c>
      <c r="M3468" s="756">
        <v>35400</v>
      </c>
      <c r="N3468" s="666">
        <v>4</v>
      </c>
      <c r="O3468" s="666">
        <v>8</v>
      </c>
      <c r="P3468" s="756">
        <v>23500</v>
      </c>
      <c r="Q3468" s="666">
        <v>1</v>
      </c>
      <c r="R3468" s="666">
        <v>12</v>
      </c>
    </row>
    <row r="3469" spans="1:18" ht="15.75" customHeight="1" x14ac:dyDescent="0.2">
      <c r="A3469" s="676" t="s">
        <v>11786</v>
      </c>
      <c r="B3469" s="666" t="s">
        <v>6922</v>
      </c>
      <c r="C3469" s="666" t="s">
        <v>11919</v>
      </c>
      <c r="D3469" s="665" t="s">
        <v>11809</v>
      </c>
      <c r="E3469" s="737">
        <v>1800</v>
      </c>
      <c r="F3469" s="666">
        <v>43344800</v>
      </c>
      <c r="G3469" s="665" t="s">
        <v>12070</v>
      </c>
      <c r="H3469" s="675" t="s">
        <v>10738</v>
      </c>
      <c r="I3469" s="665" t="s">
        <v>11932</v>
      </c>
      <c r="J3469" s="675" t="s">
        <v>10738</v>
      </c>
      <c r="K3469" s="666">
        <v>4</v>
      </c>
      <c r="L3469" s="666">
        <v>12</v>
      </c>
      <c r="M3469" s="756">
        <v>22200</v>
      </c>
      <c r="N3469" s="666">
        <v>4</v>
      </c>
      <c r="O3469" s="666">
        <v>8</v>
      </c>
      <c r="P3469" s="756">
        <v>14700</v>
      </c>
      <c r="Q3469" s="666">
        <v>1</v>
      </c>
      <c r="R3469" s="666">
        <v>12</v>
      </c>
    </row>
    <row r="3470" spans="1:18" ht="15.75" customHeight="1" x14ac:dyDescent="0.2">
      <c r="A3470" s="676" t="s">
        <v>11786</v>
      </c>
      <c r="B3470" s="666" t="s">
        <v>6922</v>
      </c>
      <c r="C3470" s="666" t="s">
        <v>11919</v>
      </c>
      <c r="D3470" s="665" t="s">
        <v>11830</v>
      </c>
      <c r="E3470" s="737">
        <v>1800</v>
      </c>
      <c r="F3470" s="666">
        <v>45229754</v>
      </c>
      <c r="G3470" s="665" t="s">
        <v>12071</v>
      </c>
      <c r="H3470" s="675" t="s">
        <v>11832</v>
      </c>
      <c r="I3470" s="665" t="s">
        <v>11932</v>
      </c>
      <c r="J3470" s="675" t="s">
        <v>11832</v>
      </c>
      <c r="K3470" s="666">
        <v>4</v>
      </c>
      <c r="L3470" s="666">
        <v>12</v>
      </c>
      <c r="M3470" s="756">
        <v>22200</v>
      </c>
      <c r="N3470" s="666">
        <v>4</v>
      </c>
      <c r="O3470" s="666">
        <v>8</v>
      </c>
      <c r="P3470" s="756">
        <v>14700</v>
      </c>
      <c r="Q3470" s="666">
        <v>1</v>
      </c>
      <c r="R3470" s="666">
        <v>12</v>
      </c>
    </row>
    <row r="3471" spans="1:18" ht="15.75" customHeight="1" x14ac:dyDescent="0.2">
      <c r="A3471" s="676" t="s">
        <v>11786</v>
      </c>
      <c r="B3471" s="666" t="s">
        <v>6922</v>
      </c>
      <c r="C3471" s="666" t="s">
        <v>11919</v>
      </c>
      <c r="D3471" s="665" t="s">
        <v>10757</v>
      </c>
      <c r="E3471" s="737">
        <v>2900</v>
      </c>
      <c r="F3471" s="666">
        <v>48299378</v>
      </c>
      <c r="G3471" s="665" t="s">
        <v>12072</v>
      </c>
      <c r="H3471" s="675" t="s">
        <v>11806</v>
      </c>
      <c r="I3471" s="665" t="s">
        <v>9266</v>
      </c>
      <c r="J3471" s="675" t="s">
        <v>11806</v>
      </c>
      <c r="K3471" s="666">
        <v>4</v>
      </c>
      <c r="L3471" s="666">
        <v>12</v>
      </c>
      <c r="M3471" s="756">
        <v>35400</v>
      </c>
      <c r="N3471" s="666">
        <v>4</v>
      </c>
      <c r="O3471" s="666">
        <v>8</v>
      </c>
      <c r="P3471" s="756">
        <v>23500</v>
      </c>
      <c r="Q3471" s="666">
        <v>1</v>
      </c>
      <c r="R3471" s="666">
        <v>12</v>
      </c>
    </row>
    <row r="3472" spans="1:18" ht="15.75" customHeight="1" x14ac:dyDescent="0.2">
      <c r="A3472" s="676" t="s">
        <v>11786</v>
      </c>
      <c r="B3472" s="666" t="s">
        <v>6922</v>
      </c>
      <c r="C3472" s="666" t="s">
        <v>11919</v>
      </c>
      <c r="D3472" s="665" t="s">
        <v>10757</v>
      </c>
      <c r="E3472" s="737">
        <v>2900</v>
      </c>
      <c r="F3472" s="666">
        <v>47595288</v>
      </c>
      <c r="G3472" s="665" t="s">
        <v>12073</v>
      </c>
      <c r="H3472" s="675" t="s">
        <v>11806</v>
      </c>
      <c r="I3472" s="665" t="s">
        <v>9266</v>
      </c>
      <c r="J3472" s="675" t="s">
        <v>11806</v>
      </c>
      <c r="K3472" s="666">
        <v>4</v>
      </c>
      <c r="L3472" s="666">
        <v>12</v>
      </c>
      <c r="M3472" s="756">
        <v>35400</v>
      </c>
      <c r="N3472" s="666">
        <v>4</v>
      </c>
      <c r="O3472" s="666">
        <v>8</v>
      </c>
      <c r="P3472" s="756">
        <v>23500</v>
      </c>
      <c r="Q3472" s="666">
        <v>1</v>
      </c>
      <c r="R3472" s="666">
        <v>12</v>
      </c>
    </row>
    <row r="3473" spans="1:18" ht="15.75" customHeight="1" x14ac:dyDescent="0.2">
      <c r="A3473" s="676" t="s">
        <v>11786</v>
      </c>
      <c r="B3473" s="666" t="s">
        <v>6922</v>
      </c>
      <c r="C3473" s="666" t="s">
        <v>11919</v>
      </c>
      <c r="D3473" s="665" t="s">
        <v>10356</v>
      </c>
      <c r="E3473" s="737">
        <v>2900</v>
      </c>
      <c r="F3473" s="666">
        <v>42781114</v>
      </c>
      <c r="G3473" s="665" t="s">
        <v>12074</v>
      </c>
      <c r="H3473" s="675" t="s">
        <v>10356</v>
      </c>
      <c r="I3473" s="665" t="s">
        <v>9266</v>
      </c>
      <c r="J3473" s="675" t="s">
        <v>10356</v>
      </c>
      <c r="K3473" s="666">
        <v>4</v>
      </c>
      <c r="L3473" s="666">
        <v>12</v>
      </c>
      <c r="M3473" s="756">
        <v>35400</v>
      </c>
      <c r="N3473" s="666">
        <v>4</v>
      </c>
      <c r="O3473" s="666">
        <v>8</v>
      </c>
      <c r="P3473" s="756">
        <v>23500</v>
      </c>
      <c r="Q3473" s="666">
        <v>1</v>
      </c>
      <c r="R3473" s="666">
        <v>12</v>
      </c>
    </row>
    <row r="3474" spans="1:18" ht="15.75" customHeight="1" x14ac:dyDescent="0.2">
      <c r="A3474" s="676" t="s">
        <v>11786</v>
      </c>
      <c r="B3474" s="666" t="s">
        <v>6922</v>
      </c>
      <c r="C3474" s="666" t="s">
        <v>11919</v>
      </c>
      <c r="D3474" s="665" t="s">
        <v>9105</v>
      </c>
      <c r="E3474" s="737">
        <v>2900</v>
      </c>
      <c r="F3474" s="666">
        <v>73634672</v>
      </c>
      <c r="G3474" s="665" t="s">
        <v>12075</v>
      </c>
      <c r="H3474" s="675" t="s">
        <v>9105</v>
      </c>
      <c r="I3474" s="665" t="s">
        <v>9266</v>
      </c>
      <c r="J3474" s="675" t="s">
        <v>9105</v>
      </c>
      <c r="K3474" s="666">
        <v>4</v>
      </c>
      <c r="L3474" s="666">
        <v>12</v>
      </c>
      <c r="M3474" s="756">
        <v>35400</v>
      </c>
      <c r="N3474" s="666">
        <v>4</v>
      </c>
      <c r="O3474" s="666">
        <v>8</v>
      </c>
      <c r="P3474" s="756">
        <v>23500</v>
      </c>
      <c r="Q3474" s="666">
        <v>1</v>
      </c>
      <c r="R3474" s="666">
        <v>12</v>
      </c>
    </row>
    <row r="3475" spans="1:18" ht="15.75" customHeight="1" x14ac:dyDescent="0.2">
      <c r="A3475" s="676" t="s">
        <v>11786</v>
      </c>
      <c r="B3475" s="666" t="s">
        <v>6922</v>
      </c>
      <c r="C3475" s="666" t="s">
        <v>11919</v>
      </c>
      <c r="D3475" s="665" t="s">
        <v>11809</v>
      </c>
      <c r="E3475" s="737">
        <v>1800</v>
      </c>
      <c r="F3475" s="666">
        <v>45373866</v>
      </c>
      <c r="G3475" s="665" t="s">
        <v>12076</v>
      </c>
      <c r="H3475" s="675" t="s">
        <v>10738</v>
      </c>
      <c r="I3475" s="665" t="s">
        <v>11932</v>
      </c>
      <c r="J3475" s="675" t="s">
        <v>10738</v>
      </c>
      <c r="K3475" s="666">
        <v>4</v>
      </c>
      <c r="L3475" s="666">
        <v>12</v>
      </c>
      <c r="M3475" s="756">
        <v>22200</v>
      </c>
      <c r="N3475" s="666">
        <v>4</v>
      </c>
      <c r="O3475" s="666">
        <v>8</v>
      </c>
      <c r="P3475" s="756">
        <v>14700</v>
      </c>
      <c r="Q3475" s="666">
        <v>1</v>
      </c>
      <c r="R3475" s="666">
        <v>12</v>
      </c>
    </row>
    <row r="3476" spans="1:18" ht="15.75" customHeight="1" x14ac:dyDescent="0.2">
      <c r="A3476" s="676" t="s">
        <v>11786</v>
      </c>
      <c r="B3476" s="666" t="s">
        <v>6922</v>
      </c>
      <c r="C3476" s="666" t="s">
        <v>11919</v>
      </c>
      <c r="D3476" s="665" t="s">
        <v>11809</v>
      </c>
      <c r="E3476" s="737">
        <v>1800</v>
      </c>
      <c r="F3476" s="666">
        <v>48164380</v>
      </c>
      <c r="G3476" s="665" t="s">
        <v>12077</v>
      </c>
      <c r="H3476" s="675" t="s">
        <v>10738</v>
      </c>
      <c r="I3476" s="665" t="s">
        <v>11932</v>
      </c>
      <c r="J3476" s="675" t="s">
        <v>10738</v>
      </c>
      <c r="K3476" s="666">
        <v>4</v>
      </c>
      <c r="L3476" s="666">
        <v>12</v>
      </c>
      <c r="M3476" s="756">
        <v>22200</v>
      </c>
      <c r="N3476" s="666">
        <v>4</v>
      </c>
      <c r="O3476" s="666">
        <v>8</v>
      </c>
      <c r="P3476" s="756">
        <v>14700</v>
      </c>
      <c r="Q3476" s="666">
        <v>1</v>
      </c>
      <c r="R3476" s="666">
        <v>12</v>
      </c>
    </row>
    <row r="3477" spans="1:18" ht="15.75" customHeight="1" x14ac:dyDescent="0.2">
      <c r="A3477" s="676" t="s">
        <v>11786</v>
      </c>
      <c r="B3477" s="666" t="s">
        <v>6922</v>
      </c>
      <c r="C3477" s="666" t="s">
        <v>11919</v>
      </c>
      <c r="D3477" s="665" t="s">
        <v>11809</v>
      </c>
      <c r="E3477" s="737">
        <v>1800</v>
      </c>
      <c r="F3477" s="666">
        <v>40230572</v>
      </c>
      <c r="G3477" s="665" t="s">
        <v>12078</v>
      </c>
      <c r="H3477" s="675" t="s">
        <v>10738</v>
      </c>
      <c r="I3477" s="665" t="s">
        <v>11932</v>
      </c>
      <c r="J3477" s="675" t="s">
        <v>10738</v>
      </c>
      <c r="K3477" s="666">
        <v>4</v>
      </c>
      <c r="L3477" s="666">
        <v>12</v>
      </c>
      <c r="M3477" s="756">
        <v>22200</v>
      </c>
      <c r="N3477" s="666">
        <v>4</v>
      </c>
      <c r="O3477" s="666">
        <v>8</v>
      </c>
      <c r="P3477" s="756">
        <v>14700</v>
      </c>
      <c r="Q3477" s="666">
        <v>1</v>
      </c>
      <c r="R3477" s="666">
        <v>12</v>
      </c>
    </row>
    <row r="3478" spans="1:18" ht="15.75" customHeight="1" x14ac:dyDescent="0.2">
      <c r="A3478" s="676" t="s">
        <v>11786</v>
      </c>
      <c r="B3478" s="666" t="s">
        <v>6922</v>
      </c>
      <c r="C3478" s="666" t="s">
        <v>11919</v>
      </c>
      <c r="D3478" s="665" t="s">
        <v>11809</v>
      </c>
      <c r="E3478" s="737">
        <v>1800</v>
      </c>
      <c r="F3478" s="666">
        <v>46868224</v>
      </c>
      <c r="G3478" s="665" t="s">
        <v>12079</v>
      </c>
      <c r="H3478" s="675" t="s">
        <v>10738</v>
      </c>
      <c r="I3478" s="665" t="s">
        <v>11932</v>
      </c>
      <c r="J3478" s="675" t="s">
        <v>10738</v>
      </c>
      <c r="K3478" s="666">
        <v>4</v>
      </c>
      <c r="L3478" s="666">
        <v>12</v>
      </c>
      <c r="M3478" s="756">
        <v>22200</v>
      </c>
      <c r="N3478" s="666">
        <v>4</v>
      </c>
      <c r="O3478" s="666">
        <v>8</v>
      </c>
      <c r="P3478" s="756">
        <v>14700</v>
      </c>
      <c r="Q3478" s="666">
        <v>1</v>
      </c>
      <c r="R3478" s="666">
        <v>12</v>
      </c>
    </row>
    <row r="3479" spans="1:18" ht="15.75" customHeight="1" x14ac:dyDescent="0.2">
      <c r="A3479" s="676" t="s">
        <v>11786</v>
      </c>
      <c r="B3479" s="666" t="s">
        <v>6922</v>
      </c>
      <c r="C3479" s="666" t="s">
        <v>11919</v>
      </c>
      <c r="D3479" s="665" t="s">
        <v>11809</v>
      </c>
      <c r="E3479" s="737">
        <v>1800</v>
      </c>
      <c r="F3479" s="666">
        <v>47739061</v>
      </c>
      <c r="G3479" s="665" t="s">
        <v>12080</v>
      </c>
      <c r="H3479" s="675" t="s">
        <v>10738</v>
      </c>
      <c r="I3479" s="665" t="s">
        <v>11932</v>
      </c>
      <c r="J3479" s="675" t="s">
        <v>10738</v>
      </c>
      <c r="K3479" s="666">
        <v>4</v>
      </c>
      <c r="L3479" s="666">
        <v>12</v>
      </c>
      <c r="M3479" s="756">
        <v>22200</v>
      </c>
      <c r="N3479" s="666">
        <v>4</v>
      </c>
      <c r="O3479" s="666">
        <v>8</v>
      </c>
      <c r="P3479" s="756">
        <v>14700</v>
      </c>
      <c r="Q3479" s="666">
        <v>1</v>
      </c>
      <c r="R3479" s="666">
        <v>12</v>
      </c>
    </row>
    <row r="3480" spans="1:18" ht="15.75" customHeight="1" x14ac:dyDescent="0.2">
      <c r="A3480" s="676" t="s">
        <v>11786</v>
      </c>
      <c r="B3480" s="666" t="s">
        <v>6922</v>
      </c>
      <c r="C3480" s="666" t="s">
        <v>11919</v>
      </c>
      <c r="D3480" s="665" t="s">
        <v>12055</v>
      </c>
      <c r="E3480" s="737">
        <v>1650</v>
      </c>
      <c r="F3480" s="666">
        <v>70902321</v>
      </c>
      <c r="G3480" s="665" t="s">
        <v>12081</v>
      </c>
      <c r="H3480" s="675" t="s">
        <v>12082</v>
      </c>
      <c r="I3480" s="665" t="s">
        <v>7361</v>
      </c>
      <c r="J3480" s="675" t="s">
        <v>12082</v>
      </c>
      <c r="K3480" s="666">
        <v>4</v>
      </c>
      <c r="L3480" s="666">
        <v>12</v>
      </c>
      <c r="M3480" s="756">
        <v>20400</v>
      </c>
      <c r="N3480" s="666">
        <v>4</v>
      </c>
      <c r="O3480" s="666">
        <v>8</v>
      </c>
      <c r="P3480" s="756">
        <v>13500</v>
      </c>
      <c r="Q3480" s="666">
        <v>1</v>
      </c>
      <c r="R3480" s="666">
        <v>12</v>
      </c>
    </row>
    <row r="3481" spans="1:18" ht="15.75" customHeight="1" x14ac:dyDescent="0.2">
      <c r="A3481" s="676" t="s">
        <v>11786</v>
      </c>
      <c r="B3481" s="666" t="s">
        <v>6922</v>
      </c>
      <c r="C3481" s="666" t="s">
        <v>11919</v>
      </c>
      <c r="D3481" s="665" t="s">
        <v>11040</v>
      </c>
      <c r="E3481" s="737">
        <v>5200</v>
      </c>
      <c r="F3481" s="666">
        <v>2532075</v>
      </c>
      <c r="G3481" s="665" t="s">
        <v>12083</v>
      </c>
      <c r="H3481" s="675" t="s">
        <v>9913</v>
      </c>
      <c r="I3481" s="665" t="s">
        <v>9266</v>
      </c>
      <c r="J3481" s="675" t="s">
        <v>9913</v>
      </c>
      <c r="K3481" s="666">
        <v>4</v>
      </c>
      <c r="L3481" s="666">
        <v>12</v>
      </c>
      <c r="M3481" s="756">
        <v>63000</v>
      </c>
      <c r="N3481" s="666">
        <v>4</v>
      </c>
      <c r="O3481" s="666">
        <v>8</v>
      </c>
      <c r="P3481" s="756">
        <v>41900</v>
      </c>
      <c r="Q3481" s="666">
        <v>1</v>
      </c>
      <c r="R3481" s="666">
        <v>12</v>
      </c>
    </row>
    <row r="3482" spans="1:18" ht="15.75" customHeight="1" x14ac:dyDescent="0.2">
      <c r="A3482" s="676" t="s">
        <v>11786</v>
      </c>
      <c r="B3482" s="666" t="s">
        <v>6922</v>
      </c>
      <c r="C3482" s="666" t="s">
        <v>11919</v>
      </c>
      <c r="D3482" s="665" t="s">
        <v>10757</v>
      </c>
      <c r="E3482" s="737">
        <v>2900</v>
      </c>
      <c r="F3482" s="666">
        <v>42641887</v>
      </c>
      <c r="G3482" s="665" t="s">
        <v>12084</v>
      </c>
      <c r="H3482" s="675" t="s">
        <v>11806</v>
      </c>
      <c r="I3482" s="665" t="s">
        <v>9266</v>
      </c>
      <c r="J3482" s="675" t="s">
        <v>11806</v>
      </c>
      <c r="K3482" s="666">
        <v>4</v>
      </c>
      <c r="L3482" s="666">
        <v>12</v>
      </c>
      <c r="M3482" s="756">
        <v>35400</v>
      </c>
      <c r="N3482" s="666">
        <v>4</v>
      </c>
      <c r="O3482" s="666">
        <v>8</v>
      </c>
      <c r="P3482" s="756">
        <v>23500</v>
      </c>
      <c r="Q3482" s="666">
        <v>1</v>
      </c>
      <c r="R3482" s="666">
        <v>12</v>
      </c>
    </row>
    <row r="3483" spans="1:18" ht="15.75" customHeight="1" x14ac:dyDescent="0.2">
      <c r="A3483" s="676" t="s">
        <v>11786</v>
      </c>
      <c r="B3483" s="666" t="s">
        <v>6922</v>
      </c>
      <c r="C3483" s="666" t="s">
        <v>11919</v>
      </c>
      <c r="D3483" s="665" t="s">
        <v>11821</v>
      </c>
      <c r="E3483" s="737">
        <v>1800</v>
      </c>
      <c r="F3483" s="666">
        <v>73202613</v>
      </c>
      <c r="G3483" s="665" t="s">
        <v>12085</v>
      </c>
      <c r="H3483" s="675" t="s">
        <v>12086</v>
      </c>
      <c r="I3483" s="665" t="s">
        <v>7361</v>
      </c>
      <c r="J3483" s="675" t="s">
        <v>12086</v>
      </c>
      <c r="K3483" s="666">
        <v>4</v>
      </c>
      <c r="L3483" s="666">
        <v>12</v>
      </c>
      <c r="M3483" s="756">
        <v>22200</v>
      </c>
      <c r="N3483" s="666">
        <v>4</v>
      </c>
      <c r="O3483" s="666">
        <v>8</v>
      </c>
      <c r="P3483" s="756">
        <v>14700</v>
      </c>
      <c r="Q3483" s="666">
        <v>1</v>
      </c>
      <c r="R3483" s="666">
        <v>12</v>
      </c>
    </row>
    <row r="3484" spans="1:18" ht="15.75" customHeight="1" x14ac:dyDescent="0.2">
      <c r="A3484" s="676" t="s">
        <v>11786</v>
      </c>
      <c r="B3484" s="666" t="s">
        <v>6922</v>
      </c>
      <c r="C3484" s="666" t="s">
        <v>11919</v>
      </c>
      <c r="D3484" s="665" t="s">
        <v>11821</v>
      </c>
      <c r="E3484" s="737">
        <v>1800</v>
      </c>
      <c r="F3484" s="666">
        <v>42841139</v>
      </c>
      <c r="G3484" s="665" t="s">
        <v>12087</v>
      </c>
      <c r="H3484" s="675" t="s">
        <v>11974</v>
      </c>
      <c r="I3484" s="665" t="s">
        <v>7361</v>
      </c>
      <c r="J3484" s="675" t="s">
        <v>11974</v>
      </c>
      <c r="K3484" s="666">
        <v>4</v>
      </c>
      <c r="L3484" s="666">
        <v>12</v>
      </c>
      <c r="M3484" s="756">
        <v>22200</v>
      </c>
      <c r="N3484" s="666">
        <v>4</v>
      </c>
      <c r="O3484" s="666">
        <v>8</v>
      </c>
      <c r="P3484" s="756">
        <v>14700</v>
      </c>
      <c r="Q3484" s="666">
        <v>1</v>
      </c>
      <c r="R3484" s="666">
        <v>12</v>
      </c>
    </row>
    <row r="3485" spans="1:18" ht="15.75" customHeight="1" x14ac:dyDescent="0.2">
      <c r="A3485" s="676" t="s">
        <v>11786</v>
      </c>
      <c r="B3485" s="666" t="s">
        <v>6922</v>
      </c>
      <c r="C3485" s="666" t="s">
        <v>11919</v>
      </c>
      <c r="D3485" s="665" t="s">
        <v>10757</v>
      </c>
      <c r="E3485" s="737">
        <v>2900</v>
      </c>
      <c r="F3485" s="666">
        <v>70779278</v>
      </c>
      <c r="G3485" s="665" t="s">
        <v>12088</v>
      </c>
      <c r="H3485" s="675" t="s">
        <v>11806</v>
      </c>
      <c r="I3485" s="665" t="s">
        <v>9266</v>
      </c>
      <c r="J3485" s="675" t="s">
        <v>11806</v>
      </c>
      <c r="K3485" s="666">
        <v>4</v>
      </c>
      <c r="L3485" s="666">
        <v>12</v>
      </c>
      <c r="M3485" s="756">
        <v>35400</v>
      </c>
      <c r="N3485" s="666">
        <v>4</v>
      </c>
      <c r="O3485" s="666">
        <v>8</v>
      </c>
      <c r="P3485" s="756">
        <v>23500</v>
      </c>
      <c r="Q3485" s="666">
        <v>1</v>
      </c>
      <c r="R3485" s="666">
        <v>12</v>
      </c>
    </row>
    <row r="3486" spans="1:18" ht="15.75" customHeight="1" x14ac:dyDescent="0.2">
      <c r="A3486" s="676" t="s">
        <v>11786</v>
      </c>
      <c r="B3486" s="666" t="s">
        <v>6922</v>
      </c>
      <c r="C3486" s="666" t="s">
        <v>11919</v>
      </c>
      <c r="D3486" s="665" t="s">
        <v>11809</v>
      </c>
      <c r="E3486" s="737">
        <v>1800</v>
      </c>
      <c r="F3486" s="666">
        <v>70509044</v>
      </c>
      <c r="G3486" s="665" t="s">
        <v>12089</v>
      </c>
      <c r="H3486" s="675" t="s">
        <v>10738</v>
      </c>
      <c r="I3486" s="665" t="s">
        <v>11932</v>
      </c>
      <c r="J3486" s="675" t="s">
        <v>10738</v>
      </c>
      <c r="K3486" s="666">
        <v>4</v>
      </c>
      <c r="L3486" s="666">
        <v>12</v>
      </c>
      <c r="M3486" s="756">
        <v>22200</v>
      </c>
      <c r="N3486" s="666">
        <v>4</v>
      </c>
      <c r="O3486" s="666">
        <v>8</v>
      </c>
      <c r="P3486" s="756">
        <v>14700</v>
      </c>
      <c r="Q3486" s="666">
        <v>1</v>
      </c>
      <c r="R3486" s="666">
        <v>12</v>
      </c>
    </row>
    <row r="3487" spans="1:18" ht="15.75" customHeight="1" x14ac:dyDescent="0.2">
      <c r="A3487" s="676" t="s">
        <v>11786</v>
      </c>
      <c r="B3487" s="666" t="s">
        <v>6922</v>
      </c>
      <c r="C3487" s="666" t="s">
        <v>11919</v>
      </c>
      <c r="D3487" s="665" t="s">
        <v>10757</v>
      </c>
      <c r="E3487" s="737">
        <v>2900</v>
      </c>
      <c r="F3487" s="666">
        <v>45471906</v>
      </c>
      <c r="G3487" s="665" t="s">
        <v>12090</v>
      </c>
      <c r="H3487" s="675" t="s">
        <v>11806</v>
      </c>
      <c r="I3487" s="665" t="s">
        <v>9266</v>
      </c>
      <c r="J3487" s="675" t="s">
        <v>11806</v>
      </c>
      <c r="K3487" s="666">
        <v>4</v>
      </c>
      <c r="L3487" s="666">
        <v>12</v>
      </c>
      <c r="M3487" s="756">
        <v>35400</v>
      </c>
      <c r="N3487" s="666">
        <v>4</v>
      </c>
      <c r="O3487" s="666">
        <v>8</v>
      </c>
      <c r="P3487" s="756">
        <v>23500</v>
      </c>
      <c r="Q3487" s="666">
        <v>1</v>
      </c>
      <c r="R3487" s="666">
        <v>12</v>
      </c>
    </row>
    <row r="3488" spans="1:18" ht="15.75" customHeight="1" x14ac:dyDescent="0.2">
      <c r="A3488" s="676" t="s">
        <v>11786</v>
      </c>
      <c r="B3488" s="666" t="s">
        <v>6922</v>
      </c>
      <c r="C3488" s="666" t="s">
        <v>11919</v>
      </c>
      <c r="D3488" s="665" t="s">
        <v>10356</v>
      </c>
      <c r="E3488" s="737">
        <v>2900</v>
      </c>
      <c r="F3488" s="666">
        <v>70415800</v>
      </c>
      <c r="G3488" s="665" t="s">
        <v>12091</v>
      </c>
      <c r="H3488" s="675" t="s">
        <v>10356</v>
      </c>
      <c r="I3488" s="665" t="s">
        <v>9266</v>
      </c>
      <c r="J3488" s="675" t="s">
        <v>10356</v>
      </c>
      <c r="K3488" s="666">
        <v>4</v>
      </c>
      <c r="L3488" s="666">
        <v>12</v>
      </c>
      <c r="M3488" s="756">
        <v>35400</v>
      </c>
      <c r="N3488" s="666">
        <v>4</v>
      </c>
      <c r="O3488" s="666">
        <v>8</v>
      </c>
      <c r="P3488" s="756">
        <v>23500</v>
      </c>
      <c r="Q3488" s="666">
        <v>1</v>
      </c>
      <c r="R3488" s="666">
        <v>12</v>
      </c>
    </row>
    <row r="3489" spans="1:18" ht="15.75" customHeight="1" x14ac:dyDescent="0.2">
      <c r="A3489" s="676" t="s">
        <v>11786</v>
      </c>
      <c r="B3489" s="666" t="s">
        <v>6922</v>
      </c>
      <c r="C3489" s="666" t="s">
        <v>11919</v>
      </c>
      <c r="D3489" s="665" t="s">
        <v>11809</v>
      </c>
      <c r="E3489" s="737">
        <v>1800</v>
      </c>
      <c r="F3489" s="666">
        <v>72142251</v>
      </c>
      <c r="G3489" s="665" t="s">
        <v>12092</v>
      </c>
      <c r="H3489" s="675" t="s">
        <v>10738</v>
      </c>
      <c r="I3489" s="665" t="s">
        <v>11932</v>
      </c>
      <c r="J3489" s="675" t="s">
        <v>10738</v>
      </c>
      <c r="K3489" s="666">
        <v>4</v>
      </c>
      <c r="L3489" s="666">
        <v>12</v>
      </c>
      <c r="M3489" s="756">
        <v>22200</v>
      </c>
      <c r="N3489" s="666">
        <v>4</v>
      </c>
      <c r="O3489" s="666">
        <v>8</v>
      </c>
      <c r="P3489" s="756">
        <v>14700</v>
      </c>
      <c r="Q3489" s="666">
        <v>1</v>
      </c>
      <c r="R3489" s="666">
        <v>12</v>
      </c>
    </row>
    <row r="3490" spans="1:18" ht="15.75" customHeight="1" x14ac:dyDescent="0.2">
      <c r="A3490" s="676" t="s">
        <v>11786</v>
      </c>
      <c r="B3490" s="666" t="s">
        <v>6922</v>
      </c>
      <c r="C3490" s="666" t="s">
        <v>11919</v>
      </c>
      <c r="D3490" s="665" t="s">
        <v>11809</v>
      </c>
      <c r="E3490" s="737">
        <v>1800</v>
      </c>
      <c r="F3490" s="666">
        <v>46097119</v>
      </c>
      <c r="G3490" s="665" t="s">
        <v>12093</v>
      </c>
      <c r="H3490" s="675" t="s">
        <v>10738</v>
      </c>
      <c r="I3490" s="665" t="s">
        <v>11932</v>
      </c>
      <c r="J3490" s="675" t="s">
        <v>10738</v>
      </c>
      <c r="K3490" s="666">
        <v>4</v>
      </c>
      <c r="L3490" s="666">
        <v>12</v>
      </c>
      <c r="M3490" s="756">
        <v>22200</v>
      </c>
      <c r="N3490" s="666">
        <v>4</v>
      </c>
      <c r="O3490" s="666">
        <v>8</v>
      </c>
      <c r="P3490" s="756">
        <v>14700</v>
      </c>
      <c r="Q3490" s="666">
        <v>1</v>
      </c>
      <c r="R3490" s="666">
        <v>12</v>
      </c>
    </row>
    <row r="3491" spans="1:18" ht="15.75" customHeight="1" x14ac:dyDescent="0.2">
      <c r="A3491" s="676" t="s">
        <v>11786</v>
      </c>
      <c r="B3491" s="666" t="s">
        <v>6922</v>
      </c>
      <c r="C3491" s="666" t="s">
        <v>11919</v>
      </c>
      <c r="D3491" s="665" t="s">
        <v>10854</v>
      </c>
      <c r="E3491" s="737">
        <v>2900</v>
      </c>
      <c r="F3491" s="666">
        <v>42075779</v>
      </c>
      <c r="G3491" s="665" t="s">
        <v>12094</v>
      </c>
      <c r="H3491" s="675" t="s">
        <v>10854</v>
      </c>
      <c r="I3491" s="665" t="s">
        <v>6929</v>
      </c>
      <c r="J3491" s="675" t="s">
        <v>10854</v>
      </c>
      <c r="K3491" s="666">
        <v>4</v>
      </c>
      <c r="L3491" s="666">
        <v>12</v>
      </c>
      <c r="M3491" s="756">
        <v>35400</v>
      </c>
      <c r="N3491" s="666">
        <v>4</v>
      </c>
      <c r="O3491" s="666">
        <v>8</v>
      </c>
      <c r="P3491" s="756">
        <v>23500</v>
      </c>
      <c r="Q3491" s="666">
        <v>1</v>
      </c>
      <c r="R3491" s="666">
        <v>12</v>
      </c>
    </row>
    <row r="3492" spans="1:18" ht="15.75" customHeight="1" x14ac:dyDescent="0.2">
      <c r="A3492" s="676" t="s">
        <v>11786</v>
      </c>
      <c r="B3492" s="666" t="s">
        <v>6922</v>
      </c>
      <c r="C3492" s="666" t="s">
        <v>11919</v>
      </c>
      <c r="D3492" s="665" t="s">
        <v>10854</v>
      </c>
      <c r="E3492" s="737">
        <v>2900</v>
      </c>
      <c r="F3492" s="666">
        <v>41927858</v>
      </c>
      <c r="G3492" s="665" t="s">
        <v>12095</v>
      </c>
      <c r="H3492" s="675" t="s">
        <v>10854</v>
      </c>
      <c r="I3492" s="665" t="s">
        <v>6929</v>
      </c>
      <c r="J3492" s="675" t="s">
        <v>10854</v>
      </c>
      <c r="K3492" s="666">
        <v>4</v>
      </c>
      <c r="L3492" s="666">
        <v>12</v>
      </c>
      <c r="M3492" s="756">
        <v>35400</v>
      </c>
      <c r="N3492" s="666">
        <v>4</v>
      </c>
      <c r="O3492" s="666">
        <v>8</v>
      </c>
      <c r="P3492" s="756">
        <v>23500</v>
      </c>
      <c r="Q3492" s="666">
        <v>1</v>
      </c>
      <c r="R3492" s="666">
        <v>12</v>
      </c>
    </row>
    <row r="3493" spans="1:18" ht="15.75" customHeight="1" x14ac:dyDescent="0.2">
      <c r="A3493" s="676" t="s">
        <v>11786</v>
      </c>
      <c r="B3493" s="666" t="s">
        <v>6922</v>
      </c>
      <c r="C3493" s="666" t="s">
        <v>11919</v>
      </c>
      <c r="D3493" s="665" t="s">
        <v>11947</v>
      </c>
      <c r="E3493" s="737">
        <v>1800</v>
      </c>
      <c r="F3493" s="666">
        <v>70337483</v>
      </c>
      <c r="G3493" s="665" t="s">
        <v>12096</v>
      </c>
      <c r="H3493" s="675" t="s">
        <v>11949</v>
      </c>
      <c r="I3493" s="665" t="s">
        <v>11932</v>
      </c>
      <c r="J3493" s="675" t="s">
        <v>11949</v>
      </c>
      <c r="K3493" s="666">
        <v>4</v>
      </c>
      <c r="L3493" s="666">
        <v>12</v>
      </c>
      <c r="M3493" s="756">
        <v>22200</v>
      </c>
      <c r="N3493" s="666">
        <v>4</v>
      </c>
      <c r="O3493" s="666">
        <v>8</v>
      </c>
      <c r="P3493" s="756">
        <v>14700</v>
      </c>
      <c r="Q3493" s="666">
        <v>1</v>
      </c>
      <c r="R3493" s="666">
        <v>12</v>
      </c>
    </row>
    <row r="3494" spans="1:18" ht="15.75" customHeight="1" x14ac:dyDescent="0.2">
      <c r="A3494" s="676" t="s">
        <v>11786</v>
      </c>
      <c r="B3494" s="666" t="s">
        <v>6922</v>
      </c>
      <c r="C3494" s="666" t="s">
        <v>11919</v>
      </c>
      <c r="D3494" s="665" t="s">
        <v>11947</v>
      </c>
      <c r="E3494" s="737">
        <v>1800</v>
      </c>
      <c r="F3494" s="666">
        <v>70175665</v>
      </c>
      <c r="G3494" s="665" t="s">
        <v>12097</v>
      </c>
      <c r="H3494" s="675" t="s">
        <v>11949</v>
      </c>
      <c r="I3494" s="665" t="s">
        <v>11932</v>
      </c>
      <c r="J3494" s="675" t="s">
        <v>11949</v>
      </c>
      <c r="K3494" s="666">
        <v>4</v>
      </c>
      <c r="L3494" s="666">
        <v>12</v>
      </c>
      <c r="M3494" s="756">
        <v>22200</v>
      </c>
      <c r="N3494" s="666">
        <v>4</v>
      </c>
      <c r="O3494" s="666">
        <v>8</v>
      </c>
      <c r="P3494" s="756">
        <v>14700</v>
      </c>
      <c r="Q3494" s="666">
        <v>1</v>
      </c>
      <c r="R3494" s="666">
        <v>12</v>
      </c>
    </row>
    <row r="3495" spans="1:18" ht="15.75" customHeight="1" x14ac:dyDescent="0.2">
      <c r="A3495" s="676" t="s">
        <v>11786</v>
      </c>
      <c r="B3495" s="666" t="s">
        <v>6922</v>
      </c>
      <c r="C3495" s="666" t="s">
        <v>11919</v>
      </c>
      <c r="D3495" s="665" t="s">
        <v>11809</v>
      </c>
      <c r="E3495" s="737">
        <v>1800</v>
      </c>
      <c r="F3495" s="666">
        <v>74460847</v>
      </c>
      <c r="G3495" s="665" t="s">
        <v>12098</v>
      </c>
      <c r="H3495" s="675" t="s">
        <v>10738</v>
      </c>
      <c r="I3495" s="665" t="s">
        <v>11932</v>
      </c>
      <c r="J3495" s="675" t="s">
        <v>10738</v>
      </c>
      <c r="K3495" s="666">
        <v>4</v>
      </c>
      <c r="L3495" s="666">
        <v>12</v>
      </c>
      <c r="M3495" s="756">
        <v>22200</v>
      </c>
      <c r="N3495" s="666">
        <v>4</v>
      </c>
      <c r="O3495" s="666">
        <v>8</v>
      </c>
      <c r="P3495" s="756">
        <v>14700</v>
      </c>
      <c r="Q3495" s="666">
        <v>1</v>
      </c>
      <c r="R3495" s="666">
        <v>12</v>
      </c>
    </row>
    <row r="3496" spans="1:18" ht="15.75" customHeight="1" x14ac:dyDescent="0.2">
      <c r="A3496" s="676" t="s">
        <v>11786</v>
      </c>
      <c r="B3496" s="666" t="s">
        <v>6922</v>
      </c>
      <c r="C3496" s="666" t="s">
        <v>11919</v>
      </c>
      <c r="D3496" s="665" t="s">
        <v>11809</v>
      </c>
      <c r="E3496" s="737">
        <v>1800</v>
      </c>
      <c r="F3496" s="666">
        <v>44978159</v>
      </c>
      <c r="G3496" s="665" t="s">
        <v>12099</v>
      </c>
      <c r="H3496" s="675" t="s">
        <v>10738</v>
      </c>
      <c r="I3496" s="665" t="s">
        <v>11932</v>
      </c>
      <c r="J3496" s="675" t="s">
        <v>10738</v>
      </c>
      <c r="K3496" s="666">
        <v>4</v>
      </c>
      <c r="L3496" s="666">
        <v>12</v>
      </c>
      <c r="M3496" s="756">
        <v>22200</v>
      </c>
      <c r="N3496" s="666">
        <v>4</v>
      </c>
      <c r="O3496" s="666">
        <v>8</v>
      </c>
      <c r="P3496" s="756">
        <v>14700</v>
      </c>
      <c r="Q3496" s="666">
        <v>1</v>
      </c>
      <c r="R3496" s="666">
        <v>12</v>
      </c>
    </row>
    <row r="3497" spans="1:18" ht="15.75" customHeight="1" x14ac:dyDescent="0.2">
      <c r="A3497" s="676" t="s">
        <v>11786</v>
      </c>
      <c r="B3497" s="666" t="s">
        <v>6922</v>
      </c>
      <c r="C3497" s="666" t="s">
        <v>11919</v>
      </c>
      <c r="D3497" s="665" t="s">
        <v>11809</v>
      </c>
      <c r="E3497" s="737">
        <v>1800</v>
      </c>
      <c r="F3497" s="666">
        <v>46392262</v>
      </c>
      <c r="G3497" s="665" t="s">
        <v>12100</v>
      </c>
      <c r="H3497" s="675" t="s">
        <v>10738</v>
      </c>
      <c r="I3497" s="665" t="s">
        <v>11932</v>
      </c>
      <c r="J3497" s="675" t="s">
        <v>10738</v>
      </c>
      <c r="K3497" s="666">
        <v>4</v>
      </c>
      <c r="L3497" s="666">
        <v>12</v>
      </c>
      <c r="M3497" s="756">
        <v>22200</v>
      </c>
      <c r="N3497" s="666">
        <v>4</v>
      </c>
      <c r="O3497" s="666">
        <v>8</v>
      </c>
      <c r="P3497" s="756">
        <v>14700</v>
      </c>
      <c r="Q3497" s="666">
        <v>1</v>
      </c>
      <c r="R3497" s="666">
        <v>12</v>
      </c>
    </row>
    <row r="3498" spans="1:18" ht="15.75" customHeight="1" x14ac:dyDescent="0.2">
      <c r="A3498" s="676" t="s">
        <v>11786</v>
      </c>
      <c r="B3498" s="666" t="s">
        <v>6922</v>
      </c>
      <c r="C3498" s="666" t="s">
        <v>11919</v>
      </c>
      <c r="D3498" s="665" t="s">
        <v>11809</v>
      </c>
      <c r="E3498" s="737">
        <v>1800</v>
      </c>
      <c r="F3498" s="666">
        <v>44077622</v>
      </c>
      <c r="G3498" s="665" t="s">
        <v>12101</v>
      </c>
      <c r="H3498" s="675" t="s">
        <v>10738</v>
      </c>
      <c r="I3498" s="665" t="s">
        <v>11932</v>
      </c>
      <c r="J3498" s="675" t="s">
        <v>10738</v>
      </c>
      <c r="K3498" s="666">
        <v>4</v>
      </c>
      <c r="L3498" s="666">
        <v>12</v>
      </c>
      <c r="M3498" s="756">
        <v>22200</v>
      </c>
      <c r="N3498" s="666">
        <v>4</v>
      </c>
      <c r="O3498" s="666">
        <v>8</v>
      </c>
      <c r="P3498" s="756">
        <v>14700</v>
      </c>
      <c r="Q3498" s="666">
        <v>1</v>
      </c>
      <c r="R3498" s="666">
        <v>12</v>
      </c>
    </row>
    <row r="3499" spans="1:18" ht="15.75" customHeight="1" x14ac:dyDescent="0.2">
      <c r="A3499" s="676" t="s">
        <v>11786</v>
      </c>
      <c r="B3499" s="666" t="s">
        <v>6922</v>
      </c>
      <c r="C3499" s="666" t="s">
        <v>11919</v>
      </c>
      <c r="D3499" s="665" t="s">
        <v>11809</v>
      </c>
      <c r="E3499" s="737">
        <v>1800</v>
      </c>
      <c r="F3499" s="666">
        <v>41152441</v>
      </c>
      <c r="G3499" s="665" t="s">
        <v>12102</v>
      </c>
      <c r="H3499" s="675" t="s">
        <v>10738</v>
      </c>
      <c r="I3499" s="665" t="s">
        <v>11932</v>
      </c>
      <c r="J3499" s="675" t="s">
        <v>10738</v>
      </c>
      <c r="K3499" s="666">
        <v>4</v>
      </c>
      <c r="L3499" s="666">
        <v>12</v>
      </c>
      <c r="M3499" s="756">
        <v>22200</v>
      </c>
      <c r="N3499" s="666">
        <v>4</v>
      </c>
      <c r="O3499" s="666">
        <v>8</v>
      </c>
      <c r="P3499" s="756">
        <v>14700</v>
      </c>
      <c r="Q3499" s="666">
        <v>1</v>
      </c>
      <c r="R3499" s="666">
        <v>12</v>
      </c>
    </row>
    <row r="3500" spans="1:18" ht="15.75" customHeight="1" x14ac:dyDescent="0.2">
      <c r="A3500" s="676" t="s">
        <v>11786</v>
      </c>
      <c r="B3500" s="666" t="s">
        <v>6922</v>
      </c>
      <c r="C3500" s="666" t="s">
        <v>11919</v>
      </c>
      <c r="D3500" s="665" t="s">
        <v>10757</v>
      </c>
      <c r="E3500" s="737">
        <v>2900</v>
      </c>
      <c r="F3500" s="666">
        <v>43694794</v>
      </c>
      <c r="G3500" s="665" t="s">
        <v>12103</v>
      </c>
      <c r="H3500" s="675" t="s">
        <v>11806</v>
      </c>
      <c r="I3500" s="665" t="s">
        <v>9266</v>
      </c>
      <c r="J3500" s="675" t="s">
        <v>11806</v>
      </c>
      <c r="K3500" s="666">
        <v>4</v>
      </c>
      <c r="L3500" s="666">
        <v>12</v>
      </c>
      <c r="M3500" s="756">
        <v>35400</v>
      </c>
      <c r="N3500" s="666">
        <v>4</v>
      </c>
      <c r="O3500" s="666">
        <v>8</v>
      </c>
      <c r="P3500" s="756">
        <v>23500</v>
      </c>
      <c r="Q3500" s="666">
        <v>1</v>
      </c>
      <c r="R3500" s="666">
        <v>12</v>
      </c>
    </row>
    <row r="3501" spans="1:18" ht="15.75" customHeight="1" x14ac:dyDescent="0.2">
      <c r="A3501" s="676" t="s">
        <v>11786</v>
      </c>
      <c r="B3501" s="666" t="s">
        <v>6922</v>
      </c>
      <c r="C3501" s="666" t="s">
        <v>11919</v>
      </c>
      <c r="D3501" s="665" t="s">
        <v>10757</v>
      </c>
      <c r="E3501" s="737">
        <v>2900</v>
      </c>
      <c r="F3501" s="666">
        <v>46932950</v>
      </c>
      <c r="G3501" s="665" t="s">
        <v>12104</v>
      </c>
      <c r="H3501" s="675" t="s">
        <v>11806</v>
      </c>
      <c r="I3501" s="665" t="s">
        <v>9266</v>
      </c>
      <c r="J3501" s="675" t="s">
        <v>11806</v>
      </c>
      <c r="K3501" s="666">
        <v>4</v>
      </c>
      <c r="L3501" s="666">
        <v>12</v>
      </c>
      <c r="M3501" s="756">
        <v>35400</v>
      </c>
      <c r="N3501" s="666">
        <v>4</v>
      </c>
      <c r="O3501" s="666">
        <v>8</v>
      </c>
      <c r="P3501" s="756">
        <v>23500</v>
      </c>
      <c r="Q3501" s="666">
        <v>1</v>
      </c>
      <c r="R3501" s="666">
        <v>12</v>
      </c>
    </row>
    <row r="3502" spans="1:18" ht="15.75" customHeight="1" x14ac:dyDescent="0.2">
      <c r="A3502" s="676" t="s">
        <v>11786</v>
      </c>
      <c r="B3502" s="666" t="s">
        <v>6922</v>
      </c>
      <c r="C3502" s="666" t="s">
        <v>11919</v>
      </c>
      <c r="D3502" s="665" t="s">
        <v>11830</v>
      </c>
      <c r="E3502" s="737">
        <v>1800</v>
      </c>
      <c r="F3502" s="666">
        <v>47480137</v>
      </c>
      <c r="G3502" s="665" t="s">
        <v>12105</v>
      </c>
      <c r="H3502" s="675" t="s">
        <v>11832</v>
      </c>
      <c r="I3502" s="665" t="s">
        <v>11932</v>
      </c>
      <c r="J3502" s="675" t="s">
        <v>11832</v>
      </c>
      <c r="K3502" s="666">
        <v>4</v>
      </c>
      <c r="L3502" s="666">
        <v>12</v>
      </c>
      <c r="M3502" s="756">
        <v>22200</v>
      </c>
      <c r="N3502" s="666">
        <v>4</v>
      </c>
      <c r="O3502" s="666">
        <v>8</v>
      </c>
      <c r="P3502" s="756">
        <v>14700</v>
      </c>
      <c r="Q3502" s="666">
        <v>1</v>
      </c>
      <c r="R3502" s="666">
        <v>12</v>
      </c>
    </row>
    <row r="3503" spans="1:18" ht="15.75" customHeight="1" x14ac:dyDescent="0.2">
      <c r="A3503" s="676" t="s">
        <v>11786</v>
      </c>
      <c r="B3503" s="666" t="s">
        <v>6922</v>
      </c>
      <c r="C3503" s="666" t="s">
        <v>11919</v>
      </c>
      <c r="D3503" s="665" t="s">
        <v>11809</v>
      </c>
      <c r="E3503" s="737">
        <v>1800</v>
      </c>
      <c r="F3503" s="666">
        <v>70123968</v>
      </c>
      <c r="G3503" s="665" t="s">
        <v>12106</v>
      </c>
      <c r="H3503" s="675" t="s">
        <v>10738</v>
      </c>
      <c r="I3503" s="665" t="s">
        <v>11932</v>
      </c>
      <c r="J3503" s="675" t="s">
        <v>10738</v>
      </c>
      <c r="K3503" s="666">
        <v>4</v>
      </c>
      <c r="L3503" s="666">
        <v>12</v>
      </c>
      <c r="M3503" s="756">
        <v>22200</v>
      </c>
      <c r="N3503" s="666">
        <v>4</v>
      </c>
      <c r="O3503" s="666">
        <v>8</v>
      </c>
      <c r="P3503" s="756">
        <v>14700</v>
      </c>
      <c r="Q3503" s="666">
        <v>1</v>
      </c>
      <c r="R3503" s="666">
        <v>12</v>
      </c>
    </row>
    <row r="3504" spans="1:18" ht="15.75" customHeight="1" x14ac:dyDescent="0.2">
      <c r="A3504" s="676" t="s">
        <v>11786</v>
      </c>
      <c r="B3504" s="666" t="s">
        <v>6922</v>
      </c>
      <c r="C3504" s="666" t="s">
        <v>11919</v>
      </c>
      <c r="D3504" s="665" t="s">
        <v>11809</v>
      </c>
      <c r="E3504" s="737">
        <v>1800</v>
      </c>
      <c r="F3504" s="666">
        <v>43449515</v>
      </c>
      <c r="G3504" s="665" t="s">
        <v>12107</v>
      </c>
      <c r="H3504" s="675" t="s">
        <v>10738</v>
      </c>
      <c r="I3504" s="665" t="s">
        <v>11932</v>
      </c>
      <c r="J3504" s="675" t="s">
        <v>10738</v>
      </c>
      <c r="K3504" s="666">
        <v>4</v>
      </c>
      <c r="L3504" s="666">
        <v>12</v>
      </c>
      <c r="M3504" s="756">
        <v>22200</v>
      </c>
      <c r="N3504" s="666">
        <v>4</v>
      </c>
      <c r="O3504" s="666">
        <v>8</v>
      </c>
      <c r="P3504" s="756">
        <v>14700</v>
      </c>
      <c r="Q3504" s="666">
        <v>1</v>
      </c>
      <c r="R3504" s="666">
        <v>12</v>
      </c>
    </row>
    <row r="3505" spans="1:18" ht="15.75" customHeight="1" x14ac:dyDescent="0.2">
      <c r="A3505" s="676" t="s">
        <v>11786</v>
      </c>
      <c r="B3505" s="666" t="s">
        <v>6922</v>
      </c>
      <c r="C3505" s="666" t="s">
        <v>11919</v>
      </c>
      <c r="D3505" s="665" t="s">
        <v>11088</v>
      </c>
      <c r="E3505" s="737">
        <v>7300</v>
      </c>
      <c r="F3505" s="666">
        <v>43709228</v>
      </c>
      <c r="G3505" s="665" t="s">
        <v>12108</v>
      </c>
      <c r="H3505" s="675" t="s">
        <v>9913</v>
      </c>
      <c r="I3505" s="665" t="s">
        <v>9266</v>
      </c>
      <c r="J3505" s="675" t="s">
        <v>9913</v>
      </c>
      <c r="K3505" s="666">
        <v>4</v>
      </c>
      <c r="L3505" s="666">
        <v>12</v>
      </c>
      <c r="M3505" s="756">
        <v>88200</v>
      </c>
      <c r="N3505" s="666">
        <v>4</v>
      </c>
      <c r="O3505" s="666">
        <v>8</v>
      </c>
      <c r="P3505" s="756">
        <v>58700</v>
      </c>
      <c r="Q3505" s="666">
        <v>1</v>
      </c>
      <c r="R3505" s="666">
        <v>12</v>
      </c>
    </row>
    <row r="3506" spans="1:18" ht="15.75" customHeight="1" x14ac:dyDescent="0.2">
      <c r="A3506" s="676" t="s">
        <v>11786</v>
      </c>
      <c r="B3506" s="666" t="s">
        <v>6922</v>
      </c>
      <c r="C3506" s="666" t="s">
        <v>11919</v>
      </c>
      <c r="D3506" s="665" t="s">
        <v>11040</v>
      </c>
      <c r="E3506" s="737">
        <v>5200</v>
      </c>
      <c r="F3506" s="666">
        <v>45964651</v>
      </c>
      <c r="G3506" s="665" t="s">
        <v>12109</v>
      </c>
      <c r="H3506" s="675" t="s">
        <v>9913</v>
      </c>
      <c r="I3506" s="665" t="s">
        <v>9266</v>
      </c>
      <c r="J3506" s="675" t="s">
        <v>9913</v>
      </c>
      <c r="K3506" s="666">
        <v>4</v>
      </c>
      <c r="L3506" s="666">
        <v>12</v>
      </c>
      <c r="M3506" s="756">
        <v>63000</v>
      </c>
      <c r="N3506" s="666">
        <v>4</v>
      </c>
      <c r="O3506" s="666">
        <v>8</v>
      </c>
      <c r="P3506" s="756">
        <v>41900</v>
      </c>
      <c r="Q3506" s="666">
        <v>1</v>
      </c>
      <c r="R3506" s="666">
        <v>12</v>
      </c>
    </row>
    <row r="3507" spans="1:18" ht="15.75" customHeight="1" x14ac:dyDescent="0.2">
      <c r="A3507" s="676" t="s">
        <v>11786</v>
      </c>
      <c r="B3507" s="666" t="s">
        <v>6922</v>
      </c>
      <c r="C3507" s="666" t="s">
        <v>11919</v>
      </c>
      <c r="D3507" s="665" t="s">
        <v>11040</v>
      </c>
      <c r="E3507" s="737">
        <v>5200</v>
      </c>
      <c r="F3507" s="666">
        <v>47447749</v>
      </c>
      <c r="G3507" s="665" t="s">
        <v>12110</v>
      </c>
      <c r="H3507" s="675" t="s">
        <v>9913</v>
      </c>
      <c r="I3507" s="665" t="s">
        <v>9266</v>
      </c>
      <c r="J3507" s="675" t="s">
        <v>9913</v>
      </c>
      <c r="K3507" s="666">
        <v>4</v>
      </c>
      <c r="L3507" s="666">
        <v>12</v>
      </c>
      <c r="M3507" s="756">
        <v>63000</v>
      </c>
      <c r="N3507" s="666">
        <v>4</v>
      </c>
      <c r="O3507" s="666">
        <v>8</v>
      </c>
      <c r="P3507" s="756">
        <v>41900</v>
      </c>
      <c r="Q3507" s="666">
        <v>1</v>
      </c>
      <c r="R3507" s="666">
        <v>12</v>
      </c>
    </row>
    <row r="3508" spans="1:18" ht="15.75" customHeight="1" x14ac:dyDescent="0.2">
      <c r="A3508" s="676" t="s">
        <v>11786</v>
      </c>
      <c r="B3508" s="666" t="s">
        <v>6922</v>
      </c>
      <c r="C3508" s="666" t="s">
        <v>11919</v>
      </c>
      <c r="D3508" s="665" t="s">
        <v>12055</v>
      </c>
      <c r="E3508" s="737">
        <v>1650</v>
      </c>
      <c r="F3508" s="666">
        <v>44178161</v>
      </c>
      <c r="G3508" s="665" t="s">
        <v>12111</v>
      </c>
      <c r="H3508" s="675" t="s">
        <v>10738</v>
      </c>
      <c r="I3508" s="665" t="s">
        <v>11932</v>
      </c>
      <c r="J3508" s="675" t="s">
        <v>10738</v>
      </c>
      <c r="K3508" s="666">
        <v>4</v>
      </c>
      <c r="L3508" s="666">
        <v>12</v>
      </c>
      <c r="M3508" s="756">
        <v>20400</v>
      </c>
      <c r="N3508" s="666">
        <v>4</v>
      </c>
      <c r="O3508" s="666">
        <v>8</v>
      </c>
      <c r="P3508" s="756">
        <v>13500</v>
      </c>
      <c r="Q3508" s="666">
        <v>1</v>
      </c>
      <c r="R3508" s="666">
        <v>12</v>
      </c>
    </row>
    <row r="3509" spans="1:18" ht="15.75" customHeight="1" x14ac:dyDescent="0.2">
      <c r="A3509" s="676" t="s">
        <v>11786</v>
      </c>
      <c r="B3509" s="666" t="s">
        <v>6922</v>
      </c>
      <c r="C3509" s="666" t="s">
        <v>11919</v>
      </c>
      <c r="D3509" s="665" t="s">
        <v>11967</v>
      </c>
      <c r="E3509" s="737">
        <v>2900</v>
      </c>
      <c r="F3509" s="666">
        <v>41403897</v>
      </c>
      <c r="G3509" s="665" t="s">
        <v>12112</v>
      </c>
      <c r="H3509" s="675" t="s">
        <v>11967</v>
      </c>
      <c r="I3509" s="665" t="s">
        <v>9266</v>
      </c>
      <c r="J3509" s="675" t="s">
        <v>11967</v>
      </c>
      <c r="K3509" s="666">
        <v>4</v>
      </c>
      <c r="L3509" s="666">
        <v>12</v>
      </c>
      <c r="M3509" s="756">
        <v>35400</v>
      </c>
      <c r="N3509" s="666">
        <v>4</v>
      </c>
      <c r="O3509" s="666">
        <v>8</v>
      </c>
      <c r="P3509" s="756">
        <v>23500</v>
      </c>
      <c r="Q3509" s="666">
        <v>1</v>
      </c>
      <c r="R3509" s="666">
        <v>12</v>
      </c>
    </row>
    <row r="3510" spans="1:18" ht="15.75" customHeight="1" x14ac:dyDescent="0.2">
      <c r="A3510" s="676" t="s">
        <v>11786</v>
      </c>
      <c r="B3510" s="666" t="s">
        <v>6922</v>
      </c>
      <c r="C3510" s="666" t="s">
        <v>11919</v>
      </c>
      <c r="D3510" s="665" t="s">
        <v>11040</v>
      </c>
      <c r="E3510" s="737">
        <v>5200</v>
      </c>
      <c r="F3510" s="666">
        <v>44752982</v>
      </c>
      <c r="G3510" s="665" t="s">
        <v>12113</v>
      </c>
      <c r="H3510" s="675" t="s">
        <v>9913</v>
      </c>
      <c r="I3510" s="665" t="s">
        <v>9266</v>
      </c>
      <c r="J3510" s="675" t="s">
        <v>9913</v>
      </c>
      <c r="K3510" s="666">
        <v>4</v>
      </c>
      <c r="L3510" s="666">
        <v>12</v>
      </c>
      <c r="M3510" s="756">
        <v>63000</v>
      </c>
      <c r="N3510" s="666">
        <v>4</v>
      </c>
      <c r="O3510" s="666">
        <v>8</v>
      </c>
      <c r="P3510" s="756">
        <v>41900</v>
      </c>
      <c r="Q3510" s="666">
        <v>1</v>
      </c>
      <c r="R3510" s="666">
        <v>12</v>
      </c>
    </row>
    <row r="3511" spans="1:18" ht="15.75" customHeight="1" x14ac:dyDescent="0.2">
      <c r="A3511" s="676" t="s">
        <v>11786</v>
      </c>
      <c r="B3511" s="666" t="s">
        <v>6922</v>
      </c>
      <c r="C3511" s="666" t="s">
        <v>11919</v>
      </c>
      <c r="D3511" s="665" t="s">
        <v>10757</v>
      </c>
      <c r="E3511" s="737">
        <v>2900</v>
      </c>
      <c r="F3511" s="666">
        <v>44991999</v>
      </c>
      <c r="G3511" s="665" t="s">
        <v>12114</v>
      </c>
      <c r="H3511" s="675" t="s">
        <v>11806</v>
      </c>
      <c r="I3511" s="665" t="s">
        <v>9266</v>
      </c>
      <c r="J3511" s="675" t="s">
        <v>11806</v>
      </c>
      <c r="K3511" s="666">
        <v>4</v>
      </c>
      <c r="L3511" s="666">
        <v>12</v>
      </c>
      <c r="M3511" s="756">
        <v>35400</v>
      </c>
      <c r="N3511" s="666">
        <v>4</v>
      </c>
      <c r="O3511" s="666">
        <v>8</v>
      </c>
      <c r="P3511" s="756">
        <v>23500</v>
      </c>
      <c r="Q3511" s="666">
        <v>1</v>
      </c>
      <c r="R3511" s="666">
        <v>12</v>
      </c>
    </row>
    <row r="3512" spans="1:18" ht="15.75" customHeight="1" x14ac:dyDescent="0.2">
      <c r="A3512" s="676" t="s">
        <v>11786</v>
      </c>
      <c r="B3512" s="666" t="s">
        <v>6922</v>
      </c>
      <c r="C3512" s="666" t="s">
        <v>11919</v>
      </c>
      <c r="D3512" s="665" t="s">
        <v>11830</v>
      </c>
      <c r="E3512" s="737">
        <v>1800</v>
      </c>
      <c r="F3512" s="666">
        <v>70471961</v>
      </c>
      <c r="G3512" s="665" t="s">
        <v>12115</v>
      </c>
      <c r="H3512" s="675" t="s">
        <v>11832</v>
      </c>
      <c r="I3512" s="665" t="s">
        <v>11932</v>
      </c>
      <c r="J3512" s="675" t="s">
        <v>11832</v>
      </c>
      <c r="K3512" s="666">
        <v>4</v>
      </c>
      <c r="L3512" s="666">
        <v>12</v>
      </c>
      <c r="M3512" s="756">
        <v>22200</v>
      </c>
      <c r="N3512" s="666">
        <v>4</v>
      </c>
      <c r="O3512" s="666">
        <v>8</v>
      </c>
      <c r="P3512" s="756">
        <v>14700</v>
      </c>
      <c r="Q3512" s="666">
        <v>1</v>
      </c>
      <c r="R3512" s="666">
        <v>12</v>
      </c>
    </row>
    <row r="3513" spans="1:18" ht="15.75" customHeight="1" x14ac:dyDescent="0.2">
      <c r="A3513" s="676" t="s">
        <v>11786</v>
      </c>
      <c r="B3513" s="666" t="s">
        <v>6922</v>
      </c>
      <c r="C3513" s="666" t="s">
        <v>11919</v>
      </c>
      <c r="D3513" s="665" t="s">
        <v>11967</v>
      </c>
      <c r="E3513" s="737">
        <v>2900</v>
      </c>
      <c r="F3513" s="666">
        <v>44249153</v>
      </c>
      <c r="G3513" s="665" t="s">
        <v>12116</v>
      </c>
      <c r="H3513" s="675" t="s">
        <v>11967</v>
      </c>
      <c r="I3513" s="665" t="s">
        <v>9266</v>
      </c>
      <c r="J3513" s="675" t="s">
        <v>11967</v>
      </c>
      <c r="K3513" s="666">
        <v>4</v>
      </c>
      <c r="L3513" s="666">
        <v>12</v>
      </c>
      <c r="M3513" s="756">
        <v>35400</v>
      </c>
      <c r="N3513" s="666">
        <v>4</v>
      </c>
      <c r="O3513" s="666">
        <v>8</v>
      </c>
      <c r="P3513" s="756">
        <v>23500</v>
      </c>
      <c r="Q3513" s="666">
        <v>1</v>
      </c>
      <c r="R3513" s="666">
        <v>12</v>
      </c>
    </row>
    <row r="3514" spans="1:18" ht="15.75" customHeight="1" x14ac:dyDescent="0.2">
      <c r="A3514" s="676" t="s">
        <v>11786</v>
      </c>
      <c r="B3514" s="666" t="s">
        <v>6922</v>
      </c>
      <c r="C3514" s="666" t="s">
        <v>11919</v>
      </c>
      <c r="D3514" s="665" t="s">
        <v>11809</v>
      </c>
      <c r="E3514" s="737">
        <v>1800</v>
      </c>
      <c r="F3514" s="666">
        <v>41592621</v>
      </c>
      <c r="G3514" s="665" t="s">
        <v>12117</v>
      </c>
      <c r="H3514" s="675" t="s">
        <v>10738</v>
      </c>
      <c r="I3514" s="665" t="s">
        <v>11932</v>
      </c>
      <c r="J3514" s="675" t="s">
        <v>10738</v>
      </c>
      <c r="K3514" s="666">
        <v>4</v>
      </c>
      <c r="L3514" s="666">
        <v>12</v>
      </c>
      <c r="M3514" s="756">
        <v>22200</v>
      </c>
      <c r="N3514" s="666">
        <v>4</v>
      </c>
      <c r="O3514" s="666">
        <v>8</v>
      </c>
      <c r="P3514" s="756">
        <v>14700</v>
      </c>
      <c r="Q3514" s="666">
        <v>1</v>
      </c>
      <c r="R3514" s="666">
        <v>12</v>
      </c>
    </row>
    <row r="3515" spans="1:18" ht="15.75" customHeight="1" x14ac:dyDescent="0.2">
      <c r="A3515" s="676" t="s">
        <v>11786</v>
      </c>
      <c r="B3515" s="666" t="s">
        <v>6922</v>
      </c>
      <c r="C3515" s="666" t="s">
        <v>11919</v>
      </c>
      <c r="D3515" s="665" t="s">
        <v>11088</v>
      </c>
      <c r="E3515" s="737">
        <v>7300</v>
      </c>
      <c r="F3515" s="666">
        <v>70248971</v>
      </c>
      <c r="G3515" s="665" t="s">
        <v>12118</v>
      </c>
      <c r="H3515" s="675" t="s">
        <v>9913</v>
      </c>
      <c r="I3515" s="665" t="s">
        <v>9266</v>
      </c>
      <c r="J3515" s="675" t="s">
        <v>9913</v>
      </c>
      <c r="K3515" s="666">
        <v>4</v>
      </c>
      <c r="L3515" s="666">
        <v>12</v>
      </c>
      <c r="M3515" s="756">
        <v>88200</v>
      </c>
      <c r="N3515" s="666">
        <v>4</v>
      </c>
      <c r="O3515" s="666">
        <v>8</v>
      </c>
      <c r="P3515" s="756">
        <v>58700</v>
      </c>
      <c r="Q3515" s="666">
        <v>1</v>
      </c>
      <c r="R3515" s="666">
        <v>12</v>
      </c>
    </row>
    <row r="3516" spans="1:18" ht="15.75" customHeight="1" x14ac:dyDescent="0.2">
      <c r="A3516" s="676" t="s">
        <v>11786</v>
      </c>
      <c r="B3516" s="666" t="s">
        <v>6922</v>
      </c>
      <c r="C3516" s="666" t="s">
        <v>11919</v>
      </c>
      <c r="D3516" s="665" t="s">
        <v>10757</v>
      </c>
      <c r="E3516" s="737">
        <v>2900</v>
      </c>
      <c r="F3516" s="666">
        <v>70378091</v>
      </c>
      <c r="G3516" s="665" t="s">
        <v>12119</v>
      </c>
      <c r="H3516" s="675" t="s">
        <v>11806</v>
      </c>
      <c r="I3516" s="665" t="s">
        <v>9266</v>
      </c>
      <c r="J3516" s="675" t="s">
        <v>11806</v>
      </c>
      <c r="K3516" s="666">
        <v>4</v>
      </c>
      <c r="L3516" s="666">
        <v>12</v>
      </c>
      <c r="M3516" s="756">
        <v>35400</v>
      </c>
      <c r="N3516" s="666">
        <v>4</v>
      </c>
      <c r="O3516" s="666">
        <v>8</v>
      </c>
      <c r="P3516" s="756">
        <v>23500</v>
      </c>
      <c r="Q3516" s="666">
        <v>1</v>
      </c>
      <c r="R3516" s="666">
        <v>12</v>
      </c>
    </row>
    <row r="3517" spans="1:18" ht="15.75" customHeight="1" x14ac:dyDescent="0.2">
      <c r="A3517" s="676" t="s">
        <v>11786</v>
      </c>
      <c r="B3517" s="666" t="s">
        <v>6922</v>
      </c>
      <c r="C3517" s="666" t="s">
        <v>11919</v>
      </c>
      <c r="D3517" s="665" t="s">
        <v>10390</v>
      </c>
      <c r="E3517" s="737">
        <v>1800</v>
      </c>
      <c r="F3517" s="666">
        <v>18198854</v>
      </c>
      <c r="G3517" s="665" t="s">
        <v>12120</v>
      </c>
      <c r="H3517" s="675" t="s">
        <v>11792</v>
      </c>
      <c r="I3517" s="665" t="s">
        <v>1400</v>
      </c>
      <c r="J3517" s="675" t="s">
        <v>11792</v>
      </c>
      <c r="K3517" s="666">
        <v>4</v>
      </c>
      <c r="L3517" s="666">
        <v>12</v>
      </c>
      <c r="M3517" s="756">
        <v>22200</v>
      </c>
      <c r="N3517" s="666">
        <v>4</v>
      </c>
      <c r="O3517" s="666">
        <v>8</v>
      </c>
      <c r="P3517" s="756">
        <v>14700</v>
      </c>
      <c r="Q3517" s="666">
        <v>1</v>
      </c>
      <c r="R3517" s="666">
        <v>12</v>
      </c>
    </row>
    <row r="3518" spans="1:18" ht="15.75" customHeight="1" x14ac:dyDescent="0.2">
      <c r="A3518" s="676" t="s">
        <v>11786</v>
      </c>
      <c r="B3518" s="666" t="s">
        <v>6922</v>
      </c>
      <c r="C3518" s="666" t="s">
        <v>11919</v>
      </c>
      <c r="D3518" s="665" t="s">
        <v>10757</v>
      </c>
      <c r="E3518" s="737">
        <v>2900</v>
      </c>
      <c r="F3518" s="666">
        <v>48167646</v>
      </c>
      <c r="G3518" s="665" t="s">
        <v>12121</v>
      </c>
      <c r="H3518" s="675" t="s">
        <v>11806</v>
      </c>
      <c r="I3518" s="665" t="s">
        <v>9266</v>
      </c>
      <c r="J3518" s="675" t="s">
        <v>11806</v>
      </c>
      <c r="K3518" s="666">
        <v>4</v>
      </c>
      <c r="L3518" s="666">
        <v>12</v>
      </c>
      <c r="M3518" s="756">
        <v>35400</v>
      </c>
      <c r="N3518" s="666">
        <v>4</v>
      </c>
      <c r="O3518" s="666">
        <v>8</v>
      </c>
      <c r="P3518" s="756">
        <v>23500</v>
      </c>
      <c r="Q3518" s="666">
        <v>1</v>
      </c>
      <c r="R3518" s="666">
        <v>12</v>
      </c>
    </row>
    <row r="3519" spans="1:18" ht="15.75" customHeight="1" x14ac:dyDescent="0.2">
      <c r="A3519" s="676" t="s">
        <v>11786</v>
      </c>
      <c r="B3519" s="666" t="s">
        <v>6922</v>
      </c>
      <c r="C3519" s="666" t="s">
        <v>11919</v>
      </c>
      <c r="D3519" s="665" t="s">
        <v>10757</v>
      </c>
      <c r="E3519" s="737">
        <v>2900</v>
      </c>
      <c r="F3519" s="666">
        <v>42419306</v>
      </c>
      <c r="G3519" s="665" t="s">
        <v>12122</v>
      </c>
      <c r="H3519" s="675" t="s">
        <v>11806</v>
      </c>
      <c r="I3519" s="665" t="s">
        <v>9266</v>
      </c>
      <c r="J3519" s="675" t="s">
        <v>11806</v>
      </c>
      <c r="K3519" s="666">
        <v>4</v>
      </c>
      <c r="L3519" s="666">
        <v>12</v>
      </c>
      <c r="M3519" s="756">
        <v>35400</v>
      </c>
      <c r="N3519" s="666">
        <v>4</v>
      </c>
      <c r="O3519" s="666">
        <v>8</v>
      </c>
      <c r="P3519" s="756">
        <v>23500</v>
      </c>
      <c r="Q3519" s="666">
        <v>1</v>
      </c>
      <c r="R3519" s="666">
        <v>12</v>
      </c>
    </row>
    <row r="3520" spans="1:18" ht="15.75" customHeight="1" x14ac:dyDescent="0.2">
      <c r="A3520" s="676" t="s">
        <v>11786</v>
      </c>
      <c r="B3520" s="666" t="s">
        <v>6922</v>
      </c>
      <c r="C3520" s="666" t="s">
        <v>11919</v>
      </c>
      <c r="D3520" s="665" t="s">
        <v>10757</v>
      </c>
      <c r="E3520" s="737">
        <v>2900</v>
      </c>
      <c r="F3520" s="666">
        <v>70989496</v>
      </c>
      <c r="G3520" s="665" t="s">
        <v>12123</v>
      </c>
      <c r="H3520" s="675" t="s">
        <v>11806</v>
      </c>
      <c r="I3520" s="665" t="s">
        <v>9266</v>
      </c>
      <c r="J3520" s="675" t="s">
        <v>11806</v>
      </c>
      <c r="K3520" s="666">
        <v>4</v>
      </c>
      <c r="L3520" s="666">
        <v>12</v>
      </c>
      <c r="M3520" s="756">
        <v>35400</v>
      </c>
      <c r="N3520" s="666">
        <v>4</v>
      </c>
      <c r="O3520" s="666">
        <v>8</v>
      </c>
      <c r="P3520" s="756">
        <v>23500</v>
      </c>
      <c r="Q3520" s="666">
        <v>1</v>
      </c>
      <c r="R3520" s="666">
        <v>12</v>
      </c>
    </row>
    <row r="3521" spans="1:18" ht="15.75" customHeight="1" x14ac:dyDescent="0.2">
      <c r="A3521" s="676" t="s">
        <v>11786</v>
      </c>
      <c r="B3521" s="666" t="s">
        <v>6922</v>
      </c>
      <c r="C3521" s="666" t="s">
        <v>11919</v>
      </c>
      <c r="D3521" s="665" t="s">
        <v>10757</v>
      </c>
      <c r="E3521" s="737">
        <v>2900</v>
      </c>
      <c r="F3521" s="666">
        <v>70503142</v>
      </c>
      <c r="G3521" s="665" t="s">
        <v>12124</v>
      </c>
      <c r="H3521" s="675" t="s">
        <v>11806</v>
      </c>
      <c r="I3521" s="665" t="s">
        <v>9266</v>
      </c>
      <c r="J3521" s="675" t="s">
        <v>11806</v>
      </c>
      <c r="K3521" s="666">
        <v>4</v>
      </c>
      <c r="L3521" s="666">
        <v>12</v>
      </c>
      <c r="M3521" s="756">
        <v>35400</v>
      </c>
      <c r="N3521" s="666">
        <v>4</v>
      </c>
      <c r="O3521" s="666">
        <v>8</v>
      </c>
      <c r="P3521" s="756">
        <v>23500</v>
      </c>
      <c r="Q3521" s="666">
        <v>1</v>
      </c>
      <c r="R3521" s="666">
        <v>12</v>
      </c>
    </row>
    <row r="3522" spans="1:18" ht="15.75" customHeight="1" x14ac:dyDescent="0.2">
      <c r="A3522" s="676" t="s">
        <v>11786</v>
      </c>
      <c r="B3522" s="666" t="s">
        <v>6922</v>
      </c>
      <c r="C3522" s="666" t="s">
        <v>11919</v>
      </c>
      <c r="D3522" s="665" t="s">
        <v>10757</v>
      </c>
      <c r="E3522" s="737">
        <v>2900</v>
      </c>
      <c r="F3522" s="666">
        <v>71348203</v>
      </c>
      <c r="G3522" s="665" t="s">
        <v>12125</v>
      </c>
      <c r="H3522" s="675" t="s">
        <v>11806</v>
      </c>
      <c r="I3522" s="665" t="s">
        <v>9266</v>
      </c>
      <c r="J3522" s="675" t="s">
        <v>11806</v>
      </c>
      <c r="K3522" s="666">
        <v>4</v>
      </c>
      <c r="L3522" s="666">
        <v>12</v>
      </c>
      <c r="M3522" s="756">
        <v>35400</v>
      </c>
      <c r="N3522" s="666">
        <v>4</v>
      </c>
      <c r="O3522" s="666">
        <v>8</v>
      </c>
      <c r="P3522" s="756">
        <v>23500</v>
      </c>
      <c r="Q3522" s="666">
        <v>1</v>
      </c>
      <c r="R3522" s="666">
        <v>12</v>
      </c>
    </row>
    <row r="3523" spans="1:18" ht="15.75" customHeight="1" x14ac:dyDescent="0.2">
      <c r="A3523" s="676" t="s">
        <v>11786</v>
      </c>
      <c r="B3523" s="666" t="s">
        <v>6922</v>
      </c>
      <c r="C3523" s="666" t="s">
        <v>11919</v>
      </c>
      <c r="D3523" s="665" t="s">
        <v>10757</v>
      </c>
      <c r="E3523" s="737">
        <v>2900</v>
      </c>
      <c r="F3523" s="666">
        <v>48080576</v>
      </c>
      <c r="G3523" s="665" t="s">
        <v>12126</v>
      </c>
      <c r="H3523" s="675" t="s">
        <v>11806</v>
      </c>
      <c r="I3523" s="665" t="s">
        <v>9266</v>
      </c>
      <c r="J3523" s="675" t="s">
        <v>11806</v>
      </c>
      <c r="K3523" s="666">
        <v>4</v>
      </c>
      <c r="L3523" s="666">
        <v>12</v>
      </c>
      <c r="M3523" s="756">
        <v>35400</v>
      </c>
      <c r="N3523" s="666">
        <v>4</v>
      </c>
      <c r="O3523" s="666">
        <v>8</v>
      </c>
      <c r="P3523" s="756">
        <v>23500</v>
      </c>
      <c r="Q3523" s="666">
        <v>1</v>
      </c>
      <c r="R3523" s="666">
        <v>12</v>
      </c>
    </row>
    <row r="3524" spans="1:18" ht="15.75" customHeight="1" x14ac:dyDescent="0.2">
      <c r="A3524" s="676" t="s">
        <v>11786</v>
      </c>
      <c r="B3524" s="666" t="s">
        <v>6922</v>
      </c>
      <c r="C3524" s="666" t="s">
        <v>11919</v>
      </c>
      <c r="D3524" s="665" t="s">
        <v>10757</v>
      </c>
      <c r="E3524" s="737">
        <v>2900</v>
      </c>
      <c r="F3524" s="666">
        <v>71924997</v>
      </c>
      <c r="G3524" s="665" t="s">
        <v>12127</v>
      </c>
      <c r="H3524" s="675" t="s">
        <v>11806</v>
      </c>
      <c r="I3524" s="665" t="s">
        <v>9266</v>
      </c>
      <c r="J3524" s="675" t="s">
        <v>11806</v>
      </c>
      <c r="K3524" s="666">
        <v>4</v>
      </c>
      <c r="L3524" s="666">
        <v>12</v>
      </c>
      <c r="M3524" s="756">
        <v>35400</v>
      </c>
      <c r="N3524" s="666">
        <v>4</v>
      </c>
      <c r="O3524" s="666">
        <v>8</v>
      </c>
      <c r="P3524" s="756">
        <v>23500</v>
      </c>
      <c r="Q3524" s="666">
        <v>1</v>
      </c>
      <c r="R3524" s="666">
        <v>12</v>
      </c>
    </row>
    <row r="3525" spans="1:18" ht="15.75" customHeight="1" x14ac:dyDescent="0.2">
      <c r="A3525" s="676" t="s">
        <v>11786</v>
      </c>
      <c r="B3525" s="666" t="s">
        <v>6922</v>
      </c>
      <c r="C3525" s="666" t="s">
        <v>11919</v>
      </c>
      <c r="D3525" s="665" t="s">
        <v>10757</v>
      </c>
      <c r="E3525" s="737">
        <v>2900</v>
      </c>
      <c r="F3525" s="666">
        <v>70834537</v>
      </c>
      <c r="G3525" s="665" t="s">
        <v>12128</v>
      </c>
      <c r="H3525" s="675" t="s">
        <v>11806</v>
      </c>
      <c r="I3525" s="665" t="s">
        <v>9266</v>
      </c>
      <c r="J3525" s="675" t="s">
        <v>11806</v>
      </c>
      <c r="K3525" s="666">
        <v>4</v>
      </c>
      <c r="L3525" s="666">
        <v>12</v>
      </c>
      <c r="M3525" s="756">
        <v>35400</v>
      </c>
      <c r="N3525" s="666">
        <v>4</v>
      </c>
      <c r="O3525" s="666">
        <v>8</v>
      </c>
      <c r="P3525" s="756">
        <v>23500</v>
      </c>
      <c r="Q3525" s="666">
        <v>1</v>
      </c>
      <c r="R3525" s="666">
        <v>12</v>
      </c>
    </row>
    <row r="3526" spans="1:18" ht="15.75" customHeight="1" x14ac:dyDescent="0.2">
      <c r="A3526" s="676" t="s">
        <v>11786</v>
      </c>
      <c r="B3526" s="666" t="s">
        <v>6922</v>
      </c>
      <c r="C3526" s="666" t="s">
        <v>11919</v>
      </c>
      <c r="D3526" s="665" t="s">
        <v>10757</v>
      </c>
      <c r="E3526" s="737">
        <v>2900</v>
      </c>
      <c r="F3526" s="666">
        <v>46056782</v>
      </c>
      <c r="G3526" s="665" t="s">
        <v>12129</v>
      </c>
      <c r="H3526" s="675" t="s">
        <v>11806</v>
      </c>
      <c r="I3526" s="665" t="s">
        <v>9266</v>
      </c>
      <c r="J3526" s="675" t="s">
        <v>11806</v>
      </c>
      <c r="K3526" s="666">
        <v>4</v>
      </c>
      <c r="L3526" s="666">
        <v>12</v>
      </c>
      <c r="M3526" s="756">
        <v>35400</v>
      </c>
      <c r="N3526" s="666">
        <v>4</v>
      </c>
      <c r="O3526" s="666">
        <v>8</v>
      </c>
      <c r="P3526" s="756">
        <v>23500</v>
      </c>
      <c r="Q3526" s="666">
        <v>1</v>
      </c>
      <c r="R3526" s="666">
        <v>12</v>
      </c>
    </row>
    <row r="3527" spans="1:18" ht="15.75" customHeight="1" x14ac:dyDescent="0.2">
      <c r="A3527" s="676" t="s">
        <v>11786</v>
      </c>
      <c r="B3527" s="666" t="s">
        <v>6922</v>
      </c>
      <c r="C3527" s="666" t="s">
        <v>11919</v>
      </c>
      <c r="D3527" s="665" t="s">
        <v>10757</v>
      </c>
      <c r="E3527" s="737">
        <v>2900</v>
      </c>
      <c r="F3527" s="666">
        <v>46652451</v>
      </c>
      <c r="G3527" s="665" t="s">
        <v>12130</v>
      </c>
      <c r="H3527" s="675" t="s">
        <v>11806</v>
      </c>
      <c r="I3527" s="665" t="s">
        <v>9266</v>
      </c>
      <c r="J3527" s="675" t="s">
        <v>11806</v>
      </c>
      <c r="K3527" s="666">
        <v>4</v>
      </c>
      <c r="L3527" s="666">
        <v>12</v>
      </c>
      <c r="M3527" s="756">
        <v>35400</v>
      </c>
      <c r="N3527" s="666">
        <v>4</v>
      </c>
      <c r="O3527" s="666">
        <v>8</v>
      </c>
      <c r="P3527" s="756">
        <v>23500</v>
      </c>
      <c r="Q3527" s="666">
        <v>1</v>
      </c>
      <c r="R3527" s="666">
        <v>12</v>
      </c>
    </row>
    <row r="3528" spans="1:18" ht="15.75" customHeight="1" x14ac:dyDescent="0.2">
      <c r="A3528" s="676" t="s">
        <v>11786</v>
      </c>
      <c r="B3528" s="666" t="s">
        <v>6922</v>
      </c>
      <c r="C3528" s="666" t="s">
        <v>11919</v>
      </c>
      <c r="D3528" s="665" t="s">
        <v>11040</v>
      </c>
      <c r="E3528" s="737">
        <v>5200</v>
      </c>
      <c r="F3528" s="666">
        <v>42126510</v>
      </c>
      <c r="G3528" s="665" t="s">
        <v>12131</v>
      </c>
      <c r="H3528" s="675" t="s">
        <v>9913</v>
      </c>
      <c r="I3528" s="665" t="s">
        <v>9266</v>
      </c>
      <c r="J3528" s="675" t="s">
        <v>9913</v>
      </c>
      <c r="K3528" s="666">
        <v>4</v>
      </c>
      <c r="L3528" s="666">
        <v>12</v>
      </c>
      <c r="M3528" s="756">
        <v>63000</v>
      </c>
      <c r="N3528" s="666">
        <v>4</v>
      </c>
      <c r="O3528" s="666">
        <v>8</v>
      </c>
      <c r="P3528" s="756">
        <v>41900</v>
      </c>
      <c r="Q3528" s="666">
        <v>1</v>
      </c>
      <c r="R3528" s="666">
        <v>12</v>
      </c>
    </row>
    <row r="3529" spans="1:18" ht="15.75" customHeight="1" x14ac:dyDescent="0.2">
      <c r="A3529" s="676" t="s">
        <v>11786</v>
      </c>
      <c r="B3529" s="666" t="s">
        <v>6922</v>
      </c>
      <c r="C3529" s="666" t="s">
        <v>11919</v>
      </c>
      <c r="D3529" s="665" t="s">
        <v>11088</v>
      </c>
      <c r="E3529" s="737">
        <v>7300</v>
      </c>
      <c r="F3529" s="666">
        <v>41767856</v>
      </c>
      <c r="G3529" s="665" t="s">
        <v>12132</v>
      </c>
      <c r="H3529" s="675" t="s">
        <v>9913</v>
      </c>
      <c r="I3529" s="665" t="s">
        <v>9266</v>
      </c>
      <c r="J3529" s="675" t="s">
        <v>9913</v>
      </c>
      <c r="K3529" s="666">
        <v>4</v>
      </c>
      <c r="L3529" s="666">
        <v>12</v>
      </c>
      <c r="M3529" s="756">
        <v>88200</v>
      </c>
      <c r="N3529" s="666">
        <v>4</v>
      </c>
      <c r="O3529" s="666">
        <v>8</v>
      </c>
      <c r="P3529" s="756">
        <v>58700</v>
      </c>
      <c r="Q3529" s="666">
        <v>1</v>
      </c>
      <c r="R3529" s="666">
        <v>12</v>
      </c>
    </row>
    <row r="3530" spans="1:18" ht="15.75" customHeight="1" x14ac:dyDescent="0.2">
      <c r="A3530" s="676" t="s">
        <v>11786</v>
      </c>
      <c r="B3530" s="666" t="s">
        <v>6922</v>
      </c>
      <c r="C3530" s="666" t="s">
        <v>11919</v>
      </c>
      <c r="D3530" s="665" t="s">
        <v>9105</v>
      </c>
      <c r="E3530" s="737">
        <v>2900</v>
      </c>
      <c r="F3530" s="666">
        <v>48028489</v>
      </c>
      <c r="G3530" s="665" t="s">
        <v>12133</v>
      </c>
      <c r="H3530" s="675" t="s">
        <v>11806</v>
      </c>
      <c r="I3530" s="665" t="s">
        <v>9266</v>
      </c>
      <c r="J3530" s="675" t="s">
        <v>11806</v>
      </c>
      <c r="K3530" s="666">
        <v>4</v>
      </c>
      <c r="L3530" s="666">
        <v>12</v>
      </c>
      <c r="M3530" s="756">
        <v>35400</v>
      </c>
      <c r="N3530" s="666">
        <v>4</v>
      </c>
      <c r="O3530" s="666">
        <v>8</v>
      </c>
      <c r="P3530" s="756">
        <v>23500</v>
      </c>
      <c r="Q3530" s="666">
        <v>1</v>
      </c>
      <c r="R3530" s="666">
        <v>12</v>
      </c>
    </row>
    <row r="3531" spans="1:18" ht="15.75" customHeight="1" x14ac:dyDescent="0.2">
      <c r="A3531" s="676" t="s">
        <v>11786</v>
      </c>
      <c r="B3531" s="666" t="s">
        <v>6922</v>
      </c>
      <c r="C3531" s="666" t="s">
        <v>11919</v>
      </c>
      <c r="D3531" s="665" t="s">
        <v>10854</v>
      </c>
      <c r="E3531" s="737">
        <v>2900</v>
      </c>
      <c r="F3531" s="666">
        <v>43608671</v>
      </c>
      <c r="G3531" s="665" t="s">
        <v>12134</v>
      </c>
      <c r="H3531" s="675" t="s">
        <v>10854</v>
      </c>
      <c r="I3531" s="665" t="s">
        <v>6929</v>
      </c>
      <c r="J3531" s="675" t="s">
        <v>10854</v>
      </c>
      <c r="K3531" s="666">
        <v>4</v>
      </c>
      <c r="L3531" s="666">
        <v>12</v>
      </c>
      <c r="M3531" s="756">
        <v>35400</v>
      </c>
      <c r="N3531" s="666">
        <v>4</v>
      </c>
      <c r="O3531" s="666">
        <v>8</v>
      </c>
      <c r="P3531" s="756">
        <v>23500</v>
      </c>
      <c r="Q3531" s="666">
        <v>1</v>
      </c>
      <c r="R3531" s="666">
        <v>12</v>
      </c>
    </row>
    <row r="3532" spans="1:18" ht="15.75" customHeight="1" x14ac:dyDescent="0.2">
      <c r="A3532" s="676" t="s">
        <v>11786</v>
      </c>
      <c r="B3532" s="666" t="s">
        <v>6922</v>
      </c>
      <c r="C3532" s="666" t="s">
        <v>11919</v>
      </c>
      <c r="D3532" s="665" t="s">
        <v>11809</v>
      </c>
      <c r="E3532" s="737">
        <v>1800</v>
      </c>
      <c r="F3532" s="666">
        <v>42439858</v>
      </c>
      <c r="G3532" s="665" t="s">
        <v>12135</v>
      </c>
      <c r="H3532" s="675" t="s">
        <v>10738</v>
      </c>
      <c r="I3532" s="665" t="s">
        <v>11932</v>
      </c>
      <c r="J3532" s="675" t="s">
        <v>10738</v>
      </c>
      <c r="K3532" s="666">
        <v>4</v>
      </c>
      <c r="L3532" s="666">
        <v>12</v>
      </c>
      <c r="M3532" s="756">
        <v>22200</v>
      </c>
      <c r="N3532" s="666">
        <v>4</v>
      </c>
      <c r="O3532" s="666">
        <v>8</v>
      </c>
      <c r="P3532" s="756">
        <v>14700</v>
      </c>
      <c r="Q3532" s="666">
        <v>1</v>
      </c>
      <c r="R3532" s="666">
        <v>12</v>
      </c>
    </row>
    <row r="3533" spans="1:18" ht="15.75" customHeight="1" x14ac:dyDescent="0.2">
      <c r="A3533" s="676" t="s">
        <v>11786</v>
      </c>
      <c r="B3533" s="666" t="s">
        <v>6922</v>
      </c>
      <c r="C3533" s="666" t="s">
        <v>11919</v>
      </c>
      <c r="D3533" s="665" t="s">
        <v>11809</v>
      </c>
      <c r="E3533" s="737">
        <v>1800</v>
      </c>
      <c r="F3533" s="666">
        <v>44429841</v>
      </c>
      <c r="G3533" s="665" t="s">
        <v>12136</v>
      </c>
      <c r="H3533" s="675" t="s">
        <v>10738</v>
      </c>
      <c r="I3533" s="665" t="s">
        <v>11932</v>
      </c>
      <c r="J3533" s="675" t="s">
        <v>10738</v>
      </c>
      <c r="K3533" s="666">
        <v>4</v>
      </c>
      <c r="L3533" s="666">
        <v>12</v>
      </c>
      <c r="M3533" s="756">
        <v>22200</v>
      </c>
      <c r="N3533" s="666">
        <v>4</v>
      </c>
      <c r="O3533" s="666">
        <v>8</v>
      </c>
      <c r="P3533" s="756">
        <v>14700</v>
      </c>
      <c r="Q3533" s="666">
        <v>1</v>
      </c>
      <c r="R3533" s="666">
        <v>12</v>
      </c>
    </row>
    <row r="3534" spans="1:18" ht="15.75" customHeight="1" x14ac:dyDescent="0.2">
      <c r="A3534" s="676" t="s">
        <v>11786</v>
      </c>
      <c r="B3534" s="666" t="s">
        <v>6922</v>
      </c>
      <c r="C3534" s="666" t="s">
        <v>11919</v>
      </c>
      <c r="D3534" s="665" t="s">
        <v>11830</v>
      </c>
      <c r="E3534" s="737">
        <v>1800</v>
      </c>
      <c r="F3534" s="666">
        <v>72689735</v>
      </c>
      <c r="G3534" s="665" t="s">
        <v>12137</v>
      </c>
      <c r="H3534" s="675" t="s">
        <v>11832</v>
      </c>
      <c r="I3534" s="665" t="s">
        <v>11932</v>
      </c>
      <c r="J3534" s="675" t="s">
        <v>11832</v>
      </c>
      <c r="K3534" s="666">
        <v>4</v>
      </c>
      <c r="L3534" s="666">
        <v>12</v>
      </c>
      <c r="M3534" s="756">
        <v>22200</v>
      </c>
      <c r="N3534" s="666">
        <v>4</v>
      </c>
      <c r="O3534" s="666">
        <v>8</v>
      </c>
      <c r="P3534" s="756">
        <v>14700</v>
      </c>
      <c r="Q3534" s="666">
        <v>1</v>
      </c>
      <c r="R3534" s="666">
        <v>12</v>
      </c>
    </row>
    <row r="3535" spans="1:18" ht="15.75" customHeight="1" x14ac:dyDescent="0.2">
      <c r="A3535" s="676" t="s">
        <v>11786</v>
      </c>
      <c r="B3535" s="666" t="s">
        <v>6922</v>
      </c>
      <c r="C3535" s="666" t="s">
        <v>11919</v>
      </c>
      <c r="D3535" s="665" t="s">
        <v>11947</v>
      </c>
      <c r="E3535" s="737">
        <v>1800</v>
      </c>
      <c r="F3535" s="666">
        <v>41533366</v>
      </c>
      <c r="G3535" s="665" t="s">
        <v>12138</v>
      </c>
      <c r="H3535" s="675" t="s">
        <v>11949</v>
      </c>
      <c r="I3535" s="665" t="s">
        <v>11932</v>
      </c>
      <c r="J3535" s="675" t="s">
        <v>11949</v>
      </c>
      <c r="K3535" s="666">
        <v>4</v>
      </c>
      <c r="L3535" s="666">
        <v>12</v>
      </c>
      <c r="M3535" s="756">
        <v>22200</v>
      </c>
      <c r="N3535" s="666">
        <v>4</v>
      </c>
      <c r="O3535" s="666">
        <v>8</v>
      </c>
      <c r="P3535" s="756">
        <v>14700</v>
      </c>
      <c r="Q3535" s="666">
        <v>1</v>
      </c>
      <c r="R3535" s="666">
        <v>12</v>
      </c>
    </row>
    <row r="3536" spans="1:18" ht="15.75" customHeight="1" x14ac:dyDescent="0.2">
      <c r="A3536" s="676" t="s">
        <v>11786</v>
      </c>
      <c r="B3536" s="666" t="s">
        <v>6922</v>
      </c>
      <c r="C3536" s="666" t="s">
        <v>11919</v>
      </c>
      <c r="D3536" s="665" t="s">
        <v>11809</v>
      </c>
      <c r="E3536" s="737">
        <v>1800</v>
      </c>
      <c r="F3536" s="666">
        <v>73305413</v>
      </c>
      <c r="G3536" s="665" t="s">
        <v>12139</v>
      </c>
      <c r="H3536" s="675" t="s">
        <v>10738</v>
      </c>
      <c r="I3536" s="665" t="s">
        <v>11932</v>
      </c>
      <c r="J3536" s="675" t="s">
        <v>10738</v>
      </c>
      <c r="K3536" s="666">
        <v>4</v>
      </c>
      <c r="L3536" s="666">
        <v>12</v>
      </c>
      <c r="M3536" s="756">
        <v>22200</v>
      </c>
      <c r="N3536" s="666">
        <v>4</v>
      </c>
      <c r="O3536" s="666">
        <v>8</v>
      </c>
      <c r="P3536" s="756">
        <v>14700</v>
      </c>
      <c r="Q3536" s="666">
        <v>1</v>
      </c>
      <c r="R3536" s="666">
        <v>12</v>
      </c>
    </row>
    <row r="3537" spans="1:18" ht="15.75" customHeight="1" x14ac:dyDescent="0.2">
      <c r="A3537" s="676" t="s">
        <v>11786</v>
      </c>
      <c r="B3537" s="666" t="s">
        <v>6922</v>
      </c>
      <c r="C3537" s="666" t="s">
        <v>11919</v>
      </c>
      <c r="D3537" s="665" t="s">
        <v>11809</v>
      </c>
      <c r="E3537" s="737">
        <v>1800</v>
      </c>
      <c r="F3537" s="666">
        <v>45275488</v>
      </c>
      <c r="G3537" s="665" t="s">
        <v>12140</v>
      </c>
      <c r="H3537" s="675" t="s">
        <v>10738</v>
      </c>
      <c r="I3537" s="665" t="s">
        <v>11932</v>
      </c>
      <c r="J3537" s="675" t="s">
        <v>10738</v>
      </c>
      <c r="K3537" s="666">
        <v>4</v>
      </c>
      <c r="L3537" s="666">
        <v>12</v>
      </c>
      <c r="M3537" s="756">
        <v>22200</v>
      </c>
      <c r="N3537" s="666">
        <v>4</v>
      </c>
      <c r="O3537" s="666">
        <v>8</v>
      </c>
      <c r="P3537" s="756">
        <v>14700</v>
      </c>
      <c r="Q3537" s="666">
        <v>1</v>
      </c>
      <c r="R3537" s="666">
        <v>12</v>
      </c>
    </row>
    <row r="3538" spans="1:18" ht="15.75" customHeight="1" x14ac:dyDescent="0.2">
      <c r="A3538" s="676" t="s">
        <v>11786</v>
      </c>
      <c r="B3538" s="666" t="s">
        <v>6922</v>
      </c>
      <c r="C3538" s="666" t="s">
        <v>11919</v>
      </c>
      <c r="D3538" s="665" t="s">
        <v>11947</v>
      </c>
      <c r="E3538" s="737">
        <v>1800</v>
      </c>
      <c r="F3538" s="666">
        <v>70846890</v>
      </c>
      <c r="G3538" s="665" t="s">
        <v>12141</v>
      </c>
      <c r="H3538" s="675" t="s">
        <v>11949</v>
      </c>
      <c r="I3538" s="665" t="s">
        <v>11932</v>
      </c>
      <c r="J3538" s="675" t="s">
        <v>11949</v>
      </c>
      <c r="K3538" s="666">
        <v>4</v>
      </c>
      <c r="L3538" s="666">
        <v>12</v>
      </c>
      <c r="M3538" s="756">
        <v>22200</v>
      </c>
      <c r="N3538" s="666">
        <v>4</v>
      </c>
      <c r="O3538" s="666">
        <v>8</v>
      </c>
      <c r="P3538" s="756">
        <v>14700</v>
      </c>
      <c r="Q3538" s="666">
        <v>1</v>
      </c>
      <c r="R3538" s="666">
        <v>12</v>
      </c>
    </row>
    <row r="3539" spans="1:18" ht="15.75" customHeight="1" x14ac:dyDescent="0.2">
      <c r="A3539" s="676" t="s">
        <v>11786</v>
      </c>
      <c r="B3539" s="666" t="s">
        <v>6922</v>
      </c>
      <c r="C3539" s="666" t="s">
        <v>11919</v>
      </c>
      <c r="D3539" s="665" t="s">
        <v>10757</v>
      </c>
      <c r="E3539" s="737">
        <v>2900</v>
      </c>
      <c r="F3539" s="666">
        <v>48582457</v>
      </c>
      <c r="G3539" s="665" t="s">
        <v>12142</v>
      </c>
      <c r="H3539" s="675" t="s">
        <v>11806</v>
      </c>
      <c r="I3539" s="665" t="s">
        <v>9266</v>
      </c>
      <c r="J3539" s="675" t="s">
        <v>11806</v>
      </c>
      <c r="K3539" s="666">
        <v>4</v>
      </c>
      <c r="L3539" s="666">
        <v>12</v>
      </c>
      <c r="M3539" s="756">
        <v>35400</v>
      </c>
      <c r="N3539" s="666">
        <v>4</v>
      </c>
      <c r="O3539" s="666">
        <v>8</v>
      </c>
      <c r="P3539" s="756">
        <v>23500</v>
      </c>
      <c r="Q3539" s="666">
        <v>1</v>
      </c>
      <c r="R3539" s="666">
        <v>12</v>
      </c>
    </row>
    <row r="3540" spans="1:18" ht="15.75" customHeight="1" x14ac:dyDescent="0.2">
      <c r="A3540" s="676" t="s">
        <v>11786</v>
      </c>
      <c r="B3540" s="666" t="s">
        <v>6922</v>
      </c>
      <c r="C3540" s="666" t="s">
        <v>11919</v>
      </c>
      <c r="D3540" s="665" t="s">
        <v>11809</v>
      </c>
      <c r="E3540" s="737">
        <v>1800</v>
      </c>
      <c r="F3540" s="666">
        <v>40694763</v>
      </c>
      <c r="G3540" s="665" t="s">
        <v>12143</v>
      </c>
      <c r="H3540" s="675" t="s">
        <v>10738</v>
      </c>
      <c r="I3540" s="665" t="s">
        <v>11932</v>
      </c>
      <c r="J3540" s="675" t="s">
        <v>10738</v>
      </c>
      <c r="K3540" s="666">
        <v>4</v>
      </c>
      <c r="L3540" s="666">
        <v>12</v>
      </c>
      <c r="M3540" s="756">
        <v>22200</v>
      </c>
      <c r="N3540" s="666">
        <v>4</v>
      </c>
      <c r="O3540" s="666">
        <v>8</v>
      </c>
      <c r="P3540" s="756">
        <v>14700</v>
      </c>
      <c r="Q3540" s="666">
        <v>1</v>
      </c>
      <c r="R3540" s="666">
        <v>12</v>
      </c>
    </row>
    <row r="3541" spans="1:18" ht="15.75" customHeight="1" x14ac:dyDescent="0.2">
      <c r="A3541" s="676" t="s">
        <v>11786</v>
      </c>
      <c r="B3541" s="666" t="s">
        <v>6922</v>
      </c>
      <c r="C3541" s="666" t="s">
        <v>11919</v>
      </c>
      <c r="D3541" s="665" t="s">
        <v>11040</v>
      </c>
      <c r="E3541" s="737">
        <v>5200</v>
      </c>
      <c r="F3541" s="666">
        <v>70581700</v>
      </c>
      <c r="G3541" s="665" t="s">
        <v>12144</v>
      </c>
      <c r="H3541" s="675" t="s">
        <v>9913</v>
      </c>
      <c r="I3541" s="665" t="s">
        <v>9266</v>
      </c>
      <c r="J3541" s="675" t="s">
        <v>9913</v>
      </c>
      <c r="K3541" s="666">
        <v>4</v>
      </c>
      <c r="L3541" s="666">
        <v>12</v>
      </c>
      <c r="M3541" s="756">
        <v>63000</v>
      </c>
      <c r="N3541" s="666">
        <v>4</v>
      </c>
      <c r="O3541" s="666">
        <v>8</v>
      </c>
      <c r="P3541" s="756">
        <v>41900</v>
      </c>
      <c r="Q3541" s="666">
        <v>1</v>
      </c>
      <c r="R3541" s="666">
        <v>12</v>
      </c>
    </row>
    <row r="3542" spans="1:18" ht="15.75" customHeight="1" x14ac:dyDescent="0.2">
      <c r="A3542" s="676" t="s">
        <v>11786</v>
      </c>
      <c r="B3542" s="666" t="s">
        <v>6922</v>
      </c>
      <c r="C3542" s="666" t="s">
        <v>11919</v>
      </c>
      <c r="D3542" s="665" t="s">
        <v>11040</v>
      </c>
      <c r="E3542" s="737">
        <v>5200</v>
      </c>
      <c r="F3542" s="666">
        <v>70257306</v>
      </c>
      <c r="G3542" s="665" t="s">
        <v>12145</v>
      </c>
      <c r="H3542" s="675" t="s">
        <v>9913</v>
      </c>
      <c r="I3542" s="665" t="s">
        <v>9266</v>
      </c>
      <c r="J3542" s="675" t="s">
        <v>9913</v>
      </c>
      <c r="K3542" s="666">
        <v>4</v>
      </c>
      <c r="L3542" s="666">
        <v>12</v>
      </c>
      <c r="M3542" s="756">
        <v>63000</v>
      </c>
      <c r="N3542" s="666">
        <v>4</v>
      </c>
      <c r="O3542" s="666">
        <v>8</v>
      </c>
      <c r="P3542" s="756">
        <v>41900</v>
      </c>
      <c r="Q3542" s="666">
        <v>1</v>
      </c>
      <c r="R3542" s="666">
        <v>12</v>
      </c>
    </row>
    <row r="3543" spans="1:18" ht="15.75" customHeight="1" x14ac:dyDescent="0.2">
      <c r="A3543" s="676" t="s">
        <v>11786</v>
      </c>
      <c r="B3543" s="666" t="s">
        <v>6922</v>
      </c>
      <c r="C3543" s="666" t="s">
        <v>11919</v>
      </c>
      <c r="D3543" s="665" t="s">
        <v>10390</v>
      </c>
      <c r="E3543" s="737">
        <v>1800</v>
      </c>
      <c r="F3543" s="666">
        <v>19569037</v>
      </c>
      <c r="G3543" s="665" t="s">
        <v>12146</v>
      </c>
      <c r="H3543" s="675" t="s">
        <v>11792</v>
      </c>
      <c r="I3543" s="665" t="s">
        <v>1400</v>
      </c>
      <c r="J3543" s="675" t="s">
        <v>11792</v>
      </c>
      <c r="K3543" s="666">
        <v>4</v>
      </c>
      <c r="L3543" s="666">
        <v>12</v>
      </c>
      <c r="M3543" s="756">
        <v>22200</v>
      </c>
      <c r="N3543" s="666">
        <v>4</v>
      </c>
      <c r="O3543" s="666">
        <v>8</v>
      </c>
      <c r="P3543" s="756">
        <v>14700</v>
      </c>
      <c r="Q3543" s="666">
        <v>1</v>
      </c>
      <c r="R3543" s="666">
        <v>12</v>
      </c>
    </row>
    <row r="3544" spans="1:18" ht="15.75" customHeight="1" x14ac:dyDescent="0.2">
      <c r="A3544" s="676" t="s">
        <v>11786</v>
      </c>
      <c r="B3544" s="666" t="s">
        <v>6922</v>
      </c>
      <c r="C3544" s="666" t="s">
        <v>11919</v>
      </c>
      <c r="D3544" s="665" t="s">
        <v>11830</v>
      </c>
      <c r="E3544" s="737">
        <v>1800</v>
      </c>
      <c r="F3544" s="666">
        <v>48097164</v>
      </c>
      <c r="G3544" s="665" t="s">
        <v>12147</v>
      </c>
      <c r="H3544" s="675" t="s">
        <v>11832</v>
      </c>
      <c r="I3544" s="665" t="s">
        <v>11932</v>
      </c>
      <c r="J3544" s="675" t="s">
        <v>11832</v>
      </c>
      <c r="K3544" s="666">
        <v>4</v>
      </c>
      <c r="L3544" s="666">
        <v>12</v>
      </c>
      <c r="M3544" s="756">
        <v>22200</v>
      </c>
      <c r="N3544" s="666">
        <v>4</v>
      </c>
      <c r="O3544" s="666">
        <v>8</v>
      </c>
      <c r="P3544" s="756">
        <v>14700</v>
      </c>
      <c r="Q3544" s="666">
        <v>1</v>
      </c>
      <c r="R3544" s="666">
        <v>12</v>
      </c>
    </row>
    <row r="3545" spans="1:18" ht="15.75" customHeight="1" x14ac:dyDescent="0.2">
      <c r="A3545" s="676" t="s">
        <v>11786</v>
      </c>
      <c r="B3545" s="666" t="s">
        <v>6922</v>
      </c>
      <c r="C3545" s="666" t="s">
        <v>11919</v>
      </c>
      <c r="D3545" s="665" t="s">
        <v>11809</v>
      </c>
      <c r="E3545" s="737">
        <v>1800</v>
      </c>
      <c r="F3545" s="666">
        <v>42834593</v>
      </c>
      <c r="G3545" s="665" t="s">
        <v>12148</v>
      </c>
      <c r="H3545" s="675" t="s">
        <v>10738</v>
      </c>
      <c r="I3545" s="665" t="s">
        <v>11932</v>
      </c>
      <c r="J3545" s="675" t="s">
        <v>10738</v>
      </c>
      <c r="K3545" s="666">
        <v>4</v>
      </c>
      <c r="L3545" s="666">
        <v>12</v>
      </c>
      <c r="M3545" s="756">
        <v>22200</v>
      </c>
      <c r="N3545" s="666">
        <v>4</v>
      </c>
      <c r="O3545" s="666">
        <v>8</v>
      </c>
      <c r="P3545" s="756">
        <v>14700</v>
      </c>
      <c r="Q3545" s="666">
        <v>1</v>
      </c>
      <c r="R3545" s="666">
        <v>12</v>
      </c>
    </row>
    <row r="3546" spans="1:18" ht="15.75" customHeight="1" x14ac:dyDescent="0.2">
      <c r="A3546" s="676" t="s">
        <v>11786</v>
      </c>
      <c r="B3546" s="666" t="s">
        <v>6922</v>
      </c>
      <c r="C3546" s="666" t="s">
        <v>11919</v>
      </c>
      <c r="D3546" s="665" t="s">
        <v>11809</v>
      </c>
      <c r="E3546" s="737">
        <v>1800</v>
      </c>
      <c r="F3546" s="666">
        <v>61952113</v>
      </c>
      <c r="G3546" s="665" t="s">
        <v>12149</v>
      </c>
      <c r="H3546" s="675" t="s">
        <v>10738</v>
      </c>
      <c r="I3546" s="665" t="s">
        <v>11932</v>
      </c>
      <c r="J3546" s="675" t="s">
        <v>10738</v>
      </c>
      <c r="K3546" s="666">
        <v>4</v>
      </c>
      <c r="L3546" s="666">
        <v>12</v>
      </c>
      <c r="M3546" s="756">
        <v>22200</v>
      </c>
      <c r="N3546" s="666">
        <v>4</v>
      </c>
      <c r="O3546" s="666">
        <v>8</v>
      </c>
      <c r="P3546" s="756">
        <v>14700</v>
      </c>
      <c r="Q3546" s="666">
        <v>1</v>
      </c>
      <c r="R3546" s="666">
        <v>12</v>
      </c>
    </row>
    <row r="3547" spans="1:18" ht="15.75" customHeight="1" x14ac:dyDescent="0.2">
      <c r="A3547" s="676" t="s">
        <v>11786</v>
      </c>
      <c r="B3547" s="666" t="s">
        <v>6922</v>
      </c>
      <c r="C3547" s="666" t="s">
        <v>11919</v>
      </c>
      <c r="D3547" s="665" t="s">
        <v>11809</v>
      </c>
      <c r="E3547" s="737">
        <v>1800</v>
      </c>
      <c r="F3547" s="666">
        <v>71664048</v>
      </c>
      <c r="G3547" s="665" t="s">
        <v>12150</v>
      </c>
      <c r="H3547" s="675" t="s">
        <v>10738</v>
      </c>
      <c r="I3547" s="665" t="s">
        <v>11932</v>
      </c>
      <c r="J3547" s="675" t="s">
        <v>10738</v>
      </c>
      <c r="K3547" s="666">
        <v>4</v>
      </c>
      <c r="L3547" s="666">
        <v>12</v>
      </c>
      <c r="M3547" s="756">
        <v>22200</v>
      </c>
      <c r="N3547" s="666">
        <v>4</v>
      </c>
      <c r="O3547" s="666">
        <v>8</v>
      </c>
      <c r="P3547" s="756">
        <v>14700</v>
      </c>
      <c r="Q3547" s="666">
        <v>1</v>
      </c>
      <c r="R3547" s="666">
        <v>12</v>
      </c>
    </row>
    <row r="3548" spans="1:18" ht="15.75" customHeight="1" x14ac:dyDescent="0.2">
      <c r="A3548" s="676" t="s">
        <v>11786</v>
      </c>
      <c r="B3548" s="666" t="s">
        <v>6922</v>
      </c>
      <c r="C3548" s="666" t="s">
        <v>11919</v>
      </c>
      <c r="D3548" s="665" t="s">
        <v>11809</v>
      </c>
      <c r="E3548" s="737">
        <v>1800</v>
      </c>
      <c r="F3548" s="666">
        <v>18155828</v>
      </c>
      <c r="G3548" s="665" t="s">
        <v>12151</v>
      </c>
      <c r="H3548" s="675" t="s">
        <v>10738</v>
      </c>
      <c r="I3548" s="665" t="s">
        <v>11932</v>
      </c>
      <c r="J3548" s="675" t="s">
        <v>10738</v>
      </c>
      <c r="K3548" s="666">
        <v>4</v>
      </c>
      <c r="L3548" s="666">
        <v>12</v>
      </c>
      <c r="M3548" s="756">
        <v>22200</v>
      </c>
      <c r="N3548" s="666">
        <v>4</v>
      </c>
      <c r="O3548" s="666">
        <v>8</v>
      </c>
      <c r="P3548" s="756">
        <v>14700</v>
      </c>
      <c r="Q3548" s="666">
        <v>1</v>
      </c>
      <c r="R3548" s="666">
        <v>12</v>
      </c>
    </row>
    <row r="3549" spans="1:18" ht="15.75" customHeight="1" x14ac:dyDescent="0.2">
      <c r="A3549" s="676" t="s">
        <v>11786</v>
      </c>
      <c r="B3549" s="666" t="s">
        <v>6922</v>
      </c>
      <c r="C3549" s="666" t="s">
        <v>11919</v>
      </c>
      <c r="D3549" s="665" t="s">
        <v>11809</v>
      </c>
      <c r="E3549" s="737">
        <v>1800</v>
      </c>
      <c r="F3549" s="666">
        <v>70986989</v>
      </c>
      <c r="G3549" s="665" t="s">
        <v>12152</v>
      </c>
      <c r="H3549" s="675" t="s">
        <v>10738</v>
      </c>
      <c r="I3549" s="665" t="s">
        <v>11932</v>
      </c>
      <c r="J3549" s="675" t="s">
        <v>10738</v>
      </c>
      <c r="K3549" s="666">
        <v>4</v>
      </c>
      <c r="L3549" s="666">
        <v>12</v>
      </c>
      <c r="M3549" s="756">
        <v>22200</v>
      </c>
      <c r="N3549" s="666">
        <v>4</v>
      </c>
      <c r="O3549" s="666">
        <v>8</v>
      </c>
      <c r="P3549" s="756">
        <v>14700</v>
      </c>
      <c r="Q3549" s="666">
        <v>1</v>
      </c>
      <c r="R3549" s="666">
        <v>12</v>
      </c>
    </row>
    <row r="3550" spans="1:18" ht="15.75" customHeight="1" x14ac:dyDescent="0.2">
      <c r="A3550" s="676" t="s">
        <v>11786</v>
      </c>
      <c r="B3550" s="666" t="s">
        <v>6922</v>
      </c>
      <c r="C3550" s="666" t="s">
        <v>11919</v>
      </c>
      <c r="D3550" s="665" t="s">
        <v>11809</v>
      </c>
      <c r="E3550" s="737">
        <v>1800</v>
      </c>
      <c r="F3550" s="666">
        <v>75246013</v>
      </c>
      <c r="G3550" s="665" t="s">
        <v>12153</v>
      </c>
      <c r="H3550" s="675" t="s">
        <v>10738</v>
      </c>
      <c r="I3550" s="665" t="s">
        <v>11932</v>
      </c>
      <c r="J3550" s="675" t="s">
        <v>10738</v>
      </c>
      <c r="K3550" s="666">
        <v>4</v>
      </c>
      <c r="L3550" s="666">
        <v>12</v>
      </c>
      <c r="M3550" s="756">
        <v>22200</v>
      </c>
      <c r="N3550" s="666">
        <v>4</v>
      </c>
      <c r="O3550" s="666">
        <v>8</v>
      </c>
      <c r="P3550" s="756">
        <v>14700</v>
      </c>
      <c r="Q3550" s="666">
        <v>1</v>
      </c>
      <c r="R3550" s="666">
        <v>12</v>
      </c>
    </row>
    <row r="3551" spans="1:18" ht="15.75" customHeight="1" x14ac:dyDescent="0.2">
      <c r="A3551" s="676" t="s">
        <v>11786</v>
      </c>
      <c r="B3551" s="666" t="s">
        <v>6922</v>
      </c>
      <c r="C3551" s="666" t="s">
        <v>11919</v>
      </c>
      <c r="D3551" s="665" t="s">
        <v>11040</v>
      </c>
      <c r="E3551" s="737">
        <v>5200</v>
      </c>
      <c r="F3551" s="666">
        <v>41012455</v>
      </c>
      <c r="G3551" s="665" t="s">
        <v>12154</v>
      </c>
      <c r="H3551" s="675" t="s">
        <v>9913</v>
      </c>
      <c r="I3551" s="665" t="s">
        <v>9266</v>
      </c>
      <c r="J3551" s="675" t="s">
        <v>9913</v>
      </c>
      <c r="K3551" s="666">
        <v>4</v>
      </c>
      <c r="L3551" s="666">
        <v>12</v>
      </c>
      <c r="M3551" s="756">
        <v>63000</v>
      </c>
      <c r="N3551" s="666">
        <v>4</v>
      </c>
      <c r="O3551" s="666">
        <v>8</v>
      </c>
      <c r="P3551" s="756">
        <v>41900</v>
      </c>
      <c r="Q3551" s="666">
        <v>1</v>
      </c>
      <c r="R3551" s="666">
        <v>12</v>
      </c>
    </row>
    <row r="3552" spans="1:18" ht="15.75" customHeight="1" x14ac:dyDescent="0.2">
      <c r="A3552" s="676" t="s">
        <v>11786</v>
      </c>
      <c r="B3552" s="666" t="s">
        <v>6922</v>
      </c>
      <c r="C3552" s="666" t="s">
        <v>11919</v>
      </c>
      <c r="D3552" s="665" t="s">
        <v>11809</v>
      </c>
      <c r="E3552" s="737">
        <v>1800</v>
      </c>
      <c r="F3552" s="666">
        <v>42352463</v>
      </c>
      <c r="G3552" s="665" t="s">
        <v>12155</v>
      </c>
      <c r="H3552" s="675" t="s">
        <v>10738</v>
      </c>
      <c r="I3552" s="665" t="s">
        <v>11932</v>
      </c>
      <c r="J3552" s="675" t="s">
        <v>10738</v>
      </c>
      <c r="K3552" s="666">
        <v>4</v>
      </c>
      <c r="L3552" s="666">
        <v>12</v>
      </c>
      <c r="M3552" s="756">
        <v>22200</v>
      </c>
      <c r="N3552" s="666">
        <v>4</v>
      </c>
      <c r="O3552" s="666">
        <v>8</v>
      </c>
      <c r="P3552" s="756">
        <v>14700</v>
      </c>
      <c r="Q3552" s="666">
        <v>1</v>
      </c>
      <c r="R3552" s="666">
        <v>12</v>
      </c>
    </row>
    <row r="3553" spans="1:18" ht="15.75" customHeight="1" x14ac:dyDescent="0.2">
      <c r="A3553" s="676" t="s">
        <v>11786</v>
      </c>
      <c r="B3553" s="666" t="s">
        <v>6922</v>
      </c>
      <c r="C3553" s="666" t="s">
        <v>11919</v>
      </c>
      <c r="D3553" s="665" t="s">
        <v>11040</v>
      </c>
      <c r="E3553" s="737">
        <v>5200</v>
      </c>
      <c r="F3553" s="666">
        <v>46691645</v>
      </c>
      <c r="G3553" s="665" t="s">
        <v>12156</v>
      </c>
      <c r="H3553" s="675" t="s">
        <v>9913</v>
      </c>
      <c r="I3553" s="665" t="s">
        <v>9266</v>
      </c>
      <c r="J3553" s="675" t="s">
        <v>9913</v>
      </c>
      <c r="K3553" s="666">
        <v>4</v>
      </c>
      <c r="L3553" s="666">
        <v>12</v>
      </c>
      <c r="M3553" s="756">
        <v>63000</v>
      </c>
      <c r="N3553" s="666">
        <v>4</v>
      </c>
      <c r="O3553" s="666">
        <v>8</v>
      </c>
      <c r="P3553" s="756">
        <v>41900</v>
      </c>
      <c r="Q3553" s="666">
        <v>1</v>
      </c>
      <c r="R3553" s="666">
        <v>12</v>
      </c>
    </row>
    <row r="3554" spans="1:18" ht="15.75" customHeight="1" x14ac:dyDescent="0.2">
      <c r="A3554" s="676" t="s">
        <v>11786</v>
      </c>
      <c r="B3554" s="666" t="s">
        <v>6922</v>
      </c>
      <c r="C3554" s="666" t="s">
        <v>11919</v>
      </c>
      <c r="D3554" s="665" t="s">
        <v>10757</v>
      </c>
      <c r="E3554" s="737">
        <v>2900</v>
      </c>
      <c r="F3554" s="666">
        <v>44556401</v>
      </c>
      <c r="G3554" s="665" t="s">
        <v>12157</v>
      </c>
      <c r="H3554" s="675" t="s">
        <v>11806</v>
      </c>
      <c r="I3554" s="665" t="s">
        <v>9266</v>
      </c>
      <c r="J3554" s="675" t="s">
        <v>11806</v>
      </c>
      <c r="K3554" s="666">
        <v>4</v>
      </c>
      <c r="L3554" s="666">
        <v>12</v>
      </c>
      <c r="M3554" s="756">
        <v>35400</v>
      </c>
      <c r="N3554" s="666">
        <v>4</v>
      </c>
      <c r="O3554" s="666">
        <v>8</v>
      </c>
      <c r="P3554" s="756">
        <v>23500</v>
      </c>
      <c r="Q3554" s="666">
        <v>1</v>
      </c>
      <c r="R3554" s="666">
        <v>12</v>
      </c>
    </row>
    <row r="3555" spans="1:18" ht="15.75" customHeight="1" x14ac:dyDescent="0.2">
      <c r="A3555" s="676" t="s">
        <v>11786</v>
      </c>
      <c r="B3555" s="666" t="s">
        <v>6922</v>
      </c>
      <c r="C3555" s="666" t="s">
        <v>11919</v>
      </c>
      <c r="D3555" s="665" t="s">
        <v>10757</v>
      </c>
      <c r="E3555" s="737">
        <v>2900</v>
      </c>
      <c r="F3555" s="666">
        <v>44084029</v>
      </c>
      <c r="G3555" s="665" t="s">
        <v>12158</v>
      </c>
      <c r="H3555" s="675" t="s">
        <v>11806</v>
      </c>
      <c r="I3555" s="665" t="s">
        <v>9266</v>
      </c>
      <c r="J3555" s="675" t="s">
        <v>11806</v>
      </c>
      <c r="K3555" s="666">
        <v>4</v>
      </c>
      <c r="L3555" s="666">
        <v>12</v>
      </c>
      <c r="M3555" s="756">
        <v>35400</v>
      </c>
      <c r="N3555" s="666">
        <v>4</v>
      </c>
      <c r="O3555" s="666">
        <v>8</v>
      </c>
      <c r="P3555" s="756">
        <v>23500</v>
      </c>
      <c r="Q3555" s="666">
        <v>1</v>
      </c>
      <c r="R3555" s="666">
        <v>12</v>
      </c>
    </row>
    <row r="3556" spans="1:18" ht="15.75" customHeight="1" x14ac:dyDescent="0.2">
      <c r="A3556" s="676" t="s">
        <v>11786</v>
      </c>
      <c r="B3556" s="666" t="s">
        <v>6922</v>
      </c>
      <c r="C3556" s="666" t="s">
        <v>11919</v>
      </c>
      <c r="D3556" s="665" t="s">
        <v>10757</v>
      </c>
      <c r="E3556" s="737">
        <v>2900</v>
      </c>
      <c r="F3556" s="666">
        <v>46930260</v>
      </c>
      <c r="G3556" s="665" t="s">
        <v>12159</v>
      </c>
      <c r="H3556" s="675" t="s">
        <v>11806</v>
      </c>
      <c r="I3556" s="665" t="s">
        <v>9266</v>
      </c>
      <c r="J3556" s="675" t="s">
        <v>11806</v>
      </c>
      <c r="K3556" s="666">
        <v>4</v>
      </c>
      <c r="L3556" s="666">
        <v>12</v>
      </c>
      <c r="M3556" s="756">
        <v>35400</v>
      </c>
      <c r="N3556" s="666">
        <v>4</v>
      </c>
      <c r="O3556" s="666">
        <v>8</v>
      </c>
      <c r="P3556" s="756">
        <v>23500</v>
      </c>
      <c r="Q3556" s="666">
        <v>1</v>
      </c>
      <c r="R3556" s="666">
        <v>12</v>
      </c>
    </row>
    <row r="3557" spans="1:18" ht="15.75" customHeight="1" x14ac:dyDescent="0.2">
      <c r="A3557" s="676" t="s">
        <v>11786</v>
      </c>
      <c r="B3557" s="666" t="s">
        <v>6922</v>
      </c>
      <c r="C3557" s="666" t="s">
        <v>11919</v>
      </c>
      <c r="D3557" s="665" t="s">
        <v>10757</v>
      </c>
      <c r="E3557" s="737">
        <v>2900</v>
      </c>
      <c r="F3557" s="666">
        <v>3385458</v>
      </c>
      <c r="G3557" s="665" t="s">
        <v>12160</v>
      </c>
      <c r="H3557" s="675" t="s">
        <v>11806</v>
      </c>
      <c r="I3557" s="665" t="s">
        <v>9266</v>
      </c>
      <c r="J3557" s="675" t="s">
        <v>11806</v>
      </c>
      <c r="K3557" s="666">
        <v>4</v>
      </c>
      <c r="L3557" s="666">
        <v>12</v>
      </c>
      <c r="M3557" s="756">
        <v>35400</v>
      </c>
      <c r="N3557" s="666">
        <v>4</v>
      </c>
      <c r="O3557" s="666">
        <v>8</v>
      </c>
      <c r="P3557" s="756">
        <v>23500</v>
      </c>
      <c r="Q3557" s="666">
        <v>1</v>
      </c>
      <c r="R3557" s="666">
        <v>12</v>
      </c>
    </row>
    <row r="3558" spans="1:18" ht="15.75" customHeight="1" x14ac:dyDescent="0.2">
      <c r="A3558" s="676" t="s">
        <v>11786</v>
      </c>
      <c r="B3558" s="666" t="s">
        <v>6922</v>
      </c>
      <c r="C3558" s="666" t="s">
        <v>11919</v>
      </c>
      <c r="D3558" s="665" t="s">
        <v>11821</v>
      </c>
      <c r="E3558" s="737">
        <v>1800</v>
      </c>
      <c r="F3558" s="666">
        <v>75709477</v>
      </c>
      <c r="G3558" s="665" t="s">
        <v>12161</v>
      </c>
      <c r="H3558" s="675" t="s">
        <v>8782</v>
      </c>
      <c r="I3558" s="665" t="s">
        <v>7823</v>
      </c>
      <c r="J3558" s="675" t="s">
        <v>8782</v>
      </c>
      <c r="K3558" s="666">
        <v>4</v>
      </c>
      <c r="L3558" s="666">
        <v>12</v>
      </c>
      <c r="M3558" s="756">
        <v>22200</v>
      </c>
      <c r="N3558" s="666">
        <v>4</v>
      </c>
      <c r="O3558" s="666">
        <v>8</v>
      </c>
      <c r="P3558" s="756">
        <v>14700</v>
      </c>
      <c r="Q3558" s="666">
        <v>1</v>
      </c>
      <c r="R3558" s="666">
        <v>12</v>
      </c>
    </row>
    <row r="3559" spans="1:18" ht="15.75" customHeight="1" x14ac:dyDescent="0.2">
      <c r="A3559" s="676" t="s">
        <v>11786</v>
      </c>
      <c r="B3559" s="666" t="s">
        <v>6922</v>
      </c>
      <c r="C3559" s="666" t="s">
        <v>11919</v>
      </c>
      <c r="D3559" s="665" t="s">
        <v>10757</v>
      </c>
      <c r="E3559" s="737">
        <v>2900</v>
      </c>
      <c r="F3559" s="666">
        <v>42520486</v>
      </c>
      <c r="G3559" s="665" t="s">
        <v>12162</v>
      </c>
      <c r="H3559" s="675" t="s">
        <v>11806</v>
      </c>
      <c r="I3559" s="665" t="s">
        <v>9266</v>
      </c>
      <c r="J3559" s="675" t="s">
        <v>11806</v>
      </c>
      <c r="K3559" s="666">
        <v>4</v>
      </c>
      <c r="L3559" s="666">
        <v>12</v>
      </c>
      <c r="M3559" s="756">
        <v>35400</v>
      </c>
      <c r="N3559" s="666">
        <v>4</v>
      </c>
      <c r="O3559" s="666">
        <v>8</v>
      </c>
      <c r="P3559" s="756">
        <v>23500</v>
      </c>
      <c r="Q3559" s="666">
        <v>1</v>
      </c>
      <c r="R3559" s="666">
        <v>12</v>
      </c>
    </row>
    <row r="3560" spans="1:18" ht="15.75" customHeight="1" x14ac:dyDescent="0.2">
      <c r="A3560" s="676" t="s">
        <v>11786</v>
      </c>
      <c r="B3560" s="666" t="s">
        <v>6922</v>
      </c>
      <c r="C3560" s="666" t="s">
        <v>11919</v>
      </c>
      <c r="D3560" s="665" t="s">
        <v>10757</v>
      </c>
      <c r="E3560" s="737">
        <v>2900</v>
      </c>
      <c r="F3560" s="666">
        <v>40514145</v>
      </c>
      <c r="G3560" s="665" t="s">
        <v>12163</v>
      </c>
      <c r="H3560" s="675" t="s">
        <v>11806</v>
      </c>
      <c r="I3560" s="665" t="s">
        <v>9266</v>
      </c>
      <c r="J3560" s="675" t="s">
        <v>11806</v>
      </c>
      <c r="K3560" s="666">
        <v>4</v>
      </c>
      <c r="L3560" s="666">
        <v>12</v>
      </c>
      <c r="M3560" s="756">
        <v>35400</v>
      </c>
      <c r="N3560" s="666">
        <v>4</v>
      </c>
      <c r="O3560" s="666">
        <v>8</v>
      </c>
      <c r="P3560" s="756">
        <v>23500</v>
      </c>
      <c r="Q3560" s="666">
        <v>1</v>
      </c>
      <c r="R3560" s="666">
        <v>12</v>
      </c>
    </row>
    <row r="3561" spans="1:18" ht="15.75" customHeight="1" x14ac:dyDescent="0.2">
      <c r="A3561" s="676" t="s">
        <v>11786</v>
      </c>
      <c r="B3561" s="666" t="s">
        <v>6922</v>
      </c>
      <c r="C3561" s="666" t="s">
        <v>11919</v>
      </c>
      <c r="D3561" s="665" t="s">
        <v>11040</v>
      </c>
      <c r="E3561" s="737">
        <v>5200</v>
      </c>
      <c r="F3561" s="666">
        <v>47898776</v>
      </c>
      <c r="G3561" s="665" t="s">
        <v>12164</v>
      </c>
      <c r="H3561" s="675" t="s">
        <v>9913</v>
      </c>
      <c r="I3561" s="665" t="s">
        <v>9266</v>
      </c>
      <c r="J3561" s="675" t="s">
        <v>9913</v>
      </c>
      <c r="K3561" s="666">
        <v>4</v>
      </c>
      <c r="L3561" s="666">
        <v>12</v>
      </c>
      <c r="M3561" s="756">
        <v>63000</v>
      </c>
      <c r="N3561" s="666">
        <v>4</v>
      </c>
      <c r="O3561" s="666">
        <v>8</v>
      </c>
      <c r="P3561" s="756">
        <v>41900</v>
      </c>
      <c r="Q3561" s="666">
        <v>1</v>
      </c>
      <c r="R3561" s="666">
        <v>12</v>
      </c>
    </row>
    <row r="3562" spans="1:18" ht="15.75" customHeight="1" x14ac:dyDescent="0.2">
      <c r="A3562" s="676" t="s">
        <v>11786</v>
      </c>
      <c r="B3562" s="666" t="s">
        <v>6922</v>
      </c>
      <c r="C3562" s="666" t="s">
        <v>11919</v>
      </c>
      <c r="D3562" s="665" t="s">
        <v>10390</v>
      </c>
      <c r="E3562" s="737">
        <v>1800</v>
      </c>
      <c r="F3562" s="666">
        <v>43527500</v>
      </c>
      <c r="G3562" s="665" t="s">
        <v>12165</v>
      </c>
      <c r="H3562" s="675" t="s">
        <v>10738</v>
      </c>
      <c r="I3562" s="665" t="s">
        <v>11932</v>
      </c>
      <c r="J3562" s="675" t="s">
        <v>10738</v>
      </c>
      <c r="K3562" s="666">
        <v>4</v>
      </c>
      <c r="L3562" s="666">
        <v>12</v>
      </c>
      <c r="M3562" s="756">
        <v>22200</v>
      </c>
      <c r="N3562" s="666">
        <v>4</v>
      </c>
      <c r="O3562" s="666">
        <v>8</v>
      </c>
      <c r="P3562" s="756">
        <v>14700</v>
      </c>
      <c r="Q3562" s="666">
        <v>1</v>
      </c>
      <c r="R3562" s="666">
        <v>12</v>
      </c>
    </row>
    <row r="3563" spans="1:18" ht="15.75" customHeight="1" x14ac:dyDescent="0.2">
      <c r="A3563" s="676" t="s">
        <v>11786</v>
      </c>
      <c r="B3563" s="666" t="s">
        <v>6922</v>
      </c>
      <c r="C3563" s="666" t="s">
        <v>11919</v>
      </c>
      <c r="D3563" s="665" t="s">
        <v>11849</v>
      </c>
      <c r="E3563" s="737">
        <v>1800</v>
      </c>
      <c r="F3563" s="666">
        <v>71717398</v>
      </c>
      <c r="G3563" s="665" t="s">
        <v>12166</v>
      </c>
      <c r="H3563" s="675" t="s">
        <v>6927</v>
      </c>
      <c r="I3563" s="665" t="s">
        <v>6929</v>
      </c>
      <c r="J3563" s="675" t="s">
        <v>6927</v>
      </c>
      <c r="K3563" s="666">
        <v>4</v>
      </c>
      <c r="L3563" s="666">
        <v>12</v>
      </c>
      <c r="M3563" s="756">
        <v>22200</v>
      </c>
      <c r="N3563" s="666">
        <v>4</v>
      </c>
      <c r="O3563" s="666">
        <v>8</v>
      </c>
      <c r="P3563" s="756">
        <v>14700</v>
      </c>
      <c r="Q3563" s="666">
        <v>1</v>
      </c>
      <c r="R3563" s="666">
        <v>12</v>
      </c>
    </row>
    <row r="3564" spans="1:18" ht="15.75" customHeight="1" x14ac:dyDescent="0.2">
      <c r="A3564" s="676" t="s">
        <v>11786</v>
      </c>
      <c r="B3564" s="666" t="s">
        <v>6922</v>
      </c>
      <c r="C3564" s="666" t="s">
        <v>11919</v>
      </c>
      <c r="D3564" s="665" t="s">
        <v>11809</v>
      </c>
      <c r="E3564" s="737">
        <v>1800</v>
      </c>
      <c r="F3564" s="666">
        <v>48210360</v>
      </c>
      <c r="G3564" s="665" t="s">
        <v>12167</v>
      </c>
      <c r="H3564" s="675" t="s">
        <v>10738</v>
      </c>
      <c r="I3564" s="665" t="s">
        <v>11932</v>
      </c>
      <c r="J3564" s="675" t="s">
        <v>10738</v>
      </c>
      <c r="K3564" s="666">
        <v>4</v>
      </c>
      <c r="L3564" s="666">
        <v>12</v>
      </c>
      <c r="M3564" s="756">
        <v>22200</v>
      </c>
      <c r="N3564" s="666">
        <v>4</v>
      </c>
      <c r="O3564" s="666">
        <v>8</v>
      </c>
      <c r="P3564" s="756">
        <v>14700</v>
      </c>
      <c r="Q3564" s="666">
        <v>1</v>
      </c>
      <c r="R3564" s="666">
        <v>12</v>
      </c>
    </row>
    <row r="3565" spans="1:18" ht="15.75" customHeight="1" x14ac:dyDescent="0.2">
      <c r="A3565" s="676" t="s">
        <v>11786</v>
      </c>
      <c r="B3565" s="666" t="s">
        <v>6922</v>
      </c>
      <c r="C3565" s="666" t="s">
        <v>11919</v>
      </c>
      <c r="D3565" s="665" t="s">
        <v>11040</v>
      </c>
      <c r="E3565" s="737">
        <v>5200</v>
      </c>
      <c r="F3565" s="666">
        <v>70361373</v>
      </c>
      <c r="G3565" s="665" t="s">
        <v>12168</v>
      </c>
      <c r="H3565" s="675" t="s">
        <v>9913</v>
      </c>
      <c r="I3565" s="665" t="s">
        <v>9266</v>
      </c>
      <c r="J3565" s="675" t="s">
        <v>9913</v>
      </c>
      <c r="K3565" s="666">
        <v>4</v>
      </c>
      <c r="L3565" s="666">
        <v>12</v>
      </c>
      <c r="M3565" s="756">
        <v>63000</v>
      </c>
      <c r="N3565" s="666">
        <v>4</v>
      </c>
      <c r="O3565" s="666">
        <v>8</v>
      </c>
      <c r="P3565" s="756">
        <v>41900</v>
      </c>
      <c r="Q3565" s="666">
        <v>1</v>
      </c>
      <c r="R3565" s="666">
        <v>12</v>
      </c>
    </row>
    <row r="3566" spans="1:18" ht="15.75" customHeight="1" x14ac:dyDescent="0.2">
      <c r="A3566" s="676" t="s">
        <v>11786</v>
      </c>
      <c r="B3566" s="666" t="s">
        <v>6922</v>
      </c>
      <c r="C3566" s="666" t="s">
        <v>11919</v>
      </c>
      <c r="D3566" s="665" t="s">
        <v>11809</v>
      </c>
      <c r="E3566" s="737">
        <v>1800</v>
      </c>
      <c r="F3566" s="666">
        <v>70772630</v>
      </c>
      <c r="G3566" s="665" t="s">
        <v>12169</v>
      </c>
      <c r="H3566" s="675" t="s">
        <v>10738</v>
      </c>
      <c r="I3566" s="665" t="s">
        <v>11932</v>
      </c>
      <c r="J3566" s="675" t="s">
        <v>10738</v>
      </c>
      <c r="K3566" s="666">
        <v>4</v>
      </c>
      <c r="L3566" s="666">
        <v>12</v>
      </c>
      <c r="M3566" s="756">
        <v>22200</v>
      </c>
      <c r="N3566" s="666">
        <v>4</v>
      </c>
      <c r="O3566" s="666">
        <v>8</v>
      </c>
      <c r="P3566" s="756">
        <v>14700</v>
      </c>
      <c r="Q3566" s="666">
        <v>1</v>
      </c>
      <c r="R3566" s="666">
        <v>12</v>
      </c>
    </row>
    <row r="3567" spans="1:18" ht="15.75" customHeight="1" x14ac:dyDescent="0.2">
      <c r="A3567" s="676" t="s">
        <v>11786</v>
      </c>
      <c r="B3567" s="666" t="s">
        <v>6922</v>
      </c>
      <c r="C3567" s="666" t="s">
        <v>11919</v>
      </c>
      <c r="D3567" s="665" t="s">
        <v>11842</v>
      </c>
      <c r="E3567" s="737">
        <v>2900</v>
      </c>
      <c r="F3567" s="666">
        <v>40902525</v>
      </c>
      <c r="G3567" s="665" t="s">
        <v>12170</v>
      </c>
      <c r="H3567" s="675" t="s">
        <v>6996</v>
      </c>
      <c r="I3567" s="665" t="s">
        <v>9266</v>
      </c>
      <c r="J3567" s="675" t="s">
        <v>6996</v>
      </c>
      <c r="K3567" s="666">
        <v>4</v>
      </c>
      <c r="L3567" s="666">
        <v>12</v>
      </c>
      <c r="M3567" s="756">
        <v>35400</v>
      </c>
      <c r="N3567" s="666">
        <v>4</v>
      </c>
      <c r="O3567" s="666">
        <v>8</v>
      </c>
      <c r="P3567" s="756">
        <v>23500</v>
      </c>
      <c r="Q3567" s="666">
        <v>1</v>
      </c>
      <c r="R3567" s="666">
        <v>12</v>
      </c>
    </row>
    <row r="3568" spans="1:18" ht="15.75" customHeight="1" x14ac:dyDescent="0.2">
      <c r="A3568" s="676" t="s">
        <v>11786</v>
      </c>
      <c r="B3568" s="666" t="s">
        <v>6922</v>
      </c>
      <c r="C3568" s="666" t="s">
        <v>11919</v>
      </c>
      <c r="D3568" s="665" t="s">
        <v>11809</v>
      </c>
      <c r="E3568" s="737">
        <v>1800</v>
      </c>
      <c r="F3568" s="666">
        <v>45450373</v>
      </c>
      <c r="G3568" s="665" t="s">
        <v>12171</v>
      </c>
      <c r="H3568" s="675" t="s">
        <v>10738</v>
      </c>
      <c r="I3568" s="665" t="s">
        <v>11932</v>
      </c>
      <c r="J3568" s="675" t="s">
        <v>10738</v>
      </c>
      <c r="K3568" s="666">
        <v>4</v>
      </c>
      <c r="L3568" s="666">
        <v>12</v>
      </c>
      <c r="M3568" s="756">
        <v>22200</v>
      </c>
      <c r="N3568" s="666">
        <v>4</v>
      </c>
      <c r="O3568" s="666">
        <v>8</v>
      </c>
      <c r="P3568" s="756">
        <v>14700</v>
      </c>
      <c r="Q3568" s="666">
        <v>1</v>
      </c>
      <c r="R3568" s="666">
        <v>12</v>
      </c>
    </row>
    <row r="3569" spans="1:18" ht="15.75" customHeight="1" x14ac:dyDescent="0.2">
      <c r="A3569" s="676" t="s">
        <v>11786</v>
      </c>
      <c r="B3569" s="666" t="s">
        <v>6922</v>
      </c>
      <c r="C3569" s="666" t="s">
        <v>11919</v>
      </c>
      <c r="D3569" s="665" t="s">
        <v>11842</v>
      </c>
      <c r="E3569" s="737">
        <v>2900</v>
      </c>
      <c r="F3569" s="666">
        <v>44870180</v>
      </c>
      <c r="G3569" s="665" t="s">
        <v>12172</v>
      </c>
      <c r="H3569" s="675" t="s">
        <v>6996</v>
      </c>
      <c r="I3569" s="665" t="s">
        <v>9266</v>
      </c>
      <c r="J3569" s="675" t="s">
        <v>6996</v>
      </c>
      <c r="K3569" s="666">
        <v>4</v>
      </c>
      <c r="L3569" s="666">
        <v>12</v>
      </c>
      <c r="M3569" s="756">
        <v>35400</v>
      </c>
      <c r="N3569" s="666">
        <v>4</v>
      </c>
      <c r="O3569" s="666">
        <v>8</v>
      </c>
      <c r="P3569" s="756">
        <v>23500</v>
      </c>
      <c r="Q3569" s="666">
        <v>1</v>
      </c>
      <c r="R3569" s="666">
        <v>12</v>
      </c>
    </row>
    <row r="3570" spans="1:18" ht="15.75" customHeight="1" x14ac:dyDescent="0.2">
      <c r="A3570" s="676" t="s">
        <v>11786</v>
      </c>
      <c r="B3570" s="666" t="s">
        <v>6922</v>
      </c>
      <c r="C3570" s="666" t="s">
        <v>11919</v>
      </c>
      <c r="D3570" s="665" t="s">
        <v>11088</v>
      </c>
      <c r="E3570" s="737">
        <v>7300</v>
      </c>
      <c r="F3570" s="666">
        <v>44881923</v>
      </c>
      <c r="G3570" s="665" t="s">
        <v>12173</v>
      </c>
      <c r="H3570" s="675" t="s">
        <v>9913</v>
      </c>
      <c r="I3570" s="665" t="s">
        <v>9266</v>
      </c>
      <c r="J3570" s="675" t="s">
        <v>9913</v>
      </c>
      <c r="K3570" s="666">
        <v>4</v>
      </c>
      <c r="L3570" s="666">
        <v>12</v>
      </c>
      <c r="M3570" s="756">
        <v>88200</v>
      </c>
      <c r="N3570" s="666">
        <v>4</v>
      </c>
      <c r="O3570" s="666">
        <v>8</v>
      </c>
      <c r="P3570" s="756">
        <v>58700</v>
      </c>
      <c r="Q3570" s="666">
        <v>1</v>
      </c>
      <c r="R3570" s="666">
        <v>12</v>
      </c>
    </row>
    <row r="3571" spans="1:18" ht="15.75" customHeight="1" x14ac:dyDescent="0.2">
      <c r="A3571" s="676" t="s">
        <v>11786</v>
      </c>
      <c r="B3571" s="666" t="s">
        <v>6922</v>
      </c>
      <c r="C3571" s="666" t="s">
        <v>11919</v>
      </c>
      <c r="D3571" s="665" t="s">
        <v>11040</v>
      </c>
      <c r="E3571" s="737">
        <v>5200</v>
      </c>
      <c r="F3571" s="666">
        <v>71373449</v>
      </c>
      <c r="G3571" s="665" t="s">
        <v>12174</v>
      </c>
      <c r="H3571" s="675" t="s">
        <v>9913</v>
      </c>
      <c r="I3571" s="665" t="s">
        <v>9266</v>
      </c>
      <c r="J3571" s="675" t="s">
        <v>9913</v>
      </c>
      <c r="K3571" s="666">
        <v>4</v>
      </c>
      <c r="L3571" s="666">
        <v>12</v>
      </c>
      <c r="M3571" s="756">
        <v>63000</v>
      </c>
      <c r="N3571" s="666">
        <v>4</v>
      </c>
      <c r="O3571" s="666">
        <v>8</v>
      </c>
      <c r="P3571" s="756">
        <v>41900</v>
      </c>
      <c r="Q3571" s="666">
        <v>1</v>
      </c>
      <c r="R3571" s="666">
        <v>12</v>
      </c>
    </row>
    <row r="3572" spans="1:18" ht="15.75" customHeight="1" x14ac:dyDescent="0.2">
      <c r="A3572" s="676" t="s">
        <v>11786</v>
      </c>
      <c r="B3572" s="666" t="s">
        <v>6922</v>
      </c>
      <c r="C3572" s="666" t="s">
        <v>11919</v>
      </c>
      <c r="D3572" s="665" t="s">
        <v>10757</v>
      </c>
      <c r="E3572" s="737">
        <v>2900</v>
      </c>
      <c r="F3572" s="666">
        <v>42692727</v>
      </c>
      <c r="G3572" s="665" t="s">
        <v>12175</v>
      </c>
      <c r="H3572" s="675" t="s">
        <v>11806</v>
      </c>
      <c r="I3572" s="665" t="s">
        <v>9266</v>
      </c>
      <c r="J3572" s="675" t="s">
        <v>11806</v>
      </c>
      <c r="K3572" s="666">
        <v>4</v>
      </c>
      <c r="L3572" s="666">
        <v>12</v>
      </c>
      <c r="M3572" s="756">
        <v>35400</v>
      </c>
      <c r="N3572" s="666">
        <v>4</v>
      </c>
      <c r="O3572" s="666">
        <v>8</v>
      </c>
      <c r="P3572" s="756">
        <v>23500</v>
      </c>
      <c r="Q3572" s="666">
        <v>1</v>
      </c>
      <c r="R3572" s="666">
        <v>12</v>
      </c>
    </row>
    <row r="3573" spans="1:18" ht="15.75" customHeight="1" x14ac:dyDescent="0.2">
      <c r="A3573" s="676" t="s">
        <v>11786</v>
      </c>
      <c r="B3573" s="666" t="s">
        <v>6922</v>
      </c>
      <c r="C3573" s="666" t="s">
        <v>11919</v>
      </c>
      <c r="D3573" s="665" t="s">
        <v>11088</v>
      </c>
      <c r="E3573" s="737">
        <v>7300</v>
      </c>
      <c r="F3573" s="666">
        <v>17628673</v>
      </c>
      <c r="G3573" s="665" t="s">
        <v>12176</v>
      </c>
      <c r="H3573" s="675" t="s">
        <v>9913</v>
      </c>
      <c r="I3573" s="665" t="s">
        <v>9266</v>
      </c>
      <c r="J3573" s="675" t="s">
        <v>9913</v>
      </c>
      <c r="K3573" s="666">
        <v>4</v>
      </c>
      <c r="L3573" s="666">
        <v>12</v>
      </c>
      <c r="M3573" s="756">
        <v>88200</v>
      </c>
      <c r="N3573" s="666">
        <v>4</v>
      </c>
      <c r="O3573" s="666">
        <v>8</v>
      </c>
      <c r="P3573" s="756">
        <v>58700</v>
      </c>
      <c r="Q3573" s="666">
        <v>1</v>
      </c>
      <c r="R3573" s="666">
        <v>12</v>
      </c>
    </row>
    <row r="3574" spans="1:18" ht="15.75" customHeight="1" x14ac:dyDescent="0.2">
      <c r="A3574" s="676" t="s">
        <v>11786</v>
      </c>
      <c r="B3574" s="666" t="s">
        <v>6922</v>
      </c>
      <c r="C3574" s="666" t="s">
        <v>11919</v>
      </c>
      <c r="D3574" s="665" t="s">
        <v>11830</v>
      </c>
      <c r="E3574" s="737">
        <v>1800</v>
      </c>
      <c r="F3574" s="666">
        <v>47172922</v>
      </c>
      <c r="G3574" s="665" t="s">
        <v>12177</v>
      </c>
      <c r="H3574" s="675" t="s">
        <v>11832</v>
      </c>
      <c r="I3574" s="665" t="s">
        <v>11932</v>
      </c>
      <c r="J3574" s="675" t="s">
        <v>11832</v>
      </c>
      <c r="K3574" s="666">
        <v>4</v>
      </c>
      <c r="L3574" s="666">
        <v>12</v>
      </c>
      <c r="M3574" s="756">
        <v>22200</v>
      </c>
      <c r="N3574" s="666">
        <v>4</v>
      </c>
      <c r="O3574" s="666">
        <v>8</v>
      </c>
      <c r="P3574" s="756">
        <v>14700</v>
      </c>
      <c r="Q3574" s="666">
        <v>1</v>
      </c>
      <c r="R3574" s="666">
        <v>12</v>
      </c>
    </row>
    <row r="3575" spans="1:18" ht="15.75" customHeight="1" x14ac:dyDescent="0.2">
      <c r="A3575" s="676" t="s">
        <v>11786</v>
      </c>
      <c r="B3575" s="666" t="s">
        <v>6922</v>
      </c>
      <c r="C3575" s="666" t="s">
        <v>11919</v>
      </c>
      <c r="D3575" s="665" t="s">
        <v>11088</v>
      </c>
      <c r="E3575" s="737">
        <v>7300</v>
      </c>
      <c r="F3575" s="666">
        <v>72762318</v>
      </c>
      <c r="G3575" s="665" t="s">
        <v>12178</v>
      </c>
      <c r="H3575" s="675" t="s">
        <v>9913</v>
      </c>
      <c r="I3575" s="665" t="s">
        <v>9266</v>
      </c>
      <c r="J3575" s="675" t="s">
        <v>9913</v>
      </c>
      <c r="K3575" s="666">
        <v>4</v>
      </c>
      <c r="L3575" s="666">
        <v>12</v>
      </c>
      <c r="M3575" s="756">
        <v>88200</v>
      </c>
      <c r="N3575" s="666">
        <v>4</v>
      </c>
      <c r="O3575" s="666">
        <v>8</v>
      </c>
      <c r="P3575" s="756">
        <v>58700</v>
      </c>
      <c r="Q3575" s="666">
        <v>1</v>
      </c>
      <c r="R3575" s="666">
        <v>12</v>
      </c>
    </row>
    <row r="3576" spans="1:18" ht="15.75" customHeight="1" x14ac:dyDescent="0.2">
      <c r="A3576" s="676" t="s">
        <v>11786</v>
      </c>
      <c r="B3576" s="666" t="s">
        <v>6922</v>
      </c>
      <c r="C3576" s="666" t="s">
        <v>11919</v>
      </c>
      <c r="D3576" s="665" t="s">
        <v>11088</v>
      </c>
      <c r="E3576" s="737">
        <v>7300</v>
      </c>
      <c r="F3576" s="666">
        <v>46497195</v>
      </c>
      <c r="G3576" s="665" t="s">
        <v>12179</v>
      </c>
      <c r="H3576" s="675" t="s">
        <v>9913</v>
      </c>
      <c r="I3576" s="665" t="s">
        <v>9266</v>
      </c>
      <c r="J3576" s="675" t="s">
        <v>9913</v>
      </c>
      <c r="K3576" s="666">
        <v>4</v>
      </c>
      <c r="L3576" s="666">
        <v>12</v>
      </c>
      <c r="M3576" s="756">
        <v>88200</v>
      </c>
      <c r="N3576" s="666">
        <v>4</v>
      </c>
      <c r="O3576" s="666">
        <v>8</v>
      </c>
      <c r="P3576" s="756">
        <v>58700</v>
      </c>
      <c r="Q3576" s="666">
        <v>1</v>
      </c>
      <c r="R3576" s="666">
        <v>12</v>
      </c>
    </row>
    <row r="3577" spans="1:18" ht="15.75" customHeight="1" x14ac:dyDescent="0.2">
      <c r="A3577" s="676" t="s">
        <v>11786</v>
      </c>
      <c r="B3577" s="666" t="s">
        <v>6922</v>
      </c>
      <c r="C3577" s="666" t="s">
        <v>11919</v>
      </c>
      <c r="D3577" s="665" t="s">
        <v>11040</v>
      </c>
      <c r="E3577" s="737">
        <v>5200</v>
      </c>
      <c r="F3577" s="666">
        <v>72443427</v>
      </c>
      <c r="G3577" s="665" t="s">
        <v>12180</v>
      </c>
      <c r="H3577" s="675" t="s">
        <v>9913</v>
      </c>
      <c r="I3577" s="665" t="s">
        <v>9266</v>
      </c>
      <c r="J3577" s="675" t="s">
        <v>9913</v>
      </c>
      <c r="K3577" s="666">
        <v>4</v>
      </c>
      <c r="L3577" s="666">
        <v>12</v>
      </c>
      <c r="M3577" s="756">
        <v>63000</v>
      </c>
      <c r="N3577" s="666">
        <v>4</v>
      </c>
      <c r="O3577" s="666">
        <v>8</v>
      </c>
      <c r="P3577" s="756">
        <v>41900</v>
      </c>
      <c r="Q3577" s="666">
        <v>1</v>
      </c>
      <c r="R3577" s="666">
        <v>12</v>
      </c>
    </row>
    <row r="3578" spans="1:18" ht="15.75" customHeight="1" x14ac:dyDescent="0.2">
      <c r="A3578" s="676" t="s">
        <v>11786</v>
      </c>
      <c r="B3578" s="666" t="s">
        <v>6922</v>
      </c>
      <c r="C3578" s="666" t="s">
        <v>11919</v>
      </c>
      <c r="D3578" s="665" t="s">
        <v>11088</v>
      </c>
      <c r="E3578" s="737">
        <v>7300</v>
      </c>
      <c r="F3578" s="666">
        <v>70474465</v>
      </c>
      <c r="G3578" s="665" t="s">
        <v>12181</v>
      </c>
      <c r="H3578" s="675" t="s">
        <v>9913</v>
      </c>
      <c r="I3578" s="665" t="s">
        <v>9266</v>
      </c>
      <c r="J3578" s="675" t="s">
        <v>9913</v>
      </c>
      <c r="K3578" s="666">
        <v>4</v>
      </c>
      <c r="L3578" s="666">
        <v>12</v>
      </c>
      <c r="M3578" s="756">
        <v>88200</v>
      </c>
      <c r="N3578" s="666">
        <v>4</v>
      </c>
      <c r="O3578" s="666">
        <v>8</v>
      </c>
      <c r="P3578" s="756">
        <v>58700</v>
      </c>
      <c r="Q3578" s="666">
        <v>1</v>
      </c>
      <c r="R3578" s="666">
        <v>12</v>
      </c>
    </row>
    <row r="3579" spans="1:18" ht="15.75" customHeight="1" x14ac:dyDescent="0.2">
      <c r="A3579" s="676" t="s">
        <v>11786</v>
      </c>
      <c r="B3579" s="666" t="s">
        <v>6922</v>
      </c>
      <c r="C3579" s="666" t="s">
        <v>11919</v>
      </c>
      <c r="D3579" s="665" t="s">
        <v>10757</v>
      </c>
      <c r="E3579" s="737">
        <v>2900</v>
      </c>
      <c r="F3579" s="666">
        <v>47230391</v>
      </c>
      <c r="G3579" s="665" t="s">
        <v>12182</v>
      </c>
      <c r="H3579" s="675" t="s">
        <v>11806</v>
      </c>
      <c r="I3579" s="665" t="s">
        <v>9266</v>
      </c>
      <c r="J3579" s="675" t="s">
        <v>11806</v>
      </c>
      <c r="K3579" s="666">
        <v>4</v>
      </c>
      <c r="L3579" s="666">
        <v>12</v>
      </c>
      <c r="M3579" s="756">
        <v>35400</v>
      </c>
      <c r="N3579" s="666">
        <v>4</v>
      </c>
      <c r="O3579" s="666">
        <v>8</v>
      </c>
      <c r="P3579" s="756">
        <v>23500</v>
      </c>
      <c r="Q3579" s="666">
        <v>1</v>
      </c>
      <c r="R3579" s="666">
        <v>12</v>
      </c>
    </row>
    <row r="3580" spans="1:18" ht="15.75" customHeight="1" x14ac:dyDescent="0.2">
      <c r="A3580" s="676" t="s">
        <v>11786</v>
      </c>
      <c r="B3580" s="666" t="s">
        <v>6922</v>
      </c>
      <c r="C3580" s="666" t="s">
        <v>11919</v>
      </c>
      <c r="D3580" s="665" t="s">
        <v>11809</v>
      </c>
      <c r="E3580" s="737">
        <v>1800</v>
      </c>
      <c r="F3580" s="666">
        <v>45242827</v>
      </c>
      <c r="G3580" s="665" t="s">
        <v>12183</v>
      </c>
      <c r="H3580" s="675" t="s">
        <v>10738</v>
      </c>
      <c r="I3580" s="665" t="s">
        <v>11932</v>
      </c>
      <c r="J3580" s="675" t="s">
        <v>10738</v>
      </c>
      <c r="K3580" s="666">
        <v>4</v>
      </c>
      <c r="L3580" s="666">
        <v>12</v>
      </c>
      <c r="M3580" s="756">
        <v>22200</v>
      </c>
      <c r="N3580" s="666">
        <v>4</v>
      </c>
      <c r="O3580" s="666">
        <v>8</v>
      </c>
      <c r="P3580" s="756">
        <v>14700</v>
      </c>
      <c r="Q3580" s="666">
        <v>1</v>
      </c>
      <c r="R3580" s="666">
        <v>12</v>
      </c>
    </row>
    <row r="3581" spans="1:18" ht="15.75" customHeight="1" x14ac:dyDescent="0.2">
      <c r="A3581" s="676" t="s">
        <v>11786</v>
      </c>
      <c r="B3581" s="666" t="s">
        <v>6922</v>
      </c>
      <c r="C3581" s="666" t="s">
        <v>11919</v>
      </c>
      <c r="D3581" s="665" t="s">
        <v>11809</v>
      </c>
      <c r="E3581" s="737">
        <v>1800</v>
      </c>
      <c r="F3581" s="666">
        <v>44591224</v>
      </c>
      <c r="G3581" s="665" t="s">
        <v>12184</v>
      </c>
      <c r="H3581" s="675" t="s">
        <v>10738</v>
      </c>
      <c r="I3581" s="665" t="s">
        <v>11932</v>
      </c>
      <c r="J3581" s="675" t="s">
        <v>10738</v>
      </c>
      <c r="K3581" s="666">
        <v>4</v>
      </c>
      <c r="L3581" s="666">
        <v>12</v>
      </c>
      <c r="M3581" s="756">
        <v>22200</v>
      </c>
      <c r="N3581" s="666">
        <v>4</v>
      </c>
      <c r="O3581" s="666">
        <v>8</v>
      </c>
      <c r="P3581" s="756">
        <v>14700</v>
      </c>
      <c r="Q3581" s="666">
        <v>1</v>
      </c>
      <c r="R3581" s="666">
        <v>12</v>
      </c>
    </row>
    <row r="3582" spans="1:18" ht="15.75" customHeight="1" x14ac:dyDescent="0.2">
      <c r="A3582" s="676" t="s">
        <v>11786</v>
      </c>
      <c r="B3582" s="666" t="s">
        <v>6922</v>
      </c>
      <c r="C3582" s="666" t="s">
        <v>11919</v>
      </c>
      <c r="D3582" s="665" t="s">
        <v>11809</v>
      </c>
      <c r="E3582" s="737">
        <v>1800</v>
      </c>
      <c r="F3582" s="666">
        <v>18222093</v>
      </c>
      <c r="G3582" s="665" t="s">
        <v>12185</v>
      </c>
      <c r="H3582" s="675" t="s">
        <v>10738</v>
      </c>
      <c r="I3582" s="665" t="s">
        <v>11932</v>
      </c>
      <c r="J3582" s="675" t="s">
        <v>10738</v>
      </c>
      <c r="K3582" s="666">
        <v>4</v>
      </c>
      <c r="L3582" s="666">
        <v>12</v>
      </c>
      <c r="M3582" s="756">
        <v>22200</v>
      </c>
      <c r="N3582" s="666">
        <v>4</v>
      </c>
      <c r="O3582" s="666">
        <v>8</v>
      </c>
      <c r="P3582" s="756">
        <v>14700</v>
      </c>
      <c r="Q3582" s="666">
        <v>1</v>
      </c>
      <c r="R3582" s="666">
        <v>12</v>
      </c>
    </row>
    <row r="3583" spans="1:18" ht="15.75" customHeight="1" x14ac:dyDescent="0.2">
      <c r="A3583" s="676" t="s">
        <v>11786</v>
      </c>
      <c r="B3583" s="666" t="s">
        <v>6922</v>
      </c>
      <c r="C3583" s="666" t="s">
        <v>11919</v>
      </c>
      <c r="D3583" s="665" t="s">
        <v>7623</v>
      </c>
      <c r="E3583" s="737">
        <v>1650</v>
      </c>
      <c r="F3583" s="666">
        <v>43288985</v>
      </c>
      <c r="G3583" s="665" t="s">
        <v>12186</v>
      </c>
      <c r="H3583" s="675" t="s">
        <v>10738</v>
      </c>
      <c r="I3583" s="665" t="s">
        <v>11932</v>
      </c>
      <c r="J3583" s="675" t="s">
        <v>10738</v>
      </c>
      <c r="K3583" s="666">
        <v>4</v>
      </c>
      <c r="L3583" s="666">
        <v>12</v>
      </c>
      <c r="M3583" s="756">
        <v>20400</v>
      </c>
      <c r="N3583" s="666">
        <v>4</v>
      </c>
      <c r="O3583" s="666">
        <v>8</v>
      </c>
      <c r="P3583" s="756">
        <v>13500</v>
      </c>
      <c r="Q3583" s="666">
        <v>1</v>
      </c>
      <c r="R3583" s="666">
        <v>12</v>
      </c>
    </row>
    <row r="3584" spans="1:18" ht="15.75" customHeight="1" x14ac:dyDescent="0.2">
      <c r="A3584" s="676" t="s">
        <v>11786</v>
      </c>
      <c r="B3584" s="666" t="s">
        <v>6922</v>
      </c>
      <c r="C3584" s="666" t="s">
        <v>11919</v>
      </c>
      <c r="D3584" s="665" t="s">
        <v>10757</v>
      </c>
      <c r="E3584" s="737">
        <v>2900</v>
      </c>
      <c r="F3584" s="666">
        <v>70475992</v>
      </c>
      <c r="G3584" s="665" t="s">
        <v>12187</v>
      </c>
      <c r="H3584" s="675" t="s">
        <v>11806</v>
      </c>
      <c r="I3584" s="665" t="s">
        <v>9266</v>
      </c>
      <c r="J3584" s="675" t="s">
        <v>11806</v>
      </c>
      <c r="K3584" s="666">
        <v>4</v>
      </c>
      <c r="L3584" s="666">
        <v>12</v>
      </c>
      <c r="M3584" s="756">
        <v>35400</v>
      </c>
      <c r="N3584" s="666">
        <v>4</v>
      </c>
      <c r="O3584" s="666">
        <v>8</v>
      </c>
      <c r="P3584" s="756">
        <v>23500</v>
      </c>
      <c r="Q3584" s="666">
        <v>1</v>
      </c>
      <c r="R3584" s="666">
        <v>12</v>
      </c>
    </row>
    <row r="3585" spans="1:18" ht="15.75" customHeight="1" x14ac:dyDescent="0.2">
      <c r="A3585" s="676" t="s">
        <v>11786</v>
      </c>
      <c r="B3585" s="666" t="s">
        <v>6922</v>
      </c>
      <c r="C3585" s="666" t="s">
        <v>11919</v>
      </c>
      <c r="D3585" s="665" t="s">
        <v>11252</v>
      </c>
      <c r="E3585" s="737">
        <v>3600</v>
      </c>
      <c r="F3585" s="666">
        <v>45111693</v>
      </c>
      <c r="G3585" s="665" t="s">
        <v>12188</v>
      </c>
      <c r="H3585" s="675" t="s">
        <v>11806</v>
      </c>
      <c r="I3585" s="665" t="s">
        <v>9266</v>
      </c>
      <c r="J3585" s="675" t="s">
        <v>11806</v>
      </c>
      <c r="K3585" s="666">
        <v>4</v>
      </c>
      <c r="L3585" s="666">
        <v>12</v>
      </c>
      <c r="M3585" s="756">
        <v>43800</v>
      </c>
      <c r="N3585" s="666">
        <v>4</v>
      </c>
      <c r="O3585" s="666">
        <v>8</v>
      </c>
      <c r="P3585" s="756">
        <v>29100</v>
      </c>
      <c r="Q3585" s="666">
        <v>1</v>
      </c>
      <c r="R3585" s="666">
        <v>12</v>
      </c>
    </row>
    <row r="3586" spans="1:18" ht="15.75" customHeight="1" x14ac:dyDescent="0.2">
      <c r="A3586" s="676" t="s">
        <v>11786</v>
      </c>
      <c r="B3586" s="666" t="s">
        <v>6922</v>
      </c>
      <c r="C3586" s="666" t="s">
        <v>11919</v>
      </c>
      <c r="D3586" s="665" t="s">
        <v>10757</v>
      </c>
      <c r="E3586" s="737">
        <v>2900</v>
      </c>
      <c r="F3586" s="666">
        <v>70576765</v>
      </c>
      <c r="G3586" s="665" t="s">
        <v>12189</v>
      </c>
      <c r="H3586" s="675" t="s">
        <v>11806</v>
      </c>
      <c r="I3586" s="665" t="s">
        <v>9266</v>
      </c>
      <c r="J3586" s="675" t="s">
        <v>11806</v>
      </c>
      <c r="K3586" s="666">
        <v>4</v>
      </c>
      <c r="L3586" s="666">
        <v>12</v>
      </c>
      <c r="M3586" s="756">
        <v>35400</v>
      </c>
      <c r="N3586" s="666">
        <v>4</v>
      </c>
      <c r="O3586" s="666">
        <v>8</v>
      </c>
      <c r="P3586" s="756">
        <v>23500</v>
      </c>
      <c r="Q3586" s="666">
        <v>1</v>
      </c>
      <c r="R3586" s="666">
        <v>12</v>
      </c>
    </row>
    <row r="3587" spans="1:18" ht="15.75" customHeight="1" x14ac:dyDescent="0.2">
      <c r="A3587" s="676" t="s">
        <v>11786</v>
      </c>
      <c r="B3587" s="666" t="s">
        <v>6922</v>
      </c>
      <c r="C3587" s="666" t="s">
        <v>11919</v>
      </c>
      <c r="D3587" s="665" t="s">
        <v>10757</v>
      </c>
      <c r="E3587" s="737">
        <v>2900</v>
      </c>
      <c r="F3587" s="666">
        <v>42773200</v>
      </c>
      <c r="G3587" s="665" t="s">
        <v>12190</v>
      </c>
      <c r="H3587" s="675" t="s">
        <v>11806</v>
      </c>
      <c r="I3587" s="665" t="s">
        <v>9266</v>
      </c>
      <c r="J3587" s="675" t="s">
        <v>11806</v>
      </c>
      <c r="K3587" s="666">
        <v>4</v>
      </c>
      <c r="L3587" s="666">
        <v>12</v>
      </c>
      <c r="M3587" s="756">
        <v>35400</v>
      </c>
      <c r="N3587" s="666">
        <v>4</v>
      </c>
      <c r="O3587" s="666">
        <v>8</v>
      </c>
      <c r="P3587" s="756">
        <v>23500</v>
      </c>
      <c r="Q3587" s="666">
        <v>1</v>
      </c>
      <c r="R3587" s="666">
        <v>12</v>
      </c>
    </row>
    <row r="3588" spans="1:18" ht="15.75" customHeight="1" x14ac:dyDescent="0.2">
      <c r="A3588" s="676" t="s">
        <v>11786</v>
      </c>
      <c r="B3588" s="666" t="s">
        <v>6922</v>
      </c>
      <c r="C3588" s="666" t="s">
        <v>11919</v>
      </c>
      <c r="D3588" s="665" t="s">
        <v>11809</v>
      </c>
      <c r="E3588" s="737">
        <v>1800</v>
      </c>
      <c r="F3588" s="666">
        <v>75114885</v>
      </c>
      <c r="G3588" s="665" t="s">
        <v>12191</v>
      </c>
      <c r="H3588" s="675" t="s">
        <v>10738</v>
      </c>
      <c r="I3588" s="665" t="s">
        <v>11932</v>
      </c>
      <c r="J3588" s="675" t="s">
        <v>10738</v>
      </c>
      <c r="K3588" s="666">
        <v>4</v>
      </c>
      <c r="L3588" s="666">
        <v>12</v>
      </c>
      <c r="M3588" s="756">
        <v>22200</v>
      </c>
      <c r="N3588" s="666">
        <v>4</v>
      </c>
      <c r="O3588" s="666">
        <v>8</v>
      </c>
      <c r="P3588" s="756">
        <v>14700</v>
      </c>
      <c r="Q3588" s="666">
        <v>1</v>
      </c>
      <c r="R3588" s="666">
        <v>12</v>
      </c>
    </row>
    <row r="3589" spans="1:18" ht="15.75" customHeight="1" x14ac:dyDescent="0.2">
      <c r="A3589" s="676" t="s">
        <v>11786</v>
      </c>
      <c r="B3589" s="666" t="s">
        <v>6922</v>
      </c>
      <c r="C3589" s="666" t="s">
        <v>11919</v>
      </c>
      <c r="D3589" s="665" t="s">
        <v>11809</v>
      </c>
      <c r="E3589" s="737">
        <v>1800</v>
      </c>
      <c r="F3589" s="666">
        <v>42887501</v>
      </c>
      <c r="G3589" s="665" t="s">
        <v>12192</v>
      </c>
      <c r="H3589" s="675" t="s">
        <v>10738</v>
      </c>
      <c r="I3589" s="665" t="s">
        <v>11932</v>
      </c>
      <c r="J3589" s="675" t="s">
        <v>10738</v>
      </c>
      <c r="K3589" s="666">
        <v>4</v>
      </c>
      <c r="L3589" s="666">
        <v>12</v>
      </c>
      <c r="M3589" s="756">
        <v>22200</v>
      </c>
      <c r="N3589" s="666">
        <v>4</v>
      </c>
      <c r="O3589" s="666">
        <v>8</v>
      </c>
      <c r="P3589" s="756">
        <v>14700</v>
      </c>
      <c r="Q3589" s="666">
        <v>1</v>
      </c>
      <c r="R3589" s="666">
        <v>12</v>
      </c>
    </row>
    <row r="3590" spans="1:18" ht="15.75" customHeight="1" x14ac:dyDescent="0.2">
      <c r="A3590" s="676" t="s">
        <v>11786</v>
      </c>
      <c r="B3590" s="666" t="s">
        <v>6922</v>
      </c>
      <c r="C3590" s="666" t="s">
        <v>11919</v>
      </c>
      <c r="D3590" s="665" t="s">
        <v>11809</v>
      </c>
      <c r="E3590" s="737">
        <v>1800</v>
      </c>
      <c r="F3590" s="666">
        <v>70312060</v>
      </c>
      <c r="G3590" s="665" t="s">
        <v>12193</v>
      </c>
      <c r="H3590" s="675" t="s">
        <v>10738</v>
      </c>
      <c r="I3590" s="665" t="s">
        <v>11932</v>
      </c>
      <c r="J3590" s="675" t="s">
        <v>10738</v>
      </c>
      <c r="K3590" s="666">
        <v>4</v>
      </c>
      <c r="L3590" s="666">
        <v>12</v>
      </c>
      <c r="M3590" s="756">
        <v>22200</v>
      </c>
      <c r="N3590" s="666">
        <v>4</v>
      </c>
      <c r="O3590" s="666">
        <v>8</v>
      </c>
      <c r="P3590" s="756">
        <v>14700</v>
      </c>
      <c r="Q3590" s="666">
        <v>1</v>
      </c>
      <c r="R3590" s="666">
        <v>12</v>
      </c>
    </row>
    <row r="3591" spans="1:18" ht="15.75" customHeight="1" x14ac:dyDescent="0.2">
      <c r="A3591" s="676" t="s">
        <v>11786</v>
      </c>
      <c r="B3591" s="666" t="s">
        <v>6922</v>
      </c>
      <c r="C3591" s="666" t="s">
        <v>11919</v>
      </c>
      <c r="D3591" s="665" t="s">
        <v>11088</v>
      </c>
      <c r="E3591" s="737">
        <v>7300</v>
      </c>
      <c r="F3591" s="666">
        <v>41311059</v>
      </c>
      <c r="G3591" s="665" t="s">
        <v>12194</v>
      </c>
      <c r="H3591" s="675" t="s">
        <v>9913</v>
      </c>
      <c r="I3591" s="665" t="s">
        <v>9266</v>
      </c>
      <c r="J3591" s="675" t="s">
        <v>9913</v>
      </c>
      <c r="K3591" s="666">
        <v>4</v>
      </c>
      <c r="L3591" s="666">
        <v>12</v>
      </c>
      <c r="M3591" s="756">
        <v>88200</v>
      </c>
      <c r="N3591" s="666">
        <v>4</v>
      </c>
      <c r="O3591" s="666">
        <v>8</v>
      </c>
      <c r="P3591" s="756">
        <v>58700</v>
      </c>
      <c r="Q3591" s="666">
        <v>1</v>
      </c>
      <c r="R3591" s="666">
        <v>12</v>
      </c>
    </row>
    <row r="3592" spans="1:18" ht="15.75" customHeight="1" x14ac:dyDescent="0.2">
      <c r="A3592" s="676" t="s">
        <v>11786</v>
      </c>
      <c r="B3592" s="666" t="s">
        <v>6922</v>
      </c>
      <c r="C3592" s="666" t="s">
        <v>11919</v>
      </c>
      <c r="D3592" s="665" t="s">
        <v>11040</v>
      </c>
      <c r="E3592" s="737">
        <v>5200</v>
      </c>
      <c r="F3592" s="666">
        <v>42909587</v>
      </c>
      <c r="G3592" s="665" t="s">
        <v>12195</v>
      </c>
      <c r="H3592" s="675" t="s">
        <v>9913</v>
      </c>
      <c r="I3592" s="665" t="s">
        <v>9266</v>
      </c>
      <c r="J3592" s="675" t="s">
        <v>9913</v>
      </c>
      <c r="K3592" s="666">
        <v>4</v>
      </c>
      <c r="L3592" s="666">
        <v>12</v>
      </c>
      <c r="M3592" s="756">
        <v>63000</v>
      </c>
      <c r="N3592" s="666">
        <v>4</v>
      </c>
      <c r="O3592" s="666">
        <v>8</v>
      </c>
      <c r="P3592" s="756">
        <v>41900</v>
      </c>
      <c r="Q3592" s="666">
        <v>1</v>
      </c>
      <c r="R3592" s="666">
        <v>12</v>
      </c>
    </row>
    <row r="3593" spans="1:18" ht="15.75" customHeight="1" x14ac:dyDescent="0.2">
      <c r="A3593" s="676" t="s">
        <v>11786</v>
      </c>
      <c r="B3593" s="666" t="s">
        <v>6922</v>
      </c>
      <c r="C3593" s="666" t="s">
        <v>11919</v>
      </c>
      <c r="D3593" s="665" t="s">
        <v>7623</v>
      </c>
      <c r="E3593" s="737">
        <v>1650</v>
      </c>
      <c r="F3593" s="666">
        <v>9794944</v>
      </c>
      <c r="G3593" s="665" t="s">
        <v>12196</v>
      </c>
      <c r="H3593" s="675" t="s">
        <v>10738</v>
      </c>
      <c r="I3593" s="665" t="s">
        <v>11932</v>
      </c>
      <c r="J3593" s="675" t="s">
        <v>10738</v>
      </c>
      <c r="K3593" s="666">
        <v>4</v>
      </c>
      <c r="L3593" s="666">
        <v>12</v>
      </c>
      <c r="M3593" s="756">
        <v>20400</v>
      </c>
      <c r="N3593" s="666">
        <v>4</v>
      </c>
      <c r="O3593" s="666">
        <v>8</v>
      </c>
      <c r="P3593" s="756">
        <v>13500</v>
      </c>
      <c r="Q3593" s="666">
        <v>1</v>
      </c>
      <c r="R3593" s="666">
        <v>12</v>
      </c>
    </row>
    <row r="3594" spans="1:18" ht="15.75" customHeight="1" x14ac:dyDescent="0.2">
      <c r="A3594" s="676" t="s">
        <v>11786</v>
      </c>
      <c r="B3594" s="666" t="s">
        <v>6922</v>
      </c>
      <c r="C3594" s="666" t="s">
        <v>11919</v>
      </c>
      <c r="D3594" s="665" t="s">
        <v>10757</v>
      </c>
      <c r="E3594" s="737">
        <v>2900</v>
      </c>
      <c r="F3594" s="666">
        <v>46942667</v>
      </c>
      <c r="G3594" s="665" t="s">
        <v>12197</v>
      </c>
      <c r="H3594" s="675" t="s">
        <v>11806</v>
      </c>
      <c r="I3594" s="665" t="s">
        <v>9266</v>
      </c>
      <c r="J3594" s="675" t="s">
        <v>11806</v>
      </c>
      <c r="K3594" s="666">
        <v>4</v>
      </c>
      <c r="L3594" s="666">
        <v>12</v>
      </c>
      <c r="M3594" s="756">
        <v>35400</v>
      </c>
      <c r="N3594" s="666">
        <v>4</v>
      </c>
      <c r="O3594" s="666">
        <v>8</v>
      </c>
      <c r="P3594" s="756">
        <v>23500</v>
      </c>
      <c r="Q3594" s="666">
        <v>1</v>
      </c>
      <c r="R3594" s="666">
        <v>12</v>
      </c>
    </row>
    <row r="3595" spans="1:18" ht="15.75" customHeight="1" x14ac:dyDescent="0.2">
      <c r="A3595" s="676" t="s">
        <v>11786</v>
      </c>
      <c r="B3595" s="666" t="s">
        <v>6922</v>
      </c>
      <c r="C3595" s="666" t="s">
        <v>11919</v>
      </c>
      <c r="D3595" s="665" t="s">
        <v>11167</v>
      </c>
      <c r="E3595" s="737">
        <v>1650</v>
      </c>
      <c r="F3595" s="666">
        <v>47217167</v>
      </c>
      <c r="G3595" s="665" t="s">
        <v>12198</v>
      </c>
      <c r="H3595" s="675" t="s">
        <v>11792</v>
      </c>
      <c r="I3595" s="665" t="s">
        <v>1400</v>
      </c>
      <c r="J3595" s="675" t="s">
        <v>11792</v>
      </c>
      <c r="K3595" s="666">
        <v>4</v>
      </c>
      <c r="L3595" s="666">
        <v>12</v>
      </c>
      <c r="M3595" s="756">
        <v>20400</v>
      </c>
      <c r="N3595" s="666">
        <v>4</v>
      </c>
      <c r="O3595" s="666">
        <v>8</v>
      </c>
      <c r="P3595" s="756">
        <v>13500</v>
      </c>
      <c r="Q3595" s="666">
        <v>1</v>
      </c>
      <c r="R3595" s="666">
        <v>12</v>
      </c>
    </row>
    <row r="3596" spans="1:18" ht="15.75" customHeight="1" x14ac:dyDescent="0.2">
      <c r="A3596" s="676" t="s">
        <v>11786</v>
      </c>
      <c r="B3596" s="666" t="s">
        <v>6922</v>
      </c>
      <c r="C3596" s="666" t="s">
        <v>11919</v>
      </c>
      <c r="D3596" s="665" t="s">
        <v>11040</v>
      </c>
      <c r="E3596" s="737">
        <v>5200</v>
      </c>
      <c r="F3596" s="666">
        <v>6414305</v>
      </c>
      <c r="G3596" s="665" t="s">
        <v>12199</v>
      </c>
      <c r="H3596" s="675" t="s">
        <v>9913</v>
      </c>
      <c r="I3596" s="665" t="s">
        <v>9266</v>
      </c>
      <c r="J3596" s="675" t="s">
        <v>9913</v>
      </c>
      <c r="K3596" s="666">
        <v>4</v>
      </c>
      <c r="L3596" s="666">
        <v>12</v>
      </c>
      <c r="M3596" s="756">
        <v>63000</v>
      </c>
      <c r="N3596" s="666">
        <v>4</v>
      </c>
      <c r="O3596" s="666">
        <v>8</v>
      </c>
      <c r="P3596" s="756">
        <v>41900</v>
      </c>
      <c r="Q3596" s="666">
        <v>1</v>
      </c>
      <c r="R3596" s="666">
        <v>12</v>
      </c>
    </row>
    <row r="3597" spans="1:18" ht="15.75" customHeight="1" x14ac:dyDescent="0.2">
      <c r="A3597" s="676" t="s">
        <v>11786</v>
      </c>
      <c r="B3597" s="666" t="s">
        <v>6922</v>
      </c>
      <c r="C3597" s="666" t="s">
        <v>11919</v>
      </c>
      <c r="D3597" s="665" t="s">
        <v>11809</v>
      </c>
      <c r="E3597" s="737">
        <v>1800</v>
      </c>
      <c r="F3597" s="666">
        <v>46661434</v>
      </c>
      <c r="G3597" s="665" t="s">
        <v>12200</v>
      </c>
      <c r="H3597" s="675" t="s">
        <v>10738</v>
      </c>
      <c r="I3597" s="665" t="s">
        <v>11932</v>
      </c>
      <c r="J3597" s="675" t="s">
        <v>10738</v>
      </c>
      <c r="K3597" s="666">
        <v>4</v>
      </c>
      <c r="L3597" s="666">
        <v>12</v>
      </c>
      <c r="M3597" s="756">
        <v>22200</v>
      </c>
      <c r="N3597" s="666">
        <v>4</v>
      </c>
      <c r="O3597" s="666">
        <v>8</v>
      </c>
      <c r="P3597" s="756">
        <v>14700</v>
      </c>
      <c r="Q3597" s="666">
        <v>1</v>
      </c>
      <c r="R3597" s="666">
        <v>12</v>
      </c>
    </row>
    <row r="3598" spans="1:18" ht="15.75" customHeight="1" x14ac:dyDescent="0.2">
      <c r="A3598" s="676" t="s">
        <v>11786</v>
      </c>
      <c r="B3598" s="666" t="s">
        <v>6922</v>
      </c>
      <c r="C3598" s="666" t="s">
        <v>11919</v>
      </c>
      <c r="D3598" s="665" t="s">
        <v>10757</v>
      </c>
      <c r="E3598" s="737">
        <v>2900</v>
      </c>
      <c r="F3598" s="666">
        <v>43251007</v>
      </c>
      <c r="G3598" s="665" t="s">
        <v>12201</v>
      </c>
      <c r="H3598" s="675" t="s">
        <v>11806</v>
      </c>
      <c r="I3598" s="665" t="s">
        <v>9266</v>
      </c>
      <c r="J3598" s="675" t="s">
        <v>11806</v>
      </c>
      <c r="K3598" s="666">
        <v>4</v>
      </c>
      <c r="L3598" s="666">
        <v>12</v>
      </c>
      <c r="M3598" s="756">
        <v>35400</v>
      </c>
      <c r="N3598" s="666">
        <v>4</v>
      </c>
      <c r="O3598" s="666">
        <v>8</v>
      </c>
      <c r="P3598" s="756">
        <v>23500</v>
      </c>
      <c r="Q3598" s="666">
        <v>1</v>
      </c>
      <c r="R3598" s="666">
        <v>12</v>
      </c>
    </row>
    <row r="3599" spans="1:18" ht="15.75" customHeight="1" x14ac:dyDescent="0.2">
      <c r="A3599" s="676" t="s">
        <v>11786</v>
      </c>
      <c r="B3599" s="666" t="s">
        <v>6922</v>
      </c>
      <c r="C3599" s="666" t="s">
        <v>11919</v>
      </c>
      <c r="D3599" s="665" t="s">
        <v>10757</v>
      </c>
      <c r="E3599" s="737">
        <v>2900</v>
      </c>
      <c r="F3599" s="666">
        <v>44694851</v>
      </c>
      <c r="G3599" s="665" t="s">
        <v>12202</v>
      </c>
      <c r="H3599" s="675" t="s">
        <v>11806</v>
      </c>
      <c r="I3599" s="665" t="s">
        <v>9266</v>
      </c>
      <c r="J3599" s="675" t="s">
        <v>11806</v>
      </c>
      <c r="K3599" s="666">
        <v>4</v>
      </c>
      <c r="L3599" s="666">
        <v>12</v>
      </c>
      <c r="M3599" s="756">
        <v>35400</v>
      </c>
      <c r="N3599" s="666">
        <v>4</v>
      </c>
      <c r="O3599" s="666">
        <v>8</v>
      </c>
      <c r="P3599" s="756">
        <v>23500</v>
      </c>
      <c r="Q3599" s="666">
        <v>1</v>
      </c>
      <c r="R3599" s="666">
        <v>12</v>
      </c>
    </row>
    <row r="3600" spans="1:18" ht="15.75" customHeight="1" x14ac:dyDescent="0.2">
      <c r="A3600" s="676" t="s">
        <v>11786</v>
      </c>
      <c r="B3600" s="666" t="s">
        <v>6922</v>
      </c>
      <c r="C3600" s="666" t="s">
        <v>11919</v>
      </c>
      <c r="D3600" s="665" t="s">
        <v>11040</v>
      </c>
      <c r="E3600" s="737">
        <v>5200</v>
      </c>
      <c r="F3600" s="666">
        <v>44953348</v>
      </c>
      <c r="G3600" s="665" t="s">
        <v>12203</v>
      </c>
      <c r="H3600" s="675" t="s">
        <v>9913</v>
      </c>
      <c r="I3600" s="665" t="s">
        <v>9266</v>
      </c>
      <c r="J3600" s="675" t="s">
        <v>9913</v>
      </c>
      <c r="K3600" s="666">
        <v>4</v>
      </c>
      <c r="L3600" s="666">
        <v>12</v>
      </c>
      <c r="M3600" s="756">
        <v>63000</v>
      </c>
      <c r="N3600" s="666">
        <v>4</v>
      </c>
      <c r="O3600" s="666">
        <v>8</v>
      </c>
      <c r="P3600" s="756">
        <v>41900</v>
      </c>
      <c r="Q3600" s="666">
        <v>1</v>
      </c>
      <c r="R3600" s="666">
        <v>12</v>
      </c>
    </row>
    <row r="3601" spans="1:18" ht="15.75" customHeight="1" x14ac:dyDescent="0.2">
      <c r="A3601" s="676" t="s">
        <v>11786</v>
      </c>
      <c r="B3601" s="666" t="s">
        <v>6922</v>
      </c>
      <c r="C3601" s="666" t="s">
        <v>11919</v>
      </c>
      <c r="D3601" s="665" t="s">
        <v>11967</v>
      </c>
      <c r="E3601" s="737">
        <v>2900</v>
      </c>
      <c r="F3601" s="666">
        <v>44891098</v>
      </c>
      <c r="G3601" s="665" t="s">
        <v>12204</v>
      </c>
      <c r="H3601" s="675" t="s">
        <v>11967</v>
      </c>
      <c r="I3601" s="665" t="s">
        <v>9266</v>
      </c>
      <c r="J3601" s="675" t="s">
        <v>11967</v>
      </c>
      <c r="K3601" s="666">
        <v>4</v>
      </c>
      <c r="L3601" s="666">
        <v>12</v>
      </c>
      <c r="M3601" s="756">
        <v>35400</v>
      </c>
      <c r="N3601" s="666">
        <v>4</v>
      </c>
      <c r="O3601" s="666">
        <v>8</v>
      </c>
      <c r="P3601" s="756">
        <v>23500</v>
      </c>
      <c r="Q3601" s="666">
        <v>1</v>
      </c>
      <c r="R3601" s="666">
        <v>12</v>
      </c>
    </row>
    <row r="3602" spans="1:18" ht="15.75" customHeight="1" x14ac:dyDescent="0.2">
      <c r="A3602" s="676" t="s">
        <v>11786</v>
      </c>
      <c r="B3602" s="666" t="s">
        <v>6922</v>
      </c>
      <c r="C3602" s="666" t="s">
        <v>11919</v>
      </c>
      <c r="D3602" s="665" t="s">
        <v>11040</v>
      </c>
      <c r="E3602" s="737">
        <v>5200</v>
      </c>
      <c r="F3602" s="666">
        <v>45016154</v>
      </c>
      <c r="G3602" s="665" t="s">
        <v>12205</v>
      </c>
      <c r="H3602" s="675" t="s">
        <v>9913</v>
      </c>
      <c r="I3602" s="665" t="s">
        <v>9266</v>
      </c>
      <c r="J3602" s="675" t="s">
        <v>9913</v>
      </c>
      <c r="K3602" s="666">
        <v>0</v>
      </c>
      <c r="L3602" s="666">
        <v>0</v>
      </c>
      <c r="M3602" s="756">
        <v>0</v>
      </c>
      <c r="N3602" s="666">
        <v>1</v>
      </c>
      <c r="O3602" s="666">
        <v>2</v>
      </c>
      <c r="P3602" s="756">
        <v>10700</v>
      </c>
      <c r="Q3602" s="666">
        <v>1</v>
      </c>
      <c r="R3602" s="666">
        <v>12</v>
      </c>
    </row>
    <row r="3603" spans="1:18" ht="15.75" customHeight="1" x14ac:dyDescent="0.2">
      <c r="A3603" s="676" t="s">
        <v>11786</v>
      </c>
      <c r="B3603" s="666" t="s">
        <v>6922</v>
      </c>
      <c r="C3603" s="666" t="s">
        <v>11919</v>
      </c>
      <c r="D3603" s="665" t="s">
        <v>11040</v>
      </c>
      <c r="E3603" s="737">
        <v>5200</v>
      </c>
      <c r="F3603" s="666">
        <v>41742416</v>
      </c>
      <c r="G3603" s="665" t="s">
        <v>12206</v>
      </c>
      <c r="H3603" s="675" t="s">
        <v>9913</v>
      </c>
      <c r="I3603" s="665" t="s">
        <v>9266</v>
      </c>
      <c r="J3603" s="675" t="s">
        <v>9913</v>
      </c>
      <c r="K3603" s="666">
        <v>0</v>
      </c>
      <c r="L3603" s="666">
        <v>0</v>
      </c>
      <c r="M3603" s="756">
        <v>0</v>
      </c>
      <c r="N3603" s="666">
        <v>1</v>
      </c>
      <c r="O3603" s="666">
        <v>2</v>
      </c>
      <c r="P3603" s="756">
        <v>10700</v>
      </c>
      <c r="Q3603" s="666">
        <v>1</v>
      </c>
      <c r="R3603" s="666">
        <v>12</v>
      </c>
    </row>
    <row r="3604" spans="1:18" ht="15.75" customHeight="1" x14ac:dyDescent="0.2">
      <c r="A3604" s="676" t="s">
        <v>11786</v>
      </c>
      <c r="B3604" s="666" t="s">
        <v>6922</v>
      </c>
      <c r="C3604" s="666" t="s">
        <v>11919</v>
      </c>
      <c r="D3604" s="665" t="s">
        <v>11040</v>
      </c>
      <c r="E3604" s="737">
        <v>5200</v>
      </c>
      <c r="F3604" s="666">
        <v>70026860</v>
      </c>
      <c r="G3604" s="665" t="s">
        <v>12207</v>
      </c>
      <c r="H3604" s="675" t="s">
        <v>9913</v>
      </c>
      <c r="I3604" s="665" t="s">
        <v>9266</v>
      </c>
      <c r="J3604" s="675" t="s">
        <v>9913</v>
      </c>
      <c r="K3604" s="666">
        <v>0</v>
      </c>
      <c r="L3604" s="666">
        <v>0</v>
      </c>
      <c r="M3604" s="756">
        <v>0</v>
      </c>
      <c r="N3604" s="666">
        <v>1</v>
      </c>
      <c r="O3604" s="666">
        <v>2</v>
      </c>
      <c r="P3604" s="756">
        <v>10700</v>
      </c>
      <c r="Q3604" s="666">
        <v>1</v>
      </c>
      <c r="R3604" s="666">
        <v>12</v>
      </c>
    </row>
    <row r="3605" spans="1:18" ht="15.75" customHeight="1" x14ac:dyDescent="0.2">
      <c r="A3605" s="676" t="s">
        <v>11786</v>
      </c>
      <c r="B3605" s="666" t="s">
        <v>6922</v>
      </c>
      <c r="C3605" s="666" t="s">
        <v>11919</v>
      </c>
      <c r="D3605" s="665" t="s">
        <v>11040</v>
      </c>
      <c r="E3605" s="737">
        <v>5200</v>
      </c>
      <c r="F3605" s="666">
        <v>44786996</v>
      </c>
      <c r="G3605" s="665" t="s">
        <v>12208</v>
      </c>
      <c r="H3605" s="675" t="s">
        <v>9913</v>
      </c>
      <c r="I3605" s="665" t="s">
        <v>9266</v>
      </c>
      <c r="J3605" s="675" t="s">
        <v>9913</v>
      </c>
      <c r="K3605" s="666">
        <v>0</v>
      </c>
      <c r="L3605" s="666">
        <v>0</v>
      </c>
      <c r="M3605" s="756">
        <v>0</v>
      </c>
      <c r="N3605" s="666">
        <v>1</v>
      </c>
      <c r="O3605" s="666">
        <v>2</v>
      </c>
      <c r="P3605" s="756">
        <v>10700</v>
      </c>
      <c r="Q3605" s="666">
        <v>1</v>
      </c>
      <c r="R3605" s="666">
        <v>12</v>
      </c>
    </row>
    <row r="3606" spans="1:18" ht="15.75" customHeight="1" x14ac:dyDescent="0.2">
      <c r="A3606" s="676" t="s">
        <v>11786</v>
      </c>
      <c r="B3606" s="666" t="s">
        <v>6922</v>
      </c>
      <c r="C3606" s="666" t="s">
        <v>11919</v>
      </c>
      <c r="D3606" s="665" t="s">
        <v>11040</v>
      </c>
      <c r="E3606" s="737">
        <v>5200</v>
      </c>
      <c r="F3606" s="666">
        <v>42787842</v>
      </c>
      <c r="G3606" s="665" t="s">
        <v>12209</v>
      </c>
      <c r="H3606" s="675" t="s">
        <v>9913</v>
      </c>
      <c r="I3606" s="665" t="s">
        <v>9266</v>
      </c>
      <c r="J3606" s="675" t="s">
        <v>9913</v>
      </c>
      <c r="K3606" s="666">
        <v>0</v>
      </c>
      <c r="L3606" s="666">
        <v>0</v>
      </c>
      <c r="M3606" s="756">
        <v>0</v>
      </c>
      <c r="N3606" s="666">
        <v>1</v>
      </c>
      <c r="O3606" s="666">
        <v>2</v>
      </c>
      <c r="P3606" s="756">
        <v>10700</v>
      </c>
      <c r="Q3606" s="666">
        <v>1</v>
      </c>
      <c r="R3606" s="666">
        <v>12</v>
      </c>
    </row>
    <row r="3607" spans="1:18" ht="15.75" customHeight="1" x14ac:dyDescent="0.2">
      <c r="A3607" s="676" t="s">
        <v>11786</v>
      </c>
      <c r="B3607" s="666" t="s">
        <v>6922</v>
      </c>
      <c r="C3607" s="666" t="s">
        <v>11919</v>
      </c>
      <c r="D3607" s="665" t="s">
        <v>11040</v>
      </c>
      <c r="E3607" s="737">
        <v>5200</v>
      </c>
      <c r="F3607" s="666">
        <v>46417081</v>
      </c>
      <c r="G3607" s="665" t="s">
        <v>12210</v>
      </c>
      <c r="H3607" s="675" t="s">
        <v>9913</v>
      </c>
      <c r="I3607" s="665" t="s">
        <v>9266</v>
      </c>
      <c r="J3607" s="675" t="s">
        <v>9913</v>
      </c>
      <c r="K3607" s="666">
        <v>0</v>
      </c>
      <c r="L3607" s="666">
        <v>0</v>
      </c>
      <c r="M3607" s="756">
        <v>0</v>
      </c>
      <c r="N3607" s="666">
        <v>1</v>
      </c>
      <c r="O3607" s="666">
        <v>2</v>
      </c>
      <c r="P3607" s="756">
        <v>10700</v>
      </c>
      <c r="Q3607" s="666">
        <v>1</v>
      </c>
      <c r="R3607" s="666">
        <v>12</v>
      </c>
    </row>
    <row r="3608" spans="1:18" ht="15.75" customHeight="1" x14ac:dyDescent="0.2">
      <c r="A3608" s="676" t="s">
        <v>11786</v>
      </c>
      <c r="B3608" s="666" t="s">
        <v>6922</v>
      </c>
      <c r="C3608" s="666" t="s">
        <v>11919</v>
      </c>
      <c r="D3608" s="665" t="s">
        <v>11040</v>
      </c>
      <c r="E3608" s="737">
        <v>5200</v>
      </c>
      <c r="F3608" s="666">
        <v>47533337</v>
      </c>
      <c r="G3608" s="665" t="s">
        <v>12211</v>
      </c>
      <c r="H3608" s="675" t="s">
        <v>9913</v>
      </c>
      <c r="I3608" s="665" t="s">
        <v>9266</v>
      </c>
      <c r="J3608" s="675" t="s">
        <v>9913</v>
      </c>
      <c r="K3608" s="666">
        <v>0</v>
      </c>
      <c r="L3608" s="666">
        <v>0</v>
      </c>
      <c r="M3608" s="756">
        <v>0</v>
      </c>
      <c r="N3608" s="666">
        <v>1</v>
      </c>
      <c r="O3608" s="666">
        <v>2</v>
      </c>
      <c r="P3608" s="756">
        <v>10700</v>
      </c>
      <c r="Q3608" s="666">
        <v>1</v>
      </c>
      <c r="R3608" s="666">
        <v>12</v>
      </c>
    </row>
    <row r="3609" spans="1:18" ht="15.75" customHeight="1" x14ac:dyDescent="0.2">
      <c r="A3609" s="676" t="s">
        <v>11786</v>
      </c>
      <c r="B3609" s="666" t="s">
        <v>6922</v>
      </c>
      <c r="C3609" s="666" t="s">
        <v>11919</v>
      </c>
      <c r="D3609" s="665" t="s">
        <v>11040</v>
      </c>
      <c r="E3609" s="737">
        <v>5200</v>
      </c>
      <c r="F3609" s="666">
        <v>46786568</v>
      </c>
      <c r="G3609" s="665" t="s">
        <v>12212</v>
      </c>
      <c r="H3609" s="675" t="s">
        <v>9913</v>
      </c>
      <c r="I3609" s="665" t="s">
        <v>9266</v>
      </c>
      <c r="J3609" s="675" t="s">
        <v>9913</v>
      </c>
      <c r="K3609" s="666">
        <v>0</v>
      </c>
      <c r="L3609" s="666">
        <v>0</v>
      </c>
      <c r="M3609" s="756">
        <v>0</v>
      </c>
      <c r="N3609" s="666">
        <v>1</v>
      </c>
      <c r="O3609" s="666">
        <v>2</v>
      </c>
      <c r="P3609" s="756">
        <v>10700</v>
      </c>
      <c r="Q3609" s="666">
        <v>1</v>
      </c>
      <c r="R3609" s="666">
        <v>12</v>
      </c>
    </row>
    <row r="3610" spans="1:18" ht="15.75" customHeight="1" x14ac:dyDescent="0.2">
      <c r="A3610" s="676" t="s">
        <v>11786</v>
      </c>
      <c r="B3610" s="666" t="s">
        <v>6922</v>
      </c>
      <c r="C3610" s="666" t="s">
        <v>11919</v>
      </c>
      <c r="D3610" s="665" t="s">
        <v>11040</v>
      </c>
      <c r="E3610" s="737">
        <v>5200</v>
      </c>
      <c r="F3610" s="666">
        <v>72899647</v>
      </c>
      <c r="G3610" s="665" t="s">
        <v>12213</v>
      </c>
      <c r="H3610" s="675" t="s">
        <v>9913</v>
      </c>
      <c r="I3610" s="665" t="s">
        <v>9266</v>
      </c>
      <c r="J3610" s="675" t="s">
        <v>9913</v>
      </c>
      <c r="K3610" s="666">
        <v>0</v>
      </c>
      <c r="L3610" s="666">
        <v>0</v>
      </c>
      <c r="M3610" s="756">
        <v>0</v>
      </c>
      <c r="N3610" s="666">
        <v>1</v>
      </c>
      <c r="O3610" s="666">
        <v>2</v>
      </c>
      <c r="P3610" s="756">
        <v>10700</v>
      </c>
      <c r="Q3610" s="666">
        <v>1</v>
      </c>
      <c r="R3610" s="666">
        <v>12</v>
      </c>
    </row>
    <row r="3611" spans="1:18" ht="15.75" customHeight="1" x14ac:dyDescent="0.2">
      <c r="A3611" s="676" t="s">
        <v>11786</v>
      </c>
      <c r="B3611" s="666" t="s">
        <v>6922</v>
      </c>
      <c r="C3611" s="666" t="s">
        <v>11919</v>
      </c>
      <c r="D3611" s="665" t="s">
        <v>11040</v>
      </c>
      <c r="E3611" s="737">
        <v>5200</v>
      </c>
      <c r="F3611" s="666">
        <v>45145386</v>
      </c>
      <c r="G3611" s="665" t="s">
        <v>12214</v>
      </c>
      <c r="H3611" s="675" t="s">
        <v>9913</v>
      </c>
      <c r="I3611" s="665" t="s">
        <v>9266</v>
      </c>
      <c r="J3611" s="675" t="s">
        <v>9913</v>
      </c>
      <c r="K3611" s="666">
        <v>0</v>
      </c>
      <c r="L3611" s="666">
        <v>0</v>
      </c>
      <c r="M3611" s="756">
        <v>0</v>
      </c>
      <c r="N3611" s="666">
        <v>1</v>
      </c>
      <c r="O3611" s="666">
        <v>2</v>
      </c>
      <c r="P3611" s="756">
        <v>10700</v>
      </c>
      <c r="Q3611" s="666">
        <v>1</v>
      </c>
      <c r="R3611" s="666">
        <v>12</v>
      </c>
    </row>
    <row r="3612" spans="1:18" ht="15.75" customHeight="1" x14ac:dyDescent="0.2">
      <c r="A3612" s="676" t="s">
        <v>11786</v>
      </c>
      <c r="B3612" s="666" t="s">
        <v>6922</v>
      </c>
      <c r="C3612" s="666" t="s">
        <v>11919</v>
      </c>
      <c r="D3612" s="665" t="s">
        <v>11040</v>
      </c>
      <c r="E3612" s="737">
        <v>5200</v>
      </c>
      <c r="F3612" s="666">
        <v>45764949</v>
      </c>
      <c r="G3612" s="665" t="s">
        <v>12215</v>
      </c>
      <c r="H3612" s="675" t="s">
        <v>9913</v>
      </c>
      <c r="I3612" s="665" t="s">
        <v>9266</v>
      </c>
      <c r="J3612" s="675" t="s">
        <v>9913</v>
      </c>
      <c r="K3612" s="666">
        <v>0</v>
      </c>
      <c r="L3612" s="666">
        <v>0</v>
      </c>
      <c r="M3612" s="756">
        <v>0</v>
      </c>
      <c r="N3612" s="666">
        <v>1</v>
      </c>
      <c r="O3612" s="666">
        <v>2</v>
      </c>
      <c r="P3612" s="756">
        <v>10700</v>
      </c>
      <c r="Q3612" s="666">
        <v>1</v>
      </c>
      <c r="R3612" s="666">
        <v>12</v>
      </c>
    </row>
    <row r="3613" spans="1:18" ht="15.75" customHeight="1" x14ac:dyDescent="0.2">
      <c r="A3613" s="676" t="s">
        <v>11786</v>
      </c>
      <c r="B3613" s="666" t="s">
        <v>6922</v>
      </c>
      <c r="C3613" s="666" t="s">
        <v>11919</v>
      </c>
      <c r="D3613" s="665" t="s">
        <v>11040</v>
      </c>
      <c r="E3613" s="737">
        <v>5200</v>
      </c>
      <c r="F3613" s="666">
        <v>70559922</v>
      </c>
      <c r="G3613" s="665" t="s">
        <v>12216</v>
      </c>
      <c r="H3613" s="675" t="s">
        <v>9913</v>
      </c>
      <c r="I3613" s="665" t="s">
        <v>9266</v>
      </c>
      <c r="J3613" s="675" t="s">
        <v>9913</v>
      </c>
      <c r="K3613" s="666">
        <v>0</v>
      </c>
      <c r="L3613" s="666">
        <v>0</v>
      </c>
      <c r="M3613" s="756">
        <v>0</v>
      </c>
      <c r="N3613" s="666">
        <v>1</v>
      </c>
      <c r="O3613" s="666">
        <v>2</v>
      </c>
      <c r="P3613" s="756">
        <v>10700</v>
      </c>
      <c r="Q3613" s="666">
        <v>1</v>
      </c>
      <c r="R3613" s="666">
        <v>12</v>
      </c>
    </row>
    <row r="3614" spans="1:18" ht="15.75" customHeight="1" x14ac:dyDescent="0.2">
      <c r="A3614" s="676" t="s">
        <v>11786</v>
      </c>
      <c r="B3614" s="666" t="s">
        <v>6922</v>
      </c>
      <c r="C3614" s="666" t="s">
        <v>11919</v>
      </c>
      <c r="D3614" s="665" t="s">
        <v>11040</v>
      </c>
      <c r="E3614" s="737">
        <v>5200</v>
      </c>
      <c r="F3614" s="666">
        <v>46053699</v>
      </c>
      <c r="G3614" s="665" t="s">
        <v>10800</v>
      </c>
      <c r="H3614" s="675" t="s">
        <v>9913</v>
      </c>
      <c r="I3614" s="665" t="s">
        <v>9266</v>
      </c>
      <c r="J3614" s="675" t="s">
        <v>9913</v>
      </c>
      <c r="K3614" s="666">
        <v>0</v>
      </c>
      <c r="L3614" s="666">
        <v>0</v>
      </c>
      <c r="M3614" s="756">
        <v>0</v>
      </c>
      <c r="N3614" s="666">
        <v>1</v>
      </c>
      <c r="O3614" s="666">
        <v>2</v>
      </c>
      <c r="P3614" s="756">
        <v>10700</v>
      </c>
      <c r="Q3614" s="666">
        <v>1</v>
      </c>
      <c r="R3614" s="666">
        <v>12</v>
      </c>
    </row>
    <row r="3615" spans="1:18" ht="15.75" customHeight="1" x14ac:dyDescent="0.2">
      <c r="A3615" s="676" t="s">
        <v>11786</v>
      </c>
      <c r="B3615" s="666" t="s">
        <v>6922</v>
      </c>
      <c r="C3615" s="666" t="s">
        <v>11919</v>
      </c>
      <c r="D3615" s="665" t="s">
        <v>11040</v>
      </c>
      <c r="E3615" s="737">
        <v>5200</v>
      </c>
      <c r="F3615" s="666">
        <v>46400550</v>
      </c>
      <c r="G3615" s="665" t="s">
        <v>10794</v>
      </c>
      <c r="H3615" s="675" t="s">
        <v>9913</v>
      </c>
      <c r="I3615" s="665" t="s">
        <v>9266</v>
      </c>
      <c r="J3615" s="675" t="s">
        <v>9913</v>
      </c>
      <c r="K3615" s="666">
        <v>0</v>
      </c>
      <c r="L3615" s="666">
        <v>0</v>
      </c>
      <c r="M3615" s="756">
        <v>0</v>
      </c>
      <c r="N3615" s="666">
        <v>1</v>
      </c>
      <c r="O3615" s="666">
        <v>2</v>
      </c>
      <c r="P3615" s="756">
        <v>10700</v>
      </c>
      <c r="Q3615" s="666">
        <v>1</v>
      </c>
      <c r="R3615" s="666">
        <v>12</v>
      </c>
    </row>
    <row r="3616" spans="1:18" ht="15.75" customHeight="1" x14ac:dyDescent="0.2">
      <c r="A3616" s="676" t="s">
        <v>11786</v>
      </c>
      <c r="B3616" s="666" t="s">
        <v>6922</v>
      </c>
      <c r="C3616" s="666" t="s">
        <v>11919</v>
      </c>
      <c r="D3616" s="665" t="s">
        <v>10757</v>
      </c>
      <c r="E3616" s="737">
        <v>2900</v>
      </c>
      <c r="F3616" s="666">
        <v>45320853</v>
      </c>
      <c r="G3616" s="665" t="s">
        <v>12217</v>
      </c>
      <c r="H3616" s="675" t="s">
        <v>11806</v>
      </c>
      <c r="I3616" s="665" t="s">
        <v>9266</v>
      </c>
      <c r="J3616" s="675" t="s">
        <v>11806</v>
      </c>
      <c r="K3616" s="666">
        <v>0</v>
      </c>
      <c r="L3616" s="666">
        <v>0</v>
      </c>
      <c r="M3616" s="756">
        <v>0</v>
      </c>
      <c r="N3616" s="666">
        <v>1</v>
      </c>
      <c r="O3616" s="666">
        <v>2</v>
      </c>
      <c r="P3616" s="756">
        <v>6100</v>
      </c>
      <c r="Q3616" s="666">
        <v>1</v>
      </c>
      <c r="R3616" s="666">
        <v>12</v>
      </c>
    </row>
    <row r="3617" spans="1:18" ht="15.75" customHeight="1" x14ac:dyDescent="0.2">
      <c r="A3617" s="665" t="s">
        <v>12218</v>
      </c>
      <c r="B3617" s="666" t="s">
        <v>6969</v>
      </c>
      <c r="C3617" s="666" t="s">
        <v>12219</v>
      </c>
      <c r="D3617" s="666" t="s">
        <v>10854</v>
      </c>
      <c r="E3617" s="737" t="s">
        <v>12220</v>
      </c>
      <c r="F3617" s="666">
        <v>19256137</v>
      </c>
      <c r="G3617" s="675" t="s">
        <v>12221</v>
      </c>
      <c r="H3617" s="675" t="s">
        <v>10854</v>
      </c>
      <c r="I3617" s="666" t="s">
        <v>6929</v>
      </c>
      <c r="J3617" s="675" t="s">
        <v>10854</v>
      </c>
      <c r="K3617" s="666">
        <v>1</v>
      </c>
      <c r="L3617" s="666">
        <v>12</v>
      </c>
      <c r="M3617" s="756">
        <v>30000</v>
      </c>
      <c r="N3617" s="666" t="s">
        <v>10860</v>
      </c>
      <c r="O3617" s="666">
        <v>8</v>
      </c>
      <c r="P3617" s="756">
        <v>20000</v>
      </c>
      <c r="Q3617" s="666"/>
      <c r="R3617" s="666">
        <v>12</v>
      </c>
    </row>
    <row r="3618" spans="1:18" ht="15.75" customHeight="1" x14ac:dyDescent="0.2">
      <c r="A3618" s="665" t="s">
        <v>12218</v>
      </c>
      <c r="B3618" s="666" t="s">
        <v>6969</v>
      </c>
      <c r="C3618" s="666" t="s">
        <v>12219</v>
      </c>
      <c r="D3618" s="666" t="s">
        <v>10244</v>
      </c>
      <c r="E3618" s="737" t="s">
        <v>9366</v>
      </c>
      <c r="F3618" s="666">
        <v>73884158</v>
      </c>
      <c r="G3618" s="675" t="s">
        <v>12222</v>
      </c>
      <c r="H3618" s="675" t="s">
        <v>10244</v>
      </c>
      <c r="I3618" s="666" t="s">
        <v>7361</v>
      </c>
      <c r="J3618" s="675" t="s">
        <v>10244</v>
      </c>
      <c r="K3618" s="666">
        <v>1</v>
      </c>
      <c r="L3618" s="666">
        <v>12</v>
      </c>
      <c r="M3618" s="756">
        <v>18000</v>
      </c>
      <c r="N3618" s="666" t="s">
        <v>10860</v>
      </c>
      <c r="O3618" s="666">
        <v>8</v>
      </c>
      <c r="P3618" s="756">
        <v>12000</v>
      </c>
      <c r="Q3618" s="666"/>
      <c r="R3618" s="666">
        <v>12</v>
      </c>
    </row>
    <row r="3619" spans="1:18" ht="15.75" customHeight="1" x14ac:dyDescent="0.2">
      <c r="A3619" s="665" t="s">
        <v>12218</v>
      </c>
      <c r="B3619" s="666" t="s">
        <v>6969</v>
      </c>
      <c r="C3619" s="666" t="s">
        <v>12219</v>
      </c>
      <c r="D3619" s="666" t="s">
        <v>10244</v>
      </c>
      <c r="E3619" s="737" t="s">
        <v>8863</v>
      </c>
      <c r="F3619" s="666">
        <v>47489419</v>
      </c>
      <c r="G3619" s="675" t="s">
        <v>12223</v>
      </c>
      <c r="H3619" s="675" t="s">
        <v>10244</v>
      </c>
      <c r="I3619" s="666" t="s">
        <v>7361</v>
      </c>
      <c r="J3619" s="675" t="s">
        <v>10244</v>
      </c>
      <c r="K3619" s="666">
        <v>1</v>
      </c>
      <c r="L3619" s="666">
        <v>12</v>
      </c>
      <c r="M3619" s="756">
        <v>12000</v>
      </c>
      <c r="N3619" s="666" t="s">
        <v>10860</v>
      </c>
      <c r="O3619" s="666">
        <v>8</v>
      </c>
      <c r="P3619" s="756">
        <v>8000</v>
      </c>
      <c r="Q3619" s="666"/>
      <c r="R3619" s="666">
        <v>12</v>
      </c>
    </row>
    <row r="3620" spans="1:18" ht="15.75" customHeight="1" x14ac:dyDescent="0.2">
      <c r="A3620" s="665" t="s">
        <v>12218</v>
      </c>
      <c r="B3620" s="666" t="s">
        <v>6969</v>
      </c>
      <c r="C3620" s="666" t="s">
        <v>12219</v>
      </c>
      <c r="D3620" s="666" t="s">
        <v>8639</v>
      </c>
      <c r="E3620" s="737" t="s">
        <v>12224</v>
      </c>
      <c r="F3620" s="666">
        <v>19328069</v>
      </c>
      <c r="G3620" s="675" t="s">
        <v>12225</v>
      </c>
      <c r="H3620" s="675" t="s">
        <v>8639</v>
      </c>
      <c r="I3620" s="666" t="s">
        <v>7541</v>
      </c>
      <c r="J3620" s="675" t="s">
        <v>8639</v>
      </c>
      <c r="K3620" s="666">
        <v>1</v>
      </c>
      <c r="L3620" s="666">
        <v>12</v>
      </c>
      <c r="M3620" s="756">
        <v>11160</v>
      </c>
      <c r="N3620" s="666" t="s">
        <v>10860</v>
      </c>
      <c r="O3620" s="666">
        <v>8</v>
      </c>
      <c r="P3620" s="756">
        <v>7440</v>
      </c>
      <c r="Q3620" s="666"/>
      <c r="R3620" s="666">
        <v>12</v>
      </c>
    </row>
    <row r="3621" spans="1:18" ht="15.75" customHeight="1" x14ac:dyDescent="0.2">
      <c r="A3621" s="665" t="s">
        <v>12218</v>
      </c>
      <c r="B3621" s="666" t="s">
        <v>6969</v>
      </c>
      <c r="C3621" s="666" t="s">
        <v>12219</v>
      </c>
      <c r="D3621" s="666" t="s">
        <v>10244</v>
      </c>
      <c r="E3621" s="737" t="s">
        <v>12226</v>
      </c>
      <c r="F3621" s="666">
        <v>47113719</v>
      </c>
      <c r="G3621" s="675" t="s">
        <v>12227</v>
      </c>
      <c r="H3621" s="675" t="s">
        <v>10244</v>
      </c>
      <c r="I3621" s="666" t="s">
        <v>7361</v>
      </c>
      <c r="J3621" s="675" t="s">
        <v>10244</v>
      </c>
      <c r="K3621" s="666">
        <v>1</v>
      </c>
      <c r="L3621" s="666">
        <v>12</v>
      </c>
      <c r="M3621" s="756">
        <v>13200</v>
      </c>
      <c r="N3621" s="666" t="s">
        <v>10860</v>
      </c>
      <c r="O3621" s="666">
        <v>8</v>
      </c>
      <c r="P3621" s="756">
        <v>8800</v>
      </c>
      <c r="Q3621" s="666"/>
      <c r="R3621" s="666">
        <v>12</v>
      </c>
    </row>
    <row r="3622" spans="1:18" ht="15.75" customHeight="1" x14ac:dyDescent="0.2">
      <c r="A3622" s="665" t="s">
        <v>12218</v>
      </c>
      <c r="B3622" s="666" t="s">
        <v>6969</v>
      </c>
      <c r="C3622" s="666" t="s">
        <v>12219</v>
      </c>
      <c r="D3622" s="666" t="s">
        <v>10244</v>
      </c>
      <c r="E3622" s="737" t="s">
        <v>9366</v>
      </c>
      <c r="F3622" s="666">
        <v>41978126</v>
      </c>
      <c r="G3622" s="675" t="s">
        <v>12228</v>
      </c>
      <c r="H3622" s="675" t="s">
        <v>10244</v>
      </c>
      <c r="I3622" s="666" t="s">
        <v>7361</v>
      </c>
      <c r="J3622" s="675" t="s">
        <v>10244</v>
      </c>
      <c r="K3622" s="666">
        <v>1</v>
      </c>
      <c r="L3622" s="666">
        <v>12</v>
      </c>
      <c r="M3622" s="756">
        <v>18000</v>
      </c>
      <c r="N3622" s="666" t="s">
        <v>10860</v>
      </c>
      <c r="O3622" s="666">
        <v>8</v>
      </c>
      <c r="P3622" s="756">
        <v>12000</v>
      </c>
      <c r="Q3622" s="666"/>
      <c r="R3622" s="666">
        <v>12</v>
      </c>
    </row>
    <row r="3623" spans="1:18" ht="15.75" customHeight="1" x14ac:dyDescent="0.2">
      <c r="A3623" s="665" t="s">
        <v>12218</v>
      </c>
      <c r="B3623" s="666" t="s">
        <v>6922</v>
      </c>
      <c r="C3623" s="666" t="s">
        <v>12219</v>
      </c>
      <c r="D3623" s="666" t="s">
        <v>8611</v>
      </c>
      <c r="E3623" s="737" t="s">
        <v>12229</v>
      </c>
      <c r="F3623" s="666">
        <v>42170094</v>
      </c>
      <c r="G3623" s="675" t="s">
        <v>12230</v>
      </c>
      <c r="H3623" s="675" t="s">
        <v>9841</v>
      </c>
      <c r="I3623" s="666" t="s">
        <v>6929</v>
      </c>
      <c r="J3623" s="675" t="s">
        <v>9841</v>
      </c>
      <c r="K3623" s="666">
        <v>1</v>
      </c>
      <c r="L3623" s="666">
        <v>12</v>
      </c>
      <c r="M3623" s="756">
        <v>14400</v>
      </c>
      <c r="N3623" s="666" t="s">
        <v>10860</v>
      </c>
      <c r="O3623" s="666">
        <v>8</v>
      </c>
      <c r="P3623" s="756">
        <v>9600</v>
      </c>
      <c r="Q3623" s="666"/>
      <c r="R3623" s="666">
        <v>12</v>
      </c>
    </row>
    <row r="3624" spans="1:18" ht="15.75" customHeight="1" x14ac:dyDescent="0.2">
      <c r="A3624" s="665" t="s">
        <v>12218</v>
      </c>
      <c r="B3624" s="666" t="s">
        <v>6922</v>
      </c>
      <c r="C3624" s="666" t="s">
        <v>12219</v>
      </c>
      <c r="D3624" s="666" t="s">
        <v>8639</v>
      </c>
      <c r="E3624" s="737" t="s">
        <v>12231</v>
      </c>
      <c r="F3624" s="666">
        <v>19243053</v>
      </c>
      <c r="G3624" s="675" t="s">
        <v>12232</v>
      </c>
      <c r="H3624" s="675" t="s">
        <v>8639</v>
      </c>
      <c r="I3624" s="666" t="s">
        <v>7541</v>
      </c>
      <c r="J3624" s="675" t="s">
        <v>8639</v>
      </c>
      <c r="K3624" s="666">
        <v>1</v>
      </c>
      <c r="L3624" s="666">
        <v>12</v>
      </c>
      <c r="M3624" s="756">
        <v>12300</v>
      </c>
      <c r="N3624" s="666" t="s">
        <v>10860</v>
      </c>
      <c r="O3624" s="666">
        <v>8</v>
      </c>
      <c r="P3624" s="756">
        <v>8200</v>
      </c>
      <c r="Q3624" s="666"/>
      <c r="R3624" s="666">
        <v>12</v>
      </c>
    </row>
    <row r="3625" spans="1:18" ht="15.75" customHeight="1" x14ac:dyDescent="0.2">
      <c r="A3625" s="665" t="s">
        <v>12218</v>
      </c>
      <c r="B3625" s="666" t="s">
        <v>6922</v>
      </c>
      <c r="C3625" s="666" t="s">
        <v>12219</v>
      </c>
      <c r="D3625" s="666" t="s">
        <v>8690</v>
      </c>
      <c r="E3625" s="737" t="s">
        <v>12231</v>
      </c>
      <c r="F3625" s="666">
        <v>44526467</v>
      </c>
      <c r="G3625" s="675" t="s">
        <v>12233</v>
      </c>
      <c r="H3625" s="675" t="s">
        <v>8690</v>
      </c>
      <c r="I3625" s="666" t="s">
        <v>7541</v>
      </c>
      <c r="J3625" s="675" t="s">
        <v>8690</v>
      </c>
      <c r="K3625" s="666">
        <v>1</v>
      </c>
      <c r="L3625" s="666">
        <v>12</v>
      </c>
      <c r="M3625" s="756">
        <v>12300</v>
      </c>
      <c r="N3625" s="666" t="s">
        <v>10860</v>
      </c>
      <c r="O3625" s="666">
        <v>8</v>
      </c>
      <c r="P3625" s="756">
        <v>8200</v>
      </c>
      <c r="Q3625" s="666"/>
      <c r="R3625" s="666">
        <v>12</v>
      </c>
    </row>
    <row r="3626" spans="1:18" ht="15.75" customHeight="1" x14ac:dyDescent="0.2">
      <c r="A3626" s="665" t="s">
        <v>12218</v>
      </c>
      <c r="B3626" s="666" t="s">
        <v>6922</v>
      </c>
      <c r="C3626" s="666" t="s">
        <v>12219</v>
      </c>
      <c r="D3626" s="666" t="s">
        <v>12234</v>
      </c>
      <c r="E3626" s="737" t="s">
        <v>12229</v>
      </c>
      <c r="F3626" s="666">
        <v>43754232</v>
      </c>
      <c r="G3626" s="675" t="s">
        <v>12235</v>
      </c>
      <c r="H3626" s="675" t="s">
        <v>12234</v>
      </c>
      <c r="I3626" s="666" t="s">
        <v>7361</v>
      </c>
      <c r="J3626" s="675" t="s">
        <v>12234</v>
      </c>
      <c r="K3626" s="666">
        <v>1</v>
      </c>
      <c r="L3626" s="666">
        <v>12</v>
      </c>
      <c r="M3626" s="756">
        <v>14400</v>
      </c>
      <c r="N3626" s="666" t="s">
        <v>10860</v>
      </c>
      <c r="O3626" s="666">
        <v>8</v>
      </c>
      <c r="P3626" s="756">
        <v>9600</v>
      </c>
      <c r="Q3626" s="666"/>
      <c r="R3626" s="666">
        <v>12</v>
      </c>
    </row>
    <row r="3627" spans="1:18" ht="15.75" customHeight="1" x14ac:dyDescent="0.2">
      <c r="A3627" s="665" t="s">
        <v>12218</v>
      </c>
      <c r="B3627" s="666" t="s">
        <v>6922</v>
      </c>
      <c r="C3627" s="666" t="s">
        <v>12219</v>
      </c>
      <c r="D3627" s="666" t="s">
        <v>8639</v>
      </c>
      <c r="E3627" s="737" t="s">
        <v>12231</v>
      </c>
      <c r="F3627" s="666">
        <v>19206680</v>
      </c>
      <c r="G3627" s="675" t="s">
        <v>12236</v>
      </c>
      <c r="H3627" s="675" t="s">
        <v>8639</v>
      </c>
      <c r="I3627" s="666" t="s">
        <v>7541</v>
      </c>
      <c r="J3627" s="675" t="s">
        <v>8639</v>
      </c>
      <c r="K3627" s="666">
        <v>1</v>
      </c>
      <c r="L3627" s="666">
        <v>12</v>
      </c>
      <c r="M3627" s="756">
        <v>12300</v>
      </c>
      <c r="N3627" s="666" t="s">
        <v>10860</v>
      </c>
      <c r="O3627" s="666">
        <v>8</v>
      </c>
      <c r="P3627" s="756">
        <v>8200</v>
      </c>
      <c r="Q3627" s="666"/>
      <c r="R3627" s="666">
        <v>12</v>
      </c>
    </row>
    <row r="3628" spans="1:18" ht="15.75" customHeight="1" x14ac:dyDescent="0.2">
      <c r="A3628" s="665" t="s">
        <v>12218</v>
      </c>
      <c r="B3628" s="666" t="s">
        <v>6922</v>
      </c>
      <c r="C3628" s="666" t="s">
        <v>12219</v>
      </c>
      <c r="D3628" s="666" t="s">
        <v>10757</v>
      </c>
      <c r="E3628" s="737" t="s">
        <v>9366</v>
      </c>
      <c r="F3628" s="666">
        <v>19259740</v>
      </c>
      <c r="G3628" s="675" t="s">
        <v>12237</v>
      </c>
      <c r="H3628" s="675" t="s">
        <v>10757</v>
      </c>
      <c r="I3628" s="666" t="s">
        <v>6929</v>
      </c>
      <c r="J3628" s="675" t="s">
        <v>10757</v>
      </c>
      <c r="K3628" s="666">
        <v>1</v>
      </c>
      <c r="L3628" s="666">
        <v>12</v>
      </c>
      <c r="M3628" s="756">
        <v>18000</v>
      </c>
      <c r="N3628" s="666" t="s">
        <v>10860</v>
      </c>
      <c r="O3628" s="666">
        <v>8</v>
      </c>
      <c r="P3628" s="756">
        <v>12000</v>
      </c>
      <c r="Q3628" s="666"/>
      <c r="R3628" s="666">
        <v>12</v>
      </c>
    </row>
    <row r="3629" spans="1:18" ht="15.75" customHeight="1" x14ac:dyDescent="0.2">
      <c r="A3629" s="665" t="s">
        <v>12218</v>
      </c>
      <c r="B3629" s="666" t="s">
        <v>6922</v>
      </c>
      <c r="C3629" s="666" t="s">
        <v>12219</v>
      </c>
      <c r="D3629" s="666" t="s">
        <v>12238</v>
      </c>
      <c r="E3629" s="737" t="s">
        <v>9366</v>
      </c>
      <c r="F3629" s="666">
        <v>41257259</v>
      </c>
      <c r="G3629" s="675" t="s">
        <v>12239</v>
      </c>
      <c r="H3629" s="675" t="s">
        <v>12238</v>
      </c>
      <c r="I3629" s="666" t="s">
        <v>6929</v>
      </c>
      <c r="J3629" s="675" t="s">
        <v>12238</v>
      </c>
      <c r="K3629" s="666">
        <v>1</v>
      </c>
      <c r="L3629" s="666">
        <v>12</v>
      </c>
      <c r="M3629" s="756">
        <v>18000</v>
      </c>
      <c r="N3629" s="666" t="s">
        <v>10860</v>
      </c>
      <c r="O3629" s="666">
        <v>8</v>
      </c>
      <c r="P3629" s="756">
        <v>12000</v>
      </c>
      <c r="Q3629" s="666"/>
      <c r="R3629" s="666">
        <v>12</v>
      </c>
    </row>
    <row r="3630" spans="1:18" ht="15.75" customHeight="1" x14ac:dyDescent="0.2">
      <c r="A3630" s="665" t="s">
        <v>12218</v>
      </c>
      <c r="B3630" s="666" t="s">
        <v>6922</v>
      </c>
      <c r="C3630" s="666" t="s">
        <v>12219</v>
      </c>
      <c r="D3630" s="666" t="s">
        <v>10757</v>
      </c>
      <c r="E3630" s="737" t="s">
        <v>9366</v>
      </c>
      <c r="F3630" s="666">
        <v>44079837</v>
      </c>
      <c r="G3630" s="675" t="s">
        <v>12240</v>
      </c>
      <c r="H3630" s="675" t="s">
        <v>10757</v>
      </c>
      <c r="I3630" s="666" t="s">
        <v>6929</v>
      </c>
      <c r="J3630" s="675" t="s">
        <v>10757</v>
      </c>
      <c r="K3630" s="666">
        <v>1</v>
      </c>
      <c r="L3630" s="666">
        <v>12</v>
      </c>
      <c r="M3630" s="756">
        <v>18000</v>
      </c>
      <c r="N3630" s="666" t="s">
        <v>10860</v>
      </c>
      <c r="O3630" s="666">
        <v>8</v>
      </c>
      <c r="P3630" s="756">
        <v>12000</v>
      </c>
      <c r="Q3630" s="666"/>
      <c r="R3630" s="666">
        <v>12</v>
      </c>
    </row>
    <row r="3631" spans="1:18" ht="15.75" customHeight="1" x14ac:dyDescent="0.2">
      <c r="A3631" s="665" t="s">
        <v>12218</v>
      </c>
      <c r="B3631" s="666" t="s">
        <v>6922</v>
      </c>
      <c r="C3631" s="666" t="s">
        <v>12219</v>
      </c>
      <c r="D3631" s="666" t="s">
        <v>10356</v>
      </c>
      <c r="E3631" s="737" t="s">
        <v>9366</v>
      </c>
      <c r="F3631" s="666">
        <v>18213879</v>
      </c>
      <c r="G3631" s="675" t="s">
        <v>12241</v>
      </c>
      <c r="H3631" s="675" t="s">
        <v>10356</v>
      </c>
      <c r="I3631" s="666" t="s">
        <v>6929</v>
      </c>
      <c r="J3631" s="675" t="s">
        <v>10356</v>
      </c>
      <c r="K3631" s="666">
        <v>1</v>
      </c>
      <c r="L3631" s="666">
        <v>12</v>
      </c>
      <c r="M3631" s="756">
        <v>18000</v>
      </c>
      <c r="N3631" s="666" t="s">
        <v>10860</v>
      </c>
      <c r="O3631" s="666">
        <v>8</v>
      </c>
      <c r="P3631" s="756">
        <v>12000</v>
      </c>
      <c r="Q3631" s="666"/>
      <c r="R3631" s="666">
        <v>12</v>
      </c>
    </row>
    <row r="3632" spans="1:18" ht="15.75" customHeight="1" x14ac:dyDescent="0.2">
      <c r="A3632" s="665" t="s">
        <v>12218</v>
      </c>
      <c r="B3632" s="666" t="s">
        <v>6922</v>
      </c>
      <c r="C3632" s="666" t="s">
        <v>12219</v>
      </c>
      <c r="D3632" s="666" t="s">
        <v>10842</v>
      </c>
      <c r="E3632" s="737" t="s">
        <v>12229</v>
      </c>
      <c r="F3632" s="666">
        <v>42877891</v>
      </c>
      <c r="G3632" s="675" t="s">
        <v>12242</v>
      </c>
      <c r="H3632" s="675" t="s">
        <v>10842</v>
      </c>
      <c r="I3632" s="666" t="s">
        <v>7361</v>
      </c>
      <c r="J3632" s="675" t="s">
        <v>10842</v>
      </c>
      <c r="K3632" s="666">
        <v>1</v>
      </c>
      <c r="L3632" s="666">
        <v>12</v>
      </c>
      <c r="M3632" s="763">
        <v>14400</v>
      </c>
      <c r="N3632" s="666" t="s">
        <v>10860</v>
      </c>
      <c r="O3632" s="666">
        <v>8</v>
      </c>
      <c r="P3632" s="756">
        <v>9600</v>
      </c>
      <c r="Q3632" s="666"/>
      <c r="R3632" s="666">
        <v>12</v>
      </c>
    </row>
    <row r="3633" spans="1:18" ht="15.75" customHeight="1" x14ac:dyDescent="0.2">
      <c r="A3633" s="665" t="s">
        <v>12218</v>
      </c>
      <c r="B3633" s="666" t="s">
        <v>6922</v>
      </c>
      <c r="C3633" s="666" t="s">
        <v>12219</v>
      </c>
      <c r="D3633" s="666" t="s">
        <v>10757</v>
      </c>
      <c r="E3633" s="737" t="s">
        <v>9366</v>
      </c>
      <c r="F3633" s="666">
        <v>41429388</v>
      </c>
      <c r="G3633" s="675" t="s">
        <v>12243</v>
      </c>
      <c r="H3633" s="675" t="s">
        <v>10757</v>
      </c>
      <c r="I3633" s="666" t="s">
        <v>6929</v>
      </c>
      <c r="J3633" s="675" t="s">
        <v>10757</v>
      </c>
      <c r="K3633" s="666">
        <v>1</v>
      </c>
      <c r="L3633" s="666">
        <v>12</v>
      </c>
      <c r="M3633" s="763">
        <v>18000</v>
      </c>
      <c r="N3633" s="666" t="s">
        <v>10860</v>
      </c>
      <c r="O3633" s="666">
        <v>8</v>
      </c>
      <c r="P3633" s="756">
        <v>12000</v>
      </c>
      <c r="Q3633" s="666"/>
      <c r="R3633" s="666">
        <v>12</v>
      </c>
    </row>
    <row r="3634" spans="1:18" ht="15.75" customHeight="1" x14ac:dyDescent="0.2">
      <c r="A3634" s="665" t="s">
        <v>12218</v>
      </c>
      <c r="B3634" s="666" t="s">
        <v>6922</v>
      </c>
      <c r="C3634" s="666" t="s">
        <v>12219</v>
      </c>
      <c r="D3634" s="666" t="s">
        <v>10361</v>
      </c>
      <c r="E3634" s="737" t="s">
        <v>9366</v>
      </c>
      <c r="F3634" s="666">
        <v>46746376</v>
      </c>
      <c r="G3634" s="675" t="s">
        <v>12244</v>
      </c>
      <c r="H3634" s="675" t="s">
        <v>10361</v>
      </c>
      <c r="I3634" s="666" t="s">
        <v>6929</v>
      </c>
      <c r="J3634" s="675" t="s">
        <v>10361</v>
      </c>
      <c r="K3634" s="666">
        <v>1</v>
      </c>
      <c r="L3634" s="666">
        <v>12</v>
      </c>
      <c r="M3634" s="763">
        <v>18000</v>
      </c>
      <c r="N3634" s="666" t="s">
        <v>10860</v>
      </c>
      <c r="O3634" s="666">
        <v>8</v>
      </c>
      <c r="P3634" s="756">
        <v>12000</v>
      </c>
      <c r="Q3634" s="666"/>
      <c r="R3634" s="666">
        <v>12</v>
      </c>
    </row>
    <row r="3635" spans="1:18" ht="15.75" customHeight="1" x14ac:dyDescent="0.2">
      <c r="A3635" s="665" t="s">
        <v>12218</v>
      </c>
      <c r="B3635" s="666" t="s">
        <v>6922</v>
      </c>
      <c r="C3635" s="666" t="s">
        <v>12219</v>
      </c>
      <c r="D3635" s="666" t="s">
        <v>10738</v>
      </c>
      <c r="E3635" s="737" t="s">
        <v>12229</v>
      </c>
      <c r="F3635" s="666">
        <v>19337150</v>
      </c>
      <c r="G3635" s="675" t="s">
        <v>12245</v>
      </c>
      <c r="H3635" s="675" t="s">
        <v>10738</v>
      </c>
      <c r="I3635" s="666" t="s">
        <v>7361</v>
      </c>
      <c r="J3635" s="675" t="s">
        <v>10738</v>
      </c>
      <c r="K3635" s="666">
        <v>1</v>
      </c>
      <c r="L3635" s="666">
        <v>12</v>
      </c>
      <c r="M3635" s="763">
        <v>14400</v>
      </c>
      <c r="N3635" s="666" t="s">
        <v>10860</v>
      </c>
      <c r="O3635" s="666">
        <v>8</v>
      </c>
      <c r="P3635" s="756">
        <v>9600</v>
      </c>
      <c r="Q3635" s="666"/>
      <c r="R3635" s="666">
        <v>12</v>
      </c>
    </row>
    <row r="3636" spans="1:18" ht="15.75" customHeight="1" x14ac:dyDescent="0.2">
      <c r="A3636" s="665" t="s">
        <v>12218</v>
      </c>
      <c r="B3636" s="666" t="s">
        <v>6922</v>
      </c>
      <c r="C3636" s="666" t="s">
        <v>12219</v>
      </c>
      <c r="D3636" s="666" t="s">
        <v>10842</v>
      </c>
      <c r="E3636" s="737" t="s">
        <v>12229</v>
      </c>
      <c r="F3636" s="666">
        <v>75722299</v>
      </c>
      <c r="G3636" s="675" t="s">
        <v>12246</v>
      </c>
      <c r="H3636" s="675" t="s">
        <v>10842</v>
      </c>
      <c r="I3636" s="666" t="s">
        <v>7361</v>
      </c>
      <c r="J3636" s="675" t="s">
        <v>10842</v>
      </c>
      <c r="K3636" s="666">
        <v>1</v>
      </c>
      <c r="L3636" s="666">
        <v>12</v>
      </c>
      <c r="M3636" s="763">
        <v>14400</v>
      </c>
      <c r="N3636" s="666" t="s">
        <v>10860</v>
      </c>
      <c r="O3636" s="666">
        <v>8</v>
      </c>
      <c r="P3636" s="756">
        <v>9600</v>
      </c>
      <c r="Q3636" s="666"/>
      <c r="R3636" s="666">
        <v>12</v>
      </c>
    </row>
    <row r="3637" spans="1:18" ht="15.75" customHeight="1" x14ac:dyDescent="0.2">
      <c r="A3637" s="665" t="s">
        <v>12218</v>
      </c>
      <c r="B3637" s="666" t="s">
        <v>6922</v>
      </c>
      <c r="C3637" s="666" t="s">
        <v>12219</v>
      </c>
      <c r="D3637" s="666" t="s">
        <v>10757</v>
      </c>
      <c r="E3637" s="737" t="s">
        <v>9366</v>
      </c>
      <c r="F3637" s="666">
        <v>71960682</v>
      </c>
      <c r="G3637" s="675" t="s">
        <v>12247</v>
      </c>
      <c r="H3637" s="675" t="s">
        <v>10757</v>
      </c>
      <c r="I3637" s="666" t="s">
        <v>6929</v>
      </c>
      <c r="J3637" s="675" t="s">
        <v>10757</v>
      </c>
      <c r="K3637" s="666">
        <v>1</v>
      </c>
      <c r="L3637" s="666">
        <v>12</v>
      </c>
      <c r="M3637" s="763">
        <v>18000</v>
      </c>
      <c r="N3637" s="666" t="s">
        <v>10860</v>
      </c>
      <c r="O3637" s="666">
        <v>8</v>
      </c>
      <c r="P3637" s="756">
        <v>12000</v>
      </c>
      <c r="Q3637" s="666"/>
      <c r="R3637" s="666">
        <v>12</v>
      </c>
    </row>
    <row r="3638" spans="1:18" ht="15.75" customHeight="1" x14ac:dyDescent="0.2">
      <c r="A3638" s="665" t="s">
        <v>12218</v>
      </c>
      <c r="B3638" s="666" t="s">
        <v>6922</v>
      </c>
      <c r="C3638" s="666" t="s">
        <v>12219</v>
      </c>
      <c r="D3638" s="666" t="s">
        <v>7420</v>
      </c>
      <c r="E3638" s="737" t="s">
        <v>12229</v>
      </c>
      <c r="F3638" s="666">
        <v>44840917</v>
      </c>
      <c r="G3638" s="675" t="s">
        <v>12248</v>
      </c>
      <c r="H3638" s="675" t="s">
        <v>7420</v>
      </c>
      <c r="I3638" s="666" t="s">
        <v>7361</v>
      </c>
      <c r="J3638" s="675" t="s">
        <v>7420</v>
      </c>
      <c r="K3638" s="666">
        <v>1</v>
      </c>
      <c r="L3638" s="666">
        <v>12</v>
      </c>
      <c r="M3638" s="763">
        <v>14400</v>
      </c>
      <c r="N3638" s="666" t="s">
        <v>10860</v>
      </c>
      <c r="O3638" s="666">
        <v>8</v>
      </c>
      <c r="P3638" s="756">
        <v>9600</v>
      </c>
      <c r="Q3638" s="666"/>
      <c r="R3638" s="666">
        <v>12</v>
      </c>
    </row>
    <row r="3639" spans="1:18" ht="15.75" customHeight="1" x14ac:dyDescent="0.2">
      <c r="A3639" s="665" t="s">
        <v>12218</v>
      </c>
      <c r="B3639" s="666" t="s">
        <v>6922</v>
      </c>
      <c r="C3639" s="666" t="s">
        <v>12219</v>
      </c>
      <c r="D3639" s="666" t="s">
        <v>7579</v>
      </c>
      <c r="E3639" s="737" t="s">
        <v>12229</v>
      </c>
      <c r="F3639" s="666">
        <v>19337412</v>
      </c>
      <c r="G3639" s="675" t="s">
        <v>12249</v>
      </c>
      <c r="H3639" s="675" t="s">
        <v>7579</v>
      </c>
      <c r="I3639" s="666" t="s">
        <v>7361</v>
      </c>
      <c r="J3639" s="675" t="s">
        <v>7579</v>
      </c>
      <c r="K3639" s="666">
        <v>1</v>
      </c>
      <c r="L3639" s="666">
        <v>12</v>
      </c>
      <c r="M3639" s="763">
        <v>14400</v>
      </c>
      <c r="N3639" s="666" t="s">
        <v>10860</v>
      </c>
      <c r="O3639" s="666">
        <v>8</v>
      </c>
      <c r="P3639" s="756">
        <v>9600</v>
      </c>
      <c r="Q3639" s="666"/>
      <c r="R3639" s="666">
        <v>12</v>
      </c>
    </row>
    <row r="3640" spans="1:18" ht="15.75" customHeight="1" x14ac:dyDescent="0.2">
      <c r="A3640" s="665" t="s">
        <v>12218</v>
      </c>
      <c r="B3640" s="666" t="s">
        <v>6922</v>
      </c>
      <c r="C3640" s="666" t="s">
        <v>12219</v>
      </c>
      <c r="D3640" s="666" t="s">
        <v>9913</v>
      </c>
      <c r="E3640" s="737" t="s">
        <v>12250</v>
      </c>
      <c r="F3640" s="666">
        <v>47607314</v>
      </c>
      <c r="G3640" s="675" t="s">
        <v>12251</v>
      </c>
      <c r="H3640" s="675" t="s">
        <v>9913</v>
      </c>
      <c r="I3640" s="666" t="s">
        <v>6929</v>
      </c>
      <c r="J3640" s="675" t="s">
        <v>9913</v>
      </c>
      <c r="K3640" s="666">
        <v>1</v>
      </c>
      <c r="L3640" s="666">
        <v>12</v>
      </c>
      <c r="M3640" s="763">
        <v>42000</v>
      </c>
      <c r="N3640" s="666" t="s">
        <v>10860</v>
      </c>
      <c r="O3640" s="666">
        <v>8</v>
      </c>
      <c r="P3640" s="756">
        <v>28000</v>
      </c>
      <c r="Q3640" s="666"/>
      <c r="R3640" s="666">
        <v>12</v>
      </c>
    </row>
    <row r="3641" spans="1:18" ht="15.75" customHeight="1" x14ac:dyDescent="0.2">
      <c r="A3641" s="665" t="s">
        <v>12218</v>
      </c>
      <c r="B3641" s="666" t="s">
        <v>6922</v>
      </c>
      <c r="C3641" s="666" t="s">
        <v>12219</v>
      </c>
      <c r="D3641" s="666" t="s">
        <v>10366</v>
      </c>
      <c r="E3641" s="737" t="s">
        <v>12229</v>
      </c>
      <c r="F3641" s="666">
        <v>16751234</v>
      </c>
      <c r="G3641" s="675" t="s">
        <v>12252</v>
      </c>
      <c r="H3641" s="675" t="s">
        <v>10366</v>
      </c>
      <c r="I3641" s="666" t="s">
        <v>7361</v>
      </c>
      <c r="J3641" s="675" t="s">
        <v>10366</v>
      </c>
      <c r="K3641" s="666">
        <v>1</v>
      </c>
      <c r="L3641" s="666">
        <v>12</v>
      </c>
      <c r="M3641" s="763">
        <v>14400</v>
      </c>
      <c r="N3641" s="666" t="s">
        <v>10860</v>
      </c>
      <c r="O3641" s="666">
        <v>8</v>
      </c>
      <c r="P3641" s="756">
        <v>9600</v>
      </c>
      <c r="Q3641" s="666"/>
      <c r="R3641" s="666">
        <v>12</v>
      </c>
    </row>
    <row r="3642" spans="1:18" ht="15.75" customHeight="1" x14ac:dyDescent="0.2">
      <c r="A3642" s="665" t="s">
        <v>12218</v>
      </c>
      <c r="B3642" s="666" t="s">
        <v>6922</v>
      </c>
      <c r="C3642" s="666" t="s">
        <v>12219</v>
      </c>
      <c r="D3642" s="666" t="s">
        <v>8639</v>
      </c>
      <c r="E3642" s="737" t="s">
        <v>12231</v>
      </c>
      <c r="F3642" s="666">
        <v>43631619</v>
      </c>
      <c r="G3642" s="675" t="s">
        <v>12253</v>
      </c>
      <c r="H3642" s="675" t="s">
        <v>8639</v>
      </c>
      <c r="I3642" s="666" t="s">
        <v>7541</v>
      </c>
      <c r="J3642" s="675" t="s">
        <v>8639</v>
      </c>
      <c r="K3642" s="666">
        <v>1</v>
      </c>
      <c r="L3642" s="666">
        <v>12</v>
      </c>
      <c r="M3642" s="763">
        <v>12300</v>
      </c>
      <c r="N3642" s="666" t="s">
        <v>10860</v>
      </c>
      <c r="O3642" s="666">
        <v>8</v>
      </c>
      <c r="P3642" s="756">
        <v>8200</v>
      </c>
      <c r="Q3642" s="666"/>
      <c r="R3642" s="666">
        <v>12</v>
      </c>
    </row>
    <row r="3643" spans="1:18" ht="15.75" customHeight="1" x14ac:dyDescent="0.2">
      <c r="A3643" s="665" t="s">
        <v>12218</v>
      </c>
      <c r="B3643" s="666" t="s">
        <v>6922</v>
      </c>
      <c r="C3643" s="666" t="s">
        <v>12219</v>
      </c>
      <c r="D3643" s="666" t="s">
        <v>10356</v>
      </c>
      <c r="E3643" s="737" t="s">
        <v>9366</v>
      </c>
      <c r="F3643" s="666">
        <v>18161085</v>
      </c>
      <c r="G3643" s="675" t="s">
        <v>12254</v>
      </c>
      <c r="H3643" s="675" t="s">
        <v>10356</v>
      </c>
      <c r="I3643" s="666" t="s">
        <v>6929</v>
      </c>
      <c r="J3643" s="675" t="s">
        <v>10356</v>
      </c>
      <c r="K3643" s="666">
        <v>1</v>
      </c>
      <c r="L3643" s="666">
        <v>12</v>
      </c>
      <c r="M3643" s="763">
        <v>18000</v>
      </c>
      <c r="N3643" s="666" t="s">
        <v>10860</v>
      </c>
      <c r="O3643" s="666">
        <v>8</v>
      </c>
      <c r="P3643" s="756">
        <v>12000</v>
      </c>
      <c r="Q3643" s="666"/>
      <c r="R3643" s="666">
        <v>12</v>
      </c>
    </row>
    <row r="3644" spans="1:18" ht="15.75" customHeight="1" x14ac:dyDescent="0.2">
      <c r="A3644" s="665" t="s">
        <v>12218</v>
      </c>
      <c r="B3644" s="666" t="s">
        <v>6922</v>
      </c>
      <c r="C3644" s="666" t="s">
        <v>12219</v>
      </c>
      <c r="D3644" s="666" t="s">
        <v>8639</v>
      </c>
      <c r="E3644" s="737" t="s">
        <v>12231</v>
      </c>
      <c r="F3644" s="666">
        <v>19217612</v>
      </c>
      <c r="G3644" s="675" t="s">
        <v>12255</v>
      </c>
      <c r="H3644" s="675" t="s">
        <v>8639</v>
      </c>
      <c r="I3644" s="666" t="s">
        <v>7541</v>
      </c>
      <c r="J3644" s="675" t="s">
        <v>8639</v>
      </c>
      <c r="K3644" s="666">
        <v>1</v>
      </c>
      <c r="L3644" s="666">
        <v>12</v>
      </c>
      <c r="M3644" s="763">
        <v>12300</v>
      </c>
      <c r="N3644" s="666" t="s">
        <v>10860</v>
      </c>
      <c r="O3644" s="666">
        <v>8</v>
      </c>
      <c r="P3644" s="756">
        <v>8200</v>
      </c>
      <c r="Q3644" s="666"/>
      <c r="R3644" s="666">
        <v>12</v>
      </c>
    </row>
    <row r="3645" spans="1:18" ht="15.75" customHeight="1" x14ac:dyDescent="0.2">
      <c r="A3645" s="665" t="s">
        <v>12218</v>
      </c>
      <c r="B3645" s="666" t="s">
        <v>6922</v>
      </c>
      <c r="C3645" s="666" t="s">
        <v>12219</v>
      </c>
      <c r="D3645" s="666" t="s">
        <v>10738</v>
      </c>
      <c r="E3645" s="737" t="s">
        <v>12256</v>
      </c>
      <c r="F3645" s="666">
        <v>40552706</v>
      </c>
      <c r="G3645" s="675" t="s">
        <v>12257</v>
      </c>
      <c r="H3645" s="675" t="s">
        <v>10738</v>
      </c>
      <c r="I3645" s="666" t="s">
        <v>7361</v>
      </c>
      <c r="J3645" s="675" t="s">
        <v>10738</v>
      </c>
      <c r="K3645" s="666">
        <v>1</v>
      </c>
      <c r="L3645" s="666">
        <v>12</v>
      </c>
      <c r="M3645" s="763">
        <v>22008</v>
      </c>
      <c r="N3645" s="666" t="s">
        <v>10860</v>
      </c>
      <c r="O3645" s="666">
        <v>8</v>
      </c>
      <c r="P3645" s="756">
        <v>14672</v>
      </c>
      <c r="Q3645" s="666"/>
      <c r="R3645" s="666">
        <v>12</v>
      </c>
    </row>
    <row r="3646" spans="1:18" ht="15.75" customHeight="1" x14ac:dyDescent="0.2">
      <c r="A3646" s="665" t="s">
        <v>12218</v>
      </c>
      <c r="B3646" s="666" t="s">
        <v>6922</v>
      </c>
      <c r="C3646" s="666" t="s">
        <v>12219</v>
      </c>
      <c r="D3646" s="666" t="s">
        <v>12258</v>
      </c>
      <c r="E3646" s="737" t="s">
        <v>12231</v>
      </c>
      <c r="F3646" s="666">
        <v>19327162</v>
      </c>
      <c r="G3646" s="675" t="s">
        <v>12259</v>
      </c>
      <c r="H3646" s="675" t="s">
        <v>12258</v>
      </c>
      <c r="I3646" s="666" t="s">
        <v>7541</v>
      </c>
      <c r="J3646" s="675" t="s">
        <v>12258</v>
      </c>
      <c r="K3646" s="666">
        <v>1</v>
      </c>
      <c r="L3646" s="666">
        <v>12</v>
      </c>
      <c r="M3646" s="763">
        <v>12300</v>
      </c>
      <c r="N3646" s="666" t="s">
        <v>10860</v>
      </c>
      <c r="O3646" s="666">
        <v>8</v>
      </c>
      <c r="P3646" s="756">
        <v>8200</v>
      </c>
      <c r="Q3646" s="666"/>
      <c r="R3646" s="666">
        <v>12</v>
      </c>
    </row>
    <row r="3647" spans="1:18" ht="15.75" customHeight="1" x14ac:dyDescent="0.2">
      <c r="A3647" s="665" t="s">
        <v>12218</v>
      </c>
      <c r="B3647" s="666" t="s">
        <v>6922</v>
      </c>
      <c r="C3647" s="666" t="s">
        <v>12219</v>
      </c>
      <c r="D3647" s="666" t="s">
        <v>10366</v>
      </c>
      <c r="E3647" s="737" t="s">
        <v>12229</v>
      </c>
      <c r="F3647" s="666">
        <v>70228882</v>
      </c>
      <c r="G3647" s="675" t="s">
        <v>12260</v>
      </c>
      <c r="H3647" s="675" t="s">
        <v>10366</v>
      </c>
      <c r="I3647" s="690" t="s">
        <v>6929</v>
      </c>
      <c r="J3647" s="675" t="s">
        <v>10366</v>
      </c>
      <c r="K3647" s="666">
        <v>1</v>
      </c>
      <c r="L3647" s="666">
        <v>12</v>
      </c>
      <c r="M3647" s="763">
        <v>14400</v>
      </c>
      <c r="N3647" s="666" t="s">
        <v>10860</v>
      </c>
      <c r="O3647" s="666">
        <v>8</v>
      </c>
      <c r="P3647" s="756">
        <v>9600</v>
      </c>
      <c r="Q3647" s="666"/>
      <c r="R3647" s="666">
        <v>12</v>
      </c>
    </row>
    <row r="3648" spans="1:18" ht="15.75" customHeight="1" x14ac:dyDescent="0.2">
      <c r="A3648" s="665" t="s">
        <v>12218</v>
      </c>
      <c r="B3648" s="666" t="s">
        <v>6922</v>
      </c>
      <c r="C3648" s="666" t="s">
        <v>12219</v>
      </c>
      <c r="D3648" s="666" t="s">
        <v>6996</v>
      </c>
      <c r="E3648" s="737" t="s">
        <v>12261</v>
      </c>
      <c r="F3648" s="666">
        <v>19337764</v>
      </c>
      <c r="G3648" s="675" t="s">
        <v>12262</v>
      </c>
      <c r="H3648" s="675" t="s">
        <v>6996</v>
      </c>
      <c r="I3648" s="666" t="s">
        <v>6929</v>
      </c>
      <c r="J3648" s="675" t="s">
        <v>6996</v>
      </c>
      <c r="K3648" s="666">
        <v>1</v>
      </c>
      <c r="L3648" s="666">
        <v>12</v>
      </c>
      <c r="M3648" s="763">
        <v>32268</v>
      </c>
      <c r="N3648" s="666" t="s">
        <v>10860</v>
      </c>
      <c r="O3648" s="666">
        <v>8</v>
      </c>
      <c r="P3648" s="756">
        <v>21512</v>
      </c>
      <c r="Q3648" s="666"/>
      <c r="R3648" s="666">
        <v>12</v>
      </c>
    </row>
    <row r="3649" spans="1:18" ht="15.75" customHeight="1" x14ac:dyDescent="0.2">
      <c r="A3649" s="665" t="s">
        <v>12218</v>
      </c>
      <c r="B3649" s="666" t="s">
        <v>6922</v>
      </c>
      <c r="C3649" s="666" t="s">
        <v>12219</v>
      </c>
      <c r="D3649" s="666" t="s">
        <v>10757</v>
      </c>
      <c r="E3649" s="737" t="s">
        <v>9366</v>
      </c>
      <c r="F3649" s="666">
        <v>43929218</v>
      </c>
      <c r="G3649" s="675" t="s">
        <v>12263</v>
      </c>
      <c r="H3649" s="675" t="s">
        <v>10757</v>
      </c>
      <c r="I3649" s="666" t="s">
        <v>6929</v>
      </c>
      <c r="J3649" s="675" t="s">
        <v>10757</v>
      </c>
      <c r="K3649" s="666">
        <v>1</v>
      </c>
      <c r="L3649" s="666">
        <v>12</v>
      </c>
      <c r="M3649" s="763">
        <v>18000</v>
      </c>
      <c r="N3649" s="666" t="s">
        <v>10860</v>
      </c>
      <c r="O3649" s="666">
        <v>8</v>
      </c>
      <c r="P3649" s="756">
        <v>12000</v>
      </c>
      <c r="Q3649" s="666"/>
      <c r="R3649" s="666">
        <v>12</v>
      </c>
    </row>
    <row r="3650" spans="1:18" ht="15.75" customHeight="1" x14ac:dyDescent="0.2">
      <c r="A3650" s="665" t="s">
        <v>12218</v>
      </c>
      <c r="B3650" s="666" t="s">
        <v>6922</v>
      </c>
      <c r="C3650" s="666" t="s">
        <v>12219</v>
      </c>
      <c r="D3650" s="666" t="s">
        <v>10738</v>
      </c>
      <c r="E3650" s="737" t="s">
        <v>12229</v>
      </c>
      <c r="F3650" s="666">
        <v>47932992</v>
      </c>
      <c r="G3650" s="675" t="s">
        <v>12264</v>
      </c>
      <c r="H3650" s="675" t="s">
        <v>10738</v>
      </c>
      <c r="I3650" s="666" t="s">
        <v>7361</v>
      </c>
      <c r="J3650" s="675" t="s">
        <v>10738</v>
      </c>
      <c r="K3650" s="666">
        <v>1</v>
      </c>
      <c r="L3650" s="666">
        <v>12</v>
      </c>
      <c r="M3650" s="763">
        <v>14400</v>
      </c>
      <c r="N3650" s="666" t="s">
        <v>10860</v>
      </c>
      <c r="O3650" s="666">
        <v>8</v>
      </c>
      <c r="P3650" s="756">
        <v>9600</v>
      </c>
      <c r="Q3650" s="666"/>
      <c r="R3650" s="666">
        <v>12</v>
      </c>
    </row>
    <row r="3651" spans="1:18" ht="15.75" customHeight="1" x14ac:dyDescent="0.2">
      <c r="A3651" s="665" t="s">
        <v>12218</v>
      </c>
      <c r="B3651" s="666" t="s">
        <v>6922</v>
      </c>
      <c r="C3651" s="666" t="s">
        <v>12219</v>
      </c>
      <c r="D3651" s="666" t="s">
        <v>10738</v>
      </c>
      <c r="E3651" s="737" t="s">
        <v>12229</v>
      </c>
      <c r="F3651" s="666">
        <v>70227160</v>
      </c>
      <c r="G3651" s="675" t="s">
        <v>12265</v>
      </c>
      <c r="H3651" s="675" t="s">
        <v>10738</v>
      </c>
      <c r="I3651" s="666" t="s">
        <v>7361</v>
      </c>
      <c r="J3651" s="675" t="s">
        <v>10738</v>
      </c>
      <c r="K3651" s="666">
        <v>1</v>
      </c>
      <c r="L3651" s="666">
        <v>12</v>
      </c>
      <c r="M3651" s="763">
        <v>14400</v>
      </c>
      <c r="N3651" s="666" t="s">
        <v>10860</v>
      </c>
      <c r="O3651" s="666">
        <v>8</v>
      </c>
      <c r="P3651" s="756">
        <v>9600</v>
      </c>
      <c r="Q3651" s="666"/>
      <c r="R3651" s="666">
        <v>12</v>
      </c>
    </row>
    <row r="3652" spans="1:18" ht="15.75" customHeight="1" x14ac:dyDescent="0.2">
      <c r="A3652" s="665" t="s">
        <v>12218</v>
      </c>
      <c r="B3652" s="666" t="s">
        <v>6922</v>
      </c>
      <c r="C3652" s="666" t="s">
        <v>12219</v>
      </c>
      <c r="D3652" s="666" t="s">
        <v>10757</v>
      </c>
      <c r="E3652" s="737" t="s">
        <v>9366</v>
      </c>
      <c r="F3652" s="666">
        <v>42816529</v>
      </c>
      <c r="G3652" s="675" t="s">
        <v>12266</v>
      </c>
      <c r="H3652" s="675" t="s">
        <v>10757</v>
      </c>
      <c r="I3652" s="666" t="s">
        <v>6929</v>
      </c>
      <c r="J3652" s="675" t="s">
        <v>10757</v>
      </c>
      <c r="K3652" s="666">
        <v>1</v>
      </c>
      <c r="L3652" s="666">
        <v>12</v>
      </c>
      <c r="M3652" s="763">
        <v>18000</v>
      </c>
      <c r="N3652" s="666" t="s">
        <v>10860</v>
      </c>
      <c r="O3652" s="666">
        <v>8</v>
      </c>
      <c r="P3652" s="756">
        <v>12000</v>
      </c>
      <c r="Q3652" s="666"/>
      <c r="R3652" s="666">
        <v>12</v>
      </c>
    </row>
    <row r="3653" spans="1:18" ht="15.75" customHeight="1" x14ac:dyDescent="0.2">
      <c r="A3653" s="665" t="s">
        <v>12218</v>
      </c>
      <c r="B3653" s="666" t="s">
        <v>6922</v>
      </c>
      <c r="C3653" s="666" t="s">
        <v>12219</v>
      </c>
      <c r="D3653" s="666" t="s">
        <v>8639</v>
      </c>
      <c r="E3653" s="737" t="s">
        <v>12229</v>
      </c>
      <c r="F3653" s="666">
        <v>19249869</v>
      </c>
      <c r="G3653" s="675" t="s">
        <v>12267</v>
      </c>
      <c r="H3653" s="675" t="s">
        <v>8639</v>
      </c>
      <c r="I3653" s="666" t="s">
        <v>7541</v>
      </c>
      <c r="J3653" s="675" t="s">
        <v>8639</v>
      </c>
      <c r="K3653" s="666">
        <v>1</v>
      </c>
      <c r="L3653" s="666">
        <v>12</v>
      </c>
      <c r="M3653" s="763">
        <v>14400</v>
      </c>
      <c r="N3653" s="666" t="s">
        <v>10860</v>
      </c>
      <c r="O3653" s="666">
        <v>8</v>
      </c>
      <c r="P3653" s="756">
        <v>9600</v>
      </c>
      <c r="Q3653" s="666"/>
      <c r="R3653" s="666">
        <v>12</v>
      </c>
    </row>
    <row r="3654" spans="1:18" ht="15.75" customHeight="1" x14ac:dyDescent="0.2">
      <c r="A3654" s="665" t="s">
        <v>12218</v>
      </c>
      <c r="B3654" s="666" t="s">
        <v>6922</v>
      </c>
      <c r="C3654" s="666" t="s">
        <v>12219</v>
      </c>
      <c r="D3654" s="666" t="s">
        <v>10366</v>
      </c>
      <c r="E3654" s="737" t="s">
        <v>12229</v>
      </c>
      <c r="F3654" s="666">
        <v>47969714</v>
      </c>
      <c r="G3654" s="675" t="s">
        <v>12268</v>
      </c>
      <c r="H3654" s="675" t="s">
        <v>10366</v>
      </c>
      <c r="I3654" s="666" t="s">
        <v>7361</v>
      </c>
      <c r="J3654" s="675" t="s">
        <v>10366</v>
      </c>
      <c r="K3654" s="666">
        <v>1</v>
      </c>
      <c r="L3654" s="666">
        <v>12</v>
      </c>
      <c r="M3654" s="763">
        <v>14400</v>
      </c>
      <c r="N3654" s="666" t="s">
        <v>10860</v>
      </c>
      <c r="O3654" s="666">
        <v>8</v>
      </c>
      <c r="P3654" s="756">
        <v>9600</v>
      </c>
      <c r="Q3654" s="666"/>
      <c r="R3654" s="666">
        <v>12</v>
      </c>
    </row>
    <row r="3655" spans="1:18" ht="15.75" customHeight="1" x14ac:dyDescent="0.2">
      <c r="A3655" s="665" t="s">
        <v>12218</v>
      </c>
      <c r="B3655" s="666" t="s">
        <v>6922</v>
      </c>
      <c r="C3655" s="666" t="s">
        <v>12219</v>
      </c>
      <c r="D3655" s="666" t="s">
        <v>8639</v>
      </c>
      <c r="E3655" s="737" t="s">
        <v>12231</v>
      </c>
      <c r="F3655" s="666">
        <v>41446085</v>
      </c>
      <c r="G3655" s="675" t="s">
        <v>12269</v>
      </c>
      <c r="H3655" s="675" t="s">
        <v>8639</v>
      </c>
      <c r="I3655" s="666" t="s">
        <v>7541</v>
      </c>
      <c r="J3655" s="675" t="s">
        <v>8639</v>
      </c>
      <c r="K3655" s="666">
        <v>1</v>
      </c>
      <c r="L3655" s="666">
        <v>12</v>
      </c>
      <c r="M3655" s="763">
        <v>12300</v>
      </c>
      <c r="N3655" s="666" t="s">
        <v>10860</v>
      </c>
      <c r="O3655" s="666">
        <v>8</v>
      </c>
      <c r="P3655" s="756">
        <v>8200</v>
      </c>
      <c r="Q3655" s="666"/>
      <c r="R3655" s="666">
        <v>12</v>
      </c>
    </row>
    <row r="3656" spans="1:18" ht="15.75" customHeight="1" x14ac:dyDescent="0.2">
      <c r="A3656" s="665" t="s">
        <v>12218</v>
      </c>
      <c r="B3656" s="666" t="s">
        <v>6922</v>
      </c>
      <c r="C3656" s="666" t="s">
        <v>12219</v>
      </c>
      <c r="D3656" s="666" t="s">
        <v>7420</v>
      </c>
      <c r="E3656" s="737" t="s">
        <v>12229</v>
      </c>
      <c r="F3656" s="666">
        <v>40966551</v>
      </c>
      <c r="G3656" s="675" t="s">
        <v>12270</v>
      </c>
      <c r="H3656" s="675" t="s">
        <v>7420</v>
      </c>
      <c r="I3656" s="666" t="s">
        <v>7361</v>
      </c>
      <c r="J3656" s="675" t="s">
        <v>7420</v>
      </c>
      <c r="K3656" s="666">
        <v>1</v>
      </c>
      <c r="L3656" s="666">
        <v>12</v>
      </c>
      <c r="M3656" s="763">
        <v>14400</v>
      </c>
      <c r="N3656" s="666" t="s">
        <v>10860</v>
      </c>
      <c r="O3656" s="666">
        <v>8</v>
      </c>
      <c r="P3656" s="756">
        <v>9600</v>
      </c>
      <c r="Q3656" s="666"/>
      <c r="R3656" s="666">
        <v>12</v>
      </c>
    </row>
    <row r="3657" spans="1:18" ht="15.75" customHeight="1" x14ac:dyDescent="0.2">
      <c r="A3657" s="665" t="s">
        <v>12218</v>
      </c>
      <c r="B3657" s="666" t="s">
        <v>6922</v>
      </c>
      <c r="C3657" s="666" t="s">
        <v>12219</v>
      </c>
      <c r="D3657" s="666" t="s">
        <v>8639</v>
      </c>
      <c r="E3657" s="737" t="s">
        <v>12231</v>
      </c>
      <c r="F3657" s="666">
        <v>47657935</v>
      </c>
      <c r="G3657" s="675" t="s">
        <v>12271</v>
      </c>
      <c r="H3657" s="675" t="s">
        <v>8639</v>
      </c>
      <c r="I3657" s="690" t="s">
        <v>7361</v>
      </c>
      <c r="J3657" s="675" t="s">
        <v>8639</v>
      </c>
      <c r="K3657" s="666">
        <v>1</v>
      </c>
      <c r="L3657" s="666">
        <v>12</v>
      </c>
      <c r="M3657" s="763">
        <v>12300</v>
      </c>
      <c r="N3657" s="666" t="s">
        <v>10860</v>
      </c>
      <c r="O3657" s="666">
        <v>8</v>
      </c>
      <c r="P3657" s="756">
        <v>8200</v>
      </c>
      <c r="Q3657" s="666"/>
      <c r="R3657" s="666">
        <v>12</v>
      </c>
    </row>
    <row r="3658" spans="1:18" ht="15.75" customHeight="1" x14ac:dyDescent="0.2">
      <c r="A3658" s="665" t="s">
        <v>12218</v>
      </c>
      <c r="B3658" s="666" t="s">
        <v>6922</v>
      </c>
      <c r="C3658" s="666" t="s">
        <v>12219</v>
      </c>
      <c r="D3658" s="666" t="s">
        <v>10366</v>
      </c>
      <c r="E3658" s="737" t="s">
        <v>12229</v>
      </c>
      <c r="F3658" s="666">
        <v>41512813</v>
      </c>
      <c r="G3658" s="675" t="s">
        <v>12272</v>
      </c>
      <c r="H3658" s="675" t="s">
        <v>10366</v>
      </c>
      <c r="I3658" s="666" t="s">
        <v>7361</v>
      </c>
      <c r="J3658" s="675" t="s">
        <v>10366</v>
      </c>
      <c r="K3658" s="666">
        <v>1</v>
      </c>
      <c r="L3658" s="666">
        <v>12</v>
      </c>
      <c r="M3658" s="763">
        <v>14400</v>
      </c>
      <c r="N3658" s="666" t="s">
        <v>10860</v>
      </c>
      <c r="O3658" s="666">
        <v>8</v>
      </c>
      <c r="P3658" s="756">
        <v>9600</v>
      </c>
      <c r="Q3658" s="666"/>
      <c r="R3658" s="666">
        <v>12</v>
      </c>
    </row>
    <row r="3659" spans="1:18" ht="15.75" customHeight="1" x14ac:dyDescent="0.2">
      <c r="A3659" s="665" t="s">
        <v>12218</v>
      </c>
      <c r="B3659" s="666" t="s">
        <v>6922</v>
      </c>
      <c r="C3659" s="666" t="s">
        <v>12219</v>
      </c>
      <c r="D3659" s="666" t="s">
        <v>10366</v>
      </c>
      <c r="E3659" s="737" t="s">
        <v>12229</v>
      </c>
      <c r="F3659" s="666">
        <v>19251118</v>
      </c>
      <c r="G3659" s="675" t="s">
        <v>12273</v>
      </c>
      <c r="H3659" s="675" t="s">
        <v>10366</v>
      </c>
      <c r="I3659" s="666" t="s">
        <v>7361</v>
      </c>
      <c r="J3659" s="675" t="s">
        <v>10366</v>
      </c>
      <c r="K3659" s="666">
        <v>1</v>
      </c>
      <c r="L3659" s="666">
        <v>12</v>
      </c>
      <c r="M3659" s="763">
        <v>14400</v>
      </c>
      <c r="N3659" s="666" t="s">
        <v>10860</v>
      </c>
      <c r="O3659" s="666">
        <v>8</v>
      </c>
      <c r="P3659" s="756">
        <v>9600</v>
      </c>
      <c r="Q3659" s="666"/>
      <c r="R3659" s="666">
        <v>12</v>
      </c>
    </row>
    <row r="3660" spans="1:18" ht="15.75" customHeight="1" x14ac:dyDescent="0.2">
      <c r="A3660" s="665" t="s">
        <v>12218</v>
      </c>
      <c r="B3660" s="666" t="s">
        <v>6922</v>
      </c>
      <c r="C3660" s="666" t="s">
        <v>12219</v>
      </c>
      <c r="D3660" s="666" t="s">
        <v>10366</v>
      </c>
      <c r="E3660" s="737" t="s">
        <v>12229</v>
      </c>
      <c r="F3660" s="666">
        <v>46216297</v>
      </c>
      <c r="G3660" s="675" t="s">
        <v>12274</v>
      </c>
      <c r="H3660" s="675" t="s">
        <v>10366</v>
      </c>
      <c r="I3660" s="666" t="s">
        <v>7361</v>
      </c>
      <c r="J3660" s="675" t="s">
        <v>10366</v>
      </c>
      <c r="K3660" s="666">
        <v>1</v>
      </c>
      <c r="L3660" s="666">
        <v>12</v>
      </c>
      <c r="M3660" s="763">
        <v>14400</v>
      </c>
      <c r="N3660" s="666" t="s">
        <v>10860</v>
      </c>
      <c r="O3660" s="666">
        <v>8</v>
      </c>
      <c r="P3660" s="756">
        <v>9600</v>
      </c>
      <c r="Q3660" s="666"/>
      <c r="R3660" s="666">
        <v>12</v>
      </c>
    </row>
    <row r="3661" spans="1:18" ht="15.75" customHeight="1" x14ac:dyDescent="0.2">
      <c r="A3661" s="665" t="s">
        <v>12218</v>
      </c>
      <c r="B3661" s="666" t="s">
        <v>6922</v>
      </c>
      <c r="C3661" s="666" t="s">
        <v>12219</v>
      </c>
      <c r="D3661" s="666" t="s">
        <v>10738</v>
      </c>
      <c r="E3661" s="737" t="s">
        <v>12256</v>
      </c>
      <c r="F3661" s="666">
        <v>45633867</v>
      </c>
      <c r="G3661" s="675" t="s">
        <v>12275</v>
      </c>
      <c r="H3661" s="675" t="s">
        <v>10738</v>
      </c>
      <c r="I3661" s="666" t="s">
        <v>7361</v>
      </c>
      <c r="J3661" s="675" t="s">
        <v>10738</v>
      </c>
      <c r="K3661" s="666">
        <v>1</v>
      </c>
      <c r="L3661" s="666">
        <v>12</v>
      </c>
      <c r="M3661" s="763">
        <v>22008</v>
      </c>
      <c r="N3661" s="666" t="s">
        <v>10860</v>
      </c>
      <c r="O3661" s="666">
        <v>8</v>
      </c>
      <c r="P3661" s="756">
        <v>14672</v>
      </c>
      <c r="Q3661" s="666"/>
      <c r="R3661" s="666">
        <v>12</v>
      </c>
    </row>
    <row r="3662" spans="1:18" ht="15.75" customHeight="1" x14ac:dyDescent="0.2">
      <c r="A3662" s="665" t="s">
        <v>12218</v>
      </c>
      <c r="B3662" s="666" t="s">
        <v>6922</v>
      </c>
      <c r="C3662" s="666" t="s">
        <v>12219</v>
      </c>
      <c r="D3662" s="666" t="s">
        <v>8639</v>
      </c>
      <c r="E3662" s="737" t="s">
        <v>12231</v>
      </c>
      <c r="F3662" s="666">
        <v>19204966</v>
      </c>
      <c r="G3662" s="675" t="s">
        <v>12276</v>
      </c>
      <c r="H3662" s="675" t="s">
        <v>8639</v>
      </c>
      <c r="I3662" s="666" t="s">
        <v>7541</v>
      </c>
      <c r="J3662" s="675" t="s">
        <v>8639</v>
      </c>
      <c r="K3662" s="666">
        <v>1</v>
      </c>
      <c r="L3662" s="666">
        <v>12</v>
      </c>
      <c r="M3662" s="763">
        <v>12300</v>
      </c>
      <c r="N3662" s="666" t="s">
        <v>10860</v>
      </c>
      <c r="O3662" s="666">
        <v>8</v>
      </c>
      <c r="P3662" s="756">
        <v>8200</v>
      </c>
      <c r="Q3662" s="666"/>
      <c r="R3662" s="666">
        <v>12</v>
      </c>
    </row>
    <row r="3663" spans="1:18" ht="15.75" customHeight="1" x14ac:dyDescent="0.2">
      <c r="A3663" s="665" t="s">
        <v>12218</v>
      </c>
      <c r="B3663" s="666" t="s">
        <v>6922</v>
      </c>
      <c r="C3663" s="666" t="s">
        <v>12219</v>
      </c>
      <c r="D3663" s="666" t="s">
        <v>10366</v>
      </c>
      <c r="E3663" s="737" t="s">
        <v>12229</v>
      </c>
      <c r="F3663" s="666">
        <v>46773968</v>
      </c>
      <c r="G3663" s="675" t="s">
        <v>12277</v>
      </c>
      <c r="H3663" s="675" t="s">
        <v>10366</v>
      </c>
      <c r="I3663" s="666" t="s">
        <v>7361</v>
      </c>
      <c r="J3663" s="675" t="s">
        <v>10366</v>
      </c>
      <c r="K3663" s="666">
        <v>1</v>
      </c>
      <c r="L3663" s="666">
        <v>12</v>
      </c>
      <c r="M3663" s="763">
        <v>14400</v>
      </c>
      <c r="N3663" s="666" t="s">
        <v>10860</v>
      </c>
      <c r="O3663" s="666">
        <v>8</v>
      </c>
      <c r="P3663" s="756">
        <v>9600</v>
      </c>
      <c r="Q3663" s="666"/>
      <c r="R3663" s="666">
        <v>12</v>
      </c>
    </row>
    <row r="3664" spans="1:18" ht="15.75" customHeight="1" x14ac:dyDescent="0.2">
      <c r="A3664" s="665" t="s">
        <v>12218</v>
      </c>
      <c r="B3664" s="666" t="s">
        <v>6922</v>
      </c>
      <c r="C3664" s="666" t="s">
        <v>12219</v>
      </c>
      <c r="D3664" s="666" t="s">
        <v>6965</v>
      </c>
      <c r="E3664" s="737" t="s">
        <v>9366</v>
      </c>
      <c r="F3664" s="666">
        <v>19337559</v>
      </c>
      <c r="G3664" s="675" t="s">
        <v>12278</v>
      </c>
      <c r="H3664" s="675" t="s">
        <v>6965</v>
      </c>
      <c r="I3664" s="666" t="s">
        <v>6929</v>
      </c>
      <c r="J3664" s="675" t="s">
        <v>6965</v>
      </c>
      <c r="K3664" s="666">
        <v>1</v>
      </c>
      <c r="L3664" s="666">
        <v>12</v>
      </c>
      <c r="M3664" s="763">
        <v>18000</v>
      </c>
      <c r="N3664" s="666" t="s">
        <v>10860</v>
      </c>
      <c r="O3664" s="666">
        <v>8</v>
      </c>
      <c r="P3664" s="756">
        <v>12000</v>
      </c>
      <c r="Q3664" s="666"/>
      <c r="R3664" s="666">
        <v>12</v>
      </c>
    </row>
    <row r="3665" spans="1:18" ht="15.75" customHeight="1" x14ac:dyDescent="0.2">
      <c r="A3665" s="665" t="s">
        <v>12218</v>
      </c>
      <c r="B3665" s="666" t="s">
        <v>6922</v>
      </c>
      <c r="C3665" s="666" t="s">
        <v>12219</v>
      </c>
      <c r="D3665" s="666" t="s">
        <v>9913</v>
      </c>
      <c r="E3665" s="737" t="s">
        <v>12279</v>
      </c>
      <c r="F3665" s="666">
        <v>45844700</v>
      </c>
      <c r="G3665" s="675" t="s">
        <v>12280</v>
      </c>
      <c r="H3665" s="675" t="s">
        <v>9913</v>
      </c>
      <c r="I3665" s="666" t="s">
        <v>6929</v>
      </c>
      <c r="J3665" s="675" t="s">
        <v>9913</v>
      </c>
      <c r="K3665" s="666">
        <v>1</v>
      </c>
      <c r="L3665" s="666">
        <v>12</v>
      </c>
      <c r="M3665" s="763">
        <v>36000</v>
      </c>
      <c r="N3665" s="666" t="s">
        <v>10860</v>
      </c>
      <c r="O3665" s="666">
        <v>8</v>
      </c>
      <c r="P3665" s="756">
        <v>24000</v>
      </c>
      <c r="Q3665" s="666"/>
      <c r="R3665" s="666">
        <v>12</v>
      </c>
    </row>
    <row r="3666" spans="1:18" ht="15.75" customHeight="1" x14ac:dyDescent="0.2">
      <c r="A3666" s="665" t="s">
        <v>12218</v>
      </c>
      <c r="B3666" s="666" t="s">
        <v>6922</v>
      </c>
      <c r="C3666" s="666" t="s">
        <v>12219</v>
      </c>
      <c r="D3666" s="666" t="s">
        <v>9913</v>
      </c>
      <c r="E3666" s="737" t="s">
        <v>12281</v>
      </c>
      <c r="F3666" s="666">
        <v>72465311</v>
      </c>
      <c r="G3666" s="675" t="s">
        <v>12282</v>
      </c>
      <c r="H3666" s="675" t="s">
        <v>9913</v>
      </c>
      <c r="I3666" s="666" t="s">
        <v>6929</v>
      </c>
      <c r="J3666" s="675" t="s">
        <v>9913</v>
      </c>
      <c r="K3666" s="666">
        <v>1</v>
      </c>
      <c r="L3666" s="666">
        <v>12</v>
      </c>
      <c r="M3666" s="763">
        <v>60300</v>
      </c>
      <c r="N3666" s="666" t="s">
        <v>10860</v>
      </c>
      <c r="O3666" s="666">
        <v>8</v>
      </c>
      <c r="P3666" s="756">
        <v>40200</v>
      </c>
      <c r="Q3666" s="666"/>
      <c r="R3666" s="666">
        <v>12</v>
      </c>
    </row>
    <row r="3667" spans="1:18" ht="15.75" customHeight="1" x14ac:dyDescent="0.2">
      <c r="A3667" s="665" t="s">
        <v>12218</v>
      </c>
      <c r="B3667" s="666" t="s">
        <v>6922</v>
      </c>
      <c r="C3667" s="666" t="s">
        <v>12219</v>
      </c>
      <c r="D3667" s="666" t="s">
        <v>10757</v>
      </c>
      <c r="E3667" s="737" t="s">
        <v>12261</v>
      </c>
      <c r="F3667" s="666">
        <v>46133715</v>
      </c>
      <c r="G3667" s="675" t="s">
        <v>12283</v>
      </c>
      <c r="H3667" s="675" t="s">
        <v>10757</v>
      </c>
      <c r="I3667" s="666" t="s">
        <v>6929</v>
      </c>
      <c r="J3667" s="675" t="s">
        <v>10757</v>
      </c>
      <c r="K3667" s="666">
        <v>1</v>
      </c>
      <c r="L3667" s="666">
        <v>12</v>
      </c>
      <c r="M3667" s="763">
        <v>32268</v>
      </c>
      <c r="N3667" s="666" t="s">
        <v>10860</v>
      </c>
      <c r="O3667" s="666">
        <v>8</v>
      </c>
      <c r="P3667" s="756">
        <v>21512</v>
      </c>
      <c r="Q3667" s="666"/>
      <c r="R3667" s="666">
        <v>12</v>
      </c>
    </row>
    <row r="3668" spans="1:18" ht="15.75" customHeight="1" x14ac:dyDescent="0.2">
      <c r="A3668" s="665" t="s">
        <v>12218</v>
      </c>
      <c r="B3668" s="666" t="s">
        <v>6922</v>
      </c>
      <c r="C3668" s="666" t="s">
        <v>12219</v>
      </c>
      <c r="D3668" s="666" t="s">
        <v>8734</v>
      </c>
      <c r="E3668" s="737" t="s">
        <v>12261</v>
      </c>
      <c r="F3668" s="666">
        <v>40509387</v>
      </c>
      <c r="G3668" s="675" t="s">
        <v>12284</v>
      </c>
      <c r="H3668" s="675" t="s">
        <v>8734</v>
      </c>
      <c r="I3668" s="666" t="s">
        <v>6929</v>
      </c>
      <c r="J3668" s="675" t="s">
        <v>8734</v>
      </c>
      <c r="K3668" s="666">
        <v>1</v>
      </c>
      <c r="L3668" s="666">
        <v>12</v>
      </c>
      <c r="M3668" s="763">
        <v>32268</v>
      </c>
      <c r="N3668" s="666" t="s">
        <v>10860</v>
      </c>
      <c r="O3668" s="666">
        <v>8</v>
      </c>
      <c r="P3668" s="756">
        <v>21512</v>
      </c>
      <c r="Q3668" s="666"/>
      <c r="R3668" s="666">
        <v>12</v>
      </c>
    </row>
    <row r="3669" spans="1:18" ht="15.75" customHeight="1" x14ac:dyDescent="0.2">
      <c r="A3669" s="665" t="s">
        <v>12218</v>
      </c>
      <c r="B3669" s="666" t="s">
        <v>6922</v>
      </c>
      <c r="C3669" s="666" t="s">
        <v>12219</v>
      </c>
      <c r="D3669" s="666" t="s">
        <v>9105</v>
      </c>
      <c r="E3669" s="737" t="s">
        <v>12261</v>
      </c>
      <c r="F3669" s="666">
        <v>41872596</v>
      </c>
      <c r="G3669" s="675" t="s">
        <v>12285</v>
      </c>
      <c r="H3669" s="675" t="s">
        <v>9105</v>
      </c>
      <c r="I3669" s="666" t="s">
        <v>6929</v>
      </c>
      <c r="J3669" s="675" t="s">
        <v>9105</v>
      </c>
      <c r="K3669" s="666">
        <v>1</v>
      </c>
      <c r="L3669" s="666">
        <v>12</v>
      </c>
      <c r="M3669" s="763">
        <v>32268</v>
      </c>
      <c r="N3669" s="666" t="s">
        <v>10860</v>
      </c>
      <c r="O3669" s="666">
        <v>8</v>
      </c>
      <c r="P3669" s="756">
        <v>21512</v>
      </c>
      <c r="Q3669" s="666"/>
      <c r="R3669" s="666">
        <v>12</v>
      </c>
    </row>
    <row r="3670" spans="1:18" ht="15.75" customHeight="1" x14ac:dyDescent="0.2">
      <c r="A3670" s="665" t="s">
        <v>12218</v>
      </c>
      <c r="B3670" s="666" t="s">
        <v>6922</v>
      </c>
      <c r="C3670" s="666" t="s">
        <v>12219</v>
      </c>
      <c r="D3670" s="666" t="s">
        <v>8713</v>
      </c>
      <c r="E3670" s="737" t="s">
        <v>12279</v>
      </c>
      <c r="F3670" s="666">
        <v>71309012</v>
      </c>
      <c r="G3670" s="675" t="s">
        <v>12286</v>
      </c>
      <c r="H3670" s="675" t="s">
        <v>9841</v>
      </c>
      <c r="I3670" s="666" t="s">
        <v>6929</v>
      </c>
      <c r="J3670" s="675" t="s">
        <v>9841</v>
      </c>
      <c r="K3670" s="666">
        <v>1</v>
      </c>
      <c r="L3670" s="666">
        <v>12</v>
      </c>
      <c r="M3670" s="763">
        <v>36000</v>
      </c>
      <c r="N3670" s="666" t="s">
        <v>10860</v>
      </c>
      <c r="O3670" s="666">
        <v>8</v>
      </c>
      <c r="P3670" s="756">
        <v>24000</v>
      </c>
      <c r="Q3670" s="666"/>
      <c r="R3670" s="666">
        <v>12</v>
      </c>
    </row>
    <row r="3671" spans="1:18" ht="15.75" customHeight="1" x14ac:dyDescent="0.2">
      <c r="A3671" s="665" t="s">
        <v>12218</v>
      </c>
      <c r="B3671" s="666" t="s">
        <v>6922</v>
      </c>
      <c r="C3671" s="666" t="s">
        <v>12219</v>
      </c>
      <c r="D3671" s="666" t="s">
        <v>10842</v>
      </c>
      <c r="E3671" s="737" t="s">
        <v>12287</v>
      </c>
      <c r="F3671" s="666">
        <v>47780338</v>
      </c>
      <c r="G3671" s="675" t="s">
        <v>12288</v>
      </c>
      <c r="H3671" s="675" t="s">
        <v>10842</v>
      </c>
      <c r="I3671" s="666" t="s">
        <v>7361</v>
      </c>
      <c r="J3671" s="675" t="s">
        <v>10842</v>
      </c>
      <c r="K3671" s="666">
        <v>1</v>
      </c>
      <c r="L3671" s="666">
        <v>12</v>
      </c>
      <c r="M3671" s="763">
        <v>25164</v>
      </c>
      <c r="N3671" s="666" t="s">
        <v>10860</v>
      </c>
      <c r="O3671" s="666">
        <v>8</v>
      </c>
      <c r="P3671" s="756">
        <v>16776</v>
      </c>
      <c r="Q3671" s="666"/>
      <c r="R3671" s="666">
        <v>12</v>
      </c>
    </row>
    <row r="3672" spans="1:18" ht="15.75" customHeight="1" x14ac:dyDescent="0.2">
      <c r="A3672" s="665" t="s">
        <v>12218</v>
      </c>
      <c r="B3672" s="666" t="s">
        <v>6922</v>
      </c>
      <c r="C3672" s="666" t="s">
        <v>12219</v>
      </c>
      <c r="D3672" s="666" t="s">
        <v>10757</v>
      </c>
      <c r="E3672" s="737" t="s">
        <v>12261</v>
      </c>
      <c r="F3672" s="666">
        <v>46136163</v>
      </c>
      <c r="G3672" s="675" t="s">
        <v>12289</v>
      </c>
      <c r="H3672" s="675" t="s">
        <v>10757</v>
      </c>
      <c r="I3672" s="666" t="s">
        <v>6929</v>
      </c>
      <c r="J3672" s="675" t="s">
        <v>10757</v>
      </c>
      <c r="K3672" s="666">
        <v>1</v>
      </c>
      <c r="L3672" s="666">
        <v>12</v>
      </c>
      <c r="M3672" s="763">
        <v>32268</v>
      </c>
      <c r="N3672" s="666" t="s">
        <v>10860</v>
      </c>
      <c r="O3672" s="666">
        <v>8</v>
      </c>
      <c r="P3672" s="756">
        <v>21512</v>
      </c>
      <c r="Q3672" s="666"/>
      <c r="R3672" s="666">
        <v>12</v>
      </c>
    </row>
    <row r="3673" spans="1:18" ht="15.75" customHeight="1" x14ac:dyDescent="0.2">
      <c r="A3673" s="665" t="s">
        <v>12218</v>
      </c>
      <c r="B3673" s="666" t="s">
        <v>6922</v>
      </c>
      <c r="C3673" s="666" t="s">
        <v>12219</v>
      </c>
      <c r="D3673" s="666" t="s">
        <v>6730</v>
      </c>
      <c r="E3673" s="737" t="s">
        <v>12279</v>
      </c>
      <c r="F3673" s="666">
        <v>42261382</v>
      </c>
      <c r="G3673" s="675" t="s">
        <v>12290</v>
      </c>
      <c r="H3673" s="675" t="s">
        <v>6730</v>
      </c>
      <c r="I3673" s="666" t="s">
        <v>6929</v>
      </c>
      <c r="J3673" s="675" t="s">
        <v>6730</v>
      </c>
      <c r="K3673" s="666">
        <v>1</v>
      </c>
      <c r="L3673" s="666">
        <v>12</v>
      </c>
      <c r="M3673" s="763">
        <v>36000</v>
      </c>
      <c r="N3673" s="666" t="s">
        <v>10860</v>
      </c>
      <c r="O3673" s="666">
        <v>8</v>
      </c>
      <c r="P3673" s="756">
        <v>24000</v>
      </c>
      <c r="Q3673" s="666"/>
      <c r="R3673" s="666">
        <v>12</v>
      </c>
    </row>
    <row r="3674" spans="1:18" ht="15.75" customHeight="1" x14ac:dyDescent="0.2">
      <c r="A3674" s="665" t="s">
        <v>12218</v>
      </c>
      <c r="B3674" s="666" t="s">
        <v>6922</v>
      </c>
      <c r="C3674" s="666" t="s">
        <v>12219</v>
      </c>
      <c r="D3674" s="666" t="s">
        <v>10738</v>
      </c>
      <c r="E3674" s="737" t="s">
        <v>12291</v>
      </c>
      <c r="F3674" s="666">
        <v>19323769</v>
      </c>
      <c r="G3674" s="675" t="s">
        <v>12292</v>
      </c>
      <c r="H3674" s="675" t="s">
        <v>10738</v>
      </c>
      <c r="I3674" s="666" t="s">
        <v>7361</v>
      </c>
      <c r="J3674" s="675" t="s">
        <v>10738</v>
      </c>
      <c r="K3674" s="666">
        <v>1</v>
      </c>
      <c r="L3674" s="666">
        <v>12</v>
      </c>
      <c r="M3674" s="763">
        <v>21600</v>
      </c>
      <c r="N3674" s="666" t="s">
        <v>10860</v>
      </c>
      <c r="O3674" s="666">
        <v>8</v>
      </c>
      <c r="P3674" s="756">
        <v>14400</v>
      </c>
      <c r="Q3674" s="666"/>
      <c r="R3674" s="666">
        <v>12</v>
      </c>
    </row>
    <row r="3675" spans="1:18" ht="15.75" customHeight="1" x14ac:dyDescent="0.2">
      <c r="A3675" s="665" t="s">
        <v>12218</v>
      </c>
      <c r="B3675" s="666" t="s">
        <v>6922</v>
      </c>
      <c r="C3675" s="666" t="s">
        <v>12219</v>
      </c>
      <c r="D3675" s="666" t="s">
        <v>10738</v>
      </c>
      <c r="E3675" s="737" t="s">
        <v>12231</v>
      </c>
      <c r="F3675" s="666">
        <v>43713775</v>
      </c>
      <c r="G3675" s="675" t="s">
        <v>12293</v>
      </c>
      <c r="H3675" s="675" t="s">
        <v>10738</v>
      </c>
      <c r="I3675" s="666" t="s">
        <v>7361</v>
      </c>
      <c r="J3675" s="675" t="s">
        <v>10738</v>
      </c>
      <c r="K3675" s="666">
        <v>1</v>
      </c>
      <c r="L3675" s="666">
        <v>12</v>
      </c>
      <c r="M3675" s="763">
        <v>12300</v>
      </c>
      <c r="N3675" s="666" t="s">
        <v>10860</v>
      </c>
      <c r="O3675" s="666">
        <v>8</v>
      </c>
      <c r="P3675" s="756">
        <v>8200</v>
      </c>
      <c r="Q3675" s="666"/>
      <c r="R3675" s="666">
        <v>12</v>
      </c>
    </row>
    <row r="3676" spans="1:18" ht="15.75" customHeight="1" x14ac:dyDescent="0.2">
      <c r="A3676" s="665" t="s">
        <v>12218</v>
      </c>
      <c r="B3676" s="666" t="s">
        <v>6922</v>
      </c>
      <c r="C3676" s="666" t="s">
        <v>12219</v>
      </c>
      <c r="D3676" s="666" t="s">
        <v>6996</v>
      </c>
      <c r="E3676" s="737" t="s">
        <v>9366</v>
      </c>
      <c r="F3676" s="666">
        <v>41973367</v>
      </c>
      <c r="G3676" s="675" t="s">
        <v>12294</v>
      </c>
      <c r="H3676" s="675" t="s">
        <v>6996</v>
      </c>
      <c r="I3676" s="666" t="s">
        <v>6929</v>
      </c>
      <c r="J3676" s="675" t="s">
        <v>6996</v>
      </c>
      <c r="K3676" s="666">
        <v>1</v>
      </c>
      <c r="L3676" s="666">
        <v>12</v>
      </c>
      <c r="M3676" s="763">
        <v>18000</v>
      </c>
      <c r="N3676" s="666" t="s">
        <v>10860</v>
      </c>
      <c r="O3676" s="666">
        <v>8</v>
      </c>
      <c r="P3676" s="756">
        <v>12000</v>
      </c>
      <c r="Q3676" s="666"/>
      <c r="R3676" s="666">
        <v>12</v>
      </c>
    </row>
    <row r="3677" spans="1:18" ht="15.75" customHeight="1" x14ac:dyDescent="0.2">
      <c r="A3677" s="665" t="s">
        <v>12218</v>
      </c>
      <c r="B3677" s="666" t="s">
        <v>6922</v>
      </c>
      <c r="C3677" s="666" t="s">
        <v>12219</v>
      </c>
      <c r="D3677" s="666" t="s">
        <v>8639</v>
      </c>
      <c r="E3677" s="737" t="s">
        <v>12231</v>
      </c>
      <c r="F3677" s="666">
        <v>43461406</v>
      </c>
      <c r="G3677" s="675" t="s">
        <v>12295</v>
      </c>
      <c r="H3677" s="675" t="s">
        <v>8639</v>
      </c>
      <c r="I3677" s="666" t="s">
        <v>7541</v>
      </c>
      <c r="J3677" s="675" t="s">
        <v>8639</v>
      </c>
      <c r="K3677" s="666">
        <v>1</v>
      </c>
      <c r="L3677" s="666">
        <v>12</v>
      </c>
      <c r="M3677" s="763">
        <v>12300</v>
      </c>
      <c r="N3677" s="666" t="s">
        <v>10860</v>
      </c>
      <c r="O3677" s="666">
        <v>8</v>
      </c>
      <c r="P3677" s="756">
        <v>8200</v>
      </c>
      <c r="Q3677" s="666"/>
      <c r="R3677" s="666">
        <v>12</v>
      </c>
    </row>
    <row r="3678" spans="1:18" ht="15.75" customHeight="1" x14ac:dyDescent="0.2">
      <c r="A3678" s="665" t="s">
        <v>12218</v>
      </c>
      <c r="B3678" s="666" t="s">
        <v>6922</v>
      </c>
      <c r="C3678" s="666" t="s">
        <v>12219</v>
      </c>
      <c r="D3678" s="666" t="s">
        <v>11775</v>
      </c>
      <c r="E3678" s="737" t="s">
        <v>12231</v>
      </c>
      <c r="F3678" s="666">
        <v>19320713</v>
      </c>
      <c r="G3678" s="675" t="s">
        <v>12296</v>
      </c>
      <c r="H3678" s="675" t="s">
        <v>11775</v>
      </c>
      <c r="I3678" s="690" t="s">
        <v>7361</v>
      </c>
      <c r="J3678" s="675" t="s">
        <v>11775</v>
      </c>
      <c r="K3678" s="666">
        <v>1</v>
      </c>
      <c r="L3678" s="666">
        <v>12</v>
      </c>
      <c r="M3678" s="763">
        <v>12300</v>
      </c>
      <c r="N3678" s="666" t="s">
        <v>10860</v>
      </c>
      <c r="O3678" s="666">
        <v>8</v>
      </c>
      <c r="P3678" s="756">
        <v>8200</v>
      </c>
      <c r="Q3678" s="666"/>
      <c r="R3678" s="666">
        <v>12</v>
      </c>
    </row>
    <row r="3679" spans="1:18" ht="15.75" customHeight="1" x14ac:dyDescent="0.2">
      <c r="A3679" s="665" t="s">
        <v>12218</v>
      </c>
      <c r="B3679" s="666" t="s">
        <v>6922</v>
      </c>
      <c r="C3679" s="666" t="s">
        <v>12219</v>
      </c>
      <c r="D3679" s="666" t="s">
        <v>12297</v>
      </c>
      <c r="E3679" s="737" t="s">
        <v>9394</v>
      </c>
      <c r="F3679" s="666">
        <v>44064121</v>
      </c>
      <c r="G3679" s="675" t="s">
        <v>12298</v>
      </c>
      <c r="H3679" s="675" t="s">
        <v>12297</v>
      </c>
      <c r="I3679" s="666" t="s">
        <v>6929</v>
      </c>
      <c r="J3679" s="675" t="s">
        <v>12297</v>
      </c>
      <c r="K3679" s="666">
        <v>1</v>
      </c>
      <c r="L3679" s="666">
        <v>12</v>
      </c>
      <c r="M3679" s="763">
        <v>96000</v>
      </c>
      <c r="N3679" s="666" t="s">
        <v>10860</v>
      </c>
      <c r="O3679" s="666">
        <v>8</v>
      </c>
      <c r="P3679" s="756">
        <v>64000</v>
      </c>
      <c r="Q3679" s="666"/>
      <c r="R3679" s="666">
        <v>12</v>
      </c>
    </row>
    <row r="3680" spans="1:18" ht="15.75" customHeight="1" x14ac:dyDescent="0.2">
      <c r="A3680" s="665" t="s">
        <v>12218</v>
      </c>
      <c r="B3680" s="666" t="s">
        <v>6922</v>
      </c>
      <c r="C3680" s="666" t="s">
        <v>12219</v>
      </c>
      <c r="D3680" s="666" t="s">
        <v>12299</v>
      </c>
      <c r="E3680" s="737" t="s">
        <v>12220</v>
      </c>
      <c r="F3680" s="666">
        <v>43032649</v>
      </c>
      <c r="G3680" s="675" t="s">
        <v>12300</v>
      </c>
      <c r="H3680" s="675" t="s">
        <v>12299</v>
      </c>
      <c r="I3680" s="666" t="s">
        <v>6929</v>
      </c>
      <c r="J3680" s="675" t="s">
        <v>12299</v>
      </c>
      <c r="K3680" s="666">
        <v>1</v>
      </c>
      <c r="L3680" s="666">
        <v>12</v>
      </c>
      <c r="M3680" s="763">
        <v>30000</v>
      </c>
      <c r="N3680" s="666" t="s">
        <v>10860</v>
      </c>
      <c r="O3680" s="666">
        <v>8</v>
      </c>
      <c r="P3680" s="756">
        <v>20000</v>
      </c>
      <c r="Q3680" s="666"/>
      <c r="R3680" s="666">
        <v>12</v>
      </c>
    </row>
    <row r="3681" spans="1:18" ht="15.75" customHeight="1" x14ac:dyDescent="0.2">
      <c r="A3681" s="665" t="s">
        <v>12218</v>
      </c>
      <c r="B3681" s="666" t="s">
        <v>6922</v>
      </c>
      <c r="C3681" s="666" t="s">
        <v>12219</v>
      </c>
      <c r="D3681" s="666" t="s">
        <v>10854</v>
      </c>
      <c r="E3681" s="737" t="s">
        <v>12220</v>
      </c>
      <c r="F3681" s="666">
        <v>44704837</v>
      </c>
      <c r="G3681" s="675" t="s">
        <v>12301</v>
      </c>
      <c r="H3681" s="675" t="s">
        <v>10854</v>
      </c>
      <c r="I3681" s="666" t="s">
        <v>6929</v>
      </c>
      <c r="J3681" s="675" t="s">
        <v>10854</v>
      </c>
      <c r="K3681" s="666">
        <v>1</v>
      </c>
      <c r="L3681" s="666">
        <v>12</v>
      </c>
      <c r="M3681" s="763">
        <v>30000</v>
      </c>
      <c r="N3681" s="666" t="s">
        <v>10860</v>
      </c>
      <c r="O3681" s="666">
        <v>8</v>
      </c>
      <c r="P3681" s="756">
        <v>20000</v>
      </c>
      <c r="Q3681" s="666"/>
      <c r="R3681" s="666">
        <v>12</v>
      </c>
    </row>
    <row r="3682" spans="1:18" ht="15.75" customHeight="1" x14ac:dyDescent="0.2">
      <c r="A3682" s="665" t="s">
        <v>12218</v>
      </c>
      <c r="B3682" s="666" t="s">
        <v>6922</v>
      </c>
      <c r="C3682" s="666" t="s">
        <v>12219</v>
      </c>
      <c r="D3682" s="666" t="s">
        <v>8611</v>
      </c>
      <c r="E3682" s="737" t="s">
        <v>8906</v>
      </c>
      <c r="F3682" s="666">
        <v>44978164</v>
      </c>
      <c r="G3682" s="675" t="s">
        <v>12302</v>
      </c>
      <c r="H3682" s="675" t="s">
        <v>8611</v>
      </c>
      <c r="I3682" s="666" t="s">
        <v>7361</v>
      </c>
      <c r="J3682" s="675" t="s">
        <v>8611</v>
      </c>
      <c r="K3682" s="666">
        <v>1</v>
      </c>
      <c r="L3682" s="666">
        <v>12</v>
      </c>
      <c r="M3682" s="763">
        <v>24000</v>
      </c>
      <c r="N3682" s="666" t="s">
        <v>10860</v>
      </c>
      <c r="O3682" s="666">
        <v>8</v>
      </c>
      <c r="P3682" s="756">
        <v>16000</v>
      </c>
      <c r="Q3682" s="666"/>
      <c r="R3682" s="666">
        <v>12</v>
      </c>
    </row>
    <row r="3683" spans="1:18" ht="15.75" customHeight="1" x14ac:dyDescent="0.2">
      <c r="A3683" s="665" t="s">
        <v>12218</v>
      </c>
      <c r="B3683" s="666" t="s">
        <v>6922</v>
      </c>
      <c r="C3683" s="666" t="s">
        <v>12219</v>
      </c>
      <c r="D3683" s="666" t="s">
        <v>10738</v>
      </c>
      <c r="E3683" s="737" t="s">
        <v>12291</v>
      </c>
      <c r="F3683" s="666">
        <v>41255225</v>
      </c>
      <c r="G3683" s="675" t="s">
        <v>12303</v>
      </c>
      <c r="H3683" s="675" t="s">
        <v>10738</v>
      </c>
      <c r="I3683" s="666" t="s">
        <v>7361</v>
      </c>
      <c r="J3683" s="675" t="s">
        <v>10738</v>
      </c>
      <c r="K3683" s="666">
        <v>1</v>
      </c>
      <c r="L3683" s="666">
        <v>12</v>
      </c>
      <c r="M3683" s="763">
        <v>21600</v>
      </c>
      <c r="N3683" s="666" t="s">
        <v>10860</v>
      </c>
      <c r="O3683" s="666">
        <v>8</v>
      </c>
      <c r="P3683" s="756">
        <v>14400</v>
      </c>
      <c r="Q3683" s="666"/>
      <c r="R3683" s="666">
        <v>12</v>
      </c>
    </row>
    <row r="3684" spans="1:18" ht="15.75" customHeight="1" x14ac:dyDescent="0.2">
      <c r="A3684" s="665" t="s">
        <v>12218</v>
      </c>
      <c r="B3684" s="666" t="s">
        <v>6922</v>
      </c>
      <c r="C3684" s="666" t="s">
        <v>12219</v>
      </c>
      <c r="D3684" s="666" t="s">
        <v>12304</v>
      </c>
      <c r="E3684" s="737" t="s">
        <v>9366</v>
      </c>
      <c r="F3684" s="666">
        <v>46165939</v>
      </c>
      <c r="G3684" s="675" t="s">
        <v>12305</v>
      </c>
      <c r="H3684" s="675" t="s">
        <v>12304</v>
      </c>
      <c r="I3684" s="666" t="s">
        <v>7541</v>
      </c>
      <c r="J3684" s="675" t="s">
        <v>12304</v>
      </c>
      <c r="K3684" s="666">
        <v>1</v>
      </c>
      <c r="L3684" s="666">
        <v>12</v>
      </c>
      <c r="M3684" s="763">
        <v>18000</v>
      </c>
      <c r="N3684" s="666" t="s">
        <v>10860</v>
      </c>
      <c r="O3684" s="666">
        <v>8</v>
      </c>
      <c r="P3684" s="756">
        <v>12000</v>
      </c>
      <c r="Q3684" s="666"/>
      <c r="R3684" s="666">
        <v>12</v>
      </c>
    </row>
    <row r="3685" spans="1:18" ht="15.75" customHeight="1" x14ac:dyDescent="0.2">
      <c r="A3685" s="665" t="s">
        <v>12218</v>
      </c>
      <c r="B3685" s="666" t="s">
        <v>6922</v>
      </c>
      <c r="C3685" s="666" t="s">
        <v>12219</v>
      </c>
      <c r="D3685" s="666" t="s">
        <v>12304</v>
      </c>
      <c r="E3685" s="737" t="s">
        <v>9366</v>
      </c>
      <c r="F3685" s="666">
        <v>43630879</v>
      </c>
      <c r="G3685" s="675" t="s">
        <v>12306</v>
      </c>
      <c r="H3685" s="675" t="s">
        <v>12304</v>
      </c>
      <c r="I3685" s="666" t="s">
        <v>7541</v>
      </c>
      <c r="J3685" s="675" t="s">
        <v>12304</v>
      </c>
      <c r="K3685" s="666">
        <v>1</v>
      </c>
      <c r="L3685" s="666">
        <v>12</v>
      </c>
      <c r="M3685" s="763">
        <v>18000</v>
      </c>
      <c r="N3685" s="666" t="s">
        <v>10860</v>
      </c>
      <c r="O3685" s="666">
        <v>8</v>
      </c>
      <c r="P3685" s="756">
        <v>12000</v>
      </c>
      <c r="Q3685" s="666"/>
      <c r="R3685" s="666">
        <v>12</v>
      </c>
    </row>
    <row r="3686" spans="1:18" ht="15.75" customHeight="1" x14ac:dyDescent="0.2">
      <c r="A3686" s="665" t="s">
        <v>12218</v>
      </c>
      <c r="B3686" s="666" t="s">
        <v>6922</v>
      </c>
      <c r="C3686" s="666" t="s">
        <v>12219</v>
      </c>
      <c r="D3686" s="666" t="s">
        <v>9540</v>
      </c>
      <c r="E3686" s="737" t="s">
        <v>9366</v>
      </c>
      <c r="F3686" s="666">
        <v>19250013</v>
      </c>
      <c r="G3686" s="675" t="s">
        <v>12307</v>
      </c>
      <c r="H3686" s="675" t="s">
        <v>9540</v>
      </c>
      <c r="I3686" s="666" t="s">
        <v>7541</v>
      </c>
      <c r="J3686" s="675" t="s">
        <v>9540</v>
      </c>
      <c r="K3686" s="666">
        <v>1</v>
      </c>
      <c r="L3686" s="666">
        <v>12</v>
      </c>
      <c r="M3686" s="763">
        <v>18000</v>
      </c>
      <c r="N3686" s="666" t="s">
        <v>10860</v>
      </c>
      <c r="O3686" s="666">
        <v>8</v>
      </c>
      <c r="P3686" s="756">
        <v>12000</v>
      </c>
      <c r="Q3686" s="666"/>
      <c r="R3686" s="666">
        <v>12</v>
      </c>
    </row>
    <row r="3687" spans="1:18" ht="15.75" customHeight="1" x14ac:dyDescent="0.2">
      <c r="A3687" s="665" t="s">
        <v>12218</v>
      </c>
      <c r="B3687" s="666" t="s">
        <v>6922</v>
      </c>
      <c r="C3687" s="666" t="s">
        <v>12219</v>
      </c>
      <c r="D3687" s="666" t="s">
        <v>8734</v>
      </c>
      <c r="E3687" s="737" t="s">
        <v>12220</v>
      </c>
      <c r="F3687" s="666">
        <v>46811263</v>
      </c>
      <c r="G3687" s="675" t="s">
        <v>12308</v>
      </c>
      <c r="H3687" s="675" t="s">
        <v>8734</v>
      </c>
      <c r="I3687" s="666" t="s">
        <v>6929</v>
      </c>
      <c r="J3687" s="675" t="s">
        <v>8734</v>
      </c>
      <c r="K3687" s="666">
        <v>1</v>
      </c>
      <c r="L3687" s="666">
        <v>12</v>
      </c>
      <c r="M3687" s="763">
        <v>30000</v>
      </c>
      <c r="N3687" s="666" t="s">
        <v>10860</v>
      </c>
      <c r="O3687" s="666">
        <v>8</v>
      </c>
      <c r="P3687" s="756">
        <v>20000</v>
      </c>
      <c r="Q3687" s="666"/>
      <c r="R3687" s="666">
        <v>12</v>
      </c>
    </row>
    <row r="3688" spans="1:18" ht="15.75" customHeight="1" x14ac:dyDescent="0.2">
      <c r="A3688" s="665" t="s">
        <v>12218</v>
      </c>
      <c r="B3688" s="666" t="s">
        <v>6922</v>
      </c>
      <c r="C3688" s="666" t="s">
        <v>12219</v>
      </c>
      <c r="D3688" s="666" t="s">
        <v>8734</v>
      </c>
      <c r="E3688" s="737" t="s">
        <v>12220</v>
      </c>
      <c r="F3688" s="666">
        <v>71724220</v>
      </c>
      <c r="G3688" s="675" t="s">
        <v>12309</v>
      </c>
      <c r="H3688" s="675" t="s">
        <v>8734</v>
      </c>
      <c r="I3688" s="666" t="s">
        <v>6929</v>
      </c>
      <c r="J3688" s="675" t="s">
        <v>8734</v>
      </c>
      <c r="K3688" s="666">
        <v>1</v>
      </c>
      <c r="L3688" s="666">
        <v>12</v>
      </c>
      <c r="M3688" s="763">
        <v>30000</v>
      </c>
      <c r="N3688" s="666" t="s">
        <v>10860</v>
      </c>
      <c r="O3688" s="666">
        <v>8</v>
      </c>
      <c r="P3688" s="756">
        <v>20000</v>
      </c>
      <c r="Q3688" s="666"/>
      <c r="R3688" s="666">
        <v>12</v>
      </c>
    </row>
    <row r="3689" spans="1:18" ht="15.75" customHeight="1" x14ac:dyDescent="0.2">
      <c r="A3689" s="665" t="s">
        <v>12218</v>
      </c>
      <c r="B3689" s="666" t="s">
        <v>6922</v>
      </c>
      <c r="C3689" s="666" t="s">
        <v>12219</v>
      </c>
      <c r="D3689" s="666" t="s">
        <v>10757</v>
      </c>
      <c r="E3689" s="737" t="s">
        <v>12220</v>
      </c>
      <c r="F3689" s="666">
        <v>45844706</v>
      </c>
      <c r="G3689" s="675" t="s">
        <v>12310</v>
      </c>
      <c r="H3689" s="675" t="s">
        <v>10757</v>
      </c>
      <c r="I3689" s="666" t="s">
        <v>6929</v>
      </c>
      <c r="J3689" s="675" t="s">
        <v>10757</v>
      </c>
      <c r="K3689" s="666">
        <v>1</v>
      </c>
      <c r="L3689" s="666">
        <v>12</v>
      </c>
      <c r="M3689" s="763">
        <v>30000</v>
      </c>
      <c r="N3689" s="666" t="s">
        <v>10860</v>
      </c>
      <c r="O3689" s="666">
        <v>8</v>
      </c>
      <c r="P3689" s="756">
        <v>20000</v>
      </c>
      <c r="Q3689" s="666"/>
      <c r="R3689" s="666">
        <v>12</v>
      </c>
    </row>
    <row r="3690" spans="1:18" ht="15.75" customHeight="1" x14ac:dyDescent="0.2">
      <c r="A3690" s="665" t="s">
        <v>12218</v>
      </c>
      <c r="B3690" s="666" t="s">
        <v>6922</v>
      </c>
      <c r="C3690" s="666" t="s">
        <v>12219</v>
      </c>
      <c r="D3690" s="666" t="s">
        <v>10757</v>
      </c>
      <c r="E3690" s="737" t="s">
        <v>12220</v>
      </c>
      <c r="F3690" s="666">
        <v>45453937</v>
      </c>
      <c r="G3690" s="675" t="s">
        <v>12311</v>
      </c>
      <c r="H3690" s="675" t="s">
        <v>10757</v>
      </c>
      <c r="I3690" s="666" t="s">
        <v>6929</v>
      </c>
      <c r="J3690" s="675" t="s">
        <v>10757</v>
      </c>
      <c r="K3690" s="666">
        <v>1</v>
      </c>
      <c r="L3690" s="666">
        <v>12</v>
      </c>
      <c r="M3690" s="763">
        <v>30000</v>
      </c>
      <c r="N3690" s="666" t="s">
        <v>10860</v>
      </c>
      <c r="O3690" s="666">
        <v>8</v>
      </c>
      <c r="P3690" s="756">
        <v>20000</v>
      </c>
      <c r="Q3690" s="666"/>
      <c r="R3690" s="666">
        <v>12</v>
      </c>
    </row>
    <row r="3691" spans="1:18" ht="15.75" customHeight="1" x14ac:dyDescent="0.2">
      <c r="A3691" s="665" t="s">
        <v>12218</v>
      </c>
      <c r="B3691" s="666" t="s">
        <v>6922</v>
      </c>
      <c r="C3691" s="666" t="s">
        <v>12219</v>
      </c>
      <c r="D3691" s="666" t="s">
        <v>8639</v>
      </c>
      <c r="E3691" s="737" t="s">
        <v>12231</v>
      </c>
      <c r="F3691" s="666">
        <v>19322379</v>
      </c>
      <c r="G3691" s="675" t="s">
        <v>12312</v>
      </c>
      <c r="H3691" s="675" t="s">
        <v>8639</v>
      </c>
      <c r="I3691" s="666" t="s">
        <v>7541</v>
      </c>
      <c r="J3691" s="675" t="s">
        <v>8639</v>
      </c>
      <c r="K3691" s="666">
        <v>1</v>
      </c>
      <c r="L3691" s="666">
        <v>12</v>
      </c>
      <c r="M3691" s="763">
        <v>12300</v>
      </c>
      <c r="N3691" s="666" t="s">
        <v>10860</v>
      </c>
      <c r="O3691" s="666">
        <v>8</v>
      </c>
      <c r="P3691" s="756">
        <v>8200</v>
      </c>
      <c r="Q3691" s="666"/>
      <c r="R3691" s="666">
        <v>12</v>
      </c>
    </row>
    <row r="3692" spans="1:18" ht="15.75" customHeight="1" x14ac:dyDescent="0.2">
      <c r="A3692" s="665" t="s">
        <v>12218</v>
      </c>
      <c r="B3692" s="666" t="s">
        <v>6922</v>
      </c>
      <c r="C3692" s="666" t="s">
        <v>12219</v>
      </c>
      <c r="D3692" s="666" t="s">
        <v>7420</v>
      </c>
      <c r="E3692" s="737" t="s">
        <v>12231</v>
      </c>
      <c r="F3692" s="666">
        <v>19336486</v>
      </c>
      <c r="G3692" s="675" t="s">
        <v>12313</v>
      </c>
      <c r="H3692" s="675" t="s">
        <v>7420</v>
      </c>
      <c r="I3692" s="666" t="s">
        <v>7361</v>
      </c>
      <c r="J3692" s="675" t="s">
        <v>7420</v>
      </c>
      <c r="K3692" s="666">
        <v>1</v>
      </c>
      <c r="L3692" s="666">
        <v>12</v>
      </c>
      <c r="M3692" s="763">
        <v>12300</v>
      </c>
      <c r="N3692" s="666" t="s">
        <v>10860</v>
      </c>
      <c r="O3692" s="666">
        <v>8</v>
      </c>
      <c r="P3692" s="756">
        <v>8200</v>
      </c>
      <c r="Q3692" s="666"/>
      <c r="R3692" s="666">
        <v>12</v>
      </c>
    </row>
    <row r="3693" spans="1:18" ht="15.75" customHeight="1" x14ac:dyDescent="0.2">
      <c r="A3693" s="665" t="s">
        <v>12218</v>
      </c>
      <c r="B3693" s="666" t="s">
        <v>6922</v>
      </c>
      <c r="C3693" s="670" t="s">
        <v>12314</v>
      </c>
      <c r="D3693" s="666" t="s">
        <v>8734</v>
      </c>
      <c r="E3693" s="737" t="s">
        <v>12250</v>
      </c>
      <c r="F3693" s="666">
        <v>45211765</v>
      </c>
      <c r="G3693" s="675" t="s">
        <v>12315</v>
      </c>
      <c r="H3693" s="675" t="s">
        <v>8734</v>
      </c>
      <c r="I3693" s="666" t="s">
        <v>6929</v>
      </c>
      <c r="J3693" s="675" t="s">
        <v>8734</v>
      </c>
      <c r="K3693" s="666">
        <v>1</v>
      </c>
      <c r="L3693" s="666">
        <v>12</v>
      </c>
      <c r="M3693" s="763">
        <v>42000</v>
      </c>
      <c r="N3693" s="666" t="s">
        <v>10860</v>
      </c>
      <c r="O3693" s="666">
        <v>3</v>
      </c>
      <c r="P3693" s="756">
        <v>10500</v>
      </c>
      <c r="Q3693" s="666"/>
      <c r="R3693" s="666">
        <v>12</v>
      </c>
    </row>
    <row r="3694" spans="1:18" ht="15.75" customHeight="1" x14ac:dyDescent="0.2">
      <c r="A3694" s="665" t="s">
        <v>12218</v>
      </c>
      <c r="B3694" s="666" t="s">
        <v>6922</v>
      </c>
      <c r="C3694" s="670" t="s">
        <v>12314</v>
      </c>
      <c r="D3694" s="666" t="s">
        <v>8734</v>
      </c>
      <c r="E3694" s="737" t="s">
        <v>12250</v>
      </c>
      <c r="F3694" s="666">
        <v>46246233</v>
      </c>
      <c r="G3694" s="675" t="s">
        <v>12316</v>
      </c>
      <c r="H3694" s="675" t="s">
        <v>8734</v>
      </c>
      <c r="I3694" s="666" t="s">
        <v>6929</v>
      </c>
      <c r="J3694" s="675" t="s">
        <v>8734</v>
      </c>
      <c r="K3694" s="666">
        <v>1</v>
      </c>
      <c r="L3694" s="666">
        <v>12</v>
      </c>
      <c r="M3694" s="763">
        <v>42000</v>
      </c>
      <c r="N3694" s="666" t="s">
        <v>10860</v>
      </c>
      <c r="O3694" s="666">
        <v>3</v>
      </c>
      <c r="P3694" s="756">
        <v>10500</v>
      </c>
      <c r="Q3694" s="666"/>
      <c r="R3694" s="666">
        <v>12</v>
      </c>
    </row>
    <row r="3695" spans="1:18" ht="15.75" customHeight="1" x14ac:dyDescent="0.2">
      <c r="A3695" s="665" t="s">
        <v>12218</v>
      </c>
      <c r="B3695" s="666" t="s">
        <v>6922</v>
      </c>
      <c r="C3695" s="666" t="s">
        <v>12317</v>
      </c>
      <c r="D3695" s="666" t="s">
        <v>10757</v>
      </c>
      <c r="E3695" s="737" t="s">
        <v>12318</v>
      </c>
      <c r="F3695" s="666">
        <v>46688185</v>
      </c>
      <c r="G3695" s="675" t="s">
        <v>12319</v>
      </c>
      <c r="H3695" s="675" t="s">
        <v>10757</v>
      </c>
      <c r="I3695" s="666" t="s">
        <v>6929</v>
      </c>
      <c r="J3695" s="675" t="s">
        <v>10757</v>
      </c>
      <c r="K3695" s="666">
        <v>0</v>
      </c>
      <c r="L3695" s="666">
        <v>0</v>
      </c>
      <c r="M3695" s="691">
        <v>0</v>
      </c>
      <c r="N3695" s="666">
        <v>0</v>
      </c>
      <c r="O3695" s="666">
        <v>1</v>
      </c>
      <c r="P3695" s="756">
        <v>2900</v>
      </c>
      <c r="Q3695" s="666"/>
      <c r="R3695" s="666">
        <v>12</v>
      </c>
    </row>
    <row r="3696" spans="1:18" ht="15.75" customHeight="1" x14ac:dyDescent="0.2">
      <c r="A3696" s="665" t="s">
        <v>12218</v>
      </c>
      <c r="B3696" s="666" t="s">
        <v>6922</v>
      </c>
      <c r="C3696" s="666" t="s">
        <v>12317</v>
      </c>
      <c r="D3696" s="666" t="s">
        <v>10757</v>
      </c>
      <c r="E3696" s="737" t="s">
        <v>12318</v>
      </c>
      <c r="F3696" s="666">
        <v>44234158</v>
      </c>
      <c r="G3696" s="675" t="s">
        <v>12320</v>
      </c>
      <c r="H3696" s="675" t="s">
        <v>10757</v>
      </c>
      <c r="I3696" s="666" t="s">
        <v>6929</v>
      </c>
      <c r="J3696" s="675" t="s">
        <v>10757</v>
      </c>
      <c r="K3696" s="666">
        <v>0</v>
      </c>
      <c r="L3696" s="666">
        <v>0</v>
      </c>
      <c r="M3696" s="691">
        <v>0</v>
      </c>
      <c r="N3696" s="666">
        <v>0</v>
      </c>
      <c r="O3696" s="666">
        <v>1</v>
      </c>
      <c r="P3696" s="756" t="s">
        <v>12321</v>
      </c>
      <c r="Q3696" s="666"/>
      <c r="R3696" s="666">
        <v>12</v>
      </c>
    </row>
    <row r="3697" spans="1:18" ht="15.75" customHeight="1" x14ac:dyDescent="0.2">
      <c r="A3697" s="665" t="s">
        <v>12218</v>
      </c>
      <c r="B3697" s="666" t="s">
        <v>6922</v>
      </c>
      <c r="C3697" s="666" t="s">
        <v>12317</v>
      </c>
      <c r="D3697" s="666" t="s">
        <v>10757</v>
      </c>
      <c r="E3697" s="737" t="s">
        <v>12318</v>
      </c>
      <c r="F3697" s="666">
        <v>44092097</v>
      </c>
      <c r="G3697" s="675" t="s">
        <v>12322</v>
      </c>
      <c r="H3697" s="675" t="s">
        <v>10757</v>
      </c>
      <c r="I3697" s="666" t="s">
        <v>6929</v>
      </c>
      <c r="J3697" s="675" t="s">
        <v>10757</v>
      </c>
      <c r="K3697" s="666">
        <v>0</v>
      </c>
      <c r="L3697" s="666">
        <v>0</v>
      </c>
      <c r="M3697" s="691">
        <v>0</v>
      </c>
      <c r="N3697" s="666">
        <v>0</v>
      </c>
      <c r="O3697" s="666">
        <v>1</v>
      </c>
      <c r="P3697" s="756">
        <v>2900</v>
      </c>
      <c r="Q3697" s="666"/>
      <c r="R3697" s="666">
        <v>12</v>
      </c>
    </row>
    <row r="3698" spans="1:18" ht="15.75" customHeight="1" x14ac:dyDescent="0.2">
      <c r="A3698" s="665" t="s">
        <v>12218</v>
      </c>
      <c r="B3698" s="666" t="s">
        <v>6922</v>
      </c>
      <c r="C3698" s="666" t="s">
        <v>12317</v>
      </c>
      <c r="D3698" s="666" t="s">
        <v>10757</v>
      </c>
      <c r="E3698" s="737" t="s">
        <v>12318</v>
      </c>
      <c r="F3698" s="666">
        <v>47128213</v>
      </c>
      <c r="G3698" s="675" t="s">
        <v>12323</v>
      </c>
      <c r="H3698" s="675" t="s">
        <v>10757</v>
      </c>
      <c r="I3698" s="666" t="s">
        <v>6929</v>
      </c>
      <c r="J3698" s="675" t="s">
        <v>10757</v>
      </c>
      <c r="K3698" s="666">
        <v>0</v>
      </c>
      <c r="L3698" s="666">
        <v>0</v>
      </c>
      <c r="M3698" s="691">
        <v>0</v>
      </c>
      <c r="N3698" s="666">
        <v>0</v>
      </c>
      <c r="O3698" s="666">
        <v>1</v>
      </c>
      <c r="P3698" s="756">
        <v>2900</v>
      </c>
      <c r="Q3698" s="666"/>
      <c r="R3698" s="666">
        <v>12</v>
      </c>
    </row>
    <row r="3699" spans="1:18" ht="15.75" customHeight="1" x14ac:dyDescent="0.2">
      <c r="A3699" s="665" t="s">
        <v>12218</v>
      </c>
      <c r="B3699" s="666" t="s">
        <v>6922</v>
      </c>
      <c r="C3699" s="666" t="s">
        <v>12317</v>
      </c>
      <c r="D3699" s="666" t="s">
        <v>10757</v>
      </c>
      <c r="E3699" s="737" t="s">
        <v>12318</v>
      </c>
      <c r="F3699" s="666">
        <v>44268893</v>
      </c>
      <c r="G3699" s="675" t="s">
        <v>12324</v>
      </c>
      <c r="H3699" s="675" t="s">
        <v>10757</v>
      </c>
      <c r="I3699" s="666" t="s">
        <v>6929</v>
      </c>
      <c r="J3699" s="675" t="s">
        <v>10757</v>
      </c>
      <c r="K3699" s="666">
        <v>0</v>
      </c>
      <c r="L3699" s="666">
        <v>0</v>
      </c>
      <c r="M3699" s="691">
        <v>0</v>
      </c>
      <c r="N3699" s="666">
        <v>0</v>
      </c>
      <c r="O3699" s="666">
        <v>1</v>
      </c>
      <c r="P3699" s="756">
        <v>2900</v>
      </c>
      <c r="Q3699" s="666"/>
      <c r="R3699" s="666">
        <v>12</v>
      </c>
    </row>
    <row r="3700" spans="1:18" ht="15.75" customHeight="1" x14ac:dyDescent="0.2">
      <c r="A3700" s="665" t="s">
        <v>12218</v>
      </c>
      <c r="B3700" s="666" t="s">
        <v>6922</v>
      </c>
      <c r="C3700" s="666" t="s">
        <v>12317</v>
      </c>
      <c r="D3700" s="666" t="s">
        <v>10757</v>
      </c>
      <c r="E3700" s="737" t="s">
        <v>12318</v>
      </c>
      <c r="F3700" s="666">
        <v>47240488</v>
      </c>
      <c r="G3700" s="675" t="s">
        <v>12325</v>
      </c>
      <c r="H3700" s="675" t="s">
        <v>10757</v>
      </c>
      <c r="I3700" s="666" t="s">
        <v>6929</v>
      </c>
      <c r="J3700" s="675" t="s">
        <v>10757</v>
      </c>
      <c r="K3700" s="666">
        <v>0</v>
      </c>
      <c r="L3700" s="666">
        <v>0</v>
      </c>
      <c r="M3700" s="691">
        <v>0</v>
      </c>
      <c r="N3700" s="666">
        <v>0</v>
      </c>
      <c r="O3700" s="666">
        <v>1</v>
      </c>
      <c r="P3700" s="756">
        <v>2900</v>
      </c>
      <c r="Q3700" s="666"/>
      <c r="R3700" s="666">
        <v>12</v>
      </c>
    </row>
    <row r="3701" spans="1:18" ht="15.75" customHeight="1" x14ac:dyDescent="0.2">
      <c r="A3701" s="665" t="s">
        <v>12218</v>
      </c>
      <c r="B3701" s="666" t="s">
        <v>6922</v>
      </c>
      <c r="C3701" s="666" t="s">
        <v>12317</v>
      </c>
      <c r="D3701" s="666" t="s">
        <v>10757</v>
      </c>
      <c r="E3701" s="737" t="s">
        <v>12318</v>
      </c>
      <c r="F3701" s="666">
        <v>44758552</v>
      </c>
      <c r="G3701" s="675" t="s">
        <v>12326</v>
      </c>
      <c r="H3701" s="675" t="s">
        <v>10757</v>
      </c>
      <c r="I3701" s="666" t="s">
        <v>6929</v>
      </c>
      <c r="J3701" s="675" t="s">
        <v>10757</v>
      </c>
      <c r="K3701" s="666">
        <v>0</v>
      </c>
      <c r="L3701" s="666">
        <v>0</v>
      </c>
      <c r="M3701" s="691">
        <v>0</v>
      </c>
      <c r="N3701" s="666">
        <v>0</v>
      </c>
      <c r="O3701" s="666">
        <v>1</v>
      </c>
      <c r="P3701" s="756">
        <v>2900</v>
      </c>
      <c r="Q3701" s="666"/>
      <c r="R3701" s="666">
        <v>12</v>
      </c>
    </row>
    <row r="3702" spans="1:18" ht="15.75" customHeight="1" x14ac:dyDescent="0.2">
      <c r="A3702" s="665" t="s">
        <v>12218</v>
      </c>
      <c r="B3702" s="666" t="s">
        <v>6922</v>
      </c>
      <c r="C3702" s="666" t="s">
        <v>12317</v>
      </c>
      <c r="D3702" s="666" t="s">
        <v>10757</v>
      </c>
      <c r="E3702" s="737" t="s">
        <v>12318</v>
      </c>
      <c r="F3702" s="666">
        <v>72966441</v>
      </c>
      <c r="G3702" s="675" t="s">
        <v>12327</v>
      </c>
      <c r="H3702" s="675" t="s">
        <v>10757</v>
      </c>
      <c r="I3702" s="666" t="s">
        <v>6929</v>
      </c>
      <c r="J3702" s="675" t="s">
        <v>10757</v>
      </c>
      <c r="K3702" s="666">
        <v>0</v>
      </c>
      <c r="L3702" s="666">
        <v>0</v>
      </c>
      <c r="M3702" s="691">
        <v>0</v>
      </c>
      <c r="N3702" s="666">
        <v>0</v>
      </c>
      <c r="O3702" s="666">
        <v>1</v>
      </c>
      <c r="P3702" s="756">
        <v>2900</v>
      </c>
      <c r="Q3702" s="666"/>
      <c r="R3702" s="666">
        <v>12</v>
      </c>
    </row>
    <row r="3703" spans="1:18" ht="15.75" customHeight="1" x14ac:dyDescent="0.2">
      <c r="A3703" s="665" t="s">
        <v>12218</v>
      </c>
      <c r="B3703" s="666" t="s">
        <v>6922</v>
      </c>
      <c r="C3703" s="666" t="s">
        <v>12317</v>
      </c>
      <c r="D3703" s="666" t="s">
        <v>10757</v>
      </c>
      <c r="E3703" s="737" t="s">
        <v>12318</v>
      </c>
      <c r="F3703" s="666">
        <v>43488851</v>
      </c>
      <c r="G3703" s="675" t="s">
        <v>12328</v>
      </c>
      <c r="H3703" s="675" t="s">
        <v>10757</v>
      </c>
      <c r="I3703" s="666" t="s">
        <v>6929</v>
      </c>
      <c r="J3703" s="675" t="s">
        <v>10757</v>
      </c>
      <c r="K3703" s="666">
        <v>0</v>
      </c>
      <c r="L3703" s="666">
        <v>0</v>
      </c>
      <c r="M3703" s="691">
        <v>0</v>
      </c>
      <c r="N3703" s="666">
        <v>0</v>
      </c>
      <c r="O3703" s="666">
        <v>1</v>
      </c>
      <c r="P3703" s="756">
        <v>2900</v>
      </c>
      <c r="Q3703" s="666"/>
      <c r="R3703" s="666">
        <v>12</v>
      </c>
    </row>
    <row r="3704" spans="1:18" ht="15.75" customHeight="1" x14ac:dyDescent="0.2">
      <c r="A3704" s="665" t="s">
        <v>12218</v>
      </c>
      <c r="B3704" s="666" t="s">
        <v>6922</v>
      </c>
      <c r="C3704" s="666" t="s">
        <v>12317</v>
      </c>
      <c r="D3704" s="666" t="s">
        <v>10757</v>
      </c>
      <c r="E3704" s="737" t="s">
        <v>12318</v>
      </c>
      <c r="F3704" s="666">
        <v>47715661</v>
      </c>
      <c r="G3704" s="675" t="s">
        <v>12329</v>
      </c>
      <c r="H3704" s="675" t="s">
        <v>10757</v>
      </c>
      <c r="I3704" s="666" t="s">
        <v>6929</v>
      </c>
      <c r="J3704" s="675" t="s">
        <v>10757</v>
      </c>
      <c r="K3704" s="666">
        <v>0</v>
      </c>
      <c r="L3704" s="666">
        <v>0</v>
      </c>
      <c r="M3704" s="691">
        <v>0</v>
      </c>
      <c r="N3704" s="666">
        <v>0</v>
      </c>
      <c r="O3704" s="666">
        <v>1</v>
      </c>
      <c r="P3704" s="756">
        <v>2900</v>
      </c>
      <c r="Q3704" s="666"/>
      <c r="R3704" s="666">
        <v>12</v>
      </c>
    </row>
    <row r="3705" spans="1:18" ht="15.75" customHeight="1" x14ac:dyDescent="0.2">
      <c r="A3705" s="665" t="s">
        <v>12218</v>
      </c>
      <c r="B3705" s="666" t="s">
        <v>6922</v>
      </c>
      <c r="C3705" s="666" t="s">
        <v>12317</v>
      </c>
      <c r="D3705" s="666" t="s">
        <v>10757</v>
      </c>
      <c r="E3705" s="737" t="s">
        <v>12318</v>
      </c>
      <c r="F3705" s="666">
        <v>46979504</v>
      </c>
      <c r="G3705" s="675" t="s">
        <v>12330</v>
      </c>
      <c r="H3705" s="675" t="s">
        <v>10757</v>
      </c>
      <c r="I3705" s="666" t="s">
        <v>6929</v>
      </c>
      <c r="J3705" s="675" t="s">
        <v>10757</v>
      </c>
      <c r="K3705" s="666">
        <v>0</v>
      </c>
      <c r="L3705" s="666">
        <v>0</v>
      </c>
      <c r="M3705" s="691">
        <v>0</v>
      </c>
      <c r="N3705" s="666">
        <v>0</v>
      </c>
      <c r="O3705" s="666">
        <v>1</v>
      </c>
      <c r="P3705" s="756">
        <v>2900</v>
      </c>
      <c r="Q3705" s="666"/>
      <c r="R3705" s="666">
        <v>12</v>
      </c>
    </row>
    <row r="3706" spans="1:18" ht="15.75" customHeight="1" x14ac:dyDescent="0.2">
      <c r="A3706" s="665" t="s">
        <v>12218</v>
      </c>
      <c r="B3706" s="666" t="s">
        <v>6922</v>
      </c>
      <c r="C3706" s="666" t="s">
        <v>12317</v>
      </c>
      <c r="D3706" s="666" t="s">
        <v>10757</v>
      </c>
      <c r="E3706" s="737" t="s">
        <v>12318</v>
      </c>
      <c r="F3706" s="666">
        <v>70288248</v>
      </c>
      <c r="G3706" s="675" t="s">
        <v>12331</v>
      </c>
      <c r="H3706" s="675" t="s">
        <v>10757</v>
      </c>
      <c r="I3706" s="666" t="s">
        <v>6929</v>
      </c>
      <c r="J3706" s="675" t="s">
        <v>10757</v>
      </c>
      <c r="K3706" s="666">
        <v>0</v>
      </c>
      <c r="L3706" s="666">
        <v>0</v>
      </c>
      <c r="M3706" s="691">
        <v>0</v>
      </c>
      <c r="N3706" s="666">
        <v>0</v>
      </c>
      <c r="O3706" s="666">
        <v>1</v>
      </c>
      <c r="P3706" s="756">
        <v>2900</v>
      </c>
      <c r="Q3706" s="666"/>
      <c r="R3706" s="666">
        <v>12</v>
      </c>
    </row>
    <row r="3707" spans="1:18" ht="15.75" customHeight="1" x14ac:dyDescent="0.2">
      <c r="A3707" s="665" t="s">
        <v>12218</v>
      </c>
      <c r="B3707" s="666" t="s">
        <v>6922</v>
      </c>
      <c r="C3707" s="666" t="s">
        <v>12317</v>
      </c>
      <c r="D3707" s="666" t="s">
        <v>10757</v>
      </c>
      <c r="E3707" s="737" t="s">
        <v>12318</v>
      </c>
      <c r="F3707" s="666">
        <v>70242619</v>
      </c>
      <c r="G3707" s="675" t="s">
        <v>12332</v>
      </c>
      <c r="H3707" s="675" t="s">
        <v>10757</v>
      </c>
      <c r="I3707" s="666" t="s">
        <v>6929</v>
      </c>
      <c r="J3707" s="675" t="s">
        <v>10757</v>
      </c>
      <c r="K3707" s="666">
        <v>0</v>
      </c>
      <c r="L3707" s="666">
        <v>0</v>
      </c>
      <c r="M3707" s="691">
        <v>0</v>
      </c>
      <c r="N3707" s="666">
        <v>0</v>
      </c>
      <c r="O3707" s="666">
        <v>1</v>
      </c>
      <c r="P3707" s="756">
        <v>2900</v>
      </c>
      <c r="Q3707" s="666"/>
      <c r="R3707" s="666">
        <v>12</v>
      </c>
    </row>
    <row r="3708" spans="1:18" ht="15.75" customHeight="1" x14ac:dyDescent="0.2">
      <c r="A3708" s="665" t="s">
        <v>12218</v>
      </c>
      <c r="B3708" s="666" t="s">
        <v>6922</v>
      </c>
      <c r="C3708" s="666" t="s">
        <v>12317</v>
      </c>
      <c r="D3708" s="666" t="s">
        <v>10757</v>
      </c>
      <c r="E3708" s="737" t="s">
        <v>12318</v>
      </c>
      <c r="F3708" s="666">
        <v>72504446</v>
      </c>
      <c r="G3708" s="675" t="s">
        <v>12333</v>
      </c>
      <c r="H3708" s="675" t="s">
        <v>10757</v>
      </c>
      <c r="I3708" s="666" t="s">
        <v>6929</v>
      </c>
      <c r="J3708" s="675" t="s">
        <v>10757</v>
      </c>
      <c r="K3708" s="666">
        <v>0</v>
      </c>
      <c r="L3708" s="666">
        <v>0</v>
      </c>
      <c r="M3708" s="691">
        <v>0</v>
      </c>
      <c r="N3708" s="666">
        <v>0</v>
      </c>
      <c r="O3708" s="666">
        <v>1</v>
      </c>
      <c r="P3708" s="756">
        <v>2900</v>
      </c>
      <c r="Q3708" s="666"/>
      <c r="R3708" s="666">
        <v>12</v>
      </c>
    </row>
    <row r="3709" spans="1:18" ht="15.75" customHeight="1" x14ac:dyDescent="0.2">
      <c r="A3709" s="665" t="s">
        <v>12218</v>
      </c>
      <c r="B3709" s="666" t="s">
        <v>6922</v>
      </c>
      <c r="C3709" s="666" t="s">
        <v>12317</v>
      </c>
      <c r="D3709" s="666" t="s">
        <v>10757</v>
      </c>
      <c r="E3709" s="737" t="s">
        <v>12318</v>
      </c>
      <c r="F3709" s="666">
        <v>45862232</v>
      </c>
      <c r="G3709" s="675" t="s">
        <v>12334</v>
      </c>
      <c r="H3709" s="675" t="s">
        <v>10757</v>
      </c>
      <c r="I3709" s="666" t="s">
        <v>6929</v>
      </c>
      <c r="J3709" s="675" t="s">
        <v>10757</v>
      </c>
      <c r="K3709" s="666">
        <v>0</v>
      </c>
      <c r="L3709" s="666">
        <v>0</v>
      </c>
      <c r="M3709" s="691">
        <v>0</v>
      </c>
      <c r="N3709" s="666">
        <v>0</v>
      </c>
      <c r="O3709" s="666">
        <v>1</v>
      </c>
      <c r="P3709" s="756">
        <v>2900</v>
      </c>
      <c r="Q3709" s="666"/>
      <c r="R3709" s="666">
        <v>12</v>
      </c>
    </row>
    <row r="3710" spans="1:18" ht="15.75" customHeight="1" x14ac:dyDescent="0.2">
      <c r="A3710" s="665" t="s">
        <v>12218</v>
      </c>
      <c r="B3710" s="666" t="s">
        <v>6922</v>
      </c>
      <c r="C3710" s="666" t="s">
        <v>12317</v>
      </c>
      <c r="D3710" s="666" t="s">
        <v>10757</v>
      </c>
      <c r="E3710" s="737" t="s">
        <v>12318</v>
      </c>
      <c r="F3710" s="666">
        <v>70128778</v>
      </c>
      <c r="G3710" s="675" t="s">
        <v>12335</v>
      </c>
      <c r="H3710" s="675" t="s">
        <v>10757</v>
      </c>
      <c r="I3710" s="666" t="s">
        <v>6929</v>
      </c>
      <c r="J3710" s="675" t="s">
        <v>10757</v>
      </c>
      <c r="K3710" s="666">
        <v>0</v>
      </c>
      <c r="L3710" s="666">
        <v>0</v>
      </c>
      <c r="M3710" s="691">
        <v>0</v>
      </c>
      <c r="N3710" s="666">
        <v>0</v>
      </c>
      <c r="O3710" s="666">
        <v>1</v>
      </c>
      <c r="P3710" s="756">
        <v>2900</v>
      </c>
      <c r="Q3710" s="666"/>
      <c r="R3710" s="666">
        <v>12</v>
      </c>
    </row>
    <row r="3711" spans="1:18" ht="15.75" customHeight="1" x14ac:dyDescent="0.2">
      <c r="A3711" s="665" t="s">
        <v>12218</v>
      </c>
      <c r="B3711" s="666" t="s">
        <v>6922</v>
      </c>
      <c r="C3711" s="666" t="s">
        <v>12317</v>
      </c>
      <c r="D3711" s="666" t="s">
        <v>10757</v>
      </c>
      <c r="E3711" s="737" t="s">
        <v>12318</v>
      </c>
      <c r="F3711" s="666">
        <v>42035878</v>
      </c>
      <c r="G3711" s="675" t="s">
        <v>12336</v>
      </c>
      <c r="H3711" s="675" t="s">
        <v>10757</v>
      </c>
      <c r="I3711" s="666" t="s">
        <v>6929</v>
      </c>
      <c r="J3711" s="675" t="s">
        <v>10757</v>
      </c>
      <c r="K3711" s="666">
        <v>0</v>
      </c>
      <c r="L3711" s="666">
        <v>0</v>
      </c>
      <c r="M3711" s="691">
        <v>0</v>
      </c>
      <c r="N3711" s="666">
        <v>0</v>
      </c>
      <c r="O3711" s="666">
        <v>1</v>
      </c>
      <c r="P3711" s="756">
        <v>2900</v>
      </c>
      <c r="Q3711" s="666"/>
      <c r="R3711" s="666">
        <v>12</v>
      </c>
    </row>
    <row r="3712" spans="1:18" ht="15.75" customHeight="1" x14ac:dyDescent="0.2">
      <c r="A3712" s="665" t="s">
        <v>12218</v>
      </c>
      <c r="B3712" s="666" t="s">
        <v>6922</v>
      </c>
      <c r="C3712" s="666" t="s">
        <v>12317</v>
      </c>
      <c r="D3712" s="666" t="s">
        <v>9913</v>
      </c>
      <c r="E3712" s="737" t="s">
        <v>12337</v>
      </c>
      <c r="F3712" s="666">
        <v>72225299</v>
      </c>
      <c r="G3712" s="675" t="s">
        <v>12338</v>
      </c>
      <c r="H3712" s="675" t="s">
        <v>9913</v>
      </c>
      <c r="I3712" s="666" t="s">
        <v>6929</v>
      </c>
      <c r="J3712" s="675" t="s">
        <v>9913</v>
      </c>
      <c r="K3712" s="666">
        <v>0</v>
      </c>
      <c r="L3712" s="666">
        <v>0</v>
      </c>
      <c r="M3712" s="691">
        <v>0</v>
      </c>
      <c r="N3712" s="666">
        <v>0</v>
      </c>
      <c r="O3712" s="666">
        <v>1</v>
      </c>
      <c r="P3712" s="756">
        <v>5200</v>
      </c>
      <c r="Q3712" s="666"/>
      <c r="R3712" s="666">
        <v>12</v>
      </c>
    </row>
    <row r="3713" spans="1:18" ht="15.75" customHeight="1" x14ac:dyDescent="0.2">
      <c r="A3713" s="665" t="s">
        <v>12218</v>
      </c>
      <c r="B3713" s="666" t="s">
        <v>6922</v>
      </c>
      <c r="C3713" s="666" t="s">
        <v>12317</v>
      </c>
      <c r="D3713" s="666" t="s">
        <v>11088</v>
      </c>
      <c r="E3713" s="737" t="s">
        <v>12339</v>
      </c>
      <c r="F3713" s="666">
        <v>42001041</v>
      </c>
      <c r="G3713" s="675" t="s">
        <v>5395</v>
      </c>
      <c r="H3713" s="675" t="s">
        <v>11088</v>
      </c>
      <c r="I3713" s="666" t="s">
        <v>6929</v>
      </c>
      <c r="J3713" s="675" t="s">
        <v>11088</v>
      </c>
      <c r="K3713" s="666">
        <v>0</v>
      </c>
      <c r="L3713" s="666">
        <v>0</v>
      </c>
      <c r="M3713" s="691">
        <v>0</v>
      </c>
      <c r="N3713" s="666">
        <v>0</v>
      </c>
      <c r="O3713" s="666">
        <v>1</v>
      </c>
      <c r="P3713" s="756">
        <v>7300</v>
      </c>
      <c r="Q3713" s="666"/>
      <c r="R3713" s="666">
        <v>12</v>
      </c>
    </row>
    <row r="3714" spans="1:18" ht="15.75" customHeight="1" x14ac:dyDescent="0.2">
      <c r="A3714" s="665" t="s">
        <v>12218</v>
      </c>
      <c r="B3714" s="666" t="s">
        <v>6922</v>
      </c>
      <c r="C3714" s="666" t="s">
        <v>12317</v>
      </c>
      <c r="D3714" s="666" t="s">
        <v>9913</v>
      </c>
      <c r="E3714" s="737" t="s">
        <v>12337</v>
      </c>
      <c r="F3714" s="666">
        <v>72795467</v>
      </c>
      <c r="G3714" s="675" t="s">
        <v>12340</v>
      </c>
      <c r="H3714" s="675" t="s">
        <v>9913</v>
      </c>
      <c r="I3714" s="666" t="s">
        <v>6929</v>
      </c>
      <c r="J3714" s="675" t="s">
        <v>9913</v>
      </c>
      <c r="K3714" s="666">
        <v>0</v>
      </c>
      <c r="L3714" s="666">
        <v>0</v>
      </c>
      <c r="M3714" s="691">
        <v>0</v>
      </c>
      <c r="N3714" s="666">
        <v>0</v>
      </c>
      <c r="O3714" s="666">
        <v>1</v>
      </c>
      <c r="P3714" s="756">
        <v>5200</v>
      </c>
      <c r="Q3714" s="666"/>
      <c r="R3714" s="666">
        <v>12</v>
      </c>
    </row>
    <row r="3715" spans="1:18" ht="15.75" customHeight="1" x14ac:dyDescent="0.2">
      <c r="A3715" s="665" t="s">
        <v>12218</v>
      </c>
      <c r="B3715" s="666" t="s">
        <v>6922</v>
      </c>
      <c r="C3715" s="666" t="s">
        <v>12317</v>
      </c>
      <c r="D3715" s="666" t="s">
        <v>9913</v>
      </c>
      <c r="E3715" s="737" t="s">
        <v>12337</v>
      </c>
      <c r="F3715" s="666">
        <v>72205880</v>
      </c>
      <c r="G3715" s="675" t="s">
        <v>12341</v>
      </c>
      <c r="H3715" s="675" t="s">
        <v>9913</v>
      </c>
      <c r="I3715" s="666" t="s">
        <v>6929</v>
      </c>
      <c r="J3715" s="675" t="s">
        <v>9913</v>
      </c>
      <c r="K3715" s="666">
        <v>0</v>
      </c>
      <c r="L3715" s="666">
        <v>0</v>
      </c>
      <c r="M3715" s="691">
        <v>0</v>
      </c>
      <c r="N3715" s="666">
        <v>0</v>
      </c>
      <c r="O3715" s="666">
        <v>1</v>
      </c>
      <c r="P3715" s="756">
        <v>5200</v>
      </c>
      <c r="Q3715" s="666"/>
      <c r="R3715" s="666">
        <v>12</v>
      </c>
    </row>
    <row r="3716" spans="1:18" ht="15.75" customHeight="1" x14ac:dyDescent="0.2">
      <c r="A3716" s="665" t="s">
        <v>12218</v>
      </c>
      <c r="B3716" s="666" t="s">
        <v>6922</v>
      </c>
      <c r="C3716" s="666" t="s">
        <v>12317</v>
      </c>
      <c r="D3716" s="666" t="s">
        <v>9913</v>
      </c>
      <c r="E3716" s="737" t="s">
        <v>12337</v>
      </c>
      <c r="F3716" s="666">
        <v>46052965</v>
      </c>
      <c r="G3716" s="675" t="s">
        <v>12342</v>
      </c>
      <c r="H3716" s="675" t="s">
        <v>9913</v>
      </c>
      <c r="I3716" s="666" t="s">
        <v>6929</v>
      </c>
      <c r="J3716" s="675" t="s">
        <v>9913</v>
      </c>
      <c r="K3716" s="666">
        <v>0</v>
      </c>
      <c r="L3716" s="666">
        <v>0</v>
      </c>
      <c r="M3716" s="691">
        <v>0</v>
      </c>
      <c r="N3716" s="666">
        <v>0</v>
      </c>
      <c r="O3716" s="666">
        <v>1</v>
      </c>
      <c r="P3716" s="756">
        <v>5200</v>
      </c>
      <c r="Q3716" s="666"/>
      <c r="R3716" s="666">
        <v>12</v>
      </c>
    </row>
    <row r="3717" spans="1:18" ht="15.75" customHeight="1" x14ac:dyDescent="0.2">
      <c r="A3717" s="665" t="s">
        <v>12218</v>
      </c>
      <c r="B3717" s="666" t="s">
        <v>6922</v>
      </c>
      <c r="C3717" s="666" t="s">
        <v>12317</v>
      </c>
      <c r="D3717" s="666" t="s">
        <v>9913</v>
      </c>
      <c r="E3717" s="737" t="s">
        <v>12337</v>
      </c>
      <c r="F3717" s="666">
        <v>45481439</v>
      </c>
      <c r="G3717" s="675" t="s">
        <v>12343</v>
      </c>
      <c r="H3717" s="675" t="s">
        <v>9913</v>
      </c>
      <c r="I3717" s="666" t="s">
        <v>6929</v>
      </c>
      <c r="J3717" s="675" t="s">
        <v>9913</v>
      </c>
      <c r="K3717" s="666">
        <v>0</v>
      </c>
      <c r="L3717" s="666">
        <v>0</v>
      </c>
      <c r="M3717" s="691">
        <v>0</v>
      </c>
      <c r="N3717" s="666">
        <v>0</v>
      </c>
      <c r="O3717" s="666">
        <v>1</v>
      </c>
      <c r="P3717" s="756">
        <v>5200</v>
      </c>
      <c r="Q3717" s="666"/>
      <c r="R3717" s="666">
        <v>12</v>
      </c>
    </row>
    <row r="3718" spans="1:18" ht="15.75" customHeight="1" x14ac:dyDescent="0.2">
      <c r="A3718" s="665" t="s">
        <v>12218</v>
      </c>
      <c r="B3718" s="666" t="s">
        <v>6922</v>
      </c>
      <c r="C3718" s="666" t="s">
        <v>12317</v>
      </c>
      <c r="D3718" s="666" t="s">
        <v>9913</v>
      </c>
      <c r="E3718" s="737" t="s">
        <v>12337</v>
      </c>
      <c r="F3718" s="666">
        <v>71718708</v>
      </c>
      <c r="G3718" s="675" t="s">
        <v>12344</v>
      </c>
      <c r="H3718" s="675" t="s">
        <v>9913</v>
      </c>
      <c r="I3718" s="666" t="s">
        <v>6929</v>
      </c>
      <c r="J3718" s="675" t="s">
        <v>9913</v>
      </c>
      <c r="K3718" s="666">
        <v>0</v>
      </c>
      <c r="L3718" s="666">
        <v>0</v>
      </c>
      <c r="M3718" s="691">
        <v>0</v>
      </c>
      <c r="N3718" s="666">
        <v>0</v>
      </c>
      <c r="O3718" s="666">
        <v>1</v>
      </c>
      <c r="P3718" s="756">
        <v>5200</v>
      </c>
      <c r="Q3718" s="666"/>
      <c r="R3718" s="666">
        <v>12</v>
      </c>
    </row>
    <row r="3719" spans="1:18" ht="15.75" customHeight="1" x14ac:dyDescent="0.2">
      <c r="A3719" s="665" t="s">
        <v>12218</v>
      </c>
      <c r="B3719" s="666" t="s">
        <v>6922</v>
      </c>
      <c r="C3719" s="666" t="s">
        <v>12317</v>
      </c>
      <c r="D3719" s="666" t="s">
        <v>9913</v>
      </c>
      <c r="E3719" s="737" t="s">
        <v>12337</v>
      </c>
      <c r="F3719" s="666">
        <v>71314892</v>
      </c>
      <c r="G3719" s="675" t="s">
        <v>12345</v>
      </c>
      <c r="H3719" s="675" t="s">
        <v>9913</v>
      </c>
      <c r="I3719" s="666" t="s">
        <v>6929</v>
      </c>
      <c r="J3719" s="675" t="s">
        <v>9913</v>
      </c>
      <c r="K3719" s="666">
        <v>0</v>
      </c>
      <c r="L3719" s="666">
        <v>0</v>
      </c>
      <c r="M3719" s="691">
        <v>0</v>
      </c>
      <c r="N3719" s="666">
        <v>0</v>
      </c>
      <c r="O3719" s="666">
        <v>1</v>
      </c>
      <c r="P3719" s="756">
        <v>5200</v>
      </c>
      <c r="Q3719" s="666"/>
      <c r="R3719" s="666">
        <v>12</v>
      </c>
    </row>
    <row r="3720" spans="1:18" ht="15.75" customHeight="1" x14ac:dyDescent="0.2">
      <c r="A3720" s="665" t="s">
        <v>12218</v>
      </c>
      <c r="B3720" s="666" t="s">
        <v>6922</v>
      </c>
      <c r="C3720" s="666" t="s">
        <v>12317</v>
      </c>
      <c r="D3720" s="666" t="s">
        <v>9913</v>
      </c>
      <c r="E3720" s="737" t="s">
        <v>12337</v>
      </c>
      <c r="F3720" s="666">
        <v>46141084</v>
      </c>
      <c r="G3720" s="675" t="s">
        <v>12346</v>
      </c>
      <c r="H3720" s="675" t="s">
        <v>9913</v>
      </c>
      <c r="I3720" s="666" t="s">
        <v>6929</v>
      </c>
      <c r="J3720" s="675" t="s">
        <v>9913</v>
      </c>
      <c r="K3720" s="666">
        <v>0</v>
      </c>
      <c r="L3720" s="666">
        <v>0</v>
      </c>
      <c r="M3720" s="691">
        <v>0</v>
      </c>
      <c r="N3720" s="666">
        <v>0</v>
      </c>
      <c r="O3720" s="666">
        <v>1</v>
      </c>
      <c r="P3720" s="756">
        <v>5200</v>
      </c>
      <c r="Q3720" s="666"/>
      <c r="R3720" s="666">
        <v>12</v>
      </c>
    </row>
    <row r="3721" spans="1:18" ht="15.75" customHeight="1" x14ac:dyDescent="0.2">
      <c r="A3721" s="665" t="s">
        <v>12218</v>
      </c>
      <c r="B3721" s="666" t="s">
        <v>6922</v>
      </c>
      <c r="C3721" s="666" t="s">
        <v>12317</v>
      </c>
      <c r="D3721" s="666" t="s">
        <v>9913</v>
      </c>
      <c r="E3721" s="737" t="s">
        <v>12337</v>
      </c>
      <c r="F3721" s="666">
        <v>45794581</v>
      </c>
      <c r="G3721" s="675" t="s">
        <v>10393</v>
      </c>
      <c r="H3721" s="675" t="s">
        <v>9913</v>
      </c>
      <c r="I3721" s="666" t="s">
        <v>6929</v>
      </c>
      <c r="J3721" s="675" t="s">
        <v>9913</v>
      </c>
      <c r="K3721" s="666">
        <v>0</v>
      </c>
      <c r="L3721" s="666">
        <v>0</v>
      </c>
      <c r="M3721" s="691">
        <v>0</v>
      </c>
      <c r="N3721" s="666">
        <v>0</v>
      </c>
      <c r="O3721" s="666">
        <v>1</v>
      </c>
      <c r="P3721" s="756">
        <v>5200</v>
      </c>
      <c r="Q3721" s="666"/>
      <c r="R3721" s="666">
        <v>12</v>
      </c>
    </row>
    <row r="3722" spans="1:18" ht="15.75" customHeight="1" x14ac:dyDescent="0.2">
      <c r="A3722" s="665" t="s">
        <v>12218</v>
      </c>
      <c r="B3722" s="666" t="s">
        <v>6922</v>
      </c>
      <c r="C3722" s="666" t="s">
        <v>12317</v>
      </c>
      <c r="D3722" s="666" t="s">
        <v>6996</v>
      </c>
      <c r="E3722" s="737" t="s">
        <v>12318</v>
      </c>
      <c r="F3722" s="666">
        <v>43837447</v>
      </c>
      <c r="G3722" s="675" t="s">
        <v>12347</v>
      </c>
      <c r="H3722" s="675" t="s">
        <v>6996</v>
      </c>
      <c r="I3722" s="666" t="s">
        <v>6929</v>
      </c>
      <c r="J3722" s="675" t="s">
        <v>6996</v>
      </c>
      <c r="K3722" s="666">
        <v>0</v>
      </c>
      <c r="L3722" s="666">
        <v>0</v>
      </c>
      <c r="M3722" s="691">
        <v>0</v>
      </c>
      <c r="N3722" s="666">
        <v>0</v>
      </c>
      <c r="O3722" s="666">
        <v>1</v>
      </c>
      <c r="P3722" s="756">
        <v>2900</v>
      </c>
      <c r="Q3722" s="666"/>
      <c r="R3722" s="666">
        <v>12</v>
      </c>
    </row>
    <row r="3723" spans="1:18" ht="15.75" customHeight="1" x14ac:dyDescent="0.2">
      <c r="A3723" s="665" t="s">
        <v>12218</v>
      </c>
      <c r="B3723" s="666" t="s">
        <v>6922</v>
      </c>
      <c r="C3723" s="666" t="s">
        <v>12317</v>
      </c>
      <c r="D3723" s="666" t="s">
        <v>6996</v>
      </c>
      <c r="E3723" s="737" t="s">
        <v>12318</v>
      </c>
      <c r="F3723" s="666">
        <v>40071102</v>
      </c>
      <c r="G3723" s="675" t="s">
        <v>12348</v>
      </c>
      <c r="H3723" s="675" t="s">
        <v>6996</v>
      </c>
      <c r="I3723" s="666" t="s">
        <v>6929</v>
      </c>
      <c r="J3723" s="675" t="s">
        <v>6996</v>
      </c>
      <c r="K3723" s="666">
        <v>0</v>
      </c>
      <c r="L3723" s="666">
        <v>0</v>
      </c>
      <c r="M3723" s="691">
        <v>0</v>
      </c>
      <c r="N3723" s="666">
        <v>0</v>
      </c>
      <c r="O3723" s="666">
        <v>1</v>
      </c>
      <c r="P3723" s="756">
        <v>2900</v>
      </c>
      <c r="Q3723" s="666"/>
      <c r="R3723" s="666">
        <v>12</v>
      </c>
    </row>
    <row r="3724" spans="1:18" ht="15.75" customHeight="1" x14ac:dyDescent="0.2">
      <c r="A3724" s="665" t="s">
        <v>12218</v>
      </c>
      <c r="B3724" s="666" t="s">
        <v>6922</v>
      </c>
      <c r="C3724" s="666" t="s">
        <v>12317</v>
      </c>
      <c r="D3724" s="666" t="s">
        <v>6996</v>
      </c>
      <c r="E3724" s="737" t="s">
        <v>12318</v>
      </c>
      <c r="F3724" s="666">
        <v>43130203</v>
      </c>
      <c r="G3724" s="675" t="s">
        <v>12349</v>
      </c>
      <c r="H3724" s="675" t="s">
        <v>6996</v>
      </c>
      <c r="I3724" s="666" t="s">
        <v>6929</v>
      </c>
      <c r="J3724" s="675" t="s">
        <v>6996</v>
      </c>
      <c r="K3724" s="666">
        <v>0</v>
      </c>
      <c r="L3724" s="666">
        <v>0</v>
      </c>
      <c r="M3724" s="691">
        <v>0</v>
      </c>
      <c r="N3724" s="666">
        <v>0</v>
      </c>
      <c r="O3724" s="666">
        <v>1</v>
      </c>
      <c r="P3724" s="756">
        <v>2900</v>
      </c>
      <c r="Q3724" s="666"/>
      <c r="R3724" s="666">
        <v>12</v>
      </c>
    </row>
    <row r="3725" spans="1:18" ht="15.75" customHeight="1" x14ac:dyDescent="0.2">
      <c r="A3725" s="665" t="s">
        <v>12218</v>
      </c>
      <c r="B3725" s="666" t="s">
        <v>6922</v>
      </c>
      <c r="C3725" s="666" t="s">
        <v>12317</v>
      </c>
      <c r="D3725" s="666" t="s">
        <v>6996</v>
      </c>
      <c r="E3725" s="737" t="s">
        <v>12318</v>
      </c>
      <c r="F3725" s="666">
        <v>43072123</v>
      </c>
      <c r="G3725" s="675" t="s">
        <v>12350</v>
      </c>
      <c r="H3725" s="675" t="s">
        <v>6996</v>
      </c>
      <c r="I3725" s="666" t="s">
        <v>6929</v>
      </c>
      <c r="J3725" s="675" t="s">
        <v>6996</v>
      </c>
      <c r="K3725" s="666">
        <v>0</v>
      </c>
      <c r="L3725" s="666">
        <v>0</v>
      </c>
      <c r="M3725" s="691">
        <v>0</v>
      </c>
      <c r="N3725" s="666">
        <v>0</v>
      </c>
      <c r="O3725" s="666">
        <v>1</v>
      </c>
      <c r="P3725" s="756">
        <v>2900</v>
      </c>
      <c r="Q3725" s="666"/>
      <c r="R3725" s="666">
        <v>12</v>
      </c>
    </row>
    <row r="3726" spans="1:18" ht="15.75" customHeight="1" x14ac:dyDescent="0.2">
      <c r="A3726" s="665" t="s">
        <v>12218</v>
      </c>
      <c r="B3726" s="666" t="s">
        <v>6922</v>
      </c>
      <c r="C3726" s="666" t="s">
        <v>12317</v>
      </c>
      <c r="D3726" s="666" t="s">
        <v>10356</v>
      </c>
      <c r="E3726" s="737" t="s">
        <v>12318</v>
      </c>
      <c r="F3726" s="666">
        <v>46010421</v>
      </c>
      <c r="G3726" s="675" t="s">
        <v>12351</v>
      </c>
      <c r="H3726" s="675" t="s">
        <v>10356</v>
      </c>
      <c r="I3726" s="666" t="s">
        <v>6929</v>
      </c>
      <c r="J3726" s="675" t="s">
        <v>10356</v>
      </c>
      <c r="K3726" s="666">
        <v>0</v>
      </c>
      <c r="L3726" s="666">
        <v>0</v>
      </c>
      <c r="M3726" s="691">
        <v>0</v>
      </c>
      <c r="N3726" s="666">
        <v>0</v>
      </c>
      <c r="O3726" s="666">
        <v>1</v>
      </c>
      <c r="P3726" s="756">
        <v>2900</v>
      </c>
      <c r="Q3726" s="666"/>
      <c r="R3726" s="666">
        <v>12</v>
      </c>
    </row>
    <row r="3727" spans="1:18" ht="15.75" customHeight="1" x14ac:dyDescent="0.2">
      <c r="A3727" s="665" t="s">
        <v>12218</v>
      </c>
      <c r="B3727" s="666" t="s">
        <v>6922</v>
      </c>
      <c r="C3727" s="666" t="s">
        <v>12317</v>
      </c>
      <c r="D3727" s="666" t="s">
        <v>10356</v>
      </c>
      <c r="E3727" s="737" t="s">
        <v>12318</v>
      </c>
      <c r="F3727" s="666">
        <v>41299315</v>
      </c>
      <c r="G3727" s="675" t="s">
        <v>12352</v>
      </c>
      <c r="H3727" s="675" t="s">
        <v>10356</v>
      </c>
      <c r="I3727" s="666" t="s">
        <v>6929</v>
      </c>
      <c r="J3727" s="675" t="s">
        <v>10356</v>
      </c>
      <c r="K3727" s="666">
        <v>0</v>
      </c>
      <c r="L3727" s="666">
        <v>0</v>
      </c>
      <c r="M3727" s="691">
        <v>0</v>
      </c>
      <c r="N3727" s="666">
        <v>0</v>
      </c>
      <c r="O3727" s="666">
        <v>1</v>
      </c>
      <c r="P3727" s="756">
        <v>2900</v>
      </c>
      <c r="Q3727" s="666"/>
      <c r="R3727" s="666">
        <v>12</v>
      </c>
    </row>
    <row r="3728" spans="1:18" ht="15.75" customHeight="1" x14ac:dyDescent="0.2">
      <c r="A3728" s="665" t="s">
        <v>12218</v>
      </c>
      <c r="B3728" s="666" t="s">
        <v>6922</v>
      </c>
      <c r="C3728" s="666" t="s">
        <v>12317</v>
      </c>
      <c r="D3728" s="666" t="s">
        <v>10854</v>
      </c>
      <c r="E3728" s="737" t="s">
        <v>12318</v>
      </c>
      <c r="F3728" s="666">
        <v>45319070</v>
      </c>
      <c r="G3728" s="675" t="s">
        <v>12353</v>
      </c>
      <c r="H3728" s="675" t="s">
        <v>10854</v>
      </c>
      <c r="I3728" s="666" t="s">
        <v>6929</v>
      </c>
      <c r="J3728" s="675" t="s">
        <v>10854</v>
      </c>
      <c r="K3728" s="666">
        <v>0</v>
      </c>
      <c r="L3728" s="666">
        <v>0</v>
      </c>
      <c r="M3728" s="691">
        <v>0</v>
      </c>
      <c r="N3728" s="666">
        <v>0</v>
      </c>
      <c r="O3728" s="666">
        <v>1</v>
      </c>
      <c r="P3728" s="756">
        <v>2900</v>
      </c>
      <c r="Q3728" s="666"/>
      <c r="R3728" s="666">
        <v>12</v>
      </c>
    </row>
    <row r="3729" spans="1:18" ht="15.75" customHeight="1" x14ac:dyDescent="0.2">
      <c r="A3729" s="665" t="s">
        <v>12218</v>
      </c>
      <c r="B3729" s="666" t="s">
        <v>6922</v>
      </c>
      <c r="C3729" s="666" t="s">
        <v>12317</v>
      </c>
      <c r="D3729" s="666" t="s">
        <v>10738</v>
      </c>
      <c r="E3729" s="737" t="s">
        <v>12291</v>
      </c>
      <c r="F3729" s="666">
        <v>19249945</v>
      </c>
      <c r="G3729" s="675" t="s">
        <v>12354</v>
      </c>
      <c r="H3729" s="675" t="s">
        <v>10738</v>
      </c>
      <c r="I3729" s="666" t="s">
        <v>7361</v>
      </c>
      <c r="J3729" s="675" t="s">
        <v>10738</v>
      </c>
      <c r="K3729" s="666">
        <v>0</v>
      </c>
      <c r="L3729" s="666">
        <v>0</v>
      </c>
      <c r="M3729" s="691">
        <v>0</v>
      </c>
      <c r="N3729" s="666">
        <v>0</v>
      </c>
      <c r="O3729" s="666">
        <v>1</v>
      </c>
      <c r="P3729" s="756">
        <v>1800</v>
      </c>
      <c r="Q3729" s="666"/>
      <c r="R3729" s="666">
        <v>12</v>
      </c>
    </row>
    <row r="3730" spans="1:18" ht="15.75" customHeight="1" x14ac:dyDescent="0.2">
      <c r="A3730" s="665" t="s">
        <v>12218</v>
      </c>
      <c r="B3730" s="666" t="s">
        <v>6922</v>
      </c>
      <c r="C3730" s="666" t="s">
        <v>12317</v>
      </c>
      <c r="D3730" s="666" t="s">
        <v>10738</v>
      </c>
      <c r="E3730" s="737" t="s">
        <v>12291</v>
      </c>
      <c r="F3730" s="666">
        <v>47585669</v>
      </c>
      <c r="G3730" s="675" t="s">
        <v>12355</v>
      </c>
      <c r="H3730" s="675" t="s">
        <v>10738</v>
      </c>
      <c r="I3730" s="666" t="s">
        <v>7361</v>
      </c>
      <c r="J3730" s="675" t="s">
        <v>10738</v>
      </c>
      <c r="K3730" s="666">
        <v>0</v>
      </c>
      <c r="L3730" s="666">
        <v>0</v>
      </c>
      <c r="M3730" s="691">
        <v>0</v>
      </c>
      <c r="N3730" s="666">
        <v>0</v>
      </c>
      <c r="O3730" s="666">
        <v>1</v>
      </c>
      <c r="P3730" s="756">
        <v>1800</v>
      </c>
      <c r="Q3730" s="666"/>
      <c r="R3730" s="666">
        <v>12</v>
      </c>
    </row>
    <row r="3731" spans="1:18" ht="15.75" customHeight="1" x14ac:dyDescent="0.2">
      <c r="A3731" s="665" t="s">
        <v>12218</v>
      </c>
      <c r="B3731" s="666" t="s">
        <v>6922</v>
      </c>
      <c r="C3731" s="666" t="s">
        <v>12317</v>
      </c>
      <c r="D3731" s="666" t="s">
        <v>10738</v>
      </c>
      <c r="E3731" s="737" t="s">
        <v>12291</v>
      </c>
      <c r="F3731" s="666">
        <v>40149715</v>
      </c>
      <c r="G3731" s="675" t="s">
        <v>12356</v>
      </c>
      <c r="H3731" s="675" t="s">
        <v>10738</v>
      </c>
      <c r="I3731" s="666" t="s">
        <v>7361</v>
      </c>
      <c r="J3731" s="675" t="s">
        <v>10738</v>
      </c>
      <c r="K3731" s="666">
        <v>0</v>
      </c>
      <c r="L3731" s="666">
        <v>0</v>
      </c>
      <c r="M3731" s="691">
        <v>0</v>
      </c>
      <c r="N3731" s="666">
        <v>0</v>
      </c>
      <c r="O3731" s="666">
        <v>1</v>
      </c>
      <c r="P3731" s="756">
        <v>1800</v>
      </c>
      <c r="Q3731" s="666"/>
      <c r="R3731" s="666">
        <v>12</v>
      </c>
    </row>
    <row r="3732" spans="1:18" ht="15.75" customHeight="1" x14ac:dyDescent="0.2">
      <c r="A3732" s="665" t="s">
        <v>12218</v>
      </c>
      <c r="B3732" s="666" t="s">
        <v>6922</v>
      </c>
      <c r="C3732" s="666" t="s">
        <v>12317</v>
      </c>
      <c r="D3732" s="666" t="s">
        <v>10738</v>
      </c>
      <c r="E3732" s="737" t="s">
        <v>12291</v>
      </c>
      <c r="F3732" s="666">
        <v>40873290</v>
      </c>
      <c r="G3732" s="675" t="s">
        <v>12357</v>
      </c>
      <c r="H3732" s="675" t="s">
        <v>10738</v>
      </c>
      <c r="I3732" s="666" t="s">
        <v>7361</v>
      </c>
      <c r="J3732" s="675" t="s">
        <v>10738</v>
      </c>
      <c r="K3732" s="666">
        <v>0</v>
      </c>
      <c r="L3732" s="666">
        <v>0</v>
      </c>
      <c r="M3732" s="691">
        <v>0</v>
      </c>
      <c r="N3732" s="666">
        <v>0</v>
      </c>
      <c r="O3732" s="666">
        <v>1</v>
      </c>
      <c r="P3732" s="756">
        <v>1800</v>
      </c>
      <c r="Q3732" s="666"/>
      <c r="R3732" s="666">
        <v>12</v>
      </c>
    </row>
    <row r="3733" spans="1:18" ht="15.75" customHeight="1" x14ac:dyDescent="0.2">
      <c r="A3733" s="665" t="s">
        <v>12218</v>
      </c>
      <c r="B3733" s="666" t="s">
        <v>6922</v>
      </c>
      <c r="C3733" s="666" t="s">
        <v>12317</v>
      </c>
      <c r="D3733" s="666" t="s">
        <v>10738</v>
      </c>
      <c r="E3733" s="737" t="s">
        <v>12291</v>
      </c>
      <c r="F3733" s="666">
        <v>46297207</v>
      </c>
      <c r="G3733" s="675" t="s">
        <v>12358</v>
      </c>
      <c r="H3733" s="675" t="s">
        <v>10738</v>
      </c>
      <c r="I3733" s="666" t="s">
        <v>7361</v>
      </c>
      <c r="J3733" s="675" t="s">
        <v>10738</v>
      </c>
      <c r="K3733" s="666">
        <v>0</v>
      </c>
      <c r="L3733" s="666">
        <v>0</v>
      </c>
      <c r="M3733" s="691">
        <v>0</v>
      </c>
      <c r="N3733" s="666">
        <v>0</v>
      </c>
      <c r="O3733" s="666">
        <v>1</v>
      </c>
      <c r="P3733" s="756">
        <v>1800</v>
      </c>
      <c r="Q3733" s="666"/>
      <c r="R3733" s="666">
        <v>12</v>
      </c>
    </row>
    <row r="3734" spans="1:18" ht="15.75" customHeight="1" x14ac:dyDescent="0.2">
      <c r="A3734" s="665" t="s">
        <v>12218</v>
      </c>
      <c r="B3734" s="666" t="s">
        <v>6922</v>
      </c>
      <c r="C3734" s="666" t="s">
        <v>12317</v>
      </c>
      <c r="D3734" s="666" t="s">
        <v>10738</v>
      </c>
      <c r="E3734" s="737" t="s">
        <v>12291</v>
      </c>
      <c r="F3734" s="666">
        <v>44429155</v>
      </c>
      <c r="G3734" s="675" t="s">
        <v>12359</v>
      </c>
      <c r="H3734" s="675" t="s">
        <v>10738</v>
      </c>
      <c r="I3734" s="666" t="s">
        <v>7361</v>
      </c>
      <c r="J3734" s="675" t="s">
        <v>10738</v>
      </c>
      <c r="K3734" s="666">
        <v>0</v>
      </c>
      <c r="L3734" s="666">
        <v>0</v>
      </c>
      <c r="M3734" s="691">
        <v>0</v>
      </c>
      <c r="N3734" s="666">
        <v>0</v>
      </c>
      <c r="O3734" s="666">
        <v>1</v>
      </c>
      <c r="P3734" s="756">
        <v>1800</v>
      </c>
      <c r="Q3734" s="666"/>
      <c r="R3734" s="666">
        <v>12</v>
      </c>
    </row>
    <row r="3735" spans="1:18" ht="15.75" customHeight="1" x14ac:dyDescent="0.2">
      <c r="A3735" s="665" t="s">
        <v>12218</v>
      </c>
      <c r="B3735" s="666" t="s">
        <v>6922</v>
      </c>
      <c r="C3735" s="666" t="s">
        <v>12317</v>
      </c>
      <c r="D3735" s="666" t="s">
        <v>10738</v>
      </c>
      <c r="E3735" s="737" t="s">
        <v>12291</v>
      </c>
      <c r="F3735" s="666">
        <v>19333677</v>
      </c>
      <c r="G3735" s="675" t="s">
        <v>12360</v>
      </c>
      <c r="H3735" s="675" t="s">
        <v>10738</v>
      </c>
      <c r="I3735" s="666" t="s">
        <v>7361</v>
      </c>
      <c r="J3735" s="675" t="s">
        <v>10738</v>
      </c>
      <c r="K3735" s="666">
        <v>0</v>
      </c>
      <c r="L3735" s="666">
        <v>0</v>
      </c>
      <c r="M3735" s="691">
        <v>0</v>
      </c>
      <c r="N3735" s="666">
        <v>0</v>
      </c>
      <c r="O3735" s="666">
        <v>1</v>
      </c>
      <c r="P3735" s="756">
        <v>1800</v>
      </c>
      <c r="Q3735" s="666"/>
      <c r="R3735" s="666">
        <v>12</v>
      </c>
    </row>
    <row r="3736" spans="1:18" ht="15.75" customHeight="1" x14ac:dyDescent="0.2">
      <c r="A3736" s="665" t="s">
        <v>12218</v>
      </c>
      <c r="B3736" s="666" t="s">
        <v>6922</v>
      </c>
      <c r="C3736" s="666" t="s">
        <v>12317</v>
      </c>
      <c r="D3736" s="666" t="s">
        <v>10738</v>
      </c>
      <c r="E3736" s="737" t="s">
        <v>12291</v>
      </c>
      <c r="F3736" s="666">
        <v>41734125</v>
      </c>
      <c r="G3736" s="675" t="s">
        <v>12361</v>
      </c>
      <c r="H3736" s="675" t="s">
        <v>10738</v>
      </c>
      <c r="I3736" s="666" t="s">
        <v>7361</v>
      </c>
      <c r="J3736" s="675" t="s">
        <v>10738</v>
      </c>
      <c r="K3736" s="666">
        <v>0</v>
      </c>
      <c r="L3736" s="666">
        <v>0</v>
      </c>
      <c r="M3736" s="691">
        <v>0</v>
      </c>
      <c r="N3736" s="666">
        <v>0</v>
      </c>
      <c r="O3736" s="666">
        <v>1</v>
      </c>
      <c r="P3736" s="756">
        <v>1800</v>
      </c>
      <c r="Q3736" s="666"/>
      <c r="R3736" s="666">
        <v>12</v>
      </c>
    </row>
    <row r="3737" spans="1:18" ht="15.75" customHeight="1" x14ac:dyDescent="0.2">
      <c r="A3737" s="665" t="s">
        <v>12218</v>
      </c>
      <c r="B3737" s="666" t="s">
        <v>6922</v>
      </c>
      <c r="C3737" s="666" t="s">
        <v>12317</v>
      </c>
      <c r="D3737" s="666" t="s">
        <v>10738</v>
      </c>
      <c r="E3737" s="737" t="s">
        <v>12291</v>
      </c>
      <c r="F3737" s="666">
        <v>48005939</v>
      </c>
      <c r="G3737" s="675" t="s">
        <v>12362</v>
      </c>
      <c r="H3737" s="675" t="s">
        <v>10738</v>
      </c>
      <c r="I3737" s="666" t="s">
        <v>7361</v>
      </c>
      <c r="J3737" s="675" t="s">
        <v>10738</v>
      </c>
      <c r="K3737" s="666">
        <v>0</v>
      </c>
      <c r="L3737" s="666">
        <v>0</v>
      </c>
      <c r="M3737" s="691">
        <v>0</v>
      </c>
      <c r="N3737" s="666">
        <v>0</v>
      </c>
      <c r="O3737" s="666">
        <v>1</v>
      </c>
      <c r="P3737" s="756">
        <v>1800</v>
      </c>
      <c r="Q3737" s="666"/>
      <c r="R3737" s="666">
        <v>12</v>
      </c>
    </row>
    <row r="3738" spans="1:18" ht="15.75" customHeight="1" x14ac:dyDescent="0.2">
      <c r="A3738" s="665" t="s">
        <v>12218</v>
      </c>
      <c r="B3738" s="666" t="s">
        <v>6922</v>
      </c>
      <c r="C3738" s="666" t="s">
        <v>12317</v>
      </c>
      <c r="D3738" s="666" t="s">
        <v>12363</v>
      </c>
      <c r="E3738" s="737" t="s">
        <v>12291</v>
      </c>
      <c r="F3738" s="666">
        <v>41520293</v>
      </c>
      <c r="G3738" s="675" t="s">
        <v>12364</v>
      </c>
      <c r="H3738" s="675" t="s">
        <v>12363</v>
      </c>
      <c r="I3738" s="666" t="s">
        <v>7361</v>
      </c>
      <c r="J3738" s="675" t="s">
        <v>12363</v>
      </c>
      <c r="K3738" s="666">
        <v>0</v>
      </c>
      <c r="L3738" s="666">
        <v>0</v>
      </c>
      <c r="M3738" s="691">
        <v>0</v>
      </c>
      <c r="N3738" s="666">
        <v>0</v>
      </c>
      <c r="O3738" s="666">
        <v>1</v>
      </c>
      <c r="P3738" s="756">
        <v>1800</v>
      </c>
      <c r="Q3738" s="666"/>
      <c r="R3738" s="666">
        <v>12</v>
      </c>
    </row>
    <row r="3739" spans="1:18" ht="15.75" customHeight="1" x14ac:dyDescent="0.2">
      <c r="A3739" s="665" t="s">
        <v>12218</v>
      </c>
      <c r="B3739" s="666" t="s">
        <v>6922</v>
      </c>
      <c r="C3739" s="666" t="s">
        <v>12317</v>
      </c>
      <c r="D3739" s="666" t="s">
        <v>12363</v>
      </c>
      <c r="E3739" s="737" t="s">
        <v>12291</v>
      </c>
      <c r="F3739" s="666">
        <v>40066652</v>
      </c>
      <c r="G3739" s="675" t="s">
        <v>12365</v>
      </c>
      <c r="H3739" s="675" t="s">
        <v>12363</v>
      </c>
      <c r="I3739" s="666" t="s">
        <v>7361</v>
      </c>
      <c r="J3739" s="675" t="s">
        <v>12363</v>
      </c>
      <c r="K3739" s="666">
        <v>0</v>
      </c>
      <c r="L3739" s="666">
        <v>0</v>
      </c>
      <c r="M3739" s="691">
        <v>0</v>
      </c>
      <c r="N3739" s="666">
        <v>0</v>
      </c>
      <c r="O3739" s="666">
        <v>1</v>
      </c>
      <c r="P3739" s="756">
        <v>1800</v>
      </c>
      <c r="Q3739" s="666"/>
      <c r="R3739" s="666">
        <v>12</v>
      </c>
    </row>
    <row r="3740" spans="1:18" ht="15.75" customHeight="1" x14ac:dyDescent="0.2">
      <c r="A3740" s="665" t="s">
        <v>12218</v>
      </c>
      <c r="B3740" s="666" t="s">
        <v>6922</v>
      </c>
      <c r="C3740" s="666" t="s">
        <v>12317</v>
      </c>
      <c r="D3740" s="666" t="s">
        <v>10244</v>
      </c>
      <c r="E3740" s="737" t="s">
        <v>12291</v>
      </c>
      <c r="F3740" s="666">
        <v>45602702</v>
      </c>
      <c r="G3740" s="675" t="s">
        <v>12366</v>
      </c>
      <c r="H3740" s="675" t="s">
        <v>10244</v>
      </c>
      <c r="I3740" s="666" t="s">
        <v>7361</v>
      </c>
      <c r="J3740" s="675" t="s">
        <v>10244</v>
      </c>
      <c r="K3740" s="666">
        <v>0</v>
      </c>
      <c r="L3740" s="666">
        <v>0</v>
      </c>
      <c r="M3740" s="691">
        <v>0</v>
      </c>
      <c r="N3740" s="666">
        <v>0</v>
      </c>
      <c r="O3740" s="666">
        <v>1</v>
      </c>
      <c r="P3740" s="756">
        <v>1800</v>
      </c>
      <c r="Q3740" s="666"/>
      <c r="R3740" s="666">
        <v>12</v>
      </c>
    </row>
    <row r="3741" spans="1:18" ht="15.75" customHeight="1" x14ac:dyDescent="0.2">
      <c r="A3741" s="665" t="s">
        <v>12218</v>
      </c>
      <c r="B3741" s="666" t="s">
        <v>6922</v>
      </c>
      <c r="C3741" s="666" t="s">
        <v>12317</v>
      </c>
      <c r="D3741" s="666" t="s">
        <v>11261</v>
      </c>
      <c r="E3741" s="737" t="s">
        <v>12291</v>
      </c>
      <c r="F3741" s="666">
        <v>42204916</v>
      </c>
      <c r="G3741" s="675" t="s">
        <v>12367</v>
      </c>
      <c r="H3741" s="675" t="s">
        <v>11261</v>
      </c>
      <c r="I3741" s="666" t="s">
        <v>7361</v>
      </c>
      <c r="J3741" s="675" t="s">
        <v>11261</v>
      </c>
      <c r="K3741" s="666">
        <v>0</v>
      </c>
      <c r="L3741" s="666">
        <v>0</v>
      </c>
      <c r="M3741" s="691">
        <v>0</v>
      </c>
      <c r="N3741" s="666">
        <v>0</v>
      </c>
      <c r="O3741" s="666">
        <v>1</v>
      </c>
      <c r="P3741" s="756">
        <v>1800</v>
      </c>
      <c r="Q3741" s="666"/>
      <c r="R3741" s="666">
        <v>12</v>
      </c>
    </row>
    <row r="3742" spans="1:18" ht="15.75" customHeight="1" x14ac:dyDescent="0.2">
      <c r="A3742" s="665" t="s">
        <v>12218</v>
      </c>
      <c r="B3742" s="666" t="s">
        <v>6922</v>
      </c>
      <c r="C3742" s="666" t="s">
        <v>12317</v>
      </c>
      <c r="D3742" s="666" t="s">
        <v>10940</v>
      </c>
      <c r="E3742" s="737" t="s">
        <v>12368</v>
      </c>
      <c r="F3742" s="666">
        <v>70298008</v>
      </c>
      <c r="G3742" s="675" t="s">
        <v>12369</v>
      </c>
      <c r="H3742" s="675" t="s">
        <v>10940</v>
      </c>
      <c r="I3742" s="666" t="s">
        <v>7541</v>
      </c>
      <c r="J3742" s="675" t="s">
        <v>10940</v>
      </c>
      <c r="K3742" s="666">
        <v>0</v>
      </c>
      <c r="L3742" s="666">
        <v>0</v>
      </c>
      <c r="M3742" s="691">
        <v>0</v>
      </c>
      <c r="N3742" s="666">
        <v>0</v>
      </c>
      <c r="O3742" s="666">
        <v>1</v>
      </c>
      <c r="P3742" s="756">
        <v>1650</v>
      </c>
      <c r="Q3742" s="666"/>
      <c r="R3742" s="666">
        <v>12</v>
      </c>
    </row>
    <row r="3743" spans="1:18" ht="15.75" customHeight="1" x14ac:dyDescent="0.2">
      <c r="A3743" s="665" t="s">
        <v>12218</v>
      </c>
      <c r="B3743" s="666" t="s">
        <v>6922</v>
      </c>
      <c r="C3743" s="666" t="s">
        <v>12317</v>
      </c>
      <c r="D3743" s="666" t="s">
        <v>10940</v>
      </c>
      <c r="E3743" s="737" t="s">
        <v>12368</v>
      </c>
      <c r="F3743" s="666">
        <v>47866434</v>
      </c>
      <c r="G3743" s="675" t="s">
        <v>12370</v>
      </c>
      <c r="H3743" s="675" t="s">
        <v>10940</v>
      </c>
      <c r="I3743" s="666" t="s">
        <v>7541</v>
      </c>
      <c r="J3743" s="675" t="s">
        <v>10940</v>
      </c>
      <c r="K3743" s="666">
        <v>0</v>
      </c>
      <c r="L3743" s="666">
        <v>0</v>
      </c>
      <c r="M3743" s="691">
        <v>0</v>
      </c>
      <c r="N3743" s="666">
        <v>0</v>
      </c>
      <c r="O3743" s="666">
        <v>1</v>
      </c>
      <c r="P3743" s="756">
        <v>1650</v>
      </c>
      <c r="Q3743" s="666"/>
      <c r="R3743" s="666">
        <v>12</v>
      </c>
    </row>
    <row r="3744" spans="1:18" ht="15.75" customHeight="1" x14ac:dyDescent="0.2">
      <c r="A3744" s="665" t="s">
        <v>12218</v>
      </c>
      <c r="B3744" s="666" t="s">
        <v>6922</v>
      </c>
      <c r="C3744" s="666" t="s">
        <v>12317</v>
      </c>
      <c r="D3744" s="666" t="s">
        <v>10940</v>
      </c>
      <c r="E3744" s="737" t="s">
        <v>12368</v>
      </c>
      <c r="F3744" s="666">
        <v>71461878</v>
      </c>
      <c r="G3744" s="675" t="s">
        <v>12371</v>
      </c>
      <c r="H3744" s="675" t="s">
        <v>10940</v>
      </c>
      <c r="I3744" s="666" t="s">
        <v>7541</v>
      </c>
      <c r="J3744" s="675" t="s">
        <v>10940</v>
      </c>
      <c r="K3744" s="666">
        <v>0</v>
      </c>
      <c r="L3744" s="666">
        <v>0</v>
      </c>
      <c r="M3744" s="691">
        <v>0</v>
      </c>
      <c r="N3744" s="666">
        <v>0</v>
      </c>
      <c r="O3744" s="666">
        <v>1</v>
      </c>
      <c r="P3744" s="756">
        <v>1650</v>
      </c>
      <c r="Q3744" s="666"/>
      <c r="R3744" s="666">
        <v>12</v>
      </c>
    </row>
    <row r="3745" spans="1:18" ht="15.75" customHeight="1" x14ac:dyDescent="0.2">
      <c r="A3745" s="665" t="s">
        <v>12218</v>
      </c>
      <c r="B3745" s="666" t="s">
        <v>6922</v>
      </c>
      <c r="C3745" s="666" t="s">
        <v>12317</v>
      </c>
      <c r="D3745" s="666" t="s">
        <v>10940</v>
      </c>
      <c r="E3745" s="737" t="s">
        <v>12368</v>
      </c>
      <c r="F3745" s="666">
        <v>41933047</v>
      </c>
      <c r="G3745" s="675" t="s">
        <v>12372</v>
      </c>
      <c r="H3745" s="675" t="s">
        <v>10940</v>
      </c>
      <c r="I3745" s="666" t="s">
        <v>7541</v>
      </c>
      <c r="J3745" s="675" t="s">
        <v>10940</v>
      </c>
      <c r="K3745" s="666">
        <v>0</v>
      </c>
      <c r="L3745" s="666">
        <v>0</v>
      </c>
      <c r="M3745" s="691">
        <v>0</v>
      </c>
      <c r="N3745" s="666">
        <v>0</v>
      </c>
      <c r="O3745" s="666">
        <v>1</v>
      </c>
      <c r="P3745" s="756">
        <v>1650</v>
      </c>
      <c r="Q3745" s="666"/>
      <c r="R3745" s="666">
        <v>12</v>
      </c>
    </row>
    <row r="3746" spans="1:18" ht="15.75" customHeight="1" x14ac:dyDescent="0.2">
      <c r="A3746" s="665" t="s">
        <v>12218</v>
      </c>
      <c r="B3746" s="666" t="s">
        <v>6922</v>
      </c>
      <c r="C3746" s="666" t="s">
        <v>12317</v>
      </c>
      <c r="D3746" s="666" t="s">
        <v>10940</v>
      </c>
      <c r="E3746" s="737" t="s">
        <v>12368</v>
      </c>
      <c r="F3746" s="666">
        <v>19256577</v>
      </c>
      <c r="G3746" s="675" t="s">
        <v>12373</v>
      </c>
      <c r="H3746" s="675" t="s">
        <v>10940</v>
      </c>
      <c r="I3746" s="666" t="s">
        <v>7541</v>
      </c>
      <c r="J3746" s="675" t="s">
        <v>10940</v>
      </c>
      <c r="K3746" s="666">
        <v>0</v>
      </c>
      <c r="L3746" s="666">
        <v>0</v>
      </c>
      <c r="M3746" s="691">
        <v>0</v>
      </c>
      <c r="N3746" s="666">
        <v>0</v>
      </c>
      <c r="O3746" s="666">
        <v>1</v>
      </c>
      <c r="P3746" s="756">
        <v>1650</v>
      </c>
      <c r="Q3746" s="666"/>
      <c r="R3746" s="666">
        <v>12</v>
      </c>
    </row>
    <row r="3747" spans="1:18" ht="15.75" customHeight="1" x14ac:dyDescent="0.2">
      <c r="A3747" s="665" t="s">
        <v>12218</v>
      </c>
      <c r="B3747" s="666" t="s">
        <v>6922</v>
      </c>
      <c r="C3747" s="666" t="s">
        <v>12317</v>
      </c>
      <c r="D3747" s="666" t="s">
        <v>10940</v>
      </c>
      <c r="E3747" s="737" t="s">
        <v>12368</v>
      </c>
      <c r="F3747" s="666">
        <v>19323953</v>
      </c>
      <c r="G3747" s="675" t="s">
        <v>12374</v>
      </c>
      <c r="H3747" s="675" t="s">
        <v>10940</v>
      </c>
      <c r="I3747" s="666" t="s">
        <v>7541</v>
      </c>
      <c r="J3747" s="675" t="s">
        <v>10940</v>
      </c>
      <c r="K3747" s="666">
        <v>0</v>
      </c>
      <c r="L3747" s="666">
        <v>0</v>
      </c>
      <c r="M3747" s="691">
        <v>0</v>
      </c>
      <c r="N3747" s="666">
        <v>0</v>
      </c>
      <c r="O3747" s="666">
        <v>1</v>
      </c>
      <c r="P3747" s="756">
        <v>1650</v>
      </c>
      <c r="Q3747" s="666"/>
      <c r="R3747" s="666">
        <v>12</v>
      </c>
    </row>
    <row r="3748" spans="1:18" ht="15.75" customHeight="1" x14ac:dyDescent="0.2">
      <c r="A3748" s="665" t="s">
        <v>12218</v>
      </c>
      <c r="B3748" s="666" t="s">
        <v>6922</v>
      </c>
      <c r="C3748" s="666" t="s">
        <v>12317</v>
      </c>
      <c r="D3748" s="666" t="s">
        <v>10940</v>
      </c>
      <c r="E3748" s="737" t="s">
        <v>12368</v>
      </c>
      <c r="F3748" s="666">
        <v>19324182</v>
      </c>
      <c r="G3748" s="675" t="s">
        <v>12375</v>
      </c>
      <c r="H3748" s="675" t="s">
        <v>10940</v>
      </c>
      <c r="I3748" s="666" t="s">
        <v>7541</v>
      </c>
      <c r="J3748" s="675" t="s">
        <v>10940</v>
      </c>
      <c r="K3748" s="666">
        <v>0</v>
      </c>
      <c r="L3748" s="666">
        <v>0</v>
      </c>
      <c r="M3748" s="691">
        <v>0</v>
      </c>
      <c r="N3748" s="666">
        <v>0</v>
      </c>
      <c r="O3748" s="666">
        <v>1</v>
      </c>
      <c r="P3748" s="756">
        <v>1650</v>
      </c>
      <c r="Q3748" s="666"/>
      <c r="R3748" s="666">
        <v>12</v>
      </c>
    </row>
    <row r="3749" spans="1:18" ht="15.75" customHeight="1" x14ac:dyDescent="0.2">
      <c r="A3749" s="665" t="s">
        <v>12218</v>
      </c>
      <c r="B3749" s="666" t="s">
        <v>6922</v>
      </c>
      <c r="C3749" s="666" t="s">
        <v>12317</v>
      </c>
      <c r="D3749" s="666" t="s">
        <v>10940</v>
      </c>
      <c r="E3749" s="737" t="s">
        <v>12368</v>
      </c>
      <c r="F3749" s="666">
        <v>41074284</v>
      </c>
      <c r="G3749" s="675" t="s">
        <v>12376</v>
      </c>
      <c r="H3749" s="675" t="s">
        <v>10940</v>
      </c>
      <c r="I3749" s="666" t="s">
        <v>7541</v>
      </c>
      <c r="J3749" s="675" t="s">
        <v>10940</v>
      </c>
      <c r="K3749" s="666">
        <v>0</v>
      </c>
      <c r="L3749" s="666">
        <v>0</v>
      </c>
      <c r="M3749" s="691">
        <v>0</v>
      </c>
      <c r="N3749" s="666">
        <v>0</v>
      </c>
      <c r="O3749" s="666">
        <v>1</v>
      </c>
      <c r="P3749" s="756">
        <v>1650</v>
      </c>
      <c r="Q3749" s="666"/>
      <c r="R3749" s="666">
        <v>12</v>
      </c>
    </row>
    <row r="3750" spans="1:18" ht="15.75" customHeight="1" x14ac:dyDescent="0.2">
      <c r="A3750" s="665" t="s">
        <v>12218</v>
      </c>
      <c r="B3750" s="666" t="s">
        <v>6922</v>
      </c>
      <c r="C3750" s="666" t="s">
        <v>12317</v>
      </c>
      <c r="D3750" s="666" t="s">
        <v>10940</v>
      </c>
      <c r="E3750" s="737" t="s">
        <v>12368</v>
      </c>
      <c r="F3750" s="666">
        <v>42584442</v>
      </c>
      <c r="G3750" s="675" t="s">
        <v>12377</v>
      </c>
      <c r="H3750" s="675" t="s">
        <v>10940</v>
      </c>
      <c r="I3750" s="666" t="s">
        <v>7541</v>
      </c>
      <c r="J3750" s="675" t="s">
        <v>10940</v>
      </c>
      <c r="K3750" s="666">
        <v>0</v>
      </c>
      <c r="L3750" s="666">
        <v>0</v>
      </c>
      <c r="M3750" s="691">
        <v>0</v>
      </c>
      <c r="N3750" s="666">
        <v>0</v>
      </c>
      <c r="O3750" s="666">
        <v>1</v>
      </c>
      <c r="P3750" s="756">
        <v>1650</v>
      </c>
      <c r="Q3750" s="666"/>
      <c r="R3750" s="666">
        <v>12</v>
      </c>
    </row>
    <row r="3751" spans="1:18" ht="15.75" customHeight="1" x14ac:dyDescent="0.2">
      <c r="A3751" s="665" t="s">
        <v>12218</v>
      </c>
      <c r="B3751" s="666" t="s">
        <v>6922</v>
      </c>
      <c r="C3751" s="666" t="s">
        <v>12317</v>
      </c>
      <c r="D3751" s="666" t="s">
        <v>10940</v>
      </c>
      <c r="E3751" s="737" t="s">
        <v>12368</v>
      </c>
      <c r="F3751" s="666">
        <v>41724385</v>
      </c>
      <c r="G3751" s="675" t="s">
        <v>12378</v>
      </c>
      <c r="H3751" s="675" t="s">
        <v>10940</v>
      </c>
      <c r="I3751" s="666" t="s">
        <v>7541</v>
      </c>
      <c r="J3751" s="675" t="s">
        <v>10940</v>
      </c>
      <c r="K3751" s="666">
        <v>0</v>
      </c>
      <c r="L3751" s="666">
        <v>0</v>
      </c>
      <c r="M3751" s="691">
        <v>0</v>
      </c>
      <c r="N3751" s="666">
        <v>0</v>
      </c>
      <c r="O3751" s="666">
        <v>1</v>
      </c>
      <c r="P3751" s="756">
        <v>1650</v>
      </c>
      <c r="Q3751" s="666"/>
      <c r="R3751" s="666">
        <v>12</v>
      </c>
    </row>
    <row r="3752" spans="1:18" ht="15.75" customHeight="1" x14ac:dyDescent="0.2">
      <c r="A3752" s="665" t="s">
        <v>12218</v>
      </c>
      <c r="B3752" s="666" t="s">
        <v>6922</v>
      </c>
      <c r="C3752" s="666" t="s">
        <v>12317</v>
      </c>
      <c r="D3752" s="666" t="s">
        <v>10940</v>
      </c>
      <c r="E3752" s="737" t="s">
        <v>12368</v>
      </c>
      <c r="F3752" s="666">
        <v>45113337</v>
      </c>
      <c r="G3752" s="675" t="s">
        <v>12379</v>
      </c>
      <c r="H3752" s="675" t="s">
        <v>10940</v>
      </c>
      <c r="I3752" s="666" t="s">
        <v>7541</v>
      </c>
      <c r="J3752" s="675" t="s">
        <v>10940</v>
      </c>
      <c r="K3752" s="666">
        <v>0</v>
      </c>
      <c r="L3752" s="666">
        <v>0</v>
      </c>
      <c r="M3752" s="691">
        <v>0</v>
      </c>
      <c r="N3752" s="666">
        <v>0</v>
      </c>
      <c r="O3752" s="666">
        <v>1</v>
      </c>
      <c r="P3752" s="756">
        <v>1650</v>
      </c>
      <c r="Q3752" s="666"/>
      <c r="R3752" s="666">
        <v>12</v>
      </c>
    </row>
    <row r="3753" spans="1:18" ht="15.75" customHeight="1" x14ac:dyDescent="0.2">
      <c r="A3753" s="665" t="s">
        <v>12218</v>
      </c>
      <c r="B3753" s="666" t="s">
        <v>6922</v>
      </c>
      <c r="C3753" s="666" t="s">
        <v>12317</v>
      </c>
      <c r="D3753" s="666" t="s">
        <v>10940</v>
      </c>
      <c r="E3753" s="737" t="s">
        <v>12368</v>
      </c>
      <c r="F3753" s="666">
        <v>42246275</v>
      </c>
      <c r="G3753" s="675" t="s">
        <v>12380</v>
      </c>
      <c r="H3753" s="675" t="s">
        <v>10940</v>
      </c>
      <c r="I3753" s="666" t="s">
        <v>7541</v>
      </c>
      <c r="J3753" s="675" t="s">
        <v>10940</v>
      </c>
      <c r="K3753" s="666">
        <v>0</v>
      </c>
      <c r="L3753" s="666">
        <v>0</v>
      </c>
      <c r="M3753" s="691">
        <v>0</v>
      </c>
      <c r="N3753" s="666">
        <v>0</v>
      </c>
      <c r="O3753" s="666">
        <v>1</v>
      </c>
      <c r="P3753" s="756">
        <v>1650</v>
      </c>
      <c r="Q3753" s="666"/>
      <c r="R3753" s="666">
        <v>12</v>
      </c>
    </row>
    <row r="3754" spans="1:18" ht="15.75" customHeight="1" x14ac:dyDescent="0.2">
      <c r="A3754" s="665" t="s">
        <v>12218</v>
      </c>
      <c r="B3754" s="666" t="s">
        <v>6922</v>
      </c>
      <c r="C3754" s="666" t="s">
        <v>12317</v>
      </c>
      <c r="D3754" s="666" t="s">
        <v>10940</v>
      </c>
      <c r="E3754" s="737" t="s">
        <v>12368</v>
      </c>
      <c r="F3754" s="666">
        <v>46173250</v>
      </c>
      <c r="G3754" s="675" t="s">
        <v>12381</v>
      </c>
      <c r="H3754" s="675" t="s">
        <v>10940</v>
      </c>
      <c r="I3754" s="666" t="s">
        <v>7541</v>
      </c>
      <c r="J3754" s="675" t="s">
        <v>10940</v>
      </c>
      <c r="K3754" s="666">
        <v>0</v>
      </c>
      <c r="L3754" s="666">
        <v>0</v>
      </c>
      <c r="M3754" s="691">
        <v>0</v>
      </c>
      <c r="N3754" s="666">
        <v>0</v>
      </c>
      <c r="O3754" s="666">
        <v>1</v>
      </c>
      <c r="P3754" s="756">
        <v>1650</v>
      </c>
      <c r="Q3754" s="666"/>
      <c r="R3754" s="666">
        <v>12</v>
      </c>
    </row>
    <row r="3755" spans="1:18" ht="15.75" customHeight="1" x14ac:dyDescent="0.2">
      <c r="A3755" s="665" t="s">
        <v>12218</v>
      </c>
      <c r="B3755" s="666" t="s">
        <v>6922</v>
      </c>
      <c r="C3755" s="666" t="s">
        <v>12317</v>
      </c>
      <c r="D3755" s="666" t="s">
        <v>10940</v>
      </c>
      <c r="E3755" s="737" t="s">
        <v>12368</v>
      </c>
      <c r="F3755" s="666">
        <v>19330012</v>
      </c>
      <c r="G3755" s="675" t="s">
        <v>12382</v>
      </c>
      <c r="H3755" s="675" t="s">
        <v>10940</v>
      </c>
      <c r="I3755" s="666" t="s">
        <v>7541</v>
      </c>
      <c r="J3755" s="675" t="s">
        <v>10940</v>
      </c>
      <c r="K3755" s="666">
        <v>0</v>
      </c>
      <c r="L3755" s="666">
        <v>0</v>
      </c>
      <c r="M3755" s="691">
        <v>0</v>
      </c>
      <c r="N3755" s="666">
        <v>0</v>
      </c>
      <c r="O3755" s="666">
        <v>1</v>
      </c>
      <c r="P3755" s="756">
        <v>1650</v>
      </c>
      <c r="Q3755" s="666"/>
      <c r="R3755" s="666">
        <v>12</v>
      </c>
    </row>
    <row r="3756" spans="1:18" ht="15.75" customHeight="1" x14ac:dyDescent="0.2">
      <c r="A3756" s="665" t="s">
        <v>12218</v>
      </c>
      <c r="B3756" s="666" t="s">
        <v>6922</v>
      </c>
      <c r="C3756" s="666" t="s">
        <v>12317</v>
      </c>
      <c r="D3756" s="666" t="s">
        <v>10940</v>
      </c>
      <c r="E3756" s="737" t="s">
        <v>12368</v>
      </c>
      <c r="F3756" s="666">
        <v>42785296</v>
      </c>
      <c r="G3756" s="675" t="s">
        <v>12383</v>
      </c>
      <c r="H3756" s="675" t="s">
        <v>10940</v>
      </c>
      <c r="I3756" s="666" t="s">
        <v>7541</v>
      </c>
      <c r="J3756" s="675" t="s">
        <v>10940</v>
      </c>
      <c r="K3756" s="666">
        <v>0</v>
      </c>
      <c r="L3756" s="666">
        <v>0</v>
      </c>
      <c r="M3756" s="691">
        <v>0</v>
      </c>
      <c r="N3756" s="666">
        <v>0</v>
      </c>
      <c r="O3756" s="666">
        <v>1</v>
      </c>
      <c r="P3756" s="756">
        <v>1650</v>
      </c>
      <c r="Q3756" s="666"/>
      <c r="R3756" s="666">
        <v>12</v>
      </c>
    </row>
    <row r="3757" spans="1:18" ht="15.75" customHeight="1" x14ac:dyDescent="0.2">
      <c r="A3757" s="665" t="s">
        <v>12218</v>
      </c>
      <c r="B3757" s="666" t="s">
        <v>6922</v>
      </c>
      <c r="C3757" s="666" t="s">
        <v>12317</v>
      </c>
      <c r="D3757" s="666" t="s">
        <v>10940</v>
      </c>
      <c r="E3757" s="737" t="s">
        <v>12368</v>
      </c>
      <c r="F3757" s="666">
        <v>19327328</v>
      </c>
      <c r="G3757" s="675" t="s">
        <v>12384</v>
      </c>
      <c r="H3757" s="675" t="s">
        <v>10940</v>
      </c>
      <c r="I3757" s="666" t="s">
        <v>7541</v>
      </c>
      <c r="J3757" s="675" t="s">
        <v>10940</v>
      </c>
      <c r="K3757" s="666">
        <v>0</v>
      </c>
      <c r="L3757" s="666">
        <v>0</v>
      </c>
      <c r="M3757" s="691">
        <v>0</v>
      </c>
      <c r="N3757" s="666">
        <v>0</v>
      </c>
      <c r="O3757" s="666">
        <v>1</v>
      </c>
      <c r="P3757" s="756">
        <v>1650</v>
      </c>
      <c r="Q3757" s="666"/>
      <c r="R3757" s="666">
        <v>12</v>
      </c>
    </row>
    <row r="3758" spans="1:18" ht="15.75" customHeight="1" x14ac:dyDescent="0.2">
      <c r="A3758" s="665" t="s">
        <v>12218</v>
      </c>
      <c r="B3758" s="666" t="s">
        <v>6922</v>
      </c>
      <c r="C3758" s="666" t="s">
        <v>12317</v>
      </c>
      <c r="D3758" s="666" t="s">
        <v>10390</v>
      </c>
      <c r="E3758" s="737" t="s">
        <v>12291</v>
      </c>
      <c r="F3758" s="666">
        <v>43631375</v>
      </c>
      <c r="G3758" s="675" t="s">
        <v>12385</v>
      </c>
      <c r="H3758" s="675" t="s">
        <v>10390</v>
      </c>
      <c r="I3758" s="666" t="s">
        <v>7361</v>
      </c>
      <c r="J3758" s="675" t="s">
        <v>10390</v>
      </c>
      <c r="K3758" s="666">
        <v>0</v>
      </c>
      <c r="L3758" s="666">
        <v>0</v>
      </c>
      <c r="M3758" s="691">
        <v>0</v>
      </c>
      <c r="N3758" s="666">
        <v>0</v>
      </c>
      <c r="O3758" s="666">
        <v>1</v>
      </c>
      <c r="P3758" s="756">
        <v>1800</v>
      </c>
      <c r="Q3758" s="666"/>
      <c r="R3758" s="666">
        <v>12</v>
      </c>
    </row>
    <row r="3759" spans="1:18" ht="15.75" customHeight="1" x14ac:dyDescent="0.2">
      <c r="A3759" s="665" t="s">
        <v>12218</v>
      </c>
      <c r="B3759" s="666" t="s">
        <v>6922</v>
      </c>
      <c r="C3759" s="666" t="s">
        <v>12317</v>
      </c>
      <c r="D3759" s="666" t="s">
        <v>10390</v>
      </c>
      <c r="E3759" s="737" t="s">
        <v>12291</v>
      </c>
      <c r="F3759" s="666">
        <v>45613340</v>
      </c>
      <c r="G3759" s="675" t="s">
        <v>12386</v>
      </c>
      <c r="H3759" s="675" t="s">
        <v>10390</v>
      </c>
      <c r="I3759" s="666" t="s">
        <v>7361</v>
      </c>
      <c r="J3759" s="675" t="s">
        <v>10390</v>
      </c>
      <c r="K3759" s="666">
        <v>0</v>
      </c>
      <c r="L3759" s="666">
        <v>0</v>
      </c>
      <c r="M3759" s="691">
        <v>0</v>
      </c>
      <c r="N3759" s="666">
        <v>0</v>
      </c>
      <c r="O3759" s="666">
        <v>1</v>
      </c>
      <c r="P3759" s="756">
        <v>1800</v>
      </c>
      <c r="Q3759" s="666"/>
      <c r="R3759" s="666">
        <v>12</v>
      </c>
    </row>
    <row r="3760" spans="1:18" ht="15.75" customHeight="1" x14ac:dyDescent="0.2">
      <c r="A3760" s="665" t="s">
        <v>12218</v>
      </c>
      <c r="B3760" s="666" t="s">
        <v>6922</v>
      </c>
      <c r="C3760" s="666" t="s">
        <v>12317</v>
      </c>
      <c r="D3760" s="666" t="s">
        <v>10390</v>
      </c>
      <c r="E3760" s="737" t="s">
        <v>12291</v>
      </c>
      <c r="F3760" s="666">
        <v>19194396</v>
      </c>
      <c r="G3760" s="675" t="s">
        <v>12387</v>
      </c>
      <c r="H3760" s="675" t="s">
        <v>10390</v>
      </c>
      <c r="I3760" s="666" t="s">
        <v>7361</v>
      </c>
      <c r="J3760" s="675" t="s">
        <v>10390</v>
      </c>
      <c r="K3760" s="666">
        <v>0</v>
      </c>
      <c r="L3760" s="666">
        <v>0</v>
      </c>
      <c r="M3760" s="691">
        <v>0</v>
      </c>
      <c r="N3760" s="666">
        <v>0</v>
      </c>
      <c r="O3760" s="666">
        <v>1</v>
      </c>
      <c r="P3760" s="756">
        <v>1800</v>
      </c>
      <c r="Q3760" s="666"/>
      <c r="R3760" s="666">
        <v>12</v>
      </c>
    </row>
    <row r="3761" spans="1:18" ht="15.75" customHeight="1" x14ac:dyDescent="0.2">
      <c r="A3761" s="665" t="s">
        <v>12218</v>
      </c>
      <c r="B3761" s="666" t="s">
        <v>6922</v>
      </c>
      <c r="C3761" s="666" t="s">
        <v>12317</v>
      </c>
      <c r="D3761" s="666" t="s">
        <v>10390</v>
      </c>
      <c r="E3761" s="737" t="s">
        <v>12291</v>
      </c>
      <c r="F3761" s="666">
        <v>41713146</v>
      </c>
      <c r="G3761" s="675" t="s">
        <v>12388</v>
      </c>
      <c r="H3761" s="675" t="s">
        <v>10390</v>
      </c>
      <c r="I3761" s="666" t="s">
        <v>7361</v>
      </c>
      <c r="J3761" s="675" t="s">
        <v>10390</v>
      </c>
      <c r="K3761" s="666">
        <v>0</v>
      </c>
      <c r="L3761" s="666">
        <v>0</v>
      </c>
      <c r="M3761" s="691">
        <v>0</v>
      </c>
      <c r="N3761" s="666">
        <v>0</v>
      </c>
      <c r="O3761" s="666">
        <v>1</v>
      </c>
      <c r="P3761" s="756">
        <v>1800</v>
      </c>
      <c r="Q3761" s="666"/>
      <c r="R3761" s="666">
        <v>12</v>
      </c>
    </row>
    <row r="3762" spans="1:18" ht="15.75" customHeight="1" x14ac:dyDescent="0.2">
      <c r="A3762" s="665" t="s">
        <v>12218</v>
      </c>
      <c r="B3762" s="666" t="s">
        <v>6922</v>
      </c>
      <c r="C3762" s="666" t="s">
        <v>12317</v>
      </c>
      <c r="D3762" s="666" t="s">
        <v>9913</v>
      </c>
      <c r="E3762" s="737" t="s">
        <v>12337</v>
      </c>
      <c r="F3762" s="666">
        <v>44237958</v>
      </c>
      <c r="G3762" s="675" t="s">
        <v>12389</v>
      </c>
      <c r="H3762" s="675" t="s">
        <v>9913</v>
      </c>
      <c r="I3762" s="666" t="s">
        <v>6929</v>
      </c>
      <c r="J3762" s="675" t="s">
        <v>9913</v>
      </c>
      <c r="K3762" s="666">
        <v>0</v>
      </c>
      <c r="L3762" s="666">
        <v>0</v>
      </c>
      <c r="M3762" s="691">
        <v>0</v>
      </c>
      <c r="N3762" s="666">
        <v>0</v>
      </c>
      <c r="O3762" s="666">
        <v>1</v>
      </c>
      <c r="P3762" s="756">
        <v>5200</v>
      </c>
      <c r="Q3762" s="666"/>
      <c r="R3762" s="666">
        <v>12</v>
      </c>
    </row>
    <row r="3763" spans="1:18" ht="15.75" customHeight="1" x14ac:dyDescent="0.2">
      <c r="A3763" s="665" t="s">
        <v>12218</v>
      </c>
      <c r="B3763" s="666" t="s">
        <v>6922</v>
      </c>
      <c r="C3763" s="666" t="s">
        <v>12317</v>
      </c>
      <c r="D3763" s="666" t="s">
        <v>9913</v>
      </c>
      <c r="E3763" s="737" t="s">
        <v>12337</v>
      </c>
      <c r="F3763" s="666">
        <v>45216541</v>
      </c>
      <c r="G3763" s="675" t="s">
        <v>12390</v>
      </c>
      <c r="H3763" s="675" t="s">
        <v>9913</v>
      </c>
      <c r="I3763" s="666" t="s">
        <v>6929</v>
      </c>
      <c r="J3763" s="675" t="s">
        <v>9913</v>
      </c>
      <c r="K3763" s="666">
        <v>0</v>
      </c>
      <c r="L3763" s="666">
        <v>0</v>
      </c>
      <c r="M3763" s="691">
        <v>0</v>
      </c>
      <c r="N3763" s="666">
        <v>0</v>
      </c>
      <c r="O3763" s="666">
        <v>1</v>
      </c>
      <c r="P3763" s="756">
        <v>5200</v>
      </c>
      <c r="Q3763" s="666"/>
      <c r="R3763" s="666">
        <v>12</v>
      </c>
    </row>
    <row r="3764" spans="1:18" ht="15.75" customHeight="1" x14ac:dyDescent="0.2">
      <c r="A3764" s="665" t="s">
        <v>12218</v>
      </c>
      <c r="B3764" s="666" t="s">
        <v>6922</v>
      </c>
      <c r="C3764" s="666" t="s">
        <v>12317</v>
      </c>
      <c r="D3764" s="666" t="s">
        <v>9913</v>
      </c>
      <c r="E3764" s="737" t="s">
        <v>12337</v>
      </c>
      <c r="F3764" s="666">
        <v>70762903</v>
      </c>
      <c r="G3764" s="675" t="s">
        <v>12391</v>
      </c>
      <c r="H3764" s="675" t="s">
        <v>9913</v>
      </c>
      <c r="I3764" s="666" t="s">
        <v>6929</v>
      </c>
      <c r="J3764" s="675" t="s">
        <v>9913</v>
      </c>
      <c r="K3764" s="666">
        <v>0</v>
      </c>
      <c r="L3764" s="666">
        <v>0</v>
      </c>
      <c r="M3764" s="691">
        <v>0</v>
      </c>
      <c r="N3764" s="666">
        <v>0</v>
      </c>
      <c r="O3764" s="666">
        <v>1</v>
      </c>
      <c r="P3764" s="756">
        <v>5200</v>
      </c>
      <c r="Q3764" s="666"/>
      <c r="R3764" s="666">
        <v>12</v>
      </c>
    </row>
    <row r="3765" spans="1:18" ht="15.75" customHeight="1" x14ac:dyDescent="0.2">
      <c r="A3765" s="665" t="s">
        <v>12218</v>
      </c>
      <c r="B3765" s="666" t="s">
        <v>6922</v>
      </c>
      <c r="C3765" s="666" t="s">
        <v>12317</v>
      </c>
      <c r="D3765" s="666" t="s">
        <v>11088</v>
      </c>
      <c r="E3765" s="737" t="s">
        <v>12339</v>
      </c>
      <c r="F3765" s="666">
        <v>44384737</v>
      </c>
      <c r="G3765" s="675" t="s">
        <v>12392</v>
      </c>
      <c r="H3765" s="675" t="s">
        <v>11088</v>
      </c>
      <c r="I3765" s="666" t="s">
        <v>6929</v>
      </c>
      <c r="J3765" s="675" t="s">
        <v>11088</v>
      </c>
      <c r="K3765" s="666">
        <v>0</v>
      </c>
      <c r="L3765" s="666">
        <v>0</v>
      </c>
      <c r="M3765" s="691">
        <v>0</v>
      </c>
      <c r="N3765" s="666">
        <v>0</v>
      </c>
      <c r="O3765" s="666">
        <v>1</v>
      </c>
      <c r="P3765" s="756">
        <v>7300</v>
      </c>
      <c r="Q3765" s="666"/>
      <c r="R3765" s="666">
        <v>12</v>
      </c>
    </row>
    <row r="3766" spans="1:18" ht="15.75" customHeight="1" x14ac:dyDescent="0.2">
      <c r="A3766" s="665" t="s">
        <v>12218</v>
      </c>
      <c r="B3766" s="666" t="s">
        <v>6922</v>
      </c>
      <c r="C3766" s="666" t="s">
        <v>12317</v>
      </c>
      <c r="D3766" s="666" t="s">
        <v>10757</v>
      </c>
      <c r="E3766" s="737" t="s">
        <v>12318</v>
      </c>
      <c r="F3766" s="666">
        <v>46382835</v>
      </c>
      <c r="G3766" s="675" t="s">
        <v>12393</v>
      </c>
      <c r="H3766" s="675" t="s">
        <v>10757</v>
      </c>
      <c r="I3766" s="666" t="s">
        <v>6929</v>
      </c>
      <c r="J3766" s="675" t="s">
        <v>10757</v>
      </c>
      <c r="K3766" s="666">
        <v>0</v>
      </c>
      <c r="L3766" s="666">
        <v>0</v>
      </c>
      <c r="M3766" s="691">
        <v>0</v>
      </c>
      <c r="N3766" s="666">
        <v>0</v>
      </c>
      <c r="O3766" s="666">
        <v>1</v>
      </c>
      <c r="P3766" s="756">
        <v>2900</v>
      </c>
      <c r="Q3766" s="666"/>
      <c r="R3766" s="666">
        <v>12</v>
      </c>
    </row>
    <row r="3767" spans="1:18" ht="15.75" customHeight="1" x14ac:dyDescent="0.2">
      <c r="A3767" s="665" t="s">
        <v>12218</v>
      </c>
      <c r="B3767" s="666" t="s">
        <v>6922</v>
      </c>
      <c r="C3767" s="666" t="s">
        <v>12317</v>
      </c>
      <c r="D3767" s="666" t="s">
        <v>10757</v>
      </c>
      <c r="E3767" s="737" t="s">
        <v>12318</v>
      </c>
      <c r="F3767" s="666">
        <v>40607729</v>
      </c>
      <c r="G3767" s="675" t="s">
        <v>12394</v>
      </c>
      <c r="H3767" s="675" t="s">
        <v>10757</v>
      </c>
      <c r="I3767" s="666" t="s">
        <v>6929</v>
      </c>
      <c r="J3767" s="675" t="s">
        <v>10757</v>
      </c>
      <c r="K3767" s="666">
        <v>0</v>
      </c>
      <c r="L3767" s="666">
        <v>0</v>
      </c>
      <c r="M3767" s="691">
        <v>0</v>
      </c>
      <c r="N3767" s="666">
        <v>0</v>
      </c>
      <c r="O3767" s="666">
        <v>1</v>
      </c>
      <c r="P3767" s="756">
        <v>2900</v>
      </c>
      <c r="Q3767" s="666"/>
      <c r="R3767" s="666">
        <v>12</v>
      </c>
    </row>
    <row r="3768" spans="1:18" ht="15.75" customHeight="1" x14ac:dyDescent="0.2">
      <c r="A3768" s="665" t="s">
        <v>12218</v>
      </c>
      <c r="B3768" s="666" t="s">
        <v>6922</v>
      </c>
      <c r="C3768" s="666" t="s">
        <v>12317</v>
      </c>
      <c r="D3768" s="666" t="s">
        <v>6996</v>
      </c>
      <c r="E3768" s="737" t="s">
        <v>12318</v>
      </c>
      <c r="F3768" s="666">
        <v>44264573</v>
      </c>
      <c r="G3768" s="675" t="s">
        <v>12395</v>
      </c>
      <c r="H3768" s="675" t="s">
        <v>6996</v>
      </c>
      <c r="I3768" s="666" t="s">
        <v>6929</v>
      </c>
      <c r="J3768" s="675" t="s">
        <v>6996</v>
      </c>
      <c r="K3768" s="666">
        <v>0</v>
      </c>
      <c r="L3768" s="666">
        <v>0</v>
      </c>
      <c r="M3768" s="691">
        <v>0</v>
      </c>
      <c r="N3768" s="666">
        <v>0</v>
      </c>
      <c r="O3768" s="666">
        <v>1</v>
      </c>
      <c r="P3768" s="756">
        <v>2900</v>
      </c>
      <c r="Q3768" s="666"/>
      <c r="R3768" s="666">
        <v>12</v>
      </c>
    </row>
    <row r="3769" spans="1:18" ht="15.75" customHeight="1" x14ac:dyDescent="0.2">
      <c r="A3769" s="665" t="s">
        <v>12218</v>
      </c>
      <c r="B3769" s="666" t="s">
        <v>6922</v>
      </c>
      <c r="C3769" s="666" t="s">
        <v>12317</v>
      </c>
      <c r="D3769" s="666" t="s">
        <v>6996</v>
      </c>
      <c r="E3769" s="737" t="s">
        <v>12318</v>
      </c>
      <c r="F3769" s="666">
        <v>41448378</v>
      </c>
      <c r="G3769" s="675" t="s">
        <v>12396</v>
      </c>
      <c r="H3769" s="675" t="s">
        <v>6996</v>
      </c>
      <c r="I3769" s="666" t="s">
        <v>6929</v>
      </c>
      <c r="J3769" s="675" t="s">
        <v>6996</v>
      </c>
      <c r="K3769" s="666">
        <v>0</v>
      </c>
      <c r="L3769" s="666">
        <v>0</v>
      </c>
      <c r="M3769" s="691">
        <v>0</v>
      </c>
      <c r="N3769" s="666">
        <v>0</v>
      </c>
      <c r="O3769" s="666">
        <v>1</v>
      </c>
      <c r="P3769" s="756">
        <v>2900</v>
      </c>
      <c r="Q3769" s="666"/>
      <c r="R3769" s="666">
        <v>12</v>
      </c>
    </row>
    <row r="3770" spans="1:18" ht="15.75" customHeight="1" x14ac:dyDescent="0.2">
      <c r="A3770" s="665" t="s">
        <v>12218</v>
      </c>
      <c r="B3770" s="666" t="s">
        <v>6922</v>
      </c>
      <c r="C3770" s="666" t="s">
        <v>12317</v>
      </c>
      <c r="D3770" s="666" t="s">
        <v>12397</v>
      </c>
      <c r="E3770" s="737" t="s">
        <v>12291</v>
      </c>
      <c r="F3770" s="666">
        <v>72737258</v>
      </c>
      <c r="G3770" s="675" t="s">
        <v>12398</v>
      </c>
      <c r="H3770" s="675" t="s">
        <v>12397</v>
      </c>
      <c r="I3770" s="666" t="s">
        <v>6929</v>
      </c>
      <c r="J3770" s="675" t="s">
        <v>12397</v>
      </c>
      <c r="K3770" s="666">
        <v>0</v>
      </c>
      <c r="L3770" s="666">
        <v>0</v>
      </c>
      <c r="M3770" s="691">
        <v>0</v>
      </c>
      <c r="N3770" s="666">
        <v>0</v>
      </c>
      <c r="O3770" s="666">
        <v>1</v>
      </c>
      <c r="P3770" s="756">
        <v>1800</v>
      </c>
      <c r="Q3770" s="666"/>
      <c r="R3770" s="666">
        <v>12</v>
      </c>
    </row>
    <row r="3771" spans="1:18" ht="15.75" customHeight="1" x14ac:dyDescent="0.2">
      <c r="A3771" s="665" t="s">
        <v>12218</v>
      </c>
      <c r="B3771" s="666" t="s">
        <v>6922</v>
      </c>
      <c r="C3771" s="666" t="s">
        <v>12317</v>
      </c>
      <c r="D3771" s="666" t="s">
        <v>12397</v>
      </c>
      <c r="E3771" s="737" t="s">
        <v>12291</v>
      </c>
      <c r="F3771" s="666">
        <v>47975869</v>
      </c>
      <c r="G3771" s="675" t="s">
        <v>12399</v>
      </c>
      <c r="H3771" s="675" t="s">
        <v>12397</v>
      </c>
      <c r="I3771" s="666" t="s">
        <v>7361</v>
      </c>
      <c r="J3771" s="675" t="s">
        <v>12397</v>
      </c>
      <c r="K3771" s="666">
        <v>0</v>
      </c>
      <c r="L3771" s="666">
        <v>0</v>
      </c>
      <c r="M3771" s="691">
        <v>0</v>
      </c>
      <c r="N3771" s="666">
        <v>0</v>
      </c>
      <c r="O3771" s="666">
        <v>1</v>
      </c>
      <c r="P3771" s="756">
        <v>1800</v>
      </c>
      <c r="Q3771" s="666"/>
      <c r="R3771" s="666">
        <v>12</v>
      </c>
    </row>
    <row r="3772" spans="1:18" ht="15.75" customHeight="1" x14ac:dyDescent="0.2">
      <c r="A3772" s="665" t="s">
        <v>12218</v>
      </c>
      <c r="B3772" s="666" t="s">
        <v>6922</v>
      </c>
      <c r="C3772" s="666" t="s">
        <v>12317</v>
      </c>
      <c r="D3772" s="666" t="s">
        <v>12397</v>
      </c>
      <c r="E3772" s="737" t="s">
        <v>12291</v>
      </c>
      <c r="F3772" s="666">
        <v>70074735</v>
      </c>
      <c r="G3772" s="675" t="s">
        <v>12400</v>
      </c>
      <c r="H3772" s="675" t="s">
        <v>12397</v>
      </c>
      <c r="I3772" s="666" t="s">
        <v>6929</v>
      </c>
      <c r="J3772" s="675" t="s">
        <v>12397</v>
      </c>
      <c r="K3772" s="666">
        <v>0</v>
      </c>
      <c r="L3772" s="666">
        <v>0</v>
      </c>
      <c r="M3772" s="691">
        <v>0</v>
      </c>
      <c r="N3772" s="666">
        <v>0</v>
      </c>
      <c r="O3772" s="666">
        <v>1</v>
      </c>
      <c r="P3772" s="756">
        <v>1800</v>
      </c>
      <c r="Q3772" s="666"/>
      <c r="R3772" s="666">
        <v>12</v>
      </c>
    </row>
    <row r="3773" spans="1:18" ht="15.75" customHeight="1" x14ac:dyDescent="0.2">
      <c r="A3773" s="665" t="s">
        <v>12218</v>
      </c>
      <c r="B3773" s="666" t="s">
        <v>6922</v>
      </c>
      <c r="C3773" s="666" t="s">
        <v>12317</v>
      </c>
      <c r="D3773" s="666" t="s">
        <v>12397</v>
      </c>
      <c r="E3773" s="737" t="s">
        <v>12291</v>
      </c>
      <c r="F3773" s="666">
        <v>47185829</v>
      </c>
      <c r="G3773" s="675" t="s">
        <v>12401</v>
      </c>
      <c r="H3773" s="675" t="s">
        <v>12397</v>
      </c>
      <c r="I3773" s="666" t="s">
        <v>7361</v>
      </c>
      <c r="J3773" s="675" t="s">
        <v>12397</v>
      </c>
      <c r="K3773" s="666">
        <v>0</v>
      </c>
      <c r="L3773" s="666">
        <v>0</v>
      </c>
      <c r="M3773" s="691">
        <v>0</v>
      </c>
      <c r="N3773" s="666">
        <v>0</v>
      </c>
      <c r="O3773" s="666">
        <v>1</v>
      </c>
      <c r="P3773" s="756">
        <v>1800</v>
      </c>
      <c r="Q3773" s="666"/>
      <c r="R3773" s="666">
        <v>12</v>
      </c>
    </row>
    <row r="3774" spans="1:18" ht="15.75" customHeight="1" x14ac:dyDescent="0.2">
      <c r="A3774" s="665" t="s">
        <v>12218</v>
      </c>
      <c r="B3774" s="666" t="s">
        <v>6922</v>
      </c>
      <c r="C3774" s="666" t="s">
        <v>12317</v>
      </c>
      <c r="D3774" s="666" t="s">
        <v>12397</v>
      </c>
      <c r="E3774" s="737" t="s">
        <v>12291</v>
      </c>
      <c r="F3774" s="666">
        <v>41613801</v>
      </c>
      <c r="G3774" s="675" t="s">
        <v>12402</v>
      </c>
      <c r="H3774" s="675" t="s">
        <v>12397</v>
      </c>
      <c r="I3774" s="666" t="s">
        <v>7361</v>
      </c>
      <c r="J3774" s="675" t="s">
        <v>12397</v>
      </c>
      <c r="K3774" s="666">
        <v>0</v>
      </c>
      <c r="L3774" s="666">
        <v>0</v>
      </c>
      <c r="M3774" s="691">
        <v>0</v>
      </c>
      <c r="N3774" s="666">
        <v>0</v>
      </c>
      <c r="O3774" s="666">
        <v>1</v>
      </c>
      <c r="P3774" s="756">
        <v>1800</v>
      </c>
      <c r="Q3774" s="666"/>
      <c r="R3774" s="666">
        <v>12</v>
      </c>
    </row>
    <row r="3775" spans="1:18" ht="15.75" customHeight="1" x14ac:dyDescent="0.2">
      <c r="A3775" s="665" t="s">
        <v>12218</v>
      </c>
      <c r="B3775" s="666" t="s">
        <v>6922</v>
      </c>
      <c r="C3775" s="666" t="s">
        <v>12317</v>
      </c>
      <c r="D3775" s="666" t="s">
        <v>12397</v>
      </c>
      <c r="E3775" s="737" t="s">
        <v>12291</v>
      </c>
      <c r="F3775" s="666">
        <v>75024898</v>
      </c>
      <c r="G3775" s="675" t="s">
        <v>12403</v>
      </c>
      <c r="H3775" s="675" t="s">
        <v>12397</v>
      </c>
      <c r="I3775" s="666" t="s">
        <v>7361</v>
      </c>
      <c r="J3775" s="675" t="s">
        <v>12397</v>
      </c>
      <c r="K3775" s="666">
        <v>0</v>
      </c>
      <c r="L3775" s="666">
        <v>0</v>
      </c>
      <c r="M3775" s="691">
        <v>0</v>
      </c>
      <c r="N3775" s="666">
        <v>0</v>
      </c>
      <c r="O3775" s="666">
        <v>1</v>
      </c>
      <c r="P3775" s="756">
        <v>1800</v>
      </c>
      <c r="Q3775" s="666"/>
      <c r="R3775" s="666">
        <v>12</v>
      </c>
    </row>
    <row r="3776" spans="1:18" ht="15.75" customHeight="1" x14ac:dyDescent="0.2">
      <c r="A3776" s="665" t="s">
        <v>12218</v>
      </c>
      <c r="B3776" s="666" t="s">
        <v>6922</v>
      </c>
      <c r="C3776" s="666" t="s">
        <v>12317</v>
      </c>
      <c r="D3776" s="666" t="s">
        <v>10757</v>
      </c>
      <c r="E3776" s="737" t="s">
        <v>12318</v>
      </c>
      <c r="F3776" s="666">
        <v>27990574</v>
      </c>
      <c r="G3776" s="675" t="s">
        <v>12404</v>
      </c>
      <c r="H3776" s="675" t="s">
        <v>10757</v>
      </c>
      <c r="I3776" s="666" t="s">
        <v>6929</v>
      </c>
      <c r="J3776" s="675" t="s">
        <v>10757</v>
      </c>
      <c r="K3776" s="666">
        <v>0</v>
      </c>
      <c r="L3776" s="666">
        <v>0</v>
      </c>
      <c r="M3776" s="691">
        <v>0</v>
      </c>
      <c r="N3776" s="666">
        <v>0</v>
      </c>
      <c r="O3776" s="666">
        <v>1</v>
      </c>
      <c r="P3776" s="756">
        <v>2900</v>
      </c>
      <c r="Q3776" s="666"/>
      <c r="R3776" s="666">
        <v>12</v>
      </c>
    </row>
    <row r="3777" spans="1:18" ht="15.75" customHeight="1" x14ac:dyDescent="0.2">
      <c r="A3777" s="665" t="s">
        <v>12218</v>
      </c>
      <c r="B3777" s="666" t="s">
        <v>6922</v>
      </c>
      <c r="C3777" s="666" t="s">
        <v>12317</v>
      </c>
      <c r="D3777" s="666" t="s">
        <v>10757</v>
      </c>
      <c r="E3777" s="737" t="s">
        <v>12318</v>
      </c>
      <c r="F3777" s="666">
        <v>47929395</v>
      </c>
      <c r="G3777" s="675" t="s">
        <v>12405</v>
      </c>
      <c r="H3777" s="675" t="s">
        <v>10757</v>
      </c>
      <c r="I3777" s="666" t="s">
        <v>6929</v>
      </c>
      <c r="J3777" s="675" t="s">
        <v>10757</v>
      </c>
      <c r="K3777" s="666">
        <v>0</v>
      </c>
      <c r="L3777" s="666">
        <v>0</v>
      </c>
      <c r="M3777" s="691">
        <v>0</v>
      </c>
      <c r="N3777" s="666">
        <v>0</v>
      </c>
      <c r="O3777" s="666">
        <v>1</v>
      </c>
      <c r="P3777" s="756">
        <v>2900</v>
      </c>
      <c r="Q3777" s="666"/>
      <c r="R3777" s="666">
        <v>12</v>
      </c>
    </row>
    <row r="3778" spans="1:18" ht="15.75" customHeight="1" x14ac:dyDescent="0.2">
      <c r="A3778" s="665" t="s">
        <v>12218</v>
      </c>
      <c r="B3778" s="666" t="s">
        <v>6922</v>
      </c>
      <c r="C3778" s="666" t="s">
        <v>12317</v>
      </c>
      <c r="D3778" s="666" t="s">
        <v>10757</v>
      </c>
      <c r="E3778" s="737" t="s">
        <v>12318</v>
      </c>
      <c r="F3778" s="666">
        <v>70026699</v>
      </c>
      <c r="G3778" s="675" t="s">
        <v>12406</v>
      </c>
      <c r="H3778" s="675" t="s">
        <v>10757</v>
      </c>
      <c r="I3778" s="666" t="s">
        <v>6929</v>
      </c>
      <c r="J3778" s="675" t="s">
        <v>10757</v>
      </c>
      <c r="K3778" s="666">
        <v>0</v>
      </c>
      <c r="L3778" s="666">
        <v>0</v>
      </c>
      <c r="M3778" s="691">
        <v>0</v>
      </c>
      <c r="N3778" s="666">
        <v>0</v>
      </c>
      <c r="O3778" s="666">
        <v>1</v>
      </c>
      <c r="P3778" s="756">
        <v>2900</v>
      </c>
      <c r="Q3778" s="666"/>
      <c r="R3778" s="666">
        <v>12</v>
      </c>
    </row>
    <row r="3779" spans="1:18" ht="15.75" customHeight="1" x14ac:dyDescent="0.2">
      <c r="A3779" s="665" t="s">
        <v>12218</v>
      </c>
      <c r="B3779" s="666" t="s">
        <v>6922</v>
      </c>
      <c r="C3779" s="666" t="s">
        <v>12317</v>
      </c>
      <c r="D3779" s="666" t="s">
        <v>10757</v>
      </c>
      <c r="E3779" s="737" t="s">
        <v>12318</v>
      </c>
      <c r="F3779" s="666">
        <v>46555738</v>
      </c>
      <c r="G3779" s="675" t="s">
        <v>12407</v>
      </c>
      <c r="H3779" s="675" t="s">
        <v>10757</v>
      </c>
      <c r="I3779" s="666" t="s">
        <v>6929</v>
      </c>
      <c r="J3779" s="675" t="s">
        <v>10757</v>
      </c>
      <c r="K3779" s="666">
        <v>0</v>
      </c>
      <c r="L3779" s="666">
        <v>0</v>
      </c>
      <c r="M3779" s="691">
        <v>0</v>
      </c>
      <c r="N3779" s="666">
        <v>0</v>
      </c>
      <c r="O3779" s="666">
        <v>1</v>
      </c>
      <c r="P3779" s="756">
        <v>2900</v>
      </c>
      <c r="Q3779" s="666"/>
      <c r="R3779" s="666">
        <v>12</v>
      </c>
    </row>
    <row r="3780" spans="1:18" ht="15.75" customHeight="1" x14ac:dyDescent="0.2">
      <c r="A3780" s="665" t="s">
        <v>12218</v>
      </c>
      <c r="B3780" s="666" t="s">
        <v>6922</v>
      </c>
      <c r="C3780" s="666" t="s">
        <v>12317</v>
      </c>
      <c r="D3780" s="666" t="s">
        <v>10757</v>
      </c>
      <c r="E3780" s="737" t="s">
        <v>12318</v>
      </c>
      <c r="F3780" s="666">
        <v>73478008</v>
      </c>
      <c r="G3780" s="675" t="s">
        <v>12408</v>
      </c>
      <c r="H3780" s="675" t="s">
        <v>10757</v>
      </c>
      <c r="I3780" s="666" t="s">
        <v>6929</v>
      </c>
      <c r="J3780" s="675" t="s">
        <v>10757</v>
      </c>
      <c r="K3780" s="666">
        <v>0</v>
      </c>
      <c r="L3780" s="666">
        <v>0</v>
      </c>
      <c r="M3780" s="691">
        <v>0</v>
      </c>
      <c r="N3780" s="666">
        <v>0</v>
      </c>
      <c r="O3780" s="666">
        <v>1</v>
      </c>
      <c r="P3780" s="756">
        <v>2900</v>
      </c>
      <c r="Q3780" s="666"/>
      <c r="R3780" s="666">
        <v>12</v>
      </c>
    </row>
    <row r="3781" spans="1:18" ht="15.75" customHeight="1" x14ac:dyDescent="0.2">
      <c r="A3781" s="665" t="s">
        <v>12218</v>
      </c>
      <c r="B3781" s="666" t="s">
        <v>6922</v>
      </c>
      <c r="C3781" s="666" t="s">
        <v>12317</v>
      </c>
      <c r="D3781" s="666" t="s">
        <v>10757</v>
      </c>
      <c r="E3781" s="737" t="s">
        <v>12318</v>
      </c>
      <c r="F3781" s="666">
        <v>71858527</v>
      </c>
      <c r="G3781" s="675" t="s">
        <v>12409</v>
      </c>
      <c r="H3781" s="675" t="s">
        <v>10757</v>
      </c>
      <c r="I3781" s="666" t="s">
        <v>6929</v>
      </c>
      <c r="J3781" s="675" t="s">
        <v>10757</v>
      </c>
      <c r="K3781" s="666">
        <v>0</v>
      </c>
      <c r="L3781" s="666">
        <v>0</v>
      </c>
      <c r="M3781" s="691">
        <v>0</v>
      </c>
      <c r="N3781" s="666">
        <v>0</v>
      </c>
      <c r="O3781" s="666">
        <v>1</v>
      </c>
      <c r="P3781" s="756">
        <v>2900</v>
      </c>
      <c r="Q3781" s="666"/>
      <c r="R3781" s="666">
        <v>12</v>
      </c>
    </row>
    <row r="3782" spans="1:18" ht="15.75" customHeight="1" x14ac:dyDescent="0.2">
      <c r="A3782" s="665" t="s">
        <v>12218</v>
      </c>
      <c r="B3782" s="666" t="s">
        <v>6922</v>
      </c>
      <c r="C3782" s="666" t="s">
        <v>12317</v>
      </c>
      <c r="D3782" s="666" t="s">
        <v>10757</v>
      </c>
      <c r="E3782" s="737" t="s">
        <v>12318</v>
      </c>
      <c r="F3782" s="666">
        <v>77075429</v>
      </c>
      <c r="G3782" s="675" t="s">
        <v>12410</v>
      </c>
      <c r="H3782" s="675" t="s">
        <v>10757</v>
      </c>
      <c r="I3782" s="666" t="s">
        <v>6929</v>
      </c>
      <c r="J3782" s="675" t="s">
        <v>10757</v>
      </c>
      <c r="K3782" s="666">
        <v>0</v>
      </c>
      <c r="L3782" s="666">
        <v>0</v>
      </c>
      <c r="M3782" s="691">
        <v>0</v>
      </c>
      <c r="N3782" s="666">
        <v>0</v>
      </c>
      <c r="O3782" s="666">
        <v>1</v>
      </c>
      <c r="P3782" s="756">
        <v>2900</v>
      </c>
      <c r="Q3782" s="666"/>
      <c r="R3782" s="666">
        <v>12</v>
      </c>
    </row>
    <row r="3783" spans="1:18" ht="15.75" customHeight="1" x14ac:dyDescent="0.2">
      <c r="A3783" s="665" t="s">
        <v>12218</v>
      </c>
      <c r="B3783" s="666" t="s">
        <v>6922</v>
      </c>
      <c r="C3783" s="666" t="s">
        <v>12317</v>
      </c>
      <c r="D3783" s="666" t="s">
        <v>10757</v>
      </c>
      <c r="E3783" s="737" t="s">
        <v>12318</v>
      </c>
      <c r="F3783" s="666">
        <v>75055406</v>
      </c>
      <c r="G3783" s="675" t="s">
        <v>12411</v>
      </c>
      <c r="H3783" s="675" t="s">
        <v>10757</v>
      </c>
      <c r="I3783" s="666" t="s">
        <v>6929</v>
      </c>
      <c r="J3783" s="675" t="s">
        <v>10757</v>
      </c>
      <c r="K3783" s="666">
        <v>0</v>
      </c>
      <c r="L3783" s="666">
        <v>0</v>
      </c>
      <c r="M3783" s="691">
        <v>0</v>
      </c>
      <c r="N3783" s="666">
        <v>0</v>
      </c>
      <c r="O3783" s="666">
        <v>1</v>
      </c>
      <c r="P3783" s="756">
        <v>2900</v>
      </c>
      <c r="Q3783" s="666"/>
      <c r="R3783" s="666">
        <v>12</v>
      </c>
    </row>
    <row r="3784" spans="1:18" ht="15.75" customHeight="1" x14ac:dyDescent="0.2">
      <c r="A3784" s="665" t="s">
        <v>12218</v>
      </c>
      <c r="B3784" s="666" t="s">
        <v>6922</v>
      </c>
      <c r="C3784" s="666" t="s">
        <v>12317</v>
      </c>
      <c r="D3784" s="666" t="s">
        <v>10757</v>
      </c>
      <c r="E3784" s="737" t="s">
        <v>12318</v>
      </c>
      <c r="F3784" s="666">
        <v>73513807</v>
      </c>
      <c r="G3784" s="675" t="s">
        <v>12412</v>
      </c>
      <c r="H3784" s="675" t="s">
        <v>10757</v>
      </c>
      <c r="I3784" s="666" t="s">
        <v>6929</v>
      </c>
      <c r="J3784" s="675" t="s">
        <v>10757</v>
      </c>
      <c r="K3784" s="666">
        <v>0</v>
      </c>
      <c r="L3784" s="666">
        <v>0</v>
      </c>
      <c r="M3784" s="691">
        <v>0</v>
      </c>
      <c r="N3784" s="666">
        <v>0</v>
      </c>
      <c r="O3784" s="666">
        <v>1</v>
      </c>
      <c r="P3784" s="756">
        <v>2900</v>
      </c>
      <c r="Q3784" s="666"/>
      <c r="R3784" s="666">
        <v>12</v>
      </c>
    </row>
    <row r="3785" spans="1:18" ht="15.75" customHeight="1" x14ac:dyDescent="0.2">
      <c r="A3785" s="665" t="s">
        <v>12218</v>
      </c>
      <c r="B3785" s="666" t="s">
        <v>6922</v>
      </c>
      <c r="C3785" s="666" t="s">
        <v>12317</v>
      </c>
      <c r="D3785" s="666" t="s">
        <v>10738</v>
      </c>
      <c r="E3785" s="737" t="s">
        <v>12291</v>
      </c>
      <c r="F3785" s="666">
        <v>46583664</v>
      </c>
      <c r="G3785" s="675" t="s">
        <v>12413</v>
      </c>
      <c r="H3785" s="675" t="s">
        <v>10738</v>
      </c>
      <c r="I3785" s="666" t="s">
        <v>7361</v>
      </c>
      <c r="J3785" s="675" t="s">
        <v>10738</v>
      </c>
      <c r="K3785" s="666">
        <v>0</v>
      </c>
      <c r="L3785" s="666">
        <v>0</v>
      </c>
      <c r="M3785" s="691">
        <v>0</v>
      </c>
      <c r="N3785" s="666">
        <v>0</v>
      </c>
      <c r="O3785" s="666">
        <v>1</v>
      </c>
      <c r="P3785" s="756">
        <v>1800</v>
      </c>
      <c r="Q3785" s="666"/>
      <c r="R3785" s="666">
        <v>12</v>
      </c>
    </row>
    <row r="3786" spans="1:18" ht="15.75" customHeight="1" x14ac:dyDescent="0.2">
      <c r="A3786" s="665" t="s">
        <v>12218</v>
      </c>
      <c r="B3786" s="666" t="s">
        <v>6922</v>
      </c>
      <c r="C3786" s="666" t="s">
        <v>12317</v>
      </c>
      <c r="D3786" s="666" t="s">
        <v>10738</v>
      </c>
      <c r="E3786" s="737" t="s">
        <v>12291</v>
      </c>
      <c r="F3786" s="666">
        <v>41622084</v>
      </c>
      <c r="G3786" s="675" t="s">
        <v>12414</v>
      </c>
      <c r="H3786" s="675" t="s">
        <v>10738</v>
      </c>
      <c r="I3786" s="666" t="s">
        <v>7361</v>
      </c>
      <c r="J3786" s="675" t="s">
        <v>10738</v>
      </c>
      <c r="K3786" s="666">
        <v>0</v>
      </c>
      <c r="L3786" s="666">
        <v>0</v>
      </c>
      <c r="M3786" s="691">
        <v>0</v>
      </c>
      <c r="N3786" s="666">
        <v>0</v>
      </c>
      <c r="O3786" s="666">
        <v>1</v>
      </c>
      <c r="P3786" s="756">
        <v>1800</v>
      </c>
      <c r="Q3786" s="666"/>
      <c r="R3786" s="666">
        <v>12</v>
      </c>
    </row>
    <row r="3787" spans="1:18" ht="15.75" customHeight="1" x14ac:dyDescent="0.2">
      <c r="A3787" s="665" t="s">
        <v>12218</v>
      </c>
      <c r="B3787" s="666" t="s">
        <v>6922</v>
      </c>
      <c r="C3787" s="666" t="s">
        <v>12317</v>
      </c>
      <c r="D3787" s="666" t="s">
        <v>10738</v>
      </c>
      <c r="E3787" s="737" t="s">
        <v>12291</v>
      </c>
      <c r="F3787" s="666">
        <v>40314431</v>
      </c>
      <c r="G3787" s="675" t="s">
        <v>12415</v>
      </c>
      <c r="H3787" s="675" t="s">
        <v>10738</v>
      </c>
      <c r="I3787" s="666" t="s">
        <v>7361</v>
      </c>
      <c r="J3787" s="675" t="s">
        <v>10738</v>
      </c>
      <c r="K3787" s="666">
        <v>0</v>
      </c>
      <c r="L3787" s="666">
        <v>0</v>
      </c>
      <c r="M3787" s="691">
        <v>0</v>
      </c>
      <c r="N3787" s="666">
        <v>0</v>
      </c>
      <c r="O3787" s="666">
        <v>1</v>
      </c>
      <c r="P3787" s="756">
        <v>1800</v>
      </c>
      <c r="Q3787" s="666"/>
      <c r="R3787" s="666">
        <v>12</v>
      </c>
    </row>
    <row r="3788" spans="1:18" ht="15.75" customHeight="1" x14ac:dyDescent="0.2">
      <c r="A3788" s="665" t="s">
        <v>12218</v>
      </c>
      <c r="B3788" s="666" t="s">
        <v>6922</v>
      </c>
      <c r="C3788" s="666" t="s">
        <v>12317</v>
      </c>
      <c r="D3788" s="666" t="s">
        <v>10738</v>
      </c>
      <c r="E3788" s="737" t="s">
        <v>12291</v>
      </c>
      <c r="F3788" s="666">
        <v>40747660</v>
      </c>
      <c r="G3788" s="675" t="s">
        <v>12416</v>
      </c>
      <c r="H3788" s="675" t="s">
        <v>10738</v>
      </c>
      <c r="I3788" s="666" t="s">
        <v>7361</v>
      </c>
      <c r="J3788" s="675" t="s">
        <v>10738</v>
      </c>
      <c r="K3788" s="666">
        <v>0</v>
      </c>
      <c r="L3788" s="666">
        <v>0</v>
      </c>
      <c r="M3788" s="691">
        <v>0</v>
      </c>
      <c r="N3788" s="666">
        <v>0</v>
      </c>
      <c r="O3788" s="666">
        <v>1</v>
      </c>
      <c r="P3788" s="756">
        <v>1800</v>
      </c>
      <c r="Q3788" s="666"/>
      <c r="R3788" s="666">
        <v>12</v>
      </c>
    </row>
    <row r="3789" spans="1:18" ht="15.75" customHeight="1" x14ac:dyDescent="0.2">
      <c r="A3789" s="665" t="s">
        <v>12218</v>
      </c>
      <c r="B3789" s="666" t="s">
        <v>6922</v>
      </c>
      <c r="C3789" s="666" t="s">
        <v>12317</v>
      </c>
      <c r="D3789" s="666" t="s">
        <v>10738</v>
      </c>
      <c r="E3789" s="737" t="s">
        <v>12291</v>
      </c>
      <c r="F3789" s="666">
        <v>42305773</v>
      </c>
      <c r="G3789" s="675" t="s">
        <v>12417</v>
      </c>
      <c r="H3789" s="675" t="s">
        <v>10738</v>
      </c>
      <c r="I3789" s="666" t="s">
        <v>7361</v>
      </c>
      <c r="J3789" s="675" t="s">
        <v>10738</v>
      </c>
      <c r="K3789" s="666">
        <v>0</v>
      </c>
      <c r="L3789" s="666">
        <v>0</v>
      </c>
      <c r="M3789" s="691">
        <v>0</v>
      </c>
      <c r="N3789" s="666">
        <v>0</v>
      </c>
      <c r="O3789" s="666">
        <v>1</v>
      </c>
      <c r="P3789" s="756">
        <v>1800</v>
      </c>
      <c r="Q3789" s="666"/>
      <c r="R3789" s="666">
        <v>12</v>
      </c>
    </row>
    <row r="3790" spans="1:18" ht="15.75" customHeight="1" x14ac:dyDescent="0.2">
      <c r="A3790" s="665" t="s">
        <v>12218</v>
      </c>
      <c r="B3790" s="666" t="s">
        <v>6922</v>
      </c>
      <c r="C3790" s="666" t="s">
        <v>12317</v>
      </c>
      <c r="D3790" s="666" t="s">
        <v>10738</v>
      </c>
      <c r="E3790" s="737" t="s">
        <v>12291</v>
      </c>
      <c r="F3790" s="666">
        <v>16700666</v>
      </c>
      <c r="G3790" s="675" t="s">
        <v>12418</v>
      </c>
      <c r="H3790" s="675" t="s">
        <v>10738</v>
      </c>
      <c r="I3790" s="666" t="s">
        <v>7361</v>
      </c>
      <c r="J3790" s="675" t="s">
        <v>10738</v>
      </c>
      <c r="K3790" s="666">
        <v>0</v>
      </c>
      <c r="L3790" s="666">
        <v>0</v>
      </c>
      <c r="M3790" s="691">
        <v>0</v>
      </c>
      <c r="N3790" s="666">
        <v>0</v>
      </c>
      <c r="O3790" s="666">
        <v>1</v>
      </c>
      <c r="P3790" s="756">
        <v>1800</v>
      </c>
      <c r="Q3790" s="666"/>
      <c r="R3790" s="666">
        <v>12</v>
      </c>
    </row>
    <row r="3791" spans="1:18" ht="15.75" customHeight="1" x14ac:dyDescent="0.2">
      <c r="A3791" s="665" t="s">
        <v>12218</v>
      </c>
      <c r="B3791" s="666" t="s">
        <v>6922</v>
      </c>
      <c r="C3791" s="666" t="s">
        <v>12317</v>
      </c>
      <c r="D3791" s="666" t="s">
        <v>10738</v>
      </c>
      <c r="E3791" s="737" t="s">
        <v>12291</v>
      </c>
      <c r="F3791" s="666">
        <v>71836356</v>
      </c>
      <c r="G3791" s="675" t="s">
        <v>12419</v>
      </c>
      <c r="H3791" s="675" t="s">
        <v>10738</v>
      </c>
      <c r="I3791" s="666" t="s">
        <v>7361</v>
      </c>
      <c r="J3791" s="675" t="s">
        <v>10738</v>
      </c>
      <c r="K3791" s="666">
        <v>0</v>
      </c>
      <c r="L3791" s="666">
        <v>0</v>
      </c>
      <c r="M3791" s="691">
        <v>0</v>
      </c>
      <c r="N3791" s="666">
        <v>0</v>
      </c>
      <c r="O3791" s="666">
        <v>1</v>
      </c>
      <c r="P3791" s="756">
        <v>1800</v>
      </c>
      <c r="Q3791" s="666"/>
      <c r="R3791" s="666">
        <v>12</v>
      </c>
    </row>
    <row r="3792" spans="1:18" ht="15.75" customHeight="1" x14ac:dyDescent="0.2">
      <c r="A3792" s="665" t="s">
        <v>12218</v>
      </c>
      <c r="B3792" s="666" t="s">
        <v>6922</v>
      </c>
      <c r="C3792" s="666" t="s">
        <v>12317</v>
      </c>
      <c r="D3792" s="666" t="s">
        <v>10738</v>
      </c>
      <c r="E3792" s="737" t="s">
        <v>12291</v>
      </c>
      <c r="F3792" s="666">
        <v>44140065</v>
      </c>
      <c r="G3792" s="675" t="s">
        <v>12420</v>
      </c>
      <c r="H3792" s="675" t="s">
        <v>10738</v>
      </c>
      <c r="I3792" s="666" t="s">
        <v>7361</v>
      </c>
      <c r="J3792" s="675" t="s">
        <v>10738</v>
      </c>
      <c r="K3792" s="666">
        <v>0</v>
      </c>
      <c r="L3792" s="666">
        <v>0</v>
      </c>
      <c r="M3792" s="691">
        <v>0</v>
      </c>
      <c r="N3792" s="666">
        <v>0</v>
      </c>
      <c r="O3792" s="666">
        <v>1</v>
      </c>
      <c r="P3792" s="756">
        <v>1800</v>
      </c>
      <c r="Q3792" s="666"/>
      <c r="R3792" s="666">
        <v>12</v>
      </c>
    </row>
    <row r="3793" spans="1:18" ht="15.75" customHeight="1" x14ac:dyDescent="0.2">
      <c r="A3793" s="665" t="s">
        <v>12218</v>
      </c>
      <c r="B3793" s="666" t="s">
        <v>6922</v>
      </c>
      <c r="C3793" s="666" t="s">
        <v>12317</v>
      </c>
      <c r="D3793" s="666" t="s">
        <v>10757</v>
      </c>
      <c r="E3793" s="737" t="s">
        <v>12318</v>
      </c>
      <c r="F3793" s="666">
        <v>47962047</v>
      </c>
      <c r="G3793" s="675" t="s">
        <v>12421</v>
      </c>
      <c r="H3793" s="675" t="s">
        <v>10757</v>
      </c>
      <c r="I3793" s="666" t="s">
        <v>6929</v>
      </c>
      <c r="J3793" s="675" t="s">
        <v>10757</v>
      </c>
      <c r="K3793" s="666">
        <v>0</v>
      </c>
      <c r="L3793" s="666">
        <v>0</v>
      </c>
      <c r="M3793" s="691">
        <v>0</v>
      </c>
      <c r="N3793" s="666">
        <v>0</v>
      </c>
      <c r="O3793" s="666">
        <v>1</v>
      </c>
      <c r="P3793" s="756">
        <v>2900</v>
      </c>
      <c r="Q3793" s="666"/>
      <c r="R3793" s="666">
        <v>12</v>
      </c>
    </row>
    <row r="3794" spans="1:18" ht="15.75" customHeight="1" x14ac:dyDescent="0.2">
      <c r="A3794" s="665" t="s">
        <v>12218</v>
      </c>
      <c r="B3794" s="666" t="s">
        <v>6922</v>
      </c>
      <c r="C3794" s="666" t="s">
        <v>12317</v>
      </c>
      <c r="D3794" s="666" t="s">
        <v>10356</v>
      </c>
      <c r="E3794" s="737" t="s">
        <v>12318</v>
      </c>
      <c r="F3794" s="666">
        <v>46729687</v>
      </c>
      <c r="G3794" s="675" t="s">
        <v>12422</v>
      </c>
      <c r="H3794" s="675" t="s">
        <v>10356</v>
      </c>
      <c r="I3794" s="666" t="s">
        <v>6929</v>
      </c>
      <c r="J3794" s="675" t="s">
        <v>10356</v>
      </c>
      <c r="K3794" s="666">
        <v>0</v>
      </c>
      <c r="L3794" s="666">
        <v>0</v>
      </c>
      <c r="M3794" s="691">
        <v>0</v>
      </c>
      <c r="N3794" s="666">
        <v>0</v>
      </c>
      <c r="O3794" s="666">
        <v>1</v>
      </c>
      <c r="P3794" s="756">
        <v>2900</v>
      </c>
      <c r="Q3794" s="666"/>
      <c r="R3794" s="666">
        <v>12</v>
      </c>
    </row>
    <row r="3795" spans="1:18" ht="15.75" customHeight="1" x14ac:dyDescent="0.2">
      <c r="A3795" s="665" t="s">
        <v>12218</v>
      </c>
      <c r="B3795" s="666" t="s">
        <v>6922</v>
      </c>
      <c r="C3795" s="666" t="s">
        <v>12317</v>
      </c>
      <c r="D3795" s="666" t="s">
        <v>10738</v>
      </c>
      <c r="E3795" s="737" t="s">
        <v>12291</v>
      </c>
      <c r="F3795" s="666">
        <v>40388534</v>
      </c>
      <c r="G3795" s="675" t="s">
        <v>12423</v>
      </c>
      <c r="H3795" s="675" t="s">
        <v>10738</v>
      </c>
      <c r="I3795" s="666" t="s">
        <v>7361</v>
      </c>
      <c r="J3795" s="675" t="s">
        <v>10738</v>
      </c>
      <c r="K3795" s="666">
        <v>0</v>
      </c>
      <c r="L3795" s="666">
        <v>0</v>
      </c>
      <c r="M3795" s="691">
        <v>0</v>
      </c>
      <c r="N3795" s="666">
        <v>0</v>
      </c>
      <c r="O3795" s="666">
        <v>1</v>
      </c>
      <c r="P3795" s="756">
        <v>1800</v>
      </c>
      <c r="Q3795" s="666"/>
      <c r="R3795" s="666">
        <v>12</v>
      </c>
    </row>
    <row r="3796" spans="1:18" ht="15.75" customHeight="1" x14ac:dyDescent="0.2">
      <c r="A3796" s="665" t="s">
        <v>12218</v>
      </c>
      <c r="B3796" s="666" t="s">
        <v>6922</v>
      </c>
      <c r="C3796" s="666" t="s">
        <v>12317</v>
      </c>
      <c r="D3796" s="666" t="s">
        <v>10738</v>
      </c>
      <c r="E3796" s="737" t="s">
        <v>12291</v>
      </c>
      <c r="F3796" s="666">
        <v>43811479</v>
      </c>
      <c r="G3796" s="675" t="s">
        <v>12424</v>
      </c>
      <c r="H3796" s="675" t="s">
        <v>10738</v>
      </c>
      <c r="I3796" s="666" t="s">
        <v>7361</v>
      </c>
      <c r="J3796" s="675" t="s">
        <v>10738</v>
      </c>
      <c r="K3796" s="666">
        <v>0</v>
      </c>
      <c r="L3796" s="666">
        <v>0</v>
      </c>
      <c r="M3796" s="691">
        <v>0</v>
      </c>
      <c r="N3796" s="666">
        <v>0</v>
      </c>
      <c r="O3796" s="666">
        <v>1</v>
      </c>
      <c r="P3796" s="756">
        <v>1800</v>
      </c>
      <c r="Q3796" s="666"/>
      <c r="R3796" s="666">
        <v>12</v>
      </c>
    </row>
    <row r="3797" spans="1:18" ht="15.75" customHeight="1" x14ac:dyDescent="0.2">
      <c r="A3797" s="665" t="s">
        <v>12218</v>
      </c>
      <c r="B3797" s="666" t="s">
        <v>6922</v>
      </c>
      <c r="C3797" s="666" t="s">
        <v>12317</v>
      </c>
      <c r="D3797" s="666" t="s">
        <v>10738</v>
      </c>
      <c r="E3797" s="737" t="s">
        <v>12291</v>
      </c>
      <c r="F3797" s="666">
        <v>44634645</v>
      </c>
      <c r="G3797" s="675" t="s">
        <v>12425</v>
      </c>
      <c r="H3797" s="675" t="s">
        <v>10738</v>
      </c>
      <c r="I3797" s="666" t="s">
        <v>7361</v>
      </c>
      <c r="J3797" s="675" t="s">
        <v>10738</v>
      </c>
      <c r="K3797" s="666">
        <v>0</v>
      </c>
      <c r="L3797" s="666">
        <v>0</v>
      </c>
      <c r="M3797" s="691">
        <v>0</v>
      </c>
      <c r="N3797" s="666">
        <v>0</v>
      </c>
      <c r="O3797" s="666">
        <v>1</v>
      </c>
      <c r="P3797" s="756">
        <v>1800</v>
      </c>
      <c r="Q3797" s="666"/>
      <c r="R3797" s="666">
        <v>12</v>
      </c>
    </row>
    <row r="3798" spans="1:18" ht="15.75" customHeight="1" x14ac:dyDescent="0.2">
      <c r="A3798" s="665" t="s">
        <v>12218</v>
      </c>
      <c r="B3798" s="666" t="s">
        <v>6922</v>
      </c>
      <c r="C3798" s="666" t="s">
        <v>12317</v>
      </c>
      <c r="D3798" s="666" t="s">
        <v>12426</v>
      </c>
      <c r="E3798" s="737" t="s">
        <v>12291</v>
      </c>
      <c r="F3798" s="666">
        <v>19322282</v>
      </c>
      <c r="G3798" s="675" t="s">
        <v>12427</v>
      </c>
      <c r="H3798" s="675" t="s">
        <v>12426</v>
      </c>
      <c r="I3798" s="666" t="s">
        <v>7361</v>
      </c>
      <c r="J3798" s="675" t="s">
        <v>12426</v>
      </c>
      <c r="K3798" s="666">
        <v>0</v>
      </c>
      <c r="L3798" s="666">
        <v>0</v>
      </c>
      <c r="M3798" s="691">
        <v>0</v>
      </c>
      <c r="N3798" s="666">
        <v>0</v>
      </c>
      <c r="O3798" s="666">
        <v>1</v>
      </c>
      <c r="P3798" s="756">
        <v>1800</v>
      </c>
      <c r="Q3798" s="666"/>
      <c r="R3798" s="666">
        <v>12</v>
      </c>
    </row>
    <row r="3799" spans="1:18" ht="15.75" customHeight="1" x14ac:dyDescent="0.2">
      <c r="A3799" s="665" t="s">
        <v>12218</v>
      </c>
      <c r="B3799" s="666" t="s">
        <v>6922</v>
      </c>
      <c r="C3799" s="666" t="s">
        <v>12317</v>
      </c>
      <c r="D3799" s="666" t="s">
        <v>12426</v>
      </c>
      <c r="E3799" s="737" t="s">
        <v>12291</v>
      </c>
      <c r="F3799" s="666">
        <v>45360732</v>
      </c>
      <c r="G3799" s="675" t="s">
        <v>12428</v>
      </c>
      <c r="H3799" s="675" t="s">
        <v>12426</v>
      </c>
      <c r="I3799" s="666" t="s">
        <v>7361</v>
      </c>
      <c r="J3799" s="675" t="s">
        <v>12426</v>
      </c>
      <c r="K3799" s="666">
        <v>0</v>
      </c>
      <c r="L3799" s="666">
        <v>0</v>
      </c>
      <c r="M3799" s="691">
        <v>0</v>
      </c>
      <c r="N3799" s="666">
        <v>0</v>
      </c>
      <c r="O3799" s="666">
        <v>1</v>
      </c>
      <c r="P3799" s="756">
        <v>1800</v>
      </c>
      <c r="Q3799" s="666"/>
      <c r="R3799" s="666">
        <v>12</v>
      </c>
    </row>
    <row r="3800" spans="1:18" ht="15.75" customHeight="1" x14ac:dyDescent="0.2">
      <c r="A3800" s="665" t="s">
        <v>12429</v>
      </c>
      <c r="B3800" s="666" t="s">
        <v>6922</v>
      </c>
      <c r="C3800" s="666" t="s">
        <v>150</v>
      </c>
      <c r="D3800" s="675" t="s">
        <v>8629</v>
      </c>
      <c r="E3800" s="737" t="s">
        <v>12430</v>
      </c>
      <c r="F3800" s="666">
        <v>19220739</v>
      </c>
      <c r="G3800" s="675" t="s">
        <v>12431</v>
      </c>
      <c r="H3800" s="675" t="s">
        <v>8629</v>
      </c>
      <c r="I3800" s="675" t="s">
        <v>7541</v>
      </c>
      <c r="J3800" s="675" t="s">
        <v>7192</v>
      </c>
      <c r="K3800" s="666">
        <v>2</v>
      </c>
      <c r="L3800" s="666">
        <v>12</v>
      </c>
      <c r="M3800" s="691" t="s">
        <v>12432</v>
      </c>
      <c r="N3800" s="666">
        <v>1</v>
      </c>
      <c r="O3800" s="666">
        <v>9</v>
      </c>
      <c r="P3800" s="756">
        <v>9225</v>
      </c>
      <c r="Q3800" s="666">
        <v>1</v>
      </c>
      <c r="R3800" s="666">
        <v>12</v>
      </c>
    </row>
    <row r="3801" spans="1:18" ht="15.75" customHeight="1" x14ac:dyDescent="0.2">
      <c r="A3801" s="665" t="s">
        <v>12429</v>
      </c>
      <c r="B3801" s="666" t="s">
        <v>6922</v>
      </c>
      <c r="C3801" s="666" t="s">
        <v>150</v>
      </c>
      <c r="D3801" s="675" t="s">
        <v>12258</v>
      </c>
      <c r="E3801" s="737" t="s">
        <v>12430</v>
      </c>
      <c r="F3801" s="666">
        <v>45872965</v>
      </c>
      <c r="G3801" s="675" t="s">
        <v>12433</v>
      </c>
      <c r="H3801" s="675" t="s">
        <v>12258</v>
      </c>
      <c r="I3801" s="675" t="s">
        <v>7361</v>
      </c>
      <c r="J3801" s="675" t="s">
        <v>12434</v>
      </c>
      <c r="K3801" s="666">
        <v>2</v>
      </c>
      <c r="L3801" s="666">
        <v>12</v>
      </c>
      <c r="M3801" s="691" t="s">
        <v>12432</v>
      </c>
      <c r="N3801" s="666">
        <v>1</v>
      </c>
      <c r="O3801" s="666">
        <v>9</v>
      </c>
      <c r="P3801" s="756">
        <v>9225</v>
      </c>
      <c r="Q3801" s="666">
        <v>1</v>
      </c>
      <c r="R3801" s="666">
        <v>12</v>
      </c>
    </row>
    <row r="3802" spans="1:18" ht="15.75" customHeight="1" x14ac:dyDescent="0.2">
      <c r="A3802" s="665" t="s">
        <v>12429</v>
      </c>
      <c r="B3802" s="666" t="s">
        <v>6922</v>
      </c>
      <c r="C3802" s="666" t="s">
        <v>150</v>
      </c>
      <c r="D3802" s="675" t="s">
        <v>10738</v>
      </c>
      <c r="E3802" s="737" t="s">
        <v>12430</v>
      </c>
      <c r="F3802" s="666">
        <v>19249158</v>
      </c>
      <c r="G3802" s="675" t="s">
        <v>12435</v>
      </c>
      <c r="H3802" s="675" t="s">
        <v>10738</v>
      </c>
      <c r="I3802" s="675" t="s">
        <v>7361</v>
      </c>
      <c r="J3802" s="675" t="s">
        <v>12436</v>
      </c>
      <c r="K3802" s="666">
        <v>2</v>
      </c>
      <c r="L3802" s="666">
        <v>12</v>
      </c>
      <c r="M3802" s="691" t="s">
        <v>12432</v>
      </c>
      <c r="N3802" s="666">
        <v>1</v>
      </c>
      <c r="O3802" s="666">
        <v>9</v>
      </c>
      <c r="P3802" s="772" t="s">
        <v>12437</v>
      </c>
      <c r="Q3802" s="666">
        <v>1</v>
      </c>
      <c r="R3802" s="666">
        <v>12</v>
      </c>
    </row>
    <row r="3803" spans="1:18" ht="15.75" customHeight="1" x14ac:dyDescent="0.2">
      <c r="A3803" s="665" t="s">
        <v>12429</v>
      </c>
      <c r="B3803" s="666" t="s">
        <v>6922</v>
      </c>
      <c r="C3803" s="666" t="s">
        <v>150</v>
      </c>
      <c r="D3803" s="675" t="s">
        <v>10738</v>
      </c>
      <c r="E3803" s="737" t="s">
        <v>12430</v>
      </c>
      <c r="F3803" s="666">
        <v>42689580</v>
      </c>
      <c r="G3803" s="675" t="s">
        <v>12438</v>
      </c>
      <c r="H3803" s="675" t="s">
        <v>10738</v>
      </c>
      <c r="I3803" s="675" t="s">
        <v>7361</v>
      </c>
      <c r="J3803" s="675" t="s">
        <v>12436</v>
      </c>
      <c r="K3803" s="666">
        <v>2</v>
      </c>
      <c r="L3803" s="666">
        <v>12</v>
      </c>
      <c r="M3803" s="691" t="s">
        <v>12432</v>
      </c>
      <c r="N3803" s="666">
        <v>1</v>
      </c>
      <c r="O3803" s="666">
        <v>9</v>
      </c>
      <c r="P3803" s="772" t="s">
        <v>12437</v>
      </c>
      <c r="Q3803" s="666">
        <v>1</v>
      </c>
      <c r="R3803" s="666">
        <v>12</v>
      </c>
    </row>
    <row r="3804" spans="1:18" ht="15.75" customHeight="1" x14ac:dyDescent="0.2">
      <c r="A3804" s="665" t="s">
        <v>12429</v>
      </c>
      <c r="B3804" s="666" t="s">
        <v>6922</v>
      </c>
      <c r="C3804" s="666" t="s">
        <v>150</v>
      </c>
      <c r="D3804" s="675" t="s">
        <v>12258</v>
      </c>
      <c r="E3804" s="737" t="s">
        <v>12430</v>
      </c>
      <c r="F3804" s="666">
        <v>19337985</v>
      </c>
      <c r="G3804" s="675" t="s">
        <v>12439</v>
      </c>
      <c r="H3804" s="675" t="s">
        <v>12258</v>
      </c>
      <c r="I3804" s="675" t="s">
        <v>7361</v>
      </c>
      <c r="J3804" s="675" t="s">
        <v>12440</v>
      </c>
      <c r="K3804" s="666">
        <v>2</v>
      </c>
      <c r="L3804" s="666">
        <v>12</v>
      </c>
      <c r="M3804" s="691" t="s">
        <v>12432</v>
      </c>
      <c r="N3804" s="666">
        <v>1</v>
      </c>
      <c r="O3804" s="666">
        <v>9</v>
      </c>
      <c r="P3804" s="772" t="s">
        <v>12437</v>
      </c>
      <c r="Q3804" s="666">
        <v>1</v>
      </c>
      <c r="R3804" s="666">
        <v>12</v>
      </c>
    </row>
    <row r="3805" spans="1:18" ht="15.75" customHeight="1" x14ac:dyDescent="0.2">
      <c r="A3805" s="665" t="s">
        <v>12429</v>
      </c>
      <c r="B3805" s="666" t="s">
        <v>6922</v>
      </c>
      <c r="C3805" s="666" t="s">
        <v>150</v>
      </c>
      <c r="D3805" s="675" t="s">
        <v>10738</v>
      </c>
      <c r="E3805" s="737" t="s">
        <v>12430</v>
      </c>
      <c r="F3805" s="666">
        <v>77429773</v>
      </c>
      <c r="G3805" s="675" t="s">
        <v>12441</v>
      </c>
      <c r="H3805" s="675" t="s">
        <v>10738</v>
      </c>
      <c r="I3805" s="675" t="s">
        <v>7361</v>
      </c>
      <c r="J3805" s="675" t="s">
        <v>12436</v>
      </c>
      <c r="K3805" s="666">
        <v>2</v>
      </c>
      <c r="L3805" s="666">
        <v>12</v>
      </c>
      <c r="M3805" s="691" t="s">
        <v>12432</v>
      </c>
      <c r="N3805" s="666">
        <v>1</v>
      </c>
      <c r="O3805" s="666">
        <v>9</v>
      </c>
      <c r="P3805" s="772" t="s">
        <v>12437</v>
      </c>
      <c r="Q3805" s="666">
        <v>1</v>
      </c>
      <c r="R3805" s="666">
        <v>12</v>
      </c>
    </row>
    <row r="3806" spans="1:18" ht="15.75" customHeight="1" x14ac:dyDescent="0.2">
      <c r="A3806" s="665" t="s">
        <v>12429</v>
      </c>
      <c r="B3806" s="666" t="s">
        <v>6922</v>
      </c>
      <c r="C3806" s="666" t="s">
        <v>150</v>
      </c>
      <c r="D3806" s="675" t="s">
        <v>8651</v>
      </c>
      <c r="E3806" s="737" t="s">
        <v>12430</v>
      </c>
      <c r="F3806" s="666">
        <v>45060541</v>
      </c>
      <c r="G3806" s="675" t="s">
        <v>12442</v>
      </c>
      <c r="H3806" s="675" t="s">
        <v>8651</v>
      </c>
      <c r="I3806" s="675" t="s">
        <v>7361</v>
      </c>
      <c r="J3806" s="675" t="s">
        <v>12443</v>
      </c>
      <c r="K3806" s="666">
        <v>2</v>
      </c>
      <c r="L3806" s="666">
        <v>12</v>
      </c>
      <c r="M3806" s="691" t="s">
        <v>12432</v>
      </c>
      <c r="N3806" s="666">
        <v>1</v>
      </c>
      <c r="O3806" s="666">
        <v>9</v>
      </c>
      <c r="P3806" s="772" t="s">
        <v>12437</v>
      </c>
      <c r="Q3806" s="666">
        <v>1</v>
      </c>
      <c r="R3806" s="666">
        <v>12</v>
      </c>
    </row>
    <row r="3807" spans="1:18" ht="15.75" customHeight="1" x14ac:dyDescent="0.2">
      <c r="A3807" s="665" t="s">
        <v>12429</v>
      </c>
      <c r="B3807" s="666" t="s">
        <v>6922</v>
      </c>
      <c r="C3807" s="666" t="s">
        <v>150</v>
      </c>
      <c r="D3807" s="675" t="s">
        <v>10738</v>
      </c>
      <c r="E3807" s="737" t="s">
        <v>12430</v>
      </c>
      <c r="F3807" s="666">
        <v>19331705</v>
      </c>
      <c r="G3807" s="675" t="s">
        <v>12444</v>
      </c>
      <c r="H3807" s="675" t="s">
        <v>10738</v>
      </c>
      <c r="I3807" s="675" t="s">
        <v>7361</v>
      </c>
      <c r="J3807" s="675" t="s">
        <v>12436</v>
      </c>
      <c r="K3807" s="666">
        <v>2</v>
      </c>
      <c r="L3807" s="666">
        <v>12</v>
      </c>
      <c r="M3807" s="691" t="s">
        <v>12432</v>
      </c>
      <c r="N3807" s="666">
        <v>1</v>
      </c>
      <c r="O3807" s="666">
        <v>9</v>
      </c>
      <c r="P3807" s="772" t="s">
        <v>12437</v>
      </c>
      <c r="Q3807" s="666">
        <v>1</v>
      </c>
      <c r="R3807" s="666">
        <v>12</v>
      </c>
    </row>
    <row r="3808" spans="1:18" ht="15.75" customHeight="1" x14ac:dyDescent="0.2">
      <c r="A3808" s="665" t="s">
        <v>12429</v>
      </c>
      <c r="B3808" s="666" t="s">
        <v>6922</v>
      </c>
      <c r="C3808" s="666" t="s">
        <v>150</v>
      </c>
      <c r="D3808" s="675" t="s">
        <v>12445</v>
      </c>
      <c r="E3808" s="737" t="s">
        <v>12430</v>
      </c>
      <c r="F3808" s="666">
        <v>46442269</v>
      </c>
      <c r="G3808" s="675" t="s">
        <v>12446</v>
      </c>
      <c r="H3808" s="675" t="s">
        <v>12445</v>
      </c>
      <c r="I3808" s="675" t="s">
        <v>7361</v>
      </c>
      <c r="J3808" s="675" t="s">
        <v>12447</v>
      </c>
      <c r="K3808" s="666">
        <v>2</v>
      </c>
      <c r="L3808" s="666">
        <v>12</v>
      </c>
      <c r="M3808" s="691" t="s">
        <v>12432</v>
      </c>
      <c r="N3808" s="666">
        <v>1</v>
      </c>
      <c r="O3808" s="666">
        <v>9</v>
      </c>
      <c r="P3808" s="772" t="s">
        <v>12437</v>
      </c>
      <c r="Q3808" s="666">
        <v>1</v>
      </c>
      <c r="R3808" s="666">
        <v>12</v>
      </c>
    </row>
    <row r="3809" spans="1:18" ht="15.75" customHeight="1" x14ac:dyDescent="0.2">
      <c r="A3809" s="665" t="s">
        <v>12429</v>
      </c>
      <c r="B3809" s="666" t="s">
        <v>6922</v>
      </c>
      <c r="C3809" s="666" t="s">
        <v>150</v>
      </c>
      <c r="D3809" s="675" t="s">
        <v>10738</v>
      </c>
      <c r="E3809" s="737" t="s">
        <v>12430</v>
      </c>
      <c r="F3809" s="666">
        <v>41622074</v>
      </c>
      <c r="G3809" s="675" t="s">
        <v>12448</v>
      </c>
      <c r="H3809" s="675" t="s">
        <v>10738</v>
      </c>
      <c r="I3809" s="675" t="s">
        <v>7361</v>
      </c>
      <c r="J3809" s="675" t="s">
        <v>12436</v>
      </c>
      <c r="K3809" s="666">
        <v>2</v>
      </c>
      <c r="L3809" s="666">
        <v>12</v>
      </c>
      <c r="M3809" s="691" t="s">
        <v>12432</v>
      </c>
      <c r="N3809" s="666">
        <v>1</v>
      </c>
      <c r="O3809" s="666">
        <v>9</v>
      </c>
      <c r="P3809" s="772" t="s">
        <v>12437</v>
      </c>
      <c r="Q3809" s="666">
        <v>1</v>
      </c>
      <c r="R3809" s="666">
        <v>12</v>
      </c>
    </row>
    <row r="3810" spans="1:18" ht="15.75" customHeight="1" x14ac:dyDescent="0.2">
      <c r="A3810" s="665" t="s">
        <v>12429</v>
      </c>
      <c r="B3810" s="666" t="s">
        <v>6922</v>
      </c>
      <c r="C3810" s="666" t="s">
        <v>150</v>
      </c>
      <c r="D3810" s="675" t="s">
        <v>10842</v>
      </c>
      <c r="E3810" s="737" t="s">
        <v>12430</v>
      </c>
      <c r="F3810" s="666">
        <v>44145555</v>
      </c>
      <c r="G3810" s="675" t="s">
        <v>12449</v>
      </c>
      <c r="H3810" s="675" t="s">
        <v>10842</v>
      </c>
      <c r="I3810" s="675" t="s">
        <v>7361</v>
      </c>
      <c r="J3810" s="675" t="s">
        <v>12450</v>
      </c>
      <c r="K3810" s="666">
        <v>2</v>
      </c>
      <c r="L3810" s="666">
        <v>12</v>
      </c>
      <c r="M3810" s="691" t="s">
        <v>12432</v>
      </c>
      <c r="N3810" s="666">
        <v>1</v>
      </c>
      <c r="O3810" s="666">
        <v>9</v>
      </c>
      <c r="P3810" s="772" t="s">
        <v>12437</v>
      </c>
      <c r="Q3810" s="666">
        <v>1</v>
      </c>
      <c r="R3810" s="666">
        <v>12</v>
      </c>
    </row>
    <row r="3811" spans="1:18" ht="15.75" customHeight="1" x14ac:dyDescent="0.2">
      <c r="A3811" s="665" t="s">
        <v>12429</v>
      </c>
      <c r="B3811" s="666" t="s">
        <v>6922</v>
      </c>
      <c r="C3811" s="666" t="s">
        <v>150</v>
      </c>
      <c r="D3811" s="675" t="s">
        <v>8629</v>
      </c>
      <c r="E3811" s="737" t="s">
        <v>12430</v>
      </c>
      <c r="F3811" s="666">
        <v>19261626</v>
      </c>
      <c r="G3811" s="675" t="s">
        <v>12451</v>
      </c>
      <c r="H3811" s="675" t="s">
        <v>8629</v>
      </c>
      <c r="I3811" s="675" t="s">
        <v>7541</v>
      </c>
      <c r="J3811" s="675" t="s">
        <v>7192</v>
      </c>
      <c r="K3811" s="666">
        <v>2</v>
      </c>
      <c r="L3811" s="666">
        <v>12</v>
      </c>
      <c r="M3811" s="691" t="s">
        <v>12432</v>
      </c>
      <c r="N3811" s="666">
        <v>1</v>
      </c>
      <c r="O3811" s="666">
        <v>9</v>
      </c>
      <c r="P3811" s="772" t="s">
        <v>12437</v>
      </c>
      <c r="Q3811" s="666">
        <v>1</v>
      </c>
      <c r="R3811" s="666">
        <v>12</v>
      </c>
    </row>
    <row r="3812" spans="1:18" ht="15.75" customHeight="1" x14ac:dyDescent="0.2">
      <c r="A3812" s="665" t="s">
        <v>12429</v>
      </c>
      <c r="B3812" s="666" t="s">
        <v>6922</v>
      </c>
      <c r="C3812" s="666" t="s">
        <v>150</v>
      </c>
      <c r="D3812" s="675" t="s">
        <v>8629</v>
      </c>
      <c r="E3812" s="737" t="s">
        <v>12430</v>
      </c>
      <c r="F3812" s="666">
        <v>42339158</v>
      </c>
      <c r="G3812" s="675" t="s">
        <v>12452</v>
      </c>
      <c r="H3812" s="675" t="s">
        <v>8629</v>
      </c>
      <c r="I3812" s="675" t="s">
        <v>7541</v>
      </c>
      <c r="J3812" s="675" t="s">
        <v>7192</v>
      </c>
      <c r="K3812" s="666">
        <v>2</v>
      </c>
      <c r="L3812" s="666">
        <v>12</v>
      </c>
      <c r="M3812" s="691" t="s">
        <v>12432</v>
      </c>
      <c r="N3812" s="666">
        <v>1</v>
      </c>
      <c r="O3812" s="666">
        <v>9</v>
      </c>
      <c r="P3812" s="772" t="s">
        <v>12437</v>
      </c>
      <c r="Q3812" s="666">
        <v>1</v>
      </c>
      <c r="R3812" s="666">
        <v>12</v>
      </c>
    </row>
    <row r="3813" spans="1:18" ht="15.75" customHeight="1" x14ac:dyDescent="0.2">
      <c r="A3813" s="665" t="s">
        <v>12429</v>
      </c>
      <c r="B3813" s="666" t="s">
        <v>6922</v>
      </c>
      <c r="C3813" s="666" t="s">
        <v>150</v>
      </c>
      <c r="D3813" s="675" t="s">
        <v>12258</v>
      </c>
      <c r="E3813" s="737" t="s">
        <v>12430</v>
      </c>
      <c r="F3813" s="666">
        <v>19192560</v>
      </c>
      <c r="G3813" s="675" t="s">
        <v>12453</v>
      </c>
      <c r="H3813" s="675" t="s">
        <v>12258</v>
      </c>
      <c r="I3813" s="675" t="s">
        <v>7541</v>
      </c>
      <c r="J3813" s="675" t="s">
        <v>7192</v>
      </c>
      <c r="K3813" s="666">
        <v>2</v>
      </c>
      <c r="L3813" s="666">
        <v>12</v>
      </c>
      <c r="M3813" s="691" t="s">
        <v>12432</v>
      </c>
      <c r="N3813" s="666">
        <v>1</v>
      </c>
      <c r="O3813" s="666">
        <v>9</v>
      </c>
      <c r="P3813" s="772" t="s">
        <v>12437</v>
      </c>
      <c r="Q3813" s="666">
        <v>1</v>
      </c>
      <c r="R3813" s="666">
        <v>12</v>
      </c>
    </row>
    <row r="3814" spans="1:18" ht="15.75" customHeight="1" x14ac:dyDescent="0.2">
      <c r="A3814" s="665" t="s">
        <v>12429</v>
      </c>
      <c r="B3814" s="666" t="s">
        <v>6922</v>
      </c>
      <c r="C3814" s="666" t="s">
        <v>150</v>
      </c>
      <c r="D3814" s="675" t="s">
        <v>8629</v>
      </c>
      <c r="E3814" s="737" t="s">
        <v>12430</v>
      </c>
      <c r="F3814" s="666">
        <v>19246878</v>
      </c>
      <c r="G3814" s="675" t="s">
        <v>12454</v>
      </c>
      <c r="H3814" s="675" t="s">
        <v>8629</v>
      </c>
      <c r="I3814" s="675" t="s">
        <v>7541</v>
      </c>
      <c r="J3814" s="675" t="s">
        <v>7192</v>
      </c>
      <c r="K3814" s="666">
        <v>2</v>
      </c>
      <c r="L3814" s="666">
        <v>12</v>
      </c>
      <c r="M3814" s="691" t="s">
        <v>12432</v>
      </c>
      <c r="N3814" s="666">
        <v>1</v>
      </c>
      <c r="O3814" s="666">
        <v>9</v>
      </c>
      <c r="P3814" s="772" t="s">
        <v>12437</v>
      </c>
      <c r="Q3814" s="666">
        <v>1</v>
      </c>
      <c r="R3814" s="666">
        <v>12</v>
      </c>
    </row>
    <row r="3815" spans="1:18" ht="15.75" customHeight="1" x14ac:dyDescent="0.2">
      <c r="A3815" s="665" t="s">
        <v>12429</v>
      </c>
      <c r="B3815" s="666" t="s">
        <v>6922</v>
      </c>
      <c r="C3815" s="666" t="s">
        <v>150</v>
      </c>
      <c r="D3815" s="675" t="s">
        <v>10738</v>
      </c>
      <c r="E3815" s="737" t="s">
        <v>12430</v>
      </c>
      <c r="F3815" s="666">
        <v>19256509</v>
      </c>
      <c r="G3815" s="675" t="s">
        <v>12455</v>
      </c>
      <c r="H3815" s="675" t="s">
        <v>10738</v>
      </c>
      <c r="I3815" s="675" t="s">
        <v>7361</v>
      </c>
      <c r="J3815" s="675" t="s">
        <v>12456</v>
      </c>
      <c r="K3815" s="666">
        <v>2</v>
      </c>
      <c r="L3815" s="666">
        <v>12</v>
      </c>
      <c r="M3815" s="691" t="s">
        <v>12432</v>
      </c>
      <c r="N3815" s="666">
        <v>1</v>
      </c>
      <c r="O3815" s="666">
        <v>9</v>
      </c>
      <c r="P3815" s="772" t="s">
        <v>12437</v>
      </c>
      <c r="Q3815" s="666">
        <v>1</v>
      </c>
      <c r="R3815" s="666">
        <v>12</v>
      </c>
    </row>
    <row r="3816" spans="1:18" ht="15.75" customHeight="1" x14ac:dyDescent="0.2">
      <c r="A3816" s="665" t="s">
        <v>12429</v>
      </c>
      <c r="B3816" s="666" t="s">
        <v>6922</v>
      </c>
      <c r="C3816" s="666" t="s">
        <v>150</v>
      </c>
      <c r="D3816" s="675" t="s">
        <v>8629</v>
      </c>
      <c r="E3816" s="737" t="s">
        <v>12430</v>
      </c>
      <c r="F3816" s="666">
        <v>19223931</v>
      </c>
      <c r="G3816" s="675" t="s">
        <v>12457</v>
      </c>
      <c r="H3816" s="675" t="s">
        <v>8629</v>
      </c>
      <c r="I3816" s="675" t="s">
        <v>7541</v>
      </c>
      <c r="J3816" s="675" t="s">
        <v>7192</v>
      </c>
      <c r="K3816" s="666">
        <v>2</v>
      </c>
      <c r="L3816" s="666">
        <v>12</v>
      </c>
      <c r="M3816" s="691" t="s">
        <v>12432</v>
      </c>
      <c r="N3816" s="666">
        <v>1</v>
      </c>
      <c r="O3816" s="666">
        <v>9</v>
      </c>
      <c r="P3816" s="772" t="s">
        <v>12437</v>
      </c>
      <c r="Q3816" s="666">
        <v>1</v>
      </c>
      <c r="R3816" s="666">
        <v>12</v>
      </c>
    </row>
    <row r="3817" spans="1:18" ht="15.75" customHeight="1" x14ac:dyDescent="0.2">
      <c r="A3817" s="665" t="s">
        <v>12429</v>
      </c>
      <c r="B3817" s="666" t="s">
        <v>6922</v>
      </c>
      <c r="C3817" s="666" t="s">
        <v>150</v>
      </c>
      <c r="D3817" s="675" t="s">
        <v>10738</v>
      </c>
      <c r="E3817" s="737" t="s">
        <v>12430</v>
      </c>
      <c r="F3817" s="666">
        <v>19250574</v>
      </c>
      <c r="G3817" s="675" t="s">
        <v>12458</v>
      </c>
      <c r="H3817" s="675" t="s">
        <v>10738</v>
      </c>
      <c r="I3817" s="675" t="s">
        <v>7361</v>
      </c>
      <c r="J3817" s="675" t="s">
        <v>12436</v>
      </c>
      <c r="K3817" s="666">
        <v>2</v>
      </c>
      <c r="L3817" s="666">
        <v>12</v>
      </c>
      <c r="M3817" s="691" t="s">
        <v>12432</v>
      </c>
      <c r="N3817" s="666">
        <v>1</v>
      </c>
      <c r="O3817" s="666">
        <v>9</v>
      </c>
      <c r="P3817" s="772" t="s">
        <v>12437</v>
      </c>
      <c r="Q3817" s="666">
        <v>1</v>
      </c>
      <c r="R3817" s="666">
        <v>12</v>
      </c>
    </row>
    <row r="3818" spans="1:18" ht="15.75" customHeight="1" x14ac:dyDescent="0.2">
      <c r="A3818" s="665" t="s">
        <v>12429</v>
      </c>
      <c r="B3818" s="666" t="s">
        <v>6922</v>
      </c>
      <c r="C3818" s="666" t="s">
        <v>150</v>
      </c>
      <c r="D3818" s="675" t="s">
        <v>8629</v>
      </c>
      <c r="E3818" s="737" t="s">
        <v>12430</v>
      </c>
      <c r="F3818" s="666">
        <v>19250389</v>
      </c>
      <c r="G3818" s="675" t="s">
        <v>12459</v>
      </c>
      <c r="H3818" s="675" t="s">
        <v>8629</v>
      </c>
      <c r="I3818" s="675" t="s">
        <v>7541</v>
      </c>
      <c r="J3818" s="675" t="s">
        <v>7192</v>
      </c>
      <c r="K3818" s="666">
        <v>2</v>
      </c>
      <c r="L3818" s="666">
        <v>12</v>
      </c>
      <c r="M3818" s="691" t="s">
        <v>12432</v>
      </c>
      <c r="N3818" s="666">
        <v>1</v>
      </c>
      <c r="O3818" s="666">
        <v>9</v>
      </c>
      <c r="P3818" s="772" t="s">
        <v>12437</v>
      </c>
      <c r="Q3818" s="666">
        <v>1</v>
      </c>
      <c r="R3818" s="666">
        <v>12</v>
      </c>
    </row>
    <row r="3819" spans="1:18" ht="15.75" customHeight="1" x14ac:dyDescent="0.2">
      <c r="A3819" s="665" t="s">
        <v>12429</v>
      </c>
      <c r="B3819" s="666" t="s">
        <v>6922</v>
      </c>
      <c r="C3819" s="666" t="s">
        <v>150</v>
      </c>
      <c r="D3819" s="675" t="s">
        <v>8629</v>
      </c>
      <c r="E3819" s="737" t="s">
        <v>12430</v>
      </c>
      <c r="F3819" s="666">
        <v>19249357</v>
      </c>
      <c r="G3819" s="675" t="s">
        <v>12460</v>
      </c>
      <c r="H3819" s="675" t="s">
        <v>8629</v>
      </c>
      <c r="I3819" s="675" t="s">
        <v>7541</v>
      </c>
      <c r="J3819" s="675" t="s">
        <v>7192</v>
      </c>
      <c r="K3819" s="666">
        <v>2</v>
      </c>
      <c r="L3819" s="666">
        <v>12</v>
      </c>
      <c r="M3819" s="691" t="s">
        <v>12432</v>
      </c>
      <c r="N3819" s="666">
        <v>1</v>
      </c>
      <c r="O3819" s="666">
        <v>9</v>
      </c>
      <c r="P3819" s="772" t="s">
        <v>12437</v>
      </c>
      <c r="Q3819" s="666">
        <v>1</v>
      </c>
      <c r="R3819" s="666">
        <v>12</v>
      </c>
    </row>
    <row r="3820" spans="1:18" ht="15.75" customHeight="1" x14ac:dyDescent="0.2">
      <c r="A3820" s="665" t="s">
        <v>12429</v>
      </c>
      <c r="B3820" s="666" t="s">
        <v>6922</v>
      </c>
      <c r="C3820" s="666" t="s">
        <v>150</v>
      </c>
      <c r="D3820" s="675" t="s">
        <v>10842</v>
      </c>
      <c r="E3820" s="737" t="s">
        <v>12430</v>
      </c>
      <c r="F3820" s="666">
        <v>19251908</v>
      </c>
      <c r="G3820" s="675" t="s">
        <v>12461</v>
      </c>
      <c r="H3820" s="675" t="s">
        <v>10842</v>
      </c>
      <c r="I3820" s="675" t="s">
        <v>7361</v>
      </c>
      <c r="J3820" s="675" t="s">
        <v>12462</v>
      </c>
      <c r="K3820" s="666">
        <v>2</v>
      </c>
      <c r="L3820" s="666">
        <v>12</v>
      </c>
      <c r="M3820" s="691" t="s">
        <v>12432</v>
      </c>
      <c r="N3820" s="666">
        <v>1</v>
      </c>
      <c r="O3820" s="666">
        <v>9</v>
      </c>
      <c r="P3820" s="772" t="s">
        <v>12437</v>
      </c>
      <c r="Q3820" s="666">
        <v>1</v>
      </c>
      <c r="R3820" s="666">
        <v>12</v>
      </c>
    </row>
    <row r="3821" spans="1:18" ht="15.75" customHeight="1" x14ac:dyDescent="0.2">
      <c r="A3821" s="665" t="s">
        <v>12429</v>
      </c>
      <c r="B3821" s="666" t="s">
        <v>6922</v>
      </c>
      <c r="C3821" s="666" t="s">
        <v>150</v>
      </c>
      <c r="D3821" s="675" t="s">
        <v>12445</v>
      </c>
      <c r="E3821" s="737" t="s">
        <v>12430</v>
      </c>
      <c r="F3821" s="666">
        <v>41934333</v>
      </c>
      <c r="G3821" s="675" t="s">
        <v>12463</v>
      </c>
      <c r="H3821" s="675" t="s">
        <v>12445</v>
      </c>
      <c r="I3821" s="675" t="s">
        <v>7361</v>
      </c>
      <c r="J3821" s="675" t="s">
        <v>12464</v>
      </c>
      <c r="K3821" s="666">
        <v>2</v>
      </c>
      <c r="L3821" s="666">
        <v>12</v>
      </c>
      <c r="M3821" s="691" t="s">
        <v>12432</v>
      </c>
      <c r="N3821" s="666">
        <v>1</v>
      </c>
      <c r="O3821" s="666">
        <v>9</v>
      </c>
      <c r="P3821" s="772" t="s">
        <v>12437</v>
      </c>
      <c r="Q3821" s="666">
        <v>1</v>
      </c>
      <c r="R3821" s="666">
        <v>12</v>
      </c>
    </row>
    <row r="3822" spans="1:18" ht="15.75" customHeight="1" x14ac:dyDescent="0.2">
      <c r="A3822" s="665" t="s">
        <v>12429</v>
      </c>
      <c r="B3822" s="666" t="s">
        <v>6922</v>
      </c>
      <c r="C3822" s="666" t="s">
        <v>150</v>
      </c>
      <c r="D3822" s="675" t="s">
        <v>10738</v>
      </c>
      <c r="E3822" s="737" t="s">
        <v>12430</v>
      </c>
      <c r="F3822" s="666">
        <v>19221657</v>
      </c>
      <c r="G3822" s="675" t="s">
        <v>12465</v>
      </c>
      <c r="H3822" s="675" t="s">
        <v>10738</v>
      </c>
      <c r="I3822" s="675" t="s">
        <v>7361</v>
      </c>
      <c r="J3822" s="675" t="s">
        <v>12436</v>
      </c>
      <c r="K3822" s="666">
        <v>2</v>
      </c>
      <c r="L3822" s="666">
        <v>12</v>
      </c>
      <c r="M3822" s="691" t="s">
        <v>12432</v>
      </c>
      <c r="N3822" s="666">
        <v>1</v>
      </c>
      <c r="O3822" s="666">
        <v>9</v>
      </c>
      <c r="P3822" s="772" t="s">
        <v>12437</v>
      </c>
      <c r="Q3822" s="666">
        <v>1</v>
      </c>
      <c r="R3822" s="666">
        <v>12</v>
      </c>
    </row>
    <row r="3823" spans="1:18" ht="15.75" customHeight="1" x14ac:dyDescent="0.2">
      <c r="A3823" s="665" t="s">
        <v>12429</v>
      </c>
      <c r="B3823" s="666" t="s">
        <v>6922</v>
      </c>
      <c r="C3823" s="666" t="s">
        <v>150</v>
      </c>
      <c r="D3823" s="675" t="s">
        <v>8629</v>
      </c>
      <c r="E3823" s="737" t="s">
        <v>12430</v>
      </c>
      <c r="F3823" s="666">
        <v>46563535</v>
      </c>
      <c r="G3823" s="675" t="s">
        <v>12466</v>
      </c>
      <c r="H3823" s="675" t="s">
        <v>8629</v>
      </c>
      <c r="I3823" s="675" t="s">
        <v>7541</v>
      </c>
      <c r="J3823" s="675" t="s">
        <v>7192</v>
      </c>
      <c r="K3823" s="666">
        <v>2</v>
      </c>
      <c r="L3823" s="666">
        <v>12</v>
      </c>
      <c r="M3823" s="691" t="s">
        <v>12432</v>
      </c>
      <c r="N3823" s="666">
        <v>1</v>
      </c>
      <c r="O3823" s="666">
        <v>9</v>
      </c>
      <c r="P3823" s="772" t="s">
        <v>12437</v>
      </c>
      <c r="Q3823" s="666">
        <v>1</v>
      </c>
      <c r="R3823" s="666">
        <v>12</v>
      </c>
    </row>
    <row r="3824" spans="1:18" ht="15.75" customHeight="1" x14ac:dyDescent="0.2">
      <c r="A3824" s="665" t="s">
        <v>12429</v>
      </c>
      <c r="B3824" s="666" t="s">
        <v>6922</v>
      </c>
      <c r="C3824" s="666" t="s">
        <v>150</v>
      </c>
      <c r="D3824" s="675" t="s">
        <v>8629</v>
      </c>
      <c r="E3824" s="737" t="s">
        <v>12430</v>
      </c>
      <c r="F3824" s="666">
        <v>44055315</v>
      </c>
      <c r="G3824" s="675" t="s">
        <v>12467</v>
      </c>
      <c r="H3824" s="675" t="s">
        <v>8629</v>
      </c>
      <c r="I3824" s="675" t="s">
        <v>7541</v>
      </c>
      <c r="J3824" s="675" t="s">
        <v>7192</v>
      </c>
      <c r="K3824" s="666">
        <v>2</v>
      </c>
      <c r="L3824" s="666">
        <v>12</v>
      </c>
      <c r="M3824" s="691" t="s">
        <v>12432</v>
      </c>
      <c r="N3824" s="666">
        <v>1</v>
      </c>
      <c r="O3824" s="666">
        <v>9</v>
      </c>
      <c r="P3824" s="772" t="s">
        <v>12437</v>
      </c>
      <c r="Q3824" s="666">
        <v>1</v>
      </c>
      <c r="R3824" s="666">
        <v>12</v>
      </c>
    </row>
    <row r="3825" spans="1:18" ht="15.75" customHeight="1" x14ac:dyDescent="0.2">
      <c r="A3825" s="665" t="s">
        <v>12429</v>
      </c>
      <c r="B3825" s="666" t="s">
        <v>6922</v>
      </c>
      <c r="C3825" s="666" t="s">
        <v>150</v>
      </c>
      <c r="D3825" s="675" t="s">
        <v>12445</v>
      </c>
      <c r="E3825" s="737" t="s">
        <v>12430</v>
      </c>
      <c r="F3825" s="666">
        <v>40248850</v>
      </c>
      <c r="G3825" s="675" t="s">
        <v>12468</v>
      </c>
      <c r="H3825" s="675" t="s">
        <v>12445</v>
      </c>
      <c r="I3825" s="675" t="s">
        <v>7361</v>
      </c>
      <c r="J3825" s="675" t="s">
        <v>12469</v>
      </c>
      <c r="K3825" s="666">
        <v>2</v>
      </c>
      <c r="L3825" s="666">
        <v>12</v>
      </c>
      <c r="M3825" s="691" t="s">
        <v>12432</v>
      </c>
      <c r="N3825" s="666">
        <v>1</v>
      </c>
      <c r="O3825" s="666">
        <v>9</v>
      </c>
      <c r="P3825" s="772" t="s">
        <v>12437</v>
      </c>
      <c r="Q3825" s="666">
        <v>1</v>
      </c>
      <c r="R3825" s="666">
        <v>12</v>
      </c>
    </row>
    <row r="3826" spans="1:18" ht="15.75" customHeight="1" x14ac:dyDescent="0.2">
      <c r="A3826" s="665" t="s">
        <v>12429</v>
      </c>
      <c r="B3826" s="666" t="s">
        <v>6922</v>
      </c>
      <c r="C3826" s="666" t="s">
        <v>150</v>
      </c>
      <c r="D3826" s="675" t="s">
        <v>8629</v>
      </c>
      <c r="E3826" s="737" t="s">
        <v>12430</v>
      </c>
      <c r="F3826" s="666">
        <v>18891465</v>
      </c>
      <c r="G3826" s="675" t="s">
        <v>12470</v>
      </c>
      <c r="H3826" s="675" t="s">
        <v>8629</v>
      </c>
      <c r="I3826" s="675" t="s">
        <v>7541</v>
      </c>
      <c r="J3826" s="675" t="s">
        <v>7192</v>
      </c>
      <c r="K3826" s="666">
        <v>2</v>
      </c>
      <c r="L3826" s="666">
        <v>12</v>
      </c>
      <c r="M3826" s="691" t="s">
        <v>12432</v>
      </c>
      <c r="N3826" s="666">
        <v>1</v>
      </c>
      <c r="O3826" s="666">
        <v>9</v>
      </c>
      <c r="P3826" s="772" t="s">
        <v>12437</v>
      </c>
      <c r="Q3826" s="666">
        <v>1</v>
      </c>
      <c r="R3826" s="666">
        <v>12</v>
      </c>
    </row>
    <row r="3827" spans="1:18" ht="15.75" customHeight="1" x14ac:dyDescent="0.2">
      <c r="A3827" s="665" t="s">
        <v>12429</v>
      </c>
      <c r="B3827" s="666" t="s">
        <v>6922</v>
      </c>
      <c r="C3827" s="666" t="s">
        <v>150</v>
      </c>
      <c r="D3827" s="675" t="s">
        <v>11050</v>
      </c>
      <c r="E3827" s="737" t="s">
        <v>12430</v>
      </c>
      <c r="F3827" s="666">
        <v>41712237</v>
      </c>
      <c r="G3827" s="675" t="s">
        <v>12471</v>
      </c>
      <c r="H3827" s="675" t="s">
        <v>11050</v>
      </c>
      <c r="I3827" s="675" t="s">
        <v>7361</v>
      </c>
      <c r="J3827" s="675" t="s">
        <v>12472</v>
      </c>
      <c r="K3827" s="666">
        <v>2</v>
      </c>
      <c r="L3827" s="666">
        <v>12</v>
      </c>
      <c r="M3827" s="691" t="s">
        <v>12432</v>
      </c>
      <c r="N3827" s="666">
        <v>1</v>
      </c>
      <c r="O3827" s="666">
        <v>9</v>
      </c>
      <c r="P3827" s="772" t="s">
        <v>12437</v>
      </c>
      <c r="Q3827" s="666">
        <v>1</v>
      </c>
      <c r="R3827" s="666">
        <v>12</v>
      </c>
    </row>
    <row r="3828" spans="1:18" ht="15.75" customHeight="1" x14ac:dyDescent="0.2">
      <c r="A3828" s="665" t="s">
        <v>12429</v>
      </c>
      <c r="B3828" s="666" t="s">
        <v>6922</v>
      </c>
      <c r="C3828" s="666" t="s">
        <v>150</v>
      </c>
      <c r="D3828" s="675" t="s">
        <v>11050</v>
      </c>
      <c r="E3828" s="737" t="s">
        <v>12430</v>
      </c>
      <c r="F3828" s="666">
        <v>76967443</v>
      </c>
      <c r="G3828" s="675" t="s">
        <v>12473</v>
      </c>
      <c r="H3828" s="675" t="s">
        <v>11050</v>
      </c>
      <c r="I3828" s="675" t="s">
        <v>7361</v>
      </c>
      <c r="J3828" s="675" t="s">
        <v>12472</v>
      </c>
      <c r="K3828" s="666">
        <v>2</v>
      </c>
      <c r="L3828" s="666">
        <v>12</v>
      </c>
      <c r="M3828" s="691" t="s">
        <v>12432</v>
      </c>
      <c r="N3828" s="666">
        <v>1</v>
      </c>
      <c r="O3828" s="666">
        <v>9</v>
      </c>
      <c r="P3828" s="772" t="s">
        <v>12437</v>
      </c>
      <c r="Q3828" s="666">
        <v>1</v>
      </c>
      <c r="R3828" s="666">
        <v>12</v>
      </c>
    </row>
    <row r="3829" spans="1:18" ht="15.75" customHeight="1" x14ac:dyDescent="0.2">
      <c r="A3829" s="665" t="s">
        <v>12429</v>
      </c>
      <c r="B3829" s="666" t="s">
        <v>6922</v>
      </c>
      <c r="C3829" s="666" t="s">
        <v>150</v>
      </c>
      <c r="D3829" s="675" t="s">
        <v>10842</v>
      </c>
      <c r="E3829" s="737" t="s">
        <v>12430</v>
      </c>
      <c r="F3829" s="666">
        <v>40632013</v>
      </c>
      <c r="G3829" s="675" t="s">
        <v>12474</v>
      </c>
      <c r="H3829" s="675" t="s">
        <v>10842</v>
      </c>
      <c r="I3829" s="675" t="s">
        <v>7361</v>
      </c>
      <c r="J3829" s="675" t="s">
        <v>12475</v>
      </c>
      <c r="K3829" s="666">
        <v>2</v>
      </c>
      <c r="L3829" s="666">
        <v>12</v>
      </c>
      <c r="M3829" s="691" t="s">
        <v>12432</v>
      </c>
      <c r="N3829" s="666">
        <v>1</v>
      </c>
      <c r="O3829" s="666">
        <v>9</v>
      </c>
      <c r="P3829" s="772" t="s">
        <v>12437</v>
      </c>
      <c r="Q3829" s="666">
        <v>1</v>
      </c>
      <c r="R3829" s="666">
        <v>12</v>
      </c>
    </row>
    <row r="3830" spans="1:18" ht="15.75" customHeight="1" x14ac:dyDescent="0.2">
      <c r="A3830" s="665" t="s">
        <v>12429</v>
      </c>
      <c r="B3830" s="666" t="s">
        <v>6922</v>
      </c>
      <c r="C3830" s="666" t="s">
        <v>150</v>
      </c>
      <c r="D3830" s="675" t="s">
        <v>10738</v>
      </c>
      <c r="E3830" s="737" t="s">
        <v>12430</v>
      </c>
      <c r="F3830" s="666">
        <v>40423845</v>
      </c>
      <c r="G3830" s="675" t="s">
        <v>12476</v>
      </c>
      <c r="H3830" s="675" t="s">
        <v>10738</v>
      </c>
      <c r="I3830" s="675" t="s">
        <v>7361</v>
      </c>
      <c r="J3830" s="675" t="s">
        <v>12436</v>
      </c>
      <c r="K3830" s="666">
        <v>2</v>
      </c>
      <c r="L3830" s="666">
        <v>12</v>
      </c>
      <c r="M3830" s="691" t="s">
        <v>12432</v>
      </c>
      <c r="N3830" s="666">
        <v>1</v>
      </c>
      <c r="O3830" s="666">
        <v>9</v>
      </c>
      <c r="P3830" s="772" t="s">
        <v>12437</v>
      </c>
      <c r="Q3830" s="666">
        <v>1</v>
      </c>
      <c r="R3830" s="666">
        <v>12</v>
      </c>
    </row>
    <row r="3831" spans="1:18" ht="15.75" customHeight="1" x14ac:dyDescent="0.2">
      <c r="A3831" s="665" t="s">
        <v>12429</v>
      </c>
      <c r="B3831" s="666" t="s">
        <v>6922</v>
      </c>
      <c r="C3831" s="666" t="s">
        <v>150</v>
      </c>
      <c r="D3831" s="675" t="s">
        <v>8629</v>
      </c>
      <c r="E3831" s="737" t="s">
        <v>12430</v>
      </c>
      <c r="F3831" s="666">
        <v>19336673</v>
      </c>
      <c r="G3831" s="675" t="s">
        <v>12477</v>
      </c>
      <c r="H3831" s="675" t="s">
        <v>8629</v>
      </c>
      <c r="I3831" s="675" t="s">
        <v>7541</v>
      </c>
      <c r="J3831" s="675" t="s">
        <v>7192</v>
      </c>
      <c r="K3831" s="666">
        <v>2</v>
      </c>
      <c r="L3831" s="666">
        <v>12</v>
      </c>
      <c r="M3831" s="691" t="s">
        <v>12432</v>
      </c>
      <c r="N3831" s="666">
        <v>1</v>
      </c>
      <c r="O3831" s="666">
        <v>9</v>
      </c>
      <c r="P3831" s="772" t="s">
        <v>12437</v>
      </c>
      <c r="Q3831" s="666">
        <v>1</v>
      </c>
      <c r="R3831" s="666">
        <v>12</v>
      </c>
    </row>
    <row r="3832" spans="1:18" ht="15.75" customHeight="1" x14ac:dyDescent="0.2">
      <c r="A3832" s="665" t="s">
        <v>12429</v>
      </c>
      <c r="B3832" s="666" t="s">
        <v>6922</v>
      </c>
      <c r="C3832" s="666" t="s">
        <v>150</v>
      </c>
      <c r="D3832" s="675" t="s">
        <v>10738</v>
      </c>
      <c r="E3832" s="737" t="s">
        <v>12430</v>
      </c>
      <c r="F3832" s="666">
        <v>76410867</v>
      </c>
      <c r="G3832" s="675" t="s">
        <v>12478</v>
      </c>
      <c r="H3832" s="675" t="s">
        <v>10738</v>
      </c>
      <c r="I3832" s="675" t="s">
        <v>7361</v>
      </c>
      <c r="J3832" s="675" t="s">
        <v>12479</v>
      </c>
      <c r="K3832" s="666">
        <v>2</v>
      </c>
      <c r="L3832" s="666">
        <v>12</v>
      </c>
      <c r="M3832" s="691" t="s">
        <v>12432</v>
      </c>
      <c r="N3832" s="666">
        <v>1</v>
      </c>
      <c r="O3832" s="666">
        <v>9</v>
      </c>
      <c r="P3832" s="772" t="s">
        <v>12437</v>
      </c>
      <c r="Q3832" s="666">
        <v>1</v>
      </c>
      <c r="R3832" s="666">
        <v>12</v>
      </c>
    </row>
    <row r="3833" spans="1:18" ht="15.75" customHeight="1" x14ac:dyDescent="0.2">
      <c r="A3833" s="665" t="s">
        <v>12429</v>
      </c>
      <c r="B3833" s="666" t="s">
        <v>6922</v>
      </c>
      <c r="C3833" s="666" t="s">
        <v>150</v>
      </c>
      <c r="D3833" s="675" t="s">
        <v>8611</v>
      </c>
      <c r="E3833" s="737" t="s">
        <v>12430</v>
      </c>
      <c r="F3833" s="666">
        <v>41698776</v>
      </c>
      <c r="G3833" s="675" t="s">
        <v>12480</v>
      </c>
      <c r="H3833" s="675" t="s">
        <v>8611</v>
      </c>
      <c r="I3833" s="675" t="s">
        <v>7361</v>
      </c>
      <c r="J3833" s="675" t="s">
        <v>12464</v>
      </c>
      <c r="K3833" s="666">
        <v>2</v>
      </c>
      <c r="L3833" s="666">
        <v>12</v>
      </c>
      <c r="M3833" s="691" t="s">
        <v>12432</v>
      </c>
      <c r="N3833" s="666">
        <v>1</v>
      </c>
      <c r="O3833" s="666">
        <v>9</v>
      </c>
      <c r="P3833" s="772" t="s">
        <v>12437</v>
      </c>
      <c r="Q3833" s="666">
        <v>1</v>
      </c>
      <c r="R3833" s="666">
        <v>12</v>
      </c>
    </row>
    <row r="3834" spans="1:18" ht="15.75" customHeight="1" x14ac:dyDescent="0.2">
      <c r="A3834" s="665" t="s">
        <v>12429</v>
      </c>
      <c r="B3834" s="666" t="s">
        <v>6922</v>
      </c>
      <c r="C3834" s="666" t="s">
        <v>150</v>
      </c>
      <c r="D3834" s="675" t="s">
        <v>10842</v>
      </c>
      <c r="E3834" s="737" t="s">
        <v>12430</v>
      </c>
      <c r="F3834" s="666">
        <v>19261376</v>
      </c>
      <c r="G3834" s="675" t="s">
        <v>12481</v>
      </c>
      <c r="H3834" s="675" t="s">
        <v>10842</v>
      </c>
      <c r="I3834" s="675" t="s">
        <v>7361</v>
      </c>
      <c r="J3834" s="675" t="s">
        <v>12462</v>
      </c>
      <c r="K3834" s="666">
        <v>2</v>
      </c>
      <c r="L3834" s="666">
        <v>12</v>
      </c>
      <c r="M3834" s="691" t="s">
        <v>12432</v>
      </c>
      <c r="N3834" s="666">
        <v>1</v>
      </c>
      <c r="O3834" s="666">
        <v>9</v>
      </c>
      <c r="P3834" s="772" t="s">
        <v>12437</v>
      </c>
      <c r="Q3834" s="666">
        <v>1</v>
      </c>
      <c r="R3834" s="666">
        <v>12</v>
      </c>
    </row>
    <row r="3835" spans="1:18" ht="15.75" customHeight="1" x14ac:dyDescent="0.2">
      <c r="A3835" s="665" t="s">
        <v>12429</v>
      </c>
      <c r="B3835" s="666" t="s">
        <v>6922</v>
      </c>
      <c r="C3835" s="666" t="s">
        <v>150</v>
      </c>
      <c r="D3835" s="675" t="s">
        <v>8651</v>
      </c>
      <c r="E3835" s="737" t="s">
        <v>12430</v>
      </c>
      <c r="F3835" s="666">
        <v>45962912</v>
      </c>
      <c r="G3835" s="675" t="s">
        <v>12482</v>
      </c>
      <c r="H3835" s="675" t="s">
        <v>8651</v>
      </c>
      <c r="I3835" s="675" t="s">
        <v>7541</v>
      </c>
      <c r="J3835" s="675" t="s">
        <v>7192</v>
      </c>
      <c r="K3835" s="666">
        <v>2</v>
      </c>
      <c r="L3835" s="666">
        <v>12</v>
      </c>
      <c r="M3835" s="691" t="s">
        <v>12432</v>
      </c>
      <c r="N3835" s="666">
        <v>1</v>
      </c>
      <c r="O3835" s="666">
        <v>9</v>
      </c>
      <c r="P3835" s="772" t="s">
        <v>12437</v>
      </c>
      <c r="Q3835" s="666">
        <v>1</v>
      </c>
      <c r="R3835" s="666">
        <v>12</v>
      </c>
    </row>
    <row r="3836" spans="1:18" ht="15.75" customHeight="1" x14ac:dyDescent="0.2">
      <c r="A3836" s="665" t="s">
        <v>12429</v>
      </c>
      <c r="B3836" s="666" t="s">
        <v>6922</v>
      </c>
      <c r="C3836" s="666" t="s">
        <v>150</v>
      </c>
      <c r="D3836" s="675" t="s">
        <v>8629</v>
      </c>
      <c r="E3836" s="737" t="s">
        <v>12430</v>
      </c>
      <c r="F3836" s="666">
        <v>27166961</v>
      </c>
      <c r="G3836" s="675" t="s">
        <v>12483</v>
      </c>
      <c r="H3836" s="675" t="s">
        <v>8629</v>
      </c>
      <c r="I3836" s="675" t="s">
        <v>7541</v>
      </c>
      <c r="J3836" s="675" t="s">
        <v>7192</v>
      </c>
      <c r="K3836" s="666">
        <v>2</v>
      </c>
      <c r="L3836" s="666">
        <v>12</v>
      </c>
      <c r="M3836" s="691" t="s">
        <v>12432</v>
      </c>
      <c r="N3836" s="666">
        <v>1</v>
      </c>
      <c r="O3836" s="666">
        <v>9</v>
      </c>
      <c r="P3836" s="772" t="s">
        <v>12437</v>
      </c>
      <c r="Q3836" s="666">
        <v>1</v>
      </c>
      <c r="R3836" s="666">
        <v>12</v>
      </c>
    </row>
    <row r="3837" spans="1:18" ht="15.75" customHeight="1" x14ac:dyDescent="0.2">
      <c r="A3837" s="665" t="s">
        <v>12429</v>
      </c>
      <c r="B3837" s="666" t="s">
        <v>6922</v>
      </c>
      <c r="C3837" s="666" t="s">
        <v>150</v>
      </c>
      <c r="D3837" s="675" t="s">
        <v>8629</v>
      </c>
      <c r="E3837" s="737" t="s">
        <v>12430</v>
      </c>
      <c r="F3837" s="666">
        <v>47633247</v>
      </c>
      <c r="G3837" s="675" t="s">
        <v>12484</v>
      </c>
      <c r="H3837" s="675" t="s">
        <v>8629</v>
      </c>
      <c r="I3837" s="675" t="s">
        <v>7541</v>
      </c>
      <c r="J3837" s="675" t="s">
        <v>7192</v>
      </c>
      <c r="K3837" s="666">
        <v>2</v>
      </c>
      <c r="L3837" s="666">
        <v>12</v>
      </c>
      <c r="M3837" s="691" t="s">
        <v>12432</v>
      </c>
      <c r="N3837" s="666">
        <v>1</v>
      </c>
      <c r="O3837" s="666">
        <v>9</v>
      </c>
      <c r="P3837" s="772" t="s">
        <v>12437</v>
      </c>
      <c r="Q3837" s="666">
        <v>1</v>
      </c>
      <c r="R3837" s="666">
        <v>12</v>
      </c>
    </row>
    <row r="3838" spans="1:18" ht="15.75" customHeight="1" x14ac:dyDescent="0.2">
      <c r="A3838" s="665" t="s">
        <v>12429</v>
      </c>
      <c r="B3838" s="666" t="s">
        <v>6922</v>
      </c>
      <c r="C3838" s="666" t="s">
        <v>150</v>
      </c>
      <c r="D3838" s="675" t="s">
        <v>8629</v>
      </c>
      <c r="E3838" s="737" t="s">
        <v>12430</v>
      </c>
      <c r="F3838" s="666">
        <v>41520718</v>
      </c>
      <c r="G3838" s="675" t="s">
        <v>12485</v>
      </c>
      <c r="H3838" s="675" t="s">
        <v>8629</v>
      </c>
      <c r="I3838" s="675" t="s">
        <v>7541</v>
      </c>
      <c r="J3838" s="675" t="s">
        <v>7192</v>
      </c>
      <c r="K3838" s="666">
        <v>2</v>
      </c>
      <c r="L3838" s="666">
        <v>12</v>
      </c>
      <c r="M3838" s="691" t="s">
        <v>12432</v>
      </c>
      <c r="N3838" s="666">
        <v>1</v>
      </c>
      <c r="O3838" s="666">
        <v>9</v>
      </c>
      <c r="P3838" s="772" t="s">
        <v>12437</v>
      </c>
      <c r="Q3838" s="666">
        <v>1</v>
      </c>
      <c r="R3838" s="666">
        <v>12</v>
      </c>
    </row>
    <row r="3839" spans="1:18" ht="15.75" customHeight="1" x14ac:dyDescent="0.2">
      <c r="A3839" s="665" t="s">
        <v>12429</v>
      </c>
      <c r="B3839" s="666" t="s">
        <v>6922</v>
      </c>
      <c r="C3839" s="666" t="s">
        <v>150</v>
      </c>
      <c r="D3839" s="675" t="s">
        <v>8629</v>
      </c>
      <c r="E3839" s="737" t="s">
        <v>12430</v>
      </c>
      <c r="F3839" s="666">
        <v>42985017</v>
      </c>
      <c r="G3839" s="675" t="s">
        <v>12486</v>
      </c>
      <c r="H3839" s="675" t="s">
        <v>8629</v>
      </c>
      <c r="I3839" s="675" t="s">
        <v>7541</v>
      </c>
      <c r="J3839" s="675" t="s">
        <v>7192</v>
      </c>
      <c r="K3839" s="666">
        <v>2</v>
      </c>
      <c r="L3839" s="666">
        <v>12</v>
      </c>
      <c r="M3839" s="691" t="s">
        <v>12432</v>
      </c>
      <c r="N3839" s="666">
        <v>1</v>
      </c>
      <c r="O3839" s="666">
        <v>9</v>
      </c>
      <c r="P3839" s="772" t="s">
        <v>12437</v>
      </c>
      <c r="Q3839" s="666">
        <v>1</v>
      </c>
      <c r="R3839" s="666">
        <v>12</v>
      </c>
    </row>
    <row r="3840" spans="1:18" ht="15.75" customHeight="1" x14ac:dyDescent="0.2">
      <c r="A3840" s="665" t="s">
        <v>12429</v>
      </c>
      <c r="B3840" s="666" t="s">
        <v>6922</v>
      </c>
      <c r="C3840" s="666" t="s">
        <v>150</v>
      </c>
      <c r="D3840" s="675" t="s">
        <v>11050</v>
      </c>
      <c r="E3840" s="737" t="s">
        <v>12430</v>
      </c>
      <c r="F3840" s="666">
        <v>47583740</v>
      </c>
      <c r="G3840" s="675" t="s">
        <v>12487</v>
      </c>
      <c r="H3840" s="675" t="s">
        <v>11050</v>
      </c>
      <c r="I3840" s="675" t="s">
        <v>7361</v>
      </c>
      <c r="J3840" s="675" t="s">
        <v>12472</v>
      </c>
      <c r="K3840" s="666">
        <v>2</v>
      </c>
      <c r="L3840" s="666">
        <v>12</v>
      </c>
      <c r="M3840" s="691" t="s">
        <v>12432</v>
      </c>
      <c r="N3840" s="666">
        <v>1</v>
      </c>
      <c r="O3840" s="666">
        <v>9</v>
      </c>
      <c r="P3840" s="772" t="s">
        <v>12437</v>
      </c>
      <c r="Q3840" s="666">
        <v>1</v>
      </c>
      <c r="R3840" s="666">
        <v>12</v>
      </c>
    </row>
    <row r="3841" spans="1:18" ht="15.75" customHeight="1" x14ac:dyDescent="0.2">
      <c r="A3841" s="665" t="s">
        <v>12429</v>
      </c>
      <c r="B3841" s="666" t="s">
        <v>6922</v>
      </c>
      <c r="C3841" s="666" t="s">
        <v>150</v>
      </c>
      <c r="D3841" s="675" t="s">
        <v>8611</v>
      </c>
      <c r="E3841" s="737" t="s">
        <v>12430</v>
      </c>
      <c r="F3841" s="666">
        <v>19260470</v>
      </c>
      <c r="G3841" s="675" t="s">
        <v>12488</v>
      </c>
      <c r="H3841" s="675" t="s">
        <v>8611</v>
      </c>
      <c r="I3841" s="675" t="s">
        <v>7361</v>
      </c>
      <c r="J3841" s="675" t="s">
        <v>12489</v>
      </c>
      <c r="K3841" s="666">
        <v>2</v>
      </c>
      <c r="L3841" s="666">
        <v>12</v>
      </c>
      <c r="M3841" s="691" t="s">
        <v>12432</v>
      </c>
      <c r="N3841" s="666">
        <v>1</v>
      </c>
      <c r="O3841" s="666">
        <v>9</v>
      </c>
      <c r="P3841" s="772" t="s">
        <v>12437</v>
      </c>
      <c r="Q3841" s="666">
        <v>1</v>
      </c>
      <c r="R3841" s="666">
        <v>12</v>
      </c>
    </row>
    <row r="3842" spans="1:18" ht="15.75" customHeight="1" x14ac:dyDescent="0.2">
      <c r="A3842" s="665" t="s">
        <v>12429</v>
      </c>
      <c r="B3842" s="666" t="s">
        <v>6922</v>
      </c>
      <c r="C3842" s="666" t="s">
        <v>150</v>
      </c>
      <c r="D3842" s="675" t="s">
        <v>8629</v>
      </c>
      <c r="E3842" s="737" t="s">
        <v>12430</v>
      </c>
      <c r="F3842" s="666">
        <v>40068184</v>
      </c>
      <c r="G3842" s="675" t="s">
        <v>12490</v>
      </c>
      <c r="H3842" s="675" t="s">
        <v>8629</v>
      </c>
      <c r="I3842" s="675" t="s">
        <v>7541</v>
      </c>
      <c r="J3842" s="675" t="s">
        <v>7192</v>
      </c>
      <c r="K3842" s="666">
        <v>2</v>
      </c>
      <c r="L3842" s="666">
        <v>12</v>
      </c>
      <c r="M3842" s="691" t="s">
        <v>12432</v>
      </c>
      <c r="N3842" s="666">
        <v>1</v>
      </c>
      <c r="O3842" s="666">
        <v>9</v>
      </c>
      <c r="P3842" s="772" t="s">
        <v>12437</v>
      </c>
      <c r="Q3842" s="666">
        <v>1</v>
      </c>
      <c r="R3842" s="666">
        <v>12</v>
      </c>
    </row>
    <row r="3843" spans="1:18" ht="15.75" customHeight="1" x14ac:dyDescent="0.2">
      <c r="A3843" s="665" t="s">
        <v>12429</v>
      </c>
      <c r="B3843" s="666" t="s">
        <v>6922</v>
      </c>
      <c r="C3843" s="666" t="s">
        <v>150</v>
      </c>
      <c r="D3843" s="675" t="s">
        <v>10738</v>
      </c>
      <c r="E3843" s="737" t="s">
        <v>12430</v>
      </c>
      <c r="F3843" s="666">
        <v>19258553</v>
      </c>
      <c r="G3843" s="675" t="s">
        <v>12491</v>
      </c>
      <c r="H3843" s="675" t="s">
        <v>10738</v>
      </c>
      <c r="I3843" s="675" t="s">
        <v>7361</v>
      </c>
      <c r="J3843" s="675" t="s">
        <v>12436</v>
      </c>
      <c r="K3843" s="666">
        <v>2</v>
      </c>
      <c r="L3843" s="666">
        <v>12</v>
      </c>
      <c r="M3843" s="691" t="s">
        <v>12432</v>
      </c>
      <c r="N3843" s="666">
        <v>1</v>
      </c>
      <c r="O3843" s="666">
        <v>9</v>
      </c>
      <c r="P3843" s="772" t="s">
        <v>12437</v>
      </c>
      <c r="Q3843" s="666">
        <v>1</v>
      </c>
      <c r="R3843" s="666">
        <v>12</v>
      </c>
    </row>
    <row r="3844" spans="1:18" ht="15.75" customHeight="1" x14ac:dyDescent="0.2">
      <c r="A3844" s="665" t="s">
        <v>12429</v>
      </c>
      <c r="B3844" s="666" t="s">
        <v>6922</v>
      </c>
      <c r="C3844" s="666" t="s">
        <v>150</v>
      </c>
      <c r="D3844" s="675" t="s">
        <v>12445</v>
      </c>
      <c r="E3844" s="737" t="s">
        <v>12430</v>
      </c>
      <c r="F3844" s="666">
        <v>41540112</v>
      </c>
      <c r="G3844" s="675" t="s">
        <v>12492</v>
      </c>
      <c r="H3844" s="675" t="s">
        <v>12445</v>
      </c>
      <c r="I3844" s="675" t="s">
        <v>7361</v>
      </c>
      <c r="J3844" s="675" t="s">
        <v>12464</v>
      </c>
      <c r="K3844" s="666">
        <v>2</v>
      </c>
      <c r="L3844" s="666">
        <v>12</v>
      </c>
      <c r="M3844" s="691" t="s">
        <v>12432</v>
      </c>
      <c r="N3844" s="666">
        <v>1</v>
      </c>
      <c r="O3844" s="666">
        <v>9</v>
      </c>
      <c r="P3844" s="772" t="s">
        <v>12437</v>
      </c>
      <c r="Q3844" s="666">
        <v>1</v>
      </c>
      <c r="R3844" s="666">
        <v>12</v>
      </c>
    </row>
    <row r="3845" spans="1:18" ht="15.75" customHeight="1" x14ac:dyDescent="0.2">
      <c r="A3845" s="665" t="s">
        <v>12429</v>
      </c>
      <c r="B3845" s="666" t="s">
        <v>6922</v>
      </c>
      <c r="C3845" s="666" t="s">
        <v>150</v>
      </c>
      <c r="D3845" s="675" t="s">
        <v>8629</v>
      </c>
      <c r="E3845" s="737" t="s">
        <v>12430</v>
      </c>
      <c r="F3845" s="666">
        <v>19212481</v>
      </c>
      <c r="G3845" s="675" t="s">
        <v>12493</v>
      </c>
      <c r="H3845" s="675" t="s">
        <v>8629</v>
      </c>
      <c r="I3845" s="675" t="s">
        <v>7541</v>
      </c>
      <c r="J3845" s="675" t="s">
        <v>7192</v>
      </c>
      <c r="K3845" s="666">
        <v>2</v>
      </c>
      <c r="L3845" s="666">
        <v>12</v>
      </c>
      <c r="M3845" s="691" t="s">
        <v>12432</v>
      </c>
      <c r="N3845" s="666">
        <v>1</v>
      </c>
      <c r="O3845" s="666">
        <v>9</v>
      </c>
      <c r="P3845" s="772" t="s">
        <v>12437</v>
      </c>
      <c r="Q3845" s="666">
        <v>1</v>
      </c>
      <c r="R3845" s="666">
        <v>12</v>
      </c>
    </row>
    <row r="3846" spans="1:18" ht="15.75" customHeight="1" x14ac:dyDescent="0.2">
      <c r="A3846" s="665" t="s">
        <v>12429</v>
      </c>
      <c r="B3846" s="666" t="s">
        <v>6922</v>
      </c>
      <c r="C3846" s="666" t="s">
        <v>150</v>
      </c>
      <c r="D3846" s="675" t="s">
        <v>12258</v>
      </c>
      <c r="E3846" s="737" t="s">
        <v>12430</v>
      </c>
      <c r="F3846" s="666">
        <v>19325401</v>
      </c>
      <c r="G3846" s="675" t="s">
        <v>12494</v>
      </c>
      <c r="H3846" s="675" t="s">
        <v>12258</v>
      </c>
      <c r="I3846" s="675" t="s">
        <v>7541</v>
      </c>
      <c r="J3846" s="675" t="s">
        <v>7192</v>
      </c>
      <c r="K3846" s="666">
        <v>2</v>
      </c>
      <c r="L3846" s="666">
        <v>12</v>
      </c>
      <c r="M3846" s="691" t="s">
        <v>12432</v>
      </c>
      <c r="N3846" s="666">
        <v>1</v>
      </c>
      <c r="O3846" s="666">
        <v>9</v>
      </c>
      <c r="P3846" s="772" t="s">
        <v>12437</v>
      </c>
      <c r="Q3846" s="666">
        <v>1</v>
      </c>
      <c r="R3846" s="666">
        <v>12</v>
      </c>
    </row>
    <row r="3847" spans="1:18" ht="15.75" customHeight="1" x14ac:dyDescent="0.2">
      <c r="A3847" s="665" t="s">
        <v>12429</v>
      </c>
      <c r="B3847" s="666" t="s">
        <v>6922</v>
      </c>
      <c r="C3847" s="666" t="s">
        <v>150</v>
      </c>
      <c r="D3847" s="675" t="s">
        <v>8629</v>
      </c>
      <c r="E3847" s="737" t="s">
        <v>12430</v>
      </c>
      <c r="F3847" s="666">
        <v>43732697</v>
      </c>
      <c r="G3847" s="675" t="s">
        <v>12495</v>
      </c>
      <c r="H3847" s="675" t="s">
        <v>8629</v>
      </c>
      <c r="I3847" s="675" t="s">
        <v>7541</v>
      </c>
      <c r="J3847" s="675" t="s">
        <v>7192</v>
      </c>
      <c r="K3847" s="666">
        <v>2</v>
      </c>
      <c r="L3847" s="666">
        <v>12</v>
      </c>
      <c r="M3847" s="691" t="s">
        <v>12432</v>
      </c>
      <c r="N3847" s="666">
        <v>1</v>
      </c>
      <c r="O3847" s="666">
        <v>9</v>
      </c>
      <c r="P3847" s="772" t="s">
        <v>12437</v>
      </c>
      <c r="Q3847" s="666">
        <v>1</v>
      </c>
      <c r="R3847" s="666">
        <v>12</v>
      </c>
    </row>
    <row r="3848" spans="1:18" ht="15.75" customHeight="1" x14ac:dyDescent="0.2">
      <c r="A3848" s="665" t="s">
        <v>12429</v>
      </c>
      <c r="B3848" s="666" t="s">
        <v>6922</v>
      </c>
      <c r="C3848" s="666" t="s">
        <v>150</v>
      </c>
      <c r="D3848" s="675" t="s">
        <v>10738</v>
      </c>
      <c r="E3848" s="737" t="s">
        <v>12430</v>
      </c>
      <c r="F3848" s="666">
        <v>41208390</v>
      </c>
      <c r="G3848" s="675" t="s">
        <v>12496</v>
      </c>
      <c r="H3848" s="675" t="s">
        <v>10738</v>
      </c>
      <c r="I3848" s="675" t="s">
        <v>7361</v>
      </c>
      <c r="J3848" s="675" t="s">
        <v>12479</v>
      </c>
      <c r="K3848" s="666">
        <v>2</v>
      </c>
      <c r="L3848" s="666">
        <v>12</v>
      </c>
      <c r="M3848" s="691" t="s">
        <v>12432</v>
      </c>
      <c r="N3848" s="666">
        <v>1</v>
      </c>
      <c r="O3848" s="666">
        <v>9</v>
      </c>
      <c r="P3848" s="772" t="s">
        <v>12437</v>
      </c>
      <c r="Q3848" s="666">
        <v>1</v>
      </c>
      <c r="R3848" s="666">
        <v>12</v>
      </c>
    </row>
    <row r="3849" spans="1:18" ht="15.75" customHeight="1" x14ac:dyDescent="0.2">
      <c r="A3849" s="665" t="s">
        <v>12429</v>
      </c>
      <c r="B3849" s="666" t="s">
        <v>6922</v>
      </c>
      <c r="C3849" s="666" t="s">
        <v>150</v>
      </c>
      <c r="D3849" s="675" t="s">
        <v>10244</v>
      </c>
      <c r="E3849" s="737" t="s">
        <v>12430</v>
      </c>
      <c r="F3849" s="666">
        <v>47122021</v>
      </c>
      <c r="G3849" s="675" t="s">
        <v>12497</v>
      </c>
      <c r="H3849" s="675" t="s">
        <v>10244</v>
      </c>
      <c r="I3849" s="675" t="s">
        <v>7361</v>
      </c>
      <c r="J3849" s="675" t="s">
        <v>12498</v>
      </c>
      <c r="K3849" s="666">
        <v>2</v>
      </c>
      <c r="L3849" s="666">
        <v>12</v>
      </c>
      <c r="M3849" s="691" t="s">
        <v>12432</v>
      </c>
      <c r="N3849" s="666">
        <v>1</v>
      </c>
      <c r="O3849" s="666">
        <v>9</v>
      </c>
      <c r="P3849" s="772" t="s">
        <v>12437</v>
      </c>
      <c r="Q3849" s="666">
        <v>1</v>
      </c>
      <c r="R3849" s="666">
        <v>12</v>
      </c>
    </row>
    <row r="3850" spans="1:18" ht="15.75" customHeight="1" x14ac:dyDescent="0.2">
      <c r="A3850" s="665" t="s">
        <v>12429</v>
      </c>
      <c r="B3850" s="666" t="s">
        <v>6922</v>
      </c>
      <c r="C3850" s="666" t="s">
        <v>150</v>
      </c>
      <c r="D3850" s="675" t="s">
        <v>11050</v>
      </c>
      <c r="E3850" s="737" t="s">
        <v>12430</v>
      </c>
      <c r="F3850" s="666">
        <v>42703907</v>
      </c>
      <c r="G3850" s="675" t="s">
        <v>12499</v>
      </c>
      <c r="H3850" s="675" t="s">
        <v>11050</v>
      </c>
      <c r="I3850" s="675" t="s">
        <v>7361</v>
      </c>
      <c r="J3850" s="675" t="s">
        <v>12469</v>
      </c>
      <c r="K3850" s="666">
        <v>2</v>
      </c>
      <c r="L3850" s="666">
        <v>12</v>
      </c>
      <c r="M3850" s="691" t="s">
        <v>12432</v>
      </c>
      <c r="N3850" s="666">
        <v>1</v>
      </c>
      <c r="O3850" s="666">
        <v>9</v>
      </c>
      <c r="P3850" s="772" t="s">
        <v>12437</v>
      </c>
      <c r="Q3850" s="666">
        <v>1</v>
      </c>
      <c r="R3850" s="666">
        <v>12</v>
      </c>
    </row>
    <row r="3851" spans="1:18" ht="15.75" customHeight="1" x14ac:dyDescent="0.2">
      <c r="A3851" s="665" t="s">
        <v>12429</v>
      </c>
      <c r="B3851" s="666" t="s">
        <v>6922</v>
      </c>
      <c r="C3851" s="666" t="s">
        <v>150</v>
      </c>
      <c r="D3851" s="675" t="s">
        <v>8611</v>
      </c>
      <c r="E3851" s="737" t="s">
        <v>12430</v>
      </c>
      <c r="F3851" s="666">
        <v>19257187</v>
      </c>
      <c r="G3851" s="675" t="s">
        <v>12500</v>
      </c>
      <c r="H3851" s="675" t="s">
        <v>8611</v>
      </c>
      <c r="I3851" s="675" t="s">
        <v>7361</v>
      </c>
      <c r="J3851" s="675" t="s">
        <v>12501</v>
      </c>
      <c r="K3851" s="666">
        <v>2</v>
      </c>
      <c r="L3851" s="666">
        <v>12</v>
      </c>
      <c r="M3851" s="691" t="s">
        <v>12432</v>
      </c>
      <c r="N3851" s="666">
        <v>1</v>
      </c>
      <c r="O3851" s="666">
        <v>9</v>
      </c>
      <c r="P3851" s="772" t="s">
        <v>12437</v>
      </c>
      <c r="Q3851" s="666">
        <v>1</v>
      </c>
      <c r="R3851" s="666">
        <v>12</v>
      </c>
    </row>
    <row r="3852" spans="1:18" ht="15.75" customHeight="1" x14ac:dyDescent="0.2">
      <c r="A3852" s="665" t="s">
        <v>12429</v>
      </c>
      <c r="B3852" s="666" t="s">
        <v>6922</v>
      </c>
      <c r="C3852" s="666" t="s">
        <v>150</v>
      </c>
      <c r="D3852" s="675" t="s">
        <v>10738</v>
      </c>
      <c r="E3852" s="737" t="s">
        <v>12430</v>
      </c>
      <c r="F3852" s="666">
        <v>40990681</v>
      </c>
      <c r="G3852" s="675" t="s">
        <v>12502</v>
      </c>
      <c r="H3852" s="675" t="s">
        <v>10738</v>
      </c>
      <c r="I3852" s="675" t="s">
        <v>7361</v>
      </c>
      <c r="J3852" s="675" t="s">
        <v>12436</v>
      </c>
      <c r="K3852" s="666">
        <v>2</v>
      </c>
      <c r="L3852" s="666">
        <v>12</v>
      </c>
      <c r="M3852" s="691" t="s">
        <v>12432</v>
      </c>
      <c r="N3852" s="666">
        <v>1</v>
      </c>
      <c r="O3852" s="666">
        <v>9</v>
      </c>
      <c r="P3852" s="772" t="s">
        <v>12437</v>
      </c>
      <c r="Q3852" s="666">
        <v>1</v>
      </c>
      <c r="R3852" s="666">
        <v>12</v>
      </c>
    </row>
    <row r="3853" spans="1:18" ht="15.75" customHeight="1" x14ac:dyDescent="0.2">
      <c r="A3853" s="665" t="s">
        <v>12429</v>
      </c>
      <c r="B3853" s="666" t="s">
        <v>6922</v>
      </c>
      <c r="C3853" s="666" t="s">
        <v>150</v>
      </c>
      <c r="D3853" s="675" t="s">
        <v>12503</v>
      </c>
      <c r="E3853" s="737" t="s">
        <v>12430</v>
      </c>
      <c r="F3853" s="666">
        <v>70224323</v>
      </c>
      <c r="G3853" s="675" t="s">
        <v>12504</v>
      </c>
      <c r="H3853" s="675" t="s">
        <v>12503</v>
      </c>
      <c r="I3853" s="675" t="s">
        <v>7361</v>
      </c>
      <c r="J3853" s="675" t="s">
        <v>12472</v>
      </c>
      <c r="K3853" s="666">
        <v>2</v>
      </c>
      <c r="L3853" s="666">
        <v>12</v>
      </c>
      <c r="M3853" s="691" t="s">
        <v>12432</v>
      </c>
      <c r="N3853" s="666">
        <v>1</v>
      </c>
      <c r="O3853" s="666">
        <v>9</v>
      </c>
      <c r="P3853" s="772" t="s">
        <v>12437</v>
      </c>
      <c r="Q3853" s="666">
        <v>1</v>
      </c>
      <c r="R3853" s="666">
        <v>12</v>
      </c>
    </row>
    <row r="3854" spans="1:18" ht="15.75" customHeight="1" x14ac:dyDescent="0.2">
      <c r="A3854" s="665" t="s">
        <v>12429</v>
      </c>
      <c r="B3854" s="666" t="s">
        <v>6922</v>
      </c>
      <c r="C3854" s="666" t="s">
        <v>150</v>
      </c>
      <c r="D3854" s="675" t="s">
        <v>12445</v>
      </c>
      <c r="E3854" s="737" t="s">
        <v>12430</v>
      </c>
      <c r="F3854" s="666">
        <v>70476051</v>
      </c>
      <c r="G3854" s="675" t="s">
        <v>12505</v>
      </c>
      <c r="H3854" s="675" t="s">
        <v>12445</v>
      </c>
      <c r="I3854" s="675" t="s">
        <v>7361</v>
      </c>
      <c r="J3854" s="675" t="s">
        <v>12472</v>
      </c>
      <c r="K3854" s="666">
        <v>2</v>
      </c>
      <c r="L3854" s="666">
        <v>12</v>
      </c>
      <c r="M3854" s="691" t="s">
        <v>12432</v>
      </c>
      <c r="N3854" s="666">
        <v>1</v>
      </c>
      <c r="O3854" s="666">
        <v>9</v>
      </c>
      <c r="P3854" s="772" t="s">
        <v>12437</v>
      </c>
      <c r="Q3854" s="666">
        <v>1</v>
      </c>
      <c r="R3854" s="666">
        <v>12</v>
      </c>
    </row>
    <row r="3855" spans="1:18" ht="15.75" customHeight="1" x14ac:dyDescent="0.2">
      <c r="A3855" s="665" t="s">
        <v>12429</v>
      </c>
      <c r="B3855" s="666" t="s">
        <v>6922</v>
      </c>
      <c r="C3855" s="666" t="s">
        <v>150</v>
      </c>
      <c r="D3855" s="675" t="s">
        <v>11055</v>
      </c>
      <c r="E3855" s="737" t="s">
        <v>12430</v>
      </c>
      <c r="F3855" s="666">
        <v>40263266</v>
      </c>
      <c r="G3855" s="675" t="s">
        <v>12506</v>
      </c>
      <c r="H3855" s="675" t="s">
        <v>11055</v>
      </c>
      <c r="I3855" s="675" t="s">
        <v>7361</v>
      </c>
      <c r="J3855" s="675" t="s">
        <v>12507</v>
      </c>
      <c r="K3855" s="666">
        <v>2</v>
      </c>
      <c r="L3855" s="666">
        <v>12</v>
      </c>
      <c r="M3855" s="691" t="s">
        <v>12432</v>
      </c>
      <c r="N3855" s="666">
        <v>1</v>
      </c>
      <c r="O3855" s="666">
        <v>9</v>
      </c>
      <c r="P3855" s="772" t="s">
        <v>12437</v>
      </c>
      <c r="Q3855" s="666">
        <v>1</v>
      </c>
      <c r="R3855" s="666">
        <v>12</v>
      </c>
    </row>
    <row r="3856" spans="1:18" ht="15.75" customHeight="1" x14ac:dyDescent="0.2">
      <c r="A3856" s="665" t="s">
        <v>12429</v>
      </c>
      <c r="B3856" s="666" t="s">
        <v>6922</v>
      </c>
      <c r="C3856" s="666" t="s">
        <v>150</v>
      </c>
      <c r="D3856" s="675" t="s">
        <v>10738</v>
      </c>
      <c r="E3856" s="737" t="s">
        <v>12430</v>
      </c>
      <c r="F3856" s="666">
        <v>41662853</v>
      </c>
      <c r="G3856" s="675" t="s">
        <v>12508</v>
      </c>
      <c r="H3856" s="675" t="s">
        <v>10738</v>
      </c>
      <c r="I3856" s="675" t="s">
        <v>7361</v>
      </c>
      <c r="J3856" s="675" t="s">
        <v>12509</v>
      </c>
      <c r="K3856" s="666">
        <v>2</v>
      </c>
      <c r="L3856" s="666">
        <v>12</v>
      </c>
      <c r="M3856" s="691" t="s">
        <v>12432</v>
      </c>
      <c r="N3856" s="666">
        <v>1</v>
      </c>
      <c r="O3856" s="666">
        <v>9</v>
      </c>
      <c r="P3856" s="772" t="s">
        <v>12437</v>
      </c>
      <c r="Q3856" s="666">
        <v>1</v>
      </c>
      <c r="R3856" s="666">
        <v>12</v>
      </c>
    </row>
    <row r="3857" spans="1:18" ht="15.75" customHeight="1" x14ac:dyDescent="0.2">
      <c r="A3857" s="665" t="s">
        <v>12429</v>
      </c>
      <c r="B3857" s="666" t="s">
        <v>6922</v>
      </c>
      <c r="C3857" s="666" t="s">
        <v>150</v>
      </c>
      <c r="D3857" s="675" t="s">
        <v>10738</v>
      </c>
      <c r="E3857" s="737" t="s">
        <v>12430</v>
      </c>
      <c r="F3857" s="666">
        <v>19256494</v>
      </c>
      <c r="G3857" s="675" t="s">
        <v>12510</v>
      </c>
      <c r="H3857" s="675" t="s">
        <v>10738</v>
      </c>
      <c r="I3857" s="675" t="s">
        <v>7361</v>
      </c>
      <c r="J3857" s="675" t="s">
        <v>12436</v>
      </c>
      <c r="K3857" s="666">
        <v>2</v>
      </c>
      <c r="L3857" s="666">
        <v>12</v>
      </c>
      <c r="M3857" s="691" t="s">
        <v>12432</v>
      </c>
      <c r="N3857" s="666">
        <v>1</v>
      </c>
      <c r="O3857" s="666">
        <v>9</v>
      </c>
      <c r="P3857" s="772" t="s">
        <v>12437</v>
      </c>
      <c r="Q3857" s="666">
        <v>1</v>
      </c>
      <c r="R3857" s="666">
        <v>12</v>
      </c>
    </row>
    <row r="3858" spans="1:18" ht="15.75" customHeight="1" x14ac:dyDescent="0.2">
      <c r="A3858" s="665" t="s">
        <v>12429</v>
      </c>
      <c r="B3858" s="666" t="s">
        <v>6922</v>
      </c>
      <c r="C3858" s="666" t="s">
        <v>150</v>
      </c>
      <c r="D3858" s="675" t="s">
        <v>8651</v>
      </c>
      <c r="E3858" s="737" t="s">
        <v>12430</v>
      </c>
      <c r="F3858" s="666">
        <v>43267506</v>
      </c>
      <c r="G3858" s="675" t="s">
        <v>12511</v>
      </c>
      <c r="H3858" s="675" t="s">
        <v>8651</v>
      </c>
      <c r="I3858" s="675" t="s">
        <v>7361</v>
      </c>
      <c r="J3858" s="675" t="s">
        <v>12512</v>
      </c>
      <c r="K3858" s="666">
        <v>2</v>
      </c>
      <c r="L3858" s="666">
        <v>12</v>
      </c>
      <c r="M3858" s="691" t="s">
        <v>12432</v>
      </c>
      <c r="N3858" s="666">
        <v>1</v>
      </c>
      <c r="O3858" s="666">
        <v>9</v>
      </c>
      <c r="P3858" s="772" t="s">
        <v>12437</v>
      </c>
      <c r="Q3858" s="666">
        <v>1</v>
      </c>
      <c r="R3858" s="666">
        <v>12</v>
      </c>
    </row>
    <row r="3859" spans="1:18" ht="15.75" customHeight="1" x14ac:dyDescent="0.2">
      <c r="A3859" s="665" t="s">
        <v>12429</v>
      </c>
      <c r="B3859" s="666" t="s">
        <v>6922</v>
      </c>
      <c r="C3859" s="666" t="s">
        <v>150</v>
      </c>
      <c r="D3859" s="675" t="s">
        <v>10738</v>
      </c>
      <c r="E3859" s="737" t="s">
        <v>12430</v>
      </c>
      <c r="F3859" s="666">
        <v>41894601</v>
      </c>
      <c r="G3859" s="675" t="s">
        <v>12513</v>
      </c>
      <c r="H3859" s="675" t="s">
        <v>10738</v>
      </c>
      <c r="I3859" s="675" t="s">
        <v>7361</v>
      </c>
      <c r="J3859" s="675" t="s">
        <v>12479</v>
      </c>
      <c r="K3859" s="666">
        <v>2</v>
      </c>
      <c r="L3859" s="666">
        <v>12</v>
      </c>
      <c r="M3859" s="691" t="s">
        <v>12432</v>
      </c>
      <c r="N3859" s="666">
        <v>1</v>
      </c>
      <c r="O3859" s="666">
        <v>9</v>
      </c>
      <c r="P3859" s="772" t="s">
        <v>12437</v>
      </c>
      <c r="Q3859" s="666">
        <v>1</v>
      </c>
      <c r="R3859" s="666">
        <v>12</v>
      </c>
    </row>
    <row r="3860" spans="1:18" ht="15.75" customHeight="1" x14ac:dyDescent="0.2">
      <c r="A3860" s="665" t="s">
        <v>12429</v>
      </c>
      <c r="B3860" s="666" t="s">
        <v>6922</v>
      </c>
      <c r="C3860" s="666" t="s">
        <v>150</v>
      </c>
      <c r="D3860" s="675" t="s">
        <v>10738</v>
      </c>
      <c r="E3860" s="737" t="s">
        <v>12430</v>
      </c>
      <c r="F3860" s="666">
        <v>19238583</v>
      </c>
      <c r="G3860" s="675" t="s">
        <v>12514</v>
      </c>
      <c r="H3860" s="675" t="s">
        <v>10738</v>
      </c>
      <c r="I3860" s="675" t="s">
        <v>7361</v>
      </c>
      <c r="J3860" s="675" t="s">
        <v>12462</v>
      </c>
      <c r="K3860" s="666">
        <v>2</v>
      </c>
      <c r="L3860" s="666">
        <v>12</v>
      </c>
      <c r="M3860" s="691" t="s">
        <v>12432</v>
      </c>
      <c r="N3860" s="666">
        <v>1</v>
      </c>
      <c r="O3860" s="666">
        <v>9</v>
      </c>
      <c r="P3860" s="772" t="s">
        <v>12437</v>
      </c>
      <c r="Q3860" s="666">
        <v>1</v>
      </c>
      <c r="R3860" s="666">
        <v>12</v>
      </c>
    </row>
    <row r="3861" spans="1:18" ht="15.75" customHeight="1" x14ac:dyDescent="0.2">
      <c r="A3861" s="665" t="s">
        <v>12429</v>
      </c>
      <c r="B3861" s="666" t="s">
        <v>6922</v>
      </c>
      <c r="C3861" s="666" t="s">
        <v>150</v>
      </c>
      <c r="D3861" s="675" t="s">
        <v>11050</v>
      </c>
      <c r="E3861" s="737" t="s">
        <v>12430</v>
      </c>
      <c r="F3861" s="666">
        <v>46867164</v>
      </c>
      <c r="G3861" s="675" t="s">
        <v>12515</v>
      </c>
      <c r="H3861" s="675" t="s">
        <v>11050</v>
      </c>
      <c r="I3861" s="675" t="s">
        <v>7361</v>
      </c>
      <c r="J3861" s="675" t="s">
        <v>12516</v>
      </c>
      <c r="K3861" s="666">
        <v>2</v>
      </c>
      <c r="L3861" s="666">
        <v>12</v>
      </c>
      <c r="M3861" s="691" t="s">
        <v>12432</v>
      </c>
      <c r="N3861" s="666">
        <v>1</v>
      </c>
      <c r="O3861" s="666">
        <v>9</v>
      </c>
      <c r="P3861" s="772" t="s">
        <v>12437</v>
      </c>
      <c r="Q3861" s="666">
        <v>1</v>
      </c>
      <c r="R3861" s="666">
        <v>12</v>
      </c>
    </row>
    <row r="3862" spans="1:18" ht="15.75" customHeight="1" x14ac:dyDescent="0.2">
      <c r="A3862" s="665" t="s">
        <v>12429</v>
      </c>
      <c r="B3862" s="666" t="s">
        <v>6922</v>
      </c>
      <c r="C3862" s="666" t="s">
        <v>150</v>
      </c>
      <c r="D3862" s="675" t="s">
        <v>10842</v>
      </c>
      <c r="E3862" s="737" t="s">
        <v>12430</v>
      </c>
      <c r="F3862" s="666">
        <v>48051605</v>
      </c>
      <c r="G3862" s="675" t="s">
        <v>12517</v>
      </c>
      <c r="H3862" s="675" t="s">
        <v>10842</v>
      </c>
      <c r="I3862" s="675" t="s">
        <v>7361</v>
      </c>
      <c r="J3862" s="675" t="s">
        <v>12518</v>
      </c>
      <c r="K3862" s="666">
        <v>2</v>
      </c>
      <c r="L3862" s="666">
        <v>12</v>
      </c>
      <c r="M3862" s="691" t="s">
        <v>12432</v>
      </c>
      <c r="N3862" s="666">
        <v>1</v>
      </c>
      <c r="O3862" s="666">
        <v>9</v>
      </c>
      <c r="P3862" s="772" t="s">
        <v>12437</v>
      </c>
      <c r="Q3862" s="666">
        <v>1</v>
      </c>
      <c r="R3862" s="666">
        <v>12</v>
      </c>
    </row>
    <row r="3863" spans="1:18" ht="15.75" customHeight="1" x14ac:dyDescent="0.2">
      <c r="A3863" s="665" t="s">
        <v>12429</v>
      </c>
      <c r="B3863" s="666" t="s">
        <v>6922</v>
      </c>
      <c r="C3863" s="666" t="s">
        <v>150</v>
      </c>
      <c r="D3863" s="675" t="s">
        <v>8629</v>
      </c>
      <c r="E3863" s="737" t="s">
        <v>12430</v>
      </c>
      <c r="F3863" s="666">
        <v>48804968</v>
      </c>
      <c r="G3863" s="675" t="s">
        <v>12519</v>
      </c>
      <c r="H3863" s="675" t="s">
        <v>8629</v>
      </c>
      <c r="I3863" s="675" t="s">
        <v>7541</v>
      </c>
      <c r="J3863" s="675" t="s">
        <v>7192</v>
      </c>
      <c r="K3863" s="666">
        <v>2</v>
      </c>
      <c r="L3863" s="666">
        <v>12</v>
      </c>
      <c r="M3863" s="691" t="s">
        <v>12432</v>
      </c>
      <c r="N3863" s="666">
        <v>1</v>
      </c>
      <c r="O3863" s="666">
        <v>9</v>
      </c>
      <c r="P3863" s="772" t="s">
        <v>12437</v>
      </c>
      <c r="Q3863" s="666">
        <v>1</v>
      </c>
      <c r="R3863" s="666">
        <v>12</v>
      </c>
    </row>
    <row r="3864" spans="1:18" ht="15.75" customHeight="1" x14ac:dyDescent="0.2">
      <c r="A3864" s="665" t="s">
        <v>12429</v>
      </c>
      <c r="B3864" s="666" t="s">
        <v>6922</v>
      </c>
      <c r="C3864" s="666" t="s">
        <v>150</v>
      </c>
      <c r="D3864" s="675" t="s">
        <v>12503</v>
      </c>
      <c r="E3864" s="737" t="s">
        <v>12430</v>
      </c>
      <c r="F3864" s="666">
        <v>44438877</v>
      </c>
      <c r="G3864" s="675" t="s">
        <v>12520</v>
      </c>
      <c r="H3864" s="675" t="s">
        <v>12503</v>
      </c>
      <c r="I3864" s="675" t="s">
        <v>7361</v>
      </c>
      <c r="J3864" s="675" t="s">
        <v>12472</v>
      </c>
      <c r="K3864" s="666">
        <v>2</v>
      </c>
      <c r="L3864" s="666">
        <v>12</v>
      </c>
      <c r="M3864" s="691" t="s">
        <v>5120</v>
      </c>
      <c r="N3864" s="666">
        <v>1</v>
      </c>
      <c r="O3864" s="666">
        <v>9</v>
      </c>
      <c r="P3864" s="772" t="s">
        <v>12437</v>
      </c>
      <c r="Q3864" s="666">
        <v>1</v>
      </c>
      <c r="R3864" s="666">
        <v>12</v>
      </c>
    </row>
    <row r="3865" spans="1:18" ht="15.75" customHeight="1" x14ac:dyDescent="0.2">
      <c r="A3865" s="665" t="s">
        <v>12429</v>
      </c>
      <c r="B3865" s="666" t="s">
        <v>6922</v>
      </c>
      <c r="C3865" s="666" t="s">
        <v>150</v>
      </c>
      <c r="D3865" s="675" t="s">
        <v>7773</v>
      </c>
      <c r="E3865" s="737" t="s">
        <v>12430</v>
      </c>
      <c r="F3865" s="666">
        <v>19252736</v>
      </c>
      <c r="G3865" s="675" t="s">
        <v>12521</v>
      </c>
      <c r="H3865" s="675" t="s">
        <v>7773</v>
      </c>
      <c r="I3865" s="675" t="s">
        <v>7361</v>
      </c>
      <c r="J3865" s="675" t="s">
        <v>12522</v>
      </c>
      <c r="K3865" s="666">
        <v>2</v>
      </c>
      <c r="L3865" s="666">
        <v>12</v>
      </c>
      <c r="M3865" s="691" t="s">
        <v>5120</v>
      </c>
      <c r="N3865" s="666">
        <v>1</v>
      </c>
      <c r="O3865" s="666">
        <v>9</v>
      </c>
      <c r="P3865" s="772" t="s">
        <v>12437</v>
      </c>
      <c r="Q3865" s="666">
        <v>1</v>
      </c>
      <c r="R3865" s="666">
        <v>12</v>
      </c>
    </row>
    <row r="3866" spans="1:18" ht="15.75" customHeight="1" x14ac:dyDescent="0.2">
      <c r="A3866" s="665" t="s">
        <v>12429</v>
      </c>
      <c r="B3866" s="666" t="s">
        <v>6922</v>
      </c>
      <c r="C3866" s="666" t="s">
        <v>150</v>
      </c>
      <c r="D3866" s="675" t="s">
        <v>11050</v>
      </c>
      <c r="E3866" s="737" t="s">
        <v>12430</v>
      </c>
      <c r="F3866" s="666">
        <v>71718674</v>
      </c>
      <c r="G3866" s="675" t="s">
        <v>12523</v>
      </c>
      <c r="H3866" s="675" t="s">
        <v>11050</v>
      </c>
      <c r="I3866" s="675" t="s">
        <v>7361</v>
      </c>
      <c r="J3866" s="675" t="s">
        <v>12524</v>
      </c>
      <c r="K3866" s="666">
        <v>2</v>
      </c>
      <c r="L3866" s="666">
        <v>12</v>
      </c>
      <c r="M3866" s="691" t="s">
        <v>5120</v>
      </c>
      <c r="N3866" s="666">
        <v>1</v>
      </c>
      <c r="O3866" s="666">
        <v>9</v>
      </c>
      <c r="P3866" s="772" t="s">
        <v>12437</v>
      </c>
      <c r="Q3866" s="666">
        <v>1</v>
      </c>
      <c r="R3866" s="666">
        <v>12</v>
      </c>
    </row>
    <row r="3867" spans="1:18" ht="15.75" customHeight="1" x14ac:dyDescent="0.2">
      <c r="A3867" s="665" t="s">
        <v>12429</v>
      </c>
      <c r="B3867" s="666" t="s">
        <v>6922</v>
      </c>
      <c r="C3867" s="666" t="s">
        <v>150</v>
      </c>
      <c r="D3867" s="675" t="s">
        <v>12503</v>
      </c>
      <c r="E3867" s="737" t="s">
        <v>12430</v>
      </c>
      <c r="F3867" s="666">
        <v>19260908</v>
      </c>
      <c r="G3867" s="675" t="s">
        <v>12525</v>
      </c>
      <c r="H3867" s="675" t="s">
        <v>12503</v>
      </c>
      <c r="I3867" s="675" t="s">
        <v>7361</v>
      </c>
      <c r="J3867" s="675" t="s">
        <v>12472</v>
      </c>
      <c r="K3867" s="666">
        <v>2</v>
      </c>
      <c r="L3867" s="666">
        <v>12</v>
      </c>
      <c r="M3867" s="691" t="s">
        <v>5120</v>
      </c>
      <c r="N3867" s="666">
        <v>1</v>
      </c>
      <c r="O3867" s="666">
        <v>9</v>
      </c>
      <c r="P3867" s="772" t="s">
        <v>12437</v>
      </c>
      <c r="Q3867" s="666">
        <v>1</v>
      </c>
      <c r="R3867" s="666">
        <v>12</v>
      </c>
    </row>
    <row r="3868" spans="1:18" ht="15.75" customHeight="1" x14ac:dyDescent="0.2">
      <c r="A3868" s="665" t="s">
        <v>12429</v>
      </c>
      <c r="B3868" s="666" t="s">
        <v>6922</v>
      </c>
      <c r="C3868" s="666" t="s">
        <v>150</v>
      </c>
      <c r="D3868" s="675" t="s">
        <v>12503</v>
      </c>
      <c r="E3868" s="737" t="s">
        <v>12430</v>
      </c>
      <c r="F3868" s="666">
        <v>72438144</v>
      </c>
      <c r="G3868" s="675" t="s">
        <v>12526</v>
      </c>
      <c r="H3868" s="675" t="s">
        <v>12503</v>
      </c>
      <c r="I3868" s="675" t="s">
        <v>7361</v>
      </c>
      <c r="J3868" s="675" t="s">
        <v>12472</v>
      </c>
      <c r="K3868" s="666">
        <v>2</v>
      </c>
      <c r="L3868" s="666">
        <v>12</v>
      </c>
      <c r="M3868" s="691" t="s">
        <v>5120</v>
      </c>
      <c r="N3868" s="666">
        <v>1</v>
      </c>
      <c r="O3868" s="666">
        <v>9</v>
      </c>
      <c r="P3868" s="772" t="s">
        <v>12437</v>
      </c>
      <c r="Q3868" s="666">
        <v>1</v>
      </c>
      <c r="R3868" s="666">
        <v>12</v>
      </c>
    </row>
    <row r="3869" spans="1:18" ht="15.75" customHeight="1" x14ac:dyDescent="0.2">
      <c r="A3869" s="665" t="s">
        <v>12429</v>
      </c>
      <c r="B3869" s="666" t="s">
        <v>6922</v>
      </c>
      <c r="C3869" s="666" t="s">
        <v>150</v>
      </c>
      <c r="D3869" s="675" t="s">
        <v>11050</v>
      </c>
      <c r="E3869" s="737" t="s">
        <v>12430</v>
      </c>
      <c r="F3869" s="666">
        <v>71224684</v>
      </c>
      <c r="G3869" s="675" t="s">
        <v>12527</v>
      </c>
      <c r="H3869" s="675" t="s">
        <v>11050</v>
      </c>
      <c r="I3869" s="675" t="s">
        <v>7361</v>
      </c>
      <c r="J3869" s="675" t="s">
        <v>12528</v>
      </c>
      <c r="K3869" s="666">
        <v>2</v>
      </c>
      <c r="L3869" s="666">
        <v>12</v>
      </c>
      <c r="M3869" s="691" t="s">
        <v>5120</v>
      </c>
      <c r="N3869" s="666">
        <v>1</v>
      </c>
      <c r="O3869" s="666">
        <v>9</v>
      </c>
      <c r="P3869" s="772" t="s">
        <v>12437</v>
      </c>
      <c r="Q3869" s="666">
        <v>1</v>
      </c>
      <c r="R3869" s="666">
        <v>12</v>
      </c>
    </row>
    <row r="3870" spans="1:18" ht="15.75" customHeight="1" x14ac:dyDescent="0.2">
      <c r="A3870" s="665" t="s">
        <v>12429</v>
      </c>
      <c r="B3870" s="666" t="s">
        <v>6922</v>
      </c>
      <c r="C3870" s="666" t="s">
        <v>150</v>
      </c>
      <c r="D3870" s="675" t="s">
        <v>11050</v>
      </c>
      <c r="E3870" s="737" t="s">
        <v>12430</v>
      </c>
      <c r="F3870" s="666">
        <v>45152220</v>
      </c>
      <c r="G3870" s="675" t="s">
        <v>12529</v>
      </c>
      <c r="H3870" s="675" t="s">
        <v>11050</v>
      </c>
      <c r="I3870" s="675" t="s">
        <v>7361</v>
      </c>
      <c r="J3870" s="675" t="s">
        <v>12522</v>
      </c>
      <c r="K3870" s="666">
        <v>2</v>
      </c>
      <c r="L3870" s="666">
        <v>12</v>
      </c>
      <c r="M3870" s="691" t="s">
        <v>5120</v>
      </c>
      <c r="N3870" s="666">
        <v>1</v>
      </c>
      <c r="O3870" s="666">
        <v>9</v>
      </c>
      <c r="P3870" s="772" t="s">
        <v>12437</v>
      </c>
      <c r="Q3870" s="666">
        <v>1</v>
      </c>
      <c r="R3870" s="666">
        <v>12</v>
      </c>
    </row>
    <row r="3871" spans="1:18" ht="15.75" customHeight="1" x14ac:dyDescent="0.2">
      <c r="A3871" s="665" t="s">
        <v>12429</v>
      </c>
      <c r="B3871" s="666" t="s">
        <v>6922</v>
      </c>
      <c r="C3871" s="666" t="s">
        <v>150</v>
      </c>
      <c r="D3871" s="675" t="s">
        <v>12503</v>
      </c>
      <c r="E3871" s="737" t="s">
        <v>12430</v>
      </c>
      <c r="F3871" s="666">
        <v>45827228</v>
      </c>
      <c r="G3871" s="675" t="s">
        <v>12530</v>
      </c>
      <c r="H3871" s="675" t="s">
        <v>12503</v>
      </c>
      <c r="I3871" s="675" t="s">
        <v>7361</v>
      </c>
      <c r="J3871" s="675" t="s">
        <v>12472</v>
      </c>
      <c r="K3871" s="666">
        <v>2</v>
      </c>
      <c r="L3871" s="666">
        <v>12</v>
      </c>
      <c r="M3871" s="691" t="s">
        <v>5120</v>
      </c>
      <c r="N3871" s="666">
        <v>1</v>
      </c>
      <c r="O3871" s="666">
        <v>9</v>
      </c>
      <c r="P3871" s="772" t="s">
        <v>12437</v>
      </c>
      <c r="Q3871" s="666">
        <v>1</v>
      </c>
      <c r="R3871" s="666">
        <v>12</v>
      </c>
    </row>
    <row r="3872" spans="1:18" ht="15.75" customHeight="1" x14ac:dyDescent="0.2">
      <c r="A3872" s="665" t="s">
        <v>12429</v>
      </c>
      <c r="B3872" s="666" t="s">
        <v>6922</v>
      </c>
      <c r="C3872" s="666" t="s">
        <v>150</v>
      </c>
      <c r="D3872" s="675" t="s">
        <v>9351</v>
      </c>
      <c r="E3872" s="737" t="s">
        <v>12430</v>
      </c>
      <c r="F3872" s="666">
        <v>19180656</v>
      </c>
      <c r="G3872" s="675" t="s">
        <v>12531</v>
      </c>
      <c r="H3872" s="675" t="s">
        <v>9351</v>
      </c>
      <c r="I3872" s="675" t="s">
        <v>7361</v>
      </c>
      <c r="J3872" s="675" t="s">
        <v>12532</v>
      </c>
      <c r="K3872" s="666">
        <v>2</v>
      </c>
      <c r="L3872" s="666">
        <v>12</v>
      </c>
      <c r="M3872" s="691" t="s">
        <v>5120</v>
      </c>
      <c r="N3872" s="666">
        <v>1</v>
      </c>
      <c r="O3872" s="666">
        <v>9</v>
      </c>
      <c r="P3872" s="772" t="s">
        <v>12437</v>
      </c>
      <c r="Q3872" s="666">
        <v>1</v>
      </c>
      <c r="R3872" s="666">
        <v>12</v>
      </c>
    </row>
    <row r="3873" spans="1:18" ht="15.75" customHeight="1" x14ac:dyDescent="0.2">
      <c r="A3873" s="665" t="s">
        <v>12429</v>
      </c>
      <c r="B3873" s="666" t="s">
        <v>6922</v>
      </c>
      <c r="C3873" s="666" t="s">
        <v>150</v>
      </c>
      <c r="D3873" s="675" t="s">
        <v>12503</v>
      </c>
      <c r="E3873" s="737" t="s">
        <v>12430</v>
      </c>
      <c r="F3873" s="666">
        <v>40813522</v>
      </c>
      <c r="G3873" s="675" t="s">
        <v>12533</v>
      </c>
      <c r="H3873" s="675" t="s">
        <v>12503</v>
      </c>
      <c r="I3873" s="675" t="s">
        <v>7361</v>
      </c>
      <c r="J3873" s="675" t="s">
        <v>12472</v>
      </c>
      <c r="K3873" s="666">
        <v>2</v>
      </c>
      <c r="L3873" s="666">
        <v>12</v>
      </c>
      <c r="M3873" s="691" t="s">
        <v>5120</v>
      </c>
      <c r="N3873" s="666">
        <v>1</v>
      </c>
      <c r="O3873" s="666">
        <v>9</v>
      </c>
      <c r="P3873" s="772" t="s">
        <v>12437</v>
      </c>
      <c r="Q3873" s="666">
        <v>1</v>
      </c>
      <c r="R3873" s="666">
        <v>12</v>
      </c>
    </row>
    <row r="3874" spans="1:18" ht="15.75" customHeight="1" x14ac:dyDescent="0.2">
      <c r="A3874" s="665" t="s">
        <v>12429</v>
      </c>
      <c r="B3874" s="666" t="s">
        <v>6922</v>
      </c>
      <c r="C3874" s="666" t="s">
        <v>150</v>
      </c>
      <c r="D3874" s="675" t="s">
        <v>12503</v>
      </c>
      <c r="E3874" s="737" t="s">
        <v>12430</v>
      </c>
      <c r="F3874" s="666">
        <v>44875520</v>
      </c>
      <c r="G3874" s="675" t="s">
        <v>12534</v>
      </c>
      <c r="H3874" s="675" t="s">
        <v>12503</v>
      </c>
      <c r="I3874" s="675" t="s">
        <v>7361</v>
      </c>
      <c r="J3874" s="675" t="s">
        <v>12472</v>
      </c>
      <c r="K3874" s="666">
        <v>2</v>
      </c>
      <c r="L3874" s="666">
        <v>12</v>
      </c>
      <c r="M3874" s="691" t="s">
        <v>5120</v>
      </c>
      <c r="N3874" s="666">
        <v>1</v>
      </c>
      <c r="O3874" s="666">
        <v>9</v>
      </c>
      <c r="P3874" s="772" t="s">
        <v>12437</v>
      </c>
      <c r="Q3874" s="666">
        <v>1</v>
      </c>
      <c r="R3874" s="666">
        <v>12</v>
      </c>
    </row>
    <row r="3875" spans="1:18" ht="15.75" customHeight="1" x14ac:dyDescent="0.2">
      <c r="A3875" s="665" t="s">
        <v>12429</v>
      </c>
      <c r="B3875" s="666" t="s">
        <v>6922</v>
      </c>
      <c r="C3875" s="666" t="s">
        <v>150</v>
      </c>
      <c r="D3875" s="675" t="s">
        <v>12503</v>
      </c>
      <c r="E3875" s="737" t="s">
        <v>12430</v>
      </c>
      <c r="F3875" s="666">
        <v>45660214</v>
      </c>
      <c r="G3875" s="675" t="s">
        <v>12535</v>
      </c>
      <c r="H3875" s="675" t="s">
        <v>12503</v>
      </c>
      <c r="I3875" s="675" t="s">
        <v>7361</v>
      </c>
      <c r="J3875" s="675" t="s">
        <v>12472</v>
      </c>
      <c r="K3875" s="666">
        <v>2</v>
      </c>
      <c r="L3875" s="666">
        <v>12</v>
      </c>
      <c r="M3875" s="691" t="s">
        <v>5120</v>
      </c>
      <c r="N3875" s="666">
        <v>1</v>
      </c>
      <c r="O3875" s="666">
        <v>9</v>
      </c>
      <c r="P3875" s="772" t="s">
        <v>12437</v>
      </c>
      <c r="Q3875" s="666">
        <v>1</v>
      </c>
      <c r="R3875" s="666">
        <v>12</v>
      </c>
    </row>
    <row r="3876" spans="1:18" ht="15.75" customHeight="1" x14ac:dyDescent="0.2">
      <c r="A3876" s="665" t="s">
        <v>12429</v>
      </c>
      <c r="B3876" s="666" t="s">
        <v>6922</v>
      </c>
      <c r="C3876" s="666" t="s">
        <v>150</v>
      </c>
      <c r="D3876" s="675" t="s">
        <v>12503</v>
      </c>
      <c r="E3876" s="737" t="s">
        <v>12430</v>
      </c>
      <c r="F3876" s="666">
        <v>47398613</v>
      </c>
      <c r="G3876" s="675" t="s">
        <v>12536</v>
      </c>
      <c r="H3876" s="675" t="s">
        <v>12503</v>
      </c>
      <c r="I3876" s="675" t="s">
        <v>7361</v>
      </c>
      <c r="J3876" s="675" t="s">
        <v>12537</v>
      </c>
      <c r="K3876" s="666">
        <v>2</v>
      </c>
      <c r="L3876" s="666">
        <v>12</v>
      </c>
      <c r="M3876" s="691" t="s">
        <v>5120</v>
      </c>
      <c r="N3876" s="666">
        <v>0</v>
      </c>
      <c r="O3876" s="666">
        <v>0</v>
      </c>
      <c r="P3876" s="772" t="s">
        <v>554</v>
      </c>
      <c r="Q3876" s="666">
        <v>0</v>
      </c>
      <c r="R3876" s="666">
        <v>0</v>
      </c>
    </row>
    <row r="3877" spans="1:18" ht="15.75" customHeight="1" x14ac:dyDescent="0.2">
      <c r="A3877" s="665" t="s">
        <v>12429</v>
      </c>
      <c r="B3877" s="666" t="s">
        <v>6922</v>
      </c>
      <c r="C3877" s="666" t="s">
        <v>150</v>
      </c>
      <c r="D3877" s="675" t="s">
        <v>12503</v>
      </c>
      <c r="E3877" s="737" t="s">
        <v>12430</v>
      </c>
      <c r="F3877" s="666">
        <v>40536129</v>
      </c>
      <c r="G3877" s="675" t="s">
        <v>12538</v>
      </c>
      <c r="H3877" s="675" t="s">
        <v>12503</v>
      </c>
      <c r="I3877" s="675" t="s">
        <v>7361</v>
      </c>
      <c r="J3877" s="675" t="s">
        <v>12472</v>
      </c>
      <c r="K3877" s="666">
        <v>2</v>
      </c>
      <c r="L3877" s="666">
        <v>12</v>
      </c>
      <c r="M3877" s="691" t="s">
        <v>5120</v>
      </c>
      <c r="N3877" s="666">
        <v>1</v>
      </c>
      <c r="O3877" s="666">
        <v>9</v>
      </c>
      <c r="P3877" s="772" t="s">
        <v>12437</v>
      </c>
      <c r="Q3877" s="666">
        <v>1</v>
      </c>
      <c r="R3877" s="666">
        <v>12</v>
      </c>
    </row>
    <row r="3878" spans="1:18" ht="15.75" customHeight="1" x14ac:dyDescent="0.2">
      <c r="A3878" s="665" t="s">
        <v>12429</v>
      </c>
      <c r="B3878" s="666" t="s">
        <v>6922</v>
      </c>
      <c r="C3878" s="666" t="s">
        <v>150</v>
      </c>
      <c r="D3878" s="675" t="s">
        <v>8611</v>
      </c>
      <c r="E3878" s="737" t="s">
        <v>12430</v>
      </c>
      <c r="F3878" s="666">
        <v>70078461</v>
      </c>
      <c r="G3878" s="675" t="s">
        <v>12539</v>
      </c>
      <c r="H3878" s="675" t="s">
        <v>8611</v>
      </c>
      <c r="I3878" s="675" t="s">
        <v>7361</v>
      </c>
      <c r="J3878" s="675" t="s">
        <v>12540</v>
      </c>
      <c r="K3878" s="666">
        <v>2</v>
      </c>
      <c r="L3878" s="666">
        <v>12</v>
      </c>
      <c r="M3878" s="691" t="s">
        <v>5120</v>
      </c>
      <c r="N3878" s="666">
        <v>1</v>
      </c>
      <c r="O3878" s="666">
        <v>9</v>
      </c>
      <c r="P3878" s="772" t="s">
        <v>12437</v>
      </c>
      <c r="Q3878" s="666">
        <v>1</v>
      </c>
      <c r="R3878" s="666">
        <v>12</v>
      </c>
    </row>
    <row r="3879" spans="1:18" ht="15.75" customHeight="1" x14ac:dyDescent="0.2">
      <c r="A3879" s="665" t="s">
        <v>12429</v>
      </c>
      <c r="B3879" s="666" t="s">
        <v>6922</v>
      </c>
      <c r="C3879" s="666" t="s">
        <v>150</v>
      </c>
      <c r="D3879" s="675" t="s">
        <v>12503</v>
      </c>
      <c r="E3879" s="737" t="s">
        <v>12430</v>
      </c>
      <c r="F3879" s="666">
        <v>45388084</v>
      </c>
      <c r="G3879" s="675" t="s">
        <v>12541</v>
      </c>
      <c r="H3879" s="675" t="s">
        <v>12503</v>
      </c>
      <c r="I3879" s="675" t="s">
        <v>7361</v>
      </c>
      <c r="J3879" s="675" t="s">
        <v>9200</v>
      </c>
      <c r="K3879" s="666">
        <v>2</v>
      </c>
      <c r="L3879" s="666">
        <v>12</v>
      </c>
      <c r="M3879" s="691" t="s">
        <v>5120</v>
      </c>
      <c r="N3879" s="666">
        <v>1</v>
      </c>
      <c r="O3879" s="666">
        <v>9</v>
      </c>
      <c r="P3879" s="772" t="s">
        <v>12437</v>
      </c>
      <c r="Q3879" s="666">
        <v>1</v>
      </c>
      <c r="R3879" s="666">
        <v>12</v>
      </c>
    </row>
    <row r="3880" spans="1:18" ht="15.75" customHeight="1" x14ac:dyDescent="0.2">
      <c r="A3880" s="665" t="s">
        <v>12429</v>
      </c>
      <c r="B3880" s="666" t="s">
        <v>6922</v>
      </c>
      <c r="C3880" s="666" t="s">
        <v>150</v>
      </c>
      <c r="D3880" s="675" t="s">
        <v>12503</v>
      </c>
      <c r="E3880" s="737" t="s">
        <v>12430</v>
      </c>
      <c r="F3880" s="666">
        <v>45453928</v>
      </c>
      <c r="G3880" s="675" t="s">
        <v>12542</v>
      </c>
      <c r="H3880" s="675" t="s">
        <v>12503</v>
      </c>
      <c r="I3880" s="675" t="s">
        <v>7361</v>
      </c>
      <c r="J3880" s="675" t="s">
        <v>12472</v>
      </c>
      <c r="K3880" s="666">
        <v>2</v>
      </c>
      <c r="L3880" s="666">
        <v>12</v>
      </c>
      <c r="M3880" s="691" t="s">
        <v>5120</v>
      </c>
      <c r="N3880" s="666">
        <v>1</v>
      </c>
      <c r="O3880" s="666">
        <v>9</v>
      </c>
      <c r="P3880" s="772" t="s">
        <v>12437</v>
      </c>
      <c r="Q3880" s="666">
        <v>1</v>
      </c>
      <c r="R3880" s="666">
        <v>12</v>
      </c>
    </row>
    <row r="3881" spans="1:18" ht="15.75" customHeight="1" x14ac:dyDescent="0.2">
      <c r="A3881" s="665" t="s">
        <v>12429</v>
      </c>
      <c r="B3881" s="666" t="s">
        <v>6922</v>
      </c>
      <c r="C3881" s="666" t="s">
        <v>150</v>
      </c>
      <c r="D3881" s="675" t="s">
        <v>9351</v>
      </c>
      <c r="E3881" s="737" t="s">
        <v>12430</v>
      </c>
      <c r="F3881" s="666">
        <v>42448574</v>
      </c>
      <c r="G3881" s="675" t="s">
        <v>12543</v>
      </c>
      <c r="H3881" s="675" t="s">
        <v>9351</v>
      </c>
      <c r="I3881" s="675" t="s">
        <v>7361</v>
      </c>
      <c r="J3881" s="675" t="s">
        <v>12489</v>
      </c>
      <c r="K3881" s="666">
        <v>2</v>
      </c>
      <c r="L3881" s="666">
        <v>12</v>
      </c>
      <c r="M3881" s="691" t="s">
        <v>5120</v>
      </c>
      <c r="N3881" s="666">
        <v>1</v>
      </c>
      <c r="O3881" s="666">
        <v>9</v>
      </c>
      <c r="P3881" s="772" t="s">
        <v>12437</v>
      </c>
      <c r="Q3881" s="666">
        <v>1</v>
      </c>
      <c r="R3881" s="666">
        <v>12</v>
      </c>
    </row>
    <row r="3882" spans="1:18" ht="15.75" customHeight="1" x14ac:dyDescent="0.2">
      <c r="A3882" s="665" t="s">
        <v>12429</v>
      </c>
      <c r="B3882" s="666" t="s">
        <v>6922</v>
      </c>
      <c r="C3882" s="666" t="s">
        <v>150</v>
      </c>
      <c r="D3882" s="675" t="s">
        <v>12445</v>
      </c>
      <c r="E3882" s="737" t="s">
        <v>12430</v>
      </c>
      <c r="F3882" s="666">
        <v>43573176</v>
      </c>
      <c r="G3882" s="675" t="s">
        <v>12544</v>
      </c>
      <c r="H3882" s="675" t="s">
        <v>12445</v>
      </c>
      <c r="I3882" s="675" t="s">
        <v>7361</v>
      </c>
      <c r="J3882" s="675" t="s">
        <v>12464</v>
      </c>
      <c r="K3882" s="666">
        <v>2</v>
      </c>
      <c r="L3882" s="666">
        <v>12</v>
      </c>
      <c r="M3882" s="691" t="s">
        <v>5120</v>
      </c>
      <c r="N3882" s="666">
        <v>1</v>
      </c>
      <c r="O3882" s="666">
        <v>9</v>
      </c>
      <c r="P3882" s="772" t="s">
        <v>12437</v>
      </c>
      <c r="Q3882" s="666">
        <v>1</v>
      </c>
      <c r="R3882" s="666">
        <v>12</v>
      </c>
    </row>
    <row r="3883" spans="1:18" ht="15.75" customHeight="1" x14ac:dyDescent="0.2">
      <c r="A3883" s="665" t="s">
        <v>12429</v>
      </c>
      <c r="B3883" s="666" t="s">
        <v>6922</v>
      </c>
      <c r="C3883" s="666" t="s">
        <v>150</v>
      </c>
      <c r="D3883" s="675" t="s">
        <v>12503</v>
      </c>
      <c r="E3883" s="737" t="s">
        <v>12430</v>
      </c>
      <c r="F3883" s="666">
        <v>19188588</v>
      </c>
      <c r="G3883" s="675" t="s">
        <v>12545</v>
      </c>
      <c r="H3883" s="675" t="s">
        <v>12503</v>
      </c>
      <c r="I3883" s="675" t="s">
        <v>7361</v>
      </c>
      <c r="J3883" s="675" t="s">
        <v>12472</v>
      </c>
      <c r="K3883" s="666">
        <v>2</v>
      </c>
      <c r="L3883" s="666">
        <v>12</v>
      </c>
      <c r="M3883" s="691" t="s">
        <v>5120</v>
      </c>
      <c r="N3883" s="666">
        <v>1</v>
      </c>
      <c r="O3883" s="666">
        <v>9</v>
      </c>
      <c r="P3883" s="772" t="s">
        <v>12437</v>
      </c>
      <c r="Q3883" s="666">
        <v>1</v>
      </c>
      <c r="R3883" s="666">
        <v>12</v>
      </c>
    </row>
    <row r="3884" spans="1:18" ht="15.75" customHeight="1" x14ac:dyDescent="0.2">
      <c r="A3884" s="665" t="s">
        <v>12429</v>
      </c>
      <c r="B3884" s="666" t="s">
        <v>6922</v>
      </c>
      <c r="C3884" s="666" t="s">
        <v>150</v>
      </c>
      <c r="D3884" s="675" t="s">
        <v>8611</v>
      </c>
      <c r="E3884" s="737" t="s">
        <v>7555</v>
      </c>
      <c r="F3884" s="666">
        <v>73767155</v>
      </c>
      <c r="G3884" s="675" t="s">
        <v>12546</v>
      </c>
      <c r="H3884" s="675" t="s">
        <v>8611</v>
      </c>
      <c r="I3884" s="675" t="s">
        <v>7361</v>
      </c>
      <c r="J3884" s="675" t="s">
        <v>12547</v>
      </c>
      <c r="K3884" s="666">
        <v>2</v>
      </c>
      <c r="L3884" s="666">
        <v>12</v>
      </c>
      <c r="M3884" s="691" t="s">
        <v>1702</v>
      </c>
      <c r="N3884" s="666">
        <v>1</v>
      </c>
      <c r="O3884" s="666">
        <v>9</v>
      </c>
      <c r="P3884" s="772" t="s">
        <v>6994</v>
      </c>
      <c r="Q3884" s="666">
        <v>1</v>
      </c>
      <c r="R3884" s="666">
        <v>12</v>
      </c>
    </row>
    <row r="3885" spans="1:18" ht="15.75" customHeight="1" x14ac:dyDescent="0.2">
      <c r="A3885" s="665" t="s">
        <v>12429</v>
      </c>
      <c r="B3885" s="666" t="s">
        <v>6922</v>
      </c>
      <c r="C3885" s="666" t="s">
        <v>150</v>
      </c>
      <c r="D3885" s="675" t="s">
        <v>7773</v>
      </c>
      <c r="E3885" s="737" t="s">
        <v>7555</v>
      </c>
      <c r="F3885" s="666">
        <v>41883990</v>
      </c>
      <c r="G3885" s="675" t="s">
        <v>12548</v>
      </c>
      <c r="H3885" s="675" t="s">
        <v>7773</v>
      </c>
      <c r="I3885" s="675" t="s">
        <v>7361</v>
      </c>
      <c r="J3885" s="675" t="s">
        <v>12549</v>
      </c>
      <c r="K3885" s="666">
        <v>2</v>
      </c>
      <c r="L3885" s="666">
        <v>12</v>
      </c>
      <c r="M3885" s="691" t="s">
        <v>1702</v>
      </c>
      <c r="N3885" s="666">
        <v>1</v>
      </c>
      <c r="O3885" s="666">
        <v>9</v>
      </c>
      <c r="P3885" s="772" t="s">
        <v>6994</v>
      </c>
      <c r="Q3885" s="666">
        <v>1</v>
      </c>
      <c r="R3885" s="666">
        <v>12</v>
      </c>
    </row>
    <row r="3886" spans="1:18" ht="15.75" customHeight="1" x14ac:dyDescent="0.2">
      <c r="A3886" s="665" t="s">
        <v>12429</v>
      </c>
      <c r="B3886" s="666" t="s">
        <v>6922</v>
      </c>
      <c r="C3886" s="666" t="s">
        <v>150</v>
      </c>
      <c r="D3886" s="675" t="s">
        <v>8745</v>
      </c>
      <c r="E3886" s="737" t="s">
        <v>7555</v>
      </c>
      <c r="F3886" s="666">
        <v>46702793</v>
      </c>
      <c r="G3886" s="675" t="s">
        <v>12550</v>
      </c>
      <c r="H3886" s="675" t="s">
        <v>8745</v>
      </c>
      <c r="I3886" s="675" t="s">
        <v>7361</v>
      </c>
      <c r="J3886" s="675" t="s">
        <v>12551</v>
      </c>
      <c r="K3886" s="666">
        <v>2</v>
      </c>
      <c r="L3886" s="666">
        <v>12</v>
      </c>
      <c r="M3886" s="691" t="s">
        <v>1702</v>
      </c>
      <c r="N3886" s="666">
        <v>1</v>
      </c>
      <c r="O3886" s="666">
        <v>9</v>
      </c>
      <c r="P3886" s="772" t="s">
        <v>6994</v>
      </c>
      <c r="Q3886" s="666">
        <v>1</v>
      </c>
      <c r="R3886" s="666">
        <v>12</v>
      </c>
    </row>
    <row r="3887" spans="1:18" ht="15.75" customHeight="1" x14ac:dyDescent="0.2">
      <c r="A3887" s="665" t="s">
        <v>12429</v>
      </c>
      <c r="B3887" s="666" t="s">
        <v>6922</v>
      </c>
      <c r="C3887" s="666" t="s">
        <v>150</v>
      </c>
      <c r="D3887" s="675" t="s">
        <v>11806</v>
      </c>
      <c r="E3887" s="737" t="s">
        <v>7454</v>
      </c>
      <c r="F3887" s="666">
        <v>47481200</v>
      </c>
      <c r="G3887" s="675" t="s">
        <v>12552</v>
      </c>
      <c r="H3887" s="675" t="s">
        <v>11806</v>
      </c>
      <c r="I3887" s="675" t="s">
        <v>6929</v>
      </c>
      <c r="J3887" s="675" t="s">
        <v>12553</v>
      </c>
      <c r="K3887" s="666">
        <v>2</v>
      </c>
      <c r="L3887" s="666">
        <v>12</v>
      </c>
      <c r="M3887" s="691" t="s">
        <v>1316</v>
      </c>
      <c r="N3887" s="666">
        <v>1</v>
      </c>
      <c r="O3887" s="666">
        <v>9</v>
      </c>
      <c r="P3887" s="772" t="s">
        <v>1109</v>
      </c>
      <c r="Q3887" s="666">
        <v>1</v>
      </c>
      <c r="R3887" s="666">
        <v>12</v>
      </c>
    </row>
    <row r="3888" spans="1:18" ht="15.75" customHeight="1" x14ac:dyDescent="0.2">
      <c r="A3888" s="665" t="s">
        <v>12429</v>
      </c>
      <c r="B3888" s="666" t="s">
        <v>6922</v>
      </c>
      <c r="C3888" s="666" t="s">
        <v>150</v>
      </c>
      <c r="D3888" s="675" t="s">
        <v>11806</v>
      </c>
      <c r="E3888" s="737" t="s">
        <v>7454</v>
      </c>
      <c r="F3888" s="666">
        <v>44133499</v>
      </c>
      <c r="G3888" s="675" t="s">
        <v>12554</v>
      </c>
      <c r="H3888" s="675" t="s">
        <v>11806</v>
      </c>
      <c r="I3888" s="675" t="s">
        <v>6929</v>
      </c>
      <c r="J3888" s="675" t="s">
        <v>12555</v>
      </c>
      <c r="K3888" s="666">
        <v>2</v>
      </c>
      <c r="L3888" s="666">
        <v>12</v>
      </c>
      <c r="M3888" s="691" t="s">
        <v>1316</v>
      </c>
      <c r="N3888" s="666">
        <v>1</v>
      </c>
      <c r="O3888" s="666">
        <v>9</v>
      </c>
      <c r="P3888" s="772" t="s">
        <v>1109</v>
      </c>
      <c r="Q3888" s="666">
        <v>1</v>
      </c>
      <c r="R3888" s="666">
        <v>12</v>
      </c>
    </row>
    <row r="3889" spans="1:18" ht="15.75" customHeight="1" x14ac:dyDescent="0.2">
      <c r="A3889" s="665" t="s">
        <v>12429</v>
      </c>
      <c r="B3889" s="666" t="s">
        <v>6922</v>
      </c>
      <c r="C3889" s="666" t="s">
        <v>150</v>
      </c>
      <c r="D3889" s="675" t="s">
        <v>10924</v>
      </c>
      <c r="E3889" s="737" t="s">
        <v>7454</v>
      </c>
      <c r="F3889" s="666">
        <v>45048510</v>
      </c>
      <c r="G3889" s="675" t="s">
        <v>12556</v>
      </c>
      <c r="H3889" s="675" t="s">
        <v>10924</v>
      </c>
      <c r="I3889" s="675" t="s">
        <v>6929</v>
      </c>
      <c r="J3889" s="675" t="s">
        <v>12557</v>
      </c>
      <c r="K3889" s="666">
        <v>2</v>
      </c>
      <c r="L3889" s="666">
        <v>12</v>
      </c>
      <c r="M3889" s="691" t="s">
        <v>1316</v>
      </c>
      <c r="N3889" s="666">
        <v>1</v>
      </c>
      <c r="O3889" s="666">
        <v>9</v>
      </c>
      <c r="P3889" s="772" t="s">
        <v>1109</v>
      </c>
      <c r="Q3889" s="666">
        <v>1</v>
      </c>
      <c r="R3889" s="666">
        <v>12</v>
      </c>
    </row>
    <row r="3890" spans="1:18" ht="15.75" customHeight="1" x14ac:dyDescent="0.2">
      <c r="A3890" s="665" t="s">
        <v>12429</v>
      </c>
      <c r="B3890" s="666" t="s">
        <v>6922</v>
      </c>
      <c r="C3890" s="666" t="s">
        <v>150</v>
      </c>
      <c r="D3890" s="675" t="s">
        <v>9105</v>
      </c>
      <c r="E3890" s="737" t="s">
        <v>7454</v>
      </c>
      <c r="F3890" s="666">
        <v>3862126</v>
      </c>
      <c r="G3890" s="675" t="s">
        <v>12558</v>
      </c>
      <c r="H3890" s="675" t="s">
        <v>9105</v>
      </c>
      <c r="I3890" s="675" t="s">
        <v>6929</v>
      </c>
      <c r="J3890" s="675" t="s">
        <v>12559</v>
      </c>
      <c r="K3890" s="666">
        <v>2</v>
      </c>
      <c r="L3890" s="666">
        <v>12</v>
      </c>
      <c r="M3890" s="691" t="s">
        <v>1316</v>
      </c>
      <c r="N3890" s="666">
        <v>0</v>
      </c>
      <c r="O3890" s="666">
        <v>0</v>
      </c>
      <c r="P3890" s="772" t="s">
        <v>554</v>
      </c>
      <c r="Q3890" s="666">
        <v>1</v>
      </c>
      <c r="R3890" s="666">
        <v>12</v>
      </c>
    </row>
    <row r="3891" spans="1:18" ht="15.75" customHeight="1" x14ac:dyDescent="0.2">
      <c r="A3891" s="665" t="s">
        <v>12429</v>
      </c>
      <c r="B3891" s="666" t="s">
        <v>6922</v>
      </c>
      <c r="C3891" s="666" t="s">
        <v>150</v>
      </c>
      <c r="D3891" s="675" t="s">
        <v>10924</v>
      </c>
      <c r="E3891" s="737" t="s">
        <v>7454</v>
      </c>
      <c r="F3891" s="666">
        <v>45016379</v>
      </c>
      <c r="G3891" s="675" t="s">
        <v>12560</v>
      </c>
      <c r="H3891" s="675" t="s">
        <v>10924</v>
      </c>
      <c r="I3891" s="675" t="s">
        <v>6929</v>
      </c>
      <c r="J3891" s="675" t="s">
        <v>12557</v>
      </c>
      <c r="K3891" s="666">
        <v>2</v>
      </c>
      <c r="L3891" s="666">
        <v>12</v>
      </c>
      <c r="M3891" s="691" t="s">
        <v>1316</v>
      </c>
      <c r="N3891" s="666">
        <v>1</v>
      </c>
      <c r="O3891" s="666">
        <v>9</v>
      </c>
      <c r="P3891" s="772" t="s">
        <v>1109</v>
      </c>
      <c r="Q3891" s="666">
        <v>1</v>
      </c>
      <c r="R3891" s="666">
        <v>12</v>
      </c>
    </row>
    <row r="3892" spans="1:18" ht="15.75" customHeight="1" x14ac:dyDescent="0.2">
      <c r="A3892" s="665" t="s">
        <v>12429</v>
      </c>
      <c r="B3892" s="666" t="s">
        <v>6922</v>
      </c>
      <c r="C3892" s="666" t="s">
        <v>150</v>
      </c>
      <c r="D3892" s="675" t="s">
        <v>11806</v>
      </c>
      <c r="E3892" s="737" t="s">
        <v>7454</v>
      </c>
      <c r="F3892" s="666">
        <v>45023369</v>
      </c>
      <c r="G3892" s="675" t="s">
        <v>12561</v>
      </c>
      <c r="H3892" s="675" t="s">
        <v>11806</v>
      </c>
      <c r="I3892" s="675" t="s">
        <v>6929</v>
      </c>
      <c r="J3892" s="675" t="s">
        <v>12555</v>
      </c>
      <c r="K3892" s="666">
        <v>2</v>
      </c>
      <c r="L3892" s="666">
        <v>12</v>
      </c>
      <c r="M3892" s="691" t="s">
        <v>1316</v>
      </c>
      <c r="N3892" s="666">
        <v>1</v>
      </c>
      <c r="O3892" s="666">
        <v>9</v>
      </c>
      <c r="P3892" s="772" t="s">
        <v>1109</v>
      </c>
      <c r="Q3892" s="666">
        <v>1</v>
      </c>
      <c r="R3892" s="666">
        <v>12</v>
      </c>
    </row>
    <row r="3893" spans="1:18" ht="15.75" customHeight="1" x14ac:dyDescent="0.2">
      <c r="A3893" s="665" t="s">
        <v>12429</v>
      </c>
      <c r="B3893" s="666" t="s">
        <v>6922</v>
      </c>
      <c r="C3893" s="666" t="s">
        <v>150</v>
      </c>
      <c r="D3893" s="675" t="s">
        <v>11806</v>
      </c>
      <c r="E3893" s="737" t="s">
        <v>7454</v>
      </c>
      <c r="F3893" s="666">
        <v>47185803</v>
      </c>
      <c r="G3893" s="675" t="s">
        <v>12562</v>
      </c>
      <c r="H3893" s="675" t="s">
        <v>11806</v>
      </c>
      <c r="I3893" s="675" t="s">
        <v>6929</v>
      </c>
      <c r="J3893" s="675" t="s">
        <v>12553</v>
      </c>
      <c r="K3893" s="666">
        <v>2</v>
      </c>
      <c r="L3893" s="666">
        <v>12</v>
      </c>
      <c r="M3893" s="691" t="s">
        <v>1316</v>
      </c>
      <c r="N3893" s="666">
        <v>1</v>
      </c>
      <c r="O3893" s="666">
        <v>9</v>
      </c>
      <c r="P3893" s="772" t="s">
        <v>1109</v>
      </c>
      <c r="Q3893" s="666">
        <v>1</v>
      </c>
      <c r="R3893" s="666">
        <v>12</v>
      </c>
    </row>
    <row r="3894" spans="1:18" ht="15.75" customHeight="1" x14ac:dyDescent="0.2">
      <c r="A3894" s="665" t="s">
        <v>12429</v>
      </c>
      <c r="B3894" s="666" t="s">
        <v>6922</v>
      </c>
      <c r="C3894" s="666" t="s">
        <v>150</v>
      </c>
      <c r="D3894" s="675" t="s">
        <v>11806</v>
      </c>
      <c r="E3894" s="737" t="s">
        <v>7454</v>
      </c>
      <c r="F3894" s="666">
        <v>45029317</v>
      </c>
      <c r="G3894" s="675" t="s">
        <v>12563</v>
      </c>
      <c r="H3894" s="675" t="s">
        <v>11806</v>
      </c>
      <c r="I3894" s="675" t="s">
        <v>6929</v>
      </c>
      <c r="J3894" s="675" t="s">
        <v>12564</v>
      </c>
      <c r="K3894" s="666">
        <v>2</v>
      </c>
      <c r="L3894" s="666">
        <v>12</v>
      </c>
      <c r="M3894" s="691" t="s">
        <v>1316</v>
      </c>
      <c r="N3894" s="666">
        <v>1</v>
      </c>
      <c r="O3894" s="666">
        <v>9</v>
      </c>
      <c r="P3894" s="772" t="s">
        <v>1109</v>
      </c>
      <c r="Q3894" s="666">
        <v>1</v>
      </c>
      <c r="R3894" s="666">
        <v>12</v>
      </c>
    </row>
    <row r="3895" spans="1:18" ht="15.75" customHeight="1" x14ac:dyDescent="0.2">
      <c r="A3895" s="665" t="s">
        <v>12429</v>
      </c>
      <c r="B3895" s="666" t="s">
        <v>6922</v>
      </c>
      <c r="C3895" s="666" t="s">
        <v>150</v>
      </c>
      <c r="D3895" s="675" t="s">
        <v>10924</v>
      </c>
      <c r="E3895" s="737" t="s">
        <v>7454</v>
      </c>
      <c r="F3895" s="666">
        <v>16593569</v>
      </c>
      <c r="G3895" s="675" t="s">
        <v>12565</v>
      </c>
      <c r="H3895" s="675" t="s">
        <v>10924</v>
      </c>
      <c r="I3895" s="675" t="s">
        <v>6929</v>
      </c>
      <c r="J3895" s="675" t="s">
        <v>12557</v>
      </c>
      <c r="K3895" s="666">
        <v>2</v>
      </c>
      <c r="L3895" s="666">
        <v>12</v>
      </c>
      <c r="M3895" s="691" t="s">
        <v>1316</v>
      </c>
      <c r="N3895" s="666">
        <v>1</v>
      </c>
      <c r="O3895" s="666">
        <v>9</v>
      </c>
      <c r="P3895" s="772" t="s">
        <v>1109</v>
      </c>
      <c r="Q3895" s="666">
        <v>1</v>
      </c>
      <c r="R3895" s="666">
        <v>12</v>
      </c>
    </row>
    <row r="3896" spans="1:18" ht="15.75" customHeight="1" x14ac:dyDescent="0.2">
      <c r="A3896" s="665" t="s">
        <v>12429</v>
      </c>
      <c r="B3896" s="666" t="s">
        <v>6922</v>
      </c>
      <c r="C3896" s="666" t="s">
        <v>150</v>
      </c>
      <c r="D3896" s="675" t="s">
        <v>11806</v>
      </c>
      <c r="E3896" s="737" t="s">
        <v>7454</v>
      </c>
      <c r="F3896" s="666">
        <v>70230255</v>
      </c>
      <c r="G3896" s="675" t="s">
        <v>12566</v>
      </c>
      <c r="H3896" s="675" t="s">
        <v>11806</v>
      </c>
      <c r="I3896" s="675" t="s">
        <v>6929</v>
      </c>
      <c r="J3896" s="675" t="s">
        <v>12553</v>
      </c>
      <c r="K3896" s="666">
        <v>2</v>
      </c>
      <c r="L3896" s="666">
        <v>12</v>
      </c>
      <c r="M3896" s="691" t="s">
        <v>1316</v>
      </c>
      <c r="N3896" s="666">
        <v>1</v>
      </c>
      <c r="O3896" s="666">
        <v>9</v>
      </c>
      <c r="P3896" s="772" t="s">
        <v>1109</v>
      </c>
      <c r="Q3896" s="666">
        <v>1</v>
      </c>
      <c r="R3896" s="666">
        <v>12</v>
      </c>
    </row>
    <row r="3897" spans="1:18" ht="15.75" customHeight="1" x14ac:dyDescent="0.2">
      <c r="A3897" s="665" t="s">
        <v>12429</v>
      </c>
      <c r="B3897" s="666" t="s">
        <v>6922</v>
      </c>
      <c r="C3897" s="666" t="s">
        <v>150</v>
      </c>
      <c r="D3897" s="675" t="s">
        <v>12567</v>
      </c>
      <c r="E3897" s="737" t="s">
        <v>7454</v>
      </c>
      <c r="F3897" s="666">
        <v>10155987</v>
      </c>
      <c r="G3897" s="675" t="s">
        <v>12568</v>
      </c>
      <c r="H3897" s="675" t="s">
        <v>12567</v>
      </c>
      <c r="I3897" s="675" t="s">
        <v>6929</v>
      </c>
      <c r="J3897" s="675" t="s">
        <v>12569</v>
      </c>
      <c r="K3897" s="666">
        <v>2</v>
      </c>
      <c r="L3897" s="666">
        <v>12</v>
      </c>
      <c r="M3897" s="691" t="s">
        <v>1316</v>
      </c>
      <c r="N3897" s="666">
        <v>0</v>
      </c>
      <c r="O3897" s="666">
        <v>0</v>
      </c>
      <c r="P3897" s="772" t="s">
        <v>554</v>
      </c>
      <c r="Q3897" s="666">
        <v>0</v>
      </c>
      <c r="R3897" s="666">
        <v>0</v>
      </c>
    </row>
    <row r="3898" spans="1:18" ht="15.75" customHeight="1" x14ac:dyDescent="0.2">
      <c r="A3898" s="665" t="s">
        <v>12429</v>
      </c>
      <c r="B3898" s="666" t="s">
        <v>6922</v>
      </c>
      <c r="C3898" s="666" t="s">
        <v>150</v>
      </c>
      <c r="D3898" s="675" t="s">
        <v>8987</v>
      </c>
      <c r="E3898" s="737" t="s">
        <v>7454</v>
      </c>
      <c r="F3898" s="666">
        <v>41933063</v>
      </c>
      <c r="G3898" s="675" t="s">
        <v>12570</v>
      </c>
      <c r="H3898" s="675" t="s">
        <v>8987</v>
      </c>
      <c r="I3898" s="675" t="s">
        <v>6929</v>
      </c>
      <c r="J3898" s="675" t="s">
        <v>12571</v>
      </c>
      <c r="K3898" s="666">
        <v>2</v>
      </c>
      <c r="L3898" s="666">
        <v>12</v>
      </c>
      <c r="M3898" s="691" t="s">
        <v>1316</v>
      </c>
      <c r="N3898" s="666">
        <v>1</v>
      </c>
      <c r="O3898" s="666">
        <v>9</v>
      </c>
      <c r="P3898" s="772" t="s">
        <v>1109</v>
      </c>
      <c r="Q3898" s="666">
        <v>1</v>
      </c>
      <c r="R3898" s="666">
        <v>12</v>
      </c>
    </row>
    <row r="3899" spans="1:18" ht="15.75" customHeight="1" x14ac:dyDescent="0.2">
      <c r="A3899" s="665" t="s">
        <v>12429</v>
      </c>
      <c r="B3899" s="666" t="s">
        <v>6922</v>
      </c>
      <c r="C3899" s="666" t="s">
        <v>150</v>
      </c>
      <c r="D3899" s="675" t="s">
        <v>10924</v>
      </c>
      <c r="E3899" s="737" t="s">
        <v>7454</v>
      </c>
      <c r="F3899" s="666">
        <v>19334068</v>
      </c>
      <c r="G3899" s="675" t="s">
        <v>12572</v>
      </c>
      <c r="H3899" s="675" t="s">
        <v>10924</v>
      </c>
      <c r="I3899" s="675" t="s">
        <v>6929</v>
      </c>
      <c r="J3899" s="675" t="s">
        <v>12557</v>
      </c>
      <c r="K3899" s="666">
        <v>2</v>
      </c>
      <c r="L3899" s="666">
        <v>12</v>
      </c>
      <c r="M3899" s="691" t="s">
        <v>1316</v>
      </c>
      <c r="N3899" s="666">
        <v>1</v>
      </c>
      <c r="O3899" s="666">
        <v>9</v>
      </c>
      <c r="P3899" s="772" t="s">
        <v>1109</v>
      </c>
      <c r="Q3899" s="666">
        <v>1</v>
      </c>
      <c r="R3899" s="666">
        <v>12</v>
      </c>
    </row>
    <row r="3900" spans="1:18" ht="15.75" customHeight="1" x14ac:dyDescent="0.2">
      <c r="A3900" s="665" t="s">
        <v>12429</v>
      </c>
      <c r="B3900" s="666" t="s">
        <v>6922</v>
      </c>
      <c r="C3900" s="666" t="s">
        <v>150</v>
      </c>
      <c r="D3900" s="675" t="s">
        <v>11806</v>
      </c>
      <c r="E3900" s="737" t="s">
        <v>7454</v>
      </c>
      <c r="F3900" s="666">
        <v>41147597</v>
      </c>
      <c r="G3900" s="675" t="s">
        <v>12573</v>
      </c>
      <c r="H3900" s="675" t="s">
        <v>11806</v>
      </c>
      <c r="I3900" s="675" t="s">
        <v>6929</v>
      </c>
      <c r="J3900" s="675" t="s">
        <v>12574</v>
      </c>
      <c r="K3900" s="666">
        <v>2</v>
      </c>
      <c r="L3900" s="666">
        <v>12</v>
      </c>
      <c r="M3900" s="691" t="s">
        <v>1316</v>
      </c>
      <c r="N3900" s="666">
        <v>1</v>
      </c>
      <c r="O3900" s="666">
        <v>9</v>
      </c>
      <c r="P3900" s="772" t="s">
        <v>1109</v>
      </c>
      <c r="Q3900" s="666">
        <v>1</v>
      </c>
      <c r="R3900" s="666">
        <v>12</v>
      </c>
    </row>
    <row r="3901" spans="1:18" ht="15.75" customHeight="1" x14ac:dyDescent="0.2">
      <c r="A3901" s="665" t="s">
        <v>12429</v>
      </c>
      <c r="B3901" s="666" t="s">
        <v>6922</v>
      </c>
      <c r="C3901" s="666" t="s">
        <v>150</v>
      </c>
      <c r="D3901" s="675" t="s">
        <v>11806</v>
      </c>
      <c r="E3901" s="737" t="s">
        <v>7454</v>
      </c>
      <c r="F3901" s="666">
        <v>70483828</v>
      </c>
      <c r="G3901" s="675" t="s">
        <v>12575</v>
      </c>
      <c r="H3901" s="675" t="s">
        <v>11806</v>
      </c>
      <c r="I3901" s="675" t="s">
        <v>6929</v>
      </c>
      <c r="J3901" s="675" t="s">
        <v>12553</v>
      </c>
      <c r="K3901" s="666">
        <v>2</v>
      </c>
      <c r="L3901" s="666">
        <v>12</v>
      </c>
      <c r="M3901" s="691" t="s">
        <v>1316</v>
      </c>
      <c r="N3901" s="666">
        <v>1</v>
      </c>
      <c r="O3901" s="666">
        <v>9</v>
      </c>
      <c r="P3901" s="772" t="s">
        <v>1109</v>
      </c>
      <c r="Q3901" s="666">
        <v>1</v>
      </c>
      <c r="R3901" s="666">
        <v>12</v>
      </c>
    </row>
    <row r="3902" spans="1:18" ht="15.75" customHeight="1" x14ac:dyDescent="0.2">
      <c r="A3902" s="665" t="s">
        <v>12429</v>
      </c>
      <c r="B3902" s="666" t="s">
        <v>6922</v>
      </c>
      <c r="C3902" s="666" t="s">
        <v>150</v>
      </c>
      <c r="D3902" s="675" t="s">
        <v>10924</v>
      </c>
      <c r="E3902" s="737" t="s">
        <v>7454</v>
      </c>
      <c r="F3902" s="666">
        <v>45228415</v>
      </c>
      <c r="G3902" s="675" t="s">
        <v>12576</v>
      </c>
      <c r="H3902" s="675" t="s">
        <v>10924</v>
      </c>
      <c r="I3902" s="675" t="s">
        <v>6929</v>
      </c>
      <c r="J3902" s="675" t="s">
        <v>12557</v>
      </c>
      <c r="K3902" s="666">
        <v>2</v>
      </c>
      <c r="L3902" s="666">
        <v>12</v>
      </c>
      <c r="M3902" s="691" t="s">
        <v>1316</v>
      </c>
      <c r="N3902" s="666">
        <v>1</v>
      </c>
      <c r="O3902" s="666">
        <v>9</v>
      </c>
      <c r="P3902" s="772" t="s">
        <v>1109</v>
      </c>
      <c r="Q3902" s="666">
        <v>1</v>
      </c>
      <c r="R3902" s="666">
        <v>12</v>
      </c>
    </row>
    <row r="3903" spans="1:18" ht="15.75" customHeight="1" x14ac:dyDescent="0.2">
      <c r="A3903" s="665" t="s">
        <v>12429</v>
      </c>
      <c r="B3903" s="666" t="s">
        <v>6922</v>
      </c>
      <c r="C3903" s="666" t="s">
        <v>150</v>
      </c>
      <c r="D3903" s="675" t="s">
        <v>9105</v>
      </c>
      <c r="E3903" s="737" t="s">
        <v>7454</v>
      </c>
      <c r="F3903" s="666">
        <v>47736737</v>
      </c>
      <c r="G3903" s="675" t="s">
        <v>12577</v>
      </c>
      <c r="H3903" s="675" t="s">
        <v>9105</v>
      </c>
      <c r="I3903" s="675" t="s">
        <v>6929</v>
      </c>
      <c r="J3903" s="675" t="s">
        <v>12559</v>
      </c>
      <c r="K3903" s="666">
        <v>2</v>
      </c>
      <c r="L3903" s="666">
        <v>12</v>
      </c>
      <c r="M3903" s="691" t="s">
        <v>1316</v>
      </c>
      <c r="N3903" s="666">
        <v>1</v>
      </c>
      <c r="O3903" s="666">
        <v>9</v>
      </c>
      <c r="P3903" s="772" t="s">
        <v>1109</v>
      </c>
      <c r="Q3903" s="666">
        <v>1</v>
      </c>
      <c r="R3903" s="666">
        <v>12</v>
      </c>
    </row>
    <row r="3904" spans="1:18" ht="15.75" customHeight="1" x14ac:dyDescent="0.2">
      <c r="A3904" s="665" t="s">
        <v>12429</v>
      </c>
      <c r="B3904" s="666" t="s">
        <v>6922</v>
      </c>
      <c r="C3904" s="666" t="s">
        <v>150</v>
      </c>
      <c r="D3904" s="675" t="s">
        <v>10924</v>
      </c>
      <c r="E3904" s="737" t="s">
        <v>7454</v>
      </c>
      <c r="F3904" s="666">
        <v>19238314</v>
      </c>
      <c r="G3904" s="675" t="s">
        <v>12578</v>
      </c>
      <c r="H3904" s="675" t="s">
        <v>10924</v>
      </c>
      <c r="I3904" s="675" t="s">
        <v>6929</v>
      </c>
      <c r="J3904" s="675" t="s">
        <v>12557</v>
      </c>
      <c r="K3904" s="666">
        <v>2</v>
      </c>
      <c r="L3904" s="666">
        <v>12</v>
      </c>
      <c r="M3904" s="691" t="s">
        <v>1316</v>
      </c>
      <c r="N3904" s="666">
        <v>1</v>
      </c>
      <c r="O3904" s="666">
        <v>9</v>
      </c>
      <c r="P3904" s="772" t="s">
        <v>1109</v>
      </c>
      <c r="Q3904" s="666">
        <v>1</v>
      </c>
      <c r="R3904" s="666">
        <v>12</v>
      </c>
    </row>
    <row r="3905" spans="1:18" ht="15.75" customHeight="1" x14ac:dyDescent="0.2">
      <c r="A3905" s="665" t="s">
        <v>12429</v>
      </c>
      <c r="B3905" s="666" t="s">
        <v>6922</v>
      </c>
      <c r="C3905" s="666" t="s">
        <v>150</v>
      </c>
      <c r="D3905" s="675" t="s">
        <v>11806</v>
      </c>
      <c r="E3905" s="737" t="s">
        <v>7454</v>
      </c>
      <c r="F3905" s="666">
        <v>46682482</v>
      </c>
      <c r="G3905" s="675" t="s">
        <v>12579</v>
      </c>
      <c r="H3905" s="675" t="s">
        <v>11806</v>
      </c>
      <c r="I3905" s="675" t="s">
        <v>6929</v>
      </c>
      <c r="J3905" s="675" t="s">
        <v>12555</v>
      </c>
      <c r="K3905" s="666">
        <v>2</v>
      </c>
      <c r="L3905" s="666">
        <v>12</v>
      </c>
      <c r="M3905" s="691" t="s">
        <v>1316</v>
      </c>
      <c r="N3905" s="666">
        <v>1</v>
      </c>
      <c r="O3905" s="666">
        <v>9</v>
      </c>
      <c r="P3905" s="772" t="s">
        <v>1109</v>
      </c>
      <c r="Q3905" s="666">
        <v>1</v>
      </c>
      <c r="R3905" s="666">
        <v>12</v>
      </c>
    </row>
    <row r="3906" spans="1:18" ht="15.75" customHeight="1" x14ac:dyDescent="0.2">
      <c r="A3906" s="665" t="s">
        <v>12429</v>
      </c>
      <c r="B3906" s="666" t="s">
        <v>6922</v>
      </c>
      <c r="C3906" s="666" t="s">
        <v>150</v>
      </c>
      <c r="D3906" s="675" t="s">
        <v>11806</v>
      </c>
      <c r="E3906" s="737" t="s">
        <v>7454</v>
      </c>
      <c r="F3906" s="666">
        <v>73878583</v>
      </c>
      <c r="G3906" s="675" t="s">
        <v>12580</v>
      </c>
      <c r="H3906" s="675" t="s">
        <v>11806</v>
      </c>
      <c r="I3906" s="675" t="s">
        <v>6929</v>
      </c>
      <c r="J3906" s="675" t="s">
        <v>12553</v>
      </c>
      <c r="K3906" s="666">
        <v>2</v>
      </c>
      <c r="L3906" s="666">
        <v>12</v>
      </c>
      <c r="M3906" s="691" t="s">
        <v>1316</v>
      </c>
      <c r="N3906" s="666">
        <v>1</v>
      </c>
      <c r="O3906" s="666">
        <v>9</v>
      </c>
      <c r="P3906" s="772" t="s">
        <v>1109</v>
      </c>
      <c r="Q3906" s="666">
        <v>1</v>
      </c>
      <c r="R3906" s="666">
        <v>12</v>
      </c>
    </row>
    <row r="3907" spans="1:18" ht="15.75" customHeight="1" x14ac:dyDescent="0.2">
      <c r="A3907" s="665" t="s">
        <v>12429</v>
      </c>
      <c r="B3907" s="666" t="s">
        <v>6922</v>
      </c>
      <c r="C3907" s="666" t="s">
        <v>150</v>
      </c>
      <c r="D3907" s="675" t="s">
        <v>11806</v>
      </c>
      <c r="E3907" s="737" t="s">
        <v>7454</v>
      </c>
      <c r="F3907" s="666">
        <v>44809203</v>
      </c>
      <c r="G3907" s="675" t="s">
        <v>12581</v>
      </c>
      <c r="H3907" s="675" t="s">
        <v>11806</v>
      </c>
      <c r="I3907" s="675" t="s">
        <v>6929</v>
      </c>
      <c r="J3907" s="675" t="s">
        <v>12553</v>
      </c>
      <c r="K3907" s="666">
        <v>2</v>
      </c>
      <c r="L3907" s="666">
        <v>12</v>
      </c>
      <c r="M3907" s="691" t="s">
        <v>1316</v>
      </c>
      <c r="N3907" s="666">
        <v>1</v>
      </c>
      <c r="O3907" s="666">
        <v>9</v>
      </c>
      <c r="P3907" s="772" t="s">
        <v>1109</v>
      </c>
      <c r="Q3907" s="666">
        <v>1</v>
      </c>
      <c r="R3907" s="666">
        <v>12</v>
      </c>
    </row>
    <row r="3908" spans="1:18" ht="15.75" customHeight="1" x14ac:dyDescent="0.2">
      <c r="A3908" s="665" t="s">
        <v>12429</v>
      </c>
      <c r="B3908" s="666" t="s">
        <v>6922</v>
      </c>
      <c r="C3908" s="666" t="s">
        <v>150</v>
      </c>
      <c r="D3908" s="675" t="s">
        <v>10924</v>
      </c>
      <c r="E3908" s="737" t="s">
        <v>7454</v>
      </c>
      <c r="F3908" s="666">
        <v>42865125</v>
      </c>
      <c r="G3908" s="675" t="s">
        <v>12582</v>
      </c>
      <c r="H3908" s="675" t="s">
        <v>10924</v>
      </c>
      <c r="I3908" s="675" t="s">
        <v>6929</v>
      </c>
      <c r="J3908" s="675" t="s">
        <v>12557</v>
      </c>
      <c r="K3908" s="666">
        <v>2</v>
      </c>
      <c r="L3908" s="666">
        <v>12</v>
      </c>
      <c r="M3908" s="691" t="s">
        <v>1316</v>
      </c>
      <c r="N3908" s="666">
        <v>1</v>
      </c>
      <c r="O3908" s="666">
        <v>9</v>
      </c>
      <c r="P3908" s="772" t="s">
        <v>1109</v>
      </c>
      <c r="Q3908" s="666">
        <v>1</v>
      </c>
      <c r="R3908" s="666">
        <v>12</v>
      </c>
    </row>
    <row r="3909" spans="1:18" ht="15.75" customHeight="1" x14ac:dyDescent="0.2">
      <c r="A3909" s="665" t="s">
        <v>12429</v>
      </c>
      <c r="B3909" s="666" t="s">
        <v>6922</v>
      </c>
      <c r="C3909" s="666" t="s">
        <v>150</v>
      </c>
      <c r="D3909" s="675" t="s">
        <v>11806</v>
      </c>
      <c r="E3909" s="737" t="s">
        <v>7454</v>
      </c>
      <c r="F3909" s="666">
        <v>71238548</v>
      </c>
      <c r="G3909" s="675" t="s">
        <v>12583</v>
      </c>
      <c r="H3909" s="675" t="s">
        <v>11806</v>
      </c>
      <c r="I3909" s="675" t="s">
        <v>6929</v>
      </c>
      <c r="J3909" s="675" t="s">
        <v>12555</v>
      </c>
      <c r="K3909" s="666">
        <v>2</v>
      </c>
      <c r="L3909" s="666">
        <v>12</v>
      </c>
      <c r="M3909" s="691" t="s">
        <v>1316</v>
      </c>
      <c r="N3909" s="666">
        <v>1</v>
      </c>
      <c r="O3909" s="666">
        <v>9</v>
      </c>
      <c r="P3909" s="772" t="s">
        <v>1109</v>
      </c>
      <c r="Q3909" s="666">
        <v>1</v>
      </c>
      <c r="R3909" s="666">
        <v>12</v>
      </c>
    </row>
    <row r="3910" spans="1:18" ht="15.75" customHeight="1" x14ac:dyDescent="0.2">
      <c r="A3910" s="665" t="s">
        <v>12429</v>
      </c>
      <c r="B3910" s="666" t="s">
        <v>6922</v>
      </c>
      <c r="C3910" s="666" t="s">
        <v>150</v>
      </c>
      <c r="D3910" s="675" t="s">
        <v>12584</v>
      </c>
      <c r="E3910" s="737" t="s">
        <v>7454</v>
      </c>
      <c r="F3910" s="666">
        <v>40871544</v>
      </c>
      <c r="G3910" s="675" t="s">
        <v>12585</v>
      </c>
      <c r="H3910" s="675" t="s">
        <v>12584</v>
      </c>
      <c r="I3910" s="675" t="s">
        <v>6929</v>
      </c>
      <c r="J3910" s="675" t="s">
        <v>12528</v>
      </c>
      <c r="K3910" s="666">
        <v>2</v>
      </c>
      <c r="L3910" s="666">
        <v>12</v>
      </c>
      <c r="M3910" s="691" t="s">
        <v>1316</v>
      </c>
      <c r="N3910" s="666">
        <v>1</v>
      </c>
      <c r="O3910" s="666">
        <v>9</v>
      </c>
      <c r="P3910" s="772" t="s">
        <v>1109</v>
      </c>
      <c r="Q3910" s="666">
        <v>1</v>
      </c>
      <c r="R3910" s="666">
        <v>12</v>
      </c>
    </row>
    <row r="3911" spans="1:18" ht="15.75" customHeight="1" x14ac:dyDescent="0.2">
      <c r="A3911" s="665" t="s">
        <v>12429</v>
      </c>
      <c r="B3911" s="666" t="s">
        <v>6922</v>
      </c>
      <c r="C3911" s="666" t="s">
        <v>150</v>
      </c>
      <c r="D3911" s="675" t="s">
        <v>11806</v>
      </c>
      <c r="E3911" s="737" t="s">
        <v>7454</v>
      </c>
      <c r="F3911" s="666">
        <v>61242503</v>
      </c>
      <c r="G3911" s="675" t="s">
        <v>12586</v>
      </c>
      <c r="H3911" s="675" t="s">
        <v>11806</v>
      </c>
      <c r="I3911" s="675" t="s">
        <v>6929</v>
      </c>
      <c r="J3911" s="675" t="s">
        <v>12555</v>
      </c>
      <c r="K3911" s="666">
        <v>2</v>
      </c>
      <c r="L3911" s="666">
        <v>12</v>
      </c>
      <c r="M3911" s="691" t="s">
        <v>1316</v>
      </c>
      <c r="N3911" s="666">
        <v>1</v>
      </c>
      <c r="O3911" s="666">
        <v>9</v>
      </c>
      <c r="P3911" s="772" t="s">
        <v>1109</v>
      </c>
      <c r="Q3911" s="666">
        <v>1</v>
      </c>
      <c r="R3911" s="666">
        <v>12</v>
      </c>
    </row>
    <row r="3912" spans="1:18" ht="15.75" customHeight="1" x14ac:dyDescent="0.2">
      <c r="A3912" s="665" t="s">
        <v>12429</v>
      </c>
      <c r="B3912" s="666" t="s">
        <v>6922</v>
      </c>
      <c r="C3912" s="666" t="s">
        <v>150</v>
      </c>
      <c r="D3912" s="675" t="s">
        <v>12567</v>
      </c>
      <c r="E3912" s="737" t="s">
        <v>7454</v>
      </c>
      <c r="F3912" s="666">
        <v>19325390</v>
      </c>
      <c r="G3912" s="675" t="s">
        <v>12587</v>
      </c>
      <c r="H3912" s="675" t="s">
        <v>12567</v>
      </c>
      <c r="I3912" s="675" t="s">
        <v>6929</v>
      </c>
      <c r="J3912" s="675" t="s">
        <v>12569</v>
      </c>
      <c r="K3912" s="666">
        <v>2</v>
      </c>
      <c r="L3912" s="666">
        <v>12</v>
      </c>
      <c r="M3912" s="691" t="s">
        <v>1316</v>
      </c>
      <c r="N3912" s="666">
        <v>1</v>
      </c>
      <c r="O3912" s="666">
        <v>9</v>
      </c>
      <c r="P3912" s="772" t="s">
        <v>1109</v>
      </c>
      <c r="Q3912" s="666">
        <v>1</v>
      </c>
      <c r="R3912" s="666">
        <v>12</v>
      </c>
    </row>
    <row r="3913" spans="1:18" ht="15.75" customHeight="1" x14ac:dyDescent="0.2">
      <c r="A3913" s="665" t="s">
        <v>12429</v>
      </c>
      <c r="B3913" s="666" t="s">
        <v>6922</v>
      </c>
      <c r="C3913" s="666" t="s">
        <v>150</v>
      </c>
      <c r="D3913" s="675" t="s">
        <v>11806</v>
      </c>
      <c r="E3913" s="737" t="s">
        <v>7454</v>
      </c>
      <c r="F3913" s="666">
        <v>44444637</v>
      </c>
      <c r="G3913" s="675" t="s">
        <v>12588</v>
      </c>
      <c r="H3913" s="675" t="s">
        <v>11806</v>
      </c>
      <c r="I3913" s="675" t="s">
        <v>6929</v>
      </c>
      <c r="J3913" s="675" t="s">
        <v>12555</v>
      </c>
      <c r="K3913" s="666">
        <v>2</v>
      </c>
      <c r="L3913" s="666">
        <v>12</v>
      </c>
      <c r="M3913" s="691" t="s">
        <v>1316</v>
      </c>
      <c r="N3913" s="666">
        <v>1</v>
      </c>
      <c r="O3913" s="666">
        <v>9</v>
      </c>
      <c r="P3913" s="772" t="s">
        <v>1109</v>
      </c>
      <c r="Q3913" s="666">
        <v>1</v>
      </c>
      <c r="R3913" s="666">
        <v>12</v>
      </c>
    </row>
    <row r="3914" spans="1:18" ht="15.75" customHeight="1" x14ac:dyDescent="0.2">
      <c r="A3914" s="665" t="s">
        <v>12429</v>
      </c>
      <c r="B3914" s="666" t="s">
        <v>6922</v>
      </c>
      <c r="C3914" s="666" t="s">
        <v>150</v>
      </c>
      <c r="D3914" s="675" t="s">
        <v>10924</v>
      </c>
      <c r="E3914" s="737" t="s">
        <v>7454</v>
      </c>
      <c r="F3914" s="666">
        <v>40721264</v>
      </c>
      <c r="G3914" s="675" t="s">
        <v>12589</v>
      </c>
      <c r="H3914" s="675" t="s">
        <v>10924</v>
      </c>
      <c r="I3914" s="675" t="s">
        <v>6929</v>
      </c>
      <c r="J3914" s="675" t="s">
        <v>12557</v>
      </c>
      <c r="K3914" s="666">
        <v>2</v>
      </c>
      <c r="L3914" s="666">
        <v>12</v>
      </c>
      <c r="M3914" s="691" t="s">
        <v>1316</v>
      </c>
      <c r="N3914" s="666">
        <v>1</v>
      </c>
      <c r="O3914" s="666">
        <v>9</v>
      </c>
      <c r="P3914" s="772" t="s">
        <v>1109</v>
      </c>
      <c r="Q3914" s="666">
        <v>1</v>
      </c>
      <c r="R3914" s="666">
        <v>12</v>
      </c>
    </row>
    <row r="3915" spans="1:18" ht="15.75" customHeight="1" x14ac:dyDescent="0.2">
      <c r="A3915" s="665" t="s">
        <v>12429</v>
      </c>
      <c r="B3915" s="666" t="s">
        <v>6922</v>
      </c>
      <c r="C3915" s="666" t="s">
        <v>150</v>
      </c>
      <c r="D3915" s="675" t="s">
        <v>11806</v>
      </c>
      <c r="E3915" s="737" t="s">
        <v>7454</v>
      </c>
      <c r="F3915" s="666">
        <v>45635047</v>
      </c>
      <c r="G3915" s="675" t="s">
        <v>12590</v>
      </c>
      <c r="H3915" s="675" t="s">
        <v>11806</v>
      </c>
      <c r="I3915" s="675" t="s">
        <v>6929</v>
      </c>
      <c r="J3915" s="675" t="s">
        <v>12574</v>
      </c>
      <c r="K3915" s="666">
        <v>2</v>
      </c>
      <c r="L3915" s="666">
        <v>12</v>
      </c>
      <c r="M3915" s="691" t="s">
        <v>1316</v>
      </c>
      <c r="N3915" s="666">
        <v>0</v>
      </c>
      <c r="O3915" s="666">
        <v>0</v>
      </c>
      <c r="P3915" s="772" t="s">
        <v>554</v>
      </c>
      <c r="Q3915" s="666">
        <v>0</v>
      </c>
      <c r="R3915" s="666">
        <v>0</v>
      </c>
    </row>
    <row r="3916" spans="1:18" ht="15.75" customHeight="1" x14ac:dyDescent="0.2">
      <c r="A3916" s="665" t="s">
        <v>12429</v>
      </c>
      <c r="B3916" s="666" t="s">
        <v>6922</v>
      </c>
      <c r="C3916" s="666" t="s">
        <v>150</v>
      </c>
      <c r="D3916" s="675" t="s">
        <v>11806</v>
      </c>
      <c r="E3916" s="737" t="s">
        <v>7454</v>
      </c>
      <c r="F3916" s="666">
        <v>72887775</v>
      </c>
      <c r="G3916" s="675" t="s">
        <v>12591</v>
      </c>
      <c r="H3916" s="675" t="s">
        <v>11806</v>
      </c>
      <c r="I3916" s="675" t="s">
        <v>6929</v>
      </c>
      <c r="J3916" s="675" t="s">
        <v>12553</v>
      </c>
      <c r="K3916" s="666">
        <v>2</v>
      </c>
      <c r="L3916" s="666">
        <v>12</v>
      </c>
      <c r="M3916" s="691" t="s">
        <v>1316</v>
      </c>
      <c r="N3916" s="666">
        <v>1</v>
      </c>
      <c r="O3916" s="666">
        <v>9</v>
      </c>
      <c r="P3916" s="772" t="s">
        <v>1109</v>
      </c>
      <c r="Q3916" s="666">
        <v>1</v>
      </c>
      <c r="R3916" s="666">
        <v>12</v>
      </c>
    </row>
    <row r="3917" spans="1:18" ht="15.75" customHeight="1" x14ac:dyDescent="0.2">
      <c r="A3917" s="665" t="s">
        <v>12429</v>
      </c>
      <c r="B3917" s="666" t="s">
        <v>6922</v>
      </c>
      <c r="C3917" s="666" t="s">
        <v>150</v>
      </c>
      <c r="D3917" s="675" t="s">
        <v>11169</v>
      </c>
      <c r="E3917" s="737" t="s">
        <v>7454</v>
      </c>
      <c r="F3917" s="666">
        <v>42266299</v>
      </c>
      <c r="G3917" s="675" t="s">
        <v>12592</v>
      </c>
      <c r="H3917" s="675" t="s">
        <v>11169</v>
      </c>
      <c r="I3917" s="675" t="s">
        <v>6929</v>
      </c>
      <c r="J3917" s="675" t="s">
        <v>12593</v>
      </c>
      <c r="K3917" s="666">
        <v>2</v>
      </c>
      <c r="L3917" s="666">
        <v>12</v>
      </c>
      <c r="M3917" s="691" t="s">
        <v>1316</v>
      </c>
      <c r="N3917" s="666">
        <v>0</v>
      </c>
      <c r="O3917" s="666">
        <v>0</v>
      </c>
      <c r="P3917" s="772" t="s">
        <v>554</v>
      </c>
      <c r="Q3917" s="666">
        <v>0</v>
      </c>
      <c r="R3917" s="666">
        <v>0</v>
      </c>
    </row>
    <row r="3918" spans="1:18" ht="15.75" customHeight="1" x14ac:dyDescent="0.2">
      <c r="A3918" s="665" t="s">
        <v>12429</v>
      </c>
      <c r="B3918" s="666" t="s">
        <v>6922</v>
      </c>
      <c r="C3918" s="666" t="s">
        <v>150</v>
      </c>
      <c r="D3918" s="675" t="s">
        <v>11806</v>
      </c>
      <c r="E3918" s="737" t="s">
        <v>7454</v>
      </c>
      <c r="F3918" s="666">
        <v>44654363</v>
      </c>
      <c r="G3918" s="675" t="s">
        <v>12594</v>
      </c>
      <c r="H3918" s="675" t="s">
        <v>11806</v>
      </c>
      <c r="I3918" s="675" t="s">
        <v>6929</v>
      </c>
      <c r="J3918" s="675" t="s">
        <v>12555</v>
      </c>
      <c r="K3918" s="666">
        <v>2</v>
      </c>
      <c r="L3918" s="666">
        <v>12</v>
      </c>
      <c r="M3918" s="691" t="s">
        <v>1316</v>
      </c>
      <c r="N3918" s="666">
        <v>1</v>
      </c>
      <c r="O3918" s="666">
        <v>9</v>
      </c>
      <c r="P3918" s="772" t="s">
        <v>1109</v>
      </c>
      <c r="Q3918" s="666">
        <v>1</v>
      </c>
      <c r="R3918" s="666">
        <v>12</v>
      </c>
    </row>
    <row r="3919" spans="1:18" ht="15.75" customHeight="1" x14ac:dyDescent="0.2">
      <c r="A3919" s="665" t="s">
        <v>12429</v>
      </c>
      <c r="B3919" s="666" t="s">
        <v>6922</v>
      </c>
      <c r="C3919" s="666" t="s">
        <v>150</v>
      </c>
      <c r="D3919" s="675" t="s">
        <v>10738</v>
      </c>
      <c r="E3919" s="737" t="s">
        <v>12595</v>
      </c>
      <c r="F3919" s="666">
        <v>19252506</v>
      </c>
      <c r="G3919" s="675" t="s">
        <v>12596</v>
      </c>
      <c r="H3919" s="675" t="s">
        <v>10738</v>
      </c>
      <c r="I3919" s="675" t="s">
        <v>7361</v>
      </c>
      <c r="J3919" s="675" t="s">
        <v>12479</v>
      </c>
      <c r="K3919" s="666">
        <v>2</v>
      </c>
      <c r="L3919" s="666">
        <v>12</v>
      </c>
      <c r="M3919" s="691" t="s">
        <v>12597</v>
      </c>
      <c r="N3919" s="666">
        <v>0</v>
      </c>
      <c r="O3919" s="666">
        <v>0</v>
      </c>
      <c r="P3919" s="772" t="s">
        <v>554</v>
      </c>
      <c r="Q3919" s="666">
        <v>0</v>
      </c>
      <c r="R3919" s="666">
        <v>0</v>
      </c>
    </row>
    <row r="3920" spans="1:18" ht="15.75" customHeight="1" x14ac:dyDescent="0.2">
      <c r="A3920" s="665" t="s">
        <v>12429</v>
      </c>
      <c r="B3920" s="666" t="s">
        <v>6922</v>
      </c>
      <c r="C3920" s="666" t="s">
        <v>150</v>
      </c>
      <c r="D3920" s="675" t="s">
        <v>10738</v>
      </c>
      <c r="E3920" s="737" t="s">
        <v>12595</v>
      </c>
      <c r="F3920" s="666">
        <v>42384666</v>
      </c>
      <c r="G3920" s="675" t="s">
        <v>12598</v>
      </c>
      <c r="H3920" s="675" t="s">
        <v>10738</v>
      </c>
      <c r="I3920" s="675" t="s">
        <v>7361</v>
      </c>
      <c r="J3920" s="675" t="s">
        <v>12479</v>
      </c>
      <c r="K3920" s="666">
        <v>2</v>
      </c>
      <c r="L3920" s="666">
        <v>12</v>
      </c>
      <c r="M3920" s="691" t="s">
        <v>12597</v>
      </c>
      <c r="N3920" s="666">
        <v>1</v>
      </c>
      <c r="O3920" s="666">
        <v>9</v>
      </c>
      <c r="P3920" s="772" t="s">
        <v>12599</v>
      </c>
      <c r="Q3920" s="666">
        <v>1</v>
      </c>
      <c r="R3920" s="666">
        <v>12</v>
      </c>
    </row>
    <row r="3921" spans="1:18" ht="15.75" customHeight="1" x14ac:dyDescent="0.2">
      <c r="A3921" s="665" t="s">
        <v>12429</v>
      </c>
      <c r="B3921" s="666" t="s">
        <v>6922</v>
      </c>
      <c r="C3921" s="666" t="s">
        <v>150</v>
      </c>
      <c r="D3921" s="675" t="s">
        <v>10738</v>
      </c>
      <c r="E3921" s="737" t="s">
        <v>12595</v>
      </c>
      <c r="F3921" s="666">
        <v>18122915</v>
      </c>
      <c r="G3921" s="675" t="s">
        <v>12600</v>
      </c>
      <c r="H3921" s="675" t="s">
        <v>10738</v>
      </c>
      <c r="I3921" s="675" t="s">
        <v>7361</v>
      </c>
      <c r="J3921" s="675" t="s">
        <v>12436</v>
      </c>
      <c r="K3921" s="666">
        <v>2</v>
      </c>
      <c r="L3921" s="666">
        <v>12</v>
      </c>
      <c r="M3921" s="691" t="s">
        <v>12597</v>
      </c>
      <c r="N3921" s="666">
        <v>1</v>
      </c>
      <c r="O3921" s="666">
        <v>9</v>
      </c>
      <c r="P3921" s="772" t="s">
        <v>12599</v>
      </c>
      <c r="Q3921" s="666">
        <v>1</v>
      </c>
      <c r="R3921" s="666">
        <v>12</v>
      </c>
    </row>
    <row r="3922" spans="1:18" ht="15.75" customHeight="1" x14ac:dyDescent="0.2">
      <c r="A3922" s="665" t="s">
        <v>12429</v>
      </c>
      <c r="B3922" s="666" t="s">
        <v>6922</v>
      </c>
      <c r="C3922" s="666" t="s">
        <v>150</v>
      </c>
      <c r="D3922" s="675" t="s">
        <v>6938</v>
      </c>
      <c r="E3922" s="737" t="s">
        <v>5124</v>
      </c>
      <c r="F3922" s="666">
        <v>46552164</v>
      </c>
      <c r="G3922" s="675" t="s">
        <v>12601</v>
      </c>
      <c r="H3922" s="675" t="s">
        <v>6938</v>
      </c>
      <c r="I3922" s="675" t="s">
        <v>6929</v>
      </c>
      <c r="J3922" s="675" t="s">
        <v>6938</v>
      </c>
      <c r="K3922" s="666">
        <v>2</v>
      </c>
      <c r="L3922" s="666">
        <v>12</v>
      </c>
      <c r="M3922" s="691" t="s">
        <v>1324</v>
      </c>
      <c r="N3922" s="666">
        <v>1</v>
      </c>
      <c r="O3922" s="666">
        <v>9</v>
      </c>
      <c r="P3922" s="772" t="s">
        <v>1316</v>
      </c>
      <c r="Q3922" s="666">
        <v>1</v>
      </c>
      <c r="R3922" s="666">
        <v>12</v>
      </c>
    </row>
    <row r="3923" spans="1:18" ht="15.75" customHeight="1" x14ac:dyDescent="0.2">
      <c r="A3923" s="665" t="s">
        <v>12429</v>
      </c>
      <c r="B3923" s="666" t="s">
        <v>6922</v>
      </c>
      <c r="C3923" s="666" t="s">
        <v>150</v>
      </c>
      <c r="D3923" s="675" t="s">
        <v>12602</v>
      </c>
      <c r="E3923" s="737" t="s">
        <v>1742</v>
      </c>
      <c r="F3923" s="666">
        <v>46362130</v>
      </c>
      <c r="G3923" s="675" t="s">
        <v>12603</v>
      </c>
      <c r="H3923" s="675" t="s">
        <v>12602</v>
      </c>
      <c r="I3923" s="675" t="s">
        <v>6929</v>
      </c>
      <c r="J3923" s="675" t="s">
        <v>12447</v>
      </c>
      <c r="K3923" s="666">
        <v>2</v>
      </c>
      <c r="L3923" s="666">
        <v>12</v>
      </c>
      <c r="M3923" s="691" t="s">
        <v>7066</v>
      </c>
      <c r="N3923" s="666">
        <v>0</v>
      </c>
      <c r="O3923" s="666">
        <v>0</v>
      </c>
      <c r="P3923" s="772" t="s">
        <v>554</v>
      </c>
      <c r="Q3923" s="666">
        <v>0</v>
      </c>
      <c r="R3923" s="666">
        <v>0</v>
      </c>
    </row>
    <row r="3924" spans="1:18" ht="15.75" customHeight="1" x14ac:dyDescent="0.2">
      <c r="A3924" s="665" t="s">
        <v>12429</v>
      </c>
      <c r="B3924" s="666" t="s">
        <v>6922</v>
      </c>
      <c r="C3924" s="666" t="s">
        <v>150</v>
      </c>
      <c r="D3924" s="675" t="s">
        <v>11169</v>
      </c>
      <c r="E3924" s="737" t="s">
        <v>12604</v>
      </c>
      <c r="F3924" s="666">
        <v>45909142</v>
      </c>
      <c r="G3924" s="675" t="s">
        <v>12605</v>
      </c>
      <c r="H3924" s="675" t="s">
        <v>11169</v>
      </c>
      <c r="I3924" s="675" t="s">
        <v>6929</v>
      </c>
      <c r="J3924" s="675" t="s">
        <v>12606</v>
      </c>
      <c r="K3924" s="666">
        <v>2</v>
      </c>
      <c r="L3924" s="666">
        <v>12</v>
      </c>
      <c r="M3924" s="691" t="s">
        <v>12607</v>
      </c>
      <c r="N3924" s="666">
        <v>1</v>
      </c>
      <c r="O3924" s="666">
        <v>9</v>
      </c>
      <c r="P3924" s="772" t="s">
        <v>12608</v>
      </c>
      <c r="Q3924" s="666">
        <v>1</v>
      </c>
      <c r="R3924" s="666">
        <v>12</v>
      </c>
    </row>
    <row r="3925" spans="1:18" ht="15.75" customHeight="1" x14ac:dyDescent="0.2">
      <c r="A3925" s="665" t="s">
        <v>12429</v>
      </c>
      <c r="B3925" s="666" t="s">
        <v>6922</v>
      </c>
      <c r="C3925" s="666" t="s">
        <v>150</v>
      </c>
      <c r="D3925" s="675" t="s">
        <v>11806</v>
      </c>
      <c r="E3925" s="737" t="s">
        <v>12604</v>
      </c>
      <c r="F3925" s="666">
        <v>47122018</v>
      </c>
      <c r="G3925" s="675" t="s">
        <v>12609</v>
      </c>
      <c r="H3925" s="675" t="s">
        <v>11806</v>
      </c>
      <c r="I3925" s="675" t="s">
        <v>6929</v>
      </c>
      <c r="J3925" s="675" t="s">
        <v>12555</v>
      </c>
      <c r="K3925" s="666">
        <v>2</v>
      </c>
      <c r="L3925" s="666">
        <v>12</v>
      </c>
      <c r="M3925" s="691" t="s">
        <v>12607</v>
      </c>
      <c r="N3925" s="666">
        <v>1</v>
      </c>
      <c r="O3925" s="666">
        <v>9</v>
      </c>
      <c r="P3925" s="772" t="s">
        <v>12608</v>
      </c>
      <c r="Q3925" s="666">
        <v>1</v>
      </c>
      <c r="R3925" s="666">
        <v>12</v>
      </c>
    </row>
    <row r="3926" spans="1:18" ht="15.75" customHeight="1" x14ac:dyDescent="0.2">
      <c r="A3926" s="665" t="s">
        <v>12429</v>
      </c>
      <c r="B3926" s="666" t="s">
        <v>6922</v>
      </c>
      <c r="C3926" s="666" t="s">
        <v>150</v>
      </c>
      <c r="D3926" s="675" t="s">
        <v>11806</v>
      </c>
      <c r="E3926" s="737" t="s">
        <v>12604</v>
      </c>
      <c r="F3926" s="666">
        <v>45030124</v>
      </c>
      <c r="G3926" s="675" t="s">
        <v>12610</v>
      </c>
      <c r="H3926" s="675" t="s">
        <v>11806</v>
      </c>
      <c r="I3926" s="675" t="s">
        <v>6929</v>
      </c>
      <c r="J3926" s="675" t="s">
        <v>12555</v>
      </c>
      <c r="K3926" s="666">
        <v>2</v>
      </c>
      <c r="L3926" s="666">
        <v>12</v>
      </c>
      <c r="M3926" s="691" t="s">
        <v>12607</v>
      </c>
      <c r="N3926" s="666">
        <v>1</v>
      </c>
      <c r="O3926" s="666">
        <v>9</v>
      </c>
      <c r="P3926" s="772" t="s">
        <v>12608</v>
      </c>
      <c r="Q3926" s="666">
        <v>1</v>
      </c>
      <c r="R3926" s="666">
        <v>12</v>
      </c>
    </row>
    <row r="3927" spans="1:18" ht="15.75" customHeight="1" x14ac:dyDescent="0.2">
      <c r="A3927" s="665" t="s">
        <v>12429</v>
      </c>
      <c r="B3927" s="666" t="s">
        <v>6922</v>
      </c>
      <c r="C3927" s="666" t="s">
        <v>150</v>
      </c>
      <c r="D3927" s="675" t="s">
        <v>9334</v>
      </c>
      <c r="E3927" s="737" t="s">
        <v>9194</v>
      </c>
      <c r="F3927" s="666">
        <v>42894929</v>
      </c>
      <c r="G3927" s="675" t="s">
        <v>12611</v>
      </c>
      <c r="H3927" s="675" t="s">
        <v>9334</v>
      </c>
      <c r="I3927" s="675" t="s">
        <v>6929</v>
      </c>
      <c r="J3927" s="675" t="s">
        <v>10073</v>
      </c>
      <c r="K3927" s="666">
        <v>2</v>
      </c>
      <c r="L3927" s="666">
        <v>12</v>
      </c>
      <c r="M3927" s="691" t="s">
        <v>3139</v>
      </c>
      <c r="N3927" s="666">
        <v>0</v>
      </c>
      <c r="O3927" s="666">
        <v>0</v>
      </c>
      <c r="P3927" s="772" t="s">
        <v>554</v>
      </c>
      <c r="Q3927" s="666">
        <v>0</v>
      </c>
      <c r="R3927" s="666">
        <v>0</v>
      </c>
    </row>
    <row r="3928" spans="1:18" ht="15.75" customHeight="1" x14ac:dyDescent="0.2">
      <c r="A3928" s="665" t="s">
        <v>12429</v>
      </c>
      <c r="B3928" s="666" t="s">
        <v>6922</v>
      </c>
      <c r="C3928" s="666" t="s">
        <v>150</v>
      </c>
      <c r="D3928" s="675" t="s">
        <v>9914</v>
      </c>
      <c r="E3928" s="737" t="s">
        <v>1124</v>
      </c>
      <c r="F3928" s="666">
        <v>45610357</v>
      </c>
      <c r="G3928" s="675" t="s">
        <v>12612</v>
      </c>
      <c r="H3928" s="675" t="s">
        <v>9914</v>
      </c>
      <c r="I3928" s="675" t="s">
        <v>6929</v>
      </c>
      <c r="J3928" s="675" t="s">
        <v>12613</v>
      </c>
      <c r="K3928" s="666">
        <v>2</v>
      </c>
      <c r="L3928" s="666">
        <v>12</v>
      </c>
      <c r="M3928" s="691" t="s">
        <v>4329</v>
      </c>
      <c r="N3928" s="666">
        <v>1</v>
      </c>
      <c r="O3928" s="666">
        <v>9</v>
      </c>
      <c r="P3928" s="772" t="s">
        <v>4285</v>
      </c>
      <c r="Q3928" s="666">
        <v>1</v>
      </c>
      <c r="R3928" s="666">
        <v>12</v>
      </c>
    </row>
    <row r="3929" spans="1:18" ht="15.75" customHeight="1" x14ac:dyDescent="0.2">
      <c r="A3929" s="665" t="s">
        <v>12429</v>
      </c>
      <c r="B3929" s="666" t="s">
        <v>6922</v>
      </c>
      <c r="C3929" s="666" t="s">
        <v>150</v>
      </c>
      <c r="D3929" s="675" t="s">
        <v>9914</v>
      </c>
      <c r="E3929" s="737" t="s">
        <v>1124</v>
      </c>
      <c r="F3929" s="666">
        <v>40326651</v>
      </c>
      <c r="G3929" s="675" t="s">
        <v>12614</v>
      </c>
      <c r="H3929" s="675" t="s">
        <v>9914</v>
      </c>
      <c r="I3929" s="675" t="s">
        <v>6929</v>
      </c>
      <c r="J3929" s="675" t="s">
        <v>12613</v>
      </c>
      <c r="K3929" s="666">
        <v>2</v>
      </c>
      <c r="L3929" s="666">
        <v>12</v>
      </c>
      <c r="M3929" s="691" t="s">
        <v>4329</v>
      </c>
      <c r="N3929" s="666">
        <v>1</v>
      </c>
      <c r="O3929" s="666">
        <v>9</v>
      </c>
      <c r="P3929" s="772" t="s">
        <v>4285</v>
      </c>
      <c r="Q3929" s="666">
        <v>1</v>
      </c>
      <c r="R3929" s="666">
        <v>12</v>
      </c>
    </row>
    <row r="3930" spans="1:18" ht="15.75" customHeight="1" x14ac:dyDescent="0.2">
      <c r="A3930" s="665" t="s">
        <v>12429</v>
      </c>
      <c r="B3930" s="666" t="s">
        <v>6922</v>
      </c>
      <c r="C3930" s="666" t="s">
        <v>150</v>
      </c>
      <c r="D3930" s="675" t="s">
        <v>12615</v>
      </c>
      <c r="E3930" s="737" t="s">
        <v>4266</v>
      </c>
      <c r="F3930" s="666">
        <v>18124180</v>
      </c>
      <c r="G3930" s="675" t="s">
        <v>12616</v>
      </c>
      <c r="H3930" s="675" t="s">
        <v>12615</v>
      </c>
      <c r="I3930" s="675" t="s">
        <v>6929</v>
      </c>
      <c r="J3930" s="675" t="s">
        <v>6938</v>
      </c>
      <c r="K3930" s="666">
        <v>2</v>
      </c>
      <c r="L3930" s="666">
        <v>12</v>
      </c>
      <c r="M3930" s="691" t="s">
        <v>12617</v>
      </c>
      <c r="N3930" s="666">
        <v>0</v>
      </c>
      <c r="O3930" s="666">
        <v>0</v>
      </c>
      <c r="P3930" s="772" t="s">
        <v>554</v>
      </c>
      <c r="Q3930" s="666">
        <v>0</v>
      </c>
      <c r="R3930" s="666">
        <v>0</v>
      </c>
    </row>
    <row r="3931" spans="1:18" ht="15.75" customHeight="1" x14ac:dyDescent="0.2">
      <c r="A3931" s="665" t="s">
        <v>12429</v>
      </c>
      <c r="B3931" s="666" t="s">
        <v>6922</v>
      </c>
      <c r="C3931" s="666" t="s">
        <v>150</v>
      </c>
      <c r="D3931" s="675" t="s">
        <v>9914</v>
      </c>
      <c r="E3931" s="737" t="s">
        <v>6963</v>
      </c>
      <c r="F3931" s="666">
        <v>43136847</v>
      </c>
      <c r="G3931" s="675" t="s">
        <v>12618</v>
      </c>
      <c r="H3931" s="675" t="s">
        <v>9914</v>
      </c>
      <c r="I3931" s="675" t="s">
        <v>6929</v>
      </c>
      <c r="J3931" s="675" t="s">
        <v>12619</v>
      </c>
      <c r="K3931" s="666">
        <v>2</v>
      </c>
      <c r="L3931" s="666">
        <v>12</v>
      </c>
      <c r="M3931" s="691" t="s">
        <v>4003</v>
      </c>
      <c r="N3931" s="666">
        <v>1</v>
      </c>
      <c r="O3931" s="666">
        <v>9</v>
      </c>
      <c r="P3931" s="772" t="s">
        <v>12620</v>
      </c>
      <c r="Q3931" s="666">
        <v>1</v>
      </c>
      <c r="R3931" s="666">
        <v>12</v>
      </c>
    </row>
    <row r="3932" spans="1:18" ht="15.75" customHeight="1" x14ac:dyDescent="0.2">
      <c r="A3932" s="665" t="s">
        <v>12429</v>
      </c>
      <c r="B3932" s="666" t="s">
        <v>6922</v>
      </c>
      <c r="C3932" s="666" t="s">
        <v>150</v>
      </c>
      <c r="D3932" s="675" t="s">
        <v>11750</v>
      </c>
      <c r="E3932" s="737" t="s">
        <v>1744</v>
      </c>
      <c r="F3932" s="666">
        <v>44436212</v>
      </c>
      <c r="G3932" s="675" t="s">
        <v>12621</v>
      </c>
      <c r="H3932" s="675" t="s">
        <v>11750</v>
      </c>
      <c r="I3932" s="675" t="s">
        <v>6929</v>
      </c>
      <c r="J3932" s="675" t="s">
        <v>12622</v>
      </c>
      <c r="K3932" s="666">
        <v>2</v>
      </c>
      <c r="L3932" s="666">
        <v>12</v>
      </c>
      <c r="M3932" s="691" t="s">
        <v>4207</v>
      </c>
      <c r="N3932" s="666">
        <v>1</v>
      </c>
      <c r="O3932" s="666">
        <v>9</v>
      </c>
      <c r="P3932" s="772" t="s">
        <v>2348</v>
      </c>
      <c r="Q3932" s="666">
        <v>1</v>
      </c>
      <c r="R3932" s="666">
        <v>12</v>
      </c>
    </row>
    <row r="3933" spans="1:18" ht="15.75" customHeight="1" x14ac:dyDescent="0.2">
      <c r="A3933" s="665" t="s">
        <v>12429</v>
      </c>
      <c r="B3933" s="666" t="s">
        <v>6922</v>
      </c>
      <c r="C3933" s="666" t="s">
        <v>150</v>
      </c>
      <c r="D3933" s="675" t="s">
        <v>12623</v>
      </c>
      <c r="E3933" s="737" t="s">
        <v>1124</v>
      </c>
      <c r="F3933" s="666">
        <v>43068779</v>
      </c>
      <c r="G3933" s="675" t="s">
        <v>12624</v>
      </c>
      <c r="H3933" s="675" t="s">
        <v>12625</v>
      </c>
      <c r="I3933" s="675" t="s">
        <v>6929</v>
      </c>
      <c r="J3933" s="675" t="s">
        <v>12623</v>
      </c>
      <c r="K3933" s="666">
        <v>0</v>
      </c>
      <c r="L3933" s="666">
        <v>0</v>
      </c>
      <c r="M3933" s="691" t="s">
        <v>554</v>
      </c>
      <c r="N3933" s="666">
        <v>1</v>
      </c>
      <c r="O3933" s="666">
        <v>9</v>
      </c>
      <c r="P3933" s="772" t="s">
        <v>4285</v>
      </c>
      <c r="Q3933" s="666">
        <v>1</v>
      </c>
      <c r="R3933" s="666">
        <v>12</v>
      </c>
    </row>
    <row r="3934" spans="1:18" ht="15.75" customHeight="1" x14ac:dyDescent="0.2">
      <c r="A3934" s="665" t="s">
        <v>12429</v>
      </c>
      <c r="B3934" s="666" t="s">
        <v>6922</v>
      </c>
      <c r="C3934" s="666" t="s">
        <v>150</v>
      </c>
      <c r="D3934" s="675" t="s">
        <v>9841</v>
      </c>
      <c r="E3934" s="737" t="s">
        <v>4266</v>
      </c>
      <c r="F3934" s="666">
        <v>17907896</v>
      </c>
      <c r="G3934" s="675" t="s">
        <v>10630</v>
      </c>
      <c r="H3934" s="675" t="s">
        <v>8946</v>
      </c>
      <c r="I3934" s="675" t="s">
        <v>6929</v>
      </c>
      <c r="J3934" s="675" t="s">
        <v>9841</v>
      </c>
      <c r="K3934" s="666">
        <v>0</v>
      </c>
      <c r="L3934" s="666">
        <v>0</v>
      </c>
      <c r="M3934" s="691" t="s">
        <v>554</v>
      </c>
      <c r="N3934" s="666">
        <v>1</v>
      </c>
      <c r="O3934" s="666">
        <v>9</v>
      </c>
      <c r="P3934" s="772" t="s">
        <v>8149</v>
      </c>
      <c r="Q3934" s="666">
        <v>1</v>
      </c>
      <c r="R3934" s="666">
        <v>12</v>
      </c>
    </row>
    <row r="3935" spans="1:18" ht="15.75" customHeight="1" x14ac:dyDescent="0.2">
      <c r="A3935" s="665" t="s">
        <v>12429</v>
      </c>
      <c r="B3935" s="666" t="s">
        <v>6922</v>
      </c>
      <c r="C3935" s="666" t="s">
        <v>150</v>
      </c>
      <c r="D3935" s="675" t="s">
        <v>8647</v>
      </c>
      <c r="E3935" s="737" t="s">
        <v>1124</v>
      </c>
      <c r="F3935" s="666">
        <v>47549479</v>
      </c>
      <c r="G3935" s="675" t="s">
        <v>12626</v>
      </c>
      <c r="H3935" s="675" t="s">
        <v>12627</v>
      </c>
      <c r="I3935" s="675" t="s">
        <v>6929</v>
      </c>
      <c r="J3935" s="675" t="s">
        <v>8647</v>
      </c>
      <c r="K3935" s="666">
        <v>0</v>
      </c>
      <c r="L3935" s="666">
        <v>0</v>
      </c>
      <c r="M3935" s="691" t="s">
        <v>554</v>
      </c>
      <c r="N3935" s="666">
        <v>1</v>
      </c>
      <c r="O3935" s="666">
        <v>9</v>
      </c>
      <c r="P3935" s="772" t="s">
        <v>4285</v>
      </c>
      <c r="Q3935" s="666">
        <v>1</v>
      </c>
      <c r="R3935" s="666">
        <v>12</v>
      </c>
    </row>
    <row r="3936" spans="1:18" ht="15.75" customHeight="1" x14ac:dyDescent="0.2">
      <c r="A3936" s="676" t="s">
        <v>12628</v>
      </c>
      <c r="B3936" s="670" t="s">
        <v>6922</v>
      </c>
      <c r="C3936" s="666" t="s">
        <v>10202</v>
      </c>
      <c r="D3936" s="675" t="s">
        <v>10738</v>
      </c>
      <c r="E3936" s="737">
        <v>930</v>
      </c>
      <c r="F3936" s="666">
        <v>46872999</v>
      </c>
      <c r="G3936" s="665" t="s">
        <v>12629</v>
      </c>
      <c r="H3936" s="675" t="s">
        <v>10738</v>
      </c>
      <c r="I3936" s="675" t="s">
        <v>7361</v>
      </c>
      <c r="J3936" s="675" t="s">
        <v>10738</v>
      </c>
      <c r="K3936" s="666">
        <v>2</v>
      </c>
      <c r="L3936" s="670">
        <v>12</v>
      </c>
      <c r="M3936" s="755">
        <f t="shared" ref="M3936:M3999" si="50">L3936*E3936</f>
        <v>11160</v>
      </c>
      <c r="N3936" s="666"/>
      <c r="O3936" s="670">
        <v>8</v>
      </c>
      <c r="P3936" s="755">
        <f t="shared" ref="P3936:P3999" si="51">O3936*E3936</f>
        <v>7440</v>
      </c>
      <c r="Q3936" s="670"/>
      <c r="R3936" s="670">
        <v>12</v>
      </c>
    </row>
    <row r="3937" spans="1:18" ht="15.75" customHeight="1" x14ac:dyDescent="0.2">
      <c r="A3937" s="676" t="s">
        <v>12628</v>
      </c>
      <c r="B3937" s="670" t="s">
        <v>6922</v>
      </c>
      <c r="C3937" s="666" t="s">
        <v>10202</v>
      </c>
      <c r="D3937" s="675" t="s">
        <v>11050</v>
      </c>
      <c r="E3937" s="737">
        <v>1200</v>
      </c>
      <c r="F3937" s="666">
        <v>41735615</v>
      </c>
      <c r="G3937" s="665" t="s">
        <v>12630</v>
      </c>
      <c r="H3937" s="675" t="s">
        <v>11050</v>
      </c>
      <c r="I3937" s="675" t="s">
        <v>7361</v>
      </c>
      <c r="J3937" s="675" t="s">
        <v>11050</v>
      </c>
      <c r="K3937" s="666">
        <v>2</v>
      </c>
      <c r="L3937" s="670">
        <v>12</v>
      </c>
      <c r="M3937" s="755">
        <f t="shared" si="50"/>
        <v>14400</v>
      </c>
      <c r="N3937" s="666"/>
      <c r="O3937" s="670">
        <v>8</v>
      </c>
      <c r="P3937" s="755">
        <f t="shared" si="51"/>
        <v>9600</v>
      </c>
      <c r="Q3937" s="670"/>
      <c r="R3937" s="670">
        <v>12</v>
      </c>
    </row>
    <row r="3938" spans="1:18" ht="15.75" customHeight="1" x14ac:dyDescent="0.2">
      <c r="A3938" s="676" t="s">
        <v>12628</v>
      </c>
      <c r="B3938" s="670" t="s">
        <v>6922</v>
      </c>
      <c r="C3938" s="666" t="s">
        <v>10202</v>
      </c>
      <c r="D3938" s="665" t="s">
        <v>10366</v>
      </c>
      <c r="E3938" s="737">
        <v>1200</v>
      </c>
      <c r="F3938" s="666">
        <v>46610398</v>
      </c>
      <c r="G3938" s="665" t="s">
        <v>12631</v>
      </c>
      <c r="H3938" s="675" t="s">
        <v>10366</v>
      </c>
      <c r="I3938" s="675" t="s">
        <v>7361</v>
      </c>
      <c r="J3938" s="675" t="s">
        <v>10366</v>
      </c>
      <c r="K3938" s="666">
        <v>2</v>
      </c>
      <c r="L3938" s="670">
        <v>12</v>
      </c>
      <c r="M3938" s="755">
        <f t="shared" si="50"/>
        <v>14400</v>
      </c>
      <c r="N3938" s="666"/>
      <c r="O3938" s="670">
        <v>8</v>
      </c>
      <c r="P3938" s="755">
        <f t="shared" si="51"/>
        <v>9600</v>
      </c>
      <c r="Q3938" s="670"/>
      <c r="R3938" s="670">
        <v>12</v>
      </c>
    </row>
    <row r="3939" spans="1:18" ht="15.75" customHeight="1" x14ac:dyDescent="0.2">
      <c r="A3939" s="676" t="s">
        <v>12628</v>
      </c>
      <c r="B3939" s="670" t="s">
        <v>6922</v>
      </c>
      <c r="C3939" s="666" t="s">
        <v>10202</v>
      </c>
      <c r="D3939" s="675" t="s">
        <v>12632</v>
      </c>
      <c r="E3939" s="737">
        <v>1200</v>
      </c>
      <c r="F3939" s="666">
        <v>40290536</v>
      </c>
      <c r="G3939" s="665" t="s">
        <v>12633</v>
      </c>
      <c r="H3939" s="675" t="s">
        <v>12632</v>
      </c>
      <c r="I3939" s="675" t="s">
        <v>7541</v>
      </c>
      <c r="J3939" s="675" t="s">
        <v>12632</v>
      </c>
      <c r="K3939" s="666">
        <v>2</v>
      </c>
      <c r="L3939" s="670">
        <v>12</v>
      </c>
      <c r="M3939" s="755">
        <f t="shared" si="50"/>
        <v>14400</v>
      </c>
      <c r="N3939" s="666"/>
      <c r="O3939" s="670">
        <v>8</v>
      </c>
      <c r="P3939" s="755">
        <f t="shared" si="51"/>
        <v>9600</v>
      </c>
      <c r="Q3939" s="670"/>
      <c r="R3939" s="670">
        <v>12</v>
      </c>
    </row>
    <row r="3940" spans="1:18" ht="15.75" customHeight="1" x14ac:dyDescent="0.2">
      <c r="A3940" s="676" t="s">
        <v>12628</v>
      </c>
      <c r="B3940" s="670" t="s">
        <v>6922</v>
      </c>
      <c r="C3940" s="666" t="s">
        <v>10202</v>
      </c>
      <c r="D3940" s="675" t="s">
        <v>10390</v>
      </c>
      <c r="E3940" s="737">
        <v>1200</v>
      </c>
      <c r="F3940" s="666">
        <v>41099159</v>
      </c>
      <c r="G3940" s="665" t="s">
        <v>12634</v>
      </c>
      <c r="H3940" s="675" t="s">
        <v>10390</v>
      </c>
      <c r="I3940" s="675" t="s">
        <v>7541</v>
      </c>
      <c r="J3940" s="675" t="s">
        <v>10390</v>
      </c>
      <c r="K3940" s="666">
        <v>2</v>
      </c>
      <c r="L3940" s="670">
        <v>12</v>
      </c>
      <c r="M3940" s="755">
        <f t="shared" si="50"/>
        <v>14400</v>
      </c>
      <c r="N3940" s="666"/>
      <c r="O3940" s="670">
        <v>8</v>
      </c>
      <c r="P3940" s="755">
        <f t="shared" si="51"/>
        <v>9600</v>
      </c>
      <c r="Q3940" s="670"/>
      <c r="R3940" s="670">
        <v>12</v>
      </c>
    </row>
    <row r="3941" spans="1:18" ht="15.75" customHeight="1" x14ac:dyDescent="0.2">
      <c r="A3941" s="676" t="s">
        <v>12628</v>
      </c>
      <c r="B3941" s="670" t="s">
        <v>6922</v>
      </c>
      <c r="C3941" s="666" t="s">
        <v>10202</v>
      </c>
      <c r="D3941" s="675" t="s">
        <v>12055</v>
      </c>
      <c r="E3941" s="737">
        <v>930</v>
      </c>
      <c r="F3941" s="666">
        <v>40089729</v>
      </c>
      <c r="G3941" s="665" t="s">
        <v>12635</v>
      </c>
      <c r="H3941" s="675" t="s">
        <v>12055</v>
      </c>
      <c r="I3941" s="675" t="s">
        <v>7541</v>
      </c>
      <c r="J3941" s="675" t="s">
        <v>12055</v>
      </c>
      <c r="K3941" s="666">
        <v>2</v>
      </c>
      <c r="L3941" s="670">
        <v>12</v>
      </c>
      <c r="M3941" s="755">
        <f t="shared" si="50"/>
        <v>11160</v>
      </c>
      <c r="N3941" s="666"/>
      <c r="O3941" s="670">
        <v>8</v>
      </c>
      <c r="P3941" s="755">
        <f t="shared" si="51"/>
        <v>7440</v>
      </c>
      <c r="Q3941" s="670"/>
      <c r="R3941" s="670">
        <v>12</v>
      </c>
    </row>
    <row r="3942" spans="1:18" ht="15.75" customHeight="1" x14ac:dyDescent="0.2">
      <c r="A3942" s="676" t="s">
        <v>12628</v>
      </c>
      <c r="B3942" s="670" t="s">
        <v>6922</v>
      </c>
      <c r="C3942" s="666" t="s">
        <v>10202</v>
      </c>
      <c r="D3942" s="675" t="s">
        <v>10738</v>
      </c>
      <c r="E3942" s="737">
        <v>1000</v>
      </c>
      <c r="F3942" s="666">
        <v>9957092</v>
      </c>
      <c r="G3942" s="665" t="s">
        <v>12636</v>
      </c>
      <c r="H3942" s="675" t="s">
        <v>10738</v>
      </c>
      <c r="I3942" s="675" t="s">
        <v>7361</v>
      </c>
      <c r="J3942" s="675" t="s">
        <v>10738</v>
      </c>
      <c r="K3942" s="666">
        <v>2</v>
      </c>
      <c r="L3942" s="670">
        <v>12</v>
      </c>
      <c r="M3942" s="755">
        <f t="shared" si="50"/>
        <v>12000</v>
      </c>
      <c r="N3942" s="666"/>
      <c r="O3942" s="670">
        <v>8</v>
      </c>
      <c r="P3942" s="755">
        <f t="shared" si="51"/>
        <v>8000</v>
      </c>
      <c r="Q3942" s="670"/>
      <c r="R3942" s="670">
        <v>12</v>
      </c>
    </row>
    <row r="3943" spans="1:18" ht="15.75" customHeight="1" x14ac:dyDescent="0.2">
      <c r="A3943" s="676" t="s">
        <v>12628</v>
      </c>
      <c r="B3943" s="670" t="s">
        <v>6922</v>
      </c>
      <c r="C3943" s="666" t="s">
        <v>10202</v>
      </c>
      <c r="D3943" s="675" t="s">
        <v>9914</v>
      </c>
      <c r="E3943" s="737">
        <v>4500</v>
      </c>
      <c r="F3943" s="666">
        <v>46237084</v>
      </c>
      <c r="G3943" s="665" t="s">
        <v>12637</v>
      </c>
      <c r="H3943" s="675" t="s">
        <v>9914</v>
      </c>
      <c r="I3943" s="675" t="s">
        <v>6929</v>
      </c>
      <c r="J3943" s="675" t="s">
        <v>9914</v>
      </c>
      <c r="K3943" s="666">
        <v>2</v>
      </c>
      <c r="L3943" s="670">
        <v>12</v>
      </c>
      <c r="M3943" s="755">
        <f t="shared" si="50"/>
        <v>54000</v>
      </c>
      <c r="N3943" s="666"/>
      <c r="O3943" s="670">
        <v>8</v>
      </c>
      <c r="P3943" s="755">
        <f t="shared" si="51"/>
        <v>36000</v>
      </c>
      <c r="Q3943" s="670"/>
      <c r="R3943" s="670">
        <v>12</v>
      </c>
    </row>
    <row r="3944" spans="1:18" ht="15.75" customHeight="1" x14ac:dyDescent="0.2">
      <c r="A3944" s="676" t="s">
        <v>12628</v>
      </c>
      <c r="B3944" s="670" t="s">
        <v>6922</v>
      </c>
      <c r="C3944" s="666" t="s">
        <v>10202</v>
      </c>
      <c r="D3944" s="675" t="s">
        <v>12055</v>
      </c>
      <c r="E3944" s="737">
        <v>1200</v>
      </c>
      <c r="F3944" s="666">
        <v>19562171</v>
      </c>
      <c r="G3944" s="665" t="s">
        <v>12638</v>
      </c>
      <c r="H3944" s="675" t="s">
        <v>12055</v>
      </c>
      <c r="I3944" s="675" t="s">
        <v>7541</v>
      </c>
      <c r="J3944" s="675" t="s">
        <v>12055</v>
      </c>
      <c r="K3944" s="666">
        <v>2</v>
      </c>
      <c r="L3944" s="670">
        <v>12</v>
      </c>
      <c r="M3944" s="755">
        <f t="shared" si="50"/>
        <v>14400</v>
      </c>
      <c r="N3944" s="666"/>
      <c r="O3944" s="670">
        <v>8</v>
      </c>
      <c r="P3944" s="755">
        <f t="shared" si="51"/>
        <v>9600</v>
      </c>
      <c r="Q3944" s="670"/>
      <c r="R3944" s="670">
        <v>12</v>
      </c>
    </row>
    <row r="3945" spans="1:18" ht="15.75" customHeight="1" x14ac:dyDescent="0.2">
      <c r="A3945" s="676" t="s">
        <v>12628</v>
      </c>
      <c r="B3945" s="670" t="s">
        <v>6922</v>
      </c>
      <c r="C3945" s="666" t="s">
        <v>10202</v>
      </c>
      <c r="D3945" s="675" t="s">
        <v>10738</v>
      </c>
      <c r="E3945" s="737">
        <v>1100</v>
      </c>
      <c r="F3945" s="666"/>
      <c r="G3945" s="665" t="s">
        <v>12639</v>
      </c>
      <c r="H3945" s="675" t="s">
        <v>10738</v>
      </c>
      <c r="I3945" s="675" t="s">
        <v>7361</v>
      </c>
      <c r="J3945" s="675" t="s">
        <v>10738</v>
      </c>
      <c r="K3945" s="666"/>
      <c r="L3945" s="670">
        <v>12</v>
      </c>
      <c r="M3945" s="755">
        <f t="shared" si="50"/>
        <v>13200</v>
      </c>
      <c r="N3945" s="666"/>
      <c r="O3945" s="670">
        <v>8</v>
      </c>
      <c r="P3945" s="755">
        <f t="shared" si="51"/>
        <v>8800</v>
      </c>
      <c r="Q3945" s="670"/>
      <c r="R3945" s="670">
        <v>12</v>
      </c>
    </row>
    <row r="3946" spans="1:18" ht="15.75" customHeight="1" x14ac:dyDescent="0.2">
      <c r="A3946" s="676" t="s">
        <v>12628</v>
      </c>
      <c r="B3946" s="670" t="s">
        <v>6922</v>
      </c>
      <c r="C3946" s="666" t="s">
        <v>10202</v>
      </c>
      <c r="D3946" s="675" t="s">
        <v>10738</v>
      </c>
      <c r="E3946" s="737">
        <v>930</v>
      </c>
      <c r="F3946" s="666">
        <v>19558762</v>
      </c>
      <c r="G3946" s="665" t="s">
        <v>12640</v>
      </c>
      <c r="H3946" s="675" t="s">
        <v>10738</v>
      </c>
      <c r="I3946" s="675" t="s">
        <v>7361</v>
      </c>
      <c r="J3946" s="675" t="s">
        <v>10738</v>
      </c>
      <c r="K3946" s="666">
        <v>2</v>
      </c>
      <c r="L3946" s="670">
        <v>12</v>
      </c>
      <c r="M3946" s="755">
        <f t="shared" si="50"/>
        <v>11160</v>
      </c>
      <c r="N3946" s="666"/>
      <c r="O3946" s="670">
        <v>8</v>
      </c>
      <c r="P3946" s="755">
        <f t="shared" si="51"/>
        <v>7440</v>
      </c>
      <c r="Q3946" s="670"/>
      <c r="R3946" s="670">
        <v>12</v>
      </c>
    </row>
    <row r="3947" spans="1:18" ht="15.75" customHeight="1" x14ac:dyDescent="0.2">
      <c r="A3947" s="676" t="s">
        <v>12628</v>
      </c>
      <c r="B3947" s="670" t="s">
        <v>6922</v>
      </c>
      <c r="C3947" s="666" t="s">
        <v>10202</v>
      </c>
      <c r="D3947" s="675" t="s">
        <v>10738</v>
      </c>
      <c r="E3947" s="737">
        <v>1200</v>
      </c>
      <c r="F3947" s="666">
        <v>78204752</v>
      </c>
      <c r="G3947" s="665" t="s">
        <v>12641</v>
      </c>
      <c r="H3947" s="675" t="s">
        <v>10738</v>
      </c>
      <c r="I3947" s="675" t="s">
        <v>7361</v>
      </c>
      <c r="J3947" s="675" t="s">
        <v>10738</v>
      </c>
      <c r="K3947" s="666">
        <v>2</v>
      </c>
      <c r="L3947" s="670">
        <v>12</v>
      </c>
      <c r="M3947" s="755">
        <f t="shared" si="50"/>
        <v>14400</v>
      </c>
      <c r="N3947" s="666"/>
      <c r="O3947" s="670">
        <v>8</v>
      </c>
      <c r="P3947" s="755">
        <f t="shared" si="51"/>
        <v>9600</v>
      </c>
      <c r="Q3947" s="670"/>
      <c r="R3947" s="670">
        <v>12</v>
      </c>
    </row>
    <row r="3948" spans="1:18" ht="15.75" customHeight="1" x14ac:dyDescent="0.2">
      <c r="A3948" s="676" t="s">
        <v>12628</v>
      </c>
      <c r="B3948" s="670" t="s">
        <v>6922</v>
      </c>
      <c r="C3948" s="666" t="s">
        <v>10202</v>
      </c>
      <c r="D3948" s="675" t="s">
        <v>12055</v>
      </c>
      <c r="E3948" s="737">
        <v>930</v>
      </c>
      <c r="F3948" s="666">
        <v>46698098</v>
      </c>
      <c r="G3948" s="665" t="s">
        <v>12642</v>
      </c>
      <c r="H3948" s="675" t="s">
        <v>12055</v>
      </c>
      <c r="I3948" s="675" t="s">
        <v>7541</v>
      </c>
      <c r="J3948" s="675" t="s">
        <v>12055</v>
      </c>
      <c r="K3948" s="666">
        <v>2</v>
      </c>
      <c r="L3948" s="670">
        <v>12</v>
      </c>
      <c r="M3948" s="755">
        <f t="shared" si="50"/>
        <v>11160</v>
      </c>
      <c r="N3948" s="666"/>
      <c r="O3948" s="670">
        <v>8</v>
      </c>
      <c r="P3948" s="755">
        <f t="shared" si="51"/>
        <v>7440</v>
      </c>
      <c r="Q3948" s="670"/>
      <c r="R3948" s="670">
        <v>12</v>
      </c>
    </row>
    <row r="3949" spans="1:18" ht="15.75" customHeight="1" x14ac:dyDescent="0.2">
      <c r="A3949" s="676" t="s">
        <v>12628</v>
      </c>
      <c r="B3949" s="670" t="s">
        <v>6922</v>
      </c>
      <c r="C3949" s="666" t="s">
        <v>10202</v>
      </c>
      <c r="D3949" s="675" t="s">
        <v>10738</v>
      </c>
      <c r="E3949" s="737">
        <v>930</v>
      </c>
      <c r="F3949" s="666">
        <v>46903170</v>
      </c>
      <c r="G3949" s="665" t="s">
        <v>12643</v>
      </c>
      <c r="H3949" s="675" t="s">
        <v>10738</v>
      </c>
      <c r="I3949" s="675" t="s">
        <v>7361</v>
      </c>
      <c r="J3949" s="675" t="s">
        <v>10738</v>
      </c>
      <c r="K3949" s="666">
        <v>2</v>
      </c>
      <c r="L3949" s="670">
        <v>12</v>
      </c>
      <c r="M3949" s="755">
        <f t="shared" si="50"/>
        <v>11160</v>
      </c>
      <c r="N3949" s="666"/>
      <c r="O3949" s="670">
        <v>8</v>
      </c>
      <c r="P3949" s="755">
        <f t="shared" si="51"/>
        <v>7440</v>
      </c>
      <c r="Q3949" s="670"/>
      <c r="R3949" s="670">
        <v>12</v>
      </c>
    </row>
    <row r="3950" spans="1:18" ht="15.75" customHeight="1" x14ac:dyDescent="0.2">
      <c r="A3950" s="676" t="s">
        <v>12628</v>
      </c>
      <c r="B3950" s="670" t="s">
        <v>6922</v>
      </c>
      <c r="C3950" s="666" t="s">
        <v>10202</v>
      </c>
      <c r="D3950" s="675" t="s">
        <v>12055</v>
      </c>
      <c r="E3950" s="737">
        <v>930</v>
      </c>
      <c r="F3950" s="666">
        <v>20722535</v>
      </c>
      <c r="G3950" s="665" t="s">
        <v>12644</v>
      </c>
      <c r="H3950" s="675" t="s">
        <v>12055</v>
      </c>
      <c r="I3950" s="675" t="s">
        <v>7541</v>
      </c>
      <c r="J3950" s="675" t="s">
        <v>12055</v>
      </c>
      <c r="K3950" s="666">
        <v>2</v>
      </c>
      <c r="L3950" s="670">
        <v>12</v>
      </c>
      <c r="M3950" s="755">
        <f t="shared" si="50"/>
        <v>11160</v>
      </c>
      <c r="N3950" s="666"/>
      <c r="O3950" s="670">
        <v>8</v>
      </c>
      <c r="P3950" s="755">
        <f t="shared" si="51"/>
        <v>7440</v>
      </c>
      <c r="Q3950" s="670"/>
      <c r="R3950" s="670">
        <v>12</v>
      </c>
    </row>
    <row r="3951" spans="1:18" ht="15.75" customHeight="1" x14ac:dyDescent="0.2">
      <c r="A3951" s="676" t="s">
        <v>12628</v>
      </c>
      <c r="B3951" s="670" t="s">
        <v>6922</v>
      </c>
      <c r="C3951" s="666" t="s">
        <v>10202</v>
      </c>
      <c r="D3951" s="675" t="s">
        <v>10738</v>
      </c>
      <c r="E3951" s="737">
        <v>930</v>
      </c>
      <c r="F3951" s="666">
        <v>45600503</v>
      </c>
      <c r="G3951" s="665" t="s">
        <v>12645</v>
      </c>
      <c r="H3951" s="675" t="s">
        <v>10738</v>
      </c>
      <c r="I3951" s="675" t="s">
        <v>7361</v>
      </c>
      <c r="J3951" s="675" t="s">
        <v>10738</v>
      </c>
      <c r="K3951" s="666">
        <v>2</v>
      </c>
      <c r="L3951" s="670">
        <v>12</v>
      </c>
      <c r="M3951" s="755">
        <f t="shared" si="50"/>
        <v>11160</v>
      </c>
      <c r="N3951" s="666"/>
      <c r="O3951" s="670">
        <v>8</v>
      </c>
      <c r="P3951" s="755">
        <f t="shared" si="51"/>
        <v>7440</v>
      </c>
      <c r="Q3951" s="670"/>
      <c r="R3951" s="670">
        <v>12</v>
      </c>
    </row>
    <row r="3952" spans="1:18" ht="15.75" customHeight="1" x14ac:dyDescent="0.2">
      <c r="A3952" s="676" t="s">
        <v>12628</v>
      </c>
      <c r="B3952" s="670" t="s">
        <v>6922</v>
      </c>
      <c r="C3952" s="666" t="s">
        <v>10202</v>
      </c>
      <c r="D3952" s="675" t="s">
        <v>12055</v>
      </c>
      <c r="E3952" s="737">
        <v>930</v>
      </c>
      <c r="F3952" s="666">
        <v>44327037</v>
      </c>
      <c r="G3952" s="665" t="s">
        <v>12646</v>
      </c>
      <c r="H3952" s="675" t="s">
        <v>12055</v>
      </c>
      <c r="I3952" s="675" t="s">
        <v>7541</v>
      </c>
      <c r="J3952" s="675" t="s">
        <v>12055</v>
      </c>
      <c r="K3952" s="666">
        <v>2</v>
      </c>
      <c r="L3952" s="670">
        <v>12</v>
      </c>
      <c r="M3952" s="755">
        <f t="shared" si="50"/>
        <v>11160</v>
      </c>
      <c r="N3952" s="666"/>
      <c r="O3952" s="670">
        <v>8</v>
      </c>
      <c r="P3952" s="755">
        <f t="shared" si="51"/>
        <v>7440</v>
      </c>
      <c r="Q3952" s="670"/>
      <c r="R3952" s="670">
        <v>12</v>
      </c>
    </row>
    <row r="3953" spans="1:18" ht="15.75" customHeight="1" x14ac:dyDescent="0.2">
      <c r="A3953" s="676" t="s">
        <v>12628</v>
      </c>
      <c r="B3953" s="670" t="s">
        <v>6922</v>
      </c>
      <c r="C3953" s="666" t="s">
        <v>10202</v>
      </c>
      <c r="D3953" s="675" t="s">
        <v>12055</v>
      </c>
      <c r="E3953" s="737">
        <v>930</v>
      </c>
      <c r="F3953" s="666">
        <v>40663647</v>
      </c>
      <c r="G3953" s="665" t="s">
        <v>12647</v>
      </c>
      <c r="H3953" s="675" t="s">
        <v>12055</v>
      </c>
      <c r="I3953" s="675" t="s">
        <v>7541</v>
      </c>
      <c r="J3953" s="675" t="s">
        <v>12055</v>
      </c>
      <c r="K3953" s="666">
        <v>2</v>
      </c>
      <c r="L3953" s="670">
        <v>12</v>
      </c>
      <c r="M3953" s="755">
        <f t="shared" si="50"/>
        <v>11160</v>
      </c>
      <c r="N3953" s="666"/>
      <c r="O3953" s="670">
        <v>8</v>
      </c>
      <c r="P3953" s="755">
        <f t="shared" si="51"/>
        <v>7440</v>
      </c>
      <c r="Q3953" s="670"/>
      <c r="R3953" s="670">
        <v>12</v>
      </c>
    </row>
    <row r="3954" spans="1:18" ht="15.75" customHeight="1" x14ac:dyDescent="0.2">
      <c r="A3954" s="676" t="s">
        <v>12628</v>
      </c>
      <c r="B3954" s="670" t="s">
        <v>6922</v>
      </c>
      <c r="C3954" s="666" t="s">
        <v>10202</v>
      </c>
      <c r="D3954" s="675" t="s">
        <v>10366</v>
      </c>
      <c r="E3954" s="737">
        <v>1200</v>
      </c>
      <c r="F3954" s="666">
        <v>46993900</v>
      </c>
      <c r="G3954" s="665" t="s">
        <v>12648</v>
      </c>
      <c r="H3954" s="675" t="s">
        <v>10366</v>
      </c>
      <c r="I3954" s="675" t="s">
        <v>7361</v>
      </c>
      <c r="J3954" s="675" t="s">
        <v>10366</v>
      </c>
      <c r="K3954" s="666">
        <v>2</v>
      </c>
      <c r="L3954" s="670">
        <v>12</v>
      </c>
      <c r="M3954" s="755">
        <f t="shared" si="50"/>
        <v>14400</v>
      </c>
      <c r="N3954" s="666"/>
      <c r="O3954" s="670">
        <v>8</v>
      </c>
      <c r="P3954" s="755">
        <f t="shared" si="51"/>
        <v>9600</v>
      </c>
      <c r="Q3954" s="670"/>
      <c r="R3954" s="670">
        <v>12</v>
      </c>
    </row>
    <row r="3955" spans="1:18" ht="15.75" customHeight="1" x14ac:dyDescent="0.2">
      <c r="A3955" s="676" t="s">
        <v>12628</v>
      </c>
      <c r="B3955" s="670" t="s">
        <v>6922</v>
      </c>
      <c r="C3955" s="666" t="s">
        <v>10202</v>
      </c>
      <c r="D3955" s="675" t="s">
        <v>10366</v>
      </c>
      <c r="E3955" s="737">
        <v>1200</v>
      </c>
      <c r="F3955" s="666">
        <v>75098264</v>
      </c>
      <c r="G3955" s="665" t="s">
        <v>12649</v>
      </c>
      <c r="H3955" s="675" t="s">
        <v>10366</v>
      </c>
      <c r="I3955" s="675" t="s">
        <v>7361</v>
      </c>
      <c r="J3955" s="675" t="s">
        <v>10366</v>
      </c>
      <c r="K3955" s="666">
        <v>2</v>
      </c>
      <c r="L3955" s="670">
        <v>12</v>
      </c>
      <c r="M3955" s="755">
        <f t="shared" si="50"/>
        <v>14400</v>
      </c>
      <c r="N3955" s="666"/>
      <c r="O3955" s="670">
        <v>8</v>
      </c>
      <c r="P3955" s="755">
        <f t="shared" si="51"/>
        <v>9600</v>
      </c>
      <c r="Q3955" s="670"/>
      <c r="R3955" s="670">
        <v>12</v>
      </c>
    </row>
    <row r="3956" spans="1:18" ht="15.75" customHeight="1" x14ac:dyDescent="0.2">
      <c r="A3956" s="676" t="s">
        <v>12628</v>
      </c>
      <c r="B3956" s="670" t="s">
        <v>6922</v>
      </c>
      <c r="C3956" s="666" t="s">
        <v>10202</v>
      </c>
      <c r="D3956" s="675" t="s">
        <v>10738</v>
      </c>
      <c r="E3956" s="737">
        <v>1200</v>
      </c>
      <c r="F3956" s="666">
        <v>73051474</v>
      </c>
      <c r="G3956" s="665" t="s">
        <v>12650</v>
      </c>
      <c r="H3956" s="675" t="s">
        <v>10738</v>
      </c>
      <c r="I3956" s="675" t="s">
        <v>7361</v>
      </c>
      <c r="J3956" s="675" t="s">
        <v>10738</v>
      </c>
      <c r="K3956" s="666">
        <v>2</v>
      </c>
      <c r="L3956" s="670">
        <v>12</v>
      </c>
      <c r="M3956" s="755">
        <f t="shared" si="50"/>
        <v>14400</v>
      </c>
      <c r="N3956" s="666"/>
      <c r="O3956" s="670">
        <v>8</v>
      </c>
      <c r="P3956" s="755">
        <f t="shared" si="51"/>
        <v>9600</v>
      </c>
      <c r="Q3956" s="670"/>
      <c r="R3956" s="670">
        <v>12</v>
      </c>
    </row>
    <row r="3957" spans="1:18" ht="15.75" customHeight="1" x14ac:dyDescent="0.2">
      <c r="A3957" s="676" t="s">
        <v>12628</v>
      </c>
      <c r="B3957" s="670" t="s">
        <v>6922</v>
      </c>
      <c r="C3957" s="666" t="s">
        <v>10202</v>
      </c>
      <c r="D3957" s="675" t="s">
        <v>11806</v>
      </c>
      <c r="E3957" s="737">
        <v>1650</v>
      </c>
      <c r="F3957" s="666">
        <v>73208393</v>
      </c>
      <c r="G3957" s="665" t="s">
        <v>12651</v>
      </c>
      <c r="H3957" s="675" t="s">
        <v>11806</v>
      </c>
      <c r="I3957" s="675" t="s">
        <v>6929</v>
      </c>
      <c r="J3957" s="675" t="s">
        <v>11806</v>
      </c>
      <c r="K3957" s="666">
        <v>2</v>
      </c>
      <c r="L3957" s="670">
        <v>12</v>
      </c>
      <c r="M3957" s="755">
        <f t="shared" si="50"/>
        <v>19800</v>
      </c>
      <c r="N3957" s="666"/>
      <c r="O3957" s="670">
        <v>8</v>
      </c>
      <c r="P3957" s="755">
        <f t="shared" si="51"/>
        <v>13200</v>
      </c>
      <c r="Q3957" s="670"/>
      <c r="R3957" s="670">
        <v>12</v>
      </c>
    </row>
    <row r="3958" spans="1:18" ht="15.75" customHeight="1" x14ac:dyDescent="0.2">
      <c r="A3958" s="676" t="s">
        <v>12628</v>
      </c>
      <c r="B3958" s="670" t="s">
        <v>6922</v>
      </c>
      <c r="C3958" s="666" t="s">
        <v>10202</v>
      </c>
      <c r="D3958" s="675" t="s">
        <v>11050</v>
      </c>
      <c r="E3958" s="737">
        <v>1200</v>
      </c>
      <c r="F3958" s="666">
        <v>70235140</v>
      </c>
      <c r="G3958" s="665" t="s">
        <v>12652</v>
      </c>
      <c r="H3958" s="675" t="s">
        <v>11050</v>
      </c>
      <c r="I3958" s="675" t="s">
        <v>7361</v>
      </c>
      <c r="J3958" s="675" t="s">
        <v>11050</v>
      </c>
      <c r="K3958" s="666">
        <v>2</v>
      </c>
      <c r="L3958" s="670">
        <v>12</v>
      </c>
      <c r="M3958" s="755">
        <f t="shared" si="50"/>
        <v>14400</v>
      </c>
      <c r="N3958" s="666"/>
      <c r="O3958" s="670">
        <v>8</v>
      </c>
      <c r="P3958" s="755">
        <f t="shared" si="51"/>
        <v>9600</v>
      </c>
      <c r="Q3958" s="670"/>
      <c r="R3958" s="670">
        <v>12</v>
      </c>
    </row>
    <row r="3959" spans="1:18" ht="15.75" customHeight="1" x14ac:dyDescent="0.2">
      <c r="A3959" s="676" t="s">
        <v>12628</v>
      </c>
      <c r="B3959" s="670" t="s">
        <v>6922</v>
      </c>
      <c r="C3959" s="666" t="s">
        <v>10202</v>
      </c>
      <c r="D3959" s="675" t="s">
        <v>11806</v>
      </c>
      <c r="E3959" s="737">
        <v>2000</v>
      </c>
      <c r="F3959" s="666">
        <v>73082064</v>
      </c>
      <c r="G3959" s="665" t="s">
        <v>12653</v>
      </c>
      <c r="H3959" s="675" t="s">
        <v>11806</v>
      </c>
      <c r="I3959" s="675" t="s">
        <v>6929</v>
      </c>
      <c r="J3959" s="675" t="s">
        <v>11806</v>
      </c>
      <c r="K3959" s="666">
        <v>2</v>
      </c>
      <c r="L3959" s="670">
        <v>12</v>
      </c>
      <c r="M3959" s="755">
        <f t="shared" si="50"/>
        <v>24000</v>
      </c>
      <c r="N3959" s="666"/>
      <c r="O3959" s="670">
        <v>8</v>
      </c>
      <c r="P3959" s="755">
        <f t="shared" si="51"/>
        <v>16000</v>
      </c>
      <c r="Q3959" s="670"/>
      <c r="R3959" s="670">
        <v>12</v>
      </c>
    </row>
    <row r="3960" spans="1:18" ht="15.75" customHeight="1" x14ac:dyDescent="0.2">
      <c r="A3960" s="676" t="s">
        <v>12628</v>
      </c>
      <c r="B3960" s="670" t="s">
        <v>6922</v>
      </c>
      <c r="C3960" s="666" t="s">
        <v>10202</v>
      </c>
      <c r="D3960" s="675" t="s">
        <v>11065</v>
      </c>
      <c r="E3960" s="737">
        <v>6000</v>
      </c>
      <c r="F3960" s="666">
        <v>70681096</v>
      </c>
      <c r="G3960" s="665" t="s">
        <v>12654</v>
      </c>
      <c r="H3960" s="675" t="s">
        <v>11065</v>
      </c>
      <c r="I3960" s="675" t="s">
        <v>6929</v>
      </c>
      <c r="J3960" s="675" t="s">
        <v>11065</v>
      </c>
      <c r="K3960" s="666">
        <v>2</v>
      </c>
      <c r="L3960" s="670">
        <v>12</v>
      </c>
      <c r="M3960" s="755">
        <f t="shared" si="50"/>
        <v>72000</v>
      </c>
      <c r="N3960" s="666"/>
      <c r="O3960" s="670">
        <v>8</v>
      </c>
      <c r="P3960" s="755">
        <f t="shared" si="51"/>
        <v>48000</v>
      </c>
      <c r="Q3960" s="670"/>
      <c r="R3960" s="670">
        <v>12</v>
      </c>
    </row>
    <row r="3961" spans="1:18" ht="15.75" customHeight="1" x14ac:dyDescent="0.2">
      <c r="A3961" s="676" t="s">
        <v>12628</v>
      </c>
      <c r="B3961" s="670" t="s">
        <v>6922</v>
      </c>
      <c r="C3961" s="666" t="s">
        <v>10202</v>
      </c>
      <c r="D3961" s="675" t="s">
        <v>11806</v>
      </c>
      <c r="E3961" s="737">
        <v>1800</v>
      </c>
      <c r="F3961" s="666">
        <v>70234991</v>
      </c>
      <c r="G3961" s="665" t="s">
        <v>12655</v>
      </c>
      <c r="H3961" s="675" t="s">
        <v>11806</v>
      </c>
      <c r="I3961" s="675" t="s">
        <v>6929</v>
      </c>
      <c r="J3961" s="675" t="s">
        <v>11806</v>
      </c>
      <c r="K3961" s="666">
        <v>2</v>
      </c>
      <c r="L3961" s="670">
        <v>12</v>
      </c>
      <c r="M3961" s="755">
        <f t="shared" si="50"/>
        <v>21600</v>
      </c>
      <c r="N3961" s="666"/>
      <c r="O3961" s="670">
        <v>8</v>
      </c>
      <c r="P3961" s="755">
        <f t="shared" si="51"/>
        <v>14400</v>
      </c>
      <c r="Q3961" s="670"/>
      <c r="R3961" s="670">
        <v>12</v>
      </c>
    </row>
    <row r="3962" spans="1:18" ht="15.75" customHeight="1" x14ac:dyDescent="0.2">
      <c r="A3962" s="676" t="s">
        <v>12628</v>
      </c>
      <c r="B3962" s="670" t="s">
        <v>6922</v>
      </c>
      <c r="C3962" s="666" t="s">
        <v>10202</v>
      </c>
      <c r="D3962" s="675" t="s">
        <v>10757</v>
      </c>
      <c r="E3962" s="737">
        <v>1800</v>
      </c>
      <c r="F3962" s="666"/>
      <c r="G3962" s="665" t="s">
        <v>12639</v>
      </c>
      <c r="H3962" s="675" t="s">
        <v>10757</v>
      </c>
      <c r="I3962" s="675" t="s">
        <v>6929</v>
      </c>
      <c r="J3962" s="675" t="s">
        <v>10757</v>
      </c>
      <c r="K3962" s="666"/>
      <c r="L3962" s="670">
        <v>12</v>
      </c>
      <c r="M3962" s="755">
        <f t="shared" si="50"/>
        <v>21600</v>
      </c>
      <c r="N3962" s="666"/>
      <c r="O3962" s="670">
        <v>8</v>
      </c>
      <c r="P3962" s="755">
        <f t="shared" si="51"/>
        <v>14400</v>
      </c>
      <c r="Q3962" s="670"/>
      <c r="R3962" s="670">
        <v>12</v>
      </c>
    </row>
    <row r="3963" spans="1:18" ht="15.75" customHeight="1" x14ac:dyDescent="0.2">
      <c r="A3963" s="676" t="s">
        <v>12628</v>
      </c>
      <c r="B3963" s="670" t="s">
        <v>6922</v>
      </c>
      <c r="C3963" s="666" t="s">
        <v>10202</v>
      </c>
      <c r="D3963" s="675" t="s">
        <v>10738</v>
      </c>
      <c r="E3963" s="737">
        <v>1200</v>
      </c>
      <c r="F3963" s="666"/>
      <c r="G3963" s="665" t="s">
        <v>12639</v>
      </c>
      <c r="H3963" s="675" t="s">
        <v>10738</v>
      </c>
      <c r="I3963" s="675" t="s">
        <v>7361</v>
      </c>
      <c r="J3963" s="675" t="s">
        <v>10738</v>
      </c>
      <c r="K3963" s="666"/>
      <c r="L3963" s="670">
        <v>12</v>
      </c>
      <c r="M3963" s="755">
        <f t="shared" si="50"/>
        <v>14400</v>
      </c>
      <c r="N3963" s="666"/>
      <c r="O3963" s="670">
        <v>8</v>
      </c>
      <c r="P3963" s="755">
        <f t="shared" si="51"/>
        <v>9600</v>
      </c>
      <c r="Q3963" s="670"/>
      <c r="R3963" s="670">
        <v>12</v>
      </c>
    </row>
    <row r="3964" spans="1:18" ht="15.75" customHeight="1" x14ac:dyDescent="0.2">
      <c r="A3964" s="676" t="s">
        <v>12628</v>
      </c>
      <c r="B3964" s="670" t="s">
        <v>6922</v>
      </c>
      <c r="C3964" s="666" t="s">
        <v>10202</v>
      </c>
      <c r="D3964" s="675" t="s">
        <v>11806</v>
      </c>
      <c r="E3964" s="737">
        <v>1650</v>
      </c>
      <c r="F3964" s="666">
        <v>71410871</v>
      </c>
      <c r="G3964" s="665" t="s">
        <v>12656</v>
      </c>
      <c r="H3964" s="675" t="s">
        <v>11806</v>
      </c>
      <c r="I3964" s="675" t="s">
        <v>6929</v>
      </c>
      <c r="J3964" s="675" t="s">
        <v>11806</v>
      </c>
      <c r="K3964" s="666">
        <v>0</v>
      </c>
      <c r="L3964" s="670">
        <v>12</v>
      </c>
      <c r="M3964" s="755">
        <f t="shared" si="50"/>
        <v>19800</v>
      </c>
      <c r="N3964" s="666">
        <v>1</v>
      </c>
      <c r="O3964" s="670">
        <v>8</v>
      </c>
      <c r="P3964" s="755">
        <f t="shared" si="51"/>
        <v>13200</v>
      </c>
      <c r="Q3964" s="670"/>
      <c r="R3964" s="670">
        <v>12</v>
      </c>
    </row>
    <row r="3965" spans="1:18" ht="15.75" customHeight="1" x14ac:dyDescent="0.2">
      <c r="A3965" s="676" t="s">
        <v>12628</v>
      </c>
      <c r="B3965" s="670" t="s">
        <v>6922</v>
      </c>
      <c r="C3965" s="666" t="s">
        <v>10202</v>
      </c>
      <c r="D3965" s="675" t="s">
        <v>10366</v>
      </c>
      <c r="E3965" s="737">
        <v>1200</v>
      </c>
      <c r="F3965" s="666">
        <v>18215661</v>
      </c>
      <c r="G3965" s="665" t="s">
        <v>12657</v>
      </c>
      <c r="H3965" s="675" t="s">
        <v>10366</v>
      </c>
      <c r="I3965" s="675" t="s">
        <v>7361</v>
      </c>
      <c r="J3965" s="675" t="s">
        <v>10366</v>
      </c>
      <c r="K3965" s="666">
        <v>0</v>
      </c>
      <c r="L3965" s="670">
        <v>12</v>
      </c>
      <c r="M3965" s="755">
        <f t="shared" si="50"/>
        <v>14400</v>
      </c>
      <c r="N3965" s="666">
        <v>1</v>
      </c>
      <c r="O3965" s="670">
        <v>8</v>
      </c>
      <c r="P3965" s="755">
        <f t="shared" si="51"/>
        <v>9600</v>
      </c>
      <c r="Q3965" s="670"/>
      <c r="R3965" s="670">
        <v>12</v>
      </c>
    </row>
    <row r="3966" spans="1:18" ht="15.75" customHeight="1" x14ac:dyDescent="0.2">
      <c r="A3966" s="676" t="s">
        <v>12628</v>
      </c>
      <c r="B3966" s="670" t="s">
        <v>6922</v>
      </c>
      <c r="C3966" s="666" t="s">
        <v>10202</v>
      </c>
      <c r="D3966" s="675" t="s">
        <v>10757</v>
      </c>
      <c r="E3966" s="737">
        <v>2000</v>
      </c>
      <c r="F3966" s="666"/>
      <c r="G3966" s="665" t="s">
        <v>12639</v>
      </c>
      <c r="H3966" s="675" t="s">
        <v>10757</v>
      </c>
      <c r="I3966" s="675" t="s">
        <v>6929</v>
      </c>
      <c r="J3966" s="675" t="s">
        <v>10757</v>
      </c>
      <c r="K3966" s="666"/>
      <c r="L3966" s="670">
        <v>12</v>
      </c>
      <c r="M3966" s="755">
        <f t="shared" si="50"/>
        <v>24000</v>
      </c>
      <c r="N3966" s="666"/>
      <c r="O3966" s="670">
        <v>8</v>
      </c>
      <c r="P3966" s="755">
        <f t="shared" si="51"/>
        <v>16000</v>
      </c>
      <c r="Q3966" s="670"/>
      <c r="R3966" s="670">
        <v>12</v>
      </c>
    </row>
    <row r="3967" spans="1:18" ht="15.75" customHeight="1" x14ac:dyDescent="0.2">
      <c r="A3967" s="676" t="s">
        <v>12628</v>
      </c>
      <c r="B3967" s="670" t="s">
        <v>6922</v>
      </c>
      <c r="C3967" s="666" t="s">
        <v>10202</v>
      </c>
      <c r="D3967" s="675" t="s">
        <v>10757</v>
      </c>
      <c r="E3967" s="737">
        <v>2000</v>
      </c>
      <c r="F3967" s="666"/>
      <c r="G3967" s="665" t="s">
        <v>12639</v>
      </c>
      <c r="H3967" s="675" t="s">
        <v>10757</v>
      </c>
      <c r="I3967" s="675" t="s">
        <v>6929</v>
      </c>
      <c r="J3967" s="675" t="s">
        <v>10757</v>
      </c>
      <c r="K3967" s="666"/>
      <c r="L3967" s="670">
        <v>12</v>
      </c>
      <c r="M3967" s="755">
        <f t="shared" si="50"/>
        <v>24000</v>
      </c>
      <c r="N3967" s="666"/>
      <c r="O3967" s="670">
        <v>8</v>
      </c>
      <c r="P3967" s="755">
        <f t="shared" si="51"/>
        <v>16000</v>
      </c>
      <c r="Q3967" s="670"/>
      <c r="R3967" s="670">
        <v>12</v>
      </c>
    </row>
    <row r="3968" spans="1:18" ht="15.75" customHeight="1" x14ac:dyDescent="0.2">
      <c r="A3968" s="676" t="s">
        <v>12628</v>
      </c>
      <c r="B3968" s="670" t="s">
        <v>6922</v>
      </c>
      <c r="C3968" s="666" t="s">
        <v>10202</v>
      </c>
      <c r="D3968" s="675" t="s">
        <v>10757</v>
      </c>
      <c r="E3968" s="737">
        <v>2000</v>
      </c>
      <c r="F3968" s="666"/>
      <c r="G3968" s="665" t="s">
        <v>12639</v>
      </c>
      <c r="H3968" s="675" t="s">
        <v>10757</v>
      </c>
      <c r="I3968" s="675" t="s">
        <v>6929</v>
      </c>
      <c r="J3968" s="675" t="s">
        <v>10757</v>
      </c>
      <c r="K3968" s="666"/>
      <c r="L3968" s="670">
        <v>12</v>
      </c>
      <c r="M3968" s="755">
        <f t="shared" si="50"/>
        <v>24000</v>
      </c>
      <c r="N3968" s="666"/>
      <c r="O3968" s="670">
        <v>8</v>
      </c>
      <c r="P3968" s="755">
        <f t="shared" si="51"/>
        <v>16000</v>
      </c>
      <c r="Q3968" s="670"/>
      <c r="R3968" s="670">
        <v>12</v>
      </c>
    </row>
    <row r="3969" spans="1:18" ht="15.75" customHeight="1" x14ac:dyDescent="0.2">
      <c r="A3969" s="676" t="s">
        <v>12628</v>
      </c>
      <c r="B3969" s="670" t="s">
        <v>6922</v>
      </c>
      <c r="C3969" s="666" t="s">
        <v>10202</v>
      </c>
      <c r="D3969" s="675" t="s">
        <v>11050</v>
      </c>
      <c r="E3969" s="737">
        <v>1200</v>
      </c>
      <c r="F3969" s="666">
        <v>45125339</v>
      </c>
      <c r="G3969" s="665" t="s">
        <v>12658</v>
      </c>
      <c r="H3969" s="675" t="s">
        <v>11050</v>
      </c>
      <c r="I3969" s="675" t="s">
        <v>7361</v>
      </c>
      <c r="J3969" s="675" t="s">
        <v>11050</v>
      </c>
      <c r="K3969" s="666">
        <v>2</v>
      </c>
      <c r="L3969" s="670">
        <v>12</v>
      </c>
      <c r="M3969" s="755">
        <f t="shared" si="50"/>
        <v>14400</v>
      </c>
      <c r="N3969" s="666"/>
      <c r="O3969" s="670">
        <v>8</v>
      </c>
      <c r="P3969" s="755">
        <f t="shared" si="51"/>
        <v>9600</v>
      </c>
      <c r="Q3969" s="670"/>
      <c r="R3969" s="670">
        <v>12</v>
      </c>
    </row>
    <row r="3970" spans="1:18" ht="15.75" customHeight="1" x14ac:dyDescent="0.2">
      <c r="A3970" s="676" t="s">
        <v>12628</v>
      </c>
      <c r="B3970" s="670" t="s">
        <v>6922</v>
      </c>
      <c r="C3970" s="666" t="s">
        <v>10202</v>
      </c>
      <c r="D3970" s="675" t="s">
        <v>10738</v>
      </c>
      <c r="E3970" s="737">
        <v>1100</v>
      </c>
      <c r="F3970" s="666">
        <v>46271324</v>
      </c>
      <c r="G3970" s="665" t="s">
        <v>12659</v>
      </c>
      <c r="H3970" s="675" t="s">
        <v>10738</v>
      </c>
      <c r="I3970" s="675" t="s">
        <v>7361</v>
      </c>
      <c r="J3970" s="675" t="s">
        <v>10738</v>
      </c>
      <c r="K3970" s="666">
        <v>2</v>
      </c>
      <c r="L3970" s="670">
        <v>12</v>
      </c>
      <c r="M3970" s="755">
        <f t="shared" si="50"/>
        <v>13200</v>
      </c>
      <c r="N3970" s="666"/>
      <c r="O3970" s="670">
        <v>8</v>
      </c>
      <c r="P3970" s="755">
        <f t="shared" si="51"/>
        <v>8800</v>
      </c>
      <c r="Q3970" s="670"/>
      <c r="R3970" s="670">
        <v>12</v>
      </c>
    </row>
    <row r="3971" spans="1:18" ht="15.75" customHeight="1" x14ac:dyDescent="0.2">
      <c r="A3971" s="676" t="s">
        <v>12628</v>
      </c>
      <c r="B3971" s="670" t="s">
        <v>6922</v>
      </c>
      <c r="C3971" s="666" t="s">
        <v>10202</v>
      </c>
      <c r="D3971" s="675" t="s">
        <v>11169</v>
      </c>
      <c r="E3971" s="737">
        <v>2000</v>
      </c>
      <c r="F3971" s="666">
        <v>45425769</v>
      </c>
      <c r="G3971" s="665" t="s">
        <v>12660</v>
      </c>
      <c r="H3971" s="675" t="s">
        <v>11169</v>
      </c>
      <c r="I3971" s="675" t="s">
        <v>6929</v>
      </c>
      <c r="J3971" s="675" t="s">
        <v>11169</v>
      </c>
      <c r="K3971" s="666">
        <v>2</v>
      </c>
      <c r="L3971" s="670">
        <v>12</v>
      </c>
      <c r="M3971" s="755">
        <f t="shared" si="50"/>
        <v>24000</v>
      </c>
      <c r="N3971" s="666"/>
      <c r="O3971" s="670">
        <v>8</v>
      </c>
      <c r="P3971" s="755">
        <f t="shared" si="51"/>
        <v>16000</v>
      </c>
      <c r="Q3971" s="670"/>
      <c r="R3971" s="670">
        <v>12</v>
      </c>
    </row>
    <row r="3972" spans="1:18" ht="15.75" customHeight="1" x14ac:dyDescent="0.2">
      <c r="A3972" s="676" t="s">
        <v>12628</v>
      </c>
      <c r="B3972" s="670" t="s">
        <v>6922</v>
      </c>
      <c r="C3972" s="666" t="s">
        <v>10202</v>
      </c>
      <c r="D3972" s="675" t="s">
        <v>11806</v>
      </c>
      <c r="E3972" s="737">
        <v>1800</v>
      </c>
      <c r="F3972" s="666">
        <v>42582456</v>
      </c>
      <c r="G3972" s="665" t="s">
        <v>12661</v>
      </c>
      <c r="H3972" s="675" t="s">
        <v>11806</v>
      </c>
      <c r="I3972" s="675" t="s">
        <v>6929</v>
      </c>
      <c r="J3972" s="675" t="s">
        <v>11806</v>
      </c>
      <c r="K3972" s="666">
        <v>2</v>
      </c>
      <c r="L3972" s="670">
        <v>12</v>
      </c>
      <c r="M3972" s="755">
        <f t="shared" si="50"/>
        <v>21600</v>
      </c>
      <c r="N3972" s="666"/>
      <c r="O3972" s="670">
        <v>8</v>
      </c>
      <c r="P3972" s="755">
        <f t="shared" si="51"/>
        <v>14400</v>
      </c>
      <c r="Q3972" s="670"/>
      <c r="R3972" s="670">
        <v>12</v>
      </c>
    </row>
    <row r="3973" spans="1:18" ht="15.75" customHeight="1" x14ac:dyDescent="0.2">
      <c r="A3973" s="676" t="s">
        <v>12628</v>
      </c>
      <c r="B3973" s="670" t="s">
        <v>6922</v>
      </c>
      <c r="C3973" s="666" t="s">
        <v>10202</v>
      </c>
      <c r="D3973" s="675" t="s">
        <v>11806</v>
      </c>
      <c r="E3973" s="737">
        <v>1500</v>
      </c>
      <c r="F3973" s="666">
        <v>45916359</v>
      </c>
      <c r="G3973" s="665" t="s">
        <v>12662</v>
      </c>
      <c r="H3973" s="675" t="s">
        <v>11806</v>
      </c>
      <c r="I3973" s="675" t="s">
        <v>6929</v>
      </c>
      <c r="J3973" s="675" t="s">
        <v>11806</v>
      </c>
      <c r="K3973" s="666">
        <v>2</v>
      </c>
      <c r="L3973" s="670">
        <v>12</v>
      </c>
      <c r="M3973" s="755">
        <f t="shared" si="50"/>
        <v>18000</v>
      </c>
      <c r="N3973" s="666"/>
      <c r="O3973" s="670">
        <v>8</v>
      </c>
      <c r="P3973" s="755">
        <f t="shared" si="51"/>
        <v>12000</v>
      </c>
      <c r="Q3973" s="670"/>
      <c r="R3973" s="670">
        <v>12</v>
      </c>
    </row>
    <row r="3974" spans="1:18" ht="15.75" customHeight="1" x14ac:dyDescent="0.2">
      <c r="A3974" s="676" t="s">
        <v>12628</v>
      </c>
      <c r="B3974" s="670" t="s">
        <v>6922</v>
      </c>
      <c r="C3974" s="666" t="s">
        <v>10202</v>
      </c>
      <c r="D3974" s="675" t="s">
        <v>10738</v>
      </c>
      <c r="E3974" s="737">
        <v>1200</v>
      </c>
      <c r="F3974" s="666">
        <v>47715962</v>
      </c>
      <c r="G3974" s="665" t="s">
        <v>12663</v>
      </c>
      <c r="H3974" s="675" t="s">
        <v>10738</v>
      </c>
      <c r="I3974" s="675" t="s">
        <v>7361</v>
      </c>
      <c r="J3974" s="675" t="s">
        <v>10738</v>
      </c>
      <c r="K3974" s="666">
        <v>2</v>
      </c>
      <c r="L3974" s="670">
        <v>12</v>
      </c>
      <c r="M3974" s="755">
        <f t="shared" si="50"/>
        <v>14400</v>
      </c>
      <c r="N3974" s="666"/>
      <c r="O3974" s="670">
        <v>8</v>
      </c>
      <c r="P3974" s="755">
        <f t="shared" si="51"/>
        <v>9600</v>
      </c>
      <c r="Q3974" s="670"/>
      <c r="R3974" s="670">
        <v>12</v>
      </c>
    </row>
    <row r="3975" spans="1:18" ht="15.75" customHeight="1" x14ac:dyDescent="0.2">
      <c r="A3975" s="676" t="s">
        <v>12628</v>
      </c>
      <c r="B3975" s="670" t="s">
        <v>6922</v>
      </c>
      <c r="C3975" s="666" t="s">
        <v>10202</v>
      </c>
      <c r="D3975" s="675" t="s">
        <v>12664</v>
      </c>
      <c r="E3975" s="737">
        <v>2000</v>
      </c>
      <c r="F3975" s="666">
        <v>44864787</v>
      </c>
      <c r="G3975" s="665" t="s">
        <v>12665</v>
      </c>
      <c r="H3975" s="675" t="s">
        <v>12664</v>
      </c>
      <c r="I3975" s="675" t="s">
        <v>6929</v>
      </c>
      <c r="J3975" s="675" t="s">
        <v>12664</v>
      </c>
      <c r="K3975" s="666">
        <v>2</v>
      </c>
      <c r="L3975" s="670">
        <v>12</v>
      </c>
      <c r="M3975" s="755">
        <f t="shared" si="50"/>
        <v>24000</v>
      </c>
      <c r="N3975" s="666"/>
      <c r="O3975" s="670">
        <v>8</v>
      </c>
      <c r="P3975" s="755">
        <f t="shared" si="51"/>
        <v>16000</v>
      </c>
      <c r="Q3975" s="670"/>
      <c r="R3975" s="670">
        <v>12</v>
      </c>
    </row>
    <row r="3976" spans="1:18" ht="15.75" customHeight="1" x14ac:dyDescent="0.2">
      <c r="A3976" s="676" t="s">
        <v>12628</v>
      </c>
      <c r="B3976" s="670" t="s">
        <v>6922</v>
      </c>
      <c r="C3976" s="666" t="s">
        <v>10202</v>
      </c>
      <c r="D3976" s="675" t="s">
        <v>9914</v>
      </c>
      <c r="E3976" s="737">
        <v>4500</v>
      </c>
      <c r="F3976" s="666">
        <v>46063528</v>
      </c>
      <c r="G3976" s="665" t="s">
        <v>12666</v>
      </c>
      <c r="H3976" s="675" t="s">
        <v>9914</v>
      </c>
      <c r="I3976" s="675" t="s">
        <v>6929</v>
      </c>
      <c r="J3976" s="675" t="s">
        <v>9914</v>
      </c>
      <c r="K3976" s="666">
        <v>2</v>
      </c>
      <c r="L3976" s="670">
        <v>12</v>
      </c>
      <c r="M3976" s="755">
        <f t="shared" si="50"/>
        <v>54000</v>
      </c>
      <c r="N3976" s="666"/>
      <c r="O3976" s="670">
        <v>8</v>
      </c>
      <c r="P3976" s="755">
        <f t="shared" si="51"/>
        <v>36000</v>
      </c>
      <c r="Q3976" s="670"/>
      <c r="R3976" s="670">
        <v>12</v>
      </c>
    </row>
    <row r="3977" spans="1:18" ht="15.75" customHeight="1" x14ac:dyDescent="0.2">
      <c r="A3977" s="676" t="s">
        <v>12628</v>
      </c>
      <c r="B3977" s="670" t="s">
        <v>6922</v>
      </c>
      <c r="C3977" s="666" t="s">
        <v>10202</v>
      </c>
      <c r="D3977" s="675" t="s">
        <v>9914</v>
      </c>
      <c r="E3977" s="737">
        <v>5000</v>
      </c>
      <c r="F3977" s="666">
        <v>46905498</v>
      </c>
      <c r="G3977" s="665" t="s">
        <v>12667</v>
      </c>
      <c r="H3977" s="675" t="s">
        <v>9914</v>
      </c>
      <c r="I3977" s="675" t="s">
        <v>6929</v>
      </c>
      <c r="J3977" s="675" t="s">
        <v>9914</v>
      </c>
      <c r="K3977" s="666">
        <v>2</v>
      </c>
      <c r="L3977" s="670">
        <v>12</v>
      </c>
      <c r="M3977" s="755">
        <f t="shared" si="50"/>
        <v>60000</v>
      </c>
      <c r="N3977" s="666"/>
      <c r="O3977" s="670">
        <v>8</v>
      </c>
      <c r="P3977" s="755">
        <f t="shared" si="51"/>
        <v>40000</v>
      </c>
      <c r="Q3977" s="670"/>
      <c r="R3977" s="670">
        <v>12</v>
      </c>
    </row>
    <row r="3978" spans="1:18" ht="15.75" customHeight="1" x14ac:dyDescent="0.2">
      <c r="A3978" s="676" t="s">
        <v>12628</v>
      </c>
      <c r="B3978" s="670" t="s">
        <v>6922</v>
      </c>
      <c r="C3978" s="666" t="s">
        <v>10202</v>
      </c>
      <c r="D3978" s="675" t="s">
        <v>10738</v>
      </c>
      <c r="E3978" s="737">
        <v>1200</v>
      </c>
      <c r="F3978" s="666">
        <v>44338010</v>
      </c>
      <c r="G3978" s="665" t="s">
        <v>12668</v>
      </c>
      <c r="H3978" s="675" t="s">
        <v>10738</v>
      </c>
      <c r="I3978" s="675" t="s">
        <v>7361</v>
      </c>
      <c r="J3978" s="675" t="s">
        <v>10738</v>
      </c>
      <c r="K3978" s="666">
        <v>2</v>
      </c>
      <c r="L3978" s="670">
        <v>12</v>
      </c>
      <c r="M3978" s="755">
        <f t="shared" si="50"/>
        <v>14400</v>
      </c>
      <c r="N3978" s="666"/>
      <c r="O3978" s="670">
        <v>8</v>
      </c>
      <c r="P3978" s="755">
        <f t="shared" si="51"/>
        <v>9600</v>
      </c>
      <c r="Q3978" s="670"/>
      <c r="R3978" s="670">
        <v>12</v>
      </c>
    </row>
    <row r="3979" spans="1:18" ht="15.75" customHeight="1" x14ac:dyDescent="0.2">
      <c r="A3979" s="676" t="s">
        <v>12628</v>
      </c>
      <c r="B3979" s="670" t="s">
        <v>6922</v>
      </c>
      <c r="C3979" s="666" t="s">
        <v>10202</v>
      </c>
      <c r="D3979" s="675" t="s">
        <v>11050</v>
      </c>
      <c r="E3979" s="737">
        <v>1200</v>
      </c>
      <c r="F3979" s="666">
        <v>41573963</v>
      </c>
      <c r="G3979" s="665" t="s">
        <v>12669</v>
      </c>
      <c r="H3979" s="675" t="s">
        <v>11050</v>
      </c>
      <c r="I3979" s="675" t="s">
        <v>7361</v>
      </c>
      <c r="J3979" s="675" t="s">
        <v>11050</v>
      </c>
      <c r="K3979" s="666">
        <v>2</v>
      </c>
      <c r="L3979" s="670">
        <v>12</v>
      </c>
      <c r="M3979" s="755">
        <f t="shared" si="50"/>
        <v>14400</v>
      </c>
      <c r="N3979" s="666"/>
      <c r="O3979" s="670">
        <v>8</v>
      </c>
      <c r="P3979" s="755">
        <f t="shared" si="51"/>
        <v>9600</v>
      </c>
      <c r="Q3979" s="670"/>
      <c r="R3979" s="670">
        <v>12</v>
      </c>
    </row>
    <row r="3980" spans="1:18" ht="15.75" customHeight="1" x14ac:dyDescent="0.2">
      <c r="A3980" s="676" t="s">
        <v>12628</v>
      </c>
      <c r="B3980" s="670" t="s">
        <v>6922</v>
      </c>
      <c r="C3980" s="666" t="s">
        <v>10202</v>
      </c>
      <c r="D3980" s="675" t="s">
        <v>11050</v>
      </c>
      <c r="E3980" s="737">
        <v>1200</v>
      </c>
      <c r="F3980" s="666">
        <v>71493117</v>
      </c>
      <c r="G3980" s="665" t="s">
        <v>12670</v>
      </c>
      <c r="H3980" s="675" t="s">
        <v>11050</v>
      </c>
      <c r="I3980" s="675" t="s">
        <v>7361</v>
      </c>
      <c r="J3980" s="675" t="s">
        <v>11050</v>
      </c>
      <c r="K3980" s="666">
        <v>2</v>
      </c>
      <c r="L3980" s="670">
        <v>12</v>
      </c>
      <c r="M3980" s="755">
        <f t="shared" si="50"/>
        <v>14400</v>
      </c>
      <c r="N3980" s="666"/>
      <c r="O3980" s="670">
        <v>8</v>
      </c>
      <c r="P3980" s="755">
        <f t="shared" si="51"/>
        <v>9600</v>
      </c>
      <c r="Q3980" s="670"/>
      <c r="R3980" s="670">
        <v>12</v>
      </c>
    </row>
    <row r="3981" spans="1:18" ht="15.75" customHeight="1" x14ac:dyDescent="0.2">
      <c r="A3981" s="676" t="s">
        <v>12628</v>
      </c>
      <c r="B3981" s="670" t="s">
        <v>6922</v>
      </c>
      <c r="C3981" s="666" t="s">
        <v>10202</v>
      </c>
      <c r="D3981" s="675" t="s">
        <v>12664</v>
      </c>
      <c r="E3981" s="737">
        <v>1650</v>
      </c>
      <c r="F3981" s="666">
        <v>73084321</v>
      </c>
      <c r="G3981" s="665" t="s">
        <v>12671</v>
      </c>
      <c r="H3981" s="675" t="s">
        <v>12664</v>
      </c>
      <c r="I3981" s="675" t="s">
        <v>6929</v>
      </c>
      <c r="J3981" s="675" t="s">
        <v>12664</v>
      </c>
      <c r="K3981" s="666">
        <v>2</v>
      </c>
      <c r="L3981" s="670">
        <v>12</v>
      </c>
      <c r="M3981" s="755">
        <f t="shared" si="50"/>
        <v>19800</v>
      </c>
      <c r="N3981" s="666"/>
      <c r="O3981" s="670">
        <v>8</v>
      </c>
      <c r="P3981" s="755">
        <f t="shared" si="51"/>
        <v>13200</v>
      </c>
      <c r="Q3981" s="670"/>
      <c r="R3981" s="670">
        <v>12</v>
      </c>
    </row>
    <row r="3982" spans="1:18" ht="15.75" customHeight="1" x14ac:dyDescent="0.2">
      <c r="A3982" s="676" t="s">
        <v>12628</v>
      </c>
      <c r="B3982" s="670" t="s">
        <v>6922</v>
      </c>
      <c r="C3982" s="666" t="s">
        <v>10202</v>
      </c>
      <c r="D3982" s="675" t="s">
        <v>11806</v>
      </c>
      <c r="E3982" s="737">
        <v>1650</v>
      </c>
      <c r="F3982" s="666">
        <v>45104806</v>
      </c>
      <c r="G3982" s="665" t="s">
        <v>12672</v>
      </c>
      <c r="H3982" s="675" t="s">
        <v>11806</v>
      </c>
      <c r="I3982" s="675" t="s">
        <v>6929</v>
      </c>
      <c r="J3982" s="675" t="s">
        <v>11806</v>
      </c>
      <c r="K3982" s="666">
        <v>2</v>
      </c>
      <c r="L3982" s="670">
        <v>12</v>
      </c>
      <c r="M3982" s="755">
        <f t="shared" si="50"/>
        <v>19800</v>
      </c>
      <c r="N3982" s="666"/>
      <c r="O3982" s="670">
        <v>8</v>
      </c>
      <c r="P3982" s="755">
        <f t="shared" si="51"/>
        <v>13200</v>
      </c>
      <c r="Q3982" s="670"/>
      <c r="R3982" s="670">
        <v>12</v>
      </c>
    </row>
    <row r="3983" spans="1:18" ht="15.75" customHeight="1" x14ac:dyDescent="0.2">
      <c r="A3983" s="676" t="s">
        <v>12628</v>
      </c>
      <c r="B3983" s="670" t="s">
        <v>6922</v>
      </c>
      <c r="C3983" s="666" t="s">
        <v>10202</v>
      </c>
      <c r="D3983" s="675" t="s">
        <v>11806</v>
      </c>
      <c r="E3983" s="737">
        <v>2200</v>
      </c>
      <c r="F3983" s="666">
        <v>44208017</v>
      </c>
      <c r="G3983" s="665" t="s">
        <v>12673</v>
      </c>
      <c r="H3983" s="675" t="s">
        <v>11806</v>
      </c>
      <c r="I3983" s="675" t="s">
        <v>6929</v>
      </c>
      <c r="J3983" s="675" t="s">
        <v>11806</v>
      </c>
      <c r="K3983" s="666">
        <v>2</v>
      </c>
      <c r="L3983" s="670">
        <v>12</v>
      </c>
      <c r="M3983" s="755">
        <f t="shared" si="50"/>
        <v>26400</v>
      </c>
      <c r="N3983" s="666"/>
      <c r="O3983" s="670">
        <v>8</v>
      </c>
      <c r="P3983" s="755">
        <f t="shared" si="51"/>
        <v>17600</v>
      </c>
      <c r="Q3983" s="670"/>
      <c r="R3983" s="670">
        <v>12</v>
      </c>
    </row>
    <row r="3984" spans="1:18" ht="15.75" customHeight="1" x14ac:dyDescent="0.2">
      <c r="A3984" s="676" t="s">
        <v>12628</v>
      </c>
      <c r="B3984" s="670" t="s">
        <v>6922</v>
      </c>
      <c r="C3984" s="666" t="s">
        <v>10202</v>
      </c>
      <c r="D3984" s="675" t="s">
        <v>11050</v>
      </c>
      <c r="E3984" s="737">
        <v>1200</v>
      </c>
      <c r="F3984" s="666">
        <v>40269805</v>
      </c>
      <c r="G3984" s="665" t="s">
        <v>12674</v>
      </c>
      <c r="H3984" s="675" t="s">
        <v>11050</v>
      </c>
      <c r="I3984" s="675" t="s">
        <v>7361</v>
      </c>
      <c r="J3984" s="675" t="s">
        <v>11050</v>
      </c>
      <c r="K3984" s="666">
        <v>2</v>
      </c>
      <c r="L3984" s="670">
        <v>12</v>
      </c>
      <c r="M3984" s="755">
        <f t="shared" si="50"/>
        <v>14400</v>
      </c>
      <c r="N3984" s="666"/>
      <c r="O3984" s="670">
        <v>8</v>
      </c>
      <c r="P3984" s="755">
        <f t="shared" si="51"/>
        <v>9600</v>
      </c>
      <c r="Q3984" s="670"/>
      <c r="R3984" s="670">
        <v>12</v>
      </c>
    </row>
    <row r="3985" spans="1:18" ht="15.75" customHeight="1" x14ac:dyDescent="0.2">
      <c r="A3985" s="676" t="s">
        <v>12628</v>
      </c>
      <c r="B3985" s="670" t="s">
        <v>6922</v>
      </c>
      <c r="C3985" s="666" t="s">
        <v>10202</v>
      </c>
      <c r="D3985" s="675" t="s">
        <v>10738</v>
      </c>
      <c r="E3985" s="737">
        <v>1100</v>
      </c>
      <c r="F3985" s="666">
        <v>40933340</v>
      </c>
      <c r="G3985" s="665" t="s">
        <v>12675</v>
      </c>
      <c r="H3985" s="675" t="s">
        <v>10738</v>
      </c>
      <c r="I3985" s="675" t="s">
        <v>7361</v>
      </c>
      <c r="J3985" s="675" t="s">
        <v>10738</v>
      </c>
      <c r="K3985" s="666">
        <v>2</v>
      </c>
      <c r="L3985" s="670">
        <v>12</v>
      </c>
      <c r="M3985" s="755">
        <f t="shared" si="50"/>
        <v>13200</v>
      </c>
      <c r="N3985" s="666"/>
      <c r="O3985" s="670">
        <v>8</v>
      </c>
      <c r="P3985" s="755">
        <f t="shared" si="51"/>
        <v>8800</v>
      </c>
      <c r="Q3985" s="670"/>
      <c r="R3985" s="670">
        <v>12</v>
      </c>
    </row>
    <row r="3986" spans="1:18" ht="15.75" customHeight="1" x14ac:dyDescent="0.2">
      <c r="A3986" s="676" t="s">
        <v>12628</v>
      </c>
      <c r="B3986" s="670" t="s">
        <v>6922</v>
      </c>
      <c r="C3986" s="666" t="s">
        <v>10202</v>
      </c>
      <c r="D3986" s="675" t="s">
        <v>9347</v>
      </c>
      <c r="E3986" s="737">
        <v>1100</v>
      </c>
      <c r="F3986" s="666">
        <v>73052859</v>
      </c>
      <c r="G3986" s="665" t="s">
        <v>12676</v>
      </c>
      <c r="H3986" s="675" t="s">
        <v>9347</v>
      </c>
      <c r="I3986" s="675" t="s">
        <v>7361</v>
      </c>
      <c r="J3986" s="675" t="s">
        <v>9347</v>
      </c>
      <c r="K3986" s="666">
        <v>0</v>
      </c>
      <c r="L3986" s="670">
        <v>12</v>
      </c>
      <c r="M3986" s="755">
        <f t="shared" si="50"/>
        <v>13200</v>
      </c>
      <c r="N3986" s="666">
        <v>1</v>
      </c>
      <c r="O3986" s="670">
        <v>8</v>
      </c>
      <c r="P3986" s="755">
        <f t="shared" si="51"/>
        <v>8800</v>
      </c>
      <c r="Q3986" s="670"/>
      <c r="R3986" s="670">
        <v>12</v>
      </c>
    </row>
    <row r="3987" spans="1:18" ht="15.75" customHeight="1" x14ac:dyDescent="0.2">
      <c r="A3987" s="676" t="s">
        <v>12628</v>
      </c>
      <c r="B3987" s="670" t="s">
        <v>6922</v>
      </c>
      <c r="C3987" s="666" t="s">
        <v>10202</v>
      </c>
      <c r="D3987" s="675" t="s">
        <v>11806</v>
      </c>
      <c r="E3987" s="737">
        <v>1800</v>
      </c>
      <c r="F3987" s="666">
        <v>60537806</v>
      </c>
      <c r="G3987" s="665" t="s">
        <v>12677</v>
      </c>
      <c r="H3987" s="675" t="s">
        <v>11806</v>
      </c>
      <c r="I3987" s="675" t="s">
        <v>6929</v>
      </c>
      <c r="J3987" s="675" t="s">
        <v>11806</v>
      </c>
      <c r="K3987" s="666">
        <v>2</v>
      </c>
      <c r="L3987" s="670">
        <v>12</v>
      </c>
      <c r="M3987" s="755">
        <f t="shared" si="50"/>
        <v>21600</v>
      </c>
      <c r="N3987" s="666"/>
      <c r="O3987" s="670">
        <v>8</v>
      </c>
      <c r="P3987" s="755">
        <f t="shared" si="51"/>
        <v>14400</v>
      </c>
      <c r="Q3987" s="670"/>
      <c r="R3987" s="670">
        <v>12</v>
      </c>
    </row>
    <row r="3988" spans="1:18" ht="15.75" customHeight="1" x14ac:dyDescent="0.2">
      <c r="A3988" s="676" t="s">
        <v>12628</v>
      </c>
      <c r="B3988" s="670" t="s">
        <v>6922</v>
      </c>
      <c r="C3988" s="666" t="s">
        <v>10202</v>
      </c>
      <c r="D3988" s="675" t="s">
        <v>11806</v>
      </c>
      <c r="E3988" s="737">
        <v>1650</v>
      </c>
      <c r="F3988" s="666">
        <v>44526446</v>
      </c>
      <c r="G3988" s="665" t="s">
        <v>12678</v>
      </c>
      <c r="H3988" s="675" t="s">
        <v>11806</v>
      </c>
      <c r="I3988" s="675" t="s">
        <v>6929</v>
      </c>
      <c r="J3988" s="675" t="s">
        <v>11806</v>
      </c>
      <c r="K3988" s="666">
        <v>2</v>
      </c>
      <c r="L3988" s="670">
        <v>12</v>
      </c>
      <c r="M3988" s="755">
        <f t="shared" si="50"/>
        <v>19800</v>
      </c>
      <c r="N3988" s="666"/>
      <c r="O3988" s="670">
        <v>8</v>
      </c>
      <c r="P3988" s="755">
        <f t="shared" si="51"/>
        <v>13200</v>
      </c>
      <c r="Q3988" s="670"/>
      <c r="R3988" s="670">
        <v>12</v>
      </c>
    </row>
    <row r="3989" spans="1:18" ht="15.75" customHeight="1" x14ac:dyDescent="0.2">
      <c r="A3989" s="676" t="s">
        <v>12628</v>
      </c>
      <c r="B3989" s="670" t="s">
        <v>6922</v>
      </c>
      <c r="C3989" s="666" t="s">
        <v>10202</v>
      </c>
      <c r="D3989" s="675" t="s">
        <v>10738</v>
      </c>
      <c r="E3989" s="737">
        <v>1200</v>
      </c>
      <c r="F3989" s="666">
        <v>73098223</v>
      </c>
      <c r="G3989" s="665" t="s">
        <v>12679</v>
      </c>
      <c r="H3989" s="675" t="s">
        <v>10738</v>
      </c>
      <c r="I3989" s="675" t="s">
        <v>7361</v>
      </c>
      <c r="J3989" s="675" t="s">
        <v>10738</v>
      </c>
      <c r="K3989" s="666">
        <v>2</v>
      </c>
      <c r="L3989" s="670">
        <v>12</v>
      </c>
      <c r="M3989" s="755">
        <f t="shared" si="50"/>
        <v>14400</v>
      </c>
      <c r="N3989" s="666"/>
      <c r="O3989" s="670">
        <v>8</v>
      </c>
      <c r="P3989" s="755">
        <f t="shared" si="51"/>
        <v>9600</v>
      </c>
      <c r="Q3989" s="670"/>
      <c r="R3989" s="670">
        <v>12</v>
      </c>
    </row>
    <row r="3990" spans="1:18" ht="15.75" customHeight="1" x14ac:dyDescent="0.2">
      <c r="A3990" s="676" t="s">
        <v>12628</v>
      </c>
      <c r="B3990" s="670" t="s">
        <v>6922</v>
      </c>
      <c r="C3990" s="666" t="s">
        <v>10202</v>
      </c>
      <c r="D3990" s="675" t="s">
        <v>11806</v>
      </c>
      <c r="E3990" s="737">
        <v>1500</v>
      </c>
      <c r="F3990" s="666">
        <v>41835380</v>
      </c>
      <c r="G3990" s="665" t="s">
        <v>12680</v>
      </c>
      <c r="H3990" s="675" t="s">
        <v>11806</v>
      </c>
      <c r="I3990" s="675" t="s">
        <v>6929</v>
      </c>
      <c r="J3990" s="675" t="s">
        <v>11806</v>
      </c>
      <c r="K3990" s="666">
        <v>2</v>
      </c>
      <c r="L3990" s="670">
        <v>12</v>
      </c>
      <c r="M3990" s="755">
        <f t="shared" si="50"/>
        <v>18000</v>
      </c>
      <c r="N3990" s="666"/>
      <c r="O3990" s="670">
        <v>8</v>
      </c>
      <c r="P3990" s="755">
        <f t="shared" si="51"/>
        <v>12000</v>
      </c>
      <c r="Q3990" s="670"/>
      <c r="R3990" s="670">
        <v>12</v>
      </c>
    </row>
    <row r="3991" spans="1:18" ht="15.75" customHeight="1" x14ac:dyDescent="0.2">
      <c r="A3991" s="676" t="s">
        <v>12628</v>
      </c>
      <c r="B3991" s="670" t="s">
        <v>6922</v>
      </c>
      <c r="C3991" s="666" t="s">
        <v>10202</v>
      </c>
      <c r="D3991" s="675" t="s">
        <v>11050</v>
      </c>
      <c r="E3991" s="737">
        <v>1200</v>
      </c>
      <c r="F3991" s="666">
        <v>70224255</v>
      </c>
      <c r="G3991" s="665" t="s">
        <v>12681</v>
      </c>
      <c r="H3991" s="675" t="s">
        <v>11050</v>
      </c>
      <c r="I3991" s="675" t="s">
        <v>7361</v>
      </c>
      <c r="J3991" s="675" t="s">
        <v>11050</v>
      </c>
      <c r="K3991" s="666">
        <v>2</v>
      </c>
      <c r="L3991" s="670">
        <v>12</v>
      </c>
      <c r="M3991" s="755">
        <f t="shared" si="50"/>
        <v>14400</v>
      </c>
      <c r="N3991" s="666"/>
      <c r="O3991" s="670">
        <v>8</v>
      </c>
      <c r="P3991" s="755">
        <f t="shared" si="51"/>
        <v>9600</v>
      </c>
      <c r="Q3991" s="670"/>
      <c r="R3991" s="670">
        <v>12</v>
      </c>
    </row>
    <row r="3992" spans="1:18" ht="15.75" customHeight="1" x14ac:dyDescent="0.2">
      <c r="A3992" s="676" t="s">
        <v>12628</v>
      </c>
      <c r="B3992" s="670" t="s">
        <v>6922</v>
      </c>
      <c r="C3992" s="666" t="s">
        <v>10202</v>
      </c>
      <c r="D3992" s="675" t="s">
        <v>11806</v>
      </c>
      <c r="E3992" s="737">
        <v>1650</v>
      </c>
      <c r="F3992" s="666">
        <v>45452724</v>
      </c>
      <c r="G3992" s="665" t="s">
        <v>12682</v>
      </c>
      <c r="H3992" s="675" t="s">
        <v>11806</v>
      </c>
      <c r="I3992" s="675" t="s">
        <v>6929</v>
      </c>
      <c r="J3992" s="675" t="s">
        <v>11806</v>
      </c>
      <c r="K3992" s="666">
        <v>2</v>
      </c>
      <c r="L3992" s="670">
        <v>12</v>
      </c>
      <c r="M3992" s="755">
        <f t="shared" si="50"/>
        <v>19800</v>
      </c>
      <c r="N3992" s="666"/>
      <c r="O3992" s="670">
        <v>8</v>
      </c>
      <c r="P3992" s="755">
        <f t="shared" si="51"/>
        <v>13200</v>
      </c>
      <c r="Q3992" s="670"/>
      <c r="R3992" s="670">
        <v>12</v>
      </c>
    </row>
    <row r="3993" spans="1:18" ht="15.75" customHeight="1" x14ac:dyDescent="0.2">
      <c r="A3993" s="676" t="s">
        <v>12628</v>
      </c>
      <c r="B3993" s="670" t="s">
        <v>6922</v>
      </c>
      <c r="C3993" s="666" t="s">
        <v>10202</v>
      </c>
      <c r="D3993" s="675" t="s">
        <v>10738</v>
      </c>
      <c r="E3993" s="737">
        <v>1500</v>
      </c>
      <c r="F3993" s="666">
        <v>42924958</v>
      </c>
      <c r="G3993" s="665" t="s">
        <v>12683</v>
      </c>
      <c r="H3993" s="675" t="s">
        <v>10738</v>
      </c>
      <c r="I3993" s="675" t="s">
        <v>7361</v>
      </c>
      <c r="J3993" s="675" t="s">
        <v>10738</v>
      </c>
      <c r="K3993" s="666">
        <v>2</v>
      </c>
      <c r="L3993" s="670">
        <v>12</v>
      </c>
      <c r="M3993" s="755">
        <f t="shared" si="50"/>
        <v>18000</v>
      </c>
      <c r="N3993" s="666"/>
      <c r="O3993" s="670">
        <v>8</v>
      </c>
      <c r="P3993" s="755">
        <f t="shared" si="51"/>
        <v>12000</v>
      </c>
      <c r="Q3993" s="670"/>
      <c r="R3993" s="670">
        <v>12</v>
      </c>
    </row>
    <row r="3994" spans="1:18" ht="15.75" customHeight="1" x14ac:dyDescent="0.2">
      <c r="A3994" s="676" t="s">
        <v>12628</v>
      </c>
      <c r="B3994" s="670" t="s">
        <v>6922</v>
      </c>
      <c r="C3994" s="666" t="s">
        <v>10202</v>
      </c>
      <c r="D3994" s="675" t="s">
        <v>12664</v>
      </c>
      <c r="E3994" s="737">
        <v>1800</v>
      </c>
      <c r="F3994" s="666">
        <v>47974686</v>
      </c>
      <c r="G3994" s="665" t="s">
        <v>12684</v>
      </c>
      <c r="H3994" s="675" t="s">
        <v>12664</v>
      </c>
      <c r="I3994" s="675" t="s">
        <v>6929</v>
      </c>
      <c r="J3994" s="675" t="s">
        <v>12664</v>
      </c>
      <c r="K3994" s="666">
        <v>2</v>
      </c>
      <c r="L3994" s="670">
        <v>12</v>
      </c>
      <c r="M3994" s="755">
        <f t="shared" si="50"/>
        <v>21600</v>
      </c>
      <c r="N3994" s="666"/>
      <c r="O3994" s="670">
        <v>8</v>
      </c>
      <c r="P3994" s="755">
        <f t="shared" si="51"/>
        <v>14400</v>
      </c>
      <c r="Q3994" s="670"/>
      <c r="R3994" s="670">
        <v>12</v>
      </c>
    </row>
    <row r="3995" spans="1:18" ht="15.75" customHeight="1" x14ac:dyDescent="0.2">
      <c r="A3995" s="676" t="s">
        <v>12628</v>
      </c>
      <c r="B3995" s="670" t="s">
        <v>6922</v>
      </c>
      <c r="C3995" s="666" t="s">
        <v>10202</v>
      </c>
      <c r="D3995" s="675" t="s">
        <v>10366</v>
      </c>
      <c r="E3995" s="737">
        <v>1200</v>
      </c>
      <c r="F3995" s="666">
        <v>73085812</v>
      </c>
      <c r="G3995" s="665" t="s">
        <v>12685</v>
      </c>
      <c r="H3995" s="675" t="s">
        <v>10366</v>
      </c>
      <c r="I3995" s="675" t="s">
        <v>7361</v>
      </c>
      <c r="J3995" s="675" t="s">
        <v>10366</v>
      </c>
      <c r="K3995" s="666">
        <v>2</v>
      </c>
      <c r="L3995" s="670">
        <v>12</v>
      </c>
      <c r="M3995" s="755">
        <f t="shared" si="50"/>
        <v>14400</v>
      </c>
      <c r="N3995" s="666"/>
      <c r="O3995" s="670">
        <v>8</v>
      </c>
      <c r="P3995" s="755">
        <f t="shared" si="51"/>
        <v>9600</v>
      </c>
      <c r="Q3995" s="670"/>
      <c r="R3995" s="670">
        <v>12</v>
      </c>
    </row>
    <row r="3996" spans="1:18" ht="15.75" customHeight="1" x14ac:dyDescent="0.2">
      <c r="A3996" s="676" t="s">
        <v>12628</v>
      </c>
      <c r="B3996" s="670" t="s">
        <v>6922</v>
      </c>
      <c r="C3996" s="666" t="s">
        <v>10202</v>
      </c>
      <c r="D3996" s="675" t="s">
        <v>11806</v>
      </c>
      <c r="E3996" s="737">
        <v>1500</v>
      </c>
      <c r="F3996" s="666">
        <v>70224307</v>
      </c>
      <c r="G3996" s="665" t="s">
        <v>12686</v>
      </c>
      <c r="H3996" s="675" t="s">
        <v>11806</v>
      </c>
      <c r="I3996" s="675" t="s">
        <v>6929</v>
      </c>
      <c r="J3996" s="675" t="s">
        <v>11806</v>
      </c>
      <c r="K3996" s="666">
        <v>2</v>
      </c>
      <c r="L3996" s="670">
        <v>12</v>
      </c>
      <c r="M3996" s="755">
        <f t="shared" si="50"/>
        <v>18000</v>
      </c>
      <c r="N3996" s="666"/>
      <c r="O3996" s="670">
        <v>8</v>
      </c>
      <c r="P3996" s="755">
        <f t="shared" si="51"/>
        <v>12000</v>
      </c>
      <c r="Q3996" s="670"/>
      <c r="R3996" s="670">
        <v>12</v>
      </c>
    </row>
    <row r="3997" spans="1:18" ht="15.75" customHeight="1" x14ac:dyDescent="0.2">
      <c r="A3997" s="676" t="s">
        <v>12628</v>
      </c>
      <c r="B3997" s="670" t="s">
        <v>6922</v>
      </c>
      <c r="C3997" s="666" t="s">
        <v>10202</v>
      </c>
      <c r="D3997" s="675" t="s">
        <v>9914</v>
      </c>
      <c r="E3997" s="737">
        <v>4500</v>
      </c>
      <c r="F3997" s="666"/>
      <c r="G3997" s="665" t="s">
        <v>12639</v>
      </c>
      <c r="H3997" s="675" t="s">
        <v>9914</v>
      </c>
      <c r="I3997" s="675" t="s">
        <v>6929</v>
      </c>
      <c r="J3997" s="675" t="s">
        <v>9914</v>
      </c>
      <c r="K3997" s="666"/>
      <c r="L3997" s="670">
        <v>12</v>
      </c>
      <c r="M3997" s="755">
        <f t="shared" si="50"/>
        <v>54000</v>
      </c>
      <c r="N3997" s="666"/>
      <c r="O3997" s="670">
        <v>8</v>
      </c>
      <c r="P3997" s="755">
        <f t="shared" si="51"/>
        <v>36000</v>
      </c>
      <c r="Q3997" s="670"/>
      <c r="R3997" s="670">
        <v>12</v>
      </c>
    </row>
    <row r="3998" spans="1:18" ht="15.75" customHeight="1" x14ac:dyDescent="0.2">
      <c r="A3998" s="676" t="s">
        <v>12628</v>
      </c>
      <c r="B3998" s="670" t="s">
        <v>6922</v>
      </c>
      <c r="C3998" s="666" t="s">
        <v>10202</v>
      </c>
      <c r="D3998" s="675" t="s">
        <v>11806</v>
      </c>
      <c r="E3998" s="737">
        <v>1800</v>
      </c>
      <c r="F3998" s="666">
        <v>45629845</v>
      </c>
      <c r="G3998" s="665" t="s">
        <v>12687</v>
      </c>
      <c r="H3998" s="675" t="s">
        <v>11806</v>
      </c>
      <c r="I3998" s="675" t="s">
        <v>6929</v>
      </c>
      <c r="J3998" s="675" t="s">
        <v>11806</v>
      </c>
      <c r="K3998" s="666">
        <v>2</v>
      </c>
      <c r="L3998" s="670">
        <v>12</v>
      </c>
      <c r="M3998" s="755">
        <f t="shared" si="50"/>
        <v>21600</v>
      </c>
      <c r="N3998" s="666"/>
      <c r="O3998" s="670">
        <v>8</v>
      </c>
      <c r="P3998" s="755">
        <f t="shared" si="51"/>
        <v>14400</v>
      </c>
      <c r="Q3998" s="670"/>
      <c r="R3998" s="670">
        <v>12</v>
      </c>
    </row>
    <row r="3999" spans="1:18" ht="15.75" customHeight="1" x14ac:dyDescent="0.2">
      <c r="A3999" s="676" t="s">
        <v>12628</v>
      </c>
      <c r="B3999" s="670" t="s">
        <v>6922</v>
      </c>
      <c r="C3999" s="666" t="s">
        <v>10202</v>
      </c>
      <c r="D3999" s="675" t="s">
        <v>11806</v>
      </c>
      <c r="E3999" s="737">
        <v>1800</v>
      </c>
      <c r="F3999" s="666">
        <v>48104707</v>
      </c>
      <c r="G3999" s="665" t="s">
        <v>12688</v>
      </c>
      <c r="H3999" s="675" t="s">
        <v>11806</v>
      </c>
      <c r="I3999" s="675" t="s">
        <v>6929</v>
      </c>
      <c r="J3999" s="675" t="s">
        <v>11806</v>
      </c>
      <c r="K3999" s="666">
        <v>2</v>
      </c>
      <c r="L3999" s="670">
        <v>12</v>
      </c>
      <c r="M3999" s="755">
        <f t="shared" si="50"/>
        <v>21600</v>
      </c>
      <c r="N3999" s="666"/>
      <c r="O3999" s="670">
        <v>8</v>
      </c>
      <c r="P3999" s="755">
        <f t="shared" si="51"/>
        <v>14400</v>
      </c>
      <c r="Q3999" s="670"/>
      <c r="R3999" s="670">
        <v>12</v>
      </c>
    </row>
    <row r="4000" spans="1:18" ht="15.75" customHeight="1" x14ac:dyDescent="0.2">
      <c r="A4000" s="676" t="s">
        <v>12628</v>
      </c>
      <c r="B4000" s="670" t="s">
        <v>6922</v>
      </c>
      <c r="C4000" s="666" t="s">
        <v>10202</v>
      </c>
      <c r="D4000" s="675" t="s">
        <v>11050</v>
      </c>
      <c r="E4000" s="737">
        <v>1200</v>
      </c>
      <c r="F4000" s="666">
        <v>19562224</v>
      </c>
      <c r="G4000" s="665" t="s">
        <v>12689</v>
      </c>
      <c r="H4000" s="675" t="s">
        <v>11050</v>
      </c>
      <c r="I4000" s="675" t="s">
        <v>7361</v>
      </c>
      <c r="J4000" s="675" t="s">
        <v>11050</v>
      </c>
      <c r="K4000" s="666">
        <v>2</v>
      </c>
      <c r="L4000" s="670">
        <v>12</v>
      </c>
      <c r="M4000" s="755">
        <f t="shared" ref="M4000:M4063" si="52">L4000*E4000</f>
        <v>14400</v>
      </c>
      <c r="N4000" s="666"/>
      <c r="O4000" s="670">
        <v>8</v>
      </c>
      <c r="P4000" s="755">
        <f t="shared" ref="P4000:P4063" si="53">O4000*E4000</f>
        <v>9600</v>
      </c>
      <c r="Q4000" s="670"/>
      <c r="R4000" s="670">
        <v>12</v>
      </c>
    </row>
    <row r="4001" spans="1:18" ht="15.75" customHeight="1" x14ac:dyDescent="0.2">
      <c r="A4001" s="676" t="s">
        <v>12628</v>
      </c>
      <c r="B4001" s="670" t="s">
        <v>6922</v>
      </c>
      <c r="C4001" s="666" t="s">
        <v>10202</v>
      </c>
      <c r="D4001" s="675" t="s">
        <v>10738</v>
      </c>
      <c r="E4001" s="737">
        <v>1100</v>
      </c>
      <c r="F4001" s="666">
        <v>47121371</v>
      </c>
      <c r="G4001" s="665" t="s">
        <v>12690</v>
      </c>
      <c r="H4001" s="675" t="s">
        <v>10738</v>
      </c>
      <c r="I4001" s="675" t="s">
        <v>7361</v>
      </c>
      <c r="J4001" s="675" t="s">
        <v>10738</v>
      </c>
      <c r="K4001" s="666">
        <v>2</v>
      </c>
      <c r="L4001" s="670">
        <v>12</v>
      </c>
      <c r="M4001" s="755">
        <f t="shared" si="52"/>
        <v>13200</v>
      </c>
      <c r="N4001" s="666"/>
      <c r="O4001" s="670">
        <v>8</v>
      </c>
      <c r="P4001" s="755">
        <f t="shared" si="53"/>
        <v>8800</v>
      </c>
      <c r="Q4001" s="670"/>
      <c r="R4001" s="670">
        <v>12</v>
      </c>
    </row>
    <row r="4002" spans="1:18" ht="15.75" customHeight="1" x14ac:dyDescent="0.2">
      <c r="A4002" s="676" t="s">
        <v>12628</v>
      </c>
      <c r="B4002" s="670" t="s">
        <v>6922</v>
      </c>
      <c r="C4002" s="666" t="s">
        <v>10202</v>
      </c>
      <c r="D4002" s="675" t="s">
        <v>9347</v>
      </c>
      <c r="E4002" s="737">
        <v>1500</v>
      </c>
      <c r="F4002" s="666">
        <v>70894531</v>
      </c>
      <c r="G4002" s="665" t="s">
        <v>12691</v>
      </c>
      <c r="H4002" s="675" t="s">
        <v>9347</v>
      </c>
      <c r="I4002" s="675" t="s">
        <v>7361</v>
      </c>
      <c r="J4002" s="675" t="s">
        <v>9347</v>
      </c>
      <c r="K4002" s="666">
        <v>0</v>
      </c>
      <c r="L4002" s="670">
        <v>12</v>
      </c>
      <c r="M4002" s="755">
        <f t="shared" si="52"/>
        <v>18000</v>
      </c>
      <c r="N4002" s="666">
        <v>1</v>
      </c>
      <c r="O4002" s="670">
        <v>8</v>
      </c>
      <c r="P4002" s="755">
        <f t="shared" si="53"/>
        <v>12000</v>
      </c>
      <c r="Q4002" s="670"/>
      <c r="R4002" s="670">
        <v>12</v>
      </c>
    </row>
    <row r="4003" spans="1:18" ht="15.75" customHeight="1" x14ac:dyDescent="0.2">
      <c r="A4003" s="676" t="s">
        <v>12628</v>
      </c>
      <c r="B4003" s="670" t="s">
        <v>6922</v>
      </c>
      <c r="C4003" s="666" t="s">
        <v>10202</v>
      </c>
      <c r="D4003" s="675" t="s">
        <v>11806</v>
      </c>
      <c r="E4003" s="737">
        <v>1650</v>
      </c>
      <c r="F4003" s="666">
        <v>44299592</v>
      </c>
      <c r="G4003" s="665" t="s">
        <v>12692</v>
      </c>
      <c r="H4003" s="675" t="s">
        <v>11806</v>
      </c>
      <c r="I4003" s="675" t="s">
        <v>6929</v>
      </c>
      <c r="J4003" s="675" t="s">
        <v>11806</v>
      </c>
      <c r="K4003" s="666">
        <v>2</v>
      </c>
      <c r="L4003" s="670">
        <v>12</v>
      </c>
      <c r="M4003" s="755">
        <f t="shared" si="52"/>
        <v>19800</v>
      </c>
      <c r="N4003" s="666"/>
      <c r="O4003" s="670">
        <v>8</v>
      </c>
      <c r="P4003" s="755">
        <f t="shared" si="53"/>
        <v>13200</v>
      </c>
      <c r="Q4003" s="670"/>
      <c r="R4003" s="670">
        <v>12</v>
      </c>
    </row>
    <row r="4004" spans="1:18" ht="15.75" customHeight="1" x14ac:dyDescent="0.2">
      <c r="A4004" s="676" t="s">
        <v>12628</v>
      </c>
      <c r="B4004" s="670" t="s">
        <v>6922</v>
      </c>
      <c r="C4004" s="666" t="s">
        <v>10202</v>
      </c>
      <c r="D4004" s="675" t="s">
        <v>10738</v>
      </c>
      <c r="E4004" s="737">
        <v>1500</v>
      </c>
      <c r="F4004" s="666">
        <v>46951673</v>
      </c>
      <c r="G4004" s="665" t="s">
        <v>12693</v>
      </c>
      <c r="H4004" s="675" t="s">
        <v>10738</v>
      </c>
      <c r="I4004" s="675" t="s">
        <v>7361</v>
      </c>
      <c r="J4004" s="675" t="s">
        <v>10738</v>
      </c>
      <c r="K4004" s="666">
        <v>2</v>
      </c>
      <c r="L4004" s="670">
        <v>12</v>
      </c>
      <c r="M4004" s="755">
        <f t="shared" si="52"/>
        <v>18000</v>
      </c>
      <c r="N4004" s="666"/>
      <c r="O4004" s="670">
        <v>8</v>
      </c>
      <c r="P4004" s="755">
        <f t="shared" si="53"/>
        <v>12000</v>
      </c>
      <c r="Q4004" s="670"/>
      <c r="R4004" s="670">
        <v>12</v>
      </c>
    </row>
    <row r="4005" spans="1:18" ht="15.75" customHeight="1" x14ac:dyDescent="0.2">
      <c r="A4005" s="676" t="s">
        <v>12628</v>
      </c>
      <c r="B4005" s="670" t="s">
        <v>6922</v>
      </c>
      <c r="C4005" s="666" t="s">
        <v>10202</v>
      </c>
      <c r="D4005" s="675" t="s">
        <v>11806</v>
      </c>
      <c r="E4005" s="737">
        <v>1650</v>
      </c>
      <c r="F4005" s="666">
        <v>45698152</v>
      </c>
      <c r="G4005" s="665" t="s">
        <v>12694</v>
      </c>
      <c r="H4005" s="675" t="s">
        <v>11806</v>
      </c>
      <c r="I4005" s="675" t="s">
        <v>6929</v>
      </c>
      <c r="J4005" s="675" t="s">
        <v>11806</v>
      </c>
      <c r="K4005" s="666">
        <v>2</v>
      </c>
      <c r="L4005" s="670">
        <v>12</v>
      </c>
      <c r="M4005" s="755">
        <f t="shared" si="52"/>
        <v>19800</v>
      </c>
      <c r="N4005" s="666"/>
      <c r="O4005" s="670">
        <v>8</v>
      </c>
      <c r="P4005" s="755">
        <f t="shared" si="53"/>
        <v>13200</v>
      </c>
      <c r="Q4005" s="670"/>
      <c r="R4005" s="670">
        <v>12</v>
      </c>
    </row>
    <row r="4006" spans="1:18" ht="15.75" customHeight="1" x14ac:dyDescent="0.2">
      <c r="A4006" s="676" t="s">
        <v>12628</v>
      </c>
      <c r="B4006" s="670" t="s">
        <v>6922</v>
      </c>
      <c r="C4006" s="666" t="s">
        <v>10202</v>
      </c>
      <c r="D4006" s="675" t="s">
        <v>11806</v>
      </c>
      <c r="E4006" s="737">
        <v>1650</v>
      </c>
      <c r="F4006" s="666">
        <v>44585427</v>
      </c>
      <c r="G4006" s="665" t="s">
        <v>12695</v>
      </c>
      <c r="H4006" s="675" t="s">
        <v>11806</v>
      </c>
      <c r="I4006" s="675" t="s">
        <v>6929</v>
      </c>
      <c r="J4006" s="675" t="s">
        <v>11806</v>
      </c>
      <c r="K4006" s="666">
        <v>2</v>
      </c>
      <c r="L4006" s="670">
        <v>12</v>
      </c>
      <c r="M4006" s="755">
        <f t="shared" si="52"/>
        <v>19800</v>
      </c>
      <c r="N4006" s="666"/>
      <c r="O4006" s="670">
        <v>8</v>
      </c>
      <c r="P4006" s="755">
        <f t="shared" si="53"/>
        <v>13200</v>
      </c>
      <c r="Q4006" s="670"/>
      <c r="R4006" s="670">
        <v>12</v>
      </c>
    </row>
    <row r="4007" spans="1:18" ht="15.75" customHeight="1" x14ac:dyDescent="0.2">
      <c r="A4007" s="676" t="s">
        <v>12628</v>
      </c>
      <c r="B4007" s="670" t="s">
        <v>6922</v>
      </c>
      <c r="C4007" s="666" t="s">
        <v>10202</v>
      </c>
      <c r="D4007" s="675" t="s">
        <v>12664</v>
      </c>
      <c r="E4007" s="737">
        <v>1650</v>
      </c>
      <c r="F4007" s="666">
        <v>40016389</v>
      </c>
      <c r="G4007" s="665" t="s">
        <v>12696</v>
      </c>
      <c r="H4007" s="675" t="s">
        <v>12664</v>
      </c>
      <c r="I4007" s="675" t="s">
        <v>6929</v>
      </c>
      <c r="J4007" s="675" t="s">
        <v>12664</v>
      </c>
      <c r="K4007" s="666">
        <v>2</v>
      </c>
      <c r="L4007" s="670">
        <v>12</v>
      </c>
      <c r="M4007" s="755">
        <f t="shared" si="52"/>
        <v>19800</v>
      </c>
      <c r="N4007" s="666"/>
      <c r="O4007" s="670">
        <v>8</v>
      </c>
      <c r="P4007" s="755">
        <f t="shared" si="53"/>
        <v>13200</v>
      </c>
      <c r="Q4007" s="670"/>
      <c r="R4007" s="670">
        <v>12</v>
      </c>
    </row>
    <row r="4008" spans="1:18" ht="15.75" customHeight="1" x14ac:dyDescent="0.2">
      <c r="A4008" s="676" t="s">
        <v>12628</v>
      </c>
      <c r="B4008" s="670" t="s">
        <v>6922</v>
      </c>
      <c r="C4008" s="666" t="s">
        <v>10202</v>
      </c>
      <c r="D4008" s="675" t="s">
        <v>11806</v>
      </c>
      <c r="E4008" s="737">
        <v>2400</v>
      </c>
      <c r="F4008" s="666">
        <v>43123929</v>
      </c>
      <c r="G4008" s="665" t="s">
        <v>12697</v>
      </c>
      <c r="H4008" s="675" t="s">
        <v>11806</v>
      </c>
      <c r="I4008" s="675" t="s">
        <v>6929</v>
      </c>
      <c r="J4008" s="675" t="s">
        <v>11806</v>
      </c>
      <c r="K4008" s="666">
        <v>2</v>
      </c>
      <c r="L4008" s="670">
        <v>12</v>
      </c>
      <c r="M4008" s="755">
        <f t="shared" si="52"/>
        <v>28800</v>
      </c>
      <c r="N4008" s="666"/>
      <c r="O4008" s="670">
        <v>8</v>
      </c>
      <c r="P4008" s="755">
        <f t="shared" si="53"/>
        <v>19200</v>
      </c>
      <c r="Q4008" s="670"/>
      <c r="R4008" s="670">
        <v>12</v>
      </c>
    </row>
    <row r="4009" spans="1:18" ht="15.75" customHeight="1" x14ac:dyDescent="0.2">
      <c r="A4009" s="676" t="s">
        <v>12628</v>
      </c>
      <c r="B4009" s="670" t="s">
        <v>6922</v>
      </c>
      <c r="C4009" s="666" t="s">
        <v>10202</v>
      </c>
      <c r="D4009" s="675" t="s">
        <v>9914</v>
      </c>
      <c r="E4009" s="737">
        <v>4000</v>
      </c>
      <c r="F4009" s="666">
        <v>72226131</v>
      </c>
      <c r="G4009" s="665" t="s">
        <v>12698</v>
      </c>
      <c r="H4009" s="675" t="s">
        <v>9914</v>
      </c>
      <c r="I4009" s="675" t="s">
        <v>6929</v>
      </c>
      <c r="J4009" s="675" t="s">
        <v>9914</v>
      </c>
      <c r="K4009" s="666">
        <v>2</v>
      </c>
      <c r="L4009" s="670">
        <v>12</v>
      </c>
      <c r="M4009" s="755">
        <f t="shared" si="52"/>
        <v>48000</v>
      </c>
      <c r="N4009" s="666"/>
      <c r="O4009" s="670">
        <v>8</v>
      </c>
      <c r="P4009" s="755">
        <f t="shared" si="53"/>
        <v>32000</v>
      </c>
      <c r="Q4009" s="670"/>
      <c r="R4009" s="670">
        <v>12</v>
      </c>
    </row>
    <row r="4010" spans="1:18" ht="15.75" customHeight="1" x14ac:dyDescent="0.2">
      <c r="A4010" s="676" t="s">
        <v>12628</v>
      </c>
      <c r="B4010" s="670" t="s">
        <v>6922</v>
      </c>
      <c r="C4010" s="666" t="s">
        <v>10202</v>
      </c>
      <c r="D4010" s="675" t="s">
        <v>11806</v>
      </c>
      <c r="E4010" s="737">
        <v>2500</v>
      </c>
      <c r="F4010" s="666">
        <v>45348425</v>
      </c>
      <c r="G4010" s="665" t="s">
        <v>12699</v>
      </c>
      <c r="H4010" s="675" t="s">
        <v>11806</v>
      </c>
      <c r="I4010" s="675" t="s">
        <v>6929</v>
      </c>
      <c r="J4010" s="675" t="s">
        <v>11806</v>
      </c>
      <c r="K4010" s="666">
        <v>2</v>
      </c>
      <c r="L4010" s="670">
        <v>12</v>
      </c>
      <c r="M4010" s="755">
        <f t="shared" si="52"/>
        <v>30000</v>
      </c>
      <c r="N4010" s="666"/>
      <c r="O4010" s="670">
        <v>8</v>
      </c>
      <c r="P4010" s="755">
        <f t="shared" si="53"/>
        <v>20000</v>
      </c>
      <c r="Q4010" s="670"/>
      <c r="R4010" s="670">
        <v>12</v>
      </c>
    </row>
    <row r="4011" spans="1:18" ht="15.75" customHeight="1" x14ac:dyDescent="0.2">
      <c r="A4011" s="676" t="s">
        <v>12628</v>
      </c>
      <c r="B4011" s="670" t="s">
        <v>6922</v>
      </c>
      <c r="C4011" s="666" t="s">
        <v>10202</v>
      </c>
      <c r="D4011" s="675" t="s">
        <v>10738</v>
      </c>
      <c r="E4011" s="737">
        <v>1000</v>
      </c>
      <c r="F4011" s="666">
        <v>44301054</v>
      </c>
      <c r="G4011" s="665" t="s">
        <v>12700</v>
      </c>
      <c r="H4011" s="675" t="s">
        <v>10738</v>
      </c>
      <c r="I4011" s="675" t="s">
        <v>7361</v>
      </c>
      <c r="J4011" s="675" t="s">
        <v>10738</v>
      </c>
      <c r="K4011" s="666">
        <v>2</v>
      </c>
      <c r="L4011" s="670">
        <v>12</v>
      </c>
      <c r="M4011" s="755">
        <f t="shared" si="52"/>
        <v>12000</v>
      </c>
      <c r="N4011" s="666"/>
      <c r="O4011" s="670">
        <v>8</v>
      </c>
      <c r="P4011" s="755">
        <f t="shared" si="53"/>
        <v>8000</v>
      </c>
      <c r="Q4011" s="670"/>
      <c r="R4011" s="670">
        <v>12</v>
      </c>
    </row>
    <row r="4012" spans="1:18" ht="15.75" customHeight="1" x14ac:dyDescent="0.2">
      <c r="A4012" s="676" t="s">
        <v>12628</v>
      </c>
      <c r="B4012" s="670" t="s">
        <v>6922</v>
      </c>
      <c r="C4012" s="666" t="s">
        <v>10202</v>
      </c>
      <c r="D4012" s="675" t="s">
        <v>10738</v>
      </c>
      <c r="E4012" s="737">
        <v>1100</v>
      </c>
      <c r="F4012" s="666">
        <v>45893650</v>
      </c>
      <c r="G4012" s="665" t="s">
        <v>12701</v>
      </c>
      <c r="H4012" s="675" t="s">
        <v>10738</v>
      </c>
      <c r="I4012" s="675" t="s">
        <v>7361</v>
      </c>
      <c r="J4012" s="675" t="s">
        <v>10738</v>
      </c>
      <c r="K4012" s="666">
        <v>2</v>
      </c>
      <c r="L4012" s="670">
        <v>12</v>
      </c>
      <c r="M4012" s="755">
        <f t="shared" si="52"/>
        <v>13200</v>
      </c>
      <c r="N4012" s="666"/>
      <c r="O4012" s="670">
        <v>8</v>
      </c>
      <c r="P4012" s="755">
        <f t="shared" si="53"/>
        <v>8800</v>
      </c>
      <c r="Q4012" s="670"/>
      <c r="R4012" s="670">
        <v>12</v>
      </c>
    </row>
    <row r="4013" spans="1:18" ht="15.75" customHeight="1" x14ac:dyDescent="0.2">
      <c r="A4013" s="676" t="s">
        <v>12628</v>
      </c>
      <c r="B4013" s="670" t="s">
        <v>6922</v>
      </c>
      <c r="C4013" s="666" t="s">
        <v>10202</v>
      </c>
      <c r="D4013" s="675" t="s">
        <v>10390</v>
      </c>
      <c r="E4013" s="737">
        <v>1500</v>
      </c>
      <c r="F4013" s="666">
        <v>18126405</v>
      </c>
      <c r="G4013" s="665" t="s">
        <v>12702</v>
      </c>
      <c r="H4013" s="675" t="s">
        <v>10390</v>
      </c>
      <c r="I4013" s="675" t="s">
        <v>7541</v>
      </c>
      <c r="J4013" s="675" t="s">
        <v>10390</v>
      </c>
      <c r="K4013" s="666">
        <v>2</v>
      </c>
      <c r="L4013" s="670">
        <v>12</v>
      </c>
      <c r="M4013" s="755">
        <f t="shared" si="52"/>
        <v>18000</v>
      </c>
      <c r="N4013" s="666"/>
      <c r="O4013" s="670">
        <v>8</v>
      </c>
      <c r="P4013" s="755">
        <f t="shared" si="53"/>
        <v>12000</v>
      </c>
      <c r="Q4013" s="670"/>
      <c r="R4013" s="670">
        <v>12</v>
      </c>
    </row>
    <row r="4014" spans="1:18" ht="15.75" customHeight="1" x14ac:dyDescent="0.2">
      <c r="A4014" s="676" t="s">
        <v>12628</v>
      </c>
      <c r="B4014" s="670" t="s">
        <v>6922</v>
      </c>
      <c r="C4014" s="666" t="s">
        <v>10202</v>
      </c>
      <c r="D4014" s="675" t="s">
        <v>8670</v>
      </c>
      <c r="E4014" s="737">
        <v>1200</v>
      </c>
      <c r="F4014" s="666">
        <v>73087073</v>
      </c>
      <c r="G4014" s="665" t="s">
        <v>12703</v>
      </c>
      <c r="H4014" s="675" t="s">
        <v>8670</v>
      </c>
      <c r="I4014" s="675" t="s">
        <v>7541</v>
      </c>
      <c r="J4014" s="675" t="s">
        <v>8670</v>
      </c>
      <c r="K4014" s="666">
        <v>2</v>
      </c>
      <c r="L4014" s="670">
        <v>12</v>
      </c>
      <c r="M4014" s="755">
        <f t="shared" si="52"/>
        <v>14400</v>
      </c>
      <c r="N4014" s="666"/>
      <c r="O4014" s="670">
        <v>8</v>
      </c>
      <c r="P4014" s="755">
        <f t="shared" si="53"/>
        <v>9600</v>
      </c>
      <c r="Q4014" s="670"/>
      <c r="R4014" s="670">
        <v>12</v>
      </c>
    </row>
    <row r="4015" spans="1:18" ht="15.75" customHeight="1" x14ac:dyDescent="0.2">
      <c r="A4015" s="676" t="s">
        <v>12628</v>
      </c>
      <c r="B4015" s="670" t="s">
        <v>6922</v>
      </c>
      <c r="C4015" s="666" t="s">
        <v>10202</v>
      </c>
      <c r="D4015" s="675" t="s">
        <v>10738</v>
      </c>
      <c r="E4015" s="737">
        <v>1800</v>
      </c>
      <c r="F4015" s="666">
        <v>19332886</v>
      </c>
      <c r="G4015" s="665" t="s">
        <v>12704</v>
      </c>
      <c r="H4015" s="675" t="s">
        <v>10738</v>
      </c>
      <c r="I4015" s="675" t="s">
        <v>7361</v>
      </c>
      <c r="J4015" s="675" t="s">
        <v>10738</v>
      </c>
      <c r="K4015" s="666">
        <v>2</v>
      </c>
      <c r="L4015" s="670">
        <v>12</v>
      </c>
      <c r="M4015" s="755">
        <f t="shared" si="52"/>
        <v>21600</v>
      </c>
      <c r="N4015" s="666"/>
      <c r="O4015" s="670">
        <v>8</v>
      </c>
      <c r="P4015" s="755">
        <f t="shared" si="53"/>
        <v>14400</v>
      </c>
      <c r="Q4015" s="670"/>
      <c r="R4015" s="670">
        <v>12</v>
      </c>
    </row>
    <row r="4016" spans="1:18" ht="15.75" customHeight="1" x14ac:dyDescent="0.2">
      <c r="A4016" s="676" t="s">
        <v>12628</v>
      </c>
      <c r="B4016" s="670" t="s">
        <v>6922</v>
      </c>
      <c r="C4016" s="666" t="s">
        <v>10202</v>
      </c>
      <c r="D4016" s="675" t="s">
        <v>10738</v>
      </c>
      <c r="E4016" s="737">
        <v>1200</v>
      </c>
      <c r="F4016" s="666">
        <v>43991766</v>
      </c>
      <c r="G4016" s="665" t="s">
        <v>12705</v>
      </c>
      <c r="H4016" s="675" t="s">
        <v>10738</v>
      </c>
      <c r="I4016" s="675" t="s">
        <v>7361</v>
      </c>
      <c r="J4016" s="675" t="s">
        <v>10738</v>
      </c>
      <c r="K4016" s="666">
        <v>2</v>
      </c>
      <c r="L4016" s="670">
        <v>12</v>
      </c>
      <c r="M4016" s="755">
        <f t="shared" si="52"/>
        <v>14400</v>
      </c>
      <c r="N4016" s="666"/>
      <c r="O4016" s="670">
        <v>8</v>
      </c>
      <c r="P4016" s="755">
        <f t="shared" si="53"/>
        <v>9600</v>
      </c>
      <c r="Q4016" s="670"/>
      <c r="R4016" s="670">
        <v>12</v>
      </c>
    </row>
    <row r="4017" spans="1:18" ht="15.75" customHeight="1" x14ac:dyDescent="0.2">
      <c r="A4017" s="676" t="s">
        <v>12628</v>
      </c>
      <c r="B4017" s="670" t="s">
        <v>6922</v>
      </c>
      <c r="C4017" s="666" t="s">
        <v>10202</v>
      </c>
      <c r="D4017" s="675" t="s">
        <v>11806</v>
      </c>
      <c r="E4017" s="737">
        <v>1650</v>
      </c>
      <c r="F4017" s="666">
        <v>45555781</v>
      </c>
      <c r="G4017" s="665" t="s">
        <v>12706</v>
      </c>
      <c r="H4017" s="675" t="s">
        <v>11806</v>
      </c>
      <c r="I4017" s="675" t="s">
        <v>6929</v>
      </c>
      <c r="J4017" s="675" t="s">
        <v>11806</v>
      </c>
      <c r="K4017" s="666">
        <v>2</v>
      </c>
      <c r="L4017" s="670">
        <v>12</v>
      </c>
      <c r="M4017" s="755">
        <f t="shared" si="52"/>
        <v>19800</v>
      </c>
      <c r="N4017" s="666"/>
      <c r="O4017" s="670">
        <v>8</v>
      </c>
      <c r="P4017" s="755">
        <f t="shared" si="53"/>
        <v>13200</v>
      </c>
      <c r="Q4017" s="670"/>
      <c r="R4017" s="670">
        <v>12</v>
      </c>
    </row>
    <row r="4018" spans="1:18" ht="15.75" customHeight="1" x14ac:dyDescent="0.2">
      <c r="A4018" s="676" t="s">
        <v>12628</v>
      </c>
      <c r="B4018" s="670" t="s">
        <v>6922</v>
      </c>
      <c r="C4018" s="666" t="s">
        <v>10202</v>
      </c>
      <c r="D4018" s="675" t="s">
        <v>10738</v>
      </c>
      <c r="E4018" s="737">
        <v>1200</v>
      </c>
      <c r="F4018" s="666">
        <v>40030824</v>
      </c>
      <c r="G4018" s="665" t="s">
        <v>12707</v>
      </c>
      <c r="H4018" s="675" t="s">
        <v>10738</v>
      </c>
      <c r="I4018" s="675" t="s">
        <v>7361</v>
      </c>
      <c r="J4018" s="675" t="s">
        <v>10738</v>
      </c>
      <c r="K4018" s="666">
        <v>2</v>
      </c>
      <c r="L4018" s="670">
        <v>12</v>
      </c>
      <c r="M4018" s="755">
        <f t="shared" si="52"/>
        <v>14400</v>
      </c>
      <c r="N4018" s="666"/>
      <c r="O4018" s="670">
        <v>8</v>
      </c>
      <c r="P4018" s="755">
        <f t="shared" si="53"/>
        <v>9600</v>
      </c>
      <c r="Q4018" s="670"/>
      <c r="R4018" s="670">
        <v>12</v>
      </c>
    </row>
    <row r="4019" spans="1:18" ht="15.75" customHeight="1" x14ac:dyDescent="0.2">
      <c r="A4019" s="676" t="s">
        <v>12628</v>
      </c>
      <c r="B4019" s="670" t="s">
        <v>6922</v>
      </c>
      <c r="C4019" s="666" t="s">
        <v>10202</v>
      </c>
      <c r="D4019" s="675" t="s">
        <v>11050</v>
      </c>
      <c r="E4019" s="737">
        <v>1200</v>
      </c>
      <c r="F4019" s="666">
        <v>73082979</v>
      </c>
      <c r="G4019" s="665" t="s">
        <v>12708</v>
      </c>
      <c r="H4019" s="675" t="s">
        <v>11050</v>
      </c>
      <c r="I4019" s="675" t="s">
        <v>7361</v>
      </c>
      <c r="J4019" s="675" t="s">
        <v>11050</v>
      </c>
      <c r="K4019" s="666">
        <v>2</v>
      </c>
      <c r="L4019" s="670">
        <v>12</v>
      </c>
      <c r="M4019" s="755">
        <f t="shared" si="52"/>
        <v>14400</v>
      </c>
      <c r="N4019" s="666"/>
      <c r="O4019" s="670">
        <v>8</v>
      </c>
      <c r="P4019" s="755">
        <f t="shared" si="53"/>
        <v>9600</v>
      </c>
      <c r="Q4019" s="670"/>
      <c r="R4019" s="670">
        <v>12</v>
      </c>
    </row>
    <row r="4020" spans="1:18" ht="15.75" customHeight="1" x14ac:dyDescent="0.2">
      <c r="A4020" s="676" t="s">
        <v>12628</v>
      </c>
      <c r="B4020" s="670" t="s">
        <v>6922</v>
      </c>
      <c r="C4020" s="666" t="s">
        <v>10202</v>
      </c>
      <c r="D4020" s="675" t="s">
        <v>10366</v>
      </c>
      <c r="E4020" s="737">
        <v>1200</v>
      </c>
      <c r="F4020" s="666">
        <v>47120844</v>
      </c>
      <c r="G4020" s="665" t="s">
        <v>12709</v>
      </c>
      <c r="H4020" s="675" t="s">
        <v>10366</v>
      </c>
      <c r="I4020" s="675" t="s">
        <v>7361</v>
      </c>
      <c r="J4020" s="675" t="s">
        <v>10366</v>
      </c>
      <c r="K4020" s="666">
        <v>2</v>
      </c>
      <c r="L4020" s="670">
        <v>12</v>
      </c>
      <c r="M4020" s="755">
        <f t="shared" si="52"/>
        <v>14400</v>
      </c>
      <c r="N4020" s="666"/>
      <c r="O4020" s="670">
        <v>8</v>
      </c>
      <c r="P4020" s="755">
        <f t="shared" si="53"/>
        <v>9600</v>
      </c>
      <c r="Q4020" s="670"/>
      <c r="R4020" s="670">
        <v>12</v>
      </c>
    </row>
    <row r="4021" spans="1:18" ht="15.75" customHeight="1" x14ac:dyDescent="0.2">
      <c r="A4021" s="676" t="s">
        <v>12628</v>
      </c>
      <c r="B4021" s="670" t="s">
        <v>6922</v>
      </c>
      <c r="C4021" s="666" t="s">
        <v>10202</v>
      </c>
      <c r="D4021" s="675" t="s">
        <v>8670</v>
      </c>
      <c r="E4021" s="737">
        <v>1200</v>
      </c>
      <c r="F4021" s="666">
        <v>40769149</v>
      </c>
      <c r="G4021" s="665" t="s">
        <v>12710</v>
      </c>
      <c r="H4021" s="675" t="s">
        <v>8670</v>
      </c>
      <c r="I4021" s="675" t="s">
        <v>7541</v>
      </c>
      <c r="J4021" s="675" t="s">
        <v>8670</v>
      </c>
      <c r="K4021" s="666">
        <v>2</v>
      </c>
      <c r="L4021" s="670">
        <v>12</v>
      </c>
      <c r="M4021" s="755">
        <f t="shared" si="52"/>
        <v>14400</v>
      </c>
      <c r="N4021" s="666"/>
      <c r="O4021" s="670">
        <v>8</v>
      </c>
      <c r="P4021" s="755">
        <f t="shared" si="53"/>
        <v>9600</v>
      </c>
      <c r="Q4021" s="670"/>
      <c r="R4021" s="670">
        <v>12</v>
      </c>
    </row>
    <row r="4022" spans="1:18" ht="15.75" customHeight="1" x14ac:dyDescent="0.2">
      <c r="A4022" s="676" t="s">
        <v>12628</v>
      </c>
      <c r="B4022" s="670" t="s">
        <v>6922</v>
      </c>
      <c r="C4022" s="666" t="s">
        <v>10202</v>
      </c>
      <c r="D4022" s="675" t="s">
        <v>12711</v>
      </c>
      <c r="E4022" s="737">
        <v>1500</v>
      </c>
      <c r="F4022" s="666">
        <v>72523895</v>
      </c>
      <c r="G4022" s="665" t="s">
        <v>12712</v>
      </c>
      <c r="H4022" s="675" t="s">
        <v>12711</v>
      </c>
      <c r="I4022" s="675" t="s">
        <v>7361</v>
      </c>
      <c r="J4022" s="675" t="s">
        <v>12711</v>
      </c>
      <c r="K4022" s="666">
        <v>2</v>
      </c>
      <c r="L4022" s="670">
        <v>12</v>
      </c>
      <c r="M4022" s="755">
        <f t="shared" si="52"/>
        <v>18000</v>
      </c>
      <c r="N4022" s="666"/>
      <c r="O4022" s="670">
        <v>8</v>
      </c>
      <c r="P4022" s="755">
        <f t="shared" si="53"/>
        <v>12000</v>
      </c>
      <c r="Q4022" s="670"/>
      <c r="R4022" s="670">
        <v>12</v>
      </c>
    </row>
    <row r="4023" spans="1:18" ht="15.75" customHeight="1" x14ac:dyDescent="0.2">
      <c r="A4023" s="676" t="s">
        <v>12628</v>
      </c>
      <c r="B4023" s="670" t="s">
        <v>6922</v>
      </c>
      <c r="C4023" s="666" t="s">
        <v>10202</v>
      </c>
      <c r="D4023" s="675" t="s">
        <v>11050</v>
      </c>
      <c r="E4023" s="737">
        <v>1200</v>
      </c>
      <c r="F4023" s="666">
        <v>45769256</v>
      </c>
      <c r="G4023" s="665" t="s">
        <v>12713</v>
      </c>
      <c r="H4023" s="675" t="s">
        <v>11050</v>
      </c>
      <c r="I4023" s="675" t="s">
        <v>7361</v>
      </c>
      <c r="J4023" s="675" t="s">
        <v>11050</v>
      </c>
      <c r="K4023" s="666">
        <v>2</v>
      </c>
      <c r="L4023" s="670">
        <v>12</v>
      </c>
      <c r="M4023" s="755">
        <f t="shared" si="52"/>
        <v>14400</v>
      </c>
      <c r="N4023" s="666"/>
      <c r="O4023" s="670">
        <v>8</v>
      </c>
      <c r="P4023" s="755">
        <f t="shared" si="53"/>
        <v>9600</v>
      </c>
      <c r="Q4023" s="670"/>
      <c r="R4023" s="670">
        <v>12</v>
      </c>
    </row>
    <row r="4024" spans="1:18" ht="15.75" customHeight="1" x14ac:dyDescent="0.2">
      <c r="A4024" s="676" t="s">
        <v>12628</v>
      </c>
      <c r="B4024" s="670" t="s">
        <v>6922</v>
      </c>
      <c r="C4024" s="666" t="s">
        <v>10202</v>
      </c>
      <c r="D4024" s="675" t="s">
        <v>8670</v>
      </c>
      <c r="E4024" s="737">
        <v>1200</v>
      </c>
      <c r="F4024" s="666">
        <v>19559563</v>
      </c>
      <c r="G4024" s="665" t="s">
        <v>12714</v>
      </c>
      <c r="H4024" s="675" t="s">
        <v>8670</v>
      </c>
      <c r="I4024" s="675" t="s">
        <v>7541</v>
      </c>
      <c r="J4024" s="675" t="s">
        <v>8670</v>
      </c>
      <c r="K4024" s="666">
        <v>2</v>
      </c>
      <c r="L4024" s="670">
        <v>12</v>
      </c>
      <c r="M4024" s="755">
        <f t="shared" si="52"/>
        <v>14400</v>
      </c>
      <c r="N4024" s="666"/>
      <c r="O4024" s="670">
        <v>8</v>
      </c>
      <c r="P4024" s="755">
        <f t="shared" si="53"/>
        <v>9600</v>
      </c>
      <c r="Q4024" s="670"/>
      <c r="R4024" s="670">
        <v>12</v>
      </c>
    </row>
    <row r="4025" spans="1:18" ht="15.75" customHeight="1" x14ac:dyDescent="0.2">
      <c r="A4025" s="676" t="s">
        <v>12628</v>
      </c>
      <c r="B4025" s="670" t="s">
        <v>6922</v>
      </c>
      <c r="C4025" s="666" t="s">
        <v>10202</v>
      </c>
      <c r="D4025" s="675" t="s">
        <v>11050</v>
      </c>
      <c r="E4025" s="737">
        <v>1200</v>
      </c>
      <c r="F4025" s="666">
        <v>40915596</v>
      </c>
      <c r="G4025" s="665" t="s">
        <v>12715</v>
      </c>
      <c r="H4025" s="675" t="s">
        <v>11050</v>
      </c>
      <c r="I4025" s="675" t="s">
        <v>7361</v>
      </c>
      <c r="J4025" s="675" t="s">
        <v>11050</v>
      </c>
      <c r="K4025" s="666">
        <v>2</v>
      </c>
      <c r="L4025" s="670">
        <v>12</v>
      </c>
      <c r="M4025" s="755">
        <f t="shared" si="52"/>
        <v>14400</v>
      </c>
      <c r="N4025" s="666"/>
      <c r="O4025" s="670">
        <v>8</v>
      </c>
      <c r="P4025" s="755">
        <f t="shared" si="53"/>
        <v>9600</v>
      </c>
      <c r="Q4025" s="670"/>
      <c r="R4025" s="670">
        <v>12</v>
      </c>
    </row>
    <row r="4026" spans="1:18" ht="15.75" customHeight="1" x14ac:dyDescent="0.2">
      <c r="A4026" s="676" t="s">
        <v>12628</v>
      </c>
      <c r="B4026" s="670" t="s">
        <v>6922</v>
      </c>
      <c r="C4026" s="666" t="s">
        <v>10202</v>
      </c>
      <c r="D4026" s="675" t="s">
        <v>10366</v>
      </c>
      <c r="E4026" s="737">
        <v>1200</v>
      </c>
      <c r="F4026" s="666">
        <v>47111075</v>
      </c>
      <c r="G4026" s="665" t="s">
        <v>12716</v>
      </c>
      <c r="H4026" s="675" t="s">
        <v>10366</v>
      </c>
      <c r="I4026" s="675" t="s">
        <v>7361</v>
      </c>
      <c r="J4026" s="675" t="s">
        <v>10366</v>
      </c>
      <c r="K4026" s="666">
        <v>0</v>
      </c>
      <c r="L4026" s="670">
        <v>12</v>
      </c>
      <c r="M4026" s="755">
        <f t="shared" si="52"/>
        <v>14400</v>
      </c>
      <c r="N4026" s="666">
        <v>1</v>
      </c>
      <c r="O4026" s="670">
        <v>8</v>
      </c>
      <c r="P4026" s="755">
        <f t="shared" si="53"/>
        <v>9600</v>
      </c>
      <c r="Q4026" s="670"/>
      <c r="R4026" s="670">
        <v>12</v>
      </c>
    </row>
    <row r="4027" spans="1:18" ht="15.75" customHeight="1" x14ac:dyDescent="0.2">
      <c r="A4027" s="676" t="s">
        <v>12628</v>
      </c>
      <c r="B4027" s="670" t="s">
        <v>6922</v>
      </c>
      <c r="C4027" s="666" t="s">
        <v>10202</v>
      </c>
      <c r="D4027" s="675" t="s">
        <v>8670</v>
      </c>
      <c r="E4027" s="737">
        <v>1200</v>
      </c>
      <c r="F4027" s="666">
        <v>43158314</v>
      </c>
      <c r="G4027" s="665" t="s">
        <v>12717</v>
      </c>
      <c r="H4027" s="675" t="s">
        <v>8670</v>
      </c>
      <c r="I4027" s="675" t="s">
        <v>7541</v>
      </c>
      <c r="J4027" s="675" t="s">
        <v>8670</v>
      </c>
      <c r="K4027" s="666">
        <v>2</v>
      </c>
      <c r="L4027" s="670">
        <v>12</v>
      </c>
      <c r="M4027" s="755">
        <f t="shared" si="52"/>
        <v>14400</v>
      </c>
      <c r="N4027" s="666"/>
      <c r="O4027" s="670">
        <v>8</v>
      </c>
      <c r="P4027" s="755">
        <f t="shared" si="53"/>
        <v>9600</v>
      </c>
      <c r="Q4027" s="670"/>
      <c r="R4027" s="670">
        <v>12</v>
      </c>
    </row>
    <row r="4028" spans="1:18" ht="15.75" customHeight="1" x14ac:dyDescent="0.2">
      <c r="A4028" s="676" t="s">
        <v>12628</v>
      </c>
      <c r="B4028" s="670" t="s">
        <v>6922</v>
      </c>
      <c r="C4028" s="666" t="s">
        <v>10202</v>
      </c>
      <c r="D4028" s="675" t="s">
        <v>11806</v>
      </c>
      <c r="E4028" s="737">
        <v>2500</v>
      </c>
      <c r="F4028" s="666"/>
      <c r="G4028" s="665" t="s">
        <v>12639</v>
      </c>
      <c r="H4028" s="675" t="s">
        <v>11806</v>
      </c>
      <c r="I4028" s="675" t="s">
        <v>6929</v>
      </c>
      <c r="J4028" s="675" t="s">
        <v>11806</v>
      </c>
      <c r="K4028" s="666"/>
      <c r="L4028" s="670">
        <v>12</v>
      </c>
      <c r="M4028" s="755">
        <f t="shared" si="52"/>
        <v>30000</v>
      </c>
      <c r="N4028" s="666"/>
      <c r="O4028" s="670">
        <v>8</v>
      </c>
      <c r="P4028" s="755">
        <f t="shared" si="53"/>
        <v>20000</v>
      </c>
      <c r="Q4028" s="670"/>
      <c r="R4028" s="670">
        <v>12</v>
      </c>
    </row>
    <row r="4029" spans="1:18" ht="15.75" customHeight="1" x14ac:dyDescent="0.2">
      <c r="A4029" s="676" t="s">
        <v>12628</v>
      </c>
      <c r="B4029" s="670" t="s">
        <v>6922</v>
      </c>
      <c r="C4029" s="666" t="s">
        <v>10202</v>
      </c>
      <c r="D4029" s="675" t="s">
        <v>10366</v>
      </c>
      <c r="E4029" s="737">
        <v>1200</v>
      </c>
      <c r="F4029" s="666">
        <v>71493116</v>
      </c>
      <c r="G4029" s="665" t="s">
        <v>12718</v>
      </c>
      <c r="H4029" s="675" t="s">
        <v>10366</v>
      </c>
      <c r="I4029" s="675" t="s">
        <v>7361</v>
      </c>
      <c r="J4029" s="675" t="s">
        <v>10366</v>
      </c>
      <c r="K4029" s="666">
        <v>2</v>
      </c>
      <c r="L4029" s="670">
        <v>12</v>
      </c>
      <c r="M4029" s="755">
        <f t="shared" si="52"/>
        <v>14400</v>
      </c>
      <c r="N4029" s="666"/>
      <c r="O4029" s="670">
        <v>8</v>
      </c>
      <c r="P4029" s="755">
        <f t="shared" si="53"/>
        <v>9600</v>
      </c>
      <c r="Q4029" s="670"/>
      <c r="R4029" s="670">
        <v>12</v>
      </c>
    </row>
    <row r="4030" spans="1:18" ht="15.75" customHeight="1" x14ac:dyDescent="0.2">
      <c r="A4030" s="676" t="s">
        <v>12628</v>
      </c>
      <c r="B4030" s="670" t="s">
        <v>6922</v>
      </c>
      <c r="C4030" s="666" t="s">
        <v>10202</v>
      </c>
      <c r="D4030" s="675" t="s">
        <v>10738</v>
      </c>
      <c r="E4030" s="737">
        <v>1200</v>
      </c>
      <c r="F4030" s="666">
        <v>44740744</v>
      </c>
      <c r="G4030" s="665" t="s">
        <v>12719</v>
      </c>
      <c r="H4030" s="675" t="s">
        <v>10738</v>
      </c>
      <c r="I4030" s="675" t="s">
        <v>7361</v>
      </c>
      <c r="J4030" s="675" t="s">
        <v>10738</v>
      </c>
      <c r="K4030" s="666">
        <v>2</v>
      </c>
      <c r="L4030" s="670">
        <v>12</v>
      </c>
      <c r="M4030" s="755">
        <f t="shared" si="52"/>
        <v>14400</v>
      </c>
      <c r="N4030" s="666"/>
      <c r="O4030" s="670">
        <v>8</v>
      </c>
      <c r="P4030" s="755">
        <f t="shared" si="53"/>
        <v>9600</v>
      </c>
      <c r="Q4030" s="670"/>
      <c r="R4030" s="670">
        <v>12</v>
      </c>
    </row>
    <row r="4031" spans="1:18" ht="15.75" customHeight="1" x14ac:dyDescent="0.2">
      <c r="A4031" s="676" t="s">
        <v>12628</v>
      </c>
      <c r="B4031" s="670" t="s">
        <v>6922</v>
      </c>
      <c r="C4031" s="666" t="s">
        <v>10202</v>
      </c>
      <c r="D4031" s="675" t="s">
        <v>10738</v>
      </c>
      <c r="E4031" s="737">
        <v>1100</v>
      </c>
      <c r="F4031" s="666">
        <v>72872921</v>
      </c>
      <c r="G4031" s="665" t="s">
        <v>12720</v>
      </c>
      <c r="H4031" s="675" t="s">
        <v>10738</v>
      </c>
      <c r="I4031" s="675" t="s">
        <v>7361</v>
      </c>
      <c r="J4031" s="675" t="s">
        <v>10738</v>
      </c>
      <c r="K4031" s="666">
        <v>2</v>
      </c>
      <c r="L4031" s="670">
        <v>12</v>
      </c>
      <c r="M4031" s="755">
        <f t="shared" si="52"/>
        <v>13200</v>
      </c>
      <c r="N4031" s="666"/>
      <c r="O4031" s="670">
        <v>8</v>
      </c>
      <c r="P4031" s="755">
        <f t="shared" si="53"/>
        <v>8800</v>
      </c>
      <c r="Q4031" s="670"/>
      <c r="R4031" s="670">
        <v>12</v>
      </c>
    </row>
    <row r="4032" spans="1:18" ht="15.75" customHeight="1" x14ac:dyDescent="0.2">
      <c r="A4032" s="676" t="s">
        <v>12628</v>
      </c>
      <c r="B4032" s="670" t="s">
        <v>6922</v>
      </c>
      <c r="C4032" s="666" t="s">
        <v>10202</v>
      </c>
      <c r="D4032" s="675" t="s">
        <v>10356</v>
      </c>
      <c r="E4032" s="737">
        <v>1800</v>
      </c>
      <c r="F4032" s="666">
        <v>43798179</v>
      </c>
      <c r="G4032" s="665" t="s">
        <v>12721</v>
      </c>
      <c r="H4032" s="675" t="s">
        <v>10356</v>
      </c>
      <c r="I4032" s="675" t="s">
        <v>6929</v>
      </c>
      <c r="J4032" s="675" t="s">
        <v>10356</v>
      </c>
      <c r="K4032" s="666">
        <v>0</v>
      </c>
      <c r="L4032" s="670">
        <v>12</v>
      </c>
      <c r="M4032" s="755">
        <f t="shared" si="52"/>
        <v>21600</v>
      </c>
      <c r="N4032" s="666">
        <v>1</v>
      </c>
      <c r="O4032" s="670">
        <v>8</v>
      </c>
      <c r="P4032" s="755">
        <f t="shared" si="53"/>
        <v>14400</v>
      </c>
      <c r="Q4032" s="670"/>
      <c r="R4032" s="670">
        <v>12</v>
      </c>
    </row>
    <row r="4033" spans="1:18" ht="15.75" customHeight="1" x14ac:dyDescent="0.2">
      <c r="A4033" s="676" t="s">
        <v>12628</v>
      </c>
      <c r="B4033" s="670" t="s">
        <v>6922</v>
      </c>
      <c r="C4033" s="666" t="s">
        <v>10202</v>
      </c>
      <c r="D4033" s="675" t="s">
        <v>10738</v>
      </c>
      <c r="E4033" s="737">
        <v>900</v>
      </c>
      <c r="F4033" s="666">
        <v>42291010</v>
      </c>
      <c r="G4033" s="665" t="s">
        <v>12722</v>
      </c>
      <c r="H4033" s="675" t="s">
        <v>10738</v>
      </c>
      <c r="I4033" s="675" t="s">
        <v>7361</v>
      </c>
      <c r="J4033" s="675" t="s">
        <v>10738</v>
      </c>
      <c r="K4033" s="666">
        <v>2</v>
      </c>
      <c r="L4033" s="670">
        <v>12</v>
      </c>
      <c r="M4033" s="755">
        <f t="shared" si="52"/>
        <v>10800</v>
      </c>
      <c r="N4033" s="666"/>
      <c r="O4033" s="670">
        <v>8</v>
      </c>
      <c r="P4033" s="755">
        <f t="shared" si="53"/>
        <v>7200</v>
      </c>
      <c r="Q4033" s="670"/>
      <c r="R4033" s="670">
        <v>12</v>
      </c>
    </row>
    <row r="4034" spans="1:18" ht="15.75" customHeight="1" x14ac:dyDescent="0.2">
      <c r="A4034" s="676" t="s">
        <v>12628</v>
      </c>
      <c r="B4034" s="670" t="s">
        <v>6922</v>
      </c>
      <c r="C4034" s="666" t="s">
        <v>10202</v>
      </c>
      <c r="D4034" s="675" t="s">
        <v>10356</v>
      </c>
      <c r="E4034" s="737">
        <v>2000</v>
      </c>
      <c r="F4034" s="666"/>
      <c r="G4034" s="665" t="s">
        <v>12639</v>
      </c>
      <c r="H4034" s="675" t="s">
        <v>10356</v>
      </c>
      <c r="I4034" s="675" t="s">
        <v>6929</v>
      </c>
      <c r="J4034" s="675" t="s">
        <v>10356</v>
      </c>
      <c r="K4034" s="666"/>
      <c r="L4034" s="670">
        <v>12</v>
      </c>
      <c r="M4034" s="755">
        <f t="shared" si="52"/>
        <v>24000</v>
      </c>
      <c r="N4034" s="666"/>
      <c r="O4034" s="670">
        <v>8</v>
      </c>
      <c r="P4034" s="755">
        <f t="shared" si="53"/>
        <v>16000</v>
      </c>
      <c r="Q4034" s="670"/>
      <c r="R4034" s="670">
        <v>12</v>
      </c>
    </row>
    <row r="4035" spans="1:18" ht="15.75" customHeight="1" x14ac:dyDescent="0.2">
      <c r="A4035" s="676" t="s">
        <v>12628</v>
      </c>
      <c r="B4035" s="670" t="s">
        <v>6922</v>
      </c>
      <c r="C4035" s="666" t="s">
        <v>10202</v>
      </c>
      <c r="D4035" s="675" t="s">
        <v>10356</v>
      </c>
      <c r="E4035" s="737">
        <v>2200</v>
      </c>
      <c r="F4035" s="666">
        <v>45271518</v>
      </c>
      <c r="G4035" s="665" t="s">
        <v>12723</v>
      </c>
      <c r="H4035" s="675" t="s">
        <v>10356</v>
      </c>
      <c r="I4035" s="675" t="s">
        <v>6929</v>
      </c>
      <c r="J4035" s="675" t="s">
        <v>10356</v>
      </c>
      <c r="K4035" s="666">
        <v>2</v>
      </c>
      <c r="L4035" s="670">
        <v>12</v>
      </c>
      <c r="M4035" s="755">
        <f t="shared" si="52"/>
        <v>26400</v>
      </c>
      <c r="N4035" s="666"/>
      <c r="O4035" s="670">
        <v>8</v>
      </c>
      <c r="P4035" s="755">
        <f t="shared" si="53"/>
        <v>17600</v>
      </c>
      <c r="Q4035" s="670"/>
      <c r="R4035" s="670">
        <v>12</v>
      </c>
    </row>
    <row r="4036" spans="1:18" ht="15.75" customHeight="1" x14ac:dyDescent="0.2">
      <c r="A4036" s="676" t="s">
        <v>12628</v>
      </c>
      <c r="B4036" s="670" t="s">
        <v>6922</v>
      </c>
      <c r="C4036" s="666" t="s">
        <v>10202</v>
      </c>
      <c r="D4036" s="675" t="s">
        <v>10738</v>
      </c>
      <c r="E4036" s="737">
        <v>1200</v>
      </c>
      <c r="F4036" s="666">
        <v>70242622</v>
      </c>
      <c r="G4036" s="665" t="s">
        <v>12724</v>
      </c>
      <c r="H4036" s="675" t="s">
        <v>10738</v>
      </c>
      <c r="I4036" s="675" t="s">
        <v>7361</v>
      </c>
      <c r="J4036" s="675" t="s">
        <v>10738</v>
      </c>
      <c r="K4036" s="666">
        <v>2</v>
      </c>
      <c r="L4036" s="670">
        <v>12</v>
      </c>
      <c r="M4036" s="755">
        <f t="shared" si="52"/>
        <v>14400</v>
      </c>
      <c r="N4036" s="666"/>
      <c r="O4036" s="670">
        <v>8</v>
      </c>
      <c r="P4036" s="755">
        <f t="shared" si="53"/>
        <v>9600</v>
      </c>
      <c r="Q4036" s="670"/>
      <c r="R4036" s="670">
        <v>12</v>
      </c>
    </row>
    <row r="4037" spans="1:18" ht="15.75" customHeight="1" x14ac:dyDescent="0.2">
      <c r="A4037" s="676" t="s">
        <v>12628</v>
      </c>
      <c r="B4037" s="670" t="s">
        <v>6922</v>
      </c>
      <c r="C4037" s="666" t="s">
        <v>10202</v>
      </c>
      <c r="D4037" s="675" t="s">
        <v>10738</v>
      </c>
      <c r="E4037" s="737">
        <v>1100</v>
      </c>
      <c r="F4037" s="666">
        <v>45875633</v>
      </c>
      <c r="G4037" s="665" t="s">
        <v>12725</v>
      </c>
      <c r="H4037" s="675" t="s">
        <v>10738</v>
      </c>
      <c r="I4037" s="675" t="s">
        <v>7361</v>
      </c>
      <c r="J4037" s="675" t="s">
        <v>10738</v>
      </c>
      <c r="K4037" s="666">
        <v>2</v>
      </c>
      <c r="L4037" s="670">
        <v>12</v>
      </c>
      <c r="M4037" s="755">
        <f t="shared" si="52"/>
        <v>13200</v>
      </c>
      <c r="N4037" s="666"/>
      <c r="O4037" s="670">
        <v>8</v>
      </c>
      <c r="P4037" s="755">
        <f t="shared" si="53"/>
        <v>8800</v>
      </c>
      <c r="Q4037" s="670"/>
      <c r="R4037" s="670">
        <v>12</v>
      </c>
    </row>
    <row r="4038" spans="1:18" ht="15.75" customHeight="1" x14ac:dyDescent="0.2">
      <c r="A4038" s="676" t="s">
        <v>12628</v>
      </c>
      <c r="B4038" s="670" t="s">
        <v>6922</v>
      </c>
      <c r="C4038" s="666" t="s">
        <v>10202</v>
      </c>
      <c r="D4038" s="675" t="s">
        <v>10356</v>
      </c>
      <c r="E4038" s="737">
        <v>2800</v>
      </c>
      <c r="F4038" s="666">
        <v>70264899</v>
      </c>
      <c r="G4038" s="665" t="s">
        <v>12726</v>
      </c>
      <c r="H4038" s="675" t="s">
        <v>10356</v>
      </c>
      <c r="I4038" s="675" t="s">
        <v>6929</v>
      </c>
      <c r="J4038" s="675" t="s">
        <v>10356</v>
      </c>
      <c r="K4038" s="666">
        <v>0</v>
      </c>
      <c r="L4038" s="670">
        <v>12</v>
      </c>
      <c r="M4038" s="755">
        <f t="shared" si="52"/>
        <v>33600</v>
      </c>
      <c r="N4038" s="666">
        <v>1</v>
      </c>
      <c r="O4038" s="670">
        <v>8</v>
      </c>
      <c r="P4038" s="755">
        <f t="shared" si="53"/>
        <v>22400</v>
      </c>
      <c r="Q4038" s="670"/>
      <c r="R4038" s="670">
        <v>12</v>
      </c>
    </row>
    <row r="4039" spans="1:18" ht="15.75" customHeight="1" x14ac:dyDescent="0.2">
      <c r="A4039" s="676" t="s">
        <v>12628</v>
      </c>
      <c r="B4039" s="670" t="s">
        <v>6922</v>
      </c>
      <c r="C4039" s="666" t="s">
        <v>10202</v>
      </c>
      <c r="D4039" s="675" t="s">
        <v>10738</v>
      </c>
      <c r="E4039" s="737">
        <v>930</v>
      </c>
      <c r="F4039" s="666">
        <v>42917216</v>
      </c>
      <c r="G4039" s="665" t="s">
        <v>12727</v>
      </c>
      <c r="H4039" s="675" t="s">
        <v>10738</v>
      </c>
      <c r="I4039" s="675" t="s">
        <v>7361</v>
      </c>
      <c r="J4039" s="675" t="s">
        <v>10738</v>
      </c>
      <c r="K4039" s="666">
        <v>2</v>
      </c>
      <c r="L4039" s="670">
        <v>12</v>
      </c>
      <c r="M4039" s="755">
        <f t="shared" si="52"/>
        <v>11160</v>
      </c>
      <c r="N4039" s="666"/>
      <c r="O4039" s="670">
        <v>8</v>
      </c>
      <c r="P4039" s="755">
        <f t="shared" si="53"/>
        <v>7440</v>
      </c>
      <c r="Q4039" s="670"/>
      <c r="R4039" s="670">
        <v>12</v>
      </c>
    </row>
    <row r="4040" spans="1:18" ht="15.75" customHeight="1" x14ac:dyDescent="0.2">
      <c r="A4040" s="676" t="s">
        <v>12628</v>
      </c>
      <c r="B4040" s="670" t="s">
        <v>6922</v>
      </c>
      <c r="C4040" s="666" t="s">
        <v>10202</v>
      </c>
      <c r="D4040" s="675" t="s">
        <v>10356</v>
      </c>
      <c r="E4040" s="737">
        <v>1800</v>
      </c>
      <c r="F4040" s="666"/>
      <c r="G4040" s="665" t="s">
        <v>12639</v>
      </c>
      <c r="H4040" s="675" t="s">
        <v>10356</v>
      </c>
      <c r="I4040" s="675" t="s">
        <v>6929</v>
      </c>
      <c r="J4040" s="675" t="s">
        <v>10356</v>
      </c>
      <c r="K4040" s="666"/>
      <c r="L4040" s="670">
        <v>12</v>
      </c>
      <c r="M4040" s="755">
        <f t="shared" si="52"/>
        <v>21600</v>
      </c>
      <c r="N4040" s="666"/>
      <c r="O4040" s="670">
        <v>8</v>
      </c>
      <c r="P4040" s="755">
        <f t="shared" si="53"/>
        <v>14400</v>
      </c>
      <c r="Q4040" s="670"/>
      <c r="R4040" s="670">
        <v>12</v>
      </c>
    </row>
    <row r="4041" spans="1:18" ht="15.75" customHeight="1" x14ac:dyDescent="0.2">
      <c r="A4041" s="676" t="s">
        <v>12628</v>
      </c>
      <c r="B4041" s="670" t="s">
        <v>6922</v>
      </c>
      <c r="C4041" s="666" t="s">
        <v>10202</v>
      </c>
      <c r="D4041" s="675" t="s">
        <v>10356</v>
      </c>
      <c r="E4041" s="737">
        <v>1650</v>
      </c>
      <c r="F4041" s="666">
        <v>71513248</v>
      </c>
      <c r="G4041" s="665" t="s">
        <v>12728</v>
      </c>
      <c r="H4041" s="675" t="s">
        <v>10356</v>
      </c>
      <c r="I4041" s="675" t="s">
        <v>6929</v>
      </c>
      <c r="J4041" s="675" t="s">
        <v>10356</v>
      </c>
      <c r="K4041" s="666">
        <v>1</v>
      </c>
      <c r="L4041" s="670">
        <v>12</v>
      </c>
      <c r="M4041" s="755">
        <f t="shared" si="52"/>
        <v>19800</v>
      </c>
      <c r="N4041" s="666">
        <v>2</v>
      </c>
      <c r="O4041" s="670">
        <v>8</v>
      </c>
      <c r="P4041" s="755">
        <f t="shared" si="53"/>
        <v>13200</v>
      </c>
      <c r="Q4041" s="670"/>
      <c r="R4041" s="670">
        <v>12</v>
      </c>
    </row>
    <row r="4042" spans="1:18" ht="15.75" customHeight="1" x14ac:dyDescent="0.2">
      <c r="A4042" s="676" t="s">
        <v>12628</v>
      </c>
      <c r="B4042" s="670" t="s">
        <v>6922</v>
      </c>
      <c r="C4042" s="666" t="s">
        <v>10202</v>
      </c>
      <c r="D4042" s="675" t="s">
        <v>10738</v>
      </c>
      <c r="E4042" s="737">
        <v>930</v>
      </c>
      <c r="F4042" s="666">
        <v>45805469</v>
      </c>
      <c r="G4042" s="665" t="s">
        <v>12729</v>
      </c>
      <c r="H4042" s="675" t="s">
        <v>10738</v>
      </c>
      <c r="I4042" s="675" t="s">
        <v>7361</v>
      </c>
      <c r="J4042" s="675" t="s">
        <v>10738</v>
      </c>
      <c r="K4042" s="666">
        <v>2</v>
      </c>
      <c r="L4042" s="670">
        <v>12</v>
      </c>
      <c r="M4042" s="755">
        <f t="shared" si="52"/>
        <v>11160</v>
      </c>
      <c r="N4042" s="666"/>
      <c r="O4042" s="670">
        <v>8</v>
      </c>
      <c r="P4042" s="755">
        <f t="shared" si="53"/>
        <v>7440</v>
      </c>
      <c r="Q4042" s="670"/>
      <c r="R4042" s="670">
        <v>12</v>
      </c>
    </row>
    <row r="4043" spans="1:18" ht="15.75" customHeight="1" x14ac:dyDescent="0.2">
      <c r="A4043" s="676" t="s">
        <v>12628</v>
      </c>
      <c r="B4043" s="670" t="s">
        <v>6922</v>
      </c>
      <c r="C4043" s="666" t="s">
        <v>10202</v>
      </c>
      <c r="D4043" s="675" t="s">
        <v>12730</v>
      </c>
      <c r="E4043" s="737">
        <v>1200</v>
      </c>
      <c r="F4043" s="666">
        <v>73088446</v>
      </c>
      <c r="G4043" s="665" t="s">
        <v>12731</v>
      </c>
      <c r="H4043" s="675" t="s">
        <v>12730</v>
      </c>
      <c r="I4043" s="675" t="s">
        <v>7361</v>
      </c>
      <c r="J4043" s="675" t="s">
        <v>12730</v>
      </c>
      <c r="K4043" s="666">
        <v>2</v>
      </c>
      <c r="L4043" s="670">
        <v>12</v>
      </c>
      <c r="M4043" s="755">
        <f t="shared" si="52"/>
        <v>14400</v>
      </c>
      <c r="N4043" s="666"/>
      <c r="O4043" s="670">
        <v>8</v>
      </c>
      <c r="P4043" s="755">
        <f t="shared" si="53"/>
        <v>9600</v>
      </c>
      <c r="Q4043" s="670"/>
      <c r="R4043" s="670">
        <v>12</v>
      </c>
    </row>
    <row r="4044" spans="1:18" ht="15.75" customHeight="1" x14ac:dyDescent="0.2">
      <c r="A4044" s="676" t="s">
        <v>12628</v>
      </c>
      <c r="B4044" s="670" t="s">
        <v>6922</v>
      </c>
      <c r="C4044" s="666" t="s">
        <v>10202</v>
      </c>
      <c r="D4044" s="675" t="s">
        <v>10356</v>
      </c>
      <c r="E4044" s="737">
        <v>1500</v>
      </c>
      <c r="F4044" s="666"/>
      <c r="G4044" s="665" t="s">
        <v>12639</v>
      </c>
      <c r="H4044" s="675" t="s">
        <v>10356</v>
      </c>
      <c r="I4044" s="675" t="s">
        <v>6929</v>
      </c>
      <c r="J4044" s="675" t="s">
        <v>10356</v>
      </c>
      <c r="K4044" s="666"/>
      <c r="L4044" s="670">
        <v>12</v>
      </c>
      <c r="M4044" s="755">
        <f t="shared" si="52"/>
        <v>18000</v>
      </c>
      <c r="N4044" s="666"/>
      <c r="O4044" s="670">
        <v>8</v>
      </c>
      <c r="P4044" s="755">
        <f t="shared" si="53"/>
        <v>12000</v>
      </c>
      <c r="Q4044" s="670"/>
      <c r="R4044" s="670">
        <v>12</v>
      </c>
    </row>
    <row r="4045" spans="1:18" ht="15.75" customHeight="1" x14ac:dyDescent="0.2">
      <c r="A4045" s="676" t="s">
        <v>12628</v>
      </c>
      <c r="B4045" s="670" t="s">
        <v>6922</v>
      </c>
      <c r="C4045" s="666" t="s">
        <v>10202</v>
      </c>
      <c r="D4045" s="675" t="s">
        <v>10356</v>
      </c>
      <c r="E4045" s="737"/>
      <c r="F4045" s="666"/>
      <c r="G4045" s="665" t="s">
        <v>12639</v>
      </c>
      <c r="H4045" s="675" t="s">
        <v>10356</v>
      </c>
      <c r="I4045" s="675" t="s">
        <v>6929</v>
      </c>
      <c r="J4045" s="675" t="s">
        <v>10356</v>
      </c>
      <c r="K4045" s="666"/>
      <c r="L4045" s="670">
        <v>12</v>
      </c>
      <c r="M4045" s="755">
        <f t="shared" si="52"/>
        <v>0</v>
      </c>
      <c r="N4045" s="666"/>
      <c r="O4045" s="670">
        <v>8</v>
      </c>
      <c r="P4045" s="755">
        <f t="shared" si="53"/>
        <v>0</v>
      </c>
      <c r="Q4045" s="670"/>
      <c r="R4045" s="670">
        <v>12</v>
      </c>
    </row>
    <row r="4046" spans="1:18" ht="15.75" customHeight="1" x14ac:dyDescent="0.2">
      <c r="A4046" s="676" t="s">
        <v>12628</v>
      </c>
      <c r="B4046" s="670" t="s">
        <v>6922</v>
      </c>
      <c r="C4046" s="666" t="s">
        <v>10202</v>
      </c>
      <c r="D4046" s="675" t="s">
        <v>10738</v>
      </c>
      <c r="E4046" s="737">
        <v>1900</v>
      </c>
      <c r="F4046" s="666"/>
      <c r="G4046" s="665" t="s">
        <v>12639</v>
      </c>
      <c r="H4046" s="675" t="s">
        <v>10738</v>
      </c>
      <c r="I4046" s="675" t="s">
        <v>7361</v>
      </c>
      <c r="J4046" s="675" t="s">
        <v>10738</v>
      </c>
      <c r="K4046" s="666"/>
      <c r="L4046" s="670">
        <v>12</v>
      </c>
      <c r="M4046" s="755">
        <f t="shared" si="52"/>
        <v>22800</v>
      </c>
      <c r="N4046" s="666"/>
      <c r="O4046" s="670">
        <v>8</v>
      </c>
      <c r="P4046" s="755">
        <f t="shared" si="53"/>
        <v>15200</v>
      </c>
      <c r="Q4046" s="670"/>
      <c r="R4046" s="670">
        <v>12</v>
      </c>
    </row>
    <row r="4047" spans="1:18" ht="15.75" customHeight="1" x14ac:dyDescent="0.2">
      <c r="A4047" s="676" t="s">
        <v>12628</v>
      </c>
      <c r="B4047" s="670" t="s">
        <v>6922</v>
      </c>
      <c r="C4047" s="666" t="s">
        <v>10202</v>
      </c>
      <c r="D4047" s="675" t="s">
        <v>10356</v>
      </c>
      <c r="E4047" s="737"/>
      <c r="F4047" s="666"/>
      <c r="G4047" s="665" t="s">
        <v>12639</v>
      </c>
      <c r="H4047" s="675" t="s">
        <v>10356</v>
      </c>
      <c r="I4047" s="675" t="s">
        <v>6929</v>
      </c>
      <c r="J4047" s="675" t="s">
        <v>10356</v>
      </c>
      <c r="K4047" s="666"/>
      <c r="L4047" s="670">
        <v>12</v>
      </c>
      <c r="M4047" s="755">
        <f t="shared" si="52"/>
        <v>0</v>
      </c>
      <c r="N4047" s="666"/>
      <c r="O4047" s="670">
        <v>8</v>
      </c>
      <c r="P4047" s="755">
        <f t="shared" si="53"/>
        <v>0</v>
      </c>
      <c r="Q4047" s="670"/>
      <c r="R4047" s="670">
        <v>12</v>
      </c>
    </row>
    <row r="4048" spans="1:18" ht="15.75" customHeight="1" x14ac:dyDescent="0.2">
      <c r="A4048" s="676" t="s">
        <v>12628</v>
      </c>
      <c r="B4048" s="670" t="s">
        <v>6922</v>
      </c>
      <c r="C4048" s="666" t="s">
        <v>10202</v>
      </c>
      <c r="D4048" s="675" t="s">
        <v>10356</v>
      </c>
      <c r="E4048" s="737">
        <v>2000</v>
      </c>
      <c r="F4048" s="666">
        <v>75822753</v>
      </c>
      <c r="G4048" s="665" t="s">
        <v>12732</v>
      </c>
      <c r="H4048" s="675" t="s">
        <v>10356</v>
      </c>
      <c r="I4048" s="675" t="s">
        <v>6929</v>
      </c>
      <c r="J4048" s="675" t="s">
        <v>10356</v>
      </c>
      <c r="K4048" s="666">
        <v>2</v>
      </c>
      <c r="L4048" s="670">
        <v>12</v>
      </c>
      <c r="M4048" s="755">
        <f t="shared" si="52"/>
        <v>24000</v>
      </c>
      <c r="N4048" s="666"/>
      <c r="O4048" s="670">
        <v>8</v>
      </c>
      <c r="P4048" s="755">
        <f t="shared" si="53"/>
        <v>16000</v>
      </c>
      <c r="Q4048" s="670"/>
      <c r="R4048" s="670">
        <v>12</v>
      </c>
    </row>
    <row r="4049" spans="1:18" ht="15.75" customHeight="1" x14ac:dyDescent="0.2">
      <c r="A4049" s="676" t="s">
        <v>12628</v>
      </c>
      <c r="B4049" s="670" t="s">
        <v>6922</v>
      </c>
      <c r="C4049" s="666" t="s">
        <v>10202</v>
      </c>
      <c r="D4049" s="675" t="s">
        <v>10356</v>
      </c>
      <c r="E4049" s="737">
        <v>2000</v>
      </c>
      <c r="F4049" s="666">
        <v>70927347</v>
      </c>
      <c r="G4049" s="665" t="s">
        <v>12733</v>
      </c>
      <c r="H4049" s="675" t="s">
        <v>10356</v>
      </c>
      <c r="I4049" s="675" t="s">
        <v>6929</v>
      </c>
      <c r="J4049" s="675" t="s">
        <v>10356</v>
      </c>
      <c r="K4049" s="666">
        <v>2</v>
      </c>
      <c r="L4049" s="670">
        <v>12</v>
      </c>
      <c r="M4049" s="755">
        <f t="shared" si="52"/>
        <v>24000</v>
      </c>
      <c r="N4049" s="666"/>
      <c r="O4049" s="670">
        <v>8</v>
      </c>
      <c r="P4049" s="755">
        <f t="shared" si="53"/>
        <v>16000</v>
      </c>
      <c r="Q4049" s="670"/>
      <c r="R4049" s="670">
        <v>12</v>
      </c>
    </row>
    <row r="4050" spans="1:18" ht="15.75" customHeight="1" x14ac:dyDescent="0.2">
      <c r="A4050" s="676" t="s">
        <v>12628</v>
      </c>
      <c r="B4050" s="670" t="s">
        <v>6922</v>
      </c>
      <c r="C4050" s="666" t="s">
        <v>10202</v>
      </c>
      <c r="D4050" s="675" t="s">
        <v>10356</v>
      </c>
      <c r="E4050" s="737">
        <v>1500</v>
      </c>
      <c r="F4050" s="666">
        <v>21881518</v>
      </c>
      <c r="G4050" s="665" t="s">
        <v>12734</v>
      </c>
      <c r="H4050" s="675" t="s">
        <v>10356</v>
      </c>
      <c r="I4050" s="675" t="s">
        <v>6929</v>
      </c>
      <c r="J4050" s="675" t="s">
        <v>10356</v>
      </c>
      <c r="K4050" s="666">
        <v>2</v>
      </c>
      <c r="L4050" s="670">
        <v>12</v>
      </c>
      <c r="M4050" s="755">
        <f t="shared" si="52"/>
        <v>18000</v>
      </c>
      <c r="N4050" s="666"/>
      <c r="O4050" s="670">
        <v>8</v>
      </c>
      <c r="P4050" s="755">
        <f t="shared" si="53"/>
        <v>12000</v>
      </c>
      <c r="Q4050" s="670"/>
      <c r="R4050" s="670">
        <v>12</v>
      </c>
    </row>
    <row r="4051" spans="1:18" ht="15.75" customHeight="1" x14ac:dyDescent="0.2">
      <c r="A4051" s="676" t="s">
        <v>12628</v>
      </c>
      <c r="B4051" s="670" t="s">
        <v>6922</v>
      </c>
      <c r="C4051" s="666" t="s">
        <v>10202</v>
      </c>
      <c r="D4051" s="675" t="s">
        <v>10356</v>
      </c>
      <c r="E4051" s="737">
        <v>1650</v>
      </c>
      <c r="F4051" s="666">
        <v>45491512</v>
      </c>
      <c r="G4051" s="665" t="s">
        <v>12735</v>
      </c>
      <c r="H4051" s="675" t="s">
        <v>10356</v>
      </c>
      <c r="I4051" s="675" t="s">
        <v>6929</v>
      </c>
      <c r="J4051" s="675" t="s">
        <v>10356</v>
      </c>
      <c r="K4051" s="666">
        <v>2</v>
      </c>
      <c r="L4051" s="670">
        <v>12</v>
      </c>
      <c r="M4051" s="755">
        <f t="shared" si="52"/>
        <v>19800</v>
      </c>
      <c r="N4051" s="666"/>
      <c r="O4051" s="670">
        <v>8</v>
      </c>
      <c r="P4051" s="755">
        <f t="shared" si="53"/>
        <v>13200</v>
      </c>
      <c r="Q4051" s="670"/>
      <c r="R4051" s="670">
        <v>12</v>
      </c>
    </row>
    <row r="4052" spans="1:18" ht="15.75" customHeight="1" x14ac:dyDescent="0.2">
      <c r="A4052" s="676" t="s">
        <v>12628</v>
      </c>
      <c r="B4052" s="670" t="s">
        <v>6922</v>
      </c>
      <c r="C4052" s="666" t="s">
        <v>10202</v>
      </c>
      <c r="D4052" s="675" t="s">
        <v>10356</v>
      </c>
      <c r="E4052" s="737">
        <v>2800</v>
      </c>
      <c r="F4052" s="666">
        <v>45469246</v>
      </c>
      <c r="G4052" s="665" t="s">
        <v>12736</v>
      </c>
      <c r="H4052" s="675" t="s">
        <v>10356</v>
      </c>
      <c r="I4052" s="675" t="s">
        <v>6929</v>
      </c>
      <c r="J4052" s="675" t="s">
        <v>10356</v>
      </c>
      <c r="K4052" s="666">
        <v>2</v>
      </c>
      <c r="L4052" s="670">
        <v>12</v>
      </c>
      <c r="M4052" s="755">
        <f t="shared" si="52"/>
        <v>33600</v>
      </c>
      <c r="N4052" s="666"/>
      <c r="O4052" s="670">
        <v>8</v>
      </c>
      <c r="P4052" s="755">
        <f t="shared" si="53"/>
        <v>22400</v>
      </c>
      <c r="Q4052" s="670"/>
      <c r="R4052" s="670">
        <v>12</v>
      </c>
    </row>
    <row r="4053" spans="1:18" ht="15.75" customHeight="1" x14ac:dyDescent="0.2">
      <c r="A4053" s="676" t="s">
        <v>12628</v>
      </c>
      <c r="B4053" s="670" t="s">
        <v>6922</v>
      </c>
      <c r="C4053" s="666" t="s">
        <v>10202</v>
      </c>
      <c r="D4053" s="675" t="s">
        <v>10356</v>
      </c>
      <c r="E4053" s="737">
        <v>2500</v>
      </c>
      <c r="F4053" s="666">
        <v>71338198</v>
      </c>
      <c r="G4053" s="665" t="s">
        <v>12737</v>
      </c>
      <c r="H4053" s="675" t="s">
        <v>10356</v>
      </c>
      <c r="I4053" s="675" t="s">
        <v>6929</v>
      </c>
      <c r="J4053" s="675" t="s">
        <v>10356</v>
      </c>
      <c r="K4053" s="666">
        <v>2</v>
      </c>
      <c r="L4053" s="670">
        <v>12</v>
      </c>
      <c r="M4053" s="755">
        <f t="shared" si="52"/>
        <v>30000</v>
      </c>
      <c r="N4053" s="666"/>
      <c r="O4053" s="670">
        <v>8</v>
      </c>
      <c r="P4053" s="755">
        <f t="shared" si="53"/>
        <v>20000</v>
      </c>
      <c r="Q4053" s="670"/>
      <c r="R4053" s="670">
        <v>12</v>
      </c>
    </row>
    <row r="4054" spans="1:18" ht="15.75" customHeight="1" x14ac:dyDescent="0.2">
      <c r="A4054" s="676" t="s">
        <v>12628</v>
      </c>
      <c r="B4054" s="670" t="s">
        <v>6922</v>
      </c>
      <c r="C4054" s="666" t="s">
        <v>10202</v>
      </c>
      <c r="D4054" s="675" t="s">
        <v>10390</v>
      </c>
      <c r="E4054" s="737">
        <v>930</v>
      </c>
      <c r="F4054" s="666">
        <v>45651101</v>
      </c>
      <c r="G4054" s="665" t="s">
        <v>12738</v>
      </c>
      <c r="H4054" s="675" t="s">
        <v>10390</v>
      </c>
      <c r="I4054" s="675" t="s">
        <v>7541</v>
      </c>
      <c r="J4054" s="675" t="s">
        <v>10390</v>
      </c>
      <c r="K4054" s="666">
        <v>2</v>
      </c>
      <c r="L4054" s="670">
        <v>12</v>
      </c>
      <c r="M4054" s="755">
        <f t="shared" si="52"/>
        <v>11160</v>
      </c>
      <c r="N4054" s="666"/>
      <c r="O4054" s="670">
        <v>8</v>
      </c>
      <c r="P4054" s="755">
        <f t="shared" si="53"/>
        <v>7440</v>
      </c>
      <c r="Q4054" s="670"/>
      <c r="R4054" s="670">
        <v>12</v>
      </c>
    </row>
    <row r="4055" spans="1:18" ht="15.75" customHeight="1" x14ac:dyDescent="0.2">
      <c r="A4055" s="676" t="s">
        <v>12628</v>
      </c>
      <c r="B4055" s="670" t="s">
        <v>6922</v>
      </c>
      <c r="C4055" s="666" t="s">
        <v>10202</v>
      </c>
      <c r="D4055" s="675" t="s">
        <v>10390</v>
      </c>
      <c r="E4055" s="737">
        <v>930</v>
      </c>
      <c r="F4055" s="666">
        <v>17888280</v>
      </c>
      <c r="G4055" s="665" t="s">
        <v>12739</v>
      </c>
      <c r="H4055" s="675" t="s">
        <v>10390</v>
      </c>
      <c r="I4055" s="675" t="s">
        <v>7541</v>
      </c>
      <c r="J4055" s="675" t="s">
        <v>10390</v>
      </c>
      <c r="K4055" s="666">
        <v>2</v>
      </c>
      <c r="L4055" s="670">
        <v>12</v>
      </c>
      <c r="M4055" s="755">
        <f t="shared" si="52"/>
        <v>11160</v>
      </c>
      <c r="N4055" s="666"/>
      <c r="O4055" s="670">
        <v>8</v>
      </c>
      <c r="P4055" s="755">
        <f t="shared" si="53"/>
        <v>7440</v>
      </c>
      <c r="Q4055" s="670"/>
      <c r="R4055" s="670">
        <v>12</v>
      </c>
    </row>
    <row r="4056" spans="1:18" ht="15.75" customHeight="1" x14ac:dyDescent="0.2">
      <c r="A4056" s="676" t="s">
        <v>12628</v>
      </c>
      <c r="B4056" s="670" t="s">
        <v>6922</v>
      </c>
      <c r="C4056" s="666" t="s">
        <v>10202</v>
      </c>
      <c r="D4056" s="675" t="s">
        <v>10738</v>
      </c>
      <c r="E4056" s="737">
        <v>1100</v>
      </c>
      <c r="F4056" s="666">
        <v>40167305</v>
      </c>
      <c r="G4056" s="665" t="s">
        <v>12740</v>
      </c>
      <c r="H4056" s="675" t="s">
        <v>10738</v>
      </c>
      <c r="I4056" s="675" t="s">
        <v>7361</v>
      </c>
      <c r="J4056" s="675" t="s">
        <v>10738</v>
      </c>
      <c r="K4056" s="666">
        <v>2</v>
      </c>
      <c r="L4056" s="670">
        <v>12</v>
      </c>
      <c r="M4056" s="755">
        <f t="shared" si="52"/>
        <v>13200</v>
      </c>
      <c r="N4056" s="666"/>
      <c r="O4056" s="670">
        <v>8</v>
      </c>
      <c r="P4056" s="755">
        <f t="shared" si="53"/>
        <v>8800</v>
      </c>
      <c r="Q4056" s="670"/>
      <c r="R4056" s="670">
        <v>12</v>
      </c>
    </row>
    <row r="4057" spans="1:18" ht="15.75" customHeight="1" x14ac:dyDescent="0.2">
      <c r="A4057" s="676" t="s">
        <v>12628</v>
      </c>
      <c r="B4057" s="670" t="s">
        <v>6922</v>
      </c>
      <c r="C4057" s="666" t="s">
        <v>10202</v>
      </c>
      <c r="D4057" s="675" t="s">
        <v>10738</v>
      </c>
      <c r="E4057" s="737">
        <v>1200</v>
      </c>
      <c r="F4057" s="666">
        <v>46857139</v>
      </c>
      <c r="G4057" s="665" t="s">
        <v>12741</v>
      </c>
      <c r="H4057" s="675" t="s">
        <v>10738</v>
      </c>
      <c r="I4057" s="675" t="s">
        <v>7361</v>
      </c>
      <c r="J4057" s="675" t="s">
        <v>10738</v>
      </c>
      <c r="K4057" s="666">
        <v>2</v>
      </c>
      <c r="L4057" s="670">
        <v>12</v>
      </c>
      <c r="M4057" s="755">
        <f t="shared" si="52"/>
        <v>14400</v>
      </c>
      <c r="N4057" s="666"/>
      <c r="O4057" s="670">
        <v>8</v>
      </c>
      <c r="P4057" s="755">
        <f t="shared" si="53"/>
        <v>9600</v>
      </c>
      <c r="Q4057" s="670"/>
      <c r="R4057" s="670">
        <v>12</v>
      </c>
    </row>
    <row r="4058" spans="1:18" ht="15.75" customHeight="1" x14ac:dyDescent="0.2">
      <c r="A4058" s="676" t="s">
        <v>12628</v>
      </c>
      <c r="B4058" s="670" t="s">
        <v>6922</v>
      </c>
      <c r="C4058" s="666" t="s">
        <v>10202</v>
      </c>
      <c r="D4058" s="675" t="s">
        <v>12742</v>
      </c>
      <c r="E4058" s="737">
        <v>1100</v>
      </c>
      <c r="F4058" s="666">
        <v>48410654</v>
      </c>
      <c r="G4058" s="665" t="s">
        <v>12743</v>
      </c>
      <c r="H4058" s="675" t="s">
        <v>12742</v>
      </c>
      <c r="I4058" s="675" t="s">
        <v>7361</v>
      </c>
      <c r="J4058" s="675" t="s">
        <v>12742</v>
      </c>
      <c r="K4058" s="666">
        <v>2</v>
      </c>
      <c r="L4058" s="670">
        <v>12</v>
      </c>
      <c r="M4058" s="755">
        <f t="shared" si="52"/>
        <v>13200</v>
      </c>
      <c r="N4058" s="666"/>
      <c r="O4058" s="670">
        <v>8</v>
      </c>
      <c r="P4058" s="755">
        <f t="shared" si="53"/>
        <v>8800</v>
      </c>
      <c r="Q4058" s="670"/>
      <c r="R4058" s="670">
        <v>12</v>
      </c>
    </row>
    <row r="4059" spans="1:18" ht="15.75" customHeight="1" x14ac:dyDescent="0.2">
      <c r="A4059" s="676" t="s">
        <v>12628</v>
      </c>
      <c r="B4059" s="670" t="s">
        <v>6922</v>
      </c>
      <c r="C4059" s="666" t="s">
        <v>10202</v>
      </c>
      <c r="D4059" s="675" t="s">
        <v>11806</v>
      </c>
      <c r="E4059" s="737">
        <v>2689</v>
      </c>
      <c r="F4059" s="666">
        <v>73088422</v>
      </c>
      <c r="G4059" s="665" t="s">
        <v>12744</v>
      </c>
      <c r="H4059" s="675" t="s">
        <v>11806</v>
      </c>
      <c r="I4059" s="675" t="s">
        <v>6929</v>
      </c>
      <c r="J4059" s="675" t="s">
        <v>11806</v>
      </c>
      <c r="K4059" s="666">
        <v>2</v>
      </c>
      <c r="L4059" s="670">
        <v>12</v>
      </c>
      <c r="M4059" s="755">
        <f t="shared" si="52"/>
        <v>32268</v>
      </c>
      <c r="N4059" s="666"/>
      <c r="O4059" s="670">
        <v>8</v>
      </c>
      <c r="P4059" s="755">
        <f t="shared" si="53"/>
        <v>21512</v>
      </c>
      <c r="Q4059" s="670"/>
      <c r="R4059" s="670">
        <v>12</v>
      </c>
    </row>
    <row r="4060" spans="1:18" ht="15.75" customHeight="1" x14ac:dyDescent="0.2">
      <c r="A4060" s="676" t="s">
        <v>12628</v>
      </c>
      <c r="B4060" s="670" t="s">
        <v>6922</v>
      </c>
      <c r="C4060" s="666" t="s">
        <v>10202</v>
      </c>
      <c r="D4060" s="675" t="s">
        <v>9347</v>
      </c>
      <c r="E4060" s="737">
        <v>1100</v>
      </c>
      <c r="F4060" s="666">
        <v>70262760</v>
      </c>
      <c r="G4060" s="665" t="s">
        <v>12745</v>
      </c>
      <c r="H4060" s="675" t="s">
        <v>9347</v>
      </c>
      <c r="I4060" s="675" t="s">
        <v>7361</v>
      </c>
      <c r="J4060" s="675" t="s">
        <v>9347</v>
      </c>
      <c r="K4060" s="666">
        <v>0</v>
      </c>
      <c r="L4060" s="670">
        <v>12</v>
      </c>
      <c r="M4060" s="755">
        <f t="shared" si="52"/>
        <v>13200</v>
      </c>
      <c r="N4060" s="666">
        <v>1</v>
      </c>
      <c r="O4060" s="670">
        <v>8</v>
      </c>
      <c r="P4060" s="755">
        <f t="shared" si="53"/>
        <v>8800</v>
      </c>
      <c r="Q4060" s="670"/>
      <c r="R4060" s="670">
        <v>12</v>
      </c>
    </row>
    <row r="4061" spans="1:18" ht="15.75" customHeight="1" x14ac:dyDescent="0.2">
      <c r="A4061" s="676" t="s">
        <v>12628</v>
      </c>
      <c r="B4061" s="670" t="s">
        <v>6922</v>
      </c>
      <c r="C4061" s="666" t="s">
        <v>10202</v>
      </c>
      <c r="D4061" s="675" t="s">
        <v>10738</v>
      </c>
      <c r="E4061" s="737">
        <v>1200</v>
      </c>
      <c r="F4061" s="666">
        <v>70221380</v>
      </c>
      <c r="G4061" s="665" t="s">
        <v>12746</v>
      </c>
      <c r="H4061" s="675" t="s">
        <v>10738</v>
      </c>
      <c r="I4061" s="675" t="s">
        <v>7361</v>
      </c>
      <c r="J4061" s="675" t="s">
        <v>10738</v>
      </c>
      <c r="K4061" s="666">
        <v>0</v>
      </c>
      <c r="L4061" s="670">
        <v>12</v>
      </c>
      <c r="M4061" s="755">
        <f t="shared" si="52"/>
        <v>14400</v>
      </c>
      <c r="N4061" s="666">
        <v>1</v>
      </c>
      <c r="O4061" s="670">
        <v>8</v>
      </c>
      <c r="P4061" s="755">
        <f t="shared" si="53"/>
        <v>9600</v>
      </c>
      <c r="Q4061" s="670"/>
      <c r="R4061" s="670">
        <v>12</v>
      </c>
    </row>
    <row r="4062" spans="1:18" ht="15.75" customHeight="1" x14ac:dyDescent="0.2">
      <c r="A4062" s="676" t="s">
        <v>12628</v>
      </c>
      <c r="B4062" s="670" t="s">
        <v>6922</v>
      </c>
      <c r="C4062" s="666" t="s">
        <v>10202</v>
      </c>
      <c r="D4062" s="675" t="s">
        <v>10738</v>
      </c>
      <c r="E4062" s="737">
        <v>1834</v>
      </c>
      <c r="F4062" s="666">
        <v>42862713</v>
      </c>
      <c r="G4062" s="665" t="s">
        <v>12747</v>
      </c>
      <c r="H4062" s="675" t="s">
        <v>10738</v>
      </c>
      <c r="I4062" s="675" t="s">
        <v>7361</v>
      </c>
      <c r="J4062" s="675" t="s">
        <v>10738</v>
      </c>
      <c r="K4062" s="666">
        <v>2</v>
      </c>
      <c r="L4062" s="670">
        <v>12</v>
      </c>
      <c r="M4062" s="755">
        <f t="shared" si="52"/>
        <v>22008</v>
      </c>
      <c r="N4062" s="666"/>
      <c r="O4062" s="670">
        <v>8</v>
      </c>
      <c r="P4062" s="755">
        <f t="shared" si="53"/>
        <v>14672</v>
      </c>
      <c r="Q4062" s="670"/>
      <c r="R4062" s="670">
        <v>12</v>
      </c>
    </row>
    <row r="4063" spans="1:18" ht="15.75" customHeight="1" x14ac:dyDescent="0.2">
      <c r="A4063" s="676" t="s">
        <v>12628</v>
      </c>
      <c r="B4063" s="670" t="s">
        <v>6922</v>
      </c>
      <c r="C4063" s="666" t="s">
        <v>10202</v>
      </c>
      <c r="D4063" s="675" t="s">
        <v>11806</v>
      </c>
      <c r="E4063" s="737">
        <v>1650</v>
      </c>
      <c r="F4063" s="666">
        <v>46663793</v>
      </c>
      <c r="G4063" s="665" t="s">
        <v>12748</v>
      </c>
      <c r="H4063" s="675" t="s">
        <v>11806</v>
      </c>
      <c r="I4063" s="675" t="s">
        <v>6929</v>
      </c>
      <c r="J4063" s="675" t="s">
        <v>11806</v>
      </c>
      <c r="K4063" s="666">
        <v>2</v>
      </c>
      <c r="L4063" s="670">
        <v>12</v>
      </c>
      <c r="M4063" s="755">
        <f t="shared" si="52"/>
        <v>19800</v>
      </c>
      <c r="N4063" s="666"/>
      <c r="O4063" s="670">
        <v>8</v>
      </c>
      <c r="P4063" s="755">
        <f t="shared" si="53"/>
        <v>13200</v>
      </c>
      <c r="Q4063" s="670"/>
      <c r="R4063" s="670">
        <v>12</v>
      </c>
    </row>
    <row r="4064" spans="1:18" ht="15.75" customHeight="1" x14ac:dyDescent="0.2">
      <c r="A4064" s="676" t="s">
        <v>12628</v>
      </c>
      <c r="B4064" s="670" t="s">
        <v>6922</v>
      </c>
      <c r="C4064" s="666" t="s">
        <v>10202</v>
      </c>
      <c r="D4064" s="675" t="s">
        <v>9347</v>
      </c>
      <c r="E4064" s="737">
        <v>1200</v>
      </c>
      <c r="F4064" s="666">
        <v>19571262</v>
      </c>
      <c r="G4064" s="665" t="s">
        <v>12749</v>
      </c>
      <c r="H4064" s="675" t="s">
        <v>9347</v>
      </c>
      <c r="I4064" s="675" t="s">
        <v>7361</v>
      </c>
      <c r="J4064" s="675" t="s">
        <v>9347</v>
      </c>
      <c r="K4064" s="666">
        <v>0</v>
      </c>
      <c r="L4064" s="670">
        <v>12</v>
      </c>
      <c r="M4064" s="755">
        <f t="shared" ref="M4064:M4127" si="54">L4064*E4064</f>
        <v>14400</v>
      </c>
      <c r="N4064" s="666">
        <v>1</v>
      </c>
      <c r="O4064" s="670">
        <v>8</v>
      </c>
      <c r="P4064" s="755">
        <f t="shared" ref="P4064:P4127" si="55">O4064*E4064</f>
        <v>9600</v>
      </c>
      <c r="Q4064" s="670"/>
      <c r="R4064" s="670">
        <v>12</v>
      </c>
    </row>
    <row r="4065" spans="1:18" ht="15.75" customHeight="1" x14ac:dyDescent="0.2">
      <c r="A4065" s="676" t="s">
        <v>12628</v>
      </c>
      <c r="B4065" s="670" t="s">
        <v>6922</v>
      </c>
      <c r="C4065" s="666" t="s">
        <v>10202</v>
      </c>
      <c r="D4065" s="675" t="s">
        <v>6968</v>
      </c>
      <c r="E4065" s="737">
        <v>2500</v>
      </c>
      <c r="F4065" s="666">
        <v>42718504</v>
      </c>
      <c r="G4065" s="665" t="s">
        <v>12750</v>
      </c>
      <c r="H4065" s="675" t="s">
        <v>6968</v>
      </c>
      <c r="I4065" s="675" t="s">
        <v>6929</v>
      </c>
      <c r="J4065" s="675" t="s">
        <v>6968</v>
      </c>
      <c r="K4065" s="666">
        <v>2</v>
      </c>
      <c r="L4065" s="670">
        <v>12</v>
      </c>
      <c r="M4065" s="755">
        <f t="shared" si="54"/>
        <v>30000</v>
      </c>
      <c r="N4065" s="666"/>
      <c r="O4065" s="670">
        <v>8</v>
      </c>
      <c r="P4065" s="755">
        <f t="shared" si="55"/>
        <v>20000</v>
      </c>
      <c r="Q4065" s="670"/>
      <c r="R4065" s="670">
        <v>12</v>
      </c>
    </row>
    <row r="4066" spans="1:18" ht="15.75" customHeight="1" x14ac:dyDescent="0.2">
      <c r="A4066" s="676" t="s">
        <v>12628</v>
      </c>
      <c r="B4066" s="670" t="s">
        <v>6922</v>
      </c>
      <c r="C4066" s="666" t="s">
        <v>10202</v>
      </c>
      <c r="D4066" s="675" t="s">
        <v>10738</v>
      </c>
      <c r="E4066" s="737">
        <v>2000</v>
      </c>
      <c r="F4066" s="666">
        <v>47770334</v>
      </c>
      <c r="G4066" s="665" t="s">
        <v>12751</v>
      </c>
      <c r="H4066" s="675" t="s">
        <v>10738</v>
      </c>
      <c r="I4066" s="675" t="s">
        <v>7361</v>
      </c>
      <c r="J4066" s="675" t="s">
        <v>10738</v>
      </c>
      <c r="K4066" s="666">
        <v>0</v>
      </c>
      <c r="L4066" s="670">
        <v>12</v>
      </c>
      <c r="M4066" s="755">
        <f t="shared" si="54"/>
        <v>24000</v>
      </c>
      <c r="N4066" s="666">
        <v>1</v>
      </c>
      <c r="O4066" s="670">
        <v>8</v>
      </c>
      <c r="P4066" s="755">
        <f t="shared" si="55"/>
        <v>16000</v>
      </c>
      <c r="Q4066" s="670"/>
      <c r="R4066" s="670">
        <v>12</v>
      </c>
    </row>
    <row r="4067" spans="1:18" ht="15.75" customHeight="1" x14ac:dyDescent="0.2">
      <c r="A4067" s="676" t="s">
        <v>12628</v>
      </c>
      <c r="B4067" s="670" t="s">
        <v>6922</v>
      </c>
      <c r="C4067" s="666" t="s">
        <v>10202</v>
      </c>
      <c r="D4067" s="675" t="s">
        <v>12752</v>
      </c>
      <c r="E4067" s="737">
        <v>2500</v>
      </c>
      <c r="F4067" s="666">
        <v>43190428</v>
      </c>
      <c r="G4067" s="665" t="s">
        <v>12753</v>
      </c>
      <c r="H4067" s="675" t="s">
        <v>12752</v>
      </c>
      <c r="I4067" s="675" t="s">
        <v>6929</v>
      </c>
      <c r="J4067" s="675" t="s">
        <v>12752</v>
      </c>
      <c r="K4067" s="666">
        <v>2</v>
      </c>
      <c r="L4067" s="670">
        <v>12</v>
      </c>
      <c r="M4067" s="755">
        <f t="shared" si="54"/>
        <v>30000</v>
      </c>
      <c r="N4067" s="666"/>
      <c r="O4067" s="670">
        <v>8</v>
      </c>
      <c r="P4067" s="755">
        <f t="shared" si="55"/>
        <v>20000</v>
      </c>
      <c r="Q4067" s="670"/>
      <c r="R4067" s="670">
        <v>12</v>
      </c>
    </row>
    <row r="4068" spans="1:18" ht="15.75" customHeight="1" x14ac:dyDescent="0.2">
      <c r="A4068" s="676" t="s">
        <v>12628</v>
      </c>
      <c r="B4068" s="670" t="s">
        <v>6922</v>
      </c>
      <c r="C4068" s="666" t="s">
        <v>10202</v>
      </c>
      <c r="D4068" s="675" t="s">
        <v>8611</v>
      </c>
      <c r="E4068" s="737">
        <v>2000</v>
      </c>
      <c r="F4068" s="666">
        <v>41942952</v>
      </c>
      <c r="G4068" s="665" t="s">
        <v>12754</v>
      </c>
      <c r="H4068" s="675" t="s">
        <v>8611</v>
      </c>
      <c r="I4068" s="675" t="s">
        <v>7361</v>
      </c>
      <c r="J4068" s="675" t="s">
        <v>8611</v>
      </c>
      <c r="K4068" s="666">
        <v>2</v>
      </c>
      <c r="L4068" s="670">
        <v>12</v>
      </c>
      <c r="M4068" s="755">
        <f t="shared" si="54"/>
        <v>24000</v>
      </c>
      <c r="N4068" s="666"/>
      <c r="O4068" s="670">
        <v>8</v>
      </c>
      <c r="P4068" s="755">
        <f t="shared" si="55"/>
        <v>16000</v>
      </c>
      <c r="Q4068" s="670"/>
      <c r="R4068" s="670">
        <v>12</v>
      </c>
    </row>
    <row r="4069" spans="1:18" ht="15.75" customHeight="1" x14ac:dyDescent="0.2">
      <c r="A4069" s="676" t="s">
        <v>12628</v>
      </c>
      <c r="B4069" s="670" t="s">
        <v>6922</v>
      </c>
      <c r="C4069" s="666" t="s">
        <v>10202</v>
      </c>
      <c r="D4069" s="675" t="s">
        <v>6968</v>
      </c>
      <c r="E4069" s="737">
        <v>2500</v>
      </c>
      <c r="F4069" s="666">
        <v>47006707</v>
      </c>
      <c r="G4069" s="665" t="s">
        <v>12755</v>
      </c>
      <c r="H4069" s="675" t="s">
        <v>6968</v>
      </c>
      <c r="I4069" s="675" t="s">
        <v>6929</v>
      </c>
      <c r="J4069" s="675" t="s">
        <v>6968</v>
      </c>
      <c r="K4069" s="666">
        <v>2</v>
      </c>
      <c r="L4069" s="670">
        <v>12</v>
      </c>
      <c r="M4069" s="755">
        <f t="shared" si="54"/>
        <v>30000</v>
      </c>
      <c r="N4069" s="666"/>
      <c r="O4069" s="670">
        <v>8</v>
      </c>
      <c r="P4069" s="755">
        <f t="shared" si="55"/>
        <v>20000</v>
      </c>
      <c r="Q4069" s="670"/>
      <c r="R4069" s="670">
        <v>12</v>
      </c>
    </row>
    <row r="4070" spans="1:18" ht="15.75" customHeight="1" x14ac:dyDescent="0.2">
      <c r="A4070" s="676" t="s">
        <v>12628</v>
      </c>
      <c r="B4070" s="670" t="s">
        <v>6922</v>
      </c>
      <c r="C4070" s="666" t="s">
        <v>10202</v>
      </c>
      <c r="D4070" s="675" t="s">
        <v>12756</v>
      </c>
      <c r="E4070" s="737">
        <v>1500</v>
      </c>
      <c r="F4070" s="666">
        <v>17443423</v>
      </c>
      <c r="G4070" s="665" t="s">
        <v>12757</v>
      </c>
      <c r="H4070" s="675" t="s">
        <v>12756</v>
      </c>
      <c r="I4070" s="675" t="s">
        <v>7541</v>
      </c>
      <c r="J4070" s="675" t="s">
        <v>12756</v>
      </c>
      <c r="K4070" s="666">
        <v>2</v>
      </c>
      <c r="L4070" s="670">
        <v>12</v>
      </c>
      <c r="M4070" s="755">
        <f t="shared" si="54"/>
        <v>18000</v>
      </c>
      <c r="N4070" s="666"/>
      <c r="O4070" s="670">
        <v>8</v>
      </c>
      <c r="P4070" s="755">
        <f t="shared" si="55"/>
        <v>12000</v>
      </c>
      <c r="Q4070" s="670"/>
      <c r="R4070" s="670">
        <v>12</v>
      </c>
    </row>
    <row r="4071" spans="1:18" ht="15.75" customHeight="1" x14ac:dyDescent="0.2">
      <c r="A4071" s="676" t="s">
        <v>12628</v>
      </c>
      <c r="B4071" s="670" t="s">
        <v>6922</v>
      </c>
      <c r="C4071" s="666" t="s">
        <v>10202</v>
      </c>
      <c r="D4071" s="675" t="s">
        <v>12758</v>
      </c>
      <c r="E4071" s="737">
        <v>1800</v>
      </c>
      <c r="F4071" s="666">
        <v>45717646</v>
      </c>
      <c r="G4071" s="665" t="s">
        <v>12759</v>
      </c>
      <c r="H4071" s="675" t="s">
        <v>12758</v>
      </c>
      <c r="I4071" s="675" t="s">
        <v>7361</v>
      </c>
      <c r="J4071" s="675" t="s">
        <v>12758</v>
      </c>
      <c r="K4071" s="666">
        <v>2</v>
      </c>
      <c r="L4071" s="670">
        <v>12</v>
      </c>
      <c r="M4071" s="755">
        <f t="shared" si="54"/>
        <v>21600</v>
      </c>
      <c r="N4071" s="666"/>
      <c r="O4071" s="670">
        <v>8</v>
      </c>
      <c r="P4071" s="755">
        <f t="shared" si="55"/>
        <v>14400</v>
      </c>
      <c r="Q4071" s="670"/>
      <c r="R4071" s="670">
        <v>12</v>
      </c>
    </row>
    <row r="4072" spans="1:18" ht="15.75" customHeight="1" x14ac:dyDescent="0.2">
      <c r="A4072" s="676" t="s">
        <v>12628</v>
      </c>
      <c r="B4072" s="670" t="s">
        <v>6922</v>
      </c>
      <c r="C4072" s="666" t="s">
        <v>10202</v>
      </c>
      <c r="D4072" s="675" t="s">
        <v>12711</v>
      </c>
      <c r="E4072" s="737">
        <v>1800</v>
      </c>
      <c r="F4072" s="666">
        <v>40342137</v>
      </c>
      <c r="G4072" s="665" t="s">
        <v>12760</v>
      </c>
      <c r="H4072" s="675" t="s">
        <v>12711</v>
      </c>
      <c r="I4072" s="675" t="s">
        <v>7361</v>
      </c>
      <c r="J4072" s="675" t="s">
        <v>12711</v>
      </c>
      <c r="K4072" s="666">
        <v>2</v>
      </c>
      <c r="L4072" s="670">
        <v>12</v>
      </c>
      <c r="M4072" s="755">
        <f t="shared" si="54"/>
        <v>21600</v>
      </c>
      <c r="N4072" s="666"/>
      <c r="O4072" s="670">
        <v>8</v>
      </c>
      <c r="P4072" s="755">
        <f t="shared" si="55"/>
        <v>14400</v>
      </c>
      <c r="Q4072" s="670"/>
      <c r="R4072" s="670">
        <v>12</v>
      </c>
    </row>
    <row r="4073" spans="1:18" ht="15.75" customHeight="1" x14ac:dyDescent="0.2">
      <c r="A4073" s="676" t="s">
        <v>12628</v>
      </c>
      <c r="B4073" s="670" t="s">
        <v>6922</v>
      </c>
      <c r="C4073" s="666" t="s">
        <v>10202</v>
      </c>
      <c r="D4073" s="675" t="s">
        <v>12756</v>
      </c>
      <c r="E4073" s="737">
        <v>1500</v>
      </c>
      <c r="F4073" s="666">
        <v>10741049</v>
      </c>
      <c r="G4073" s="665" t="s">
        <v>12761</v>
      </c>
      <c r="H4073" s="675" t="s">
        <v>12756</v>
      </c>
      <c r="I4073" s="675" t="s">
        <v>7541</v>
      </c>
      <c r="J4073" s="675" t="s">
        <v>12756</v>
      </c>
      <c r="K4073" s="666">
        <v>2</v>
      </c>
      <c r="L4073" s="670">
        <v>12</v>
      </c>
      <c r="M4073" s="755">
        <f t="shared" si="54"/>
        <v>18000</v>
      </c>
      <c r="N4073" s="666"/>
      <c r="O4073" s="670">
        <v>8</v>
      </c>
      <c r="P4073" s="755">
        <f t="shared" si="55"/>
        <v>12000</v>
      </c>
      <c r="Q4073" s="670"/>
      <c r="R4073" s="670">
        <v>12</v>
      </c>
    </row>
    <row r="4074" spans="1:18" ht="15.75" customHeight="1" x14ac:dyDescent="0.2">
      <c r="A4074" s="676" t="s">
        <v>12628</v>
      </c>
      <c r="B4074" s="670" t="s">
        <v>6922</v>
      </c>
      <c r="C4074" s="666" t="s">
        <v>10202</v>
      </c>
      <c r="D4074" s="675" t="s">
        <v>8734</v>
      </c>
      <c r="E4074" s="737">
        <v>2500</v>
      </c>
      <c r="F4074" s="666">
        <v>43761282</v>
      </c>
      <c r="G4074" s="665" t="s">
        <v>12762</v>
      </c>
      <c r="H4074" s="675" t="s">
        <v>8734</v>
      </c>
      <c r="I4074" s="675" t="s">
        <v>6929</v>
      </c>
      <c r="J4074" s="675" t="s">
        <v>8734</v>
      </c>
      <c r="K4074" s="666">
        <v>0</v>
      </c>
      <c r="L4074" s="670">
        <v>12</v>
      </c>
      <c r="M4074" s="755">
        <f t="shared" si="54"/>
        <v>30000</v>
      </c>
      <c r="N4074" s="666">
        <v>1</v>
      </c>
      <c r="O4074" s="670">
        <v>8</v>
      </c>
      <c r="P4074" s="755">
        <f t="shared" si="55"/>
        <v>20000</v>
      </c>
      <c r="Q4074" s="670"/>
      <c r="R4074" s="670">
        <v>12</v>
      </c>
    </row>
    <row r="4075" spans="1:18" ht="15.75" customHeight="1" x14ac:dyDescent="0.2">
      <c r="A4075" s="676" t="s">
        <v>12628</v>
      </c>
      <c r="B4075" s="670" t="s">
        <v>6922</v>
      </c>
      <c r="C4075" s="666" t="s">
        <v>10202</v>
      </c>
      <c r="D4075" s="675" t="s">
        <v>8611</v>
      </c>
      <c r="E4075" s="737">
        <v>2000</v>
      </c>
      <c r="F4075" s="666">
        <v>73057049</v>
      </c>
      <c r="G4075" s="665" t="s">
        <v>12763</v>
      </c>
      <c r="H4075" s="675" t="s">
        <v>8611</v>
      </c>
      <c r="I4075" s="675" t="s">
        <v>7361</v>
      </c>
      <c r="J4075" s="675" t="s">
        <v>8611</v>
      </c>
      <c r="K4075" s="666">
        <v>2</v>
      </c>
      <c r="L4075" s="670">
        <v>12</v>
      </c>
      <c r="M4075" s="755">
        <f t="shared" si="54"/>
        <v>24000</v>
      </c>
      <c r="N4075" s="666"/>
      <c r="O4075" s="670">
        <v>8</v>
      </c>
      <c r="P4075" s="755">
        <f t="shared" si="55"/>
        <v>16000</v>
      </c>
      <c r="Q4075" s="670"/>
      <c r="R4075" s="670">
        <v>12</v>
      </c>
    </row>
    <row r="4076" spans="1:18" ht="15.75" customHeight="1" x14ac:dyDescent="0.2">
      <c r="A4076" s="676" t="s">
        <v>12628</v>
      </c>
      <c r="B4076" s="670" t="s">
        <v>6922</v>
      </c>
      <c r="C4076" s="666" t="s">
        <v>10202</v>
      </c>
      <c r="D4076" s="675" t="s">
        <v>6968</v>
      </c>
      <c r="E4076" s="737">
        <v>2500</v>
      </c>
      <c r="F4076" s="666">
        <v>46683700</v>
      </c>
      <c r="G4076" s="665" t="s">
        <v>12764</v>
      </c>
      <c r="H4076" s="675" t="s">
        <v>6968</v>
      </c>
      <c r="I4076" s="675" t="s">
        <v>6929</v>
      </c>
      <c r="J4076" s="675" t="s">
        <v>6968</v>
      </c>
      <c r="K4076" s="666">
        <v>2</v>
      </c>
      <c r="L4076" s="670">
        <v>12</v>
      </c>
      <c r="M4076" s="755">
        <f t="shared" si="54"/>
        <v>30000</v>
      </c>
      <c r="N4076" s="666"/>
      <c r="O4076" s="670">
        <v>8</v>
      </c>
      <c r="P4076" s="755">
        <f t="shared" si="55"/>
        <v>20000</v>
      </c>
      <c r="Q4076" s="670"/>
      <c r="R4076" s="670">
        <v>12</v>
      </c>
    </row>
    <row r="4077" spans="1:18" ht="15.75" customHeight="1" x14ac:dyDescent="0.2">
      <c r="A4077" s="676" t="s">
        <v>12628</v>
      </c>
      <c r="B4077" s="670" t="s">
        <v>6922</v>
      </c>
      <c r="C4077" s="666" t="s">
        <v>10202</v>
      </c>
      <c r="D4077" s="675" t="s">
        <v>11806</v>
      </c>
      <c r="E4077" s="737">
        <v>2500</v>
      </c>
      <c r="F4077" s="666">
        <v>43761568</v>
      </c>
      <c r="G4077" s="665" t="s">
        <v>12765</v>
      </c>
      <c r="H4077" s="675" t="s">
        <v>11806</v>
      </c>
      <c r="I4077" s="675" t="s">
        <v>6929</v>
      </c>
      <c r="J4077" s="675" t="s">
        <v>11806</v>
      </c>
      <c r="K4077" s="666">
        <v>2</v>
      </c>
      <c r="L4077" s="670">
        <v>12</v>
      </c>
      <c r="M4077" s="755">
        <f t="shared" si="54"/>
        <v>30000</v>
      </c>
      <c r="N4077" s="666"/>
      <c r="O4077" s="670">
        <v>8</v>
      </c>
      <c r="P4077" s="755">
        <f t="shared" si="55"/>
        <v>20000</v>
      </c>
      <c r="Q4077" s="670"/>
      <c r="R4077" s="670">
        <v>12</v>
      </c>
    </row>
    <row r="4078" spans="1:18" ht="15.75" customHeight="1" x14ac:dyDescent="0.2">
      <c r="A4078" s="676" t="s">
        <v>12628</v>
      </c>
      <c r="B4078" s="670" t="s">
        <v>6922</v>
      </c>
      <c r="C4078" s="666" t="s">
        <v>10202</v>
      </c>
      <c r="D4078" s="675" t="s">
        <v>9347</v>
      </c>
      <c r="E4078" s="737">
        <v>1800</v>
      </c>
      <c r="F4078" s="666">
        <v>46227440</v>
      </c>
      <c r="G4078" s="665" t="s">
        <v>12766</v>
      </c>
      <c r="H4078" s="675" t="s">
        <v>9347</v>
      </c>
      <c r="I4078" s="675" t="s">
        <v>7361</v>
      </c>
      <c r="J4078" s="675" t="s">
        <v>9347</v>
      </c>
      <c r="K4078" s="666">
        <v>2</v>
      </c>
      <c r="L4078" s="670">
        <v>12</v>
      </c>
      <c r="M4078" s="755">
        <f t="shared" si="54"/>
        <v>21600</v>
      </c>
      <c r="N4078" s="666"/>
      <c r="O4078" s="670">
        <v>8</v>
      </c>
      <c r="P4078" s="755">
        <f t="shared" si="55"/>
        <v>14400</v>
      </c>
      <c r="Q4078" s="670"/>
      <c r="R4078" s="670">
        <v>12</v>
      </c>
    </row>
    <row r="4079" spans="1:18" ht="15.75" customHeight="1" x14ac:dyDescent="0.2">
      <c r="A4079" s="676" t="s">
        <v>12628</v>
      </c>
      <c r="B4079" s="670" t="s">
        <v>6922</v>
      </c>
      <c r="C4079" s="666" t="s">
        <v>10202</v>
      </c>
      <c r="D4079" s="675" t="s">
        <v>12767</v>
      </c>
      <c r="E4079" s="737">
        <v>2500</v>
      </c>
      <c r="F4079" s="666">
        <v>18200734</v>
      </c>
      <c r="G4079" s="665" t="s">
        <v>12768</v>
      </c>
      <c r="H4079" s="675" t="s">
        <v>12767</v>
      </c>
      <c r="I4079" s="675" t="s">
        <v>6929</v>
      </c>
      <c r="J4079" s="675" t="s">
        <v>12767</v>
      </c>
      <c r="K4079" s="666">
        <v>2</v>
      </c>
      <c r="L4079" s="670">
        <v>12</v>
      </c>
      <c r="M4079" s="755">
        <f t="shared" si="54"/>
        <v>30000</v>
      </c>
      <c r="N4079" s="666"/>
      <c r="O4079" s="670">
        <v>8</v>
      </c>
      <c r="P4079" s="755">
        <f t="shared" si="55"/>
        <v>20000</v>
      </c>
      <c r="Q4079" s="670"/>
      <c r="R4079" s="670">
        <v>12</v>
      </c>
    </row>
    <row r="4080" spans="1:18" ht="15.75" customHeight="1" x14ac:dyDescent="0.2">
      <c r="A4080" s="676" t="s">
        <v>12628</v>
      </c>
      <c r="B4080" s="670" t="s">
        <v>6922</v>
      </c>
      <c r="C4080" s="666" t="s">
        <v>10202</v>
      </c>
      <c r="D4080" s="675" t="s">
        <v>12769</v>
      </c>
      <c r="E4080" s="737">
        <v>1500</v>
      </c>
      <c r="F4080" s="666">
        <v>19573036</v>
      </c>
      <c r="G4080" s="665" t="s">
        <v>12770</v>
      </c>
      <c r="H4080" s="675" t="s">
        <v>12769</v>
      </c>
      <c r="I4080" s="675" t="s">
        <v>7541</v>
      </c>
      <c r="J4080" s="675" t="s">
        <v>12769</v>
      </c>
      <c r="K4080" s="666">
        <v>2</v>
      </c>
      <c r="L4080" s="670">
        <v>12</v>
      </c>
      <c r="M4080" s="755">
        <f t="shared" si="54"/>
        <v>18000</v>
      </c>
      <c r="N4080" s="666"/>
      <c r="O4080" s="670">
        <v>8</v>
      </c>
      <c r="P4080" s="755">
        <f t="shared" si="55"/>
        <v>12000</v>
      </c>
      <c r="Q4080" s="670"/>
      <c r="R4080" s="670">
        <v>12</v>
      </c>
    </row>
    <row r="4081" spans="1:18" ht="15.75" customHeight="1" x14ac:dyDescent="0.2">
      <c r="A4081" s="676" t="s">
        <v>12628</v>
      </c>
      <c r="B4081" s="670" t="s">
        <v>6922</v>
      </c>
      <c r="C4081" s="666" t="s">
        <v>10202</v>
      </c>
      <c r="D4081" s="675" t="s">
        <v>11806</v>
      </c>
      <c r="E4081" s="737">
        <v>2500</v>
      </c>
      <c r="F4081" s="666">
        <v>44772402</v>
      </c>
      <c r="G4081" s="665" t="s">
        <v>12771</v>
      </c>
      <c r="H4081" s="675" t="s">
        <v>11806</v>
      </c>
      <c r="I4081" s="675" t="s">
        <v>6929</v>
      </c>
      <c r="J4081" s="675" t="s">
        <v>11806</v>
      </c>
      <c r="K4081" s="666">
        <v>0</v>
      </c>
      <c r="L4081" s="670">
        <v>12</v>
      </c>
      <c r="M4081" s="755">
        <f t="shared" si="54"/>
        <v>30000</v>
      </c>
      <c r="N4081" s="666">
        <v>1</v>
      </c>
      <c r="O4081" s="670">
        <v>8</v>
      </c>
      <c r="P4081" s="755">
        <f t="shared" si="55"/>
        <v>20000</v>
      </c>
      <c r="Q4081" s="670"/>
      <c r="R4081" s="670">
        <v>12</v>
      </c>
    </row>
    <row r="4082" spans="1:18" ht="15.75" customHeight="1" x14ac:dyDescent="0.2">
      <c r="A4082" s="676" t="s">
        <v>12628</v>
      </c>
      <c r="B4082" s="670" t="s">
        <v>6922</v>
      </c>
      <c r="C4082" s="666" t="s">
        <v>10202</v>
      </c>
      <c r="D4082" s="675" t="s">
        <v>11806</v>
      </c>
      <c r="E4082" s="737">
        <v>2500</v>
      </c>
      <c r="F4082" s="666"/>
      <c r="G4082" s="665" t="s">
        <v>12639</v>
      </c>
      <c r="H4082" s="675" t="s">
        <v>11806</v>
      </c>
      <c r="I4082" s="675" t="s">
        <v>6929</v>
      </c>
      <c r="J4082" s="675" t="s">
        <v>11806</v>
      </c>
      <c r="K4082" s="666"/>
      <c r="L4082" s="670"/>
      <c r="M4082" s="755">
        <f t="shared" si="54"/>
        <v>0</v>
      </c>
      <c r="N4082" s="666"/>
      <c r="O4082" s="670">
        <v>8</v>
      </c>
      <c r="P4082" s="755">
        <f t="shared" si="55"/>
        <v>20000</v>
      </c>
      <c r="Q4082" s="670"/>
      <c r="R4082" s="670">
        <v>12</v>
      </c>
    </row>
    <row r="4083" spans="1:18" ht="15.75" customHeight="1" x14ac:dyDescent="0.2">
      <c r="A4083" s="676" t="s">
        <v>12628</v>
      </c>
      <c r="B4083" s="670" t="s">
        <v>6922</v>
      </c>
      <c r="C4083" s="666" t="s">
        <v>10202</v>
      </c>
      <c r="D4083" s="675" t="s">
        <v>11088</v>
      </c>
      <c r="E4083" s="737">
        <v>8000</v>
      </c>
      <c r="F4083" s="666"/>
      <c r="G4083" s="665" t="s">
        <v>12639</v>
      </c>
      <c r="H4083" s="675" t="s">
        <v>11088</v>
      </c>
      <c r="I4083" s="675" t="s">
        <v>6929</v>
      </c>
      <c r="J4083" s="675" t="s">
        <v>11088</v>
      </c>
      <c r="K4083" s="666"/>
      <c r="L4083" s="670"/>
      <c r="M4083" s="755">
        <f t="shared" si="54"/>
        <v>0</v>
      </c>
      <c r="N4083" s="666"/>
      <c r="O4083" s="670">
        <v>8</v>
      </c>
      <c r="P4083" s="755">
        <f t="shared" si="55"/>
        <v>64000</v>
      </c>
      <c r="Q4083" s="670"/>
      <c r="R4083" s="670">
        <v>12</v>
      </c>
    </row>
    <row r="4084" spans="1:18" ht="15.75" customHeight="1" x14ac:dyDescent="0.2">
      <c r="A4084" s="676" t="s">
        <v>12628</v>
      </c>
      <c r="B4084" s="670" t="s">
        <v>6922</v>
      </c>
      <c r="C4084" s="666" t="s">
        <v>10202</v>
      </c>
      <c r="D4084" s="675" t="s">
        <v>10738</v>
      </c>
      <c r="E4084" s="737">
        <v>2000</v>
      </c>
      <c r="F4084" s="666">
        <v>42797019</v>
      </c>
      <c r="G4084" s="665" t="s">
        <v>12772</v>
      </c>
      <c r="H4084" s="675" t="s">
        <v>10738</v>
      </c>
      <c r="I4084" s="675" t="s">
        <v>7361</v>
      </c>
      <c r="J4084" s="675" t="s">
        <v>10738</v>
      </c>
      <c r="K4084" s="666">
        <v>2</v>
      </c>
      <c r="L4084" s="670">
        <v>12</v>
      </c>
      <c r="M4084" s="755">
        <f t="shared" si="54"/>
        <v>24000</v>
      </c>
      <c r="N4084" s="666"/>
      <c r="O4084" s="670">
        <v>8</v>
      </c>
      <c r="P4084" s="755">
        <f t="shared" si="55"/>
        <v>16000</v>
      </c>
      <c r="Q4084" s="670"/>
      <c r="R4084" s="670">
        <v>12</v>
      </c>
    </row>
    <row r="4085" spans="1:18" ht="15.75" customHeight="1" x14ac:dyDescent="0.2">
      <c r="A4085" s="676" t="s">
        <v>12628</v>
      </c>
      <c r="B4085" s="670" t="s">
        <v>6922</v>
      </c>
      <c r="C4085" s="666" t="s">
        <v>10202</v>
      </c>
      <c r="D4085" s="675" t="s">
        <v>8946</v>
      </c>
      <c r="E4085" s="737">
        <v>3300</v>
      </c>
      <c r="F4085" s="666">
        <v>47346816</v>
      </c>
      <c r="G4085" s="665" t="s">
        <v>12773</v>
      </c>
      <c r="H4085" s="675" t="s">
        <v>8946</v>
      </c>
      <c r="I4085" s="675" t="s">
        <v>6929</v>
      </c>
      <c r="J4085" s="675" t="s">
        <v>8946</v>
      </c>
      <c r="K4085" s="666">
        <v>2</v>
      </c>
      <c r="L4085" s="670">
        <v>12</v>
      </c>
      <c r="M4085" s="755">
        <f t="shared" si="54"/>
        <v>39600</v>
      </c>
      <c r="N4085" s="666"/>
      <c r="O4085" s="670">
        <v>8</v>
      </c>
      <c r="P4085" s="755">
        <f t="shared" si="55"/>
        <v>26400</v>
      </c>
      <c r="Q4085" s="670"/>
      <c r="R4085" s="670">
        <v>12</v>
      </c>
    </row>
    <row r="4086" spans="1:18" ht="15.75" customHeight="1" x14ac:dyDescent="0.2">
      <c r="A4086" s="676" t="s">
        <v>12628</v>
      </c>
      <c r="B4086" s="670" t="s">
        <v>6922</v>
      </c>
      <c r="C4086" s="666" t="s">
        <v>10202</v>
      </c>
      <c r="D4086" s="675" t="s">
        <v>10738</v>
      </c>
      <c r="E4086" s="737">
        <v>2000</v>
      </c>
      <c r="F4086" s="666">
        <v>43431679</v>
      </c>
      <c r="G4086" s="665" t="s">
        <v>12774</v>
      </c>
      <c r="H4086" s="675" t="s">
        <v>10738</v>
      </c>
      <c r="I4086" s="675" t="s">
        <v>7361</v>
      </c>
      <c r="J4086" s="675" t="s">
        <v>10738</v>
      </c>
      <c r="K4086" s="666">
        <v>2</v>
      </c>
      <c r="L4086" s="670">
        <v>12</v>
      </c>
      <c r="M4086" s="755">
        <f t="shared" si="54"/>
        <v>24000</v>
      </c>
      <c r="N4086" s="666"/>
      <c r="O4086" s="670">
        <v>8</v>
      </c>
      <c r="P4086" s="755">
        <f t="shared" si="55"/>
        <v>16000</v>
      </c>
      <c r="Q4086" s="670"/>
      <c r="R4086" s="670">
        <v>12</v>
      </c>
    </row>
    <row r="4087" spans="1:18" ht="15.75" customHeight="1" x14ac:dyDescent="0.2">
      <c r="A4087" s="676" t="s">
        <v>12628</v>
      </c>
      <c r="B4087" s="670" t="s">
        <v>6922</v>
      </c>
      <c r="C4087" s="666" t="s">
        <v>10202</v>
      </c>
      <c r="D4087" s="675" t="s">
        <v>10738</v>
      </c>
      <c r="E4087" s="737">
        <v>2000</v>
      </c>
      <c r="F4087" s="666">
        <v>46829586</v>
      </c>
      <c r="G4087" s="665" t="s">
        <v>12775</v>
      </c>
      <c r="H4087" s="675" t="s">
        <v>10738</v>
      </c>
      <c r="I4087" s="675" t="s">
        <v>7361</v>
      </c>
      <c r="J4087" s="675" t="s">
        <v>10738</v>
      </c>
      <c r="K4087" s="666">
        <v>2</v>
      </c>
      <c r="L4087" s="670">
        <v>12</v>
      </c>
      <c r="M4087" s="755">
        <f t="shared" si="54"/>
        <v>24000</v>
      </c>
      <c r="N4087" s="666"/>
      <c r="O4087" s="670">
        <v>8</v>
      </c>
      <c r="P4087" s="755">
        <f t="shared" si="55"/>
        <v>16000</v>
      </c>
      <c r="Q4087" s="670"/>
      <c r="R4087" s="670">
        <v>12</v>
      </c>
    </row>
    <row r="4088" spans="1:18" ht="15.75" customHeight="1" x14ac:dyDescent="0.2">
      <c r="A4088" s="676" t="s">
        <v>12628</v>
      </c>
      <c r="B4088" s="670" t="s">
        <v>6922</v>
      </c>
      <c r="C4088" s="666" t="s">
        <v>10202</v>
      </c>
      <c r="D4088" s="675" t="s">
        <v>10738</v>
      </c>
      <c r="E4088" s="737">
        <v>2000</v>
      </c>
      <c r="F4088" s="666">
        <v>19562474</v>
      </c>
      <c r="G4088" s="665" t="s">
        <v>12776</v>
      </c>
      <c r="H4088" s="675" t="s">
        <v>10738</v>
      </c>
      <c r="I4088" s="675" t="s">
        <v>7361</v>
      </c>
      <c r="J4088" s="675" t="s">
        <v>10738</v>
      </c>
      <c r="K4088" s="666">
        <v>2</v>
      </c>
      <c r="L4088" s="670">
        <v>12</v>
      </c>
      <c r="M4088" s="755">
        <f t="shared" si="54"/>
        <v>24000</v>
      </c>
      <c r="N4088" s="666"/>
      <c r="O4088" s="670">
        <v>8</v>
      </c>
      <c r="P4088" s="755">
        <f t="shared" si="55"/>
        <v>16000</v>
      </c>
      <c r="Q4088" s="670"/>
      <c r="R4088" s="670">
        <v>12</v>
      </c>
    </row>
    <row r="4089" spans="1:18" ht="15.75" customHeight="1" x14ac:dyDescent="0.2">
      <c r="A4089" s="676" t="s">
        <v>12628</v>
      </c>
      <c r="B4089" s="670" t="s">
        <v>6922</v>
      </c>
      <c r="C4089" s="666" t="s">
        <v>10202</v>
      </c>
      <c r="D4089" s="675" t="s">
        <v>11806</v>
      </c>
      <c r="E4089" s="737">
        <v>3300</v>
      </c>
      <c r="F4089" s="666">
        <v>46531276</v>
      </c>
      <c r="G4089" s="665" t="s">
        <v>12777</v>
      </c>
      <c r="H4089" s="675" t="s">
        <v>11806</v>
      </c>
      <c r="I4089" s="675" t="s">
        <v>6929</v>
      </c>
      <c r="J4089" s="675" t="s">
        <v>11806</v>
      </c>
      <c r="K4089" s="666">
        <v>2</v>
      </c>
      <c r="L4089" s="670">
        <v>12</v>
      </c>
      <c r="M4089" s="755">
        <f t="shared" si="54"/>
        <v>39600</v>
      </c>
      <c r="N4089" s="666"/>
      <c r="O4089" s="670">
        <v>8</v>
      </c>
      <c r="P4089" s="755">
        <f t="shared" si="55"/>
        <v>26400</v>
      </c>
      <c r="Q4089" s="670"/>
      <c r="R4089" s="670">
        <v>12</v>
      </c>
    </row>
    <row r="4090" spans="1:18" ht="15.75" customHeight="1" x14ac:dyDescent="0.2">
      <c r="A4090" s="676" t="s">
        <v>12628</v>
      </c>
      <c r="B4090" s="670" t="s">
        <v>6922</v>
      </c>
      <c r="C4090" s="666" t="s">
        <v>10202</v>
      </c>
      <c r="D4090" s="675" t="s">
        <v>12778</v>
      </c>
      <c r="E4090" s="737">
        <v>2000</v>
      </c>
      <c r="F4090" s="666">
        <v>74392728</v>
      </c>
      <c r="G4090" s="665" t="s">
        <v>12779</v>
      </c>
      <c r="H4090" s="675" t="s">
        <v>12778</v>
      </c>
      <c r="I4090" s="675" t="s">
        <v>7541</v>
      </c>
      <c r="J4090" s="675" t="s">
        <v>12778</v>
      </c>
      <c r="K4090" s="666">
        <v>2</v>
      </c>
      <c r="L4090" s="670">
        <v>12</v>
      </c>
      <c r="M4090" s="755">
        <f t="shared" si="54"/>
        <v>24000</v>
      </c>
      <c r="N4090" s="666"/>
      <c r="O4090" s="670">
        <v>8</v>
      </c>
      <c r="P4090" s="755">
        <f t="shared" si="55"/>
        <v>16000</v>
      </c>
      <c r="Q4090" s="670"/>
      <c r="R4090" s="670">
        <v>12</v>
      </c>
    </row>
    <row r="4091" spans="1:18" ht="15.75" customHeight="1" x14ac:dyDescent="0.2">
      <c r="A4091" s="676" t="s">
        <v>12628</v>
      </c>
      <c r="B4091" s="670" t="s">
        <v>6922</v>
      </c>
      <c r="C4091" s="666" t="s">
        <v>10202</v>
      </c>
      <c r="D4091" s="675" t="s">
        <v>10738</v>
      </c>
      <c r="E4091" s="737">
        <v>2000</v>
      </c>
      <c r="F4091" s="666">
        <v>46506654</v>
      </c>
      <c r="G4091" s="665" t="s">
        <v>12780</v>
      </c>
      <c r="H4091" s="675" t="s">
        <v>10738</v>
      </c>
      <c r="I4091" s="675" t="s">
        <v>7361</v>
      </c>
      <c r="J4091" s="675" t="s">
        <v>10738</v>
      </c>
      <c r="K4091" s="666">
        <v>2</v>
      </c>
      <c r="L4091" s="670">
        <v>12</v>
      </c>
      <c r="M4091" s="755">
        <f t="shared" si="54"/>
        <v>24000</v>
      </c>
      <c r="N4091" s="666"/>
      <c r="O4091" s="670">
        <v>8</v>
      </c>
      <c r="P4091" s="755">
        <f t="shared" si="55"/>
        <v>16000</v>
      </c>
      <c r="Q4091" s="670"/>
      <c r="R4091" s="670">
        <v>12</v>
      </c>
    </row>
    <row r="4092" spans="1:18" ht="15.75" customHeight="1" x14ac:dyDescent="0.2">
      <c r="A4092" s="676" t="s">
        <v>12628</v>
      </c>
      <c r="B4092" s="670" t="s">
        <v>6922</v>
      </c>
      <c r="C4092" s="666" t="s">
        <v>10202</v>
      </c>
      <c r="D4092" s="675" t="s">
        <v>10738</v>
      </c>
      <c r="E4092" s="737">
        <v>2000</v>
      </c>
      <c r="F4092" s="666">
        <v>70045030</v>
      </c>
      <c r="G4092" s="665" t="s">
        <v>12781</v>
      </c>
      <c r="H4092" s="675" t="s">
        <v>10738</v>
      </c>
      <c r="I4092" s="675" t="s">
        <v>7361</v>
      </c>
      <c r="J4092" s="675" t="s">
        <v>10738</v>
      </c>
      <c r="K4092" s="666">
        <v>2</v>
      </c>
      <c r="L4092" s="670">
        <v>12</v>
      </c>
      <c r="M4092" s="755">
        <f t="shared" si="54"/>
        <v>24000</v>
      </c>
      <c r="N4092" s="666"/>
      <c r="O4092" s="670">
        <v>8</v>
      </c>
      <c r="P4092" s="755">
        <f t="shared" si="55"/>
        <v>16000</v>
      </c>
      <c r="Q4092" s="670"/>
      <c r="R4092" s="670">
        <v>12</v>
      </c>
    </row>
    <row r="4093" spans="1:18" ht="15.75" customHeight="1" x14ac:dyDescent="0.2">
      <c r="A4093" s="676" t="s">
        <v>12628</v>
      </c>
      <c r="B4093" s="670" t="s">
        <v>6922</v>
      </c>
      <c r="C4093" s="666" t="s">
        <v>10202</v>
      </c>
      <c r="D4093" s="675" t="s">
        <v>10738</v>
      </c>
      <c r="E4093" s="737">
        <v>2000</v>
      </c>
      <c r="F4093" s="666">
        <v>46851724</v>
      </c>
      <c r="G4093" s="665" t="s">
        <v>12782</v>
      </c>
      <c r="H4093" s="675" t="s">
        <v>10738</v>
      </c>
      <c r="I4093" s="675" t="s">
        <v>7361</v>
      </c>
      <c r="J4093" s="675" t="s">
        <v>10738</v>
      </c>
      <c r="K4093" s="666">
        <v>2</v>
      </c>
      <c r="L4093" s="670">
        <v>12</v>
      </c>
      <c r="M4093" s="755">
        <f t="shared" si="54"/>
        <v>24000</v>
      </c>
      <c r="N4093" s="666"/>
      <c r="O4093" s="670">
        <v>8</v>
      </c>
      <c r="P4093" s="755">
        <f t="shared" si="55"/>
        <v>16000</v>
      </c>
      <c r="Q4093" s="670"/>
      <c r="R4093" s="670">
        <v>12</v>
      </c>
    </row>
    <row r="4094" spans="1:18" ht="15.75" customHeight="1" x14ac:dyDescent="0.2">
      <c r="A4094" s="676" t="s">
        <v>12628</v>
      </c>
      <c r="B4094" s="670" t="s">
        <v>6922</v>
      </c>
      <c r="C4094" s="666" t="s">
        <v>10202</v>
      </c>
      <c r="D4094" s="675" t="s">
        <v>12783</v>
      </c>
      <c r="E4094" s="737">
        <v>6500</v>
      </c>
      <c r="F4094" s="666">
        <v>44885253</v>
      </c>
      <c r="G4094" s="665" t="s">
        <v>12784</v>
      </c>
      <c r="H4094" s="675" t="s">
        <v>12783</v>
      </c>
      <c r="I4094" s="675" t="s">
        <v>6929</v>
      </c>
      <c r="J4094" s="675" t="s">
        <v>12783</v>
      </c>
      <c r="K4094" s="666">
        <v>2</v>
      </c>
      <c r="L4094" s="670">
        <v>12</v>
      </c>
      <c r="M4094" s="755">
        <f t="shared" si="54"/>
        <v>78000</v>
      </c>
      <c r="N4094" s="666"/>
      <c r="O4094" s="670">
        <v>8</v>
      </c>
      <c r="P4094" s="755">
        <f t="shared" si="55"/>
        <v>52000</v>
      </c>
      <c r="Q4094" s="670"/>
      <c r="R4094" s="670">
        <v>12</v>
      </c>
    </row>
    <row r="4095" spans="1:18" ht="15.75" customHeight="1" x14ac:dyDescent="0.2">
      <c r="A4095" s="676" t="s">
        <v>12628</v>
      </c>
      <c r="B4095" s="670" t="s">
        <v>6922</v>
      </c>
      <c r="C4095" s="666" t="s">
        <v>10202</v>
      </c>
      <c r="D4095" s="675" t="s">
        <v>8707</v>
      </c>
      <c r="E4095" s="737">
        <v>2500</v>
      </c>
      <c r="F4095" s="666">
        <v>47545056</v>
      </c>
      <c r="G4095" s="665" t="s">
        <v>12785</v>
      </c>
      <c r="H4095" s="675" t="s">
        <v>8707</v>
      </c>
      <c r="I4095" s="675" t="s">
        <v>6929</v>
      </c>
      <c r="J4095" s="675" t="s">
        <v>8707</v>
      </c>
      <c r="K4095" s="666">
        <v>2</v>
      </c>
      <c r="L4095" s="670">
        <v>12</v>
      </c>
      <c r="M4095" s="755">
        <f t="shared" si="54"/>
        <v>30000</v>
      </c>
      <c r="N4095" s="666"/>
      <c r="O4095" s="670">
        <v>8</v>
      </c>
      <c r="P4095" s="755">
        <f t="shared" si="55"/>
        <v>20000</v>
      </c>
      <c r="Q4095" s="670"/>
      <c r="R4095" s="670">
        <v>12</v>
      </c>
    </row>
    <row r="4096" spans="1:18" ht="15.75" customHeight="1" x14ac:dyDescent="0.2">
      <c r="A4096" s="676" t="s">
        <v>12628</v>
      </c>
      <c r="B4096" s="670" t="s">
        <v>6922</v>
      </c>
      <c r="C4096" s="666" t="s">
        <v>10202</v>
      </c>
      <c r="D4096" s="675" t="s">
        <v>11806</v>
      </c>
      <c r="E4096" s="737">
        <v>2500</v>
      </c>
      <c r="F4096" s="666">
        <v>70221367</v>
      </c>
      <c r="G4096" s="665" t="s">
        <v>12786</v>
      </c>
      <c r="H4096" s="675" t="s">
        <v>11806</v>
      </c>
      <c r="I4096" s="675" t="s">
        <v>6929</v>
      </c>
      <c r="J4096" s="675" t="s">
        <v>11806</v>
      </c>
      <c r="K4096" s="666">
        <v>2</v>
      </c>
      <c r="L4096" s="670">
        <v>12</v>
      </c>
      <c r="M4096" s="755">
        <f t="shared" si="54"/>
        <v>30000</v>
      </c>
      <c r="N4096" s="666"/>
      <c r="O4096" s="670">
        <v>8</v>
      </c>
      <c r="P4096" s="755">
        <f t="shared" si="55"/>
        <v>20000</v>
      </c>
      <c r="Q4096" s="670"/>
      <c r="R4096" s="670">
        <v>12</v>
      </c>
    </row>
    <row r="4097" spans="1:18" ht="15.75" customHeight="1" x14ac:dyDescent="0.2">
      <c r="A4097" s="676" t="s">
        <v>12628</v>
      </c>
      <c r="B4097" s="670" t="s">
        <v>6922</v>
      </c>
      <c r="C4097" s="666" t="s">
        <v>10202</v>
      </c>
      <c r="D4097" s="675" t="s">
        <v>8629</v>
      </c>
      <c r="E4097" s="737">
        <v>1500</v>
      </c>
      <c r="F4097" s="666">
        <v>43185696</v>
      </c>
      <c r="G4097" s="665" t="s">
        <v>12787</v>
      </c>
      <c r="H4097" s="675" t="s">
        <v>8629</v>
      </c>
      <c r="I4097" s="675" t="s">
        <v>7541</v>
      </c>
      <c r="J4097" s="675" t="s">
        <v>8629</v>
      </c>
      <c r="K4097" s="666">
        <v>2</v>
      </c>
      <c r="L4097" s="670">
        <v>12</v>
      </c>
      <c r="M4097" s="755">
        <f t="shared" si="54"/>
        <v>18000</v>
      </c>
      <c r="N4097" s="666"/>
      <c r="O4097" s="670">
        <v>8</v>
      </c>
      <c r="P4097" s="755">
        <f t="shared" si="55"/>
        <v>12000</v>
      </c>
      <c r="Q4097" s="670"/>
      <c r="R4097" s="670">
        <v>12</v>
      </c>
    </row>
    <row r="4098" spans="1:18" ht="15.75" customHeight="1" x14ac:dyDescent="0.2">
      <c r="A4098" s="676" t="s">
        <v>12628</v>
      </c>
      <c r="B4098" s="670" t="s">
        <v>6922</v>
      </c>
      <c r="C4098" s="666" t="s">
        <v>10202</v>
      </c>
      <c r="D4098" s="675" t="s">
        <v>6968</v>
      </c>
      <c r="E4098" s="737">
        <v>2500</v>
      </c>
      <c r="F4098" s="666">
        <v>7523360</v>
      </c>
      <c r="G4098" s="665" t="s">
        <v>12788</v>
      </c>
      <c r="H4098" s="675" t="s">
        <v>6968</v>
      </c>
      <c r="I4098" s="675" t="s">
        <v>6929</v>
      </c>
      <c r="J4098" s="675" t="s">
        <v>6968</v>
      </c>
      <c r="K4098" s="666">
        <v>2</v>
      </c>
      <c r="L4098" s="670">
        <v>12</v>
      </c>
      <c r="M4098" s="755">
        <f t="shared" si="54"/>
        <v>30000</v>
      </c>
      <c r="N4098" s="666"/>
      <c r="O4098" s="670">
        <v>8</v>
      </c>
      <c r="P4098" s="755">
        <f t="shared" si="55"/>
        <v>20000</v>
      </c>
      <c r="Q4098" s="670"/>
      <c r="R4098" s="670">
        <v>12</v>
      </c>
    </row>
    <row r="4099" spans="1:18" ht="15.75" customHeight="1" x14ac:dyDescent="0.2">
      <c r="A4099" s="676" t="s">
        <v>12628</v>
      </c>
      <c r="B4099" s="670" t="s">
        <v>6922</v>
      </c>
      <c r="C4099" s="666" t="s">
        <v>10202</v>
      </c>
      <c r="D4099" s="675" t="s">
        <v>10854</v>
      </c>
      <c r="E4099" s="737">
        <v>2500</v>
      </c>
      <c r="F4099" s="666">
        <v>46419499</v>
      </c>
      <c r="G4099" s="665" t="s">
        <v>12789</v>
      </c>
      <c r="H4099" s="675" t="s">
        <v>10854</v>
      </c>
      <c r="I4099" s="675" t="s">
        <v>6929</v>
      </c>
      <c r="J4099" s="675" t="s">
        <v>10854</v>
      </c>
      <c r="K4099" s="666">
        <v>2</v>
      </c>
      <c r="L4099" s="670">
        <v>12</v>
      </c>
      <c r="M4099" s="755">
        <f t="shared" si="54"/>
        <v>30000</v>
      </c>
      <c r="N4099" s="666"/>
      <c r="O4099" s="670">
        <v>8</v>
      </c>
      <c r="P4099" s="755">
        <f t="shared" si="55"/>
        <v>20000</v>
      </c>
      <c r="Q4099" s="670"/>
      <c r="R4099" s="670">
        <v>12</v>
      </c>
    </row>
    <row r="4100" spans="1:18" ht="15.75" customHeight="1" x14ac:dyDescent="0.2">
      <c r="A4100" s="676" t="s">
        <v>12628</v>
      </c>
      <c r="B4100" s="670" t="s">
        <v>6922</v>
      </c>
      <c r="C4100" s="666" t="s">
        <v>10202</v>
      </c>
      <c r="D4100" s="675" t="s">
        <v>12790</v>
      </c>
      <c r="E4100" s="737">
        <v>2500</v>
      </c>
      <c r="F4100" s="666">
        <v>42754896</v>
      </c>
      <c r="G4100" s="665" t="s">
        <v>12791</v>
      </c>
      <c r="H4100" s="675" t="s">
        <v>12790</v>
      </c>
      <c r="I4100" s="675" t="s">
        <v>6929</v>
      </c>
      <c r="J4100" s="675" t="s">
        <v>12790</v>
      </c>
      <c r="K4100" s="666">
        <v>2</v>
      </c>
      <c r="L4100" s="670">
        <v>12</v>
      </c>
      <c r="M4100" s="755">
        <f t="shared" si="54"/>
        <v>30000</v>
      </c>
      <c r="N4100" s="666"/>
      <c r="O4100" s="670">
        <v>8</v>
      </c>
      <c r="P4100" s="755">
        <f t="shared" si="55"/>
        <v>20000</v>
      </c>
      <c r="Q4100" s="670"/>
      <c r="R4100" s="670">
        <v>12</v>
      </c>
    </row>
    <row r="4101" spans="1:18" ht="15.75" customHeight="1" x14ac:dyDescent="0.2">
      <c r="A4101" s="676" t="s">
        <v>12628</v>
      </c>
      <c r="B4101" s="670" t="s">
        <v>6922</v>
      </c>
      <c r="C4101" s="666" t="s">
        <v>10202</v>
      </c>
      <c r="D4101" s="675" t="s">
        <v>12792</v>
      </c>
      <c r="E4101" s="737">
        <v>3000</v>
      </c>
      <c r="F4101" s="666">
        <v>44704004</v>
      </c>
      <c r="G4101" s="665" t="s">
        <v>12793</v>
      </c>
      <c r="H4101" s="675" t="s">
        <v>12792</v>
      </c>
      <c r="I4101" s="675" t="s">
        <v>6929</v>
      </c>
      <c r="J4101" s="675" t="s">
        <v>12792</v>
      </c>
      <c r="K4101" s="666">
        <v>2</v>
      </c>
      <c r="L4101" s="670">
        <v>12</v>
      </c>
      <c r="M4101" s="755">
        <f t="shared" si="54"/>
        <v>36000</v>
      </c>
      <c r="N4101" s="666"/>
      <c r="O4101" s="670">
        <v>8</v>
      </c>
      <c r="P4101" s="755">
        <f t="shared" si="55"/>
        <v>24000</v>
      </c>
      <c r="Q4101" s="670"/>
      <c r="R4101" s="670">
        <v>12</v>
      </c>
    </row>
    <row r="4102" spans="1:18" ht="15.75" customHeight="1" x14ac:dyDescent="0.2">
      <c r="A4102" s="676" t="s">
        <v>12628</v>
      </c>
      <c r="B4102" s="670" t="s">
        <v>6922</v>
      </c>
      <c r="C4102" s="666" t="s">
        <v>10202</v>
      </c>
      <c r="D4102" s="675" t="s">
        <v>8670</v>
      </c>
      <c r="E4102" s="737">
        <v>1200</v>
      </c>
      <c r="F4102" s="666">
        <v>19523376</v>
      </c>
      <c r="G4102" s="665" t="s">
        <v>12794</v>
      </c>
      <c r="H4102" s="675" t="s">
        <v>8670</v>
      </c>
      <c r="I4102" s="675" t="s">
        <v>7541</v>
      </c>
      <c r="J4102" s="675" t="s">
        <v>8670</v>
      </c>
      <c r="K4102" s="666">
        <v>2</v>
      </c>
      <c r="L4102" s="670">
        <v>12</v>
      </c>
      <c r="M4102" s="755">
        <f t="shared" si="54"/>
        <v>14400</v>
      </c>
      <c r="N4102" s="666"/>
      <c r="O4102" s="670">
        <v>8</v>
      </c>
      <c r="P4102" s="755">
        <f t="shared" si="55"/>
        <v>9600</v>
      </c>
      <c r="Q4102" s="670"/>
      <c r="R4102" s="670">
        <v>12</v>
      </c>
    </row>
    <row r="4103" spans="1:18" ht="15.75" customHeight="1" x14ac:dyDescent="0.2">
      <c r="A4103" s="676" t="s">
        <v>12628</v>
      </c>
      <c r="B4103" s="670" t="s">
        <v>6922</v>
      </c>
      <c r="C4103" s="666" t="s">
        <v>10202</v>
      </c>
      <c r="D4103" s="675" t="s">
        <v>10390</v>
      </c>
      <c r="E4103" s="737">
        <v>1200</v>
      </c>
      <c r="F4103" s="666">
        <v>47166043</v>
      </c>
      <c r="G4103" s="665" t="s">
        <v>12795</v>
      </c>
      <c r="H4103" s="675" t="s">
        <v>10390</v>
      </c>
      <c r="I4103" s="675" t="s">
        <v>7541</v>
      </c>
      <c r="J4103" s="675" t="s">
        <v>10390</v>
      </c>
      <c r="K4103" s="666">
        <v>2</v>
      </c>
      <c r="L4103" s="670">
        <v>12</v>
      </c>
      <c r="M4103" s="755">
        <f t="shared" si="54"/>
        <v>14400</v>
      </c>
      <c r="N4103" s="666"/>
      <c r="O4103" s="670">
        <v>8</v>
      </c>
      <c r="P4103" s="755">
        <f t="shared" si="55"/>
        <v>9600</v>
      </c>
      <c r="Q4103" s="670"/>
      <c r="R4103" s="670">
        <v>12</v>
      </c>
    </row>
    <row r="4104" spans="1:18" ht="15.75" customHeight="1" x14ac:dyDescent="0.2">
      <c r="A4104" s="676" t="s">
        <v>12628</v>
      </c>
      <c r="B4104" s="670" t="s">
        <v>6922</v>
      </c>
      <c r="C4104" s="666" t="s">
        <v>10202</v>
      </c>
      <c r="D4104" s="675" t="s">
        <v>8613</v>
      </c>
      <c r="E4104" s="737">
        <v>1200</v>
      </c>
      <c r="F4104" s="666">
        <v>44025077</v>
      </c>
      <c r="G4104" s="665" t="s">
        <v>12796</v>
      </c>
      <c r="H4104" s="675" t="s">
        <v>8613</v>
      </c>
      <c r="I4104" s="675" t="s">
        <v>7361</v>
      </c>
      <c r="J4104" s="675" t="s">
        <v>8613</v>
      </c>
      <c r="K4104" s="666">
        <v>2</v>
      </c>
      <c r="L4104" s="670">
        <v>12</v>
      </c>
      <c r="M4104" s="755">
        <f t="shared" si="54"/>
        <v>14400</v>
      </c>
      <c r="N4104" s="666"/>
      <c r="O4104" s="670">
        <v>8</v>
      </c>
      <c r="P4104" s="755">
        <f t="shared" si="55"/>
        <v>9600</v>
      </c>
      <c r="Q4104" s="670"/>
      <c r="R4104" s="670">
        <v>12</v>
      </c>
    </row>
    <row r="4105" spans="1:18" ht="15.75" customHeight="1" x14ac:dyDescent="0.2">
      <c r="A4105" s="676" t="s">
        <v>12628</v>
      </c>
      <c r="B4105" s="670" t="s">
        <v>6922</v>
      </c>
      <c r="C4105" s="666" t="s">
        <v>10202</v>
      </c>
      <c r="D4105" s="675" t="s">
        <v>8613</v>
      </c>
      <c r="E4105" s="737">
        <v>1200</v>
      </c>
      <c r="F4105" s="666">
        <v>70569658</v>
      </c>
      <c r="G4105" s="665" t="s">
        <v>12797</v>
      </c>
      <c r="H4105" s="675" t="s">
        <v>8613</v>
      </c>
      <c r="I4105" s="675" t="s">
        <v>7361</v>
      </c>
      <c r="J4105" s="675" t="s">
        <v>8613</v>
      </c>
      <c r="K4105" s="666">
        <v>2</v>
      </c>
      <c r="L4105" s="670">
        <v>12</v>
      </c>
      <c r="M4105" s="755">
        <f t="shared" si="54"/>
        <v>14400</v>
      </c>
      <c r="N4105" s="666"/>
      <c r="O4105" s="670">
        <v>8</v>
      </c>
      <c r="P4105" s="755">
        <f t="shared" si="55"/>
        <v>9600</v>
      </c>
      <c r="Q4105" s="670"/>
      <c r="R4105" s="670">
        <v>12</v>
      </c>
    </row>
    <row r="4106" spans="1:18" ht="15.75" customHeight="1" x14ac:dyDescent="0.2">
      <c r="A4106" s="676" t="s">
        <v>12628</v>
      </c>
      <c r="B4106" s="670" t="s">
        <v>6922</v>
      </c>
      <c r="C4106" s="666" t="s">
        <v>10202</v>
      </c>
      <c r="D4106" s="675" t="s">
        <v>12798</v>
      </c>
      <c r="E4106" s="737">
        <v>1400</v>
      </c>
      <c r="F4106" s="666">
        <v>76218985</v>
      </c>
      <c r="G4106" s="665" t="s">
        <v>12799</v>
      </c>
      <c r="H4106" s="675" t="s">
        <v>12798</v>
      </c>
      <c r="I4106" s="675" t="s">
        <v>7361</v>
      </c>
      <c r="J4106" s="675" t="s">
        <v>12798</v>
      </c>
      <c r="K4106" s="666">
        <v>0</v>
      </c>
      <c r="L4106" s="670">
        <v>12</v>
      </c>
      <c r="M4106" s="755">
        <f t="shared" si="54"/>
        <v>16800</v>
      </c>
      <c r="N4106" s="666">
        <v>1</v>
      </c>
      <c r="O4106" s="670">
        <v>8</v>
      </c>
      <c r="P4106" s="755">
        <f t="shared" si="55"/>
        <v>11200</v>
      </c>
      <c r="Q4106" s="670"/>
      <c r="R4106" s="670">
        <v>12</v>
      </c>
    </row>
    <row r="4107" spans="1:18" ht="15.75" customHeight="1" x14ac:dyDescent="0.2">
      <c r="A4107" s="676" t="s">
        <v>12628</v>
      </c>
      <c r="B4107" s="670" t="s">
        <v>6922</v>
      </c>
      <c r="C4107" s="666" t="s">
        <v>10202</v>
      </c>
      <c r="D4107" s="675" t="s">
        <v>12800</v>
      </c>
      <c r="E4107" s="737">
        <v>2200</v>
      </c>
      <c r="F4107" s="666">
        <v>47458906</v>
      </c>
      <c r="G4107" s="665" t="s">
        <v>12801</v>
      </c>
      <c r="H4107" s="675" t="s">
        <v>12800</v>
      </c>
      <c r="I4107" s="675" t="s">
        <v>6929</v>
      </c>
      <c r="J4107" s="675" t="s">
        <v>12800</v>
      </c>
      <c r="K4107" s="666">
        <v>0</v>
      </c>
      <c r="L4107" s="670">
        <v>12</v>
      </c>
      <c r="M4107" s="755">
        <f t="shared" si="54"/>
        <v>26400</v>
      </c>
      <c r="N4107" s="666">
        <v>1</v>
      </c>
      <c r="O4107" s="670">
        <v>8</v>
      </c>
      <c r="P4107" s="755">
        <f t="shared" si="55"/>
        <v>17600</v>
      </c>
      <c r="Q4107" s="670"/>
      <c r="R4107" s="670">
        <v>12</v>
      </c>
    </row>
    <row r="4108" spans="1:18" ht="15.75" customHeight="1" x14ac:dyDescent="0.2">
      <c r="A4108" s="676" t="s">
        <v>12628</v>
      </c>
      <c r="B4108" s="670" t="s">
        <v>6922</v>
      </c>
      <c r="C4108" s="666" t="s">
        <v>10202</v>
      </c>
      <c r="D4108" s="675" t="s">
        <v>8745</v>
      </c>
      <c r="E4108" s="737">
        <v>2500</v>
      </c>
      <c r="F4108" s="666">
        <v>42545552</v>
      </c>
      <c r="G4108" s="665" t="s">
        <v>12802</v>
      </c>
      <c r="H4108" s="675" t="s">
        <v>8745</v>
      </c>
      <c r="I4108" s="675" t="s">
        <v>6929</v>
      </c>
      <c r="J4108" s="675" t="s">
        <v>8745</v>
      </c>
      <c r="K4108" s="666">
        <v>2</v>
      </c>
      <c r="L4108" s="670">
        <v>12</v>
      </c>
      <c r="M4108" s="755">
        <f t="shared" si="54"/>
        <v>30000</v>
      </c>
      <c r="N4108" s="666"/>
      <c r="O4108" s="670">
        <v>8</v>
      </c>
      <c r="P4108" s="755">
        <f t="shared" si="55"/>
        <v>20000</v>
      </c>
      <c r="Q4108" s="670"/>
      <c r="R4108" s="670">
        <v>12</v>
      </c>
    </row>
    <row r="4109" spans="1:18" ht="15.75" customHeight="1" x14ac:dyDescent="0.2">
      <c r="A4109" s="676" t="s">
        <v>12628</v>
      </c>
      <c r="B4109" s="670" t="s">
        <v>6922</v>
      </c>
      <c r="C4109" s="666" t="s">
        <v>10202</v>
      </c>
      <c r="D4109" s="675" t="s">
        <v>12803</v>
      </c>
      <c r="E4109" s="737">
        <v>2500</v>
      </c>
      <c r="F4109" s="666">
        <v>41918004</v>
      </c>
      <c r="G4109" s="665" t="s">
        <v>12804</v>
      </c>
      <c r="H4109" s="675" t="s">
        <v>12803</v>
      </c>
      <c r="I4109" s="675" t="s">
        <v>6929</v>
      </c>
      <c r="J4109" s="675" t="s">
        <v>12803</v>
      </c>
      <c r="K4109" s="666">
        <v>2</v>
      </c>
      <c r="L4109" s="670">
        <v>12</v>
      </c>
      <c r="M4109" s="755">
        <f t="shared" si="54"/>
        <v>30000</v>
      </c>
      <c r="N4109" s="666"/>
      <c r="O4109" s="670">
        <v>8</v>
      </c>
      <c r="P4109" s="755">
        <f t="shared" si="55"/>
        <v>20000</v>
      </c>
      <c r="Q4109" s="670"/>
      <c r="R4109" s="670">
        <v>12</v>
      </c>
    </row>
    <row r="4110" spans="1:18" ht="15.75" customHeight="1" x14ac:dyDescent="0.2">
      <c r="A4110" s="676" t="s">
        <v>12628</v>
      </c>
      <c r="B4110" s="670" t="s">
        <v>6922</v>
      </c>
      <c r="C4110" s="666" t="s">
        <v>10202</v>
      </c>
      <c r="D4110" s="675" t="s">
        <v>12798</v>
      </c>
      <c r="E4110" s="737">
        <v>1200</v>
      </c>
      <c r="F4110" s="666">
        <v>40010162</v>
      </c>
      <c r="G4110" s="665" t="s">
        <v>12805</v>
      </c>
      <c r="H4110" s="675" t="s">
        <v>12798</v>
      </c>
      <c r="I4110" s="675" t="s">
        <v>7361</v>
      </c>
      <c r="J4110" s="675" t="s">
        <v>12798</v>
      </c>
      <c r="K4110" s="666">
        <v>2</v>
      </c>
      <c r="L4110" s="670">
        <v>12</v>
      </c>
      <c r="M4110" s="755">
        <f t="shared" si="54"/>
        <v>14400</v>
      </c>
      <c r="N4110" s="666"/>
      <c r="O4110" s="670">
        <v>8</v>
      </c>
      <c r="P4110" s="755">
        <f t="shared" si="55"/>
        <v>9600</v>
      </c>
      <c r="Q4110" s="670"/>
      <c r="R4110" s="670">
        <v>12</v>
      </c>
    </row>
    <row r="4111" spans="1:18" ht="15.75" customHeight="1" x14ac:dyDescent="0.2">
      <c r="A4111" s="676" t="s">
        <v>12628</v>
      </c>
      <c r="B4111" s="670" t="s">
        <v>6922</v>
      </c>
      <c r="C4111" s="666" t="s">
        <v>10202</v>
      </c>
      <c r="D4111" s="675" t="s">
        <v>8745</v>
      </c>
      <c r="E4111" s="737">
        <v>2000</v>
      </c>
      <c r="F4111" s="666">
        <v>48128712</v>
      </c>
      <c r="G4111" s="665" t="s">
        <v>12806</v>
      </c>
      <c r="H4111" s="675" t="s">
        <v>8745</v>
      </c>
      <c r="I4111" s="675" t="s">
        <v>6929</v>
      </c>
      <c r="J4111" s="675" t="s">
        <v>8745</v>
      </c>
      <c r="K4111" s="666">
        <v>2</v>
      </c>
      <c r="L4111" s="670">
        <v>12</v>
      </c>
      <c r="M4111" s="755">
        <f t="shared" si="54"/>
        <v>24000</v>
      </c>
      <c r="N4111" s="666"/>
      <c r="O4111" s="670">
        <v>8</v>
      </c>
      <c r="P4111" s="755">
        <f t="shared" si="55"/>
        <v>16000</v>
      </c>
      <c r="Q4111" s="670"/>
      <c r="R4111" s="670">
        <v>12</v>
      </c>
    </row>
    <row r="4112" spans="1:18" ht="15.75" customHeight="1" x14ac:dyDescent="0.2">
      <c r="A4112" s="676" t="s">
        <v>12628</v>
      </c>
      <c r="B4112" s="670" t="s">
        <v>6922</v>
      </c>
      <c r="C4112" s="666" t="s">
        <v>10202</v>
      </c>
      <c r="D4112" s="675" t="s">
        <v>12798</v>
      </c>
      <c r="E4112" s="737">
        <v>1200</v>
      </c>
      <c r="F4112" s="666">
        <v>70232226</v>
      </c>
      <c r="G4112" s="665" t="s">
        <v>12807</v>
      </c>
      <c r="H4112" s="675" t="s">
        <v>12798</v>
      </c>
      <c r="I4112" s="675" t="s">
        <v>7361</v>
      </c>
      <c r="J4112" s="675" t="s">
        <v>12798</v>
      </c>
      <c r="K4112" s="666">
        <v>2</v>
      </c>
      <c r="L4112" s="670">
        <v>12</v>
      </c>
      <c r="M4112" s="755">
        <f t="shared" si="54"/>
        <v>14400</v>
      </c>
      <c r="N4112" s="666"/>
      <c r="O4112" s="670">
        <v>8</v>
      </c>
      <c r="P4112" s="755">
        <f t="shared" si="55"/>
        <v>9600</v>
      </c>
      <c r="Q4112" s="670"/>
      <c r="R4112" s="670">
        <v>12</v>
      </c>
    </row>
    <row r="4113" spans="1:18" ht="15.75" customHeight="1" x14ac:dyDescent="0.2">
      <c r="A4113" s="676" t="s">
        <v>12628</v>
      </c>
      <c r="B4113" s="670" t="s">
        <v>6922</v>
      </c>
      <c r="C4113" s="666" t="s">
        <v>10202</v>
      </c>
      <c r="D4113" s="675" t="s">
        <v>8745</v>
      </c>
      <c r="E4113" s="737">
        <v>2000</v>
      </c>
      <c r="F4113" s="666">
        <v>45859893</v>
      </c>
      <c r="G4113" s="665" t="s">
        <v>12808</v>
      </c>
      <c r="H4113" s="675" t="s">
        <v>8745</v>
      </c>
      <c r="I4113" s="675" t="s">
        <v>6929</v>
      </c>
      <c r="J4113" s="675" t="s">
        <v>8745</v>
      </c>
      <c r="K4113" s="666">
        <v>2</v>
      </c>
      <c r="L4113" s="670">
        <v>12</v>
      </c>
      <c r="M4113" s="755">
        <f t="shared" si="54"/>
        <v>24000</v>
      </c>
      <c r="N4113" s="666"/>
      <c r="O4113" s="670">
        <v>8</v>
      </c>
      <c r="P4113" s="755">
        <f t="shared" si="55"/>
        <v>16000</v>
      </c>
      <c r="Q4113" s="670"/>
      <c r="R4113" s="670">
        <v>12</v>
      </c>
    </row>
    <row r="4114" spans="1:18" ht="15.75" customHeight="1" x14ac:dyDescent="0.2">
      <c r="A4114" s="676" t="s">
        <v>12628</v>
      </c>
      <c r="B4114" s="670" t="s">
        <v>6922</v>
      </c>
      <c r="C4114" s="666" t="s">
        <v>10202</v>
      </c>
      <c r="D4114" s="675" t="s">
        <v>12798</v>
      </c>
      <c r="E4114" s="737">
        <v>1200</v>
      </c>
      <c r="F4114" s="666">
        <v>74607775</v>
      </c>
      <c r="G4114" s="665" t="s">
        <v>12809</v>
      </c>
      <c r="H4114" s="675" t="s">
        <v>12798</v>
      </c>
      <c r="I4114" s="675" t="s">
        <v>7361</v>
      </c>
      <c r="J4114" s="675" t="s">
        <v>12798</v>
      </c>
      <c r="K4114" s="666">
        <v>2</v>
      </c>
      <c r="L4114" s="670">
        <v>12</v>
      </c>
      <c r="M4114" s="755">
        <f t="shared" si="54"/>
        <v>14400</v>
      </c>
      <c r="N4114" s="666"/>
      <c r="O4114" s="670">
        <v>8</v>
      </c>
      <c r="P4114" s="755">
        <f t="shared" si="55"/>
        <v>9600</v>
      </c>
      <c r="Q4114" s="670"/>
      <c r="R4114" s="670">
        <v>12</v>
      </c>
    </row>
    <row r="4115" spans="1:18" ht="15.75" customHeight="1" x14ac:dyDescent="0.2">
      <c r="A4115" s="676" t="s">
        <v>12628</v>
      </c>
      <c r="B4115" s="670" t="s">
        <v>6969</v>
      </c>
      <c r="C4115" s="666" t="s">
        <v>10202</v>
      </c>
      <c r="D4115" s="665" t="s">
        <v>8613</v>
      </c>
      <c r="E4115" s="737">
        <v>1200</v>
      </c>
      <c r="F4115" s="666">
        <v>45507238</v>
      </c>
      <c r="G4115" s="665" t="s">
        <v>12810</v>
      </c>
      <c r="H4115" s="675" t="s">
        <v>8613</v>
      </c>
      <c r="I4115" s="675" t="s">
        <v>7361</v>
      </c>
      <c r="J4115" s="675" t="s">
        <v>8613</v>
      </c>
      <c r="K4115" s="666">
        <v>2</v>
      </c>
      <c r="L4115" s="670">
        <v>12</v>
      </c>
      <c r="M4115" s="755">
        <f t="shared" si="54"/>
        <v>14400</v>
      </c>
      <c r="N4115" s="666"/>
      <c r="O4115" s="670">
        <v>8</v>
      </c>
      <c r="P4115" s="755">
        <f t="shared" si="55"/>
        <v>9600</v>
      </c>
      <c r="Q4115" s="670"/>
      <c r="R4115" s="670">
        <v>12</v>
      </c>
    </row>
    <row r="4116" spans="1:18" ht="15.75" customHeight="1" x14ac:dyDescent="0.2">
      <c r="A4116" s="676" t="s">
        <v>12628</v>
      </c>
      <c r="B4116" s="670" t="s">
        <v>6922</v>
      </c>
      <c r="C4116" s="666" t="s">
        <v>10202</v>
      </c>
      <c r="D4116" s="675" t="s">
        <v>12798</v>
      </c>
      <c r="E4116" s="737">
        <v>1400</v>
      </c>
      <c r="F4116" s="666">
        <v>70235043</v>
      </c>
      <c r="G4116" s="665" t="s">
        <v>12811</v>
      </c>
      <c r="H4116" s="675" t="s">
        <v>12798</v>
      </c>
      <c r="I4116" s="675" t="s">
        <v>7361</v>
      </c>
      <c r="J4116" s="675" t="s">
        <v>12798</v>
      </c>
      <c r="K4116" s="666">
        <v>2</v>
      </c>
      <c r="L4116" s="670">
        <v>12</v>
      </c>
      <c r="M4116" s="755">
        <f t="shared" si="54"/>
        <v>16800</v>
      </c>
      <c r="N4116" s="666"/>
      <c r="O4116" s="670">
        <v>8</v>
      </c>
      <c r="P4116" s="755">
        <f t="shared" si="55"/>
        <v>11200</v>
      </c>
      <c r="Q4116" s="670"/>
      <c r="R4116" s="670">
        <v>12</v>
      </c>
    </row>
    <row r="4117" spans="1:18" ht="15.75" customHeight="1" x14ac:dyDescent="0.2">
      <c r="A4117" s="676" t="s">
        <v>12628</v>
      </c>
      <c r="B4117" s="670" t="s">
        <v>6922</v>
      </c>
      <c r="C4117" s="666" t="s">
        <v>10202</v>
      </c>
      <c r="D4117" s="675" t="s">
        <v>10854</v>
      </c>
      <c r="E4117" s="737">
        <v>2000</v>
      </c>
      <c r="F4117" s="666">
        <v>46637063</v>
      </c>
      <c r="G4117" s="665" t="s">
        <v>12812</v>
      </c>
      <c r="H4117" s="675" t="s">
        <v>10854</v>
      </c>
      <c r="I4117" s="675" t="s">
        <v>6929</v>
      </c>
      <c r="J4117" s="675" t="s">
        <v>10854</v>
      </c>
      <c r="K4117" s="666">
        <v>2</v>
      </c>
      <c r="L4117" s="670">
        <v>12</v>
      </c>
      <c r="M4117" s="755">
        <f t="shared" si="54"/>
        <v>24000</v>
      </c>
      <c r="N4117" s="666"/>
      <c r="O4117" s="670">
        <v>8</v>
      </c>
      <c r="P4117" s="755">
        <f t="shared" si="55"/>
        <v>16000</v>
      </c>
      <c r="Q4117" s="670"/>
      <c r="R4117" s="670">
        <v>12</v>
      </c>
    </row>
    <row r="4118" spans="1:18" ht="15.75" customHeight="1" x14ac:dyDescent="0.2">
      <c r="A4118" s="676" t="s">
        <v>12628</v>
      </c>
      <c r="B4118" s="670" t="s">
        <v>6922</v>
      </c>
      <c r="C4118" s="666" t="s">
        <v>10202</v>
      </c>
      <c r="D4118" s="665" t="s">
        <v>8613</v>
      </c>
      <c r="E4118" s="737">
        <v>1200</v>
      </c>
      <c r="F4118" s="666">
        <v>46673490</v>
      </c>
      <c r="G4118" s="665" t="s">
        <v>12813</v>
      </c>
      <c r="H4118" s="675" t="s">
        <v>8613</v>
      </c>
      <c r="I4118" s="675" t="s">
        <v>7361</v>
      </c>
      <c r="J4118" s="675" t="s">
        <v>8613</v>
      </c>
      <c r="K4118" s="666">
        <v>2</v>
      </c>
      <c r="L4118" s="670">
        <v>12</v>
      </c>
      <c r="M4118" s="755">
        <f t="shared" si="54"/>
        <v>14400</v>
      </c>
      <c r="N4118" s="666"/>
      <c r="O4118" s="670">
        <v>8</v>
      </c>
      <c r="P4118" s="755">
        <f t="shared" si="55"/>
        <v>9600</v>
      </c>
      <c r="Q4118" s="670"/>
      <c r="R4118" s="670">
        <v>12</v>
      </c>
    </row>
    <row r="4119" spans="1:18" ht="15.75" customHeight="1" x14ac:dyDescent="0.2">
      <c r="A4119" s="676" t="s">
        <v>12628</v>
      </c>
      <c r="B4119" s="670" t="s">
        <v>6922</v>
      </c>
      <c r="C4119" s="666" t="s">
        <v>10202</v>
      </c>
      <c r="D4119" s="675" t="s">
        <v>11050</v>
      </c>
      <c r="E4119" s="737">
        <v>1200</v>
      </c>
      <c r="F4119" s="666">
        <v>43361541</v>
      </c>
      <c r="G4119" s="665" t="s">
        <v>12814</v>
      </c>
      <c r="H4119" s="675" t="s">
        <v>11050</v>
      </c>
      <c r="I4119" s="675" t="s">
        <v>7361</v>
      </c>
      <c r="J4119" s="675" t="s">
        <v>11050</v>
      </c>
      <c r="K4119" s="666">
        <v>2</v>
      </c>
      <c r="L4119" s="670">
        <v>12</v>
      </c>
      <c r="M4119" s="755">
        <f t="shared" si="54"/>
        <v>14400</v>
      </c>
      <c r="N4119" s="666"/>
      <c r="O4119" s="670">
        <v>8</v>
      </c>
      <c r="P4119" s="755">
        <f t="shared" si="55"/>
        <v>9600</v>
      </c>
      <c r="Q4119" s="670"/>
      <c r="R4119" s="670">
        <v>12</v>
      </c>
    </row>
    <row r="4120" spans="1:18" ht="15.75" customHeight="1" x14ac:dyDescent="0.2">
      <c r="A4120" s="676" t="s">
        <v>12628</v>
      </c>
      <c r="B4120" s="670" t="s">
        <v>6922</v>
      </c>
      <c r="C4120" s="666" t="s">
        <v>10202</v>
      </c>
      <c r="D4120" s="675" t="s">
        <v>6938</v>
      </c>
      <c r="E4120" s="737">
        <v>2200</v>
      </c>
      <c r="F4120" s="666">
        <v>18074217</v>
      </c>
      <c r="G4120" s="665" t="s">
        <v>12815</v>
      </c>
      <c r="H4120" s="675" t="s">
        <v>6938</v>
      </c>
      <c r="I4120" s="675" t="s">
        <v>6929</v>
      </c>
      <c r="J4120" s="675" t="s">
        <v>6938</v>
      </c>
      <c r="K4120" s="666">
        <v>2</v>
      </c>
      <c r="L4120" s="670">
        <v>12</v>
      </c>
      <c r="M4120" s="755">
        <f t="shared" si="54"/>
        <v>26400</v>
      </c>
      <c r="N4120" s="666"/>
      <c r="O4120" s="670">
        <v>8</v>
      </c>
      <c r="P4120" s="755">
        <f t="shared" si="55"/>
        <v>17600</v>
      </c>
      <c r="Q4120" s="670"/>
      <c r="R4120" s="670">
        <v>12</v>
      </c>
    </row>
    <row r="4121" spans="1:18" ht="15.75" customHeight="1" x14ac:dyDescent="0.2">
      <c r="A4121" s="676" t="s">
        <v>12628</v>
      </c>
      <c r="B4121" s="670" t="s">
        <v>6922</v>
      </c>
      <c r="C4121" s="666" t="s">
        <v>12816</v>
      </c>
      <c r="D4121" s="675" t="s">
        <v>8734</v>
      </c>
      <c r="E4121" s="737">
        <v>2500</v>
      </c>
      <c r="F4121" s="666">
        <v>45909854</v>
      </c>
      <c r="G4121" s="665" t="s">
        <v>12817</v>
      </c>
      <c r="H4121" s="675" t="s">
        <v>8734</v>
      </c>
      <c r="I4121" s="675" t="s">
        <v>6929</v>
      </c>
      <c r="J4121" s="675" t="s">
        <v>8734</v>
      </c>
      <c r="K4121" s="666">
        <v>2</v>
      </c>
      <c r="L4121" s="670">
        <v>12</v>
      </c>
      <c r="M4121" s="755">
        <f t="shared" si="54"/>
        <v>30000</v>
      </c>
      <c r="N4121" s="666"/>
      <c r="O4121" s="670">
        <v>8</v>
      </c>
      <c r="P4121" s="755">
        <f t="shared" si="55"/>
        <v>20000</v>
      </c>
      <c r="Q4121" s="670"/>
      <c r="R4121" s="670">
        <v>12</v>
      </c>
    </row>
    <row r="4122" spans="1:18" ht="15.75" customHeight="1" x14ac:dyDescent="0.2">
      <c r="A4122" s="676" t="s">
        <v>12628</v>
      </c>
      <c r="B4122" s="670" t="s">
        <v>6922</v>
      </c>
      <c r="C4122" s="666" t="s">
        <v>12816</v>
      </c>
      <c r="D4122" s="675" t="s">
        <v>8866</v>
      </c>
      <c r="E4122" s="737">
        <v>1200</v>
      </c>
      <c r="F4122" s="666">
        <v>73096408</v>
      </c>
      <c r="G4122" s="665" t="s">
        <v>12818</v>
      </c>
      <c r="H4122" s="675" t="s">
        <v>8866</v>
      </c>
      <c r="I4122" s="675" t="s">
        <v>7361</v>
      </c>
      <c r="J4122" s="675" t="s">
        <v>8866</v>
      </c>
      <c r="K4122" s="666">
        <v>1</v>
      </c>
      <c r="L4122" s="670">
        <v>12</v>
      </c>
      <c r="M4122" s="755">
        <f t="shared" si="54"/>
        <v>14400</v>
      </c>
      <c r="N4122" s="666">
        <v>2</v>
      </c>
      <c r="O4122" s="670">
        <v>8</v>
      </c>
      <c r="P4122" s="755">
        <f t="shared" si="55"/>
        <v>9600</v>
      </c>
      <c r="Q4122" s="670"/>
      <c r="R4122" s="670">
        <v>12</v>
      </c>
    </row>
    <row r="4123" spans="1:18" ht="15.75" customHeight="1" x14ac:dyDescent="0.2">
      <c r="A4123" s="676" t="s">
        <v>12628</v>
      </c>
      <c r="B4123" s="670" t="s">
        <v>6922</v>
      </c>
      <c r="C4123" s="666" t="s">
        <v>12816</v>
      </c>
      <c r="D4123" s="675" t="s">
        <v>8866</v>
      </c>
      <c r="E4123" s="737">
        <v>1200</v>
      </c>
      <c r="F4123" s="666">
        <v>47120836</v>
      </c>
      <c r="G4123" s="665" t="s">
        <v>12819</v>
      </c>
      <c r="H4123" s="675" t="s">
        <v>8866</v>
      </c>
      <c r="I4123" s="675" t="s">
        <v>7361</v>
      </c>
      <c r="J4123" s="675" t="s">
        <v>8866</v>
      </c>
      <c r="K4123" s="666">
        <v>1</v>
      </c>
      <c r="L4123" s="670">
        <v>12</v>
      </c>
      <c r="M4123" s="755">
        <f t="shared" si="54"/>
        <v>14400</v>
      </c>
      <c r="N4123" s="666">
        <v>2</v>
      </c>
      <c r="O4123" s="670">
        <v>8</v>
      </c>
      <c r="P4123" s="755">
        <f t="shared" si="55"/>
        <v>9600</v>
      </c>
      <c r="Q4123" s="670"/>
      <c r="R4123" s="670">
        <v>12</v>
      </c>
    </row>
    <row r="4124" spans="1:18" ht="15.75" customHeight="1" x14ac:dyDescent="0.2">
      <c r="A4124" s="676" t="s">
        <v>12628</v>
      </c>
      <c r="B4124" s="670" t="s">
        <v>6922</v>
      </c>
      <c r="C4124" s="666" t="s">
        <v>12816</v>
      </c>
      <c r="D4124" s="675" t="s">
        <v>8866</v>
      </c>
      <c r="E4124" s="737">
        <v>1200</v>
      </c>
      <c r="F4124" s="666">
        <v>72931025</v>
      </c>
      <c r="G4124" s="665" t="s">
        <v>12820</v>
      </c>
      <c r="H4124" s="675" t="s">
        <v>8866</v>
      </c>
      <c r="I4124" s="675" t="s">
        <v>7361</v>
      </c>
      <c r="J4124" s="675" t="s">
        <v>8866</v>
      </c>
      <c r="K4124" s="666">
        <v>1</v>
      </c>
      <c r="L4124" s="670">
        <v>12</v>
      </c>
      <c r="M4124" s="755">
        <f t="shared" si="54"/>
        <v>14400</v>
      </c>
      <c r="N4124" s="666">
        <v>2</v>
      </c>
      <c r="O4124" s="670">
        <v>8</v>
      </c>
      <c r="P4124" s="755">
        <f t="shared" si="55"/>
        <v>9600</v>
      </c>
      <c r="Q4124" s="670"/>
      <c r="R4124" s="670">
        <v>12</v>
      </c>
    </row>
    <row r="4125" spans="1:18" ht="15.75" customHeight="1" x14ac:dyDescent="0.2">
      <c r="A4125" s="676" t="s">
        <v>12628</v>
      </c>
      <c r="B4125" s="670" t="s">
        <v>6922</v>
      </c>
      <c r="C4125" s="666" t="s">
        <v>12816</v>
      </c>
      <c r="D4125" s="675" t="s">
        <v>10366</v>
      </c>
      <c r="E4125" s="737">
        <v>1200</v>
      </c>
      <c r="F4125" s="666">
        <v>44721828</v>
      </c>
      <c r="G4125" s="665" t="s">
        <v>12821</v>
      </c>
      <c r="H4125" s="675" t="s">
        <v>10366</v>
      </c>
      <c r="I4125" s="675" t="s">
        <v>7361</v>
      </c>
      <c r="J4125" s="675" t="s">
        <v>10366</v>
      </c>
      <c r="K4125" s="666">
        <v>1</v>
      </c>
      <c r="L4125" s="670">
        <v>12</v>
      </c>
      <c r="M4125" s="755">
        <f t="shared" si="54"/>
        <v>14400</v>
      </c>
      <c r="N4125" s="666">
        <v>2</v>
      </c>
      <c r="O4125" s="670">
        <v>8</v>
      </c>
      <c r="P4125" s="755">
        <f t="shared" si="55"/>
        <v>9600</v>
      </c>
      <c r="Q4125" s="670"/>
      <c r="R4125" s="670">
        <v>12</v>
      </c>
    </row>
    <row r="4126" spans="1:18" ht="15.75" customHeight="1" x14ac:dyDescent="0.2">
      <c r="A4126" s="676" t="s">
        <v>12628</v>
      </c>
      <c r="B4126" s="670" t="s">
        <v>6922</v>
      </c>
      <c r="C4126" s="666" t="s">
        <v>12816</v>
      </c>
      <c r="D4126" s="675" t="s">
        <v>12822</v>
      </c>
      <c r="E4126" s="737">
        <v>2500</v>
      </c>
      <c r="F4126" s="666">
        <v>46824279</v>
      </c>
      <c r="G4126" s="665" t="s">
        <v>12823</v>
      </c>
      <c r="H4126" s="675" t="s">
        <v>12822</v>
      </c>
      <c r="I4126" s="675" t="s">
        <v>6929</v>
      </c>
      <c r="J4126" s="675" t="s">
        <v>12822</v>
      </c>
      <c r="K4126" s="666">
        <v>1</v>
      </c>
      <c r="L4126" s="670">
        <v>12</v>
      </c>
      <c r="M4126" s="755">
        <f t="shared" si="54"/>
        <v>30000</v>
      </c>
      <c r="N4126" s="666">
        <v>2</v>
      </c>
      <c r="O4126" s="670">
        <v>8</v>
      </c>
      <c r="P4126" s="755">
        <f t="shared" si="55"/>
        <v>20000</v>
      </c>
      <c r="Q4126" s="670"/>
      <c r="R4126" s="670">
        <v>12</v>
      </c>
    </row>
    <row r="4127" spans="1:18" ht="15.75" customHeight="1" x14ac:dyDescent="0.2">
      <c r="A4127" s="676" t="s">
        <v>12628</v>
      </c>
      <c r="B4127" s="670" t="s">
        <v>6922</v>
      </c>
      <c r="C4127" s="666" t="s">
        <v>12816</v>
      </c>
      <c r="D4127" s="675" t="s">
        <v>8866</v>
      </c>
      <c r="E4127" s="737">
        <v>1200</v>
      </c>
      <c r="F4127" s="666">
        <v>47328396</v>
      </c>
      <c r="G4127" s="665" t="s">
        <v>12824</v>
      </c>
      <c r="H4127" s="675" t="s">
        <v>8866</v>
      </c>
      <c r="I4127" s="675" t="s">
        <v>7361</v>
      </c>
      <c r="J4127" s="675" t="s">
        <v>8866</v>
      </c>
      <c r="K4127" s="666">
        <v>1</v>
      </c>
      <c r="L4127" s="670">
        <v>12</v>
      </c>
      <c r="M4127" s="755">
        <f t="shared" si="54"/>
        <v>14400</v>
      </c>
      <c r="N4127" s="666">
        <v>2</v>
      </c>
      <c r="O4127" s="670">
        <v>8</v>
      </c>
      <c r="P4127" s="755">
        <f t="shared" si="55"/>
        <v>9600</v>
      </c>
      <c r="Q4127" s="670"/>
      <c r="R4127" s="670">
        <v>12</v>
      </c>
    </row>
    <row r="4128" spans="1:18" ht="15.75" customHeight="1" x14ac:dyDescent="0.2">
      <c r="A4128" s="676" t="s">
        <v>12628</v>
      </c>
      <c r="B4128" s="670" t="s">
        <v>6922</v>
      </c>
      <c r="C4128" s="666" t="s">
        <v>12816</v>
      </c>
      <c r="D4128" s="675" t="s">
        <v>10390</v>
      </c>
      <c r="E4128" s="737">
        <v>1500</v>
      </c>
      <c r="F4128" s="666">
        <v>18176472</v>
      </c>
      <c r="G4128" s="665" t="s">
        <v>12825</v>
      </c>
      <c r="H4128" s="675" t="s">
        <v>10390</v>
      </c>
      <c r="I4128" s="675" t="s">
        <v>7541</v>
      </c>
      <c r="J4128" s="675" t="s">
        <v>10390</v>
      </c>
      <c r="K4128" s="666">
        <v>1</v>
      </c>
      <c r="L4128" s="670">
        <v>12</v>
      </c>
      <c r="M4128" s="755">
        <f t="shared" ref="M4128:M4191" si="56">L4128*E4128</f>
        <v>18000</v>
      </c>
      <c r="N4128" s="666">
        <v>2</v>
      </c>
      <c r="O4128" s="670">
        <v>8</v>
      </c>
      <c r="P4128" s="755">
        <f t="shared" ref="P4128:P4191" si="57">O4128*E4128</f>
        <v>12000</v>
      </c>
      <c r="Q4128" s="670"/>
      <c r="R4128" s="670">
        <v>12</v>
      </c>
    </row>
    <row r="4129" spans="1:18" ht="15.75" customHeight="1" x14ac:dyDescent="0.2">
      <c r="A4129" s="676" t="s">
        <v>12628</v>
      </c>
      <c r="B4129" s="670" t="s">
        <v>6922</v>
      </c>
      <c r="C4129" s="666" t="s">
        <v>12816</v>
      </c>
      <c r="D4129" s="675" t="s">
        <v>10854</v>
      </c>
      <c r="E4129" s="737">
        <v>2500</v>
      </c>
      <c r="F4129" s="666">
        <v>40081625</v>
      </c>
      <c r="G4129" s="665" t="s">
        <v>12826</v>
      </c>
      <c r="H4129" s="675" t="s">
        <v>10854</v>
      </c>
      <c r="I4129" s="675" t="s">
        <v>6929</v>
      </c>
      <c r="J4129" s="675" t="s">
        <v>10854</v>
      </c>
      <c r="K4129" s="666">
        <v>1</v>
      </c>
      <c r="L4129" s="670">
        <v>12</v>
      </c>
      <c r="M4129" s="755">
        <f t="shared" si="56"/>
        <v>30000</v>
      </c>
      <c r="N4129" s="666">
        <v>2</v>
      </c>
      <c r="O4129" s="670">
        <v>8</v>
      </c>
      <c r="P4129" s="755">
        <f t="shared" si="57"/>
        <v>20000</v>
      </c>
      <c r="Q4129" s="670"/>
      <c r="R4129" s="670">
        <v>12</v>
      </c>
    </row>
    <row r="4130" spans="1:18" ht="15.75" customHeight="1" x14ac:dyDescent="0.2">
      <c r="A4130" s="676" t="s">
        <v>12628</v>
      </c>
      <c r="B4130" s="670" t="s">
        <v>6922</v>
      </c>
      <c r="C4130" s="666" t="s">
        <v>12816</v>
      </c>
      <c r="D4130" s="675" t="s">
        <v>10390</v>
      </c>
      <c r="E4130" s="737">
        <v>1500</v>
      </c>
      <c r="F4130" s="666">
        <v>70235297</v>
      </c>
      <c r="G4130" s="665" t="s">
        <v>12827</v>
      </c>
      <c r="H4130" s="675" t="s">
        <v>10390</v>
      </c>
      <c r="I4130" s="675" t="s">
        <v>7541</v>
      </c>
      <c r="J4130" s="675" t="s">
        <v>10390</v>
      </c>
      <c r="K4130" s="666">
        <v>1</v>
      </c>
      <c r="L4130" s="670">
        <v>12</v>
      </c>
      <c r="M4130" s="755">
        <f t="shared" si="56"/>
        <v>18000</v>
      </c>
      <c r="N4130" s="666">
        <v>2</v>
      </c>
      <c r="O4130" s="670">
        <v>8</v>
      </c>
      <c r="P4130" s="755">
        <f t="shared" si="57"/>
        <v>12000</v>
      </c>
      <c r="Q4130" s="670"/>
      <c r="R4130" s="670">
        <v>12</v>
      </c>
    </row>
    <row r="4131" spans="1:18" ht="15.75" customHeight="1" x14ac:dyDescent="0.2">
      <c r="A4131" s="676" t="s">
        <v>12628</v>
      </c>
      <c r="B4131" s="670" t="s">
        <v>6922</v>
      </c>
      <c r="C4131" s="666" t="s">
        <v>12816</v>
      </c>
      <c r="D4131" s="675" t="s">
        <v>10390</v>
      </c>
      <c r="E4131" s="737">
        <v>1500</v>
      </c>
      <c r="F4131" s="666">
        <v>63379540</v>
      </c>
      <c r="G4131" s="665" t="s">
        <v>12828</v>
      </c>
      <c r="H4131" s="675" t="s">
        <v>10390</v>
      </c>
      <c r="I4131" s="675" t="s">
        <v>7541</v>
      </c>
      <c r="J4131" s="675" t="s">
        <v>10390</v>
      </c>
      <c r="K4131" s="666">
        <v>1</v>
      </c>
      <c r="L4131" s="670">
        <v>12</v>
      </c>
      <c r="M4131" s="755">
        <f t="shared" si="56"/>
        <v>18000</v>
      </c>
      <c r="N4131" s="666">
        <v>2</v>
      </c>
      <c r="O4131" s="670">
        <v>8</v>
      </c>
      <c r="P4131" s="755">
        <f t="shared" si="57"/>
        <v>12000</v>
      </c>
      <c r="Q4131" s="670"/>
      <c r="R4131" s="670">
        <v>12</v>
      </c>
    </row>
    <row r="4132" spans="1:18" ht="15.75" customHeight="1" x14ac:dyDescent="0.2">
      <c r="A4132" s="676" t="s">
        <v>12628</v>
      </c>
      <c r="B4132" s="670" t="s">
        <v>6922</v>
      </c>
      <c r="C4132" s="666" t="s">
        <v>12816</v>
      </c>
      <c r="D4132" s="675" t="s">
        <v>10190</v>
      </c>
      <c r="E4132" s="737">
        <v>1200</v>
      </c>
      <c r="F4132" s="666">
        <v>70768715</v>
      </c>
      <c r="G4132" s="665" t="s">
        <v>12829</v>
      </c>
      <c r="H4132" s="675" t="s">
        <v>10190</v>
      </c>
      <c r="I4132" s="675" t="s">
        <v>7541</v>
      </c>
      <c r="J4132" s="675" t="s">
        <v>10190</v>
      </c>
      <c r="K4132" s="666">
        <v>1</v>
      </c>
      <c r="L4132" s="670">
        <v>12</v>
      </c>
      <c r="M4132" s="755">
        <f t="shared" si="56"/>
        <v>14400</v>
      </c>
      <c r="N4132" s="666">
        <v>2</v>
      </c>
      <c r="O4132" s="670">
        <v>8</v>
      </c>
      <c r="P4132" s="755">
        <f t="shared" si="57"/>
        <v>9600</v>
      </c>
      <c r="Q4132" s="670"/>
      <c r="R4132" s="670">
        <v>12</v>
      </c>
    </row>
    <row r="4133" spans="1:18" ht="15.75" customHeight="1" x14ac:dyDescent="0.2">
      <c r="A4133" s="676" t="s">
        <v>12628</v>
      </c>
      <c r="B4133" s="670" t="s">
        <v>6922</v>
      </c>
      <c r="C4133" s="666" t="s">
        <v>12816</v>
      </c>
      <c r="D4133" s="675" t="s">
        <v>8866</v>
      </c>
      <c r="E4133" s="737">
        <v>1200</v>
      </c>
      <c r="F4133" s="666">
        <v>73045966</v>
      </c>
      <c r="G4133" s="665" t="s">
        <v>12830</v>
      </c>
      <c r="H4133" s="675" t="s">
        <v>8866</v>
      </c>
      <c r="I4133" s="675" t="s">
        <v>7361</v>
      </c>
      <c r="J4133" s="675" t="s">
        <v>8866</v>
      </c>
      <c r="K4133" s="666">
        <v>1</v>
      </c>
      <c r="L4133" s="670">
        <v>12</v>
      </c>
      <c r="M4133" s="755">
        <f t="shared" si="56"/>
        <v>14400</v>
      </c>
      <c r="N4133" s="666">
        <v>2</v>
      </c>
      <c r="O4133" s="670">
        <v>8</v>
      </c>
      <c r="P4133" s="755">
        <f t="shared" si="57"/>
        <v>9600</v>
      </c>
      <c r="Q4133" s="670"/>
      <c r="R4133" s="670">
        <v>12</v>
      </c>
    </row>
    <row r="4134" spans="1:18" ht="15.75" customHeight="1" x14ac:dyDescent="0.2">
      <c r="A4134" s="676" t="s">
        <v>12628</v>
      </c>
      <c r="B4134" s="670" t="s">
        <v>6922</v>
      </c>
      <c r="C4134" s="666" t="s">
        <v>12816</v>
      </c>
      <c r="D4134" s="675" t="s">
        <v>12831</v>
      </c>
      <c r="E4134" s="737">
        <v>2200</v>
      </c>
      <c r="F4134" s="666">
        <v>43026584</v>
      </c>
      <c r="G4134" s="665" t="s">
        <v>12832</v>
      </c>
      <c r="H4134" s="675" t="s">
        <v>12831</v>
      </c>
      <c r="I4134" s="675" t="s">
        <v>6929</v>
      </c>
      <c r="J4134" s="675" t="s">
        <v>12831</v>
      </c>
      <c r="K4134" s="666">
        <v>1</v>
      </c>
      <c r="L4134" s="670">
        <v>12</v>
      </c>
      <c r="M4134" s="755">
        <f t="shared" si="56"/>
        <v>26400</v>
      </c>
      <c r="N4134" s="666">
        <v>2</v>
      </c>
      <c r="O4134" s="670">
        <v>8</v>
      </c>
      <c r="P4134" s="755">
        <f t="shared" si="57"/>
        <v>17600</v>
      </c>
      <c r="Q4134" s="670"/>
      <c r="R4134" s="670">
        <v>12</v>
      </c>
    </row>
    <row r="4135" spans="1:18" ht="15.75" customHeight="1" x14ac:dyDescent="0.2">
      <c r="A4135" s="676" t="s">
        <v>12628</v>
      </c>
      <c r="B4135" s="670" t="s">
        <v>6922</v>
      </c>
      <c r="C4135" s="666" t="s">
        <v>12816</v>
      </c>
      <c r="D4135" s="675" t="s">
        <v>8613</v>
      </c>
      <c r="E4135" s="737">
        <v>1400</v>
      </c>
      <c r="F4135" s="666">
        <v>47173962</v>
      </c>
      <c r="G4135" s="665" t="s">
        <v>12833</v>
      </c>
      <c r="H4135" s="675" t="s">
        <v>8613</v>
      </c>
      <c r="I4135" s="675" t="s">
        <v>7361</v>
      </c>
      <c r="J4135" s="675" t="s">
        <v>8613</v>
      </c>
      <c r="K4135" s="666">
        <v>1</v>
      </c>
      <c r="L4135" s="670">
        <v>12</v>
      </c>
      <c r="M4135" s="755">
        <f t="shared" si="56"/>
        <v>16800</v>
      </c>
      <c r="N4135" s="666">
        <v>2</v>
      </c>
      <c r="O4135" s="670">
        <v>8</v>
      </c>
      <c r="P4135" s="755">
        <f t="shared" si="57"/>
        <v>11200</v>
      </c>
      <c r="Q4135" s="670"/>
      <c r="R4135" s="670">
        <v>12</v>
      </c>
    </row>
    <row r="4136" spans="1:18" ht="15.75" customHeight="1" x14ac:dyDescent="0.2">
      <c r="A4136" s="676" t="s">
        <v>12628</v>
      </c>
      <c r="B4136" s="670" t="s">
        <v>6922</v>
      </c>
      <c r="C4136" s="666" t="s">
        <v>12816</v>
      </c>
      <c r="D4136" s="675" t="s">
        <v>10190</v>
      </c>
      <c r="E4136" s="737">
        <v>1200</v>
      </c>
      <c r="F4136" s="666">
        <v>18131173</v>
      </c>
      <c r="G4136" s="665" t="s">
        <v>12834</v>
      </c>
      <c r="H4136" s="675" t="s">
        <v>10190</v>
      </c>
      <c r="I4136" s="675" t="s">
        <v>7541</v>
      </c>
      <c r="J4136" s="675" t="s">
        <v>10190</v>
      </c>
      <c r="K4136" s="666">
        <v>1</v>
      </c>
      <c r="L4136" s="670">
        <v>12</v>
      </c>
      <c r="M4136" s="755">
        <f t="shared" si="56"/>
        <v>14400</v>
      </c>
      <c r="N4136" s="666">
        <v>2</v>
      </c>
      <c r="O4136" s="670">
        <v>8</v>
      </c>
      <c r="P4136" s="755">
        <f t="shared" si="57"/>
        <v>9600</v>
      </c>
      <c r="Q4136" s="670"/>
      <c r="R4136" s="670">
        <v>12</v>
      </c>
    </row>
    <row r="4137" spans="1:18" ht="15.75" customHeight="1" x14ac:dyDescent="0.2">
      <c r="A4137" s="676" t="s">
        <v>12628</v>
      </c>
      <c r="B4137" s="670" t="s">
        <v>6922</v>
      </c>
      <c r="C4137" s="666" t="s">
        <v>12816</v>
      </c>
      <c r="D4137" s="675" t="s">
        <v>12835</v>
      </c>
      <c r="E4137" s="737">
        <v>2200</v>
      </c>
      <c r="F4137" s="666">
        <v>70242623</v>
      </c>
      <c r="G4137" s="665" t="s">
        <v>12836</v>
      </c>
      <c r="H4137" s="675" t="s">
        <v>12835</v>
      </c>
      <c r="I4137" s="675" t="s">
        <v>6929</v>
      </c>
      <c r="J4137" s="675" t="s">
        <v>12835</v>
      </c>
      <c r="K4137" s="666">
        <v>1</v>
      </c>
      <c r="L4137" s="670">
        <v>12</v>
      </c>
      <c r="M4137" s="755">
        <f t="shared" si="56"/>
        <v>26400</v>
      </c>
      <c r="N4137" s="666">
        <v>2</v>
      </c>
      <c r="O4137" s="670">
        <v>8</v>
      </c>
      <c r="P4137" s="755">
        <f t="shared" si="57"/>
        <v>17600</v>
      </c>
      <c r="Q4137" s="670"/>
      <c r="R4137" s="670">
        <v>12</v>
      </c>
    </row>
    <row r="4138" spans="1:18" ht="15.75" customHeight="1" x14ac:dyDescent="0.2">
      <c r="A4138" s="676" t="s">
        <v>12628</v>
      </c>
      <c r="B4138" s="670" t="s">
        <v>6922</v>
      </c>
      <c r="C4138" s="666" t="s">
        <v>12816</v>
      </c>
      <c r="D4138" s="675" t="s">
        <v>8670</v>
      </c>
      <c r="E4138" s="737">
        <v>1200</v>
      </c>
      <c r="F4138" s="666">
        <v>71657139</v>
      </c>
      <c r="G4138" s="665" t="s">
        <v>12837</v>
      </c>
      <c r="H4138" s="675" t="s">
        <v>8670</v>
      </c>
      <c r="I4138" s="675" t="s">
        <v>7541</v>
      </c>
      <c r="J4138" s="675" t="s">
        <v>8670</v>
      </c>
      <c r="K4138" s="666">
        <v>1</v>
      </c>
      <c r="L4138" s="670">
        <v>12</v>
      </c>
      <c r="M4138" s="755">
        <f t="shared" si="56"/>
        <v>14400</v>
      </c>
      <c r="N4138" s="666">
        <v>2</v>
      </c>
      <c r="O4138" s="670">
        <v>8</v>
      </c>
      <c r="P4138" s="755">
        <f t="shared" si="57"/>
        <v>9600</v>
      </c>
      <c r="Q4138" s="670"/>
      <c r="R4138" s="670">
        <v>12</v>
      </c>
    </row>
    <row r="4139" spans="1:18" ht="15.75" customHeight="1" x14ac:dyDescent="0.2">
      <c r="A4139" s="676" t="s">
        <v>12628</v>
      </c>
      <c r="B4139" s="670" t="s">
        <v>6922</v>
      </c>
      <c r="C4139" s="666" t="s">
        <v>12816</v>
      </c>
      <c r="D4139" s="675" t="s">
        <v>11806</v>
      </c>
      <c r="E4139" s="737">
        <v>3300</v>
      </c>
      <c r="F4139" s="666"/>
      <c r="G4139" s="665" t="s">
        <v>12639</v>
      </c>
      <c r="H4139" s="675" t="s">
        <v>11806</v>
      </c>
      <c r="I4139" s="675" t="s">
        <v>6929</v>
      </c>
      <c r="J4139" s="675" t="s">
        <v>11806</v>
      </c>
      <c r="K4139" s="666"/>
      <c r="L4139" s="670">
        <v>12</v>
      </c>
      <c r="M4139" s="755">
        <f t="shared" si="56"/>
        <v>39600</v>
      </c>
      <c r="N4139" s="666"/>
      <c r="O4139" s="670">
        <v>8</v>
      </c>
      <c r="P4139" s="755">
        <f t="shared" si="57"/>
        <v>26400</v>
      </c>
      <c r="Q4139" s="670"/>
      <c r="R4139" s="670">
        <v>12</v>
      </c>
    </row>
    <row r="4140" spans="1:18" ht="15.75" customHeight="1" x14ac:dyDescent="0.2">
      <c r="A4140" s="676" t="s">
        <v>12628</v>
      </c>
      <c r="B4140" s="670" t="s">
        <v>6922</v>
      </c>
      <c r="C4140" s="666" t="s">
        <v>12816</v>
      </c>
      <c r="D4140" s="675" t="s">
        <v>12838</v>
      </c>
      <c r="E4140" s="737">
        <v>1200</v>
      </c>
      <c r="F4140" s="666">
        <v>19701427</v>
      </c>
      <c r="G4140" s="665" t="s">
        <v>12839</v>
      </c>
      <c r="H4140" s="675" t="s">
        <v>12838</v>
      </c>
      <c r="I4140" s="675" t="s">
        <v>7541</v>
      </c>
      <c r="J4140" s="675" t="s">
        <v>12838</v>
      </c>
      <c r="K4140" s="666">
        <v>1</v>
      </c>
      <c r="L4140" s="670">
        <v>12</v>
      </c>
      <c r="M4140" s="755">
        <f t="shared" si="56"/>
        <v>14400</v>
      </c>
      <c r="N4140" s="666">
        <v>2</v>
      </c>
      <c r="O4140" s="670">
        <v>8</v>
      </c>
      <c r="P4140" s="755">
        <f t="shared" si="57"/>
        <v>9600</v>
      </c>
      <c r="Q4140" s="670"/>
      <c r="R4140" s="670">
        <v>12</v>
      </c>
    </row>
    <row r="4141" spans="1:18" ht="15.75" customHeight="1" x14ac:dyDescent="0.2">
      <c r="A4141" s="676" t="s">
        <v>12628</v>
      </c>
      <c r="B4141" s="670" t="s">
        <v>6922</v>
      </c>
      <c r="C4141" s="666" t="s">
        <v>12816</v>
      </c>
      <c r="D4141" s="675" t="s">
        <v>10390</v>
      </c>
      <c r="E4141" s="737">
        <v>1500</v>
      </c>
      <c r="F4141" s="666">
        <v>47669412</v>
      </c>
      <c r="G4141" s="665" t="s">
        <v>12840</v>
      </c>
      <c r="H4141" s="675" t="s">
        <v>10390</v>
      </c>
      <c r="I4141" s="675" t="s">
        <v>7541</v>
      </c>
      <c r="J4141" s="675" t="s">
        <v>10390</v>
      </c>
      <c r="K4141" s="666">
        <v>1</v>
      </c>
      <c r="L4141" s="670">
        <v>12</v>
      </c>
      <c r="M4141" s="755">
        <f t="shared" si="56"/>
        <v>18000</v>
      </c>
      <c r="N4141" s="666">
        <v>2</v>
      </c>
      <c r="O4141" s="670">
        <v>8</v>
      </c>
      <c r="P4141" s="755">
        <f t="shared" si="57"/>
        <v>12000</v>
      </c>
      <c r="Q4141" s="670"/>
      <c r="R4141" s="670">
        <v>12</v>
      </c>
    </row>
    <row r="4142" spans="1:18" ht="15.75" customHeight="1" x14ac:dyDescent="0.2">
      <c r="A4142" s="676" t="s">
        <v>12628</v>
      </c>
      <c r="B4142" s="670" t="s">
        <v>6922</v>
      </c>
      <c r="C4142" s="666" t="s">
        <v>12816</v>
      </c>
      <c r="D4142" s="675" t="s">
        <v>10390</v>
      </c>
      <c r="E4142" s="737">
        <v>1500</v>
      </c>
      <c r="F4142" s="666">
        <v>40267570</v>
      </c>
      <c r="G4142" s="665" t="s">
        <v>12841</v>
      </c>
      <c r="H4142" s="675" t="s">
        <v>10390</v>
      </c>
      <c r="I4142" s="675" t="s">
        <v>7541</v>
      </c>
      <c r="J4142" s="675" t="s">
        <v>10390</v>
      </c>
      <c r="K4142" s="666">
        <v>1</v>
      </c>
      <c r="L4142" s="670">
        <v>12</v>
      </c>
      <c r="M4142" s="755">
        <f t="shared" si="56"/>
        <v>18000</v>
      </c>
      <c r="N4142" s="666">
        <v>2</v>
      </c>
      <c r="O4142" s="670">
        <v>8</v>
      </c>
      <c r="P4142" s="755">
        <f t="shared" si="57"/>
        <v>12000</v>
      </c>
      <c r="Q4142" s="670"/>
      <c r="R4142" s="670">
        <v>12</v>
      </c>
    </row>
    <row r="4143" spans="1:18" ht="15.75" customHeight="1" x14ac:dyDescent="0.2">
      <c r="A4143" s="676" t="s">
        <v>12628</v>
      </c>
      <c r="B4143" s="670" t="s">
        <v>6922</v>
      </c>
      <c r="C4143" s="666" t="s">
        <v>12816</v>
      </c>
      <c r="D4143" s="675" t="s">
        <v>11806</v>
      </c>
      <c r="E4143" s="737">
        <v>3300</v>
      </c>
      <c r="F4143" s="666">
        <v>70235126</v>
      </c>
      <c r="G4143" s="665" t="s">
        <v>12842</v>
      </c>
      <c r="H4143" s="675" t="s">
        <v>11806</v>
      </c>
      <c r="I4143" s="675" t="s">
        <v>6929</v>
      </c>
      <c r="J4143" s="675" t="s">
        <v>11806</v>
      </c>
      <c r="K4143" s="666">
        <v>1</v>
      </c>
      <c r="L4143" s="670">
        <v>12</v>
      </c>
      <c r="M4143" s="755">
        <f t="shared" si="56"/>
        <v>39600</v>
      </c>
      <c r="N4143" s="666">
        <v>2</v>
      </c>
      <c r="O4143" s="670">
        <v>8</v>
      </c>
      <c r="P4143" s="755">
        <f t="shared" si="57"/>
        <v>26400</v>
      </c>
      <c r="Q4143" s="670"/>
      <c r="R4143" s="670">
        <v>12</v>
      </c>
    </row>
    <row r="4144" spans="1:18" ht="15.75" customHeight="1" x14ac:dyDescent="0.2">
      <c r="A4144" s="676" t="s">
        <v>12628</v>
      </c>
      <c r="B4144" s="670" t="s">
        <v>6922</v>
      </c>
      <c r="C4144" s="666" t="s">
        <v>12816</v>
      </c>
      <c r="D4144" s="675" t="s">
        <v>11806</v>
      </c>
      <c r="E4144" s="737">
        <v>1650</v>
      </c>
      <c r="F4144" s="666">
        <v>70488842</v>
      </c>
      <c r="G4144" s="665" t="s">
        <v>12843</v>
      </c>
      <c r="H4144" s="675" t="s">
        <v>11806</v>
      </c>
      <c r="I4144" s="675" t="s">
        <v>6929</v>
      </c>
      <c r="J4144" s="675" t="s">
        <v>11806</v>
      </c>
      <c r="K4144" s="666">
        <v>1</v>
      </c>
      <c r="L4144" s="670">
        <v>12</v>
      </c>
      <c r="M4144" s="755">
        <f t="shared" si="56"/>
        <v>19800</v>
      </c>
      <c r="N4144" s="666">
        <v>2</v>
      </c>
      <c r="O4144" s="670">
        <v>8</v>
      </c>
      <c r="P4144" s="755">
        <f t="shared" si="57"/>
        <v>13200</v>
      </c>
      <c r="Q4144" s="670"/>
      <c r="R4144" s="670">
        <v>12</v>
      </c>
    </row>
    <row r="4145" spans="1:18" ht="15.75" customHeight="1" x14ac:dyDescent="0.2">
      <c r="A4145" s="676" t="s">
        <v>12628</v>
      </c>
      <c r="B4145" s="670" t="s">
        <v>6922</v>
      </c>
      <c r="C4145" s="666" t="s">
        <v>12816</v>
      </c>
      <c r="D4145" s="675" t="s">
        <v>9347</v>
      </c>
      <c r="E4145" s="737">
        <v>1200</v>
      </c>
      <c r="F4145" s="666">
        <v>70120102</v>
      </c>
      <c r="G4145" s="665" t="s">
        <v>12844</v>
      </c>
      <c r="H4145" s="675" t="s">
        <v>9347</v>
      </c>
      <c r="I4145" s="675" t="s">
        <v>7361</v>
      </c>
      <c r="J4145" s="675" t="s">
        <v>9347</v>
      </c>
      <c r="K4145" s="666">
        <v>1</v>
      </c>
      <c r="L4145" s="670">
        <v>12</v>
      </c>
      <c r="M4145" s="755">
        <f t="shared" si="56"/>
        <v>14400</v>
      </c>
      <c r="N4145" s="666">
        <v>2</v>
      </c>
      <c r="O4145" s="670">
        <v>8</v>
      </c>
      <c r="P4145" s="755">
        <f t="shared" si="57"/>
        <v>9600</v>
      </c>
      <c r="Q4145" s="670"/>
      <c r="R4145" s="670">
        <v>12</v>
      </c>
    </row>
    <row r="4146" spans="1:18" ht="15.75" customHeight="1" x14ac:dyDescent="0.2">
      <c r="A4146" s="676" t="s">
        <v>12628</v>
      </c>
      <c r="B4146" s="670" t="s">
        <v>6922</v>
      </c>
      <c r="C4146" s="666" t="s">
        <v>12816</v>
      </c>
      <c r="D4146" s="675" t="s">
        <v>8670</v>
      </c>
      <c r="E4146" s="737">
        <v>1200</v>
      </c>
      <c r="F4146" s="666">
        <v>19571567</v>
      </c>
      <c r="G4146" s="665" t="s">
        <v>12845</v>
      </c>
      <c r="H4146" s="675" t="s">
        <v>8670</v>
      </c>
      <c r="I4146" s="675" t="s">
        <v>7541</v>
      </c>
      <c r="J4146" s="675" t="s">
        <v>8670</v>
      </c>
      <c r="K4146" s="666">
        <v>1</v>
      </c>
      <c r="L4146" s="670">
        <v>12</v>
      </c>
      <c r="M4146" s="755">
        <f t="shared" si="56"/>
        <v>14400</v>
      </c>
      <c r="N4146" s="666">
        <v>2</v>
      </c>
      <c r="O4146" s="670">
        <v>8</v>
      </c>
      <c r="P4146" s="755">
        <f t="shared" si="57"/>
        <v>9600</v>
      </c>
      <c r="Q4146" s="670"/>
      <c r="R4146" s="670">
        <v>12</v>
      </c>
    </row>
    <row r="4147" spans="1:18" ht="15.75" customHeight="1" x14ac:dyDescent="0.2">
      <c r="A4147" s="676" t="s">
        <v>12628</v>
      </c>
      <c r="B4147" s="670" t="s">
        <v>6922</v>
      </c>
      <c r="C4147" s="666" t="s">
        <v>12816</v>
      </c>
      <c r="D4147" s="675" t="s">
        <v>10356</v>
      </c>
      <c r="E4147" s="737">
        <v>3400</v>
      </c>
      <c r="F4147" s="666">
        <v>46950044</v>
      </c>
      <c r="G4147" s="665" t="s">
        <v>12846</v>
      </c>
      <c r="H4147" s="675" t="s">
        <v>10356</v>
      </c>
      <c r="I4147" s="675" t="s">
        <v>6929</v>
      </c>
      <c r="J4147" s="675" t="s">
        <v>10356</v>
      </c>
      <c r="K4147" s="666">
        <v>1</v>
      </c>
      <c r="L4147" s="670">
        <v>12</v>
      </c>
      <c r="M4147" s="755">
        <f t="shared" si="56"/>
        <v>40800</v>
      </c>
      <c r="N4147" s="666">
        <v>2</v>
      </c>
      <c r="O4147" s="670">
        <v>8</v>
      </c>
      <c r="P4147" s="755">
        <f t="shared" si="57"/>
        <v>27200</v>
      </c>
      <c r="Q4147" s="670"/>
      <c r="R4147" s="670">
        <v>12</v>
      </c>
    </row>
    <row r="4148" spans="1:18" ht="15.75" customHeight="1" x14ac:dyDescent="0.2">
      <c r="A4148" s="676" t="s">
        <v>12628</v>
      </c>
      <c r="B4148" s="670" t="s">
        <v>6922</v>
      </c>
      <c r="C4148" s="666" t="s">
        <v>12816</v>
      </c>
      <c r="D4148" s="675" t="s">
        <v>10356</v>
      </c>
      <c r="E4148" s="737">
        <v>3300</v>
      </c>
      <c r="F4148" s="666">
        <v>75169604</v>
      </c>
      <c r="G4148" s="665" t="s">
        <v>12847</v>
      </c>
      <c r="H4148" s="675" t="s">
        <v>10356</v>
      </c>
      <c r="I4148" s="675" t="s">
        <v>6929</v>
      </c>
      <c r="J4148" s="675" t="s">
        <v>10356</v>
      </c>
      <c r="K4148" s="666">
        <v>1</v>
      </c>
      <c r="L4148" s="670">
        <v>12</v>
      </c>
      <c r="M4148" s="755">
        <f t="shared" si="56"/>
        <v>39600</v>
      </c>
      <c r="N4148" s="666">
        <v>2</v>
      </c>
      <c r="O4148" s="670">
        <v>8</v>
      </c>
      <c r="P4148" s="755">
        <f t="shared" si="57"/>
        <v>26400</v>
      </c>
      <c r="Q4148" s="670"/>
      <c r="R4148" s="670">
        <v>12</v>
      </c>
    </row>
    <row r="4149" spans="1:18" ht="15.75" customHeight="1" x14ac:dyDescent="0.2">
      <c r="A4149" s="676" t="s">
        <v>12628</v>
      </c>
      <c r="B4149" s="670" t="s">
        <v>6922</v>
      </c>
      <c r="C4149" s="666" t="s">
        <v>12816</v>
      </c>
      <c r="D4149" s="675" t="s">
        <v>9347</v>
      </c>
      <c r="E4149" s="737">
        <v>1200</v>
      </c>
      <c r="F4149" s="666">
        <v>70556059</v>
      </c>
      <c r="G4149" s="665" t="s">
        <v>12848</v>
      </c>
      <c r="H4149" s="675" t="s">
        <v>9347</v>
      </c>
      <c r="I4149" s="675" t="s">
        <v>7361</v>
      </c>
      <c r="J4149" s="675" t="s">
        <v>9347</v>
      </c>
      <c r="K4149" s="666">
        <v>1</v>
      </c>
      <c r="L4149" s="670">
        <v>12</v>
      </c>
      <c r="M4149" s="755">
        <f t="shared" si="56"/>
        <v>14400</v>
      </c>
      <c r="N4149" s="666">
        <v>2</v>
      </c>
      <c r="O4149" s="670">
        <v>8</v>
      </c>
      <c r="P4149" s="755">
        <f t="shared" si="57"/>
        <v>9600</v>
      </c>
      <c r="Q4149" s="670"/>
      <c r="R4149" s="670">
        <v>12</v>
      </c>
    </row>
    <row r="4150" spans="1:18" ht="15.75" customHeight="1" x14ac:dyDescent="0.2">
      <c r="A4150" s="676" t="s">
        <v>12628</v>
      </c>
      <c r="B4150" s="670" t="s">
        <v>6922</v>
      </c>
      <c r="C4150" s="666" t="s">
        <v>12816</v>
      </c>
      <c r="D4150" s="675" t="s">
        <v>10356</v>
      </c>
      <c r="E4150" s="737">
        <v>2700</v>
      </c>
      <c r="F4150" s="666">
        <v>70435673</v>
      </c>
      <c r="G4150" s="665" t="s">
        <v>12849</v>
      </c>
      <c r="H4150" s="675" t="s">
        <v>10356</v>
      </c>
      <c r="I4150" s="675" t="s">
        <v>6929</v>
      </c>
      <c r="J4150" s="675" t="s">
        <v>10356</v>
      </c>
      <c r="K4150" s="666">
        <v>0</v>
      </c>
      <c r="L4150" s="670">
        <v>12</v>
      </c>
      <c r="M4150" s="755">
        <f t="shared" si="56"/>
        <v>32400</v>
      </c>
      <c r="N4150" s="666">
        <v>1</v>
      </c>
      <c r="O4150" s="670">
        <v>8</v>
      </c>
      <c r="P4150" s="755">
        <f t="shared" si="57"/>
        <v>21600</v>
      </c>
      <c r="Q4150" s="670"/>
      <c r="R4150" s="670">
        <v>12</v>
      </c>
    </row>
    <row r="4151" spans="1:18" ht="15.75" customHeight="1" x14ac:dyDescent="0.2">
      <c r="A4151" s="676" t="s">
        <v>12628</v>
      </c>
      <c r="B4151" s="670" t="s">
        <v>6922</v>
      </c>
      <c r="C4151" s="666" t="s">
        <v>12816</v>
      </c>
      <c r="D4151" s="675" t="s">
        <v>10356</v>
      </c>
      <c r="E4151" s="737">
        <v>3600</v>
      </c>
      <c r="F4151" s="666">
        <v>44089362</v>
      </c>
      <c r="G4151" s="665" t="s">
        <v>10387</v>
      </c>
      <c r="H4151" s="675" t="s">
        <v>10356</v>
      </c>
      <c r="I4151" s="675" t="s">
        <v>6929</v>
      </c>
      <c r="J4151" s="675" t="s">
        <v>10356</v>
      </c>
      <c r="K4151" s="666">
        <v>0</v>
      </c>
      <c r="L4151" s="670">
        <v>12</v>
      </c>
      <c r="M4151" s="755">
        <f t="shared" si="56"/>
        <v>43200</v>
      </c>
      <c r="N4151" s="666">
        <v>1</v>
      </c>
      <c r="O4151" s="670">
        <v>8</v>
      </c>
      <c r="P4151" s="755">
        <f t="shared" si="57"/>
        <v>28800</v>
      </c>
      <c r="Q4151" s="670"/>
      <c r="R4151" s="670">
        <v>12</v>
      </c>
    </row>
    <row r="4152" spans="1:18" ht="15.75" customHeight="1" x14ac:dyDescent="0.2">
      <c r="A4152" s="676" t="s">
        <v>12628</v>
      </c>
      <c r="B4152" s="670" t="s">
        <v>6922</v>
      </c>
      <c r="C4152" s="666" t="s">
        <v>12816</v>
      </c>
      <c r="D4152" s="675" t="s">
        <v>9347</v>
      </c>
      <c r="E4152" s="737">
        <v>1500</v>
      </c>
      <c r="F4152" s="666">
        <v>72928131</v>
      </c>
      <c r="G4152" s="665" t="s">
        <v>12850</v>
      </c>
      <c r="H4152" s="675" t="s">
        <v>9347</v>
      </c>
      <c r="I4152" s="675" t="s">
        <v>7361</v>
      </c>
      <c r="J4152" s="675" t="s">
        <v>9347</v>
      </c>
      <c r="K4152" s="666">
        <v>0</v>
      </c>
      <c r="L4152" s="670">
        <v>12</v>
      </c>
      <c r="M4152" s="755">
        <f t="shared" si="56"/>
        <v>18000</v>
      </c>
      <c r="N4152" s="666">
        <v>1</v>
      </c>
      <c r="O4152" s="670">
        <v>8</v>
      </c>
      <c r="P4152" s="755">
        <f t="shared" si="57"/>
        <v>12000</v>
      </c>
      <c r="Q4152" s="670"/>
      <c r="R4152" s="670">
        <v>12</v>
      </c>
    </row>
    <row r="4153" spans="1:18" ht="15.75" customHeight="1" x14ac:dyDescent="0.2">
      <c r="A4153" s="676" t="s">
        <v>12628</v>
      </c>
      <c r="B4153" s="670" t="s">
        <v>6922</v>
      </c>
      <c r="C4153" s="666" t="s">
        <v>12816</v>
      </c>
      <c r="D4153" s="675" t="s">
        <v>9347</v>
      </c>
      <c r="E4153" s="737">
        <v>1800</v>
      </c>
      <c r="F4153" s="666">
        <v>75492392</v>
      </c>
      <c r="G4153" s="665" t="s">
        <v>12851</v>
      </c>
      <c r="H4153" s="675" t="s">
        <v>9347</v>
      </c>
      <c r="I4153" s="675" t="s">
        <v>7361</v>
      </c>
      <c r="J4153" s="675" t="s">
        <v>9347</v>
      </c>
      <c r="K4153" s="666">
        <v>0</v>
      </c>
      <c r="L4153" s="670">
        <v>12</v>
      </c>
      <c r="M4153" s="755">
        <f t="shared" si="56"/>
        <v>21600</v>
      </c>
      <c r="N4153" s="666">
        <v>1</v>
      </c>
      <c r="O4153" s="670">
        <v>8</v>
      </c>
      <c r="P4153" s="755">
        <f t="shared" si="57"/>
        <v>14400</v>
      </c>
      <c r="Q4153" s="670"/>
      <c r="R4153" s="670">
        <v>12</v>
      </c>
    </row>
    <row r="4154" spans="1:18" ht="15.75" customHeight="1" x14ac:dyDescent="0.2">
      <c r="A4154" s="676" t="s">
        <v>12628</v>
      </c>
      <c r="B4154" s="670" t="s">
        <v>6922</v>
      </c>
      <c r="C4154" s="666" t="s">
        <v>12816</v>
      </c>
      <c r="D4154" s="675" t="s">
        <v>10356</v>
      </c>
      <c r="E4154" s="737">
        <v>3400</v>
      </c>
      <c r="F4154" s="666">
        <v>47159378</v>
      </c>
      <c r="G4154" s="665" t="s">
        <v>12852</v>
      </c>
      <c r="H4154" s="675" t="s">
        <v>10356</v>
      </c>
      <c r="I4154" s="675" t="s">
        <v>6929</v>
      </c>
      <c r="J4154" s="675" t="s">
        <v>10356</v>
      </c>
      <c r="K4154" s="666">
        <v>0</v>
      </c>
      <c r="L4154" s="670">
        <v>12</v>
      </c>
      <c r="M4154" s="755">
        <f t="shared" si="56"/>
        <v>40800</v>
      </c>
      <c r="N4154" s="666">
        <v>1</v>
      </c>
      <c r="O4154" s="670">
        <v>8</v>
      </c>
      <c r="P4154" s="755">
        <f t="shared" si="57"/>
        <v>27200</v>
      </c>
      <c r="Q4154" s="670"/>
      <c r="R4154" s="670">
        <v>12</v>
      </c>
    </row>
    <row r="4155" spans="1:18" ht="15.75" customHeight="1" x14ac:dyDescent="0.2">
      <c r="A4155" s="676" t="s">
        <v>12628</v>
      </c>
      <c r="B4155" s="670" t="s">
        <v>6922</v>
      </c>
      <c r="C4155" s="666" t="s">
        <v>12816</v>
      </c>
      <c r="D4155" s="675" t="s">
        <v>10190</v>
      </c>
      <c r="E4155" s="737">
        <v>1200</v>
      </c>
      <c r="F4155" s="666">
        <v>80601063</v>
      </c>
      <c r="G4155" s="665" t="s">
        <v>12853</v>
      </c>
      <c r="H4155" s="675" t="s">
        <v>10190</v>
      </c>
      <c r="I4155" s="675" t="s">
        <v>7541</v>
      </c>
      <c r="J4155" s="675" t="s">
        <v>10190</v>
      </c>
      <c r="K4155" s="666">
        <v>1</v>
      </c>
      <c r="L4155" s="670">
        <v>12</v>
      </c>
      <c r="M4155" s="755">
        <f t="shared" si="56"/>
        <v>14400</v>
      </c>
      <c r="N4155" s="666">
        <v>2</v>
      </c>
      <c r="O4155" s="670">
        <v>8</v>
      </c>
      <c r="P4155" s="755">
        <f t="shared" si="57"/>
        <v>9600</v>
      </c>
      <c r="Q4155" s="670"/>
      <c r="R4155" s="670">
        <v>12</v>
      </c>
    </row>
    <row r="4156" spans="1:18" ht="15.75" customHeight="1" x14ac:dyDescent="0.2">
      <c r="A4156" s="676" t="s">
        <v>12628</v>
      </c>
      <c r="B4156" s="670" t="s">
        <v>6922</v>
      </c>
      <c r="C4156" s="666" t="s">
        <v>12816</v>
      </c>
      <c r="D4156" s="675" t="s">
        <v>10390</v>
      </c>
      <c r="E4156" s="737">
        <v>1500</v>
      </c>
      <c r="F4156" s="666">
        <v>70071459</v>
      </c>
      <c r="G4156" s="665" t="s">
        <v>12854</v>
      </c>
      <c r="H4156" s="675" t="s">
        <v>10390</v>
      </c>
      <c r="I4156" s="675" t="s">
        <v>7541</v>
      </c>
      <c r="J4156" s="675" t="s">
        <v>10390</v>
      </c>
      <c r="K4156" s="666">
        <v>1</v>
      </c>
      <c r="L4156" s="670">
        <v>12</v>
      </c>
      <c r="M4156" s="755">
        <f t="shared" si="56"/>
        <v>18000</v>
      </c>
      <c r="N4156" s="666">
        <v>2</v>
      </c>
      <c r="O4156" s="670">
        <v>8</v>
      </c>
      <c r="P4156" s="755">
        <f t="shared" si="57"/>
        <v>12000</v>
      </c>
      <c r="Q4156" s="670"/>
      <c r="R4156" s="670">
        <v>12</v>
      </c>
    </row>
    <row r="4157" spans="1:18" ht="15.75" customHeight="1" x14ac:dyDescent="0.2">
      <c r="A4157" s="676" t="s">
        <v>12628</v>
      </c>
      <c r="B4157" s="670" t="s">
        <v>6922</v>
      </c>
      <c r="C4157" s="666" t="s">
        <v>12816</v>
      </c>
      <c r="D4157" s="675" t="s">
        <v>10390</v>
      </c>
      <c r="E4157" s="737">
        <v>1500</v>
      </c>
      <c r="F4157" s="666">
        <v>70890792</v>
      </c>
      <c r="G4157" s="665" t="s">
        <v>12855</v>
      </c>
      <c r="H4157" s="675" t="s">
        <v>10390</v>
      </c>
      <c r="I4157" s="675" t="s">
        <v>7541</v>
      </c>
      <c r="J4157" s="675" t="s">
        <v>10390</v>
      </c>
      <c r="K4157" s="666">
        <v>0</v>
      </c>
      <c r="L4157" s="670">
        <v>12</v>
      </c>
      <c r="M4157" s="755">
        <f t="shared" si="56"/>
        <v>18000</v>
      </c>
      <c r="N4157" s="666">
        <v>1</v>
      </c>
      <c r="O4157" s="670">
        <v>8</v>
      </c>
      <c r="P4157" s="755">
        <f t="shared" si="57"/>
        <v>12000</v>
      </c>
      <c r="Q4157" s="670"/>
      <c r="R4157" s="670">
        <v>12</v>
      </c>
    </row>
    <row r="4158" spans="1:18" ht="15.75" customHeight="1" x14ac:dyDescent="0.2">
      <c r="A4158" s="676" t="s">
        <v>12628</v>
      </c>
      <c r="B4158" s="670" t="s">
        <v>6922</v>
      </c>
      <c r="C4158" s="666" t="s">
        <v>12816</v>
      </c>
      <c r="D4158" s="675" t="s">
        <v>12856</v>
      </c>
      <c r="E4158" s="737">
        <v>1200</v>
      </c>
      <c r="F4158" s="666">
        <v>19701768</v>
      </c>
      <c r="G4158" s="665" t="s">
        <v>12857</v>
      </c>
      <c r="H4158" s="675" t="s">
        <v>12856</v>
      </c>
      <c r="I4158" s="675" t="s">
        <v>7541</v>
      </c>
      <c r="J4158" s="675" t="s">
        <v>12856</v>
      </c>
      <c r="K4158" s="666">
        <v>1</v>
      </c>
      <c r="L4158" s="670">
        <v>12</v>
      </c>
      <c r="M4158" s="755">
        <f t="shared" si="56"/>
        <v>14400</v>
      </c>
      <c r="N4158" s="666">
        <v>2</v>
      </c>
      <c r="O4158" s="670">
        <v>8</v>
      </c>
      <c r="P4158" s="755">
        <f t="shared" si="57"/>
        <v>9600</v>
      </c>
      <c r="Q4158" s="670"/>
      <c r="R4158" s="670">
        <v>12</v>
      </c>
    </row>
    <row r="4159" spans="1:18" ht="15.75" customHeight="1" x14ac:dyDescent="0.2">
      <c r="A4159" s="676" t="s">
        <v>12628</v>
      </c>
      <c r="B4159" s="670" t="s">
        <v>6922</v>
      </c>
      <c r="C4159" s="666" t="s">
        <v>12816</v>
      </c>
      <c r="D4159" s="675" t="s">
        <v>8745</v>
      </c>
      <c r="E4159" s="737">
        <v>1800</v>
      </c>
      <c r="F4159" s="666">
        <v>47353188</v>
      </c>
      <c r="G4159" s="665" t="s">
        <v>12858</v>
      </c>
      <c r="H4159" s="675" t="s">
        <v>8745</v>
      </c>
      <c r="I4159" s="675" t="s">
        <v>6929</v>
      </c>
      <c r="J4159" s="675" t="s">
        <v>8745</v>
      </c>
      <c r="K4159" s="666">
        <v>1</v>
      </c>
      <c r="L4159" s="670">
        <v>12</v>
      </c>
      <c r="M4159" s="755">
        <f t="shared" si="56"/>
        <v>21600</v>
      </c>
      <c r="N4159" s="666">
        <v>2</v>
      </c>
      <c r="O4159" s="670">
        <v>8</v>
      </c>
      <c r="P4159" s="755">
        <f t="shared" si="57"/>
        <v>14400</v>
      </c>
      <c r="Q4159" s="670"/>
      <c r="R4159" s="670">
        <v>12</v>
      </c>
    </row>
    <row r="4160" spans="1:18" ht="15.75" customHeight="1" x14ac:dyDescent="0.2">
      <c r="A4160" s="676" t="s">
        <v>12628</v>
      </c>
      <c r="B4160" s="670" t="s">
        <v>6922</v>
      </c>
      <c r="C4160" s="666" t="s">
        <v>12816</v>
      </c>
      <c r="D4160" s="675" t="s">
        <v>8713</v>
      </c>
      <c r="E4160" s="737">
        <v>2500</v>
      </c>
      <c r="F4160" s="666">
        <v>40115850</v>
      </c>
      <c r="G4160" s="665" t="s">
        <v>12859</v>
      </c>
      <c r="H4160" s="675" t="s">
        <v>8713</v>
      </c>
      <c r="I4160" s="675" t="s">
        <v>6929</v>
      </c>
      <c r="J4160" s="675" t="s">
        <v>8713</v>
      </c>
      <c r="K4160" s="666">
        <v>1</v>
      </c>
      <c r="L4160" s="670">
        <v>12</v>
      </c>
      <c r="M4160" s="755">
        <f t="shared" si="56"/>
        <v>30000</v>
      </c>
      <c r="N4160" s="666">
        <v>2</v>
      </c>
      <c r="O4160" s="670">
        <v>8</v>
      </c>
      <c r="P4160" s="755">
        <f t="shared" si="57"/>
        <v>20000</v>
      </c>
      <c r="Q4160" s="670"/>
      <c r="R4160" s="670">
        <v>12</v>
      </c>
    </row>
    <row r="4161" spans="1:18" ht="15.75" customHeight="1" x14ac:dyDescent="0.2">
      <c r="A4161" s="676" t="s">
        <v>12628</v>
      </c>
      <c r="B4161" s="670" t="s">
        <v>6922</v>
      </c>
      <c r="C4161" s="666" t="s">
        <v>12816</v>
      </c>
      <c r="D4161" s="675" t="s">
        <v>8613</v>
      </c>
      <c r="E4161" s="737">
        <v>1400</v>
      </c>
      <c r="F4161" s="666">
        <v>47889348</v>
      </c>
      <c r="G4161" s="665" t="s">
        <v>12860</v>
      </c>
      <c r="H4161" s="675" t="s">
        <v>8613</v>
      </c>
      <c r="I4161" s="675" t="s">
        <v>7361</v>
      </c>
      <c r="J4161" s="675" t="s">
        <v>8613</v>
      </c>
      <c r="K4161" s="666">
        <v>1</v>
      </c>
      <c r="L4161" s="670">
        <v>12</v>
      </c>
      <c r="M4161" s="755">
        <f t="shared" si="56"/>
        <v>16800</v>
      </c>
      <c r="N4161" s="666">
        <v>2</v>
      </c>
      <c r="O4161" s="670">
        <v>8</v>
      </c>
      <c r="P4161" s="755">
        <f t="shared" si="57"/>
        <v>11200</v>
      </c>
      <c r="Q4161" s="670"/>
      <c r="R4161" s="670">
        <v>12</v>
      </c>
    </row>
    <row r="4162" spans="1:18" ht="15.75" customHeight="1" x14ac:dyDescent="0.2">
      <c r="A4162" s="676" t="s">
        <v>12628</v>
      </c>
      <c r="B4162" s="670" t="s">
        <v>6922</v>
      </c>
      <c r="C4162" s="666" t="s">
        <v>12816</v>
      </c>
      <c r="D4162" s="675" t="s">
        <v>10356</v>
      </c>
      <c r="E4162" s="737">
        <v>1750</v>
      </c>
      <c r="F4162" s="666">
        <v>72642008</v>
      </c>
      <c r="G4162" s="665" t="s">
        <v>12861</v>
      </c>
      <c r="H4162" s="675" t="s">
        <v>10356</v>
      </c>
      <c r="I4162" s="675" t="s">
        <v>6929</v>
      </c>
      <c r="J4162" s="675" t="s">
        <v>10356</v>
      </c>
      <c r="K4162" s="666">
        <v>1</v>
      </c>
      <c r="L4162" s="670">
        <v>12</v>
      </c>
      <c r="M4162" s="755">
        <f t="shared" si="56"/>
        <v>21000</v>
      </c>
      <c r="N4162" s="666">
        <v>2</v>
      </c>
      <c r="O4162" s="670">
        <v>8</v>
      </c>
      <c r="P4162" s="755">
        <f t="shared" si="57"/>
        <v>14000</v>
      </c>
      <c r="Q4162" s="670"/>
      <c r="R4162" s="670">
        <v>12</v>
      </c>
    </row>
    <row r="4163" spans="1:18" ht="15.75" customHeight="1" x14ac:dyDescent="0.2">
      <c r="A4163" s="676" t="s">
        <v>12628</v>
      </c>
      <c r="B4163" s="670" t="s">
        <v>6922</v>
      </c>
      <c r="C4163" s="666" t="s">
        <v>12816</v>
      </c>
      <c r="D4163" s="675" t="s">
        <v>9347</v>
      </c>
      <c r="E4163" s="737">
        <v>1200</v>
      </c>
      <c r="F4163" s="666">
        <v>46046706</v>
      </c>
      <c r="G4163" s="665" t="s">
        <v>12862</v>
      </c>
      <c r="H4163" s="675" t="s">
        <v>9347</v>
      </c>
      <c r="I4163" s="675" t="s">
        <v>7361</v>
      </c>
      <c r="J4163" s="675" t="s">
        <v>9347</v>
      </c>
      <c r="K4163" s="666">
        <v>1</v>
      </c>
      <c r="L4163" s="670">
        <v>12</v>
      </c>
      <c r="M4163" s="755">
        <f t="shared" si="56"/>
        <v>14400</v>
      </c>
      <c r="N4163" s="666">
        <v>2</v>
      </c>
      <c r="O4163" s="670">
        <v>8</v>
      </c>
      <c r="P4163" s="755">
        <f t="shared" si="57"/>
        <v>9600</v>
      </c>
      <c r="Q4163" s="670"/>
      <c r="R4163" s="670">
        <v>12</v>
      </c>
    </row>
    <row r="4164" spans="1:18" ht="15.75" customHeight="1" x14ac:dyDescent="0.2">
      <c r="A4164" s="676" t="s">
        <v>12628</v>
      </c>
      <c r="B4164" s="670" t="s">
        <v>6922</v>
      </c>
      <c r="C4164" s="666" t="s">
        <v>12816</v>
      </c>
      <c r="D4164" s="675" t="s">
        <v>12863</v>
      </c>
      <c r="E4164" s="737">
        <v>2500</v>
      </c>
      <c r="F4164" s="666">
        <v>44303654</v>
      </c>
      <c r="G4164" s="665" t="s">
        <v>12864</v>
      </c>
      <c r="H4164" s="675" t="s">
        <v>12863</v>
      </c>
      <c r="I4164" s="675" t="s">
        <v>6929</v>
      </c>
      <c r="J4164" s="675" t="s">
        <v>12863</v>
      </c>
      <c r="K4164" s="666">
        <v>1</v>
      </c>
      <c r="L4164" s="670">
        <v>12</v>
      </c>
      <c r="M4164" s="755">
        <f t="shared" si="56"/>
        <v>30000</v>
      </c>
      <c r="N4164" s="666">
        <v>2</v>
      </c>
      <c r="O4164" s="670">
        <v>8</v>
      </c>
      <c r="P4164" s="755">
        <f t="shared" si="57"/>
        <v>20000</v>
      </c>
      <c r="Q4164" s="670"/>
      <c r="R4164" s="670">
        <v>12</v>
      </c>
    </row>
    <row r="4165" spans="1:18" ht="15.75" customHeight="1" x14ac:dyDescent="0.2">
      <c r="A4165" s="676" t="s">
        <v>12628</v>
      </c>
      <c r="B4165" s="670" t="s">
        <v>6922</v>
      </c>
      <c r="C4165" s="666" t="s">
        <v>12816</v>
      </c>
      <c r="D4165" s="675" t="s">
        <v>10390</v>
      </c>
      <c r="E4165" s="737">
        <v>1500</v>
      </c>
      <c r="F4165" s="666">
        <v>73098716</v>
      </c>
      <c r="G4165" s="665" t="s">
        <v>12865</v>
      </c>
      <c r="H4165" s="675" t="s">
        <v>10390</v>
      </c>
      <c r="I4165" s="675" t="s">
        <v>7541</v>
      </c>
      <c r="J4165" s="675" t="s">
        <v>10390</v>
      </c>
      <c r="K4165" s="666">
        <v>1</v>
      </c>
      <c r="L4165" s="670">
        <v>12</v>
      </c>
      <c r="M4165" s="755">
        <f t="shared" si="56"/>
        <v>18000</v>
      </c>
      <c r="N4165" s="666">
        <v>2</v>
      </c>
      <c r="O4165" s="670">
        <v>8</v>
      </c>
      <c r="P4165" s="755">
        <f t="shared" si="57"/>
        <v>12000</v>
      </c>
      <c r="Q4165" s="670"/>
      <c r="R4165" s="670">
        <v>12</v>
      </c>
    </row>
    <row r="4166" spans="1:18" ht="15.75" customHeight="1" x14ac:dyDescent="0.2">
      <c r="A4166" s="676" t="s">
        <v>12628</v>
      </c>
      <c r="B4166" s="670" t="s">
        <v>6922</v>
      </c>
      <c r="C4166" s="666" t="s">
        <v>10202</v>
      </c>
      <c r="D4166" s="675" t="s">
        <v>12632</v>
      </c>
      <c r="E4166" s="737">
        <v>1200</v>
      </c>
      <c r="F4166" s="666">
        <v>72806864</v>
      </c>
      <c r="G4166" s="665" t="s">
        <v>12866</v>
      </c>
      <c r="H4166" s="675" t="s">
        <v>12632</v>
      </c>
      <c r="I4166" s="675" t="s">
        <v>7541</v>
      </c>
      <c r="J4166" s="675" t="s">
        <v>12632</v>
      </c>
      <c r="K4166" s="666">
        <v>2</v>
      </c>
      <c r="L4166" s="670">
        <v>12</v>
      </c>
      <c r="M4166" s="755">
        <f t="shared" si="56"/>
        <v>14400</v>
      </c>
      <c r="N4166" s="666"/>
      <c r="O4166" s="670">
        <v>8</v>
      </c>
      <c r="P4166" s="755">
        <f t="shared" si="57"/>
        <v>9600</v>
      </c>
      <c r="Q4166" s="670"/>
      <c r="R4166" s="670">
        <v>12</v>
      </c>
    </row>
    <row r="4167" spans="1:18" ht="15.75" customHeight="1" x14ac:dyDescent="0.2">
      <c r="A4167" s="676" t="s">
        <v>12628</v>
      </c>
      <c r="B4167" s="670" t="s">
        <v>6922</v>
      </c>
      <c r="C4167" s="666" t="s">
        <v>10202</v>
      </c>
      <c r="D4167" s="675" t="s">
        <v>8734</v>
      </c>
      <c r="E4167" s="737">
        <v>2500</v>
      </c>
      <c r="F4167" s="666">
        <v>48107342</v>
      </c>
      <c r="G4167" s="665" t="s">
        <v>12867</v>
      </c>
      <c r="H4167" s="675" t="s">
        <v>8734</v>
      </c>
      <c r="I4167" s="675" t="s">
        <v>6929</v>
      </c>
      <c r="J4167" s="675" t="s">
        <v>8734</v>
      </c>
      <c r="K4167" s="666">
        <v>2</v>
      </c>
      <c r="L4167" s="670">
        <v>12</v>
      </c>
      <c r="M4167" s="755">
        <f t="shared" si="56"/>
        <v>30000</v>
      </c>
      <c r="N4167" s="666"/>
      <c r="O4167" s="670">
        <v>8</v>
      </c>
      <c r="P4167" s="755">
        <f t="shared" si="57"/>
        <v>20000</v>
      </c>
      <c r="Q4167" s="670"/>
      <c r="R4167" s="670">
        <v>12</v>
      </c>
    </row>
    <row r="4168" spans="1:18" ht="15.75" customHeight="1" x14ac:dyDescent="0.2">
      <c r="A4168" s="676" t="s">
        <v>12628</v>
      </c>
      <c r="B4168" s="670" t="s">
        <v>6922</v>
      </c>
      <c r="C4168" s="666" t="s">
        <v>10202</v>
      </c>
      <c r="D4168" s="675" t="s">
        <v>6968</v>
      </c>
      <c r="E4168" s="737">
        <v>1800</v>
      </c>
      <c r="F4168" s="666">
        <v>70045619</v>
      </c>
      <c r="G4168" s="665" t="s">
        <v>12868</v>
      </c>
      <c r="H4168" s="675" t="s">
        <v>6968</v>
      </c>
      <c r="I4168" s="675" t="s">
        <v>6929</v>
      </c>
      <c r="J4168" s="675" t="s">
        <v>6968</v>
      </c>
      <c r="K4168" s="666">
        <v>2</v>
      </c>
      <c r="L4168" s="670">
        <v>12</v>
      </c>
      <c r="M4168" s="755">
        <f t="shared" si="56"/>
        <v>21600</v>
      </c>
      <c r="N4168" s="666"/>
      <c r="O4168" s="670">
        <v>8</v>
      </c>
      <c r="P4168" s="755">
        <f t="shared" si="57"/>
        <v>14400</v>
      </c>
      <c r="Q4168" s="670"/>
      <c r="R4168" s="670">
        <v>12</v>
      </c>
    </row>
    <row r="4169" spans="1:18" ht="15.75" customHeight="1" x14ac:dyDescent="0.2">
      <c r="A4169" s="676" t="s">
        <v>12628</v>
      </c>
      <c r="B4169" s="670" t="s">
        <v>6922</v>
      </c>
      <c r="C4169" s="666" t="s">
        <v>10202</v>
      </c>
      <c r="D4169" s="675" t="s">
        <v>10356</v>
      </c>
      <c r="E4169" s="737">
        <v>1800</v>
      </c>
      <c r="F4169" s="666"/>
      <c r="G4169" s="665" t="s">
        <v>12639</v>
      </c>
      <c r="H4169" s="675" t="s">
        <v>10356</v>
      </c>
      <c r="I4169" s="675" t="s">
        <v>6929</v>
      </c>
      <c r="J4169" s="675" t="s">
        <v>10356</v>
      </c>
      <c r="K4169" s="666"/>
      <c r="L4169" s="670">
        <v>12</v>
      </c>
      <c r="M4169" s="755">
        <f t="shared" si="56"/>
        <v>21600</v>
      </c>
      <c r="N4169" s="666"/>
      <c r="O4169" s="670">
        <v>8</v>
      </c>
      <c r="P4169" s="755">
        <f t="shared" si="57"/>
        <v>14400</v>
      </c>
      <c r="Q4169" s="670"/>
      <c r="R4169" s="670">
        <v>12</v>
      </c>
    </row>
    <row r="4170" spans="1:18" ht="15.75" customHeight="1" x14ac:dyDescent="0.2">
      <c r="A4170" s="676" t="s">
        <v>12628</v>
      </c>
      <c r="B4170" s="670" t="s">
        <v>6922</v>
      </c>
      <c r="C4170" s="666" t="s">
        <v>10202</v>
      </c>
      <c r="D4170" s="675" t="s">
        <v>9347</v>
      </c>
      <c r="E4170" s="737">
        <v>1600</v>
      </c>
      <c r="F4170" s="666">
        <v>48154615</v>
      </c>
      <c r="G4170" s="665" t="s">
        <v>12869</v>
      </c>
      <c r="H4170" s="675" t="s">
        <v>9347</v>
      </c>
      <c r="I4170" s="675" t="s">
        <v>7361</v>
      </c>
      <c r="J4170" s="675" t="s">
        <v>9347</v>
      </c>
      <c r="K4170" s="666">
        <v>0</v>
      </c>
      <c r="L4170" s="670">
        <v>12</v>
      </c>
      <c r="M4170" s="755">
        <f t="shared" si="56"/>
        <v>19200</v>
      </c>
      <c r="N4170" s="666">
        <v>1</v>
      </c>
      <c r="O4170" s="670">
        <v>8</v>
      </c>
      <c r="P4170" s="755">
        <f t="shared" si="57"/>
        <v>12800</v>
      </c>
      <c r="Q4170" s="670"/>
      <c r="R4170" s="670">
        <v>12</v>
      </c>
    </row>
    <row r="4171" spans="1:18" ht="15.75" customHeight="1" x14ac:dyDescent="0.2">
      <c r="A4171" s="676" t="s">
        <v>12628</v>
      </c>
      <c r="B4171" s="670" t="s">
        <v>6922</v>
      </c>
      <c r="C4171" s="666" t="s">
        <v>10202</v>
      </c>
      <c r="D4171" s="675" t="s">
        <v>10356</v>
      </c>
      <c r="E4171" s="737">
        <v>2000</v>
      </c>
      <c r="F4171" s="666"/>
      <c r="G4171" s="665" t="s">
        <v>12639</v>
      </c>
      <c r="H4171" s="675" t="s">
        <v>10356</v>
      </c>
      <c r="I4171" s="675" t="s">
        <v>6929</v>
      </c>
      <c r="J4171" s="675" t="s">
        <v>10356</v>
      </c>
      <c r="K4171" s="666"/>
      <c r="L4171" s="670">
        <v>12</v>
      </c>
      <c r="M4171" s="755">
        <f t="shared" si="56"/>
        <v>24000</v>
      </c>
      <c r="N4171" s="666"/>
      <c r="O4171" s="670">
        <v>8</v>
      </c>
      <c r="P4171" s="755">
        <f t="shared" si="57"/>
        <v>16000</v>
      </c>
      <c r="Q4171" s="670"/>
      <c r="R4171" s="670">
        <v>12</v>
      </c>
    </row>
    <row r="4172" spans="1:18" ht="15.75" customHeight="1" x14ac:dyDescent="0.2">
      <c r="A4172" s="676" t="s">
        <v>12628</v>
      </c>
      <c r="B4172" s="670" t="s">
        <v>6922</v>
      </c>
      <c r="C4172" s="666" t="s">
        <v>10202</v>
      </c>
      <c r="D4172" s="675" t="s">
        <v>10356</v>
      </c>
      <c r="E4172" s="737">
        <v>1800</v>
      </c>
      <c r="F4172" s="666">
        <v>71101734</v>
      </c>
      <c r="G4172" s="665" t="s">
        <v>12870</v>
      </c>
      <c r="H4172" s="675" t="s">
        <v>10356</v>
      </c>
      <c r="I4172" s="675" t="s">
        <v>6929</v>
      </c>
      <c r="J4172" s="675" t="s">
        <v>10356</v>
      </c>
      <c r="K4172" s="666">
        <v>2</v>
      </c>
      <c r="L4172" s="670">
        <v>12</v>
      </c>
      <c r="M4172" s="755">
        <f t="shared" si="56"/>
        <v>21600</v>
      </c>
      <c r="N4172" s="666"/>
      <c r="O4172" s="670">
        <v>8</v>
      </c>
      <c r="P4172" s="755">
        <f t="shared" si="57"/>
        <v>14400</v>
      </c>
      <c r="Q4172" s="670"/>
      <c r="R4172" s="670">
        <v>12</v>
      </c>
    </row>
    <row r="4173" spans="1:18" ht="15.75" customHeight="1" x14ac:dyDescent="0.2">
      <c r="A4173" s="676" t="s">
        <v>12628</v>
      </c>
      <c r="B4173" s="670" t="s">
        <v>6922</v>
      </c>
      <c r="C4173" s="666" t="s">
        <v>10202</v>
      </c>
      <c r="D4173" s="675" t="s">
        <v>10356</v>
      </c>
      <c r="E4173" s="737">
        <v>1800</v>
      </c>
      <c r="F4173" s="666">
        <v>47898734</v>
      </c>
      <c r="G4173" s="665" t="s">
        <v>12871</v>
      </c>
      <c r="H4173" s="675" t="s">
        <v>10356</v>
      </c>
      <c r="I4173" s="675" t="s">
        <v>6929</v>
      </c>
      <c r="J4173" s="675" t="s">
        <v>10356</v>
      </c>
      <c r="K4173" s="666">
        <v>2</v>
      </c>
      <c r="L4173" s="670">
        <v>12</v>
      </c>
      <c r="M4173" s="755">
        <f t="shared" si="56"/>
        <v>21600</v>
      </c>
      <c r="N4173" s="666"/>
      <c r="O4173" s="670">
        <v>8</v>
      </c>
      <c r="P4173" s="755">
        <f t="shared" si="57"/>
        <v>14400</v>
      </c>
      <c r="Q4173" s="670"/>
      <c r="R4173" s="670">
        <v>12</v>
      </c>
    </row>
    <row r="4174" spans="1:18" ht="15.75" customHeight="1" x14ac:dyDescent="0.2">
      <c r="A4174" s="676" t="s">
        <v>12628</v>
      </c>
      <c r="B4174" s="670" t="s">
        <v>6922</v>
      </c>
      <c r="C4174" s="666" t="s">
        <v>10202</v>
      </c>
      <c r="D4174" s="675" t="s">
        <v>10356</v>
      </c>
      <c r="E4174" s="737">
        <v>1800</v>
      </c>
      <c r="F4174" s="666">
        <v>3897774</v>
      </c>
      <c r="G4174" s="665" t="s">
        <v>12872</v>
      </c>
      <c r="H4174" s="675" t="s">
        <v>10356</v>
      </c>
      <c r="I4174" s="675" t="s">
        <v>6929</v>
      </c>
      <c r="J4174" s="675" t="s">
        <v>10356</v>
      </c>
      <c r="K4174" s="666">
        <v>2</v>
      </c>
      <c r="L4174" s="670">
        <v>12</v>
      </c>
      <c r="M4174" s="755">
        <f t="shared" si="56"/>
        <v>21600</v>
      </c>
      <c r="N4174" s="666"/>
      <c r="O4174" s="670">
        <v>8</v>
      </c>
      <c r="P4174" s="755">
        <f t="shared" si="57"/>
        <v>14400</v>
      </c>
      <c r="Q4174" s="670"/>
      <c r="R4174" s="670">
        <v>12</v>
      </c>
    </row>
    <row r="4175" spans="1:18" ht="15.75" customHeight="1" x14ac:dyDescent="0.2">
      <c r="A4175" s="676" t="s">
        <v>12628</v>
      </c>
      <c r="B4175" s="670" t="s">
        <v>6922</v>
      </c>
      <c r="C4175" s="666" t="s">
        <v>10202</v>
      </c>
      <c r="D4175" s="675" t="s">
        <v>10356</v>
      </c>
      <c r="E4175" s="737">
        <v>1800</v>
      </c>
      <c r="F4175" s="666">
        <v>70062919</v>
      </c>
      <c r="G4175" s="665" t="s">
        <v>12873</v>
      </c>
      <c r="H4175" s="675" t="s">
        <v>10356</v>
      </c>
      <c r="I4175" s="675" t="s">
        <v>6929</v>
      </c>
      <c r="J4175" s="675" t="s">
        <v>10356</v>
      </c>
      <c r="K4175" s="666">
        <v>2</v>
      </c>
      <c r="L4175" s="670">
        <v>12</v>
      </c>
      <c r="M4175" s="755">
        <f t="shared" si="56"/>
        <v>21600</v>
      </c>
      <c r="N4175" s="666"/>
      <c r="O4175" s="670">
        <v>8</v>
      </c>
      <c r="P4175" s="755">
        <f t="shared" si="57"/>
        <v>14400</v>
      </c>
      <c r="Q4175" s="670"/>
      <c r="R4175" s="670">
        <v>12</v>
      </c>
    </row>
    <row r="4176" spans="1:18" ht="15.75" customHeight="1" x14ac:dyDescent="0.2">
      <c r="A4176" s="676" t="s">
        <v>12628</v>
      </c>
      <c r="B4176" s="670" t="s">
        <v>6922</v>
      </c>
      <c r="C4176" s="666" t="s">
        <v>10202</v>
      </c>
      <c r="D4176" s="675" t="s">
        <v>10356</v>
      </c>
      <c r="E4176" s="737">
        <v>2000</v>
      </c>
      <c r="F4176" s="666"/>
      <c r="G4176" s="665" t="s">
        <v>12639</v>
      </c>
      <c r="H4176" s="675" t="s">
        <v>10356</v>
      </c>
      <c r="I4176" s="675" t="s">
        <v>6929</v>
      </c>
      <c r="J4176" s="675" t="s">
        <v>10356</v>
      </c>
      <c r="K4176" s="666"/>
      <c r="L4176" s="670">
        <v>12</v>
      </c>
      <c r="M4176" s="755">
        <f t="shared" si="56"/>
        <v>24000</v>
      </c>
      <c r="N4176" s="666"/>
      <c r="O4176" s="670">
        <v>8</v>
      </c>
      <c r="P4176" s="755">
        <f t="shared" si="57"/>
        <v>16000</v>
      </c>
      <c r="Q4176" s="670"/>
      <c r="R4176" s="670">
        <v>12</v>
      </c>
    </row>
    <row r="4177" spans="1:18" ht="15.75" customHeight="1" x14ac:dyDescent="0.2">
      <c r="A4177" s="676" t="s">
        <v>12628</v>
      </c>
      <c r="B4177" s="670" t="s">
        <v>6922</v>
      </c>
      <c r="C4177" s="666" t="s">
        <v>12874</v>
      </c>
      <c r="D4177" s="675" t="s">
        <v>12711</v>
      </c>
      <c r="E4177" s="737">
        <v>1800</v>
      </c>
      <c r="F4177" s="666">
        <v>43401754</v>
      </c>
      <c r="G4177" s="665" t="s">
        <v>12875</v>
      </c>
      <c r="H4177" s="675" t="s">
        <v>12711</v>
      </c>
      <c r="I4177" s="675" t="s">
        <v>7361</v>
      </c>
      <c r="J4177" s="675" t="s">
        <v>12711</v>
      </c>
      <c r="K4177" s="666">
        <v>6</v>
      </c>
      <c r="L4177" s="670">
        <v>12</v>
      </c>
      <c r="M4177" s="755">
        <f t="shared" si="56"/>
        <v>21600</v>
      </c>
      <c r="N4177" s="666">
        <v>4</v>
      </c>
      <c r="O4177" s="670">
        <v>8</v>
      </c>
      <c r="P4177" s="755">
        <f t="shared" si="57"/>
        <v>14400</v>
      </c>
      <c r="Q4177" s="670"/>
      <c r="R4177" s="670">
        <v>12</v>
      </c>
    </row>
    <row r="4178" spans="1:18" ht="15.75" customHeight="1" x14ac:dyDescent="0.2">
      <c r="A4178" s="676" t="s">
        <v>12628</v>
      </c>
      <c r="B4178" s="670" t="s">
        <v>6922</v>
      </c>
      <c r="C4178" s="666" t="s">
        <v>12874</v>
      </c>
      <c r="D4178" s="675" t="s">
        <v>6996</v>
      </c>
      <c r="E4178" s="737">
        <v>2900</v>
      </c>
      <c r="F4178" s="666">
        <v>18201708</v>
      </c>
      <c r="G4178" s="665" t="s">
        <v>12876</v>
      </c>
      <c r="H4178" s="675" t="s">
        <v>6996</v>
      </c>
      <c r="I4178" s="675" t="s">
        <v>6929</v>
      </c>
      <c r="J4178" s="675" t="s">
        <v>6996</v>
      </c>
      <c r="K4178" s="666">
        <v>5</v>
      </c>
      <c r="L4178" s="670">
        <v>12</v>
      </c>
      <c r="M4178" s="755">
        <f t="shared" si="56"/>
        <v>34800</v>
      </c>
      <c r="N4178" s="666">
        <v>4</v>
      </c>
      <c r="O4178" s="670">
        <v>8</v>
      </c>
      <c r="P4178" s="755">
        <f t="shared" si="57"/>
        <v>23200</v>
      </c>
      <c r="Q4178" s="670"/>
      <c r="R4178" s="670">
        <v>12</v>
      </c>
    </row>
    <row r="4179" spans="1:18" ht="15.75" customHeight="1" x14ac:dyDescent="0.2">
      <c r="A4179" s="676" t="s">
        <v>12628</v>
      </c>
      <c r="B4179" s="670" t="s">
        <v>6922</v>
      </c>
      <c r="C4179" s="666" t="s">
        <v>12874</v>
      </c>
      <c r="D4179" s="675" t="s">
        <v>9914</v>
      </c>
      <c r="E4179" s="737">
        <v>5200</v>
      </c>
      <c r="F4179" s="666">
        <v>47424713</v>
      </c>
      <c r="G4179" s="665" t="s">
        <v>12877</v>
      </c>
      <c r="H4179" s="675" t="s">
        <v>9914</v>
      </c>
      <c r="I4179" s="691" t="s">
        <v>6929</v>
      </c>
      <c r="J4179" s="675" t="s">
        <v>9914</v>
      </c>
      <c r="K4179" s="666">
        <v>6</v>
      </c>
      <c r="L4179" s="670">
        <v>12</v>
      </c>
      <c r="M4179" s="755">
        <f t="shared" si="56"/>
        <v>62400</v>
      </c>
      <c r="N4179" s="666">
        <v>4</v>
      </c>
      <c r="O4179" s="670">
        <v>8</v>
      </c>
      <c r="P4179" s="755">
        <f t="shared" si="57"/>
        <v>41600</v>
      </c>
      <c r="Q4179" s="670"/>
      <c r="R4179" s="670">
        <v>12</v>
      </c>
    </row>
    <row r="4180" spans="1:18" ht="15.75" customHeight="1" x14ac:dyDescent="0.2">
      <c r="A4180" s="676" t="s">
        <v>12628</v>
      </c>
      <c r="B4180" s="670" t="s">
        <v>6922</v>
      </c>
      <c r="C4180" s="666" t="s">
        <v>12874</v>
      </c>
      <c r="D4180" s="675" t="s">
        <v>10366</v>
      </c>
      <c r="E4180" s="737">
        <v>1800</v>
      </c>
      <c r="F4180" s="666">
        <v>70224275</v>
      </c>
      <c r="G4180" s="665" t="s">
        <v>12878</v>
      </c>
      <c r="H4180" s="675" t="s">
        <v>10366</v>
      </c>
      <c r="I4180" s="675" t="s">
        <v>7361</v>
      </c>
      <c r="J4180" s="675" t="s">
        <v>10366</v>
      </c>
      <c r="K4180" s="666">
        <v>1</v>
      </c>
      <c r="L4180" s="670">
        <v>12</v>
      </c>
      <c r="M4180" s="755">
        <f t="shared" si="56"/>
        <v>21600</v>
      </c>
      <c r="N4180" s="666">
        <v>4</v>
      </c>
      <c r="O4180" s="670">
        <v>8</v>
      </c>
      <c r="P4180" s="755">
        <f t="shared" si="57"/>
        <v>14400</v>
      </c>
      <c r="Q4180" s="670"/>
      <c r="R4180" s="670">
        <v>12</v>
      </c>
    </row>
    <row r="4181" spans="1:18" ht="15.75" customHeight="1" x14ac:dyDescent="0.2">
      <c r="A4181" s="676" t="s">
        <v>12628</v>
      </c>
      <c r="B4181" s="670" t="s">
        <v>6922</v>
      </c>
      <c r="C4181" s="666" t="s">
        <v>12874</v>
      </c>
      <c r="D4181" s="675" t="s">
        <v>11806</v>
      </c>
      <c r="E4181" s="737">
        <v>2900</v>
      </c>
      <c r="F4181" s="666">
        <v>46179582</v>
      </c>
      <c r="G4181" s="665" t="s">
        <v>12879</v>
      </c>
      <c r="H4181" s="675" t="s">
        <v>11806</v>
      </c>
      <c r="I4181" s="675" t="s">
        <v>6929</v>
      </c>
      <c r="J4181" s="675" t="s">
        <v>11806</v>
      </c>
      <c r="K4181" s="666">
        <v>6</v>
      </c>
      <c r="L4181" s="670">
        <v>12</v>
      </c>
      <c r="M4181" s="755">
        <f t="shared" si="56"/>
        <v>34800</v>
      </c>
      <c r="N4181" s="666">
        <v>4</v>
      </c>
      <c r="O4181" s="670">
        <v>8</v>
      </c>
      <c r="P4181" s="755">
        <f t="shared" si="57"/>
        <v>23200</v>
      </c>
      <c r="Q4181" s="670"/>
      <c r="R4181" s="670">
        <v>12</v>
      </c>
    </row>
    <row r="4182" spans="1:18" ht="15.75" customHeight="1" x14ac:dyDescent="0.2">
      <c r="A4182" s="676" t="s">
        <v>12628</v>
      </c>
      <c r="B4182" s="670" t="s">
        <v>6922</v>
      </c>
      <c r="C4182" s="666" t="s">
        <v>12874</v>
      </c>
      <c r="D4182" s="675" t="s">
        <v>11806</v>
      </c>
      <c r="E4182" s="737">
        <v>2900</v>
      </c>
      <c r="F4182" s="666">
        <v>70183184</v>
      </c>
      <c r="G4182" s="665" t="s">
        <v>12880</v>
      </c>
      <c r="H4182" s="675" t="s">
        <v>11806</v>
      </c>
      <c r="I4182" s="675" t="s">
        <v>6929</v>
      </c>
      <c r="J4182" s="675" t="s">
        <v>11806</v>
      </c>
      <c r="K4182" s="666">
        <v>2</v>
      </c>
      <c r="L4182" s="670">
        <v>12</v>
      </c>
      <c r="M4182" s="755">
        <f t="shared" si="56"/>
        <v>34800</v>
      </c>
      <c r="N4182" s="666">
        <v>4</v>
      </c>
      <c r="O4182" s="670">
        <v>8</v>
      </c>
      <c r="P4182" s="755">
        <f t="shared" si="57"/>
        <v>23200</v>
      </c>
      <c r="Q4182" s="670"/>
      <c r="R4182" s="670">
        <v>12</v>
      </c>
    </row>
    <row r="4183" spans="1:18" ht="15.75" customHeight="1" x14ac:dyDescent="0.2">
      <c r="A4183" s="676" t="s">
        <v>12628</v>
      </c>
      <c r="B4183" s="670" t="s">
        <v>6922</v>
      </c>
      <c r="C4183" s="666" t="s">
        <v>12874</v>
      </c>
      <c r="D4183" s="675" t="s">
        <v>12711</v>
      </c>
      <c r="E4183" s="737">
        <v>1800</v>
      </c>
      <c r="F4183" s="666">
        <v>73931415</v>
      </c>
      <c r="G4183" s="665" t="s">
        <v>12881</v>
      </c>
      <c r="H4183" s="675" t="s">
        <v>12711</v>
      </c>
      <c r="I4183" s="675" t="s">
        <v>7361</v>
      </c>
      <c r="J4183" s="675" t="s">
        <v>12711</v>
      </c>
      <c r="K4183" s="666">
        <v>5</v>
      </c>
      <c r="L4183" s="670">
        <v>12</v>
      </c>
      <c r="M4183" s="755">
        <f t="shared" si="56"/>
        <v>21600</v>
      </c>
      <c r="N4183" s="666">
        <v>4</v>
      </c>
      <c r="O4183" s="670">
        <v>8</v>
      </c>
      <c r="P4183" s="755">
        <f t="shared" si="57"/>
        <v>14400</v>
      </c>
      <c r="Q4183" s="670"/>
      <c r="R4183" s="670">
        <v>12</v>
      </c>
    </row>
    <row r="4184" spans="1:18" ht="15.75" customHeight="1" x14ac:dyDescent="0.2">
      <c r="A4184" s="676" t="s">
        <v>12628</v>
      </c>
      <c r="B4184" s="670" t="s">
        <v>6922</v>
      </c>
      <c r="C4184" s="666" t="s">
        <v>12874</v>
      </c>
      <c r="D4184" s="675" t="s">
        <v>12711</v>
      </c>
      <c r="E4184" s="737">
        <v>1800</v>
      </c>
      <c r="F4184" s="666">
        <v>41310775</v>
      </c>
      <c r="G4184" s="665" t="s">
        <v>12882</v>
      </c>
      <c r="H4184" s="675" t="s">
        <v>12711</v>
      </c>
      <c r="I4184" s="675" t="s">
        <v>7361</v>
      </c>
      <c r="J4184" s="675" t="s">
        <v>12711</v>
      </c>
      <c r="K4184" s="666">
        <v>2</v>
      </c>
      <c r="L4184" s="670">
        <v>12</v>
      </c>
      <c r="M4184" s="755">
        <f t="shared" si="56"/>
        <v>21600</v>
      </c>
      <c r="N4184" s="666">
        <v>4</v>
      </c>
      <c r="O4184" s="670">
        <v>8</v>
      </c>
      <c r="P4184" s="755">
        <f t="shared" si="57"/>
        <v>14400</v>
      </c>
      <c r="Q4184" s="670"/>
      <c r="R4184" s="670">
        <v>12</v>
      </c>
    </row>
    <row r="4185" spans="1:18" ht="15.75" customHeight="1" x14ac:dyDescent="0.2">
      <c r="A4185" s="676" t="s">
        <v>12628</v>
      </c>
      <c r="B4185" s="670" t="s">
        <v>6922</v>
      </c>
      <c r="C4185" s="666" t="s">
        <v>12874</v>
      </c>
      <c r="D4185" s="675" t="s">
        <v>11806</v>
      </c>
      <c r="E4185" s="737">
        <v>2900</v>
      </c>
      <c r="F4185" s="666">
        <v>47067366</v>
      </c>
      <c r="G4185" s="665" t="s">
        <v>12883</v>
      </c>
      <c r="H4185" s="675" t="s">
        <v>11806</v>
      </c>
      <c r="I4185" s="675" t="s">
        <v>6929</v>
      </c>
      <c r="J4185" s="675" t="s">
        <v>11806</v>
      </c>
      <c r="K4185" s="666">
        <v>2</v>
      </c>
      <c r="L4185" s="670">
        <v>12</v>
      </c>
      <c r="M4185" s="755">
        <f t="shared" si="56"/>
        <v>34800</v>
      </c>
      <c r="N4185" s="666">
        <v>4</v>
      </c>
      <c r="O4185" s="670">
        <v>8</v>
      </c>
      <c r="P4185" s="755">
        <f t="shared" si="57"/>
        <v>23200</v>
      </c>
      <c r="Q4185" s="670"/>
      <c r="R4185" s="670">
        <v>12</v>
      </c>
    </row>
    <row r="4186" spans="1:18" ht="15.75" customHeight="1" x14ac:dyDescent="0.2">
      <c r="A4186" s="676" t="s">
        <v>12628</v>
      </c>
      <c r="B4186" s="670" t="s">
        <v>6922</v>
      </c>
      <c r="C4186" s="666" t="s">
        <v>12874</v>
      </c>
      <c r="D4186" s="675" t="s">
        <v>6996</v>
      </c>
      <c r="E4186" s="737">
        <v>2900</v>
      </c>
      <c r="F4186" s="666">
        <v>47481297</v>
      </c>
      <c r="G4186" s="665" t="s">
        <v>12884</v>
      </c>
      <c r="H4186" s="675" t="s">
        <v>6996</v>
      </c>
      <c r="I4186" s="675" t="s">
        <v>6929</v>
      </c>
      <c r="J4186" s="675" t="s">
        <v>6996</v>
      </c>
      <c r="K4186" s="666">
        <v>0</v>
      </c>
      <c r="L4186" s="670">
        <v>12</v>
      </c>
      <c r="M4186" s="755">
        <f t="shared" si="56"/>
        <v>34800</v>
      </c>
      <c r="N4186" s="666">
        <v>1</v>
      </c>
      <c r="O4186" s="670">
        <v>8</v>
      </c>
      <c r="P4186" s="755">
        <f t="shared" si="57"/>
        <v>23200</v>
      </c>
      <c r="Q4186" s="670"/>
      <c r="R4186" s="670">
        <v>12</v>
      </c>
    </row>
    <row r="4187" spans="1:18" ht="15.75" customHeight="1" x14ac:dyDescent="0.2">
      <c r="A4187" s="676" t="s">
        <v>12628</v>
      </c>
      <c r="B4187" s="670" t="s">
        <v>6922</v>
      </c>
      <c r="C4187" s="666" t="s">
        <v>12874</v>
      </c>
      <c r="D4187" s="675" t="s">
        <v>11806</v>
      </c>
      <c r="E4187" s="737">
        <v>2900</v>
      </c>
      <c r="F4187" s="666">
        <v>46396465</v>
      </c>
      <c r="G4187" s="665" t="s">
        <v>12885</v>
      </c>
      <c r="H4187" s="675" t="s">
        <v>11806</v>
      </c>
      <c r="I4187" s="675" t="s">
        <v>6929</v>
      </c>
      <c r="J4187" s="675" t="s">
        <v>11806</v>
      </c>
      <c r="K4187" s="666">
        <v>1</v>
      </c>
      <c r="L4187" s="670">
        <v>12</v>
      </c>
      <c r="M4187" s="755">
        <f t="shared" si="56"/>
        <v>34800</v>
      </c>
      <c r="N4187" s="666">
        <v>4</v>
      </c>
      <c r="O4187" s="670">
        <v>8</v>
      </c>
      <c r="P4187" s="755">
        <f t="shared" si="57"/>
        <v>23200</v>
      </c>
      <c r="Q4187" s="670"/>
      <c r="R4187" s="670">
        <v>12</v>
      </c>
    </row>
    <row r="4188" spans="1:18" ht="15.75" customHeight="1" x14ac:dyDescent="0.2">
      <c r="A4188" s="676" t="s">
        <v>12628</v>
      </c>
      <c r="B4188" s="670" t="s">
        <v>6922</v>
      </c>
      <c r="C4188" s="666" t="s">
        <v>12874</v>
      </c>
      <c r="D4188" s="675" t="s">
        <v>11806</v>
      </c>
      <c r="E4188" s="737">
        <v>2900</v>
      </c>
      <c r="F4188" s="666">
        <v>48179836</v>
      </c>
      <c r="G4188" s="665" t="s">
        <v>12886</v>
      </c>
      <c r="H4188" s="675" t="s">
        <v>11806</v>
      </c>
      <c r="I4188" s="675" t="s">
        <v>6929</v>
      </c>
      <c r="J4188" s="675" t="s">
        <v>11806</v>
      </c>
      <c r="K4188" s="666">
        <v>6</v>
      </c>
      <c r="L4188" s="670">
        <v>12</v>
      </c>
      <c r="M4188" s="755">
        <f t="shared" si="56"/>
        <v>34800</v>
      </c>
      <c r="N4188" s="666">
        <v>4</v>
      </c>
      <c r="O4188" s="670">
        <v>8</v>
      </c>
      <c r="P4188" s="755">
        <f t="shared" si="57"/>
        <v>23200</v>
      </c>
      <c r="Q4188" s="670"/>
      <c r="R4188" s="670">
        <v>12</v>
      </c>
    </row>
    <row r="4189" spans="1:18" ht="15.75" customHeight="1" x14ac:dyDescent="0.2">
      <c r="A4189" s="676" t="s">
        <v>12628</v>
      </c>
      <c r="B4189" s="670" t="s">
        <v>6922</v>
      </c>
      <c r="C4189" s="666" t="s">
        <v>12874</v>
      </c>
      <c r="D4189" s="675" t="s">
        <v>11806</v>
      </c>
      <c r="E4189" s="737">
        <v>2900</v>
      </c>
      <c r="F4189" s="666">
        <v>42906607</v>
      </c>
      <c r="G4189" s="665" t="s">
        <v>12887</v>
      </c>
      <c r="H4189" s="675" t="s">
        <v>11806</v>
      </c>
      <c r="I4189" s="675" t="s">
        <v>6929</v>
      </c>
      <c r="J4189" s="675" t="s">
        <v>11806</v>
      </c>
      <c r="K4189" s="666">
        <v>6</v>
      </c>
      <c r="L4189" s="670">
        <v>12</v>
      </c>
      <c r="M4189" s="755">
        <f t="shared" si="56"/>
        <v>34800</v>
      </c>
      <c r="N4189" s="666">
        <v>4</v>
      </c>
      <c r="O4189" s="670">
        <v>8</v>
      </c>
      <c r="P4189" s="755">
        <f t="shared" si="57"/>
        <v>23200</v>
      </c>
      <c r="Q4189" s="670"/>
      <c r="R4189" s="670">
        <v>12</v>
      </c>
    </row>
    <row r="4190" spans="1:18" ht="15.75" customHeight="1" x14ac:dyDescent="0.2">
      <c r="A4190" s="676" t="s">
        <v>12628</v>
      </c>
      <c r="B4190" s="670" t="s">
        <v>6922</v>
      </c>
      <c r="C4190" s="666" t="s">
        <v>12874</v>
      </c>
      <c r="D4190" s="675" t="s">
        <v>11806</v>
      </c>
      <c r="E4190" s="737">
        <v>2900</v>
      </c>
      <c r="F4190" s="666">
        <v>73098698</v>
      </c>
      <c r="G4190" s="665" t="s">
        <v>12888</v>
      </c>
      <c r="H4190" s="675" t="s">
        <v>11806</v>
      </c>
      <c r="I4190" s="675" t="s">
        <v>6929</v>
      </c>
      <c r="J4190" s="675" t="s">
        <v>11806</v>
      </c>
      <c r="K4190" s="666">
        <v>2</v>
      </c>
      <c r="L4190" s="670">
        <v>12</v>
      </c>
      <c r="M4190" s="755">
        <f t="shared" si="56"/>
        <v>34800</v>
      </c>
      <c r="N4190" s="666">
        <v>4</v>
      </c>
      <c r="O4190" s="670">
        <v>8</v>
      </c>
      <c r="P4190" s="755">
        <f t="shared" si="57"/>
        <v>23200</v>
      </c>
      <c r="Q4190" s="670"/>
      <c r="R4190" s="670">
        <v>12</v>
      </c>
    </row>
    <row r="4191" spans="1:18" ht="15.75" customHeight="1" x14ac:dyDescent="0.2">
      <c r="A4191" s="676" t="s">
        <v>12628</v>
      </c>
      <c r="B4191" s="670" t="s">
        <v>6922</v>
      </c>
      <c r="C4191" s="666" t="s">
        <v>12874</v>
      </c>
      <c r="D4191" s="675" t="s">
        <v>12664</v>
      </c>
      <c r="E4191" s="737">
        <v>2900</v>
      </c>
      <c r="F4191" s="666">
        <v>70220399</v>
      </c>
      <c r="G4191" s="665" t="s">
        <v>12889</v>
      </c>
      <c r="H4191" s="675" t="s">
        <v>12664</v>
      </c>
      <c r="I4191" s="675" t="s">
        <v>6929</v>
      </c>
      <c r="J4191" s="675" t="s">
        <v>12664</v>
      </c>
      <c r="K4191" s="666">
        <v>6</v>
      </c>
      <c r="L4191" s="670">
        <v>12</v>
      </c>
      <c r="M4191" s="755">
        <f t="shared" si="56"/>
        <v>34800</v>
      </c>
      <c r="N4191" s="666">
        <v>4</v>
      </c>
      <c r="O4191" s="670">
        <v>8</v>
      </c>
      <c r="P4191" s="755">
        <f t="shared" si="57"/>
        <v>23200</v>
      </c>
      <c r="Q4191" s="670"/>
      <c r="R4191" s="670">
        <v>12</v>
      </c>
    </row>
    <row r="4192" spans="1:18" ht="15.75" customHeight="1" x14ac:dyDescent="0.2">
      <c r="A4192" s="676" t="s">
        <v>12628</v>
      </c>
      <c r="B4192" s="670" t="s">
        <v>6922</v>
      </c>
      <c r="C4192" s="666" t="s">
        <v>12874</v>
      </c>
      <c r="D4192" s="675" t="s">
        <v>11806</v>
      </c>
      <c r="E4192" s="737">
        <v>2900</v>
      </c>
      <c r="F4192" s="666">
        <v>71435786</v>
      </c>
      <c r="G4192" s="665" t="s">
        <v>12890</v>
      </c>
      <c r="H4192" s="675" t="s">
        <v>11806</v>
      </c>
      <c r="I4192" s="675" t="s">
        <v>6929</v>
      </c>
      <c r="J4192" s="675" t="s">
        <v>11806</v>
      </c>
      <c r="K4192" s="666">
        <v>5</v>
      </c>
      <c r="L4192" s="670">
        <v>12</v>
      </c>
      <c r="M4192" s="755">
        <f t="shared" ref="M4192:M4255" si="58">L4192*E4192</f>
        <v>34800</v>
      </c>
      <c r="N4192" s="666">
        <v>4</v>
      </c>
      <c r="O4192" s="670">
        <v>8</v>
      </c>
      <c r="P4192" s="755">
        <f t="shared" ref="P4192:P4255" si="59">O4192*E4192</f>
        <v>23200</v>
      </c>
      <c r="Q4192" s="670"/>
      <c r="R4192" s="670">
        <v>12</v>
      </c>
    </row>
    <row r="4193" spans="1:18" ht="15.75" customHeight="1" x14ac:dyDescent="0.2">
      <c r="A4193" s="676" t="s">
        <v>12628</v>
      </c>
      <c r="B4193" s="670" t="s">
        <v>6922</v>
      </c>
      <c r="C4193" s="666" t="s">
        <v>12874</v>
      </c>
      <c r="D4193" s="675" t="s">
        <v>11806</v>
      </c>
      <c r="E4193" s="737">
        <v>2900</v>
      </c>
      <c r="F4193" s="666">
        <v>42617802</v>
      </c>
      <c r="G4193" s="665" t="s">
        <v>12891</v>
      </c>
      <c r="H4193" s="675" t="s">
        <v>11806</v>
      </c>
      <c r="I4193" s="675" t="s">
        <v>6929</v>
      </c>
      <c r="J4193" s="675" t="s">
        <v>11806</v>
      </c>
      <c r="K4193" s="666">
        <v>5</v>
      </c>
      <c r="L4193" s="670">
        <v>12</v>
      </c>
      <c r="M4193" s="755">
        <f t="shared" si="58"/>
        <v>34800</v>
      </c>
      <c r="N4193" s="666">
        <v>4</v>
      </c>
      <c r="O4193" s="670">
        <v>8</v>
      </c>
      <c r="P4193" s="755">
        <f t="shared" si="59"/>
        <v>23200</v>
      </c>
      <c r="Q4193" s="670"/>
      <c r="R4193" s="670">
        <v>12</v>
      </c>
    </row>
    <row r="4194" spans="1:18" ht="15.75" customHeight="1" x14ac:dyDescent="0.2">
      <c r="A4194" s="676" t="s">
        <v>12628</v>
      </c>
      <c r="B4194" s="670" t="s">
        <v>6922</v>
      </c>
      <c r="C4194" s="666" t="s">
        <v>12874</v>
      </c>
      <c r="D4194" s="675" t="s">
        <v>11806</v>
      </c>
      <c r="E4194" s="737">
        <v>2900</v>
      </c>
      <c r="F4194" s="666">
        <v>70273584</v>
      </c>
      <c r="G4194" s="665" t="s">
        <v>12892</v>
      </c>
      <c r="H4194" s="675" t="s">
        <v>11806</v>
      </c>
      <c r="I4194" s="675" t="s">
        <v>6929</v>
      </c>
      <c r="J4194" s="675" t="s">
        <v>11806</v>
      </c>
      <c r="K4194" s="666">
        <v>6</v>
      </c>
      <c r="L4194" s="670">
        <v>12</v>
      </c>
      <c r="M4194" s="755">
        <f t="shared" si="58"/>
        <v>34800</v>
      </c>
      <c r="N4194" s="666">
        <v>4</v>
      </c>
      <c r="O4194" s="670">
        <v>8</v>
      </c>
      <c r="P4194" s="755">
        <f t="shared" si="59"/>
        <v>23200</v>
      </c>
      <c r="Q4194" s="670"/>
      <c r="R4194" s="670">
        <v>12</v>
      </c>
    </row>
    <row r="4195" spans="1:18" ht="15.75" customHeight="1" x14ac:dyDescent="0.2">
      <c r="A4195" s="676" t="s">
        <v>12628</v>
      </c>
      <c r="B4195" s="670" t="s">
        <v>6922</v>
      </c>
      <c r="C4195" s="666" t="s">
        <v>12874</v>
      </c>
      <c r="D4195" s="675" t="s">
        <v>9914</v>
      </c>
      <c r="E4195" s="737">
        <v>5200</v>
      </c>
      <c r="F4195" s="666">
        <v>70273575</v>
      </c>
      <c r="G4195" s="665" t="s">
        <v>12893</v>
      </c>
      <c r="H4195" s="675" t="s">
        <v>9914</v>
      </c>
      <c r="I4195" s="675" t="s">
        <v>6929</v>
      </c>
      <c r="J4195" s="675" t="s">
        <v>9914</v>
      </c>
      <c r="K4195" s="666">
        <v>6</v>
      </c>
      <c r="L4195" s="670">
        <v>12</v>
      </c>
      <c r="M4195" s="755">
        <f t="shared" si="58"/>
        <v>62400</v>
      </c>
      <c r="N4195" s="666">
        <v>4</v>
      </c>
      <c r="O4195" s="670">
        <v>8</v>
      </c>
      <c r="P4195" s="755">
        <f t="shared" si="59"/>
        <v>41600</v>
      </c>
      <c r="Q4195" s="670"/>
      <c r="R4195" s="670">
        <v>12</v>
      </c>
    </row>
    <row r="4196" spans="1:18" ht="15.75" customHeight="1" x14ac:dyDescent="0.2">
      <c r="A4196" s="676" t="s">
        <v>12628</v>
      </c>
      <c r="B4196" s="670" t="s">
        <v>6922</v>
      </c>
      <c r="C4196" s="666" t="s">
        <v>12874</v>
      </c>
      <c r="D4196" s="675" t="s">
        <v>11806</v>
      </c>
      <c r="E4196" s="737">
        <v>2900</v>
      </c>
      <c r="F4196" s="666">
        <v>70182328</v>
      </c>
      <c r="G4196" s="665" t="s">
        <v>12894</v>
      </c>
      <c r="H4196" s="675" t="s">
        <v>11806</v>
      </c>
      <c r="I4196" s="675" t="s">
        <v>6929</v>
      </c>
      <c r="J4196" s="675" t="s">
        <v>11806</v>
      </c>
      <c r="K4196" s="666">
        <v>6</v>
      </c>
      <c r="L4196" s="670">
        <v>12</v>
      </c>
      <c r="M4196" s="755">
        <f t="shared" si="58"/>
        <v>34800</v>
      </c>
      <c r="N4196" s="666">
        <v>4</v>
      </c>
      <c r="O4196" s="670">
        <v>8</v>
      </c>
      <c r="P4196" s="755">
        <f t="shared" si="59"/>
        <v>23200</v>
      </c>
      <c r="Q4196" s="670"/>
      <c r="R4196" s="670">
        <v>12</v>
      </c>
    </row>
    <row r="4197" spans="1:18" ht="15.75" customHeight="1" x14ac:dyDescent="0.2">
      <c r="A4197" s="676" t="s">
        <v>12628</v>
      </c>
      <c r="B4197" s="670" t="s">
        <v>6922</v>
      </c>
      <c r="C4197" s="666" t="s">
        <v>12874</v>
      </c>
      <c r="D4197" s="675" t="s">
        <v>12711</v>
      </c>
      <c r="E4197" s="737">
        <v>1800</v>
      </c>
      <c r="F4197" s="666">
        <v>70242763</v>
      </c>
      <c r="G4197" s="665" t="s">
        <v>12895</v>
      </c>
      <c r="H4197" s="675" t="s">
        <v>12711</v>
      </c>
      <c r="I4197" s="675" t="s">
        <v>7361</v>
      </c>
      <c r="J4197" s="675" t="s">
        <v>12711</v>
      </c>
      <c r="K4197" s="666">
        <v>6</v>
      </c>
      <c r="L4197" s="670">
        <v>12</v>
      </c>
      <c r="M4197" s="755">
        <f t="shared" si="58"/>
        <v>21600</v>
      </c>
      <c r="N4197" s="666">
        <v>4</v>
      </c>
      <c r="O4197" s="670">
        <v>8</v>
      </c>
      <c r="P4197" s="755">
        <f t="shared" si="59"/>
        <v>14400</v>
      </c>
      <c r="Q4197" s="670"/>
      <c r="R4197" s="670">
        <v>12</v>
      </c>
    </row>
    <row r="4198" spans="1:18" ht="15.75" customHeight="1" x14ac:dyDescent="0.2">
      <c r="A4198" s="676" t="s">
        <v>12628</v>
      </c>
      <c r="B4198" s="670" t="s">
        <v>6922</v>
      </c>
      <c r="C4198" s="666" t="s">
        <v>12874</v>
      </c>
      <c r="D4198" s="675" t="s">
        <v>10356</v>
      </c>
      <c r="E4198" s="737">
        <v>2900</v>
      </c>
      <c r="F4198" s="666">
        <v>44921945</v>
      </c>
      <c r="G4198" s="665" t="s">
        <v>12896</v>
      </c>
      <c r="H4198" s="675" t="s">
        <v>10356</v>
      </c>
      <c r="I4198" s="675" t="s">
        <v>6929</v>
      </c>
      <c r="J4198" s="675" t="s">
        <v>10356</v>
      </c>
      <c r="K4198" s="666">
        <v>5</v>
      </c>
      <c r="L4198" s="670">
        <v>12</v>
      </c>
      <c r="M4198" s="755">
        <f t="shared" si="58"/>
        <v>34800</v>
      </c>
      <c r="N4198" s="666">
        <v>4</v>
      </c>
      <c r="O4198" s="670">
        <v>8</v>
      </c>
      <c r="P4198" s="755">
        <f t="shared" si="59"/>
        <v>23200</v>
      </c>
      <c r="Q4198" s="670"/>
      <c r="R4198" s="670">
        <v>12</v>
      </c>
    </row>
    <row r="4199" spans="1:18" ht="15.75" customHeight="1" x14ac:dyDescent="0.2">
      <c r="A4199" s="676" t="s">
        <v>12628</v>
      </c>
      <c r="B4199" s="670" t="s">
        <v>6922</v>
      </c>
      <c r="C4199" s="666" t="s">
        <v>12874</v>
      </c>
      <c r="D4199" s="675" t="s">
        <v>12711</v>
      </c>
      <c r="E4199" s="737">
        <v>1800</v>
      </c>
      <c r="F4199" s="666">
        <v>70609098</v>
      </c>
      <c r="G4199" s="665" t="s">
        <v>12897</v>
      </c>
      <c r="H4199" s="675" t="s">
        <v>12711</v>
      </c>
      <c r="I4199" s="675" t="s">
        <v>7361</v>
      </c>
      <c r="J4199" s="675" t="s">
        <v>12711</v>
      </c>
      <c r="K4199" s="666">
        <v>6</v>
      </c>
      <c r="L4199" s="670">
        <v>12</v>
      </c>
      <c r="M4199" s="755">
        <f t="shared" si="58"/>
        <v>21600</v>
      </c>
      <c r="N4199" s="666">
        <v>4</v>
      </c>
      <c r="O4199" s="670">
        <v>8</v>
      </c>
      <c r="P4199" s="755">
        <f t="shared" si="59"/>
        <v>14400</v>
      </c>
      <c r="Q4199" s="670"/>
      <c r="R4199" s="670">
        <v>12</v>
      </c>
    </row>
    <row r="4200" spans="1:18" ht="15.75" customHeight="1" x14ac:dyDescent="0.2">
      <c r="A4200" s="676" t="s">
        <v>12628</v>
      </c>
      <c r="B4200" s="670" t="s">
        <v>6922</v>
      </c>
      <c r="C4200" s="666" t="s">
        <v>12874</v>
      </c>
      <c r="D4200" s="675" t="s">
        <v>9914</v>
      </c>
      <c r="E4200" s="737">
        <v>5200</v>
      </c>
      <c r="F4200" s="666">
        <v>47435868</v>
      </c>
      <c r="G4200" s="665" t="s">
        <v>12898</v>
      </c>
      <c r="H4200" s="675" t="s">
        <v>9914</v>
      </c>
      <c r="I4200" s="675" t="s">
        <v>6929</v>
      </c>
      <c r="J4200" s="675" t="s">
        <v>9914</v>
      </c>
      <c r="K4200" s="666">
        <v>6</v>
      </c>
      <c r="L4200" s="670">
        <v>12</v>
      </c>
      <c r="M4200" s="755">
        <f t="shared" si="58"/>
        <v>62400</v>
      </c>
      <c r="N4200" s="666">
        <v>4</v>
      </c>
      <c r="O4200" s="670">
        <v>8</v>
      </c>
      <c r="P4200" s="755">
        <f t="shared" si="59"/>
        <v>41600</v>
      </c>
      <c r="Q4200" s="670"/>
      <c r="R4200" s="670">
        <v>12</v>
      </c>
    </row>
    <row r="4201" spans="1:18" ht="15.75" customHeight="1" x14ac:dyDescent="0.2">
      <c r="A4201" s="676" t="s">
        <v>12628</v>
      </c>
      <c r="B4201" s="670" t="s">
        <v>6922</v>
      </c>
      <c r="C4201" s="666" t="s">
        <v>12874</v>
      </c>
      <c r="D4201" s="675" t="s">
        <v>10356</v>
      </c>
      <c r="E4201" s="737">
        <v>2900</v>
      </c>
      <c r="F4201" s="666">
        <v>47129775</v>
      </c>
      <c r="G4201" s="665" t="s">
        <v>12899</v>
      </c>
      <c r="H4201" s="675" t="s">
        <v>10356</v>
      </c>
      <c r="I4201" s="675" t="s">
        <v>6929</v>
      </c>
      <c r="J4201" s="675" t="s">
        <v>10356</v>
      </c>
      <c r="K4201" s="666">
        <v>5</v>
      </c>
      <c r="L4201" s="670">
        <v>12</v>
      </c>
      <c r="M4201" s="755">
        <f t="shared" si="58"/>
        <v>34800</v>
      </c>
      <c r="N4201" s="666">
        <v>4</v>
      </c>
      <c r="O4201" s="670">
        <v>8</v>
      </c>
      <c r="P4201" s="755">
        <f t="shared" si="59"/>
        <v>23200</v>
      </c>
      <c r="Q4201" s="670"/>
      <c r="R4201" s="670">
        <v>12</v>
      </c>
    </row>
    <row r="4202" spans="1:18" ht="15.75" customHeight="1" x14ac:dyDescent="0.2">
      <c r="A4202" s="676" t="s">
        <v>12628</v>
      </c>
      <c r="B4202" s="670" t="s">
        <v>6922</v>
      </c>
      <c r="C4202" s="666" t="s">
        <v>12874</v>
      </c>
      <c r="D4202" s="675" t="s">
        <v>12711</v>
      </c>
      <c r="E4202" s="737">
        <v>1800</v>
      </c>
      <c r="F4202" s="666">
        <v>74469013</v>
      </c>
      <c r="G4202" s="665" t="s">
        <v>12900</v>
      </c>
      <c r="H4202" s="675" t="s">
        <v>12711</v>
      </c>
      <c r="I4202" s="675" t="s">
        <v>7361</v>
      </c>
      <c r="J4202" s="675" t="s">
        <v>12711</v>
      </c>
      <c r="K4202" s="666">
        <v>5</v>
      </c>
      <c r="L4202" s="670">
        <v>12</v>
      </c>
      <c r="M4202" s="755">
        <f t="shared" si="58"/>
        <v>21600</v>
      </c>
      <c r="N4202" s="666">
        <v>4</v>
      </c>
      <c r="O4202" s="670">
        <v>8</v>
      </c>
      <c r="P4202" s="755">
        <f t="shared" si="59"/>
        <v>14400</v>
      </c>
      <c r="Q4202" s="670"/>
      <c r="R4202" s="670">
        <v>12</v>
      </c>
    </row>
    <row r="4203" spans="1:18" ht="15.75" customHeight="1" x14ac:dyDescent="0.2">
      <c r="A4203" s="676" t="s">
        <v>12628</v>
      </c>
      <c r="B4203" s="670" t="s">
        <v>6922</v>
      </c>
      <c r="C4203" s="666" t="s">
        <v>12874</v>
      </c>
      <c r="D4203" s="675" t="s">
        <v>12711</v>
      </c>
      <c r="E4203" s="737">
        <v>1800</v>
      </c>
      <c r="F4203" s="666">
        <v>73072492</v>
      </c>
      <c r="G4203" s="665" t="s">
        <v>12901</v>
      </c>
      <c r="H4203" s="675" t="s">
        <v>12711</v>
      </c>
      <c r="I4203" s="675" t="s">
        <v>7361</v>
      </c>
      <c r="J4203" s="675" t="s">
        <v>12711</v>
      </c>
      <c r="K4203" s="666">
        <v>2</v>
      </c>
      <c r="L4203" s="670">
        <v>12</v>
      </c>
      <c r="M4203" s="755">
        <f t="shared" si="58"/>
        <v>21600</v>
      </c>
      <c r="N4203" s="666">
        <v>4</v>
      </c>
      <c r="O4203" s="670">
        <v>8</v>
      </c>
      <c r="P4203" s="755">
        <f t="shared" si="59"/>
        <v>14400</v>
      </c>
      <c r="Q4203" s="670"/>
      <c r="R4203" s="670">
        <v>12</v>
      </c>
    </row>
    <row r="4204" spans="1:18" ht="15.75" customHeight="1" x14ac:dyDescent="0.2">
      <c r="A4204" s="676" t="s">
        <v>12628</v>
      </c>
      <c r="B4204" s="670" t="s">
        <v>6922</v>
      </c>
      <c r="C4204" s="666" t="s">
        <v>12874</v>
      </c>
      <c r="D4204" s="675" t="s">
        <v>12711</v>
      </c>
      <c r="E4204" s="737">
        <v>1800</v>
      </c>
      <c r="F4204" s="666">
        <v>41987268</v>
      </c>
      <c r="G4204" s="665" t="s">
        <v>12902</v>
      </c>
      <c r="H4204" s="675" t="s">
        <v>12711</v>
      </c>
      <c r="I4204" s="675" t="s">
        <v>7361</v>
      </c>
      <c r="J4204" s="675" t="s">
        <v>12711</v>
      </c>
      <c r="K4204" s="666">
        <v>5</v>
      </c>
      <c r="L4204" s="670">
        <v>12</v>
      </c>
      <c r="M4204" s="755">
        <f t="shared" si="58"/>
        <v>21600</v>
      </c>
      <c r="N4204" s="666">
        <v>4</v>
      </c>
      <c r="O4204" s="670">
        <v>8</v>
      </c>
      <c r="P4204" s="755">
        <f t="shared" si="59"/>
        <v>14400</v>
      </c>
      <c r="Q4204" s="670"/>
      <c r="R4204" s="670">
        <v>12</v>
      </c>
    </row>
    <row r="4205" spans="1:18" ht="15.75" customHeight="1" x14ac:dyDescent="0.2">
      <c r="A4205" s="676" t="s">
        <v>12628</v>
      </c>
      <c r="B4205" s="670" t="s">
        <v>6922</v>
      </c>
      <c r="C4205" s="666" t="s">
        <v>12874</v>
      </c>
      <c r="D4205" s="675" t="s">
        <v>10738</v>
      </c>
      <c r="E4205" s="737">
        <v>1800</v>
      </c>
      <c r="F4205" s="666">
        <v>46207012</v>
      </c>
      <c r="G4205" s="665" t="s">
        <v>12903</v>
      </c>
      <c r="H4205" s="675" t="s">
        <v>10738</v>
      </c>
      <c r="I4205" s="675" t="s">
        <v>7361</v>
      </c>
      <c r="J4205" s="675" t="s">
        <v>10738</v>
      </c>
      <c r="K4205" s="666">
        <v>6</v>
      </c>
      <c r="L4205" s="670">
        <v>12</v>
      </c>
      <c r="M4205" s="755">
        <f t="shared" si="58"/>
        <v>21600</v>
      </c>
      <c r="N4205" s="666">
        <v>4</v>
      </c>
      <c r="O4205" s="670">
        <v>8</v>
      </c>
      <c r="P4205" s="755">
        <f t="shared" si="59"/>
        <v>14400</v>
      </c>
      <c r="Q4205" s="670"/>
      <c r="R4205" s="670">
        <v>12</v>
      </c>
    </row>
    <row r="4206" spans="1:18" ht="15.75" customHeight="1" x14ac:dyDescent="0.2">
      <c r="A4206" s="676" t="s">
        <v>12628</v>
      </c>
      <c r="B4206" s="670" t="s">
        <v>6922</v>
      </c>
      <c r="C4206" s="666" t="s">
        <v>12874</v>
      </c>
      <c r="D4206" s="675" t="s">
        <v>12711</v>
      </c>
      <c r="E4206" s="737">
        <v>1800</v>
      </c>
      <c r="F4206" s="666">
        <v>70674035</v>
      </c>
      <c r="G4206" s="665" t="s">
        <v>12904</v>
      </c>
      <c r="H4206" s="675" t="s">
        <v>12711</v>
      </c>
      <c r="I4206" s="675" t="s">
        <v>7361</v>
      </c>
      <c r="J4206" s="675" t="s">
        <v>12711</v>
      </c>
      <c r="K4206" s="666">
        <v>5</v>
      </c>
      <c r="L4206" s="670">
        <v>12</v>
      </c>
      <c r="M4206" s="755">
        <f t="shared" si="58"/>
        <v>21600</v>
      </c>
      <c r="N4206" s="666">
        <v>4</v>
      </c>
      <c r="O4206" s="670">
        <v>8</v>
      </c>
      <c r="P4206" s="755">
        <f t="shared" si="59"/>
        <v>14400</v>
      </c>
      <c r="Q4206" s="670"/>
      <c r="R4206" s="670">
        <v>12</v>
      </c>
    </row>
    <row r="4207" spans="1:18" ht="15.75" customHeight="1" x14ac:dyDescent="0.2">
      <c r="A4207" s="676" t="s">
        <v>12628</v>
      </c>
      <c r="B4207" s="670" t="s">
        <v>6922</v>
      </c>
      <c r="C4207" s="666" t="s">
        <v>12874</v>
      </c>
      <c r="D4207" s="675" t="s">
        <v>12711</v>
      </c>
      <c r="E4207" s="737">
        <v>1800</v>
      </c>
      <c r="F4207" s="666">
        <v>72479474</v>
      </c>
      <c r="G4207" s="665" t="s">
        <v>12905</v>
      </c>
      <c r="H4207" s="675" t="s">
        <v>12711</v>
      </c>
      <c r="I4207" s="675" t="s">
        <v>7361</v>
      </c>
      <c r="J4207" s="675" t="s">
        <v>12711</v>
      </c>
      <c r="K4207" s="666">
        <v>5</v>
      </c>
      <c r="L4207" s="670">
        <v>12</v>
      </c>
      <c r="M4207" s="755">
        <f t="shared" si="58"/>
        <v>21600</v>
      </c>
      <c r="N4207" s="666">
        <v>4</v>
      </c>
      <c r="O4207" s="670">
        <v>8</v>
      </c>
      <c r="P4207" s="755">
        <f t="shared" si="59"/>
        <v>14400</v>
      </c>
      <c r="Q4207" s="670"/>
      <c r="R4207" s="670">
        <v>12</v>
      </c>
    </row>
    <row r="4208" spans="1:18" ht="15.75" customHeight="1" x14ac:dyDescent="0.2">
      <c r="A4208" s="676" t="s">
        <v>12628</v>
      </c>
      <c r="B4208" s="670" t="s">
        <v>6922</v>
      </c>
      <c r="C4208" s="666" t="s">
        <v>12874</v>
      </c>
      <c r="D4208" s="675" t="s">
        <v>11806</v>
      </c>
      <c r="E4208" s="737">
        <v>2900</v>
      </c>
      <c r="F4208" s="666">
        <v>45109485</v>
      </c>
      <c r="G4208" s="665" t="s">
        <v>12906</v>
      </c>
      <c r="H4208" s="675" t="s">
        <v>11806</v>
      </c>
      <c r="I4208" s="675" t="s">
        <v>6929</v>
      </c>
      <c r="J4208" s="675" t="s">
        <v>11806</v>
      </c>
      <c r="K4208" s="666">
        <v>6</v>
      </c>
      <c r="L4208" s="670">
        <v>12</v>
      </c>
      <c r="M4208" s="755">
        <f t="shared" si="58"/>
        <v>34800</v>
      </c>
      <c r="N4208" s="666">
        <v>4</v>
      </c>
      <c r="O4208" s="670">
        <v>8</v>
      </c>
      <c r="P4208" s="755">
        <f t="shared" si="59"/>
        <v>23200</v>
      </c>
      <c r="Q4208" s="670"/>
      <c r="R4208" s="670">
        <v>12</v>
      </c>
    </row>
    <row r="4209" spans="1:18" ht="15.75" customHeight="1" x14ac:dyDescent="0.2">
      <c r="A4209" s="676" t="s">
        <v>12628</v>
      </c>
      <c r="B4209" s="670" t="s">
        <v>6922</v>
      </c>
      <c r="C4209" s="666" t="s">
        <v>12874</v>
      </c>
      <c r="D4209" s="675" t="s">
        <v>10356</v>
      </c>
      <c r="E4209" s="737">
        <v>2900</v>
      </c>
      <c r="F4209" s="666">
        <v>3691162</v>
      </c>
      <c r="G4209" s="665" t="s">
        <v>12907</v>
      </c>
      <c r="H4209" s="675" t="s">
        <v>10356</v>
      </c>
      <c r="I4209" s="675" t="s">
        <v>6929</v>
      </c>
      <c r="J4209" s="675" t="s">
        <v>10356</v>
      </c>
      <c r="K4209" s="666">
        <v>5</v>
      </c>
      <c r="L4209" s="670">
        <v>12</v>
      </c>
      <c r="M4209" s="755">
        <f t="shared" si="58"/>
        <v>34800</v>
      </c>
      <c r="N4209" s="666">
        <v>4</v>
      </c>
      <c r="O4209" s="670">
        <v>8</v>
      </c>
      <c r="P4209" s="755">
        <f t="shared" si="59"/>
        <v>23200</v>
      </c>
      <c r="Q4209" s="670"/>
      <c r="R4209" s="670">
        <v>12</v>
      </c>
    </row>
    <row r="4210" spans="1:18" ht="15.75" customHeight="1" x14ac:dyDescent="0.2">
      <c r="A4210" s="676" t="s">
        <v>12628</v>
      </c>
      <c r="B4210" s="670" t="s">
        <v>6922</v>
      </c>
      <c r="C4210" s="666" t="s">
        <v>12874</v>
      </c>
      <c r="D4210" s="675" t="s">
        <v>11806</v>
      </c>
      <c r="E4210" s="737">
        <v>2900</v>
      </c>
      <c r="F4210" s="666">
        <v>44487175</v>
      </c>
      <c r="G4210" s="665" t="s">
        <v>12908</v>
      </c>
      <c r="H4210" s="675" t="s">
        <v>11806</v>
      </c>
      <c r="I4210" s="675" t="s">
        <v>6929</v>
      </c>
      <c r="J4210" s="675" t="s">
        <v>11806</v>
      </c>
      <c r="K4210" s="666">
        <v>6</v>
      </c>
      <c r="L4210" s="670">
        <v>12</v>
      </c>
      <c r="M4210" s="755">
        <f t="shared" si="58"/>
        <v>34800</v>
      </c>
      <c r="N4210" s="666">
        <v>4</v>
      </c>
      <c r="O4210" s="670">
        <v>8</v>
      </c>
      <c r="P4210" s="755">
        <f t="shared" si="59"/>
        <v>23200</v>
      </c>
      <c r="Q4210" s="670"/>
      <c r="R4210" s="670">
        <v>12</v>
      </c>
    </row>
    <row r="4211" spans="1:18" ht="15.75" customHeight="1" x14ac:dyDescent="0.2">
      <c r="A4211" s="676" t="s">
        <v>12628</v>
      </c>
      <c r="B4211" s="670" t="s">
        <v>6922</v>
      </c>
      <c r="C4211" s="666" t="s">
        <v>12874</v>
      </c>
      <c r="D4211" s="675" t="s">
        <v>11806</v>
      </c>
      <c r="E4211" s="737">
        <v>2900</v>
      </c>
      <c r="F4211" s="666">
        <v>70298315</v>
      </c>
      <c r="G4211" s="665" t="s">
        <v>12909</v>
      </c>
      <c r="H4211" s="675" t="s">
        <v>11806</v>
      </c>
      <c r="I4211" s="675" t="s">
        <v>6929</v>
      </c>
      <c r="J4211" s="675" t="s">
        <v>11806</v>
      </c>
      <c r="K4211" s="666">
        <v>6</v>
      </c>
      <c r="L4211" s="670">
        <v>12</v>
      </c>
      <c r="M4211" s="755">
        <f t="shared" si="58"/>
        <v>34800</v>
      </c>
      <c r="N4211" s="666">
        <v>4</v>
      </c>
      <c r="O4211" s="670">
        <v>8</v>
      </c>
      <c r="P4211" s="755">
        <f t="shared" si="59"/>
        <v>23200</v>
      </c>
      <c r="Q4211" s="670"/>
      <c r="R4211" s="670">
        <v>12</v>
      </c>
    </row>
    <row r="4212" spans="1:18" ht="15.75" customHeight="1" x14ac:dyDescent="0.2">
      <c r="A4212" s="676" t="s">
        <v>12628</v>
      </c>
      <c r="B4212" s="670" t="s">
        <v>6922</v>
      </c>
      <c r="C4212" s="666" t="s">
        <v>12874</v>
      </c>
      <c r="D4212" s="675" t="s">
        <v>11806</v>
      </c>
      <c r="E4212" s="737">
        <v>2900</v>
      </c>
      <c r="F4212" s="666">
        <v>70298316</v>
      </c>
      <c r="G4212" s="665" t="s">
        <v>12910</v>
      </c>
      <c r="H4212" s="675" t="s">
        <v>11806</v>
      </c>
      <c r="I4212" s="675" t="s">
        <v>6929</v>
      </c>
      <c r="J4212" s="675" t="s">
        <v>11806</v>
      </c>
      <c r="K4212" s="666">
        <v>5</v>
      </c>
      <c r="L4212" s="670">
        <v>12</v>
      </c>
      <c r="M4212" s="755">
        <f t="shared" si="58"/>
        <v>34800</v>
      </c>
      <c r="N4212" s="666">
        <v>4</v>
      </c>
      <c r="O4212" s="670">
        <v>8</v>
      </c>
      <c r="P4212" s="755">
        <f t="shared" si="59"/>
        <v>23200</v>
      </c>
      <c r="Q4212" s="670"/>
      <c r="R4212" s="670">
        <v>12</v>
      </c>
    </row>
    <row r="4213" spans="1:18" ht="15.75" customHeight="1" x14ac:dyDescent="0.2">
      <c r="A4213" s="676" t="s">
        <v>12628</v>
      </c>
      <c r="B4213" s="670" t="s">
        <v>6922</v>
      </c>
      <c r="C4213" s="666" t="s">
        <v>12874</v>
      </c>
      <c r="D4213" s="675" t="s">
        <v>10366</v>
      </c>
      <c r="E4213" s="737">
        <v>1800</v>
      </c>
      <c r="F4213" s="666">
        <v>40784064</v>
      </c>
      <c r="G4213" s="665" t="s">
        <v>12911</v>
      </c>
      <c r="H4213" s="675" t="s">
        <v>10366</v>
      </c>
      <c r="I4213" s="675" t="s">
        <v>7361</v>
      </c>
      <c r="J4213" s="675" t="s">
        <v>10366</v>
      </c>
      <c r="K4213" s="666">
        <v>1</v>
      </c>
      <c r="L4213" s="670">
        <v>12</v>
      </c>
      <c r="M4213" s="755">
        <f t="shared" si="58"/>
        <v>21600</v>
      </c>
      <c r="N4213" s="666">
        <v>4</v>
      </c>
      <c r="O4213" s="670">
        <v>8</v>
      </c>
      <c r="P4213" s="755">
        <f t="shared" si="59"/>
        <v>14400</v>
      </c>
      <c r="Q4213" s="670"/>
      <c r="R4213" s="670">
        <v>12</v>
      </c>
    </row>
    <row r="4214" spans="1:18" ht="15.75" customHeight="1" x14ac:dyDescent="0.2">
      <c r="A4214" s="676" t="s">
        <v>12628</v>
      </c>
      <c r="B4214" s="670" t="s">
        <v>6922</v>
      </c>
      <c r="C4214" s="666" t="s">
        <v>12874</v>
      </c>
      <c r="D4214" s="675" t="s">
        <v>12711</v>
      </c>
      <c r="E4214" s="737">
        <v>1800</v>
      </c>
      <c r="F4214" s="666">
        <v>45580815</v>
      </c>
      <c r="G4214" s="665" t="s">
        <v>12912</v>
      </c>
      <c r="H4214" s="675" t="s">
        <v>12711</v>
      </c>
      <c r="I4214" s="675" t="s">
        <v>7361</v>
      </c>
      <c r="J4214" s="675" t="s">
        <v>12711</v>
      </c>
      <c r="K4214" s="666">
        <v>6</v>
      </c>
      <c r="L4214" s="670">
        <v>12</v>
      </c>
      <c r="M4214" s="755">
        <f t="shared" si="58"/>
        <v>21600</v>
      </c>
      <c r="N4214" s="666">
        <v>4</v>
      </c>
      <c r="O4214" s="670">
        <v>8</v>
      </c>
      <c r="P4214" s="755">
        <f t="shared" si="59"/>
        <v>14400</v>
      </c>
      <c r="Q4214" s="670"/>
      <c r="R4214" s="670">
        <v>12</v>
      </c>
    </row>
    <row r="4215" spans="1:18" ht="15.75" customHeight="1" x14ac:dyDescent="0.2">
      <c r="A4215" s="676" t="s">
        <v>12628</v>
      </c>
      <c r="B4215" s="670" t="s">
        <v>6922</v>
      </c>
      <c r="C4215" s="666" t="s">
        <v>12874</v>
      </c>
      <c r="D4215" s="675" t="s">
        <v>10390</v>
      </c>
      <c r="E4215" s="737">
        <v>1650</v>
      </c>
      <c r="F4215" s="666">
        <v>19571383</v>
      </c>
      <c r="G4215" s="665" t="s">
        <v>12913</v>
      </c>
      <c r="H4215" s="675" t="s">
        <v>10390</v>
      </c>
      <c r="I4215" s="675" t="s">
        <v>7541</v>
      </c>
      <c r="J4215" s="675" t="s">
        <v>10390</v>
      </c>
      <c r="K4215" s="666">
        <v>6</v>
      </c>
      <c r="L4215" s="670">
        <v>12</v>
      </c>
      <c r="M4215" s="755">
        <f t="shared" si="58"/>
        <v>19800</v>
      </c>
      <c r="N4215" s="666">
        <v>4</v>
      </c>
      <c r="O4215" s="670">
        <v>8</v>
      </c>
      <c r="P4215" s="755">
        <f t="shared" si="59"/>
        <v>13200</v>
      </c>
      <c r="Q4215" s="670"/>
      <c r="R4215" s="670">
        <v>12</v>
      </c>
    </row>
    <row r="4216" spans="1:18" ht="15.75" customHeight="1" x14ac:dyDescent="0.2">
      <c r="A4216" s="676" t="s">
        <v>12628</v>
      </c>
      <c r="B4216" s="670" t="s">
        <v>6922</v>
      </c>
      <c r="C4216" s="666" t="s">
        <v>12874</v>
      </c>
      <c r="D4216" s="675" t="s">
        <v>12914</v>
      </c>
      <c r="E4216" s="737">
        <v>1650</v>
      </c>
      <c r="F4216" s="666">
        <v>74280715</v>
      </c>
      <c r="G4216" s="665" t="s">
        <v>12915</v>
      </c>
      <c r="H4216" s="675" t="s">
        <v>12914</v>
      </c>
      <c r="I4216" s="675" t="s">
        <v>7541</v>
      </c>
      <c r="J4216" s="675" t="s">
        <v>12914</v>
      </c>
      <c r="K4216" s="666">
        <v>6</v>
      </c>
      <c r="L4216" s="670">
        <v>12</v>
      </c>
      <c r="M4216" s="755">
        <f t="shared" si="58"/>
        <v>19800</v>
      </c>
      <c r="N4216" s="666">
        <v>4</v>
      </c>
      <c r="O4216" s="670">
        <v>8</v>
      </c>
      <c r="P4216" s="755">
        <f t="shared" si="59"/>
        <v>13200</v>
      </c>
      <c r="Q4216" s="670"/>
      <c r="R4216" s="670">
        <v>12</v>
      </c>
    </row>
    <row r="4217" spans="1:18" ht="15.75" customHeight="1" x14ac:dyDescent="0.2">
      <c r="A4217" s="676" t="s">
        <v>12628</v>
      </c>
      <c r="B4217" s="670" t="s">
        <v>6922</v>
      </c>
      <c r="C4217" s="666" t="s">
        <v>12874</v>
      </c>
      <c r="D4217" s="675" t="s">
        <v>11806</v>
      </c>
      <c r="E4217" s="737">
        <v>2900</v>
      </c>
      <c r="F4217" s="666">
        <v>73098087</v>
      </c>
      <c r="G4217" s="665" t="s">
        <v>12916</v>
      </c>
      <c r="H4217" s="675" t="s">
        <v>11806</v>
      </c>
      <c r="I4217" s="675" t="s">
        <v>6929</v>
      </c>
      <c r="J4217" s="675" t="s">
        <v>11806</v>
      </c>
      <c r="K4217" s="666">
        <v>2</v>
      </c>
      <c r="L4217" s="670">
        <v>12</v>
      </c>
      <c r="M4217" s="755">
        <f t="shared" si="58"/>
        <v>34800</v>
      </c>
      <c r="N4217" s="666">
        <v>4</v>
      </c>
      <c r="O4217" s="670">
        <v>8</v>
      </c>
      <c r="P4217" s="755">
        <f t="shared" si="59"/>
        <v>23200</v>
      </c>
      <c r="Q4217" s="670"/>
      <c r="R4217" s="670">
        <v>12</v>
      </c>
    </row>
    <row r="4218" spans="1:18" ht="15.75" customHeight="1" x14ac:dyDescent="0.2">
      <c r="A4218" s="676" t="s">
        <v>12628</v>
      </c>
      <c r="B4218" s="670" t="s">
        <v>6922</v>
      </c>
      <c r="C4218" s="666" t="s">
        <v>12874</v>
      </c>
      <c r="D4218" s="675" t="s">
        <v>9914</v>
      </c>
      <c r="E4218" s="737">
        <v>5200</v>
      </c>
      <c r="F4218" s="666">
        <v>43744189</v>
      </c>
      <c r="G4218" s="665" t="s">
        <v>12917</v>
      </c>
      <c r="H4218" s="675" t="s">
        <v>9914</v>
      </c>
      <c r="I4218" s="675" t="s">
        <v>6929</v>
      </c>
      <c r="J4218" s="675" t="s">
        <v>9914</v>
      </c>
      <c r="K4218" s="666">
        <v>6</v>
      </c>
      <c r="L4218" s="670">
        <v>12</v>
      </c>
      <c r="M4218" s="755">
        <f t="shared" si="58"/>
        <v>62400</v>
      </c>
      <c r="N4218" s="666">
        <v>4</v>
      </c>
      <c r="O4218" s="670">
        <v>8</v>
      </c>
      <c r="P4218" s="755">
        <f t="shared" si="59"/>
        <v>41600</v>
      </c>
      <c r="Q4218" s="670"/>
      <c r="R4218" s="670">
        <v>12</v>
      </c>
    </row>
    <row r="4219" spans="1:18" ht="15.75" customHeight="1" x14ac:dyDescent="0.2">
      <c r="A4219" s="676" t="s">
        <v>12628</v>
      </c>
      <c r="B4219" s="670" t="s">
        <v>6922</v>
      </c>
      <c r="C4219" s="666" t="s">
        <v>12874</v>
      </c>
      <c r="D4219" s="675" t="s">
        <v>6996</v>
      </c>
      <c r="E4219" s="737">
        <v>2900</v>
      </c>
      <c r="F4219" s="666">
        <v>18141195</v>
      </c>
      <c r="G4219" s="665" t="s">
        <v>12918</v>
      </c>
      <c r="H4219" s="675" t="s">
        <v>6996</v>
      </c>
      <c r="I4219" s="675" t="s">
        <v>6929</v>
      </c>
      <c r="J4219" s="675" t="s">
        <v>6996</v>
      </c>
      <c r="K4219" s="666">
        <v>1</v>
      </c>
      <c r="L4219" s="670">
        <v>12</v>
      </c>
      <c r="M4219" s="755">
        <f t="shared" si="58"/>
        <v>34800</v>
      </c>
      <c r="N4219" s="666">
        <v>4</v>
      </c>
      <c r="O4219" s="670">
        <v>8</v>
      </c>
      <c r="P4219" s="755">
        <f t="shared" si="59"/>
        <v>23200</v>
      </c>
      <c r="Q4219" s="670"/>
      <c r="R4219" s="670">
        <v>12</v>
      </c>
    </row>
    <row r="4220" spans="1:18" ht="15.75" customHeight="1" x14ac:dyDescent="0.2">
      <c r="A4220" s="676" t="s">
        <v>12628</v>
      </c>
      <c r="B4220" s="670" t="s">
        <v>6922</v>
      </c>
      <c r="C4220" s="666" t="s">
        <v>12874</v>
      </c>
      <c r="D4220" s="675" t="s">
        <v>12711</v>
      </c>
      <c r="E4220" s="737">
        <v>1800</v>
      </c>
      <c r="F4220" s="666">
        <v>46003654</v>
      </c>
      <c r="G4220" s="665" t="s">
        <v>12919</v>
      </c>
      <c r="H4220" s="675" t="s">
        <v>12711</v>
      </c>
      <c r="I4220" s="675" t="s">
        <v>7361</v>
      </c>
      <c r="J4220" s="675" t="s">
        <v>12711</v>
      </c>
      <c r="K4220" s="666">
        <v>6</v>
      </c>
      <c r="L4220" s="670">
        <v>12</v>
      </c>
      <c r="M4220" s="755">
        <f t="shared" si="58"/>
        <v>21600</v>
      </c>
      <c r="N4220" s="666">
        <v>4</v>
      </c>
      <c r="O4220" s="670">
        <v>8</v>
      </c>
      <c r="P4220" s="755">
        <f t="shared" si="59"/>
        <v>14400</v>
      </c>
      <c r="Q4220" s="670"/>
      <c r="R4220" s="670">
        <v>12</v>
      </c>
    </row>
    <row r="4221" spans="1:18" ht="15.75" customHeight="1" x14ac:dyDescent="0.2">
      <c r="A4221" s="676" t="s">
        <v>12628</v>
      </c>
      <c r="B4221" s="670" t="s">
        <v>6922</v>
      </c>
      <c r="C4221" s="666" t="s">
        <v>12874</v>
      </c>
      <c r="D4221" s="675" t="s">
        <v>11806</v>
      </c>
      <c r="E4221" s="737">
        <v>2900</v>
      </c>
      <c r="F4221" s="666">
        <v>48143775</v>
      </c>
      <c r="G4221" s="665" t="s">
        <v>12920</v>
      </c>
      <c r="H4221" s="675" t="s">
        <v>11806</v>
      </c>
      <c r="I4221" s="675" t="s">
        <v>6929</v>
      </c>
      <c r="J4221" s="675" t="s">
        <v>11806</v>
      </c>
      <c r="K4221" s="666">
        <v>5</v>
      </c>
      <c r="L4221" s="670">
        <v>12</v>
      </c>
      <c r="M4221" s="755">
        <f t="shared" si="58"/>
        <v>34800</v>
      </c>
      <c r="N4221" s="666">
        <v>4</v>
      </c>
      <c r="O4221" s="670">
        <v>8</v>
      </c>
      <c r="P4221" s="755">
        <f t="shared" si="59"/>
        <v>23200</v>
      </c>
      <c r="Q4221" s="670"/>
      <c r="R4221" s="670">
        <v>12</v>
      </c>
    </row>
    <row r="4222" spans="1:18" ht="15.75" customHeight="1" x14ac:dyDescent="0.2">
      <c r="A4222" s="676" t="s">
        <v>12628</v>
      </c>
      <c r="B4222" s="670" t="s">
        <v>6922</v>
      </c>
      <c r="C4222" s="666" t="s">
        <v>12874</v>
      </c>
      <c r="D4222" s="675" t="s">
        <v>12711</v>
      </c>
      <c r="E4222" s="737">
        <v>1800</v>
      </c>
      <c r="F4222" s="666">
        <v>46724152</v>
      </c>
      <c r="G4222" s="665" t="s">
        <v>12921</v>
      </c>
      <c r="H4222" s="675" t="s">
        <v>12711</v>
      </c>
      <c r="I4222" s="675" t="s">
        <v>7361</v>
      </c>
      <c r="J4222" s="675" t="s">
        <v>12711</v>
      </c>
      <c r="K4222" s="666">
        <v>6</v>
      </c>
      <c r="L4222" s="670">
        <v>12</v>
      </c>
      <c r="M4222" s="755">
        <f t="shared" si="58"/>
        <v>21600</v>
      </c>
      <c r="N4222" s="666">
        <v>4</v>
      </c>
      <c r="O4222" s="670">
        <v>8</v>
      </c>
      <c r="P4222" s="755">
        <f t="shared" si="59"/>
        <v>14400</v>
      </c>
      <c r="Q4222" s="670"/>
      <c r="R4222" s="670">
        <v>12</v>
      </c>
    </row>
    <row r="4223" spans="1:18" ht="15.75" customHeight="1" x14ac:dyDescent="0.2">
      <c r="A4223" s="676" t="s">
        <v>12628</v>
      </c>
      <c r="B4223" s="670" t="s">
        <v>6922</v>
      </c>
      <c r="C4223" s="666" t="s">
        <v>12874</v>
      </c>
      <c r="D4223" s="675" t="s">
        <v>10356</v>
      </c>
      <c r="E4223" s="737">
        <v>2900</v>
      </c>
      <c r="F4223" s="666">
        <v>45471855</v>
      </c>
      <c r="G4223" s="665" t="s">
        <v>12922</v>
      </c>
      <c r="H4223" s="675" t="s">
        <v>10356</v>
      </c>
      <c r="I4223" s="675" t="s">
        <v>6929</v>
      </c>
      <c r="J4223" s="675" t="s">
        <v>10356</v>
      </c>
      <c r="K4223" s="666">
        <v>5</v>
      </c>
      <c r="L4223" s="670">
        <v>12</v>
      </c>
      <c r="M4223" s="755">
        <f t="shared" si="58"/>
        <v>34800</v>
      </c>
      <c r="N4223" s="666">
        <v>4</v>
      </c>
      <c r="O4223" s="670">
        <v>8</v>
      </c>
      <c r="P4223" s="755">
        <f t="shared" si="59"/>
        <v>23200</v>
      </c>
      <c r="Q4223" s="670"/>
      <c r="R4223" s="670">
        <v>12</v>
      </c>
    </row>
    <row r="4224" spans="1:18" ht="15.75" customHeight="1" x14ac:dyDescent="0.2">
      <c r="A4224" s="676" t="s">
        <v>12628</v>
      </c>
      <c r="B4224" s="670" t="s">
        <v>6922</v>
      </c>
      <c r="C4224" s="666" t="s">
        <v>12874</v>
      </c>
      <c r="D4224" s="675" t="s">
        <v>12914</v>
      </c>
      <c r="E4224" s="737">
        <v>1650</v>
      </c>
      <c r="F4224" s="666">
        <v>76143014</v>
      </c>
      <c r="G4224" s="665" t="s">
        <v>12923</v>
      </c>
      <c r="H4224" s="675" t="s">
        <v>12914</v>
      </c>
      <c r="I4224" s="675" t="s">
        <v>7541</v>
      </c>
      <c r="J4224" s="675" t="s">
        <v>12914</v>
      </c>
      <c r="K4224" s="666">
        <v>6</v>
      </c>
      <c r="L4224" s="670">
        <v>12</v>
      </c>
      <c r="M4224" s="755">
        <f t="shared" si="58"/>
        <v>19800</v>
      </c>
      <c r="N4224" s="666">
        <v>4</v>
      </c>
      <c r="O4224" s="670">
        <v>8</v>
      </c>
      <c r="P4224" s="755">
        <f t="shared" si="59"/>
        <v>13200</v>
      </c>
      <c r="Q4224" s="670"/>
      <c r="R4224" s="670">
        <v>12</v>
      </c>
    </row>
    <row r="4225" spans="1:18" ht="15.75" customHeight="1" x14ac:dyDescent="0.2">
      <c r="A4225" s="676" t="s">
        <v>12628</v>
      </c>
      <c r="B4225" s="670" t="s">
        <v>6922</v>
      </c>
      <c r="C4225" s="666" t="s">
        <v>12874</v>
      </c>
      <c r="D4225" s="675" t="s">
        <v>10390</v>
      </c>
      <c r="E4225" s="737">
        <v>1650</v>
      </c>
      <c r="F4225" s="666">
        <v>46354581</v>
      </c>
      <c r="G4225" s="665" t="s">
        <v>12924</v>
      </c>
      <c r="H4225" s="675" t="s">
        <v>10390</v>
      </c>
      <c r="I4225" s="675" t="s">
        <v>7541</v>
      </c>
      <c r="J4225" s="675" t="s">
        <v>10390</v>
      </c>
      <c r="K4225" s="666">
        <v>6</v>
      </c>
      <c r="L4225" s="670">
        <v>12</v>
      </c>
      <c r="M4225" s="755">
        <f t="shared" si="58"/>
        <v>19800</v>
      </c>
      <c r="N4225" s="666">
        <v>4</v>
      </c>
      <c r="O4225" s="670">
        <v>8</v>
      </c>
      <c r="P4225" s="755">
        <f t="shared" si="59"/>
        <v>13200</v>
      </c>
      <c r="Q4225" s="670"/>
      <c r="R4225" s="670">
        <v>12</v>
      </c>
    </row>
    <row r="4226" spans="1:18" ht="15.75" customHeight="1" x14ac:dyDescent="0.2">
      <c r="A4226" s="676" t="s">
        <v>12628</v>
      </c>
      <c r="B4226" s="670" t="s">
        <v>6922</v>
      </c>
      <c r="C4226" s="666" t="s">
        <v>12874</v>
      </c>
      <c r="D4226" s="675" t="s">
        <v>11806</v>
      </c>
      <c r="E4226" s="737">
        <v>2900</v>
      </c>
      <c r="F4226" s="666">
        <v>42432110</v>
      </c>
      <c r="G4226" s="665" t="s">
        <v>12925</v>
      </c>
      <c r="H4226" s="675" t="s">
        <v>11806</v>
      </c>
      <c r="I4226" s="675" t="s">
        <v>6929</v>
      </c>
      <c r="J4226" s="675" t="s">
        <v>11806</v>
      </c>
      <c r="K4226" s="666">
        <v>5</v>
      </c>
      <c r="L4226" s="670">
        <v>12</v>
      </c>
      <c r="M4226" s="755">
        <f t="shared" si="58"/>
        <v>34800</v>
      </c>
      <c r="N4226" s="666">
        <v>4</v>
      </c>
      <c r="O4226" s="670">
        <v>8</v>
      </c>
      <c r="P4226" s="755">
        <f t="shared" si="59"/>
        <v>23200</v>
      </c>
      <c r="Q4226" s="670"/>
      <c r="R4226" s="670">
        <v>12</v>
      </c>
    </row>
    <row r="4227" spans="1:18" ht="15.75" customHeight="1" x14ac:dyDescent="0.2">
      <c r="A4227" s="676" t="s">
        <v>12628</v>
      </c>
      <c r="B4227" s="670" t="s">
        <v>6922</v>
      </c>
      <c r="C4227" s="666" t="s">
        <v>12874</v>
      </c>
      <c r="D4227" s="675" t="s">
        <v>12711</v>
      </c>
      <c r="E4227" s="737">
        <v>1800</v>
      </c>
      <c r="F4227" s="666">
        <v>40763594</v>
      </c>
      <c r="G4227" s="665" t="s">
        <v>12926</v>
      </c>
      <c r="H4227" s="675" t="s">
        <v>12711</v>
      </c>
      <c r="I4227" s="675" t="s">
        <v>7361</v>
      </c>
      <c r="J4227" s="675" t="s">
        <v>12711</v>
      </c>
      <c r="K4227" s="666">
        <v>2</v>
      </c>
      <c r="L4227" s="670">
        <v>12</v>
      </c>
      <c r="M4227" s="755">
        <f t="shared" si="58"/>
        <v>21600</v>
      </c>
      <c r="N4227" s="666">
        <v>4</v>
      </c>
      <c r="O4227" s="670">
        <v>8</v>
      </c>
      <c r="P4227" s="755">
        <f t="shared" si="59"/>
        <v>14400</v>
      </c>
      <c r="Q4227" s="670"/>
      <c r="R4227" s="670">
        <v>12</v>
      </c>
    </row>
    <row r="4228" spans="1:18" ht="15.75" customHeight="1" x14ac:dyDescent="0.2">
      <c r="A4228" s="676" t="s">
        <v>12628</v>
      </c>
      <c r="B4228" s="670" t="s">
        <v>6922</v>
      </c>
      <c r="C4228" s="666" t="s">
        <v>12874</v>
      </c>
      <c r="D4228" s="675" t="s">
        <v>9914</v>
      </c>
      <c r="E4228" s="737">
        <v>5200</v>
      </c>
      <c r="F4228" s="666">
        <v>72686170</v>
      </c>
      <c r="G4228" s="665" t="s">
        <v>12927</v>
      </c>
      <c r="H4228" s="675" t="s">
        <v>9914</v>
      </c>
      <c r="I4228" s="691" t="s">
        <v>6929</v>
      </c>
      <c r="J4228" s="675" t="s">
        <v>9914</v>
      </c>
      <c r="K4228" s="666">
        <v>0</v>
      </c>
      <c r="L4228" s="670">
        <v>12</v>
      </c>
      <c r="M4228" s="755">
        <f t="shared" si="58"/>
        <v>62400</v>
      </c>
      <c r="N4228" s="666">
        <v>1</v>
      </c>
      <c r="O4228" s="670">
        <v>8</v>
      </c>
      <c r="P4228" s="755">
        <f t="shared" si="59"/>
        <v>41600</v>
      </c>
      <c r="Q4228" s="670"/>
      <c r="R4228" s="670">
        <v>12</v>
      </c>
    </row>
    <row r="4229" spans="1:18" ht="15.75" customHeight="1" x14ac:dyDescent="0.2">
      <c r="A4229" s="676" t="s">
        <v>12628</v>
      </c>
      <c r="B4229" s="670" t="s">
        <v>6922</v>
      </c>
      <c r="C4229" s="666" t="s">
        <v>12874</v>
      </c>
      <c r="D4229" s="675" t="s">
        <v>11806</v>
      </c>
      <c r="E4229" s="737">
        <v>2900</v>
      </c>
      <c r="F4229" s="666">
        <v>47191643</v>
      </c>
      <c r="G4229" s="665" t="s">
        <v>12928</v>
      </c>
      <c r="H4229" s="675" t="s">
        <v>11806</v>
      </c>
      <c r="I4229" s="675" t="s">
        <v>6929</v>
      </c>
      <c r="J4229" s="675" t="s">
        <v>11806</v>
      </c>
      <c r="K4229" s="666">
        <v>2</v>
      </c>
      <c r="L4229" s="670">
        <v>12</v>
      </c>
      <c r="M4229" s="755">
        <f t="shared" si="58"/>
        <v>34800</v>
      </c>
      <c r="N4229" s="666">
        <v>4</v>
      </c>
      <c r="O4229" s="670">
        <v>8</v>
      </c>
      <c r="P4229" s="755">
        <f t="shared" si="59"/>
        <v>23200</v>
      </c>
      <c r="Q4229" s="670"/>
      <c r="R4229" s="670">
        <v>12</v>
      </c>
    </row>
    <row r="4230" spans="1:18" ht="15.75" customHeight="1" x14ac:dyDescent="0.2">
      <c r="A4230" s="676" t="s">
        <v>12628</v>
      </c>
      <c r="B4230" s="670" t="s">
        <v>6922</v>
      </c>
      <c r="C4230" s="666" t="s">
        <v>12874</v>
      </c>
      <c r="D4230" s="675" t="s">
        <v>11806</v>
      </c>
      <c r="E4230" s="737">
        <v>2900</v>
      </c>
      <c r="F4230" s="666">
        <v>47505509</v>
      </c>
      <c r="G4230" s="665" t="s">
        <v>12929</v>
      </c>
      <c r="H4230" s="675" t="s">
        <v>11806</v>
      </c>
      <c r="I4230" s="675" t="s">
        <v>6929</v>
      </c>
      <c r="J4230" s="675" t="s">
        <v>11806</v>
      </c>
      <c r="K4230" s="666">
        <v>5</v>
      </c>
      <c r="L4230" s="670">
        <v>12</v>
      </c>
      <c r="M4230" s="755">
        <f t="shared" si="58"/>
        <v>34800</v>
      </c>
      <c r="N4230" s="666">
        <v>4</v>
      </c>
      <c r="O4230" s="670">
        <v>8</v>
      </c>
      <c r="P4230" s="755">
        <f t="shared" si="59"/>
        <v>23200</v>
      </c>
      <c r="Q4230" s="670"/>
      <c r="R4230" s="670">
        <v>12</v>
      </c>
    </row>
    <row r="4231" spans="1:18" ht="15.75" customHeight="1" x14ac:dyDescent="0.2">
      <c r="A4231" s="676" t="s">
        <v>12628</v>
      </c>
      <c r="B4231" s="670" t="s">
        <v>6922</v>
      </c>
      <c r="C4231" s="666" t="s">
        <v>12874</v>
      </c>
      <c r="D4231" s="675" t="s">
        <v>12914</v>
      </c>
      <c r="E4231" s="737">
        <v>1650</v>
      </c>
      <c r="F4231" s="666">
        <v>48278416</v>
      </c>
      <c r="G4231" s="665" t="s">
        <v>12930</v>
      </c>
      <c r="H4231" s="675" t="s">
        <v>12914</v>
      </c>
      <c r="I4231" s="675" t="s">
        <v>7541</v>
      </c>
      <c r="J4231" s="675" t="s">
        <v>12914</v>
      </c>
      <c r="K4231" s="666">
        <v>6</v>
      </c>
      <c r="L4231" s="670">
        <v>12</v>
      </c>
      <c r="M4231" s="755">
        <f t="shared" si="58"/>
        <v>19800</v>
      </c>
      <c r="N4231" s="666">
        <v>4</v>
      </c>
      <c r="O4231" s="670">
        <v>8</v>
      </c>
      <c r="P4231" s="755">
        <f t="shared" si="59"/>
        <v>13200</v>
      </c>
      <c r="Q4231" s="670"/>
      <c r="R4231" s="670">
        <v>12</v>
      </c>
    </row>
    <row r="4232" spans="1:18" ht="15.75" customHeight="1" x14ac:dyDescent="0.2">
      <c r="A4232" s="676" t="s">
        <v>12628</v>
      </c>
      <c r="B4232" s="670" t="s">
        <v>6922</v>
      </c>
      <c r="C4232" s="666" t="s">
        <v>12874</v>
      </c>
      <c r="D4232" s="675" t="s">
        <v>11806</v>
      </c>
      <c r="E4232" s="737">
        <v>2900</v>
      </c>
      <c r="F4232" s="666">
        <v>47785002</v>
      </c>
      <c r="G4232" s="665" t="s">
        <v>12931</v>
      </c>
      <c r="H4232" s="675" t="s">
        <v>11806</v>
      </c>
      <c r="I4232" s="675" t="s">
        <v>6929</v>
      </c>
      <c r="J4232" s="675" t="s">
        <v>11806</v>
      </c>
      <c r="K4232" s="666">
        <v>6</v>
      </c>
      <c r="L4232" s="670">
        <v>12</v>
      </c>
      <c r="M4232" s="755">
        <f t="shared" si="58"/>
        <v>34800</v>
      </c>
      <c r="N4232" s="666">
        <v>4</v>
      </c>
      <c r="O4232" s="670">
        <v>8</v>
      </c>
      <c r="P4232" s="755">
        <f t="shared" si="59"/>
        <v>23200</v>
      </c>
      <c r="Q4232" s="670"/>
      <c r="R4232" s="670">
        <v>12</v>
      </c>
    </row>
    <row r="4233" spans="1:18" ht="15.75" customHeight="1" x14ac:dyDescent="0.2">
      <c r="A4233" s="676" t="s">
        <v>12628</v>
      </c>
      <c r="B4233" s="670" t="s">
        <v>6922</v>
      </c>
      <c r="C4233" s="666" t="s">
        <v>12874</v>
      </c>
      <c r="D4233" s="675" t="s">
        <v>12711</v>
      </c>
      <c r="E4233" s="737">
        <v>1800</v>
      </c>
      <c r="F4233" s="666">
        <v>43121464</v>
      </c>
      <c r="G4233" s="665" t="s">
        <v>12932</v>
      </c>
      <c r="H4233" s="675" t="s">
        <v>12711</v>
      </c>
      <c r="I4233" s="675" t="s">
        <v>7361</v>
      </c>
      <c r="J4233" s="675" t="s">
        <v>12711</v>
      </c>
      <c r="K4233" s="666">
        <v>6</v>
      </c>
      <c r="L4233" s="670">
        <v>12</v>
      </c>
      <c r="M4233" s="755">
        <f t="shared" si="58"/>
        <v>21600</v>
      </c>
      <c r="N4233" s="666">
        <v>4</v>
      </c>
      <c r="O4233" s="670">
        <v>8</v>
      </c>
      <c r="P4233" s="755">
        <f t="shared" si="59"/>
        <v>14400</v>
      </c>
      <c r="Q4233" s="670"/>
      <c r="R4233" s="670">
        <v>12</v>
      </c>
    </row>
    <row r="4234" spans="1:18" ht="15.75" customHeight="1" x14ac:dyDescent="0.2">
      <c r="A4234" s="676" t="s">
        <v>12628</v>
      </c>
      <c r="B4234" s="670" t="s">
        <v>6922</v>
      </c>
      <c r="C4234" s="666" t="s">
        <v>12874</v>
      </c>
      <c r="D4234" s="675" t="s">
        <v>11806</v>
      </c>
      <c r="E4234" s="737">
        <v>2900</v>
      </c>
      <c r="F4234" s="666">
        <v>47585839</v>
      </c>
      <c r="G4234" s="665" t="s">
        <v>12933</v>
      </c>
      <c r="H4234" s="675" t="s">
        <v>11806</v>
      </c>
      <c r="I4234" s="675" t="s">
        <v>6929</v>
      </c>
      <c r="J4234" s="675" t="s">
        <v>11806</v>
      </c>
      <c r="K4234" s="666">
        <v>1</v>
      </c>
      <c r="L4234" s="670">
        <v>12</v>
      </c>
      <c r="M4234" s="755">
        <f t="shared" si="58"/>
        <v>34800</v>
      </c>
      <c r="N4234" s="666">
        <v>2</v>
      </c>
      <c r="O4234" s="670">
        <v>8</v>
      </c>
      <c r="P4234" s="755">
        <f t="shared" si="59"/>
        <v>23200</v>
      </c>
      <c r="Q4234" s="670"/>
      <c r="R4234" s="670">
        <v>12</v>
      </c>
    </row>
    <row r="4235" spans="1:18" ht="15.75" customHeight="1" x14ac:dyDescent="0.2">
      <c r="A4235" s="676" t="s">
        <v>12628</v>
      </c>
      <c r="B4235" s="670" t="s">
        <v>6922</v>
      </c>
      <c r="C4235" s="666" t="s">
        <v>12874</v>
      </c>
      <c r="D4235" s="675" t="s">
        <v>12711</v>
      </c>
      <c r="E4235" s="737">
        <v>1800</v>
      </c>
      <c r="F4235" s="666">
        <v>45531389</v>
      </c>
      <c r="G4235" s="665" t="s">
        <v>12934</v>
      </c>
      <c r="H4235" s="675" t="s">
        <v>12711</v>
      </c>
      <c r="I4235" s="675" t="s">
        <v>7361</v>
      </c>
      <c r="J4235" s="675" t="s">
        <v>12711</v>
      </c>
      <c r="K4235" s="666">
        <v>2</v>
      </c>
      <c r="L4235" s="670">
        <v>12</v>
      </c>
      <c r="M4235" s="755">
        <f t="shared" si="58"/>
        <v>21600</v>
      </c>
      <c r="N4235" s="666"/>
      <c r="O4235" s="670">
        <v>8</v>
      </c>
      <c r="P4235" s="755">
        <f t="shared" si="59"/>
        <v>14400</v>
      </c>
      <c r="Q4235" s="670"/>
      <c r="R4235" s="670">
        <v>12</v>
      </c>
    </row>
    <row r="4236" spans="1:18" ht="15.75" customHeight="1" x14ac:dyDescent="0.2">
      <c r="A4236" s="676" t="s">
        <v>12628</v>
      </c>
      <c r="B4236" s="670" t="s">
        <v>6922</v>
      </c>
      <c r="C4236" s="666" t="s">
        <v>12874</v>
      </c>
      <c r="D4236" s="675" t="s">
        <v>12711</v>
      </c>
      <c r="E4236" s="737">
        <v>1800</v>
      </c>
      <c r="F4236" s="666">
        <v>70095259</v>
      </c>
      <c r="G4236" s="665" t="s">
        <v>12935</v>
      </c>
      <c r="H4236" s="675" t="s">
        <v>12711</v>
      </c>
      <c r="I4236" s="675" t="s">
        <v>7361</v>
      </c>
      <c r="J4236" s="675" t="s">
        <v>12711</v>
      </c>
      <c r="K4236" s="666">
        <v>1</v>
      </c>
      <c r="L4236" s="670">
        <v>12</v>
      </c>
      <c r="M4236" s="755">
        <f t="shared" si="58"/>
        <v>21600</v>
      </c>
      <c r="N4236" s="666">
        <v>4</v>
      </c>
      <c r="O4236" s="670">
        <v>8</v>
      </c>
      <c r="P4236" s="755">
        <f t="shared" si="59"/>
        <v>14400</v>
      </c>
      <c r="Q4236" s="670"/>
      <c r="R4236" s="670">
        <v>12</v>
      </c>
    </row>
    <row r="4237" spans="1:18" ht="15.75" customHeight="1" x14ac:dyDescent="0.2">
      <c r="A4237" s="676" t="s">
        <v>12628</v>
      </c>
      <c r="B4237" s="670" t="s">
        <v>6922</v>
      </c>
      <c r="C4237" s="666" t="s">
        <v>12874</v>
      </c>
      <c r="D4237" s="675" t="s">
        <v>12856</v>
      </c>
      <c r="E4237" s="737">
        <v>1650</v>
      </c>
      <c r="F4237" s="666">
        <v>42269593</v>
      </c>
      <c r="G4237" s="665" t="s">
        <v>12936</v>
      </c>
      <c r="H4237" s="675" t="s">
        <v>12856</v>
      </c>
      <c r="I4237" s="675" t="s">
        <v>7541</v>
      </c>
      <c r="J4237" s="675" t="s">
        <v>12856</v>
      </c>
      <c r="K4237" s="666">
        <v>6</v>
      </c>
      <c r="L4237" s="670">
        <v>12</v>
      </c>
      <c r="M4237" s="755">
        <f t="shared" si="58"/>
        <v>19800</v>
      </c>
      <c r="N4237" s="666">
        <v>4</v>
      </c>
      <c r="O4237" s="670">
        <v>8</v>
      </c>
      <c r="P4237" s="755">
        <f t="shared" si="59"/>
        <v>13200</v>
      </c>
      <c r="Q4237" s="670"/>
      <c r="R4237" s="670">
        <v>12</v>
      </c>
    </row>
    <row r="4238" spans="1:18" ht="15.75" customHeight="1" x14ac:dyDescent="0.2">
      <c r="A4238" s="676" t="s">
        <v>12628</v>
      </c>
      <c r="B4238" s="670" t="s">
        <v>6922</v>
      </c>
      <c r="C4238" s="666" t="s">
        <v>12874</v>
      </c>
      <c r="D4238" s="675" t="s">
        <v>10738</v>
      </c>
      <c r="E4238" s="737">
        <v>1800</v>
      </c>
      <c r="F4238" s="666">
        <v>40087301</v>
      </c>
      <c r="G4238" s="665" t="s">
        <v>12937</v>
      </c>
      <c r="H4238" s="675" t="s">
        <v>10738</v>
      </c>
      <c r="I4238" s="675" t="s">
        <v>7361</v>
      </c>
      <c r="J4238" s="675" t="s">
        <v>10738</v>
      </c>
      <c r="K4238" s="666">
        <v>6</v>
      </c>
      <c r="L4238" s="670">
        <v>12</v>
      </c>
      <c r="M4238" s="755">
        <f t="shared" si="58"/>
        <v>21600</v>
      </c>
      <c r="N4238" s="666">
        <v>4</v>
      </c>
      <c r="O4238" s="670">
        <v>8</v>
      </c>
      <c r="P4238" s="755">
        <f t="shared" si="59"/>
        <v>14400</v>
      </c>
      <c r="Q4238" s="670"/>
      <c r="R4238" s="670">
        <v>12</v>
      </c>
    </row>
    <row r="4239" spans="1:18" ht="15.75" customHeight="1" x14ac:dyDescent="0.2">
      <c r="A4239" s="676" t="s">
        <v>12628</v>
      </c>
      <c r="B4239" s="670" t="s">
        <v>6922</v>
      </c>
      <c r="C4239" s="666" t="s">
        <v>12874</v>
      </c>
      <c r="D4239" s="675" t="s">
        <v>12664</v>
      </c>
      <c r="E4239" s="737">
        <v>2900</v>
      </c>
      <c r="F4239" s="666">
        <v>43458947</v>
      </c>
      <c r="G4239" s="665" t="s">
        <v>12938</v>
      </c>
      <c r="H4239" s="675" t="s">
        <v>12664</v>
      </c>
      <c r="I4239" s="675" t="s">
        <v>6929</v>
      </c>
      <c r="J4239" s="675" t="s">
        <v>12664</v>
      </c>
      <c r="K4239" s="666">
        <v>6</v>
      </c>
      <c r="L4239" s="670">
        <v>12</v>
      </c>
      <c r="M4239" s="755">
        <f t="shared" si="58"/>
        <v>34800</v>
      </c>
      <c r="N4239" s="666">
        <v>4</v>
      </c>
      <c r="O4239" s="670">
        <v>8</v>
      </c>
      <c r="P4239" s="755">
        <f t="shared" si="59"/>
        <v>23200</v>
      </c>
      <c r="Q4239" s="670"/>
      <c r="R4239" s="670">
        <v>12</v>
      </c>
    </row>
    <row r="4240" spans="1:18" ht="15.75" customHeight="1" x14ac:dyDescent="0.2">
      <c r="A4240" s="676" t="s">
        <v>12628</v>
      </c>
      <c r="B4240" s="670" t="s">
        <v>6922</v>
      </c>
      <c r="C4240" s="666" t="s">
        <v>12874</v>
      </c>
      <c r="D4240" s="675" t="s">
        <v>11806</v>
      </c>
      <c r="E4240" s="737">
        <v>2900</v>
      </c>
      <c r="F4240" s="666">
        <v>70250831</v>
      </c>
      <c r="G4240" s="665" t="s">
        <v>12939</v>
      </c>
      <c r="H4240" s="675" t="s">
        <v>11806</v>
      </c>
      <c r="I4240" s="675" t="s">
        <v>6929</v>
      </c>
      <c r="J4240" s="675" t="s">
        <v>11806</v>
      </c>
      <c r="K4240" s="666">
        <v>5</v>
      </c>
      <c r="L4240" s="670">
        <v>12</v>
      </c>
      <c r="M4240" s="755">
        <f t="shared" si="58"/>
        <v>34800</v>
      </c>
      <c r="N4240" s="666">
        <v>4</v>
      </c>
      <c r="O4240" s="670">
        <v>8</v>
      </c>
      <c r="P4240" s="755">
        <f t="shared" si="59"/>
        <v>23200</v>
      </c>
      <c r="Q4240" s="670"/>
      <c r="R4240" s="670">
        <v>12</v>
      </c>
    </row>
    <row r="4241" spans="1:18" ht="15.75" customHeight="1" x14ac:dyDescent="0.2">
      <c r="A4241" s="676" t="s">
        <v>12628</v>
      </c>
      <c r="B4241" s="670" t="s">
        <v>6922</v>
      </c>
      <c r="C4241" s="666" t="s">
        <v>12874</v>
      </c>
      <c r="D4241" s="675" t="s">
        <v>11806</v>
      </c>
      <c r="E4241" s="737">
        <v>2900</v>
      </c>
      <c r="F4241" s="666">
        <v>45752789</v>
      </c>
      <c r="G4241" s="665" t="s">
        <v>12940</v>
      </c>
      <c r="H4241" s="675" t="s">
        <v>11806</v>
      </c>
      <c r="I4241" s="675" t="s">
        <v>6929</v>
      </c>
      <c r="J4241" s="675" t="s">
        <v>11806</v>
      </c>
      <c r="K4241" s="666">
        <v>5</v>
      </c>
      <c r="L4241" s="670">
        <v>12</v>
      </c>
      <c r="M4241" s="755">
        <f t="shared" si="58"/>
        <v>34800</v>
      </c>
      <c r="N4241" s="666">
        <v>4</v>
      </c>
      <c r="O4241" s="670">
        <v>8</v>
      </c>
      <c r="P4241" s="755">
        <f t="shared" si="59"/>
        <v>23200</v>
      </c>
      <c r="Q4241" s="670"/>
      <c r="R4241" s="670">
        <v>12</v>
      </c>
    </row>
    <row r="4242" spans="1:18" ht="15.75" customHeight="1" x14ac:dyDescent="0.2">
      <c r="A4242" s="676" t="s">
        <v>12628</v>
      </c>
      <c r="B4242" s="670" t="s">
        <v>6922</v>
      </c>
      <c r="C4242" s="666" t="s">
        <v>12874</v>
      </c>
      <c r="D4242" s="675" t="s">
        <v>6996</v>
      </c>
      <c r="E4242" s="737">
        <v>2900</v>
      </c>
      <c r="F4242" s="666">
        <v>46989610</v>
      </c>
      <c r="G4242" s="665" t="s">
        <v>12941</v>
      </c>
      <c r="H4242" s="675" t="s">
        <v>6996</v>
      </c>
      <c r="I4242" s="675" t="s">
        <v>6929</v>
      </c>
      <c r="J4242" s="675" t="s">
        <v>6996</v>
      </c>
      <c r="K4242" s="666">
        <v>1</v>
      </c>
      <c r="L4242" s="670">
        <v>12</v>
      </c>
      <c r="M4242" s="755">
        <f t="shared" si="58"/>
        <v>34800</v>
      </c>
      <c r="N4242" s="666">
        <v>4</v>
      </c>
      <c r="O4242" s="670">
        <v>8</v>
      </c>
      <c r="P4242" s="755">
        <f t="shared" si="59"/>
        <v>23200</v>
      </c>
      <c r="Q4242" s="670"/>
      <c r="R4242" s="670">
        <v>12</v>
      </c>
    </row>
    <row r="4243" spans="1:18" ht="15.75" customHeight="1" x14ac:dyDescent="0.2">
      <c r="A4243" s="676" t="s">
        <v>12628</v>
      </c>
      <c r="B4243" s="670" t="s">
        <v>6922</v>
      </c>
      <c r="C4243" s="666" t="s">
        <v>12874</v>
      </c>
      <c r="D4243" s="675" t="s">
        <v>10366</v>
      </c>
      <c r="E4243" s="737">
        <v>1800</v>
      </c>
      <c r="F4243" s="666">
        <v>72904056</v>
      </c>
      <c r="G4243" s="665" t="s">
        <v>12942</v>
      </c>
      <c r="H4243" s="675" t="s">
        <v>10366</v>
      </c>
      <c r="I4243" s="675" t="s">
        <v>7361</v>
      </c>
      <c r="J4243" s="675" t="s">
        <v>10366</v>
      </c>
      <c r="K4243" s="666">
        <v>1</v>
      </c>
      <c r="L4243" s="670">
        <v>12</v>
      </c>
      <c r="M4243" s="755">
        <f t="shared" si="58"/>
        <v>21600</v>
      </c>
      <c r="N4243" s="666">
        <v>4</v>
      </c>
      <c r="O4243" s="670">
        <v>8</v>
      </c>
      <c r="P4243" s="755">
        <f t="shared" si="59"/>
        <v>14400</v>
      </c>
      <c r="Q4243" s="670"/>
      <c r="R4243" s="670">
        <v>12</v>
      </c>
    </row>
    <row r="4244" spans="1:18" ht="15.75" customHeight="1" x14ac:dyDescent="0.2">
      <c r="A4244" s="676" t="s">
        <v>12628</v>
      </c>
      <c r="B4244" s="670" t="s">
        <v>6922</v>
      </c>
      <c r="C4244" s="666" t="s">
        <v>12874</v>
      </c>
      <c r="D4244" s="675" t="s">
        <v>12711</v>
      </c>
      <c r="E4244" s="737">
        <v>1800</v>
      </c>
      <c r="F4244" s="666">
        <v>18047606</v>
      </c>
      <c r="G4244" s="665" t="s">
        <v>12943</v>
      </c>
      <c r="H4244" s="675" t="s">
        <v>12711</v>
      </c>
      <c r="I4244" s="675" t="s">
        <v>7361</v>
      </c>
      <c r="J4244" s="675" t="s">
        <v>12711</v>
      </c>
      <c r="K4244" s="666">
        <v>6</v>
      </c>
      <c r="L4244" s="670">
        <v>12</v>
      </c>
      <c r="M4244" s="755">
        <f t="shared" si="58"/>
        <v>21600</v>
      </c>
      <c r="N4244" s="666">
        <v>4</v>
      </c>
      <c r="O4244" s="670">
        <v>8</v>
      </c>
      <c r="P4244" s="755">
        <f t="shared" si="59"/>
        <v>14400</v>
      </c>
      <c r="Q4244" s="670"/>
      <c r="R4244" s="670">
        <v>12</v>
      </c>
    </row>
    <row r="4245" spans="1:18" ht="15.75" customHeight="1" x14ac:dyDescent="0.2">
      <c r="A4245" s="676" t="s">
        <v>12628</v>
      </c>
      <c r="B4245" s="670" t="s">
        <v>6922</v>
      </c>
      <c r="C4245" s="666" t="s">
        <v>12874</v>
      </c>
      <c r="D4245" s="675" t="s">
        <v>11806</v>
      </c>
      <c r="E4245" s="737">
        <v>2900</v>
      </c>
      <c r="F4245" s="666">
        <v>46711441</v>
      </c>
      <c r="G4245" s="665" t="s">
        <v>12944</v>
      </c>
      <c r="H4245" s="675" t="s">
        <v>11806</v>
      </c>
      <c r="I4245" s="675" t="s">
        <v>6929</v>
      </c>
      <c r="J4245" s="675" t="s">
        <v>11806</v>
      </c>
      <c r="K4245" s="666">
        <v>5</v>
      </c>
      <c r="L4245" s="670">
        <v>12</v>
      </c>
      <c r="M4245" s="755">
        <f t="shared" si="58"/>
        <v>34800</v>
      </c>
      <c r="N4245" s="666">
        <v>4</v>
      </c>
      <c r="O4245" s="670">
        <v>8</v>
      </c>
      <c r="P4245" s="755">
        <f t="shared" si="59"/>
        <v>23200</v>
      </c>
      <c r="Q4245" s="670"/>
      <c r="R4245" s="670">
        <v>12</v>
      </c>
    </row>
    <row r="4246" spans="1:18" ht="15.75" customHeight="1" x14ac:dyDescent="0.2">
      <c r="A4246" s="676" t="s">
        <v>12628</v>
      </c>
      <c r="B4246" s="670" t="s">
        <v>6922</v>
      </c>
      <c r="C4246" s="666" t="s">
        <v>12874</v>
      </c>
      <c r="D4246" s="675" t="s">
        <v>12711</v>
      </c>
      <c r="E4246" s="737">
        <v>1800</v>
      </c>
      <c r="F4246" s="666">
        <v>43576989</v>
      </c>
      <c r="G4246" s="665" t="s">
        <v>12945</v>
      </c>
      <c r="H4246" s="675" t="s">
        <v>12711</v>
      </c>
      <c r="I4246" s="675" t="s">
        <v>7361</v>
      </c>
      <c r="J4246" s="675" t="s">
        <v>12711</v>
      </c>
      <c r="K4246" s="666">
        <v>5</v>
      </c>
      <c r="L4246" s="670">
        <v>12</v>
      </c>
      <c r="M4246" s="755">
        <f t="shared" si="58"/>
        <v>21600</v>
      </c>
      <c r="N4246" s="666">
        <v>4</v>
      </c>
      <c r="O4246" s="670">
        <v>8</v>
      </c>
      <c r="P4246" s="755">
        <f t="shared" si="59"/>
        <v>14400</v>
      </c>
      <c r="Q4246" s="670"/>
      <c r="R4246" s="670">
        <v>12</v>
      </c>
    </row>
    <row r="4247" spans="1:18" ht="15.75" customHeight="1" x14ac:dyDescent="0.2">
      <c r="A4247" s="676" t="s">
        <v>12628</v>
      </c>
      <c r="B4247" s="670" t="s">
        <v>6922</v>
      </c>
      <c r="C4247" s="666" t="s">
        <v>12874</v>
      </c>
      <c r="D4247" s="675" t="s">
        <v>12711</v>
      </c>
      <c r="E4247" s="737">
        <v>1800</v>
      </c>
      <c r="F4247" s="666">
        <v>47328449</v>
      </c>
      <c r="G4247" s="665" t="s">
        <v>12946</v>
      </c>
      <c r="H4247" s="675" t="s">
        <v>12711</v>
      </c>
      <c r="I4247" s="675" t="s">
        <v>7361</v>
      </c>
      <c r="J4247" s="675" t="s">
        <v>12711</v>
      </c>
      <c r="K4247" s="666">
        <v>5</v>
      </c>
      <c r="L4247" s="670">
        <v>12</v>
      </c>
      <c r="M4247" s="755">
        <f t="shared" si="58"/>
        <v>21600</v>
      </c>
      <c r="N4247" s="666">
        <v>4</v>
      </c>
      <c r="O4247" s="670">
        <v>8</v>
      </c>
      <c r="P4247" s="755">
        <f t="shared" si="59"/>
        <v>14400</v>
      </c>
      <c r="Q4247" s="670"/>
      <c r="R4247" s="670">
        <v>12</v>
      </c>
    </row>
    <row r="4248" spans="1:18" ht="15.75" customHeight="1" x14ac:dyDescent="0.2">
      <c r="A4248" s="676" t="s">
        <v>12628</v>
      </c>
      <c r="B4248" s="670" t="s">
        <v>6922</v>
      </c>
      <c r="C4248" s="666" t="s">
        <v>12874</v>
      </c>
      <c r="D4248" s="675" t="s">
        <v>10356</v>
      </c>
      <c r="E4248" s="737">
        <v>2900</v>
      </c>
      <c r="F4248" s="666">
        <v>71322345</v>
      </c>
      <c r="G4248" s="665" t="s">
        <v>12947</v>
      </c>
      <c r="H4248" s="675" t="s">
        <v>10356</v>
      </c>
      <c r="I4248" s="675" t="s">
        <v>6929</v>
      </c>
      <c r="J4248" s="675" t="s">
        <v>10356</v>
      </c>
      <c r="K4248" s="666">
        <v>5</v>
      </c>
      <c r="L4248" s="670">
        <v>12</v>
      </c>
      <c r="M4248" s="755">
        <f t="shared" si="58"/>
        <v>34800</v>
      </c>
      <c r="N4248" s="666">
        <v>4</v>
      </c>
      <c r="O4248" s="670">
        <v>8</v>
      </c>
      <c r="P4248" s="755">
        <f t="shared" si="59"/>
        <v>23200</v>
      </c>
      <c r="Q4248" s="670"/>
      <c r="R4248" s="670">
        <v>12</v>
      </c>
    </row>
    <row r="4249" spans="1:18" ht="15.75" customHeight="1" x14ac:dyDescent="0.2">
      <c r="A4249" s="676" t="s">
        <v>12628</v>
      </c>
      <c r="B4249" s="670" t="s">
        <v>6922</v>
      </c>
      <c r="C4249" s="666" t="s">
        <v>12874</v>
      </c>
      <c r="D4249" s="675" t="s">
        <v>12711</v>
      </c>
      <c r="E4249" s="737">
        <v>1800</v>
      </c>
      <c r="F4249" s="666">
        <v>41268793</v>
      </c>
      <c r="G4249" s="665" t="s">
        <v>12948</v>
      </c>
      <c r="H4249" s="675" t="s">
        <v>12711</v>
      </c>
      <c r="I4249" s="675" t="s">
        <v>7361</v>
      </c>
      <c r="J4249" s="675" t="s">
        <v>12711</v>
      </c>
      <c r="K4249" s="666">
        <v>5</v>
      </c>
      <c r="L4249" s="670">
        <v>12</v>
      </c>
      <c r="M4249" s="755">
        <f t="shared" si="58"/>
        <v>21600</v>
      </c>
      <c r="N4249" s="666">
        <v>4</v>
      </c>
      <c r="O4249" s="670">
        <v>8</v>
      </c>
      <c r="P4249" s="755">
        <f t="shared" si="59"/>
        <v>14400</v>
      </c>
      <c r="Q4249" s="670"/>
      <c r="R4249" s="670">
        <v>12</v>
      </c>
    </row>
    <row r="4250" spans="1:18" ht="15.75" customHeight="1" x14ac:dyDescent="0.2">
      <c r="A4250" s="676" t="s">
        <v>12628</v>
      </c>
      <c r="B4250" s="670" t="s">
        <v>6922</v>
      </c>
      <c r="C4250" s="666" t="s">
        <v>12874</v>
      </c>
      <c r="D4250" s="675" t="s">
        <v>12711</v>
      </c>
      <c r="E4250" s="737">
        <v>1800</v>
      </c>
      <c r="F4250" s="666">
        <v>41626065</v>
      </c>
      <c r="G4250" s="665" t="s">
        <v>12949</v>
      </c>
      <c r="H4250" s="675" t="s">
        <v>12711</v>
      </c>
      <c r="I4250" s="675" t="s">
        <v>7361</v>
      </c>
      <c r="J4250" s="675" t="s">
        <v>12711</v>
      </c>
      <c r="K4250" s="666">
        <v>5</v>
      </c>
      <c r="L4250" s="670">
        <v>12</v>
      </c>
      <c r="M4250" s="755">
        <f t="shared" si="58"/>
        <v>21600</v>
      </c>
      <c r="N4250" s="666">
        <v>4</v>
      </c>
      <c r="O4250" s="670">
        <v>8</v>
      </c>
      <c r="P4250" s="755">
        <f t="shared" si="59"/>
        <v>14400</v>
      </c>
      <c r="Q4250" s="670"/>
      <c r="R4250" s="670">
        <v>12</v>
      </c>
    </row>
    <row r="4251" spans="1:18" ht="15.75" customHeight="1" x14ac:dyDescent="0.2">
      <c r="A4251" s="676" t="s">
        <v>12628</v>
      </c>
      <c r="B4251" s="670" t="s">
        <v>6922</v>
      </c>
      <c r="C4251" s="666" t="s">
        <v>12874</v>
      </c>
      <c r="D4251" s="675" t="s">
        <v>10356</v>
      </c>
      <c r="E4251" s="737">
        <v>2900</v>
      </c>
      <c r="F4251" s="666">
        <v>44957816</v>
      </c>
      <c r="G4251" s="665" t="s">
        <v>12950</v>
      </c>
      <c r="H4251" s="675" t="s">
        <v>10356</v>
      </c>
      <c r="I4251" s="675" t="s">
        <v>6929</v>
      </c>
      <c r="J4251" s="675" t="s">
        <v>10356</v>
      </c>
      <c r="K4251" s="666">
        <v>5</v>
      </c>
      <c r="L4251" s="670">
        <v>12</v>
      </c>
      <c r="M4251" s="755">
        <f t="shared" si="58"/>
        <v>34800</v>
      </c>
      <c r="N4251" s="666">
        <v>4</v>
      </c>
      <c r="O4251" s="670">
        <v>8</v>
      </c>
      <c r="P4251" s="755">
        <f t="shared" si="59"/>
        <v>23200</v>
      </c>
      <c r="Q4251" s="670"/>
      <c r="R4251" s="670">
        <v>12</v>
      </c>
    </row>
    <row r="4252" spans="1:18" ht="15.75" customHeight="1" x14ac:dyDescent="0.2">
      <c r="A4252" s="676" t="s">
        <v>12628</v>
      </c>
      <c r="B4252" s="670" t="s">
        <v>6922</v>
      </c>
      <c r="C4252" s="666" t="s">
        <v>12874</v>
      </c>
      <c r="D4252" s="675" t="s">
        <v>11806</v>
      </c>
      <c r="E4252" s="737">
        <v>2900</v>
      </c>
      <c r="F4252" s="666">
        <v>46479323</v>
      </c>
      <c r="G4252" s="665" t="s">
        <v>12951</v>
      </c>
      <c r="H4252" s="675" t="s">
        <v>11806</v>
      </c>
      <c r="I4252" s="675" t="s">
        <v>6929</v>
      </c>
      <c r="J4252" s="675" t="s">
        <v>11806</v>
      </c>
      <c r="K4252" s="666">
        <v>5</v>
      </c>
      <c r="L4252" s="670">
        <v>12</v>
      </c>
      <c r="M4252" s="755">
        <f t="shared" si="58"/>
        <v>34800</v>
      </c>
      <c r="N4252" s="666">
        <v>4</v>
      </c>
      <c r="O4252" s="670">
        <v>8</v>
      </c>
      <c r="P4252" s="755">
        <f t="shared" si="59"/>
        <v>23200</v>
      </c>
      <c r="Q4252" s="670"/>
      <c r="R4252" s="670">
        <v>12</v>
      </c>
    </row>
    <row r="4253" spans="1:18" ht="15.75" customHeight="1" x14ac:dyDescent="0.2">
      <c r="A4253" s="676" t="s">
        <v>12628</v>
      </c>
      <c r="B4253" s="670" t="s">
        <v>6922</v>
      </c>
      <c r="C4253" s="666" t="s">
        <v>12874</v>
      </c>
      <c r="D4253" s="675" t="s">
        <v>6996</v>
      </c>
      <c r="E4253" s="737">
        <v>2900</v>
      </c>
      <c r="F4253" s="666">
        <v>72085049</v>
      </c>
      <c r="G4253" s="665" t="s">
        <v>12952</v>
      </c>
      <c r="H4253" s="675" t="s">
        <v>6996</v>
      </c>
      <c r="I4253" s="675" t="s">
        <v>6929</v>
      </c>
      <c r="J4253" s="675" t="s">
        <v>6996</v>
      </c>
      <c r="K4253" s="666">
        <v>6</v>
      </c>
      <c r="L4253" s="670">
        <v>12</v>
      </c>
      <c r="M4253" s="755">
        <f t="shared" si="58"/>
        <v>34800</v>
      </c>
      <c r="N4253" s="666">
        <v>4</v>
      </c>
      <c r="O4253" s="670">
        <v>8</v>
      </c>
      <c r="P4253" s="755">
        <f t="shared" si="59"/>
        <v>23200</v>
      </c>
      <c r="Q4253" s="670"/>
      <c r="R4253" s="670">
        <v>12</v>
      </c>
    </row>
    <row r="4254" spans="1:18" ht="15.75" customHeight="1" x14ac:dyDescent="0.2">
      <c r="A4254" s="676" t="s">
        <v>12628</v>
      </c>
      <c r="B4254" s="670" t="s">
        <v>6922</v>
      </c>
      <c r="C4254" s="666" t="s">
        <v>12874</v>
      </c>
      <c r="D4254" s="675" t="s">
        <v>12711</v>
      </c>
      <c r="E4254" s="737">
        <v>1800</v>
      </c>
      <c r="F4254" s="666">
        <v>44562149</v>
      </c>
      <c r="G4254" s="665" t="s">
        <v>12953</v>
      </c>
      <c r="H4254" s="675" t="s">
        <v>12711</v>
      </c>
      <c r="I4254" s="675" t="s">
        <v>7361</v>
      </c>
      <c r="J4254" s="675" t="s">
        <v>12711</v>
      </c>
      <c r="K4254" s="666">
        <v>2</v>
      </c>
      <c r="L4254" s="670">
        <v>12</v>
      </c>
      <c r="M4254" s="755">
        <f t="shared" si="58"/>
        <v>21600</v>
      </c>
      <c r="N4254" s="666">
        <v>4</v>
      </c>
      <c r="O4254" s="670">
        <v>8</v>
      </c>
      <c r="P4254" s="755">
        <f t="shared" si="59"/>
        <v>14400</v>
      </c>
      <c r="Q4254" s="670"/>
      <c r="R4254" s="670">
        <v>12</v>
      </c>
    </row>
    <row r="4255" spans="1:18" ht="15.75" customHeight="1" x14ac:dyDescent="0.2">
      <c r="A4255" s="676" t="s">
        <v>12628</v>
      </c>
      <c r="B4255" s="670" t="s">
        <v>6922</v>
      </c>
      <c r="C4255" s="666" t="s">
        <v>12874</v>
      </c>
      <c r="D4255" s="675" t="s">
        <v>12711</v>
      </c>
      <c r="E4255" s="737">
        <v>1800</v>
      </c>
      <c r="F4255" s="666">
        <v>41300006</v>
      </c>
      <c r="G4255" s="665" t="s">
        <v>12954</v>
      </c>
      <c r="H4255" s="675" t="s">
        <v>12711</v>
      </c>
      <c r="I4255" s="675" t="s">
        <v>7361</v>
      </c>
      <c r="J4255" s="675" t="s">
        <v>12711</v>
      </c>
      <c r="K4255" s="666">
        <v>6</v>
      </c>
      <c r="L4255" s="670">
        <v>12</v>
      </c>
      <c r="M4255" s="755">
        <f t="shared" si="58"/>
        <v>21600</v>
      </c>
      <c r="N4255" s="666">
        <v>4</v>
      </c>
      <c r="O4255" s="670">
        <v>8</v>
      </c>
      <c r="P4255" s="755">
        <f t="shared" si="59"/>
        <v>14400</v>
      </c>
      <c r="Q4255" s="670"/>
      <c r="R4255" s="670">
        <v>12</v>
      </c>
    </row>
    <row r="4256" spans="1:18" ht="15.75" customHeight="1" x14ac:dyDescent="0.2">
      <c r="A4256" s="676" t="s">
        <v>12628</v>
      </c>
      <c r="B4256" s="670" t="s">
        <v>6922</v>
      </c>
      <c r="C4256" s="666" t="s">
        <v>12874</v>
      </c>
      <c r="D4256" s="675" t="s">
        <v>8670</v>
      </c>
      <c r="E4256" s="737">
        <v>1650</v>
      </c>
      <c r="F4256" s="666">
        <v>40403107</v>
      </c>
      <c r="G4256" s="665" t="s">
        <v>12955</v>
      </c>
      <c r="H4256" s="675" t="s">
        <v>8670</v>
      </c>
      <c r="I4256" s="675" t="s">
        <v>7541</v>
      </c>
      <c r="J4256" s="675" t="s">
        <v>8670</v>
      </c>
      <c r="K4256" s="666">
        <v>6</v>
      </c>
      <c r="L4256" s="670">
        <v>12</v>
      </c>
      <c r="M4256" s="755">
        <f t="shared" ref="M4256:M4262" si="60">L4256*E4256</f>
        <v>19800</v>
      </c>
      <c r="N4256" s="666">
        <v>4</v>
      </c>
      <c r="O4256" s="670">
        <v>8</v>
      </c>
      <c r="P4256" s="755">
        <f t="shared" ref="P4256:P4262" si="61">O4256*E4256</f>
        <v>13200</v>
      </c>
      <c r="Q4256" s="670"/>
      <c r="R4256" s="670">
        <v>12</v>
      </c>
    </row>
    <row r="4257" spans="1:18" ht="15.75" customHeight="1" x14ac:dyDescent="0.2">
      <c r="A4257" s="676" t="s">
        <v>12628</v>
      </c>
      <c r="B4257" s="670" t="s">
        <v>6922</v>
      </c>
      <c r="C4257" s="666" t="s">
        <v>12874</v>
      </c>
      <c r="D4257" s="675" t="s">
        <v>6996</v>
      </c>
      <c r="E4257" s="737">
        <v>2900</v>
      </c>
      <c r="F4257" s="666">
        <v>71222902</v>
      </c>
      <c r="G4257" s="665" t="s">
        <v>12956</v>
      </c>
      <c r="H4257" s="675" t="s">
        <v>6996</v>
      </c>
      <c r="I4257" s="675" t="s">
        <v>6929</v>
      </c>
      <c r="J4257" s="675" t="s">
        <v>6996</v>
      </c>
      <c r="K4257" s="666">
        <v>1</v>
      </c>
      <c r="L4257" s="670">
        <v>12</v>
      </c>
      <c r="M4257" s="755">
        <f t="shared" si="60"/>
        <v>34800</v>
      </c>
      <c r="N4257" s="666">
        <v>4</v>
      </c>
      <c r="O4257" s="670">
        <v>8</v>
      </c>
      <c r="P4257" s="755">
        <f t="shared" si="61"/>
        <v>23200</v>
      </c>
      <c r="Q4257" s="670"/>
      <c r="R4257" s="670">
        <v>12</v>
      </c>
    </row>
    <row r="4258" spans="1:18" ht="15.75" customHeight="1" x14ac:dyDescent="0.2">
      <c r="A4258" s="676" t="s">
        <v>12628</v>
      </c>
      <c r="B4258" s="670" t="s">
        <v>6922</v>
      </c>
      <c r="C4258" s="666" t="s">
        <v>12874</v>
      </c>
      <c r="D4258" s="675" t="s">
        <v>6996</v>
      </c>
      <c r="E4258" s="737">
        <v>2900</v>
      </c>
      <c r="F4258" s="666">
        <v>46612782</v>
      </c>
      <c r="G4258" s="665" t="s">
        <v>12957</v>
      </c>
      <c r="H4258" s="675" t="s">
        <v>6996</v>
      </c>
      <c r="I4258" s="675" t="s">
        <v>6929</v>
      </c>
      <c r="J4258" s="675" t="s">
        <v>6996</v>
      </c>
      <c r="K4258" s="666">
        <v>5</v>
      </c>
      <c r="L4258" s="670">
        <v>12</v>
      </c>
      <c r="M4258" s="755">
        <f t="shared" si="60"/>
        <v>34800</v>
      </c>
      <c r="N4258" s="666">
        <v>4</v>
      </c>
      <c r="O4258" s="670">
        <v>8</v>
      </c>
      <c r="P4258" s="755">
        <f t="shared" si="61"/>
        <v>23200</v>
      </c>
      <c r="Q4258" s="670"/>
      <c r="R4258" s="670">
        <v>12</v>
      </c>
    </row>
    <row r="4259" spans="1:18" ht="15.75" customHeight="1" x14ac:dyDescent="0.2">
      <c r="A4259" s="676" t="s">
        <v>12628</v>
      </c>
      <c r="B4259" s="670" t="s">
        <v>6922</v>
      </c>
      <c r="C4259" s="666" t="s">
        <v>12958</v>
      </c>
      <c r="D4259" s="675" t="s">
        <v>8734</v>
      </c>
      <c r="E4259" s="737">
        <v>3500</v>
      </c>
      <c r="F4259" s="666">
        <v>32987689</v>
      </c>
      <c r="G4259" s="665" t="s">
        <v>12959</v>
      </c>
      <c r="H4259" s="675" t="s">
        <v>8734</v>
      </c>
      <c r="I4259" s="675" t="s">
        <v>6929</v>
      </c>
      <c r="J4259" s="675" t="s">
        <v>8734</v>
      </c>
      <c r="K4259" s="666">
        <v>0</v>
      </c>
      <c r="L4259" s="670">
        <v>12</v>
      </c>
      <c r="M4259" s="755">
        <f t="shared" si="60"/>
        <v>42000</v>
      </c>
      <c r="N4259" s="666">
        <v>1</v>
      </c>
      <c r="O4259" s="670">
        <v>8</v>
      </c>
      <c r="P4259" s="755">
        <f t="shared" si="61"/>
        <v>28000</v>
      </c>
      <c r="Q4259" s="670"/>
      <c r="R4259" s="670">
        <v>12</v>
      </c>
    </row>
    <row r="4260" spans="1:18" ht="15.75" customHeight="1" x14ac:dyDescent="0.2">
      <c r="A4260" s="676" t="s">
        <v>12628</v>
      </c>
      <c r="B4260" s="670" t="s">
        <v>6922</v>
      </c>
      <c r="C4260" s="666" t="s">
        <v>12958</v>
      </c>
      <c r="D4260" s="675" t="s">
        <v>8734</v>
      </c>
      <c r="E4260" s="737">
        <v>3500</v>
      </c>
      <c r="F4260" s="666">
        <v>18109657</v>
      </c>
      <c r="G4260" s="665" t="s">
        <v>12960</v>
      </c>
      <c r="H4260" s="675" t="s">
        <v>8734</v>
      </c>
      <c r="I4260" s="675" t="s">
        <v>6929</v>
      </c>
      <c r="J4260" s="675" t="s">
        <v>8734</v>
      </c>
      <c r="K4260" s="666">
        <v>0</v>
      </c>
      <c r="L4260" s="670">
        <v>12</v>
      </c>
      <c r="M4260" s="755">
        <f t="shared" si="60"/>
        <v>42000</v>
      </c>
      <c r="N4260" s="666">
        <v>1</v>
      </c>
      <c r="O4260" s="670">
        <v>8</v>
      </c>
      <c r="P4260" s="755">
        <f t="shared" si="61"/>
        <v>28000</v>
      </c>
      <c r="Q4260" s="670"/>
      <c r="R4260" s="670">
        <v>12</v>
      </c>
    </row>
    <row r="4261" spans="1:18" ht="15.75" customHeight="1" x14ac:dyDescent="0.2">
      <c r="A4261" s="676" t="s">
        <v>12628</v>
      </c>
      <c r="B4261" s="670" t="s">
        <v>6922</v>
      </c>
      <c r="C4261" s="666" t="s">
        <v>12958</v>
      </c>
      <c r="D4261" s="675" t="s">
        <v>8734</v>
      </c>
      <c r="E4261" s="737">
        <v>3500</v>
      </c>
      <c r="F4261" s="666"/>
      <c r="G4261" s="665" t="s">
        <v>12639</v>
      </c>
      <c r="H4261" s="675" t="s">
        <v>8734</v>
      </c>
      <c r="I4261" s="675" t="s">
        <v>6929</v>
      </c>
      <c r="J4261" s="675" t="s">
        <v>8734</v>
      </c>
      <c r="K4261" s="666"/>
      <c r="L4261" s="670">
        <v>12</v>
      </c>
      <c r="M4261" s="755">
        <f t="shared" si="60"/>
        <v>42000</v>
      </c>
      <c r="N4261" s="666"/>
      <c r="O4261" s="670">
        <v>8</v>
      </c>
      <c r="P4261" s="755">
        <f t="shared" si="61"/>
        <v>28000</v>
      </c>
      <c r="Q4261" s="670"/>
      <c r="R4261" s="670">
        <v>12</v>
      </c>
    </row>
    <row r="4262" spans="1:18" ht="15.75" customHeight="1" x14ac:dyDescent="0.2">
      <c r="A4262" s="676" t="s">
        <v>12628</v>
      </c>
      <c r="B4262" s="670" t="s">
        <v>6922</v>
      </c>
      <c r="C4262" s="666" t="s">
        <v>12958</v>
      </c>
      <c r="D4262" s="675" t="s">
        <v>10757</v>
      </c>
      <c r="E4262" s="737">
        <v>3500</v>
      </c>
      <c r="F4262" s="666">
        <v>47544363</v>
      </c>
      <c r="G4262" s="665" t="s">
        <v>12961</v>
      </c>
      <c r="H4262" s="675" t="s">
        <v>10757</v>
      </c>
      <c r="I4262" s="675" t="s">
        <v>6929</v>
      </c>
      <c r="J4262" s="675" t="s">
        <v>10757</v>
      </c>
      <c r="K4262" s="666">
        <v>0</v>
      </c>
      <c r="L4262" s="670">
        <v>12</v>
      </c>
      <c r="M4262" s="755">
        <f t="shared" si="60"/>
        <v>42000</v>
      </c>
      <c r="N4262" s="666">
        <v>1</v>
      </c>
      <c r="O4262" s="670">
        <v>8</v>
      </c>
      <c r="P4262" s="755">
        <f t="shared" si="61"/>
        <v>28000</v>
      </c>
      <c r="Q4262" s="670"/>
      <c r="R4262" s="670">
        <v>12</v>
      </c>
    </row>
    <row r="4263" spans="1:18" ht="15.75" customHeight="1" x14ac:dyDescent="0.2">
      <c r="A4263" s="665" t="s">
        <v>12962</v>
      </c>
      <c r="B4263" s="666" t="s">
        <v>6922</v>
      </c>
      <c r="C4263" s="666" t="s">
        <v>12963</v>
      </c>
      <c r="D4263" s="675" t="s">
        <v>8651</v>
      </c>
      <c r="E4263" s="737">
        <v>1250</v>
      </c>
      <c r="F4263" s="666">
        <v>44705927</v>
      </c>
      <c r="G4263" s="675" t="s">
        <v>12964</v>
      </c>
      <c r="H4263" s="675" t="s">
        <v>8651</v>
      </c>
      <c r="I4263" s="675" t="s">
        <v>7361</v>
      </c>
      <c r="J4263" s="675" t="s">
        <v>8651</v>
      </c>
      <c r="K4263" s="666">
        <v>2</v>
      </c>
      <c r="L4263" s="666">
        <v>12</v>
      </c>
      <c r="M4263" s="756">
        <v>15000</v>
      </c>
      <c r="N4263" s="666">
        <v>1</v>
      </c>
      <c r="O4263" s="666">
        <v>6</v>
      </c>
      <c r="P4263" s="756">
        <v>7500</v>
      </c>
      <c r="Q4263" s="666">
        <v>1</v>
      </c>
      <c r="R4263" s="666">
        <v>12</v>
      </c>
    </row>
    <row r="4264" spans="1:18" ht="15.75" customHeight="1" x14ac:dyDescent="0.2">
      <c r="A4264" s="665" t="s">
        <v>12962</v>
      </c>
      <c r="B4264" s="666" t="s">
        <v>6922</v>
      </c>
      <c r="C4264" s="666" t="s">
        <v>12963</v>
      </c>
      <c r="D4264" s="675" t="s">
        <v>10356</v>
      </c>
      <c r="E4264" s="737">
        <v>2000</v>
      </c>
      <c r="F4264" s="666">
        <v>18202527</v>
      </c>
      <c r="G4264" s="675" t="s">
        <v>12965</v>
      </c>
      <c r="H4264" s="675" t="s">
        <v>10356</v>
      </c>
      <c r="I4264" s="675" t="s">
        <v>8801</v>
      </c>
      <c r="J4264" s="675" t="s">
        <v>10356</v>
      </c>
      <c r="K4264" s="666">
        <v>2</v>
      </c>
      <c r="L4264" s="666">
        <v>12</v>
      </c>
      <c r="M4264" s="756">
        <v>24000</v>
      </c>
      <c r="N4264" s="666">
        <v>1</v>
      </c>
      <c r="O4264" s="666">
        <v>6</v>
      </c>
      <c r="P4264" s="756">
        <v>12000</v>
      </c>
      <c r="Q4264" s="666">
        <v>1</v>
      </c>
      <c r="R4264" s="666">
        <v>12</v>
      </c>
    </row>
    <row r="4265" spans="1:18" ht="15.75" customHeight="1" x14ac:dyDescent="0.2">
      <c r="A4265" s="665" t="s">
        <v>12962</v>
      </c>
      <c r="B4265" s="666" t="s">
        <v>6922</v>
      </c>
      <c r="C4265" s="666" t="s">
        <v>12963</v>
      </c>
      <c r="D4265" s="675" t="s">
        <v>11806</v>
      </c>
      <c r="E4265" s="737">
        <v>2000</v>
      </c>
      <c r="F4265" s="666">
        <v>46384748</v>
      </c>
      <c r="G4265" s="675" t="s">
        <v>12966</v>
      </c>
      <c r="H4265" s="675" t="s">
        <v>11806</v>
      </c>
      <c r="I4265" s="675" t="s">
        <v>8801</v>
      </c>
      <c r="J4265" s="675" t="s">
        <v>11806</v>
      </c>
      <c r="K4265" s="666">
        <v>2</v>
      </c>
      <c r="L4265" s="666">
        <v>12</v>
      </c>
      <c r="M4265" s="756">
        <v>24000</v>
      </c>
      <c r="N4265" s="666"/>
      <c r="O4265" s="666"/>
      <c r="P4265" s="756">
        <v>0</v>
      </c>
      <c r="Q4265" s="666"/>
      <c r="R4265" s="666"/>
    </row>
    <row r="4266" spans="1:18" ht="15.75" customHeight="1" x14ac:dyDescent="0.2">
      <c r="A4266" s="665" t="s">
        <v>12962</v>
      </c>
      <c r="B4266" s="666" t="s">
        <v>6922</v>
      </c>
      <c r="C4266" s="666" t="s">
        <v>12963</v>
      </c>
      <c r="D4266" s="675" t="s">
        <v>10356</v>
      </c>
      <c r="E4266" s="737">
        <v>2000</v>
      </c>
      <c r="F4266" s="666">
        <v>245092</v>
      </c>
      <c r="G4266" s="675" t="s">
        <v>12967</v>
      </c>
      <c r="H4266" s="675" t="s">
        <v>10356</v>
      </c>
      <c r="I4266" s="675" t="s">
        <v>8801</v>
      </c>
      <c r="J4266" s="675" t="s">
        <v>10356</v>
      </c>
      <c r="K4266" s="666">
        <v>2</v>
      </c>
      <c r="L4266" s="666">
        <v>12</v>
      </c>
      <c r="M4266" s="756">
        <v>24000</v>
      </c>
      <c r="N4266" s="666"/>
      <c r="O4266" s="666"/>
      <c r="P4266" s="756">
        <v>0</v>
      </c>
      <c r="Q4266" s="666"/>
      <c r="R4266" s="666"/>
    </row>
    <row r="4267" spans="1:18" ht="15.75" customHeight="1" x14ac:dyDescent="0.2">
      <c r="A4267" s="665" t="s">
        <v>12962</v>
      </c>
      <c r="B4267" s="666" t="s">
        <v>6922</v>
      </c>
      <c r="C4267" s="666" t="s">
        <v>12963</v>
      </c>
      <c r="D4267" s="675" t="s">
        <v>12445</v>
      </c>
      <c r="E4267" s="737">
        <v>1250</v>
      </c>
      <c r="F4267" s="666">
        <v>41723731</v>
      </c>
      <c r="G4267" s="675" t="s">
        <v>12968</v>
      </c>
      <c r="H4267" s="675" t="s">
        <v>12445</v>
      </c>
      <c r="I4267" s="675" t="s">
        <v>7361</v>
      </c>
      <c r="J4267" s="675" t="s">
        <v>12445</v>
      </c>
      <c r="K4267" s="666">
        <v>2</v>
      </c>
      <c r="L4267" s="666">
        <v>12</v>
      </c>
      <c r="M4267" s="756">
        <v>15000</v>
      </c>
      <c r="N4267" s="666">
        <v>1</v>
      </c>
      <c r="O4267" s="666">
        <v>6</v>
      </c>
      <c r="P4267" s="756">
        <v>7500</v>
      </c>
      <c r="Q4267" s="666">
        <v>1</v>
      </c>
      <c r="R4267" s="666">
        <v>12</v>
      </c>
    </row>
    <row r="4268" spans="1:18" ht="15.75" customHeight="1" x14ac:dyDescent="0.2">
      <c r="A4268" s="665" t="s">
        <v>12962</v>
      </c>
      <c r="B4268" s="666" t="s">
        <v>6922</v>
      </c>
      <c r="C4268" s="666" t="s">
        <v>12963</v>
      </c>
      <c r="D4268" s="675" t="s">
        <v>10356</v>
      </c>
      <c r="E4268" s="737">
        <v>2000</v>
      </c>
      <c r="F4268" s="666">
        <v>44789126</v>
      </c>
      <c r="G4268" s="675" t="s">
        <v>12969</v>
      </c>
      <c r="H4268" s="675" t="s">
        <v>10356</v>
      </c>
      <c r="I4268" s="675" t="s">
        <v>8801</v>
      </c>
      <c r="J4268" s="675" t="s">
        <v>10356</v>
      </c>
      <c r="K4268" s="666">
        <v>2</v>
      </c>
      <c r="L4268" s="666">
        <v>12</v>
      </c>
      <c r="M4268" s="756">
        <v>24000</v>
      </c>
      <c r="N4268" s="666">
        <v>1</v>
      </c>
      <c r="O4268" s="666">
        <v>6</v>
      </c>
      <c r="P4268" s="756">
        <v>12000</v>
      </c>
      <c r="Q4268" s="666">
        <v>1</v>
      </c>
      <c r="R4268" s="666">
        <v>12</v>
      </c>
    </row>
    <row r="4269" spans="1:18" ht="15.75" customHeight="1" x14ac:dyDescent="0.2">
      <c r="A4269" s="665" t="s">
        <v>12962</v>
      </c>
      <c r="B4269" s="666" t="s">
        <v>6922</v>
      </c>
      <c r="C4269" s="666" t="s">
        <v>12970</v>
      </c>
      <c r="D4269" s="675" t="s">
        <v>11806</v>
      </c>
      <c r="E4269" s="737">
        <v>3000</v>
      </c>
      <c r="F4269" s="666">
        <v>70279783</v>
      </c>
      <c r="G4269" s="675" t="s">
        <v>12971</v>
      </c>
      <c r="H4269" s="675" t="s">
        <v>11806</v>
      </c>
      <c r="I4269" s="675" t="s">
        <v>8801</v>
      </c>
      <c r="J4269" s="675" t="s">
        <v>11806</v>
      </c>
      <c r="K4269" s="666">
        <v>1</v>
      </c>
      <c r="L4269" s="666">
        <v>8</v>
      </c>
      <c r="M4269" s="756">
        <v>24000</v>
      </c>
      <c r="N4269" s="666">
        <v>1</v>
      </c>
      <c r="O4269" s="666">
        <v>6</v>
      </c>
      <c r="P4269" s="756">
        <v>18000</v>
      </c>
      <c r="Q4269" s="666">
        <v>1</v>
      </c>
      <c r="R4269" s="666">
        <v>12</v>
      </c>
    </row>
    <row r="4270" spans="1:18" ht="15.75" customHeight="1" x14ac:dyDescent="0.2">
      <c r="A4270" s="665" t="s">
        <v>12962</v>
      </c>
      <c r="B4270" s="666" t="s">
        <v>6922</v>
      </c>
      <c r="C4270" s="666" t="s">
        <v>12963</v>
      </c>
      <c r="D4270" s="675" t="s">
        <v>10356</v>
      </c>
      <c r="E4270" s="737">
        <v>2000</v>
      </c>
      <c r="F4270" s="666">
        <v>73678637</v>
      </c>
      <c r="G4270" s="675" t="s">
        <v>12972</v>
      </c>
      <c r="H4270" s="675" t="s">
        <v>10356</v>
      </c>
      <c r="I4270" s="675" t="s">
        <v>8801</v>
      </c>
      <c r="J4270" s="675" t="s">
        <v>10356</v>
      </c>
      <c r="K4270" s="666">
        <v>2</v>
      </c>
      <c r="L4270" s="666">
        <v>12</v>
      </c>
      <c r="M4270" s="756">
        <v>24000</v>
      </c>
      <c r="N4270" s="666">
        <v>1</v>
      </c>
      <c r="O4270" s="666">
        <v>6</v>
      </c>
      <c r="P4270" s="756">
        <v>12000</v>
      </c>
      <c r="Q4270" s="666">
        <v>1</v>
      </c>
      <c r="R4270" s="666">
        <v>12</v>
      </c>
    </row>
    <row r="4271" spans="1:18" ht="15.75" customHeight="1" x14ac:dyDescent="0.2">
      <c r="A4271" s="665" t="s">
        <v>12962</v>
      </c>
      <c r="B4271" s="666" t="s">
        <v>6922</v>
      </c>
      <c r="C4271" s="666" t="s">
        <v>12963</v>
      </c>
      <c r="D4271" s="675" t="s">
        <v>10738</v>
      </c>
      <c r="E4271" s="737">
        <v>1250</v>
      </c>
      <c r="F4271" s="666">
        <v>70240187</v>
      </c>
      <c r="G4271" s="675" t="s">
        <v>12973</v>
      </c>
      <c r="H4271" s="675" t="s">
        <v>10738</v>
      </c>
      <c r="I4271" s="675" t="s">
        <v>7361</v>
      </c>
      <c r="J4271" s="675" t="s">
        <v>10738</v>
      </c>
      <c r="K4271" s="666">
        <v>2</v>
      </c>
      <c r="L4271" s="666">
        <v>12</v>
      </c>
      <c r="M4271" s="756">
        <v>15000</v>
      </c>
      <c r="N4271" s="666">
        <v>1</v>
      </c>
      <c r="O4271" s="666">
        <v>6</v>
      </c>
      <c r="P4271" s="756">
        <v>7500</v>
      </c>
      <c r="Q4271" s="666">
        <v>1</v>
      </c>
      <c r="R4271" s="666">
        <v>12</v>
      </c>
    </row>
    <row r="4272" spans="1:18" ht="15.75" customHeight="1" x14ac:dyDescent="0.2">
      <c r="A4272" s="665" t="s">
        <v>12962</v>
      </c>
      <c r="B4272" s="666" t="s">
        <v>6922</v>
      </c>
      <c r="C4272" s="666" t="s">
        <v>12963</v>
      </c>
      <c r="D4272" s="675" t="s">
        <v>10738</v>
      </c>
      <c r="E4272" s="737">
        <v>1250</v>
      </c>
      <c r="F4272" s="666">
        <v>73603382</v>
      </c>
      <c r="G4272" s="675" t="s">
        <v>12974</v>
      </c>
      <c r="H4272" s="675" t="s">
        <v>10738</v>
      </c>
      <c r="I4272" s="675" t="s">
        <v>7361</v>
      </c>
      <c r="J4272" s="675" t="s">
        <v>10738</v>
      </c>
      <c r="K4272" s="666">
        <v>2</v>
      </c>
      <c r="L4272" s="666">
        <v>12</v>
      </c>
      <c r="M4272" s="756">
        <v>15000</v>
      </c>
      <c r="N4272" s="666">
        <v>1</v>
      </c>
      <c r="O4272" s="666">
        <v>6</v>
      </c>
      <c r="P4272" s="756">
        <v>7500</v>
      </c>
      <c r="Q4272" s="666">
        <v>1</v>
      </c>
      <c r="R4272" s="666">
        <v>12</v>
      </c>
    </row>
    <row r="4273" spans="1:18" ht="15.75" customHeight="1" x14ac:dyDescent="0.2">
      <c r="A4273" s="665" t="s">
        <v>12962</v>
      </c>
      <c r="B4273" s="666" t="s">
        <v>6922</v>
      </c>
      <c r="C4273" s="666" t="s">
        <v>12963</v>
      </c>
      <c r="D4273" s="675" t="s">
        <v>10738</v>
      </c>
      <c r="E4273" s="737">
        <v>1250</v>
      </c>
      <c r="F4273" s="666">
        <v>44285711</v>
      </c>
      <c r="G4273" s="675" t="s">
        <v>12975</v>
      </c>
      <c r="H4273" s="675" t="s">
        <v>10738</v>
      </c>
      <c r="I4273" s="675" t="s">
        <v>7361</v>
      </c>
      <c r="J4273" s="675" t="s">
        <v>10738</v>
      </c>
      <c r="K4273" s="666">
        <v>2</v>
      </c>
      <c r="L4273" s="666">
        <v>12</v>
      </c>
      <c r="M4273" s="756">
        <v>15000</v>
      </c>
      <c r="N4273" s="666">
        <v>1</v>
      </c>
      <c r="O4273" s="666">
        <v>6</v>
      </c>
      <c r="P4273" s="756">
        <v>7500</v>
      </c>
      <c r="Q4273" s="666">
        <v>1</v>
      </c>
      <c r="R4273" s="666">
        <v>12</v>
      </c>
    </row>
    <row r="4274" spans="1:18" ht="15.75" customHeight="1" x14ac:dyDescent="0.2">
      <c r="A4274" s="665" t="s">
        <v>12962</v>
      </c>
      <c r="B4274" s="666" t="s">
        <v>6922</v>
      </c>
      <c r="C4274" s="666" t="s">
        <v>12963</v>
      </c>
      <c r="D4274" s="675" t="s">
        <v>10390</v>
      </c>
      <c r="E4274" s="737">
        <v>1250</v>
      </c>
      <c r="F4274" s="666">
        <v>19668924</v>
      </c>
      <c r="G4274" s="675" t="s">
        <v>12976</v>
      </c>
      <c r="H4274" s="675" t="s">
        <v>10390</v>
      </c>
      <c r="I4274" s="675" t="s">
        <v>7361</v>
      </c>
      <c r="J4274" s="675" t="s">
        <v>10390</v>
      </c>
      <c r="K4274" s="666">
        <v>2</v>
      </c>
      <c r="L4274" s="666">
        <v>12</v>
      </c>
      <c r="M4274" s="756">
        <v>15000</v>
      </c>
      <c r="N4274" s="666">
        <v>1</v>
      </c>
      <c r="O4274" s="666">
        <v>6</v>
      </c>
      <c r="P4274" s="756">
        <v>7500</v>
      </c>
      <c r="Q4274" s="666">
        <v>1</v>
      </c>
      <c r="R4274" s="666">
        <v>12</v>
      </c>
    </row>
    <row r="4275" spans="1:18" ht="15.75" customHeight="1" x14ac:dyDescent="0.2">
      <c r="A4275" s="665" t="s">
        <v>12962</v>
      </c>
      <c r="B4275" s="666" t="s">
        <v>6922</v>
      </c>
      <c r="C4275" s="666" t="s">
        <v>12970</v>
      </c>
      <c r="D4275" s="675" t="s">
        <v>10244</v>
      </c>
      <c r="E4275" s="737">
        <v>1250</v>
      </c>
      <c r="F4275" s="666">
        <v>72512833</v>
      </c>
      <c r="G4275" s="675" t="s">
        <v>12977</v>
      </c>
      <c r="H4275" s="675" t="s">
        <v>10244</v>
      </c>
      <c r="I4275" s="675" t="s">
        <v>7361</v>
      </c>
      <c r="J4275" s="675" t="s">
        <v>10244</v>
      </c>
      <c r="K4275" s="666">
        <v>1</v>
      </c>
      <c r="L4275" s="666">
        <v>8</v>
      </c>
      <c r="M4275" s="756">
        <v>10000</v>
      </c>
      <c r="N4275" s="666">
        <v>1</v>
      </c>
      <c r="O4275" s="666">
        <v>2</v>
      </c>
      <c r="P4275" s="756">
        <v>2500</v>
      </c>
      <c r="Q4275" s="666">
        <v>1</v>
      </c>
      <c r="R4275" s="666">
        <v>12</v>
      </c>
    </row>
    <row r="4276" spans="1:18" ht="15.75" customHeight="1" x14ac:dyDescent="0.2">
      <c r="A4276" s="665" t="s">
        <v>12962</v>
      </c>
      <c r="B4276" s="666" t="s">
        <v>6922</v>
      </c>
      <c r="C4276" s="666" t="s">
        <v>12970</v>
      </c>
      <c r="D4276" s="675" t="s">
        <v>11050</v>
      </c>
      <c r="E4276" s="737">
        <v>1250</v>
      </c>
      <c r="F4276" s="666">
        <v>46591876</v>
      </c>
      <c r="G4276" s="675" t="s">
        <v>12978</v>
      </c>
      <c r="H4276" s="675" t="s">
        <v>11050</v>
      </c>
      <c r="I4276" s="675" t="s">
        <v>7361</v>
      </c>
      <c r="J4276" s="675" t="s">
        <v>11050</v>
      </c>
      <c r="K4276" s="666">
        <v>1</v>
      </c>
      <c r="L4276" s="666">
        <v>8</v>
      </c>
      <c r="M4276" s="756">
        <v>10000</v>
      </c>
      <c r="N4276" s="666">
        <v>1</v>
      </c>
      <c r="O4276" s="666">
        <v>2</v>
      </c>
      <c r="P4276" s="756">
        <v>2500</v>
      </c>
      <c r="Q4276" s="666"/>
      <c r="R4276" s="666"/>
    </row>
    <row r="4277" spans="1:18" ht="15.75" customHeight="1" x14ac:dyDescent="0.2">
      <c r="A4277" s="665" t="s">
        <v>12962</v>
      </c>
      <c r="B4277" s="666" t="s">
        <v>6922</v>
      </c>
      <c r="C4277" s="666" t="s">
        <v>12963</v>
      </c>
      <c r="D4277" s="675" t="s">
        <v>10738</v>
      </c>
      <c r="E4277" s="737">
        <v>1250</v>
      </c>
      <c r="F4277" s="666">
        <v>70557464</v>
      </c>
      <c r="G4277" s="675" t="s">
        <v>12979</v>
      </c>
      <c r="H4277" s="675" t="s">
        <v>10738</v>
      </c>
      <c r="I4277" s="675" t="s">
        <v>7361</v>
      </c>
      <c r="J4277" s="675" t="s">
        <v>10738</v>
      </c>
      <c r="K4277" s="666">
        <v>2</v>
      </c>
      <c r="L4277" s="666">
        <v>12</v>
      </c>
      <c r="M4277" s="756">
        <v>15000</v>
      </c>
      <c r="N4277" s="666">
        <v>1</v>
      </c>
      <c r="O4277" s="666">
        <v>6</v>
      </c>
      <c r="P4277" s="756">
        <v>7500</v>
      </c>
      <c r="Q4277" s="666">
        <v>1</v>
      </c>
      <c r="R4277" s="666">
        <v>12</v>
      </c>
    </row>
    <row r="4278" spans="1:18" ht="15.75" customHeight="1" x14ac:dyDescent="0.2">
      <c r="A4278" s="665" t="s">
        <v>12962</v>
      </c>
      <c r="B4278" s="666" t="s">
        <v>6922</v>
      </c>
      <c r="C4278" s="666" t="s">
        <v>12970</v>
      </c>
      <c r="D4278" s="675" t="s">
        <v>6938</v>
      </c>
      <c r="E4278" s="737">
        <v>2500</v>
      </c>
      <c r="F4278" s="666">
        <v>18179345</v>
      </c>
      <c r="G4278" s="675" t="s">
        <v>12980</v>
      </c>
      <c r="H4278" s="675" t="s">
        <v>6938</v>
      </c>
      <c r="I4278" s="675" t="s">
        <v>8801</v>
      </c>
      <c r="J4278" s="675" t="s">
        <v>6938</v>
      </c>
      <c r="K4278" s="666">
        <v>1</v>
      </c>
      <c r="L4278" s="666">
        <v>1</v>
      </c>
      <c r="M4278" s="756">
        <v>2500</v>
      </c>
      <c r="N4278" s="666">
        <v>1</v>
      </c>
      <c r="O4278" s="666">
        <v>6</v>
      </c>
      <c r="P4278" s="756">
        <v>15000</v>
      </c>
      <c r="Q4278" s="666">
        <v>1</v>
      </c>
      <c r="R4278" s="666">
        <v>12</v>
      </c>
    </row>
    <row r="4279" spans="1:18" ht="15.75" customHeight="1" x14ac:dyDescent="0.2">
      <c r="A4279" s="665" t="s">
        <v>12962</v>
      </c>
      <c r="B4279" s="666" t="s">
        <v>6922</v>
      </c>
      <c r="C4279" s="666" t="s">
        <v>12963</v>
      </c>
      <c r="D4279" s="675" t="s">
        <v>10356</v>
      </c>
      <c r="E4279" s="737">
        <v>2000</v>
      </c>
      <c r="F4279" s="666">
        <v>47115563</v>
      </c>
      <c r="G4279" s="675" t="s">
        <v>12981</v>
      </c>
      <c r="H4279" s="675" t="s">
        <v>10356</v>
      </c>
      <c r="I4279" s="675" t="s">
        <v>8801</v>
      </c>
      <c r="J4279" s="675" t="s">
        <v>10356</v>
      </c>
      <c r="K4279" s="666">
        <v>2</v>
      </c>
      <c r="L4279" s="666">
        <v>12</v>
      </c>
      <c r="M4279" s="756">
        <v>24000</v>
      </c>
      <c r="N4279" s="666">
        <v>1</v>
      </c>
      <c r="O4279" s="666">
        <v>6</v>
      </c>
      <c r="P4279" s="756">
        <v>12000</v>
      </c>
      <c r="Q4279" s="666">
        <v>1</v>
      </c>
      <c r="R4279" s="666">
        <v>12</v>
      </c>
    </row>
    <row r="4280" spans="1:18" ht="15.75" customHeight="1" x14ac:dyDescent="0.2">
      <c r="A4280" s="665" t="s">
        <v>12962</v>
      </c>
      <c r="B4280" s="666" t="s">
        <v>6922</v>
      </c>
      <c r="C4280" s="666" t="s">
        <v>12963</v>
      </c>
      <c r="D4280" s="675" t="s">
        <v>9105</v>
      </c>
      <c r="E4280" s="737">
        <v>1800</v>
      </c>
      <c r="F4280" s="666">
        <v>42424370</v>
      </c>
      <c r="G4280" s="675" t="s">
        <v>12982</v>
      </c>
      <c r="H4280" s="675" t="s">
        <v>9105</v>
      </c>
      <c r="I4280" s="675" t="s">
        <v>8801</v>
      </c>
      <c r="J4280" s="675" t="s">
        <v>9105</v>
      </c>
      <c r="K4280" s="666">
        <v>2</v>
      </c>
      <c r="L4280" s="666">
        <v>12</v>
      </c>
      <c r="M4280" s="756">
        <v>21600</v>
      </c>
      <c r="N4280" s="666">
        <v>1</v>
      </c>
      <c r="O4280" s="666">
        <v>6</v>
      </c>
      <c r="P4280" s="756">
        <v>10800</v>
      </c>
      <c r="Q4280" s="666">
        <v>1</v>
      </c>
      <c r="R4280" s="666">
        <v>12</v>
      </c>
    </row>
    <row r="4281" spans="1:18" ht="15.75" customHeight="1" x14ac:dyDescent="0.2">
      <c r="A4281" s="665" t="s">
        <v>12962</v>
      </c>
      <c r="B4281" s="666" t="s">
        <v>6922</v>
      </c>
      <c r="C4281" s="666" t="s">
        <v>12970</v>
      </c>
      <c r="D4281" s="675" t="s">
        <v>11050</v>
      </c>
      <c r="E4281" s="737">
        <v>1250</v>
      </c>
      <c r="F4281" s="666">
        <v>43194382</v>
      </c>
      <c r="G4281" s="675" t="s">
        <v>12983</v>
      </c>
      <c r="H4281" s="675" t="s">
        <v>11050</v>
      </c>
      <c r="I4281" s="675" t="s">
        <v>7361</v>
      </c>
      <c r="J4281" s="675" t="s">
        <v>11050</v>
      </c>
      <c r="K4281" s="666">
        <v>1</v>
      </c>
      <c r="L4281" s="666">
        <v>8</v>
      </c>
      <c r="M4281" s="756">
        <v>10000</v>
      </c>
      <c r="N4281" s="666">
        <v>1</v>
      </c>
      <c r="O4281" s="666">
        <v>2</v>
      </c>
      <c r="P4281" s="756">
        <v>2500</v>
      </c>
      <c r="Q4281" s="666"/>
      <c r="R4281" s="666"/>
    </row>
    <row r="4282" spans="1:18" ht="15.75" customHeight="1" x14ac:dyDescent="0.2">
      <c r="A4282" s="665" t="s">
        <v>12962</v>
      </c>
      <c r="B4282" s="666" t="s">
        <v>6922</v>
      </c>
      <c r="C4282" s="666" t="s">
        <v>12963</v>
      </c>
      <c r="D4282" s="675" t="s">
        <v>10356</v>
      </c>
      <c r="E4282" s="737">
        <v>2000</v>
      </c>
      <c r="F4282" s="666">
        <v>47580342</v>
      </c>
      <c r="G4282" s="675" t="s">
        <v>12984</v>
      </c>
      <c r="H4282" s="675" t="s">
        <v>10356</v>
      </c>
      <c r="I4282" s="675" t="s">
        <v>8801</v>
      </c>
      <c r="J4282" s="675" t="s">
        <v>10356</v>
      </c>
      <c r="K4282" s="666">
        <v>2</v>
      </c>
      <c r="L4282" s="666">
        <v>12</v>
      </c>
      <c r="M4282" s="756">
        <v>24000</v>
      </c>
      <c r="N4282" s="666">
        <v>1</v>
      </c>
      <c r="O4282" s="666">
        <v>6</v>
      </c>
      <c r="P4282" s="756">
        <v>12000</v>
      </c>
      <c r="Q4282" s="666">
        <v>1</v>
      </c>
      <c r="R4282" s="666">
        <v>12</v>
      </c>
    </row>
    <row r="4283" spans="1:18" ht="15.75" customHeight="1" x14ac:dyDescent="0.2">
      <c r="A4283" s="665" t="s">
        <v>12962</v>
      </c>
      <c r="B4283" s="666" t="s">
        <v>6922</v>
      </c>
      <c r="C4283" s="666" t="s">
        <v>12963</v>
      </c>
      <c r="D4283" s="675" t="s">
        <v>10356</v>
      </c>
      <c r="E4283" s="737">
        <v>2000</v>
      </c>
      <c r="F4283" s="666">
        <v>45315124</v>
      </c>
      <c r="G4283" s="675" t="s">
        <v>12985</v>
      </c>
      <c r="H4283" s="675" t="s">
        <v>10356</v>
      </c>
      <c r="I4283" s="675" t="s">
        <v>8801</v>
      </c>
      <c r="J4283" s="675" t="s">
        <v>10356</v>
      </c>
      <c r="K4283" s="666">
        <v>2</v>
      </c>
      <c r="L4283" s="666">
        <v>12</v>
      </c>
      <c r="M4283" s="756">
        <v>24000</v>
      </c>
      <c r="N4283" s="666">
        <v>1</v>
      </c>
      <c r="O4283" s="666">
        <v>6</v>
      </c>
      <c r="P4283" s="756">
        <v>12000</v>
      </c>
      <c r="Q4283" s="666">
        <v>1</v>
      </c>
      <c r="R4283" s="666">
        <v>12</v>
      </c>
    </row>
    <row r="4284" spans="1:18" ht="15.75" customHeight="1" x14ac:dyDescent="0.2">
      <c r="A4284" s="665" t="s">
        <v>12962</v>
      </c>
      <c r="B4284" s="666" t="s">
        <v>6922</v>
      </c>
      <c r="C4284" s="666" t="s">
        <v>12963</v>
      </c>
      <c r="D4284" s="675" t="s">
        <v>10356</v>
      </c>
      <c r="E4284" s="737">
        <v>2000</v>
      </c>
      <c r="F4284" s="666">
        <v>3701047</v>
      </c>
      <c r="G4284" s="675" t="s">
        <v>12986</v>
      </c>
      <c r="H4284" s="675" t="s">
        <v>10356</v>
      </c>
      <c r="I4284" s="675" t="s">
        <v>8801</v>
      </c>
      <c r="J4284" s="675" t="s">
        <v>10356</v>
      </c>
      <c r="K4284" s="666">
        <v>2</v>
      </c>
      <c r="L4284" s="666">
        <v>12</v>
      </c>
      <c r="M4284" s="756">
        <v>24000</v>
      </c>
      <c r="N4284" s="666">
        <v>1</v>
      </c>
      <c r="O4284" s="666">
        <v>6</v>
      </c>
      <c r="P4284" s="756">
        <v>12000</v>
      </c>
      <c r="Q4284" s="666">
        <v>1</v>
      </c>
      <c r="R4284" s="666">
        <v>12</v>
      </c>
    </row>
    <row r="4285" spans="1:18" ht="15.75" customHeight="1" x14ac:dyDescent="0.2">
      <c r="A4285" s="665" t="s">
        <v>12962</v>
      </c>
      <c r="B4285" s="666" t="s">
        <v>6922</v>
      </c>
      <c r="C4285" s="666" t="s">
        <v>12970</v>
      </c>
      <c r="D4285" s="675" t="s">
        <v>12445</v>
      </c>
      <c r="E4285" s="737">
        <v>1250</v>
      </c>
      <c r="F4285" s="666">
        <v>45793262</v>
      </c>
      <c r="G4285" s="675" t="s">
        <v>12987</v>
      </c>
      <c r="H4285" s="675" t="s">
        <v>12445</v>
      </c>
      <c r="I4285" s="675" t="s">
        <v>7361</v>
      </c>
      <c r="J4285" s="675" t="s">
        <v>12445</v>
      </c>
      <c r="K4285" s="666">
        <v>1</v>
      </c>
      <c r="L4285" s="666">
        <v>1</v>
      </c>
      <c r="M4285" s="756">
        <v>1250</v>
      </c>
      <c r="N4285" s="666"/>
      <c r="O4285" s="666"/>
      <c r="P4285" s="756">
        <v>0</v>
      </c>
      <c r="Q4285" s="666"/>
      <c r="R4285" s="666"/>
    </row>
    <row r="4286" spans="1:18" ht="15.75" customHeight="1" x14ac:dyDescent="0.2">
      <c r="A4286" s="665" t="s">
        <v>12962</v>
      </c>
      <c r="B4286" s="666" t="s">
        <v>6922</v>
      </c>
      <c r="C4286" s="666" t="s">
        <v>12970</v>
      </c>
      <c r="D4286" s="675" t="s">
        <v>11806</v>
      </c>
      <c r="E4286" s="737">
        <v>3000</v>
      </c>
      <c r="F4286" s="666">
        <v>46601099</v>
      </c>
      <c r="G4286" s="675" t="s">
        <v>12988</v>
      </c>
      <c r="H4286" s="675" t="s">
        <v>11806</v>
      </c>
      <c r="I4286" s="675" t="s">
        <v>8801</v>
      </c>
      <c r="J4286" s="675" t="s">
        <v>11806</v>
      </c>
      <c r="K4286" s="666">
        <v>1</v>
      </c>
      <c r="L4286" s="666">
        <v>8</v>
      </c>
      <c r="M4286" s="756">
        <v>24000</v>
      </c>
      <c r="N4286" s="666">
        <v>1</v>
      </c>
      <c r="O4286" s="666">
        <v>6</v>
      </c>
      <c r="P4286" s="756">
        <v>18000</v>
      </c>
      <c r="Q4286" s="666">
        <v>1</v>
      </c>
      <c r="R4286" s="666">
        <v>12</v>
      </c>
    </row>
    <row r="4287" spans="1:18" ht="15.75" customHeight="1" x14ac:dyDescent="0.2">
      <c r="A4287" s="665" t="s">
        <v>12962</v>
      </c>
      <c r="B4287" s="666" t="s">
        <v>6922</v>
      </c>
      <c r="C4287" s="666" t="s">
        <v>12963</v>
      </c>
      <c r="D4287" s="675" t="s">
        <v>8987</v>
      </c>
      <c r="E4287" s="737">
        <v>1800</v>
      </c>
      <c r="F4287" s="666">
        <v>46738314</v>
      </c>
      <c r="G4287" s="675" t="s">
        <v>12989</v>
      </c>
      <c r="H4287" s="675" t="s">
        <v>8987</v>
      </c>
      <c r="I4287" s="675" t="s">
        <v>8801</v>
      </c>
      <c r="J4287" s="675" t="s">
        <v>8987</v>
      </c>
      <c r="K4287" s="666">
        <v>2</v>
      </c>
      <c r="L4287" s="666">
        <v>12</v>
      </c>
      <c r="M4287" s="756">
        <v>21600</v>
      </c>
      <c r="N4287" s="666">
        <v>1</v>
      </c>
      <c r="O4287" s="666">
        <v>6</v>
      </c>
      <c r="P4287" s="756">
        <v>10800</v>
      </c>
      <c r="Q4287" s="666">
        <v>1</v>
      </c>
      <c r="R4287" s="666">
        <v>12</v>
      </c>
    </row>
    <row r="4288" spans="1:18" ht="15.75" customHeight="1" x14ac:dyDescent="0.2">
      <c r="A4288" s="665" t="s">
        <v>12962</v>
      </c>
      <c r="B4288" s="666" t="s">
        <v>6922</v>
      </c>
      <c r="C4288" s="666" t="s">
        <v>12970</v>
      </c>
      <c r="D4288" s="675" t="s">
        <v>9914</v>
      </c>
      <c r="E4288" s="737">
        <v>6000</v>
      </c>
      <c r="F4288" s="666">
        <v>45514527</v>
      </c>
      <c r="G4288" s="675" t="s">
        <v>12990</v>
      </c>
      <c r="H4288" s="675" t="s">
        <v>9914</v>
      </c>
      <c r="I4288" s="675" t="s">
        <v>8801</v>
      </c>
      <c r="J4288" s="675" t="s">
        <v>9914</v>
      </c>
      <c r="K4288" s="666">
        <v>1</v>
      </c>
      <c r="L4288" s="666">
        <v>8</v>
      </c>
      <c r="M4288" s="756">
        <v>48000</v>
      </c>
      <c r="N4288" s="666">
        <v>1</v>
      </c>
      <c r="O4288" s="666">
        <v>3</v>
      </c>
      <c r="P4288" s="756">
        <v>18000</v>
      </c>
      <c r="Q4288" s="666">
        <v>1</v>
      </c>
      <c r="R4288" s="666">
        <v>12</v>
      </c>
    </row>
    <row r="4289" spans="1:18" ht="15.75" customHeight="1" x14ac:dyDescent="0.2">
      <c r="A4289" s="665" t="s">
        <v>12962</v>
      </c>
      <c r="B4289" s="666" t="s">
        <v>6922</v>
      </c>
      <c r="C4289" s="666" t="s">
        <v>12963</v>
      </c>
      <c r="D4289" s="675" t="s">
        <v>10390</v>
      </c>
      <c r="E4289" s="737">
        <v>1250</v>
      </c>
      <c r="F4289" s="666">
        <v>40761111</v>
      </c>
      <c r="G4289" s="675" t="s">
        <v>12991</v>
      </c>
      <c r="H4289" s="675" t="s">
        <v>10390</v>
      </c>
      <c r="I4289" s="675" t="s">
        <v>7361</v>
      </c>
      <c r="J4289" s="675" t="s">
        <v>10390</v>
      </c>
      <c r="K4289" s="666">
        <v>2</v>
      </c>
      <c r="L4289" s="666">
        <v>12</v>
      </c>
      <c r="M4289" s="756">
        <v>15000</v>
      </c>
      <c r="N4289" s="666">
        <v>1</v>
      </c>
      <c r="O4289" s="666">
        <v>6</v>
      </c>
      <c r="P4289" s="756">
        <v>7500</v>
      </c>
      <c r="Q4289" s="666">
        <v>1</v>
      </c>
      <c r="R4289" s="666">
        <v>12</v>
      </c>
    </row>
    <row r="4290" spans="1:18" ht="15.75" customHeight="1" x14ac:dyDescent="0.2">
      <c r="A4290" s="665" t="s">
        <v>12962</v>
      </c>
      <c r="B4290" s="666" t="s">
        <v>6922</v>
      </c>
      <c r="C4290" s="666" t="s">
        <v>12963</v>
      </c>
      <c r="D4290" s="675" t="s">
        <v>7579</v>
      </c>
      <c r="E4290" s="737">
        <v>1250</v>
      </c>
      <c r="F4290" s="666">
        <v>40196533</v>
      </c>
      <c r="G4290" s="675" t="s">
        <v>12992</v>
      </c>
      <c r="H4290" s="675" t="s">
        <v>7579</v>
      </c>
      <c r="I4290" s="675" t="s">
        <v>7361</v>
      </c>
      <c r="J4290" s="675" t="s">
        <v>7579</v>
      </c>
      <c r="K4290" s="666">
        <v>2</v>
      </c>
      <c r="L4290" s="666">
        <v>12</v>
      </c>
      <c r="M4290" s="756">
        <v>15000</v>
      </c>
      <c r="N4290" s="666">
        <v>1</v>
      </c>
      <c r="O4290" s="666">
        <v>6</v>
      </c>
      <c r="P4290" s="756">
        <v>7500</v>
      </c>
      <c r="Q4290" s="666">
        <v>1</v>
      </c>
      <c r="R4290" s="666">
        <v>12</v>
      </c>
    </row>
    <row r="4291" spans="1:18" ht="15.75" customHeight="1" x14ac:dyDescent="0.2">
      <c r="A4291" s="665" t="s">
        <v>12962</v>
      </c>
      <c r="B4291" s="666" t="s">
        <v>6922</v>
      </c>
      <c r="C4291" s="666" t="s">
        <v>12963</v>
      </c>
      <c r="D4291" s="675" t="s">
        <v>8629</v>
      </c>
      <c r="E4291" s="737">
        <v>1250</v>
      </c>
      <c r="F4291" s="666">
        <v>42373090</v>
      </c>
      <c r="G4291" s="675" t="s">
        <v>12993</v>
      </c>
      <c r="H4291" s="675" t="s">
        <v>8629</v>
      </c>
      <c r="I4291" s="675" t="s">
        <v>7541</v>
      </c>
      <c r="J4291" s="675" t="s">
        <v>8629</v>
      </c>
      <c r="K4291" s="666">
        <v>2</v>
      </c>
      <c r="L4291" s="666">
        <v>12</v>
      </c>
      <c r="M4291" s="756">
        <v>15000</v>
      </c>
      <c r="N4291" s="666">
        <v>1</v>
      </c>
      <c r="O4291" s="666">
        <v>6</v>
      </c>
      <c r="P4291" s="756">
        <v>7500</v>
      </c>
      <c r="Q4291" s="666">
        <v>1</v>
      </c>
      <c r="R4291" s="666">
        <v>12</v>
      </c>
    </row>
    <row r="4292" spans="1:18" ht="15.75" customHeight="1" x14ac:dyDescent="0.2">
      <c r="A4292" s="665" t="s">
        <v>12962</v>
      </c>
      <c r="B4292" s="666" t="s">
        <v>6922</v>
      </c>
      <c r="C4292" s="666" t="s">
        <v>12963</v>
      </c>
      <c r="D4292" s="675" t="s">
        <v>8670</v>
      </c>
      <c r="E4292" s="737">
        <v>1200</v>
      </c>
      <c r="F4292" s="666">
        <v>44321901</v>
      </c>
      <c r="G4292" s="675" t="s">
        <v>12994</v>
      </c>
      <c r="H4292" s="675" t="s">
        <v>8670</v>
      </c>
      <c r="I4292" s="675" t="s">
        <v>7541</v>
      </c>
      <c r="J4292" s="675" t="s">
        <v>8670</v>
      </c>
      <c r="K4292" s="666">
        <v>2</v>
      </c>
      <c r="L4292" s="666">
        <v>12</v>
      </c>
      <c r="M4292" s="756">
        <v>14400</v>
      </c>
      <c r="N4292" s="666">
        <v>1</v>
      </c>
      <c r="O4292" s="666">
        <v>6</v>
      </c>
      <c r="P4292" s="756">
        <v>7200</v>
      </c>
      <c r="Q4292" s="666">
        <v>1</v>
      </c>
      <c r="R4292" s="666">
        <v>12</v>
      </c>
    </row>
    <row r="4293" spans="1:18" ht="15.75" customHeight="1" x14ac:dyDescent="0.2">
      <c r="A4293" s="665" t="s">
        <v>12962</v>
      </c>
      <c r="B4293" s="666" t="s">
        <v>6922</v>
      </c>
      <c r="C4293" s="666" t="s">
        <v>12963</v>
      </c>
      <c r="D4293" s="675" t="s">
        <v>12995</v>
      </c>
      <c r="E4293" s="737">
        <v>3000</v>
      </c>
      <c r="F4293" s="666">
        <v>10460627</v>
      </c>
      <c r="G4293" s="675" t="s">
        <v>12996</v>
      </c>
      <c r="H4293" s="675" t="s">
        <v>12995</v>
      </c>
      <c r="I4293" s="675" t="s">
        <v>8801</v>
      </c>
      <c r="J4293" s="675" t="s">
        <v>12995</v>
      </c>
      <c r="K4293" s="666">
        <v>2</v>
      </c>
      <c r="L4293" s="666">
        <v>12</v>
      </c>
      <c r="M4293" s="756">
        <v>36000</v>
      </c>
      <c r="N4293" s="666">
        <v>1</v>
      </c>
      <c r="O4293" s="666">
        <v>6</v>
      </c>
      <c r="P4293" s="756">
        <v>18000</v>
      </c>
      <c r="Q4293" s="666">
        <v>1</v>
      </c>
      <c r="R4293" s="666">
        <v>12</v>
      </c>
    </row>
    <row r="4294" spans="1:18" ht="15.75" customHeight="1" x14ac:dyDescent="0.2">
      <c r="A4294" s="665" t="s">
        <v>12962</v>
      </c>
      <c r="B4294" s="666" t="s">
        <v>6922</v>
      </c>
      <c r="C4294" s="666" t="s">
        <v>12963</v>
      </c>
      <c r="D4294" s="675" t="s">
        <v>10738</v>
      </c>
      <c r="E4294" s="737">
        <v>1250</v>
      </c>
      <c r="F4294" s="666">
        <v>47932001</v>
      </c>
      <c r="G4294" s="675" t="s">
        <v>12997</v>
      </c>
      <c r="H4294" s="675" t="s">
        <v>10738</v>
      </c>
      <c r="I4294" s="675" t="s">
        <v>7361</v>
      </c>
      <c r="J4294" s="675" t="s">
        <v>10738</v>
      </c>
      <c r="K4294" s="666">
        <v>2</v>
      </c>
      <c r="L4294" s="666">
        <v>12</v>
      </c>
      <c r="M4294" s="756">
        <v>15000</v>
      </c>
      <c r="N4294" s="666">
        <v>1</v>
      </c>
      <c r="O4294" s="666">
        <v>6</v>
      </c>
      <c r="P4294" s="756">
        <v>7500</v>
      </c>
      <c r="Q4294" s="666">
        <v>1</v>
      </c>
      <c r="R4294" s="666">
        <v>12</v>
      </c>
    </row>
    <row r="4295" spans="1:18" ht="15.75" customHeight="1" x14ac:dyDescent="0.2">
      <c r="A4295" s="665" t="s">
        <v>12962</v>
      </c>
      <c r="B4295" s="666" t="s">
        <v>6922</v>
      </c>
      <c r="C4295" s="666" t="s">
        <v>12963</v>
      </c>
      <c r="D4295" s="675" t="s">
        <v>10738</v>
      </c>
      <c r="E4295" s="737">
        <v>1250</v>
      </c>
      <c r="F4295" s="666">
        <v>70287109</v>
      </c>
      <c r="G4295" s="675" t="s">
        <v>12998</v>
      </c>
      <c r="H4295" s="675" t="s">
        <v>10738</v>
      </c>
      <c r="I4295" s="675" t="s">
        <v>7361</v>
      </c>
      <c r="J4295" s="675" t="s">
        <v>10738</v>
      </c>
      <c r="K4295" s="666">
        <v>2</v>
      </c>
      <c r="L4295" s="666">
        <v>12</v>
      </c>
      <c r="M4295" s="756">
        <v>15000</v>
      </c>
      <c r="N4295" s="666">
        <v>1</v>
      </c>
      <c r="O4295" s="666">
        <v>6</v>
      </c>
      <c r="P4295" s="756">
        <v>7500</v>
      </c>
      <c r="Q4295" s="666">
        <v>1</v>
      </c>
      <c r="R4295" s="666">
        <v>12</v>
      </c>
    </row>
    <row r="4296" spans="1:18" ht="15.75" customHeight="1" x14ac:dyDescent="0.2">
      <c r="A4296" s="665" t="s">
        <v>12962</v>
      </c>
      <c r="B4296" s="666" t="s">
        <v>6922</v>
      </c>
      <c r="C4296" s="666" t="s">
        <v>12963</v>
      </c>
      <c r="D4296" s="675" t="s">
        <v>10842</v>
      </c>
      <c r="E4296" s="737">
        <v>1250</v>
      </c>
      <c r="F4296" s="666">
        <v>47229535</v>
      </c>
      <c r="G4296" s="675" t="s">
        <v>12999</v>
      </c>
      <c r="H4296" s="675" t="s">
        <v>10842</v>
      </c>
      <c r="I4296" s="675" t="s">
        <v>7361</v>
      </c>
      <c r="J4296" s="675" t="s">
        <v>10842</v>
      </c>
      <c r="K4296" s="666">
        <v>2</v>
      </c>
      <c r="L4296" s="666">
        <v>12</v>
      </c>
      <c r="M4296" s="756">
        <v>15000</v>
      </c>
      <c r="N4296" s="666">
        <v>1</v>
      </c>
      <c r="O4296" s="666">
        <v>2</v>
      </c>
      <c r="P4296" s="756">
        <v>2500</v>
      </c>
      <c r="Q4296" s="666"/>
      <c r="R4296" s="666"/>
    </row>
    <row r="4297" spans="1:18" ht="15.75" customHeight="1" x14ac:dyDescent="0.2">
      <c r="A4297" s="665" t="s">
        <v>12962</v>
      </c>
      <c r="B4297" s="666" t="s">
        <v>6922</v>
      </c>
      <c r="C4297" s="666" t="s">
        <v>12963</v>
      </c>
      <c r="D4297" s="675" t="s">
        <v>8817</v>
      </c>
      <c r="E4297" s="737">
        <v>1500</v>
      </c>
      <c r="F4297" s="666">
        <v>45714540</v>
      </c>
      <c r="G4297" s="675" t="s">
        <v>13000</v>
      </c>
      <c r="H4297" s="675" t="s">
        <v>8817</v>
      </c>
      <c r="I4297" s="675" t="s">
        <v>8801</v>
      </c>
      <c r="J4297" s="675" t="s">
        <v>8817</v>
      </c>
      <c r="K4297" s="666">
        <v>2</v>
      </c>
      <c r="L4297" s="666">
        <v>12</v>
      </c>
      <c r="M4297" s="756">
        <v>18000</v>
      </c>
      <c r="N4297" s="666"/>
      <c r="O4297" s="666"/>
      <c r="P4297" s="756">
        <v>0</v>
      </c>
      <c r="Q4297" s="666"/>
      <c r="R4297" s="666"/>
    </row>
    <row r="4298" spans="1:18" ht="15.75" customHeight="1" x14ac:dyDescent="0.2">
      <c r="A4298" s="665" t="s">
        <v>12962</v>
      </c>
      <c r="B4298" s="666" t="s">
        <v>6922</v>
      </c>
      <c r="C4298" s="666" t="s">
        <v>12963</v>
      </c>
      <c r="D4298" s="675" t="s">
        <v>6938</v>
      </c>
      <c r="E4298" s="737">
        <v>3000</v>
      </c>
      <c r="F4298" s="666">
        <v>42148729</v>
      </c>
      <c r="G4298" s="675" t="s">
        <v>13001</v>
      </c>
      <c r="H4298" s="675" t="s">
        <v>6938</v>
      </c>
      <c r="I4298" s="675" t="s">
        <v>8801</v>
      </c>
      <c r="J4298" s="675" t="s">
        <v>6938</v>
      </c>
      <c r="K4298" s="666">
        <v>2</v>
      </c>
      <c r="L4298" s="666">
        <v>12</v>
      </c>
      <c r="M4298" s="756">
        <v>36000</v>
      </c>
      <c r="N4298" s="666">
        <v>1</v>
      </c>
      <c r="O4298" s="666">
        <v>6</v>
      </c>
      <c r="P4298" s="756">
        <v>18000</v>
      </c>
      <c r="Q4298" s="666">
        <v>1</v>
      </c>
      <c r="R4298" s="666">
        <v>12</v>
      </c>
    </row>
    <row r="4299" spans="1:18" ht="15.75" customHeight="1" x14ac:dyDescent="0.2">
      <c r="A4299" s="665" t="s">
        <v>12962</v>
      </c>
      <c r="B4299" s="666" t="s">
        <v>6922</v>
      </c>
      <c r="C4299" s="666" t="s">
        <v>12963</v>
      </c>
      <c r="D4299" s="675" t="s">
        <v>11806</v>
      </c>
      <c r="E4299" s="737">
        <v>2000</v>
      </c>
      <c r="F4299" s="666">
        <v>45152599</v>
      </c>
      <c r="G4299" s="675" t="s">
        <v>13002</v>
      </c>
      <c r="H4299" s="675" t="s">
        <v>11806</v>
      </c>
      <c r="I4299" s="675" t="s">
        <v>8801</v>
      </c>
      <c r="J4299" s="675" t="s">
        <v>11806</v>
      </c>
      <c r="K4299" s="666">
        <v>2</v>
      </c>
      <c r="L4299" s="666">
        <v>12</v>
      </c>
      <c r="M4299" s="756">
        <v>24000</v>
      </c>
      <c r="N4299" s="666">
        <v>1</v>
      </c>
      <c r="O4299" s="666">
        <v>6</v>
      </c>
      <c r="P4299" s="756">
        <v>12000</v>
      </c>
      <c r="Q4299" s="666">
        <v>1</v>
      </c>
      <c r="R4299" s="666">
        <v>12</v>
      </c>
    </row>
    <row r="4300" spans="1:18" ht="15.75" customHeight="1" x14ac:dyDescent="0.2">
      <c r="A4300" s="665" t="s">
        <v>12962</v>
      </c>
      <c r="B4300" s="666" t="s">
        <v>6922</v>
      </c>
      <c r="C4300" s="666" t="s">
        <v>12963</v>
      </c>
      <c r="D4300" s="675" t="s">
        <v>10356</v>
      </c>
      <c r="E4300" s="737">
        <v>2000</v>
      </c>
      <c r="F4300" s="666">
        <v>45826382</v>
      </c>
      <c r="G4300" s="675" t="s">
        <v>13003</v>
      </c>
      <c r="H4300" s="675" t="s">
        <v>10356</v>
      </c>
      <c r="I4300" s="675" t="s">
        <v>8801</v>
      </c>
      <c r="J4300" s="675" t="s">
        <v>10356</v>
      </c>
      <c r="K4300" s="666">
        <v>2</v>
      </c>
      <c r="L4300" s="666">
        <v>12</v>
      </c>
      <c r="M4300" s="756">
        <v>24000</v>
      </c>
      <c r="N4300" s="666">
        <v>1</v>
      </c>
      <c r="O4300" s="666">
        <v>6</v>
      </c>
      <c r="P4300" s="756">
        <v>12000</v>
      </c>
      <c r="Q4300" s="666">
        <v>1</v>
      </c>
      <c r="R4300" s="666">
        <v>12</v>
      </c>
    </row>
    <row r="4301" spans="1:18" ht="15.75" customHeight="1" x14ac:dyDescent="0.2">
      <c r="A4301" s="665" t="s">
        <v>12962</v>
      </c>
      <c r="B4301" s="666" t="s">
        <v>6922</v>
      </c>
      <c r="C4301" s="666" t="s">
        <v>12963</v>
      </c>
      <c r="D4301" s="675" t="s">
        <v>9351</v>
      </c>
      <c r="E4301" s="737">
        <v>1250</v>
      </c>
      <c r="F4301" s="666">
        <v>18134205</v>
      </c>
      <c r="G4301" s="675" t="s">
        <v>13004</v>
      </c>
      <c r="H4301" s="675" t="s">
        <v>9351</v>
      </c>
      <c r="I4301" s="675" t="s">
        <v>7361</v>
      </c>
      <c r="J4301" s="675" t="s">
        <v>9351</v>
      </c>
      <c r="K4301" s="666">
        <v>2</v>
      </c>
      <c r="L4301" s="666">
        <v>12</v>
      </c>
      <c r="M4301" s="756">
        <v>15000</v>
      </c>
      <c r="N4301" s="666">
        <v>1</v>
      </c>
      <c r="O4301" s="666">
        <v>6</v>
      </c>
      <c r="P4301" s="756">
        <v>7500</v>
      </c>
      <c r="Q4301" s="666">
        <v>1</v>
      </c>
      <c r="R4301" s="666">
        <v>12</v>
      </c>
    </row>
    <row r="4302" spans="1:18" ht="15.75" customHeight="1" x14ac:dyDescent="0.2">
      <c r="A4302" s="665" t="s">
        <v>12962</v>
      </c>
      <c r="B4302" s="666" t="s">
        <v>6922</v>
      </c>
      <c r="C4302" s="666" t="s">
        <v>12970</v>
      </c>
      <c r="D4302" s="675" t="s">
        <v>7773</v>
      </c>
      <c r="E4302" s="737">
        <v>1250</v>
      </c>
      <c r="F4302" s="666">
        <v>42246873</v>
      </c>
      <c r="G4302" s="675" t="s">
        <v>13005</v>
      </c>
      <c r="H4302" s="675" t="s">
        <v>7773</v>
      </c>
      <c r="I4302" s="675" t="s">
        <v>7361</v>
      </c>
      <c r="J4302" s="675" t="s">
        <v>7773</v>
      </c>
      <c r="K4302" s="666">
        <v>1</v>
      </c>
      <c r="L4302" s="666">
        <v>8</v>
      </c>
      <c r="M4302" s="756">
        <v>10000</v>
      </c>
      <c r="N4302" s="666">
        <v>2</v>
      </c>
      <c r="O4302" s="666">
        <v>3</v>
      </c>
      <c r="P4302" s="756">
        <v>3750</v>
      </c>
      <c r="Q4302" s="666">
        <v>1</v>
      </c>
      <c r="R4302" s="666">
        <v>12</v>
      </c>
    </row>
    <row r="4303" spans="1:18" ht="15.75" customHeight="1" x14ac:dyDescent="0.2">
      <c r="A4303" s="665" t="s">
        <v>12962</v>
      </c>
      <c r="B4303" s="666" t="s">
        <v>6922</v>
      </c>
      <c r="C4303" s="666" t="s">
        <v>12963</v>
      </c>
      <c r="D4303" s="675" t="s">
        <v>11806</v>
      </c>
      <c r="E4303" s="737">
        <v>2000</v>
      </c>
      <c r="F4303" s="666">
        <v>46530986</v>
      </c>
      <c r="G4303" s="675" t="s">
        <v>13006</v>
      </c>
      <c r="H4303" s="675" t="s">
        <v>11806</v>
      </c>
      <c r="I4303" s="675" t="s">
        <v>8801</v>
      </c>
      <c r="J4303" s="675" t="s">
        <v>11806</v>
      </c>
      <c r="K4303" s="666">
        <v>2</v>
      </c>
      <c r="L4303" s="666">
        <v>12</v>
      </c>
      <c r="M4303" s="756">
        <v>24000</v>
      </c>
      <c r="N4303" s="666">
        <v>1</v>
      </c>
      <c r="O4303" s="666">
        <v>6</v>
      </c>
      <c r="P4303" s="756">
        <v>12000</v>
      </c>
      <c r="Q4303" s="666">
        <v>1</v>
      </c>
      <c r="R4303" s="666">
        <v>12</v>
      </c>
    </row>
    <row r="4304" spans="1:18" ht="15.75" customHeight="1" x14ac:dyDescent="0.2">
      <c r="A4304" s="665" t="s">
        <v>12962</v>
      </c>
      <c r="B4304" s="666" t="s">
        <v>6922</v>
      </c>
      <c r="C4304" s="666" t="s">
        <v>12963</v>
      </c>
      <c r="D4304" s="675" t="s">
        <v>10356</v>
      </c>
      <c r="E4304" s="737">
        <v>2000</v>
      </c>
      <c r="F4304" s="666">
        <v>43067363</v>
      </c>
      <c r="G4304" s="675" t="s">
        <v>13007</v>
      </c>
      <c r="H4304" s="675" t="s">
        <v>10356</v>
      </c>
      <c r="I4304" s="675" t="s">
        <v>8801</v>
      </c>
      <c r="J4304" s="675" t="s">
        <v>10356</v>
      </c>
      <c r="K4304" s="666">
        <v>2</v>
      </c>
      <c r="L4304" s="666">
        <v>12</v>
      </c>
      <c r="M4304" s="756">
        <v>24000</v>
      </c>
      <c r="N4304" s="666">
        <v>1</v>
      </c>
      <c r="O4304" s="666">
        <v>6</v>
      </c>
      <c r="P4304" s="756">
        <v>12000</v>
      </c>
      <c r="Q4304" s="666">
        <v>1</v>
      </c>
      <c r="R4304" s="666">
        <v>12</v>
      </c>
    </row>
    <row r="4305" spans="1:18" ht="15.75" customHeight="1" x14ac:dyDescent="0.2">
      <c r="A4305" s="665" t="s">
        <v>12962</v>
      </c>
      <c r="B4305" s="666" t="s">
        <v>6922</v>
      </c>
      <c r="C4305" s="666" t="s">
        <v>12963</v>
      </c>
      <c r="D4305" s="675" t="s">
        <v>10356</v>
      </c>
      <c r="E4305" s="737">
        <v>2000</v>
      </c>
      <c r="F4305" s="666">
        <v>41587857</v>
      </c>
      <c r="G4305" s="675" t="s">
        <v>13008</v>
      </c>
      <c r="H4305" s="675" t="s">
        <v>10356</v>
      </c>
      <c r="I4305" s="675" t="s">
        <v>8801</v>
      </c>
      <c r="J4305" s="675" t="s">
        <v>10356</v>
      </c>
      <c r="K4305" s="666">
        <v>2</v>
      </c>
      <c r="L4305" s="666">
        <v>12</v>
      </c>
      <c r="M4305" s="756">
        <v>24000</v>
      </c>
      <c r="N4305" s="666">
        <v>1</v>
      </c>
      <c r="O4305" s="666">
        <v>6</v>
      </c>
      <c r="P4305" s="756">
        <v>12000</v>
      </c>
      <c r="Q4305" s="666">
        <v>1</v>
      </c>
      <c r="R4305" s="666">
        <v>12</v>
      </c>
    </row>
    <row r="4306" spans="1:18" ht="15.75" customHeight="1" x14ac:dyDescent="0.2">
      <c r="A4306" s="665" t="s">
        <v>12962</v>
      </c>
      <c r="B4306" s="666" t="s">
        <v>6922</v>
      </c>
      <c r="C4306" s="666" t="s">
        <v>12970</v>
      </c>
      <c r="D4306" s="675" t="s">
        <v>11050</v>
      </c>
      <c r="E4306" s="737">
        <v>1250</v>
      </c>
      <c r="F4306" s="666">
        <v>70673919</v>
      </c>
      <c r="G4306" s="675" t="s">
        <v>13009</v>
      </c>
      <c r="H4306" s="675" t="s">
        <v>11050</v>
      </c>
      <c r="I4306" s="675" t="s">
        <v>7361</v>
      </c>
      <c r="J4306" s="675" t="s">
        <v>11050</v>
      </c>
      <c r="K4306" s="666">
        <v>1</v>
      </c>
      <c r="L4306" s="666">
        <v>8</v>
      </c>
      <c r="M4306" s="756">
        <v>10000</v>
      </c>
      <c r="N4306" s="666">
        <v>1</v>
      </c>
      <c r="O4306" s="666">
        <v>2</v>
      </c>
      <c r="P4306" s="756">
        <v>2500</v>
      </c>
      <c r="Q4306" s="666"/>
      <c r="R4306" s="666"/>
    </row>
    <row r="4307" spans="1:18" ht="15.75" customHeight="1" x14ac:dyDescent="0.2">
      <c r="A4307" s="665" t="s">
        <v>12962</v>
      </c>
      <c r="B4307" s="666" t="s">
        <v>6922</v>
      </c>
      <c r="C4307" s="666" t="s">
        <v>12963</v>
      </c>
      <c r="D4307" s="675" t="s">
        <v>12445</v>
      </c>
      <c r="E4307" s="737">
        <v>1250</v>
      </c>
      <c r="F4307" s="666">
        <v>41716924</v>
      </c>
      <c r="G4307" s="675" t="s">
        <v>13010</v>
      </c>
      <c r="H4307" s="675" t="s">
        <v>12445</v>
      </c>
      <c r="I4307" s="675" t="s">
        <v>7361</v>
      </c>
      <c r="J4307" s="675" t="s">
        <v>12445</v>
      </c>
      <c r="K4307" s="666">
        <v>2</v>
      </c>
      <c r="L4307" s="666">
        <v>12</v>
      </c>
      <c r="M4307" s="756">
        <v>15000</v>
      </c>
      <c r="N4307" s="666">
        <v>1</v>
      </c>
      <c r="O4307" s="666">
        <v>6</v>
      </c>
      <c r="P4307" s="756">
        <v>7500</v>
      </c>
      <c r="Q4307" s="666">
        <v>1</v>
      </c>
      <c r="R4307" s="666">
        <v>12</v>
      </c>
    </row>
    <row r="4308" spans="1:18" ht="15.75" customHeight="1" x14ac:dyDescent="0.2">
      <c r="A4308" s="665" t="s">
        <v>12962</v>
      </c>
      <c r="B4308" s="666" t="s">
        <v>6922</v>
      </c>
      <c r="C4308" s="666" t="s">
        <v>12963</v>
      </c>
      <c r="D4308" s="675" t="s">
        <v>10738</v>
      </c>
      <c r="E4308" s="737">
        <v>1250</v>
      </c>
      <c r="F4308" s="666">
        <v>73934611</v>
      </c>
      <c r="G4308" s="675" t="s">
        <v>13011</v>
      </c>
      <c r="H4308" s="675" t="s">
        <v>10738</v>
      </c>
      <c r="I4308" s="675" t="s">
        <v>7361</v>
      </c>
      <c r="J4308" s="675" t="s">
        <v>10738</v>
      </c>
      <c r="K4308" s="666">
        <v>2</v>
      </c>
      <c r="L4308" s="666">
        <v>12</v>
      </c>
      <c r="M4308" s="756">
        <v>15000</v>
      </c>
      <c r="N4308" s="666">
        <v>1</v>
      </c>
      <c r="O4308" s="666">
        <v>5</v>
      </c>
      <c r="P4308" s="756">
        <v>6250</v>
      </c>
      <c r="Q4308" s="666">
        <v>1</v>
      </c>
      <c r="R4308" s="666">
        <v>12</v>
      </c>
    </row>
    <row r="4309" spans="1:18" ht="15.75" customHeight="1" x14ac:dyDescent="0.2">
      <c r="A4309" s="665" t="s">
        <v>12962</v>
      </c>
      <c r="B4309" s="666" t="s">
        <v>6922</v>
      </c>
      <c r="C4309" s="666" t="s">
        <v>12963</v>
      </c>
      <c r="D4309" s="675" t="s">
        <v>7186</v>
      </c>
      <c r="E4309" s="737">
        <v>1250</v>
      </c>
      <c r="F4309" s="666">
        <v>46819778</v>
      </c>
      <c r="G4309" s="675" t="s">
        <v>13012</v>
      </c>
      <c r="H4309" s="675" t="s">
        <v>7186</v>
      </c>
      <c r="I4309" s="675" t="s">
        <v>7361</v>
      </c>
      <c r="J4309" s="675" t="s">
        <v>7186</v>
      </c>
      <c r="K4309" s="666">
        <v>2</v>
      </c>
      <c r="L4309" s="666">
        <v>12</v>
      </c>
      <c r="M4309" s="756">
        <v>15000</v>
      </c>
      <c r="N4309" s="666">
        <v>1</v>
      </c>
      <c r="O4309" s="666">
        <v>6</v>
      </c>
      <c r="P4309" s="756">
        <v>7500</v>
      </c>
      <c r="Q4309" s="666">
        <v>1</v>
      </c>
      <c r="R4309" s="666">
        <v>12</v>
      </c>
    </row>
    <row r="4310" spans="1:18" ht="15.75" customHeight="1" x14ac:dyDescent="0.2">
      <c r="A4310" s="665" t="s">
        <v>12962</v>
      </c>
      <c r="B4310" s="666" t="s">
        <v>6922</v>
      </c>
      <c r="C4310" s="666" t="s">
        <v>12970</v>
      </c>
      <c r="D4310" s="675" t="s">
        <v>8817</v>
      </c>
      <c r="E4310" s="737">
        <v>1500</v>
      </c>
      <c r="F4310" s="666">
        <v>44073087</v>
      </c>
      <c r="G4310" s="675" t="s">
        <v>13013</v>
      </c>
      <c r="H4310" s="675" t="s">
        <v>8817</v>
      </c>
      <c r="I4310" s="675" t="s">
        <v>8801</v>
      </c>
      <c r="J4310" s="675" t="s">
        <v>8817</v>
      </c>
      <c r="K4310" s="666">
        <v>1</v>
      </c>
      <c r="L4310" s="666">
        <v>1</v>
      </c>
      <c r="M4310" s="756">
        <v>1500</v>
      </c>
      <c r="N4310" s="666">
        <v>1</v>
      </c>
      <c r="O4310" s="666">
        <v>2</v>
      </c>
      <c r="P4310" s="756">
        <v>3000</v>
      </c>
      <c r="Q4310" s="666"/>
      <c r="R4310" s="666"/>
    </row>
    <row r="4311" spans="1:18" ht="15.75" customHeight="1" x14ac:dyDescent="0.2">
      <c r="A4311" s="665" t="s">
        <v>12962</v>
      </c>
      <c r="B4311" s="666" t="s">
        <v>6922</v>
      </c>
      <c r="C4311" s="666" t="s">
        <v>12963</v>
      </c>
      <c r="D4311" s="675" t="s">
        <v>12567</v>
      </c>
      <c r="E4311" s="737">
        <v>1800</v>
      </c>
      <c r="F4311" s="666">
        <v>45251384</v>
      </c>
      <c r="G4311" s="675" t="s">
        <v>13014</v>
      </c>
      <c r="H4311" s="675" t="s">
        <v>12567</v>
      </c>
      <c r="I4311" s="675" t="s">
        <v>8801</v>
      </c>
      <c r="J4311" s="675" t="s">
        <v>12567</v>
      </c>
      <c r="K4311" s="666">
        <v>2</v>
      </c>
      <c r="L4311" s="666">
        <v>12</v>
      </c>
      <c r="M4311" s="756">
        <v>21600</v>
      </c>
      <c r="N4311" s="666">
        <v>1</v>
      </c>
      <c r="O4311" s="666">
        <v>6</v>
      </c>
      <c r="P4311" s="756">
        <v>10800</v>
      </c>
      <c r="Q4311" s="666">
        <v>1</v>
      </c>
      <c r="R4311" s="666">
        <v>12</v>
      </c>
    </row>
    <row r="4312" spans="1:18" ht="15.75" customHeight="1" x14ac:dyDescent="0.2">
      <c r="A4312" s="665" t="s">
        <v>12962</v>
      </c>
      <c r="B4312" s="666" t="s">
        <v>6922</v>
      </c>
      <c r="C4312" s="666" t="s">
        <v>12963</v>
      </c>
      <c r="D4312" s="675" t="s">
        <v>8629</v>
      </c>
      <c r="E4312" s="737">
        <v>1200</v>
      </c>
      <c r="F4312" s="666">
        <v>45324234</v>
      </c>
      <c r="G4312" s="675" t="s">
        <v>13015</v>
      </c>
      <c r="H4312" s="675" t="s">
        <v>8629</v>
      </c>
      <c r="I4312" s="675" t="s">
        <v>7541</v>
      </c>
      <c r="J4312" s="675" t="s">
        <v>8629</v>
      </c>
      <c r="K4312" s="666">
        <v>2</v>
      </c>
      <c r="L4312" s="666">
        <v>12</v>
      </c>
      <c r="M4312" s="756">
        <v>14400</v>
      </c>
      <c r="N4312" s="666">
        <v>1</v>
      </c>
      <c r="O4312" s="666">
        <v>6</v>
      </c>
      <c r="P4312" s="756">
        <v>7200</v>
      </c>
      <c r="Q4312" s="666">
        <v>1</v>
      </c>
      <c r="R4312" s="666">
        <v>12</v>
      </c>
    </row>
    <row r="4313" spans="1:18" ht="15.75" customHeight="1" x14ac:dyDescent="0.2">
      <c r="A4313" s="665" t="s">
        <v>12962</v>
      </c>
      <c r="B4313" s="666" t="s">
        <v>6922</v>
      </c>
      <c r="C4313" s="666" t="s">
        <v>12963</v>
      </c>
      <c r="D4313" s="675" t="s">
        <v>8629</v>
      </c>
      <c r="E4313" s="737">
        <v>1250</v>
      </c>
      <c r="F4313" s="666">
        <v>17847237</v>
      </c>
      <c r="G4313" s="675" t="s">
        <v>13016</v>
      </c>
      <c r="H4313" s="675" t="s">
        <v>8629</v>
      </c>
      <c r="I4313" s="675" t="s">
        <v>7541</v>
      </c>
      <c r="J4313" s="675" t="s">
        <v>8629</v>
      </c>
      <c r="K4313" s="666">
        <v>2</v>
      </c>
      <c r="L4313" s="666">
        <v>12</v>
      </c>
      <c r="M4313" s="756">
        <v>15000</v>
      </c>
      <c r="N4313" s="666">
        <v>1</v>
      </c>
      <c r="O4313" s="666">
        <v>6</v>
      </c>
      <c r="P4313" s="756">
        <v>7500</v>
      </c>
      <c r="Q4313" s="666">
        <v>1</v>
      </c>
      <c r="R4313" s="666">
        <v>12</v>
      </c>
    </row>
    <row r="4314" spans="1:18" ht="15.75" customHeight="1" x14ac:dyDescent="0.2">
      <c r="A4314" s="665" t="s">
        <v>12962</v>
      </c>
      <c r="B4314" s="666" t="s">
        <v>6922</v>
      </c>
      <c r="C4314" s="666" t="s">
        <v>12963</v>
      </c>
      <c r="D4314" s="675" t="s">
        <v>10738</v>
      </c>
      <c r="E4314" s="737">
        <v>1250</v>
      </c>
      <c r="F4314" s="666">
        <v>44099414</v>
      </c>
      <c r="G4314" s="675" t="s">
        <v>13017</v>
      </c>
      <c r="H4314" s="675" t="s">
        <v>10738</v>
      </c>
      <c r="I4314" s="675" t="s">
        <v>7361</v>
      </c>
      <c r="J4314" s="675" t="s">
        <v>10738</v>
      </c>
      <c r="K4314" s="666">
        <v>2</v>
      </c>
      <c r="L4314" s="666">
        <v>12</v>
      </c>
      <c r="M4314" s="756">
        <v>15000</v>
      </c>
      <c r="N4314" s="666">
        <v>1</v>
      </c>
      <c r="O4314" s="666">
        <v>6</v>
      </c>
      <c r="P4314" s="756">
        <v>7500</v>
      </c>
      <c r="Q4314" s="666">
        <v>1</v>
      </c>
      <c r="R4314" s="666">
        <v>12</v>
      </c>
    </row>
    <row r="4315" spans="1:18" ht="15.75" customHeight="1" x14ac:dyDescent="0.2">
      <c r="A4315" s="665" t="s">
        <v>12962</v>
      </c>
      <c r="B4315" s="666" t="s">
        <v>6922</v>
      </c>
      <c r="C4315" s="666" t="s">
        <v>12963</v>
      </c>
      <c r="D4315" s="675" t="s">
        <v>7186</v>
      </c>
      <c r="E4315" s="737">
        <v>1250</v>
      </c>
      <c r="F4315" s="666">
        <v>42475191</v>
      </c>
      <c r="G4315" s="675" t="s">
        <v>13018</v>
      </c>
      <c r="H4315" s="675" t="s">
        <v>7186</v>
      </c>
      <c r="I4315" s="675" t="s">
        <v>7361</v>
      </c>
      <c r="J4315" s="675" t="s">
        <v>7186</v>
      </c>
      <c r="K4315" s="666">
        <v>2</v>
      </c>
      <c r="L4315" s="666">
        <v>12</v>
      </c>
      <c r="M4315" s="756">
        <v>15000</v>
      </c>
      <c r="N4315" s="666">
        <v>1</v>
      </c>
      <c r="O4315" s="666">
        <v>6</v>
      </c>
      <c r="P4315" s="756">
        <v>7500</v>
      </c>
      <c r="Q4315" s="666">
        <v>1</v>
      </c>
      <c r="R4315" s="666">
        <v>12</v>
      </c>
    </row>
    <row r="4316" spans="1:18" ht="15.75" customHeight="1" x14ac:dyDescent="0.2">
      <c r="A4316" s="665" t="s">
        <v>12962</v>
      </c>
      <c r="B4316" s="666" t="s">
        <v>6922</v>
      </c>
      <c r="C4316" s="666" t="s">
        <v>12963</v>
      </c>
      <c r="D4316" s="675" t="s">
        <v>13019</v>
      </c>
      <c r="E4316" s="737">
        <v>2000</v>
      </c>
      <c r="F4316" s="666">
        <v>47095479</v>
      </c>
      <c r="G4316" s="675" t="s">
        <v>13020</v>
      </c>
      <c r="H4316" s="675" t="s">
        <v>13019</v>
      </c>
      <c r="I4316" s="675" t="s">
        <v>8801</v>
      </c>
      <c r="J4316" s="675" t="s">
        <v>8946</v>
      </c>
      <c r="K4316" s="666">
        <v>2</v>
      </c>
      <c r="L4316" s="666">
        <v>12</v>
      </c>
      <c r="M4316" s="756">
        <v>24000</v>
      </c>
      <c r="N4316" s="666">
        <v>1</v>
      </c>
      <c r="O4316" s="666">
        <v>6</v>
      </c>
      <c r="P4316" s="756">
        <v>12000</v>
      </c>
      <c r="Q4316" s="666">
        <v>1</v>
      </c>
      <c r="R4316" s="666">
        <v>12</v>
      </c>
    </row>
    <row r="4317" spans="1:18" ht="15.75" customHeight="1" x14ac:dyDescent="0.2">
      <c r="A4317" s="665" t="s">
        <v>12962</v>
      </c>
      <c r="B4317" s="666" t="s">
        <v>6922</v>
      </c>
      <c r="C4317" s="666" t="s">
        <v>12963</v>
      </c>
      <c r="D4317" s="675" t="s">
        <v>7773</v>
      </c>
      <c r="E4317" s="737">
        <v>1250</v>
      </c>
      <c r="F4317" s="666">
        <v>19668568</v>
      </c>
      <c r="G4317" s="675" t="s">
        <v>13021</v>
      </c>
      <c r="H4317" s="675" t="s">
        <v>7773</v>
      </c>
      <c r="I4317" s="675" t="s">
        <v>7361</v>
      </c>
      <c r="J4317" s="675" t="s">
        <v>7773</v>
      </c>
      <c r="K4317" s="666">
        <v>2</v>
      </c>
      <c r="L4317" s="666">
        <v>12</v>
      </c>
      <c r="M4317" s="756">
        <v>15000</v>
      </c>
      <c r="N4317" s="666">
        <v>1</v>
      </c>
      <c r="O4317" s="666">
        <v>6</v>
      </c>
      <c r="P4317" s="756">
        <v>7500</v>
      </c>
      <c r="Q4317" s="666">
        <v>1</v>
      </c>
      <c r="R4317" s="666">
        <v>12</v>
      </c>
    </row>
    <row r="4318" spans="1:18" ht="15.75" customHeight="1" x14ac:dyDescent="0.2">
      <c r="A4318" s="665" t="s">
        <v>12962</v>
      </c>
      <c r="B4318" s="666" t="s">
        <v>6922</v>
      </c>
      <c r="C4318" s="666" t="s">
        <v>12963</v>
      </c>
      <c r="D4318" s="675" t="s">
        <v>8629</v>
      </c>
      <c r="E4318" s="737">
        <v>1250</v>
      </c>
      <c r="F4318" s="666">
        <v>45680637</v>
      </c>
      <c r="G4318" s="675" t="s">
        <v>13022</v>
      </c>
      <c r="H4318" s="675" t="s">
        <v>8629</v>
      </c>
      <c r="I4318" s="675" t="s">
        <v>7541</v>
      </c>
      <c r="J4318" s="675" t="s">
        <v>8629</v>
      </c>
      <c r="K4318" s="666">
        <v>2</v>
      </c>
      <c r="L4318" s="666">
        <v>12</v>
      </c>
      <c r="M4318" s="756">
        <v>15000</v>
      </c>
      <c r="N4318" s="666">
        <v>1</v>
      </c>
      <c r="O4318" s="666">
        <v>6</v>
      </c>
      <c r="P4318" s="756">
        <v>7500</v>
      </c>
      <c r="Q4318" s="666">
        <v>1</v>
      </c>
      <c r="R4318" s="666">
        <v>12</v>
      </c>
    </row>
    <row r="4319" spans="1:18" ht="15.75" customHeight="1" x14ac:dyDescent="0.2">
      <c r="A4319" s="665" t="s">
        <v>12962</v>
      </c>
      <c r="B4319" s="666" t="s">
        <v>6922</v>
      </c>
      <c r="C4319" s="666" t="s">
        <v>12970</v>
      </c>
      <c r="D4319" s="675" t="s">
        <v>11050</v>
      </c>
      <c r="E4319" s="737">
        <v>1250</v>
      </c>
      <c r="F4319" s="666">
        <v>73077365</v>
      </c>
      <c r="G4319" s="675" t="s">
        <v>13023</v>
      </c>
      <c r="H4319" s="675" t="s">
        <v>11050</v>
      </c>
      <c r="I4319" s="675" t="s">
        <v>7361</v>
      </c>
      <c r="J4319" s="675" t="s">
        <v>11050</v>
      </c>
      <c r="K4319" s="666">
        <v>1</v>
      </c>
      <c r="L4319" s="666">
        <v>8</v>
      </c>
      <c r="M4319" s="756">
        <v>10000</v>
      </c>
      <c r="N4319" s="666">
        <v>1</v>
      </c>
      <c r="O4319" s="666">
        <v>2</v>
      </c>
      <c r="P4319" s="756">
        <v>2500</v>
      </c>
      <c r="Q4319" s="666"/>
      <c r="R4319" s="666"/>
    </row>
    <row r="4320" spans="1:18" ht="15.75" customHeight="1" x14ac:dyDescent="0.2">
      <c r="A4320" s="665" t="s">
        <v>12962</v>
      </c>
      <c r="B4320" s="666" t="s">
        <v>6922</v>
      </c>
      <c r="C4320" s="666" t="s">
        <v>12963</v>
      </c>
      <c r="D4320" s="675" t="s">
        <v>10356</v>
      </c>
      <c r="E4320" s="737">
        <v>2000</v>
      </c>
      <c r="F4320" s="666">
        <v>73614175</v>
      </c>
      <c r="G4320" s="675" t="s">
        <v>13024</v>
      </c>
      <c r="H4320" s="675" t="s">
        <v>10356</v>
      </c>
      <c r="I4320" s="675" t="s">
        <v>8801</v>
      </c>
      <c r="J4320" s="675" t="s">
        <v>10356</v>
      </c>
      <c r="K4320" s="666">
        <v>2</v>
      </c>
      <c r="L4320" s="666">
        <v>12</v>
      </c>
      <c r="M4320" s="756">
        <v>24000</v>
      </c>
      <c r="N4320" s="666">
        <v>1</v>
      </c>
      <c r="O4320" s="666">
        <v>6</v>
      </c>
      <c r="P4320" s="756">
        <v>12000</v>
      </c>
      <c r="Q4320" s="666">
        <v>1</v>
      </c>
      <c r="R4320" s="666">
        <v>12</v>
      </c>
    </row>
    <row r="4321" spans="1:18" ht="15.75" customHeight="1" x14ac:dyDescent="0.2">
      <c r="A4321" s="665" t="s">
        <v>12962</v>
      </c>
      <c r="B4321" s="666" t="s">
        <v>6922</v>
      </c>
      <c r="C4321" s="666" t="s">
        <v>12963</v>
      </c>
      <c r="D4321" s="675" t="s">
        <v>10356</v>
      </c>
      <c r="E4321" s="737">
        <v>2000</v>
      </c>
      <c r="F4321" s="666">
        <v>44656128</v>
      </c>
      <c r="G4321" s="675" t="s">
        <v>13025</v>
      </c>
      <c r="H4321" s="675" t="s">
        <v>10356</v>
      </c>
      <c r="I4321" s="675" t="s">
        <v>8801</v>
      </c>
      <c r="J4321" s="675" t="s">
        <v>10356</v>
      </c>
      <c r="K4321" s="666">
        <v>2</v>
      </c>
      <c r="L4321" s="666">
        <v>12</v>
      </c>
      <c r="M4321" s="756">
        <v>24000</v>
      </c>
      <c r="N4321" s="666">
        <v>1</v>
      </c>
      <c r="O4321" s="666">
        <v>6</v>
      </c>
      <c r="P4321" s="756">
        <v>12000</v>
      </c>
      <c r="Q4321" s="666">
        <v>1</v>
      </c>
      <c r="R4321" s="666">
        <v>12</v>
      </c>
    </row>
    <row r="4322" spans="1:18" ht="15.75" customHeight="1" x14ac:dyDescent="0.2">
      <c r="A4322" s="665" t="s">
        <v>12962</v>
      </c>
      <c r="B4322" s="666" t="s">
        <v>6922</v>
      </c>
      <c r="C4322" s="666" t="s">
        <v>12963</v>
      </c>
      <c r="D4322" s="675" t="s">
        <v>11169</v>
      </c>
      <c r="E4322" s="737">
        <v>1800</v>
      </c>
      <c r="F4322" s="666">
        <v>41785938</v>
      </c>
      <c r="G4322" s="675" t="s">
        <v>13026</v>
      </c>
      <c r="H4322" s="675" t="s">
        <v>11169</v>
      </c>
      <c r="I4322" s="675" t="s">
        <v>8801</v>
      </c>
      <c r="J4322" s="675" t="s">
        <v>11169</v>
      </c>
      <c r="K4322" s="666">
        <v>2</v>
      </c>
      <c r="L4322" s="666">
        <v>12</v>
      </c>
      <c r="M4322" s="756">
        <v>21600</v>
      </c>
      <c r="N4322" s="666">
        <v>1</v>
      </c>
      <c r="O4322" s="666">
        <v>6</v>
      </c>
      <c r="P4322" s="756">
        <v>10800</v>
      </c>
      <c r="Q4322" s="666">
        <v>1</v>
      </c>
      <c r="R4322" s="666">
        <v>12</v>
      </c>
    </row>
    <row r="4323" spans="1:18" ht="15.75" customHeight="1" x14ac:dyDescent="0.2">
      <c r="A4323" s="665" t="s">
        <v>12962</v>
      </c>
      <c r="B4323" s="666" t="s">
        <v>6922</v>
      </c>
      <c r="C4323" s="666" t="s">
        <v>12963</v>
      </c>
      <c r="D4323" s="675" t="s">
        <v>11806</v>
      </c>
      <c r="E4323" s="737">
        <v>2000</v>
      </c>
      <c r="F4323" s="666">
        <v>44552328</v>
      </c>
      <c r="G4323" s="675" t="s">
        <v>13027</v>
      </c>
      <c r="H4323" s="675" t="s">
        <v>11806</v>
      </c>
      <c r="I4323" s="675" t="s">
        <v>8801</v>
      </c>
      <c r="J4323" s="675" t="s">
        <v>11806</v>
      </c>
      <c r="K4323" s="666">
        <v>2</v>
      </c>
      <c r="L4323" s="666">
        <v>12</v>
      </c>
      <c r="M4323" s="756">
        <v>24000</v>
      </c>
      <c r="N4323" s="666">
        <v>1</v>
      </c>
      <c r="O4323" s="666">
        <v>6</v>
      </c>
      <c r="P4323" s="756">
        <v>12000</v>
      </c>
      <c r="Q4323" s="666">
        <v>1</v>
      </c>
      <c r="R4323" s="666">
        <v>12</v>
      </c>
    </row>
    <row r="4324" spans="1:18" ht="15.75" customHeight="1" x14ac:dyDescent="0.2">
      <c r="A4324" s="665" t="s">
        <v>12962</v>
      </c>
      <c r="B4324" s="666" t="s">
        <v>6922</v>
      </c>
      <c r="C4324" s="666" t="s">
        <v>12963</v>
      </c>
      <c r="D4324" s="675" t="s">
        <v>10356</v>
      </c>
      <c r="E4324" s="737">
        <v>2000</v>
      </c>
      <c r="F4324" s="666">
        <v>19539818</v>
      </c>
      <c r="G4324" s="675" t="s">
        <v>13028</v>
      </c>
      <c r="H4324" s="675" t="s">
        <v>10356</v>
      </c>
      <c r="I4324" s="675" t="s">
        <v>8801</v>
      </c>
      <c r="J4324" s="675" t="s">
        <v>10356</v>
      </c>
      <c r="K4324" s="666">
        <v>2</v>
      </c>
      <c r="L4324" s="666">
        <v>12</v>
      </c>
      <c r="M4324" s="756">
        <v>24000</v>
      </c>
      <c r="N4324" s="666">
        <v>1</v>
      </c>
      <c r="O4324" s="666">
        <v>6</v>
      </c>
      <c r="P4324" s="756">
        <v>12000</v>
      </c>
      <c r="Q4324" s="666">
        <v>1</v>
      </c>
      <c r="R4324" s="666">
        <v>12</v>
      </c>
    </row>
    <row r="4325" spans="1:18" ht="15.75" customHeight="1" x14ac:dyDescent="0.2">
      <c r="A4325" s="665" t="s">
        <v>12962</v>
      </c>
      <c r="B4325" s="666" t="s">
        <v>6922</v>
      </c>
      <c r="C4325" s="666" t="s">
        <v>12963</v>
      </c>
      <c r="D4325" s="675" t="s">
        <v>8987</v>
      </c>
      <c r="E4325" s="737">
        <v>1800</v>
      </c>
      <c r="F4325" s="666">
        <v>42958717</v>
      </c>
      <c r="G4325" s="675" t="s">
        <v>13029</v>
      </c>
      <c r="H4325" s="675" t="s">
        <v>8987</v>
      </c>
      <c r="I4325" s="675" t="s">
        <v>8801</v>
      </c>
      <c r="J4325" s="675" t="s">
        <v>8987</v>
      </c>
      <c r="K4325" s="666">
        <v>2</v>
      </c>
      <c r="L4325" s="666">
        <v>12</v>
      </c>
      <c r="M4325" s="756">
        <v>21600</v>
      </c>
      <c r="N4325" s="666">
        <v>1</v>
      </c>
      <c r="O4325" s="666">
        <v>6</v>
      </c>
      <c r="P4325" s="756">
        <v>10800</v>
      </c>
      <c r="Q4325" s="666">
        <v>1</v>
      </c>
      <c r="R4325" s="666">
        <v>12</v>
      </c>
    </row>
    <row r="4326" spans="1:18" ht="15.75" customHeight="1" x14ac:dyDescent="0.2">
      <c r="A4326" s="665" t="s">
        <v>12962</v>
      </c>
      <c r="B4326" s="666" t="s">
        <v>6922</v>
      </c>
      <c r="C4326" s="666" t="s">
        <v>12963</v>
      </c>
      <c r="D4326" s="675" t="s">
        <v>10738</v>
      </c>
      <c r="E4326" s="737">
        <v>1250</v>
      </c>
      <c r="F4326" s="666">
        <v>19703007</v>
      </c>
      <c r="G4326" s="675" t="s">
        <v>13030</v>
      </c>
      <c r="H4326" s="675" t="s">
        <v>10738</v>
      </c>
      <c r="I4326" s="675" t="s">
        <v>7361</v>
      </c>
      <c r="J4326" s="675" t="s">
        <v>10738</v>
      </c>
      <c r="K4326" s="666">
        <v>2</v>
      </c>
      <c r="L4326" s="666">
        <v>12</v>
      </c>
      <c r="M4326" s="756">
        <v>15000</v>
      </c>
      <c r="N4326" s="666">
        <v>1</v>
      </c>
      <c r="O4326" s="666">
        <v>6</v>
      </c>
      <c r="P4326" s="756">
        <v>7500</v>
      </c>
      <c r="Q4326" s="666">
        <v>1</v>
      </c>
      <c r="R4326" s="666">
        <v>12</v>
      </c>
    </row>
    <row r="4327" spans="1:18" ht="15.75" customHeight="1" x14ac:dyDescent="0.2">
      <c r="A4327" s="665" t="s">
        <v>12962</v>
      </c>
      <c r="B4327" s="666" t="s">
        <v>6922</v>
      </c>
      <c r="C4327" s="666" t="s">
        <v>12963</v>
      </c>
      <c r="D4327" s="675" t="s">
        <v>12567</v>
      </c>
      <c r="E4327" s="737">
        <v>2000</v>
      </c>
      <c r="F4327" s="666">
        <v>46400952</v>
      </c>
      <c r="G4327" s="675" t="s">
        <v>13031</v>
      </c>
      <c r="H4327" s="675" t="s">
        <v>12567</v>
      </c>
      <c r="I4327" s="675" t="s">
        <v>8801</v>
      </c>
      <c r="J4327" s="675" t="s">
        <v>12567</v>
      </c>
      <c r="K4327" s="666">
        <v>2</v>
      </c>
      <c r="L4327" s="666">
        <v>12</v>
      </c>
      <c r="M4327" s="756">
        <v>24000</v>
      </c>
      <c r="N4327" s="666">
        <v>1</v>
      </c>
      <c r="O4327" s="666">
        <v>6</v>
      </c>
      <c r="P4327" s="756">
        <v>12000</v>
      </c>
      <c r="Q4327" s="666">
        <v>1</v>
      </c>
      <c r="R4327" s="666">
        <v>12</v>
      </c>
    </row>
    <row r="4328" spans="1:18" ht="15.75" customHeight="1" x14ac:dyDescent="0.2">
      <c r="A4328" s="665" t="s">
        <v>12962</v>
      </c>
      <c r="B4328" s="666" t="s">
        <v>6922</v>
      </c>
      <c r="C4328" s="666" t="s">
        <v>12970</v>
      </c>
      <c r="D4328" s="675" t="s">
        <v>13032</v>
      </c>
      <c r="E4328" s="737">
        <v>1250</v>
      </c>
      <c r="F4328" s="666">
        <v>47391659</v>
      </c>
      <c r="G4328" s="675" t="s">
        <v>13033</v>
      </c>
      <c r="H4328" s="675" t="s">
        <v>13032</v>
      </c>
      <c r="I4328" s="675" t="s">
        <v>7361</v>
      </c>
      <c r="J4328" s="675" t="s">
        <v>13032</v>
      </c>
      <c r="K4328" s="666">
        <v>1</v>
      </c>
      <c r="L4328" s="666">
        <v>1</v>
      </c>
      <c r="M4328" s="756">
        <v>1250</v>
      </c>
      <c r="N4328" s="666"/>
      <c r="O4328" s="666"/>
      <c r="P4328" s="756">
        <v>0</v>
      </c>
      <c r="Q4328" s="666"/>
      <c r="R4328" s="666"/>
    </row>
    <row r="4329" spans="1:18" ht="15.75" customHeight="1" x14ac:dyDescent="0.2">
      <c r="A4329" s="665" t="s">
        <v>12962</v>
      </c>
      <c r="B4329" s="666" t="s">
        <v>6922</v>
      </c>
      <c r="C4329" s="666" t="s">
        <v>12963</v>
      </c>
      <c r="D4329" s="675" t="s">
        <v>10390</v>
      </c>
      <c r="E4329" s="737">
        <v>1250</v>
      </c>
      <c r="F4329" s="666">
        <v>17851765</v>
      </c>
      <c r="G4329" s="675" t="s">
        <v>13034</v>
      </c>
      <c r="H4329" s="675" t="s">
        <v>10390</v>
      </c>
      <c r="I4329" s="675" t="s">
        <v>7361</v>
      </c>
      <c r="J4329" s="675" t="s">
        <v>10390</v>
      </c>
      <c r="K4329" s="666">
        <v>2</v>
      </c>
      <c r="L4329" s="666">
        <v>12</v>
      </c>
      <c r="M4329" s="756">
        <v>15000</v>
      </c>
      <c r="N4329" s="666">
        <v>1</v>
      </c>
      <c r="O4329" s="666">
        <v>6</v>
      </c>
      <c r="P4329" s="756">
        <v>7500</v>
      </c>
      <c r="Q4329" s="666">
        <v>1</v>
      </c>
      <c r="R4329" s="666">
        <v>12</v>
      </c>
    </row>
    <row r="4330" spans="1:18" ht="15.75" customHeight="1" x14ac:dyDescent="0.2">
      <c r="A4330" s="665" t="s">
        <v>12962</v>
      </c>
      <c r="B4330" s="666" t="s">
        <v>6922</v>
      </c>
      <c r="C4330" s="666" t="s">
        <v>12963</v>
      </c>
      <c r="D4330" s="675" t="s">
        <v>11050</v>
      </c>
      <c r="E4330" s="737">
        <v>1250</v>
      </c>
      <c r="F4330" s="666">
        <v>48050534</v>
      </c>
      <c r="G4330" s="675" t="s">
        <v>13035</v>
      </c>
      <c r="H4330" s="675" t="s">
        <v>11050</v>
      </c>
      <c r="I4330" s="675" t="s">
        <v>7361</v>
      </c>
      <c r="J4330" s="675" t="s">
        <v>11050</v>
      </c>
      <c r="K4330" s="666">
        <v>2</v>
      </c>
      <c r="L4330" s="666">
        <v>9</v>
      </c>
      <c r="M4330" s="756">
        <v>11250</v>
      </c>
      <c r="N4330" s="666"/>
      <c r="O4330" s="666"/>
      <c r="P4330" s="756">
        <v>0</v>
      </c>
      <c r="Q4330" s="666"/>
      <c r="R4330" s="666"/>
    </row>
    <row r="4331" spans="1:18" ht="15.75" customHeight="1" x14ac:dyDescent="0.2">
      <c r="A4331" s="665" t="s">
        <v>12962</v>
      </c>
      <c r="B4331" s="666" t="s">
        <v>6922</v>
      </c>
      <c r="C4331" s="666" t="s">
        <v>12963</v>
      </c>
      <c r="D4331" s="675" t="s">
        <v>10356</v>
      </c>
      <c r="E4331" s="737">
        <v>2000</v>
      </c>
      <c r="F4331" s="666">
        <v>47565753</v>
      </c>
      <c r="G4331" s="675" t="s">
        <v>13036</v>
      </c>
      <c r="H4331" s="675" t="s">
        <v>10356</v>
      </c>
      <c r="I4331" s="675" t="s">
        <v>8801</v>
      </c>
      <c r="J4331" s="675" t="s">
        <v>10356</v>
      </c>
      <c r="K4331" s="666">
        <v>2</v>
      </c>
      <c r="L4331" s="666">
        <v>12</v>
      </c>
      <c r="M4331" s="756">
        <v>24000</v>
      </c>
      <c r="N4331" s="666"/>
      <c r="O4331" s="666"/>
      <c r="P4331" s="756">
        <v>0</v>
      </c>
      <c r="Q4331" s="666"/>
      <c r="R4331" s="666"/>
    </row>
    <row r="4332" spans="1:18" ht="15.75" customHeight="1" x14ac:dyDescent="0.2">
      <c r="A4332" s="665" t="s">
        <v>12962</v>
      </c>
      <c r="B4332" s="666" t="s">
        <v>6922</v>
      </c>
      <c r="C4332" s="666" t="s">
        <v>12963</v>
      </c>
      <c r="D4332" s="675" t="s">
        <v>12445</v>
      </c>
      <c r="E4332" s="737">
        <v>1250</v>
      </c>
      <c r="F4332" s="666">
        <v>42983777</v>
      </c>
      <c r="G4332" s="675" t="s">
        <v>13037</v>
      </c>
      <c r="H4332" s="675" t="s">
        <v>12445</v>
      </c>
      <c r="I4332" s="675" t="s">
        <v>7361</v>
      </c>
      <c r="J4332" s="675" t="s">
        <v>12445</v>
      </c>
      <c r="K4332" s="666">
        <v>2</v>
      </c>
      <c r="L4332" s="666">
        <v>12</v>
      </c>
      <c r="M4332" s="756">
        <v>15000</v>
      </c>
      <c r="N4332" s="666">
        <v>1</v>
      </c>
      <c r="O4332" s="666">
        <v>6</v>
      </c>
      <c r="P4332" s="756">
        <v>7500</v>
      </c>
      <c r="Q4332" s="666">
        <v>1</v>
      </c>
      <c r="R4332" s="666">
        <v>12</v>
      </c>
    </row>
    <row r="4333" spans="1:18" ht="15.75" customHeight="1" x14ac:dyDescent="0.2">
      <c r="A4333" s="665" t="s">
        <v>12962</v>
      </c>
      <c r="B4333" s="666" t="s">
        <v>6922</v>
      </c>
      <c r="C4333" s="666" t="s">
        <v>12970</v>
      </c>
      <c r="D4333" s="675" t="s">
        <v>8611</v>
      </c>
      <c r="E4333" s="737">
        <v>1250</v>
      </c>
      <c r="F4333" s="666">
        <v>41006504</v>
      </c>
      <c r="G4333" s="675" t="s">
        <v>13038</v>
      </c>
      <c r="H4333" s="675" t="s">
        <v>8611</v>
      </c>
      <c r="I4333" s="675" t="s">
        <v>7361</v>
      </c>
      <c r="J4333" s="675" t="s">
        <v>8611</v>
      </c>
      <c r="K4333" s="666">
        <v>1</v>
      </c>
      <c r="L4333" s="666">
        <v>8</v>
      </c>
      <c r="M4333" s="756">
        <v>10000</v>
      </c>
      <c r="N4333" s="666">
        <v>1</v>
      </c>
      <c r="O4333" s="666">
        <v>2</v>
      </c>
      <c r="P4333" s="756">
        <v>2500</v>
      </c>
      <c r="Q4333" s="666"/>
      <c r="R4333" s="666"/>
    </row>
    <row r="4334" spans="1:18" ht="15.75" customHeight="1" x14ac:dyDescent="0.2">
      <c r="A4334" s="665" t="s">
        <v>12962</v>
      </c>
      <c r="B4334" s="666" t="s">
        <v>6922</v>
      </c>
      <c r="C4334" s="666" t="s">
        <v>12963</v>
      </c>
      <c r="D4334" s="675" t="s">
        <v>12567</v>
      </c>
      <c r="E4334" s="737">
        <v>2000</v>
      </c>
      <c r="F4334" s="666">
        <v>70297840</v>
      </c>
      <c r="G4334" s="675" t="s">
        <v>13039</v>
      </c>
      <c r="H4334" s="675" t="s">
        <v>12567</v>
      </c>
      <c r="I4334" s="675" t="s">
        <v>8801</v>
      </c>
      <c r="J4334" s="675" t="s">
        <v>12567</v>
      </c>
      <c r="K4334" s="666">
        <v>2</v>
      </c>
      <c r="L4334" s="666">
        <v>12</v>
      </c>
      <c r="M4334" s="756">
        <v>24000</v>
      </c>
      <c r="N4334" s="666">
        <v>1</v>
      </c>
      <c r="O4334" s="666">
        <v>6</v>
      </c>
      <c r="P4334" s="756">
        <v>12000</v>
      </c>
      <c r="Q4334" s="666">
        <v>1</v>
      </c>
      <c r="R4334" s="666">
        <v>12</v>
      </c>
    </row>
    <row r="4335" spans="1:18" ht="15.75" customHeight="1" x14ac:dyDescent="0.2">
      <c r="A4335" s="665" t="s">
        <v>12962</v>
      </c>
      <c r="B4335" s="666" t="s">
        <v>6922</v>
      </c>
      <c r="C4335" s="666" t="s">
        <v>12963</v>
      </c>
      <c r="D4335" s="675" t="s">
        <v>11806</v>
      </c>
      <c r="E4335" s="737">
        <v>2000</v>
      </c>
      <c r="F4335" s="666">
        <v>46790089</v>
      </c>
      <c r="G4335" s="675" t="s">
        <v>13040</v>
      </c>
      <c r="H4335" s="675" t="s">
        <v>11806</v>
      </c>
      <c r="I4335" s="675" t="s">
        <v>8801</v>
      </c>
      <c r="J4335" s="675" t="s">
        <v>11806</v>
      </c>
      <c r="K4335" s="666">
        <v>2</v>
      </c>
      <c r="L4335" s="666">
        <v>12</v>
      </c>
      <c r="M4335" s="756">
        <v>24000</v>
      </c>
      <c r="N4335" s="666">
        <v>1</v>
      </c>
      <c r="O4335" s="666">
        <v>6</v>
      </c>
      <c r="P4335" s="756">
        <v>12000</v>
      </c>
      <c r="Q4335" s="666">
        <v>1</v>
      </c>
      <c r="R4335" s="666">
        <v>12</v>
      </c>
    </row>
    <row r="4336" spans="1:18" ht="15.75" customHeight="1" x14ac:dyDescent="0.2">
      <c r="A4336" s="665" t="s">
        <v>12962</v>
      </c>
      <c r="B4336" s="666" t="s">
        <v>6922</v>
      </c>
      <c r="C4336" s="666" t="s">
        <v>12963</v>
      </c>
      <c r="D4336" s="675" t="s">
        <v>8670</v>
      </c>
      <c r="E4336" s="737">
        <v>1200</v>
      </c>
      <c r="F4336" s="666">
        <v>19693329</v>
      </c>
      <c r="G4336" s="675" t="s">
        <v>13041</v>
      </c>
      <c r="H4336" s="675" t="s">
        <v>8670</v>
      </c>
      <c r="I4336" s="675" t="s">
        <v>7541</v>
      </c>
      <c r="J4336" s="675" t="s">
        <v>8670</v>
      </c>
      <c r="K4336" s="666">
        <v>2</v>
      </c>
      <c r="L4336" s="666">
        <v>12</v>
      </c>
      <c r="M4336" s="756">
        <v>14400</v>
      </c>
      <c r="N4336" s="666">
        <v>1</v>
      </c>
      <c r="O4336" s="666">
        <v>6</v>
      </c>
      <c r="P4336" s="756">
        <v>7200</v>
      </c>
      <c r="Q4336" s="666">
        <v>1</v>
      </c>
      <c r="R4336" s="666">
        <v>12</v>
      </c>
    </row>
    <row r="4337" spans="1:18" ht="15.75" customHeight="1" x14ac:dyDescent="0.2">
      <c r="A4337" s="665" t="s">
        <v>12962</v>
      </c>
      <c r="B4337" s="666" t="s">
        <v>6922</v>
      </c>
      <c r="C4337" s="666" t="s">
        <v>12963</v>
      </c>
      <c r="D4337" s="675" t="s">
        <v>7186</v>
      </c>
      <c r="E4337" s="737">
        <v>1250</v>
      </c>
      <c r="F4337" s="666">
        <v>42186475</v>
      </c>
      <c r="G4337" s="675" t="s">
        <v>13042</v>
      </c>
      <c r="H4337" s="675" t="s">
        <v>7186</v>
      </c>
      <c r="I4337" s="675" t="s">
        <v>7361</v>
      </c>
      <c r="J4337" s="675" t="s">
        <v>7186</v>
      </c>
      <c r="K4337" s="666">
        <v>2</v>
      </c>
      <c r="L4337" s="666">
        <v>12</v>
      </c>
      <c r="M4337" s="756">
        <v>15000</v>
      </c>
      <c r="N4337" s="666">
        <v>1</v>
      </c>
      <c r="O4337" s="666">
        <v>6</v>
      </c>
      <c r="P4337" s="756">
        <v>7500</v>
      </c>
      <c r="Q4337" s="666">
        <v>1</v>
      </c>
      <c r="R4337" s="666">
        <v>12</v>
      </c>
    </row>
    <row r="4338" spans="1:18" ht="15.75" customHeight="1" x14ac:dyDescent="0.2">
      <c r="A4338" s="665" t="s">
        <v>12962</v>
      </c>
      <c r="B4338" s="666" t="s">
        <v>6922</v>
      </c>
      <c r="C4338" s="666" t="s">
        <v>12963</v>
      </c>
      <c r="D4338" s="675" t="s">
        <v>10390</v>
      </c>
      <c r="E4338" s="737">
        <v>1200</v>
      </c>
      <c r="F4338" s="666">
        <v>17951825</v>
      </c>
      <c r="G4338" s="675" t="s">
        <v>13043</v>
      </c>
      <c r="H4338" s="675" t="s">
        <v>10390</v>
      </c>
      <c r="I4338" s="675" t="s">
        <v>7361</v>
      </c>
      <c r="J4338" s="675" t="s">
        <v>10390</v>
      </c>
      <c r="K4338" s="666">
        <v>2</v>
      </c>
      <c r="L4338" s="666">
        <v>12</v>
      </c>
      <c r="M4338" s="756">
        <v>14400</v>
      </c>
      <c r="N4338" s="666">
        <v>1</v>
      </c>
      <c r="O4338" s="666">
        <v>6</v>
      </c>
      <c r="P4338" s="756">
        <v>7200</v>
      </c>
      <c r="Q4338" s="666">
        <v>1</v>
      </c>
      <c r="R4338" s="666">
        <v>12</v>
      </c>
    </row>
    <row r="4339" spans="1:18" ht="15.75" customHeight="1" x14ac:dyDescent="0.2">
      <c r="A4339" s="665" t="s">
        <v>12962</v>
      </c>
      <c r="B4339" s="666" t="s">
        <v>6922</v>
      </c>
      <c r="C4339" s="666" t="s">
        <v>12963</v>
      </c>
      <c r="D4339" s="675" t="s">
        <v>12445</v>
      </c>
      <c r="E4339" s="737">
        <v>1250</v>
      </c>
      <c r="F4339" s="666">
        <v>45217797</v>
      </c>
      <c r="G4339" s="675" t="s">
        <v>13044</v>
      </c>
      <c r="H4339" s="675" t="s">
        <v>12445</v>
      </c>
      <c r="I4339" s="675" t="s">
        <v>7361</v>
      </c>
      <c r="J4339" s="675" t="s">
        <v>12445</v>
      </c>
      <c r="K4339" s="666">
        <v>2</v>
      </c>
      <c r="L4339" s="666">
        <v>12</v>
      </c>
      <c r="M4339" s="756">
        <v>15000</v>
      </c>
      <c r="N4339" s="666">
        <v>1</v>
      </c>
      <c r="O4339" s="666">
        <v>6</v>
      </c>
      <c r="P4339" s="756">
        <v>7500</v>
      </c>
      <c r="Q4339" s="666">
        <v>1</v>
      </c>
      <c r="R4339" s="666">
        <v>12</v>
      </c>
    </row>
    <row r="4340" spans="1:18" ht="15.75" customHeight="1" x14ac:dyDescent="0.2">
      <c r="A4340" s="665" t="s">
        <v>12962</v>
      </c>
      <c r="B4340" s="666" t="s">
        <v>6922</v>
      </c>
      <c r="C4340" s="666" t="s">
        <v>12963</v>
      </c>
      <c r="D4340" s="675" t="s">
        <v>11806</v>
      </c>
      <c r="E4340" s="737">
        <v>2000</v>
      </c>
      <c r="F4340" s="666">
        <v>42761622</v>
      </c>
      <c r="G4340" s="675" t="s">
        <v>13045</v>
      </c>
      <c r="H4340" s="675" t="s">
        <v>11806</v>
      </c>
      <c r="I4340" s="675" t="s">
        <v>8801</v>
      </c>
      <c r="J4340" s="675" t="s">
        <v>11806</v>
      </c>
      <c r="K4340" s="666">
        <v>2</v>
      </c>
      <c r="L4340" s="666">
        <v>12</v>
      </c>
      <c r="M4340" s="756">
        <v>24000</v>
      </c>
      <c r="N4340" s="666">
        <v>1</v>
      </c>
      <c r="O4340" s="666">
        <v>6</v>
      </c>
      <c r="P4340" s="756">
        <v>12000</v>
      </c>
      <c r="Q4340" s="666">
        <v>1</v>
      </c>
      <c r="R4340" s="666">
        <v>12</v>
      </c>
    </row>
    <row r="4341" spans="1:18" ht="15.75" customHeight="1" x14ac:dyDescent="0.2">
      <c r="A4341" s="665" t="s">
        <v>12962</v>
      </c>
      <c r="B4341" s="666" t="s">
        <v>6922</v>
      </c>
      <c r="C4341" s="666" t="s">
        <v>12963</v>
      </c>
      <c r="D4341" s="675" t="s">
        <v>12445</v>
      </c>
      <c r="E4341" s="737">
        <v>1250</v>
      </c>
      <c r="F4341" s="666">
        <v>19703145</v>
      </c>
      <c r="G4341" s="675" t="s">
        <v>13046</v>
      </c>
      <c r="H4341" s="675" t="s">
        <v>12445</v>
      </c>
      <c r="I4341" s="675" t="s">
        <v>7361</v>
      </c>
      <c r="J4341" s="675" t="s">
        <v>12445</v>
      </c>
      <c r="K4341" s="666">
        <v>2</v>
      </c>
      <c r="L4341" s="666">
        <v>12</v>
      </c>
      <c r="M4341" s="756">
        <v>15000</v>
      </c>
      <c r="N4341" s="666">
        <v>1</v>
      </c>
      <c r="O4341" s="666">
        <v>6</v>
      </c>
      <c r="P4341" s="756">
        <v>7500</v>
      </c>
      <c r="Q4341" s="666">
        <v>1</v>
      </c>
      <c r="R4341" s="666">
        <v>12</v>
      </c>
    </row>
    <row r="4342" spans="1:18" ht="15.75" customHeight="1" x14ac:dyDescent="0.2">
      <c r="A4342" s="665" t="s">
        <v>12962</v>
      </c>
      <c r="B4342" s="666" t="s">
        <v>6922</v>
      </c>
      <c r="C4342" s="666" t="s">
        <v>12963</v>
      </c>
      <c r="D4342" s="675" t="s">
        <v>8629</v>
      </c>
      <c r="E4342" s="737">
        <v>1200</v>
      </c>
      <c r="F4342" s="666">
        <v>44329574</v>
      </c>
      <c r="G4342" s="675" t="s">
        <v>13047</v>
      </c>
      <c r="H4342" s="675" t="s">
        <v>8629</v>
      </c>
      <c r="I4342" s="675" t="s">
        <v>7541</v>
      </c>
      <c r="J4342" s="675" t="s">
        <v>8629</v>
      </c>
      <c r="K4342" s="666">
        <v>2</v>
      </c>
      <c r="L4342" s="666">
        <v>12</v>
      </c>
      <c r="M4342" s="756">
        <v>14400</v>
      </c>
      <c r="N4342" s="666">
        <v>1</v>
      </c>
      <c r="O4342" s="666">
        <v>6</v>
      </c>
      <c r="P4342" s="756">
        <v>7200</v>
      </c>
      <c r="Q4342" s="666">
        <v>1</v>
      </c>
      <c r="R4342" s="666">
        <v>12</v>
      </c>
    </row>
    <row r="4343" spans="1:18" ht="15.75" customHeight="1" x14ac:dyDescent="0.2">
      <c r="A4343" s="665" t="s">
        <v>12962</v>
      </c>
      <c r="B4343" s="666" t="s">
        <v>6922</v>
      </c>
      <c r="C4343" s="666" t="s">
        <v>12963</v>
      </c>
      <c r="D4343" s="675" t="s">
        <v>10390</v>
      </c>
      <c r="E4343" s="737">
        <v>1250</v>
      </c>
      <c r="F4343" s="666">
        <v>44607816</v>
      </c>
      <c r="G4343" s="675" t="s">
        <v>13048</v>
      </c>
      <c r="H4343" s="675" t="s">
        <v>10390</v>
      </c>
      <c r="I4343" s="675" t="s">
        <v>7361</v>
      </c>
      <c r="J4343" s="675" t="s">
        <v>10390</v>
      </c>
      <c r="K4343" s="666">
        <v>2</v>
      </c>
      <c r="L4343" s="666">
        <v>12</v>
      </c>
      <c r="M4343" s="756">
        <v>15000</v>
      </c>
      <c r="N4343" s="666">
        <v>1</v>
      </c>
      <c r="O4343" s="666">
        <v>6</v>
      </c>
      <c r="P4343" s="756">
        <v>7500</v>
      </c>
      <c r="Q4343" s="666">
        <v>1</v>
      </c>
      <c r="R4343" s="666">
        <v>12</v>
      </c>
    </row>
    <row r="4344" spans="1:18" ht="15.75" customHeight="1" x14ac:dyDescent="0.2">
      <c r="A4344" s="665" t="s">
        <v>12962</v>
      </c>
      <c r="B4344" s="666" t="s">
        <v>6922</v>
      </c>
      <c r="C4344" s="666" t="s">
        <v>12963</v>
      </c>
      <c r="D4344" s="675" t="s">
        <v>10738</v>
      </c>
      <c r="E4344" s="737">
        <v>1250</v>
      </c>
      <c r="F4344" s="666">
        <v>46281169</v>
      </c>
      <c r="G4344" s="675" t="s">
        <v>13049</v>
      </c>
      <c r="H4344" s="675" t="s">
        <v>10738</v>
      </c>
      <c r="I4344" s="675" t="s">
        <v>7361</v>
      </c>
      <c r="J4344" s="675" t="s">
        <v>10738</v>
      </c>
      <c r="K4344" s="666">
        <v>2</v>
      </c>
      <c r="L4344" s="666">
        <v>12</v>
      </c>
      <c r="M4344" s="756">
        <v>15000</v>
      </c>
      <c r="N4344" s="666">
        <v>1</v>
      </c>
      <c r="O4344" s="666">
        <v>6</v>
      </c>
      <c r="P4344" s="756">
        <v>7500</v>
      </c>
      <c r="Q4344" s="666">
        <v>1</v>
      </c>
      <c r="R4344" s="666">
        <v>12</v>
      </c>
    </row>
    <row r="4345" spans="1:18" ht="15.75" customHeight="1" x14ac:dyDescent="0.2">
      <c r="A4345" s="665" t="s">
        <v>12962</v>
      </c>
      <c r="B4345" s="666" t="s">
        <v>6922</v>
      </c>
      <c r="C4345" s="666" t="s">
        <v>12963</v>
      </c>
      <c r="D4345" s="675" t="s">
        <v>11806</v>
      </c>
      <c r="E4345" s="737">
        <v>2000</v>
      </c>
      <c r="F4345" s="666">
        <v>70175663</v>
      </c>
      <c r="G4345" s="675" t="s">
        <v>13050</v>
      </c>
      <c r="H4345" s="675" t="s">
        <v>11806</v>
      </c>
      <c r="I4345" s="675" t="s">
        <v>8801</v>
      </c>
      <c r="J4345" s="675" t="s">
        <v>11806</v>
      </c>
      <c r="K4345" s="666">
        <v>2</v>
      </c>
      <c r="L4345" s="666">
        <v>12</v>
      </c>
      <c r="M4345" s="756">
        <v>24000</v>
      </c>
      <c r="N4345" s="666">
        <v>1</v>
      </c>
      <c r="O4345" s="666">
        <v>6</v>
      </c>
      <c r="P4345" s="756">
        <v>12000</v>
      </c>
      <c r="Q4345" s="666">
        <v>1</v>
      </c>
      <c r="R4345" s="666">
        <v>12</v>
      </c>
    </row>
    <row r="4346" spans="1:18" ht="15.75" customHeight="1" x14ac:dyDescent="0.2">
      <c r="A4346" s="665" t="s">
        <v>12962</v>
      </c>
      <c r="B4346" s="666" t="s">
        <v>6922</v>
      </c>
      <c r="C4346" s="666" t="s">
        <v>12963</v>
      </c>
      <c r="D4346" s="675" t="s">
        <v>10356</v>
      </c>
      <c r="E4346" s="737">
        <v>2000</v>
      </c>
      <c r="F4346" s="666">
        <v>32928823</v>
      </c>
      <c r="G4346" s="675" t="s">
        <v>13051</v>
      </c>
      <c r="H4346" s="675" t="s">
        <v>10356</v>
      </c>
      <c r="I4346" s="675" t="s">
        <v>8801</v>
      </c>
      <c r="J4346" s="675" t="s">
        <v>10356</v>
      </c>
      <c r="K4346" s="666">
        <v>2</v>
      </c>
      <c r="L4346" s="666">
        <v>12</v>
      </c>
      <c r="M4346" s="756">
        <v>24000</v>
      </c>
      <c r="N4346" s="666">
        <v>1</v>
      </c>
      <c r="O4346" s="666">
        <v>6</v>
      </c>
      <c r="P4346" s="756">
        <v>12000</v>
      </c>
      <c r="Q4346" s="666">
        <v>1</v>
      </c>
      <c r="R4346" s="666">
        <v>12</v>
      </c>
    </row>
    <row r="4347" spans="1:18" ht="15.75" customHeight="1" x14ac:dyDescent="0.2">
      <c r="A4347" s="665" t="s">
        <v>12962</v>
      </c>
      <c r="B4347" s="666" t="s">
        <v>6922</v>
      </c>
      <c r="C4347" s="666" t="s">
        <v>12963</v>
      </c>
      <c r="D4347" s="675" t="s">
        <v>10390</v>
      </c>
      <c r="E4347" s="737">
        <v>1200</v>
      </c>
      <c r="F4347" s="666">
        <v>45943204</v>
      </c>
      <c r="G4347" s="675" t="s">
        <v>13052</v>
      </c>
      <c r="H4347" s="675" t="s">
        <v>10390</v>
      </c>
      <c r="I4347" s="675" t="s">
        <v>7361</v>
      </c>
      <c r="J4347" s="675" t="s">
        <v>10390</v>
      </c>
      <c r="K4347" s="666">
        <v>2</v>
      </c>
      <c r="L4347" s="666">
        <v>12</v>
      </c>
      <c r="M4347" s="756">
        <v>14400</v>
      </c>
      <c r="N4347" s="666">
        <v>1</v>
      </c>
      <c r="O4347" s="666">
        <v>6</v>
      </c>
      <c r="P4347" s="756">
        <v>7200</v>
      </c>
      <c r="Q4347" s="666">
        <v>1</v>
      </c>
      <c r="R4347" s="666">
        <v>12</v>
      </c>
    </row>
    <row r="4348" spans="1:18" ht="15.75" customHeight="1" x14ac:dyDescent="0.2">
      <c r="A4348" s="665" t="s">
        <v>12962</v>
      </c>
      <c r="B4348" s="666" t="s">
        <v>6922</v>
      </c>
      <c r="C4348" s="666" t="s">
        <v>12970</v>
      </c>
      <c r="D4348" s="675" t="s">
        <v>10244</v>
      </c>
      <c r="E4348" s="737">
        <v>1250</v>
      </c>
      <c r="F4348" s="666">
        <v>72720379</v>
      </c>
      <c r="G4348" s="675" t="s">
        <v>13053</v>
      </c>
      <c r="H4348" s="675" t="s">
        <v>10244</v>
      </c>
      <c r="I4348" s="675" t="s">
        <v>7361</v>
      </c>
      <c r="J4348" s="675" t="s">
        <v>10244</v>
      </c>
      <c r="K4348" s="666">
        <v>1</v>
      </c>
      <c r="L4348" s="666">
        <v>8</v>
      </c>
      <c r="M4348" s="756">
        <v>10000</v>
      </c>
      <c r="N4348" s="666">
        <v>1</v>
      </c>
      <c r="O4348" s="666">
        <v>2</v>
      </c>
      <c r="P4348" s="756">
        <v>2500</v>
      </c>
      <c r="Q4348" s="666">
        <v>1</v>
      </c>
      <c r="R4348" s="666">
        <v>12</v>
      </c>
    </row>
    <row r="4349" spans="1:18" ht="15.75" customHeight="1" x14ac:dyDescent="0.2">
      <c r="A4349" s="665" t="s">
        <v>12962</v>
      </c>
      <c r="B4349" s="666" t="s">
        <v>6922</v>
      </c>
      <c r="C4349" s="666" t="s">
        <v>12963</v>
      </c>
      <c r="D4349" s="675" t="s">
        <v>11806</v>
      </c>
      <c r="E4349" s="737">
        <v>2000</v>
      </c>
      <c r="F4349" s="666">
        <v>72220198</v>
      </c>
      <c r="G4349" s="675" t="s">
        <v>13054</v>
      </c>
      <c r="H4349" s="675" t="s">
        <v>11806</v>
      </c>
      <c r="I4349" s="675" t="s">
        <v>8801</v>
      </c>
      <c r="J4349" s="675" t="s">
        <v>11806</v>
      </c>
      <c r="K4349" s="666">
        <v>2</v>
      </c>
      <c r="L4349" s="666">
        <v>12</v>
      </c>
      <c r="M4349" s="756">
        <v>24000</v>
      </c>
      <c r="N4349" s="666"/>
      <c r="O4349" s="666"/>
      <c r="P4349" s="756">
        <v>0</v>
      </c>
      <c r="Q4349" s="666"/>
      <c r="R4349" s="666"/>
    </row>
    <row r="4350" spans="1:18" ht="15.75" customHeight="1" x14ac:dyDescent="0.2">
      <c r="A4350" s="665" t="s">
        <v>12962</v>
      </c>
      <c r="B4350" s="666" t="s">
        <v>6922</v>
      </c>
      <c r="C4350" s="666" t="s">
        <v>12963</v>
      </c>
      <c r="D4350" s="675" t="s">
        <v>11806</v>
      </c>
      <c r="E4350" s="737">
        <v>2000</v>
      </c>
      <c r="F4350" s="666">
        <v>47745219</v>
      </c>
      <c r="G4350" s="675" t="s">
        <v>13055</v>
      </c>
      <c r="H4350" s="675" t="s">
        <v>11806</v>
      </c>
      <c r="I4350" s="675" t="s">
        <v>8801</v>
      </c>
      <c r="J4350" s="675" t="s">
        <v>11806</v>
      </c>
      <c r="K4350" s="666">
        <v>2</v>
      </c>
      <c r="L4350" s="666">
        <v>12</v>
      </c>
      <c r="M4350" s="756">
        <v>24000</v>
      </c>
      <c r="N4350" s="666">
        <v>1</v>
      </c>
      <c r="O4350" s="666">
        <v>6</v>
      </c>
      <c r="P4350" s="756">
        <v>12000</v>
      </c>
      <c r="Q4350" s="666">
        <v>1</v>
      </c>
      <c r="R4350" s="666">
        <v>12</v>
      </c>
    </row>
    <row r="4351" spans="1:18" ht="15.75" customHeight="1" x14ac:dyDescent="0.2">
      <c r="A4351" s="665" t="s">
        <v>12962</v>
      </c>
      <c r="B4351" s="666" t="s">
        <v>6922</v>
      </c>
      <c r="C4351" s="666" t="s">
        <v>12963</v>
      </c>
      <c r="D4351" s="675" t="s">
        <v>13056</v>
      </c>
      <c r="E4351" s="737">
        <v>2500</v>
      </c>
      <c r="F4351" s="666">
        <v>42697691</v>
      </c>
      <c r="G4351" s="675" t="s">
        <v>13057</v>
      </c>
      <c r="H4351" s="675" t="s">
        <v>13056</v>
      </c>
      <c r="I4351" s="675" t="s">
        <v>8801</v>
      </c>
      <c r="J4351" s="675" t="s">
        <v>13056</v>
      </c>
      <c r="K4351" s="666">
        <v>2</v>
      </c>
      <c r="L4351" s="666">
        <v>12</v>
      </c>
      <c r="M4351" s="756">
        <v>30000</v>
      </c>
      <c r="N4351" s="666">
        <v>1</v>
      </c>
      <c r="O4351" s="666">
        <v>6</v>
      </c>
      <c r="P4351" s="756">
        <v>15000</v>
      </c>
      <c r="Q4351" s="666">
        <v>1</v>
      </c>
      <c r="R4351" s="666">
        <v>12</v>
      </c>
    </row>
    <row r="4352" spans="1:18" ht="15.75" customHeight="1" x14ac:dyDescent="0.2">
      <c r="A4352" s="665" t="s">
        <v>12962</v>
      </c>
      <c r="B4352" s="666" t="s">
        <v>6922</v>
      </c>
      <c r="C4352" s="666" t="s">
        <v>12963</v>
      </c>
      <c r="D4352" s="675" t="s">
        <v>10390</v>
      </c>
      <c r="E4352" s="737">
        <v>1200</v>
      </c>
      <c r="F4352" s="666">
        <v>44694890</v>
      </c>
      <c r="G4352" s="675" t="s">
        <v>13058</v>
      </c>
      <c r="H4352" s="675" t="s">
        <v>10390</v>
      </c>
      <c r="I4352" s="675" t="s">
        <v>7361</v>
      </c>
      <c r="J4352" s="675" t="s">
        <v>10390</v>
      </c>
      <c r="K4352" s="666">
        <v>2</v>
      </c>
      <c r="L4352" s="666">
        <v>12</v>
      </c>
      <c r="M4352" s="756">
        <v>14400</v>
      </c>
      <c r="N4352" s="666">
        <v>1</v>
      </c>
      <c r="O4352" s="666">
        <v>6</v>
      </c>
      <c r="P4352" s="756">
        <v>7200</v>
      </c>
      <c r="Q4352" s="666">
        <v>1</v>
      </c>
      <c r="R4352" s="666">
        <v>12</v>
      </c>
    </row>
    <row r="4353" spans="1:18" ht="15.75" customHeight="1" x14ac:dyDescent="0.2">
      <c r="A4353" s="665" t="s">
        <v>12962</v>
      </c>
      <c r="B4353" s="666" t="s">
        <v>6922</v>
      </c>
      <c r="C4353" s="666" t="s">
        <v>12963</v>
      </c>
      <c r="D4353" s="675" t="s">
        <v>13059</v>
      </c>
      <c r="E4353" s="737">
        <v>2500</v>
      </c>
      <c r="F4353" s="666">
        <v>80638283</v>
      </c>
      <c r="G4353" s="675" t="s">
        <v>13060</v>
      </c>
      <c r="H4353" s="675" t="s">
        <v>13059</v>
      </c>
      <c r="I4353" s="675" t="s">
        <v>8801</v>
      </c>
      <c r="J4353" s="675" t="s">
        <v>8946</v>
      </c>
      <c r="K4353" s="666">
        <v>2</v>
      </c>
      <c r="L4353" s="666">
        <v>12</v>
      </c>
      <c r="M4353" s="756">
        <v>30000</v>
      </c>
      <c r="N4353" s="666">
        <v>1</v>
      </c>
      <c r="O4353" s="666">
        <v>6</v>
      </c>
      <c r="P4353" s="756">
        <v>15000</v>
      </c>
      <c r="Q4353" s="666">
        <v>1</v>
      </c>
      <c r="R4353" s="666">
        <v>12</v>
      </c>
    </row>
    <row r="4354" spans="1:18" ht="15.75" customHeight="1" x14ac:dyDescent="0.2">
      <c r="A4354" s="665" t="s">
        <v>12962</v>
      </c>
      <c r="B4354" s="666" t="s">
        <v>6922</v>
      </c>
      <c r="C4354" s="666" t="s">
        <v>12963</v>
      </c>
      <c r="D4354" s="675" t="s">
        <v>10390</v>
      </c>
      <c r="E4354" s="737">
        <v>1200</v>
      </c>
      <c r="F4354" s="666">
        <v>47172165</v>
      </c>
      <c r="G4354" s="675" t="s">
        <v>13061</v>
      </c>
      <c r="H4354" s="675" t="s">
        <v>10390</v>
      </c>
      <c r="I4354" s="675" t="s">
        <v>7361</v>
      </c>
      <c r="J4354" s="675" t="s">
        <v>10390</v>
      </c>
      <c r="K4354" s="666">
        <v>2</v>
      </c>
      <c r="L4354" s="666">
        <v>12</v>
      </c>
      <c r="M4354" s="756">
        <v>14400</v>
      </c>
      <c r="N4354" s="666">
        <v>1</v>
      </c>
      <c r="O4354" s="666">
        <v>6</v>
      </c>
      <c r="P4354" s="756">
        <v>7200</v>
      </c>
      <c r="Q4354" s="666">
        <v>1</v>
      </c>
      <c r="R4354" s="666">
        <v>12</v>
      </c>
    </row>
    <row r="4355" spans="1:18" ht="15.75" customHeight="1" x14ac:dyDescent="0.2">
      <c r="A4355" s="665" t="s">
        <v>12962</v>
      </c>
      <c r="B4355" s="666" t="s">
        <v>6922</v>
      </c>
      <c r="C4355" s="666" t="s">
        <v>12963</v>
      </c>
      <c r="D4355" s="675" t="s">
        <v>9914</v>
      </c>
      <c r="E4355" s="737">
        <v>4000</v>
      </c>
      <c r="F4355" s="666">
        <v>46311419</v>
      </c>
      <c r="G4355" s="675" t="s">
        <v>13062</v>
      </c>
      <c r="H4355" s="675" t="s">
        <v>9914</v>
      </c>
      <c r="I4355" s="675" t="s">
        <v>8801</v>
      </c>
      <c r="J4355" s="675" t="s">
        <v>9914</v>
      </c>
      <c r="K4355" s="666">
        <v>2</v>
      </c>
      <c r="L4355" s="666">
        <v>12</v>
      </c>
      <c r="M4355" s="756">
        <v>48000</v>
      </c>
      <c r="N4355" s="666">
        <v>1</v>
      </c>
      <c r="O4355" s="666">
        <v>6</v>
      </c>
      <c r="P4355" s="756">
        <v>24000</v>
      </c>
      <c r="Q4355" s="666">
        <v>1</v>
      </c>
      <c r="R4355" s="666">
        <v>12</v>
      </c>
    </row>
    <row r="4356" spans="1:18" ht="15.75" customHeight="1" x14ac:dyDescent="0.2">
      <c r="A4356" s="665" t="s">
        <v>12962</v>
      </c>
      <c r="B4356" s="666" t="s">
        <v>6922</v>
      </c>
      <c r="C4356" s="666" t="s">
        <v>12963</v>
      </c>
      <c r="D4356" s="675" t="s">
        <v>11806</v>
      </c>
      <c r="E4356" s="737">
        <v>2000</v>
      </c>
      <c r="F4356" s="666">
        <v>46940358</v>
      </c>
      <c r="G4356" s="675" t="s">
        <v>13063</v>
      </c>
      <c r="H4356" s="675" t="s">
        <v>11806</v>
      </c>
      <c r="I4356" s="675" t="s">
        <v>8801</v>
      </c>
      <c r="J4356" s="675" t="s">
        <v>11806</v>
      </c>
      <c r="K4356" s="666">
        <v>2</v>
      </c>
      <c r="L4356" s="666">
        <v>12</v>
      </c>
      <c r="M4356" s="756">
        <v>24000</v>
      </c>
      <c r="N4356" s="666">
        <v>1</v>
      </c>
      <c r="O4356" s="666">
        <v>6</v>
      </c>
      <c r="P4356" s="756">
        <v>12000</v>
      </c>
      <c r="Q4356" s="666">
        <v>1</v>
      </c>
      <c r="R4356" s="666">
        <v>12</v>
      </c>
    </row>
    <row r="4357" spans="1:18" ht="15.75" customHeight="1" x14ac:dyDescent="0.2">
      <c r="A4357" s="665" t="s">
        <v>12962</v>
      </c>
      <c r="B4357" s="666" t="s">
        <v>6922</v>
      </c>
      <c r="C4357" s="666" t="s">
        <v>12963</v>
      </c>
      <c r="D4357" s="675" t="s">
        <v>8629</v>
      </c>
      <c r="E4357" s="737">
        <v>1250</v>
      </c>
      <c r="F4357" s="666">
        <v>19671272</v>
      </c>
      <c r="G4357" s="675" t="s">
        <v>13064</v>
      </c>
      <c r="H4357" s="675" t="s">
        <v>8629</v>
      </c>
      <c r="I4357" s="675" t="s">
        <v>7541</v>
      </c>
      <c r="J4357" s="675" t="s">
        <v>8629</v>
      </c>
      <c r="K4357" s="666">
        <v>2</v>
      </c>
      <c r="L4357" s="666">
        <v>12</v>
      </c>
      <c r="M4357" s="756">
        <v>15000</v>
      </c>
      <c r="N4357" s="666">
        <v>1</v>
      </c>
      <c r="O4357" s="666">
        <v>6</v>
      </c>
      <c r="P4357" s="756">
        <v>7500</v>
      </c>
      <c r="Q4357" s="666">
        <v>1</v>
      </c>
      <c r="R4357" s="666">
        <v>12</v>
      </c>
    </row>
    <row r="4358" spans="1:18" ht="15.75" customHeight="1" x14ac:dyDescent="0.2">
      <c r="A4358" s="665" t="s">
        <v>12962</v>
      </c>
      <c r="B4358" s="666" t="s">
        <v>6922</v>
      </c>
      <c r="C4358" s="666" t="s">
        <v>12963</v>
      </c>
      <c r="D4358" s="675" t="s">
        <v>10738</v>
      </c>
      <c r="E4358" s="737">
        <v>1250</v>
      </c>
      <c r="F4358" s="666">
        <v>48309850</v>
      </c>
      <c r="G4358" s="675" t="s">
        <v>13065</v>
      </c>
      <c r="H4358" s="675" t="s">
        <v>10738</v>
      </c>
      <c r="I4358" s="675" t="s">
        <v>7361</v>
      </c>
      <c r="J4358" s="675" t="s">
        <v>10738</v>
      </c>
      <c r="K4358" s="666">
        <v>2</v>
      </c>
      <c r="L4358" s="666">
        <v>12</v>
      </c>
      <c r="M4358" s="756">
        <v>15000</v>
      </c>
      <c r="N4358" s="666">
        <v>1</v>
      </c>
      <c r="O4358" s="666">
        <v>6</v>
      </c>
      <c r="P4358" s="756">
        <v>7500</v>
      </c>
      <c r="Q4358" s="666">
        <v>1</v>
      </c>
      <c r="R4358" s="666">
        <v>12</v>
      </c>
    </row>
    <row r="4359" spans="1:18" ht="15.75" customHeight="1" x14ac:dyDescent="0.2">
      <c r="A4359" s="665" t="s">
        <v>12962</v>
      </c>
      <c r="B4359" s="666" t="s">
        <v>6922</v>
      </c>
      <c r="C4359" s="666" t="s">
        <v>12963</v>
      </c>
      <c r="D4359" s="675" t="s">
        <v>8629</v>
      </c>
      <c r="E4359" s="737">
        <v>1250</v>
      </c>
      <c r="F4359" s="666">
        <v>43701087</v>
      </c>
      <c r="G4359" s="675" t="s">
        <v>13066</v>
      </c>
      <c r="H4359" s="675" t="s">
        <v>8629</v>
      </c>
      <c r="I4359" s="675" t="s">
        <v>7541</v>
      </c>
      <c r="J4359" s="675" t="s">
        <v>8629</v>
      </c>
      <c r="K4359" s="666">
        <v>2</v>
      </c>
      <c r="L4359" s="666">
        <v>12</v>
      </c>
      <c r="M4359" s="756">
        <v>15000</v>
      </c>
      <c r="N4359" s="666">
        <v>1</v>
      </c>
      <c r="O4359" s="666">
        <v>6</v>
      </c>
      <c r="P4359" s="756">
        <v>7500</v>
      </c>
      <c r="Q4359" s="666">
        <v>1</v>
      </c>
      <c r="R4359" s="666">
        <v>12</v>
      </c>
    </row>
    <row r="4360" spans="1:18" ht="15.75" customHeight="1" x14ac:dyDescent="0.2">
      <c r="A4360" s="665" t="s">
        <v>12962</v>
      </c>
      <c r="B4360" s="666" t="s">
        <v>6922</v>
      </c>
      <c r="C4360" s="666" t="s">
        <v>12963</v>
      </c>
      <c r="D4360" s="675" t="s">
        <v>11806</v>
      </c>
      <c r="E4360" s="737">
        <v>2000</v>
      </c>
      <c r="F4360" s="666">
        <v>44247437</v>
      </c>
      <c r="G4360" s="675" t="s">
        <v>13067</v>
      </c>
      <c r="H4360" s="675" t="s">
        <v>11806</v>
      </c>
      <c r="I4360" s="675" t="s">
        <v>8801</v>
      </c>
      <c r="J4360" s="675" t="s">
        <v>11806</v>
      </c>
      <c r="K4360" s="666">
        <v>2</v>
      </c>
      <c r="L4360" s="666">
        <v>12</v>
      </c>
      <c r="M4360" s="756">
        <v>24000</v>
      </c>
      <c r="N4360" s="666">
        <v>1</v>
      </c>
      <c r="O4360" s="666">
        <v>6</v>
      </c>
      <c r="P4360" s="756">
        <v>12000</v>
      </c>
      <c r="Q4360" s="666">
        <v>1</v>
      </c>
      <c r="R4360" s="666">
        <v>12</v>
      </c>
    </row>
    <row r="4361" spans="1:18" ht="15.75" customHeight="1" x14ac:dyDescent="0.2">
      <c r="A4361" s="665" t="s">
        <v>12962</v>
      </c>
      <c r="B4361" s="666" t="s">
        <v>6922</v>
      </c>
      <c r="C4361" s="666" t="s">
        <v>12963</v>
      </c>
      <c r="D4361" s="675" t="s">
        <v>10738</v>
      </c>
      <c r="E4361" s="737">
        <v>1250</v>
      </c>
      <c r="F4361" s="666">
        <v>44353087</v>
      </c>
      <c r="G4361" s="675" t="s">
        <v>13068</v>
      </c>
      <c r="H4361" s="675" t="s">
        <v>10738</v>
      </c>
      <c r="I4361" s="675" t="s">
        <v>7361</v>
      </c>
      <c r="J4361" s="675" t="s">
        <v>10738</v>
      </c>
      <c r="K4361" s="666">
        <v>2</v>
      </c>
      <c r="L4361" s="666">
        <v>12</v>
      </c>
      <c r="M4361" s="756">
        <v>15000</v>
      </c>
      <c r="N4361" s="666">
        <v>1</v>
      </c>
      <c r="O4361" s="666">
        <v>6</v>
      </c>
      <c r="P4361" s="756">
        <v>7500</v>
      </c>
      <c r="Q4361" s="666">
        <v>1</v>
      </c>
      <c r="R4361" s="666">
        <v>12</v>
      </c>
    </row>
    <row r="4362" spans="1:18" ht="15.75" customHeight="1" x14ac:dyDescent="0.2">
      <c r="A4362" s="665" t="s">
        <v>12962</v>
      </c>
      <c r="B4362" s="666" t="s">
        <v>6922</v>
      </c>
      <c r="C4362" s="666" t="s">
        <v>12963</v>
      </c>
      <c r="D4362" s="675" t="s">
        <v>10854</v>
      </c>
      <c r="E4362" s="737">
        <v>2000</v>
      </c>
      <c r="F4362" s="666">
        <v>40721276</v>
      </c>
      <c r="G4362" s="675" t="s">
        <v>11486</v>
      </c>
      <c r="H4362" s="675" t="s">
        <v>10854</v>
      </c>
      <c r="I4362" s="675" t="s">
        <v>8801</v>
      </c>
      <c r="J4362" s="675" t="s">
        <v>10854</v>
      </c>
      <c r="K4362" s="666">
        <v>2</v>
      </c>
      <c r="L4362" s="666">
        <v>12</v>
      </c>
      <c r="M4362" s="756">
        <v>24000</v>
      </c>
      <c r="N4362" s="666"/>
      <c r="O4362" s="666"/>
      <c r="P4362" s="756"/>
      <c r="Q4362" s="666"/>
      <c r="R4362" s="666"/>
    </row>
    <row r="4363" spans="1:18" ht="15.75" customHeight="1" x14ac:dyDescent="0.2">
      <c r="A4363" s="665" t="s">
        <v>12962</v>
      </c>
      <c r="B4363" s="666" t="s">
        <v>6922</v>
      </c>
      <c r="C4363" s="666" t="s">
        <v>12963</v>
      </c>
      <c r="D4363" s="675" t="s">
        <v>10356</v>
      </c>
      <c r="E4363" s="737">
        <v>2000</v>
      </c>
      <c r="F4363" s="666">
        <v>45055994</v>
      </c>
      <c r="G4363" s="675" t="s">
        <v>13069</v>
      </c>
      <c r="H4363" s="675" t="s">
        <v>10356</v>
      </c>
      <c r="I4363" s="675" t="s">
        <v>8801</v>
      </c>
      <c r="J4363" s="675" t="s">
        <v>10356</v>
      </c>
      <c r="K4363" s="666">
        <v>2</v>
      </c>
      <c r="L4363" s="666">
        <v>12</v>
      </c>
      <c r="M4363" s="756">
        <v>24000</v>
      </c>
      <c r="N4363" s="666">
        <v>1</v>
      </c>
      <c r="O4363" s="666">
        <v>6</v>
      </c>
      <c r="P4363" s="756">
        <v>12000</v>
      </c>
      <c r="Q4363" s="666">
        <v>1</v>
      </c>
      <c r="R4363" s="666">
        <v>12</v>
      </c>
    </row>
    <row r="4364" spans="1:18" ht="15.75" customHeight="1" x14ac:dyDescent="0.2">
      <c r="A4364" s="665" t="s">
        <v>12962</v>
      </c>
      <c r="B4364" s="666" t="s">
        <v>6922</v>
      </c>
      <c r="C4364" s="666" t="s">
        <v>12970</v>
      </c>
      <c r="D4364" s="675" t="s">
        <v>10854</v>
      </c>
      <c r="E4364" s="737">
        <v>2000</v>
      </c>
      <c r="F4364" s="666">
        <v>46482263</v>
      </c>
      <c r="G4364" s="675" t="s">
        <v>13070</v>
      </c>
      <c r="H4364" s="675" t="s">
        <v>10854</v>
      </c>
      <c r="I4364" s="675" t="s">
        <v>8801</v>
      </c>
      <c r="J4364" s="675" t="s">
        <v>10854</v>
      </c>
      <c r="K4364" s="666">
        <v>1</v>
      </c>
      <c r="L4364" s="666">
        <v>1</v>
      </c>
      <c r="M4364" s="756">
        <v>2000</v>
      </c>
      <c r="N4364" s="666"/>
      <c r="O4364" s="666"/>
      <c r="P4364" s="756"/>
      <c r="Q4364" s="666"/>
      <c r="R4364" s="666"/>
    </row>
    <row r="4365" spans="1:18" ht="15.75" customHeight="1" x14ac:dyDescent="0.2">
      <c r="A4365" s="665" t="s">
        <v>12962</v>
      </c>
      <c r="B4365" s="666" t="s">
        <v>6922</v>
      </c>
      <c r="C4365" s="666" t="s">
        <v>12970</v>
      </c>
      <c r="D4365" s="675" t="s">
        <v>10244</v>
      </c>
      <c r="E4365" s="737">
        <v>1500</v>
      </c>
      <c r="F4365" s="666">
        <v>72512833</v>
      </c>
      <c r="G4365" s="675" t="s">
        <v>12977</v>
      </c>
      <c r="H4365" s="675" t="s">
        <v>10244</v>
      </c>
      <c r="I4365" s="675" t="s">
        <v>7361</v>
      </c>
      <c r="J4365" s="923" t="s">
        <v>10244</v>
      </c>
      <c r="K4365" s="924"/>
      <c r="L4365" s="666"/>
      <c r="M4365" s="756"/>
      <c r="N4365" s="666">
        <v>1</v>
      </c>
      <c r="O4365" s="666">
        <v>1</v>
      </c>
      <c r="P4365" s="756">
        <v>1500</v>
      </c>
      <c r="Q4365" s="666">
        <v>1</v>
      </c>
      <c r="R4365" s="666">
        <v>12</v>
      </c>
    </row>
    <row r="4366" spans="1:18" ht="15.75" customHeight="1" x14ac:dyDescent="0.2">
      <c r="A4366" s="665" t="s">
        <v>12962</v>
      </c>
      <c r="B4366" s="666" t="s">
        <v>6922</v>
      </c>
      <c r="C4366" s="666" t="s">
        <v>12970</v>
      </c>
      <c r="D4366" s="675" t="s">
        <v>7579</v>
      </c>
      <c r="E4366" s="737">
        <v>1400</v>
      </c>
      <c r="F4366" s="666">
        <v>46834929</v>
      </c>
      <c r="G4366" s="675" t="s">
        <v>13071</v>
      </c>
      <c r="H4366" s="675" t="s">
        <v>7579</v>
      </c>
      <c r="I4366" s="675" t="s">
        <v>7361</v>
      </c>
      <c r="J4366" s="923" t="s">
        <v>7579</v>
      </c>
      <c r="K4366" s="924"/>
      <c r="L4366" s="666"/>
      <c r="M4366" s="691"/>
      <c r="N4366" s="666">
        <v>1</v>
      </c>
      <c r="O4366" s="666">
        <v>1</v>
      </c>
      <c r="P4366" s="756">
        <v>1400</v>
      </c>
      <c r="Q4366" s="666">
        <v>1</v>
      </c>
      <c r="R4366" s="666">
        <v>12</v>
      </c>
    </row>
    <row r="4367" spans="1:18" ht="15.75" customHeight="1" x14ac:dyDescent="0.2">
      <c r="A4367" s="665" t="s">
        <v>12962</v>
      </c>
      <c r="B4367" s="666" t="s">
        <v>6922</v>
      </c>
      <c r="C4367" s="666" t="s">
        <v>12970</v>
      </c>
      <c r="D4367" s="675" t="s">
        <v>10842</v>
      </c>
      <c r="E4367" s="737">
        <v>1400</v>
      </c>
      <c r="F4367" s="666">
        <v>70279858</v>
      </c>
      <c r="G4367" s="675" t="s">
        <v>13072</v>
      </c>
      <c r="H4367" s="675" t="s">
        <v>10842</v>
      </c>
      <c r="I4367" s="675" t="s">
        <v>7361</v>
      </c>
      <c r="J4367" s="923" t="s">
        <v>10842</v>
      </c>
      <c r="K4367" s="924"/>
      <c r="L4367" s="666"/>
      <c r="M4367" s="691"/>
      <c r="N4367" s="666">
        <v>1</v>
      </c>
      <c r="O4367" s="666">
        <v>1</v>
      </c>
      <c r="P4367" s="756">
        <v>1400</v>
      </c>
      <c r="Q4367" s="666">
        <v>1</v>
      </c>
      <c r="R4367" s="666">
        <v>12</v>
      </c>
    </row>
    <row r="4368" spans="1:18" ht="15.75" customHeight="1" x14ac:dyDescent="0.2">
      <c r="A4368" s="665" t="s">
        <v>12962</v>
      </c>
      <c r="B4368" s="666" t="s">
        <v>6922</v>
      </c>
      <c r="C4368" s="666" t="s">
        <v>12970</v>
      </c>
      <c r="D4368" s="675" t="s">
        <v>8829</v>
      </c>
      <c r="E4368" s="737">
        <v>2100</v>
      </c>
      <c r="F4368" s="666">
        <v>40073349</v>
      </c>
      <c r="G4368" s="675" t="s">
        <v>13073</v>
      </c>
      <c r="H4368" s="675" t="s">
        <v>8829</v>
      </c>
      <c r="I4368" s="675" t="s">
        <v>8801</v>
      </c>
      <c r="J4368" s="923" t="s">
        <v>6938</v>
      </c>
      <c r="K4368" s="924"/>
      <c r="L4368" s="666"/>
      <c r="M4368" s="691"/>
      <c r="N4368" s="666">
        <v>1</v>
      </c>
      <c r="O4368" s="666">
        <v>1</v>
      </c>
      <c r="P4368" s="756">
        <v>2100</v>
      </c>
      <c r="Q4368" s="666">
        <v>1</v>
      </c>
      <c r="R4368" s="666">
        <v>12</v>
      </c>
    </row>
    <row r="4369" spans="1:18" ht="15.75" customHeight="1" x14ac:dyDescent="0.2">
      <c r="A4369" s="665" t="s">
        <v>12962</v>
      </c>
      <c r="B4369" s="666" t="s">
        <v>6922</v>
      </c>
      <c r="C4369" s="666" t="s">
        <v>12970</v>
      </c>
      <c r="D4369" s="675" t="s">
        <v>7579</v>
      </c>
      <c r="E4369" s="737">
        <v>1400</v>
      </c>
      <c r="F4369" s="666">
        <v>70299159</v>
      </c>
      <c r="G4369" s="675" t="s">
        <v>13074</v>
      </c>
      <c r="H4369" s="675" t="s">
        <v>7579</v>
      </c>
      <c r="I4369" s="675" t="s">
        <v>7361</v>
      </c>
      <c r="J4369" s="923" t="s">
        <v>7579</v>
      </c>
      <c r="K4369" s="924"/>
      <c r="L4369" s="666"/>
      <c r="M4369" s="691"/>
      <c r="N4369" s="666">
        <v>1</v>
      </c>
      <c r="O4369" s="666">
        <v>1</v>
      </c>
      <c r="P4369" s="756">
        <v>1400</v>
      </c>
      <c r="Q4369" s="666">
        <v>1</v>
      </c>
      <c r="R4369" s="666">
        <v>12</v>
      </c>
    </row>
    <row r="4370" spans="1:18" ht="15.75" customHeight="1" x14ac:dyDescent="0.2">
      <c r="A4370" s="665" t="s">
        <v>12962</v>
      </c>
      <c r="B4370" s="666" t="s">
        <v>6922</v>
      </c>
      <c r="C4370" s="666" t="s">
        <v>12970</v>
      </c>
      <c r="D4370" s="675" t="s">
        <v>8829</v>
      </c>
      <c r="E4370" s="737">
        <v>2100</v>
      </c>
      <c r="F4370" s="666">
        <v>19693112</v>
      </c>
      <c r="G4370" s="675" t="s">
        <v>13075</v>
      </c>
      <c r="H4370" s="675" t="s">
        <v>8829</v>
      </c>
      <c r="I4370" s="675" t="s">
        <v>8801</v>
      </c>
      <c r="J4370" s="923" t="s">
        <v>6938</v>
      </c>
      <c r="K4370" s="924"/>
      <c r="L4370" s="666"/>
      <c r="M4370" s="691"/>
      <c r="N4370" s="666">
        <v>1</v>
      </c>
      <c r="O4370" s="666">
        <v>1</v>
      </c>
      <c r="P4370" s="756">
        <v>2100</v>
      </c>
      <c r="Q4370" s="666">
        <v>1</v>
      </c>
      <c r="R4370" s="666">
        <v>12</v>
      </c>
    </row>
    <row r="4371" spans="1:18" ht="15.75" customHeight="1" x14ac:dyDescent="0.2">
      <c r="A4371" s="665" t="s">
        <v>12962</v>
      </c>
      <c r="B4371" s="666" t="s">
        <v>6922</v>
      </c>
      <c r="C4371" s="666" t="s">
        <v>12970</v>
      </c>
      <c r="D4371" s="675" t="s">
        <v>10244</v>
      </c>
      <c r="E4371" s="737">
        <v>1500</v>
      </c>
      <c r="F4371" s="666">
        <v>72720379</v>
      </c>
      <c r="G4371" s="675" t="s">
        <v>13053</v>
      </c>
      <c r="H4371" s="675" t="s">
        <v>10244</v>
      </c>
      <c r="I4371" s="675" t="s">
        <v>7361</v>
      </c>
      <c r="J4371" s="923" t="s">
        <v>10244</v>
      </c>
      <c r="K4371" s="924"/>
      <c r="L4371" s="666"/>
      <c r="M4371" s="691"/>
      <c r="N4371" s="666">
        <v>1</v>
      </c>
      <c r="O4371" s="666">
        <v>1</v>
      </c>
      <c r="P4371" s="756">
        <v>1500</v>
      </c>
      <c r="Q4371" s="666">
        <v>1</v>
      </c>
      <c r="R4371" s="666">
        <v>12</v>
      </c>
    </row>
    <row r="4372" spans="1:18" ht="15.75" customHeight="1" x14ac:dyDescent="0.2">
      <c r="A4372" s="665" t="s">
        <v>12962</v>
      </c>
      <c r="B4372" s="670" t="s">
        <v>6922</v>
      </c>
      <c r="C4372" s="670" t="s">
        <v>13076</v>
      </c>
      <c r="D4372" s="668" t="s">
        <v>11806</v>
      </c>
      <c r="E4372" s="740">
        <v>5000</v>
      </c>
      <c r="F4372" s="670">
        <v>42884585</v>
      </c>
      <c r="G4372" s="668" t="s">
        <v>13077</v>
      </c>
      <c r="H4372" s="668" t="s">
        <v>11806</v>
      </c>
      <c r="I4372" s="668" t="s">
        <v>8801</v>
      </c>
      <c r="J4372" s="668" t="s">
        <v>11806</v>
      </c>
      <c r="K4372" s="670">
        <v>1</v>
      </c>
      <c r="L4372" s="670">
        <v>2</v>
      </c>
      <c r="M4372" s="755">
        <v>10000</v>
      </c>
      <c r="N4372" s="670">
        <v>1</v>
      </c>
      <c r="O4372" s="670">
        <v>4</v>
      </c>
      <c r="P4372" s="755">
        <v>20000</v>
      </c>
      <c r="Q4372" s="670"/>
      <c r="R4372" s="670"/>
    </row>
    <row r="4373" spans="1:18" ht="15.75" customHeight="1" x14ac:dyDescent="0.2">
      <c r="A4373" s="665" t="s">
        <v>12962</v>
      </c>
      <c r="B4373" s="670" t="s">
        <v>6922</v>
      </c>
      <c r="C4373" s="670" t="s">
        <v>13076</v>
      </c>
      <c r="D4373" s="668" t="s">
        <v>9914</v>
      </c>
      <c r="E4373" s="740">
        <v>8000</v>
      </c>
      <c r="F4373" s="670">
        <v>71445800</v>
      </c>
      <c r="G4373" s="668" t="s">
        <v>13078</v>
      </c>
      <c r="H4373" s="668" t="s">
        <v>9914</v>
      </c>
      <c r="I4373" s="668" t="s">
        <v>8801</v>
      </c>
      <c r="J4373" s="668" t="s">
        <v>9914</v>
      </c>
      <c r="K4373" s="670">
        <v>1</v>
      </c>
      <c r="L4373" s="670">
        <v>2</v>
      </c>
      <c r="M4373" s="755">
        <v>16000</v>
      </c>
      <c r="N4373" s="670">
        <v>1</v>
      </c>
      <c r="O4373" s="670">
        <v>4</v>
      </c>
      <c r="P4373" s="755">
        <v>32000</v>
      </c>
      <c r="Q4373" s="670"/>
      <c r="R4373" s="670"/>
    </row>
    <row r="4374" spans="1:18" ht="15.75" customHeight="1" x14ac:dyDescent="0.2">
      <c r="A4374" s="665" t="s">
        <v>12962</v>
      </c>
      <c r="B4374" s="670" t="s">
        <v>6922</v>
      </c>
      <c r="C4374" s="670" t="s">
        <v>13076</v>
      </c>
      <c r="D4374" s="668" t="s">
        <v>11806</v>
      </c>
      <c r="E4374" s="740">
        <v>6000</v>
      </c>
      <c r="F4374" s="670">
        <v>46387911</v>
      </c>
      <c r="G4374" s="668" t="s">
        <v>13079</v>
      </c>
      <c r="H4374" s="668" t="s">
        <v>11806</v>
      </c>
      <c r="I4374" s="668" t="s">
        <v>8801</v>
      </c>
      <c r="J4374" s="668" t="s">
        <v>11806</v>
      </c>
      <c r="K4374" s="670">
        <v>1</v>
      </c>
      <c r="L4374" s="670">
        <v>3</v>
      </c>
      <c r="M4374" s="755">
        <v>18000</v>
      </c>
      <c r="N4374" s="670">
        <v>2</v>
      </c>
      <c r="O4374" s="670">
        <v>2</v>
      </c>
      <c r="P4374" s="755">
        <v>12000</v>
      </c>
      <c r="Q4374" s="670">
        <v>1</v>
      </c>
      <c r="R4374" s="670">
        <v>12</v>
      </c>
    </row>
    <row r="4375" spans="1:18" ht="15.75" customHeight="1" x14ac:dyDescent="0.2">
      <c r="A4375" s="665" t="s">
        <v>12962</v>
      </c>
      <c r="B4375" s="670" t="s">
        <v>6922</v>
      </c>
      <c r="C4375" s="670" t="s">
        <v>13076</v>
      </c>
      <c r="D4375" s="668" t="s">
        <v>9914</v>
      </c>
      <c r="E4375" s="740">
        <v>8000</v>
      </c>
      <c r="F4375" s="670">
        <v>48274604</v>
      </c>
      <c r="G4375" s="668" t="s">
        <v>13080</v>
      </c>
      <c r="H4375" s="668" t="s">
        <v>9914</v>
      </c>
      <c r="I4375" s="668" t="s">
        <v>8801</v>
      </c>
      <c r="J4375" s="668" t="s">
        <v>9914</v>
      </c>
      <c r="K4375" s="670">
        <v>1</v>
      </c>
      <c r="L4375" s="670">
        <v>3</v>
      </c>
      <c r="M4375" s="755">
        <v>24000</v>
      </c>
      <c r="N4375" s="670"/>
      <c r="O4375" s="670"/>
      <c r="P4375" s="755"/>
      <c r="Q4375" s="670"/>
      <c r="R4375" s="670"/>
    </row>
    <row r="4376" spans="1:18" ht="15.75" customHeight="1" x14ac:dyDescent="0.2">
      <c r="A4376" s="665" t="s">
        <v>12962</v>
      </c>
      <c r="B4376" s="670" t="s">
        <v>6922</v>
      </c>
      <c r="C4376" s="670" t="s">
        <v>13076</v>
      </c>
      <c r="D4376" s="668" t="s">
        <v>10738</v>
      </c>
      <c r="E4376" s="740">
        <v>2500</v>
      </c>
      <c r="F4376" s="670">
        <v>41273005</v>
      </c>
      <c r="G4376" s="668" t="s">
        <v>13081</v>
      </c>
      <c r="H4376" s="668" t="s">
        <v>10738</v>
      </c>
      <c r="I4376" s="668" t="s">
        <v>7361</v>
      </c>
      <c r="J4376" s="668" t="s">
        <v>10738</v>
      </c>
      <c r="K4376" s="670">
        <v>1</v>
      </c>
      <c r="L4376" s="670">
        <v>2</v>
      </c>
      <c r="M4376" s="755">
        <v>5000</v>
      </c>
      <c r="N4376" s="670">
        <v>2</v>
      </c>
      <c r="O4376" s="670">
        <v>2</v>
      </c>
      <c r="P4376" s="755">
        <v>5000</v>
      </c>
      <c r="Q4376" s="670">
        <v>1</v>
      </c>
      <c r="R4376" s="670">
        <v>12</v>
      </c>
    </row>
    <row r="4377" spans="1:18" ht="15.75" customHeight="1" x14ac:dyDescent="0.2">
      <c r="A4377" s="665" t="s">
        <v>12962</v>
      </c>
      <c r="B4377" s="670" t="s">
        <v>6922</v>
      </c>
      <c r="C4377" s="670" t="s">
        <v>13076</v>
      </c>
      <c r="D4377" s="668" t="s">
        <v>8629</v>
      </c>
      <c r="E4377" s="740">
        <v>2500</v>
      </c>
      <c r="F4377" s="670">
        <v>46327726</v>
      </c>
      <c r="G4377" s="668" t="s">
        <v>13082</v>
      </c>
      <c r="H4377" s="668" t="s">
        <v>8629</v>
      </c>
      <c r="I4377" s="668" t="s">
        <v>7541</v>
      </c>
      <c r="J4377" s="668" t="s">
        <v>8629</v>
      </c>
      <c r="K4377" s="670">
        <v>1</v>
      </c>
      <c r="L4377" s="670">
        <v>6</v>
      </c>
      <c r="M4377" s="755">
        <v>15000</v>
      </c>
      <c r="N4377" s="670">
        <v>2</v>
      </c>
      <c r="O4377" s="670">
        <v>2</v>
      </c>
      <c r="P4377" s="755">
        <v>5000</v>
      </c>
      <c r="Q4377" s="670">
        <v>1</v>
      </c>
      <c r="R4377" s="670">
        <v>12</v>
      </c>
    </row>
    <row r="4378" spans="1:18" ht="15.75" customHeight="1" x14ac:dyDescent="0.2">
      <c r="A4378" s="665" t="s">
        <v>12962</v>
      </c>
      <c r="B4378" s="670" t="s">
        <v>6922</v>
      </c>
      <c r="C4378" s="670" t="s">
        <v>13076</v>
      </c>
      <c r="D4378" s="668" t="s">
        <v>10738</v>
      </c>
      <c r="E4378" s="740">
        <v>2500</v>
      </c>
      <c r="F4378" s="670">
        <v>42631242</v>
      </c>
      <c r="G4378" s="668" t="s">
        <v>13083</v>
      </c>
      <c r="H4378" s="668" t="s">
        <v>10738</v>
      </c>
      <c r="I4378" s="668" t="s">
        <v>7361</v>
      </c>
      <c r="J4378" s="668" t="s">
        <v>10738</v>
      </c>
      <c r="K4378" s="670">
        <v>1</v>
      </c>
      <c r="L4378" s="670">
        <v>2</v>
      </c>
      <c r="M4378" s="755">
        <v>5000</v>
      </c>
      <c r="N4378" s="670">
        <v>2</v>
      </c>
      <c r="O4378" s="670">
        <v>2</v>
      </c>
      <c r="P4378" s="755">
        <v>5000</v>
      </c>
      <c r="Q4378" s="670">
        <v>1</v>
      </c>
      <c r="R4378" s="670">
        <v>12</v>
      </c>
    </row>
    <row r="4379" spans="1:18" ht="15.75" customHeight="1" x14ac:dyDescent="0.2">
      <c r="A4379" s="665" t="s">
        <v>12962</v>
      </c>
      <c r="B4379" s="670" t="s">
        <v>6922</v>
      </c>
      <c r="C4379" s="670" t="s">
        <v>13076</v>
      </c>
      <c r="D4379" s="668" t="s">
        <v>10738</v>
      </c>
      <c r="E4379" s="740">
        <v>3000</v>
      </c>
      <c r="F4379" s="670">
        <v>70757679</v>
      </c>
      <c r="G4379" s="668" t="s">
        <v>13084</v>
      </c>
      <c r="H4379" s="668" t="s">
        <v>10738</v>
      </c>
      <c r="I4379" s="668" t="s">
        <v>7361</v>
      </c>
      <c r="J4379" s="668" t="s">
        <v>10738</v>
      </c>
      <c r="K4379" s="670">
        <v>1</v>
      </c>
      <c r="L4379" s="670">
        <v>3</v>
      </c>
      <c r="M4379" s="755">
        <v>9000</v>
      </c>
      <c r="N4379" s="670">
        <v>2</v>
      </c>
      <c r="O4379" s="670">
        <v>2</v>
      </c>
      <c r="P4379" s="755">
        <v>6000</v>
      </c>
      <c r="Q4379" s="670">
        <v>1</v>
      </c>
      <c r="R4379" s="670">
        <v>12</v>
      </c>
    </row>
    <row r="4380" spans="1:18" ht="15.75" customHeight="1" x14ac:dyDescent="0.2">
      <c r="A4380" s="665" t="s">
        <v>12962</v>
      </c>
      <c r="B4380" s="670" t="s">
        <v>6922</v>
      </c>
      <c r="C4380" s="670" t="s">
        <v>13076</v>
      </c>
      <c r="D4380" s="668" t="s">
        <v>10356</v>
      </c>
      <c r="E4380" s="740">
        <v>5000</v>
      </c>
      <c r="F4380" s="670">
        <v>48239064</v>
      </c>
      <c r="G4380" s="668" t="s">
        <v>13085</v>
      </c>
      <c r="H4380" s="668" t="s">
        <v>10356</v>
      </c>
      <c r="I4380" s="668" t="s">
        <v>8801</v>
      </c>
      <c r="J4380" s="668" t="s">
        <v>10356</v>
      </c>
      <c r="K4380" s="670">
        <v>1</v>
      </c>
      <c r="L4380" s="670">
        <v>2</v>
      </c>
      <c r="M4380" s="755">
        <v>10000</v>
      </c>
      <c r="N4380" s="670">
        <v>2</v>
      </c>
      <c r="O4380" s="670">
        <v>2</v>
      </c>
      <c r="P4380" s="755">
        <v>10000</v>
      </c>
      <c r="Q4380" s="670">
        <v>1</v>
      </c>
      <c r="R4380" s="670">
        <v>12</v>
      </c>
    </row>
    <row r="4381" spans="1:18" ht="15.75" customHeight="1" x14ac:dyDescent="0.2">
      <c r="A4381" s="665" t="s">
        <v>12962</v>
      </c>
      <c r="B4381" s="670" t="s">
        <v>6922</v>
      </c>
      <c r="C4381" s="670" t="s">
        <v>13076</v>
      </c>
      <c r="D4381" s="668" t="s">
        <v>10738</v>
      </c>
      <c r="E4381" s="740">
        <v>2500</v>
      </c>
      <c r="F4381" s="670">
        <v>43794547</v>
      </c>
      <c r="G4381" s="668" t="s">
        <v>13086</v>
      </c>
      <c r="H4381" s="668" t="s">
        <v>10738</v>
      </c>
      <c r="I4381" s="668" t="s">
        <v>7361</v>
      </c>
      <c r="J4381" s="668" t="s">
        <v>10738</v>
      </c>
      <c r="K4381" s="670">
        <v>1</v>
      </c>
      <c r="L4381" s="670">
        <v>3</v>
      </c>
      <c r="M4381" s="755">
        <v>7500</v>
      </c>
      <c r="N4381" s="670"/>
      <c r="O4381" s="670"/>
      <c r="P4381" s="773"/>
      <c r="Q4381" s="670"/>
      <c r="R4381" s="670"/>
    </row>
    <row r="4382" spans="1:18" ht="15.75" customHeight="1" x14ac:dyDescent="0.2">
      <c r="A4382" s="665" t="s">
        <v>12962</v>
      </c>
      <c r="B4382" s="670" t="s">
        <v>6922</v>
      </c>
      <c r="C4382" s="670" t="s">
        <v>13076</v>
      </c>
      <c r="D4382" s="668" t="s">
        <v>9914</v>
      </c>
      <c r="E4382" s="740">
        <v>8000</v>
      </c>
      <c r="F4382" s="670">
        <v>73580779</v>
      </c>
      <c r="G4382" s="668" t="s">
        <v>10815</v>
      </c>
      <c r="H4382" s="668" t="s">
        <v>9914</v>
      </c>
      <c r="I4382" s="668" t="s">
        <v>8801</v>
      </c>
      <c r="J4382" s="668" t="s">
        <v>9914</v>
      </c>
      <c r="K4382" s="670">
        <v>1</v>
      </c>
      <c r="L4382" s="670">
        <v>3</v>
      </c>
      <c r="M4382" s="755">
        <v>24000</v>
      </c>
      <c r="N4382" s="670"/>
      <c r="O4382" s="670"/>
      <c r="P4382" s="773"/>
      <c r="Q4382" s="670"/>
      <c r="R4382" s="670"/>
    </row>
    <row r="4383" spans="1:18" ht="15.75" customHeight="1" x14ac:dyDescent="0.2">
      <c r="A4383" s="665" t="s">
        <v>12962</v>
      </c>
      <c r="B4383" s="670" t="s">
        <v>6922</v>
      </c>
      <c r="C4383" s="670" t="s">
        <v>13076</v>
      </c>
      <c r="D4383" s="668" t="s">
        <v>10738</v>
      </c>
      <c r="E4383" s="740">
        <v>2500</v>
      </c>
      <c r="F4383" s="670">
        <v>46153871</v>
      </c>
      <c r="G4383" s="668" t="s">
        <v>13087</v>
      </c>
      <c r="H4383" s="668" t="s">
        <v>10738</v>
      </c>
      <c r="I4383" s="668" t="s">
        <v>7361</v>
      </c>
      <c r="J4383" s="668" t="s">
        <v>10738</v>
      </c>
      <c r="K4383" s="670">
        <v>1</v>
      </c>
      <c r="L4383" s="670">
        <v>1</v>
      </c>
      <c r="M4383" s="755">
        <v>2500</v>
      </c>
      <c r="N4383" s="670">
        <v>2</v>
      </c>
      <c r="O4383" s="670">
        <v>2</v>
      </c>
      <c r="P4383" s="755">
        <v>5000</v>
      </c>
      <c r="Q4383" s="670">
        <v>1</v>
      </c>
      <c r="R4383" s="670">
        <v>12</v>
      </c>
    </row>
    <row r="4384" spans="1:18" ht="15.75" customHeight="1" x14ac:dyDescent="0.2">
      <c r="A4384" s="665" t="s">
        <v>12962</v>
      </c>
      <c r="B4384" s="670" t="s">
        <v>6922</v>
      </c>
      <c r="C4384" s="670" t="s">
        <v>13076</v>
      </c>
      <c r="D4384" s="668" t="s">
        <v>11169</v>
      </c>
      <c r="E4384" s="740">
        <v>5000</v>
      </c>
      <c r="F4384" s="670">
        <v>42946767</v>
      </c>
      <c r="G4384" s="668" t="s">
        <v>13088</v>
      </c>
      <c r="H4384" s="668" t="s">
        <v>11169</v>
      </c>
      <c r="I4384" s="668" t="s">
        <v>8801</v>
      </c>
      <c r="J4384" s="668" t="s">
        <v>11169</v>
      </c>
      <c r="K4384" s="670">
        <v>1</v>
      </c>
      <c r="L4384" s="670">
        <v>6</v>
      </c>
      <c r="M4384" s="755">
        <v>30000</v>
      </c>
      <c r="N4384" s="670">
        <v>2</v>
      </c>
      <c r="O4384" s="670">
        <v>2</v>
      </c>
      <c r="P4384" s="755">
        <v>10000</v>
      </c>
      <c r="Q4384" s="670">
        <v>1</v>
      </c>
      <c r="R4384" s="670">
        <v>12</v>
      </c>
    </row>
    <row r="4385" spans="1:18" ht="15.75" customHeight="1" x14ac:dyDescent="0.2">
      <c r="A4385" s="665" t="s">
        <v>12962</v>
      </c>
      <c r="B4385" s="670" t="s">
        <v>6922</v>
      </c>
      <c r="C4385" s="670" t="s">
        <v>13076</v>
      </c>
      <c r="D4385" s="668" t="s">
        <v>10738</v>
      </c>
      <c r="E4385" s="740">
        <v>2600</v>
      </c>
      <c r="F4385" s="670">
        <v>46688795</v>
      </c>
      <c r="G4385" s="668" t="s">
        <v>13089</v>
      </c>
      <c r="H4385" s="668" t="s">
        <v>10738</v>
      </c>
      <c r="I4385" s="668" t="s">
        <v>7361</v>
      </c>
      <c r="J4385" s="668" t="s">
        <v>10738</v>
      </c>
      <c r="K4385" s="670">
        <v>1</v>
      </c>
      <c r="L4385" s="670">
        <v>2</v>
      </c>
      <c r="M4385" s="755">
        <v>5200</v>
      </c>
      <c r="N4385" s="670">
        <v>2</v>
      </c>
      <c r="O4385" s="670">
        <v>2</v>
      </c>
      <c r="P4385" s="755">
        <v>5200</v>
      </c>
      <c r="Q4385" s="670">
        <v>1</v>
      </c>
      <c r="R4385" s="670">
        <v>12</v>
      </c>
    </row>
    <row r="4386" spans="1:18" ht="15.75" customHeight="1" x14ac:dyDescent="0.2">
      <c r="A4386" s="665" t="s">
        <v>12962</v>
      </c>
      <c r="B4386" s="670" t="s">
        <v>6922</v>
      </c>
      <c r="C4386" s="670" t="s">
        <v>13076</v>
      </c>
      <c r="D4386" s="668" t="s">
        <v>10356</v>
      </c>
      <c r="E4386" s="740">
        <v>5000</v>
      </c>
      <c r="F4386" s="670">
        <v>44408176</v>
      </c>
      <c r="G4386" s="668" t="s">
        <v>13090</v>
      </c>
      <c r="H4386" s="668" t="s">
        <v>10356</v>
      </c>
      <c r="I4386" s="668" t="s">
        <v>8801</v>
      </c>
      <c r="J4386" s="668" t="s">
        <v>10356</v>
      </c>
      <c r="K4386" s="670">
        <v>1</v>
      </c>
      <c r="L4386" s="670">
        <v>1</v>
      </c>
      <c r="M4386" s="755">
        <v>5000</v>
      </c>
      <c r="N4386" s="670"/>
      <c r="O4386" s="670"/>
      <c r="P4386" s="755"/>
      <c r="Q4386" s="670"/>
      <c r="R4386" s="670"/>
    </row>
    <row r="4387" spans="1:18" ht="15.75" customHeight="1" x14ac:dyDescent="0.2">
      <c r="A4387" s="665" t="s">
        <v>12962</v>
      </c>
      <c r="B4387" s="670" t="s">
        <v>6922</v>
      </c>
      <c r="C4387" s="670" t="s">
        <v>13076</v>
      </c>
      <c r="D4387" s="668" t="s">
        <v>10738</v>
      </c>
      <c r="E4387" s="740">
        <v>2500</v>
      </c>
      <c r="F4387" s="670">
        <v>43701487</v>
      </c>
      <c r="G4387" s="668" t="s">
        <v>13091</v>
      </c>
      <c r="H4387" s="668" t="s">
        <v>10738</v>
      </c>
      <c r="I4387" s="668" t="s">
        <v>7361</v>
      </c>
      <c r="J4387" s="668" t="s">
        <v>10738</v>
      </c>
      <c r="K4387" s="670">
        <v>1</v>
      </c>
      <c r="L4387" s="670">
        <v>2</v>
      </c>
      <c r="M4387" s="755">
        <v>5000</v>
      </c>
      <c r="N4387" s="670">
        <v>2</v>
      </c>
      <c r="O4387" s="670">
        <v>2</v>
      </c>
      <c r="P4387" s="755">
        <v>5000</v>
      </c>
      <c r="Q4387" s="670">
        <v>1</v>
      </c>
      <c r="R4387" s="670">
        <v>12</v>
      </c>
    </row>
    <row r="4388" spans="1:18" ht="15.75" customHeight="1" x14ac:dyDescent="0.2">
      <c r="A4388" s="665" t="s">
        <v>12962</v>
      </c>
      <c r="B4388" s="670" t="s">
        <v>6922</v>
      </c>
      <c r="C4388" s="670" t="s">
        <v>13076</v>
      </c>
      <c r="D4388" s="668" t="s">
        <v>10738</v>
      </c>
      <c r="E4388" s="740">
        <v>2500</v>
      </c>
      <c r="F4388" s="670">
        <v>71663874</v>
      </c>
      <c r="G4388" s="668" t="s">
        <v>13092</v>
      </c>
      <c r="H4388" s="668" t="s">
        <v>10738</v>
      </c>
      <c r="I4388" s="668" t="s">
        <v>7361</v>
      </c>
      <c r="J4388" s="668" t="s">
        <v>10738</v>
      </c>
      <c r="K4388" s="670">
        <v>1</v>
      </c>
      <c r="L4388" s="670">
        <v>2</v>
      </c>
      <c r="M4388" s="755">
        <v>5000</v>
      </c>
      <c r="N4388" s="670">
        <v>2</v>
      </c>
      <c r="O4388" s="670">
        <v>2</v>
      </c>
      <c r="P4388" s="755">
        <v>5000</v>
      </c>
      <c r="Q4388" s="670">
        <v>1</v>
      </c>
      <c r="R4388" s="670">
        <v>12</v>
      </c>
    </row>
    <row r="4389" spans="1:18" ht="15.75" customHeight="1" x14ac:dyDescent="0.2">
      <c r="A4389" s="665" t="s">
        <v>12962</v>
      </c>
      <c r="B4389" s="670" t="s">
        <v>6922</v>
      </c>
      <c r="C4389" s="670" t="s">
        <v>13076</v>
      </c>
      <c r="D4389" s="668" t="s">
        <v>11806</v>
      </c>
      <c r="E4389" s="740">
        <v>5000</v>
      </c>
      <c r="F4389" s="670">
        <v>71917491</v>
      </c>
      <c r="G4389" s="668" t="s">
        <v>13093</v>
      </c>
      <c r="H4389" s="668" t="s">
        <v>11806</v>
      </c>
      <c r="I4389" s="668" t="s">
        <v>8801</v>
      </c>
      <c r="J4389" s="668" t="s">
        <v>11806</v>
      </c>
      <c r="K4389" s="670">
        <v>1</v>
      </c>
      <c r="L4389" s="670">
        <v>1</v>
      </c>
      <c r="M4389" s="755">
        <v>5000</v>
      </c>
      <c r="N4389" s="670"/>
      <c r="O4389" s="670"/>
      <c r="P4389" s="773"/>
      <c r="Q4389" s="670"/>
      <c r="R4389" s="670"/>
    </row>
    <row r="4390" spans="1:18" ht="15.75" customHeight="1" x14ac:dyDescent="0.2">
      <c r="A4390" s="665" t="s">
        <v>12962</v>
      </c>
      <c r="B4390" s="670" t="s">
        <v>6922</v>
      </c>
      <c r="C4390" s="670" t="s">
        <v>13076</v>
      </c>
      <c r="D4390" s="668" t="s">
        <v>10738</v>
      </c>
      <c r="E4390" s="740">
        <v>2500</v>
      </c>
      <c r="F4390" s="670">
        <v>45224381</v>
      </c>
      <c r="G4390" s="668" t="s">
        <v>13094</v>
      </c>
      <c r="H4390" s="668" t="s">
        <v>10738</v>
      </c>
      <c r="I4390" s="668" t="s">
        <v>7361</v>
      </c>
      <c r="J4390" s="668" t="s">
        <v>10738</v>
      </c>
      <c r="K4390" s="670">
        <v>1</v>
      </c>
      <c r="L4390" s="670">
        <v>6</v>
      </c>
      <c r="M4390" s="755">
        <v>15000</v>
      </c>
      <c r="N4390" s="670">
        <v>2</v>
      </c>
      <c r="O4390" s="670">
        <v>2</v>
      </c>
      <c r="P4390" s="755">
        <v>5000</v>
      </c>
      <c r="Q4390" s="670">
        <v>1</v>
      </c>
      <c r="R4390" s="670">
        <v>12</v>
      </c>
    </row>
    <row r="4391" spans="1:18" ht="15.75" customHeight="1" x14ac:dyDescent="0.2">
      <c r="A4391" s="665" t="s">
        <v>12962</v>
      </c>
      <c r="B4391" s="670" t="s">
        <v>6922</v>
      </c>
      <c r="C4391" s="670" t="s">
        <v>13076</v>
      </c>
      <c r="D4391" s="668" t="s">
        <v>9914</v>
      </c>
      <c r="E4391" s="740">
        <v>9000</v>
      </c>
      <c r="F4391" s="670">
        <v>74610655</v>
      </c>
      <c r="G4391" s="668" t="s">
        <v>13095</v>
      </c>
      <c r="H4391" s="668" t="s">
        <v>9914</v>
      </c>
      <c r="I4391" s="668" t="s">
        <v>8801</v>
      </c>
      <c r="J4391" s="668" t="s">
        <v>9914</v>
      </c>
      <c r="K4391" s="670">
        <v>1</v>
      </c>
      <c r="L4391" s="670">
        <v>2</v>
      </c>
      <c r="M4391" s="755">
        <v>18000</v>
      </c>
      <c r="N4391" s="670"/>
      <c r="O4391" s="670"/>
      <c r="P4391" s="755"/>
      <c r="Q4391" s="670"/>
      <c r="R4391" s="670"/>
    </row>
    <row r="4392" spans="1:18" ht="15.75" customHeight="1" x14ac:dyDescent="0.2">
      <c r="A4392" s="665" t="s">
        <v>12962</v>
      </c>
      <c r="B4392" s="670" t="s">
        <v>6922</v>
      </c>
      <c r="C4392" s="670" t="s">
        <v>13076</v>
      </c>
      <c r="D4392" s="668" t="s">
        <v>13096</v>
      </c>
      <c r="E4392" s="740">
        <v>3000</v>
      </c>
      <c r="F4392" s="670">
        <v>74412600</v>
      </c>
      <c r="G4392" s="668" t="s">
        <v>13097</v>
      </c>
      <c r="H4392" s="668" t="s">
        <v>13096</v>
      </c>
      <c r="I4392" s="668" t="s">
        <v>7361</v>
      </c>
      <c r="J4392" s="668" t="s">
        <v>13096</v>
      </c>
      <c r="K4392" s="670">
        <v>1</v>
      </c>
      <c r="L4392" s="670">
        <v>6</v>
      </c>
      <c r="M4392" s="755">
        <v>18000</v>
      </c>
      <c r="N4392" s="670">
        <v>2</v>
      </c>
      <c r="O4392" s="670">
        <v>2</v>
      </c>
      <c r="P4392" s="755">
        <v>6000</v>
      </c>
      <c r="Q4392" s="670">
        <v>1</v>
      </c>
      <c r="R4392" s="670">
        <v>12</v>
      </c>
    </row>
    <row r="4393" spans="1:18" ht="15.75" customHeight="1" x14ac:dyDescent="0.2">
      <c r="A4393" s="665" t="s">
        <v>12962</v>
      </c>
      <c r="B4393" s="670" t="s">
        <v>6922</v>
      </c>
      <c r="C4393" s="670" t="s">
        <v>13076</v>
      </c>
      <c r="D4393" s="668" t="s">
        <v>11806</v>
      </c>
      <c r="E4393" s="740">
        <v>6000</v>
      </c>
      <c r="F4393" s="670">
        <v>43757218</v>
      </c>
      <c r="G4393" s="668" t="s">
        <v>13098</v>
      </c>
      <c r="H4393" s="668" t="s">
        <v>11806</v>
      </c>
      <c r="I4393" s="668" t="s">
        <v>8801</v>
      </c>
      <c r="J4393" s="668" t="s">
        <v>11806</v>
      </c>
      <c r="K4393" s="670">
        <v>1</v>
      </c>
      <c r="L4393" s="670">
        <v>6</v>
      </c>
      <c r="M4393" s="755">
        <v>36000</v>
      </c>
      <c r="N4393" s="670"/>
      <c r="O4393" s="670"/>
      <c r="P4393" s="755"/>
      <c r="Q4393" s="670"/>
      <c r="R4393" s="670"/>
    </row>
    <row r="4394" spans="1:18" ht="15.75" customHeight="1" x14ac:dyDescent="0.2">
      <c r="A4394" s="665" t="s">
        <v>12962</v>
      </c>
      <c r="B4394" s="670" t="s">
        <v>6922</v>
      </c>
      <c r="C4394" s="670" t="s">
        <v>13076</v>
      </c>
      <c r="D4394" s="668" t="s">
        <v>10738</v>
      </c>
      <c r="E4394" s="740">
        <v>2250</v>
      </c>
      <c r="F4394" s="670">
        <v>41469941</v>
      </c>
      <c r="G4394" s="668" t="s">
        <v>13099</v>
      </c>
      <c r="H4394" s="668" t="s">
        <v>10738</v>
      </c>
      <c r="I4394" s="668" t="s">
        <v>7361</v>
      </c>
      <c r="J4394" s="668" t="s">
        <v>10738</v>
      </c>
      <c r="K4394" s="670">
        <v>1</v>
      </c>
      <c r="L4394" s="670">
        <v>1</v>
      </c>
      <c r="M4394" s="755">
        <v>2500</v>
      </c>
      <c r="N4394" s="670">
        <v>2</v>
      </c>
      <c r="O4394" s="670">
        <v>2</v>
      </c>
      <c r="P4394" s="755">
        <v>5000</v>
      </c>
      <c r="Q4394" s="670">
        <v>1</v>
      </c>
      <c r="R4394" s="670">
        <v>12</v>
      </c>
    </row>
    <row r="4395" spans="1:18" ht="15.75" customHeight="1" x14ac:dyDescent="0.2">
      <c r="A4395" s="665" t="s">
        <v>12962</v>
      </c>
      <c r="B4395" s="670" t="s">
        <v>6922</v>
      </c>
      <c r="C4395" s="670" t="s">
        <v>13076</v>
      </c>
      <c r="D4395" s="668" t="s">
        <v>11806</v>
      </c>
      <c r="E4395" s="740">
        <v>5000</v>
      </c>
      <c r="F4395" s="670">
        <v>47360066</v>
      </c>
      <c r="G4395" s="668" t="s">
        <v>13100</v>
      </c>
      <c r="H4395" s="668" t="s">
        <v>11806</v>
      </c>
      <c r="I4395" s="668" t="s">
        <v>8801</v>
      </c>
      <c r="J4395" s="668" t="s">
        <v>11806</v>
      </c>
      <c r="K4395" s="670">
        <v>1</v>
      </c>
      <c r="L4395" s="670">
        <v>6</v>
      </c>
      <c r="M4395" s="755">
        <v>30000</v>
      </c>
      <c r="N4395" s="670">
        <v>2</v>
      </c>
      <c r="O4395" s="670">
        <v>2</v>
      </c>
      <c r="P4395" s="755">
        <v>10000</v>
      </c>
      <c r="Q4395" s="670">
        <v>1</v>
      </c>
      <c r="R4395" s="670">
        <v>12</v>
      </c>
    </row>
    <row r="4396" spans="1:18" ht="15.75" customHeight="1" x14ac:dyDescent="0.2">
      <c r="A4396" s="665" t="s">
        <v>12962</v>
      </c>
      <c r="B4396" s="670" t="s">
        <v>6922</v>
      </c>
      <c r="C4396" s="670" t="s">
        <v>13076</v>
      </c>
      <c r="D4396" s="668" t="s">
        <v>11806</v>
      </c>
      <c r="E4396" s="740">
        <v>5000</v>
      </c>
      <c r="F4396" s="670">
        <v>47886669</v>
      </c>
      <c r="G4396" s="668" t="s">
        <v>13101</v>
      </c>
      <c r="H4396" s="668" t="s">
        <v>11806</v>
      </c>
      <c r="I4396" s="668" t="s">
        <v>8801</v>
      </c>
      <c r="J4396" s="668" t="s">
        <v>11806</v>
      </c>
      <c r="K4396" s="670">
        <v>1</v>
      </c>
      <c r="L4396" s="670">
        <v>1</v>
      </c>
      <c r="M4396" s="755">
        <v>5000</v>
      </c>
      <c r="N4396" s="670"/>
      <c r="O4396" s="670"/>
      <c r="P4396" s="755"/>
      <c r="Q4396" s="670"/>
      <c r="R4396" s="670"/>
    </row>
    <row r="4397" spans="1:18" ht="15.75" customHeight="1" x14ac:dyDescent="0.2">
      <c r="A4397" s="665" t="s">
        <v>12962</v>
      </c>
      <c r="B4397" s="670" t="s">
        <v>6922</v>
      </c>
      <c r="C4397" s="670" t="s">
        <v>13076</v>
      </c>
      <c r="D4397" s="668" t="s">
        <v>10738</v>
      </c>
      <c r="E4397" s="740">
        <v>2500</v>
      </c>
      <c r="F4397" s="670">
        <v>76678444</v>
      </c>
      <c r="G4397" s="668" t="s">
        <v>13102</v>
      </c>
      <c r="H4397" s="668" t="s">
        <v>10738</v>
      </c>
      <c r="I4397" s="668" t="s">
        <v>7361</v>
      </c>
      <c r="J4397" s="668" t="s">
        <v>10738</v>
      </c>
      <c r="K4397" s="670">
        <v>1</v>
      </c>
      <c r="L4397" s="670">
        <v>2</v>
      </c>
      <c r="M4397" s="755">
        <v>5000</v>
      </c>
      <c r="N4397" s="670">
        <v>2</v>
      </c>
      <c r="O4397" s="670">
        <v>2</v>
      </c>
      <c r="P4397" s="755">
        <v>5000</v>
      </c>
      <c r="Q4397" s="670">
        <v>1</v>
      </c>
      <c r="R4397" s="670">
        <v>12</v>
      </c>
    </row>
    <row r="4398" spans="1:18" ht="15.75" customHeight="1" x14ac:dyDescent="0.2">
      <c r="A4398" s="665" t="s">
        <v>12962</v>
      </c>
      <c r="B4398" s="670" t="s">
        <v>6922</v>
      </c>
      <c r="C4398" s="670" t="s">
        <v>13076</v>
      </c>
      <c r="D4398" s="668" t="s">
        <v>10738</v>
      </c>
      <c r="E4398" s="740">
        <v>2500</v>
      </c>
      <c r="F4398" s="670">
        <v>46674137</v>
      </c>
      <c r="G4398" s="668" t="s">
        <v>13103</v>
      </c>
      <c r="H4398" s="668" t="s">
        <v>10738</v>
      </c>
      <c r="I4398" s="668" t="s">
        <v>7361</v>
      </c>
      <c r="J4398" s="668" t="s">
        <v>10738</v>
      </c>
      <c r="K4398" s="670">
        <v>1</v>
      </c>
      <c r="L4398" s="670">
        <v>1</v>
      </c>
      <c r="M4398" s="755">
        <v>2500</v>
      </c>
      <c r="N4398" s="670">
        <v>2</v>
      </c>
      <c r="O4398" s="670">
        <v>2</v>
      </c>
      <c r="P4398" s="755">
        <v>5000</v>
      </c>
      <c r="Q4398" s="670">
        <v>1</v>
      </c>
      <c r="R4398" s="670">
        <v>12</v>
      </c>
    </row>
    <row r="4399" spans="1:18" ht="15.75" customHeight="1" x14ac:dyDescent="0.2">
      <c r="A4399" s="665" t="s">
        <v>12962</v>
      </c>
      <c r="B4399" s="670" t="s">
        <v>6922</v>
      </c>
      <c r="C4399" s="670" t="s">
        <v>13076</v>
      </c>
      <c r="D4399" s="668" t="s">
        <v>10356</v>
      </c>
      <c r="E4399" s="740">
        <v>5000</v>
      </c>
      <c r="F4399" s="670">
        <v>41488627</v>
      </c>
      <c r="G4399" s="668" t="s">
        <v>13104</v>
      </c>
      <c r="H4399" s="668" t="s">
        <v>10356</v>
      </c>
      <c r="I4399" s="668" t="s">
        <v>8801</v>
      </c>
      <c r="J4399" s="668" t="s">
        <v>10356</v>
      </c>
      <c r="K4399" s="670">
        <v>1</v>
      </c>
      <c r="L4399" s="670">
        <v>2</v>
      </c>
      <c r="M4399" s="755">
        <v>10000</v>
      </c>
      <c r="N4399" s="670"/>
      <c r="O4399" s="670"/>
      <c r="P4399" s="755"/>
      <c r="Q4399" s="670"/>
      <c r="R4399" s="670"/>
    </row>
    <row r="4400" spans="1:18" ht="15.75" customHeight="1" x14ac:dyDescent="0.2">
      <c r="A4400" s="665" t="s">
        <v>12962</v>
      </c>
      <c r="B4400" s="670" t="s">
        <v>6922</v>
      </c>
      <c r="C4400" s="670" t="s">
        <v>13076</v>
      </c>
      <c r="D4400" s="668" t="s">
        <v>11806</v>
      </c>
      <c r="E4400" s="740">
        <v>6000</v>
      </c>
      <c r="F4400" s="670">
        <v>45591379</v>
      </c>
      <c r="G4400" s="668" t="s">
        <v>13105</v>
      </c>
      <c r="H4400" s="668" t="s">
        <v>11806</v>
      </c>
      <c r="I4400" s="668" t="s">
        <v>8801</v>
      </c>
      <c r="J4400" s="668" t="s">
        <v>11806</v>
      </c>
      <c r="K4400" s="670">
        <v>1</v>
      </c>
      <c r="L4400" s="670">
        <v>6</v>
      </c>
      <c r="M4400" s="755">
        <v>36000</v>
      </c>
      <c r="N4400" s="670">
        <v>1</v>
      </c>
      <c r="O4400" s="670">
        <v>1</v>
      </c>
      <c r="P4400" s="755">
        <v>6000</v>
      </c>
      <c r="Q4400" s="670"/>
      <c r="R4400" s="670"/>
    </row>
    <row r="4401" spans="1:18" ht="15.75" customHeight="1" x14ac:dyDescent="0.2">
      <c r="A4401" s="665" t="s">
        <v>12962</v>
      </c>
      <c r="B4401" s="670" t="s">
        <v>6922</v>
      </c>
      <c r="C4401" s="670" t="s">
        <v>13076</v>
      </c>
      <c r="D4401" s="668" t="s">
        <v>11806</v>
      </c>
      <c r="E4401" s="740">
        <v>5000</v>
      </c>
      <c r="F4401" s="670">
        <v>70866341</v>
      </c>
      <c r="G4401" s="668" t="s">
        <v>13106</v>
      </c>
      <c r="H4401" s="668" t="s">
        <v>11806</v>
      </c>
      <c r="I4401" s="668" t="s">
        <v>8801</v>
      </c>
      <c r="J4401" s="668" t="s">
        <v>11806</v>
      </c>
      <c r="K4401" s="670">
        <v>1</v>
      </c>
      <c r="L4401" s="670">
        <v>2</v>
      </c>
      <c r="M4401" s="755">
        <v>10000</v>
      </c>
      <c r="N4401" s="670"/>
      <c r="O4401" s="670"/>
      <c r="P4401" s="755"/>
      <c r="Q4401" s="670"/>
      <c r="R4401" s="670"/>
    </row>
    <row r="4402" spans="1:18" ht="15.75" customHeight="1" x14ac:dyDescent="0.2">
      <c r="A4402" s="665" t="s">
        <v>12962</v>
      </c>
      <c r="B4402" s="670" t="s">
        <v>6922</v>
      </c>
      <c r="C4402" s="670" t="s">
        <v>13076</v>
      </c>
      <c r="D4402" s="668" t="s">
        <v>9914</v>
      </c>
      <c r="E4402" s="740">
        <v>9000</v>
      </c>
      <c r="F4402" s="670">
        <v>70672830</v>
      </c>
      <c r="G4402" s="668" t="s">
        <v>13107</v>
      </c>
      <c r="H4402" s="668" t="s">
        <v>9914</v>
      </c>
      <c r="I4402" s="668" t="s">
        <v>8801</v>
      </c>
      <c r="J4402" s="668" t="s">
        <v>9914</v>
      </c>
      <c r="K4402" s="670">
        <v>1</v>
      </c>
      <c r="L4402" s="670">
        <v>2</v>
      </c>
      <c r="M4402" s="755">
        <v>18000</v>
      </c>
      <c r="N4402" s="670">
        <v>2</v>
      </c>
      <c r="O4402" s="670">
        <v>2</v>
      </c>
      <c r="P4402" s="755">
        <v>18000</v>
      </c>
      <c r="Q4402" s="670">
        <v>1</v>
      </c>
      <c r="R4402" s="670">
        <v>12</v>
      </c>
    </row>
    <row r="4403" spans="1:18" ht="15.75" customHeight="1" x14ac:dyDescent="0.2">
      <c r="A4403" s="665" t="s">
        <v>12962</v>
      </c>
      <c r="B4403" s="670" t="s">
        <v>6922</v>
      </c>
      <c r="C4403" s="670" t="s">
        <v>13076</v>
      </c>
      <c r="D4403" s="668" t="s">
        <v>10854</v>
      </c>
      <c r="E4403" s="740">
        <v>6000</v>
      </c>
      <c r="F4403" s="670">
        <v>77466036</v>
      </c>
      <c r="G4403" s="668" t="s">
        <v>13108</v>
      </c>
      <c r="H4403" s="668" t="s">
        <v>10854</v>
      </c>
      <c r="I4403" s="668" t="s">
        <v>8801</v>
      </c>
      <c r="J4403" s="668" t="s">
        <v>10854</v>
      </c>
      <c r="K4403" s="670">
        <v>1</v>
      </c>
      <c r="L4403" s="670">
        <v>2</v>
      </c>
      <c r="M4403" s="755">
        <v>12000</v>
      </c>
      <c r="N4403" s="670"/>
      <c r="O4403" s="670"/>
      <c r="P4403" s="755"/>
      <c r="Q4403" s="670"/>
      <c r="R4403" s="670"/>
    </row>
    <row r="4404" spans="1:18" ht="15.75" customHeight="1" x14ac:dyDescent="0.2">
      <c r="A4404" s="665" t="s">
        <v>12962</v>
      </c>
      <c r="B4404" s="670" t="s">
        <v>6922</v>
      </c>
      <c r="C4404" s="670" t="s">
        <v>13076</v>
      </c>
      <c r="D4404" s="668" t="s">
        <v>11806</v>
      </c>
      <c r="E4404" s="740">
        <v>5000</v>
      </c>
      <c r="F4404" s="670">
        <v>46494080</v>
      </c>
      <c r="G4404" s="668" t="s">
        <v>13109</v>
      </c>
      <c r="H4404" s="668" t="s">
        <v>11806</v>
      </c>
      <c r="I4404" s="668" t="s">
        <v>8801</v>
      </c>
      <c r="J4404" s="668" t="s">
        <v>11806</v>
      </c>
      <c r="K4404" s="670">
        <v>1</v>
      </c>
      <c r="L4404" s="670">
        <v>6</v>
      </c>
      <c r="M4404" s="755">
        <v>30000</v>
      </c>
      <c r="N4404" s="670">
        <v>2</v>
      </c>
      <c r="O4404" s="670">
        <v>2</v>
      </c>
      <c r="P4404" s="755">
        <v>10000</v>
      </c>
      <c r="Q4404" s="670">
        <v>1</v>
      </c>
      <c r="R4404" s="670">
        <v>12</v>
      </c>
    </row>
    <row r="4405" spans="1:18" ht="15.75" customHeight="1" x14ac:dyDescent="0.2">
      <c r="A4405" s="665" t="s">
        <v>12962</v>
      </c>
      <c r="B4405" s="670" t="s">
        <v>6922</v>
      </c>
      <c r="C4405" s="670" t="s">
        <v>13076</v>
      </c>
      <c r="D4405" s="668" t="s">
        <v>10356</v>
      </c>
      <c r="E4405" s="740">
        <v>5000</v>
      </c>
      <c r="F4405" s="670">
        <v>44655332</v>
      </c>
      <c r="G4405" s="668" t="s">
        <v>13110</v>
      </c>
      <c r="H4405" s="668" t="s">
        <v>10356</v>
      </c>
      <c r="I4405" s="668" t="s">
        <v>8801</v>
      </c>
      <c r="J4405" s="668" t="s">
        <v>10356</v>
      </c>
      <c r="K4405" s="670">
        <v>1</v>
      </c>
      <c r="L4405" s="670">
        <v>2</v>
      </c>
      <c r="M4405" s="755">
        <v>10000</v>
      </c>
      <c r="N4405" s="670"/>
      <c r="O4405" s="670"/>
      <c r="P4405" s="755"/>
      <c r="Q4405" s="670"/>
      <c r="R4405" s="670"/>
    </row>
    <row r="4406" spans="1:18" ht="15.75" customHeight="1" x14ac:dyDescent="0.2">
      <c r="A4406" s="665" t="s">
        <v>12962</v>
      </c>
      <c r="B4406" s="670" t="s">
        <v>6922</v>
      </c>
      <c r="C4406" s="670" t="s">
        <v>13076</v>
      </c>
      <c r="D4406" s="668" t="s">
        <v>9914</v>
      </c>
      <c r="E4406" s="740">
        <v>8000</v>
      </c>
      <c r="F4406" s="670">
        <v>41434543</v>
      </c>
      <c r="G4406" s="668" t="s">
        <v>13111</v>
      </c>
      <c r="H4406" s="668" t="s">
        <v>9914</v>
      </c>
      <c r="I4406" s="668" t="s">
        <v>8801</v>
      </c>
      <c r="J4406" s="668" t="s">
        <v>9914</v>
      </c>
      <c r="K4406" s="670">
        <v>1</v>
      </c>
      <c r="L4406" s="670">
        <v>6</v>
      </c>
      <c r="M4406" s="755">
        <v>48000</v>
      </c>
      <c r="N4406" s="670">
        <v>2</v>
      </c>
      <c r="O4406" s="670">
        <v>2</v>
      </c>
      <c r="P4406" s="755">
        <v>16000</v>
      </c>
      <c r="Q4406" s="670">
        <v>1</v>
      </c>
      <c r="R4406" s="670">
        <v>12</v>
      </c>
    </row>
    <row r="4407" spans="1:18" ht="15.75" customHeight="1" x14ac:dyDescent="0.2">
      <c r="A4407" s="665" t="s">
        <v>12962</v>
      </c>
      <c r="B4407" s="670" t="s">
        <v>6922</v>
      </c>
      <c r="C4407" s="670" t="s">
        <v>13076</v>
      </c>
      <c r="D4407" s="668" t="s">
        <v>10356</v>
      </c>
      <c r="E4407" s="740">
        <v>5000</v>
      </c>
      <c r="F4407" s="670">
        <v>71204015</v>
      </c>
      <c r="G4407" s="668" t="s">
        <v>13112</v>
      </c>
      <c r="H4407" s="668" t="s">
        <v>10356</v>
      </c>
      <c r="I4407" s="668" t="s">
        <v>8801</v>
      </c>
      <c r="J4407" s="668" t="s">
        <v>10356</v>
      </c>
      <c r="K4407" s="670">
        <v>1</v>
      </c>
      <c r="L4407" s="670">
        <v>2</v>
      </c>
      <c r="M4407" s="755">
        <v>10000</v>
      </c>
      <c r="N4407" s="670">
        <v>2</v>
      </c>
      <c r="O4407" s="670">
        <v>2</v>
      </c>
      <c r="P4407" s="755">
        <v>10000</v>
      </c>
      <c r="Q4407" s="670">
        <v>1</v>
      </c>
      <c r="R4407" s="670">
        <v>12</v>
      </c>
    </row>
    <row r="4408" spans="1:18" ht="15.75" customHeight="1" x14ac:dyDescent="0.2">
      <c r="A4408" s="665" t="s">
        <v>12962</v>
      </c>
      <c r="B4408" s="670" t="s">
        <v>6922</v>
      </c>
      <c r="C4408" s="670" t="s">
        <v>13076</v>
      </c>
      <c r="D4408" s="668" t="s">
        <v>9914</v>
      </c>
      <c r="E4408" s="740">
        <v>8000</v>
      </c>
      <c r="F4408" s="670">
        <v>80247216</v>
      </c>
      <c r="G4408" s="668" t="s">
        <v>13113</v>
      </c>
      <c r="H4408" s="668" t="s">
        <v>9914</v>
      </c>
      <c r="I4408" s="668" t="s">
        <v>8801</v>
      </c>
      <c r="J4408" s="668" t="s">
        <v>9914</v>
      </c>
      <c r="K4408" s="670">
        <v>1</v>
      </c>
      <c r="L4408" s="670">
        <v>6</v>
      </c>
      <c r="M4408" s="755">
        <v>48000</v>
      </c>
      <c r="N4408" s="670">
        <v>2</v>
      </c>
      <c r="O4408" s="670">
        <v>2</v>
      </c>
      <c r="P4408" s="755">
        <v>16000</v>
      </c>
      <c r="Q4408" s="670">
        <v>1</v>
      </c>
      <c r="R4408" s="670">
        <v>12</v>
      </c>
    </row>
    <row r="4409" spans="1:18" ht="15.75" customHeight="1" x14ac:dyDescent="0.2">
      <c r="A4409" s="665" t="s">
        <v>12962</v>
      </c>
      <c r="B4409" s="670" t="s">
        <v>6922</v>
      </c>
      <c r="C4409" s="670" t="s">
        <v>13076</v>
      </c>
      <c r="D4409" s="668" t="s">
        <v>8987</v>
      </c>
      <c r="E4409" s="740">
        <v>3500</v>
      </c>
      <c r="F4409" s="670">
        <v>42891929</v>
      </c>
      <c r="G4409" s="668" t="s">
        <v>13114</v>
      </c>
      <c r="H4409" s="668" t="s">
        <v>8987</v>
      </c>
      <c r="I4409" s="668" t="s">
        <v>8801</v>
      </c>
      <c r="J4409" s="668" t="s">
        <v>8987</v>
      </c>
      <c r="K4409" s="670">
        <v>1</v>
      </c>
      <c r="L4409" s="670">
        <v>2</v>
      </c>
      <c r="M4409" s="755">
        <v>7000</v>
      </c>
      <c r="N4409" s="670"/>
      <c r="O4409" s="670"/>
      <c r="P4409" s="755"/>
      <c r="Q4409" s="670"/>
      <c r="R4409" s="670"/>
    </row>
    <row r="4410" spans="1:18" ht="15.75" customHeight="1" x14ac:dyDescent="0.2">
      <c r="A4410" s="665" t="s">
        <v>12962</v>
      </c>
      <c r="B4410" s="670" t="s">
        <v>6922</v>
      </c>
      <c r="C4410" s="670" t="s">
        <v>13076</v>
      </c>
      <c r="D4410" s="668" t="s">
        <v>11806</v>
      </c>
      <c r="E4410" s="740">
        <v>4000</v>
      </c>
      <c r="F4410" s="670">
        <v>76683700</v>
      </c>
      <c r="G4410" s="668" t="s">
        <v>13115</v>
      </c>
      <c r="H4410" s="668" t="s">
        <v>11806</v>
      </c>
      <c r="I4410" s="668" t="s">
        <v>8801</v>
      </c>
      <c r="J4410" s="668" t="s">
        <v>11806</v>
      </c>
      <c r="K4410" s="670">
        <v>1</v>
      </c>
      <c r="L4410" s="670">
        <v>6</v>
      </c>
      <c r="M4410" s="755">
        <v>24000</v>
      </c>
      <c r="N4410" s="670"/>
      <c r="O4410" s="670"/>
      <c r="P4410" s="755"/>
      <c r="Q4410" s="670"/>
      <c r="R4410" s="670"/>
    </row>
    <row r="4411" spans="1:18" ht="15.75" customHeight="1" x14ac:dyDescent="0.2">
      <c r="A4411" s="665" t="s">
        <v>12962</v>
      </c>
      <c r="B4411" s="670" t="s">
        <v>6922</v>
      </c>
      <c r="C4411" s="670" t="s">
        <v>13076</v>
      </c>
      <c r="D4411" s="668" t="s">
        <v>11806</v>
      </c>
      <c r="E4411" s="740">
        <v>5000</v>
      </c>
      <c r="F4411" s="670">
        <v>48448425</v>
      </c>
      <c r="G4411" s="668" t="s">
        <v>13116</v>
      </c>
      <c r="H4411" s="668" t="s">
        <v>11806</v>
      </c>
      <c r="I4411" s="668" t="s">
        <v>8801</v>
      </c>
      <c r="J4411" s="668" t="s">
        <v>11806</v>
      </c>
      <c r="K4411" s="670">
        <v>1</v>
      </c>
      <c r="L4411" s="670">
        <v>6</v>
      </c>
      <c r="M4411" s="755">
        <v>30000</v>
      </c>
      <c r="N4411" s="670">
        <v>2</v>
      </c>
      <c r="O4411" s="670">
        <v>2</v>
      </c>
      <c r="P4411" s="755">
        <v>10000</v>
      </c>
      <c r="Q4411" s="670">
        <v>1</v>
      </c>
      <c r="R4411" s="670">
        <v>12</v>
      </c>
    </row>
    <row r="4412" spans="1:18" ht="15.75" customHeight="1" x14ac:dyDescent="0.2">
      <c r="A4412" s="665" t="s">
        <v>12962</v>
      </c>
      <c r="B4412" s="670" t="s">
        <v>6922</v>
      </c>
      <c r="C4412" s="670" t="s">
        <v>13076</v>
      </c>
      <c r="D4412" s="668" t="s">
        <v>11806</v>
      </c>
      <c r="E4412" s="740">
        <v>5000</v>
      </c>
      <c r="F4412" s="670">
        <v>47631397</v>
      </c>
      <c r="G4412" s="668" t="s">
        <v>13117</v>
      </c>
      <c r="H4412" s="668" t="s">
        <v>11806</v>
      </c>
      <c r="I4412" s="668" t="s">
        <v>8801</v>
      </c>
      <c r="J4412" s="668" t="s">
        <v>11806</v>
      </c>
      <c r="K4412" s="670">
        <v>1</v>
      </c>
      <c r="L4412" s="670">
        <v>2</v>
      </c>
      <c r="M4412" s="755">
        <v>10000</v>
      </c>
      <c r="N4412" s="670">
        <v>2</v>
      </c>
      <c r="O4412" s="670">
        <v>2</v>
      </c>
      <c r="P4412" s="755">
        <v>10000</v>
      </c>
      <c r="Q4412" s="670">
        <v>1</v>
      </c>
      <c r="R4412" s="670">
        <v>12</v>
      </c>
    </row>
    <row r="4413" spans="1:18" ht="15.75" customHeight="1" x14ac:dyDescent="0.2">
      <c r="A4413" s="665" t="s">
        <v>12962</v>
      </c>
      <c r="B4413" s="670" t="s">
        <v>6922</v>
      </c>
      <c r="C4413" s="670" t="s">
        <v>13076</v>
      </c>
      <c r="D4413" s="668" t="s">
        <v>10738</v>
      </c>
      <c r="E4413" s="740">
        <v>2500</v>
      </c>
      <c r="F4413" s="670">
        <v>32497396</v>
      </c>
      <c r="G4413" s="668" t="s">
        <v>13118</v>
      </c>
      <c r="H4413" s="668" t="s">
        <v>10738</v>
      </c>
      <c r="I4413" s="668" t="s">
        <v>7361</v>
      </c>
      <c r="J4413" s="668" t="s">
        <v>10738</v>
      </c>
      <c r="K4413" s="670">
        <v>1</v>
      </c>
      <c r="L4413" s="670">
        <v>2</v>
      </c>
      <c r="M4413" s="755">
        <v>5000</v>
      </c>
      <c r="N4413" s="670">
        <v>2</v>
      </c>
      <c r="O4413" s="670">
        <v>2</v>
      </c>
      <c r="P4413" s="755">
        <v>5000</v>
      </c>
      <c r="Q4413" s="670">
        <v>1</v>
      </c>
      <c r="R4413" s="670">
        <v>12</v>
      </c>
    </row>
    <row r="4414" spans="1:18" ht="15.75" customHeight="1" x14ac:dyDescent="0.2">
      <c r="A4414" s="665" t="s">
        <v>12962</v>
      </c>
      <c r="B4414" s="670" t="s">
        <v>6922</v>
      </c>
      <c r="C4414" s="670" t="s">
        <v>13076</v>
      </c>
      <c r="D4414" s="668" t="s">
        <v>10854</v>
      </c>
      <c r="E4414" s="740">
        <v>5000</v>
      </c>
      <c r="F4414" s="670">
        <v>41051405</v>
      </c>
      <c r="G4414" s="668" t="s">
        <v>13119</v>
      </c>
      <c r="H4414" s="668" t="s">
        <v>10854</v>
      </c>
      <c r="I4414" s="668" t="s">
        <v>8801</v>
      </c>
      <c r="J4414" s="668" t="s">
        <v>10854</v>
      </c>
      <c r="K4414" s="670">
        <v>1</v>
      </c>
      <c r="L4414" s="670">
        <v>1</v>
      </c>
      <c r="M4414" s="755">
        <v>5000</v>
      </c>
      <c r="N4414" s="670">
        <v>2</v>
      </c>
      <c r="O4414" s="670">
        <v>2</v>
      </c>
      <c r="P4414" s="755">
        <v>10000</v>
      </c>
      <c r="Q4414" s="670">
        <v>1</v>
      </c>
      <c r="R4414" s="670">
        <v>12</v>
      </c>
    </row>
    <row r="4415" spans="1:18" ht="15.75" customHeight="1" x14ac:dyDescent="0.2">
      <c r="A4415" s="665" t="s">
        <v>12962</v>
      </c>
      <c r="B4415" s="670" t="s">
        <v>6922</v>
      </c>
      <c r="C4415" s="670" t="s">
        <v>13076</v>
      </c>
      <c r="D4415" s="668" t="s">
        <v>10738</v>
      </c>
      <c r="E4415" s="740">
        <v>2500</v>
      </c>
      <c r="F4415" s="670">
        <v>46245557</v>
      </c>
      <c r="G4415" s="668" t="s">
        <v>13120</v>
      </c>
      <c r="H4415" s="668" t="s">
        <v>10738</v>
      </c>
      <c r="I4415" s="668" t="s">
        <v>7361</v>
      </c>
      <c r="J4415" s="668" t="s">
        <v>10738</v>
      </c>
      <c r="K4415" s="670">
        <v>1</v>
      </c>
      <c r="L4415" s="670">
        <v>2</v>
      </c>
      <c r="M4415" s="755">
        <v>5000</v>
      </c>
      <c r="N4415" s="670">
        <v>1</v>
      </c>
      <c r="O4415" s="670">
        <v>1</v>
      </c>
      <c r="P4415" s="755">
        <v>2500</v>
      </c>
      <c r="Q4415" s="670"/>
      <c r="R4415" s="670"/>
    </row>
    <row r="4416" spans="1:18" ht="15.75" customHeight="1" x14ac:dyDescent="0.2">
      <c r="A4416" s="665" t="s">
        <v>12962</v>
      </c>
      <c r="B4416" s="670" t="s">
        <v>6922</v>
      </c>
      <c r="C4416" s="670" t="s">
        <v>13076</v>
      </c>
      <c r="D4416" s="668" t="s">
        <v>9914</v>
      </c>
      <c r="E4416" s="740">
        <v>8000</v>
      </c>
      <c r="F4416" s="670">
        <v>70557615</v>
      </c>
      <c r="G4416" s="668" t="s">
        <v>13121</v>
      </c>
      <c r="H4416" s="668" t="s">
        <v>9914</v>
      </c>
      <c r="I4416" s="668" t="s">
        <v>8801</v>
      </c>
      <c r="J4416" s="668" t="s">
        <v>9914</v>
      </c>
      <c r="K4416" s="670">
        <v>1</v>
      </c>
      <c r="L4416" s="670">
        <v>3</v>
      </c>
      <c r="M4416" s="755">
        <v>24000</v>
      </c>
      <c r="N4416" s="670">
        <v>2</v>
      </c>
      <c r="O4416" s="670">
        <v>2</v>
      </c>
      <c r="P4416" s="755">
        <v>16000</v>
      </c>
      <c r="Q4416" s="670">
        <v>1</v>
      </c>
      <c r="R4416" s="670">
        <v>12</v>
      </c>
    </row>
    <row r="4417" spans="1:18" ht="15.75" customHeight="1" x14ac:dyDescent="0.2">
      <c r="A4417" s="665" t="s">
        <v>12962</v>
      </c>
      <c r="B4417" s="670" t="s">
        <v>6922</v>
      </c>
      <c r="C4417" s="670" t="s">
        <v>13076</v>
      </c>
      <c r="D4417" s="668" t="s">
        <v>9914</v>
      </c>
      <c r="E4417" s="740">
        <v>8000</v>
      </c>
      <c r="F4417" s="670">
        <v>73086254</v>
      </c>
      <c r="G4417" s="668" t="s">
        <v>13122</v>
      </c>
      <c r="H4417" s="668" t="s">
        <v>9914</v>
      </c>
      <c r="I4417" s="668" t="s">
        <v>8801</v>
      </c>
      <c r="J4417" s="668" t="s">
        <v>9914</v>
      </c>
      <c r="K4417" s="670">
        <v>1</v>
      </c>
      <c r="L4417" s="670">
        <v>5</v>
      </c>
      <c r="M4417" s="755">
        <v>40000</v>
      </c>
      <c r="N4417" s="670">
        <v>2</v>
      </c>
      <c r="O4417" s="670">
        <v>2</v>
      </c>
      <c r="P4417" s="755">
        <v>16000</v>
      </c>
      <c r="Q4417" s="670">
        <v>1</v>
      </c>
      <c r="R4417" s="670">
        <v>12</v>
      </c>
    </row>
    <row r="4418" spans="1:18" ht="15.75" customHeight="1" x14ac:dyDescent="0.2">
      <c r="A4418" s="665" t="s">
        <v>12962</v>
      </c>
      <c r="B4418" s="670" t="s">
        <v>6922</v>
      </c>
      <c r="C4418" s="670" t="s">
        <v>13076</v>
      </c>
      <c r="D4418" s="668" t="s">
        <v>11806</v>
      </c>
      <c r="E4418" s="740">
        <v>5000</v>
      </c>
      <c r="F4418" s="670">
        <v>42757887</v>
      </c>
      <c r="G4418" s="668" t="s">
        <v>13123</v>
      </c>
      <c r="H4418" s="668" t="s">
        <v>11806</v>
      </c>
      <c r="I4418" s="668" t="s">
        <v>8801</v>
      </c>
      <c r="J4418" s="668" t="s">
        <v>11806</v>
      </c>
      <c r="K4418" s="670">
        <v>1</v>
      </c>
      <c r="L4418" s="670">
        <v>6</v>
      </c>
      <c r="M4418" s="755">
        <v>30000</v>
      </c>
      <c r="N4418" s="670">
        <v>2</v>
      </c>
      <c r="O4418" s="670">
        <v>2</v>
      </c>
      <c r="P4418" s="755">
        <v>10000</v>
      </c>
      <c r="Q4418" s="670">
        <v>1</v>
      </c>
      <c r="R4418" s="670">
        <v>12</v>
      </c>
    </row>
    <row r="4419" spans="1:18" ht="15.75" customHeight="1" x14ac:dyDescent="0.2">
      <c r="A4419" s="665" t="s">
        <v>12962</v>
      </c>
      <c r="B4419" s="670" t="s">
        <v>6922</v>
      </c>
      <c r="C4419" s="670" t="s">
        <v>13076</v>
      </c>
      <c r="D4419" s="668" t="s">
        <v>11169</v>
      </c>
      <c r="E4419" s="740">
        <v>5000</v>
      </c>
      <c r="F4419" s="670">
        <v>46739665</v>
      </c>
      <c r="G4419" s="668" t="s">
        <v>13124</v>
      </c>
      <c r="H4419" s="668" t="s">
        <v>11169</v>
      </c>
      <c r="I4419" s="668" t="s">
        <v>8801</v>
      </c>
      <c r="J4419" s="668" t="s">
        <v>11169</v>
      </c>
      <c r="K4419" s="670">
        <v>1</v>
      </c>
      <c r="L4419" s="670">
        <v>3</v>
      </c>
      <c r="M4419" s="755">
        <v>15000</v>
      </c>
      <c r="N4419" s="670"/>
      <c r="O4419" s="670"/>
      <c r="P4419" s="755"/>
      <c r="Q4419" s="670"/>
      <c r="R4419" s="670"/>
    </row>
    <row r="4420" spans="1:18" ht="15.75" customHeight="1" x14ac:dyDescent="0.2">
      <c r="A4420" s="665" t="s">
        <v>12962</v>
      </c>
      <c r="B4420" s="670" t="s">
        <v>6922</v>
      </c>
      <c r="C4420" s="670" t="s">
        <v>13076</v>
      </c>
      <c r="D4420" s="668" t="s">
        <v>11806</v>
      </c>
      <c r="E4420" s="740">
        <v>5000</v>
      </c>
      <c r="F4420" s="670">
        <v>46484842</v>
      </c>
      <c r="G4420" s="668" t="s">
        <v>13125</v>
      </c>
      <c r="H4420" s="668" t="s">
        <v>11806</v>
      </c>
      <c r="I4420" s="668" t="s">
        <v>8801</v>
      </c>
      <c r="J4420" s="668" t="s">
        <v>11806</v>
      </c>
      <c r="K4420" s="670">
        <v>1</v>
      </c>
      <c r="L4420" s="670">
        <v>6</v>
      </c>
      <c r="M4420" s="755">
        <v>30000</v>
      </c>
      <c r="N4420" s="670"/>
      <c r="O4420" s="670"/>
      <c r="P4420" s="755"/>
      <c r="Q4420" s="670"/>
      <c r="R4420" s="670"/>
    </row>
    <row r="4421" spans="1:18" ht="15.75" customHeight="1" x14ac:dyDescent="0.2">
      <c r="A4421" s="665" t="s">
        <v>12962</v>
      </c>
      <c r="B4421" s="670" t="s">
        <v>6922</v>
      </c>
      <c r="C4421" s="670" t="s">
        <v>13076</v>
      </c>
      <c r="D4421" s="668" t="s">
        <v>10842</v>
      </c>
      <c r="E4421" s="740">
        <v>2500</v>
      </c>
      <c r="F4421" s="670">
        <v>73178592</v>
      </c>
      <c r="G4421" s="668" t="s">
        <v>13126</v>
      </c>
      <c r="H4421" s="668" t="s">
        <v>10842</v>
      </c>
      <c r="I4421" s="668" t="s">
        <v>7361</v>
      </c>
      <c r="J4421" s="668" t="s">
        <v>10842</v>
      </c>
      <c r="K4421" s="670">
        <v>1</v>
      </c>
      <c r="L4421" s="670">
        <v>1</v>
      </c>
      <c r="M4421" s="755">
        <v>2500</v>
      </c>
      <c r="N4421" s="670">
        <v>1</v>
      </c>
      <c r="O4421" s="670">
        <v>1</v>
      </c>
      <c r="P4421" s="755">
        <v>2500</v>
      </c>
      <c r="Q4421" s="670"/>
      <c r="R4421" s="670"/>
    </row>
    <row r="4422" spans="1:18" ht="15.75" customHeight="1" x14ac:dyDescent="0.2">
      <c r="A4422" s="665" t="s">
        <v>12962</v>
      </c>
      <c r="B4422" s="670" t="s">
        <v>6922</v>
      </c>
      <c r="C4422" s="670" t="s">
        <v>13076</v>
      </c>
      <c r="D4422" s="668" t="s">
        <v>10738</v>
      </c>
      <c r="E4422" s="740">
        <v>3000</v>
      </c>
      <c r="F4422" s="670">
        <v>47495442</v>
      </c>
      <c r="G4422" s="668" t="s">
        <v>13127</v>
      </c>
      <c r="H4422" s="668" t="s">
        <v>10738</v>
      </c>
      <c r="I4422" s="668" t="s">
        <v>7361</v>
      </c>
      <c r="J4422" s="668" t="s">
        <v>10738</v>
      </c>
      <c r="K4422" s="670">
        <v>1</v>
      </c>
      <c r="L4422" s="670">
        <v>6</v>
      </c>
      <c r="M4422" s="755">
        <v>18000</v>
      </c>
      <c r="N4422" s="670">
        <v>2</v>
      </c>
      <c r="O4422" s="670">
        <v>2</v>
      </c>
      <c r="P4422" s="755">
        <v>6000</v>
      </c>
      <c r="Q4422" s="670">
        <v>1</v>
      </c>
      <c r="R4422" s="670">
        <v>12</v>
      </c>
    </row>
    <row r="4423" spans="1:18" ht="15.75" customHeight="1" x14ac:dyDescent="0.2">
      <c r="A4423" s="665" t="s">
        <v>12962</v>
      </c>
      <c r="B4423" s="670" t="s">
        <v>6922</v>
      </c>
      <c r="C4423" s="670" t="s">
        <v>13076</v>
      </c>
      <c r="D4423" s="668" t="s">
        <v>11806</v>
      </c>
      <c r="E4423" s="740">
        <v>5000</v>
      </c>
      <c r="F4423" s="670">
        <v>48523252</v>
      </c>
      <c r="G4423" s="668" t="s">
        <v>13128</v>
      </c>
      <c r="H4423" s="668" t="s">
        <v>11806</v>
      </c>
      <c r="I4423" s="668" t="s">
        <v>8801</v>
      </c>
      <c r="J4423" s="668" t="s">
        <v>11806</v>
      </c>
      <c r="K4423" s="670">
        <v>1</v>
      </c>
      <c r="L4423" s="670">
        <v>2</v>
      </c>
      <c r="M4423" s="755">
        <v>10000</v>
      </c>
      <c r="N4423" s="670">
        <v>2</v>
      </c>
      <c r="O4423" s="670">
        <v>2</v>
      </c>
      <c r="P4423" s="755">
        <v>10000</v>
      </c>
      <c r="Q4423" s="670">
        <v>1</v>
      </c>
      <c r="R4423" s="670">
        <v>12</v>
      </c>
    </row>
    <row r="4424" spans="1:18" ht="15.75" customHeight="1" x14ac:dyDescent="0.2">
      <c r="A4424" s="665" t="s">
        <v>12962</v>
      </c>
      <c r="B4424" s="670" t="s">
        <v>6922</v>
      </c>
      <c r="C4424" s="670" t="s">
        <v>13076</v>
      </c>
      <c r="D4424" s="668" t="s">
        <v>10738</v>
      </c>
      <c r="E4424" s="740">
        <v>2500</v>
      </c>
      <c r="F4424" s="670">
        <v>46424484</v>
      </c>
      <c r="G4424" s="668" t="s">
        <v>13129</v>
      </c>
      <c r="H4424" s="668" t="s">
        <v>10738</v>
      </c>
      <c r="I4424" s="668" t="s">
        <v>7361</v>
      </c>
      <c r="J4424" s="668" t="s">
        <v>10738</v>
      </c>
      <c r="K4424" s="670">
        <v>1</v>
      </c>
      <c r="L4424" s="670">
        <v>2</v>
      </c>
      <c r="M4424" s="755">
        <v>5000</v>
      </c>
      <c r="N4424" s="670"/>
      <c r="O4424" s="670"/>
      <c r="P4424" s="773"/>
      <c r="Q4424" s="670"/>
      <c r="R4424" s="670"/>
    </row>
    <row r="4425" spans="1:18" ht="15.75" customHeight="1" x14ac:dyDescent="0.2">
      <c r="A4425" s="665" t="s">
        <v>12962</v>
      </c>
      <c r="B4425" s="670" t="s">
        <v>6922</v>
      </c>
      <c r="C4425" s="670" t="s">
        <v>13076</v>
      </c>
      <c r="D4425" s="668" t="s">
        <v>12055</v>
      </c>
      <c r="E4425" s="740">
        <v>2500</v>
      </c>
      <c r="F4425" s="670">
        <v>70239849</v>
      </c>
      <c r="G4425" s="668" t="s">
        <v>13130</v>
      </c>
      <c r="H4425" s="668" t="s">
        <v>12055</v>
      </c>
      <c r="I4425" s="668" t="s">
        <v>7541</v>
      </c>
      <c r="J4425" s="668" t="s">
        <v>12055</v>
      </c>
      <c r="K4425" s="670">
        <v>1</v>
      </c>
      <c r="L4425" s="670">
        <v>2</v>
      </c>
      <c r="M4425" s="755">
        <v>5000</v>
      </c>
      <c r="N4425" s="670"/>
      <c r="O4425" s="670"/>
      <c r="P4425" s="773"/>
      <c r="Q4425" s="670"/>
      <c r="R4425" s="670"/>
    </row>
    <row r="4426" spans="1:18" ht="15.75" customHeight="1" x14ac:dyDescent="0.2">
      <c r="A4426" s="665" t="s">
        <v>12962</v>
      </c>
      <c r="B4426" s="670" t="s">
        <v>6922</v>
      </c>
      <c r="C4426" s="670" t="s">
        <v>13076</v>
      </c>
      <c r="D4426" s="668" t="s">
        <v>10738</v>
      </c>
      <c r="E4426" s="740">
        <v>3000</v>
      </c>
      <c r="F4426" s="670">
        <v>47065773</v>
      </c>
      <c r="G4426" s="668" t="s">
        <v>13131</v>
      </c>
      <c r="H4426" s="668" t="s">
        <v>10738</v>
      </c>
      <c r="I4426" s="668" t="s">
        <v>7361</v>
      </c>
      <c r="J4426" s="668" t="s">
        <v>10738</v>
      </c>
      <c r="K4426" s="670">
        <v>1</v>
      </c>
      <c r="L4426" s="670">
        <v>6</v>
      </c>
      <c r="M4426" s="755">
        <v>18000</v>
      </c>
      <c r="N4426" s="670">
        <v>2</v>
      </c>
      <c r="O4426" s="670">
        <v>2</v>
      </c>
      <c r="P4426" s="755">
        <v>6000</v>
      </c>
      <c r="Q4426" s="670">
        <v>1</v>
      </c>
      <c r="R4426" s="670">
        <v>12</v>
      </c>
    </row>
    <row r="4427" spans="1:18" ht="15.75" customHeight="1" x14ac:dyDescent="0.2">
      <c r="A4427" s="665" t="s">
        <v>12962</v>
      </c>
      <c r="B4427" s="670" t="s">
        <v>6922</v>
      </c>
      <c r="C4427" s="670" t="s">
        <v>13076</v>
      </c>
      <c r="D4427" s="668" t="s">
        <v>10738</v>
      </c>
      <c r="E4427" s="740">
        <v>2500</v>
      </c>
      <c r="F4427" s="670">
        <v>46641960</v>
      </c>
      <c r="G4427" s="668" t="s">
        <v>13132</v>
      </c>
      <c r="H4427" s="668" t="s">
        <v>10738</v>
      </c>
      <c r="I4427" s="668" t="s">
        <v>7361</v>
      </c>
      <c r="J4427" s="668" t="s">
        <v>10738</v>
      </c>
      <c r="K4427" s="670">
        <v>1</v>
      </c>
      <c r="L4427" s="670">
        <v>6</v>
      </c>
      <c r="M4427" s="755">
        <v>15000</v>
      </c>
      <c r="N4427" s="670">
        <v>2</v>
      </c>
      <c r="O4427" s="670">
        <v>2</v>
      </c>
      <c r="P4427" s="755">
        <v>5000</v>
      </c>
      <c r="Q4427" s="670">
        <v>1</v>
      </c>
      <c r="R4427" s="670">
        <v>12</v>
      </c>
    </row>
    <row r="4428" spans="1:18" ht="15.75" customHeight="1" x14ac:dyDescent="0.2">
      <c r="A4428" s="665" t="s">
        <v>12962</v>
      </c>
      <c r="B4428" s="670" t="s">
        <v>6922</v>
      </c>
      <c r="C4428" s="670" t="s">
        <v>13076</v>
      </c>
      <c r="D4428" s="668" t="s">
        <v>10738</v>
      </c>
      <c r="E4428" s="740">
        <v>2500</v>
      </c>
      <c r="F4428" s="670">
        <v>45334663</v>
      </c>
      <c r="G4428" s="668" t="s">
        <v>13133</v>
      </c>
      <c r="H4428" s="668" t="s">
        <v>10738</v>
      </c>
      <c r="I4428" s="668" t="s">
        <v>7361</v>
      </c>
      <c r="J4428" s="668" t="s">
        <v>10738</v>
      </c>
      <c r="K4428" s="670">
        <v>1</v>
      </c>
      <c r="L4428" s="670">
        <v>2</v>
      </c>
      <c r="M4428" s="755">
        <v>5000</v>
      </c>
      <c r="N4428" s="670">
        <v>2</v>
      </c>
      <c r="O4428" s="670">
        <v>2</v>
      </c>
      <c r="P4428" s="755">
        <v>5000</v>
      </c>
      <c r="Q4428" s="670">
        <v>1</v>
      </c>
      <c r="R4428" s="670">
        <v>12</v>
      </c>
    </row>
    <row r="4429" spans="1:18" ht="15.75" customHeight="1" x14ac:dyDescent="0.2">
      <c r="A4429" s="665" t="s">
        <v>12962</v>
      </c>
      <c r="B4429" s="670" t="s">
        <v>6922</v>
      </c>
      <c r="C4429" s="670" t="s">
        <v>13076</v>
      </c>
      <c r="D4429" s="668" t="s">
        <v>10738</v>
      </c>
      <c r="E4429" s="740">
        <v>3000</v>
      </c>
      <c r="F4429" s="670">
        <v>43701085</v>
      </c>
      <c r="G4429" s="668" t="s">
        <v>13134</v>
      </c>
      <c r="H4429" s="668" t="s">
        <v>10738</v>
      </c>
      <c r="I4429" s="668" t="s">
        <v>7361</v>
      </c>
      <c r="J4429" s="668" t="s">
        <v>10738</v>
      </c>
      <c r="K4429" s="670">
        <v>1</v>
      </c>
      <c r="L4429" s="670">
        <v>6</v>
      </c>
      <c r="M4429" s="755">
        <v>18000</v>
      </c>
      <c r="N4429" s="670">
        <v>2</v>
      </c>
      <c r="O4429" s="670">
        <v>2</v>
      </c>
      <c r="P4429" s="755">
        <v>6000</v>
      </c>
      <c r="Q4429" s="670">
        <v>1</v>
      </c>
      <c r="R4429" s="670">
        <v>12</v>
      </c>
    </row>
    <row r="4430" spans="1:18" ht="15.75" customHeight="1" x14ac:dyDescent="0.2">
      <c r="A4430" s="665" t="s">
        <v>12962</v>
      </c>
      <c r="B4430" s="670" t="s">
        <v>6922</v>
      </c>
      <c r="C4430" s="670" t="s">
        <v>13076</v>
      </c>
      <c r="D4430" s="668" t="s">
        <v>10738</v>
      </c>
      <c r="E4430" s="740">
        <v>3000</v>
      </c>
      <c r="F4430" s="670">
        <v>47848361</v>
      </c>
      <c r="G4430" s="668" t="s">
        <v>13135</v>
      </c>
      <c r="H4430" s="668" t="s">
        <v>10738</v>
      </c>
      <c r="I4430" s="668" t="s">
        <v>7361</v>
      </c>
      <c r="J4430" s="668" t="s">
        <v>10738</v>
      </c>
      <c r="K4430" s="670">
        <v>1</v>
      </c>
      <c r="L4430" s="670">
        <v>6</v>
      </c>
      <c r="M4430" s="755">
        <v>18000</v>
      </c>
      <c r="N4430" s="670">
        <v>2</v>
      </c>
      <c r="O4430" s="670">
        <v>2</v>
      </c>
      <c r="P4430" s="755">
        <v>6000</v>
      </c>
      <c r="Q4430" s="670">
        <v>1</v>
      </c>
      <c r="R4430" s="670">
        <v>12</v>
      </c>
    </row>
    <row r="4431" spans="1:18" ht="15.75" customHeight="1" x14ac:dyDescent="0.2">
      <c r="A4431" s="665" t="s">
        <v>12962</v>
      </c>
      <c r="B4431" s="670" t="s">
        <v>6922</v>
      </c>
      <c r="C4431" s="670" t="s">
        <v>13076</v>
      </c>
      <c r="D4431" s="668" t="s">
        <v>9914</v>
      </c>
      <c r="E4431" s="740">
        <v>9000</v>
      </c>
      <c r="F4431" s="670">
        <v>31663669</v>
      </c>
      <c r="G4431" s="668" t="s">
        <v>13136</v>
      </c>
      <c r="H4431" s="668" t="s">
        <v>9914</v>
      </c>
      <c r="I4431" s="668" t="s">
        <v>8801</v>
      </c>
      <c r="J4431" s="668" t="s">
        <v>9914</v>
      </c>
      <c r="K4431" s="670">
        <v>1</v>
      </c>
      <c r="L4431" s="670">
        <v>1</v>
      </c>
      <c r="M4431" s="755">
        <v>9000</v>
      </c>
      <c r="N4431" s="670"/>
      <c r="O4431" s="670"/>
      <c r="P4431" s="755"/>
      <c r="Q4431" s="670"/>
      <c r="R4431" s="670"/>
    </row>
    <row r="4432" spans="1:18" ht="15.75" customHeight="1" x14ac:dyDescent="0.2">
      <c r="A4432" s="665" t="s">
        <v>12962</v>
      </c>
      <c r="B4432" s="670" t="s">
        <v>6922</v>
      </c>
      <c r="C4432" s="670" t="s">
        <v>13076</v>
      </c>
      <c r="D4432" s="668" t="s">
        <v>10738</v>
      </c>
      <c r="E4432" s="740">
        <v>3000</v>
      </c>
      <c r="F4432" s="670">
        <v>48886775</v>
      </c>
      <c r="G4432" s="668" t="s">
        <v>13137</v>
      </c>
      <c r="H4432" s="668" t="s">
        <v>10738</v>
      </c>
      <c r="I4432" s="668" t="s">
        <v>7361</v>
      </c>
      <c r="J4432" s="668" t="s">
        <v>10738</v>
      </c>
      <c r="K4432" s="670">
        <v>1</v>
      </c>
      <c r="L4432" s="670">
        <v>5</v>
      </c>
      <c r="M4432" s="755">
        <v>15000</v>
      </c>
      <c r="N4432" s="670">
        <v>2</v>
      </c>
      <c r="O4432" s="670">
        <v>2</v>
      </c>
      <c r="P4432" s="755">
        <v>6000</v>
      </c>
      <c r="Q4432" s="670">
        <v>1</v>
      </c>
      <c r="R4432" s="670">
        <v>12</v>
      </c>
    </row>
    <row r="4433" spans="1:18" ht="15.75" customHeight="1" x14ac:dyDescent="0.2">
      <c r="A4433" s="665" t="s">
        <v>12962</v>
      </c>
      <c r="B4433" s="670" t="s">
        <v>6922</v>
      </c>
      <c r="C4433" s="670" t="s">
        <v>13076</v>
      </c>
      <c r="D4433" s="668" t="s">
        <v>13096</v>
      </c>
      <c r="E4433" s="740">
        <v>3000</v>
      </c>
      <c r="F4433" s="670">
        <v>41806874</v>
      </c>
      <c r="G4433" s="668" t="s">
        <v>13138</v>
      </c>
      <c r="H4433" s="668" t="s">
        <v>13096</v>
      </c>
      <c r="I4433" s="668" t="s">
        <v>7361</v>
      </c>
      <c r="J4433" s="668" t="s">
        <v>13096</v>
      </c>
      <c r="K4433" s="670">
        <v>1</v>
      </c>
      <c r="L4433" s="670">
        <v>6</v>
      </c>
      <c r="M4433" s="755">
        <v>18000</v>
      </c>
      <c r="N4433" s="670">
        <v>2</v>
      </c>
      <c r="O4433" s="670">
        <v>2</v>
      </c>
      <c r="P4433" s="755">
        <v>6000</v>
      </c>
      <c r="Q4433" s="670">
        <v>1</v>
      </c>
      <c r="R4433" s="670">
        <v>12</v>
      </c>
    </row>
    <row r="4434" spans="1:18" ht="15.75" customHeight="1" x14ac:dyDescent="0.2">
      <c r="A4434" s="665" t="s">
        <v>12962</v>
      </c>
      <c r="B4434" s="670" t="s">
        <v>6922</v>
      </c>
      <c r="C4434" s="670" t="s">
        <v>13076</v>
      </c>
      <c r="D4434" s="668" t="s">
        <v>8629</v>
      </c>
      <c r="E4434" s="740">
        <v>2500</v>
      </c>
      <c r="F4434" s="670">
        <v>71015030</v>
      </c>
      <c r="G4434" s="668" t="s">
        <v>13139</v>
      </c>
      <c r="H4434" s="668" t="s">
        <v>8629</v>
      </c>
      <c r="I4434" s="668" t="s">
        <v>7541</v>
      </c>
      <c r="J4434" s="668" t="s">
        <v>8629</v>
      </c>
      <c r="K4434" s="670">
        <v>1</v>
      </c>
      <c r="L4434" s="670">
        <v>6</v>
      </c>
      <c r="M4434" s="755">
        <v>15000</v>
      </c>
      <c r="N4434" s="670">
        <v>2</v>
      </c>
      <c r="O4434" s="670">
        <v>2</v>
      </c>
      <c r="P4434" s="755">
        <v>5000</v>
      </c>
      <c r="Q4434" s="670">
        <v>1</v>
      </c>
      <c r="R4434" s="670">
        <v>12</v>
      </c>
    </row>
    <row r="4435" spans="1:18" ht="15.75" customHeight="1" x14ac:dyDescent="0.2">
      <c r="A4435" s="665" t="s">
        <v>12962</v>
      </c>
      <c r="B4435" s="670" t="s">
        <v>6922</v>
      </c>
      <c r="C4435" s="670" t="s">
        <v>13076</v>
      </c>
      <c r="D4435" s="668" t="s">
        <v>10738</v>
      </c>
      <c r="E4435" s="740">
        <v>2500</v>
      </c>
      <c r="F4435" s="670">
        <v>46946803</v>
      </c>
      <c r="G4435" s="668" t="s">
        <v>13140</v>
      </c>
      <c r="H4435" s="668" t="s">
        <v>10738</v>
      </c>
      <c r="I4435" s="668" t="s">
        <v>7361</v>
      </c>
      <c r="J4435" s="668" t="s">
        <v>10738</v>
      </c>
      <c r="K4435" s="670">
        <v>1</v>
      </c>
      <c r="L4435" s="670">
        <v>3</v>
      </c>
      <c r="M4435" s="755">
        <v>7500</v>
      </c>
      <c r="N4435" s="670">
        <v>2</v>
      </c>
      <c r="O4435" s="670">
        <v>2</v>
      </c>
      <c r="P4435" s="755">
        <v>5000</v>
      </c>
      <c r="Q4435" s="670">
        <v>1</v>
      </c>
      <c r="R4435" s="670">
        <v>12</v>
      </c>
    </row>
    <row r="4436" spans="1:18" ht="15.75" customHeight="1" x14ac:dyDescent="0.2">
      <c r="A4436" s="665" t="s">
        <v>12962</v>
      </c>
      <c r="B4436" s="670" t="s">
        <v>6922</v>
      </c>
      <c r="C4436" s="670" t="s">
        <v>13076</v>
      </c>
      <c r="D4436" s="668" t="s">
        <v>10738</v>
      </c>
      <c r="E4436" s="740">
        <v>2500</v>
      </c>
      <c r="F4436" s="670">
        <v>19664044</v>
      </c>
      <c r="G4436" s="668" t="s">
        <v>13141</v>
      </c>
      <c r="H4436" s="668" t="s">
        <v>10738</v>
      </c>
      <c r="I4436" s="668" t="s">
        <v>7361</v>
      </c>
      <c r="J4436" s="668" t="s">
        <v>10738</v>
      </c>
      <c r="K4436" s="670">
        <v>1</v>
      </c>
      <c r="L4436" s="670">
        <v>2</v>
      </c>
      <c r="M4436" s="755">
        <v>5000</v>
      </c>
      <c r="N4436" s="670">
        <v>2</v>
      </c>
      <c r="O4436" s="670">
        <v>2</v>
      </c>
      <c r="P4436" s="755">
        <v>5000</v>
      </c>
      <c r="Q4436" s="670">
        <v>1</v>
      </c>
      <c r="R4436" s="670">
        <v>12</v>
      </c>
    </row>
    <row r="4437" spans="1:18" ht="15.75" customHeight="1" x14ac:dyDescent="0.2">
      <c r="A4437" s="665" t="s">
        <v>12962</v>
      </c>
      <c r="B4437" s="670" t="s">
        <v>6922</v>
      </c>
      <c r="C4437" s="670" t="s">
        <v>13076</v>
      </c>
      <c r="D4437" s="668" t="s">
        <v>10738</v>
      </c>
      <c r="E4437" s="740">
        <v>2500</v>
      </c>
      <c r="F4437" s="670">
        <v>19697165</v>
      </c>
      <c r="G4437" s="668" t="s">
        <v>13142</v>
      </c>
      <c r="H4437" s="668" t="s">
        <v>10738</v>
      </c>
      <c r="I4437" s="668" t="s">
        <v>7361</v>
      </c>
      <c r="J4437" s="668" t="s">
        <v>10738</v>
      </c>
      <c r="K4437" s="670">
        <v>1</v>
      </c>
      <c r="L4437" s="670">
        <v>2</v>
      </c>
      <c r="M4437" s="755">
        <v>5000</v>
      </c>
      <c r="N4437" s="670">
        <v>2</v>
      </c>
      <c r="O4437" s="670">
        <v>2</v>
      </c>
      <c r="P4437" s="755">
        <v>5000</v>
      </c>
      <c r="Q4437" s="670">
        <v>1</v>
      </c>
      <c r="R4437" s="670">
        <v>12</v>
      </c>
    </row>
    <row r="4438" spans="1:18" ht="15.75" customHeight="1" x14ac:dyDescent="0.2">
      <c r="A4438" s="665" t="s">
        <v>12962</v>
      </c>
      <c r="B4438" s="670" t="s">
        <v>6922</v>
      </c>
      <c r="C4438" s="670" t="s">
        <v>13076</v>
      </c>
      <c r="D4438" s="668" t="s">
        <v>11169</v>
      </c>
      <c r="E4438" s="740">
        <v>5000</v>
      </c>
      <c r="F4438" s="670">
        <v>70614088</v>
      </c>
      <c r="G4438" s="668" t="s">
        <v>13143</v>
      </c>
      <c r="H4438" s="668" t="s">
        <v>11169</v>
      </c>
      <c r="I4438" s="668" t="s">
        <v>8801</v>
      </c>
      <c r="J4438" s="668" t="s">
        <v>11169</v>
      </c>
      <c r="K4438" s="670">
        <v>1</v>
      </c>
      <c r="L4438" s="670">
        <v>2</v>
      </c>
      <c r="M4438" s="755">
        <v>10000</v>
      </c>
      <c r="N4438" s="670">
        <v>2</v>
      </c>
      <c r="O4438" s="670">
        <v>2</v>
      </c>
      <c r="P4438" s="755">
        <v>10000</v>
      </c>
      <c r="Q4438" s="670">
        <v>1</v>
      </c>
      <c r="R4438" s="670">
        <v>12</v>
      </c>
    </row>
    <row r="4439" spans="1:18" ht="15.75" customHeight="1" x14ac:dyDescent="0.2">
      <c r="A4439" s="665" t="s">
        <v>12962</v>
      </c>
      <c r="B4439" s="670" t="s">
        <v>6922</v>
      </c>
      <c r="C4439" s="670" t="s">
        <v>13076</v>
      </c>
      <c r="D4439" s="668" t="s">
        <v>10738</v>
      </c>
      <c r="E4439" s="740">
        <v>2500</v>
      </c>
      <c r="F4439" s="670">
        <v>43744958</v>
      </c>
      <c r="G4439" s="668" t="s">
        <v>13144</v>
      </c>
      <c r="H4439" s="668" t="s">
        <v>10738</v>
      </c>
      <c r="I4439" s="668" t="s">
        <v>7361</v>
      </c>
      <c r="J4439" s="668" t="s">
        <v>10738</v>
      </c>
      <c r="K4439" s="670">
        <v>1</v>
      </c>
      <c r="L4439" s="670">
        <v>6</v>
      </c>
      <c r="M4439" s="755">
        <v>15000</v>
      </c>
      <c r="N4439" s="670">
        <v>2</v>
      </c>
      <c r="O4439" s="670">
        <v>2</v>
      </c>
      <c r="P4439" s="755">
        <v>5000</v>
      </c>
      <c r="Q4439" s="670">
        <v>1</v>
      </c>
      <c r="R4439" s="670">
        <v>12</v>
      </c>
    </row>
    <row r="4440" spans="1:18" ht="15.75" customHeight="1" x14ac:dyDescent="0.2">
      <c r="A4440" s="665" t="s">
        <v>12962</v>
      </c>
      <c r="B4440" s="670" t="s">
        <v>6922</v>
      </c>
      <c r="C4440" s="670" t="s">
        <v>13076</v>
      </c>
      <c r="D4440" s="668" t="s">
        <v>10738</v>
      </c>
      <c r="E4440" s="740">
        <v>3000</v>
      </c>
      <c r="F4440" s="670">
        <v>44246104</v>
      </c>
      <c r="G4440" s="668" t="s">
        <v>13145</v>
      </c>
      <c r="H4440" s="668" t="s">
        <v>10738</v>
      </c>
      <c r="I4440" s="668" t="s">
        <v>7361</v>
      </c>
      <c r="J4440" s="668" t="s">
        <v>10738</v>
      </c>
      <c r="K4440" s="670">
        <v>1</v>
      </c>
      <c r="L4440" s="670">
        <v>6</v>
      </c>
      <c r="M4440" s="755">
        <v>18000</v>
      </c>
      <c r="N4440" s="670">
        <v>2</v>
      </c>
      <c r="O4440" s="670">
        <v>2</v>
      </c>
      <c r="P4440" s="755">
        <v>6000</v>
      </c>
      <c r="Q4440" s="670">
        <v>1</v>
      </c>
      <c r="R4440" s="670">
        <v>12</v>
      </c>
    </row>
    <row r="4441" spans="1:18" ht="15.75" customHeight="1" x14ac:dyDescent="0.2">
      <c r="A4441" s="665" t="s">
        <v>12962</v>
      </c>
      <c r="B4441" s="670" t="s">
        <v>6922</v>
      </c>
      <c r="C4441" s="670" t="s">
        <v>13076</v>
      </c>
      <c r="D4441" s="668" t="s">
        <v>12055</v>
      </c>
      <c r="E4441" s="740">
        <v>2500</v>
      </c>
      <c r="F4441" s="670">
        <v>74379392</v>
      </c>
      <c r="G4441" s="668" t="s">
        <v>13146</v>
      </c>
      <c r="H4441" s="668" t="s">
        <v>12055</v>
      </c>
      <c r="I4441" s="668" t="s">
        <v>7541</v>
      </c>
      <c r="J4441" s="668" t="s">
        <v>12055</v>
      </c>
      <c r="K4441" s="670">
        <v>1</v>
      </c>
      <c r="L4441" s="670">
        <v>2</v>
      </c>
      <c r="M4441" s="755">
        <v>5000</v>
      </c>
      <c r="N4441" s="670">
        <v>2</v>
      </c>
      <c r="O4441" s="670">
        <v>2</v>
      </c>
      <c r="P4441" s="755">
        <v>5000</v>
      </c>
      <c r="Q4441" s="670">
        <v>1</v>
      </c>
      <c r="R4441" s="670">
        <v>12</v>
      </c>
    </row>
    <row r="4442" spans="1:18" ht="15.75" customHeight="1" x14ac:dyDescent="0.2">
      <c r="A4442" s="665" t="s">
        <v>12962</v>
      </c>
      <c r="B4442" s="670" t="s">
        <v>6922</v>
      </c>
      <c r="C4442" s="670" t="s">
        <v>13076</v>
      </c>
      <c r="D4442" s="668" t="s">
        <v>11169</v>
      </c>
      <c r="E4442" s="740">
        <v>5000</v>
      </c>
      <c r="F4442" s="670">
        <v>46612798</v>
      </c>
      <c r="G4442" s="668" t="s">
        <v>13147</v>
      </c>
      <c r="H4442" s="668" t="s">
        <v>11169</v>
      </c>
      <c r="I4442" s="668" t="s">
        <v>8801</v>
      </c>
      <c r="J4442" s="668" t="s">
        <v>11169</v>
      </c>
      <c r="K4442" s="670">
        <v>1</v>
      </c>
      <c r="L4442" s="670">
        <v>2</v>
      </c>
      <c r="M4442" s="755">
        <v>10000</v>
      </c>
      <c r="N4442" s="670">
        <v>2</v>
      </c>
      <c r="O4442" s="670">
        <v>2</v>
      </c>
      <c r="P4442" s="755">
        <v>10000</v>
      </c>
      <c r="Q4442" s="670">
        <v>1</v>
      </c>
      <c r="R4442" s="670">
        <v>12</v>
      </c>
    </row>
    <row r="4443" spans="1:18" ht="15.75" customHeight="1" x14ac:dyDescent="0.2">
      <c r="A4443" s="665" t="s">
        <v>12962</v>
      </c>
      <c r="B4443" s="670" t="s">
        <v>6922</v>
      </c>
      <c r="C4443" s="670" t="s">
        <v>13076</v>
      </c>
      <c r="D4443" s="668" t="s">
        <v>10738</v>
      </c>
      <c r="E4443" s="740">
        <v>2600</v>
      </c>
      <c r="F4443" s="670">
        <v>74158761</v>
      </c>
      <c r="G4443" s="668" t="s">
        <v>13148</v>
      </c>
      <c r="H4443" s="668" t="s">
        <v>10738</v>
      </c>
      <c r="I4443" s="668" t="s">
        <v>7361</v>
      </c>
      <c r="J4443" s="939" t="s">
        <v>10738</v>
      </c>
      <c r="K4443" s="924"/>
      <c r="L4443" s="670"/>
      <c r="M4443" s="755"/>
      <c r="N4443" s="670">
        <v>2</v>
      </c>
      <c r="O4443" s="670">
        <v>2</v>
      </c>
      <c r="P4443" s="755">
        <v>5200</v>
      </c>
      <c r="Q4443" s="670">
        <v>1</v>
      </c>
      <c r="R4443" s="670">
        <v>12</v>
      </c>
    </row>
    <row r="4444" spans="1:18" ht="15.75" customHeight="1" x14ac:dyDescent="0.2">
      <c r="A4444" s="665" t="s">
        <v>12962</v>
      </c>
      <c r="B4444" s="670" t="s">
        <v>6922</v>
      </c>
      <c r="C4444" s="670" t="s">
        <v>13076</v>
      </c>
      <c r="D4444" s="668" t="s">
        <v>11806</v>
      </c>
      <c r="E4444" s="740">
        <v>5000</v>
      </c>
      <c r="F4444" s="670">
        <v>46384748</v>
      </c>
      <c r="G4444" s="668" t="s">
        <v>12966</v>
      </c>
      <c r="H4444" s="668" t="s">
        <v>11806</v>
      </c>
      <c r="I4444" s="668" t="s">
        <v>8801</v>
      </c>
      <c r="J4444" s="668" t="s">
        <v>11806</v>
      </c>
      <c r="K4444" s="670"/>
      <c r="L4444" s="670"/>
      <c r="M4444" s="755"/>
      <c r="N4444" s="670">
        <v>2</v>
      </c>
      <c r="O4444" s="670">
        <v>2</v>
      </c>
      <c r="P4444" s="755">
        <v>10000</v>
      </c>
      <c r="Q4444" s="670">
        <v>1</v>
      </c>
      <c r="R4444" s="670">
        <v>12</v>
      </c>
    </row>
    <row r="4445" spans="1:18" ht="15.75" customHeight="1" x14ac:dyDescent="0.2">
      <c r="A4445" s="665" t="s">
        <v>12962</v>
      </c>
      <c r="B4445" s="670" t="s">
        <v>6922</v>
      </c>
      <c r="C4445" s="670" t="s">
        <v>13076</v>
      </c>
      <c r="D4445" s="668" t="s">
        <v>11806</v>
      </c>
      <c r="E4445" s="740">
        <v>7000</v>
      </c>
      <c r="F4445" s="670">
        <v>72149088</v>
      </c>
      <c r="G4445" s="668" t="s">
        <v>13149</v>
      </c>
      <c r="H4445" s="668" t="s">
        <v>11806</v>
      </c>
      <c r="I4445" s="668" t="s">
        <v>8801</v>
      </c>
      <c r="J4445" s="668" t="s">
        <v>11806</v>
      </c>
      <c r="K4445" s="670"/>
      <c r="L4445" s="670"/>
      <c r="M4445" s="755"/>
      <c r="N4445" s="670">
        <v>2</v>
      </c>
      <c r="O4445" s="670">
        <v>2</v>
      </c>
      <c r="P4445" s="755">
        <v>14000</v>
      </c>
      <c r="Q4445" s="670">
        <v>1</v>
      </c>
      <c r="R4445" s="670">
        <v>12</v>
      </c>
    </row>
    <row r="4446" spans="1:18" ht="15.75" customHeight="1" x14ac:dyDescent="0.2">
      <c r="A4446" s="665" t="s">
        <v>12962</v>
      </c>
      <c r="B4446" s="670" t="s">
        <v>6922</v>
      </c>
      <c r="C4446" s="670" t="s">
        <v>13076</v>
      </c>
      <c r="D4446" s="668" t="s">
        <v>10738</v>
      </c>
      <c r="E4446" s="740">
        <v>2500</v>
      </c>
      <c r="F4446" s="670">
        <v>47285784</v>
      </c>
      <c r="G4446" s="668" t="s">
        <v>13150</v>
      </c>
      <c r="H4446" s="668" t="s">
        <v>10738</v>
      </c>
      <c r="I4446" s="668" t="s">
        <v>7361</v>
      </c>
      <c r="J4446" s="939" t="s">
        <v>10738</v>
      </c>
      <c r="K4446" s="924"/>
      <c r="L4446" s="670"/>
      <c r="M4446" s="755"/>
      <c r="N4446" s="670">
        <v>2</v>
      </c>
      <c r="O4446" s="670">
        <v>2</v>
      </c>
      <c r="P4446" s="755">
        <v>5000</v>
      </c>
      <c r="Q4446" s="670">
        <v>1</v>
      </c>
      <c r="R4446" s="670">
        <v>12</v>
      </c>
    </row>
    <row r="4447" spans="1:18" ht="15.75" customHeight="1" x14ac:dyDescent="0.2">
      <c r="A4447" s="665" t="s">
        <v>12962</v>
      </c>
      <c r="B4447" s="670" t="s">
        <v>6922</v>
      </c>
      <c r="C4447" s="670" t="s">
        <v>13076</v>
      </c>
      <c r="D4447" s="668" t="s">
        <v>10390</v>
      </c>
      <c r="E4447" s="740">
        <v>2500</v>
      </c>
      <c r="F4447" s="670">
        <v>41965804</v>
      </c>
      <c r="G4447" s="668" t="s">
        <v>13151</v>
      </c>
      <c r="H4447" s="668" t="s">
        <v>10390</v>
      </c>
      <c r="I4447" s="668" t="s">
        <v>7361</v>
      </c>
      <c r="J4447" s="939" t="s">
        <v>10390</v>
      </c>
      <c r="K4447" s="924"/>
      <c r="L4447" s="670"/>
      <c r="M4447" s="755"/>
      <c r="N4447" s="670">
        <v>2</v>
      </c>
      <c r="O4447" s="670">
        <v>2</v>
      </c>
      <c r="P4447" s="755">
        <v>5000</v>
      </c>
      <c r="Q4447" s="670">
        <v>1</v>
      </c>
      <c r="R4447" s="670">
        <v>12</v>
      </c>
    </row>
    <row r="4448" spans="1:18" ht="15.75" customHeight="1" x14ac:dyDescent="0.2">
      <c r="A4448" s="665" t="s">
        <v>12962</v>
      </c>
      <c r="B4448" s="670" t="s">
        <v>6922</v>
      </c>
      <c r="C4448" s="670" t="s">
        <v>13076</v>
      </c>
      <c r="D4448" s="668" t="s">
        <v>11806</v>
      </c>
      <c r="E4448" s="740">
        <v>6000</v>
      </c>
      <c r="F4448" s="670">
        <v>72949888</v>
      </c>
      <c r="G4448" s="668" t="s">
        <v>13152</v>
      </c>
      <c r="H4448" s="668" t="s">
        <v>11806</v>
      </c>
      <c r="I4448" s="668" t="s">
        <v>8801</v>
      </c>
      <c r="J4448" s="668" t="s">
        <v>11806</v>
      </c>
      <c r="K4448" s="670"/>
      <c r="L4448" s="670"/>
      <c r="M4448" s="755"/>
      <c r="N4448" s="670">
        <v>2</v>
      </c>
      <c r="O4448" s="670">
        <v>2</v>
      </c>
      <c r="P4448" s="755">
        <v>12000</v>
      </c>
      <c r="Q4448" s="670">
        <v>1</v>
      </c>
      <c r="R4448" s="670">
        <v>12</v>
      </c>
    </row>
    <row r="4449" spans="1:18" ht="15.75" customHeight="1" x14ac:dyDescent="0.2">
      <c r="A4449" s="665" t="s">
        <v>12962</v>
      </c>
      <c r="B4449" s="670" t="s">
        <v>6922</v>
      </c>
      <c r="C4449" s="670" t="s">
        <v>13076</v>
      </c>
      <c r="D4449" s="668" t="s">
        <v>11806</v>
      </c>
      <c r="E4449" s="740">
        <v>6000</v>
      </c>
      <c r="F4449" s="670">
        <v>46748642</v>
      </c>
      <c r="G4449" s="668" t="s">
        <v>13153</v>
      </c>
      <c r="H4449" s="668" t="s">
        <v>11806</v>
      </c>
      <c r="I4449" s="668" t="s">
        <v>8801</v>
      </c>
      <c r="J4449" s="668" t="s">
        <v>11806</v>
      </c>
      <c r="K4449" s="670"/>
      <c r="L4449" s="670"/>
      <c r="M4449" s="755"/>
      <c r="N4449" s="670">
        <v>2</v>
      </c>
      <c r="O4449" s="670">
        <v>2</v>
      </c>
      <c r="P4449" s="755">
        <v>12000</v>
      </c>
      <c r="Q4449" s="670">
        <v>1</v>
      </c>
      <c r="R4449" s="670">
        <v>12</v>
      </c>
    </row>
    <row r="4450" spans="1:18" ht="15.75" customHeight="1" x14ac:dyDescent="0.2">
      <c r="A4450" s="665" t="s">
        <v>12962</v>
      </c>
      <c r="B4450" s="670" t="s">
        <v>6922</v>
      </c>
      <c r="C4450" s="670" t="s">
        <v>13076</v>
      </c>
      <c r="D4450" s="668" t="s">
        <v>10738</v>
      </c>
      <c r="E4450" s="740">
        <v>2600</v>
      </c>
      <c r="F4450" s="670">
        <v>40163096</v>
      </c>
      <c r="G4450" s="668" t="s">
        <v>13154</v>
      </c>
      <c r="H4450" s="668" t="s">
        <v>10738</v>
      </c>
      <c r="I4450" s="668" t="s">
        <v>7361</v>
      </c>
      <c r="J4450" s="939" t="s">
        <v>10738</v>
      </c>
      <c r="K4450" s="924"/>
      <c r="L4450" s="670"/>
      <c r="M4450" s="755"/>
      <c r="N4450" s="670">
        <v>2</v>
      </c>
      <c r="O4450" s="670">
        <v>2</v>
      </c>
      <c r="P4450" s="755">
        <v>5200</v>
      </c>
      <c r="Q4450" s="670">
        <v>1</v>
      </c>
      <c r="R4450" s="670">
        <v>12</v>
      </c>
    </row>
    <row r="4451" spans="1:18" ht="15.75" customHeight="1" x14ac:dyDescent="0.2">
      <c r="A4451" s="665" t="s">
        <v>12962</v>
      </c>
      <c r="B4451" s="670" t="s">
        <v>6922</v>
      </c>
      <c r="C4451" s="670" t="s">
        <v>13076</v>
      </c>
      <c r="D4451" s="668" t="s">
        <v>10738</v>
      </c>
      <c r="E4451" s="740">
        <v>2500</v>
      </c>
      <c r="F4451" s="670">
        <v>73896212</v>
      </c>
      <c r="G4451" s="668" t="s">
        <v>13155</v>
      </c>
      <c r="H4451" s="668" t="s">
        <v>10738</v>
      </c>
      <c r="I4451" s="668" t="s">
        <v>7361</v>
      </c>
      <c r="J4451" s="939" t="s">
        <v>10738</v>
      </c>
      <c r="K4451" s="924"/>
      <c r="L4451" s="670"/>
      <c r="M4451" s="755"/>
      <c r="N4451" s="670">
        <v>2</v>
      </c>
      <c r="O4451" s="670">
        <v>2</v>
      </c>
      <c r="P4451" s="755">
        <v>5000</v>
      </c>
      <c r="Q4451" s="670">
        <v>1</v>
      </c>
      <c r="R4451" s="670">
        <v>12</v>
      </c>
    </row>
    <row r="4452" spans="1:18" ht="15.75" customHeight="1" x14ac:dyDescent="0.2">
      <c r="A4452" s="665" t="s">
        <v>12962</v>
      </c>
      <c r="B4452" s="670" t="s">
        <v>6922</v>
      </c>
      <c r="C4452" s="670" t="s">
        <v>13076</v>
      </c>
      <c r="D4452" s="668" t="s">
        <v>10854</v>
      </c>
      <c r="E4452" s="740">
        <v>6000</v>
      </c>
      <c r="F4452" s="670">
        <v>46523871</v>
      </c>
      <c r="G4452" s="668" t="s">
        <v>13156</v>
      </c>
      <c r="H4452" s="668" t="s">
        <v>10854</v>
      </c>
      <c r="I4452" s="668" t="s">
        <v>8801</v>
      </c>
      <c r="J4452" s="939" t="s">
        <v>10854</v>
      </c>
      <c r="K4452" s="924"/>
      <c r="L4452" s="670"/>
      <c r="M4452" s="755"/>
      <c r="N4452" s="670">
        <v>2</v>
      </c>
      <c r="O4452" s="670">
        <v>2</v>
      </c>
      <c r="P4452" s="755">
        <v>12000</v>
      </c>
      <c r="Q4452" s="670">
        <v>1</v>
      </c>
      <c r="R4452" s="670">
        <v>12</v>
      </c>
    </row>
    <row r="4453" spans="1:18" ht="15.75" customHeight="1" x14ac:dyDescent="0.2">
      <c r="A4453" s="665" t="s">
        <v>12962</v>
      </c>
      <c r="B4453" s="670" t="s">
        <v>6922</v>
      </c>
      <c r="C4453" s="670" t="s">
        <v>13076</v>
      </c>
      <c r="D4453" s="668" t="s">
        <v>10738</v>
      </c>
      <c r="E4453" s="740">
        <v>2600</v>
      </c>
      <c r="F4453" s="670">
        <v>71200226</v>
      </c>
      <c r="G4453" s="668" t="s">
        <v>13157</v>
      </c>
      <c r="H4453" s="668" t="s">
        <v>10738</v>
      </c>
      <c r="I4453" s="668" t="s">
        <v>7361</v>
      </c>
      <c r="J4453" s="939" t="s">
        <v>10738</v>
      </c>
      <c r="K4453" s="924"/>
      <c r="L4453" s="670"/>
      <c r="M4453" s="755"/>
      <c r="N4453" s="670">
        <v>2</v>
      </c>
      <c r="O4453" s="670">
        <v>2</v>
      </c>
      <c r="P4453" s="755">
        <v>5200</v>
      </c>
      <c r="Q4453" s="670">
        <v>1</v>
      </c>
      <c r="R4453" s="670">
        <v>12</v>
      </c>
    </row>
    <row r="4454" spans="1:18" ht="15.75" customHeight="1" x14ac:dyDescent="0.2">
      <c r="A4454" s="665" t="s">
        <v>12962</v>
      </c>
      <c r="B4454" s="670" t="s">
        <v>6922</v>
      </c>
      <c r="C4454" s="670" t="s">
        <v>13076</v>
      </c>
      <c r="D4454" s="668" t="s">
        <v>11806</v>
      </c>
      <c r="E4454" s="740">
        <v>5000</v>
      </c>
      <c r="F4454" s="670">
        <v>72931023</v>
      </c>
      <c r="G4454" s="668" t="s">
        <v>13158</v>
      </c>
      <c r="H4454" s="668" t="s">
        <v>11806</v>
      </c>
      <c r="I4454" s="668" t="s">
        <v>8801</v>
      </c>
      <c r="J4454" s="668" t="s">
        <v>11806</v>
      </c>
      <c r="K4454" s="670"/>
      <c r="L4454" s="670"/>
      <c r="M4454" s="755"/>
      <c r="N4454" s="670">
        <v>2</v>
      </c>
      <c r="O4454" s="670">
        <v>2</v>
      </c>
      <c r="P4454" s="755">
        <v>10000</v>
      </c>
      <c r="Q4454" s="670">
        <v>1</v>
      </c>
      <c r="R4454" s="670">
        <v>12</v>
      </c>
    </row>
    <row r="4455" spans="1:18" ht="15.75" customHeight="1" x14ac:dyDescent="0.2">
      <c r="A4455" s="665" t="s">
        <v>12962</v>
      </c>
      <c r="B4455" s="670" t="s">
        <v>6922</v>
      </c>
      <c r="C4455" s="670" t="s">
        <v>13076</v>
      </c>
      <c r="D4455" s="668" t="s">
        <v>10390</v>
      </c>
      <c r="E4455" s="740">
        <v>2500</v>
      </c>
      <c r="F4455" s="670">
        <v>73680681</v>
      </c>
      <c r="G4455" s="668" t="s">
        <v>13159</v>
      </c>
      <c r="H4455" s="668" t="s">
        <v>10390</v>
      </c>
      <c r="I4455" s="668" t="s">
        <v>7361</v>
      </c>
      <c r="J4455" s="939" t="s">
        <v>10390</v>
      </c>
      <c r="K4455" s="924"/>
      <c r="L4455" s="670"/>
      <c r="M4455" s="755"/>
      <c r="N4455" s="670">
        <v>2</v>
      </c>
      <c r="O4455" s="670">
        <v>2</v>
      </c>
      <c r="P4455" s="755">
        <v>5000</v>
      </c>
      <c r="Q4455" s="670">
        <v>1</v>
      </c>
      <c r="R4455" s="670">
        <v>12</v>
      </c>
    </row>
    <row r="4456" spans="1:18" ht="15.75" customHeight="1" x14ac:dyDescent="0.2">
      <c r="A4456" s="665" t="s">
        <v>12962</v>
      </c>
      <c r="B4456" s="670" t="s">
        <v>6922</v>
      </c>
      <c r="C4456" s="670" t="s">
        <v>13076</v>
      </c>
      <c r="D4456" s="668" t="s">
        <v>10738</v>
      </c>
      <c r="E4456" s="740">
        <v>3500</v>
      </c>
      <c r="F4456" s="670">
        <v>73680773</v>
      </c>
      <c r="G4456" s="668" t="s">
        <v>13160</v>
      </c>
      <c r="H4456" s="668" t="s">
        <v>10738</v>
      </c>
      <c r="I4456" s="668" t="s">
        <v>7361</v>
      </c>
      <c r="J4456" s="939" t="s">
        <v>10738</v>
      </c>
      <c r="K4456" s="924"/>
      <c r="L4456" s="670"/>
      <c r="M4456" s="755"/>
      <c r="N4456" s="670">
        <v>2</v>
      </c>
      <c r="O4456" s="670">
        <v>2</v>
      </c>
      <c r="P4456" s="755">
        <v>7000</v>
      </c>
      <c r="Q4456" s="670">
        <v>1</v>
      </c>
      <c r="R4456" s="670">
        <v>12</v>
      </c>
    </row>
    <row r="4457" spans="1:18" ht="15.75" customHeight="1" x14ac:dyDescent="0.2">
      <c r="A4457" s="665" t="s">
        <v>12962</v>
      </c>
      <c r="B4457" s="670" t="s">
        <v>6922</v>
      </c>
      <c r="C4457" s="670" t="s">
        <v>13076</v>
      </c>
      <c r="D4457" s="668" t="s">
        <v>10738</v>
      </c>
      <c r="E4457" s="740">
        <v>2600</v>
      </c>
      <c r="F4457" s="670">
        <v>45578437</v>
      </c>
      <c r="G4457" s="668" t="s">
        <v>13161</v>
      </c>
      <c r="H4457" s="668" t="s">
        <v>10738</v>
      </c>
      <c r="I4457" s="668" t="s">
        <v>7361</v>
      </c>
      <c r="J4457" s="939" t="s">
        <v>10738</v>
      </c>
      <c r="K4457" s="924"/>
      <c r="L4457" s="670"/>
      <c r="M4457" s="755"/>
      <c r="N4457" s="670">
        <v>2</v>
      </c>
      <c r="O4457" s="670">
        <v>2</v>
      </c>
      <c r="P4457" s="755">
        <v>5200</v>
      </c>
      <c r="Q4457" s="670">
        <v>1</v>
      </c>
      <c r="R4457" s="670">
        <v>12</v>
      </c>
    </row>
    <row r="4458" spans="1:18" ht="15.75" customHeight="1" x14ac:dyDescent="0.2">
      <c r="A4458" s="665" t="s">
        <v>12962</v>
      </c>
      <c r="B4458" s="670" t="s">
        <v>6922</v>
      </c>
      <c r="C4458" s="670" t="s">
        <v>13076</v>
      </c>
      <c r="D4458" s="668" t="s">
        <v>10738</v>
      </c>
      <c r="E4458" s="740">
        <v>2500</v>
      </c>
      <c r="F4458" s="670">
        <v>42602087</v>
      </c>
      <c r="G4458" s="668" t="s">
        <v>13162</v>
      </c>
      <c r="H4458" s="668" t="s">
        <v>10738</v>
      </c>
      <c r="I4458" s="668" t="s">
        <v>7361</v>
      </c>
      <c r="J4458" s="939" t="s">
        <v>10738</v>
      </c>
      <c r="K4458" s="924"/>
      <c r="L4458" s="670"/>
      <c r="M4458" s="755"/>
      <c r="N4458" s="670">
        <v>2</v>
      </c>
      <c r="O4458" s="670">
        <v>2</v>
      </c>
      <c r="P4458" s="755">
        <v>5000</v>
      </c>
      <c r="Q4458" s="670">
        <v>1</v>
      </c>
      <c r="R4458" s="670">
        <v>12</v>
      </c>
    </row>
    <row r="4459" spans="1:18" ht="15.75" customHeight="1" x14ac:dyDescent="0.2">
      <c r="A4459" s="665" t="s">
        <v>12962</v>
      </c>
      <c r="B4459" s="670" t="s">
        <v>6922</v>
      </c>
      <c r="C4459" s="670" t="s">
        <v>13076</v>
      </c>
      <c r="D4459" s="668" t="s">
        <v>10738</v>
      </c>
      <c r="E4459" s="740">
        <v>2600</v>
      </c>
      <c r="F4459" s="670">
        <v>42186487</v>
      </c>
      <c r="G4459" s="668" t="s">
        <v>13163</v>
      </c>
      <c r="H4459" s="668" t="s">
        <v>10738</v>
      </c>
      <c r="I4459" s="668" t="s">
        <v>7361</v>
      </c>
      <c r="J4459" s="939" t="s">
        <v>10738</v>
      </c>
      <c r="K4459" s="924"/>
      <c r="L4459" s="670"/>
      <c r="M4459" s="755"/>
      <c r="N4459" s="670">
        <v>2</v>
      </c>
      <c r="O4459" s="670">
        <v>2</v>
      </c>
      <c r="P4459" s="755">
        <v>5200</v>
      </c>
      <c r="Q4459" s="670">
        <v>1</v>
      </c>
      <c r="R4459" s="670">
        <v>12</v>
      </c>
    </row>
    <row r="4460" spans="1:18" ht="15.75" customHeight="1" x14ac:dyDescent="0.2">
      <c r="A4460" s="665" t="s">
        <v>12962</v>
      </c>
      <c r="B4460" s="670" t="s">
        <v>6922</v>
      </c>
      <c r="C4460" s="670" t="s">
        <v>13076</v>
      </c>
      <c r="D4460" s="668" t="s">
        <v>10738</v>
      </c>
      <c r="E4460" s="740">
        <v>2600</v>
      </c>
      <c r="F4460" s="670">
        <v>44494078</v>
      </c>
      <c r="G4460" s="668" t="s">
        <v>13164</v>
      </c>
      <c r="H4460" s="668" t="s">
        <v>10738</v>
      </c>
      <c r="I4460" s="668" t="s">
        <v>7361</v>
      </c>
      <c r="J4460" s="939" t="s">
        <v>10738</v>
      </c>
      <c r="K4460" s="924"/>
      <c r="L4460" s="670"/>
      <c r="M4460" s="755"/>
      <c r="N4460" s="670">
        <v>2</v>
      </c>
      <c r="O4460" s="670">
        <v>2</v>
      </c>
      <c r="P4460" s="755">
        <v>5200</v>
      </c>
      <c r="Q4460" s="670">
        <v>1</v>
      </c>
      <c r="R4460" s="670">
        <v>12</v>
      </c>
    </row>
    <row r="4461" spans="1:18" ht="15.75" customHeight="1" x14ac:dyDescent="0.2">
      <c r="A4461" s="665" t="s">
        <v>12962</v>
      </c>
      <c r="B4461" s="670" t="s">
        <v>6922</v>
      </c>
      <c r="C4461" s="670" t="s">
        <v>13076</v>
      </c>
      <c r="D4461" s="668" t="s">
        <v>10738</v>
      </c>
      <c r="E4461" s="740">
        <v>2600</v>
      </c>
      <c r="F4461" s="670">
        <v>19675448</v>
      </c>
      <c r="G4461" s="668" t="s">
        <v>13165</v>
      </c>
      <c r="H4461" s="668" t="s">
        <v>10738</v>
      </c>
      <c r="I4461" s="668" t="s">
        <v>7361</v>
      </c>
      <c r="J4461" s="939" t="s">
        <v>10738</v>
      </c>
      <c r="K4461" s="924"/>
      <c r="L4461" s="670"/>
      <c r="M4461" s="755"/>
      <c r="N4461" s="670">
        <v>2</v>
      </c>
      <c r="O4461" s="670">
        <v>2</v>
      </c>
      <c r="P4461" s="755">
        <v>5200</v>
      </c>
      <c r="Q4461" s="670">
        <v>1</v>
      </c>
      <c r="R4461" s="670">
        <v>12</v>
      </c>
    </row>
    <row r="4462" spans="1:18" ht="15.75" customHeight="1" x14ac:dyDescent="0.2">
      <c r="A4462" s="665" t="s">
        <v>12962</v>
      </c>
      <c r="B4462" s="670" t="s">
        <v>6922</v>
      </c>
      <c r="C4462" s="670" t="s">
        <v>13076</v>
      </c>
      <c r="D4462" s="668" t="s">
        <v>10356</v>
      </c>
      <c r="E4462" s="740">
        <v>6000</v>
      </c>
      <c r="F4462" s="670">
        <v>47565753</v>
      </c>
      <c r="G4462" s="668" t="s">
        <v>13036</v>
      </c>
      <c r="H4462" s="668" t="s">
        <v>10356</v>
      </c>
      <c r="I4462" s="668" t="s">
        <v>8801</v>
      </c>
      <c r="J4462" s="668" t="s">
        <v>10356</v>
      </c>
      <c r="K4462" s="670"/>
      <c r="L4462" s="670"/>
      <c r="M4462" s="755"/>
      <c r="N4462" s="670">
        <v>2</v>
      </c>
      <c r="O4462" s="670">
        <v>2</v>
      </c>
      <c r="P4462" s="755">
        <v>12000</v>
      </c>
      <c r="Q4462" s="670">
        <v>1</v>
      </c>
      <c r="R4462" s="670">
        <v>12</v>
      </c>
    </row>
    <row r="4463" spans="1:18" ht="15.75" customHeight="1" x14ac:dyDescent="0.2">
      <c r="A4463" s="665" t="s">
        <v>12962</v>
      </c>
      <c r="B4463" s="670" t="s">
        <v>6922</v>
      </c>
      <c r="C4463" s="670" t="s">
        <v>13076</v>
      </c>
      <c r="D4463" s="668" t="s">
        <v>11806</v>
      </c>
      <c r="E4463" s="740">
        <v>6000</v>
      </c>
      <c r="F4463" s="670">
        <v>40150216</v>
      </c>
      <c r="G4463" s="668" t="s">
        <v>13166</v>
      </c>
      <c r="H4463" s="668" t="s">
        <v>11806</v>
      </c>
      <c r="I4463" s="668" t="s">
        <v>8801</v>
      </c>
      <c r="J4463" s="668" t="s">
        <v>11806</v>
      </c>
      <c r="K4463" s="670"/>
      <c r="L4463" s="670"/>
      <c r="M4463" s="755"/>
      <c r="N4463" s="670">
        <v>2</v>
      </c>
      <c r="O4463" s="670">
        <v>2</v>
      </c>
      <c r="P4463" s="755">
        <v>12000</v>
      </c>
      <c r="Q4463" s="670">
        <v>1</v>
      </c>
      <c r="R4463" s="670">
        <v>12</v>
      </c>
    </row>
    <row r="4464" spans="1:18" ht="15.75" customHeight="1" x14ac:dyDescent="0.2">
      <c r="A4464" s="665" t="s">
        <v>12962</v>
      </c>
      <c r="B4464" s="670" t="s">
        <v>6922</v>
      </c>
      <c r="C4464" s="670" t="s">
        <v>13076</v>
      </c>
      <c r="D4464" s="668" t="s">
        <v>10390</v>
      </c>
      <c r="E4464" s="740">
        <v>2500</v>
      </c>
      <c r="F4464" s="670">
        <v>41947389</v>
      </c>
      <c r="G4464" s="668" t="s">
        <v>13167</v>
      </c>
      <c r="H4464" s="668" t="s">
        <v>10390</v>
      </c>
      <c r="I4464" s="668" t="s">
        <v>7361</v>
      </c>
      <c r="J4464" s="939" t="s">
        <v>10390</v>
      </c>
      <c r="K4464" s="924"/>
      <c r="L4464" s="670"/>
      <c r="M4464" s="755"/>
      <c r="N4464" s="670">
        <v>2</v>
      </c>
      <c r="O4464" s="670">
        <v>2</v>
      </c>
      <c r="P4464" s="755">
        <v>5000</v>
      </c>
      <c r="Q4464" s="670">
        <v>1</v>
      </c>
      <c r="R4464" s="670">
        <v>12</v>
      </c>
    </row>
    <row r="4465" spans="1:18" ht="15.75" customHeight="1" x14ac:dyDescent="0.2">
      <c r="A4465" s="665" t="s">
        <v>12962</v>
      </c>
      <c r="B4465" s="670" t="s">
        <v>6922</v>
      </c>
      <c r="C4465" s="670" t="s">
        <v>13076</v>
      </c>
      <c r="D4465" s="668" t="s">
        <v>11806</v>
      </c>
      <c r="E4465" s="740">
        <v>6000</v>
      </c>
      <c r="F4465" s="670">
        <v>73568828</v>
      </c>
      <c r="G4465" s="668" t="s">
        <v>13168</v>
      </c>
      <c r="H4465" s="668" t="s">
        <v>11806</v>
      </c>
      <c r="I4465" s="668" t="s">
        <v>8801</v>
      </c>
      <c r="J4465" s="668" t="s">
        <v>11806</v>
      </c>
      <c r="K4465" s="670"/>
      <c r="L4465" s="670"/>
      <c r="M4465" s="755"/>
      <c r="N4465" s="670">
        <v>2</v>
      </c>
      <c r="O4465" s="670">
        <v>2</v>
      </c>
      <c r="P4465" s="755">
        <v>12000</v>
      </c>
      <c r="Q4465" s="670">
        <v>1</v>
      </c>
      <c r="R4465" s="670">
        <v>12</v>
      </c>
    </row>
    <row r="4466" spans="1:18" ht="15.75" customHeight="1" x14ac:dyDescent="0.2">
      <c r="A4466" s="665" t="s">
        <v>12962</v>
      </c>
      <c r="B4466" s="670" t="s">
        <v>6922</v>
      </c>
      <c r="C4466" s="670" t="s">
        <v>13076</v>
      </c>
      <c r="D4466" s="668" t="s">
        <v>11806</v>
      </c>
      <c r="E4466" s="740">
        <v>6000</v>
      </c>
      <c r="F4466" s="670">
        <v>74750973</v>
      </c>
      <c r="G4466" s="668" t="s">
        <v>13169</v>
      </c>
      <c r="H4466" s="668" t="s">
        <v>11806</v>
      </c>
      <c r="I4466" s="668" t="s">
        <v>8801</v>
      </c>
      <c r="J4466" s="668" t="s">
        <v>11806</v>
      </c>
      <c r="K4466" s="670"/>
      <c r="L4466" s="670"/>
      <c r="M4466" s="755"/>
      <c r="N4466" s="670">
        <v>2</v>
      </c>
      <c r="O4466" s="670">
        <v>2</v>
      </c>
      <c r="P4466" s="755">
        <v>12000</v>
      </c>
      <c r="Q4466" s="670">
        <v>1</v>
      </c>
      <c r="R4466" s="670">
        <v>12</v>
      </c>
    </row>
    <row r="4467" spans="1:18" ht="15.75" customHeight="1" x14ac:dyDescent="0.2">
      <c r="A4467" s="665" t="s">
        <v>12962</v>
      </c>
      <c r="B4467" s="670" t="s">
        <v>6922</v>
      </c>
      <c r="C4467" s="670" t="s">
        <v>13076</v>
      </c>
      <c r="D4467" s="668" t="s">
        <v>11806</v>
      </c>
      <c r="E4467" s="740">
        <v>5000</v>
      </c>
      <c r="F4467" s="670">
        <v>75598766</v>
      </c>
      <c r="G4467" s="668" t="s">
        <v>13170</v>
      </c>
      <c r="H4467" s="668" t="s">
        <v>11806</v>
      </c>
      <c r="I4467" s="668" t="s">
        <v>8801</v>
      </c>
      <c r="J4467" s="668" t="s">
        <v>11806</v>
      </c>
      <c r="K4467" s="670"/>
      <c r="L4467" s="670"/>
      <c r="M4467" s="755"/>
      <c r="N4467" s="670">
        <v>2</v>
      </c>
      <c r="O4467" s="670">
        <v>2</v>
      </c>
      <c r="P4467" s="755">
        <v>10000</v>
      </c>
      <c r="Q4467" s="670">
        <v>1</v>
      </c>
      <c r="R4467" s="670">
        <v>12</v>
      </c>
    </row>
    <row r="4468" spans="1:18" ht="15.75" customHeight="1" x14ac:dyDescent="0.2">
      <c r="A4468" s="665" t="s">
        <v>12962</v>
      </c>
      <c r="B4468" s="670" t="s">
        <v>6922</v>
      </c>
      <c r="C4468" s="670" t="s">
        <v>13076</v>
      </c>
      <c r="D4468" s="668" t="s">
        <v>11169</v>
      </c>
      <c r="E4468" s="740">
        <v>6000</v>
      </c>
      <c r="F4468" s="670">
        <v>46169803</v>
      </c>
      <c r="G4468" s="668" t="s">
        <v>13171</v>
      </c>
      <c r="H4468" s="668" t="s">
        <v>11169</v>
      </c>
      <c r="I4468" s="668" t="s">
        <v>8801</v>
      </c>
      <c r="J4468" s="668" t="s">
        <v>11169</v>
      </c>
      <c r="K4468" s="670"/>
      <c r="L4468" s="670"/>
      <c r="M4468" s="755"/>
      <c r="N4468" s="670">
        <v>2</v>
      </c>
      <c r="O4468" s="670">
        <v>2</v>
      </c>
      <c r="P4468" s="755">
        <v>12000</v>
      </c>
      <c r="Q4468" s="670">
        <v>1</v>
      </c>
      <c r="R4468" s="670">
        <v>12</v>
      </c>
    </row>
    <row r="4469" spans="1:18" ht="15.75" customHeight="1" x14ac:dyDescent="0.2">
      <c r="A4469" s="665" t="s">
        <v>12962</v>
      </c>
      <c r="B4469" s="670" t="s">
        <v>6922</v>
      </c>
      <c r="C4469" s="670" t="s">
        <v>13076</v>
      </c>
      <c r="D4469" s="668" t="s">
        <v>10738</v>
      </c>
      <c r="E4469" s="740">
        <v>2500</v>
      </c>
      <c r="F4469" s="670">
        <v>48508751</v>
      </c>
      <c r="G4469" s="668" t="s">
        <v>13172</v>
      </c>
      <c r="H4469" s="668" t="s">
        <v>10738</v>
      </c>
      <c r="I4469" s="668" t="s">
        <v>7361</v>
      </c>
      <c r="J4469" s="939" t="s">
        <v>10738</v>
      </c>
      <c r="K4469" s="924"/>
      <c r="L4469" s="670"/>
      <c r="M4469" s="755"/>
      <c r="N4469" s="670">
        <v>2</v>
      </c>
      <c r="O4469" s="670">
        <v>2</v>
      </c>
      <c r="P4469" s="755">
        <v>5000</v>
      </c>
      <c r="Q4469" s="670">
        <v>1</v>
      </c>
      <c r="R4469" s="670">
        <v>12</v>
      </c>
    </row>
    <row r="4470" spans="1:18" ht="15.75" customHeight="1" x14ac:dyDescent="0.2">
      <c r="A4470" s="665" t="s">
        <v>12962</v>
      </c>
      <c r="B4470" s="670" t="s">
        <v>6922</v>
      </c>
      <c r="C4470" s="670" t="s">
        <v>13076</v>
      </c>
      <c r="D4470" s="668" t="s">
        <v>10738</v>
      </c>
      <c r="E4470" s="740">
        <v>3500</v>
      </c>
      <c r="F4470" s="670">
        <v>48111058</v>
      </c>
      <c r="G4470" s="668" t="s">
        <v>13173</v>
      </c>
      <c r="H4470" s="668" t="s">
        <v>10738</v>
      </c>
      <c r="I4470" s="668" t="s">
        <v>7361</v>
      </c>
      <c r="J4470" s="939" t="s">
        <v>10738</v>
      </c>
      <c r="K4470" s="924"/>
      <c r="L4470" s="670"/>
      <c r="M4470" s="755"/>
      <c r="N4470" s="670">
        <v>2</v>
      </c>
      <c r="O4470" s="670">
        <v>2</v>
      </c>
      <c r="P4470" s="755">
        <v>7000</v>
      </c>
      <c r="Q4470" s="670">
        <v>1</v>
      </c>
      <c r="R4470" s="670">
        <v>12</v>
      </c>
    </row>
    <row r="4471" spans="1:18" ht="15.75" customHeight="1" x14ac:dyDescent="0.2">
      <c r="A4471" s="665" t="s">
        <v>12962</v>
      </c>
      <c r="B4471" s="670" t="s">
        <v>6922</v>
      </c>
      <c r="C4471" s="670" t="s">
        <v>13076</v>
      </c>
      <c r="D4471" s="668" t="s">
        <v>9914</v>
      </c>
      <c r="E4471" s="740">
        <v>9000</v>
      </c>
      <c r="F4471" s="670">
        <v>70782939</v>
      </c>
      <c r="G4471" s="668" t="s">
        <v>13174</v>
      </c>
      <c r="H4471" s="668" t="s">
        <v>9914</v>
      </c>
      <c r="I4471" s="668" t="s">
        <v>8801</v>
      </c>
      <c r="J4471" s="668" t="s">
        <v>9914</v>
      </c>
      <c r="K4471" s="670"/>
      <c r="L4471" s="670"/>
      <c r="M4471" s="755"/>
      <c r="N4471" s="670">
        <v>2</v>
      </c>
      <c r="O4471" s="670">
        <v>2</v>
      </c>
      <c r="P4471" s="755">
        <v>18000</v>
      </c>
      <c r="Q4471" s="670">
        <v>1</v>
      </c>
      <c r="R4471" s="670">
        <v>12</v>
      </c>
    </row>
    <row r="4472" spans="1:18" ht="15.75" customHeight="1" x14ac:dyDescent="0.2">
      <c r="A4472" s="665" t="s">
        <v>12962</v>
      </c>
      <c r="B4472" s="670" t="s">
        <v>6922</v>
      </c>
      <c r="C4472" s="670" t="s">
        <v>13076</v>
      </c>
      <c r="D4472" s="668" t="s">
        <v>12055</v>
      </c>
      <c r="E4472" s="740">
        <v>2500</v>
      </c>
      <c r="F4472" s="670">
        <v>41074618</v>
      </c>
      <c r="G4472" s="668" t="s">
        <v>13175</v>
      </c>
      <c r="H4472" s="668" t="s">
        <v>12055</v>
      </c>
      <c r="I4472" s="668" t="s">
        <v>7541</v>
      </c>
      <c r="J4472" s="939" t="s">
        <v>12055</v>
      </c>
      <c r="K4472" s="924"/>
      <c r="L4472" s="670"/>
      <c r="M4472" s="755"/>
      <c r="N4472" s="670">
        <v>2</v>
      </c>
      <c r="O4472" s="670">
        <v>2</v>
      </c>
      <c r="P4472" s="755">
        <v>5000</v>
      </c>
      <c r="Q4472" s="670">
        <v>1</v>
      </c>
      <c r="R4472" s="670">
        <v>12</v>
      </c>
    </row>
    <row r="4473" spans="1:18" ht="15.75" customHeight="1" x14ac:dyDescent="0.2">
      <c r="A4473" s="665" t="s">
        <v>12962</v>
      </c>
      <c r="B4473" s="670" t="s">
        <v>6922</v>
      </c>
      <c r="C4473" s="670" t="s">
        <v>13076</v>
      </c>
      <c r="D4473" s="668" t="s">
        <v>11169</v>
      </c>
      <c r="E4473" s="740">
        <v>6000</v>
      </c>
      <c r="F4473" s="670">
        <v>46237159</v>
      </c>
      <c r="G4473" s="668" t="s">
        <v>13176</v>
      </c>
      <c r="H4473" s="668" t="s">
        <v>11169</v>
      </c>
      <c r="I4473" s="668" t="s">
        <v>8801</v>
      </c>
      <c r="J4473" s="668" t="s">
        <v>11169</v>
      </c>
      <c r="K4473" s="670"/>
      <c r="L4473" s="670"/>
      <c r="M4473" s="755"/>
      <c r="N4473" s="670">
        <v>2</v>
      </c>
      <c r="O4473" s="670">
        <v>2</v>
      </c>
      <c r="P4473" s="755">
        <v>12000</v>
      </c>
      <c r="Q4473" s="670">
        <v>1</v>
      </c>
      <c r="R4473" s="670">
        <v>12</v>
      </c>
    </row>
    <row r="4474" spans="1:18" ht="15.75" customHeight="1" x14ac:dyDescent="0.2">
      <c r="A4474" s="665" t="s">
        <v>12962</v>
      </c>
      <c r="B4474" s="670" t="s">
        <v>6922</v>
      </c>
      <c r="C4474" s="670" t="s">
        <v>13076</v>
      </c>
      <c r="D4474" s="668" t="s">
        <v>10738</v>
      </c>
      <c r="E4474" s="740">
        <v>2500</v>
      </c>
      <c r="F4474" s="670">
        <v>44391637</v>
      </c>
      <c r="G4474" s="668" t="s">
        <v>13177</v>
      </c>
      <c r="H4474" s="668" t="s">
        <v>10738</v>
      </c>
      <c r="I4474" s="668" t="s">
        <v>7361</v>
      </c>
      <c r="J4474" s="939" t="s">
        <v>10738</v>
      </c>
      <c r="K4474" s="924"/>
      <c r="L4474" s="670"/>
      <c r="M4474" s="755"/>
      <c r="N4474" s="670">
        <v>2</v>
      </c>
      <c r="O4474" s="670">
        <v>2</v>
      </c>
      <c r="P4474" s="755">
        <v>5000</v>
      </c>
      <c r="Q4474" s="670">
        <v>1</v>
      </c>
      <c r="R4474" s="670">
        <v>12</v>
      </c>
    </row>
    <row r="4475" spans="1:18" ht="15.75" customHeight="1" x14ac:dyDescent="0.2">
      <c r="A4475" s="665" t="s">
        <v>12962</v>
      </c>
      <c r="B4475" s="670" t="s">
        <v>6922</v>
      </c>
      <c r="C4475" s="670" t="s">
        <v>13076</v>
      </c>
      <c r="D4475" s="668" t="s">
        <v>10738</v>
      </c>
      <c r="E4475" s="740">
        <v>2500</v>
      </c>
      <c r="F4475" s="670">
        <v>46281175</v>
      </c>
      <c r="G4475" s="668" t="s">
        <v>13178</v>
      </c>
      <c r="H4475" s="668" t="s">
        <v>10738</v>
      </c>
      <c r="I4475" s="668" t="s">
        <v>7361</v>
      </c>
      <c r="J4475" s="939" t="s">
        <v>10738</v>
      </c>
      <c r="K4475" s="924"/>
      <c r="L4475" s="670"/>
      <c r="M4475" s="755"/>
      <c r="N4475" s="670">
        <v>2</v>
      </c>
      <c r="O4475" s="670">
        <v>2</v>
      </c>
      <c r="P4475" s="755">
        <v>5000</v>
      </c>
      <c r="Q4475" s="670">
        <v>1</v>
      </c>
      <c r="R4475" s="670">
        <v>12</v>
      </c>
    </row>
    <row r="4476" spans="1:18" ht="15.75" customHeight="1" x14ac:dyDescent="0.2">
      <c r="A4476" s="665" t="s">
        <v>12962</v>
      </c>
      <c r="B4476" s="670" t="s">
        <v>6922</v>
      </c>
      <c r="C4476" s="670" t="s">
        <v>13076</v>
      </c>
      <c r="D4476" s="668" t="s">
        <v>11806</v>
      </c>
      <c r="E4476" s="740">
        <v>6000</v>
      </c>
      <c r="F4476" s="670">
        <v>71620638</v>
      </c>
      <c r="G4476" s="668" t="s">
        <v>13179</v>
      </c>
      <c r="H4476" s="668" t="s">
        <v>11806</v>
      </c>
      <c r="I4476" s="668" t="s">
        <v>8801</v>
      </c>
      <c r="J4476" s="668" t="s">
        <v>11806</v>
      </c>
      <c r="K4476" s="670"/>
      <c r="L4476" s="670"/>
      <c r="M4476" s="755"/>
      <c r="N4476" s="670">
        <v>2</v>
      </c>
      <c r="O4476" s="670">
        <v>2</v>
      </c>
      <c r="P4476" s="755">
        <v>12000</v>
      </c>
      <c r="Q4476" s="670">
        <v>1</v>
      </c>
      <c r="R4476" s="670">
        <v>12</v>
      </c>
    </row>
    <row r="4477" spans="1:18" ht="15.75" customHeight="1" x14ac:dyDescent="0.2">
      <c r="A4477" s="665" t="s">
        <v>12962</v>
      </c>
      <c r="B4477" s="670" t="s">
        <v>6922</v>
      </c>
      <c r="C4477" s="670" t="s">
        <v>13076</v>
      </c>
      <c r="D4477" s="668" t="s">
        <v>9914</v>
      </c>
      <c r="E4477" s="740">
        <v>9000</v>
      </c>
      <c r="F4477" s="670">
        <v>45514527</v>
      </c>
      <c r="G4477" s="668" t="s">
        <v>12990</v>
      </c>
      <c r="H4477" s="668" t="s">
        <v>9914</v>
      </c>
      <c r="I4477" s="668" t="s">
        <v>8801</v>
      </c>
      <c r="J4477" s="668" t="s">
        <v>9914</v>
      </c>
      <c r="K4477" s="670"/>
      <c r="L4477" s="670"/>
      <c r="M4477" s="755"/>
      <c r="N4477" s="670">
        <v>2</v>
      </c>
      <c r="O4477" s="670">
        <v>2</v>
      </c>
      <c r="P4477" s="755">
        <v>18000</v>
      </c>
      <c r="Q4477" s="670">
        <v>1</v>
      </c>
      <c r="R4477" s="670">
        <v>12</v>
      </c>
    </row>
    <row r="4478" spans="1:18" ht="15.75" customHeight="1" x14ac:dyDescent="0.2">
      <c r="A4478" s="665" t="s">
        <v>12962</v>
      </c>
      <c r="B4478" s="670" t="s">
        <v>6922</v>
      </c>
      <c r="C4478" s="670" t="s">
        <v>13076</v>
      </c>
      <c r="D4478" s="668" t="s">
        <v>11806</v>
      </c>
      <c r="E4478" s="740">
        <v>6000</v>
      </c>
      <c r="F4478" s="670">
        <v>73302534</v>
      </c>
      <c r="G4478" s="668" t="s">
        <v>13180</v>
      </c>
      <c r="H4478" s="668" t="s">
        <v>11806</v>
      </c>
      <c r="I4478" s="668" t="s">
        <v>8801</v>
      </c>
      <c r="J4478" s="668" t="s">
        <v>11806</v>
      </c>
      <c r="K4478" s="670"/>
      <c r="L4478" s="670"/>
      <c r="M4478" s="755"/>
      <c r="N4478" s="670">
        <v>1</v>
      </c>
      <c r="O4478" s="670">
        <v>1</v>
      </c>
      <c r="P4478" s="755">
        <v>6000</v>
      </c>
      <c r="Q4478" s="670"/>
      <c r="R4478" s="670"/>
    </row>
    <row r="4479" spans="1:18" ht="15.75" customHeight="1" x14ac:dyDescent="0.2">
      <c r="A4479" s="665" t="s">
        <v>12962</v>
      </c>
      <c r="B4479" s="670" t="s">
        <v>6922</v>
      </c>
      <c r="C4479" s="670" t="s">
        <v>13076</v>
      </c>
      <c r="D4479" s="668" t="s">
        <v>11806</v>
      </c>
      <c r="E4479" s="740">
        <v>6000</v>
      </c>
      <c r="F4479" s="670">
        <v>75098425</v>
      </c>
      <c r="G4479" s="668" t="s">
        <v>13181</v>
      </c>
      <c r="H4479" s="668" t="s">
        <v>11806</v>
      </c>
      <c r="I4479" s="668" t="s">
        <v>8801</v>
      </c>
      <c r="J4479" s="668" t="s">
        <v>11806</v>
      </c>
      <c r="K4479" s="670"/>
      <c r="L4479" s="670"/>
      <c r="M4479" s="755"/>
      <c r="N4479" s="670">
        <v>1</v>
      </c>
      <c r="O4479" s="670">
        <v>1</v>
      </c>
      <c r="P4479" s="755">
        <v>6000</v>
      </c>
      <c r="Q4479" s="670"/>
      <c r="R4479" s="670"/>
    </row>
    <row r="4480" spans="1:18" ht="15.75" customHeight="1" x14ac:dyDescent="0.2">
      <c r="A4480" s="665" t="s">
        <v>12962</v>
      </c>
      <c r="B4480" s="670" t="s">
        <v>6922</v>
      </c>
      <c r="C4480" s="670" t="s">
        <v>13076</v>
      </c>
      <c r="D4480" s="668" t="s">
        <v>10854</v>
      </c>
      <c r="E4480" s="740">
        <v>5000</v>
      </c>
      <c r="F4480" s="670">
        <v>75176605</v>
      </c>
      <c r="G4480" s="668" t="s">
        <v>13182</v>
      </c>
      <c r="H4480" s="668" t="s">
        <v>10854</v>
      </c>
      <c r="I4480" s="668" t="s">
        <v>8801</v>
      </c>
      <c r="J4480" s="668" t="s">
        <v>10854</v>
      </c>
      <c r="K4480" s="670">
        <v>1</v>
      </c>
      <c r="L4480" s="670">
        <v>3</v>
      </c>
      <c r="M4480" s="755">
        <v>15000</v>
      </c>
      <c r="N4480" s="670">
        <v>1</v>
      </c>
      <c r="O4480" s="670">
        <v>1</v>
      </c>
      <c r="P4480" s="755">
        <v>5000</v>
      </c>
      <c r="Q4480" s="670"/>
      <c r="R4480" s="670"/>
    </row>
    <row r="4481" spans="1:18" ht="15.75" customHeight="1" x14ac:dyDescent="0.2">
      <c r="A4481" s="665" t="s">
        <v>12962</v>
      </c>
      <c r="B4481" s="670" t="s">
        <v>6922</v>
      </c>
      <c r="C4481" s="670" t="s">
        <v>13076</v>
      </c>
      <c r="D4481" s="668" t="s">
        <v>9914</v>
      </c>
      <c r="E4481" s="740">
        <v>9000</v>
      </c>
      <c r="F4481" s="670">
        <v>70256727</v>
      </c>
      <c r="G4481" s="668" t="s">
        <v>13183</v>
      </c>
      <c r="H4481" s="668" t="s">
        <v>9914</v>
      </c>
      <c r="I4481" s="668" t="s">
        <v>8801</v>
      </c>
      <c r="J4481" s="668" t="s">
        <v>9914</v>
      </c>
      <c r="K4481" s="670">
        <v>1</v>
      </c>
      <c r="L4481" s="670">
        <v>3</v>
      </c>
      <c r="M4481" s="755">
        <v>27000</v>
      </c>
      <c r="N4481" s="670">
        <v>1</v>
      </c>
      <c r="O4481" s="670">
        <v>1</v>
      </c>
      <c r="P4481" s="755">
        <v>9000</v>
      </c>
      <c r="Q4481" s="670"/>
      <c r="R4481" s="670"/>
    </row>
    <row r="4482" spans="1:18" ht="15.75" customHeight="1" x14ac:dyDescent="0.2">
      <c r="A4482" s="665" t="s">
        <v>12962</v>
      </c>
      <c r="B4482" s="670" t="s">
        <v>6922</v>
      </c>
      <c r="C4482" s="670" t="s">
        <v>13076</v>
      </c>
      <c r="D4482" s="668" t="s">
        <v>9914</v>
      </c>
      <c r="E4482" s="740">
        <v>9000</v>
      </c>
      <c r="F4482" s="670">
        <v>41782658</v>
      </c>
      <c r="G4482" s="668" t="s">
        <v>10515</v>
      </c>
      <c r="H4482" s="668" t="s">
        <v>9914</v>
      </c>
      <c r="I4482" s="668" t="s">
        <v>8801</v>
      </c>
      <c r="J4482" s="668" t="s">
        <v>9914</v>
      </c>
      <c r="K4482" s="670">
        <v>1</v>
      </c>
      <c r="L4482" s="670">
        <v>3</v>
      </c>
      <c r="M4482" s="755">
        <v>27000</v>
      </c>
      <c r="N4482" s="670">
        <v>1</v>
      </c>
      <c r="O4482" s="670">
        <v>1</v>
      </c>
      <c r="P4482" s="755">
        <v>9000</v>
      </c>
      <c r="Q4482" s="670"/>
      <c r="R4482" s="670"/>
    </row>
    <row r="4483" spans="1:18" ht="15.75" customHeight="1" x14ac:dyDescent="0.2">
      <c r="A4483" s="665" t="s">
        <v>12962</v>
      </c>
      <c r="B4483" s="670" t="s">
        <v>6922</v>
      </c>
      <c r="C4483" s="670" t="s">
        <v>13076</v>
      </c>
      <c r="D4483" s="668" t="s">
        <v>9914</v>
      </c>
      <c r="E4483" s="740">
        <v>9000</v>
      </c>
      <c r="F4483" s="670">
        <v>44077769</v>
      </c>
      <c r="G4483" s="668" t="s">
        <v>13184</v>
      </c>
      <c r="H4483" s="668" t="s">
        <v>9914</v>
      </c>
      <c r="I4483" s="668" t="s">
        <v>8801</v>
      </c>
      <c r="J4483" s="668" t="s">
        <v>9914</v>
      </c>
      <c r="K4483" s="670">
        <v>1</v>
      </c>
      <c r="L4483" s="670">
        <v>3</v>
      </c>
      <c r="M4483" s="755">
        <v>27000</v>
      </c>
      <c r="N4483" s="670">
        <v>1</v>
      </c>
      <c r="O4483" s="670">
        <v>1</v>
      </c>
      <c r="P4483" s="755">
        <v>9000</v>
      </c>
      <c r="Q4483" s="670"/>
      <c r="R4483" s="670"/>
    </row>
    <row r="4484" spans="1:18" ht="15.75" customHeight="1" x14ac:dyDescent="0.2">
      <c r="A4484" s="665" t="s">
        <v>12962</v>
      </c>
      <c r="B4484" s="670" t="s">
        <v>6922</v>
      </c>
      <c r="C4484" s="670" t="s">
        <v>13076</v>
      </c>
      <c r="D4484" s="668" t="s">
        <v>11806</v>
      </c>
      <c r="E4484" s="740">
        <v>6000</v>
      </c>
      <c r="F4484" s="670">
        <v>77214421</v>
      </c>
      <c r="G4484" s="668" t="s">
        <v>13185</v>
      </c>
      <c r="H4484" s="668" t="s">
        <v>11806</v>
      </c>
      <c r="I4484" s="668" t="s">
        <v>8801</v>
      </c>
      <c r="J4484" s="668" t="s">
        <v>11806</v>
      </c>
      <c r="K4484" s="670">
        <v>1</v>
      </c>
      <c r="L4484" s="670">
        <v>3</v>
      </c>
      <c r="M4484" s="755">
        <v>18000</v>
      </c>
      <c r="N4484" s="670">
        <v>1</v>
      </c>
      <c r="O4484" s="670">
        <v>1</v>
      </c>
      <c r="P4484" s="755">
        <v>6000</v>
      </c>
      <c r="Q4484" s="670"/>
      <c r="R4484" s="670"/>
    </row>
    <row r="4485" spans="1:18" ht="15.75" customHeight="1" x14ac:dyDescent="0.2">
      <c r="A4485" s="665" t="s">
        <v>12962</v>
      </c>
      <c r="B4485" s="670" t="s">
        <v>6922</v>
      </c>
      <c r="C4485" s="670" t="s">
        <v>13076</v>
      </c>
      <c r="D4485" s="668" t="s">
        <v>11806</v>
      </c>
      <c r="E4485" s="740">
        <v>5000</v>
      </c>
      <c r="F4485" s="670">
        <v>75912848</v>
      </c>
      <c r="G4485" s="668" t="s">
        <v>13186</v>
      </c>
      <c r="H4485" s="668" t="s">
        <v>11806</v>
      </c>
      <c r="I4485" s="668" t="s">
        <v>8801</v>
      </c>
      <c r="J4485" s="668" t="s">
        <v>11806</v>
      </c>
      <c r="K4485" s="670"/>
      <c r="L4485" s="670"/>
      <c r="M4485" s="753"/>
      <c r="N4485" s="670">
        <v>1</v>
      </c>
      <c r="O4485" s="670">
        <v>2</v>
      </c>
      <c r="P4485" s="755">
        <v>10000</v>
      </c>
      <c r="Q4485" s="670">
        <v>1</v>
      </c>
      <c r="R4485" s="670">
        <v>12</v>
      </c>
    </row>
    <row r="4486" spans="1:18" ht="15.75" customHeight="1" x14ac:dyDescent="0.2">
      <c r="A4486" s="665" t="s">
        <v>12962</v>
      </c>
      <c r="B4486" s="670" t="s">
        <v>6922</v>
      </c>
      <c r="C4486" s="670" t="s">
        <v>13076</v>
      </c>
      <c r="D4486" s="668" t="s">
        <v>9914</v>
      </c>
      <c r="E4486" s="740">
        <v>9000</v>
      </c>
      <c r="F4486" s="670">
        <v>75223715</v>
      </c>
      <c r="G4486" s="668" t="s">
        <v>13187</v>
      </c>
      <c r="H4486" s="668" t="s">
        <v>9914</v>
      </c>
      <c r="I4486" s="668" t="s">
        <v>8801</v>
      </c>
      <c r="J4486" s="668" t="s">
        <v>9914</v>
      </c>
      <c r="K4486" s="670"/>
      <c r="L4486" s="670"/>
      <c r="M4486" s="753"/>
      <c r="N4486" s="670">
        <v>2</v>
      </c>
      <c r="O4486" s="670">
        <v>2</v>
      </c>
      <c r="P4486" s="755">
        <v>18000</v>
      </c>
      <c r="Q4486" s="670">
        <v>1</v>
      </c>
      <c r="R4486" s="670">
        <v>12</v>
      </c>
    </row>
    <row r="4487" spans="1:18" ht="15.75" customHeight="1" x14ac:dyDescent="0.2">
      <c r="A4487" s="665" t="s">
        <v>12962</v>
      </c>
      <c r="B4487" s="670" t="s">
        <v>6922</v>
      </c>
      <c r="C4487" s="670" t="s">
        <v>13076</v>
      </c>
      <c r="D4487" s="668" t="s">
        <v>11169</v>
      </c>
      <c r="E4487" s="740">
        <v>6000</v>
      </c>
      <c r="F4487" s="670">
        <v>45548937</v>
      </c>
      <c r="G4487" s="668" t="s">
        <v>13188</v>
      </c>
      <c r="H4487" s="668" t="s">
        <v>11169</v>
      </c>
      <c r="I4487" s="668" t="s">
        <v>8801</v>
      </c>
      <c r="J4487" s="668" t="s">
        <v>11169</v>
      </c>
      <c r="K4487" s="670"/>
      <c r="L4487" s="670"/>
      <c r="M4487" s="753"/>
      <c r="N4487" s="670">
        <v>2</v>
      </c>
      <c r="O4487" s="670">
        <v>2</v>
      </c>
      <c r="P4487" s="755">
        <v>12000</v>
      </c>
      <c r="Q4487" s="670">
        <v>1</v>
      </c>
      <c r="R4487" s="670">
        <v>12</v>
      </c>
    </row>
    <row r="4488" spans="1:18" ht="15.75" customHeight="1" x14ac:dyDescent="0.2">
      <c r="A4488" s="665" t="s">
        <v>12962</v>
      </c>
      <c r="B4488" s="670" t="s">
        <v>6922</v>
      </c>
      <c r="C4488" s="670" t="s">
        <v>13076</v>
      </c>
      <c r="D4488" s="668" t="s">
        <v>9914</v>
      </c>
      <c r="E4488" s="740">
        <v>9000</v>
      </c>
      <c r="F4488" s="670">
        <v>74147257</v>
      </c>
      <c r="G4488" s="668" t="s">
        <v>13189</v>
      </c>
      <c r="H4488" s="668" t="s">
        <v>9914</v>
      </c>
      <c r="I4488" s="668" t="s">
        <v>8801</v>
      </c>
      <c r="J4488" s="668" t="s">
        <v>9914</v>
      </c>
      <c r="K4488" s="670"/>
      <c r="L4488" s="670"/>
      <c r="M4488" s="753"/>
      <c r="N4488" s="670">
        <v>2</v>
      </c>
      <c r="O4488" s="670">
        <v>2</v>
      </c>
      <c r="P4488" s="755">
        <v>18000</v>
      </c>
      <c r="Q4488" s="670">
        <v>1</v>
      </c>
      <c r="R4488" s="670">
        <v>12</v>
      </c>
    </row>
    <row r="4489" spans="1:18" ht="15.75" customHeight="1" x14ac:dyDescent="0.2">
      <c r="A4489" s="665" t="s">
        <v>12962</v>
      </c>
      <c r="B4489" s="670" t="s">
        <v>6922</v>
      </c>
      <c r="C4489" s="670" t="s">
        <v>13076</v>
      </c>
      <c r="D4489" s="668" t="s">
        <v>10738</v>
      </c>
      <c r="E4489" s="740">
        <v>2600</v>
      </c>
      <c r="F4489" s="670">
        <v>40721259</v>
      </c>
      <c r="G4489" s="668" t="s">
        <v>13190</v>
      </c>
      <c r="H4489" s="668" t="s">
        <v>10738</v>
      </c>
      <c r="I4489" s="668" t="s">
        <v>7361</v>
      </c>
      <c r="J4489" s="939" t="s">
        <v>10738</v>
      </c>
      <c r="K4489" s="924"/>
      <c r="L4489" s="670"/>
      <c r="M4489" s="753"/>
      <c r="N4489" s="670">
        <v>2</v>
      </c>
      <c r="O4489" s="670">
        <v>2</v>
      </c>
      <c r="P4489" s="755">
        <v>5200</v>
      </c>
      <c r="Q4489" s="670">
        <v>1</v>
      </c>
      <c r="R4489" s="670">
        <v>12</v>
      </c>
    </row>
    <row r="4490" spans="1:18" ht="15.75" customHeight="1" x14ac:dyDescent="0.2">
      <c r="A4490" s="665" t="s">
        <v>12962</v>
      </c>
      <c r="B4490" s="670" t="s">
        <v>6922</v>
      </c>
      <c r="C4490" s="670" t="s">
        <v>13076</v>
      </c>
      <c r="D4490" s="668" t="s">
        <v>10738</v>
      </c>
      <c r="E4490" s="740">
        <v>2500</v>
      </c>
      <c r="F4490" s="670">
        <v>70301960</v>
      </c>
      <c r="G4490" s="668" t="s">
        <v>13191</v>
      </c>
      <c r="H4490" s="668" t="s">
        <v>10738</v>
      </c>
      <c r="I4490" s="668" t="s">
        <v>7361</v>
      </c>
      <c r="J4490" s="939" t="s">
        <v>10738</v>
      </c>
      <c r="K4490" s="924"/>
      <c r="L4490" s="670"/>
      <c r="M4490" s="753"/>
      <c r="N4490" s="670">
        <v>2</v>
      </c>
      <c r="O4490" s="670">
        <v>2</v>
      </c>
      <c r="P4490" s="755">
        <v>5000</v>
      </c>
      <c r="Q4490" s="670">
        <v>1</v>
      </c>
      <c r="R4490" s="670">
        <v>12</v>
      </c>
    </row>
    <row r="4491" spans="1:18" ht="15.75" customHeight="1" x14ac:dyDescent="0.2">
      <c r="A4491" s="665" t="s">
        <v>12962</v>
      </c>
      <c r="B4491" s="670" t="s">
        <v>6922</v>
      </c>
      <c r="C4491" s="670" t="s">
        <v>13076</v>
      </c>
      <c r="D4491" s="668" t="s">
        <v>10854</v>
      </c>
      <c r="E4491" s="740">
        <v>6000</v>
      </c>
      <c r="F4491" s="670">
        <v>46587766</v>
      </c>
      <c r="G4491" s="668" t="s">
        <v>13192</v>
      </c>
      <c r="H4491" s="668" t="s">
        <v>10854</v>
      </c>
      <c r="I4491" s="668" t="s">
        <v>8801</v>
      </c>
      <c r="J4491" s="939" t="s">
        <v>10854</v>
      </c>
      <c r="K4491" s="924"/>
      <c r="L4491" s="670"/>
      <c r="M4491" s="753"/>
      <c r="N4491" s="670">
        <v>2</v>
      </c>
      <c r="O4491" s="670">
        <v>2</v>
      </c>
      <c r="P4491" s="755">
        <v>12000</v>
      </c>
      <c r="Q4491" s="670">
        <v>1</v>
      </c>
      <c r="R4491" s="670">
        <v>12</v>
      </c>
    </row>
    <row r="4492" spans="1:18" ht="15.75" customHeight="1" x14ac:dyDescent="0.2">
      <c r="A4492" s="665" t="s">
        <v>12962</v>
      </c>
      <c r="B4492" s="670" t="s">
        <v>6922</v>
      </c>
      <c r="C4492" s="670" t="s">
        <v>13076</v>
      </c>
      <c r="D4492" s="668" t="s">
        <v>11806</v>
      </c>
      <c r="E4492" s="740">
        <v>5000</v>
      </c>
      <c r="F4492" s="670">
        <v>42034172</v>
      </c>
      <c r="G4492" s="668" t="s">
        <v>13193</v>
      </c>
      <c r="H4492" s="668" t="s">
        <v>11806</v>
      </c>
      <c r="I4492" s="668" t="s">
        <v>8801</v>
      </c>
      <c r="J4492" s="668" t="s">
        <v>11806</v>
      </c>
      <c r="K4492" s="670"/>
      <c r="L4492" s="670"/>
      <c r="M4492" s="753"/>
      <c r="N4492" s="670">
        <v>1</v>
      </c>
      <c r="O4492" s="670">
        <v>1</v>
      </c>
      <c r="P4492" s="755">
        <v>5000</v>
      </c>
      <c r="Q4492" s="670">
        <v>1</v>
      </c>
      <c r="R4492" s="670">
        <v>12</v>
      </c>
    </row>
    <row r="4493" spans="1:18" ht="15.75" customHeight="1" x14ac:dyDescent="0.2">
      <c r="A4493" s="665" t="s">
        <v>12962</v>
      </c>
      <c r="B4493" s="670" t="s">
        <v>6922</v>
      </c>
      <c r="C4493" s="670" t="s">
        <v>13076</v>
      </c>
      <c r="D4493" s="668" t="s">
        <v>11806</v>
      </c>
      <c r="E4493" s="740">
        <v>4000</v>
      </c>
      <c r="F4493" s="670">
        <v>72274413</v>
      </c>
      <c r="G4493" s="668" t="s">
        <v>13194</v>
      </c>
      <c r="H4493" s="668" t="s">
        <v>11806</v>
      </c>
      <c r="I4493" s="668" t="s">
        <v>8801</v>
      </c>
      <c r="J4493" s="668" t="s">
        <v>11806</v>
      </c>
      <c r="K4493" s="670"/>
      <c r="L4493" s="670"/>
      <c r="M4493" s="753"/>
      <c r="N4493" s="670">
        <v>1</v>
      </c>
      <c r="O4493" s="670">
        <v>1</v>
      </c>
      <c r="P4493" s="755">
        <v>4000</v>
      </c>
      <c r="Q4493" s="670">
        <v>1</v>
      </c>
      <c r="R4493" s="670">
        <v>12</v>
      </c>
    </row>
    <row r="4494" spans="1:18" ht="15.75" customHeight="1" x14ac:dyDescent="0.2">
      <c r="A4494" s="665" t="s">
        <v>12962</v>
      </c>
      <c r="B4494" s="670" t="s">
        <v>6922</v>
      </c>
      <c r="C4494" s="670" t="s">
        <v>13076</v>
      </c>
      <c r="D4494" s="668" t="s">
        <v>10738</v>
      </c>
      <c r="E4494" s="740">
        <v>2500</v>
      </c>
      <c r="F4494" s="670">
        <v>46320119</v>
      </c>
      <c r="G4494" s="668" t="s">
        <v>13195</v>
      </c>
      <c r="H4494" s="668" t="s">
        <v>10738</v>
      </c>
      <c r="I4494" s="668" t="s">
        <v>7361</v>
      </c>
      <c r="J4494" s="939" t="s">
        <v>10738</v>
      </c>
      <c r="K4494" s="924"/>
      <c r="L4494" s="670"/>
      <c r="M4494" s="753"/>
      <c r="N4494" s="670">
        <v>1</v>
      </c>
      <c r="O4494" s="670">
        <v>1</v>
      </c>
      <c r="P4494" s="755">
        <v>2500</v>
      </c>
      <c r="Q4494" s="670">
        <v>1</v>
      </c>
      <c r="R4494" s="670">
        <v>12</v>
      </c>
    </row>
    <row r="4495" spans="1:18" ht="15.75" customHeight="1" x14ac:dyDescent="0.2">
      <c r="A4495" s="665" t="s">
        <v>12962</v>
      </c>
      <c r="B4495" s="670" t="s">
        <v>6922</v>
      </c>
      <c r="C4495" s="670" t="s">
        <v>13076</v>
      </c>
      <c r="D4495" s="668" t="s">
        <v>10842</v>
      </c>
      <c r="E4495" s="740">
        <v>2500</v>
      </c>
      <c r="F4495" s="670">
        <v>75452476</v>
      </c>
      <c r="G4495" s="668" t="s">
        <v>13196</v>
      </c>
      <c r="H4495" s="668" t="s">
        <v>10842</v>
      </c>
      <c r="I4495" s="668" t="s">
        <v>7361</v>
      </c>
      <c r="J4495" s="939" t="s">
        <v>10842</v>
      </c>
      <c r="K4495" s="924"/>
      <c r="L4495" s="670"/>
      <c r="M4495" s="753"/>
      <c r="N4495" s="670">
        <v>1</v>
      </c>
      <c r="O4495" s="670">
        <v>1</v>
      </c>
      <c r="P4495" s="755">
        <v>2500</v>
      </c>
      <c r="Q4495" s="670">
        <v>1</v>
      </c>
      <c r="R4495" s="670">
        <v>12</v>
      </c>
    </row>
    <row r="4496" spans="1:18" ht="15.75" customHeight="1" x14ac:dyDescent="0.2">
      <c r="A4496" s="665" t="s">
        <v>12962</v>
      </c>
      <c r="B4496" s="670" t="s">
        <v>6922</v>
      </c>
      <c r="C4496" s="670" t="s">
        <v>13076</v>
      </c>
      <c r="D4496" s="668" t="s">
        <v>11806</v>
      </c>
      <c r="E4496" s="740">
        <v>5000</v>
      </c>
      <c r="F4496" s="670">
        <v>70224401</v>
      </c>
      <c r="G4496" s="668" t="s">
        <v>13198</v>
      </c>
      <c r="H4496" s="668" t="s">
        <v>11806</v>
      </c>
      <c r="I4496" s="668" t="s">
        <v>8801</v>
      </c>
      <c r="J4496" s="668" t="s">
        <v>11806</v>
      </c>
      <c r="K4496" s="670"/>
      <c r="L4496" s="670"/>
      <c r="M4496" s="753"/>
      <c r="N4496" s="670">
        <v>1</v>
      </c>
      <c r="O4496" s="670">
        <v>1</v>
      </c>
      <c r="P4496" s="755">
        <v>5000</v>
      </c>
      <c r="Q4496" s="670">
        <v>1</v>
      </c>
      <c r="R4496" s="670">
        <v>12</v>
      </c>
    </row>
    <row r="4497" spans="1:18" ht="15.75" customHeight="1" x14ac:dyDescent="0.2">
      <c r="A4497" s="665" t="s">
        <v>12962</v>
      </c>
      <c r="B4497" s="670" t="s">
        <v>6922</v>
      </c>
      <c r="C4497" s="670" t="s">
        <v>13076</v>
      </c>
      <c r="D4497" s="668" t="s">
        <v>9914</v>
      </c>
      <c r="E4497" s="740">
        <v>9000</v>
      </c>
      <c r="F4497" s="670">
        <v>70681490</v>
      </c>
      <c r="G4497" s="668" t="s">
        <v>13200</v>
      </c>
      <c r="H4497" s="668" t="s">
        <v>9914</v>
      </c>
      <c r="I4497" s="668" t="s">
        <v>8801</v>
      </c>
      <c r="J4497" s="668" t="s">
        <v>9914</v>
      </c>
      <c r="K4497" s="670"/>
      <c r="L4497" s="670"/>
      <c r="M4497" s="753"/>
      <c r="N4497" s="670">
        <v>1</v>
      </c>
      <c r="O4497" s="670">
        <v>1</v>
      </c>
      <c r="P4497" s="755">
        <v>9000</v>
      </c>
      <c r="Q4497" s="670">
        <v>1</v>
      </c>
      <c r="R4497" s="670">
        <v>12</v>
      </c>
    </row>
    <row r="4498" spans="1:18" ht="15.75" customHeight="1" x14ac:dyDescent="0.2">
      <c r="A4498" s="665" t="s">
        <v>12962</v>
      </c>
      <c r="B4498" s="670" t="s">
        <v>6922</v>
      </c>
      <c r="C4498" s="670" t="s">
        <v>13076</v>
      </c>
      <c r="D4498" s="668" t="s">
        <v>9914</v>
      </c>
      <c r="E4498" s="740">
        <v>9000</v>
      </c>
      <c r="F4498" s="670">
        <v>70053478</v>
      </c>
      <c r="G4498" s="668" t="s">
        <v>13201</v>
      </c>
      <c r="H4498" s="668" t="s">
        <v>9914</v>
      </c>
      <c r="I4498" s="668" t="s">
        <v>8801</v>
      </c>
      <c r="J4498" s="668" t="s">
        <v>9914</v>
      </c>
      <c r="K4498" s="670"/>
      <c r="L4498" s="670"/>
      <c r="M4498" s="753"/>
      <c r="N4498" s="670">
        <v>1</v>
      </c>
      <c r="O4498" s="670">
        <v>1</v>
      </c>
      <c r="P4498" s="755">
        <v>9000</v>
      </c>
      <c r="Q4498" s="670">
        <v>1</v>
      </c>
      <c r="R4498" s="670">
        <v>12</v>
      </c>
    </row>
    <row r="4499" spans="1:18" ht="15.75" customHeight="1" x14ac:dyDescent="0.2">
      <c r="A4499" s="665" t="s">
        <v>12962</v>
      </c>
      <c r="B4499" s="670" t="s">
        <v>6922</v>
      </c>
      <c r="C4499" s="670" t="s">
        <v>13076</v>
      </c>
      <c r="D4499" s="668" t="s">
        <v>9914</v>
      </c>
      <c r="E4499" s="740">
        <v>9000</v>
      </c>
      <c r="F4499" s="670">
        <v>47766904</v>
      </c>
      <c r="G4499" s="668" t="s">
        <v>13202</v>
      </c>
      <c r="H4499" s="668" t="s">
        <v>9914</v>
      </c>
      <c r="I4499" s="668" t="s">
        <v>8801</v>
      </c>
      <c r="J4499" s="668" t="s">
        <v>9914</v>
      </c>
      <c r="K4499" s="670"/>
      <c r="L4499" s="670"/>
      <c r="M4499" s="753"/>
      <c r="N4499" s="670">
        <v>1</v>
      </c>
      <c r="O4499" s="670">
        <v>1</v>
      </c>
      <c r="P4499" s="755">
        <v>9000</v>
      </c>
      <c r="Q4499" s="670">
        <v>1</v>
      </c>
      <c r="R4499" s="670">
        <v>12</v>
      </c>
    </row>
    <row r="4500" spans="1:18" ht="15.75" customHeight="1" x14ac:dyDescent="0.2">
      <c r="A4500" s="665" t="s">
        <v>12962</v>
      </c>
      <c r="B4500" s="670" t="s">
        <v>13203</v>
      </c>
      <c r="C4500" s="670" t="s">
        <v>13076</v>
      </c>
      <c r="D4500" s="668" t="s">
        <v>11806</v>
      </c>
      <c r="E4500" s="740">
        <v>5000</v>
      </c>
      <c r="F4500" s="670">
        <v>42884585</v>
      </c>
      <c r="G4500" s="668" t="s">
        <v>13077</v>
      </c>
      <c r="H4500" s="668" t="s">
        <v>11806</v>
      </c>
      <c r="I4500" s="668" t="s">
        <v>8801</v>
      </c>
      <c r="J4500" s="668" t="s">
        <v>11806</v>
      </c>
      <c r="K4500" s="670">
        <v>1</v>
      </c>
      <c r="L4500" s="670">
        <v>2</v>
      </c>
      <c r="M4500" s="755">
        <v>10000</v>
      </c>
      <c r="N4500" s="670"/>
      <c r="O4500" s="670"/>
      <c r="P4500" s="755"/>
      <c r="Q4500" s="670"/>
      <c r="R4500" s="670"/>
    </row>
    <row r="4501" spans="1:18" ht="15.75" customHeight="1" x14ac:dyDescent="0.2">
      <c r="A4501" s="665" t="s">
        <v>12962</v>
      </c>
      <c r="B4501" s="670" t="s">
        <v>13203</v>
      </c>
      <c r="C4501" s="670" t="s">
        <v>13076</v>
      </c>
      <c r="D4501" s="668" t="s">
        <v>10854</v>
      </c>
      <c r="E4501" s="740">
        <v>5000</v>
      </c>
      <c r="F4501" s="670">
        <v>75176605</v>
      </c>
      <c r="G4501" s="668" t="s">
        <v>13182</v>
      </c>
      <c r="H4501" s="668" t="s">
        <v>10854</v>
      </c>
      <c r="I4501" s="668" t="s">
        <v>8801</v>
      </c>
      <c r="J4501" s="668" t="s">
        <v>10854</v>
      </c>
      <c r="K4501" s="670">
        <v>1</v>
      </c>
      <c r="L4501" s="670">
        <v>3</v>
      </c>
      <c r="M4501" s="755">
        <v>15000</v>
      </c>
      <c r="N4501" s="670">
        <v>1</v>
      </c>
      <c r="O4501" s="670">
        <v>3</v>
      </c>
      <c r="P4501" s="755">
        <v>15000</v>
      </c>
      <c r="Q4501" s="670"/>
      <c r="R4501" s="670"/>
    </row>
    <row r="4502" spans="1:18" ht="15.75" customHeight="1" x14ac:dyDescent="0.2">
      <c r="A4502" s="665" t="s">
        <v>12962</v>
      </c>
      <c r="B4502" s="670" t="s">
        <v>13203</v>
      </c>
      <c r="C4502" s="670" t="s">
        <v>13076</v>
      </c>
      <c r="D4502" s="668" t="s">
        <v>11806</v>
      </c>
      <c r="E4502" s="740">
        <v>6000</v>
      </c>
      <c r="F4502" s="670">
        <v>46387911</v>
      </c>
      <c r="G4502" s="668" t="s">
        <v>13079</v>
      </c>
      <c r="H4502" s="668" t="s">
        <v>11806</v>
      </c>
      <c r="I4502" s="668" t="s">
        <v>8801</v>
      </c>
      <c r="J4502" s="668" t="s">
        <v>11806</v>
      </c>
      <c r="K4502" s="670">
        <v>1</v>
      </c>
      <c r="L4502" s="670">
        <v>3</v>
      </c>
      <c r="M4502" s="755">
        <v>18000</v>
      </c>
      <c r="N4502" s="670"/>
      <c r="O4502" s="670"/>
      <c r="P4502" s="755"/>
      <c r="Q4502" s="670"/>
      <c r="R4502" s="670"/>
    </row>
    <row r="4503" spans="1:18" ht="15.75" customHeight="1" x14ac:dyDescent="0.2">
      <c r="A4503" s="665" t="s">
        <v>12962</v>
      </c>
      <c r="B4503" s="670" t="s">
        <v>13203</v>
      </c>
      <c r="C4503" s="670" t="s">
        <v>13076</v>
      </c>
      <c r="D4503" s="668" t="s">
        <v>11806</v>
      </c>
      <c r="E4503" s="740">
        <v>7000</v>
      </c>
      <c r="F4503" s="670">
        <v>46387911</v>
      </c>
      <c r="G4503" s="668" t="s">
        <v>13079</v>
      </c>
      <c r="H4503" s="668" t="s">
        <v>11806</v>
      </c>
      <c r="I4503" s="668" t="s">
        <v>8801</v>
      </c>
      <c r="J4503" s="668" t="s">
        <v>11806</v>
      </c>
      <c r="K4503" s="670">
        <v>1</v>
      </c>
      <c r="L4503" s="670">
        <v>3</v>
      </c>
      <c r="M4503" s="755">
        <v>21000</v>
      </c>
      <c r="N4503" s="670">
        <v>2</v>
      </c>
      <c r="O4503" s="670">
        <v>4</v>
      </c>
      <c r="P4503" s="755">
        <v>28000</v>
      </c>
      <c r="Q4503" s="670"/>
      <c r="R4503" s="670"/>
    </row>
    <row r="4504" spans="1:18" ht="15.75" customHeight="1" x14ac:dyDescent="0.2">
      <c r="A4504" s="665" t="s">
        <v>12962</v>
      </c>
      <c r="B4504" s="670" t="s">
        <v>13203</v>
      </c>
      <c r="C4504" s="670" t="s">
        <v>13076</v>
      </c>
      <c r="D4504" s="668" t="s">
        <v>10738</v>
      </c>
      <c r="E4504" s="740">
        <v>2500</v>
      </c>
      <c r="F4504" s="670">
        <v>74158761</v>
      </c>
      <c r="G4504" s="668" t="s">
        <v>13148</v>
      </c>
      <c r="H4504" s="668" t="s">
        <v>10738</v>
      </c>
      <c r="I4504" s="668" t="s">
        <v>7361</v>
      </c>
      <c r="J4504" s="668" t="s">
        <v>10738</v>
      </c>
      <c r="K4504" s="670">
        <v>1</v>
      </c>
      <c r="L4504" s="670">
        <v>3</v>
      </c>
      <c r="M4504" s="755">
        <v>7500</v>
      </c>
      <c r="N4504" s="670">
        <v>2</v>
      </c>
      <c r="O4504" s="670">
        <v>4</v>
      </c>
      <c r="P4504" s="755">
        <v>10000</v>
      </c>
      <c r="Q4504" s="670"/>
      <c r="R4504" s="670"/>
    </row>
    <row r="4505" spans="1:18" ht="15.75" customHeight="1" x14ac:dyDescent="0.2">
      <c r="A4505" s="665" t="s">
        <v>12962</v>
      </c>
      <c r="B4505" s="670" t="s">
        <v>13203</v>
      </c>
      <c r="C4505" s="670" t="s">
        <v>13076</v>
      </c>
      <c r="D4505" s="668" t="s">
        <v>10738</v>
      </c>
      <c r="E4505" s="740">
        <v>2500</v>
      </c>
      <c r="F4505" s="670">
        <v>41273005</v>
      </c>
      <c r="G4505" s="668" t="s">
        <v>13081</v>
      </c>
      <c r="H4505" s="668" t="s">
        <v>10738</v>
      </c>
      <c r="I4505" s="668" t="s">
        <v>7361</v>
      </c>
      <c r="J4505" s="668" t="s">
        <v>10738</v>
      </c>
      <c r="K4505" s="670">
        <v>1</v>
      </c>
      <c r="L4505" s="670">
        <v>6</v>
      </c>
      <c r="M4505" s="755">
        <v>15000</v>
      </c>
      <c r="N4505" s="670">
        <v>2</v>
      </c>
      <c r="O4505" s="670">
        <v>4</v>
      </c>
      <c r="P4505" s="755">
        <v>10000</v>
      </c>
      <c r="Q4505" s="670"/>
      <c r="R4505" s="670"/>
    </row>
    <row r="4506" spans="1:18" ht="15.75" customHeight="1" x14ac:dyDescent="0.2">
      <c r="A4506" s="665" t="s">
        <v>12962</v>
      </c>
      <c r="B4506" s="670" t="s">
        <v>13203</v>
      </c>
      <c r="C4506" s="670" t="s">
        <v>13076</v>
      </c>
      <c r="D4506" s="668" t="s">
        <v>9914</v>
      </c>
      <c r="E4506" s="740">
        <v>9000</v>
      </c>
      <c r="F4506" s="670">
        <v>70256727</v>
      </c>
      <c r="G4506" s="668" t="s">
        <v>13183</v>
      </c>
      <c r="H4506" s="668" t="s">
        <v>9914</v>
      </c>
      <c r="I4506" s="668" t="s">
        <v>8801</v>
      </c>
      <c r="J4506" s="668" t="s">
        <v>9914</v>
      </c>
      <c r="K4506" s="670">
        <v>1</v>
      </c>
      <c r="L4506" s="670">
        <v>3</v>
      </c>
      <c r="M4506" s="755">
        <v>27000</v>
      </c>
      <c r="N4506" s="670">
        <v>1</v>
      </c>
      <c r="O4506" s="670">
        <v>3</v>
      </c>
      <c r="P4506" s="755">
        <v>27000</v>
      </c>
      <c r="Q4506" s="670"/>
      <c r="R4506" s="670"/>
    </row>
    <row r="4507" spans="1:18" ht="15.75" customHeight="1" x14ac:dyDescent="0.2">
      <c r="A4507" s="665" t="s">
        <v>12962</v>
      </c>
      <c r="B4507" s="670" t="s">
        <v>13203</v>
      </c>
      <c r="C4507" s="670" t="s">
        <v>13076</v>
      </c>
      <c r="D4507" s="668" t="s">
        <v>8629</v>
      </c>
      <c r="E4507" s="740">
        <v>2500</v>
      </c>
      <c r="F4507" s="670">
        <v>46327726</v>
      </c>
      <c r="G4507" s="668" t="s">
        <v>13082</v>
      </c>
      <c r="H4507" s="668" t="s">
        <v>8629</v>
      </c>
      <c r="I4507" s="668" t="s">
        <v>7541</v>
      </c>
      <c r="J4507" s="668" t="s">
        <v>8629</v>
      </c>
      <c r="K4507" s="670">
        <v>1</v>
      </c>
      <c r="L4507" s="670">
        <v>6</v>
      </c>
      <c r="M4507" s="755">
        <v>15000</v>
      </c>
      <c r="N4507" s="670">
        <v>2</v>
      </c>
      <c r="O4507" s="670">
        <v>4</v>
      </c>
      <c r="P4507" s="755">
        <v>10000</v>
      </c>
      <c r="Q4507" s="670"/>
      <c r="R4507" s="670"/>
    </row>
    <row r="4508" spans="1:18" ht="15.75" customHeight="1" x14ac:dyDescent="0.2">
      <c r="A4508" s="665" t="s">
        <v>12962</v>
      </c>
      <c r="B4508" s="670" t="s">
        <v>13203</v>
      </c>
      <c r="C4508" s="670" t="s">
        <v>13076</v>
      </c>
      <c r="D4508" s="668" t="s">
        <v>10738</v>
      </c>
      <c r="E4508" s="740">
        <v>2500</v>
      </c>
      <c r="F4508" s="670">
        <v>42631242</v>
      </c>
      <c r="G4508" s="668" t="s">
        <v>13083</v>
      </c>
      <c r="H4508" s="668" t="s">
        <v>10738</v>
      </c>
      <c r="I4508" s="668" t="s">
        <v>7361</v>
      </c>
      <c r="J4508" s="668" t="s">
        <v>10738</v>
      </c>
      <c r="K4508" s="670">
        <v>1</v>
      </c>
      <c r="L4508" s="670">
        <v>6</v>
      </c>
      <c r="M4508" s="755">
        <v>15000</v>
      </c>
      <c r="N4508" s="670">
        <v>2</v>
      </c>
      <c r="O4508" s="670">
        <v>4</v>
      </c>
      <c r="P4508" s="755">
        <v>10000</v>
      </c>
      <c r="Q4508" s="670"/>
      <c r="R4508" s="670"/>
    </row>
    <row r="4509" spans="1:18" ht="15.75" customHeight="1" x14ac:dyDescent="0.2">
      <c r="A4509" s="665" t="s">
        <v>12962</v>
      </c>
      <c r="B4509" s="670" t="s">
        <v>13203</v>
      </c>
      <c r="C4509" s="670" t="s">
        <v>13076</v>
      </c>
      <c r="D4509" s="668" t="s">
        <v>11806</v>
      </c>
      <c r="E4509" s="740">
        <v>7000</v>
      </c>
      <c r="F4509" s="670">
        <v>72149088</v>
      </c>
      <c r="G4509" s="668" t="s">
        <v>13149</v>
      </c>
      <c r="H4509" s="668" t="s">
        <v>11806</v>
      </c>
      <c r="I4509" s="668" t="s">
        <v>8801</v>
      </c>
      <c r="J4509" s="668" t="s">
        <v>11806</v>
      </c>
      <c r="K4509" s="670">
        <v>1</v>
      </c>
      <c r="L4509" s="670">
        <v>3</v>
      </c>
      <c r="M4509" s="755">
        <v>21000</v>
      </c>
      <c r="N4509" s="670">
        <v>2</v>
      </c>
      <c r="O4509" s="670">
        <v>4</v>
      </c>
      <c r="P4509" s="755">
        <v>28000</v>
      </c>
      <c r="Q4509" s="670"/>
      <c r="R4509" s="670"/>
    </row>
    <row r="4510" spans="1:18" ht="15.75" customHeight="1" x14ac:dyDescent="0.2">
      <c r="A4510" s="665" t="s">
        <v>12962</v>
      </c>
      <c r="B4510" s="670" t="s">
        <v>13203</v>
      </c>
      <c r="C4510" s="670" t="s">
        <v>13076</v>
      </c>
      <c r="D4510" s="668" t="s">
        <v>10738</v>
      </c>
      <c r="E4510" s="740">
        <v>2700</v>
      </c>
      <c r="F4510" s="670">
        <v>70757679</v>
      </c>
      <c r="G4510" s="668" t="s">
        <v>13084</v>
      </c>
      <c r="H4510" s="668" t="s">
        <v>10738</v>
      </c>
      <c r="I4510" s="668" t="s">
        <v>7361</v>
      </c>
      <c r="J4510" s="668" t="s">
        <v>10738</v>
      </c>
      <c r="K4510" s="670">
        <v>1</v>
      </c>
      <c r="L4510" s="670">
        <v>3</v>
      </c>
      <c r="M4510" s="755">
        <v>8100</v>
      </c>
      <c r="N4510" s="670">
        <v>2</v>
      </c>
      <c r="O4510" s="670">
        <v>4</v>
      </c>
      <c r="P4510" s="755">
        <v>10800</v>
      </c>
      <c r="Q4510" s="670"/>
      <c r="R4510" s="670"/>
    </row>
    <row r="4511" spans="1:18" ht="15.75" customHeight="1" x14ac:dyDescent="0.2">
      <c r="A4511" s="665" t="s">
        <v>12962</v>
      </c>
      <c r="B4511" s="670" t="s">
        <v>13203</v>
      </c>
      <c r="C4511" s="670" t="s">
        <v>13076</v>
      </c>
      <c r="D4511" s="668" t="s">
        <v>10356</v>
      </c>
      <c r="E4511" s="740">
        <v>5000</v>
      </c>
      <c r="F4511" s="670">
        <v>48239064</v>
      </c>
      <c r="G4511" s="668" t="s">
        <v>13085</v>
      </c>
      <c r="H4511" s="668" t="s">
        <v>10356</v>
      </c>
      <c r="I4511" s="668" t="s">
        <v>8801</v>
      </c>
      <c r="J4511" s="668" t="s">
        <v>10356</v>
      </c>
      <c r="K4511" s="670">
        <v>1</v>
      </c>
      <c r="L4511" s="670">
        <v>6</v>
      </c>
      <c r="M4511" s="755">
        <v>30000</v>
      </c>
      <c r="N4511" s="670">
        <v>2</v>
      </c>
      <c r="O4511" s="670">
        <v>4</v>
      </c>
      <c r="P4511" s="755">
        <v>20000</v>
      </c>
      <c r="Q4511" s="670"/>
      <c r="R4511" s="670"/>
    </row>
    <row r="4512" spans="1:18" ht="15.75" customHeight="1" x14ac:dyDescent="0.2">
      <c r="A4512" s="665" t="s">
        <v>12962</v>
      </c>
      <c r="B4512" s="670" t="s">
        <v>13203</v>
      </c>
      <c r="C4512" s="670" t="s">
        <v>13076</v>
      </c>
      <c r="D4512" s="668" t="s">
        <v>10738</v>
      </c>
      <c r="E4512" s="740">
        <v>1250</v>
      </c>
      <c r="F4512" s="670">
        <v>47285784</v>
      </c>
      <c r="G4512" s="668" t="s">
        <v>13150</v>
      </c>
      <c r="H4512" s="668" t="s">
        <v>10738</v>
      </c>
      <c r="I4512" s="668" t="s">
        <v>7361</v>
      </c>
      <c r="J4512" s="668" t="s">
        <v>10738</v>
      </c>
      <c r="K4512" s="670">
        <v>1</v>
      </c>
      <c r="L4512" s="670">
        <v>3</v>
      </c>
      <c r="M4512" s="755">
        <v>3750</v>
      </c>
      <c r="N4512" s="670">
        <v>2</v>
      </c>
      <c r="O4512" s="670">
        <v>4</v>
      </c>
      <c r="P4512" s="755">
        <v>5000</v>
      </c>
      <c r="Q4512" s="670"/>
      <c r="R4512" s="670"/>
    </row>
    <row r="4513" spans="1:18" ht="15.75" customHeight="1" x14ac:dyDescent="0.2">
      <c r="A4513" s="665" t="s">
        <v>12962</v>
      </c>
      <c r="B4513" s="670" t="s">
        <v>13203</v>
      </c>
      <c r="C4513" s="670" t="s">
        <v>13076</v>
      </c>
      <c r="D4513" s="668" t="s">
        <v>10390</v>
      </c>
      <c r="E4513" s="740">
        <v>2500</v>
      </c>
      <c r="F4513" s="670">
        <v>41965804</v>
      </c>
      <c r="G4513" s="668" t="s">
        <v>13151</v>
      </c>
      <c r="H4513" s="668" t="s">
        <v>10390</v>
      </c>
      <c r="I4513" s="668" t="s">
        <v>7361</v>
      </c>
      <c r="J4513" s="668" t="s">
        <v>10390</v>
      </c>
      <c r="K4513" s="670">
        <v>1</v>
      </c>
      <c r="L4513" s="670">
        <v>3</v>
      </c>
      <c r="M4513" s="755">
        <v>7500</v>
      </c>
      <c r="N4513" s="670">
        <v>2</v>
      </c>
      <c r="O4513" s="670">
        <v>4</v>
      </c>
      <c r="P4513" s="755">
        <v>10000</v>
      </c>
      <c r="Q4513" s="670"/>
      <c r="R4513" s="670"/>
    </row>
    <row r="4514" spans="1:18" ht="15.75" customHeight="1" x14ac:dyDescent="0.2">
      <c r="A4514" s="665" t="s">
        <v>12962</v>
      </c>
      <c r="B4514" s="670" t="s">
        <v>13203</v>
      </c>
      <c r="C4514" s="670" t="s">
        <v>13076</v>
      </c>
      <c r="D4514" s="668" t="s">
        <v>10738</v>
      </c>
      <c r="E4514" s="740">
        <v>2500</v>
      </c>
      <c r="F4514" s="670">
        <v>46153871</v>
      </c>
      <c r="G4514" s="668" t="s">
        <v>13087</v>
      </c>
      <c r="H4514" s="668" t="s">
        <v>10738</v>
      </c>
      <c r="I4514" s="668" t="s">
        <v>7361</v>
      </c>
      <c r="J4514" s="668" t="s">
        <v>10738</v>
      </c>
      <c r="K4514" s="670">
        <v>1</v>
      </c>
      <c r="L4514" s="670">
        <v>6</v>
      </c>
      <c r="M4514" s="755">
        <v>15000</v>
      </c>
      <c r="N4514" s="670">
        <v>2</v>
      </c>
      <c r="O4514" s="670">
        <v>4</v>
      </c>
      <c r="P4514" s="755">
        <v>10000</v>
      </c>
      <c r="Q4514" s="670"/>
      <c r="R4514" s="670"/>
    </row>
    <row r="4515" spans="1:18" ht="15.75" customHeight="1" x14ac:dyDescent="0.2">
      <c r="A4515" s="665" t="s">
        <v>12962</v>
      </c>
      <c r="B4515" s="670" t="s">
        <v>13203</v>
      </c>
      <c r="C4515" s="670" t="s">
        <v>13076</v>
      </c>
      <c r="D4515" s="668" t="s">
        <v>11169</v>
      </c>
      <c r="E4515" s="740">
        <v>5000</v>
      </c>
      <c r="F4515" s="670">
        <v>42946767</v>
      </c>
      <c r="G4515" s="668" t="s">
        <v>13088</v>
      </c>
      <c r="H4515" s="668" t="s">
        <v>11169</v>
      </c>
      <c r="I4515" s="668" t="s">
        <v>8801</v>
      </c>
      <c r="J4515" s="668" t="s">
        <v>11169</v>
      </c>
      <c r="K4515" s="670">
        <v>1</v>
      </c>
      <c r="L4515" s="670">
        <v>6</v>
      </c>
      <c r="M4515" s="755">
        <v>30000</v>
      </c>
      <c r="N4515" s="670">
        <v>2</v>
      </c>
      <c r="O4515" s="670">
        <v>4</v>
      </c>
      <c r="P4515" s="755">
        <v>20000</v>
      </c>
      <c r="Q4515" s="670"/>
      <c r="R4515" s="670"/>
    </row>
    <row r="4516" spans="1:18" ht="15.75" customHeight="1" x14ac:dyDescent="0.2">
      <c r="A4516" s="665" t="s">
        <v>12962</v>
      </c>
      <c r="B4516" s="670" t="s">
        <v>13203</v>
      </c>
      <c r="C4516" s="670" t="s">
        <v>13076</v>
      </c>
      <c r="D4516" s="668" t="s">
        <v>10738</v>
      </c>
      <c r="E4516" s="740">
        <v>2700</v>
      </c>
      <c r="F4516" s="670">
        <v>46688795</v>
      </c>
      <c r="G4516" s="668" t="s">
        <v>13089</v>
      </c>
      <c r="H4516" s="668" t="s">
        <v>10738</v>
      </c>
      <c r="I4516" s="668" t="s">
        <v>7361</v>
      </c>
      <c r="J4516" s="668" t="s">
        <v>10738</v>
      </c>
      <c r="K4516" s="670">
        <v>1</v>
      </c>
      <c r="L4516" s="670">
        <v>3</v>
      </c>
      <c r="M4516" s="755">
        <v>8100</v>
      </c>
      <c r="N4516" s="670">
        <v>2</v>
      </c>
      <c r="O4516" s="670">
        <v>4</v>
      </c>
      <c r="P4516" s="755">
        <v>10800</v>
      </c>
      <c r="Q4516" s="670"/>
      <c r="R4516" s="670"/>
    </row>
    <row r="4517" spans="1:18" ht="15.75" customHeight="1" x14ac:dyDescent="0.2">
      <c r="A4517" s="665" t="s">
        <v>12962</v>
      </c>
      <c r="B4517" s="670" t="s">
        <v>13203</v>
      </c>
      <c r="C4517" s="670" t="s">
        <v>13076</v>
      </c>
      <c r="D4517" s="668" t="s">
        <v>11806</v>
      </c>
      <c r="E4517" s="740">
        <v>6000</v>
      </c>
      <c r="F4517" s="670">
        <v>72949888</v>
      </c>
      <c r="G4517" s="668" t="s">
        <v>13152</v>
      </c>
      <c r="H4517" s="668" t="s">
        <v>11806</v>
      </c>
      <c r="I4517" s="668" t="s">
        <v>8801</v>
      </c>
      <c r="J4517" s="668" t="s">
        <v>11806</v>
      </c>
      <c r="K4517" s="670">
        <v>1</v>
      </c>
      <c r="L4517" s="670">
        <v>3</v>
      </c>
      <c r="M4517" s="755">
        <v>18000</v>
      </c>
      <c r="N4517" s="670">
        <v>2</v>
      </c>
      <c r="O4517" s="670">
        <v>4</v>
      </c>
      <c r="P4517" s="755">
        <v>24000</v>
      </c>
      <c r="Q4517" s="670"/>
      <c r="R4517" s="670"/>
    </row>
    <row r="4518" spans="1:18" ht="15.75" customHeight="1" x14ac:dyDescent="0.2">
      <c r="A4518" s="665" t="s">
        <v>12962</v>
      </c>
      <c r="B4518" s="670" t="s">
        <v>13203</v>
      </c>
      <c r="C4518" s="670" t="s">
        <v>13076</v>
      </c>
      <c r="D4518" s="668" t="s">
        <v>11169</v>
      </c>
      <c r="E4518" s="740">
        <v>6000</v>
      </c>
      <c r="F4518" s="670">
        <v>44979769</v>
      </c>
      <c r="G4518" s="668" t="s">
        <v>13204</v>
      </c>
      <c r="H4518" s="668" t="s">
        <v>11169</v>
      </c>
      <c r="I4518" s="668" t="s">
        <v>8801</v>
      </c>
      <c r="J4518" s="668" t="s">
        <v>11169</v>
      </c>
      <c r="K4518" s="670">
        <v>1</v>
      </c>
      <c r="L4518" s="670">
        <v>2</v>
      </c>
      <c r="M4518" s="755">
        <v>12000</v>
      </c>
      <c r="N4518" s="670"/>
      <c r="O4518" s="670"/>
      <c r="P4518" s="755"/>
      <c r="Q4518" s="670"/>
      <c r="R4518" s="670"/>
    </row>
    <row r="4519" spans="1:18" ht="15.75" customHeight="1" x14ac:dyDescent="0.2">
      <c r="A4519" s="665" t="s">
        <v>12962</v>
      </c>
      <c r="B4519" s="670" t="s">
        <v>13203</v>
      </c>
      <c r="C4519" s="670" t="s">
        <v>13076</v>
      </c>
      <c r="D4519" s="668" t="s">
        <v>10738</v>
      </c>
      <c r="E4519" s="740">
        <v>2500</v>
      </c>
      <c r="F4519" s="670">
        <v>43701487</v>
      </c>
      <c r="G4519" s="668" t="s">
        <v>13091</v>
      </c>
      <c r="H4519" s="668" t="s">
        <v>10738</v>
      </c>
      <c r="I4519" s="668" t="s">
        <v>7361</v>
      </c>
      <c r="J4519" s="668" t="s">
        <v>10738</v>
      </c>
      <c r="K4519" s="670">
        <v>1</v>
      </c>
      <c r="L4519" s="670">
        <v>6</v>
      </c>
      <c r="M4519" s="755">
        <v>15000</v>
      </c>
      <c r="N4519" s="670">
        <v>2</v>
      </c>
      <c r="O4519" s="670">
        <v>4</v>
      </c>
      <c r="P4519" s="755">
        <v>10000</v>
      </c>
      <c r="Q4519" s="670"/>
      <c r="R4519" s="670"/>
    </row>
    <row r="4520" spans="1:18" ht="15.75" customHeight="1" x14ac:dyDescent="0.2">
      <c r="A4520" s="665" t="s">
        <v>12962</v>
      </c>
      <c r="B4520" s="670" t="s">
        <v>13203</v>
      </c>
      <c r="C4520" s="670" t="s">
        <v>13076</v>
      </c>
      <c r="D4520" s="668" t="s">
        <v>11806</v>
      </c>
      <c r="E4520" s="740">
        <v>6000</v>
      </c>
      <c r="F4520" s="670">
        <v>46748642</v>
      </c>
      <c r="G4520" s="668" t="s">
        <v>13153</v>
      </c>
      <c r="H4520" s="668" t="s">
        <v>11806</v>
      </c>
      <c r="I4520" s="668" t="s">
        <v>8801</v>
      </c>
      <c r="J4520" s="668" t="s">
        <v>11806</v>
      </c>
      <c r="K4520" s="670">
        <v>1</v>
      </c>
      <c r="L4520" s="670">
        <v>3</v>
      </c>
      <c r="M4520" s="755">
        <v>18000</v>
      </c>
      <c r="N4520" s="670">
        <v>2</v>
      </c>
      <c r="O4520" s="670">
        <v>4</v>
      </c>
      <c r="P4520" s="755">
        <v>24000</v>
      </c>
      <c r="Q4520" s="670"/>
      <c r="R4520" s="670"/>
    </row>
    <row r="4521" spans="1:18" ht="15.75" customHeight="1" x14ac:dyDescent="0.2">
      <c r="A4521" s="665" t="s">
        <v>12962</v>
      </c>
      <c r="B4521" s="670" t="s">
        <v>13203</v>
      </c>
      <c r="C4521" s="670" t="s">
        <v>13076</v>
      </c>
      <c r="D4521" s="668" t="s">
        <v>9914</v>
      </c>
      <c r="E4521" s="740">
        <v>9000</v>
      </c>
      <c r="F4521" s="670">
        <v>41782658</v>
      </c>
      <c r="G4521" s="668" t="s">
        <v>10515</v>
      </c>
      <c r="H4521" s="668" t="s">
        <v>9914</v>
      </c>
      <c r="I4521" s="668" t="s">
        <v>8801</v>
      </c>
      <c r="J4521" s="668" t="s">
        <v>9914</v>
      </c>
      <c r="K4521" s="670">
        <v>1</v>
      </c>
      <c r="L4521" s="670">
        <v>3</v>
      </c>
      <c r="M4521" s="755">
        <v>27000</v>
      </c>
      <c r="N4521" s="670">
        <v>1</v>
      </c>
      <c r="O4521" s="670">
        <v>3</v>
      </c>
      <c r="P4521" s="755">
        <v>27000</v>
      </c>
      <c r="Q4521" s="670"/>
      <c r="R4521" s="670"/>
    </row>
    <row r="4522" spans="1:18" ht="15.75" customHeight="1" x14ac:dyDescent="0.2">
      <c r="A4522" s="665" t="s">
        <v>12962</v>
      </c>
      <c r="B4522" s="670" t="s">
        <v>13203</v>
      </c>
      <c r="C4522" s="670" t="s">
        <v>13076</v>
      </c>
      <c r="D4522" s="668" t="s">
        <v>10738</v>
      </c>
      <c r="E4522" s="740">
        <v>2500</v>
      </c>
      <c r="F4522" s="670">
        <v>71663874</v>
      </c>
      <c r="G4522" s="668" t="s">
        <v>13092</v>
      </c>
      <c r="H4522" s="668" t="s">
        <v>10738</v>
      </c>
      <c r="I4522" s="668" t="s">
        <v>7361</v>
      </c>
      <c r="J4522" s="668" t="s">
        <v>10738</v>
      </c>
      <c r="K4522" s="670">
        <v>1</v>
      </c>
      <c r="L4522" s="670">
        <v>6</v>
      </c>
      <c r="M4522" s="755">
        <v>15000</v>
      </c>
      <c r="N4522" s="670">
        <v>2</v>
      </c>
      <c r="O4522" s="670">
        <v>4</v>
      </c>
      <c r="P4522" s="755">
        <v>10000</v>
      </c>
      <c r="Q4522" s="670"/>
      <c r="R4522" s="670"/>
    </row>
    <row r="4523" spans="1:18" ht="15.75" customHeight="1" x14ac:dyDescent="0.2">
      <c r="A4523" s="665" t="s">
        <v>12962</v>
      </c>
      <c r="B4523" s="670" t="s">
        <v>13203</v>
      </c>
      <c r="C4523" s="670" t="s">
        <v>13076</v>
      </c>
      <c r="D4523" s="668" t="s">
        <v>10738</v>
      </c>
      <c r="E4523" s="740">
        <v>2500</v>
      </c>
      <c r="F4523" s="670">
        <v>45224381</v>
      </c>
      <c r="G4523" s="668" t="s">
        <v>13094</v>
      </c>
      <c r="H4523" s="668" t="s">
        <v>10738</v>
      </c>
      <c r="I4523" s="668" t="s">
        <v>7361</v>
      </c>
      <c r="J4523" s="668" t="s">
        <v>10738</v>
      </c>
      <c r="K4523" s="670">
        <v>1</v>
      </c>
      <c r="L4523" s="670">
        <v>6</v>
      </c>
      <c r="M4523" s="755">
        <v>15000</v>
      </c>
      <c r="N4523" s="670">
        <v>2</v>
      </c>
      <c r="O4523" s="670">
        <v>4</v>
      </c>
      <c r="P4523" s="755">
        <v>10000</v>
      </c>
      <c r="Q4523" s="670"/>
      <c r="R4523" s="670"/>
    </row>
    <row r="4524" spans="1:18" ht="15.75" customHeight="1" x14ac:dyDescent="0.2">
      <c r="A4524" s="665" t="s">
        <v>12962</v>
      </c>
      <c r="B4524" s="670" t="s">
        <v>13203</v>
      </c>
      <c r="C4524" s="670" t="s">
        <v>13076</v>
      </c>
      <c r="D4524" s="668" t="s">
        <v>9914</v>
      </c>
      <c r="E4524" s="740">
        <v>9000</v>
      </c>
      <c r="F4524" s="670">
        <v>74610655</v>
      </c>
      <c r="G4524" s="668" t="s">
        <v>13095</v>
      </c>
      <c r="H4524" s="668" t="s">
        <v>9914</v>
      </c>
      <c r="I4524" s="668" t="s">
        <v>8801</v>
      </c>
      <c r="J4524" s="668" t="s">
        <v>9914</v>
      </c>
      <c r="K4524" s="670">
        <v>1</v>
      </c>
      <c r="L4524" s="670">
        <v>5</v>
      </c>
      <c r="M4524" s="755">
        <v>45000</v>
      </c>
      <c r="N4524" s="670"/>
      <c r="O4524" s="670"/>
      <c r="P4524" s="755"/>
      <c r="Q4524" s="670"/>
      <c r="R4524" s="670"/>
    </row>
    <row r="4525" spans="1:18" ht="15.75" customHeight="1" x14ac:dyDescent="0.2">
      <c r="A4525" s="665" t="s">
        <v>12962</v>
      </c>
      <c r="B4525" s="670" t="s">
        <v>13203</v>
      </c>
      <c r="C4525" s="670" t="s">
        <v>13076</v>
      </c>
      <c r="D4525" s="668" t="s">
        <v>13096</v>
      </c>
      <c r="E4525" s="740">
        <v>3000</v>
      </c>
      <c r="F4525" s="670">
        <v>74412600</v>
      </c>
      <c r="G4525" s="668" t="s">
        <v>13097</v>
      </c>
      <c r="H4525" s="668" t="s">
        <v>13096</v>
      </c>
      <c r="I4525" s="668" t="s">
        <v>7361</v>
      </c>
      <c r="J4525" s="668" t="s">
        <v>13096</v>
      </c>
      <c r="K4525" s="670">
        <v>1</v>
      </c>
      <c r="L4525" s="670">
        <v>6</v>
      </c>
      <c r="M4525" s="755">
        <v>18000</v>
      </c>
      <c r="N4525" s="670">
        <v>2</v>
      </c>
      <c r="O4525" s="670">
        <v>4</v>
      </c>
      <c r="P4525" s="755">
        <v>12000</v>
      </c>
      <c r="Q4525" s="670"/>
      <c r="R4525" s="670"/>
    </row>
    <row r="4526" spans="1:18" ht="15.75" customHeight="1" x14ac:dyDescent="0.2">
      <c r="A4526" s="665" t="s">
        <v>12962</v>
      </c>
      <c r="B4526" s="670" t="s">
        <v>13203</v>
      </c>
      <c r="C4526" s="670" t="s">
        <v>13076</v>
      </c>
      <c r="D4526" s="668" t="s">
        <v>11806</v>
      </c>
      <c r="E4526" s="740">
        <v>6000</v>
      </c>
      <c r="F4526" s="670">
        <v>43757218</v>
      </c>
      <c r="G4526" s="668" t="s">
        <v>13098</v>
      </c>
      <c r="H4526" s="668" t="s">
        <v>11806</v>
      </c>
      <c r="I4526" s="668" t="s">
        <v>8801</v>
      </c>
      <c r="J4526" s="668" t="s">
        <v>11806</v>
      </c>
      <c r="K4526" s="670">
        <v>1</v>
      </c>
      <c r="L4526" s="670">
        <v>6</v>
      </c>
      <c r="M4526" s="755">
        <v>36000</v>
      </c>
      <c r="N4526" s="670"/>
      <c r="O4526" s="670"/>
      <c r="P4526" s="755"/>
      <c r="Q4526" s="670"/>
      <c r="R4526" s="670"/>
    </row>
    <row r="4527" spans="1:18" ht="15.75" customHeight="1" x14ac:dyDescent="0.2">
      <c r="A4527" s="665" t="s">
        <v>12962</v>
      </c>
      <c r="B4527" s="670" t="s">
        <v>13203</v>
      </c>
      <c r="C4527" s="670" t="s">
        <v>13076</v>
      </c>
      <c r="D4527" s="668" t="s">
        <v>10738</v>
      </c>
      <c r="E4527" s="740">
        <v>2500</v>
      </c>
      <c r="F4527" s="670">
        <v>40163096</v>
      </c>
      <c r="G4527" s="668" t="s">
        <v>13154</v>
      </c>
      <c r="H4527" s="668" t="s">
        <v>10738</v>
      </c>
      <c r="I4527" s="668" t="s">
        <v>7361</v>
      </c>
      <c r="J4527" s="668" t="s">
        <v>10738</v>
      </c>
      <c r="K4527" s="670">
        <v>1</v>
      </c>
      <c r="L4527" s="670">
        <v>3</v>
      </c>
      <c r="M4527" s="755">
        <v>7500</v>
      </c>
      <c r="N4527" s="670">
        <v>2</v>
      </c>
      <c r="O4527" s="670">
        <v>4</v>
      </c>
      <c r="P4527" s="755">
        <v>10000</v>
      </c>
      <c r="Q4527" s="670"/>
      <c r="R4527" s="670"/>
    </row>
    <row r="4528" spans="1:18" ht="15.75" customHeight="1" x14ac:dyDescent="0.2">
      <c r="A4528" s="665" t="s">
        <v>12962</v>
      </c>
      <c r="B4528" s="670" t="s">
        <v>13203</v>
      </c>
      <c r="C4528" s="670" t="s">
        <v>13076</v>
      </c>
      <c r="D4528" s="668" t="s">
        <v>11806</v>
      </c>
      <c r="E4528" s="740">
        <v>6000</v>
      </c>
      <c r="F4528" s="670">
        <v>73302534</v>
      </c>
      <c r="G4528" s="668" t="s">
        <v>13180</v>
      </c>
      <c r="H4528" s="668" t="s">
        <v>11806</v>
      </c>
      <c r="I4528" s="668" t="s">
        <v>8801</v>
      </c>
      <c r="J4528" s="668" t="s">
        <v>11806</v>
      </c>
      <c r="K4528" s="670">
        <v>1</v>
      </c>
      <c r="L4528" s="670">
        <v>3</v>
      </c>
      <c r="M4528" s="755">
        <v>18000</v>
      </c>
      <c r="N4528" s="670">
        <v>2</v>
      </c>
      <c r="O4528" s="670">
        <v>4</v>
      </c>
      <c r="P4528" s="755">
        <v>24000</v>
      </c>
      <c r="Q4528" s="670"/>
      <c r="R4528" s="670"/>
    </row>
    <row r="4529" spans="1:18" ht="15.75" customHeight="1" x14ac:dyDescent="0.2">
      <c r="A4529" s="665" t="s">
        <v>12962</v>
      </c>
      <c r="B4529" s="670" t="s">
        <v>13203</v>
      </c>
      <c r="C4529" s="670" t="s">
        <v>13076</v>
      </c>
      <c r="D4529" s="668" t="s">
        <v>10738</v>
      </c>
      <c r="E4529" s="740">
        <v>2250</v>
      </c>
      <c r="F4529" s="670">
        <v>41469941</v>
      </c>
      <c r="G4529" s="668" t="s">
        <v>13099</v>
      </c>
      <c r="H4529" s="668" t="s">
        <v>10738</v>
      </c>
      <c r="I4529" s="668" t="s">
        <v>7361</v>
      </c>
      <c r="J4529" s="668" t="s">
        <v>10738</v>
      </c>
      <c r="K4529" s="670">
        <v>1</v>
      </c>
      <c r="L4529" s="670">
        <v>6</v>
      </c>
      <c r="M4529" s="755">
        <v>13500</v>
      </c>
      <c r="N4529" s="670">
        <v>2</v>
      </c>
      <c r="O4529" s="670">
        <v>4</v>
      </c>
      <c r="P4529" s="755">
        <v>9000</v>
      </c>
      <c r="Q4529" s="670"/>
      <c r="R4529" s="670"/>
    </row>
    <row r="4530" spans="1:18" ht="15.75" customHeight="1" x14ac:dyDescent="0.2">
      <c r="A4530" s="665" t="s">
        <v>12962</v>
      </c>
      <c r="B4530" s="670" t="s">
        <v>13203</v>
      </c>
      <c r="C4530" s="670" t="s">
        <v>13076</v>
      </c>
      <c r="D4530" s="668" t="s">
        <v>11806</v>
      </c>
      <c r="E4530" s="740">
        <v>5000</v>
      </c>
      <c r="F4530" s="670">
        <v>47360066</v>
      </c>
      <c r="G4530" s="668" t="s">
        <v>13100</v>
      </c>
      <c r="H4530" s="668" t="s">
        <v>11806</v>
      </c>
      <c r="I4530" s="668" t="s">
        <v>8801</v>
      </c>
      <c r="J4530" s="668" t="s">
        <v>11806</v>
      </c>
      <c r="K4530" s="670">
        <v>1</v>
      </c>
      <c r="L4530" s="670">
        <v>6</v>
      </c>
      <c r="M4530" s="755">
        <v>30000</v>
      </c>
      <c r="N4530" s="670">
        <v>2</v>
      </c>
      <c r="O4530" s="670">
        <v>4</v>
      </c>
      <c r="P4530" s="755">
        <v>20000</v>
      </c>
      <c r="Q4530" s="670"/>
      <c r="R4530" s="670"/>
    </row>
    <row r="4531" spans="1:18" ht="15.75" customHeight="1" x14ac:dyDescent="0.2">
      <c r="A4531" s="665" t="s">
        <v>12962</v>
      </c>
      <c r="B4531" s="670" t="s">
        <v>13203</v>
      </c>
      <c r="C4531" s="670" t="s">
        <v>13076</v>
      </c>
      <c r="D4531" s="668" t="s">
        <v>10738</v>
      </c>
      <c r="E4531" s="740">
        <v>2600</v>
      </c>
      <c r="F4531" s="670">
        <v>70840511</v>
      </c>
      <c r="G4531" s="668" t="s">
        <v>13205</v>
      </c>
      <c r="H4531" s="668" t="s">
        <v>10738</v>
      </c>
      <c r="I4531" s="668" t="s">
        <v>7361</v>
      </c>
      <c r="J4531" s="668" t="s">
        <v>10738</v>
      </c>
      <c r="K4531" s="670">
        <v>1</v>
      </c>
      <c r="L4531" s="670">
        <v>2</v>
      </c>
      <c r="M4531" s="755">
        <v>5200</v>
      </c>
      <c r="N4531" s="670"/>
      <c r="O4531" s="670"/>
      <c r="P4531" s="755"/>
      <c r="Q4531" s="670"/>
      <c r="R4531" s="670"/>
    </row>
    <row r="4532" spans="1:18" ht="15.75" customHeight="1" x14ac:dyDescent="0.2">
      <c r="A4532" s="665" t="s">
        <v>12962</v>
      </c>
      <c r="B4532" s="670" t="s">
        <v>13203</v>
      </c>
      <c r="C4532" s="670" t="s">
        <v>13076</v>
      </c>
      <c r="D4532" s="668" t="s">
        <v>10738</v>
      </c>
      <c r="E4532" s="740">
        <v>2500</v>
      </c>
      <c r="F4532" s="670">
        <v>73896212</v>
      </c>
      <c r="G4532" s="668" t="s">
        <v>13155</v>
      </c>
      <c r="H4532" s="668" t="s">
        <v>10738</v>
      </c>
      <c r="I4532" s="668" t="s">
        <v>7361</v>
      </c>
      <c r="J4532" s="668" t="s">
        <v>10738</v>
      </c>
      <c r="K4532" s="670">
        <v>1</v>
      </c>
      <c r="L4532" s="670">
        <v>3</v>
      </c>
      <c r="M4532" s="755">
        <v>7500</v>
      </c>
      <c r="N4532" s="670">
        <v>2</v>
      </c>
      <c r="O4532" s="670">
        <v>4</v>
      </c>
      <c r="P4532" s="755">
        <v>10000</v>
      </c>
      <c r="Q4532" s="670"/>
      <c r="R4532" s="670"/>
    </row>
    <row r="4533" spans="1:18" ht="15.75" customHeight="1" x14ac:dyDescent="0.2">
      <c r="A4533" s="665" t="s">
        <v>12962</v>
      </c>
      <c r="B4533" s="670" t="s">
        <v>13203</v>
      </c>
      <c r="C4533" s="670" t="s">
        <v>13076</v>
      </c>
      <c r="D4533" s="668" t="s">
        <v>10738</v>
      </c>
      <c r="E4533" s="740">
        <v>2500</v>
      </c>
      <c r="F4533" s="670">
        <v>76678444</v>
      </c>
      <c r="G4533" s="668" t="s">
        <v>13102</v>
      </c>
      <c r="H4533" s="668" t="s">
        <v>10738</v>
      </c>
      <c r="I4533" s="668" t="s">
        <v>7361</v>
      </c>
      <c r="J4533" s="668" t="s">
        <v>10738</v>
      </c>
      <c r="K4533" s="670">
        <v>1</v>
      </c>
      <c r="L4533" s="670">
        <v>6</v>
      </c>
      <c r="M4533" s="755">
        <v>15000</v>
      </c>
      <c r="N4533" s="670">
        <v>2</v>
      </c>
      <c r="O4533" s="670">
        <v>4</v>
      </c>
      <c r="P4533" s="755">
        <v>10000</v>
      </c>
      <c r="Q4533" s="670"/>
      <c r="R4533" s="670"/>
    </row>
    <row r="4534" spans="1:18" ht="15.75" customHeight="1" x14ac:dyDescent="0.2">
      <c r="A4534" s="665" t="s">
        <v>12962</v>
      </c>
      <c r="B4534" s="670" t="s">
        <v>13203</v>
      </c>
      <c r="C4534" s="670" t="s">
        <v>13076</v>
      </c>
      <c r="D4534" s="668" t="s">
        <v>10738</v>
      </c>
      <c r="E4534" s="740">
        <v>2500</v>
      </c>
      <c r="F4534" s="670">
        <v>46674137</v>
      </c>
      <c r="G4534" s="668" t="s">
        <v>13103</v>
      </c>
      <c r="H4534" s="668" t="s">
        <v>10738</v>
      </c>
      <c r="I4534" s="668" t="s">
        <v>7361</v>
      </c>
      <c r="J4534" s="668" t="s">
        <v>10738</v>
      </c>
      <c r="K4534" s="670">
        <v>1</v>
      </c>
      <c r="L4534" s="670">
        <v>6</v>
      </c>
      <c r="M4534" s="755">
        <v>15000</v>
      </c>
      <c r="N4534" s="670">
        <v>2</v>
      </c>
      <c r="O4534" s="670">
        <v>4</v>
      </c>
      <c r="P4534" s="755">
        <v>10000</v>
      </c>
      <c r="Q4534" s="670"/>
      <c r="R4534" s="670"/>
    </row>
    <row r="4535" spans="1:18" ht="15.75" customHeight="1" x14ac:dyDescent="0.2">
      <c r="A4535" s="665" t="s">
        <v>12962</v>
      </c>
      <c r="B4535" s="670" t="s">
        <v>13203</v>
      </c>
      <c r="C4535" s="670" t="s">
        <v>13076</v>
      </c>
      <c r="D4535" s="668" t="s">
        <v>10854</v>
      </c>
      <c r="E4535" s="740">
        <v>6000</v>
      </c>
      <c r="F4535" s="670">
        <v>46523871</v>
      </c>
      <c r="G4535" s="668" t="s">
        <v>13156</v>
      </c>
      <c r="H4535" s="668" t="s">
        <v>10854</v>
      </c>
      <c r="I4535" s="668" t="s">
        <v>8801</v>
      </c>
      <c r="J4535" s="668" t="s">
        <v>10854</v>
      </c>
      <c r="K4535" s="670">
        <v>1</v>
      </c>
      <c r="L4535" s="670">
        <v>3</v>
      </c>
      <c r="M4535" s="755">
        <v>18000</v>
      </c>
      <c r="N4535" s="670">
        <v>2</v>
      </c>
      <c r="O4535" s="670">
        <v>4</v>
      </c>
      <c r="P4535" s="755">
        <v>24000</v>
      </c>
      <c r="Q4535" s="670"/>
      <c r="R4535" s="670"/>
    </row>
    <row r="4536" spans="1:18" ht="15.75" customHeight="1" x14ac:dyDescent="0.2">
      <c r="A4536" s="665" t="s">
        <v>12962</v>
      </c>
      <c r="B4536" s="670" t="s">
        <v>13203</v>
      </c>
      <c r="C4536" s="670" t="s">
        <v>13076</v>
      </c>
      <c r="D4536" s="668" t="s">
        <v>9914</v>
      </c>
      <c r="E4536" s="740">
        <v>9000</v>
      </c>
      <c r="F4536" s="670">
        <v>72728142</v>
      </c>
      <c r="G4536" s="668" t="s">
        <v>13206</v>
      </c>
      <c r="H4536" s="668" t="s">
        <v>9914</v>
      </c>
      <c r="I4536" s="668" t="s">
        <v>8801</v>
      </c>
      <c r="J4536" s="668" t="s">
        <v>9914</v>
      </c>
      <c r="K4536" s="670">
        <v>1</v>
      </c>
      <c r="L4536" s="670">
        <v>2</v>
      </c>
      <c r="M4536" s="755">
        <v>18000</v>
      </c>
      <c r="N4536" s="670"/>
      <c r="O4536" s="670"/>
      <c r="P4536" s="755"/>
      <c r="Q4536" s="670"/>
      <c r="R4536" s="670"/>
    </row>
    <row r="4537" spans="1:18" ht="15.75" customHeight="1" x14ac:dyDescent="0.2">
      <c r="A4537" s="665" t="s">
        <v>12962</v>
      </c>
      <c r="B4537" s="670" t="s">
        <v>13203</v>
      </c>
      <c r="C4537" s="670" t="s">
        <v>13076</v>
      </c>
      <c r="D4537" s="668" t="s">
        <v>9914</v>
      </c>
      <c r="E4537" s="740">
        <v>9000</v>
      </c>
      <c r="F4537" s="670">
        <v>70670057</v>
      </c>
      <c r="G4537" s="668" t="s">
        <v>13207</v>
      </c>
      <c r="H4537" s="668" t="s">
        <v>9914</v>
      </c>
      <c r="I4537" s="668" t="s">
        <v>8801</v>
      </c>
      <c r="J4537" s="668" t="s">
        <v>9914</v>
      </c>
      <c r="K4537" s="670">
        <v>1</v>
      </c>
      <c r="L4537" s="670">
        <v>3</v>
      </c>
      <c r="M4537" s="755">
        <v>27000</v>
      </c>
      <c r="N4537" s="670"/>
      <c r="O4537" s="670"/>
      <c r="P4537" s="755"/>
      <c r="Q4537" s="670"/>
      <c r="R4537" s="670"/>
    </row>
    <row r="4538" spans="1:18" ht="15.75" customHeight="1" x14ac:dyDescent="0.2">
      <c r="A4538" s="665" t="s">
        <v>12962</v>
      </c>
      <c r="B4538" s="670" t="s">
        <v>13203</v>
      </c>
      <c r="C4538" s="670" t="s">
        <v>13076</v>
      </c>
      <c r="D4538" s="668" t="s">
        <v>10738</v>
      </c>
      <c r="E4538" s="740">
        <v>2600</v>
      </c>
      <c r="F4538" s="670">
        <v>71200226</v>
      </c>
      <c r="G4538" s="668" t="s">
        <v>13157</v>
      </c>
      <c r="H4538" s="668" t="s">
        <v>10738</v>
      </c>
      <c r="I4538" s="668" t="s">
        <v>7361</v>
      </c>
      <c r="J4538" s="668" t="s">
        <v>10738</v>
      </c>
      <c r="K4538" s="670">
        <v>1</v>
      </c>
      <c r="L4538" s="670">
        <v>6</v>
      </c>
      <c r="M4538" s="755">
        <v>15600</v>
      </c>
      <c r="N4538" s="670">
        <v>2</v>
      </c>
      <c r="O4538" s="670">
        <v>4</v>
      </c>
      <c r="P4538" s="755">
        <v>10400</v>
      </c>
      <c r="Q4538" s="670"/>
      <c r="R4538" s="670"/>
    </row>
    <row r="4539" spans="1:18" ht="15.75" customHeight="1" x14ac:dyDescent="0.2">
      <c r="A4539" s="665" t="s">
        <v>12962</v>
      </c>
      <c r="B4539" s="670" t="s">
        <v>13203</v>
      </c>
      <c r="C4539" s="670" t="s">
        <v>13076</v>
      </c>
      <c r="D4539" s="668" t="s">
        <v>11806</v>
      </c>
      <c r="E4539" s="740">
        <v>3500</v>
      </c>
      <c r="F4539" s="670">
        <v>75385179</v>
      </c>
      <c r="G4539" s="668" t="s">
        <v>13208</v>
      </c>
      <c r="H4539" s="668" t="s">
        <v>11806</v>
      </c>
      <c r="I4539" s="668" t="s">
        <v>8801</v>
      </c>
      <c r="J4539" s="668" t="s">
        <v>11806</v>
      </c>
      <c r="K4539" s="670">
        <v>1</v>
      </c>
      <c r="L4539" s="670">
        <v>2</v>
      </c>
      <c r="M4539" s="755">
        <v>7000</v>
      </c>
      <c r="N4539" s="670"/>
      <c r="O4539" s="670"/>
      <c r="P4539" s="755"/>
      <c r="Q4539" s="670"/>
      <c r="R4539" s="670"/>
    </row>
    <row r="4540" spans="1:18" ht="15.75" customHeight="1" x14ac:dyDescent="0.2">
      <c r="A4540" s="665" t="s">
        <v>12962</v>
      </c>
      <c r="B4540" s="670" t="s">
        <v>13203</v>
      </c>
      <c r="C4540" s="670" t="s">
        <v>13076</v>
      </c>
      <c r="D4540" s="668" t="s">
        <v>11806</v>
      </c>
      <c r="E4540" s="740">
        <v>5000</v>
      </c>
      <c r="F4540" s="670">
        <v>72931023</v>
      </c>
      <c r="G4540" s="668" t="s">
        <v>13158</v>
      </c>
      <c r="H4540" s="668" t="s">
        <v>11806</v>
      </c>
      <c r="I4540" s="668" t="s">
        <v>8801</v>
      </c>
      <c r="J4540" s="668" t="s">
        <v>11806</v>
      </c>
      <c r="K4540" s="670">
        <v>1</v>
      </c>
      <c r="L4540" s="670">
        <v>3</v>
      </c>
      <c r="M4540" s="755">
        <v>15000</v>
      </c>
      <c r="N4540" s="670">
        <v>2</v>
      </c>
      <c r="O4540" s="670">
        <v>4</v>
      </c>
      <c r="P4540" s="755">
        <v>20000</v>
      </c>
      <c r="Q4540" s="670"/>
      <c r="R4540" s="670"/>
    </row>
    <row r="4541" spans="1:18" ht="15.75" customHeight="1" x14ac:dyDescent="0.2">
      <c r="A4541" s="665" t="s">
        <v>12962</v>
      </c>
      <c r="B4541" s="670" t="s">
        <v>13203</v>
      </c>
      <c r="C4541" s="670" t="s">
        <v>13076</v>
      </c>
      <c r="D4541" s="668" t="s">
        <v>10738</v>
      </c>
      <c r="E4541" s="740">
        <v>2600</v>
      </c>
      <c r="F4541" s="670">
        <v>70423003</v>
      </c>
      <c r="G4541" s="668" t="s">
        <v>13209</v>
      </c>
      <c r="H4541" s="668" t="s">
        <v>10738</v>
      </c>
      <c r="I4541" s="668" t="s">
        <v>7361</v>
      </c>
      <c r="J4541" s="668" t="s">
        <v>10738</v>
      </c>
      <c r="K4541" s="670">
        <v>1</v>
      </c>
      <c r="L4541" s="670">
        <v>2</v>
      </c>
      <c r="M4541" s="755">
        <v>5200</v>
      </c>
      <c r="N4541" s="670"/>
      <c r="O4541" s="670"/>
      <c r="P4541" s="755"/>
      <c r="Q4541" s="670"/>
      <c r="R4541" s="670"/>
    </row>
    <row r="4542" spans="1:18" ht="15.75" customHeight="1" x14ac:dyDescent="0.2">
      <c r="A4542" s="665" t="s">
        <v>12962</v>
      </c>
      <c r="B4542" s="670" t="s">
        <v>13203</v>
      </c>
      <c r="C4542" s="670" t="s">
        <v>13076</v>
      </c>
      <c r="D4542" s="668" t="s">
        <v>9914</v>
      </c>
      <c r="E4542" s="740">
        <v>9000</v>
      </c>
      <c r="F4542" s="670">
        <v>44077769</v>
      </c>
      <c r="G4542" s="668" t="s">
        <v>13184</v>
      </c>
      <c r="H4542" s="668" t="s">
        <v>9914</v>
      </c>
      <c r="I4542" s="668" t="s">
        <v>8801</v>
      </c>
      <c r="J4542" s="668" t="s">
        <v>9914</v>
      </c>
      <c r="K4542" s="670">
        <v>1</v>
      </c>
      <c r="L4542" s="670">
        <v>3</v>
      </c>
      <c r="M4542" s="755">
        <v>27000</v>
      </c>
      <c r="N4542" s="670">
        <v>1</v>
      </c>
      <c r="O4542" s="670">
        <v>3</v>
      </c>
      <c r="P4542" s="755">
        <v>27000</v>
      </c>
      <c r="Q4542" s="670"/>
      <c r="R4542" s="670"/>
    </row>
    <row r="4543" spans="1:18" ht="15.75" customHeight="1" x14ac:dyDescent="0.2">
      <c r="A4543" s="665" t="s">
        <v>12962</v>
      </c>
      <c r="B4543" s="670" t="s">
        <v>13203</v>
      </c>
      <c r="C4543" s="670" t="s">
        <v>13076</v>
      </c>
      <c r="D4543" s="668" t="s">
        <v>10738</v>
      </c>
      <c r="E4543" s="740">
        <v>2500</v>
      </c>
      <c r="F4543" s="670">
        <v>70235385</v>
      </c>
      <c r="G4543" s="668" t="s">
        <v>13210</v>
      </c>
      <c r="H4543" s="668" t="s">
        <v>10738</v>
      </c>
      <c r="I4543" s="668" t="s">
        <v>7361</v>
      </c>
      <c r="J4543" s="668" t="s">
        <v>10738</v>
      </c>
      <c r="K4543" s="670">
        <v>1</v>
      </c>
      <c r="L4543" s="670">
        <v>3</v>
      </c>
      <c r="M4543" s="755">
        <v>7500</v>
      </c>
      <c r="N4543" s="670">
        <v>1</v>
      </c>
      <c r="O4543" s="670">
        <v>2</v>
      </c>
      <c r="P4543" s="755">
        <v>5000</v>
      </c>
      <c r="Q4543" s="670"/>
      <c r="R4543" s="670"/>
    </row>
    <row r="4544" spans="1:18" ht="15.75" customHeight="1" x14ac:dyDescent="0.2">
      <c r="A4544" s="665" t="s">
        <v>12962</v>
      </c>
      <c r="B4544" s="670" t="s">
        <v>13203</v>
      </c>
      <c r="C4544" s="670" t="s">
        <v>13076</v>
      </c>
      <c r="D4544" s="668" t="s">
        <v>10390</v>
      </c>
      <c r="E4544" s="740">
        <v>2500</v>
      </c>
      <c r="F4544" s="670">
        <v>73680681</v>
      </c>
      <c r="G4544" s="668" t="s">
        <v>13159</v>
      </c>
      <c r="H4544" s="668" t="s">
        <v>10390</v>
      </c>
      <c r="I4544" s="668" t="s">
        <v>7361</v>
      </c>
      <c r="J4544" s="668" t="s">
        <v>10390</v>
      </c>
      <c r="K4544" s="670">
        <v>1</v>
      </c>
      <c r="L4544" s="670">
        <v>2</v>
      </c>
      <c r="M4544" s="755">
        <v>5000</v>
      </c>
      <c r="N4544" s="670">
        <v>2</v>
      </c>
      <c r="O4544" s="670">
        <v>4</v>
      </c>
      <c r="P4544" s="755">
        <v>10000</v>
      </c>
      <c r="Q4544" s="670"/>
      <c r="R4544" s="670"/>
    </row>
    <row r="4545" spans="1:18" ht="15.75" customHeight="1" x14ac:dyDescent="0.2">
      <c r="A4545" s="665" t="s">
        <v>12962</v>
      </c>
      <c r="B4545" s="670" t="s">
        <v>13203</v>
      </c>
      <c r="C4545" s="670" t="s">
        <v>13076</v>
      </c>
      <c r="D4545" s="668" t="s">
        <v>9914</v>
      </c>
      <c r="E4545" s="740">
        <v>9000</v>
      </c>
      <c r="F4545" s="670">
        <v>42938884</v>
      </c>
      <c r="G4545" s="668" t="s">
        <v>13211</v>
      </c>
      <c r="H4545" s="668" t="s">
        <v>9914</v>
      </c>
      <c r="I4545" s="668" t="s">
        <v>8801</v>
      </c>
      <c r="J4545" s="668" t="s">
        <v>9914</v>
      </c>
      <c r="K4545" s="670">
        <v>1</v>
      </c>
      <c r="L4545" s="670">
        <v>1</v>
      </c>
      <c r="M4545" s="755">
        <v>9000</v>
      </c>
      <c r="N4545" s="670"/>
      <c r="O4545" s="670"/>
      <c r="P4545" s="755"/>
      <c r="Q4545" s="670"/>
      <c r="R4545" s="670"/>
    </row>
    <row r="4546" spans="1:18" ht="15.75" customHeight="1" x14ac:dyDescent="0.2">
      <c r="A4546" s="665" t="s">
        <v>12962</v>
      </c>
      <c r="B4546" s="670" t="s">
        <v>13203</v>
      </c>
      <c r="C4546" s="670" t="s">
        <v>13076</v>
      </c>
      <c r="D4546" s="668" t="s">
        <v>11806</v>
      </c>
      <c r="E4546" s="740">
        <v>6000</v>
      </c>
      <c r="F4546" s="670">
        <v>45591379</v>
      </c>
      <c r="G4546" s="668" t="s">
        <v>13105</v>
      </c>
      <c r="H4546" s="668" t="s">
        <v>11806</v>
      </c>
      <c r="I4546" s="668" t="s">
        <v>8801</v>
      </c>
      <c r="J4546" s="668" t="s">
        <v>11806</v>
      </c>
      <c r="K4546" s="670">
        <v>1</v>
      </c>
      <c r="L4546" s="670">
        <v>6</v>
      </c>
      <c r="M4546" s="755">
        <v>36000</v>
      </c>
      <c r="N4546" s="670">
        <v>1</v>
      </c>
      <c r="O4546" s="670">
        <v>3</v>
      </c>
      <c r="P4546" s="755">
        <v>18000</v>
      </c>
      <c r="Q4546" s="670"/>
      <c r="R4546" s="670"/>
    </row>
    <row r="4547" spans="1:18" ht="15.75" customHeight="1" x14ac:dyDescent="0.2">
      <c r="A4547" s="665" t="s">
        <v>12962</v>
      </c>
      <c r="B4547" s="670" t="s">
        <v>13203</v>
      </c>
      <c r="C4547" s="670" t="s">
        <v>13076</v>
      </c>
      <c r="D4547" s="668" t="s">
        <v>9914</v>
      </c>
      <c r="E4547" s="740">
        <v>9000</v>
      </c>
      <c r="F4547" s="670">
        <v>70672830</v>
      </c>
      <c r="G4547" s="668" t="s">
        <v>13107</v>
      </c>
      <c r="H4547" s="668" t="s">
        <v>9914</v>
      </c>
      <c r="I4547" s="668" t="s">
        <v>8801</v>
      </c>
      <c r="J4547" s="668" t="s">
        <v>9914</v>
      </c>
      <c r="K4547" s="670">
        <v>1</v>
      </c>
      <c r="L4547" s="670">
        <v>6</v>
      </c>
      <c r="M4547" s="755">
        <v>54000</v>
      </c>
      <c r="N4547" s="670">
        <v>2</v>
      </c>
      <c r="O4547" s="670">
        <v>4</v>
      </c>
      <c r="P4547" s="755">
        <v>36000</v>
      </c>
      <c r="Q4547" s="670"/>
      <c r="R4547" s="670"/>
    </row>
    <row r="4548" spans="1:18" ht="15.75" customHeight="1" x14ac:dyDescent="0.2">
      <c r="A4548" s="665" t="s">
        <v>12962</v>
      </c>
      <c r="B4548" s="670" t="s">
        <v>13203</v>
      </c>
      <c r="C4548" s="670" t="s">
        <v>13076</v>
      </c>
      <c r="D4548" s="668" t="s">
        <v>10854</v>
      </c>
      <c r="E4548" s="740">
        <v>6000</v>
      </c>
      <c r="F4548" s="670">
        <v>77466036</v>
      </c>
      <c r="G4548" s="668" t="s">
        <v>13108</v>
      </c>
      <c r="H4548" s="668" t="s">
        <v>10854</v>
      </c>
      <c r="I4548" s="668" t="s">
        <v>8801</v>
      </c>
      <c r="J4548" s="668" t="s">
        <v>10854</v>
      </c>
      <c r="K4548" s="670">
        <v>1</v>
      </c>
      <c r="L4548" s="670">
        <v>4</v>
      </c>
      <c r="M4548" s="755">
        <v>24000</v>
      </c>
      <c r="N4548" s="670"/>
      <c r="O4548" s="670"/>
      <c r="P4548" s="755"/>
      <c r="Q4548" s="670"/>
      <c r="R4548" s="670"/>
    </row>
    <row r="4549" spans="1:18" ht="15.75" customHeight="1" x14ac:dyDescent="0.2">
      <c r="A4549" s="665" t="s">
        <v>12962</v>
      </c>
      <c r="B4549" s="670" t="s">
        <v>13203</v>
      </c>
      <c r="C4549" s="670" t="s">
        <v>13076</v>
      </c>
      <c r="D4549" s="668" t="s">
        <v>11806</v>
      </c>
      <c r="E4549" s="740">
        <v>5000</v>
      </c>
      <c r="F4549" s="670">
        <v>46494080</v>
      </c>
      <c r="G4549" s="668" t="s">
        <v>13109</v>
      </c>
      <c r="H4549" s="668" t="s">
        <v>11806</v>
      </c>
      <c r="I4549" s="668" t="s">
        <v>8801</v>
      </c>
      <c r="J4549" s="668" t="s">
        <v>11806</v>
      </c>
      <c r="K4549" s="670">
        <v>1</v>
      </c>
      <c r="L4549" s="670">
        <v>6</v>
      </c>
      <c r="M4549" s="755">
        <v>30000</v>
      </c>
      <c r="N4549" s="670">
        <v>2</v>
      </c>
      <c r="O4549" s="670">
        <v>4</v>
      </c>
      <c r="P4549" s="755">
        <v>20000</v>
      </c>
      <c r="Q4549" s="670"/>
      <c r="R4549" s="670"/>
    </row>
    <row r="4550" spans="1:18" ht="15.75" customHeight="1" x14ac:dyDescent="0.2">
      <c r="A4550" s="665" t="s">
        <v>12962</v>
      </c>
      <c r="B4550" s="670" t="s">
        <v>13203</v>
      </c>
      <c r="C4550" s="670" t="s">
        <v>13076</v>
      </c>
      <c r="D4550" s="668" t="s">
        <v>10738</v>
      </c>
      <c r="E4550" s="740">
        <v>3500</v>
      </c>
      <c r="F4550" s="670">
        <v>73680773</v>
      </c>
      <c r="G4550" s="668" t="s">
        <v>13160</v>
      </c>
      <c r="H4550" s="668" t="s">
        <v>10738</v>
      </c>
      <c r="I4550" s="668" t="s">
        <v>7361</v>
      </c>
      <c r="J4550" s="668" t="s">
        <v>10738</v>
      </c>
      <c r="K4550" s="670">
        <v>1</v>
      </c>
      <c r="L4550" s="670">
        <v>3</v>
      </c>
      <c r="M4550" s="755">
        <v>10500</v>
      </c>
      <c r="N4550" s="670">
        <v>2</v>
      </c>
      <c r="O4550" s="670">
        <v>4</v>
      </c>
      <c r="P4550" s="755">
        <v>14000</v>
      </c>
      <c r="Q4550" s="670"/>
      <c r="R4550" s="670"/>
    </row>
    <row r="4551" spans="1:18" ht="15.75" customHeight="1" x14ac:dyDescent="0.2">
      <c r="A4551" s="665" t="s">
        <v>12962</v>
      </c>
      <c r="B4551" s="670" t="s">
        <v>13203</v>
      </c>
      <c r="C4551" s="670" t="s">
        <v>13076</v>
      </c>
      <c r="D4551" s="668" t="s">
        <v>10738</v>
      </c>
      <c r="E4551" s="740">
        <v>2500</v>
      </c>
      <c r="F4551" s="670">
        <v>45578437</v>
      </c>
      <c r="G4551" s="668" t="s">
        <v>13161</v>
      </c>
      <c r="H4551" s="668" t="s">
        <v>10738</v>
      </c>
      <c r="I4551" s="668" t="s">
        <v>7361</v>
      </c>
      <c r="J4551" s="668" t="s">
        <v>10738</v>
      </c>
      <c r="K4551" s="670">
        <v>1</v>
      </c>
      <c r="L4551" s="670">
        <v>3</v>
      </c>
      <c r="M4551" s="755">
        <v>7500</v>
      </c>
      <c r="N4551" s="670">
        <v>2</v>
      </c>
      <c r="O4551" s="670">
        <v>4</v>
      </c>
      <c r="P4551" s="755">
        <v>10000</v>
      </c>
      <c r="Q4551" s="670"/>
      <c r="R4551" s="670"/>
    </row>
    <row r="4552" spans="1:18" ht="15.75" customHeight="1" x14ac:dyDescent="0.2">
      <c r="A4552" s="665" t="s">
        <v>12962</v>
      </c>
      <c r="B4552" s="670" t="s">
        <v>13203</v>
      </c>
      <c r="C4552" s="670" t="s">
        <v>13076</v>
      </c>
      <c r="D4552" s="668" t="s">
        <v>10356</v>
      </c>
      <c r="E4552" s="740">
        <v>5000</v>
      </c>
      <c r="F4552" s="670">
        <v>44655332</v>
      </c>
      <c r="G4552" s="668" t="s">
        <v>13110</v>
      </c>
      <c r="H4552" s="668" t="s">
        <v>10356</v>
      </c>
      <c r="I4552" s="668" t="s">
        <v>8801</v>
      </c>
      <c r="J4552" s="668" t="s">
        <v>10356</v>
      </c>
      <c r="K4552" s="670">
        <v>1</v>
      </c>
      <c r="L4552" s="670">
        <v>2</v>
      </c>
      <c r="M4552" s="755">
        <v>10000</v>
      </c>
      <c r="N4552" s="670"/>
      <c r="O4552" s="670"/>
      <c r="P4552" s="755"/>
      <c r="Q4552" s="670"/>
      <c r="R4552" s="670"/>
    </row>
    <row r="4553" spans="1:18" ht="15.75" customHeight="1" x14ac:dyDescent="0.2">
      <c r="A4553" s="665" t="s">
        <v>12962</v>
      </c>
      <c r="B4553" s="670" t="s">
        <v>13203</v>
      </c>
      <c r="C4553" s="670" t="s">
        <v>13076</v>
      </c>
      <c r="D4553" s="668" t="s">
        <v>9914</v>
      </c>
      <c r="E4553" s="740">
        <v>8000</v>
      </c>
      <c r="F4553" s="670">
        <v>41434543</v>
      </c>
      <c r="G4553" s="668" t="s">
        <v>13111</v>
      </c>
      <c r="H4553" s="668" t="s">
        <v>9914</v>
      </c>
      <c r="I4553" s="668" t="s">
        <v>8801</v>
      </c>
      <c r="J4553" s="668" t="s">
        <v>9914</v>
      </c>
      <c r="K4553" s="670">
        <v>1</v>
      </c>
      <c r="L4553" s="670">
        <v>6</v>
      </c>
      <c r="M4553" s="755">
        <v>48000</v>
      </c>
      <c r="N4553" s="670">
        <v>2</v>
      </c>
      <c r="O4553" s="670">
        <v>4</v>
      </c>
      <c r="P4553" s="755">
        <v>32000</v>
      </c>
      <c r="Q4553" s="670"/>
      <c r="R4553" s="670"/>
    </row>
    <row r="4554" spans="1:18" ht="15.75" customHeight="1" x14ac:dyDescent="0.2">
      <c r="A4554" s="665" t="s">
        <v>12962</v>
      </c>
      <c r="B4554" s="670" t="s">
        <v>13203</v>
      </c>
      <c r="C4554" s="670" t="s">
        <v>13076</v>
      </c>
      <c r="D4554" s="668" t="s">
        <v>10738</v>
      </c>
      <c r="E4554" s="740">
        <v>2600</v>
      </c>
      <c r="F4554" s="670">
        <v>41473170</v>
      </c>
      <c r="G4554" s="668" t="s">
        <v>13212</v>
      </c>
      <c r="H4554" s="668" t="s">
        <v>10738</v>
      </c>
      <c r="I4554" s="668" t="s">
        <v>7361</v>
      </c>
      <c r="J4554" s="668" t="s">
        <v>10738</v>
      </c>
      <c r="K4554" s="670">
        <v>1</v>
      </c>
      <c r="L4554" s="670">
        <v>2</v>
      </c>
      <c r="M4554" s="755">
        <v>5200</v>
      </c>
      <c r="N4554" s="670"/>
      <c r="O4554" s="670"/>
      <c r="P4554" s="755"/>
      <c r="Q4554" s="670"/>
      <c r="R4554" s="670"/>
    </row>
    <row r="4555" spans="1:18" ht="15.75" customHeight="1" x14ac:dyDescent="0.2">
      <c r="A4555" s="665" t="s">
        <v>12962</v>
      </c>
      <c r="B4555" s="670" t="s">
        <v>13203</v>
      </c>
      <c r="C4555" s="670" t="s">
        <v>13076</v>
      </c>
      <c r="D4555" s="668" t="s">
        <v>9914</v>
      </c>
      <c r="E4555" s="740">
        <v>9000</v>
      </c>
      <c r="F4555" s="670">
        <v>46393151</v>
      </c>
      <c r="G4555" s="668" t="s">
        <v>13213</v>
      </c>
      <c r="H4555" s="668" t="s">
        <v>9914</v>
      </c>
      <c r="I4555" s="668" t="s">
        <v>8801</v>
      </c>
      <c r="J4555" s="668" t="s">
        <v>9914</v>
      </c>
      <c r="K4555" s="670">
        <v>1</v>
      </c>
      <c r="L4555" s="670">
        <v>3</v>
      </c>
      <c r="M4555" s="755">
        <v>27000</v>
      </c>
      <c r="N4555" s="670"/>
      <c r="O4555" s="670"/>
      <c r="P4555" s="755"/>
      <c r="Q4555" s="670"/>
      <c r="R4555" s="670"/>
    </row>
    <row r="4556" spans="1:18" ht="15.75" customHeight="1" x14ac:dyDescent="0.2">
      <c r="A4556" s="665" t="s">
        <v>12962</v>
      </c>
      <c r="B4556" s="670" t="s">
        <v>13203</v>
      </c>
      <c r="C4556" s="670" t="s">
        <v>13076</v>
      </c>
      <c r="D4556" s="668" t="s">
        <v>10356</v>
      </c>
      <c r="E4556" s="740">
        <v>5000</v>
      </c>
      <c r="F4556" s="670">
        <v>71204015</v>
      </c>
      <c r="G4556" s="668" t="s">
        <v>13112</v>
      </c>
      <c r="H4556" s="668" t="s">
        <v>10356</v>
      </c>
      <c r="I4556" s="668" t="s">
        <v>8801</v>
      </c>
      <c r="J4556" s="668" t="s">
        <v>10356</v>
      </c>
      <c r="K4556" s="670">
        <v>1</v>
      </c>
      <c r="L4556" s="670">
        <v>6</v>
      </c>
      <c r="M4556" s="755">
        <v>30000</v>
      </c>
      <c r="N4556" s="670">
        <v>2</v>
      </c>
      <c r="O4556" s="670">
        <v>4</v>
      </c>
      <c r="P4556" s="755">
        <v>20000</v>
      </c>
      <c r="Q4556" s="670"/>
      <c r="R4556" s="670"/>
    </row>
    <row r="4557" spans="1:18" ht="15.75" customHeight="1" x14ac:dyDescent="0.2">
      <c r="A4557" s="665" t="s">
        <v>12962</v>
      </c>
      <c r="B4557" s="670" t="s">
        <v>13203</v>
      </c>
      <c r="C4557" s="670" t="s">
        <v>13076</v>
      </c>
      <c r="D4557" s="668" t="s">
        <v>9914</v>
      </c>
      <c r="E4557" s="740">
        <v>8000</v>
      </c>
      <c r="F4557" s="670">
        <v>80247216</v>
      </c>
      <c r="G4557" s="668" t="s">
        <v>13113</v>
      </c>
      <c r="H4557" s="668" t="s">
        <v>9914</v>
      </c>
      <c r="I4557" s="668" t="s">
        <v>8801</v>
      </c>
      <c r="J4557" s="668" t="s">
        <v>9914</v>
      </c>
      <c r="K4557" s="670">
        <v>1</v>
      </c>
      <c r="L4557" s="670">
        <v>6</v>
      </c>
      <c r="M4557" s="755">
        <v>48000</v>
      </c>
      <c r="N4557" s="670">
        <v>2</v>
      </c>
      <c r="O4557" s="670">
        <v>4</v>
      </c>
      <c r="P4557" s="755">
        <v>32000</v>
      </c>
      <c r="Q4557" s="670"/>
      <c r="R4557" s="670"/>
    </row>
    <row r="4558" spans="1:18" ht="15.75" customHeight="1" x14ac:dyDescent="0.2">
      <c r="A4558" s="665" t="s">
        <v>12962</v>
      </c>
      <c r="B4558" s="670" t="s">
        <v>13203</v>
      </c>
      <c r="C4558" s="670" t="s">
        <v>13076</v>
      </c>
      <c r="D4558" s="668" t="s">
        <v>11806</v>
      </c>
      <c r="E4558" s="740">
        <v>2500</v>
      </c>
      <c r="F4558" s="670">
        <v>45923006</v>
      </c>
      <c r="G4558" s="668" t="s">
        <v>10760</v>
      </c>
      <c r="H4558" s="668" t="s">
        <v>11806</v>
      </c>
      <c r="I4558" s="668" t="s">
        <v>8801</v>
      </c>
      <c r="J4558" s="668" t="s">
        <v>11806</v>
      </c>
      <c r="K4558" s="670">
        <v>1</v>
      </c>
      <c r="L4558" s="670">
        <v>3</v>
      </c>
      <c r="M4558" s="755">
        <v>7500</v>
      </c>
      <c r="N4558" s="670">
        <v>1</v>
      </c>
      <c r="O4558" s="670">
        <v>1</v>
      </c>
      <c r="P4558" s="755">
        <v>2500</v>
      </c>
      <c r="Q4558" s="670"/>
      <c r="R4558" s="670"/>
    </row>
    <row r="4559" spans="1:18" ht="15.75" customHeight="1" x14ac:dyDescent="0.2">
      <c r="A4559" s="665" t="s">
        <v>12962</v>
      </c>
      <c r="B4559" s="670" t="s">
        <v>13203</v>
      </c>
      <c r="C4559" s="670" t="s">
        <v>13076</v>
      </c>
      <c r="D4559" s="668" t="s">
        <v>11806</v>
      </c>
      <c r="E4559" s="740">
        <v>4000</v>
      </c>
      <c r="F4559" s="670">
        <v>76683700</v>
      </c>
      <c r="G4559" s="668" t="s">
        <v>13115</v>
      </c>
      <c r="H4559" s="668" t="s">
        <v>11806</v>
      </c>
      <c r="I4559" s="668" t="s">
        <v>8801</v>
      </c>
      <c r="J4559" s="668" t="s">
        <v>11806</v>
      </c>
      <c r="K4559" s="670">
        <v>1</v>
      </c>
      <c r="L4559" s="670">
        <v>2</v>
      </c>
      <c r="M4559" s="755">
        <v>8000</v>
      </c>
      <c r="N4559" s="670"/>
      <c r="O4559" s="670"/>
      <c r="P4559" s="755"/>
      <c r="Q4559" s="670"/>
      <c r="R4559" s="670"/>
    </row>
    <row r="4560" spans="1:18" ht="15.75" customHeight="1" x14ac:dyDescent="0.2">
      <c r="A4560" s="665" t="s">
        <v>12962</v>
      </c>
      <c r="B4560" s="670" t="s">
        <v>13203</v>
      </c>
      <c r="C4560" s="670" t="s">
        <v>13076</v>
      </c>
      <c r="D4560" s="668" t="s">
        <v>11806</v>
      </c>
      <c r="E4560" s="740">
        <v>5000</v>
      </c>
      <c r="F4560" s="670">
        <v>48448425</v>
      </c>
      <c r="G4560" s="668" t="s">
        <v>13116</v>
      </c>
      <c r="H4560" s="668" t="s">
        <v>11806</v>
      </c>
      <c r="I4560" s="668" t="s">
        <v>8801</v>
      </c>
      <c r="J4560" s="668" t="s">
        <v>11806</v>
      </c>
      <c r="K4560" s="670">
        <v>1</v>
      </c>
      <c r="L4560" s="670">
        <v>6</v>
      </c>
      <c r="M4560" s="755">
        <v>30000</v>
      </c>
      <c r="N4560" s="670">
        <v>2</v>
      </c>
      <c r="O4560" s="670">
        <v>4</v>
      </c>
      <c r="P4560" s="755">
        <v>20000</v>
      </c>
      <c r="Q4560" s="670"/>
      <c r="R4560" s="670"/>
    </row>
    <row r="4561" spans="1:18" ht="15.75" customHeight="1" x14ac:dyDescent="0.2">
      <c r="A4561" s="665" t="s">
        <v>12962</v>
      </c>
      <c r="B4561" s="670" t="s">
        <v>13203</v>
      </c>
      <c r="C4561" s="670" t="s">
        <v>13076</v>
      </c>
      <c r="D4561" s="668" t="s">
        <v>10738</v>
      </c>
      <c r="E4561" s="740">
        <v>2500</v>
      </c>
      <c r="F4561" s="670">
        <v>42602087</v>
      </c>
      <c r="G4561" s="668" t="s">
        <v>13162</v>
      </c>
      <c r="H4561" s="668" t="s">
        <v>10738</v>
      </c>
      <c r="I4561" s="668" t="s">
        <v>7361</v>
      </c>
      <c r="J4561" s="668" t="s">
        <v>10738</v>
      </c>
      <c r="K4561" s="670">
        <v>1</v>
      </c>
      <c r="L4561" s="670">
        <v>3</v>
      </c>
      <c r="M4561" s="755">
        <v>7500</v>
      </c>
      <c r="N4561" s="670">
        <v>2</v>
      </c>
      <c r="O4561" s="670">
        <v>4</v>
      </c>
      <c r="P4561" s="755">
        <v>10000</v>
      </c>
      <c r="Q4561" s="670"/>
      <c r="R4561" s="670"/>
    </row>
    <row r="4562" spans="1:18" ht="15.75" customHeight="1" x14ac:dyDescent="0.2">
      <c r="A4562" s="665" t="s">
        <v>12962</v>
      </c>
      <c r="B4562" s="670" t="s">
        <v>13203</v>
      </c>
      <c r="C4562" s="670" t="s">
        <v>13076</v>
      </c>
      <c r="D4562" s="668" t="s">
        <v>10738</v>
      </c>
      <c r="E4562" s="740">
        <v>2500</v>
      </c>
      <c r="F4562" s="670">
        <v>42186487</v>
      </c>
      <c r="G4562" s="668" t="s">
        <v>13163</v>
      </c>
      <c r="H4562" s="668" t="s">
        <v>10738</v>
      </c>
      <c r="I4562" s="668" t="s">
        <v>7361</v>
      </c>
      <c r="J4562" s="668" t="s">
        <v>10738</v>
      </c>
      <c r="K4562" s="670">
        <v>1</v>
      </c>
      <c r="L4562" s="670">
        <v>3</v>
      </c>
      <c r="M4562" s="755">
        <v>7500</v>
      </c>
      <c r="N4562" s="670">
        <v>2</v>
      </c>
      <c r="O4562" s="670">
        <v>4</v>
      </c>
      <c r="P4562" s="755">
        <v>10000</v>
      </c>
      <c r="Q4562" s="670"/>
      <c r="R4562" s="670"/>
    </row>
    <row r="4563" spans="1:18" ht="15.75" customHeight="1" x14ac:dyDescent="0.2">
      <c r="A4563" s="665" t="s">
        <v>12962</v>
      </c>
      <c r="B4563" s="670" t="s">
        <v>13203</v>
      </c>
      <c r="C4563" s="670" t="s">
        <v>13076</v>
      </c>
      <c r="D4563" s="668" t="s">
        <v>10738</v>
      </c>
      <c r="E4563" s="740">
        <v>2600</v>
      </c>
      <c r="F4563" s="670">
        <v>44494078</v>
      </c>
      <c r="G4563" s="668" t="s">
        <v>13164</v>
      </c>
      <c r="H4563" s="668" t="s">
        <v>10738</v>
      </c>
      <c r="I4563" s="668" t="s">
        <v>7361</v>
      </c>
      <c r="J4563" s="668" t="s">
        <v>10738</v>
      </c>
      <c r="K4563" s="670">
        <v>1</v>
      </c>
      <c r="L4563" s="670">
        <v>6</v>
      </c>
      <c r="M4563" s="755">
        <v>15600</v>
      </c>
      <c r="N4563" s="670">
        <v>2</v>
      </c>
      <c r="O4563" s="670">
        <v>4</v>
      </c>
      <c r="P4563" s="755">
        <v>10400</v>
      </c>
      <c r="Q4563" s="670"/>
      <c r="R4563" s="670"/>
    </row>
    <row r="4564" spans="1:18" ht="15.75" customHeight="1" x14ac:dyDescent="0.2">
      <c r="A4564" s="665" t="s">
        <v>12962</v>
      </c>
      <c r="B4564" s="670" t="s">
        <v>13203</v>
      </c>
      <c r="C4564" s="670" t="s">
        <v>13076</v>
      </c>
      <c r="D4564" s="668" t="s">
        <v>11806</v>
      </c>
      <c r="E4564" s="740">
        <v>5000</v>
      </c>
      <c r="F4564" s="670">
        <v>47631397</v>
      </c>
      <c r="G4564" s="668" t="s">
        <v>13117</v>
      </c>
      <c r="H4564" s="668" t="s">
        <v>11806</v>
      </c>
      <c r="I4564" s="668" t="s">
        <v>8801</v>
      </c>
      <c r="J4564" s="668" t="s">
        <v>11806</v>
      </c>
      <c r="K4564" s="670">
        <v>1</v>
      </c>
      <c r="L4564" s="670">
        <v>6</v>
      </c>
      <c r="M4564" s="755">
        <v>30000</v>
      </c>
      <c r="N4564" s="670">
        <v>2</v>
      </c>
      <c r="O4564" s="670">
        <v>4</v>
      </c>
      <c r="P4564" s="755">
        <v>20000</v>
      </c>
      <c r="Q4564" s="670"/>
      <c r="R4564" s="670"/>
    </row>
    <row r="4565" spans="1:18" ht="15.75" customHeight="1" x14ac:dyDescent="0.2">
      <c r="A4565" s="665" t="s">
        <v>12962</v>
      </c>
      <c r="B4565" s="670" t="s">
        <v>13203</v>
      </c>
      <c r="C4565" s="670" t="s">
        <v>13076</v>
      </c>
      <c r="D4565" s="668" t="s">
        <v>10738</v>
      </c>
      <c r="E4565" s="740">
        <v>2500</v>
      </c>
      <c r="F4565" s="670">
        <v>32497396</v>
      </c>
      <c r="G4565" s="668" t="s">
        <v>13118</v>
      </c>
      <c r="H4565" s="668" t="s">
        <v>10738</v>
      </c>
      <c r="I4565" s="668" t="s">
        <v>7361</v>
      </c>
      <c r="J4565" s="668" t="s">
        <v>10738</v>
      </c>
      <c r="K4565" s="670">
        <v>1</v>
      </c>
      <c r="L4565" s="670">
        <v>6</v>
      </c>
      <c r="M4565" s="755">
        <v>15000</v>
      </c>
      <c r="N4565" s="670">
        <v>2</v>
      </c>
      <c r="O4565" s="670">
        <v>4</v>
      </c>
      <c r="P4565" s="755">
        <v>10000</v>
      </c>
      <c r="Q4565" s="670"/>
      <c r="R4565" s="670"/>
    </row>
    <row r="4566" spans="1:18" ht="15.75" customHeight="1" x14ac:dyDescent="0.2">
      <c r="A4566" s="665" t="s">
        <v>12962</v>
      </c>
      <c r="B4566" s="670" t="s">
        <v>13203</v>
      </c>
      <c r="C4566" s="670" t="s">
        <v>13076</v>
      </c>
      <c r="D4566" s="668" t="s">
        <v>10854</v>
      </c>
      <c r="E4566" s="740">
        <v>5000</v>
      </c>
      <c r="F4566" s="670">
        <v>41051405</v>
      </c>
      <c r="G4566" s="668" t="s">
        <v>13119</v>
      </c>
      <c r="H4566" s="668" t="s">
        <v>10854</v>
      </c>
      <c r="I4566" s="668" t="s">
        <v>8801</v>
      </c>
      <c r="J4566" s="668" t="s">
        <v>10854</v>
      </c>
      <c r="K4566" s="670">
        <v>1</v>
      </c>
      <c r="L4566" s="670">
        <v>6</v>
      </c>
      <c r="M4566" s="755">
        <v>30000</v>
      </c>
      <c r="N4566" s="670">
        <v>2</v>
      </c>
      <c r="O4566" s="670">
        <v>4</v>
      </c>
      <c r="P4566" s="755">
        <v>20000</v>
      </c>
      <c r="Q4566" s="670"/>
      <c r="R4566" s="670"/>
    </row>
    <row r="4567" spans="1:18" ht="15.75" customHeight="1" x14ac:dyDescent="0.2">
      <c r="A4567" s="665" t="s">
        <v>12962</v>
      </c>
      <c r="B4567" s="670" t="s">
        <v>13203</v>
      </c>
      <c r="C4567" s="670" t="s">
        <v>13076</v>
      </c>
      <c r="D4567" s="668" t="s">
        <v>11806</v>
      </c>
      <c r="E4567" s="740">
        <v>5000</v>
      </c>
      <c r="F4567" s="670">
        <v>72225271</v>
      </c>
      <c r="G4567" s="668" t="s">
        <v>13214</v>
      </c>
      <c r="H4567" s="668" t="s">
        <v>11806</v>
      </c>
      <c r="I4567" s="668" t="s">
        <v>8801</v>
      </c>
      <c r="J4567" s="668" t="s">
        <v>11806</v>
      </c>
      <c r="K4567" s="670">
        <v>1</v>
      </c>
      <c r="L4567" s="670">
        <v>1</v>
      </c>
      <c r="M4567" s="755">
        <v>5000</v>
      </c>
      <c r="N4567" s="670"/>
      <c r="O4567" s="670"/>
      <c r="P4567" s="755"/>
      <c r="Q4567" s="670"/>
      <c r="R4567" s="670"/>
    </row>
    <row r="4568" spans="1:18" ht="15.75" customHeight="1" x14ac:dyDescent="0.2">
      <c r="A4568" s="665" t="s">
        <v>12962</v>
      </c>
      <c r="B4568" s="670" t="s">
        <v>13203</v>
      </c>
      <c r="C4568" s="670" t="s">
        <v>13076</v>
      </c>
      <c r="D4568" s="668" t="s">
        <v>10738</v>
      </c>
      <c r="E4568" s="740">
        <v>2500</v>
      </c>
      <c r="F4568" s="670">
        <v>46245557</v>
      </c>
      <c r="G4568" s="668" t="s">
        <v>13120</v>
      </c>
      <c r="H4568" s="668" t="s">
        <v>10738</v>
      </c>
      <c r="I4568" s="668" t="s">
        <v>7361</v>
      </c>
      <c r="J4568" s="668" t="s">
        <v>10738</v>
      </c>
      <c r="K4568" s="670">
        <v>1</v>
      </c>
      <c r="L4568" s="670">
        <v>6</v>
      </c>
      <c r="M4568" s="755">
        <v>15000</v>
      </c>
      <c r="N4568" s="670">
        <v>1</v>
      </c>
      <c r="O4568" s="670">
        <v>3</v>
      </c>
      <c r="P4568" s="755">
        <v>7500</v>
      </c>
      <c r="Q4568" s="670"/>
      <c r="R4568" s="670"/>
    </row>
    <row r="4569" spans="1:18" ht="15.75" customHeight="1" x14ac:dyDescent="0.2">
      <c r="A4569" s="665" t="s">
        <v>12962</v>
      </c>
      <c r="B4569" s="670" t="s">
        <v>13203</v>
      </c>
      <c r="C4569" s="670" t="s">
        <v>13076</v>
      </c>
      <c r="D4569" s="668" t="s">
        <v>9914</v>
      </c>
      <c r="E4569" s="740">
        <v>8000</v>
      </c>
      <c r="F4569" s="670">
        <v>70557615</v>
      </c>
      <c r="G4569" s="668" t="s">
        <v>13121</v>
      </c>
      <c r="H4569" s="668" t="s">
        <v>9914</v>
      </c>
      <c r="I4569" s="668" t="s">
        <v>8801</v>
      </c>
      <c r="J4569" s="668" t="s">
        <v>9914</v>
      </c>
      <c r="K4569" s="670">
        <v>1</v>
      </c>
      <c r="L4569" s="670">
        <v>6</v>
      </c>
      <c r="M4569" s="755">
        <v>48000</v>
      </c>
      <c r="N4569" s="670">
        <v>2</v>
      </c>
      <c r="O4569" s="670">
        <v>4</v>
      </c>
      <c r="P4569" s="755">
        <v>32000</v>
      </c>
      <c r="Q4569" s="670"/>
      <c r="R4569" s="670"/>
    </row>
    <row r="4570" spans="1:18" ht="15.75" customHeight="1" x14ac:dyDescent="0.2">
      <c r="A4570" s="665" t="s">
        <v>12962</v>
      </c>
      <c r="B4570" s="670" t="s">
        <v>13203</v>
      </c>
      <c r="C4570" s="670" t="s">
        <v>13076</v>
      </c>
      <c r="D4570" s="668" t="s">
        <v>9914</v>
      </c>
      <c r="E4570" s="740">
        <v>8000</v>
      </c>
      <c r="F4570" s="670">
        <v>73086254</v>
      </c>
      <c r="G4570" s="668" t="s">
        <v>13122</v>
      </c>
      <c r="H4570" s="668" t="s">
        <v>9914</v>
      </c>
      <c r="I4570" s="668" t="s">
        <v>8801</v>
      </c>
      <c r="J4570" s="668" t="s">
        <v>9914</v>
      </c>
      <c r="K4570" s="670">
        <v>1</v>
      </c>
      <c r="L4570" s="670">
        <v>6</v>
      </c>
      <c r="M4570" s="755">
        <v>48000</v>
      </c>
      <c r="N4570" s="670">
        <v>2</v>
      </c>
      <c r="O4570" s="670">
        <v>4</v>
      </c>
      <c r="P4570" s="755">
        <v>32000</v>
      </c>
      <c r="Q4570" s="670"/>
      <c r="R4570" s="670"/>
    </row>
    <row r="4571" spans="1:18" ht="15.75" customHeight="1" x14ac:dyDescent="0.2">
      <c r="A4571" s="665" t="s">
        <v>12962</v>
      </c>
      <c r="B4571" s="670" t="s">
        <v>13203</v>
      </c>
      <c r="C4571" s="670" t="s">
        <v>13076</v>
      </c>
      <c r="D4571" s="668" t="s">
        <v>10738</v>
      </c>
      <c r="E4571" s="740">
        <v>2600</v>
      </c>
      <c r="F4571" s="670">
        <v>19675448</v>
      </c>
      <c r="G4571" s="668" t="s">
        <v>13165</v>
      </c>
      <c r="H4571" s="668" t="s">
        <v>10738</v>
      </c>
      <c r="I4571" s="668" t="s">
        <v>7361</v>
      </c>
      <c r="J4571" s="668" t="s">
        <v>10738</v>
      </c>
      <c r="K4571" s="670">
        <v>1</v>
      </c>
      <c r="L4571" s="670">
        <v>6</v>
      </c>
      <c r="M4571" s="755">
        <v>15600</v>
      </c>
      <c r="N4571" s="670">
        <v>2</v>
      </c>
      <c r="O4571" s="670">
        <v>4</v>
      </c>
      <c r="P4571" s="755">
        <v>10400</v>
      </c>
      <c r="Q4571" s="670"/>
      <c r="R4571" s="670"/>
    </row>
    <row r="4572" spans="1:18" ht="15.75" customHeight="1" x14ac:dyDescent="0.2">
      <c r="A4572" s="665" t="s">
        <v>12962</v>
      </c>
      <c r="B4572" s="670" t="s">
        <v>13203</v>
      </c>
      <c r="C4572" s="670" t="s">
        <v>13076</v>
      </c>
      <c r="D4572" s="668" t="s">
        <v>10738</v>
      </c>
      <c r="E4572" s="740">
        <v>2600</v>
      </c>
      <c r="F4572" s="670">
        <v>40721259</v>
      </c>
      <c r="G4572" s="668" t="s">
        <v>13190</v>
      </c>
      <c r="H4572" s="668" t="s">
        <v>10738</v>
      </c>
      <c r="I4572" s="668" t="s">
        <v>7361</v>
      </c>
      <c r="J4572" s="668" t="s">
        <v>10738</v>
      </c>
      <c r="K4572" s="670">
        <v>1</v>
      </c>
      <c r="L4572" s="670">
        <v>2</v>
      </c>
      <c r="M4572" s="755">
        <v>5200</v>
      </c>
      <c r="N4572" s="670">
        <v>2</v>
      </c>
      <c r="O4572" s="670">
        <v>4</v>
      </c>
      <c r="P4572" s="755">
        <v>10400</v>
      </c>
      <c r="Q4572" s="670"/>
      <c r="R4572" s="670"/>
    </row>
    <row r="4573" spans="1:18" ht="15.75" customHeight="1" x14ac:dyDescent="0.2">
      <c r="A4573" s="665" t="s">
        <v>12962</v>
      </c>
      <c r="B4573" s="670" t="s">
        <v>13203</v>
      </c>
      <c r="C4573" s="670" t="s">
        <v>13076</v>
      </c>
      <c r="D4573" s="668" t="s">
        <v>11806</v>
      </c>
      <c r="E4573" s="740">
        <v>5000</v>
      </c>
      <c r="F4573" s="670">
        <v>42757887</v>
      </c>
      <c r="G4573" s="668" t="s">
        <v>13123</v>
      </c>
      <c r="H4573" s="668" t="s">
        <v>11806</v>
      </c>
      <c r="I4573" s="668" t="s">
        <v>8801</v>
      </c>
      <c r="J4573" s="668" t="s">
        <v>11806</v>
      </c>
      <c r="K4573" s="670">
        <v>1</v>
      </c>
      <c r="L4573" s="670">
        <v>6</v>
      </c>
      <c r="M4573" s="755">
        <v>30000</v>
      </c>
      <c r="N4573" s="670">
        <v>2</v>
      </c>
      <c r="O4573" s="670">
        <v>4</v>
      </c>
      <c r="P4573" s="755">
        <v>20000</v>
      </c>
      <c r="Q4573" s="670"/>
      <c r="R4573" s="670"/>
    </row>
    <row r="4574" spans="1:18" ht="15.75" customHeight="1" x14ac:dyDescent="0.2">
      <c r="A4574" s="665" t="s">
        <v>12962</v>
      </c>
      <c r="B4574" s="670" t="s">
        <v>13203</v>
      </c>
      <c r="C4574" s="670" t="s">
        <v>13076</v>
      </c>
      <c r="D4574" s="668" t="s">
        <v>11806</v>
      </c>
      <c r="E4574" s="740">
        <v>6000</v>
      </c>
      <c r="F4574" s="670">
        <v>77214421</v>
      </c>
      <c r="G4574" s="668" t="s">
        <v>13185</v>
      </c>
      <c r="H4574" s="668" t="s">
        <v>11806</v>
      </c>
      <c r="I4574" s="668" t="s">
        <v>8801</v>
      </c>
      <c r="J4574" s="668" t="s">
        <v>11806</v>
      </c>
      <c r="K4574" s="670">
        <v>1</v>
      </c>
      <c r="L4574" s="670">
        <v>3</v>
      </c>
      <c r="M4574" s="755">
        <v>18000</v>
      </c>
      <c r="N4574" s="670">
        <v>1</v>
      </c>
      <c r="O4574" s="670">
        <v>3</v>
      </c>
      <c r="P4574" s="755">
        <v>18000</v>
      </c>
      <c r="Q4574" s="670"/>
      <c r="R4574" s="670"/>
    </row>
    <row r="4575" spans="1:18" ht="15.75" customHeight="1" x14ac:dyDescent="0.2">
      <c r="A4575" s="665" t="s">
        <v>12962</v>
      </c>
      <c r="B4575" s="670" t="s">
        <v>13203</v>
      </c>
      <c r="C4575" s="670" t="s">
        <v>13076</v>
      </c>
      <c r="D4575" s="668" t="s">
        <v>11806</v>
      </c>
      <c r="E4575" s="740">
        <v>3000</v>
      </c>
      <c r="F4575" s="670">
        <v>73629991</v>
      </c>
      <c r="G4575" s="668" t="s">
        <v>13215</v>
      </c>
      <c r="H4575" s="668" t="s">
        <v>11806</v>
      </c>
      <c r="I4575" s="668" t="s">
        <v>8801</v>
      </c>
      <c r="J4575" s="668" t="s">
        <v>11806</v>
      </c>
      <c r="K4575" s="670">
        <v>1</v>
      </c>
      <c r="L4575" s="670">
        <v>2</v>
      </c>
      <c r="M4575" s="755">
        <v>6000</v>
      </c>
      <c r="N4575" s="670"/>
      <c r="O4575" s="670"/>
      <c r="P4575" s="755"/>
      <c r="Q4575" s="670"/>
      <c r="R4575" s="670"/>
    </row>
    <row r="4576" spans="1:18" ht="15.75" customHeight="1" x14ac:dyDescent="0.2">
      <c r="A4576" s="665" t="s">
        <v>12962</v>
      </c>
      <c r="B4576" s="670" t="s">
        <v>13203</v>
      </c>
      <c r="C4576" s="670" t="s">
        <v>13076</v>
      </c>
      <c r="D4576" s="668" t="s">
        <v>11806</v>
      </c>
      <c r="E4576" s="740">
        <v>6000</v>
      </c>
      <c r="F4576" s="670">
        <v>40150216</v>
      </c>
      <c r="G4576" s="668" t="s">
        <v>13166</v>
      </c>
      <c r="H4576" s="668" t="s">
        <v>11806</v>
      </c>
      <c r="I4576" s="668" t="s">
        <v>8801</v>
      </c>
      <c r="J4576" s="668" t="s">
        <v>11806</v>
      </c>
      <c r="K4576" s="670">
        <v>1</v>
      </c>
      <c r="L4576" s="670">
        <v>3</v>
      </c>
      <c r="M4576" s="755">
        <v>18000</v>
      </c>
      <c r="N4576" s="670">
        <v>2</v>
      </c>
      <c r="O4576" s="670">
        <v>4</v>
      </c>
      <c r="P4576" s="755">
        <v>24000</v>
      </c>
      <c r="Q4576" s="670"/>
      <c r="R4576" s="670"/>
    </row>
    <row r="4577" spans="1:18" ht="15.75" customHeight="1" x14ac:dyDescent="0.2">
      <c r="A4577" s="665" t="s">
        <v>12962</v>
      </c>
      <c r="B4577" s="670" t="s">
        <v>13203</v>
      </c>
      <c r="C4577" s="670" t="s">
        <v>13076</v>
      </c>
      <c r="D4577" s="668" t="s">
        <v>10842</v>
      </c>
      <c r="E4577" s="740">
        <v>2500</v>
      </c>
      <c r="F4577" s="670">
        <v>73178592</v>
      </c>
      <c r="G4577" s="668" t="s">
        <v>13126</v>
      </c>
      <c r="H4577" s="668" t="s">
        <v>10842</v>
      </c>
      <c r="I4577" s="668" t="s">
        <v>7361</v>
      </c>
      <c r="J4577" s="668" t="s">
        <v>10842</v>
      </c>
      <c r="K4577" s="670">
        <v>1</v>
      </c>
      <c r="L4577" s="670">
        <v>6</v>
      </c>
      <c r="M4577" s="755">
        <v>15000</v>
      </c>
      <c r="N4577" s="670">
        <v>1</v>
      </c>
      <c r="O4577" s="670">
        <v>3</v>
      </c>
      <c r="P4577" s="755">
        <v>7500</v>
      </c>
      <c r="Q4577" s="670"/>
      <c r="R4577" s="670"/>
    </row>
    <row r="4578" spans="1:18" ht="15.75" customHeight="1" x14ac:dyDescent="0.2">
      <c r="A4578" s="665" t="s">
        <v>12962</v>
      </c>
      <c r="B4578" s="670" t="s">
        <v>13203</v>
      </c>
      <c r="C4578" s="670" t="s">
        <v>13076</v>
      </c>
      <c r="D4578" s="668" t="s">
        <v>10738</v>
      </c>
      <c r="E4578" s="740">
        <v>3000</v>
      </c>
      <c r="F4578" s="670">
        <v>47495442</v>
      </c>
      <c r="G4578" s="668" t="s">
        <v>13127</v>
      </c>
      <c r="H4578" s="668" t="s">
        <v>10738</v>
      </c>
      <c r="I4578" s="668" t="s">
        <v>7361</v>
      </c>
      <c r="J4578" s="668" t="s">
        <v>10738</v>
      </c>
      <c r="K4578" s="670">
        <v>1</v>
      </c>
      <c r="L4578" s="670">
        <v>6</v>
      </c>
      <c r="M4578" s="755">
        <v>18000</v>
      </c>
      <c r="N4578" s="670">
        <v>2</v>
      </c>
      <c r="O4578" s="670">
        <v>4</v>
      </c>
      <c r="P4578" s="755">
        <v>12000</v>
      </c>
      <c r="Q4578" s="670"/>
      <c r="R4578" s="670"/>
    </row>
    <row r="4579" spans="1:18" ht="15.75" customHeight="1" x14ac:dyDescent="0.2">
      <c r="A4579" s="665" t="s">
        <v>12962</v>
      </c>
      <c r="B4579" s="670" t="s">
        <v>13203</v>
      </c>
      <c r="C4579" s="670" t="s">
        <v>13076</v>
      </c>
      <c r="D4579" s="668" t="s">
        <v>10738</v>
      </c>
      <c r="E4579" s="740">
        <v>2500</v>
      </c>
      <c r="F4579" s="670">
        <v>46424484</v>
      </c>
      <c r="G4579" s="668" t="s">
        <v>13129</v>
      </c>
      <c r="H4579" s="668" t="s">
        <v>10738</v>
      </c>
      <c r="I4579" s="668" t="s">
        <v>7361</v>
      </c>
      <c r="J4579" s="668" t="s">
        <v>10738</v>
      </c>
      <c r="K4579" s="670">
        <v>1</v>
      </c>
      <c r="L4579" s="670">
        <v>4</v>
      </c>
      <c r="M4579" s="755">
        <v>10000</v>
      </c>
      <c r="N4579" s="670"/>
      <c r="O4579" s="670"/>
      <c r="P4579" s="755"/>
      <c r="Q4579" s="670"/>
      <c r="R4579" s="670"/>
    </row>
    <row r="4580" spans="1:18" ht="15.75" customHeight="1" x14ac:dyDescent="0.2">
      <c r="A4580" s="665" t="s">
        <v>12962</v>
      </c>
      <c r="B4580" s="670" t="s">
        <v>13203</v>
      </c>
      <c r="C4580" s="670" t="s">
        <v>13076</v>
      </c>
      <c r="D4580" s="668" t="s">
        <v>10738</v>
      </c>
      <c r="E4580" s="740">
        <v>2500</v>
      </c>
      <c r="F4580" s="670">
        <v>73680701</v>
      </c>
      <c r="G4580" s="668" t="s">
        <v>13216</v>
      </c>
      <c r="H4580" s="668" t="s">
        <v>10738</v>
      </c>
      <c r="I4580" s="668" t="s">
        <v>7361</v>
      </c>
      <c r="J4580" s="668" t="s">
        <v>10738</v>
      </c>
      <c r="K4580" s="670">
        <v>1</v>
      </c>
      <c r="L4580" s="670">
        <v>3</v>
      </c>
      <c r="M4580" s="755">
        <v>7500</v>
      </c>
      <c r="N4580" s="670">
        <v>1</v>
      </c>
      <c r="O4580" s="670">
        <v>2</v>
      </c>
      <c r="P4580" s="755">
        <v>5000</v>
      </c>
      <c r="Q4580" s="670"/>
      <c r="R4580" s="670"/>
    </row>
    <row r="4581" spans="1:18" ht="15.75" customHeight="1" x14ac:dyDescent="0.2">
      <c r="A4581" s="665" t="s">
        <v>12962</v>
      </c>
      <c r="B4581" s="670" t="s">
        <v>13203</v>
      </c>
      <c r="C4581" s="670" t="s">
        <v>13076</v>
      </c>
      <c r="D4581" s="668" t="s">
        <v>10390</v>
      </c>
      <c r="E4581" s="740">
        <v>2500</v>
      </c>
      <c r="F4581" s="670">
        <v>41947389</v>
      </c>
      <c r="G4581" s="668" t="s">
        <v>13167</v>
      </c>
      <c r="H4581" s="668" t="s">
        <v>10390</v>
      </c>
      <c r="I4581" s="668" t="s">
        <v>7361</v>
      </c>
      <c r="J4581" s="668" t="s">
        <v>10390</v>
      </c>
      <c r="K4581" s="670">
        <v>1</v>
      </c>
      <c r="L4581" s="670">
        <v>3</v>
      </c>
      <c r="M4581" s="755">
        <v>7500</v>
      </c>
      <c r="N4581" s="670">
        <v>2</v>
      </c>
      <c r="O4581" s="670">
        <v>4</v>
      </c>
      <c r="P4581" s="755">
        <v>10000</v>
      </c>
      <c r="Q4581" s="670"/>
      <c r="R4581" s="670"/>
    </row>
    <row r="4582" spans="1:18" ht="15.75" customHeight="1" x14ac:dyDescent="0.2">
      <c r="A4582" s="665" t="s">
        <v>12962</v>
      </c>
      <c r="B4582" s="670" t="s">
        <v>13203</v>
      </c>
      <c r="C4582" s="670" t="s">
        <v>13076</v>
      </c>
      <c r="D4582" s="668" t="s">
        <v>11806</v>
      </c>
      <c r="E4582" s="740">
        <v>6000</v>
      </c>
      <c r="F4582" s="670">
        <v>73568828</v>
      </c>
      <c r="G4582" s="668" t="s">
        <v>13168</v>
      </c>
      <c r="H4582" s="668" t="s">
        <v>11806</v>
      </c>
      <c r="I4582" s="668" t="s">
        <v>8801</v>
      </c>
      <c r="J4582" s="668" t="s">
        <v>11806</v>
      </c>
      <c r="K4582" s="670">
        <v>1</v>
      </c>
      <c r="L4582" s="670">
        <v>3</v>
      </c>
      <c r="M4582" s="755">
        <v>18000</v>
      </c>
      <c r="N4582" s="670">
        <v>2</v>
      </c>
      <c r="O4582" s="670">
        <v>4</v>
      </c>
      <c r="P4582" s="755">
        <v>24000</v>
      </c>
      <c r="Q4582" s="670"/>
      <c r="R4582" s="670"/>
    </row>
    <row r="4583" spans="1:18" ht="15.75" customHeight="1" x14ac:dyDescent="0.2">
      <c r="A4583" s="665" t="s">
        <v>12962</v>
      </c>
      <c r="B4583" s="670" t="s">
        <v>13203</v>
      </c>
      <c r="C4583" s="670" t="s">
        <v>13076</v>
      </c>
      <c r="D4583" s="668" t="s">
        <v>12055</v>
      </c>
      <c r="E4583" s="740">
        <v>2500</v>
      </c>
      <c r="F4583" s="670">
        <v>70239849</v>
      </c>
      <c r="G4583" s="668" t="s">
        <v>13130</v>
      </c>
      <c r="H4583" s="668" t="s">
        <v>12055</v>
      </c>
      <c r="I4583" s="668" t="s">
        <v>7541</v>
      </c>
      <c r="J4583" s="668" t="s">
        <v>12055</v>
      </c>
      <c r="K4583" s="670">
        <v>1</v>
      </c>
      <c r="L4583" s="670">
        <v>5</v>
      </c>
      <c r="M4583" s="755">
        <v>12500</v>
      </c>
      <c r="N4583" s="670"/>
      <c r="O4583" s="670"/>
      <c r="P4583" s="755"/>
      <c r="Q4583" s="670"/>
      <c r="R4583" s="670"/>
    </row>
    <row r="4584" spans="1:18" ht="15.75" customHeight="1" x14ac:dyDescent="0.2">
      <c r="A4584" s="665" t="s">
        <v>12962</v>
      </c>
      <c r="B4584" s="670" t="s">
        <v>13203</v>
      </c>
      <c r="C4584" s="670" t="s">
        <v>13076</v>
      </c>
      <c r="D4584" s="668" t="s">
        <v>11806</v>
      </c>
      <c r="E4584" s="740">
        <v>3500</v>
      </c>
      <c r="F4584" s="670">
        <v>74750973</v>
      </c>
      <c r="G4584" s="668" t="s">
        <v>13217</v>
      </c>
      <c r="H4584" s="668" t="s">
        <v>11806</v>
      </c>
      <c r="I4584" s="668" t="s">
        <v>8801</v>
      </c>
      <c r="J4584" s="668" t="s">
        <v>11806</v>
      </c>
      <c r="K4584" s="670">
        <v>1</v>
      </c>
      <c r="L4584" s="670">
        <v>6</v>
      </c>
      <c r="M4584" s="755">
        <v>21000</v>
      </c>
      <c r="N4584" s="670"/>
      <c r="O4584" s="670"/>
      <c r="P4584" s="755"/>
      <c r="Q4584" s="670"/>
      <c r="R4584" s="670"/>
    </row>
    <row r="4585" spans="1:18" ht="15.75" customHeight="1" x14ac:dyDescent="0.2">
      <c r="A4585" s="665" t="s">
        <v>12962</v>
      </c>
      <c r="B4585" s="670" t="s">
        <v>13203</v>
      </c>
      <c r="C4585" s="670" t="s">
        <v>13076</v>
      </c>
      <c r="D4585" s="668" t="s">
        <v>10738</v>
      </c>
      <c r="E4585" s="740">
        <v>3000</v>
      </c>
      <c r="F4585" s="670">
        <v>47065773</v>
      </c>
      <c r="G4585" s="668" t="s">
        <v>13131</v>
      </c>
      <c r="H4585" s="668" t="s">
        <v>10738</v>
      </c>
      <c r="I4585" s="668" t="s">
        <v>7361</v>
      </c>
      <c r="J4585" s="668" t="s">
        <v>10738</v>
      </c>
      <c r="K4585" s="670">
        <v>1</v>
      </c>
      <c r="L4585" s="670">
        <v>6</v>
      </c>
      <c r="M4585" s="755">
        <v>18000</v>
      </c>
      <c r="N4585" s="670">
        <v>2</v>
      </c>
      <c r="O4585" s="670">
        <v>4</v>
      </c>
      <c r="P4585" s="755">
        <v>12000</v>
      </c>
      <c r="Q4585" s="670"/>
      <c r="R4585" s="670"/>
    </row>
    <row r="4586" spans="1:18" ht="15.75" customHeight="1" x14ac:dyDescent="0.2">
      <c r="A4586" s="665" t="s">
        <v>12962</v>
      </c>
      <c r="B4586" s="670" t="s">
        <v>13203</v>
      </c>
      <c r="C4586" s="670" t="s">
        <v>13076</v>
      </c>
      <c r="D4586" s="668" t="s">
        <v>10738</v>
      </c>
      <c r="E4586" s="740">
        <v>2500</v>
      </c>
      <c r="F4586" s="670">
        <v>46641960</v>
      </c>
      <c r="G4586" s="668" t="s">
        <v>13132</v>
      </c>
      <c r="H4586" s="668" t="s">
        <v>10738</v>
      </c>
      <c r="I4586" s="668" t="s">
        <v>7361</v>
      </c>
      <c r="J4586" s="668" t="s">
        <v>10738</v>
      </c>
      <c r="K4586" s="670">
        <v>1</v>
      </c>
      <c r="L4586" s="670">
        <v>6</v>
      </c>
      <c r="M4586" s="755">
        <v>15000</v>
      </c>
      <c r="N4586" s="670">
        <v>2</v>
      </c>
      <c r="O4586" s="670">
        <v>4</v>
      </c>
      <c r="P4586" s="755">
        <v>10000</v>
      </c>
      <c r="Q4586" s="670"/>
      <c r="R4586" s="670"/>
    </row>
    <row r="4587" spans="1:18" ht="15.75" customHeight="1" x14ac:dyDescent="0.2">
      <c r="A4587" s="665" t="s">
        <v>12962</v>
      </c>
      <c r="B4587" s="670" t="s">
        <v>13203</v>
      </c>
      <c r="C4587" s="670" t="s">
        <v>13076</v>
      </c>
      <c r="D4587" s="668" t="s">
        <v>10738</v>
      </c>
      <c r="E4587" s="740">
        <v>2600</v>
      </c>
      <c r="F4587" s="670">
        <v>47567561</v>
      </c>
      <c r="G4587" s="668" t="s">
        <v>13218</v>
      </c>
      <c r="H4587" s="668" t="s">
        <v>10738</v>
      </c>
      <c r="I4587" s="668" t="s">
        <v>7361</v>
      </c>
      <c r="J4587" s="668" t="s">
        <v>10738</v>
      </c>
      <c r="K4587" s="670">
        <v>1</v>
      </c>
      <c r="L4587" s="670">
        <v>2</v>
      </c>
      <c r="M4587" s="755">
        <v>5200</v>
      </c>
      <c r="N4587" s="670"/>
      <c r="O4587" s="670"/>
      <c r="P4587" s="773"/>
      <c r="Q4587" s="670"/>
      <c r="R4587" s="670"/>
    </row>
    <row r="4588" spans="1:18" ht="15.75" customHeight="1" x14ac:dyDescent="0.2">
      <c r="A4588" s="665" t="s">
        <v>12962</v>
      </c>
      <c r="B4588" s="670" t="s">
        <v>13203</v>
      </c>
      <c r="C4588" s="670" t="s">
        <v>13076</v>
      </c>
      <c r="D4588" s="668" t="s">
        <v>10738</v>
      </c>
      <c r="E4588" s="740">
        <v>2500</v>
      </c>
      <c r="F4588" s="670">
        <v>45334663</v>
      </c>
      <c r="G4588" s="668" t="s">
        <v>13133</v>
      </c>
      <c r="H4588" s="668" t="s">
        <v>10738</v>
      </c>
      <c r="I4588" s="668" t="s">
        <v>7361</v>
      </c>
      <c r="J4588" s="668" t="s">
        <v>10738</v>
      </c>
      <c r="K4588" s="670">
        <v>1</v>
      </c>
      <c r="L4588" s="670">
        <v>6</v>
      </c>
      <c r="M4588" s="755">
        <v>15000</v>
      </c>
      <c r="N4588" s="670">
        <v>2</v>
      </c>
      <c r="O4588" s="670">
        <v>4</v>
      </c>
      <c r="P4588" s="755">
        <v>10000</v>
      </c>
      <c r="Q4588" s="670"/>
      <c r="R4588" s="670"/>
    </row>
    <row r="4589" spans="1:18" ht="15.75" customHeight="1" x14ac:dyDescent="0.2">
      <c r="A4589" s="665" t="s">
        <v>12962</v>
      </c>
      <c r="B4589" s="670" t="s">
        <v>13203</v>
      </c>
      <c r="C4589" s="670" t="s">
        <v>13076</v>
      </c>
      <c r="D4589" s="668" t="s">
        <v>10738</v>
      </c>
      <c r="E4589" s="740">
        <v>3000</v>
      </c>
      <c r="F4589" s="670">
        <v>43701085</v>
      </c>
      <c r="G4589" s="668" t="s">
        <v>13134</v>
      </c>
      <c r="H4589" s="668" t="s">
        <v>10738</v>
      </c>
      <c r="I4589" s="668" t="s">
        <v>7361</v>
      </c>
      <c r="J4589" s="668" t="s">
        <v>10738</v>
      </c>
      <c r="K4589" s="670">
        <v>1</v>
      </c>
      <c r="L4589" s="670">
        <v>6</v>
      </c>
      <c r="M4589" s="755">
        <v>18000</v>
      </c>
      <c r="N4589" s="670">
        <v>2</v>
      </c>
      <c r="O4589" s="670">
        <v>4</v>
      </c>
      <c r="P4589" s="755">
        <v>12000</v>
      </c>
      <c r="Q4589" s="670"/>
      <c r="R4589" s="670"/>
    </row>
    <row r="4590" spans="1:18" ht="15.75" customHeight="1" x14ac:dyDescent="0.2">
      <c r="A4590" s="665" t="s">
        <v>12962</v>
      </c>
      <c r="B4590" s="670" t="s">
        <v>13203</v>
      </c>
      <c r="C4590" s="670" t="s">
        <v>13076</v>
      </c>
      <c r="D4590" s="668" t="s">
        <v>11806</v>
      </c>
      <c r="E4590" s="740">
        <v>5000</v>
      </c>
      <c r="F4590" s="670">
        <v>75598766</v>
      </c>
      <c r="G4590" s="668" t="s">
        <v>13170</v>
      </c>
      <c r="H4590" s="668" t="s">
        <v>11806</v>
      </c>
      <c r="I4590" s="668" t="s">
        <v>8801</v>
      </c>
      <c r="J4590" s="668" t="s">
        <v>11806</v>
      </c>
      <c r="K4590" s="670">
        <v>1</v>
      </c>
      <c r="L4590" s="670">
        <v>2</v>
      </c>
      <c r="M4590" s="755">
        <v>10000</v>
      </c>
      <c r="N4590" s="670">
        <v>2</v>
      </c>
      <c r="O4590" s="670">
        <v>4</v>
      </c>
      <c r="P4590" s="755">
        <v>20000</v>
      </c>
      <c r="Q4590" s="670"/>
      <c r="R4590" s="670"/>
    </row>
    <row r="4591" spans="1:18" ht="15.75" customHeight="1" x14ac:dyDescent="0.2">
      <c r="A4591" s="665" t="s">
        <v>12962</v>
      </c>
      <c r="B4591" s="670" t="s">
        <v>13203</v>
      </c>
      <c r="C4591" s="670" t="s">
        <v>13076</v>
      </c>
      <c r="D4591" s="668" t="s">
        <v>11169</v>
      </c>
      <c r="E4591" s="740">
        <v>6000</v>
      </c>
      <c r="F4591" s="670">
        <v>46169803</v>
      </c>
      <c r="G4591" s="668" t="s">
        <v>13171</v>
      </c>
      <c r="H4591" s="668" t="s">
        <v>11169</v>
      </c>
      <c r="I4591" s="668" t="s">
        <v>8801</v>
      </c>
      <c r="J4591" s="668" t="s">
        <v>11169</v>
      </c>
      <c r="K4591" s="670">
        <v>1</v>
      </c>
      <c r="L4591" s="670">
        <v>1</v>
      </c>
      <c r="M4591" s="755">
        <v>6000</v>
      </c>
      <c r="N4591" s="670">
        <v>2</v>
      </c>
      <c r="O4591" s="670">
        <v>4</v>
      </c>
      <c r="P4591" s="755">
        <v>24000</v>
      </c>
      <c r="Q4591" s="670"/>
      <c r="R4591" s="670"/>
    </row>
    <row r="4592" spans="1:18" ht="15.75" customHeight="1" x14ac:dyDescent="0.2">
      <c r="A4592" s="665" t="s">
        <v>12962</v>
      </c>
      <c r="B4592" s="670" t="s">
        <v>13203</v>
      </c>
      <c r="C4592" s="670" t="s">
        <v>13076</v>
      </c>
      <c r="D4592" s="668" t="s">
        <v>10738</v>
      </c>
      <c r="E4592" s="740">
        <v>2500</v>
      </c>
      <c r="F4592" s="670">
        <v>48508751</v>
      </c>
      <c r="G4592" s="668" t="s">
        <v>13172</v>
      </c>
      <c r="H4592" s="668" t="s">
        <v>10738</v>
      </c>
      <c r="I4592" s="668" t="s">
        <v>7361</v>
      </c>
      <c r="J4592" s="668" t="s">
        <v>10738</v>
      </c>
      <c r="K4592" s="670">
        <v>1</v>
      </c>
      <c r="L4592" s="670">
        <v>3</v>
      </c>
      <c r="M4592" s="755">
        <v>7500</v>
      </c>
      <c r="N4592" s="670">
        <v>2</v>
      </c>
      <c r="O4592" s="670">
        <v>4</v>
      </c>
      <c r="P4592" s="755">
        <v>10000</v>
      </c>
      <c r="Q4592" s="670"/>
      <c r="R4592" s="670"/>
    </row>
    <row r="4593" spans="1:18" ht="15.75" customHeight="1" x14ac:dyDescent="0.2">
      <c r="A4593" s="665" t="s">
        <v>12962</v>
      </c>
      <c r="B4593" s="670" t="s">
        <v>13203</v>
      </c>
      <c r="C4593" s="670" t="s">
        <v>13076</v>
      </c>
      <c r="D4593" s="668" t="s">
        <v>10738</v>
      </c>
      <c r="E4593" s="740">
        <v>3000</v>
      </c>
      <c r="F4593" s="670">
        <v>47848361</v>
      </c>
      <c r="G4593" s="668" t="s">
        <v>13135</v>
      </c>
      <c r="H4593" s="668" t="s">
        <v>10738</v>
      </c>
      <c r="I4593" s="668" t="s">
        <v>7361</v>
      </c>
      <c r="J4593" s="668" t="s">
        <v>10738</v>
      </c>
      <c r="K4593" s="670">
        <v>1</v>
      </c>
      <c r="L4593" s="670">
        <v>6</v>
      </c>
      <c r="M4593" s="755">
        <v>18000</v>
      </c>
      <c r="N4593" s="670">
        <v>2</v>
      </c>
      <c r="O4593" s="670">
        <v>4</v>
      </c>
      <c r="P4593" s="755">
        <v>12000</v>
      </c>
      <c r="Q4593" s="670"/>
      <c r="R4593" s="670"/>
    </row>
    <row r="4594" spans="1:18" ht="15.75" customHeight="1" x14ac:dyDescent="0.2">
      <c r="A4594" s="665" t="s">
        <v>12962</v>
      </c>
      <c r="B4594" s="670" t="s">
        <v>13203</v>
      </c>
      <c r="C4594" s="670" t="s">
        <v>13076</v>
      </c>
      <c r="D4594" s="668" t="s">
        <v>9914</v>
      </c>
      <c r="E4594" s="740">
        <v>9000</v>
      </c>
      <c r="F4594" s="670">
        <v>31663669</v>
      </c>
      <c r="G4594" s="668" t="s">
        <v>13136</v>
      </c>
      <c r="H4594" s="668" t="s">
        <v>9914</v>
      </c>
      <c r="I4594" s="668" t="s">
        <v>8801</v>
      </c>
      <c r="J4594" s="668" t="s">
        <v>9914</v>
      </c>
      <c r="K4594" s="670">
        <v>1</v>
      </c>
      <c r="L4594" s="670">
        <v>2</v>
      </c>
      <c r="M4594" s="755">
        <v>18000</v>
      </c>
      <c r="N4594" s="670"/>
      <c r="O4594" s="670"/>
      <c r="P4594" s="755"/>
      <c r="Q4594" s="670"/>
      <c r="R4594" s="670"/>
    </row>
    <row r="4595" spans="1:18" ht="15.75" customHeight="1" x14ac:dyDescent="0.2">
      <c r="A4595" s="665" t="s">
        <v>12962</v>
      </c>
      <c r="B4595" s="670" t="s">
        <v>13203</v>
      </c>
      <c r="C4595" s="670" t="s">
        <v>13076</v>
      </c>
      <c r="D4595" s="668" t="s">
        <v>10738</v>
      </c>
      <c r="E4595" s="740">
        <v>3000</v>
      </c>
      <c r="F4595" s="670">
        <v>48886775</v>
      </c>
      <c r="G4595" s="668" t="s">
        <v>13137</v>
      </c>
      <c r="H4595" s="668" t="s">
        <v>10738</v>
      </c>
      <c r="I4595" s="668" t="s">
        <v>7361</v>
      </c>
      <c r="J4595" s="668" t="s">
        <v>10738</v>
      </c>
      <c r="K4595" s="670">
        <v>1</v>
      </c>
      <c r="L4595" s="670">
        <v>6</v>
      </c>
      <c r="M4595" s="755">
        <v>18000</v>
      </c>
      <c r="N4595" s="670">
        <v>2</v>
      </c>
      <c r="O4595" s="670">
        <v>4</v>
      </c>
      <c r="P4595" s="755">
        <v>12000</v>
      </c>
      <c r="Q4595" s="670"/>
      <c r="R4595" s="670"/>
    </row>
    <row r="4596" spans="1:18" ht="15.75" customHeight="1" x14ac:dyDescent="0.2">
      <c r="A4596" s="665" t="s">
        <v>12962</v>
      </c>
      <c r="B4596" s="670" t="s">
        <v>13203</v>
      </c>
      <c r="C4596" s="670" t="s">
        <v>13076</v>
      </c>
      <c r="D4596" s="668" t="s">
        <v>13096</v>
      </c>
      <c r="E4596" s="740">
        <v>3000</v>
      </c>
      <c r="F4596" s="670">
        <v>41806874</v>
      </c>
      <c r="G4596" s="668" t="s">
        <v>13138</v>
      </c>
      <c r="H4596" s="668" t="s">
        <v>13096</v>
      </c>
      <c r="I4596" s="668" t="s">
        <v>7361</v>
      </c>
      <c r="J4596" s="668" t="s">
        <v>13096</v>
      </c>
      <c r="K4596" s="670">
        <v>1</v>
      </c>
      <c r="L4596" s="670">
        <v>6</v>
      </c>
      <c r="M4596" s="755">
        <v>18000</v>
      </c>
      <c r="N4596" s="670">
        <v>2</v>
      </c>
      <c r="O4596" s="670">
        <v>4</v>
      </c>
      <c r="P4596" s="755">
        <v>12000</v>
      </c>
      <c r="Q4596" s="670"/>
      <c r="R4596" s="670"/>
    </row>
    <row r="4597" spans="1:18" ht="15.75" customHeight="1" x14ac:dyDescent="0.2">
      <c r="A4597" s="665" t="s">
        <v>12962</v>
      </c>
      <c r="B4597" s="670" t="s">
        <v>13203</v>
      </c>
      <c r="C4597" s="670" t="s">
        <v>13076</v>
      </c>
      <c r="D4597" s="668" t="s">
        <v>8629</v>
      </c>
      <c r="E4597" s="740">
        <v>2500</v>
      </c>
      <c r="F4597" s="670">
        <v>71015030</v>
      </c>
      <c r="G4597" s="668" t="s">
        <v>13139</v>
      </c>
      <c r="H4597" s="668" t="s">
        <v>8629</v>
      </c>
      <c r="I4597" s="668" t="s">
        <v>7541</v>
      </c>
      <c r="J4597" s="668" t="s">
        <v>8629</v>
      </c>
      <c r="K4597" s="670">
        <v>1</v>
      </c>
      <c r="L4597" s="670">
        <v>6</v>
      </c>
      <c r="M4597" s="755">
        <v>15000</v>
      </c>
      <c r="N4597" s="670">
        <v>2</v>
      </c>
      <c r="O4597" s="670">
        <v>4</v>
      </c>
      <c r="P4597" s="755">
        <v>10000</v>
      </c>
      <c r="Q4597" s="670"/>
      <c r="R4597" s="670"/>
    </row>
    <row r="4598" spans="1:18" ht="15.75" customHeight="1" x14ac:dyDescent="0.2">
      <c r="A4598" s="665" t="s">
        <v>12962</v>
      </c>
      <c r="B4598" s="670" t="s">
        <v>13203</v>
      </c>
      <c r="C4598" s="670" t="s">
        <v>13076</v>
      </c>
      <c r="D4598" s="668" t="s">
        <v>10738</v>
      </c>
      <c r="E4598" s="740">
        <v>2500</v>
      </c>
      <c r="F4598" s="670">
        <v>46946803</v>
      </c>
      <c r="G4598" s="668" t="s">
        <v>13140</v>
      </c>
      <c r="H4598" s="668" t="s">
        <v>10738</v>
      </c>
      <c r="I4598" s="668" t="s">
        <v>7361</v>
      </c>
      <c r="J4598" s="668" t="s">
        <v>10738</v>
      </c>
      <c r="K4598" s="670">
        <v>1</v>
      </c>
      <c r="L4598" s="670">
        <v>6</v>
      </c>
      <c r="M4598" s="755">
        <v>15000</v>
      </c>
      <c r="N4598" s="670">
        <v>2</v>
      </c>
      <c r="O4598" s="670">
        <v>4</v>
      </c>
      <c r="P4598" s="755">
        <v>10000</v>
      </c>
      <c r="Q4598" s="670"/>
      <c r="R4598" s="670"/>
    </row>
    <row r="4599" spans="1:18" ht="15.75" customHeight="1" x14ac:dyDescent="0.2">
      <c r="A4599" s="665" t="s">
        <v>12962</v>
      </c>
      <c r="B4599" s="670" t="s">
        <v>13203</v>
      </c>
      <c r="C4599" s="670" t="s">
        <v>13076</v>
      </c>
      <c r="D4599" s="668" t="s">
        <v>10738</v>
      </c>
      <c r="E4599" s="740">
        <v>2500</v>
      </c>
      <c r="F4599" s="670">
        <v>19664044</v>
      </c>
      <c r="G4599" s="668" t="s">
        <v>13141</v>
      </c>
      <c r="H4599" s="668" t="s">
        <v>10738</v>
      </c>
      <c r="I4599" s="668" t="s">
        <v>7361</v>
      </c>
      <c r="J4599" s="668" t="s">
        <v>10738</v>
      </c>
      <c r="K4599" s="670">
        <v>1</v>
      </c>
      <c r="L4599" s="670">
        <v>6</v>
      </c>
      <c r="M4599" s="755">
        <v>15000</v>
      </c>
      <c r="N4599" s="670">
        <v>2</v>
      </c>
      <c r="O4599" s="670">
        <v>4</v>
      </c>
      <c r="P4599" s="755">
        <v>10000</v>
      </c>
      <c r="Q4599" s="670"/>
      <c r="R4599" s="670"/>
    </row>
    <row r="4600" spans="1:18" ht="15.75" customHeight="1" x14ac:dyDescent="0.2">
      <c r="A4600" s="665" t="s">
        <v>12962</v>
      </c>
      <c r="B4600" s="670" t="s">
        <v>13203</v>
      </c>
      <c r="C4600" s="670" t="s">
        <v>13076</v>
      </c>
      <c r="D4600" s="668" t="s">
        <v>10738</v>
      </c>
      <c r="E4600" s="740">
        <v>3500</v>
      </c>
      <c r="F4600" s="670">
        <v>48111058</v>
      </c>
      <c r="G4600" s="668" t="s">
        <v>13173</v>
      </c>
      <c r="H4600" s="668" t="s">
        <v>10738</v>
      </c>
      <c r="I4600" s="668" t="s">
        <v>7361</v>
      </c>
      <c r="J4600" s="668" t="s">
        <v>10738</v>
      </c>
      <c r="K4600" s="670">
        <v>1</v>
      </c>
      <c r="L4600" s="670">
        <v>3</v>
      </c>
      <c r="M4600" s="755">
        <v>10500</v>
      </c>
      <c r="N4600" s="670">
        <v>2</v>
      </c>
      <c r="O4600" s="670">
        <v>4</v>
      </c>
      <c r="P4600" s="755">
        <v>14000</v>
      </c>
      <c r="Q4600" s="670"/>
      <c r="R4600" s="670"/>
    </row>
    <row r="4601" spans="1:18" ht="15.75" customHeight="1" x14ac:dyDescent="0.2">
      <c r="A4601" s="665" t="s">
        <v>12962</v>
      </c>
      <c r="B4601" s="670" t="s">
        <v>13203</v>
      </c>
      <c r="C4601" s="670" t="s">
        <v>13076</v>
      </c>
      <c r="D4601" s="668" t="s">
        <v>9914</v>
      </c>
      <c r="E4601" s="740">
        <v>9000</v>
      </c>
      <c r="F4601" s="670">
        <v>70782939</v>
      </c>
      <c r="G4601" s="668" t="s">
        <v>13174</v>
      </c>
      <c r="H4601" s="668" t="s">
        <v>9914</v>
      </c>
      <c r="I4601" s="668" t="s">
        <v>8801</v>
      </c>
      <c r="J4601" s="668" t="s">
        <v>9914</v>
      </c>
      <c r="K4601" s="670">
        <v>1</v>
      </c>
      <c r="L4601" s="670">
        <v>1</v>
      </c>
      <c r="M4601" s="755">
        <v>9000</v>
      </c>
      <c r="N4601" s="670">
        <v>2</v>
      </c>
      <c r="O4601" s="670">
        <v>4</v>
      </c>
      <c r="P4601" s="755">
        <v>36000</v>
      </c>
      <c r="Q4601" s="670"/>
      <c r="R4601" s="670"/>
    </row>
    <row r="4602" spans="1:18" ht="15.75" customHeight="1" x14ac:dyDescent="0.2">
      <c r="A4602" s="665" t="s">
        <v>12962</v>
      </c>
      <c r="B4602" s="670" t="s">
        <v>13203</v>
      </c>
      <c r="C4602" s="670" t="s">
        <v>13076</v>
      </c>
      <c r="D4602" s="668" t="s">
        <v>10738</v>
      </c>
      <c r="E4602" s="740">
        <v>2500</v>
      </c>
      <c r="F4602" s="670">
        <v>19697165</v>
      </c>
      <c r="G4602" s="668" t="s">
        <v>13142</v>
      </c>
      <c r="H4602" s="668" t="s">
        <v>10738</v>
      </c>
      <c r="I4602" s="668" t="s">
        <v>7361</v>
      </c>
      <c r="J4602" s="668" t="s">
        <v>10738</v>
      </c>
      <c r="K4602" s="670">
        <v>1</v>
      </c>
      <c r="L4602" s="670">
        <v>6</v>
      </c>
      <c r="M4602" s="755">
        <v>15000</v>
      </c>
      <c r="N4602" s="670">
        <v>2</v>
      </c>
      <c r="O4602" s="670">
        <v>4</v>
      </c>
      <c r="P4602" s="755">
        <v>10000</v>
      </c>
      <c r="Q4602" s="670"/>
      <c r="R4602" s="670"/>
    </row>
    <row r="4603" spans="1:18" ht="15.75" customHeight="1" x14ac:dyDescent="0.2">
      <c r="A4603" s="665" t="s">
        <v>12962</v>
      </c>
      <c r="B4603" s="670" t="s">
        <v>13203</v>
      </c>
      <c r="C4603" s="670" t="s">
        <v>13076</v>
      </c>
      <c r="D4603" s="668" t="s">
        <v>12055</v>
      </c>
      <c r="E4603" s="740">
        <v>2500</v>
      </c>
      <c r="F4603" s="670">
        <v>41074618</v>
      </c>
      <c r="G4603" s="668" t="s">
        <v>13175</v>
      </c>
      <c r="H4603" s="668" t="s">
        <v>12055</v>
      </c>
      <c r="I4603" s="668" t="s">
        <v>7541</v>
      </c>
      <c r="J4603" s="668" t="s">
        <v>12055</v>
      </c>
      <c r="K4603" s="670">
        <v>1</v>
      </c>
      <c r="L4603" s="670">
        <v>2</v>
      </c>
      <c r="M4603" s="755">
        <v>5000</v>
      </c>
      <c r="N4603" s="670">
        <v>2</v>
      </c>
      <c r="O4603" s="670">
        <v>4</v>
      </c>
      <c r="P4603" s="755">
        <v>10000</v>
      </c>
      <c r="Q4603" s="670"/>
      <c r="R4603" s="670"/>
    </row>
    <row r="4604" spans="1:18" ht="15.75" customHeight="1" x14ac:dyDescent="0.2">
      <c r="A4604" s="665" t="s">
        <v>12962</v>
      </c>
      <c r="B4604" s="670" t="s">
        <v>13203</v>
      </c>
      <c r="C4604" s="670" t="s">
        <v>13076</v>
      </c>
      <c r="D4604" s="668" t="s">
        <v>11169</v>
      </c>
      <c r="E4604" s="740">
        <v>5000</v>
      </c>
      <c r="F4604" s="670">
        <v>70614088</v>
      </c>
      <c r="G4604" s="668" t="s">
        <v>13143</v>
      </c>
      <c r="H4604" s="668" t="s">
        <v>11169</v>
      </c>
      <c r="I4604" s="668" t="s">
        <v>8801</v>
      </c>
      <c r="J4604" s="668" t="s">
        <v>11169</v>
      </c>
      <c r="K4604" s="670">
        <v>1</v>
      </c>
      <c r="L4604" s="670">
        <v>6</v>
      </c>
      <c r="M4604" s="755">
        <v>30000</v>
      </c>
      <c r="N4604" s="670">
        <v>2</v>
      </c>
      <c r="O4604" s="670">
        <v>4</v>
      </c>
      <c r="P4604" s="755">
        <v>20000</v>
      </c>
      <c r="Q4604" s="670"/>
      <c r="R4604" s="670"/>
    </row>
    <row r="4605" spans="1:18" ht="15.75" customHeight="1" x14ac:dyDescent="0.2">
      <c r="A4605" s="665" t="s">
        <v>12962</v>
      </c>
      <c r="B4605" s="670" t="s">
        <v>13203</v>
      </c>
      <c r="C4605" s="670" t="s">
        <v>13076</v>
      </c>
      <c r="D4605" s="668" t="s">
        <v>11169</v>
      </c>
      <c r="E4605" s="740">
        <v>6000</v>
      </c>
      <c r="F4605" s="670">
        <v>46237159</v>
      </c>
      <c r="G4605" s="668" t="s">
        <v>13176</v>
      </c>
      <c r="H4605" s="668" t="s">
        <v>11169</v>
      </c>
      <c r="I4605" s="668" t="s">
        <v>8801</v>
      </c>
      <c r="J4605" s="668" t="s">
        <v>11169</v>
      </c>
      <c r="K4605" s="670">
        <v>1</v>
      </c>
      <c r="L4605" s="670">
        <v>3</v>
      </c>
      <c r="M4605" s="755">
        <v>18000</v>
      </c>
      <c r="N4605" s="670">
        <v>2</v>
      </c>
      <c r="O4605" s="670">
        <v>4</v>
      </c>
      <c r="P4605" s="755">
        <v>24000</v>
      </c>
      <c r="Q4605" s="670"/>
      <c r="R4605" s="670"/>
    </row>
    <row r="4606" spans="1:18" ht="15.75" customHeight="1" x14ac:dyDescent="0.2">
      <c r="A4606" s="665" t="s">
        <v>12962</v>
      </c>
      <c r="B4606" s="670" t="s">
        <v>13203</v>
      </c>
      <c r="C4606" s="670" t="s">
        <v>13076</v>
      </c>
      <c r="D4606" s="668" t="s">
        <v>11806</v>
      </c>
      <c r="E4606" s="740">
        <v>6000</v>
      </c>
      <c r="F4606" s="670">
        <v>75098425</v>
      </c>
      <c r="G4606" s="668" t="s">
        <v>13181</v>
      </c>
      <c r="H4606" s="668" t="s">
        <v>11806</v>
      </c>
      <c r="I4606" s="668" t="s">
        <v>8801</v>
      </c>
      <c r="J4606" s="668" t="s">
        <v>11806</v>
      </c>
      <c r="K4606" s="670">
        <v>1</v>
      </c>
      <c r="L4606" s="670">
        <v>3</v>
      </c>
      <c r="M4606" s="755">
        <v>18000</v>
      </c>
      <c r="N4606" s="670">
        <v>2</v>
      </c>
      <c r="O4606" s="670">
        <v>4</v>
      </c>
      <c r="P4606" s="755">
        <v>24000</v>
      </c>
      <c r="Q4606" s="670"/>
      <c r="R4606" s="670"/>
    </row>
    <row r="4607" spans="1:18" ht="15.75" customHeight="1" x14ac:dyDescent="0.2">
      <c r="A4607" s="665" t="s">
        <v>12962</v>
      </c>
      <c r="B4607" s="670" t="s">
        <v>13203</v>
      </c>
      <c r="C4607" s="670" t="s">
        <v>13076</v>
      </c>
      <c r="D4607" s="668" t="s">
        <v>10738</v>
      </c>
      <c r="E4607" s="740">
        <v>2500</v>
      </c>
      <c r="F4607" s="670">
        <v>43744958</v>
      </c>
      <c r="G4607" s="668" t="s">
        <v>13144</v>
      </c>
      <c r="H4607" s="668" t="s">
        <v>10738</v>
      </c>
      <c r="I4607" s="668" t="s">
        <v>7361</v>
      </c>
      <c r="J4607" s="668" t="s">
        <v>10738</v>
      </c>
      <c r="K4607" s="670">
        <v>1</v>
      </c>
      <c r="L4607" s="670">
        <v>6</v>
      </c>
      <c r="M4607" s="755">
        <v>15000</v>
      </c>
      <c r="N4607" s="670">
        <v>2</v>
      </c>
      <c r="O4607" s="670">
        <v>4</v>
      </c>
      <c r="P4607" s="755">
        <v>10000</v>
      </c>
      <c r="Q4607" s="670"/>
      <c r="R4607" s="670"/>
    </row>
    <row r="4608" spans="1:18" ht="15.75" customHeight="1" x14ac:dyDescent="0.2">
      <c r="A4608" s="665" t="s">
        <v>12962</v>
      </c>
      <c r="B4608" s="670" t="s">
        <v>13203</v>
      </c>
      <c r="C4608" s="670" t="s">
        <v>13076</v>
      </c>
      <c r="D4608" s="668" t="s">
        <v>10738</v>
      </c>
      <c r="E4608" s="740">
        <v>2500</v>
      </c>
      <c r="F4608" s="670">
        <v>44391637</v>
      </c>
      <c r="G4608" s="668" t="s">
        <v>13177</v>
      </c>
      <c r="H4608" s="668" t="s">
        <v>10738</v>
      </c>
      <c r="I4608" s="668" t="s">
        <v>7361</v>
      </c>
      <c r="J4608" s="668" t="s">
        <v>10738</v>
      </c>
      <c r="K4608" s="670">
        <v>1</v>
      </c>
      <c r="L4608" s="670">
        <v>3</v>
      </c>
      <c r="M4608" s="755">
        <v>7500</v>
      </c>
      <c r="N4608" s="670">
        <v>2</v>
      </c>
      <c r="O4608" s="670">
        <v>4</v>
      </c>
      <c r="P4608" s="755">
        <v>10000</v>
      </c>
      <c r="Q4608" s="670"/>
      <c r="R4608" s="670"/>
    </row>
    <row r="4609" spans="1:18" ht="15.75" customHeight="1" x14ac:dyDescent="0.2">
      <c r="A4609" s="665" t="s">
        <v>12962</v>
      </c>
      <c r="B4609" s="670" t="s">
        <v>13203</v>
      </c>
      <c r="C4609" s="670" t="s">
        <v>13076</v>
      </c>
      <c r="D4609" s="668" t="s">
        <v>10738</v>
      </c>
      <c r="E4609" s="740">
        <v>3000</v>
      </c>
      <c r="F4609" s="670">
        <v>44246104</v>
      </c>
      <c r="G4609" s="668" t="s">
        <v>13145</v>
      </c>
      <c r="H4609" s="668" t="s">
        <v>10738</v>
      </c>
      <c r="I4609" s="668" t="s">
        <v>7361</v>
      </c>
      <c r="J4609" s="668" t="s">
        <v>10738</v>
      </c>
      <c r="K4609" s="670">
        <v>1</v>
      </c>
      <c r="L4609" s="670">
        <v>6</v>
      </c>
      <c r="M4609" s="755">
        <v>18000</v>
      </c>
      <c r="N4609" s="670">
        <v>2</v>
      </c>
      <c r="O4609" s="670">
        <v>4</v>
      </c>
      <c r="P4609" s="755">
        <v>12000</v>
      </c>
      <c r="Q4609" s="670"/>
      <c r="R4609" s="670"/>
    </row>
    <row r="4610" spans="1:18" ht="15.75" customHeight="1" x14ac:dyDescent="0.2">
      <c r="A4610" s="665" t="s">
        <v>12962</v>
      </c>
      <c r="B4610" s="670" t="s">
        <v>13203</v>
      </c>
      <c r="C4610" s="670" t="s">
        <v>13076</v>
      </c>
      <c r="D4610" s="668" t="s">
        <v>10738</v>
      </c>
      <c r="E4610" s="740">
        <v>2600</v>
      </c>
      <c r="F4610" s="670">
        <v>46281175</v>
      </c>
      <c r="G4610" s="668" t="s">
        <v>13178</v>
      </c>
      <c r="H4610" s="668" t="s">
        <v>10738</v>
      </c>
      <c r="I4610" s="668" t="s">
        <v>7361</v>
      </c>
      <c r="J4610" s="668" t="s">
        <v>10738</v>
      </c>
      <c r="K4610" s="670">
        <v>1</v>
      </c>
      <c r="L4610" s="670">
        <v>2</v>
      </c>
      <c r="M4610" s="755">
        <v>5200</v>
      </c>
      <c r="N4610" s="670">
        <v>2</v>
      </c>
      <c r="O4610" s="670">
        <v>4</v>
      </c>
      <c r="P4610" s="755">
        <v>10400</v>
      </c>
      <c r="Q4610" s="670"/>
      <c r="R4610" s="670"/>
    </row>
    <row r="4611" spans="1:18" ht="15.75" customHeight="1" x14ac:dyDescent="0.2">
      <c r="A4611" s="665" t="s">
        <v>12962</v>
      </c>
      <c r="B4611" s="670" t="s">
        <v>13203</v>
      </c>
      <c r="C4611" s="670" t="s">
        <v>13076</v>
      </c>
      <c r="D4611" s="668" t="s">
        <v>12055</v>
      </c>
      <c r="E4611" s="740">
        <v>2500</v>
      </c>
      <c r="F4611" s="670">
        <v>74379392</v>
      </c>
      <c r="G4611" s="668" t="s">
        <v>13146</v>
      </c>
      <c r="H4611" s="668" t="s">
        <v>12055</v>
      </c>
      <c r="I4611" s="668" t="s">
        <v>7541</v>
      </c>
      <c r="J4611" s="668" t="s">
        <v>12055</v>
      </c>
      <c r="K4611" s="670">
        <v>1</v>
      </c>
      <c r="L4611" s="670">
        <v>6</v>
      </c>
      <c r="M4611" s="755">
        <v>15000</v>
      </c>
      <c r="N4611" s="670">
        <v>2</v>
      </c>
      <c r="O4611" s="670">
        <v>4</v>
      </c>
      <c r="P4611" s="755">
        <v>10000</v>
      </c>
      <c r="Q4611" s="670"/>
      <c r="R4611" s="670"/>
    </row>
    <row r="4612" spans="1:18" ht="15.75" customHeight="1" x14ac:dyDescent="0.2">
      <c r="A4612" s="665" t="s">
        <v>12962</v>
      </c>
      <c r="B4612" s="670" t="s">
        <v>13203</v>
      </c>
      <c r="C4612" s="670" t="s">
        <v>13076</v>
      </c>
      <c r="D4612" s="668" t="s">
        <v>11806</v>
      </c>
      <c r="E4612" s="740">
        <v>3000</v>
      </c>
      <c r="F4612" s="670">
        <v>71620638</v>
      </c>
      <c r="G4612" s="668" t="s">
        <v>13179</v>
      </c>
      <c r="H4612" s="668" t="s">
        <v>11806</v>
      </c>
      <c r="I4612" s="668" t="s">
        <v>8801</v>
      </c>
      <c r="J4612" s="668" t="s">
        <v>11806</v>
      </c>
      <c r="K4612" s="670">
        <v>1</v>
      </c>
      <c r="L4612" s="670">
        <v>3</v>
      </c>
      <c r="M4612" s="755">
        <v>9000</v>
      </c>
      <c r="N4612" s="670">
        <v>2</v>
      </c>
      <c r="O4612" s="670">
        <v>4</v>
      </c>
      <c r="P4612" s="755">
        <v>12000</v>
      </c>
      <c r="Q4612" s="670"/>
      <c r="R4612" s="670"/>
    </row>
    <row r="4613" spans="1:18" ht="15.75" customHeight="1" x14ac:dyDescent="0.2">
      <c r="A4613" s="665" t="s">
        <v>12962</v>
      </c>
      <c r="B4613" s="670" t="s">
        <v>13203</v>
      </c>
      <c r="C4613" s="670" t="s">
        <v>13076</v>
      </c>
      <c r="D4613" s="668" t="s">
        <v>11169</v>
      </c>
      <c r="E4613" s="740">
        <v>6000</v>
      </c>
      <c r="F4613" s="670">
        <v>2798785</v>
      </c>
      <c r="G4613" s="668" t="s">
        <v>13219</v>
      </c>
      <c r="H4613" s="668" t="s">
        <v>11169</v>
      </c>
      <c r="I4613" s="668" t="s">
        <v>8801</v>
      </c>
      <c r="J4613" s="668" t="s">
        <v>11169</v>
      </c>
      <c r="K4613" s="670">
        <v>1</v>
      </c>
      <c r="L4613" s="670">
        <v>3</v>
      </c>
      <c r="M4613" s="755">
        <v>18000</v>
      </c>
      <c r="N4613" s="670"/>
      <c r="O4613" s="670"/>
      <c r="P4613" s="755"/>
      <c r="Q4613" s="670"/>
      <c r="R4613" s="670"/>
    </row>
    <row r="4614" spans="1:18" ht="15.75" customHeight="1" x14ac:dyDescent="0.2">
      <c r="A4614" s="665" t="s">
        <v>12962</v>
      </c>
      <c r="B4614" s="670" t="s">
        <v>13203</v>
      </c>
      <c r="C4614" s="670" t="s">
        <v>13076</v>
      </c>
      <c r="D4614" s="668" t="s">
        <v>11169</v>
      </c>
      <c r="E4614" s="740">
        <v>5000</v>
      </c>
      <c r="F4614" s="670">
        <v>46612798</v>
      </c>
      <c r="G4614" s="668" t="s">
        <v>13147</v>
      </c>
      <c r="H4614" s="668" t="s">
        <v>11169</v>
      </c>
      <c r="I4614" s="668" t="s">
        <v>8801</v>
      </c>
      <c r="J4614" s="668" t="s">
        <v>11169</v>
      </c>
      <c r="K4614" s="670">
        <v>1</v>
      </c>
      <c r="L4614" s="670">
        <v>6</v>
      </c>
      <c r="M4614" s="755">
        <v>30000</v>
      </c>
      <c r="N4614" s="670">
        <v>2</v>
      </c>
      <c r="O4614" s="670">
        <v>4</v>
      </c>
      <c r="P4614" s="755">
        <v>20000</v>
      </c>
      <c r="Q4614" s="670"/>
      <c r="R4614" s="670"/>
    </row>
    <row r="4615" spans="1:18" ht="15.75" customHeight="1" x14ac:dyDescent="0.2">
      <c r="A4615" s="665" t="s">
        <v>12962</v>
      </c>
      <c r="B4615" s="670" t="s">
        <v>13203</v>
      </c>
      <c r="C4615" s="670" t="s">
        <v>13076</v>
      </c>
      <c r="D4615" s="668" t="s">
        <v>11806</v>
      </c>
      <c r="E4615" s="740">
        <v>5000</v>
      </c>
      <c r="F4615" s="670">
        <v>46384748</v>
      </c>
      <c r="G4615" s="668" t="s">
        <v>12966</v>
      </c>
      <c r="H4615" s="668" t="s">
        <v>11806</v>
      </c>
      <c r="I4615" s="668" t="s">
        <v>8801</v>
      </c>
      <c r="J4615" s="668" t="s">
        <v>11806</v>
      </c>
      <c r="K4615" s="670"/>
      <c r="L4615" s="670"/>
      <c r="M4615" s="755"/>
      <c r="N4615" s="670">
        <v>2</v>
      </c>
      <c r="O4615" s="670">
        <v>4</v>
      </c>
      <c r="P4615" s="755">
        <v>20000</v>
      </c>
      <c r="Q4615" s="670"/>
      <c r="R4615" s="670"/>
    </row>
    <row r="4616" spans="1:18" ht="15.75" customHeight="1" x14ac:dyDescent="0.2">
      <c r="A4616" s="665" t="s">
        <v>12962</v>
      </c>
      <c r="B4616" s="670" t="s">
        <v>13203</v>
      </c>
      <c r="C4616" s="670" t="s">
        <v>13076</v>
      </c>
      <c r="D4616" s="668" t="s">
        <v>10356</v>
      </c>
      <c r="E4616" s="740">
        <v>6000</v>
      </c>
      <c r="F4616" s="670">
        <v>47565753</v>
      </c>
      <c r="G4616" s="668" t="s">
        <v>13036</v>
      </c>
      <c r="H4616" s="668" t="s">
        <v>10356</v>
      </c>
      <c r="I4616" s="668" t="s">
        <v>8801</v>
      </c>
      <c r="J4616" s="668" t="s">
        <v>10356</v>
      </c>
      <c r="K4616" s="670"/>
      <c r="L4616" s="670"/>
      <c r="M4616" s="755"/>
      <c r="N4616" s="670">
        <v>2</v>
      </c>
      <c r="O4616" s="670">
        <v>4</v>
      </c>
      <c r="P4616" s="755">
        <v>24000</v>
      </c>
      <c r="Q4616" s="670"/>
      <c r="R4616" s="670"/>
    </row>
    <row r="4617" spans="1:18" ht="15.75" customHeight="1" x14ac:dyDescent="0.2">
      <c r="A4617" s="665" t="s">
        <v>12962</v>
      </c>
      <c r="B4617" s="670" t="s">
        <v>13203</v>
      </c>
      <c r="C4617" s="670" t="s">
        <v>13076</v>
      </c>
      <c r="D4617" s="668" t="s">
        <v>11806</v>
      </c>
      <c r="E4617" s="740">
        <v>6000</v>
      </c>
      <c r="F4617" s="670">
        <v>74750973</v>
      </c>
      <c r="G4617" s="668" t="s">
        <v>13169</v>
      </c>
      <c r="H4617" s="668" t="s">
        <v>11806</v>
      </c>
      <c r="I4617" s="668" t="s">
        <v>8801</v>
      </c>
      <c r="J4617" s="668" t="s">
        <v>11806</v>
      </c>
      <c r="K4617" s="670"/>
      <c r="L4617" s="670"/>
      <c r="M4617" s="755"/>
      <c r="N4617" s="670">
        <v>2</v>
      </c>
      <c r="O4617" s="670">
        <v>4</v>
      </c>
      <c r="P4617" s="755">
        <v>24000</v>
      </c>
      <c r="Q4617" s="670"/>
      <c r="R4617" s="670"/>
    </row>
    <row r="4618" spans="1:18" ht="15.75" customHeight="1" x14ac:dyDescent="0.2">
      <c r="A4618" s="665" t="s">
        <v>12962</v>
      </c>
      <c r="B4618" s="670" t="s">
        <v>13203</v>
      </c>
      <c r="C4618" s="670" t="s">
        <v>13076</v>
      </c>
      <c r="D4618" s="668" t="s">
        <v>9914</v>
      </c>
      <c r="E4618" s="740">
        <v>9000</v>
      </c>
      <c r="F4618" s="670">
        <v>45514527</v>
      </c>
      <c r="G4618" s="668" t="s">
        <v>12990</v>
      </c>
      <c r="H4618" s="668" t="s">
        <v>9914</v>
      </c>
      <c r="I4618" s="668" t="s">
        <v>8801</v>
      </c>
      <c r="J4618" s="668" t="s">
        <v>9914</v>
      </c>
      <c r="K4618" s="670"/>
      <c r="L4618" s="670"/>
      <c r="M4618" s="755"/>
      <c r="N4618" s="670">
        <v>1</v>
      </c>
      <c r="O4618" s="670">
        <v>1</v>
      </c>
      <c r="P4618" s="755">
        <v>9000</v>
      </c>
      <c r="Q4618" s="670"/>
      <c r="R4618" s="670"/>
    </row>
    <row r="4619" spans="1:18" ht="15.75" customHeight="1" x14ac:dyDescent="0.2">
      <c r="A4619" s="665" t="s">
        <v>12962</v>
      </c>
      <c r="B4619" s="670" t="s">
        <v>13203</v>
      </c>
      <c r="C4619" s="670" t="s">
        <v>13076</v>
      </c>
      <c r="D4619" s="668" t="s">
        <v>10356</v>
      </c>
      <c r="E4619" s="740">
        <v>3500</v>
      </c>
      <c r="F4619" s="670">
        <v>46809873</v>
      </c>
      <c r="G4619" s="668" t="s">
        <v>13220</v>
      </c>
      <c r="H4619" s="668" t="s">
        <v>10356</v>
      </c>
      <c r="I4619" s="668" t="s">
        <v>8801</v>
      </c>
      <c r="J4619" s="668" t="s">
        <v>10356</v>
      </c>
      <c r="K4619" s="670"/>
      <c r="L4619" s="670"/>
      <c r="M4619" s="755"/>
      <c r="N4619" s="670">
        <v>1</v>
      </c>
      <c r="O4619" s="670">
        <v>1</v>
      </c>
      <c r="P4619" s="755">
        <v>3500</v>
      </c>
      <c r="Q4619" s="670"/>
      <c r="R4619" s="670"/>
    </row>
    <row r="4620" spans="1:18" ht="15.75" customHeight="1" x14ac:dyDescent="0.2">
      <c r="A4620" s="665" t="s">
        <v>12962</v>
      </c>
      <c r="B4620" s="670" t="s">
        <v>13203</v>
      </c>
      <c r="C4620" s="670" t="s">
        <v>13076</v>
      </c>
      <c r="D4620" s="668" t="s">
        <v>11806</v>
      </c>
      <c r="E4620" s="740">
        <v>5000</v>
      </c>
      <c r="F4620" s="670">
        <v>75912848</v>
      </c>
      <c r="G4620" s="668" t="s">
        <v>13186</v>
      </c>
      <c r="H4620" s="668" t="s">
        <v>11806</v>
      </c>
      <c r="I4620" s="668" t="s">
        <v>8801</v>
      </c>
      <c r="J4620" s="668" t="s">
        <v>11806</v>
      </c>
      <c r="K4620" s="670"/>
      <c r="L4620" s="670"/>
      <c r="M4620" s="755"/>
      <c r="N4620" s="670">
        <v>2</v>
      </c>
      <c r="O4620" s="670">
        <v>3</v>
      </c>
      <c r="P4620" s="755">
        <v>15000</v>
      </c>
      <c r="Q4620" s="670"/>
      <c r="R4620" s="670"/>
    </row>
    <row r="4621" spans="1:18" ht="15.75" customHeight="1" x14ac:dyDescent="0.2">
      <c r="A4621" s="665" t="s">
        <v>12962</v>
      </c>
      <c r="B4621" s="670" t="s">
        <v>13203</v>
      </c>
      <c r="C4621" s="670" t="s">
        <v>13076</v>
      </c>
      <c r="D4621" s="668" t="s">
        <v>11806</v>
      </c>
      <c r="E4621" s="740">
        <v>5000</v>
      </c>
      <c r="F4621" s="670">
        <v>48523252</v>
      </c>
      <c r="G4621" s="668" t="s">
        <v>13128</v>
      </c>
      <c r="H4621" s="668" t="s">
        <v>11806</v>
      </c>
      <c r="I4621" s="668" t="s">
        <v>8801</v>
      </c>
      <c r="J4621" s="668" t="s">
        <v>11806</v>
      </c>
      <c r="K4621" s="670"/>
      <c r="L4621" s="670"/>
      <c r="M4621" s="755"/>
      <c r="N4621" s="670">
        <v>2</v>
      </c>
      <c r="O4621" s="670">
        <v>3</v>
      </c>
      <c r="P4621" s="755">
        <v>15000</v>
      </c>
      <c r="Q4621" s="670"/>
      <c r="R4621" s="670"/>
    </row>
    <row r="4622" spans="1:18" ht="15.75" customHeight="1" x14ac:dyDescent="0.2">
      <c r="A4622" s="665" t="s">
        <v>12962</v>
      </c>
      <c r="B4622" s="670" t="s">
        <v>13203</v>
      </c>
      <c r="C4622" s="670" t="s">
        <v>13076</v>
      </c>
      <c r="D4622" s="668" t="s">
        <v>9914</v>
      </c>
      <c r="E4622" s="740">
        <v>9000</v>
      </c>
      <c r="F4622" s="670">
        <v>75223715</v>
      </c>
      <c r="G4622" s="668" t="s">
        <v>13187</v>
      </c>
      <c r="H4622" s="668" t="s">
        <v>9914</v>
      </c>
      <c r="I4622" s="668" t="s">
        <v>8801</v>
      </c>
      <c r="J4622" s="668" t="s">
        <v>9914</v>
      </c>
      <c r="K4622" s="670"/>
      <c r="L4622" s="670"/>
      <c r="M4622" s="755"/>
      <c r="N4622" s="670">
        <v>2</v>
      </c>
      <c r="O4622" s="670">
        <v>2</v>
      </c>
      <c r="P4622" s="755">
        <v>18000</v>
      </c>
      <c r="Q4622" s="670"/>
      <c r="R4622" s="670"/>
    </row>
    <row r="4623" spans="1:18" ht="15.75" customHeight="1" x14ac:dyDescent="0.2">
      <c r="A4623" s="665" t="s">
        <v>12962</v>
      </c>
      <c r="B4623" s="670" t="s">
        <v>13203</v>
      </c>
      <c r="C4623" s="670" t="s">
        <v>13076</v>
      </c>
      <c r="D4623" s="668" t="s">
        <v>11169</v>
      </c>
      <c r="E4623" s="740">
        <v>6000</v>
      </c>
      <c r="F4623" s="670">
        <v>45548937</v>
      </c>
      <c r="G4623" s="668" t="s">
        <v>13188</v>
      </c>
      <c r="H4623" s="668" t="s">
        <v>11169</v>
      </c>
      <c r="I4623" s="668" t="s">
        <v>8801</v>
      </c>
      <c r="J4623" s="668" t="s">
        <v>11169</v>
      </c>
      <c r="K4623" s="670"/>
      <c r="L4623" s="670"/>
      <c r="M4623" s="755"/>
      <c r="N4623" s="670">
        <v>2</v>
      </c>
      <c r="O4623" s="670">
        <v>2</v>
      </c>
      <c r="P4623" s="755">
        <v>12000</v>
      </c>
      <c r="Q4623" s="670"/>
      <c r="R4623" s="670"/>
    </row>
    <row r="4624" spans="1:18" ht="15.75" customHeight="1" x14ac:dyDescent="0.2">
      <c r="A4624" s="665" t="s">
        <v>12962</v>
      </c>
      <c r="B4624" s="670" t="s">
        <v>13203</v>
      </c>
      <c r="C4624" s="670" t="s">
        <v>13076</v>
      </c>
      <c r="D4624" s="668" t="s">
        <v>9914</v>
      </c>
      <c r="E4624" s="740">
        <v>9000</v>
      </c>
      <c r="F4624" s="670">
        <v>74147257</v>
      </c>
      <c r="G4624" s="668" t="s">
        <v>13189</v>
      </c>
      <c r="H4624" s="668" t="s">
        <v>9914</v>
      </c>
      <c r="I4624" s="668" t="s">
        <v>8801</v>
      </c>
      <c r="J4624" s="668" t="s">
        <v>9914</v>
      </c>
      <c r="K4624" s="670"/>
      <c r="L4624" s="670"/>
      <c r="M4624" s="755"/>
      <c r="N4624" s="670">
        <v>2</v>
      </c>
      <c r="O4624" s="670">
        <v>2</v>
      </c>
      <c r="P4624" s="755">
        <v>18000</v>
      </c>
      <c r="Q4624" s="670"/>
      <c r="R4624" s="670"/>
    </row>
    <row r="4625" spans="1:18" ht="15.75" customHeight="1" x14ac:dyDescent="0.2">
      <c r="A4625" s="665" t="s">
        <v>12962</v>
      </c>
      <c r="B4625" s="670" t="s">
        <v>13203</v>
      </c>
      <c r="C4625" s="670" t="s">
        <v>13076</v>
      </c>
      <c r="D4625" s="668" t="s">
        <v>10738</v>
      </c>
      <c r="E4625" s="740">
        <v>2500</v>
      </c>
      <c r="F4625" s="670">
        <v>70301960</v>
      </c>
      <c r="G4625" s="668" t="s">
        <v>13191</v>
      </c>
      <c r="H4625" s="668" t="s">
        <v>10738</v>
      </c>
      <c r="I4625" s="668" t="s">
        <v>7361</v>
      </c>
      <c r="J4625" s="939" t="s">
        <v>10738</v>
      </c>
      <c r="K4625" s="924"/>
      <c r="L4625" s="670"/>
      <c r="M4625" s="755"/>
      <c r="N4625" s="670">
        <v>2</v>
      </c>
      <c r="O4625" s="670">
        <v>2</v>
      </c>
      <c r="P4625" s="755">
        <v>5000</v>
      </c>
      <c r="Q4625" s="670"/>
      <c r="R4625" s="670"/>
    </row>
    <row r="4626" spans="1:18" ht="15.75" customHeight="1" x14ac:dyDescent="0.2">
      <c r="A4626" s="665" t="s">
        <v>12962</v>
      </c>
      <c r="B4626" s="670" t="s">
        <v>13203</v>
      </c>
      <c r="C4626" s="670" t="s">
        <v>13076</v>
      </c>
      <c r="D4626" s="668" t="s">
        <v>10854</v>
      </c>
      <c r="E4626" s="740">
        <v>6000</v>
      </c>
      <c r="F4626" s="670">
        <v>46587766</v>
      </c>
      <c r="G4626" s="668" t="s">
        <v>13192</v>
      </c>
      <c r="H4626" s="668" t="s">
        <v>10854</v>
      </c>
      <c r="I4626" s="668" t="s">
        <v>8801</v>
      </c>
      <c r="J4626" s="939" t="s">
        <v>10854</v>
      </c>
      <c r="K4626" s="924"/>
      <c r="L4626" s="670"/>
      <c r="M4626" s="755"/>
      <c r="N4626" s="670">
        <v>1</v>
      </c>
      <c r="O4626" s="670">
        <v>1</v>
      </c>
      <c r="P4626" s="755">
        <v>6000</v>
      </c>
      <c r="Q4626" s="670"/>
      <c r="R4626" s="670"/>
    </row>
    <row r="4627" spans="1:18" ht="15.75" customHeight="1" x14ac:dyDescent="0.2">
      <c r="A4627" s="665" t="s">
        <v>12962</v>
      </c>
      <c r="B4627" s="670" t="s">
        <v>13203</v>
      </c>
      <c r="C4627" s="670" t="s">
        <v>13076</v>
      </c>
      <c r="D4627" s="668" t="s">
        <v>11806</v>
      </c>
      <c r="E4627" s="740">
        <v>5000</v>
      </c>
      <c r="F4627" s="670">
        <v>46203506</v>
      </c>
      <c r="G4627" s="668" t="s">
        <v>13221</v>
      </c>
      <c r="H4627" s="668" t="s">
        <v>11806</v>
      </c>
      <c r="I4627" s="668" t="s">
        <v>8801</v>
      </c>
      <c r="J4627" s="668" t="s">
        <v>11806</v>
      </c>
      <c r="K4627" s="670"/>
      <c r="L4627" s="670"/>
      <c r="M4627" s="755"/>
      <c r="N4627" s="670">
        <v>1</v>
      </c>
      <c r="O4627" s="670">
        <v>1</v>
      </c>
      <c r="P4627" s="755">
        <v>5000</v>
      </c>
      <c r="Q4627" s="670"/>
      <c r="R4627" s="670"/>
    </row>
    <row r="4628" spans="1:18" ht="15.75" customHeight="1" x14ac:dyDescent="0.2">
      <c r="A4628" s="665" t="s">
        <v>12962</v>
      </c>
      <c r="B4628" s="670" t="s">
        <v>13203</v>
      </c>
      <c r="C4628" s="670" t="s">
        <v>13076</v>
      </c>
      <c r="D4628" s="668" t="s">
        <v>11806</v>
      </c>
      <c r="E4628" s="740">
        <v>5000</v>
      </c>
      <c r="F4628" s="670">
        <v>42034172</v>
      </c>
      <c r="G4628" s="668" t="s">
        <v>13193</v>
      </c>
      <c r="H4628" s="668" t="s">
        <v>11806</v>
      </c>
      <c r="I4628" s="668" t="s">
        <v>8801</v>
      </c>
      <c r="J4628" s="668" t="s">
        <v>11806</v>
      </c>
      <c r="K4628" s="670"/>
      <c r="L4628" s="670"/>
      <c r="M4628" s="755"/>
      <c r="N4628" s="670">
        <v>1</v>
      </c>
      <c r="O4628" s="670">
        <v>1</v>
      </c>
      <c r="P4628" s="755">
        <v>5000</v>
      </c>
      <c r="Q4628" s="670"/>
      <c r="R4628" s="670"/>
    </row>
    <row r="4629" spans="1:18" ht="15.75" customHeight="1" x14ac:dyDescent="0.2">
      <c r="A4629" s="665" t="s">
        <v>12962</v>
      </c>
      <c r="B4629" s="670" t="s">
        <v>13203</v>
      </c>
      <c r="C4629" s="670" t="s">
        <v>13076</v>
      </c>
      <c r="D4629" s="668" t="s">
        <v>11806</v>
      </c>
      <c r="E4629" s="740">
        <v>4000</v>
      </c>
      <c r="F4629" s="670">
        <v>72274413</v>
      </c>
      <c r="G4629" s="668" t="s">
        <v>13194</v>
      </c>
      <c r="H4629" s="668" t="s">
        <v>11806</v>
      </c>
      <c r="I4629" s="668" t="s">
        <v>8801</v>
      </c>
      <c r="J4629" s="668" t="s">
        <v>11806</v>
      </c>
      <c r="K4629" s="670"/>
      <c r="L4629" s="670"/>
      <c r="M4629" s="755"/>
      <c r="N4629" s="670">
        <v>1</v>
      </c>
      <c r="O4629" s="670">
        <v>1</v>
      </c>
      <c r="P4629" s="755">
        <v>4000</v>
      </c>
      <c r="Q4629" s="670"/>
      <c r="R4629" s="670"/>
    </row>
    <row r="4630" spans="1:18" ht="15.75" customHeight="1" x14ac:dyDescent="0.2">
      <c r="A4630" s="665" t="s">
        <v>12962</v>
      </c>
      <c r="B4630" s="670" t="s">
        <v>13203</v>
      </c>
      <c r="C4630" s="670" t="s">
        <v>13076</v>
      </c>
      <c r="D4630" s="668" t="s">
        <v>9914</v>
      </c>
      <c r="E4630" s="740">
        <v>9000</v>
      </c>
      <c r="F4630" s="670">
        <v>70681490</v>
      </c>
      <c r="G4630" s="668" t="s">
        <v>13222</v>
      </c>
      <c r="H4630" s="668" t="s">
        <v>9914</v>
      </c>
      <c r="I4630" s="668" t="s">
        <v>8801</v>
      </c>
      <c r="J4630" s="668" t="s">
        <v>9914</v>
      </c>
      <c r="K4630" s="670"/>
      <c r="L4630" s="670"/>
      <c r="M4630" s="755"/>
      <c r="N4630" s="670">
        <v>1</v>
      </c>
      <c r="O4630" s="670">
        <v>1</v>
      </c>
      <c r="P4630" s="755">
        <v>9000</v>
      </c>
      <c r="Q4630" s="670"/>
      <c r="R4630" s="670"/>
    </row>
    <row r="4631" spans="1:18" ht="15.75" customHeight="1" x14ac:dyDescent="0.2">
      <c r="A4631" s="665" t="s">
        <v>12962</v>
      </c>
      <c r="B4631" s="670" t="s">
        <v>13203</v>
      </c>
      <c r="C4631" s="670" t="s">
        <v>13076</v>
      </c>
      <c r="D4631" s="668" t="s">
        <v>10738</v>
      </c>
      <c r="E4631" s="740">
        <v>2500</v>
      </c>
      <c r="F4631" s="670">
        <v>46320119</v>
      </c>
      <c r="G4631" s="668" t="s">
        <v>13195</v>
      </c>
      <c r="H4631" s="668" t="s">
        <v>10738</v>
      </c>
      <c r="I4631" s="668" t="s">
        <v>7361</v>
      </c>
      <c r="J4631" s="939" t="s">
        <v>10738</v>
      </c>
      <c r="K4631" s="924"/>
      <c r="L4631" s="670"/>
      <c r="M4631" s="755"/>
      <c r="N4631" s="670">
        <v>1</v>
      </c>
      <c r="O4631" s="670">
        <v>1</v>
      </c>
      <c r="P4631" s="755">
        <v>2500</v>
      </c>
      <c r="Q4631" s="670"/>
      <c r="R4631" s="670"/>
    </row>
    <row r="4632" spans="1:18" ht="15.75" customHeight="1" x14ac:dyDescent="0.2">
      <c r="A4632" s="665" t="s">
        <v>12962</v>
      </c>
      <c r="B4632" s="670" t="s">
        <v>13203</v>
      </c>
      <c r="C4632" s="670" t="s">
        <v>13076</v>
      </c>
      <c r="D4632" s="668" t="s">
        <v>10842</v>
      </c>
      <c r="E4632" s="740">
        <v>2500</v>
      </c>
      <c r="F4632" s="670">
        <v>75452476</v>
      </c>
      <c r="G4632" s="668" t="s">
        <v>13196</v>
      </c>
      <c r="H4632" s="668" t="s">
        <v>10842</v>
      </c>
      <c r="I4632" s="668" t="s">
        <v>7361</v>
      </c>
      <c r="J4632" s="939" t="s">
        <v>10842</v>
      </c>
      <c r="K4632" s="924"/>
      <c r="L4632" s="670"/>
      <c r="M4632" s="755"/>
      <c r="N4632" s="670">
        <v>1</v>
      </c>
      <c r="O4632" s="670">
        <v>1</v>
      </c>
      <c r="P4632" s="755">
        <v>2500</v>
      </c>
      <c r="Q4632" s="670"/>
      <c r="R4632" s="670"/>
    </row>
    <row r="4633" spans="1:18" ht="15.75" customHeight="1" x14ac:dyDescent="0.2">
      <c r="A4633" s="665" t="s">
        <v>12962</v>
      </c>
      <c r="B4633" s="670" t="s">
        <v>13203</v>
      </c>
      <c r="C4633" s="670" t="s">
        <v>13076</v>
      </c>
      <c r="D4633" s="668" t="s">
        <v>9914</v>
      </c>
      <c r="E4633" s="740">
        <v>9000</v>
      </c>
      <c r="F4633" s="670">
        <v>70053478</v>
      </c>
      <c r="G4633" s="668" t="s">
        <v>13223</v>
      </c>
      <c r="H4633" s="668" t="s">
        <v>9914</v>
      </c>
      <c r="I4633" s="668" t="s">
        <v>8801</v>
      </c>
      <c r="J4633" s="668" t="s">
        <v>9914</v>
      </c>
      <c r="K4633" s="670"/>
      <c r="L4633" s="670"/>
      <c r="M4633" s="755"/>
      <c r="N4633" s="670">
        <v>1</v>
      </c>
      <c r="O4633" s="670">
        <v>1</v>
      </c>
      <c r="P4633" s="755">
        <v>9000</v>
      </c>
      <c r="Q4633" s="670"/>
      <c r="R4633" s="670"/>
    </row>
    <row r="4634" spans="1:18" ht="15.75" customHeight="1" x14ac:dyDescent="0.2">
      <c r="A4634" s="676" t="s">
        <v>13224</v>
      </c>
      <c r="B4634" s="666" t="s">
        <v>6969</v>
      </c>
      <c r="C4634" s="666" t="s">
        <v>13225</v>
      </c>
      <c r="D4634" s="675" t="s">
        <v>10738</v>
      </c>
      <c r="E4634" s="737">
        <v>1000</v>
      </c>
      <c r="F4634" s="666">
        <v>45406771</v>
      </c>
      <c r="G4634" s="675" t="s">
        <v>13226</v>
      </c>
      <c r="H4634" s="675" t="s">
        <v>10738</v>
      </c>
      <c r="I4634" s="675" t="s">
        <v>7361</v>
      </c>
      <c r="J4634" s="675" t="s">
        <v>10738</v>
      </c>
      <c r="K4634" s="666" t="s">
        <v>10860</v>
      </c>
      <c r="L4634" s="666">
        <v>12</v>
      </c>
      <c r="M4634" s="766">
        <v>12000</v>
      </c>
      <c r="N4634" s="666" t="s">
        <v>10860</v>
      </c>
      <c r="O4634" s="666">
        <v>6</v>
      </c>
      <c r="P4634" s="756">
        <v>6000</v>
      </c>
      <c r="Q4634" s="666" t="s">
        <v>10860</v>
      </c>
      <c r="R4634" s="666">
        <v>12</v>
      </c>
    </row>
    <row r="4635" spans="1:18" ht="15.75" customHeight="1" x14ac:dyDescent="0.2">
      <c r="A4635" s="676" t="s">
        <v>13224</v>
      </c>
      <c r="B4635" s="666" t="s">
        <v>6969</v>
      </c>
      <c r="C4635" s="666" t="s">
        <v>13225</v>
      </c>
      <c r="D4635" s="675" t="s">
        <v>10738</v>
      </c>
      <c r="E4635" s="737">
        <v>1000</v>
      </c>
      <c r="F4635" s="666">
        <v>47481026</v>
      </c>
      <c r="G4635" s="675" t="s">
        <v>13227</v>
      </c>
      <c r="H4635" s="675" t="s">
        <v>10738</v>
      </c>
      <c r="I4635" s="675" t="s">
        <v>7361</v>
      </c>
      <c r="J4635" s="675" t="s">
        <v>10738</v>
      </c>
      <c r="K4635" s="666" t="s">
        <v>10860</v>
      </c>
      <c r="L4635" s="666">
        <v>12</v>
      </c>
      <c r="M4635" s="766">
        <v>12000</v>
      </c>
      <c r="N4635" s="666" t="s">
        <v>10860</v>
      </c>
      <c r="O4635" s="666">
        <v>6</v>
      </c>
      <c r="P4635" s="756">
        <v>6000</v>
      </c>
      <c r="Q4635" s="666" t="s">
        <v>10860</v>
      </c>
      <c r="R4635" s="666">
        <v>12</v>
      </c>
    </row>
    <row r="4636" spans="1:18" ht="15.75" customHeight="1" x14ac:dyDescent="0.2">
      <c r="A4636" s="676" t="s">
        <v>13224</v>
      </c>
      <c r="B4636" s="666" t="s">
        <v>6969</v>
      </c>
      <c r="C4636" s="666" t="s">
        <v>13225</v>
      </c>
      <c r="D4636" s="675" t="s">
        <v>10854</v>
      </c>
      <c r="E4636" s="737">
        <v>1800</v>
      </c>
      <c r="F4636" s="666">
        <v>47739035</v>
      </c>
      <c r="G4636" s="675" t="s">
        <v>13228</v>
      </c>
      <c r="H4636" s="675" t="s">
        <v>10854</v>
      </c>
      <c r="I4636" s="675" t="s">
        <v>6929</v>
      </c>
      <c r="J4636" s="675" t="s">
        <v>10854</v>
      </c>
      <c r="K4636" s="666" t="s">
        <v>10860</v>
      </c>
      <c r="L4636" s="666">
        <v>12</v>
      </c>
      <c r="M4636" s="766">
        <v>21600</v>
      </c>
      <c r="N4636" s="666" t="s">
        <v>10860</v>
      </c>
      <c r="O4636" s="666">
        <v>1</v>
      </c>
      <c r="P4636" s="756">
        <v>1800</v>
      </c>
      <c r="Q4636" s="666" t="s">
        <v>10860</v>
      </c>
      <c r="R4636" s="666">
        <v>12</v>
      </c>
    </row>
    <row r="4637" spans="1:18" ht="15.75" customHeight="1" x14ac:dyDescent="0.2">
      <c r="A4637" s="676" t="s">
        <v>13224</v>
      </c>
      <c r="B4637" s="666" t="s">
        <v>6922</v>
      </c>
      <c r="C4637" s="666" t="s">
        <v>13225</v>
      </c>
      <c r="D4637" s="675" t="s">
        <v>8987</v>
      </c>
      <c r="E4637" s="737">
        <v>1700</v>
      </c>
      <c r="F4637" s="666">
        <v>3491690</v>
      </c>
      <c r="G4637" s="675" t="s">
        <v>13229</v>
      </c>
      <c r="H4637" s="675" t="s">
        <v>8987</v>
      </c>
      <c r="I4637" s="675" t="s">
        <v>6929</v>
      </c>
      <c r="J4637" s="675" t="s">
        <v>8987</v>
      </c>
      <c r="K4637" s="666" t="s">
        <v>10860</v>
      </c>
      <c r="L4637" s="666">
        <v>12</v>
      </c>
      <c r="M4637" s="766">
        <v>20400</v>
      </c>
      <c r="N4637" s="666" t="s">
        <v>10860</v>
      </c>
      <c r="O4637" s="666">
        <v>6</v>
      </c>
      <c r="P4637" s="756">
        <v>10200</v>
      </c>
      <c r="Q4637" s="666" t="s">
        <v>10860</v>
      </c>
      <c r="R4637" s="666">
        <v>12</v>
      </c>
    </row>
    <row r="4638" spans="1:18" ht="15.75" customHeight="1" x14ac:dyDescent="0.2">
      <c r="A4638" s="676" t="s">
        <v>13224</v>
      </c>
      <c r="B4638" s="666" t="s">
        <v>6922</v>
      </c>
      <c r="C4638" s="666" t="s">
        <v>13225</v>
      </c>
      <c r="D4638" s="675" t="s">
        <v>11050</v>
      </c>
      <c r="E4638" s="737">
        <v>1200</v>
      </c>
      <c r="F4638" s="666">
        <v>9590247</v>
      </c>
      <c r="G4638" s="675" t="s">
        <v>13230</v>
      </c>
      <c r="H4638" s="675" t="s">
        <v>11050</v>
      </c>
      <c r="I4638" s="675" t="s">
        <v>7361</v>
      </c>
      <c r="J4638" s="675" t="s">
        <v>11050</v>
      </c>
      <c r="K4638" s="666" t="s">
        <v>10860</v>
      </c>
      <c r="L4638" s="666">
        <v>12</v>
      </c>
      <c r="M4638" s="766">
        <v>14400</v>
      </c>
      <c r="N4638" s="666" t="s">
        <v>10860</v>
      </c>
      <c r="O4638" s="666">
        <v>6</v>
      </c>
      <c r="P4638" s="756">
        <v>7200</v>
      </c>
      <c r="Q4638" s="666" t="s">
        <v>10860</v>
      </c>
      <c r="R4638" s="666">
        <v>12</v>
      </c>
    </row>
    <row r="4639" spans="1:18" ht="15.75" customHeight="1" x14ac:dyDescent="0.2">
      <c r="A4639" s="676" t="s">
        <v>13224</v>
      </c>
      <c r="B4639" s="666" t="s">
        <v>6922</v>
      </c>
      <c r="C4639" s="666" t="s">
        <v>13225</v>
      </c>
      <c r="D4639" s="675" t="s">
        <v>13231</v>
      </c>
      <c r="E4639" s="737">
        <v>7000</v>
      </c>
      <c r="F4639" s="666">
        <v>17806292</v>
      </c>
      <c r="G4639" s="675" t="s">
        <v>13232</v>
      </c>
      <c r="H4639" s="675" t="s">
        <v>13231</v>
      </c>
      <c r="I4639" s="675" t="s">
        <v>6929</v>
      </c>
      <c r="J4639" s="675" t="s">
        <v>13231</v>
      </c>
      <c r="K4639" s="666" t="s">
        <v>10860</v>
      </c>
      <c r="L4639" s="666">
        <v>12</v>
      </c>
      <c r="M4639" s="766">
        <v>84000</v>
      </c>
      <c r="N4639" s="666" t="s">
        <v>10860</v>
      </c>
      <c r="O4639" s="666">
        <v>6</v>
      </c>
      <c r="P4639" s="756">
        <v>42000</v>
      </c>
      <c r="Q4639" s="666" t="s">
        <v>10860</v>
      </c>
      <c r="R4639" s="666">
        <v>12</v>
      </c>
    </row>
    <row r="4640" spans="1:18" ht="15.75" customHeight="1" x14ac:dyDescent="0.2">
      <c r="A4640" s="676" t="s">
        <v>13224</v>
      </c>
      <c r="B4640" s="666" t="s">
        <v>6922</v>
      </c>
      <c r="C4640" s="666" t="s">
        <v>13225</v>
      </c>
      <c r="D4640" s="675" t="s">
        <v>8651</v>
      </c>
      <c r="E4640" s="737">
        <v>1300</v>
      </c>
      <c r="F4640" s="666">
        <v>17836351</v>
      </c>
      <c r="G4640" s="675" t="s">
        <v>13233</v>
      </c>
      <c r="H4640" s="675" t="s">
        <v>8651</v>
      </c>
      <c r="I4640" s="675" t="s">
        <v>7541</v>
      </c>
      <c r="J4640" s="675" t="s">
        <v>8651</v>
      </c>
      <c r="K4640" s="666" t="s">
        <v>10860</v>
      </c>
      <c r="L4640" s="666">
        <v>12</v>
      </c>
      <c r="M4640" s="766">
        <v>15600</v>
      </c>
      <c r="N4640" s="666" t="s">
        <v>10860</v>
      </c>
      <c r="O4640" s="666">
        <v>6</v>
      </c>
      <c r="P4640" s="756">
        <v>7800</v>
      </c>
      <c r="Q4640" s="666" t="s">
        <v>10860</v>
      </c>
      <c r="R4640" s="666">
        <v>12</v>
      </c>
    </row>
    <row r="4641" spans="1:18" ht="15.75" customHeight="1" x14ac:dyDescent="0.2">
      <c r="A4641" s="676" t="s">
        <v>13224</v>
      </c>
      <c r="B4641" s="666" t="s">
        <v>6922</v>
      </c>
      <c r="C4641" s="666" t="s">
        <v>13225</v>
      </c>
      <c r="D4641" s="675" t="s">
        <v>8713</v>
      </c>
      <c r="E4641" s="737">
        <v>2500</v>
      </c>
      <c r="F4641" s="666">
        <v>17890192</v>
      </c>
      <c r="G4641" s="675" t="s">
        <v>13234</v>
      </c>
      <c r="H4641" s="675" t="s">
        <v>13235</v>
      </c>
      <c r="I4641" s="675" t="s">
        <v>6929</v>
      </c>
      <c r="J4641" s="675" t="s">
        <v>8713</v>
      </c>
      <c r="K4641" s="666" t="s">
        <v>10860</v>
      </c>
      <c r="L4641" s="666">
        <v>12</v>
      </c>
      <c r="M4641" s="766">
        <v>30000</v>
      </c>
      <c r="N4641" s="666" t="s">
        <v>10860</v>
      </c>
      <c r="O4641" s="666">
        <v>6</v>
      </c>
      <c r="P4641" s="756">
        <v>15000</v>
      </c>
      <c r="Q4641" s="666" t="s">
        <v>10860</v>
      </c>
      <c r="R4641" s="666">
        <v>12</v>
      </c>
    </row>
    <row r="4642" spans="1:18" ht="15.75" customHeight="1" x14ac:dyDescent="0.2">
      <c r="A4642" s="676" t="s">
        <v>13224</v>
      </c>
      <c r="B4642" s="666" t="s">
        <v>6922</v>
      </c>
      <c r="C4642" s="666" t="s">
        <v>13225</v>
      </c>
      <c r="D4642" s="675" t="s">
        <v>8713</v>
      </c>
      <c r="E4642" s="737">
        <v>3000</v>
      </c>
      <c r="F4642" s="666">
        <v>17913997</v>
      </c>
      <c r="G4642" s="675" t="s">
        <v>13236</v>
      </c>
      <c r="H4642" s="675" t="s">
        <v>6927</v>
      </c>
      <c r="I4642" s="675" t="s">
        <v>6929</v>
      </c>
      <c r="J4642" s="675" t="s">
        <v>8713</v>
      </c>
      <c r="K4642" s="666" t="s">
        <v>10860</v>
      </c>
      <c r="L4642" s="666">
        <v>12</v>
      </c>
      <c r="M4642" s="766">
        <v>36000</v>
      </c>
      <c r="N4642" s="666" t="s">
        <v>10860</v>
      </c>
      <c r="O4642" s="666">
        <v>6</v>
      </c>
      <c r="P4642" s="756">
        <v>18000</v>
      </c>
      <c r="Q4642" s="666" t="s">
        <v>10860</v>
      </c>
      <c r="R4642" s="666">
        <v>12</v>
      </c>
    </row>
    <row r="4643" spans="1:18" ht="15.75" customHeight="1" x14ac:dyDescent="0.2">
      <c r="A4643" s="676" t="s">
        <v>13224</v>
      </c>
      <c r="B4643" s="666" t="s">
        <v>6922</v>
      </c>
      <c r="C4643" s="666" t="s">
        <v>13225</v>
      </c>
      <c r="D4643" s="675" t="s">
        <v>11050</v>
      </c>
      <c r="E4643" s="737">
        <v>1200</v>
      </c>
      <c r="F4643" s="666">
        <v>18011912</v>
      </c>
      <c r="G4643" s="675" t="s">
        <v>13237</v>
      </c>
      <c r="H4643" s="675" t="s">
        <v>11050</v>
      </c>
      <c r="I4643" s="675" t="s">
        <v>7361</v>
      </c>
      <c r="J4643" s="675" t="s">
        <v>11050</v>
      </c>
      <c r="K4643" s="666" t="s">
        <v>10860</v>
      </c>
      <c r="L4643" s="666">
        <v>12</v>
      </c>
      <c r="M4643" s="766">
        <v>14400</v>
      </c>
      <c r="N4643" s="666" t="s">
        <v>10860</v>
      </c>
      <c r="O4643" s="666">
        <v>6</v>
      </c>
      <c r="P4643" s="756">
        <v>7200</v>
      </c>
      <c r="Q4643" s="666" t="s">
        <v>10860</v>
      </c>
      <c r="R4643" s="666">
        <v>12</v>
      </c>
    </row>
    <row r="4644" spans="1:18" ht="15.75" customHeight="1" x14ac:dyDescent="0.2">
      <c r="A4644" s="676" t="s">
        <v>13224</v>
      </c>
      <c r="B4644" s="666" t="s">
        <v>6922</v>
      </c>
      <c r="C4644" s="666" t="s">
        <v>13225</v>
      </c>
      <c r="D4644" s="675" t="s">
        <v>10738</v>
      </c>
      <c r="E4644" s="737">
        <v>1200</v>
      </c>
      <c r="F4644" s="666">
        <v>18072648</v>
      </c>
      <c r="G4644" s="675" t="s">
        <v>13238</v>
      </c>
      <c r="H4644" s="675" t="s">
        <v>10738</v>
      </c>
      <c r="I4644" s="675" t="s">
        <v>7361</v>
      </c>
      <c r="J4644" s="675" t="s">
        <v>10738</v>
      </c>
      <c r="K4644" s="666" t="s">
        <v>10860</v>
      </c>
      <c r="L4644" s="666">
        <v>12</v>
      </c>
      <c r="M4644" s="766">
        <v>14400</v>
      </c>
      <c r="N4644" s="666" t="s">
        <v>10860</v>
      </c>
      <c r="O4644" s="666">
        <v>6</v>
      </c>
      <c r="P4644" s="756">
        <v>7200</v>
      </c>
      <c r="Q4644" s="666" t="s">
        <v>10860</v>
      </c>
      <c r="R4644" s="666">
        <v>12</v>
      </c>
    </row>
    <row r="4645" spans="1:18" ht="15.75" customHeight="1" x14ac:dyDescent="0.2">
      <c r="A4645" s="676" t="s">
        <v>13224</v>
      </c>
      <c r="B4645" s="666" t="s">
        <v>6922</v>
      </c>
      <c r="C4645" s="666" t="s">
        <v>13225</v>
      </c>
      <c r="D4645" s="675" t="s">
        <v>10356</v>
      </c>
      <c r="E4645" s="737">
        <v>2500</v>
      </c>
      <c r="F4645" s="666">
        <v>18108503</v>
      </c>
      <c r="G4645" s="675" t="s">
        <v>13239</v>
      </c>
      <c r="H4645" s="675" t="s">
        <v>10356</v>
      </c>
      <c r="I4645" s="675" t="s">
        <v>6929</v>
      </c>
      <c r="J4645" s="675" t="s">
        <v>10356</v>
      </c>
      <c r="K4645" s="666" t="s">
        <v>10860</v>
      </c>
      <c r="L4645" s="666">
        <v>12</v>
      </c>
      <c r="M4645" s="766">
        <v>30000</v>
      </c>
      <c r="N4645" s="666" t="s">
        <v>10860</v>
      </c>
      <c r="O4645" s="666">
        <v>6</v>
      </c>
      <c r="P4645" s="756">
        <v>15000</v>
      </c>
      <c r="Q4645" s="666" t="s">
        <v>10860</v>
      </c>
      <c r="R4645" s="666">
        <v>12</v>
      </c>
    </row>
    <row r="4646" spans="1:18" ht="15.75" customHeight="1" x14ac:dyDescent="0.2">
      <c r="A4646" s="676" t="s">
        <v>13224</v>
      </c>
      <c r="B4646" s="666" t="s">
        <v>6922</v>
      </c>
      <c r="C4646" s="666" t="s">
        <v>13225</v>
      </c>
      <c r="D4646" s="675" t="s">
        <v>10356</v>
      </c>
      <c r="E4646" s="737">
        <v>1800</v>
      </c>
      <c r="F4646" s="666">
        <v>18120093</v>
      </c>
      <c r="G4646" s="675" t="s">
        <v>13240</v>
      </c>
      <c r="H4646" s="675" t="s">
        <v>10356</v>
      </c>
      <c r="I4646" s="675" t="s">
        <v>6929</v>
      </c>
      <c r="J4646" s="675" t="s">
        <v>10356</v>
      </c>
      <c r="K4646" s="666" t="s">
        <v>10860</v>
      </c>
      <c r="L4646" s="666">
        <v>12</v>
      </c>
      <c r="M4646" s="766">
        <v>21600</v>
      </c>
      <c r="N4646" s="666" t="s">
        <v>10860</v>
      </c>
      <c r="O4646" s="666">
        <v>0</v>
      </c>
      <c r="P4646" s="772">
        <v>0</v>
      </c>
      <c r="Q4646" s="666" t="s">
        <v>10860</v>
      </c>
      <c r="R4646" s="666">
        <v>12</v>
      </c>
    </row>
    <row r="4647" spans="1:18" ht="15.75" customHeight="1" x14ac:dyDescent="0.2">
      <c r="A4647" s="676" t="s">
        <v>13224</v>
      </c>
      <c r="B4647" s="666" t="s">
        <v>6922</v>
      </c>
      <c r="C4647" s="666" t="s">
        <v>13225</v>
      </c>
      <c r="D4647" s="675" t="s">
        <v>10356</v>
      </c>
      <c r="E4647" s="737">
        <v>1800</v>
      </c>
      <c r="F4647" s="666">
        <v>18135106</v>
      </c>
      <c r="G4647" s="675" t="s">
        <v>13241</v>
      </c>
      <c r="H4647" s="675" t="s">
        <v>10356</v>
      </c>
      <c r="I4647" s="675" t="s">
        <v>6929</v>
      </c>
      <c r="J4647" s="675" t="s">
        <v>10356</v>
      </c>
      <c r="K4647" s="666" t="s">
        <v>10860</v>
      </c>
      <c r="L4647" s="666">
        <v>12</v>
      </c>
      <c r="M4647" s="766">
        <v>21600</v>
      </c>
      <c r="N4647" s="666" t="s">
        <v>10860</v>
      </c>
      <c r="O4647" s="666">
        <v>6</v>
      </c>
      <c r="P4647" s="756">
        <v>10800</v>
      </c>
      <c r="Q4647" s="666" t="s">
        <v>10860</v>
      </c>
      <c r="R4647" s="666">
        <v>12</v>
      </c>
    </row>
    <row r="4648" spans="1:18" ht="15.75" customHeight="1" x14ac:dyDescent="0.2">
      <c r="A4648" s="676" t="s">
        <v>13224</v>
      </c>
      <c r="B4648" s="666" t="s">
        <v>6922</v>
      </c>
      <c r="C4648" s="666" t="s">
        <v>13225</v>
      </c>
      <c r="D4648" s="675" t="s">
        <v>8651</v>
      </c>
      <c r="E4648" s="737">
        <v>1300</v>
      </c>
      <c r="F4648" s="666">
        <v>18149303</v>
      </c>
      <c r="G4648" s="675" t="s">
        <v>13242</v>
      </c>
      <c r="H4648" s="675" t="s">
        <v>8651</v>
      </c>
      <c r="I4648" s="675" t="s">
        <v>7541</v>
      </c>
      <c r="J4648" s="675" t="s">
        <v>8651</v>
      </c>
      <c r="K4648" s="666" t="s">
        <v>10860</v>
      </c>
      <c r="L4648" s="666">
        <v>12</v>
      </c>
      <c r="M4648" s="767">
        <v>15600</v>
      </c>
      <c r="N4648" s="666" t="s">
        <v>10860</v>
      </c>
      <c r="O4648" s="666">
        <v>6</v>
      </c>
      <c r="P4648" s="756">
        <v>7800</v>
      </c>
      <c r="Q4648" s="666" t="s">
        <v>10860</v>
      </c>
      <c r="R4648" s="666">
        <v>12</v>
      </c>
    </row>
    <row r="4649" spans="1:18" ht="15.75" customHeight="1" x14ac:dyDescent="0.2">
      <c r="A4649" s="676" t="s">
        <v>13224</v>
      </c>
      <c r="B4649" s="666" t="s">
        <v>6922</v>
      </c>
      <c r="C4649" s="666" t="s">
        <v>13225</v>
      </c>
      <c r="D4649" s="675" t="s">
        <v>6985</v>
      </c>
      <c r="E4649" s="737">
        <v>4000</v>
      </c>
      <c r="F4649" s="666">
        <v>18158232</v>
      </c>
      <c r="G4649" s="675" t="s">
        <v>13243</v>
      </c>
      <c r="H4649" s="675" t="s">
        <v>6985</v>
      </c>
      <c r="I4649" s="675" t="s">
        <v>6929</v>
      </c>
      <c r="J4649" s="675" t="s">
        <v>6985</v>
      </c>
      <c r="K4649" s="666" t="s">
        <v>10860</v>
      </c>
      <c r="L4649" s="666">
        <v>12</v>
      </c>
      <c r="M4649" s="767">
        <v>48000</v>
      </c>
      <c r="N4649" s="666" t="s">
        <v>10860</v>
      </c>
      <c r="O4649" s="666">
        <v>6</v>
      </c>
      <c r="P4649" s="756">
        <v>24000</v>
      </c>
      <c r="Q4649" s="666" t="s">
        <v>10860</v>
      </c>
      <c r="R4649" s="666">
        <v>12</v>
      </c>
    </row>
    <row r="4650" spans="1:18" ht="15.75" customHeight="1" x14ac:dyDescent="0.2">
      <c r="A4650" s="676" t="s">
        <v>13224</v>
      </c>
      <c r="B4650" s="666" t="s">
        <v>6922</v>
      </c>
      <c r="C4650" s="666" t="s">
        <v>13225</v>
      </c>
      <c r="D4650" s="675" t="s">
        <v>10356</v>
      </c>
      <c r="E4650" s="737">
        <v>1800</v>
      </c>
      <c r="F4650" s="666">
        <v>18212194</v>
      </c>
      <c r="G4650" s="675" t="s">
        <v>13244</v>
      </c>
      <c r="H4650" s="675" t="s">
        <v>10356</v>
      </c>
      <c r="I4650" s="675" t="s">
        <v>6929</v>
      </c>
      <c r="J4650" s="675" t="s">
        <v>10356</v>
      </c>
      <c r="K4650" s="666" t="s">
        <v>10860</v>
      </c>
      <c r="L4650" s="666">
        <v>12</v>
      </c>
      <c r="M4650" s="767">
        <v>21600</v>
      </c>
      <c r="N4650" s="666" t="s">
        <v>10860</v>
      </c>
      <c r="O4650" s="666">
        <v>6</v>
      </c>
      <c r="P4650" s="756">
        <v>10800</v>
      </c>
      <c r="Q4650" s="666" t="s">
        <v>10860</v>
      </c>
      <c r="R4650" s="666">
        <v>12</v>
      </c>
    </row>
    <row r="4651" spans="1:18" ht="15.75" customHeight="1" x14ac:dyDescent="0.2">
      <c r="A4651" s="676" t="s">
        <v>13224</v>
      </c>
      <c r="B4651" s="666" t="s">
        <v>6922</v>
      </c>
      <c r="C4651" s="666" t="s">
        <v>13225</v>
      </c>
      <c r="D4651" s="675" t="s">
        <v>12567</v>
      </c>
      <c r="E4651" s="737">
        <v>1800</v>
      </c>
      <c r="F4651" s="666">
        <v>18215885</v>
      </c>
      <c r="G4651" s="675" t="s">
        <v>13245</v>
      </c>
      <c r="H4651" s="675" t="s">
        <v>12567</v>
      </c>
      <c r="I4651" s="675" t="s">
        <v>6929</v>
      </c>
      <c r="J4651" s="675" t="s">
        <v>12567</v>
      </c>
      <c r="K4651" s="666" t="s">
        <v>10860</v>
      </c>
      <c r="L4651" s="666">
        <v>12</v>
      </c>
      <c r="M4651" s="767">
        <v>21600</v>
      </c>
      <c r="N4651" s="666" t="s">
        <v>10860</v>
      </c>
      <c r="O4651" s="666">
        <v>6</v>
      </c>
      <c r="P4651" s="756">
        <v>10800</v>
      </c>
      <c r="Q4651" s="666" t="s">
        <v>10860</v>
      </c>
      <c r="R4651" s="666">
        <v>12</v>
      </c>
    </row>
    <row r="4652" spans="1:18" ht="15.75" customHeight="1" x14ac:dyDescent="0.2">
      <c r="A4652" s="676" t="s">
        <v>13224</v>
      </c>
      <c r="B4652" s="666" t="s">
        <v>6922</v>
      </c>
      <c r="C4652" s="666" t="s">
        <v>13225</v>
      </c>
      <c r="D4652" s="675" t="s">
        <v>8629</v>
      </c>
      <c r="E4652" s="737">
        <v>1000</v>
      </c>
      <c r="F4652" s="666">
        <v>19036774</v>
      </c>
      <c r="G4652" s="675" t="s">
        <v>13246</v>
      </c>
      <c r="H4652" s="675" t="s">
        <v>8629</v>
      </c>
      <c r="I4652" s="675" t="s">
        <v>7541</v>
      </c>
      <c r="J4652" s="675" t="s">
        <v>8629</v>
      </c>
      <c r="K4652" s="666" t="s">
        <v>10860</v>
      </c>
      <c r="L4652" s="666">
        <v>12</v>
      </c>
      <c r="M4652" s="767">
        <v>12000</v>
      </c>
      <c r="N4652" s="666" t="s">
        <v>10860</v>
      </c>
      <c r="O4652" s="666">
        <v>6</v>
      </c>
      <c r="P4652" s="756">
        <v>6000</v>
      </c>
      <c r="Q4652" s="666" t="s">
        <v>10860</v>
      </c>
      <c r="R4652" s="666">
        <v>12</v>
      </c>
    </row>
    <row r="4653" spans="1:18" ht="15.75" customHeight="1" x14ac:dyDescent="0.2">
      <c r="A4653" s="676" t="s">
        <v>13224</v>
      </c>
      <c r="B4653" s="666" t="s">
        <v>6922</v>
      </c>
      <c r="C4653" s="666" t="s">
        <v>13225</v>
      </c>
      <c r="D4653" s="675" t="s">
        <v>8670</v>
      </c>
      <c r="E4653" s="737">
        <v>1500</v>
      </c>
      <c r="F4653" s="666">
        <v>19037218</v>
      </c>
      <c r="G4653" s="675" t="s">
        <v>13247</v>
      </c>
      <c r="H4653" s="675" t="s">
        <v>8670</v>
      </c>
      <c r="I4653" s="675" t="s">
        <v>7541</v>
      </c>
      <c r="J4653" s="675" t="s">
        <v>8670</v>
      </c>
      <c r="K4653" s="666" t="s">
        <v>10860</v>
      </c>
      <c r="L4653" s="666">
        <v>12</v>
      </c>
      <c r="M4653" s="767">
        <v>18000</v>
      </c>
      <c r="N4653" s="666" t="s">
        <v>10860</v>
      </c>
      <c r="O4653" s="666">
        <v>6</v>
      </c>
      <c r="P4653" s="756">
        <v>9000</v>
      </c>
      <c r="Q4653" s="666" t="s">
        <v>10860</v>
      </c>
      <c r="R4653" s="666">
        <v>12</v>
      </c>
    </row>
    <row r="4654" spans="1:18" ht="15.75" customHeight="1" x14ac:dyDescent="0.2">
      <c r="A4654" s="676" t="s">
        <v>13224</v>
      </c>
      <c r="B4654" s="666" t="s">
        <v>6922</v>
      </c>
      <c r="C4654" s="666" t="s">
        <v>13225</v>
      </c>
      <c r="D4654" s="675" t="s">
        <v>8670</v>
      </c>
      <c r="E4654" s="737">
        <v>1200</v>
      </c>
      <c r="F4654" s="666">
        <v>19037871</v>
      </c>
      <c r="G4654" s="675" t="s">
        <v>13248</v>
      </c>
      <c r="H4654" s="675" t="s">
        <v>8670</v>
      </c>
      <c r="I4654" s="675" t="s">
        <v>7541</v>
      </c>
      <c r="J4654" s="675" t="s">
        <v>8670</v>
      </c>
      <c r="K4654" s="666" t="s">
        <v>10860</v>
      </c>
      <c r="L4654" s="666">
        <v>12</v>
      </c>
      <c r="M4654" s="767">
        <v>14400</v>
      </c>
      <c r="N4654" s="666" t="s">
        <v>10860</v>
      </c>
      <c r="O4654" s="666">
        <v>6</v>
      </c>
      <c r="P4654" s="756">
        <v>7200</v>
      </c>
      <c r="Q4654" s="666" t="s">
        <v>10860</v>
      </c>
      <c r="R4654" s="666">
        <v>12</v>
      </c>
    </row>
    <row r="4655" spans="1:18" ht="15.75" customHeight="1" x14ac:dyDescent="0.2">
      <c r="A4655" s="676" t="s">
        <v>13224</v>
      </c>
      <c r="B4655" s="666" t="s">
        <v>6922</v>
      </c>
      <c r="C4655" s="666" t="s">
        <v>13225</v>
      </c>
      <c r="D4655" s="675" t="s">
        <v>8651</v>
      </c>
      <c r="E4655" s="737">
        <v>1300</v>
      </c>
      <c r="F4655" s="666">
        <v>19052281</v>
      </c>
      <c r="G4655" s="675" t="s">
        <v>13249</v>
      </c>
      <c r="H4655" s="675" t="s">
        <v>8651</v>
      </c>
      <c r="I4655" s="675" t="s">
        <v>7541</v>
      </c>
      <c r="J4655" s="675" t="s">
        <v>8651</v>
      </c>
      <c r="K4655" s="666" t="s">
        <v>10860</v>
      </c>
      <c r="L4655" s="666">
        <v>12</v>
      </c>
      <c r="M4655" s="763">
        <v>15600</v>
      </c>
      <c r="N4655" s="666" t="s">
        <v>10860</v>
      </c>
      <c r="O4655" s="666">
        <v>6</v>
      </c>
      <c r="P4655" s="756">
        <v>7800</v>
      </c>
      <c r="Q4655" s="666" t="s">
        <v>10860</v>
      </c>
      <c r="R4655" s="666">
        <v>12</v>
      </c>
    </row>
    <row r="4656" spans="1:18" ht="15.75" customHeight="1" x14ac:dyDescent="0.2">
      <c r="A4656" s="676" t="s">
        <v>13224</v>
      </c>
      <c r="B4656" s="666" t="s">
        <v>6922</v>
      </c>
      <c r="C4656" s="666" t="s">
        <v>13225</v>
      </c>
      <c r="D4656" s="675" t="s">
        <v>10390</v>
      </c>
      <c r="E4656" s="737">
        <v>1000</v>
      </c>
      <c r="F4656" s="666">
        <v>19056433</v>
      </c>
      <c r="G4656" s="675" t="s">
        <v>13250</v>
      </c>
      <c r="H4656" s="675" t="s">
        <v>10390</v>
      </c>
      <c r="I4656" s="675" t="s">
        <v>7541</v>
      </c>
      <c r="J4656" s="675" t="s">
        <v>10390</v>
      </c>
      <c r="K4656" s="666" t="s">
        <v>10860</v>
      </c>
      <c r="L4656" s="666">
        <v>12</v>
      </c>
      <c r="M4656" s="763">
        <v>12000</v>
      </c>
      <c r="N4656" s="666" t="s">
        <v>10860</v>
      </c>
      <c r="O4656" s="666">
        <v>6</v>
      </c>
      <c r="P4656" s="756">
        <v>6000</v>
      </c>
      <c r="Q4656" s="666" t="s">
        <v>10860</v>
      </c>
      <c r="R4656" s="666">
        <v>12</v>
      </c>
    </row>
    <row r="4657" spans="1:18" ht="15.75" customHeight="1" x14ac:dyDescent="0.2">
      <c r="A4657" s="676" t="s">
        <v>13224</v>
      </c>
      <c r="B4657" s="666" t="s">
        <v>6922</v>
      </c>
      <c r="C4657" s="666" t="s">
        <v>13225</v>
      </c>
      <c r="D4657" s="675" t="s">
        <v>8651</v>
      </c>
      <c r="E4657" s="737">
        <v>1300</v>
      </c>
      <c r="F4657" s="666">
        <v>19058785</v>
      </c>
      <c r="G4657" s="675" t="s">
        <v>13251</v>
      </c>
      <c r="H4657" s="675" t="s">
        <v>8651</v>
      </c>
      <c r="I4657" s="675" t="s">
        <v>7541</v>
      </c>
      <c r="J4657" s="675" t="s">
        <v>8651</v>
      </c>
      <c r="K4657" s="666" t="s">
        <v>10860</v>
      </c>
      <c r="L4657" s="666">
        <v>12</v>
      </c>
      <c r="M4657" s="763">
        <v>15600</v>
      </c>
      <c r="N4657" s="666" t="s">
        <v>10860</v>
      </c>
      <c r="O4657" s="666">
        <v>6</v>
      </c>
      <c r="P4657" s="756">
        <v>7800</v>
      </c>
      <c r="Q4657" s="666" t="s">
        <v>10860</v>
      </c>
      <c r="R4657" s="666">
        <v>12</v>
      </c>
    </row>
    <row r="4658" spans="1:18" ht="15.75" customHeight="1" x14ac:dyDescent="0.2">
      <c r="A4658" s="676" t="s">
        <v>13224</v>
      </c>
      <c r="B4658" s="666" t="s">
        <v>6922</v>
      </c>
      <c r="C4658" s="666" t="s">
        <v>13225</v>
      </c>
      <c r="D4658" s="675" t="s">
        <v>8611</v>
      </c>
      <c r="E4658" s="737">
        <v>1500</v>
      </c>
      <c r="F4658" s="666">
        <v>19075313</v>
      </c>
      <c r="G4658" s="675" t="s">
        <v>13252</v>
      </c>
      <c r="H4658" s="675" t="s">
        <v>8611</v>
      </c>
      <c r="I4658" s="675" t="s">
        <v>7361</v>
      </c>
      <c r="J4658" s="675" t="s">
        <v>8611</v>
      </c>
      <c r="K4658" s="666" t="s">
        <v>10860</v>
      </c>
      <c r="L4658" s="666">
        <v>12</v>
      </c>
      <c r="M4658" s="763">
        <v>18000</v>
      </c>
      <c r="N4658" s="666" t="s">
        <v>10860</v>
      </c>
      <c r="O4658" s="666">
        <v>6</v>
      </c>
      <c r="P4658" s="756">
        <v>9000</v>
      </c>
      <c r="Q4658" s="666" t="s">
        <v>10860</v>
      </c>
      <c r="R4658" s="666">
        <v>12</v>
      </c>
    </row>
    <row r="4659" spans="1:18" ht="15.75" customHeight="1" x14ac:dyDescent="0.2">
      <c r="A4659" s="676" t="s">
        <v>13224</v>
      </c>
      <c r="B4659" s="666" t="s">
        <v>6922</v>
      </c>
      <c r="C4659" s="666" t="s">
        <v>13225</v>
      </c>
      <c r="D4659" s="675" t="s">
        <v>8670</v>
      </c>
      <c r="E4659" s="737">
        <v>1200</v>
      </c>
      <c r="F4659" s="666">
        <v>19075495</v>
      </c>
      <c r="G4659" s="675" t="s">
        <v>13253</v>
      </c>
      <c r="H4659" s="675" t="s">
        <v>8670</v>
      </c>
      <c r="I4659" s="675" t="s">
        <v>7541</v>
      </c>
      <c r="J4659" s="675" t="s">
        <v>8670</v>
      </c>
      <c r="K4659" s="666" t="s">
        <v>10860</v>
      </c>
      <c r="L4659" s="666">
        <v>12</v>
      </c>
      <c r="M4659" s="763">
        <v>14400</v>
      </c>
      <c r="N4659" s="666" t="s">
        <v>10860</v>
      </c>
      <c r="O4659" s="666">
        <v>6</v>
      </c>
      <c r="P4659" s="756">
        <v>7200</v>
      </c>
      <c r="Q4659" s="666" t="s">
        <v>10860</v>
      </c>
      <c r="R4659" s="666">
        <v>12</v>
      </c>
    </row>
    <row r="4660" spans="1:18" ht="15.75" customHeight="1" x14ac:dyDescent="0.2">
      <c r="A4660" s="676" t="s">
        <v>13224</v>
      </c>
      <c r="B4660" s="666" t="s">
        <v>6922</v>
      </c>
      <c r="C4660" s="666" t="s">
        <v>13225</v>
      </c>
      <c r="D4660" s="675" t="s">
        <v>10390</v>
      </c>
      <c r="E4660" s="737">
        <v>1300</v>
      </c>
      <c r="F4660" s="666">
        <v>19089252</v>
      </c>
      <c r="G4660" s="675" t="s">
        <v>13254</v>
      </c>
      <c r="H4660" s="675" t="s">
        <v>10390</v>
      </c>
      <c r="I4660" s="675" t="s">
        <v>7541</v>
      </c>
      <c r="J4660" s="675" t="s">
        <v>10390</v>
      </c>
      <c r="K4660" s="666" t="s">
        <v>10860</v>
      </c>
      <c r="L4660" s="666">
        <v>12</v>
      </c>
      <c r="M4660" s="763">
        <v>15600</v>
      </c>
      <c r="N4660" s="666" t="s">
        <v>10860</v>
      </c>
      <c r="O4660" s="666">
        <v>6</v>
      </c>
      <c r="P4660" s="756">
        <v>7800</v>
      </c>
      <c r="Q4660" s="666" t="s">
        <v>10860</v>
      </c>
      <c r="R4660" s="666">
        <v>12</v>
      </c>
    </row>
    <row r="4661" spans="1:18" ht="15.75" customHeight="1" x14ac:dyDescent="0.2">
      <c r="A4661" s="676" t="s">
        <v>13224</v>
      </c>
      <c r="B4661" s="666" t="s">
        <v>6922</v>
      </c>
      <c r="C4661" s="666" t="s">
        <v>13225</v>
      </c>
      <c r="D4661" s="675" t="s">
        <v>8629</v>
      </c>
      <c r="E4661" s="737">
        <v>1000</v>
      </c>
      <c r="F4661" s="666">
        <v>19090335</v>
      </c>
      <c r="G4661" s="675" t="s">
        <v>13255</v>
      </c>
      <c r="H4661" s="675" t="s">
        <v>8629</v>
      </c>
      <c r="I4661" s="675" t="s">
        <v>7541</v>
      </c>
      <c r="J4661" s="675" t="s">
        <v>8629</v>
      </c>
      <c r="K4661" s="666" t="s">
        <v>10860</v>
      </c>
      <c r="L4661" s="666">
        <v>12</v>
      </c>
      <c r="M4661" s="763">
        <v>12000</v>
      </c>
      <c r="N4661" s="666" t="s">
        <v>10860</v>
      </c>
      <c r="O4661" s="666">
        <v>6</v>
      </c>
      <c r="P4661" s="756">
        <v>6000</v>
      </c>
      <c r="Q4661" s="666" t="s">
        <v>10860</v>
      </c>
      <c r="R4661" s="666">
        <v>12</v>
      </c>
    </row>
    <row r="4662" spans="1:18" ht="15.75" customHeight="1" x14ac:dyDescent="0.2">
      <c r="A4662" s="676" t="s">
        <v>13224</v>
      </c>
      <c r="B4662" s="666" t="s">
        <v>6922</v>
      </c>
      <c r="C4662" s="666" t="s">
        <v>13225</v>
      </c>
      <c r="D4662" s="675" t="s">
        <v>10738</v>
      </c>
      <c r="E4662" s="737">
        <v>1200</v>
      </c>
      <c r="F4662" s="666">
        <v>19090500</v>
      </c>
      <c r="G4662" s="675" t="s">
        <v>13256</v>
      </c>
      <c r="H4662" s="675" t="s">
        <v>10738</v>
      </c>
      <c r="I4662" s="675" t="s">
        <v>7361</v>
      </c>
      <c r="J4662" s="675" t="s">
        <v>10738</v>
      </c>
      <c r="K4662" s="666" t="s">
        <v>10860</v>
      </c>
      <c r="L4662" s="666">
        <v>12</v>
      </c>
      <c r="M4662" s="763">
        <v>14400</v>
      </c>
      <c r="N4662" s="666" t="s">
        <v>10860</v>
      </c>
      <c r="O4662" s="666">
        <v>6</v>
      </c>
      <c r="P4662" s="756">
        <v>7200</v>
      </c>
      <c r="Q4662" s="666" t="s">
        <v>10860</v>
      </c>
      <c r="R4662" s="666">
        <v>12</v>
      </c>
    </row>
    <row r="4663" spans="1:18" ht="15.75" customHeight="1" x14ac:dyDescent="0.2">
      <c r="A4663" s="676" t="s">
        <v>13224</v>
      </c>
      <c r="B4663" s="666" t="s">
        <v>6922</v>
      </c>
      <c r="C4663" s="666" t="s">
        <v>13225</v>
      </c>
      <c r="D4663" s="675" t="s">
        <v>7579</v>
      </c>
      <c r="E4663" s="737">
        <v>1500</v>
      </c>
      <c r="F4663" s="666">
        <v>19100083</v>
      </c>
      <c r="G4663" s="675" t="s">
        <v>13257</v>
      </c>
      <c r="H4663" s="675" t="s">
        <v>7579</v>
      </c>
      <c r="I4663" s="675" t="s">
        <v>7361</v>
      </c>
      <c r="J4663" s="675" t="s">
        <v>7579</v>
      </c>
      <c r="K4663" s="666" t="s">
        <v>10860</v>
      </c>
      <c r="L4663" s="666">
        <v>12</v>
      </c>
      <c r="M4663" s="763">
        <v>18000</v>
      </c>
      <c r="N4663" s="666" t="s">
        <v>10860</v>
      </c>
      <c r="O4663" s="666">
        <v>6</v>
      </c>
      <c r="P4663" s="756">
        <v>9000</v>
      </c>
      <c r="Q4663" s="666" t="s">
        <v>10860</v>
      </c>
      <c r="R4663" s="666">
        <v>12</v>
      </c>
    </row>
    <row r="4664" spans="1:18" ht="15.75" customHeight="1" x14ac:dyDescent="0.2">
      <c r="A4664" s="676" t="s">
        <v>13224</v>
      </c>
      <c r="B4664" s="666" t="s">
        <v>6922</v>
      </c>
      <c r="C4664" s="666" t="s">
        <v>13225</v>
      </c>
      <c r="D4664" s="675" t="s">
        <v>8629</v>
      </c>
      <c r="E4664" s="737">
        <v>1200</v>
      </c>
      <c r="F4664" s="666">
        <v>19100152</v>
      </c>
      <c r="G4664" s="675" t="s">
        <v>13258</v>
      </c>
      <c r="H4664" s="675" t="s">
        <v>8629</v>
      </c>
      <c r="I4664" s="675" t="s">
        <v>7541</v>
      </c>
      <c r="J4664" s="675" t="s">
        <v>8629</v>
      </c>
      <c r="K4664" s="666" t="s">
        <v>10860</v>
      </c>
      <c r="L4664" s="666">
        <v>12</v>
      </c>
      <c r="M4664" s="763">
        <v>14400</v>
      </c>
      <c r="N4664" s="666" t="s">
        <v>10860</v>
      </c>
      <c r="O4664" s="666">
        <v>6</v>
      </c>
      <c r="P4664" s="756">
        <v>7200</v>
      </c>
      <c r="Q4664" s="666" t="s">
        <v>10860</v>
      </c>
      <c r="R4664" s="666">
        <v>12</v>
      </c>
    </row>
    <row r="4665" spans="1:18" ht="15.75" customHeight="1" x14ac:dyDescent="0.2">
      <c r="A4665" s="676" t="s">
        <v>13224</v>
      </c>
      <c r="B4665" s="666" t="s">
        <v>6922</v>
      </c>
      <c r="C4665" s="666" t="s">
        <v>13225</v>
      </c>
      <c r="D4665" s="675" t="s">
        <v>8670</v>
      </c>
      <c r="E4665" s="737">
        <v>1200</v>
      </c>
      <c r="F4665" s="666">
        <v>19100369</v>
      </c>
      <c r="G4665" s="675" t="s">
        <v>13259</v>
      </c>
      <c r="H4665" s="675" t="s">
        <v>8670</v>
      </c>
      <c r="I4665" s="675" t="s">
        <v>7541</v>
      </c>
      <c r="J4665" s="675" t="s">
        <v>8670</v>
      </c>
      <c r="K4665" s="666" t="s">
        <v>10860</v>
      </c>
      <c r="L4665" s="666">
        <v>12</v>
      </c>
      <c r="M4665" s="763">
        <v>14400</v>
      </c>
      <c r="N4665" s="666" t="s">
        <v>10860</v>
      </c>
      <c r="O4665" s="666">
        <v>6</v>
      </c>
      <c r="P4665" s="756">
        <v>7200</v>
      </c>
      <c r="Q4665" s="666" t="s">
        <v>10860</v>
      </c>
      <c r="R4665" s="666">
        <v>12</v>
      </c>
    </row>
    <row r="4666" spans="1:18" ht="15.75" customHeight="1" x14ac:dyDescent="0.2">
      <c r="A4666" s="676" t="s">
        <v>13224</v>
      </c>
      <c r="B4666" s="666" t="s">
        <v>6922</v>
      </c>
      <c r="C4666" s="666" t="s">
        <v>13225</v>
      </c>
      <c r="D4666" s="675" t="s">
        <v>10738</v>
      </c>
      <c r="E4666" s="737">
        <v>1100</v>
      </c>
      <c r="F4666" s="666">
        <v>19100415</v>
      </c>
      <c r="G4666" s="675" t="s">
        <v>13260</v>
      </c>
      <c r="H4666" s="675" t="s">
        <v>10738</v>
      </c>
      <c r="I4666" s="675" t="s">
        <v>7361</v>
      </c>
      <c r="J4666" s="675" t="s">
        <v>10738</v>
      </c>
      <c r="K4666" s="666" t="s">
        <v>10860</v>
      </c>
      <c r="L4666" s="666">
        <v>12</v>
      </c>
      <c r="M4666" s="763">
        <v>13200</v>
      </c>
      <c r="N4666" s="666" t="s">
        <v>10860</v>
      </c>
      <c r="O4666" s="666">
        <v>6</v>
      </c>
      <c r="P4666" s="756">
        <v>6600</v>
      </c>
      <c r="Q4666" s="666" t="s">
        <v>10860</v>
      </c>
      <c r="R4666" s="666">
        <v>12</v>
      </c>
    </row>
    <row r="4667" spans="1:18" ht="15.75" customHeight="1" x14ac:dyDescent="0.2">
      <c r="A4667" s="676" t="s">
        <v>13224</v>
      </c>
      <c r="B4667" s="666" t="s">
        <v>6922</v>
      </c>
      <c r="C4667" s="666" t="s">
        <v>13225</v>
      </c>
      <c r="D4667" s="675" t="s">
        <v>8651</v>
      </c>
      <c r="E4667" s="737">
        <v>1300</v>
      </c>
      <c r="F4667" s="666">
        <v>19100649</v>
      </c>
      <c r="G4667" s="675" t="s">
        <v>13261</v>
      </c>
      <c r="H4667" s="675" t="s">
        <v>8651</v>
      </c>
      <c r="I4667" s="675" t="s">
        <v>7541</v>
      </c>
      <c r="J4667" s="675" t="s">
        <v>8651</v>
      </c>
      <c r="K4667" s="666" t="s">
        <v>10860</v>
      </c>
      <c r="L4667" s="666">
        <v>12</v>
      </c>
      <c r="M4667" s="763">
        <v>15600</v>
      </c>
      <c r="N4667" s="666" t="s">
        <v>10860</v>
      </c>
      <c r="O4667" s="666">
        <v>6</v>
      </c>
      <c r="P4667" s="756">
        <v>7800</v>
      </c>
      <c r="Q4667" s="666" t="s">
        <v>10860</v>
      </c>
      <c r="R4667" s="666">
        <v>12</v>
      </c>
    </row>
    <row r="4668" spans="1:18" ht="15.75" customHeight="1" x14ac:dyDescent="0.2">
      <c r="A4668" s="676" t="s">
        <v>13224</v>
      </c>
      <c r="B4668" s="666" t="s">
        <v>6922</v>
      </c>
      <c r="C4668" s="666" t="s">
        <v>13225</v>
      </c>
      <c r="D4668" s="675" t="s">
        <v>8670</v>
      </c>
      <c r="E4668" s="737">
        <v>1500</v>
      </c>
      <c r="F4668" s="666">
        <v>19101855</v>
      </c>
      <c r="G4668" s="675" t="s">
        <v>13262</v>
      </c>
      <c r="H4668" s="675" t="s">
        <v>8670</v>
      </c>
      <c r="I4668" s="675" t="s">
        <v>7541</v>
      </c>
      <c r="J4668" s="675" t="s">
        <v>8670</v>
      </c>
      <c r="K4668" s="666" t="s">
        <v>10860</v>
      </c>
      <c r="L4668" s="666">
        <v>12</v>
      </c>
      <c r="M4668" s="763">
        <v>18000</v>
      </c>
      <c r="N4668" s="666" t="s">
        <v>10860</v>
      </c>
      <c r="O4668" s="666">
        <v>6</v>
      </c>
      <c r="P4668" s="756">
        <v>9000</v>
      </c>
      <c r="Q4668" s="666" t="s">
        <v>10860</v>
      </c>
      <c r="R4668" s="666">
        <v>12</v>
      </c>
    </row>
    <row r="4669" spans="1:18" ht="15.75" customHeight="1" x14ac:dyDescent="0.2">
      <c r="A4669" s="676" t="s">
        <v>13224</v>
      </c>
      <c r="B4669" s="666" t="s">
        <v>6922</v>
      </c>
      <c r="C4669" s="666" t="s">
        <v>13225</v>
      </c>
      <c r="D4669" s="675" t="s">
        <v>11076</v>
      </c>
      <c r="E4669" s="737">
        <v>2500</v>
      </c>
      <c r="F4669" s="666">
        <v>19578158</v>
      </c>
      <c r="G4669" s="675" t="s">
        <v>13263</v>
      </c>
      <c r="H4669" s="675" t="s">
        <v>11076</v>
      </c>
      <c r="I4669" s="675" t="s">
        <v>6929</v>
      </c>
      <c r="J4669" s="675" t="s">
        <v>11076</v>
      </c>
      <c r="K4669" s="666" t="s">
        <v>10860</v>
      </c>
      <c r="L4669" s="666">
        <v>12</v>
      </c>
      <c r="M4669" s="763">
        <v>30000</v>
      </c>
      <c r="N4669" s="666" t="s">
        <v>10860</v>
      </c>
      <c r="O4669" s="666">
        <v>6</v>
      </c>
      <c r="P4669" s="756">
        <v>15000</v>
      </c>
      <c r="Q4669" s="666" t="s">
        <v>10860</v>
      </c>
      <c r="R4669" s="666">
        <v>12</v>
      </c>
    </row>
    <row r="4670" spans="1:18" ht="15.75" customHeight="1" x14ac:dyDescent="0.2">
      <c r="A4670" s="676" t="s">
        <v>13224</v>
      </c>
      <c r="B4670" s="666" t="s">
        <v>6922</v>
      </c>
      <c r="C4670" s="666" t="s">
        <v>13225</v>
      </c>
      <c r="D4670" s="675" t="s">
        <v>10356</v>
      </c>
      <c r="E4670" s="737">
        <v>1800</v>
      </c>
      <c r="F4670" s="666">
        <v>40231438</v>
      </c>
      <c r="G4670" s="675" t="s">
        <v>13264</v>
      </c>
      <c r="H4670" s="675" t="s">
        <v>10356</v>
      </c>
      <c r="I4670" s="675" t="s">
        <v>6929</v>
      </c>
      <c r="J4670" s="675" t="s">
        <v>10356</v>
      </c>
      <c r="K4670" s="666" t="s">
        <v>10860</v>
      </c>
      <c r="L4670" s="666">
        <v>12</v>
      </c>
      <c r="M4670" s="763">
        <v>21600</v>
      </c>
      <c r="N4670" s="666" t="s">
        <v>10860</v>
      </c>
      <c r="O4670" s="666">
        <v>2</v>
      </c>
      <c r="P4670" s="756">
        <v>3600</v>
      </c>
      <c r="Q4670" s="666" t="s">
        <v>10860</v>
      </c>
      <c r="R4670" s="666">
        <v>12</v>
      </c>
    </row>
    <row r="4671" spans="1:18" ht="15.75" customHeight="1" x14ac:dyDescent="0.2">
      <c r="A4671" s="676" t="s">
        <v>13224</v>
      </c>
      <c r="B4671" s="666" t="s">
        <v>6922</v>
      </c>
      <c r="C4671" s="666" t="s">
        <v>13225</v>
      </c>
      <c r="D4671" s="675" t="s">
        <v>10356</v>
      </c>
      <c r="E4671" s="737">
        <v>1700</v>
      </c>
      <c r="F4671" s="666">
        <v>40362760</v>
      </c>
      <c r="G4671" s="675" t="s">
        <v>13265</v>
      </c>
      <c r="H4671" s="675" t="s">
        <v>10356</v>
      </c>
      <c r="I4671" s="675" t="s">
        <v>6929</v>
      </c>
      <c r="J4671" s="675" t="s">
        <v>10356</v>
      </c>
      <c r="K4671" s="666" t="s">
        <v>10860</v>
      </c>
      <c r="L4671" s="666">
        <v>12</v>
      </c>
      <c r="M4671" s="763">
        <v>20400</v>
      </c>
      <c r="N4671" s="666" t="s">
        <v>10860</v>
      </c>
      <c r="O4671" s="666">
        <v>0</v>
      </c>
      <c r="P4671" s="756">
        <v>0</v>
      </c>
      <c r="Q4671" s="666" t="s">
        <v>10860</v>
      </c>
      <c r="R4671" s="666">
        <v>12</v>
      </c>
    </row>
    <row r="4672" spans="1:18" ht="15.75" customHeight="1" x14ac:dyDescent="0.2">
      <c r="A4672" s="676" t="s">
        <v>13224</v>
      </c>
      <c r="B4672" s="666" t="s">
        <v>6922</v>
      </c>
      <c r="C4672" s="666" t="s">
        <v>13225</v>
      </c>
      <c r="D4672" s="675" t="s">
        <v>10356</v>
      </c>
      <c r="E4672" s="737">
        <v>1800</v>
      </c>
      <c r="F4672" s="666">
        <v>40388895</v>
      </c>
      <c r="G4672" s="675" t="s">
        <v>13266</v>
      </c>
      <c r="H4672" s="675" t="s">
        <v>10356</v>
      </c>
      <c r="I4672" s="675" t="s">
        <v>6929</v>
      </c>
      <c r="J4672" s="675" t="s">
        <v>10356</v>
      </c>
      <c r="K4672" s="666" t="s">
        <v>10860</v>
      </c>
      <c r="L4672" s="666">
        <v>12</v>
      </c>
      <c r="M4672" s="763">
        <v>21600</v>
      </c>
      <c r="N4672" s="666" t="s">
        <v>10860</v>
      </c>
      <c r="O4672" s="666">
        <v>6</v>
      </c>
      <c r="P4672" s="756">
        <v>10800</v>
      </c>
      <c r="Q4672" s="666" t="s">
        <v>10860</v>
      </c>
      <c r="R4672" s="666">
        <v>12</v>
      </c>
    </row>
    <row r="4673" spans="1:18" ht="15.75" customHeight="1" x14ac:dyDescent="0.2">
      <c r="A4673" s="676" t="s">
        <v>13224</v>
      </c>
      <c r="B4673" s="666" t="s">
        <v>6922</v>
      </c>
      <c r="C4673" s="666" t="s">
        <v>13225</v>
      </c>
      <c r="D4673" s="675" t="s">
        <v>10738</v>
      </c>
      <c r="E4673" s="737">
        <v>1100</v>
      </c>
      <c r="F4673" s="666">
        <v>40469722</v>
      </c>
      <c r="G4673" s="675" t="s">
        <v>13267</v>
      </c>
      <c r="H4673" s="675" t="s">
        <v>10738</v>
      </c>
      <c r="I4673" s="675" t="s">
        <v>7361</v>
      </c>
      <c r="J4673" s="675" t="s">
        <v>10738</v>
      </c>
      <c r="K4673" s="666" t="s">
        <v>10860</v>
      </c>
      <c r="L4673" s="666">
        <v>12</v>
      </c>
      <c r="M4673" s="763">
        <v>13200</v>
      </c>
      <c r="N4673" s="666" t="s">
        <v>10860</v>
      </c>
      <c r="O4673" s="666">
        <v>6</v>
      </c>
      <c r="P4673" s="756">
        <v>6600</v>
      </c>
      <c r="Q4673" s="666" t="s">
        <v>10860</v>
      </c>
      <c r="R4673" s="666">
        <v>12</v>
      </c>
    </row>
    <row r="4674" spans="1:18" ht="15.75" customHeight="1" x14ac:dyDescent="0.2">
      <c r="A4674" s="676" t="s">
        <v>13224</v>
      </c>
      <c r="B4674" s="666" t="s">
        <v>6922</v>
      </c>
      <c r="C4674" s="666" t="s">
        <v>13225</v>
      </c>
      <c r="D4674" s="675" t="s">
        <v>10738</v>
      </c>
      <c r="E4674" s="737">
        <v>1100</v>
      </c>
      <c r="F4674" s="666">
        <v>40480022</v>
      </c>
      <c r="G4674" s="675" t="s">
        <v>13268</v>
      </c>
      <c r="H4674" s="675" t="s">
        <v>10738</v>
      </c>
      <c r="I4674" s="675" t="s">
        <v>7361</v>
      </c>
      <c r="J4674" s="675" t="s">
        <v>10738</v>
      </c>
      <c r="K4674" s="666" t="s">
        <v>10860</v>
      </c>
      <c r="L4674" s="666">
        <v>12</v>
      </c>
      <c r="M4674" s="763">
        <v>13200</v>
      </c>
      <c r="N4674" s="666" t="s">
        <v>10860</v>
      </c>
      <c r="O4674" s="666">
        <v>6</v>
      </c>
      <c r="P4674" s="756">
        <v>6600</v>
      </c>
      <c r="Q4674" s="666" t="s">
        <v>10860</v>
      </c>
      <c r="R4674" s="666">
        <v>12</v>
      </c>
    </row>
    <row r="4675" spans="1:18" ht="15.75" customHeight="1" x14ac:dyDescent="0.2">
      <c r="A4675" s="676" t="s">
        <v>13224</v>
      </c>
      <c r="B4675" s="666" t="s">
        <v>6922</v>
      </c>
      <c r="C4675" s="666" t="s">
        <v>13225</v>
      </c>
      <c r="D4675" s="675" t="s">
        <v>10738</v>
      </c>
      <c r="E4675" s="737">
        <v>1100</v>
      </c>
      <c r="F4675" s="666">
        <v>40568150</v>
      </c>
      <c r="G4675" s="675" t="s">
        <v>13269</v>
      </c>
      <c r="H4675" s="675" t="s">
        <v>10738</v>
      </c>
      <c r="I4675" s="675" t="s">
        <v>7361</v>
      </c>
      <c r="J4675" s="675" t="s">
        <v>10738</v>
      </c>
      <c r="K4675" s="666" t="s">
        <v>10860</v>
      </c>
      <c r="L4675" s="666">
        <v>12</v>
      </c>
      <c r="M4675" s="763">
        <v>13200</v>
      </c>
      <c r="N4675" s="666" t="s">
        <v>10860</v>
      </c>
      <c r="O4675" s="666">
        <v>6</v>
      </c>
      <c r="P4675" s="756">
        <v>6600</v>
      </c>
      <c r="Q4675" s="666" t="s">
        <v>10860</v>
      </c>
      <c r="R4675" s="666">
        <v>12</v>
      </c>
    </row>
    <row r="4676" spans="1:18" ht="15.75" customHeight="1" x14ac:dyDescent="0.2">
      <c r="A4676" s="676" t="s">
        <v>13224</v>
      </c>
      <c r="B4676" s="666" t="s">
        <v>6922</v>
      </c>
      <c r="C4676" s="666" t="s">
        <v>13225</v>
      </c>
      <c r="D4676" s="675" t="s">
        <v>8629</v>
      </c>
      <c r="E4676" s="737">
        <v>930</v>
      </c>
      <c r="F4676" s="666">
        <v>40762233</v>
      </c>
      <c r="G4676" s="675" t="s">
        <v>13270</v>
      </c>
      <c r="H4676" s="675" t="s">
        <v>8629</v>
      </c>
      <c r="I4676" s="675" t="s">
        <v>7541</v>
      </c>
      <c r="J4676" s="675" t="s">
        <v>8629</v>
      </c>
      <c r="K4676" s="666" t="s">
        <v>10860</v>
      </c>
      <c r="L4676" s="666">
        <v>12</v>
      </c>
      <c r="M4676" s="763">
        <v>11160</v>
      </c>
      <c r="N4676" s="666" t="s">
        <v>10860</v>
      </c>
      <c r="O4676" s="666">
        <v>6</v>
      </c>
      <c r="P4676" s="756">
        <v>5580</v>
      </c>
      <c r="Q4676" s="666" t="s">
        <v>10860</v>
      </c>
      <c r="R4676" s="666">
        <v>12</v>
      </c>
    </row>
    <row r="4677" spans="1:18" ht="15.75" customHeight="1" x14ac:dyDescent="0.2">
      <c r="A4677" s="676" t="s">
        <v>13224</v>
      </c>
      <c r="B4677" s="666" t="s">
        <v>6922</v>
      </c>
      <c r="C4677" s="666" t="s">
        <v>13225</v>
      </c>
      <c r="D4677" s="675" t="s">
        <v>11806</v>
      </c>
      <c r="E4677" s="737">
        <v>2500</v>
      </c>
      <c r="F4677" s="666">
        <v>40875260</v>
      </c>
      <c r="G4677" s="675" t="s">
        <v>13271</v>
      </c>
      <c r="H4677" s="675" t="s">
        <v>11806</v>
      </c>
      <c r="I4677" s="675" t="s">
        <v>6929</v>
      </c>
      <c r="J4677" s="675" t="s">
        <v>11806</v>
      </c>
      <c r="K4677" s="666" t="s">
        <v>10860</v>
      </c>
      <c r="L4677" s="666">
        <v>12</v>
      </c>
      <c r="M4677" s="763">
        <v>30000</v>
      </c>
      <c r="N4677" s="666" t="s">
        <v>10860</v>
      </c>
      <c r="O4677" s="666">
        <v>6</v>
      </c>
      <c r="P4677" s="756">
        <v>15000</v>
      </c>
      <c r="Q4677" s="666" t="s">
        <v>10860</v>
      </c>
      <c r="R4677" s="666">
        <v>12</v>
      </c>
    </row>
    <row r="4678" spans="1:18" ht="15.75" customHeight="1" x14ac:dyDescent="0.2">
      <c r="A4678" s="676" t="s">
        <v>13224</v>
      </c>
      <c r="B4678" s="666" t="s">
        <v>6922</v>
      </c>
      <c r="C4678" s="666" t="s">
        <v>13225</v>
      </c>
      <c r="D4678" s="675" t="s">
        <v>8629</v>
      </c>
      <c r="E4678" s="737">
        <v>1500</v>
      </c>
      <c r="F4678" s="666">
        <v>40913856</v>
      </c>
      <c r="G4678" s="675" t="s">
        <v>13272</v>
      </c>
      <c r="H4678" s="675" t="s">
        <v>8629</v>
      </c>
      <c r="I4678" s="675" t="s">
        <v>7541</v>
      </c>
      <c r="J4678" s="675" t="s">
        <v>8629</v>
      </c>
      <c r="K4678" s="666" t="s">
        <v>10860</v>
      </c>
      <c r="L4678" s="666">
        <v>12</v>
      </c>
      <c r="M4678" s="763">
        <v>18000</v>
      </c>
      <c r="N4678" s="666" t="s">
        <v>10860</v>
      </c>
      <c r="O4678" s="666">
        <v>6</v>
      </c>
      <c r="P4678" s="756">
        <v>9000</v>
      </c>
      <c r="Q4678" s="666" t="s">
        <v>10860</v>
      </c>
      <c r="R4678" s="666">
        <v>12</v>
      </c>
    </row>
    <row r="4679" spans="1:18" ht="15.75" customHeight="1" x14ac:dyDescent="0.2">
      <c r="A4679" s="676" t="s">
        <v>13224</v>
      </c>
      <c r="B4679" s="666" t="s">
        <v>6922</v>
      </c>
      <c r="C4679" s="666" t="s">
        <v>13225</v>
      </c>
      <c r="D4679" s="675" t="s">
        <v>11050</v>
      </c>
      <c r="E4679" s="737">
        <v>1200</v>
      </c>
      <c r="F4679" s="666">
        <v>40970387</v>
      </c>
      <c r="G4679" s="675" t="s">
        <v>13273</v>
      </c>
      <c r="H4679" s="675" t="s">
        <v>11050</v>
      </c>
      <c r="I4679" s="675" t="s">
        <v>7361</v>
      </c>
      <c r="J4679" s="675" t="s">
        <v>11050</v>
      </c>
      <c r="K4679" s="666" t="s">
        <v>10860</v>
      </c>
      <c r="L4679" s="666">
        <v>12</v>
      </c>
      <c r="M4679" s="763">
        <v>14400</v>
      </c>
      <c r="N4679" s="666" t="s">
        <v>10860</v>
      </c>
      <c r="O4679" s="666">
        <v>6</v>
      </c>
      <c r="P4679" s="756">
        <v>7200</v>
      </c>
      <c r="Q4679" s="666" t="s">
        <v>10860</v>
      </c>
      <c r="R4679" s="666">
        <v>12</v>
      </c>
    </row>
    <row r="4680" spans="1:18" ht="15.75" customHeight="1" x14ac:dyDescent="0.2">
      <c r="A4680" s="676" t="s">
        <v>13224</v>
      </c>
      <c r="B4680" s="666" t="s">
        <v>6922</v>
      </c>
      <c r="C4680" s="666" t="s">
        <v>13225</v>
      </c>
      <c r="D4680" s="675" t="s">
        <v>11050</v>
      </c>
      <c r="E4680" s="737">
        <v>1200</v>
      </c>
      <c r="F4680" s="666">
        <v>40988411</v>
      </c>
      <c r="G4680" s="675" t="s">
        <v>13274</v>
      </c>
      <c r="H4680" s="675" t="s">
        <v>11050</v>
      </c>
      <c r="I4680" s="675" t="s">
        <v>7361</v>
      </c>
      <c r="J4680" s="675" t="s">
        <v>11050</v>
      </c>
      <c r="K4680" s="666" t="s">
        <v>10860</v>
      </c>
      <c r="L4680" s="666">
        <v>12</v>
      </c>
      <c r="M4680" s="763">
        <v>14400</v>
      </c>
      <c r="N4680" s="666" t="s">
        <v>10860</v>
      </c>
      <c r="O4680" s="666">
        <v>6</v>
      </c>
      <c r="P4680" s="756">
        <v>7200</v>
      </c>
      <c r="Q4680" s="666" t="s">
        <v>10860</v>
      </c>
      <c r="R4680" s="666">
        <v>12</v>
      </c>
    </row>
    <row r="4681" spans="1:18" ht="15.75" customHeight="1" x14ac:dyDescent="0.2">
      <c r="A4681" s="676" t="s">
        <v>13224</v>
      </c>
      <c r="B4681" s="666" t="s">
        <v>6922</v>
      </c>
      <c r="C4681" s="666" t="s">
        <v>13225</v>
      </c>
      <c r="D4681" s="675" t="s">
        <v>11806</v>
      </c>
      <c r="E4681" s="737">
        <v>1700</v>
      </c>
      <c r="F4681" s="666">
        <v>41023048</v>
      </c>
      <c r="G4681" s="675" t="s">
        <v>13275</v>
      </c>
      <c r="H4681" s="675" t="s">
        <v>11806</v>
      </c>
      <c r="I4681" s="675" t="s">
        <v>6929</v>
      </c>
      <c r="J4681" s="675" t="s">
        <v>11806</v>
      </c>
      <c r="K4681" s="666" t="s">
        <v>10860</v>
      </c>
      <c r="L4681" s="666">
        <v>12</v>
      </c>
      <c r="M4681" s="763">
        <v>20400</v>
      </c>
      <c r="N4681" s="666" t="s">
        <v>10860</v>
      </c>
      <c r="O4681" s="666">
        <v>6</v>
      </c>
      <c r="P4681" s="756">
        <v>10200</v>
      </c>
      <c r="Q4681" s="666" t="s">
        <v>10860</v>
      </c>
      <c r="R4681" s="666">
        <v>12</v>
      </c>
    </row>
    <row r="4682" spans="1:18" ht="15.75" customHeight="1" x14ac:dyDescent="0.2">
      <c r="A4682" s="676" t="s">
        <v>13224</v>
      </c>
      <c r="B4682" s="666" t="s">
        <v>6922</v>
      </c>
      <c r="C4682" s="666" t="s">
        <v>13225</v>
      </c>
      <c r="D4682" s="675" t="s">
        <v>8611</v>
      </c>
      <c r="E4682" s="737">
        <v>1500</v>
      </c>
      <c r="F4682" s="666">
        <v>41072517</v>
      </c>
      <c r="G4682" s="675" t="s">
        <v>13276</v>
      </c>
      <c r="H4682" s="675" t="s">
        <v>8611</v>
      </c>
      <c r="I4682" s="675" t="s">
        <v>7361</v>
      </c>
      <c r="J4682" s="675" t="s">
        <v>8611</v>
      </c>
      <c r="K4682" s="666" t="s">
        <v>10860</v>
      </c>
      <c r="L4682" s="666">
        <v>12</v>
      </c>
      <c r="M4682" s="763">
        <v>18000</v>
      </c>
      <c r="N4682" s="666" t="s">
        <v>10860</v>
      </c>
      <c r="O4682" s="666">
        <v>6</v>
      </c>
      <c r="P4682" s="756">
        <v>9000</v>
      </c>
      <c r="Q4682" s="666" t="s">
        <v>10860</v>
      </c>
      <c r="R4682" s="666">
        <v>12</v>
      </c>
    </row>
    <row r="4683" spans="1:18" ht="15.75" customHeight="1" x14ac:dyDescent="0.2">
      <c r="A4683" s="676" t="s">
        <v>13224</v>
      </c>
      <c r="B4683" s="666" t="s">
        <v>6922</v>
      </c>
      <c r="C4683" s="666" t="s">
        <v>13225</v>
      </c>
      <c r="D4683" s="675" t="s">
        <v>8629</v>
      </c>
      <c r="E4683" s="737">
        <v>1000</v>
      </c>
      <c r="F4683" s="666">
        <v>41079733</v>
      </c>
      <c r="G4683" s="675" t="s">
        <v>13277</v>
      </c>
      <c r="H4683" s="675" t="s">
        <v>8629</v>
      </c>
      <c r="I4683" s="675" t="s">
        <v>7541</v>
      </c>
      <c r="J4683" s="675" t="s">
        <v>8629</v>
      </c>
      <c r="K4683" s="666" t="s">
        <v>10860</v>
      </c>
      <c r="L4683" s="666">
        <v>12</v>
      </c>
      <c r="M4683" s="763">
        <v>12000</v>
      </c>
      <c r="N4683" s="666" t="s">
        <v>10860</v>
      </c>
      <c r="O4683" s="666">
        <v>6</v>
      </c>
      <c r="P4683" s="756">
        <v>6000</v>
      </c>
      <c r="Q4683" s="666" t="s">
        <v>10860</v>
      </c>
      <c r="R4683" s="666">
        <v>12</v>
      </c>
    </row>
    <row r="4684" spans="1:18" ht="15.75" customHeight="1" x14ac:dyDescent="0.2">
      <c r="A4684" s="676" t="s">
        <v>13224</v>
      </c>
      <c r="B4684" s="666" t="s">
        <v>6922</v>
      </c>
      <c r="C4684" s="666" t="s">
        <v>13225</v>
      </c>
      <c r="D4684" s="675" t="s">
        <v>8651</v>
      </c>
      <c r="E4684" s="737">
        <v>1300</v>
      </c>
      <c r="F4684" s="666">
        <v>41221254</v>
      </c>
      <c r="G4684" s="675" t="s">
        <v>13278</v>
      </c>
      <c r="H4684" s="675" t="s">
        <v>8651</v>
      </c>
      <c r="I4684" s="675" t="s">
        <v>7541</v>
      </c>
      <c r="J4684" s="675" t="s">
        <v>8651</v>
      </c>
      <c r="K4684" s="666" t="s">
        <v>10860</v>
      </c>
      <c r="L4684" s="666">
        <v>12</v>
      </c>
      <c r="M4684" s="763">
        <v>15600</v>
      </c>
      <c r="N4684" s="666" t="s">
        <v>10860</v>
      </c>
      <c r="O4684" s="666">
        <v>6</v>
      </c>
      <c r="P4684" s="756">
        <v>7800</v>
      </c>
      <c r="Q4684" s="666" t="s">
        <v>10860</v>
      </c>
      <c r="R4684" s="666">
        <v>12</v>
      </c>
    </row>
    <row r="4685" spans="1:18" ht="15.75" customHeight="1" x14ac:dyDescent="0.2">
      <c r="A4685" s="676" t="s">
        <v>13224</v>
      </c>
      <c r="B4685" s="666" t="s">
        <v>6922</v>
      </c>
      <c r="C4685" s="666" t="s">
        <v>13225</v>
      </c>
      <c r="D4685" s="675" t="s">
        <v>13279</v>
      </c>
      <c r="E4685" s="737">
        <v>1200</v>
      </c>
      <c r="F4685" s="666">
        <v>41361995</v>
      </c>
      <c r="G4685" s="675" t="s">
        <v>13280</v>
      </c>
      <c r="H4685" s="675" t="s">
        <v>13279</v>
      </c>
      <c r="I4685" s="675" t="s">
        <v>7361</v>
      </c>
      <c r="J4685" s="675" t="s">
        <v>13279</v>
      </c>
      <c r="K4685" s="666" t="s">
        <v>10860</v>
      </c>
      <c r="L4685" s="666">
        <v>12</v>
      </c>
      <c r="M4685" s="763">
        <v>14400</v>
      </c>
      <c r="N4685" s="666" t="s">
        <v>10860</v>
      </c>
      <c r="O4685" s="666">
        <v>6</v>
      </c>
      <c r="P4685" s="756">
        <v>7200</v>
      </c>
      <c r="Q4685" s="666" t="s">
        <v>10860</v>
      </c>
      <c r="R4685" s="666">
        <v>12</v>
      </c>
    </row>
    <row r="4686" spans="1:18" ht="15.75" customHeight="1" x14ac:dyDescent="0.2">
      <c r="A4686" s="676" t="s">
        <v>13224</v>
      </c>
      <c r="B4686" s="666" t="s">
        <v>6922</v>
      </c>
      <c r="C4686" s="666" t="s">
        <v>13225</v>
      </c>
      <c r="D4686" s="675" t="s">
        <v>11806</v>
      </c>
      <c r="E4686" s="737">
        <v>1700</v>
      </c>
      <c r="F4686" s="666">
        <v>41405667</v>
      </c>
      <c r="G4686" s="675" t="s">
        <v>13281</v>
      </c>
      <c r="H4686" s="675" t="s">
        <v>11806</v>
      </c>
      <c r="I4686" s="675" t="s">
        <v>6929</v>
      </c>
      <c r="J4686" s="675" t="s">
        <v>11806</v>
      </c>
      <c r="K4686" s="666" t="s">
        <v>10860</v>
      </c>
      <c r="L4686" s="666">
        <v>12</v>
      </c>
      <c r="M4686" s="763">
        <v>20400</v>
      </c>
      <c r="N4686" s="666" t="s">
        <v>10860</v>
      </c>
      <c r="O4686" s="666">
        <v>0</v>
      </c>
      <c r="P4686" s="756">
        <v>0</v>
      </c>
      <c r="Q4686" s="666" t="s">
        <v>10860</v>
      </c>
      <c r="R4686" s="666">
        <v>12</v>
      </c>
    </row>
    <row r="4687" spans="1:18" ht="15.75" customHeight="1" x14ac:dyDescent="0.2">
      <c r="A4687" s="676" t="s">
        <v>13224</v>
      </c>
      <c r="B4687" s="666" t="s">
        <v>6922</v>
      </c>
      <c r="C4687" s="666" t="s">
        <v>13225</v>
      </c>
      <c r="D4687" s="675" t="s">
        <v>8651</v>
      </c>
      <c r="E4687" s="737">
        <v>1300</v>
      </c>
      <c r="F4687" s="666">
        <v>41544021</v>
      </c>
      <c r="G4687" s="675" t="s">
        <v>13282</v>
      </c>
      <c r="H4687" s="675" t="s">
        <v>8651</v>
      </c>
      <c r="I4687" s="675" t="s">
        <v>7541</v>
      </c>
      <c r="J4687" s="675" t="s">
        <v>8651</v>
      </c>
      <c r="K4687" s="666" t="s">
        <v>10860</v>
      </c>
      <c r="L4687" s="666">
        <v>12</v>
      </c>
      <c r="M4687" s="763">
        <v>15600</v>
      </c>
      <c r="N4687" s="666" t="s">
        <v>10860</v>
      </c>
      <c r="O4687" s="666">
        <v>6</v>
      </c>
      <c r="P4687" s="756">
        <v>7800</v>
      </c>
      <c r="Q4687" s="666" t="s">
        <v>10860</v>
      </c>
      <c r="R4687" s="666">
        <v>12</v>
      </c>
    </row>
    <row r="4688" spans="1:18" ht="15.75" customHeight="1" x14ac:dyDescent="0.2">
      <c r="A4688" s="676" t="s">
        <v>13224</v>
      </c>
      <c r="B4688" s="666" t="s">
        <v>6922</v>
      </c>
      <c r="C4688" s="666" t="s">
        <v>13225</v>
      </c>
      <c r="D4688" s="675" t="s">
        <v>10356</v>
      </c>
      <c r="E4688" s="737">
        <v>1700</v>
      </c>
      <c r="F4688" s="666">
        <v>41585684</v>
      </c>
      <c r="G4688" s="675" t="s">
        <v>13283</v>
      </c>
      <c r="H4688" s="675" t="s">
        <v>10356</v>
      </c>
      <c r="I4688" s="675" t="s">
        <v>6929</v>
      </c>
      <c r="J4688" s="675" t="s">
        <v>10356</v>
      </c>
      <c r="K4688" s="666" t="s">
        <v>10860</v>
      </c>
      <c r="L4688" s="666">
        <v>12</v>
      </c>
      <c r="M4688" s="763">
        <v>20400</v>
      </c>
      <c r="N4688" s="666" t="s">
        <v>10860</v>
      </c>
      <c r="O4688" s="666">
        <v>6</v>
      </c>
      <c r="P4688" s="756">
        <v>10200</v>
      </c>
      <c r="Q4688" s="666" t="s">
        <v>10860</v>
      </c>
      <c r="R4688" s="666">
        <v>12</v>
      </c>
    </row>
    <row r="4689" spans="1:18" ht="15.75" customHeight="1" x14ac:dyDescent="0.2">
      <c r="A4689" s="676" t="s">
        <v>13224</v>
      </c>
      <c r="B4689" s="666" t="s">
        <v>6922</v>
      </c>
      <c r="C4689" s="666" t="s">
        <v>13225</v>
      </c>
      <c r="D4689" s="675" t="s">
        <v>10738</v>
      </c>
      <c r="E4689" s="737">
        <v>1100</v>
      </c>
      <c r="F4689" s="666">
        <v>41678653</v>
      </c>
      <c r="G4689" s="675" t="s">
        <v>13284</v>
      </c>
      <c r="H4689" s="675" t="s">
        <v>10738</v>
      </c>
      <c r="I4689" s="675" t="s">
        <v>7361</v>
      </c>
      <c r="J4689" s="675" t="s">
        <v>10738</v>
      </c>
      <c r="K4689" s="666" t="s">
        <v>10860</v>
      </c>
      <c r="L4689" s="666">
        <v>12</v>
      </c>
      <c r="M4689" s="763">
        <v>13200</v>
      </c>
      <c r="N4689" s="666" t="s">
        <v>10860</v>
      </c>
      <c r="O4689" s="666">
        <v>6</v>
      </c>
      <c r="P4689" s="756">
        <v>6600</v>
      </c>
      <c r="Q4689" s="666" t="s">
        <v>10860</v>
      </c>
      <c r="R4689" s="666">
        <v>12</v>
      </c>
    </row>
    <row r="4690" spans="1:18" ht="15.75" customHeight="1" x14ac:dyDescent="0.2">
      <c r="A4690" s="676" t="s">
        <v>13224</v>
      </c>
      <c r="B4690" s="666" t="s">
        <v>6922</v>
      </c>
      <c r="C4690" s="666" t="s">
        <v>13225</v>
      </c>
      <c r="D4690" s="675" t="s">
        <v>11169</v>
      </c>
      <c r="E4690" s="737">
        <v>2500</v>
      </c>
      <c r="F4690" s="666">
        <v>41826469</v>
      </c>
      <c r="G4690" s="675" t="s">
        <v>13285</v>
      </c>
      <c r="H4690" s="675" t="s">
        <v>11169</v>
      </c>
      <c r="I4690" s="675" t="s">
        <v>6929</v>
      </c>
      <c r="J4690" s="675" t="s">
        <v>11169</v>
      </c>
      <c r="K4690" s="666" t="s">
        <v>10860</v>
      </c>
      <c r="L4690" s="666">
        <v>12</v>
      </c>
      <c r="M4690" s="763">
        <v>30000</v>
      </c>
      <c r="N4690" s="666" t="s">
        <v>10860</v>
      </c>
      <c r="O4690" s="666">
        <v>6</v>
      </c>
      <c r="P4690" s="756">
        <v>15000</v>
      </c>
      <c r="Q4690" s="666" t="s">
        <v>10860</v>
      </c>
      <c r="R4690" s="666">
        <v>12</v>
      </c>
    </row>
    <row r="4691" spans="1:18" ht="15.75" customHeight="1" x14ac:dyDescent="0.2">
      <c r="A4691" s="676" t="s">
        <v>13224</v>
      </c>
      <c r="B4691" s="666" t="s">
        <v>6922</v>
      </c>
      <c r="C4691" s="666" t="s">
        <v>13225</v>
      </c>
      <c r="D4691" s="675" t="s">
        <v>8629</v>
      </c>
      <c r="E4691" s="737">
        <v>1000</v>
      </c>
      <c r="F4691" s="666">
        <v>41832138</v>
      </c>
      <c r="G4691" s="675" t="s">
        <v>13286</v>
      </c>
      <c r="H4691" s="675" t="s">
        <v>8629</v>
      </c>
      <c r="I4691" s="675" t="s">
        <v>7541</v>
      </c>
      <c r="J4691" s="675" t="s">
        <v>8629</v>
      </c>
      <c r="K4691" s="666" t="s">
        <v>10860</v>
      </c>
      <c r="L4691" s="666">
        <v>12</v>
      </c>
      <c r="M4691" s="763">
        <v>12000</v>
      </c>
      <c r="N4691" s="666" t="s">
        <v>10860</v>
      </c>
      <c r="O4691" s="666">
        <v>6</v>
      </c>
      <c r="P4691" s="756">
        <v>6000</v>
      </c>
      <c r="Q4691" s="666" t="s">
        <v>10860</v>
      </c>
      <c r="R4691" s="666">
        <v>12</v>
      </c>
    </row>
    <row r="4692" spans="1:18" ht="15.75" customHeight="1" x14ac:dyDescent="0.2">
      <c r="A4692" s="676" t="s">
        <v>13224</v>
      </c>
      <c r="B4692" s="666" t="s">
        <v>6922</v>
      </c>
      <c r="C4692" s="666" t="s">
        <v>13225</v>
      </c>
      <c r="D4692" s="675" t="s">
        <v>10738</v>
      </c>
      <c r="E4692" s="737">
        <v>1100</v>
      </c>
      <c r="F4692" s="666">
        <v>41832150</v>
      </c>
      <c r="G4692" s="675" t="s">
        <v>13287</v>
      </c>
      <c r="H4692" s="675" t="s">
        <v>10738</v>
      </c>
      <c r="I4692" s="675" t="s">
        <v>7361</v>
      </c>
      <c r="J4692" s="675" t="s">
        <v>10738</v>
      </c>
      <c r="K4692" s="666" t="s">
        <v>10860</v>
      </c>
      <c r="L4692" s="666">
        <v>12</v>
      </c>
      <c r="M4692" s="763">
        <v>13200</v>
      </c>
      <c r="N4692" s="666" t="s">
        <v>10860</v>
      </c>
      <c r="O4692" s="666">
        <v>6</v>
      </c>
      <c r="P4692" s="756">
        <v>6600</v>
      </c>
      <c r="Q4692" s="666" t="s">
        <v>10860</v>
      </c>
      <c r="R4692" s="666">
        <v>12</v>
      </c>
    </row>
    <row r="4693" spans="1:18" ht="15.75" customHeight="1" x14ac:dyDescent="0.2">
      <c r="A4693" s="676" t="s">
        <v>13224</v>
      </c>
      <c r="B4693" s="666" t="s">
        <v>6922</v>
      </c>
      <c r="C4693" s="666" t="s">
        <v>13225</v>
      </c>
      <c r="D4693" s="675" t="s">
        <v>10390</v>
      </c>
      <c r="E4693" s="737">
        <v>1300</v>
      </c>
      <c r="F4693" s="666">
        <v>41876959</v>
      </c>
      <c r="G4693" s="675" t="s">
        <v>13288</v>
      </c>
      <c r="H4693" s="675" t="s">
        <v>10390</v>
      </c>
      <c r="I4693" s="675" t="s">
        <v>7541</v>
      </c>
      <c r="J4693" s="675" t="s">
        <v>10390</v>
      </c>
      <c r="K4693" s="666" t="s">
        <v>10860</v>
      </c>
      <c r="L4693" s="666">
        <v>12</v>
      </c>
      <c r="M4693" s="763">
        <v>15600</v>
      </c>
      <c r="N4693" s="666" t="s">
        <v>10860</v>
      </c>
      <c r="O4693" s="666">
        <v>1</v>
      </c>
      <c r="P4693" s="756">
        <v>1300</v>
      </c>
      <c r="Q4693" s="666" t="s">
        <v>10860</v>
      </c>
      <c r="R4693" s="666">
        <v>12</v>
      </c>
    </row>
    <row r="4694" spans="1:18" ht="15.75" customHeight="1" x14ac:dyDescent="0.2">
      <c r="A4694" s="676" t="s">
        <v>13224</v>
      </c>
      <c r="B4694" s="666" t="s">
        <v>6922</v>
      </c>
      <c r="C4694" s="666" t="s">
        <v>13225</v>
      </c>
      <c r="D4694" s="675" t="s">
        <v>8651</v>
      </c>
      <c r="E4694" s="737">
        <v>1300</v>
      </c>
      <c r="F4694" s="666">
        <v>41942068</v>
      </c>
      <c r="G4694" s="675" t="s">
        <v>13289</v>
      </c>
      <c r="H4694" s="675" t="s">
        <v>8651</v>
      </c>
      <c r="I4694" s="675" t="s">
        <v>7541</v>
      </c>
      <c r="J4694" s="675" t="s">
        <v>8651</v>
      </c>
      <c r="K4694" s="666" t="s">
        <v>10860</v>
      </c>
      <c r="L4694" s="666">
        <v>12</v>
      </c>
      <c r="M4694" s="763">
        <v>15600</v>
      </c>
      <c r="N4694" s="666" t="s">
        <v>10860</v>
      </c>
      <c r="O4694" s="666">
        <v>6</v>
      </c>
      <c r="P4694" s="756">
        <v>7800</v>
      </c>
      <c r="Q4694" s="666" t="s">
        <v>10860</v>
      </c>
      <c r="R4694" s="666">
        <v>12</v>
      </c>
    </row>
    <row r="4695" spans="1:18" ht="15.75" customHeight="1" x14ac:dyDescent="0.2">
      <c r="A4695" s="676" t="s">
        <v>13224</v>
      </c>
      <c r="B4695" s="666" t="s">
        <v>6922</v>
      </c>
      <c r="C4695" s="666" t="s">
        <v>13225</v>
      </c>
      <c r="D4695" s="675" t="s">
        <v>8629</v>
      </c>
      <c r="E4695" s="737">
        <v>1000</v>
      </c>
      <c r="F4695" s="666">
        <v>41978906</v>
      </c>
      <c r="G4695" s="675" t="s">
        <v>13290</v>
      </c>
      <c r="H4695" s="675" t="s">
        <v>8629</v>
      </c>
      <c r="I4695" s="675" t="s">
        <v>7541</v>
      </c>
      <c r="J4695" s="675" t="s">
        <v>8629</v>
      </c>
      <c r="K4695" s="666" t="s">
        <v>10860</v>
      </c>
      <c r="L4695" s="666">
        <v>12</v>
      </c>
      <c r="M4695" s="763">
        <v>12000</v>
      </c>
      <c r="N4695" s="666" t="s">
        <v>10860</v>
      </c>
      <c r="O4695" s="666">
        <v>6</v>
      </c>
      <c r="P4695" s="756">
        <v>6000</v>
      </c>
      <c r="Q4695" s="666" t="s">
        <v>10860</v>
      </c>
      <c r="R4695" s="666">
        <v>12</v>
      </c>
    </row>
    <row r="4696" spans="1:18" ht="15.75" customHeight="1" x14ac:dyDescent="0.2">
      <c r="A4696" s="676" t="s">
        <v>13224</v>
      </c>
      <c r="B4696" s="666" t="s">
        <v>6922</v>
      </c>
      <c r="C4696" s="666" t="s">
        <v>13225</v>
      </c>
      <c r="D4696" s="675" t="s">
        <v>8611</v>
      </c>
      <c r="E4696" s="737">
        <v>1500</v>
      </c>
      <c r="F4696" s="666">
        <v>42156929</v>
      </c>
      <c r="G4696" s="675" t="s">
        <v>13291</v>
      </c>
      <c r="H4696" s="675" t="s">
        <v>8611</v>
      </c>
      <c r="I4696" s="675" t="s">
        <v>7361</v>
      </c>
      <c r="J4696" s="675" t="s">
        <v>8611</v>
      </c>
      <c r="K4696" s="666" t="s">
        <v>10860</v>
      </c>
      <c r="L4696" s="666">
        <v>12</v>
      </c>
      <c r="M4696" s="763">
        <v>18000</v>
      </c>
      <c r="N4696" s="666" t="s">
        <v>10860</v>
      </c>
      <c r="O4696" s="666">
        <v>6</v>
      </c>
      <c r="P4696" s="756">
        <v>9000</v>
      </c>
      <c r="Q4696" s="666" t="s">
        <v>10860</v>
      </c>
      <c r="R4696" s="666">
        <v>12</v>
      </c>
    </row>
    <row r="4697" spans="1:18" ht="15.75" customHeight="1" x14ac:dyDescent="0.2">
      <c r="A4697" s="676" t="s">
        <v>13224</v>
      </c>
      <c r="B4697" s="666" t="s">
        <v>6922</v>
      </c>
      <c r="C4697" s="666" t="s">
        <v>13225</v>
      </c>
      <c r="D4697" s="675" t="s">
        <v>10390</v>
      </c>
      <c r="E4697" s="737">
        <v>1300</v>
      </c>
      <c r="F4697" s="666">
        <v>42191794</v>
      </c>
      <c r="G4697" s="675" t="s">
        <v>13292</v>
      </c>
      <c r="H4697" s="675" t="s">
        <v>10390</v>
      </c>
      <c r="I4697" s="675" t="s">
        <v>7541</v>
      </c>
      <c r="J4697" s="675" t="s">
        <v>10390</v>
      </c>
      <c r="K4697" s="666" t="s">
        <v>10860</v>
      </c>
      <c r="L4697" s="666">
        <v>12</v>
      </c>
      <c r="M4697" s="763">
        <v>15600</v>
      </c>
      <c r="N4697" s="666" t="s">
        <v>10860</v>
      </c>
      <c r="O4697" s="666">
        <v>4</v>
      </c>
      <c r="P4697" s="756">
        <v>5200</v>
      </c>
      <c r="Q4697" s="666" t="s">
        <v>10860</v>
      </c>
      <c r="R4697" s="666">
        <v>12</v>
      </c>
    </row>
    <row r="4698" spans="1:18" ht="15.75" customHeight="1" x14ac:dyDescent="0.2">
      <c r="A4698" s="676" t="s">
        <v>13224</v>
      </c>
      <c r="B4698" s="666" t="s">
        <v>6922</v>
      </c>
      <c r="C4698" s="666" t="s">
        <v>13225</v>
      </c>
      <c r="D4698" s="675" t="s">
        <v>10390</v>
      </c>
      <c r="E4698" s="737">
        <v>1300</v>
      </c>
      <c r="F4698" s="666">
        <v>42192779</v>
      </c>
      <c r="G4698" s="675" t="s">
        <v>13293</v>
      </c>
      <c r="H4698" s="675" t="s">
        <v>10390</v>
      </c>
      <c r="I4698" s="675" t="s">
        <v>7541</v>
      </c>
      <c r="J4698" s="675" t="s">
        <v>10390</v>
      </c>
      <c r="K4698" s="666" t="s">
        <v>10860</v>
      </c>
      <c r="L4698" s="666">
        <v>12</v>
      </c>
      <c r="M4698" s="763">
        <v>15600</v>
      </c>
      <c r="N4698" s="666" t="s">
        <v>10860</v>
      </c>
      <c r="O4698" s="666">
        <v>6</v>
      </c>
      <c r="P4698" s="756">
        <v>7800</v>
      </c>
      <c r="Q4698" s="666" t="s">
        <v>10860</v>
      </c>
      <c r="R4698" s="666">
        <v>12</v>
      </c>
    </row>
    <row r="4699" spans="1:18" ht="15.75" customHeight="1" x14ac:dyDescent="0.2">
      <c r="A4699" s="676" t="s">
        <v>13224</v>
      </c>
      <c r="B4699" s="666" t="s">
        <v>6922</v>
      </c>
      <c r="C4699" s="666" t="s">
        <v>13225</v>
      </c>
      <c r="D4699" s="675" t="s">
        <v>11082</v>
      </c>
      <c r="E4699" s="737">
        <v>2500</v>
      </c>
      <c r="F4699" s="666">
        <v>42317922</v>
      </c>
      <c r="G4699" s="675" t="s">
        <v>13294</v>
      </c>
      <c r="H4699" s="675" t="s">
        <v>11082</v>
      </c>
      <c r="I4699" s="675" t="s">
        <v>7361</v>
      </c>
      <c r="J4699" s="675" t="s">
        <v>11082</v>
      </c>
      <c r="K4699" s="666" t="s">
        <v>10860</v>
      </c>
      <c r="L4699" s="666">
        <v>12</v>
      </c>
      <c r="M4699" s="763">
        <v>30000</v>
      </c>
      <c r="N4699" s="666" t="s">
        <v>10860</v>
      </c>
      <c r="O4699" s="666">
        <v>6</v>
      </c>
      <c r="P4699" s="756">
        <v>15000</v>
      </c>
      <c r="Q4699" s="666" t="s">
        <v>10860</v>
      </c>
      <c r="R4699" s="666">
        <v>12</v>
      </c>
    </row>
    <row r="4700" spans="1:18" ht="15.75" customHeight="1" x14ac:dyDescent="0.2">
      <c r="A4700" s="676" t="s">
        <v>13224</v>
      </c>
      <c r="B4700" s="666" t="s">
        <v>6922</v>
      </c>
      <c r="C4700" s="666" t="s">
        <v>13225</v>
      </c>
      <c r="D4700" s="675" t="s">
        <v>10738</v>
      </c>
      <c r="E4700" s="737">
        <v>1200</v>
      </c>
      <c r="F4700" s="666">
        <v>42372510</v>
      </c>
      <c r="G4700" s="675" t="s">
        <v>13295</v>
      </c>
      <c r="H4700" s="675" t="s">
        <v>10738</v>
      </c>
      <c r="I4700" s="675" t="s">
        <v>7361</v>
      </c>
      <c r="J4700" s="675" t="s">
        <v>10738</v>
      </c>
      <c r="K4700" s="666" t="s">
        <v>10860</v>
      </c>
      <c r="L4700" s="666">
        <v>12</v>
      </c>
      <c r="M4700" s="763">
        <v>14400</v>
      </c>
      <c r="N4700" s="666" t="s">
        <v>10860</v>
      </c>
      <c r="O4700" s="666">
        <v>0</v>
      </c>
      <c r="P4700" s="756">
        <v>0</v>
      </c>
      <c r="Q4700" s="666" t="s">
        <v>10860</v>
      </c>
      <c r="R4700" s="666">
        <v>12</v>
      </c>
    </row>
    <row r="4701" spans="1:18" ht="15.75" customHeight="1" x14ac:dyDescent="0.2">
      <c r="A4701" s="676" t="s">
        <v>13224</v>
      </c>
      <c r="B4701" s="666" t="s">
        <v>6922</v>
      </c>
      <c r="C4701" s="666" t="s">
        <v>13225</v>
      </c>
      <c r="D4701" s="675" t="s">
        <v>10738</v>
      </c>
      <c r="E4701" s="737">
        <v>1000</v>
      </c>
      <c r="F4701" s="666">
        <v>42628679</v>
      </c>
      <c r="G4701" s="675" t="s">
        <v>13296</v>
      </c>
      <c r="H4701" s="675" t="s">
        <v>10738</v>
      </c>
      <c r="I4701" s="675" t="s">
        <v>7361</v>
      </c>
      <c r="J4701" s="675" t="s">
        <v>10738</v>
      </c>
      <c r="K4701" s="666" t="s">
        <v>10860</v>
      </c>
      <c r="L4701" s="666">
        <v>12</v>
      </c>
      <c r="M4701" s="763">
        <v>12000</v>
      </c>
      <c r="N4701" s="666" t="s">
        <v>10860</v>
      </c>
      <c r="O4701" s="666">
        <v>6</v>
      </c>
      <c r="P4701" s="756">
        <v>6000</v>
      </c>
      <c r="Q4701" s="666" t="s">
        <v>10860</v>
      </c>
      <c r="R4701" s="666">
        <v>12</v>
      </c>
    </row>
    <row r="4702" spans="1:18" ht="15.75" customHeight="1" x14ac:dyDescent="0.2">
      <c r="A4702" s="676" t="s">
        <v>13224</v>
      </c>
      <c r="B4702" s="666" t="s">
        <v>6922</v>
      </c>
      <c r="C4702" s="666" t="s">
        <v>13225</v>
      </c>
      <c r="D4702" s="675" t="s">
        <v>8651</v>
      </c>
      <c r="E4702" s="737">
        <v>1300</v>
      </c>
      <c r="F4702" s="666">
        <v>42699040</v>
      </c>
      <c r="G4702" s="675" t="s">
        <v>13297</v>
      </c>
      <c r="H4702" s="675" t="s">
        <v>8651</v>
      </c>
      <c r="I4702" s="675" t="s">
        <v>7541</v>
      </c>
      <c r="J4702" s="675" t="s">
        <v>8651</v>
      </c>
      <c r="K4702" s="666" t="s">
        <v>10860</v>
      </c>
      <c r="L4702" s="666">
        <v>12</v>
      </c>
      <c r="M4702" s="763">
        <v>15600</v>
      </c>
      <c r="N4702" s="666" t="s">
        <v>10860</v>
      </c>
      <c r="O4702" s="666">
        <v>6</v>
      </c>
      <c r="P4702" s="756">
        <v>7800</v>
      </c>
      <c r="Q4702" s="666" t="s">
        <v>10860</v>
      </c>
      <c r="R4702" s="666">
        <v>12</v>
      </c>
    </row>
    <row r="4703" spans="1:18" ht="15.75" customHeight="1" x14ac:dyDescent="0.2">
      <c r="A4703" s="676" t="s">
        <v>13224</v>
      </c>
      <c r="B4703" s="666" t="s">
        <v>6922</v>
      </c>
      <c r="C4703" s="666" t="s">
        <v>13225</v>
      </c>
      <c r="D4703" s="675" t="s">
        <v>8670</v>
      </c>
      <c r="E4703" s="737">
        <v>1200</v>
      </c>
      <c r="F4703" s="666">
        <v>42753474</v>
      </c>
      <c r="G4703" s="675" t="s">
        <v>13298</v>
      </c>
      <c r="H4703" s="675" t="s">
        <v>8670</v>
      </c>
      <c r="I4703" s="675" t="s">
        <v>7541</v>
      </c>
      <c r="J4703" s="675" t="s">
        <v>8670</v>
      </c>
      <c r="K4703" s="666" t="s">
        <v>10860</v>
      </c>
      <c r="L4703" s="666">
        <v>12</v>
      </c>
      <c r="M4703" s="763">
        <v>14400</v>
      </c>
      <c r="N4703" s="666" t="s">
        <v>10860</v>
      </c>
      <c r="O4703" s="666">
        <v>6</v>
      </c>
      <c r="P4703" s="756">
        <v>7200</v>
      </c>
      <c r="Q4703" s="666" t="s">
        <v>10860</v>
      </c>
      <c r="R4703" s="666">
        <v>12</v>
      </c>
    </row>
    <row r="4704" spans="1:18" ht="15.75" customHeight="1" x14ac:dyDescent="0.2">
      <c r="A4704" s="676" t="s">
        <v>13224</v>
      </c>
      <c r="B4704" s="666" t="s">
        <v>6922</v>
      </c>
      <c r="C4704" s="666" t="s">
        <v>13225</v>
      </c>
      <c r="D4704" s="675" t="s">
        <v>11082</v>
      </c>
      <c r="E4704" s="737">
        <v>2500</v>
      </c>
      <c r="F4704" s="666">
        <v>42768724</v>
      </c>
      <c r="G4704" s="675" t="s">
        <v>13299</v>
      </c>
      <c r="H4704" s="675" t="s">
        <v>11082</v>
      </c>
      <c r="I4704" s="675" t="s">
        <v>7361</v>
      </c>
      <c r="J4704" s="675" t="s">
        <v>11082</v>
      </c>
      <c r="K4704" s="666" t="s">
        <v>10860</v>
      </c>
      <c r="L4704" s="666">
        <v>12</v>
      </c>
      <c r="M4704" s="763">
        <v>30000</v>
      </c>
      <c r="N4704" s="666" t="s">
        <v>10860</v>
      </c>
      <c r="O4704" s="666">
        <v>6</v>
      </c>
      <c r="P4704" s="756">
        <v>15000</v>
      </c>
      <c r="Q4704" s="666" t="s">
        <v>10860</v>
      </c>
      <c r="R4704" s="666">
        <v>12</v>
      </c>
    </row>
    <row r="4705" spans="1:18" ht="15.75" customHeight="1" x14ac:dyDescent="0.2">
      <c r="A4705" s="676" t="s">
        <v>13224</v>
      </c>
      <c r="B4705" s="666" t="s">
        <v>6922</v>
      </c>
      <c r="C4705" s="666" t="s">
        <v>13225</v>
      </c>
      <c r="D4705" s="675" t="s">
        <v>11806</v>
      </c>
      <c r="E4705" s="737">
        <v>2500</v>
      </c>
      <c r="F4705" s="666">
        <v>42775243</v>
      </c>
      <c r="G4705" s="675" t="s">
        <v>13300</v>
      </c>
      <c r="H4705" s="675" t="s">
        <v>11806</v>
      </c>
      <c r="I4705" s="675" t="s">
        <v>6929</v>
      </c>
      <c r="J4705" s="675" t="s">
        <v>11806</v>
      </c>
      <c r="K4705" s="666" t="s">
        <v>10860</v>
      </c>
      <c r="L4705" s="666">
        <v>12</v>
      </c>
      <c r="M4705" s="763">
        <v>30000</v>
      </c>
      <c r="N4705" s="666" t="s">
        <v>10860</v>
      </c>
      <c r="O4705" s="666">
        <v>5</v>
      </c>
      <c r="P4705" s="756">
        <v>12500</v>
      </c>
      <c r="Q4705" s="666" t="s">
        <v>10860</v>
      </c>
      <c r="R4705" s="666">
        <v>12</v>
      </c>
    </row>
    <row r="4706" spans="1:18" ht="15.75" customHeight="1" x14ac:dyDescent="0.2">
      <c r="A4706" s="676" t="s">
        <v>13224</v>
      </c>
      <c r="B4706" s="666" t="s">
        <v>6922</v>
      </c>
      <c r="C4706" s="666" t="s">
        <v>13225</v>
      </c>
      <c r="D4706" s="675" t="s">
        <v>10738</v>
      </c>
      <c r="E4706" s="737">
        <v>1000</v>
      </c>
      <c r="F4706" s="666">
        <v>42950125</v>
      </c>
      <c r="G4706" s="675" t="s">
        <v>13301</v>
      </c>
      <c r="H4706" s="675" t="s">
        <v>10738</v>
      </c>
      <c r="I4706" s="675" t="s">
        <v>7361</v>
      </c>
      <c r="J4706" s="675" t="s">
        <v>10738</v>
      </c>
      <c r="K4706" s="666" t="s">
        <v>10860</v>
      </c>
      <c r="L4706" s="666">
        <v>12</v>
      </c>
      <c r="M4706" s="763">
        <v>12000</v>
      </c>
      <c r="N4706" s="666" t="s">
        <v>10860</v>
      </c>
      <c r="O4706" s="666">
        <v>6</v>
      </c>
      <c r="P4706" s="756">
        <v>6000</v>
      </c>
      <c r="Q4706" s="666" t="s">
        <v>10860</v>
      </c>
      <c r="R4706" s="666">
        <v>12</v>
      </c>
    </row>
    <row r="4707" spans="1:18" ht="15.75" customHeight="1" x14ac:dyDescent="0.2">
      <c r="A4707" s="676" t="s">
        <v>13224</v>
      </c>
      <c r="B4707" s="666" t="s">
        <v>6922</v>
      </c>
      <c r="C4707" s="666" t="s">
        <v>13225</v>
      </c>
      <c r="D4707" s="675" t="s">
        <v>11806</v>
      </c>
      <c r="E4707" s="737">
        <v>1800</v>
      </c>
      <c r="F4707" s="666">
        <v>43002842</v>
      </c>
      <c r="G4707" s="675" t="s">
        <v>13302</v>
      </c>
      <c r="H4707" s="675" t="s">
        <v>11806</v>
      </c>
      <c r="I4707" s="675" t="s">
        <v>6929</v>
      </c>
      <c r="J4707" s="675" t="s">
        <v>11806</v>
      </c>
      <c r="K4707" s="666" t="s">
        <v>10860</v>
      </c>
      <c r="L4707" s="666">
        <v>12</v>
      </c>
      <c r="M4707" s="763">
        <v>21600</v>
      </c>
      <c r="N4707" s="666" t="s">
        <v>10860</v>
      </c>
      <c r="O4707" s="666">
        <v>1</v>
      </c>
      <c r="P4707" s="756">
        <v>1800</v>
      </c>
      <c r="Q4707" s="666" t="s">
        <v>10860</v>
      </c>
      <c r="R4707" s="666">
        <v>12</v>
      </c>
    </row>
    <row r="4708" spans="1:18" ht="15.75" customHeight="1" x14ac:dyDescent="0.2">
      <c r="A4708" s="676" t="s">
        <v>13224</v>
      </c>
      <c r="B4708" s="666" t="s">
        <v>6922</v>
      </c>
      <c r="C4708" s="666" t="s">
        <v>13225</v>
      </c>
      <c r="D4708" s="675" t="s">
        <v>10738</v>
      </c>
      <c r="E4708" s="737">
        <v>1100</v>
      </c>
      <c r="F4708" s="666">
        <v>43171550</v>
      </c>
      <c r="G4708" s="675" t="s">
        <v>13303</v>
      </c>
      <c r="H4708" s="675" t="s">
        <v>10738</v>
      </c>
      <c r="I4708" s="675" t="s">
        <v>7361</v>
      </c>
      <c r="J4708" s="675" t="s">
        <v>10738</v>
      </c>
      <c r="K4708" s="666" t="s">
        <v>10860</v>
      </c>
      <c r="L4708" s="666">
        <v>12</v>
      </c>
      <c r="M4708" s="763">
        <v>13200</v>
      </c>
      <c r="N4708" s="666" t="s">
        <v>10860</v>
      </c>
      <c r="O4708" s="666">
        <v>6</v>
      </c>
      <c r="P4708" s="756">
        <v>6600</v>
      </c>
      <c r="Q4708" s="666" t="s">
        <v>10860</v>
      </c>
      <c r="R4708" s="666">
        <v>12</v>
      </c>
    </row>
    <row r="4709" spans="1:18" ht="15.75" customHeight="1" x14ac:dyDescent="0.2">
      <c r="A4709" s="676" t="s">
        <v>13224</v>
      </c>
      <c r="B4709" s="666" t="s">
        <v>6922</v>
      </c>
      <c r="C4709" s="666" t="s">
        <v>13225</v>
      </c>
      <c r="D4709" s="675" t="s">
        <v>8651</v>
      </c>
      <c r="E4709" s="737">
        <v>1000</v>
      </c>
      <c r="F4709" s="666">
        <v>43375577</v>
      </c>
      <c r="G4709" s="675" t="s">
        <v>13304</v>
      </c>
      <c r="H4709" s="675" t="s">
        <v>8651</v>
      </c>
      <c r="I4709" s="675" t="s">
        <v>7541</v>
      </c>
      <c r="J4709" s="675" t="s">
        <v>8651</v>
      </c>
      <c r="K4709" s="666" t="s">
        <v>10860</v>
      </c>
      <c r="L4709" s="666">
        <v>12</v>
      </c>
      <c r="M4709" s="763">
        <v>12000</v>
      </c>
      <c r="N4709" s="666" t="s">
        <v>10860</v>
      </c>
      <c r="O4709" s="666">
        <v>6</v>
      </c>
      <c r="P4709" s="756">
        <v>6000</v>
      </c>
      <c r="Q4709" s="666" t="s">
        <v>10860</v>
      </c>
      <c r="R4709" s="666">
        <v>12</v>
      </c>
    </row>
    <row r="4710" spans="1:18" ht="15.75" customHeight="1" x14ac:dyDescent="0.2">
      <c r="A4710" s="676" t="s">
        <v>13224</v>
      </c>
      <c r="B4710" s="666" t="s">
        <v>6922</v>
      </c>
      <c r="C4710" s="666" t="s">
        <v>13225</v>
      </c>
      <c r="D4710" s="675" t="s">
        <v>11806</v>
      </c>
      <c r="E4710" s="737">
        <v>2500</v>
      </c>
      <c r="F4710" s="666">
        <v>43394009</v>
      </c>
      <c r="G4710" s="675" t="s">
        <v>13305</v>
      </c>
      <c r="H4710" s="675" t="s">
        <v>11806</v>
      </c>
      <c r="I4710" s="675" t="s">
        <v>6929</v>
      </c>
      <c r="J4710" s="675" t="s">
        <v>11806</v>
      </c>
      <c r="K4710" s="666" t="s">
        <v>10860</v>
      </c>
      <c r="L4710" s="666">
        <v>12</v>
      </c>
      <c r="M4710" s="763">
        <v>30000</v>
      </c>
      <c r="N4710" s="666" t="s">
        <v>10860</v>
      </c>
      <c r="O4710" s="666">
        <v>6</v>
      </c>
      <c r="P4710" s="756">
        <v>15000</v>
      </c>
      <c r="Q4710" s="666" t="s">
        <v>10860</v>
      </c>
      <c r="R4710" s="666">
        <v>12</v>
      </c>
    </row>
    <row r="4711" spans="1:18" ht="15.75" customHeight="1" x14ac:dyDescent="0.2">
      <c r="A4711" s="676" t="s">
        <v>13224</v>
      </c>
      <c r="B4711" s="666" t="s">
        <v>6922</v>
      </c>
      <c r="C4711" s="666" t="s">
        <v>13225</v>
      </c>
      <c r="D4711" s="675" t="s">
        <v>8611</v>
      </c>
      <c r="E4711" s="737">
        <v>1500</v>
      </c>
      <c r="F4711" s="666">
        <v>43394646</v>
      </c>
      <c r="G4711" s="675" t="s">
        <v>13306</v>
      </c>
      <c r="H4711" s="675" t="s">
        <v>8611</v>
      </c>
      <c r="I4711" s="675" t="s">
        <v>7361</v>
      </c>
      <c r="J4711" s="675" t="s">
        <v>8611</v>
      </c>
      <c r="K4711" s="666" t="s">
        <v>10860</v>
      </c>
      <c r="L4711" s="666">
        <v>12</v>
      </c>
      <c r="M4711" s="763">
        <v>18000</v>
      </c>
      <c r="N4711" s="666" t="s">
        <v>10860</v>
      </c>
      <c r="O4711" s="666">
        <v>5</v>
      </c>
      <c r="P4711" s="756">
        <v>7500</v>
      </c>
      <c r="Q4711" s="666" t="s">
        <v>10860</v>
      </c>
      <c r="R4711" s="666">
        <v>12</v>
      </c>
    </row>
    <row r="4712" spans="1:18" ht="15.75" customHeight="1" x14ac:dyDescent="0.2">
      <c r="A4712" s="676" t="s">
        <v>13224</v>
      </c>
      <c r="B4712" s="666" t="s">
        <v>6922</v>
      </c>
      <c r="C4712" s="666" t="s">
        <v>13225</v>
      </c>
      <c r="D4712" s="675" t="s">
        <v>12995</v>
      </c>
      <c r="E4712" s="737">
        <v>3000</v>
      </c>
      <c r="F4712" s="666">
        <v>43401844</v>
      </c>
      <c r="G4712" s="675" t="s">
        <v>13307</v>
      </c>
      <c r="H4712" s="675" t="s">
        <v>12995</v>
      </c>
      <c r="I4712" s="675" t="s">
        <v>6929</v>
      </c>
      <c r="J4712" s="675" t="s">
        <v>12995</v>
      </c>
      <c r="K4712" s="666" t="s">
        <v>10860</v>
      </c>
      <c r="L4712" s="666">
        <v>12</v>
      </c>
      <c r="M4712" s="763">
        <v>36000</v>
      </c>
      <c r="N4712" s="666" t="s">
        <v>10860</v>
      </c>
      <c r="O4712" s="666">
        <v>6</v>
      </c>
      <c r="P4712" s="756">
        <v>18000</v>
      </c>
      <c r="Q4712" s="666" t="s">
        <v>10860</v>
      </c>
      <c r="R4712" s="666">
        <v>12</v>
      </c>
    </row>
    <row r="4713" spans="1:18" ht="15.75" customHeight="1" x14ac:dyDescent="0.2">
      <c r="A4713" s="676" t="s">
        <v>13224</v>
      </c>
      <c r="B4713" s="666" t="s">
        <v>6922</v>
      </c>
      <c r="C4713" s="666" t="s">
        <v>13225</v>
      </c>
      <c r="D4713" s="675" t="s">
        <v>11065</v>
      </c>
      <c r="E4713" s="737">
        <v>5500</v>
      </c>
      <c r="F4713" s="666">
        <v>43410955</v>
      </c>
      <c r="G4713" s="675" t="s">
        <v>13308</v>
      </c>
      <c r="H4713" s="675" t="s">
        <v>11065</v>
      </c>
      <c r="I4713" s="675" t="s">
        <v>6929</v>
      </c>
      <c r="J4713" s="675" t="s">
        <v>11065</v>
      </c>
      <c r="K4713" s="666" t="s">
        <v>10860</v>
      </c>
      <c r="L4713" s="666">
        <v>12</v>
      </c>
      <c r="M4713" s="763">
        <v>66000</v>
      </c>
      <c r="N4713" s="666" t="s">
        <v>10860</v>
      </c>
      <c r="O4713" s="666">
        <v>6</v>
      </c>
      <c r="P4713" s="756">
        <v>33000</v>
      </c>
      <c r="Q4713" s="666" t="s">
        <v>10860</v>
      </c>
      <c r="R4713" s="666">
        <v>12</v>
      </c>
    </row>
    <row r="4714" spans="1:18" ht="15.75" customHeight="1" x14ac:dyDescent="0.2">
      <c r="A4714" s="676" t="s">
        <v>13224</v>
      </c>
      <c r="B4714" s="666" t="s">
        <v>6922</v>
      </c>
      <c r="C4714" s="666" t="s">
        <v>13225</v>
      </c>
      <c r="D4714" s="675" t="s">
        <v>8611</v>
      </c>
      <c r="E4714" s="737">
        <v>2000</v>
      </c>
      <c r="F4714" s="666">
        <v>43441789</v>
      </c>
      <c r="G4714" s="675" t="s">
        <v>13309</v>
      </c>
      <c r="H4714" s="675" t="s">
        <v>8611</v>
      </c>
      <c r="I4714" s="675" t="s">
        <v>7361</v>
      </c>
      <c r="J4714" s="675" t="s">
        <v>8611</v>
      </c>
      <c r="K4714" s="666" t="s">
        <v>10860</v>
      </c>
      <c r="L4714" s="666">
        <v>12</v>
      </c>
      <c r="M4714" s="763">
        <v>24000</v>
      </c>
      <c r="N4714" s="666" t="s">
        <v>10860</v>
      </c>
      <c r="O4714" s="666">
        <v>6</v>
      </c>
      <c r="P4714" s="756">
        <v>12000</v>
      </c>
      <c r="Q4714" s="666" t="s">
        <v>10860</v>
      </c>
      <c r="R4714" s="666">
        <v>12</v>
      </c>
    </row>
    <row r="4715" spans="1:18" ht="15.75" customHeight="1" x14ac:dyDescent="0.2">
      <c r="A4715" s="676" t="s">
        <v>13224</v>
      </c>
      <c r="B4715" s="666" t="s">
        <v>6922</v>
      </c>
      <c r="C4715" s="666" t="s">
        <v>13225</v>
      </c>
      <c r="D4715" s="675" t="s">
        <v>11806</v>
      </c>
      <c r="E4715" s="737">
        <v>2500</v>
      </c>
      <c r="F4715" s="666">
        <v>43481963</v>
      </c>
      <c r="G4715" s="675" t="s">
        <v>13310</v>
      </c>
      <c r="H4715" s="675" t="s">
        <v>11806</v>
      </c>
      <c r="I4715" s="675" t="s">
        <v>6929</v>
      </c>
      <c r="J4715" s="675" t="s">
        <v>11806</v>
      </c>
      <c r="K4715" s="666" t="s">
        <v>10860</v>
      </c>
      <c r="L4715" s="666">
        <v>12</v>
      </c>
      <c r="M4715" s="763">
        <v>30000</v>
      </c>
      <c r="N4715" s="666" t="s">
        <v>10860</v>
      </c>
      <c r="O4715" s="666">
        <v>6</v>
      </c>
      <c r="P4715" s="756">
        <v>15000</v>
      </c>
      <c r="Q4715" s="666" t="s">
        <v>10860</v>
      </c>
      <c r="R4715" s="666">
        <v>12</v>
      </c>
    </row>
    <row r="4716" spans="1:18" ht="15.75" customHeight="1" x14ac:dyDescent="0.2">
      <c r="A4716" s="676" t="s">
        <v>13224</v>
      </c>
      <c r="B4716" s="666" t="s">
        <v>6922</v>
      </c>
      <c r="C4716" s="666" t="s">
        <v>13225</v>
      </c>
      <c r="D4716" s="675" t="s">
        <v>11806</v>
      </c>
      <c r="E4716" s="737">
        <v>2000</v>
      </c>
      <c r="F4716" s="666">
        <v>43581074</v>
      </c>
      <c r="G4716" s="675" t="s">
        <v>13311</v>
      </c>
      <c r="H4716" s="675" t="s">
        <v>11806</v>
      </c>
      <c r="I4716" s="675" t="s">
        <v>6929</v>
      </c>
      <c r="J4716" s="675" t="s">
        <v>11806</v>
      </c>
      <c r="K4716" s="666" t="s">
        <v>10860</v>
      </c>
      <c r="L4716" s="666">
        <v>12</v>
      </c>
      <c r="M4716" s="763">
        <v>24000</v>
      </c>
      <c r="N4716" s="666" t="s">
        <v>10860</v>
      </c>
      <c r="O4716" s="666">
        <v>6</v>
      </c>
      <c r="P4716" s="756">
        <v>12000</v>
      </c>
      <c r="Q4716" s="666" t="s">
        <v>10860</v>
      </c>
      <c r="R4716" s="666">
        <v>12</v>
      </c>
    </row>
    <row r="4717" spans="1:18" ht="15.75" customHeight="1" x14ac:dyDescent="0.2">
      <c r="A4717" s="676" t="s">
        <v>13224</v>
      </c>
      <c r="B4717" s="666" t="s">
        <v>6922</v>
      </c>
      <c r="C4717" s="666" t="s">
        <v>10485</v>
      </c>
      <c r="D4717" s="675" t="s">
        <v>13312</v>
      </c>
      <c r="E4717" s="737">
        <v>7000</v>
      </c>
      <c r="F4717" s="666">
        <v>43619337</v>
      </c>
      <c r="G4717" s="675" t="s">
        <v>13313</v>
      </c>
      <c r="H4717" s="675" t="s">
        <v>13312</v>
      </c>
      <c r="I4717" s="675" t="s">
        <v>6929</v>
      </c>
      <c r="J4717" s="675" t="s">
        <v>13312</v>
      </c>
      <c r="K4717" s="666">
        <v>1</v>
      </c>
      <c r="L4717" s="666">
        <v>12</v>
      </c>
      <c r="M4717" s="763">
        <v>84000</v>
      </c>
      <c r="N4717" s="666">
        <v>1</v>
      </c>
      <c r="O4717" s="666">
        <v>6</v>
      </c>
      <c r="P4717" s="756">
        <v>42000</v>
      </c>
      <c r="Q4717" s="666"/>
      <c r="R4717" s="666">
        <v>12</v>
      </c>
    </row>
    <row r="4718" spans="1:18" ht="15.75" customHeight="1" x14ac:dyDescent="0.2">
      <c r="A4718" s="676" t="s">
        <v>13224</v>
      </c>
      <c r="B4718" s="666" t="s">
        <v>6922</v>
      </c>
      <c r="C4718" s="666" t="s">
        <v>13225</v>
      </c>
      <c r="D4718" s="675" t="s">
        <v>11050</v>
      </c>
      <c r="E4718" s="737">
        <v>1100</v>
      </c>
      <c r="F4718" s="666">
        <v>43665297</v>
      </c>
      <c r="G4718" s="675" t="s">
        <v>13314</v>
      </c>
      <c r="H4718" s="675" t="s">
        <v>11050</v>
      </c>
      <c r="I4718" s="675" t="s">
        <v>7361</v>
      </c>
      <c r="J4718" s="675" t="s">
        <v>11050</v>
      </c>
      <c r="K4718" s="666" t="s">
        <v>10860</v>
      </c>
      <c r="L4718" s="666">
        <v>12</v>
      </c>
      <c r="M4718" s="763">
        <v>13200</v>
      </c>
      <c r="N4718" s="666" t="s">
        <v>10860</v>
      </c>
      <c r="O4718" s="666">
        <v>6</v>
      </c>
      <c r="P4718" s="756">
        <v>6600</v>
      </c>
      <c r="Q4718" s="666" t="s">
        <v>10860</v>
      </c>
      <c r="R4718" s="666">
        <v>12</v>
      </c>
    </row>
    <row r="4719" spans="1:18" ht="15.75" customHeight="1" x14ac:dyDescent="0.2">
      <c r="A4719" s="676" t="s">
        <v>13224</v>
      </c>
      <c r="B4719" s="666" t="s">
        <v>6922</v>
      </c>
      <c r="C4719" s="666" t="s">
        <v>13225</v>
      </c>
      <c r="D4719" s="675" t="s">
        <v>10356</v>
      </c>
      <c r="E4719" s="737">
        <v>2500</v>
      </c>
      <c r="F4719" s="666">
        <v>43729924</v>
      </c>
      <c r="G4719" s="675" t="s">
        <v>13315</v>
      </c>
      <c r="H4719" s="675" t="s">
        <v>10356</v>
      </c>
      <c r="I4719" s="675" t="s">
        <v>6929</v>
      </c>
      <c r="J4719" s="675" t="s">
        <v>10356</v>
      </c>
      <c r="K4719" s="666" t="s">
        <v>10860</v>
      </c>
      <c r="L4719" s="666">
        <v>12</v>
      </c>
      <c r="M4719" s="763">
        <v>30000</v>
      </c>
      <c r="N4719" s="666" t="s">
        <v>10860</v>
      </c>
      <c r="O4719" s="666">
        <v>6</v>
      </c>
      <c r="P4719" s="756">
        <v>15000</v>
      </c>
      <c r="Q4719" s="666" t="s">
        <v>10860</v>
      </c>
      <c r="R4719" s="666">
        <v>12</v>
      </c>
    </row>
    <row r="4720" spans="1:18" ht="15.75" customHeight="1" x14ac:dyDescent="0.2">
      <c r="A4720" s="676" t="s">
        <v>13224</v>
      </c>
      <c r="B4720" s="666" t="s">
        <v>6922</v>
      </c>
      <c r="C4720" s="666" t="s">
        <v>13225</v>
      </c>
      <c r="D4720" s="675" t="s">
        <v>11806</v>
      </c>
      <c r="E4720" s="737">
        <v>1800</v>
      </c>
      <c r="F4720" s="666">
        <v>43782012</v>
      </c>
      <c r="G4720" s="675" t="s">
        <v>13316</v>
      </c>
      <c r="H4720" s="675" t="s">
        <v>11806</v>
      </c>
      <c r="I4720" s="675" t="s">
        <v>6929</v>
      </c>
      <c r="J4720" s="675" t="s">
        <v>11806</v>
      </c>
      <c r="K4720" s="666" t="s">
        <v>10860</v>
      </c>
      <c r="L4720" s="666">
        <v>12</v>
      </c>
      <c r="M4720" s="763">
        <v>21600</v>
      </c>
      <c r="N4720" s="666" t="s">
        <v>10860</v>
      </c>
      <c r="O4720" s="666">
        <v>4</v>
      </c>
      <c r="P4720" s="756">
        <v>7200</v>
      </c>
      <c r="Q4720" s="666" t="s">
        <v>10860</v>
      </c>
      <c r="R4720" s="666">
        <v>12</v>
      </c>
    </row>
    <row r="4721" spans="1:18" ht="15.75" customHeight="1" x14ac:dyDescent="0.2">
      <c r="A4721" s="676" t="s">
        <v>13224</v>
      </c>
      <c r="B4721" s="666" t="s">
        <v>6922</v>
      </c>
      <c r="C4721" s="666" t="s">
        <v>13225</v>
      </c>
      <c r="D4721" s="675" t="s">
        <v>10738</v>
      </c>
      <c r="E4721" s="737">
        <v>1200</v>
      </c>
      <c r="F4721" s="666">
        <v>43831581</v>
      </c>
      <c r="G4721" s="675" t="s">
        <v>13317</v>
      </c>
      <c r="H4721" s="675" t="s">
        <v>10738</v>
      </c>
      <c r="I4721" s="675" t="s">
        <v>7361</v>
      </c>
      <c r="J4721" s="675" t="s">
        <v>10738</v>
      </c>
      <c r="K4721" s="666" t="s">
        <v>10860</v>
      </c>
      <c r="L4721" s="666">
        <v>12</v>
      </c>
      <c r="M4721" s="763">
        <v>14400</v>
      </c>
      <c r="N4721" s="666" t="s">
        <v>10860</v>
      </c>
      <c r="O4721" s="666">
        <v>6</v>
      </c>
      <c r="P4721" s="756">
        <v>7200</v>
      </c>
      <c r="Q4721" s="666" t="s">
        <v>10860</v>
      </c>
      <c r="R4721" s="666">
        <v>12</v>
      </c>
    </row>
    <row r="4722" spans="1:18" ht="15.75" customHeight="1" x14ac:dyDescent="0.2">
      <c r="A4722" s="676" t="s">
        <v>13224</v>
      </c>
      <c r="B4722" s="666" t="s">
        <v>6922</v>
      </c>
      <c r="C4722" s="666" t="s">
        <v>13225</v>
      </c>
      <c r="D4722" s="675" t="s">
        <v>12567</v>
      </c>
      <c r="E4722" s="737">
        <v>2500</v>
      </c>
      <c r="F4722" s="666">
        <v>43856703</v>
      </c>
      <c r="G4722" s="675" t="s">
        <v>13318</v>
      </c>
      <c r="H4722" s="675" t="s">
        <v>12567</v>
      </c>
      <c r="I4722" s="675" t="s">
        <v>6929</v>
      </c>
      <c r="J4722" s="675" t="s">
        <v>12567</v>
      </c>
      <c r="K4722" s="666" t="s">
        <v>10860</v>
      </c>
      <c r="L4722" s="666">
        <v>12</v>
      </c>
      <c r="M4722" s="763">
        <v>30000</v>
      </c>
      <c r="N4722" s="666" t="s">
        <v>10860</v>
      </c>
      <c r="O4722" s="666">
        <v>6</v>
      </c>
      <c r="P4722" s="756">
        <v>15000</v>
      </c>
      <c r="Q4722" s="666" t="s">
        <v>10860</v>
      </c>
      <c r="R4722" s="666">
        <v>12</v>
      </c>
    </row>
    <row r="4723" spans="1:18" ht="15.75" customHeight="1" x14ac:dyDescent="0.2">
      <c r="A4723" s="676" t="s">
        <v>13224</v>
      </c>
      <c r="B4723" s="666" t="s">
        <v>6922</v>
      </c>
      <c r="C4723" s="666" t="s">
        <v>13225</v>
      </c>
      <c r="D4723" s="675" t="s">
        <v>8611</v>
      </c>
      <c r="E4723" s="737">
        <v>2000</v>
      </c>
      <c r="F4723" s="666">
        <v>43871146</v>
      </c>
      <c r="G4723" s="675" t="s">
        <v>13319</v>
      </c>
      <c r="H4723" s="675" t="s">
        <v>8611</v>
      </c>
      <c r="I4723" s="675" t="s">
        <v>7361</v>
      </c>
      <c r="J4723" s="675" t="s">
        <v>8611</v>
      </c>
      <c r="K4723" s="666" t="s">
        <v>10860</v>
      </c>
      <c r="L4723" s="666">
        <v>12</v>
      </c>
      <c r="M4723" s="763">
        <v>24000</v>
      </c>
      <c r="N4723" s="666" t="s">
        <v>10860</v>
      </c>
      <c r="O4723" s="666">
        <v>6</v>
      </c>
      <c r="P4723" s="756">
        <v>12000</v>
      </c>
      <c r="Q4723" s="666" t="s">
        <v>10860</v>
      </c>
      <c r="R4723" s="666">
        <v>12</v>
      </c>
    </row>
    <row r="4724" spans="1:18" ht="15.75" customHeight="1" x14ac:dyDescent="0.2">
      <c r="A4724" s="676" t="s">
        <v>13224</v>
      </c>
      <c r="B4724" s="666" t="s">
        <v>6922</v>
      </c>
      <c r="C4724" s="666" t="s">
        <v>13225</v>
      </c>
      <c r="D4724" s="675" t="s">
        <v>10738</v>
      </c>
      <c r="E4724" s="737">
        <v>1100</v>
      </c>
      <c r="F4724" s="666">
        <v>44094615</v>
      </c>
      <c r="G4724" s="675" t="s">
        <v>13320</v>
      </c>
      <c r="H4724" s="675" t="s">
        <v>10738</v>
      </c>
      <c r="I4724" s="675" t="s">
        <v>7361</v>
      </c>
      <c r="J4724" s="675" t="s">
        <v>10738</v>
      </c>
      <c r="K4724" s="666" t="s">
        <v>10860</v>
      </c>
      <c r="L4724" s="666">
        <v>12</v>
      </c>
      <c r="M4724" s="763">
        <v>13200</v>
      </c>
      <c r="N4724" s="666" t="s">
        <v>10860</v>
      </c>
      <c r="O4724" s="666">
        <v>6</v>
      </c>
      <c r="P4724" s="756">
        <v>6600</v>
      </c>
      <c r="Q4724" s="666" t="s">
        <v>10860</v>
      </c>
      <c r="R4724" s="666">
        <v>12</v>
      </c>
    </row>
    <row r="4725" spans="1:18" ht="15.75" customHeight="1" x14ac:dyDescent="0.2">
      <c r="A4725" s="676" t="s">
        <v>13224</v>
      </c>
      <c r="B4725" s="666" t="s">
        <v>6922</v>
      </c>
      <c r="C4725" s="666" t="s">
        <v>13225</v>
      </c>
      <c r="D4725" s="675" t="s">
        <v>10738</v>
      </c>
      <c r="E4725" s="737">
        <v>1800</v>
      </c>
      <c r="F4725" s="666">
        <v>44105581</v>
      </c>
      <c r="G4725" s="675" t="s">
        <v>13321</v>
      </c>
      <c r="H4725" s="675" t="s">
        <v>10738</v>
      </c>
      <c r="I4725" s="675" t="s">
        <v>7361</v>
      </c>
      <c r="J4725" s="675" t="s">
        <v>10738</v>
      </c>
      <c r="K4725" s="666" t="s">
        <v>10860</v>
      </c>
      <c r="L4725" s="666">
        <v>12</v>
      </c>
      <c r="M4725" s="763">
        <v>21600</v>
      </c>
      <c r="N4725" s="666" t="s">
        <v>10860</v>
      </c>
      <c r="O4725" s="666">
        <v>6</v>
      </c>
      <c r="P4725" s="756">
        <v>10800</v>
      </c>
      <c r="Q4725" s="666" t="s">
        <v>10860</v>
      </c>
      <c r="R4725" s="666">
        <v>12</v>
      </c>
    </row>
    <row r="4726" spans="1:18" ht="15.75" customHeight="1" x14ac:dyDescent="0.2">
      <c r="A4726" s="676" t="s">
        <v>13224</v>
      </c>
      <c r="B4726" s="666" t="s">
        <v>6922</v>
      </c>
      <c r="C4726" s="666" t="s">
        <v>13225</v>
      </c>
      <c r="D4726" s="675" t="s">
        <v>10356</v>
      </c>
      <c r="E4726" s="737">
        <v>1800</v>
      </c>
      <c r="F4726" s="666">
        <v>44116296</v>
      </c>
      <c r="G4726" s="675" t="s">
        <v>13322</v>
      </c>
      <c r="H4726" s="675" t="s">
        <v>10356</v>
      </c>
      <c r="I4726" s="675" t="s">
        <v>6929</v>
      </c>
      <c r="J4726" s="675" t="s">
        <v>10356</v>
      </c>
      <c r="K4726" s="666" t="s">
        <v>10860</v>
      </c>
      <c r="L4726" s="666">
        <v>12</v>
      </c>
      <c r="M4726" s="763">
        <v>21600</v>
      </c>
      <c r="N4726" s="666" t="s">
        <v>10860</v>
      </c>
      <c r="O4726" s="666">
        <v>6</v>
      </c>
      <c r="P4726" s="756">
        <v>10800</v>
      </c>
      <c r="Q4726" s="666" t="s">
        <v>10860</v>
      </c>
      <c r="R4726" s="666">
        <v>12</v>
      </c>
    </row>
    <row r="4727" spans="1:18" ht="15.75" customHeight="1" x14ac:dyDescent="0.2">
      <c r="A4727" s="676" t="s">
        <v>13224</v>
      </c>
      <c r="B4727" s="666" t="s">
        <v>6922</v>
      </c>
      <c r="C4727" s="666" t="s">
        <v>13225</v>
      </c>
      <c r="D4727" s="675" t="s">
        <v>10356</v>
      </c>
      <c r="E4727" s="737">
        <v>1800</v>
      </c>
      <c r="F4727" s="666">
        <v>44159429</v>
      </c>
      <c r="G4727" s="675" t="s">
        <v>13323</v>
      </c>
      <c r="H4727" s="675" t="s">
        <v>10356</v>
      </c>
      <c r="I4727" s="675" t="s">
        <v>6929</v>
      </c>
      <c r="J4727" s="675" t="s">
        <v>10356</v>
      </c>
      <c r="K4727" s="666" t="s">
        <v>10860</v>
      </c>
      <c r="L4727" s="666">
        <v>12</v>
      </c>
      <c r="M4727" s="763">
        <v>21600</v>
      </c>
      <c r="N4727" s="666" t="s">
        <v>10860</v>
      </c>
      <c r="O4727" s="666">
        <v>0</v>
      </c>
      <c r="P4727" s="756">
        <v>0</v>
      </c>
      <c r="Q4727" s="666" t="s">
        <v>10860</v>
      </c>
      <c r="R4727" s="666">
        <v>12</v>
      </c>
    </row>
    <row r="4728" spans="1:18" ht="15.75" customHeight="1" x14ac:dyDescent="0.2">
      <c r="A4728" s="676" t="s">
        <v>13224</v>
      </c>
      <c r="B4728" s="666" t="s">
        <v>6922</v>
      </c>
      <c r="C4728" s="666" t="s">
        <v>13225</v>
      </c>
      <c r="D4728" s="675" t="s">
        <v>8611</v>
      </c>
      <c r="E4728" s="737">
        <v>2000</v>
      </c>
      <c r="F4728" s="666">
        <v>44314653</v>
      </c>
      <c r="G4728" s="675" t="s">
        <v>13324</v>
      </c>
      <c r="H4728" s="675" t="s">
        <v>8611</v>
      </c>
      <c r="I4728" s="675" t="s">
        <v>7361</v>
      </c>
      <c r="J4728" s="675" t="s">
        <v>8611</v>
      </c>
      <c r="K4728" s="666" t="s">
        <v>10860</v>
      </c>
      <c r="L4728" s="666">
        <v>12</v>
      </c>
      <c r="M4728" s="763">
        <v>24000</v>
      </c>
      <c r="N4728" s="666" t="s">
        <v>10860</v>
      </c>
      <c r="O4728" s="666">
        <v>6</v>
      </c>
      <c r="P4728" s="756">
        <v>12000</v>
      </c>
      <c r="Q4728" s="666" t="s">
        <v>10860</v>
      </c>
      <c r="R4728" s="666">
        <v>12</v>
      </c>
    </row>
    <row r="4729" spans="1:18" ht="15.75" customHeight="1" x14ac:dyDescent="0.2">
      <c r="A4729" s="676" t="s">
        <v>13224</v>
      </c>
      <c r="B4729" s="666" t="s">
        <v>6922</v>
      </c>
      <c r="C4729" s="666" t="s">
        <v>13225</v>
      </c>
      <c r="D4729" s="675" t="s">
        <v>10390</v>
      </c>
      <c r="E4729" s="737">
        <v>1300</v>
      </c>
      <c r="F4729" s="666">
        <v>44708551</v>
      </c>
      <c r="G4729" s="675" t="s">
        <v>13325</v>
      </c>
      <c r="H4729" s="675" t="s">
        <v>10390</v>
      </c>
      <c r="I4729" s="675" t="s">
        <v>7541</v>
      </c>
      <c r="J4729" s="675" t="s">
        <v>10390</v>
      </c>
      <c r="K4729" s="666" t="s">
        <v>10860</v>
      </c>
      <c r="L4729" s="666">
        <v>12</v>
      </c>
      <c r="M4729" s="763">
        <v>15600</v>
      </c>
      <c r="N4729" s="666" t="s">
        <v>10860</v>
      </c>
      <c r="O4729" s="666">
        <v>6</v>
      </c>
      <c r="P4729" s="756">
        <v>7800</v>
      </c>
      <c r="Q4729" s="666" t="s">
        <v>10860</v>
      </c>
      <c r="R4729" s="666">
        <v>12</v>
      </c>
    </row>
    <row r="4730" spans="1:18" ht="15.75" customHeight="1" x14ac:dyDescent="0.2">
      <c r="A4730" s="676" t="s">
        <v>13224</v>
      </c>
      <c r="B4730" s="666" t="s">
        <v>6922</v>
      </c>
      <c r="C4730" s="666" t="s">
        <v>13225</v>
      </c>
      <c r="D4730" s="675" t="s">
        <v>11076</v>
      </c>
      <c r="E4730" s="737">
        <v>2500</v>
      </c>
      <c r="F4730" s="666">
        <v>44742606</v>
      </c>
      <c r="G4730" s="675" t="s">
        <v>13326</v>
      </c>
      <c r="H4730" s="675" t="s">
        <v>11076</v>
      </c>
      <c r="I4730" s="675" t="s">
        <v>6929</v>
      </c>
      <c r="J4730" s="675" t="s">
        <v>11076</v>
      </c>
      <c r="K4730" s="666" t="s">
        <v>10860</v>
      </c>
      <c r="L4730" s="666">
        <v>12</v>
      </c>
      <c r="M4730" s="763">
        <v>30000</v>
      </c>
      <c r="N4730" s="666" t="s">
        <v>10860</v>
      </c>
      <c r="O4730" s="666">
        <v>0</v>
      </c>
      <c r="P4730" s="756">
        <v>0</v>
      </c>
      <c r="Q4730" s="666" t="s">
        <v>10860</v>
      </c>
      <c r="R4730" s="666">
        <v>12</v>
      </c>
    </row>
    <row r="4731" spans="1:18" ht="15.75" customHeight="1" x14ac:dyDescent="0.2">
      <c r="A4731" s="676" t="s">
        <v>13224</v>
      </c>
      <c r="B4731" s="666" t="s">
        <v>6922</v>
      </c>
      <c r="C4731" s="666" t="s">
        <v>13225</v>
      </c>
      <c r="D4731" s="675" t="s">
        <v>6938</v>
      </c>
      <c r="E4731" s="737">
        <v>2000</v>
      </c>
      <c r="F4731" s="666">
        <v>44805309</v>
      </c>
      <c r="G4731" s="675" t="s">
        <v>13327</v>
      </c>
      <c r="H4731" s="675" t="s">
        <v>6938</v>
      </c>
      <c r="I4731" s="675" t="s">
        <v>6929</v>
      </c>
      <c r="J4731" s="675" t="s">
        <v>6938</v>
      </c>
      <c r="K4731" s="666" t="s">
        <v>10860</v>
      </c>
      <c r="L4731" s="666">
        <v>12</v>
      </c>
      <c r="M4731" s="763">
        <v>24000</v>
      </c>
      <c r="N4731" s="666" t="s">
        <v>10860</v>
      </c>
      <c r="O4731" s="666">
        <v>6</v>
      </c>
      <c r="P4731" s="756">
        <v>12000</v>
      </c>
      <c r="Q4731" s="666" t="s">
        <v>10860</v>
      </c>
      <c r="R4731" s="666">
        <v>12</v>
      </c>
    </row>
    <row r="4732" spans="1:18" ht="15.75" customHeight="1" x14ac:dyDescent="0.2">
      <c r="A4732" s="676" t="s">
        <v>13224</v>
      </c>
      <c r="B4732" s="666" t="s">
        <v>6922</v>
      </c>
      <c r="C4732" s="666" t="s">
        <v>13225</v>
      </c>
      <c r="D4732" s="675" t="s">
        <v>10356</v>
      </c>
      <c r="E4732" s="737">
        <v>1700</v>
      </c>
      <c r="F4732" s="666">
        <v>44807307</v>
      </c>
      <c r="G4732" s="675" t="s">
        <v>13328</v>
      </c>
      <c r="H4732" s="675" t="s">
        <v>10356</v>
      </c>
      <c r="I4732" s="675" t="s">
        <v>6929</v>
      </c>
      <c r="J4732" s="675" t="s">
        <v>10356</v>
      </c>
      <c r="K4732" s="666" t="s">
        <v>10860</v>
      </c>
      <c r="L4732" s="666">
        <v>12</v>
      </c>
      <c r="M4732" s="763">
        <v>20400</v>
      </c>
      <c r="N4732" s="666" t="s">
        <v>10860</v>
      </c>
      <c r="O4732" s="666">
        <v>6</v>
      </c>
      <c r="P4732" s="756">
        <v>10200</v>
      </c>
      <c r="Q4732" s="666" t="s">
        <v>10860</v>
      </c>
      <c r="R4732" s="666">
        <v>12</v>
      </c>
    </row>
    <row r="4733" spans="1:18" ht="15.75" customHeight="1" x14ac:dyDescent="0.2">
      <c r="A4733" s="676" t="s">
        <v>13224</v>
      </c>
      <c r="B4733" s="666" t="s">
        <v>6922</v>
      </c>
      <c r="C4733" s="666" t="s">
        <v>13225</v>
      </c>
      <c r="D4733" s="675" t="s">
        <v>10738</v>
      </c>
      <c r="E4733" s="737">
        <v>1100</v>
      </c>
      <c r="F4733" s="666">
        <v>44826450</v>
      </c>
      <c r="G4733" s="675" t="s">
        <v>13329</v>
      </c>
      <c r="H4733" s="675" t="s">
        <v>10738</v>
      </c>
      <c r="I4733" s="675" t="s">
        <v>7361</v>
      </c>
      <c r="J4733" s="675" t="s">
        <v>10738</v>
      </c>
      <c r="K4733" s="666" t="s">
        <v>10860</v>
      </c>
      <c r="L4733" s="666">
        <v>12</v>
      </c>
      <c r="M4733" s="763">
        <v>13200</v>
      </c>
      <c r="N4733" s="666" t="s">
        <v>10860</v>
      </c>
      <c r="O4733" s="666">
        <v>6</v>
      </c>
      <c r="P4733" s="756">
        <v>6600</v>
      </c>
      <c r="Q4733" s="666" t="s">
        <v>10860</v>
      </c>
      <c r="R4733" s="666">
        <v>12</v>
      </c>
    </row>
    <row r="4734" spans="1:18" ht="15.75" customHeight="1" x14ac:dyDescent="0.2">
      <c r="A4734" s="676" t="s">
        <v>13224</v>
      </c>
      <c r="B4734" s="666" t="s">
        <v>6922</v>
      </c>
      <c r="C4734" s="666" t="s">
        <v>13225</v>
      </c>
      <c r="D4734" s="675" t="s">
        <v>11169</v>
      </c>
      <c r="E4734" s="737">
        <v>2500</v>
      </c>
      <c r="F4734" s="666">
        <v>45010182</v>
      </c>
      <c r="G4734" s="675" t="s">
        <v>13330</v>
      </c>
      <c r="H4734" s="675" t="s">
        <v>11169</v>
      </c>
      <c r="I4734" s="675" t="s">
        <v>6929</v>
      </c>
      <c r="J4734" s="675" t="s">
        <v>11169</v>
      </c>
      <c r="K4734" s="666" t="s">
        <v>10860</v>
      </c>
      <c r="L4734" s="666">
        <v>12</v>
      </c>
      <c r="M4734" s="763">
        <v>30000</v>
      </c>
      <c r="N4734" s="666" t="s">
        <v>10860</v>
      </c>
      <c r="O4734" s="666">
        <v>1</v>
      </c>
      <c r="P4734" s="756">
        <v>2500</v>
      </c>
      <c r="Q4734" s="666" t="s">
        <v>10860</v>
      </c>
      <c r="R4734" s="666">
        <v>12</v>
      </c>
    </row>
    <row r="4735" spans="1:18" ht="15.75" customHeight="1" x14ac:dyDescent="0.2">
      <c r="A4735" s="676" t="s">
        <v>13224</v>
      </c>
      <c r="B4735" s="666" t="s">
        <v>6922</v>
      </c>
      <c r="C4735" s="666" t="s">
        <v>13225</v>
      </c>
      <c r="D4735" s="675" t="s">
        <v>10738</v>
      </c>
      <c r="E4735" s="737">
        <v>1000</v>
      </c>
      <c r="F4735" s="666">
        <v>45094850</v>
      </c>
      <c r="G4735" s="675" t="s">
        <v>13331</v>
      </c>
      <c r="H4735" s="675" t="s">
        <v>10738</v>
      </c>
      <c r="I4735" s="675" t="s">
        <v>7361</v>
      </c>
      <c r="J4735" s="675" t="s">
        <v>10738</v>
      </c>
      <c r="K4735" s="666" t="s">
        <v>10860</v>
      </c>
      <c r="L4735" s="666">
        <v>12</v>
      </c>
      <c r="M4735" s="763">
        <v>12000</v>
      </c>
      <c r="N4735" s="666" t="s">
        <v>10860</v>
      </c>
      <c r="O4735" s="666">
        <v>4</v>
      </c>
      <c r="P4735" s="756">
        <v>4000</v>
      </c>
      <c r="Q4735" s="666" t="s">
        <v>10860</v>
      </c>
      <c r="R4735" s="666">
        <v>12</v>
      </c>
    </row>
    <row r="4736" spans="1:18" ht="15.75" customHeight="1" x14ac:dyDescent="0.2">
      <c r="A4736" s="676" t="s">
        <v>13224</v>
      </c>
      <c r="B4736" s="666" t="s">
        <v>6922</v>
      </c>
      <c r="C4736" s="666" t="s">
        <v>13225</v>
      </c>
      <c r="D4736" s="675" t="s">
        <v>8651</v>
      </c>
      <c r="E4736" s="737">
        <v>1300</v>
      </c>
      <c r="F4736" s="666">
        <v>45202796</v>
      </c>
      <c r="G4736" s="675" t="s">
        <v>13332</v>
      </c>
      <c r="H4736" s="675" t="s">
        <v>8651</v>
      </c>
      <c r="I4736" s="675" t="s">
        <v>7541</v>
      </c>
      <c r="J4736" s="675" t="s">
        <v>8651</v>
      </c>
      <c r="K4736" s="666" t="s">
        <v>10860</v>
      </c>
      <c r="L4736" s="666">
        <v>12</v>
      </c>
      <c r="M4736" s="763">
        <v>15600</v>
      </c>
      <c r="N4736" s="666" t="s">
        <v>10860</v>
      </c>
      <c r="O4736" s="666">
        <v>6</v>
      </c>
      <c r="P4736" s="756">
        <v>7800</v>
      </c>
      <c r="Q4736" s="666" t="s">
        <v>10860</v>
      </c>
      <c r="R4736" s="666">
        <v>12</v>
      </c>
    </row>
    <row r="4737" spans="1:18" ht="15.75" customHeight="1" x14ac:dyDescent="0.2">
      <c r="A4737" s="676" t="s">
        <v>13224</v>
      </c>
      <c r="B4737" s="666" t="s">
        <v>6922</v>
      </c>
      <c r="C4737" s="666" t="s">
        <v>13225</v>
      </c>
      <c r="D4737" s="675" t="s">
        <v>10738</v>
      </c>
      <c r="E4737" s="737">
        <v>1100</v>
      </c>
      <c r="F4737" s="666">
        <v>45224881</v>
      </c>
      <c r="G4737" s="675" t="s">
        <v>13333</v>
      </c>
      <c r="H4737" s="675" t="s">
        <v>10738</v>
      </c>
      <c r="I4737" s="675" t="s">
        <v>7361</v>
      </c>
      <c r="J4737" s="675" t="s">
        <v>10738</v>
      </c>
      <c r="K4737" s="666" t="s">
        <v>10860</v>
      </c>
      <c r="L4737" s="666">
        <v>12</v>
      </c>
      <c r="M4737" s="763">
        <v>13200</v>
      </c>
      <c r="N4737" s="666" t="s">
        <v>10860</v>
      </c>
      <c r="O4737" s="666">
        <v>6</v>
      </c>
      <c r="P4737" s="756">
        <v>6600</v>
      </c>
      <c r="Q4737" s="666" t="s">
        <v>10860</v>
      </c>
      <c r="R4737" s="666">
        <v>12</v>
      </c>
    </row>
    <row r="4738" spans="1:18" ht="15.75" customHeight="1" x14ac:dyDescent="0.2">
      <c r="A4738" s="676" t="s">
        <v>13224</v>
      </c>
      <c r="B4738" s="666" t="s">
        <v>6922</v>
      </c>
      <c r="C4738" s="666" t="s">
        <v>13225</v>
      </c>
      <c r="D4738" s="675" t="s">
        <v>8987</v>
      </c>
      <c r="E4738" s="737">
        <v>2500</v>
      </c>
      <c r="F4738" s="666">
        <v>45236487</v>
      </c>
      <c r="G4738" s="675" t="s">
        <v>13334</v>
      </c>
      <c r="H4738" s="675" t="s">
        <v>8987</v>
      </c>
      <c r="I4738" s="675" t="s">
        <v>6929</v>
      </c>
      <c r="J4738" s="675" t="s">
        <v>8987</v>
      </c>
      <c r="K4738" s="666" t="s">
        <v>10860</v>
      </c>
      <c r="L4738" s="666">
        <v>12</v>
      </c>
      <c r="M4738" s="763">
        <v>30000</v>
      </c>
      <c r="N4738" s="666" t="s">
        <v>10860</v>
      </c>
      <c r="O4738" s="666">
        <v>6</v>
      </c>
      <c r="P4738" s="756">
        <v>15000</v>
      </c>
      <c r="Q4738" s="666" t="s">
        <v>10860</v>
      </c>
      <c r="R4738" s="666">
        <v>12</v>
      </c>
    </row>
    <row r="4739" spans="1:18" ht="15.75" customHeight="1" x14ac:dyDescent="0.2">
      <c r="A4739" s="676" t="s">
        <v>13224</v>
      </c>
      <c r="B4739" s="666" t="s">
        <v>6922</v>
      </c>
      <c r="C4739" s="666" t="s">
        <v>13225</v>
      </c>
      <c r="D4739" s="675" t="s">
        <v>8651</v>
      </c>
      <c r="E4739" s="737">
        <v>1300</v>
      </c>
      <c r="F4739" s="666">
        <v>45255198</v>
      </c>
      <c r="G4739" s="675" t="s">
        <v>13335</v>
      </c>
      <c r="H4739" s="675" t="s">
        <v>8651</v>
      </c>
      <c r="I4739" s="675" t="s">
        <v>7541</v>
      </c>
      <c r="J4739" s="675" t="s">
        <v>8651</v>
      </c>
      <c r="K4739" s="666" t="s">
        <v>10860</v>
      </c>
      <c r="L4739" s="666">
        <v>12</v>
      </c>
      <c r="M4739" s="763">
        <v>15600</v>
      </c>
      <c r="N4739" s="666" t="s">
        <v>10860</v>
      </c>
      <c r="O4739" s="666">
        <v>6</v>
      </c>
      <c r="P4739" s="756">
        <v>7800</v>
      </c>
      <c r="Q4739" s="666" t="s">
        <v>10860</v>
      </c>
      <c r="R4739" s="666">
        <v>12</v>
      </c>
    </row>
    <row r="4740" spans="1:18" ht="15.75" customHeight="1" x14ac:dyDescent="0.2">
      <c r="A4740" s="676" t="s">
        <v>13224</v>
      </c>
      <c r="B4740" s="666" t="s">
        <v>6922</v>
      </c>
      <c r="C4740" s="666" t="s">
        <v>13225</v>
      </c>
      <c r="D4740" s="675" t="s">
        <v>12567</v>
      </c>
      <c r="E4740" s="737">
        <v>2500</v>
      </c>
      <c r="F4740" s="666">
        <v>45267716</v>
      </c>
      <c r="G4740" s="675" t="s">
        <v>13336</v>
      </c>
      <c r="H4740" s="675" t="s">
        <v>12567</v>
      </c>
      <c r="I4740" s="675" t="s">
        <v>6929</v>
      </c>
      <c r="J4740" s="675" t="s">
        <v>12567</v>
      </c>
      <c r="K4740" s="666" t="s">
        <v>10860</v>
      </c>
      <c r="L4740" s="666">
        <v>12</v>
      </c>
      <c r="M4740" s="763">
        <v>30000</v>
      </c>
      <c r="N4740" s="666" t="s">
        <v>10860</v>
      </c>
      <c r="O4740" s="666">
        <v>6</v>
      </c>
      <c r="P4740" s="756">
        <v>15000</v>
      </c>
      <c r="Q4740" s="666" t="s">
        <v>10860</v>
      </c>
      <c r="R4740" s="666">
        <v>12</v>
      </c>
    </row>
    <row r="4741" spans="1:18" ht="15.75" customHeight="1" x14ac:dyDescent="0.2">
      <c r="A4741" s="676" t="s">
        <v>13224</v>
      </c>
      <c r="B4741" s="666" t="s">
        <v>6922</v>
      </c>
      <c r="C4741" s="666" t="s">
        <v>13225</v>
      </c>
      <c r="D4741" s="675" t="s">
        <v>11169</v>
      </c>
      <c r="E4741" s="737">
        <v>1800</v>
      </c>
      <c r="F4741" s="666">
        <v>45290637</v>
      </c>
      <c r="G4741" s="675" t="s">
        <v>13337</v>
      </c>
      <c r="H4741" s="675" t="s">
        <v>11169</v>
      </c>
      <c r="I4741" s="675" t="s">
        <v>6929</v>
      </c>
      <c r="J4741" s="675" t="s">
        <v>11169</v>
      </c>
      <c r="K4741" s="666" t="s">
        <v>10860</v>
      </c>
      <c r="L4741" s="666">
        <v>12</v>
      </c>
      <c r="M4741" s="763">
        <v>21600</v>
      </c>
      <c r="N4741" s="666" t="s">
        <v>10860</v>
      </c>
      <c r="O4741" s="666">
        <v>6</v>
      </c>
      <c r="P4741" s="756">
        <v>10800</v>
      </c>
      <c r="Q4741" s="666" t="s">
        <v>10860</v>
      </c>
      <c r="R4741" s="666">
        <v>12</v>
      </c>
    </row>
    <row r="4742" spans="1:18" ht="15.75" customHeight="1" x14ac:dyDescent="0.2">
      <c r="A4742" s="676" t="s">
        <v>13224</v>
      </c>
      <c r="B4742" s="666" t="s">
        <v>6922</v>
      </c>
      <c r="C4742" s="666" t="s">
        <v>13225</v>
      </c>
      <c r="D4742" s="675" t="s">
        <v>10390</v>
      </c>
      <c r="E4742" s="737">
        <v>1000</v>
      </c>
      <c r="F4742" s="666">
        <v>45377302</v>
      </c>
      <c r="G4742" s="675" t="s">
        <v>13338</v>
      </c>
      <c r="H4742" s="675" t="s">
        <v>10390</v>
      </c>
      <c r="I4742" s="675" t="s">
        <v>7541</v>
      </c>
      <c r="J4742" s="675" t="s">
        <v>10390</v>
      </c>
      <c r="K4742" s="666" t="s">
        <v>10860</v>
      </c>
      <c r="L4742" s="666">
        <v>12</v>
      </c>
      <c r="M4742" s="763">
        <v>12000</v>
      </c>
      <c r="N4742" s="666" t="s">
        <v>10860</v>
      </c>
      <c r="O4742" s="666">
        <v>6</v>
      </c>
      <c r="P4742" s="756">
        <v>6000</v>
      </c>
      <c r="Q4742" s="666" t="s">
        <v>10860</v>
      </c>
      <c r="R4742" s="666">
        <v>12</v>
      </c>
    </row>
    <row r="4743" spans="1:18" ht="15.75" customHeight="1" x14ac:dyDescent="0.2">
      <c r="A4743" s="676" t="s">
        <v>13224</v>
      </c>
      <c r="B4743" s="666" t="s">
        <v>6922</v>
      </c>
      <c r="C4743" s="666" t="s">
        <v>13225</v>
      </c>
      <c r="D4743" s="675" t="s">
        <v>7579</v>
      </c>
      <c r="E4743" s="737">
        <v>1500</v>
      </c>
      <c r="F4743" s="666">
        <v>45541307</v>
      </c>
      <c r="G4743" s="675" t="s">
        <v>13339</v>
      </c>
      <c r="H4743" s="675" t="s">
        <v>7579</v>
      </c>
      <c r="I4743" s="675" t="s">
        <v>7361</v>
      </c>
      <c r="J4743" s="675" t="s">
        <v>7579</v>
      </c>
      <c r="K4743" s="666" t="s">
        <v>10860</v>
      </c>
      <c r="L4743" s="666">
        <v>12</v>
      </c>
      <c r="M4743" s="763">
        <v>18000</v>
      </c>
      <c r="N4743" s="666" t="s">
        <v>10860</v>
      </c>
      <c r="O4743" s="666">
        <v>6</v>
      </c>
      <c r="P4743" s="756">
        <v>9000</v>
      </c>
      <c r="Q4743" s="666" t="s">
        <v>10860</v>
      </c>
      <c r="R4743" s="666">
        <v>12</v>
      </c>
    </row>
    <row r="4744" spans="1:18" ht="15.75" customHeight="1" x14ac:dyDescent="0.2">
      <c r="A4744" s="676" t="s">
        <v>13224</v>
      </c>
      <c r="B4744" s="666" t="s">
        <v>6922</v>
      </c>
      <c r="C4744" s="666" t="s">
        <v>13225</v>
      </c>
      <c r="D4744" s="675" t="s">
        <v>8713</v>
      </c>
      <c r="E4744" s="737">
        <v>2500</v>
      </c>
      <c r="F4744" s="666">
        <v>45613329</v>
      </c>
      <c r="G4744" s="675" t="s">
        <v>13340</v>
      </c>
      <c r="H4744" s="675" t="s">
        <v>6938</v>
      </c>
      <c r="I4744" s="675" t="s">
        <v>6929</v>
      </c>
      <c r="J4744" s="675" t="s">
        <v>8713</v>
      </c>
      <c r="K4744" s="666" t="s">
        <v>10860</v>
      </c>
      <c r="L4744" s="666">
        <v>12</v>
      </c>
      <c r="M4744" s="763">
        <v>30000</v>
      </c>
      <c r="N4744" s="666" t="s">
        <v>10860</v>
      </c>
      <c r="O4744" s="666">
        <v>6</v>
      </c>
      <c r="P4744" s="756">
        <v>15000</v>
      </c>
      <c r="Q4744" s="666" t="s">
        <v>10860</v>
      </c>
      <c r="R4744" s="666">
        <v>12</v>
      </c>
    </row>
    <row r="4745" spans="1:18" ht="15.75" customHeight="1" x14ac:dyDescent="0.2">
      <c r="A4745" s="676" t="s">
        <v>13224</v>
      </c>
      <c r="B4745" s="666" t="s">
        <v>6922</v>
      </c>
      <c r="C4745" s="666" t="s">
        <v>13225</v>
      </c>
      <c r="D4745" s="675" t="s">
        <v>10356</v>
      </c>
      <c r="E4745" s="737">
        <v>1800</v>
      </c>
      <c r="F4745" s="666">
        <v>45624963</v>
      </c>
      <c r="G4745" s="675" t="s">
        <v>13341</v>
      </c>
      <c r="H4745" s="675" t="s">
        <v>10356</v>
      </c>
      <c r="I4745" s="675" t="s">
        <v>6929</v>
      </c>
      <c r="J4745" s="675" t="s">
        <v>10356</v>
      </c>
      <c r="K4745" s="666" t="s">
        <v>10860</v>
      </c>
      <c r="L4745" s="666">
        <v>12</v>
      </c>
      <c r="M4745" s="763">
        <v>21600</v>
      </c>
      <c r="N4745" s="666" t="s">
        <v>10860</v>
      </c>
      <c r="O4745" s="666">
        <v>5</v>
      </c>
      <c r="P4745" s="756">
        <v>9000</v>
      </c>
      <c r="Q4745" s="666" t="s">
        <v>10860</v>
      </c>
      <c r="R4745" s="666">
        <v>12</v>
      </c>
    </row>
    <row r="4746" spans="1:18" ht="15.75" customHeight="1" x14ac:dyDescent="0.2">
      <c r="A4746" s="676" t="s">
        <v>13224</v>
      </c>
      <c r="B4746" s="666" t="s">
        <v>6922</v>
      </c>
      <c r="C4746" s="666" t="s">
        <v>13225</v>
      </c>
      <c r="D4746" s="675" t="s">
        <v>12567</v>
      </c>
      <c r="E4746" s="737">
        <v>1800</v>
      </c>
      <c r="F4746" s="666">
        <v>45856847</v>
      </c>
      <c r="G4746" s="675" t="s">
        <v>13342</v>
      </c>
      <c r="H4746" s="675" t="s">
        <v>12567</v>
      </c>
      <c r="I4746" s="675" t="s">
        <v>6929</v>
      </c>
      <c r="J4746" s="675" t="s">
        <v>12567</v>
      </c>
      <c r="K4746" s="666" t="s">
        <v>10860</v>
      </c>
      <c r="L4746" s="666">
        <v>12</v>
      </c>
      <c r="M4746" s="763">
        <v>21600</v>
      </c>
      <c r="N4746" s="666" t="s">
        <v>10860</v>
      </c>
      <c r="O4746" s="666">
        <v>0</v>
      </c>
      <c r="P4746" s="756">
        <v>0</v>
      </c>
      <c r="Q4746" s="666" t="s">
        <v>10860</v>
      </c>
      <c r="R4746" s="666">
        <v>12</v>
      </c>
    </row>
    <row r="4747" spans="1:18" ht="15.75" customHeight="1" x14ac:dyDescent="0.2">
      <c r="A4747" s="676" t="s">
        <v>13224</v>
      </c>
      <c r="B4747" s="666" t="s">
        <v>6922</v>
      </c>
      <c r="C4747" s="666" t="s">
        <v>13225</v>
      </c>
      <c r="D4747" s="675" t="s">
        <v>10738</v>
      </c>
      <c r="E4747" s="737">
        <v>1000</v>
      </c>
      <c r="F4747" s="666">
        <v>45858959</v>
      </c>
      <c r="G4747" s="675" t="s">
        <v>13343</v>
      </c>
      <c r="H4747" s="675" t="s">
        <v>10738</v>
      </c>
      <c r="I4747" s="675" t="s">
        <v>7361</v>
      </c>
      <c r="J4747" s="675" t="s">
        <v>10738</v>
      </c>
      <c r="K4747" s="666" t="s">
        <v>10860</v>
      </c>
      <c r="L4747" s="666">
        <v>12</v>
      </c>
      <c r="M4747" s="763">
        <v>12000</v>
      </c>
      <c r="N4747" s="666" t="s">
        <v>10860</v>
      </c>
      <c r="O4747" s="666">
        <v>6</v>
      </c>
      <c r="P4747" s="756">
        <v>6000</v>
      </c>
      <c r="Q4747" s="666" t="s">
        <v>10860</v>
      </c>
      <c r="R4747" s="666">
        <v>12</v>
      </c>
    </row>
    <row r="4748" spans="1:18" ht="15.75" customHeight="1" x14ac:dyDescent="0.2">
      <c r="A4748" s="676" t="s">
        <v>13224</v>
      </c>
      <c r="B4748" s="666" t="s">
        <v>6922</v>
      </c>
      <c r="C4748" s="666" t="s">
        <v>13225</v>
      </c>
      <c r="D4748" s="675" t="s">
        <v>11806</v>
      </c>
      <c r="E4748" s="737">
        <v>2500</v>
      </c>
      <c r="F4748" s="666">
        <v>45905459</v>
      </c>
      <c r="G4748" s="675" t="s">
        <v>13344</v>
      </c>
      <c r="H4748" s="675" t="s">
        <v>11806</v>
      </c>
      <c r="I4748" s="675" t="s">
        <v>6929</v>
      </c>
      <c r="J4748" s="675" t="s">
        <v>11806</v>
      </c>
      <c r="K4748" s="666" t="s">
        <v>10860</v>
      </c>
      <c r="L4748" s="666">
        <v>12</v>
      </c>
      <c r="M4748" s="763">
        <v>30000</v>
      </c>
      <c r="N4748" s="666" t="s">
        <v>10860</v>
      </c>
      <c r="O4748" s="666">
        <v>6</v>
      </c>
      <c r="P4748" s="756">
        <v>15000</v>
      </c>
      <c r="Q4748" s="666" t="s">
        <v>10860</v>
      </c>
      <c r="R4748" s="666">
        <v>12</v>
      </c>
    </row>
    <row r="4749" spans="1:18" ht="15.75" customHeight="1" x14ac:dyDescent="0.2">
      <c r="A4749" s="676" t="s">
        <v>13224</v>
      </c>
      <c r="B4749" s="666" t="s">
        <v>6922</v>
      </c>
      <c r="C4749" s="666" t="s">
        <v>13225</v>
      </c>
      <c r="D4749" s="675" t="s">
        <v>11806</v>
      </c>
      <c r="E4749" s="737">
        <v>2500</v>
      </c>
      <c r="F4749" s="666">
        <v>46042679</v>
      </c>
      <c r="G4749" s="675" t="s">
        <v>13345</v>
      </c>
      <c r="H4749" s="675" t="s">
        <v>11806</v>
      </c>
      <c r="I4749" s="675" t="s">
        <v>6929</v>
      </c>
      <c r="J4749" s="675" t="s">
        <v>11806</v>
      </c>
      <c r="K4749" s="666" t="s">
        <v>10860</v>
      </c>
      <c r="L4749" s="666">
        <v>12</v>
      </c>
      <c r="M4749" s="763">
        <v>30000</v>
      </c>
      <c r="N4749" s="666" t="s">
        <v>10860</v>
      </c>
      <c r="O4749" s="666">
        <v>6</v>
      </c>
      <c r="P4749" s="756">
        <v>15000</v>
      </c>
      <c r="Q4749" s="666" t="s">
        <v>10860</v>
      </c>
      <c r="R4749" s="666">
        <v>12</v>
      </c>
    </row>
    <row r="4750" spans="1:18" ht="15.75" customHeight="1" x14ac:dyDescent="0.2">
      <c r="A4750" s="676" t="s">
        <v>13224</v>
      </c>
      <c r="B4750" s="666" t="s">
        <v>6922</v>
      </c>
      <c r="C4750" s="666" t="s">
        <v>13225</v>
      </c>
      <c r="D4750" s="675" t="s">
        <v>10738</v>
      </c>
      <c r="E4750" s="737">
        <v>1100</v>
      </c>
      <c r="F4750" s="666">
        <v>46074609</v>
      </c>
      <c r="G4750" s="675" t="s">
        <v>13346</v>
      </c>
      <c r="H4750" s="675" t="s">
        <v>10738</v>
      </c>
      <c r="I4750" s="675" t="s">
        <v>7361</v>
      </c>
      <c r="J4750" s="675" t="s">
        <v>10738</v>
      </c>
      <c r="K4750" s="666" t="s">
        <v>10860</v>
      </c>
      <c r="L4750" s="666">
        <v>12</v>
      </c>
      <c r="M4750" s="763">
        <v>13200</v>
      </c>
      <c r="N4750" s="666" t="s">
        <v>10860</v>
      </c>
      <c r="O4750" s="666">
        <v>6</v>
      </c>
      <c r="P4750" s="756">
        <v>6600</v>
      </c>
      <c r="Q4750" s="666" t="s">
        <v>10860</v>
      </c>
      <c r="R4750" s="666">
        <v>12</v>
      </c>
    </row>
    <row r="4751" spans="1:18" ht="15.75" customHeight="1" x14ac:dyDescent="0.2">
      <c r="A4751" s="676" t="s">
        <v>13224</v>
      </c>
      <c r="B4751" s="666" t="s">
        <v>6922</v>
      </c>
      <c r="C4751" s="666" t="s">
        <v>13225</v>
      </c>
      <c r="D4751" s="675" t="s">
        <v>10738</v>
      </c>
      <c r="E4751" s="737">
        <v>1000</v>
      </c>
      <c r="F4751" s="666">
        <v>46077435</v>
      </c>
      <c r="G4751" s="675" t="s">
        <v>13347</v>
      </c>
      <c r="H4751" s="675" t="s">
        <v>10738</v>
      </c>
      <c r="I4751" s="675" t="s">
        <v>7361</v>
      </c>
      <c r="J4751" s="675" t="s">
        <v>10738</v>
      </c>
      <c r="K4751" s="666" t="s">
        <v>10860</v>
      </c>
      <c r="L4751" s="666">
        <v>12</v>
      </c>
      <c r="M4751" s="763">
        <v>12000</v>
      </c>
      <c r="N4751" s="666" t="s">
        <v>10860</v>
      </c>
      <c r="O4751" s="666">
        <v>6</v>
      </c>
      <c r="P4751" s="756">
        <v>6000</v>
      </c>
      <c r="Q4751" s="666" t="s">
        <v>10860</v>
      </c>
      <c r="R4751" s="666">
        <v>12</v>
      </c>
    </row>
    <row r="4752" spans="1:18" ht="15.75" customHeight="1" x14ac:dyDescent="0.2">
      <c r="A4752" s="676" t="s">
        <v>13224</v>
      </c>
      <c r="B4752" s="666" t="s">
        <v>6922</v>
      </c>
      <c r="C4752" s="666" t="s">
        <v>13225</v>
      </c>
      <c r="D4752" s="675" t="s">
        <v>10842</v>
      </c>
      <c r="E4752" s="737">
        <v>1100</v>
      </c>
      <c r="F4752" s="666">
        <v>46095677</v>
      </c>
      <c r="G4752" s="675" t="s">
        <v>13348</v>
      </c>
      <c r="H4752" s="675" t="s">
        <v>10842</v>
      </c>
      <c r="I4752" s="675" t="s">
        <v>7361</v>
      </c>
      <c r="J4752" s="675" t="s">
        <v>10842</v>
      </c>
      <c r="K4752" s="666" t="s">
        <v>10860</v>
      </c>
      <c r="L4752" s="666">
        <v>12</v>
      </c>
      <c r="M4752" s="763">
        <v>13200</v>
      </c>
      <c r="N4752" s="666" t="s">
        <v>10860</v>
      </c>
      <c r="O4752" s="666">
        <v>6</v>
      </c>
      <c r="P4752" s="756">
        <v>6600</v>
      </c>
      <c r="Q4752" s="666" t="s">
        <v>10860</v>
      </c>
      <c r="R4752" s="666">
        <v>12</v>
      </c>
    </row>
    <row r="4753" spans="1:18" ht="15.75" customHeight="1" x14ac:dyDescent="0.2">
      <c r="A4753" s="676" t="s">
        <v>13224</v>
      </c>
      <c r="B4753" s="666" t="s">
        <v>6922</v>
      </c>
      <c r="C4753" s="666" t="s">
        <v>13225</v>
      </c>
      <c r="D4753" s="675" t="s">
        <v>8651</v>
      </c>
      <c r="E4753" s="737">
        <v>1300</v>
      </c>
      <c r="F4753" s="666">
        <v>46232689</v>
      </c>
      <c r="G4753" s="675" t="s">
        <v>13349</v>
      </c>
      <c r="H4753" s="675" t="s">
        <v>8651</v>
      </c>
      <c r="I4753" s="675" t="s">
        <v>7541</v>
      </c>
      <c r="J4753" s="675" t="s">
        <v>8651</v>
      </c>
      <c r="K4753" s="666" t="s">
        <v>10860</v>
      </c>
      <c r="L4753" s="666">
        <v>12</v>
      </c>
      <c r="M4753" s="763">
        <v>15600</v>
      </c>
      <c r="N4753" s="666" t="s">
        <v>10860</v>
      </c>
      <c r="O4753" s="666">
        <v>5</v>
      </c>
      <c r="P4753" s="756">
        <v>6500</v>
      </c>
      <c r="Q4753" s="666" t="s">
        <v>10860</v>
      </c>
      <c r="R4753" s="666">
        <v>12</v>
      </c>
    </row>
    <row r="4754" spans="1:18" ht="15.75" customHeight="1" x14ac:dyDescent="0.2">
      <c r="A4754" s="676" t="s">
        <v>13224</v>
      </c>
      <c r="B4754" s="666" t="s">
        <v>6922</v>
      </c>
      <c r="C4754" s="666" t="s">
        <v>13225</v>
      </c>
      <c r="D4754" s="675" t="s">
        <v>10738</v>
      </c>
      <c r="E4754" s="737">
        <v>1100</v>
      </c>
      <c r="F4754" s="666">
        <v>46248318</v>
      </c>
      <c r="G4754" s="675" t="s">
        <v>13350</v>
      </c>
      <c r="H4754" s="675" t="s">
        <v>10738</v>
      </c>
      <c r="I4754" s="675" t="s">
        <v>7361</v>
      </c>
      <c r="J4754" s="675" t="s">
        <v>10738</v>
      </c>
      <c r="K4754" s="666" t="s">
        <v>10860</v>
      </c>
      <c r="L4754" s="666">
        <v>12</v>
      </c>
      <c r="M4754" s="763">
        <v>13200</v>
      </c>
      <c r="N4754" s="666" t="s">
        <v>10860</v>
      </c>
      <c r="O4754" s="666">
        <v>6</v>
      </c>
      <c r="P4754" s="756">
        <v>6600</v>
      </c>
      <c r="Q4754" s="666" t="s">
        <v>10860</v>
      </c>
      <c r="R4754" s="666">
        <v>12</v>
      </c>
    </row>
    <row r="4755" spans="1:18" ht="15.75" customHeight="1" x14ac:dyDescent="0.2">
      <c r="A4755" s="676" t="s">
        <v>13224</v>
      </c>
      <c r="B4755" s="666" t="s">
        <v>6922</v>
      </c>
      <c r="C4755" s="666" t="s">
        <v>13225</v>
      </c>
      <c r="D4755" s="675" t="s">
        <v>10738</v>
      </c>
      <c r="E4755" s="737">
        <v>1100</v>
      </c>
      <c r="F4755" s="666">
        <v>46248320</v>
      </c>
      <c r="G4755" s="675" t="s">
        <v>13351</v>
      </c>
      <c r="H4755" s="675" t="s">
        <v>10738</v>
      </c>
      <c r="I4755" s="675" t="s">
        <v>7361</v>
      </c>
      <c r="J4755" s="675" t="s">
        <v>10738</v>
      </c>
      <c r="K4755" s="666" t="s">
        <v>10860</v>
      </c>
      <c r="L4755" s="666">
        <v>12</v>
      </c>
      <c r="M4755" s="763">
        <v>13200</v>
      </c>
      <c r="N4755" s="666" t="s">
        <v>10860</v>
      </c>
      <c r="O4755" s="666">
        <v>6</v>
      </c>
      <c r="P4755" s="756">
        <v>6600</v>
      </c>
      <c r="Q4755" s="666" t="s">
        <v>10860</v>
      </c>
      <c r="R4755" s="666">
        <v>12</v>
      </c>
    </row>
    <row r="4756" spans="1:18" ht="15.75" customHeight="1" x14ac:dyDescent="0.2">
      <c r="A4756" s="676" t="s">
        <v>13224</v>
      </c>
      <c r="B4756" s="666" t="s">
        <v>6922</v>
      </c>
      <c r="C4756" s="666" t="s">
        <v>13225</v>
      </c>
      <c r="D4756" s="675" t="s">
        <v>10738</v>
      </c>
      <c r="E4756" s="737">
        <v>1800</v>
      </c>
      <c r="F4756" s="666">
        <v>46352629</v>
      </c>
      <c r="G4756" s="675" t="s">
        <v>13352</v>
      </c>
      <c r="H4756" s="675" t="s">
        <v>10738</v>
      </c>
      <c r="I4756" s="675" t="s">
        <v>7361</v>
      </c>
      <c r="J4756" s="675" t="s">
        <v>10738</v>
      </c>
      <c r="K4756" s="666" t="s">
        <v>10860</v>
      </c>
      <c r="L4756" s="666">
        <v>12</v>
      </c>
      <c r="M4756" s="763">
        <v>21600</v>
      </c>
      <c r="N4756" s="666" t="s">
        <v>10860</v>
      </c>
      <c r="O4756" s="666">
        <v>5</v>
      </c>
      <c r="P4756" s="756">
        <v>9000</v>
      </c>
      <c r="Q4756" s="666" t="s">
        <v>10860</v>
      </c>
      <c r="R4756" s="666">
        <v>12</v>
      </c>
    </row>
    <row r="4757" spans="1:18" ht="15.75" customHeight="1" x14ac:dyDescent="0.2">
      <c r="A4757" s="676" t="s">
        <v>13224</v>
      </c>
      <c r="B4757" s="666" t="s">
        <v>6922</v>
      </c>
      <c r="C4757" s="666" t="s">
        <v>13225</v>
      </c>
      <c r="D4757" s="675" t="s">
        <v>10738</v>
      </c>
      <c r="E4757" s="737">
        <v>1200</v>
      </c>
      <c r="F4757" s="666">
        <v>46410732</v>
      </c>
      <c r="G4757" s="675" t="s">
        <v>13353</v>
      </c>
      <c r="H4757" s="675" t="s">
        <v>10738</v>
      </c>
      <c r="I4757" s="675" t="s">
        <v>7361</v>
      </c>
      <c r="J4757" s="675" t="s">
        <v>10738</v>
      </c>
      <c r="K4757" s="666" t="s">
        <v>10860</v>
      </c>
      <c r="L4757" s="666">
        <v>12</v>
      </c>
      <c r="M4757" s="763">
        <v>14400</v>
      </c>
      <c r="N4757" s="666" t="s">
        <v>10860</v>
      </c>
      <c r="O4757" s="666">
        <v>6</v>
      </c>
      <c r="P4757" s="756">
        <v>7200</v>
      </c>
      <c r="Q4757" s="666" t="s">
        <v>10860</v>
      </c>
      <c r="R4757" s="666">
        <v>12</v>
      </c>
    </row>
    <row r="4758" spans="1:18" ht="15.75" customHeight="1" x14ac:dyDescent="0.2">
      <c r="A4758" s="676" t="s">
        <v>13224</v>
      </c>
      <c r="B4758" s="666" t="s">
        <v>6922</v>
      </c>
      <c r="C4758" s="666" t="s">
        <v>13225</v>
      </c>
      <c r="D4758" s="675" t="s">
        <v>11169</v>
      </c>
      <c r="E4758" s="737">
        <v>2500</v>
      </c>
      <c r="F4758" s="666">
        <v>46588900</v>
      </c>
      <c r="G4758" s="675" t="s">
        <v>13354</v>
      </c>
      <c r="H4758" s="675" t="s">
        <v>11169</v>
      </c>
      <c r="I4758" s="675" t="s">
        <v>6929</v>
      </c>
      <c r="J4758" s="675" t="s">
        <v>11169</v>
      </c>
      <c r="K4758" s="666" t="s">
        <v>10860</v>
      </c>
      <c r="L4758" s="666">
        <v>12</v>
      </c>
      <c r="M4758" s="763">
        <v>30000</v>
      </c>
      <c r="N4758" s="666" t="s">
        <v>10860</v>
      </c>
      <c r="O4758" s="666">
        <v>6</v>
      </c>
      <c r="P4758" s="756">
        <v>15000</v>
      </c>
      <c r="Q4758" s="666" t="s">
        <v>10860</v>
      </c>
      <c r="R4758" s="666">
        <v>12</v>
      </c>
    </row>
    <row r="4759" spans="1:18" ht="15.75" customHeight="1" x14ac:dyDescent="0.2">
      <c r="A4759" s="676" t="s">
        <v>13224</v>
      </c>
      <c r="B4759" s="666" t="s">
        <v>6922</v>
      </c>
      <c r="C4759" s="666" t="s">
        <v>13225</v>
      </c>
      <c r="D4759" s="675" t="s">
        <v>12567</v>
      </c>
      <c r="E4759" s="737">
        <v>1800</v>
      </c>
      <c r="F4759" s="666">
        <v>46699341</v>
      </c>
      <c r="G4759" s="675" t="s">
        <v>13355</v>
      </c>
      <c r="H4759" s="675" t="s">
        <v>12567</v>
      </c>
      <c r="I4759" s="675" t="s">
        <v>6929</v>
      </c>
      <c r="J4759" s="675" t="s">
        <v>12567</v>
      </c>
      <c r="K4759" s="666" t="s">
        <v>10860</v>
      </c>
      <c r="L4759" s="666">
        <v>12</v>
      </c>
      <c r="M4759" s="763">
        <v>21600</v>
      </c>
      <c r="N4759" s="666" t="s">
        <v>10860</v>
      </c>
      <c r="O4759" s="666">
        <v>6</v>
      </c>
      <c r="P4759" s="756">
        <v>10800</v>
      </c>
      <c r="Q4759" s="666" t="s">
        <v>10860</v>
      </c>
      <c r="R4759" s="666">
        <v>12</v>
      </c>
    </row>
    <row r="4760" spans="1:18" ht="15.75" customHeight="1" x14ac:dyDescent="0.2">
      <c r="A4760" s="676" t="s">
        <v>13224</v>
      </c>
      <c r="B4760" s="666" t="s">
        <v>6922</v>
      </c>
      <c r="C4760" s="666" t="s">
        <v>13225</v>
      </c>
      <c r="D4760" s="675" t="s">
        <v>8745</v>
      </c>
      <c r="E4760" s="737">
        <v>2000</v>
      </c>
      <c r="F4760" s="666">
        <v>46699344</v>
      </c>
      <c r="G4760" s="675" t="s">
        <v>13356</v>
      </c>
      <c r="H4760" s="675" t="s">
        <v>7191</v>
      </c>
      <c r="I4760" s="675" t="s">
        <v>6929</v>
      </c>
      <c r="J4760" s="675" t="s">
        <v>8745</v>
      </c>
      <c r="K4760" s="666" t="s">
        <v>10860</v>
      </c>
      <c r="L4760" s="666">
        <v>12</v>
      </c>
      <c r="M4760" s="763">
        <v>24000</v>
      </c>
      <c r="N4760" s="666" t="s">
        <v>10860</v>
      </c>
      <c r="O4760" s="666">
        <v>6</v>
      </c>
      <c r="P4760" s="756">
        <v>12000</v>
      </c>
      <c r="Q4760" s="666" t="s">
        <v>10860</v>
      </c>
      <c r="R4760" s="666">
        <v>12</v>
      </c>
    </row>
    <row r="4761" spans="1:18" ht="15.75" customHeight="1" x14ac:dyDescent="0.2">
      <c r="A4761" s="676" t="s">
        <v>13224</v>
      </c>
      <c r="B4761" s="666" t="s">
        <v>6922</v>
      </c>
      <c r="C4761" s="666" t="s">
        <v>13225</v>
      </c>
      <c r="D4761" s="675" t="s">
        <v>10738</v>
      </c>
      <c r="E4761" s="737">
        <v>1100</v>
      </c>
      <c r="F4761" s="666">
        <v>46789549</v>
      </c>
      <c r="G4761" s="675" t="s">
        <v>13357</v>
      </c>
      <c r="H4761" s="675" t="s">
        <v>10738</v>
      </c>
      <c r="I4761" s="675" t="s">
        <v>7361</v>
      </c>
      <c r="J4761" s="675" t="s">
        <v>10738</v>
      </c>
      <c r="K4761" s="666" t="s">
        <v>10860</v>
      </c>
      <c r="L4761" s="666">
        <v>12</v>
      </c>
      <c r="M4761" s="763">
        <v>13200</v>
      </c>
      <c r="N4761" s="666" t="s">
        <v>10860</v>
      </c>
      <c r="O4761" s="666">
        <v>6</v>
      </c>
      <c r="P4761" s="756">
        <v>6600</v>
      </c>
      <c r="Q4761" s="666" t="s">
        <v>10860</v>
      </c>
      <c r="R4761" s="666">
        <v>12</v>
      </c>
    </row>
    <row r="4762" spans="1:18" ht="15.75" customHeight="1" x14ac:dyDescent="0.2">
      <c r="A4762" s="676" t="s">
        <v>13224</v>
      </c>
      <c r="B4762" s="666" t="s">
        <v>6922</v>
      </c>
      <c r="C4762" s="666" t="s">
        <v>13225</v>
      </c>
      <c r="D4762" s="675" t="s">
        <v>10244</v>
      </c>
      <c r="E4762" s="737">
        <v>1200</v>
      </c>
      <c r="F4762" s="666">
        <v>46853286</v>
      </c>
      <c r="G4762" s="675" t="s">
        <v>13358</v>
      </c>
      <c r="H4762" s="675" t="s">
        <v>10244</v>
      </c>
      <c r="I4762" s="675" t="s">
        <v>7361</v>
      </c>
      <c r="J4762" s="675" t="s">
        <v>10244</v>
      </c>
      <c r="K4762" s="666" t="s">
        <v>10860</v>
      </c>
      <c r="L4762" s="666">
        <v>12</v>
      </c>
      <c r="M4762" s="763">
        <v>14400</v>
      </c>
      <c r="N4762" s="666" t="s">
        <v>10860</v>
      </c>
      <c r="O4762" s="666">
        <v>6</v>
      </c>
      <c r="P4762" s="756">
        <v>7200</v>
      </c>
      <c r="Q4762" s="666" t="s">
        <v>10860</v>
      </c>
      <c r="R4762" s="666">
        <v>12</v>
      </c>
    </row>
    <row r="4763" spans="1:18" ht="15.75" customHeight="1" x14ac:dyDescent="0.2">
      <c r="A4763" s="676" t="s">
        <v>13224</v>
      </c>
      <c r="B4763" s="666" t="s">
        <v>6922</v>
      </c>
      <c r="C4763" s="666" t="s">
        <v>13225</v>
      </c>
      <c r="D4763" s="675" t="s">
        <v>11050</v>
      </c>
      <c r="E4763" s="737">
        <v>1200</v>
      </c>
      <c r="F4763" s="666">
        <v>46956217</v>
      </c>
      <c r="G4763" s="675" t="s">
        <v>13359</v>
      </c>
      <c r="H4763" s="675" t="s">
        <v>11050</v>
      </c>
      <c r="I4763" s="675" t="s">
        <v>7361</v>
      </c>
      <c r="J4763" s="675" t="s">
        <v>11050</v>
      </c>
      <c r="K4763" s="666" t="s">
        <v>10860</v>
      </c>
      <c r="L4763" s="666">
        <v>12</v>
      </c>
      <c r="M4763" s="763">
        <v>14400</v>
      </c>
      <c r="N4763" s="666" t="s">
        <v>10860</v>
      </c>
      <c r="O4763" s="666">
        <v>6</v>
      </c>
      <c r="P4763" s="756">
        <v>7200</v>
      </c>
      <c r="Q4763" s="666" t="s">
        <v>10860</v>
      </c>
      <c r="R4763" s="666">
        <v>12</v>
      </c>
    </row>
    <row r="4764" spans="1:18" ht="15.75" customHeight="1" x14ac:dyDescent="0.2">
      <c r="A4764" s="676" t="s">
        <v>13224</v>
      </c>
      <c r="B4764" s="666" t="s">
        <v>6922</v>
      </c>
      <c r="C4764" s="666" t="s">
        <v>13225</v>
      </c>
      <c r="D4764" s="675" t="s">
        <v>10738</v>
      </c>
      <c r="E4764" s="737">
        <v>1100</v>
      </c>
      <c r="F4764" s="666">
        <v>47020262</v>
      </c>
      <c r="G4764" s="675" t="s">
        <v>13360</v>
      </c>
      <c r="H4764" s="675" t="s">
        <v>10738</v>
      </c>
      <c r="I4764" s="675" t="s">
        <v>7361</v>
      </c>
      <c r="J4764" s="675" t="s">
        <v>10738</v>
      </c>
      <c r="K4764" s="666" t="s">
        <v>10860</v>
      </c>
      <c r="L4764" s="666">
        <v>12</v>
      </c>
      <c r="M4764" s="763">
        <v>13200</v>
      </c>
      <c r="N4764" s="666" t="s">
        <v>10860</v>
      </c>
      <c r="O4764" s="666">
        <v>6</v>
      </c>
      <c r="P4764" s="756">
        <v>6600</v>
      </c>
      <c r="Q4764" s="666" t="s">
        <v>10860</v>
      </c>
      <c r="R4764" s="666">
        <v>12</v>
      </c>
    </row>
    <row r="4765" spans="1:18" ht="15.75" customHeight="1" x14ac:dyDescent="0.2">
      <c r="A4765" s="676" t="s">
        <v>13224</v>
      </c>
      <c r="B4765" s="666" t="s">
        <v>6922</v>
      </c>
      <c r="C4765" s="666" t="s">
        <v>13225</v>
      </c>
      <c r="D4765" s="675" t="s">
        <v>8670</v>
      </c>
      <c r="E4765" s="737">
        <v>1500</v>
      </c>
      <c r="F4765" s="666">
        <v>47169644</v>
      </c>
      <c r="G4765" s="675" t="s">
        <v>13361</v>
      </c>
      <c r="H4765" s="675" t="s">
        <v>8670</v>
      </c>
      <c r="I4765" s="675" t="s">
        <v>7541</v>
      </c>
      <c r="J4765" s="675" t="s">
        <v>8670</v>
      </c>
      <c r="K4765" s="666" t="s">
        <v>10860</v>
      </c>
      <c r="L4765" s="666">
        <v>12</v>
      </c>
      <c r="M4765" s="763">
        <v>18000</v>
      </c>
      <c r="N4765" s="666" t="s">
        <v>10860</v>
      </c>
      <c r="O4765" s="666">
        <v>6</v>
      </c>
      <c r="P4765" s="756">
        <v>9000</v>
      </c>
      <c r="Q4765" s="666" t="s">
        <v>10860</v>
      </c>
      <c r="R4765" s="666">
        <v>12</v>
      </c>
    </row>
    <row r="4766" spans="1:18" ht="15.75" customHeight="1" x14ac:dyDescent="0.2">
      <c r="A4766" s="676" t="s">
        <v>13224</v>
      </c>
      <c r="B4766" s="666" t="s">
        <v>6922</v>
      </c>
      <c r="C4766" s="666" t="s">
        <v>13225</v>
      </c>
      <c r="D4766" s="675" t="s">
        <v>11050</v>
      </c>
      <c r="E4766" s="737">
        <v>1200</v>
      </c>
      <c r="F4766" s="666">
        <v>47229905</v>
      </c>
      <c r="G4766" s="675" t="s">
        <v>13362</v>
      </c>
      <c r="H4766" s="675" t="s">
        <v>11050</v>
      </c>
      <c r="I4766" s="675" t="s">
        <v>7361</v>
      </c>
      <c r="J4766" s="675" t="s">
        <v>11050</v>
      </c>
      <c r="K4766" s="666" t="s">
        <v>10860</v>
      </c>
      <c r="L4766" s="666">
        <v>12</v>
      </c>
      <c r="M4766" s="763">
        <v>14400</v>
      </c>
      <c r="N4766" s="666" t="s">
        <v>10860</v>
      </c>
      <c r="O4766" s="666">
        <v>5</v>
      </c>
      <c r="P4766" s="756">
        <v>6000</v>
      </c>
      <c r="Q4766" s="666" t="s">
        <v>10860</v>
      </c>
      <c r="R4766" s="666">
        <v>12</v>
      </c>
    </row>
    <row r="4767" spans="1:18" ht="15.75" customHeight="1" x14ac:dyDescent="0.2">
      <c r="A4767" s="676" t="s">
        <v>13224</v>
      </c>
      <c r="B4767" s="666" t="s">
        <v>6922</v>
      </c>
      <c r="C4767" s="666" t="s">
        <v>13225</v>
      </c>
      <c r="D4767" s="675" t="s">
        <v>10244</v>
      </c>
      <c r="E4767" s="737">
        <v>1800</v>
      </c>
      <c r="F4767" s="666">
        <v>47267779</v>
      </c>
      <c r="G4767" s="675" t="s">
        <v>13363</v>
      </c>
      <c r="H4767" s="675" t="s">
        <v>10244</v>
      </c>
      <c r="I4767" s="675" t="s">
        <v>7361</v>
      </c>
      <c r="J4767" s="675" t="s">
        <v>10244</v>
      </c>
      <c r="K4767" s="666" t="s">
        <v>10860</v>
      </c>
      <c r="L4767" s="666">
        <v>12</v>
      </c>
      <c r="M4767" s="763">
        <v>21600</v>
      </c>
      <c r="N4767" s="666" t="s">
        <v>10860</v>
      </c>
      <c r="O4767" s="666">
        <v>6</v>
      </c>
      <c r="P4767" s="756">
        <v>10800</v>
      </c>
      <c r="Q4767" s="666" t="s">
        <v>10860</v>
      </c>
      <c r="R4767" s="666">
        <v>12</v>
      </c>
    </row>
    <row r="4768" spans="1:18" ht="15.75" customHeight="1" x14ac:dyDescent="0.2">
      <c r="A4768" s="676" t="s">
        <v>13224</v>
      </c>
      <c r="B4768" s="666" t="s">
        <v>6922</v>
      </c>
      <c r="C4768" s="666" t="s">
        <v>13225</v>
      </c>
      <c r="D4768" s="675" t="s">
        <v>11050</v>
      </c>
      <c r="E4768" s="737">
        <v>1200</v>
      </c>
      <c r="F4768" s="666">
        <v>47375177</v>
      </c>
      <c r="G4768" s="675" t="s">
        <v>13364</v>
      </c>
      <c r="H4768" s="675" t="s">
        <v>11050</v>
      </c>
      <c r="I4768" s="675" t="s">
        <v>7361</v>
      </c>
      <c r="J4768" s="675" t="s">
        <v>11050</v>
      </c>
      <c r="K4768" s="666" t="s">
        <v>10860</v>
      </c>
      <c r="L4768" s="666">
        <v>12</v>
      </c>
      <c r="M4768" s="763">
        <v>14400</v>
      </c>
      <c r="N4768" s="666" t="s">
        <v>10860</v>
      </c>
      <c r="O4768" s="666">
        <v>6</v>
      </c>
      <c r="P4768" s="756">
        <v>7200</v>
      </c>
      <c r="Q4768" s="666" t="s">
        <v>10860</v>
      </c>
      <c r="R4768" s="666">
        <v>12</v>
      </c>
    </row>
    <row r="4769" spans="1:18" ht="15.75" customHeight="1" x14ac:dyDescent="0.2">
      <c r="A4769" s="676" t="s">
        <v>13224</v>
      </c>
      <c r="B4769" s="666" t="s">
        <v>6922</v>
      </c>
      <c r="C4769" s="666" t="s">
        <v>13225</v>
      </c>
      <c r="D4769" s="675" t="s">
        <v>11806</v>
      </c>
      <c r="E4769" s="737">
        <v>2500</v>
      </c>
      <c r="F4769" s="666">
        <v>47402609</v>
      </c>
      <c r="G4769" s="675" t="s">
        <v>13365</v>
      </c>
      <c r="H4769" s="675" t="s">
        <v>11806</v>
      </c>
      <c r="I4769" s="675" t="s">
        <v>6929</v>
      </c>
      <c r="J4769" s="675" t="s">
        <v>11806</v>
      </c>
      <c r="K4769" s="666" t="s">
        <v>10860</v>
      </c>
      <c r="L4769" s="666">
        <v>12</v>
      </c>
      <c r="M4769" s="763">
        <v>30000</v>
      </c>
      <c r="N4769" s="666" t="s">
        <v>10860</v>
      </c>
      <c r="O4769" s="666">
        <v>6</v>
      </c>
      <c r="P4769" s="756">
        <v>15000</v>
      </c>
      <c r="Q4769" s="666" t="s">
        <v>10860</v>
      </c>
      <c r="R4769" s="666">
        <v>12</v>
      </c>
    </row>
    <row r="4770" spans="1:18" ht="15.75" customHeight="1" x14ac:dyDescent="0.2">
      <c r="A4770" s="676" t="s">
        <v>13224</v>
      </c>
      <c r="B4770" s="666" t="s">
        <v>6922</v>
      </c>
      <c r="C4770" s="666" t="s">
        <v>13225</v>
      </c>
      <c r="D4770" s="675" t="s">
        <v>10738</v>
      </c>
      <c r="E4770" s="737">
        <v>1500</v>
      </c>
      <c r="F4770" s="666">
        <v>47406084</v>
      </c>
      <c r="G4770" s="675" t="s">
        <v>13366</v>
      </c>
      <c r="H4770" s="675" t="s">
        <v>10738</v>
      </c>
      <c r="I4770" s="675" t="s">
        <v>7361</v>
      </c>
      <c r="J4770" s="675" t="s">
        <v>10738</v>
      </c>
      <c r="K4770" s="666" t="s">
        <v>10860</v>
      </c>
      <c r="L4770" s="666">
        <v>12</v>
      </c>
      <c r="M4770" s="763">
        <v>18000</v>
      </c>
      <c r="N4770" s="666" t="s">
        <v>10860</v>
      </c>
      <c r="O4770" s="666">
        <v>6</v>
      </c>
      <c r="P4770" s="756">
        <v>9000</v>
      </c>
      <c r="Q4770" s="666" t="s">
        <v>10860</v>
      </c>
      <c r="R4770" s="666">
        <v>12</v>
      </c>
    </row>
    <row r="4771" spans="1:18" ht="15.75" customHeight="1" x14ac:dyDescent="0.2">
      <c r="A4771" s="676" t="s">
        <v>13224</v>
      </c>
      <c r="B4771" s="666" t="s">
        <v>6922</v>
      </c>
      <c r="C4771" s="666" t="s">
        <v>13225</v>
      </c>
      <c r="D4771" s="675" t="s">
        <v>8629</v>
      </c>
      <c r="E4771" s="737">
        <v>1000</v>
      </c>
      <c r="F4771" s="666">
        <v>47428888</v>
      </c>
      <c r="G4771" s="675" t="s">
        <v>13367</v>
      </c>
      <c r="H4771" s="675" t="s">
        <v>8629</v>
      </c>
      <c r="I4771" s="675" t="s">
        <v>7541</v>
      </c>
      <c r="J4771" s="675" t="s">
        <v>8629</v>
      </c>
      <c r="K4771" s="666" t="s">
        <v>10860</v>
      </c>
      <c r="L4771" s="666">
        <v>12</v>
      </c>
      <c r="M4771" s="763">
        <v>12000</v>
      </c>
      <c r="N4771" s="666" t="s">
        <v>10860</v>
      </c>
      <c r="O4771" s="666">
        <v>6</v>
      </c>
      <c r="P4771" s="756">
        <v>6000</v>
      </c>
      <c r="Q4771" s="666" t="s">
        <v>10860</v>
      </c>
      <c r="R4771" s="666">
        <v>12</v>
      </c>
    </row>
    <row r="4772" spans="1:18" ht="15.75" customHeight="1" x14ac:dyDescent="0.2">
      <c r="A4772" s="676" t="s">
        <v>13224</v>
      </c>
      <c r="B4772" s="666" t="s">
        <v>6922</v>
      </c>
      <c r="C4772" s="666" t="s">
        <v>13225</v>
      </c>
      <c r="D4772" s="675" t="s">
        <v>8611</v>
      </c>
      <c r="E4772" s="737">
        <v>2000</v>
      </c>
      <c r="F4772" s="666">
        <v>47506125</v>
      </c>
      <c r="G4772" s="675" t="s">
        <v>13368</v>
      </c>
      <c r="H4772" s="675" t="s">
        <v>8611</v>
      </c>
      <c r="I4772" s="675" t="s">
        <v>7361</v>
      </c>
      <c r="J4772" s="675" t="s">
        <v>8611</v>
      </c>
      <c r="K4772" s="666" t="s">
        <v>10860</v>
      </c>
      <c r="L4772" s="666">
        <v>12</v>
      </c>
      <c r="M4772" s="763">
        <v>24000</v>
      </c>
      <c r="N4772" s="666" t="s">
        <v>10860</v>
      </c>
      <c r="O4772" s="666">
        <v>6</v>
      </c>
      <c r="P4772" s="756">
        <v>12000</v>
      </c>
      <c r="Q4772" s="666" t="s">
        <v>10860</v>
      </c>
      <c r="R4772" s="666">
        <v>12</v>
      </c>
    </row>
    <row r="4773" spans="1:18" ht="15.75" customHeight="1" x14ac:dyDescent="0.2">
      <c r="A4773" s="676" t="s">
        <v>13224</v>
      </c>
      <c r="B4773" s="666" t="s">
        <v>6922</v>
      </c>
      <c r="C4773" s="666" t="s">
        <v>13225</v>
      </c>
      <c r="D4773" s="675" t="s">
        <v>7623</v>
      </c>
      <c r="E4773" s="737">
        <v>930</v>
      </c>
      <c r="F4773" s="666">
        <v>47511737</v>
      </c>
      <c r="G4773" s="675" t="s">
        <v>13369</v>
      </c>
      <c r="H4773" s="675" t="s">
        <v>7623</v>
      </c>
      <c r="I4773" s="675" t="s">
        <v>7541</v>
      </c>
      <c r="J4773" s="675" t="s">
        <v>7623</v>
      </c>
      <c r="K4773" s="666" t="s">
        <v>10860</v>
      </c>
      <c r="L4773" s="666">
        <v>12</v>
      </c>
      <c r="M4773" s="763">
        <v>11160</v>
      </c>
      <c r="N4773" s="666" t="s">
        <v>10860</v>
      </c>
      <c r="O4773" s="666">
        <v>6</v>
      </c>
      <c r="P4773" s="756">
        <v>5580</v>
      </c>
      <c r="Q4773" s="666" t="s">
        <v>10860</v>
      </c>
      <c r="R4773" s="666">
        <v>12</v>
      </c>
    </row>
    <row r="4774" spans="1:18" ht="15.75" customHeight="1" x14ac:dyDescent="0.2">
      <c r="A4774" s="676" t="s">
        <v>13224</v>
      </c>
      <c r="B4774" s="666" t="s">
        <v>6922</v>
      </c>
      <c r="C4774" s="666" t="s">
        <v>13225</v>
      </c>
      <c r="D4774" s="675" t="s">
        <v>10356</v>
      </c>
      <c r="E4774" s="737">
        <v>1800</v>
      </c>
      <c r="F4774" s="666">
        <v>47557411</v>
      </c>
      <c r="G4774" s="675" t="s">
        <v>13370</v>
      </c>
      <c r="H4774" s="675" t="s">
        <v>10356</v>
      </c>
      <c r="I4774" s="675" t="s">
        <v>6929</v>
      </c>
      <c r="J4774" s="675" t="s">
        <v>10356</v>
      </c>
      <c r="K4774" s="666" t="s">
        <v>10860</v>
      </c>
      <c r="L4774" s="666">
        <v>12</v>
      </c>
      <c r="M4774" s="763">
        <v>21600</v>
      </c>
      <c r="N4774" s="666" t="s">
        <v>10860</v>
      </c>
      <c r="O4774" s="666">
        <v>6</v>
      </c>
      <c r="P4774" s="756">
        <v>10800</v>
      </c>
      <c r="Q4774" s="666" t="s">
        <v>10860</v>
      </c>
      <c r="R4774" s="666">
        <v>12</v>
      </c>
    </row>
    <row r="4775" spans="1:18" ht="15.75" customHeight="1" x14ac:dyDescent="0.2">
      <c r="A4775" s="676" t="s">
        <v>13224</v>
      </c>
      <c r="B4775" s="666" t="s">
        <v>6922</v>
      </c>
      <c r="C4775" s="666" t="s">
        <v>13225</v>
      </c>
      <c r="D4775" s="675" t="s">
        <v>8713</v>
      </c>
      <c r="E4775" s="737">
        <v>3000</v>
      </c>
      <c r="F4775" s="666">
        <v>47619798</v>
      </c>
      <c r="G4775" s="675" t="s">
        <v>13371</v>
      </c>
      <c r="H4775" s="675" t="s">
        <v>6927</v>
      </c>
      <c r="I4775" s="675" t="s">
        <v>6929</v>
      </c>
      <c r="J4775" s="675" t="s">
        <v>8713</v>
      </c>
      <c r="K4775" s="666" t="s">
        <v>10860</v>
      </c>
      <c r="L4775" s="666">
        <v>12</v>
      </c>
      <c r="M4775" s="763">
        <v>36000</v>
      </c>
      <c r="N4775" s="666" t="s">
        <v>10860</v>
      </c>
      <c r="O4775" s="666">
        <v>2</v>
      </c>
      <c r="P4775" s="756">
        <v>6000</v>
      </c>
      <c r="Q4775" s="666" t="s">
        <v>10860</v>
      </c>
      <c r="R4775" s="666">
        <v>12</v>
      </c>
    </row>
    <row r="4776" spans="1:18" ht="15.75" customHeight="1" x14ac:dyDescent="0.2">
      <c r="A4776" s="676" t="s">
        <v>13224</v>
      </c>
      <c r="B4776" s="666" t="s">
        <v>6922</v>
      </c>
      <c r="C4776" s="666" t="s">
        <v>13225</v>
      </c>
      <c r="D4776" s="675" t="s">
        <v>10390</v>
      </c>
      <c r="E4776" s="737">
        <v>1300</v>
      </c>
      <c r="F4776" s="666">
        <v>47620503</v>
      </c>
      <c r="G4776" s="675" t="s">
        <v>13372</v>
      </c>
      <c r="H4776" s="675" t="s">
        <v>10390</v>
      </c>
      <c r="I4776" s="675" t="s">
        <v>7541</v>
      </c>
      <c r="J4776" s="675" t="s">
        <v>10390</v>
      </c>
      <c r="K4776" s="666" t="s">
        <v>10860</v>
      </c>
      <c r="L4776" s="666">
        <v>12</v>
      </c>
      <c r="M4776" s="763">
        <v>15600</v>
      </c>
      <c r="N4776" s="666" t="s">
        <v>10860</v>
      </c>
      <c r="O4776" s="666">
        <v>6</v>
      </c>
      <c r="P4776" s="756">
        <v>7800</v>
      </c>
      <c r="Q4776" s="666" t="s">
        <v>10860</v>
      </c>
      <c r="R4776" s="666">
        <v>12</v>
      </c>
    </row>
    <row r="4777" spans="1:18" ht="15.75" customHeight="1" x14ac:dyDescent="0.2">
      <c r="A4777" s="676" t="s">
        <v>13224</v>
      </c>
      <c r="B4777" s="666" t="s">
        <v>6922</v>
      </c>
      <c r="C4777" s="666" t="s">
        <v>13225</v>
      </c>
      <c r="D4777" s="675" t="s">
        <v>7773</v>
      </c>
      <c r="E4777" s="737">
        <v>1500</v>
      </c>
      <c r="F4777" s="666">
        <v>47838313</v>
      </c>
      <c r="G4777" s="675" t="s">
        <v>13373</v>
      </c>
      <c r="H4777" s="675" t="s">
        <v>7773</v>
      </c>
      <c r="I4777" s="675" t="s">
        <v>7541</v>
      </c>
      <c r="J4777" s="675" t="s">
        <v>7773</v>
      </c>
      <c r="K4777" s="666" t="s">
        <v>10860</v>
      </c>
      <c r="L4777" s="666">
        <v>12</v>
      </c>
      <c r="M4777" s="763">
        <v>18000</v>
      </c>
      <c r="N4777" s="666" t="s">
        <v>10860</v>
      </c>
      <c r="O4777" s="666">
        <v>6</v>
      </c>
      <c r="P4777" s="756">
        <v>9000</v>
      </c>
      <c r="Q4777" s="666" t="s">
        <v>10860</v>
      </c>
      <c r="R4777" s="666">
        <v>12</v>
      </c>
    </row>
    <row r="4778" spans="1:18" ht="15.75" customHeight="1" x14ac:dyDescent="0.2">
      <c r="A4778" s="676" t="s">
        <v>13224</v>
      </c>
      <c r="B4778" s="666" t="s">
        <v>6922</v>
      </c>
      <c r="C4778" s="666" t="s">
        <v>13225</v>
      </c>
      <c r="D4778" s="675" t="s">
        <v>10738</v>
      </c>
      <c r="E4778" s="737">
        <v>1200</v>
      </c>
      <c r="F4778" s="666">
        <v>48033303</v>
      </c>
      <c r="G4778" s="675" t="s">
        <v>13374</v>
      </c>
      <c r="H4778" s="675" t="s">
        <v>10738</v>
      </c>
      <c r="I4778" s="675" t="s">
        <v>7361</v>
      </c>
      <c r="J4778" s="675" t="s">
        <v>10738</v>
      </c>
      <c r="K4778" s="666" t="s">
        <v>10860</v>
      </c>
      <c r="L4778" s="666">
        <v>12</v>
      </c>
      <c r="M4778" s="763">
        <v>14400</v>
      </c>
      <c r="N4778" s="666" t="s">
        <v>10860</v>
      </c>
      <c r="O4778" s="666">
        <v>6</v>
      </c>
      <c r="P4778" s="756">
        <v>7200</v>
      </c>
      <c r="Q4778" s="666" t="s">
        <v>10860</v>
      </c>
      <c r="R4778" s="666">
        <v>12</v>
      </c>
    </row>
    <row r="4779" spans="1:18" ht="15.75" customHeight="1" x14ac:dyDescent="0.2">
      <c r="A4779" s="676" t="s">
        <v>13224</v>
      </c>
      <c r="B4779" s="666" t="s">
        <v>6922</v>
      </c>
      <c r="C4779" s="666" t="s">
        <v>13225</v>
      </c>
      <c r="D4779" s="675" t="s">
        <v>10738</v>
      </c>
      <c r="E4779" s="737">
        <v>1100</v>
      </c>
      <c r="F4779" s="666">
        <v>48034206</v>
      </c>
      <c r="G4779" s="675" t="s">
        <v>13375</v>
      </c>
      <c r="H4779" s="675" t="s">
        <v>10738</v>
      </c>
      <c r="I4779" s="675" t="s">
        <v>7361</v>
      </c>
      <c r="J4779" s="675" t="s">
        <v>10738</v>
      </c>
      <c r="K4779" s="666" t="s">
        <v>10860</v>
      </c>
      <c r="L4779" s="666">
        <v>12</v>
      </c>
      <c r="M4779" s="763">
        <v>13200</v>
      </c>
      <c r="N4779" s="666" t="s">
        <v>10860</v>
      </c>
      <c r="O4779" s="666">
        <v>6</v>
      </c>
      <c r="P4779" s="756">
        <v>6600</v>
      </c>
      <c r="Q4779" s="666" t="s">
        <v>10860</v>
      </c>
      <c r="R4779" s="666">
        <v>12</v>
      </c>
    </row>
    <row r="4780" spans="1:18" ht="15.75" customHeight="1" x14ac:dyDescent="0.2">
      <c r="A4780" s="676" t="s">
        <v>13224</v>
      </c>
      <c r="B4780" s="666" t="s">
        <v>6922</v>
      </c>
      <c r="C4780" s="666" t="s">
        <v>13225</v>
      </c>
      <c r="D4780" s="675" t="s">
        <v>10390</v>
      </c>
      <c r="E4780" s="737">
        <v>1300</v>
      </c>
      <c r="F4780" s="666">
        <v>48123067</v>
      </c>
      <c r="G4780" s="675" t="s">
        <v>13376</v>
      </c>
      <c r="H4780" s="675" t="s">
        <v>10390</v>
      </c>
      <c r="I4780" s="675" t="s">
        <v>7541</v>
      </c>
      <c r="J4780" s="675" t="s">
        <v>10390</v>
      </c>
      <c r="K4780" s="666" t="s">
        <v>10860</v>
      </c>
      <c r="L4780" s="666">
        <v>12</v>
      </c>
      <c r="M4780" s="763">
        <v>15600</v>
      </c>
      <c r="N4780" s="666" t="s">
        <v>10860</v>
      </c>
      <c r="O4780" s="666">
        <v>6</v>
      </c>
      <c r="P4780" s="756">
        <v>7800</v>
      </c>
      <c r="Q4780" s="666" t="s">
        <v>10860</v>
      </c>
      <c r="R4780" s="666">
        <v>12</v>
      </c>
    </row>
    <row r="4781" spans="1:18" ht="15.75" customHeight="1" x14ac:dyDescent="0.2">
      <c r="A4781" s="676" t="s">
        <v>13224</v>
      </c>
      <c r="B4781" s="666" t="s">
        <v>6922</v>
      </c>
      <c r="C4781" s="666" t="s">
        <v>13225</v>
      </c>
      <c r="D4781" s="675" t="s">
        <v>11050</v>
      </c>
      <c r="E4781" s="737">
        <v>1200</v>
      </c>
      <c r="F4781" s="666">
        <v>48352145</v>
      </c>
      <c r="G4781" s="675" t="s">
        <v>13377</v>
      </c>
      <c r="H4781" s="675" t="s">
        <v>11050</v>
      </c>
      <c r="I4781" s="675" t="s">
        <v>7361</v>
      </c>
      <c r="J4781" s="675" t="s">
        <v>11050</v>
      </c>
      <c r="K4781" s="666" t="s">
        <v>10860</v>
      </c>
      <c r="L4781" s="666">
        <v>12</v>
      </c>
      <c r="M4781" s="763">
        <v>14400</v>
      </c>
      <c r="N4781" s="666" t="s">
        <v>10860</v>
      </c>
      <c r="O4781" s="666">
        <v>6</v>
      </c>
      <c r="P4781" s="756">
        <v>7200</v>
      </c>
      <c r="Q4781" s="666" t="s">
        <v>10860</v>
      </c>
      <c r="R4781" s="666">
        <v>12</v>
      </c>
    </row>
    <row r="4782" spans="1:18" ht="15.75" customHeight="1" x14ac:dyDescent="0.2">
      <c r="A4782" s="676" t="s">
        <v>13224</v>
      </c>
      <c r="B4782" s="666" t="s">
        <v>6922</v>
      </c>
      <c r="C4782" s="666" t="s">
        <v>13225</v>
      </c>
      <c r="D4782" s="675" t="s">
        <v>10738</v>
      </c>
      <c r="E4782" s="737">
        <v>1187</v>
      </c>
      <c r="F4782" s="666">
        <v>48393102</v>
      </c>
      <c r="G4782" s="675" t="s">
        <v>13378</v>
      </c>
      <c r="H4782" s="675" t="s">
        <v>10738</v>
      </c>
      <c r="I4782" s="675" t="s">
        <v>7361</v>
      </c>
      <c r="J4782" s="675" t="s">
        <v>10738</v>
      </c>
      <c r="K4782" s="666" t="s">
        <v>10860</v>
      </c>
      <c r="L4782" s="666">
        <v>12</v>
      </c>
      <c r="M4782" s="763">
        <v>14400</v>
      </c>
      <c r="N4782" s="666" t="s">
        <v>10860</v>
      </c>
      <c r="O4782" s="666">
        <v>6</v>
      </c>
      <c r="P4782" s="756">
        <v>7200</v>
      </c>
      <c r="Q4782" s="666" t="s">
        <v>10860</v>
      </c>
      <c r="R4782" s="666">
        <v>12</v>
      </c>
    </row>
    <row r="4783" spans="1:18" ht="15.75" customHeight="1" x14ac:dyDescent="0.2">
      <c r="A4783" s="676" t="s">
        <v>13224</v>
      </c>
      <c r="B4783" s="666" t="s">
        <v>6922</v>
      </c>
      <c r="C4783" s="666" t="s">
        <v>13225</v>
      </c>
      <c r="D4783" s="675" t="s">
        <v>11050</v>
      </c>
      <c r="E4783" s="737">
        <v>1200</v>
      </c>
      <c r="F4783" s="666">
        <v>70054761</v>
      </c>
      <c r="G4783" s="675" t="s">
        <v>13379</v>
      </c>
      <c r="H4783" s="675" t="s">
        <v>11050</v>
      </c>
      <c r="I4783" s="675" t="s">
        <v>7361</v>
      </c>
      <c r="J4783" s="675" t="s">
        <v>11050</v>
      </c>
      <c r="K4783" s="666" t="s">
        <v>10860</v>
      </c>
      <c r="L4783" s="666">
        <v>12</v>
      </c>
      <c r="M4783" s="763">
        <v>14400</v>
      </c>
      <c r="N4783" s="666" t="s">
        <v>10860</v>
      </c>
      <c r="O4783" s="666">
        <v>6</v>
      </c>
      <c r="P4783" s="756">
        <v>7200</v>
      </c>
      <c r="Q4783" s="666" t="s">
        <v>10860</v>
      </c>
      <c r="R4783" s="666">
        <v>12</v>
      </c>
    </row>
    <row r="4784" spans="1:18" ht="15.75" customHeight="1" x14ac:dyDescent="0.2">
      <c r="A4784" s="676" t="s">
        <v>13224</v>
      </c>
      <c r="B4784" s="666" t="s">
        <v>6922</v>
      </c>
      <c r="C4784" s="666" t="s">
        <v>13225</v>
      </c>
      <c r="D4784" s="675" t="s">
        <v>10738</v>
      </c>
      <c r="E4784" s="737">
        <v>1000</v>
      </c>
      <c r="F4784" s="666">
        <v>70168744</v>
      </c>
      <c r="G4784" s="675" t="s">
        <v>13380</v>
      </c>
      <c r="H4784" s="675" t="s">
        <v>10738</v>
      </c>
      <c r="I4784" s="675" t="s">
        <v>7361</v>
      </c>
      <c r="J4784" s="675" t="s">
        <v>10738</v>
      </c>
      <c r="K4784" s="666" t="s">
        <v>10860</v>
      </c>
      <c r="L4784" s="666">
        <v>12</v>
      </c>
      <c r="M4784" s="763">
        <v>12000</v>
      </c>
      <c r="N4784" s="666" t="s">
        <v>10860</v>
      </c>
      <c r="O4784" s="666">
        <v>6</v>
      </c>
      <c r="P4784" s="756">
        <v>6000</v>
      </c>
      <c r="Q4784" s="666" t="s">
        <v>10860</v>
      </c>
      <c r="R4784" s="666">
        <v>12</v>
      </c>
    </row>
    <row r="4785" spans="1:18" ht="15.75" customHeight="1" x14ac:dyDescent="0.2">
      <c r="A4785" s="676" t="s">
        <v>13224</v>
      </c>
      <c r="B4785" s="666" t="s">
        <v>6922</v>
      </c>
      <c r="C4785" s="666" t="s">
        <v>13225</v>
      </c>
      <c r="D4785" s="675" t="s">
        <v>10356</v>
      </c>
      <c r="E4785" s="737">
        <v>1797</v>
      </c>
      <c r="F4785" s="666">
        <v>70255547</v>
      </c>
      <c r="G4785" s="675" t="s">
        <v>13381</v>
      </c>
      <c r="H4785" s="675" t="s">
        <v>10356</v>
      </c>
      <c r="I4785" s="675" t="s">
        <v>6929</v>
      </c>
      <c r="J4785" s="675" t="s">
        <v>10356</v>
      </c>
      <c r="K4785" s="666" t="s">
        <v>10860</v>
      </c>
      <c r="L4785" s="666">
        <v>12</v>
      </c>
      <c r="M4785" s="763">
        <v>21600</v>
      </c>
      <c r="N4785" s="666" t="s">
        <v>10860</v>
      </c>
      <c r="O4785" s="666">
        <v>6</v>
      </c>
      <c r="P4785" s="756">
        <v>10800</v>
      </c>
      <c r="Q4785" s="666" t="s">
        <v>10860</v>
      </c>
      <c r="R4785" s="666">
        <v>12</v>
      </c>
    </row>
    <row r="4786" spans="1:18" ht="15.75" customHeight="1" x14ac:dyDescent="0.2">
      <c r="A4786" s="676" t="s">
        <v>13224</v>
      </c>
      <c r="B4786" s="666" t="s">
        <v>6922</v>
      </c>
      <c r="C4786" s="666" t="s">
        <v>13225</v>
      </c>
      <c r="D4786" s="675" t="s">
        <v>11806</v>
      </c>
      <c r="E4786" s="737">
        <v>1800</v>
      </c>
      <c r="F4786" s="666">
        <v>70345577</v>
      </c>
      <c r="G4786" s="675" t="s">
        <v>13382</v>
      </c>
      <c r="H4786" s="675" t="s">
        <v>11806</v>
      </c>
      <c r="I4786" s="675" t="s">
        <v>6929</v>
      </c>
      <c r="J4786" s="675" t="s">
        <v>11806</v>
      </c>
      <c r="K4786" s="666" t="s">
        <v>10860</v>
      </c>
      <c r="L4786" s="666">
        <v>12</v>
      </c>
      <c r="M4786" s="763">
        <v>21600</v>
      </c>
      <c r="N4786" s="666" t="s">
        <v>10860</v>
      </c>
      <c r="O4786" s="666">
        <v>6</v>
      </c>
      <c r="P4786" s="756">
        <v>10800</v>
      </c>
      <c r="Q4786" s="666" t="s">
        <v>10860</v>
      </c>
      <c r="R4786" s="666">
        <v>12</v>
      </c>
    </row>
    <row r="4787" spans="1:18" ht="15.75" customHeight="1" x14ac:dyDescent="0.2">
      <c r="A4787" s="676" t="s">
        <v>13224</v>
      </c>
      <c r="B4787" s="666" t="s">
        <v>6922</v>
      </c>
      <c r="C4787" s="666" t="s">
        <v>13225</v>
      </c>
      <c r="D4787" s="675" t="s">
        <v>11806</v>
      </c>
      <c r="E4787" s="737">
        <v>1700</v>
      </c>
      <c r="F4787" s="666">
        <v>70359090</v>
      </c>
      <c r="G4787" s="675" t="s">
        <v>13383</v>
      </c>
      <c r="H4787" s="675" t="s">
        <v>11806</v>
      </c>
      <c r="I4787" s="675" t="s">
        <v>6929</v>
      </c>
      <c r="J4787" s="675" t="s">
        <v>11806</v>
      </c>
      <c r="K4787" s="666" t="s">
        <v>10860</v>
      </c>
      <c r="L4787" s="666">
        <v>12</v>
      </c>
      <c r="M4787" s="763">
        <v>20400</v>
      </c>
      <c r="N4787" s="666" t="s">
        <v>10860</v>
      </c>
      <c r="O4787" s="666">
        <v>6</v>
      </c>
      <c r="P4787" s="756">
        <v>10200</v>
      </c>
      <c r="Q4787" s="666" t="s">
        <v>10860</v>
      </c>
      <c r="R4787" s="666">
        <v>12</v>
      </c>
    </row>
    <row r="4788" spans="1:18" ht="15.75" customHeight="1" x14ac:dyDescent="0.2">
      <c r="A4788" s="676" t="s">
        <v>13224</v>
      </c>
      <c r="B4788" s="666" t="s">
        <v>6922</v>
      </c>
      <c r="C4788" s="666" t="s">
        <v>13225</v>
      </c>
      <c r="D4788" s="675" t="s">
        <v>11806</v>
      </c>
      <c r="E4788" s="737">
        <v>2500</v>
      </c>
      <c r="F4788" s="666">
        <v>70393760</v>
      </c>
      <c r="G4788" s="675" t="s">
        <v>13384</v>
      </c>
      <c r="H4788" s="675" t="s">
        <v>11806</v>
      </c>
      <c r="I4788" s="675" t="s">
        <v>6929</v>
      </c>
      <c r="J4788" s="675" t="s">
        <v>11806</v>
      </c>
      <c r="K4788" s="666" t="s">
        <v>10860</v>
      </c>
      <c r="L4788" s="666">
        <v>12</v>
      </c>
      <c r="M4788" s="763">
        <v>30000</v>
      </c>
      <c r="N4788" s="666" t="s">
        <v>10860</v>
      </c>
      <c r="O4788" s="666">
        <v>6</v>
      </c>
      <c r="P4788" s="756">
        <v>15000</v>
      </c>
      <c r="Q4788" s="666" t="s">
        <v>10860</v>
      </c>
      <c r="R4788" s="666">
        <v>12</v>
      </c>
    </row>
    <row r="4789" spans="1:18" ht="15.75" customHeight="1" x14ac:dyDescent="0.2">
      <c r="A4789" s="676" t="s">
        <v>13224</v>
      </c>
      <c r="B4789" s="666" t="s">
        <v>6922</v>
      </c>
      <c r="C4789" s="666" t="s">
        <v>13225</v>
      </c>
      <c r="D4789" s="675" t="s">
        <v>9914</v>
      </c>
      <c r="E4789" s="737">
        <v>5500</v>
      </c>
      <c r="F4789" s="666">
        <v>70467879</v>
      </c>
      <c r="G4789" s="675" t="s">
        <v>13385</v>
      </c>
      <c r="H4789" s="675" t="s">
        <v>9914</v>
      </c>
      <c r="I4789" s="675" t="s">
        <v>6929</v>
      </c>
      <c r="J4789" s="675" t="s">
        <v>9914</v>
      </c>
      <c r="K4789" s="666" t="s">
        <v>10860</v>
      </c>
      <c r="L4789" s="666">
        <v>12</v>
      </c>
      <c r="M4789" s="763">
        <v>66000</v>
      </c>
      <c r="N4789" s="666" t="s">
        <v>10860</v>
      </c>
      <c r="O4789" s="666">
        <v>6</v>
      </c>
      <c r="P4789" s="756">
        <v>33000</v>
      </c>
      <c r="Q4789" s="666" t="s">
        <v>10860</v>
      </c>
      <c r="R4789" s="666">
        <v>12</v>
      </c>
    </row>
    <row r="4790" spans="1:18" ht="15.75" customHeight="1" x14ac:dyDescent="0.2">
      <c r="A4790" s="676" t="s">
        <v>13224</v>
      </c>
      <c r="B4790" s="666" t="s">
        <v>6922</v>
      </c>
      <c r="C4790" s="666" t="s">
        <v>13225</v>
      </c>
      <c r="D4790" s="675" t="s">
        <v>10356</v>
      </c>
      <c r="E4790" s="737">
        <v>1800</v>
      </c>
      <c r="F4790" s="666">
        <v>70554450</v>
      </c>
      <c r="G4790" s="675" t="s">
        <v>13386</v>
      </c>
      <c r="H4790" s="675" t="s">
        <v>10356</v>
      </c>
      <c r="I4790" s="675" t="s">
        <v>6929</v>
      </c>
      <c r="J4790" s="675" t="s">
        <v>10356</v>
      </c>
      <c r="K4790" s="666" t="s">
        <v>10860</v>
      </c>
      <c r="L4790" s="666">
        <v>12</v>
      </c>
      <c r="M4790" s="763">
        <v>21600</v>
      </c>
      <c r="N4790" s="666" t="s">
        <v>10860</v>
      </c>
      <c r="O4790" s="666">
        <v>6</v>
      </c>
      <c r="P4790" s="756">
        <v>10800</v>
      </c>
      <c r="Q4790" s="666" t="s">
        <v>10860</v>
      </c>
      <c r="R4790" s="666">
        <v>12</v>
      </c>
    </row>
    <row r="4791" spans="1:18" ht="15.75" customHeight="1" x14ac:dyDescent="0.2">
      <c r="A4791" s="676" t="s">
        <v>13224</v>
      </c>
      <c r="B4791" s="666" t="s">
        <v>6922</v>
      </c>
      <c r="C4791" s="666" t="s">
        <v>13225</v>
      </c>
      <c r="D4791" s="675" t="s">
        <v>10738</v>
      </c>
      <c r="E4791" s="737">
        <v>1500</v>
      </c>
      <c r="F4791" s="666">
        <v>70586948</v>
      </c>
      <c r="G4791" s="675" t="s">
        <v>13387</v>
      </c>
      <c r="H4791" s="675" t="s">
        <v>10738</v>
      </c>
      <c r="I4791" s="675" t="s">
        <v>7361</v>
      </c>
      <c r="J4791" s="675" t="s">
        <v>10738</v>
      </c>
      <c r="K4791" s="666" t="s">
        <v>10860</v>
      </c>
      <c r="L4791" s="666">
        <v>12</v>
      </c>
      <c r="M4791" s="763">
        <v>18000</v>
      </c>
      <c r="N4791" s="666" t="s">
        <v>10860</v>
      </c>
      <c r="O4791" s="666">
        <v>6</v>
      </c>
      <c r="P4791" s="756">
        <v>9000</v>
      </c>
      <c r="Q4791" s="666" t="s">
        <v>10860</v>
      </c>
      <c r="R4791" s="666">
        <v>12</v>
      </c>
    </row>
    <row r="4792" spans="1:18" ht="15.75" customHeight="1" x14ac:dyDescent="0.2">
      <c r="A4792" s="676" t="s">
        <v>13224</v>
      </c>
      <c r="B4792" s="666" t="s">
        <v>6922</v>
      </c>
      <c r="C4792" s="666" t="s">
        <v>13225</v>
      </c>
      <c r="D4792" s="675" t="s">
        <v>11806</v>
      </c>
      <c r="E4792" s="737">
        <v>2500</v>
      </c>
      <c r="F4792" s="666">
        <v>70617814</v>
      </c>
      <c r="G4792" s="675" t="s">
        <v>13388</v>
      </c>
      <c r="H4792" s="675" t="s">
        <v>11806</v>
      </c>
      <c r="I4792" s="675" t="s">
        <v>6929</v>
      </c>
      <c r="J4792" s="675" t="s">
        <v>11806</v>
      </c>
      <c r="K4792" s="666" t="s">
        <v>10860</v>
      </c>
      <c r="L4792" s="666">
        <v>12</v>
      </c>
      <c r="M4792" s="763">
        <v>30000</v>
      </c>
      <c r="N4792" s="666" t="s">
        <v>10860</v>
      </c>
      <c r="O4792" s="666">
        <v>1</v>
      </c>
      <c r="P4792" s="756">
        <v>2500</v>
      </c>
      <c r="Q4792" s="666" t="s">
        <v>10860</v>
      </c>
      <c r="R4792" s="666">
        <v>12</v>
      </c>
    </row>
    <row r="4793" spans="1:18" ht="15.75" customHeight="1" x14ac:dyDescent="0.2">
      <c r="A4793" s="676" t="s">
        <v>13224</v>
      </c>
      <c r="B4793" s="666" t="s">
        <v>6922</v>
      </c>
      <c r="C4793" s="666" t="s">
        <v>13225</v>
      </c>
      <c r="D4793" s="675" t="s">
        <v>11806</v>
      </c>
      <c r="E4793" s="737">
        <v>1800</v>
      </c>
      <c r="F4793" s="666">
        <v>70788202</v>
      </c>
      <c r="G4793" s="675" t="s">
        <v>13389</v>
      </c>
      <c r="H4793" s="675" t="s">
        <v>11806</v>
      </c>
      <c r="I4793" s="675" t="s">
        <v>6929</v>
      </c>
      <c r="J4793" s="675" t="s">
        <v>11806</v>
      </c>
      <c r="K4793" s="666" t="s">
        <v>10860</v>
      </c>
      <c r="L4793" s="666">
        <v>12</v>
      </c>
      <c r="M4793" s="763">
        <v>21600</v>
      </c>
      <c r="N4793" s="666" t="s">
        <v>10860</v>
      </c>
      <c r="O4793" s="666">
        <v>6</v>
      </c>
      <c r="P4793" s="756">
        <v>10800</v>
      </c>
      <c r="Q4793" s="666" t="s">
        <v>10860</v>
      </c>
      <c r="R4793" s="666">
        <v>12</v>
      </c>
    </row>
    <row r="4794" spans="1:18" ht="15.75" customHeight="1" x14ac:dyDescent="0.2">
      <c r="A4794" s="676" t="s">
        <v>13224</v>
      </c>
      <c r="B4794" s="666" t="s">
        <v>6922</v>
      </c>
      <c r="C4794" s="666" t="s">
        <v>13225</v>
      </c>
      <c r="D4794" s="675" t="s">
        <v>7773</v>
      </c>
      <c r="E4794" s="737">
        <v>1200</v>
      </c>
      <c r="F4794" s="666">
        <v>70828700</v>
      </c>
      <c r="G4794" s="675" t="s">
        <v>13390</v>
      </c>
      <c r="H4794" s="675" t="s">
        <v>7773</v>
      </c>
      <c r="I4794" s="675" t="s">
        <v>7541</v>
      </c>
      <c r="J4794" s="675" t="s">
        <v>7773</v>
      </c>
      <c r="K4794" s="666" t="s">
        <v>10860</v>
      </c>
      <c r="L4794" s="666">
        <v>12</v>
      </c>
      <c r="M4794" s="763">
        <v>14400</v>
      </c>
      <c r="N4794" s="666" t="s">
        <v>10860</v>
      </c>
      <c r="O4794" s="666">
        <v>6</v>
      </c>
      <c r="P4794" s="756">
        <v>7200</v>
      </c>
      <c r="Q4794" s="666" t="s">
        <v>10860</v>
      </c>
      <c r="R4794" s="666">
        <v>12</v>
      </c>
    </row>
    <row r="4795" spans="1:18" ht="15.75" customHeight="1" x14ac:dyDescent="0.2">
      <c r="A4795" s="676" t="s">
        <v>13224</v>
      </c>
      <c r="B4795" s="666" t="s">
        <v>6922</v>
      </c>
      <c r="C4795" s="666" t="s">
        <v>13225</v>
      </c>
      <c r="D4795" s="675" t="s">
        <v>10738</v>
      </c>
      <c r="E4795" s="737">
        <v>1000</v>
      </c>
      <c r="F4795" s="666">
        <v>70859148</v>
      </c>
      <c r="G4795" s="675" t="s">
        <v>13391</v>
      </c>
      <c r="H4795" s="675" t="s">
        <v>10738</v>
      </c>
      <c r="I4795" s="675" t="s">
        <v>7361</v>
      </c>
      <c r="J4795" s="675" t="s">
        <v>10738</v>
      </c>
      <c r="K4795" s="666" t="s">
        <v>10860</v>
      </c>
      <c r="L4795" s="666">
        <v>12</v>
      </c>
      <c r="M4795" s="763">
        <v>12000</v>
      </c>
      <c r="N4795" s="666" t="s">
        <v>10860</v>
      </c>
      <c r="O4795" s="666">
        <v>6</v>
      </c>
      <c r="P4795" s="756">
        <v>6000</v>
      </c>
      <c r="Q4795" s="666" t="s">
        <v>10860</v>
      </c>
      <c r="R4795" s="666">
        <v>12</v>
      </c>
    </row>
    <row r="4796" spans="1:18" ht="15.75" customHeight="1" x14ac:dyDescent="0.2">
      <c r="A4796" s="676" t="s">
        <v>13224</v>
      </c>
      <c r="B4796" s="666" t="s">
        <v>6922</v>
      </c>
      <c r="C4796" s="666" t="s">
        <v>13225</v>
      </c>
      <c r="D4796" s="675" t="s">
        <v>10738</v>
      </c>
      <c r="E4796" s="737">
        <v>1200</v>
      </c>
      <c r="F4796" s="666">
        <v>71613632</v>
      </c>
      <c r="G4796" s="675" t="s">
        <v>13392</v>
      </c>
      <c r="H4796" s="675" t="s">
        <v>10738</v>
      </c>
      <c r="I4796" s="675" t="s">
        <v>7361</v>
      </c>
      <c r="J4796" s="675" t="s">
        <v>10738</v>
      </c>
      <c r="K4796" s="666" t="s">
        <v>10860</v>
      </c>
      <c r="L4796" s="666">
        <v>12</v>
      </c>
      <c r="M4796" s="763">
        <v>14400</v>
      </c>
      <c r="N4796" s="666" t="s">
        <v>10860</v>
      </c>
      <c r="O4796" s="666">
        <v>6</v>
      </c>
      <c r="P4796" s="756">
        <v>7200</v>
      </c>
      <c r="Q4796" s="666" t="s">
        <v>10860</v>
      </c>
      <c r="R4796" s="666">
        <v>12</v>
      </c>
    </row>
    <row r="4797" spans="1:18" ht="15.75" customHeight="1" x14ac:dyDescent="0.2">
      <c r="A4797" s="676" t="s">
        <v>13224</v>
      </c>
      <c r="B4797" s="666" t="s">
        <v>6922</v>
      </c>
      <c r="C4797" s="666" t="s">
        <v>13225</v>
      </c>
      <c r="D4797" s="675" t="s">
        <v>10738</v>
      </c>
      <c r="E4797" s="737">
        <v>1500</v>
      </c>
      <c r="F4797" s="666">
        <v>71693574</v>
      </c>
      <c r="G4797" s="675" t="s">
        <v>13393</v>
      </c>
      <c r="H4797" s="675" t="s">
        <v>10738</v>
      </c>
      <c r="I4797" s="675" t="s">
        <v>7361</v>
      </c>
      <c r="J4797" s="675" t="s">
        <v>10738</v>
      </c>
      <c r="K4797" s="666" t="s">
        <v>10860</v>
      </c>
      <c r="L4797" s="666">
        <v>12</v>
      </c>
      <c r="M4797" s="763">
        <v>18000</v>
      </c>
      <c r="N4797" s="666" t="s">
        <v>10860</v>
      </c>
      <c r="O4797" s="666">
        <v>6</v>
      </c>
      <c r="P4797" s="756">
        <v>9000</v>
      </c>
      <c r="Q4797" s="666" t="s">
        <v>10860</v>
      </c>
      <c r="R4797" s="666">
        <v>12</v>
      </c>
    </row>
    <row r="4798" spans="1:18" ht="15.75" customHeight="1" x14ac:dyDescent="0.2">
      <c r="A4798" s="676" t="s">
        <v>13224</v>
      </c>
      <c r="B4798" s="666" t="s">
        <v>6922</v>
      </c>
      <c r="C4798" s="666" t="s">
        <v>13225</v>
      </c>
      <c r="D4798" s="675" t="s">
        <v>11806</v>
      </c>
      <c r="E4798" s="737">
        <v>2500</v>
      </c>
      <c r="F4798" s="666">
        <v>72213490</v>
      </c>
      <c r="G4798" s="675" t="s">
        <v>13394</v>
      </c>
      <c r="H4798" s="675" t="s">
        <v>11806</v>
      </c>
      <c r="I4798" s="675" t="s">
        <v>6929</v>
      </c>
      <c r="J4798" s="675" t="s">
        <v>11806</v>
      </c>
      <c r="K4798" s="666" t="s">
        <v>10860</v>
      </c>
      <c r="L4798" s="666">
        <v>12</v>
      </c>
      <c r="M4798" s="763">
        <v>30000</v>
      </c>
      <c r="N4798" s="666" t="s">
        <v>10860</v>
      </c>
      <c r="O4798" s="666">
        <v>6</v>
      </c>
      <c r="P4798" s="756">
        <v>15000</v>
      </c>
      <c r="Q4798" s="666" t="s">
        <v>10860</v>
      </c>
      <c r="R4798" s="666">
        <v>12</v>
      </c>
    </row>
    <row r="4799" spans="1:18" ht="15.75" customHeight="1" x14ac:dyDescent="0.2">
      <c r="A4799" s="676" t="s">
        <v>13224</v>
      </c>
      <c r="B4799" s="666" t="s">
        <v>6922</v>
      </c>
      <c r="C4799" s="666" t="s">
        <v>13225</v>
      </c>
      <c r="D4799" s="675" t="s">
        <v>10738</v>
      </c>
      <c r="E4799" s="737">
        <v>1200</v>
      </c>
      <c r="F4799" s="666">
        <v>72502045</v>
      </c>
      <c r="G4799" s="675" t="s">
        <v>13395</v>
      </c>
      <c r="H4799" s="675" t="s">
        <v>10738</v>
      </c>
      <c r="I4799" s="675" t="s">
        <v>7361</v>
      </c>
      <c r="J4799" s="675" t="s">
        <v>10738</v>
      </c>
      <c r="K4799" s="666" t="s">
        <v>10860</v>
      </c>
      <c r="L4799" s="666">
        <v>12</v>
      </c>
      <c r="M4799" s="763">
        <v>14400</v>
      </c>
      <c r="N4799" s="666" t="s">
        <v>10860</v>
      </c>
      <c r="O4799" s="666">
        <v>6</v>
      </c>
      <c r="P4799" s="756">
        <v>7200</v>
      </c>
      <c r="Q4799" s="666" t="s">
        <v>10860</v>
      </c>
      <c r="R4799" s="666">
        <v>12</v>
      </c>
    </row>
    <row r="4800" spans="1:18" ht="15.75" customHeight="1" x14ac:dyDescent="0.2">
      <c r="A4800" s="676" t="s">
        <v>13224</v>
      </c>
      <c r="B4800" s="666" t="s">
        <v>6922</v>
      </c>
      <c r="C4800" s="666" t="s">
        <v>13225</v>
      </c>
      <c r="D4800" s="675" t="s">
        <v>10356</v>
      </c>
      <c r="E4800" s="737">
        <v>2000</v>
      </c>
      <c r="F4800" s="666">
        <v>73683735</v>
      </c>
      <c r="G4800" s="675" t="s">
        <v>13396</v>
      </c>
      <c r="H4800" s="675" t="s">
        <v>10356</v>
      </c>
      <c r="I4800" s="675" t="s">
        <v>6929</v>
      </c>
      <c r="J4800" s="675" t="s">
        <v>10356</v>
      </c>
      <c r="K4800" s="666" t="s">
        <v>10860</v>
      </c>
      <c r="L4800" s="666">
        <v>12</v>
      </c>
      <c r="M4800" s="763">
        <v>24000</v>
      </c>
      <c r="N4800" s="666" t="s">
        <v>10860</v>
      </c>
      <c r="O4800" s="666">
        <v>6</v>
      </c>
      <c r="P4800" s="756">
        <v>12000</v>
      </c>
      <c r="Q4800" s="666" t="s">
        <v>10860</v>
      </c>
      <c r="R4800" s="666">
        <v>12</v>
      </c>
    </row>
    <row r="4801" spans="1:18" ht="15.75" customHeight="1" x14ac:dyDescent="0.2">
      <c r="A4801" s="676" t="s">
        <v>13224</v>
      </c>
      <c r="B4801" s="666" t="s">
        <v>6922</v>
      </c>
      <c r="C4801" s="666" t="s">
        <v>13225</v>
      </c>
      <c r="D4801" s="675" t="s">
        <v>11050</v>
      </c>
      <c r="E4801" s="737">
        <v>1200</v>
      </c>
      <c r="F4801" s="666">
        <v>73931223</v>
      </c>
      <c r="G4801" s="675" t="s">
        <v>13397</v>
      </c>
      <c r="H4801" s="675" t="s">
        <v>11050</v>
      </c>
      <c r="I4801" s="675" t="s">
        <v>7361</v>
      </c>
      <c r="J4801" s="675" t="s">
        <v>11050</v>
      </c>
      <c r="K4801" s="666" t="s">
        <v>10860</v>
      </c>
      <c r="L4801" s="666">
        <v>12</v>
      </c>
      <c r="M4801" s="763">
        <v>14400</v>
      </c>
      <c r="N4801" s="666" t="s">
        <v>10860</v>
      </c>
      <c r="O4801" s="666">
        <v>6</v>
      </c>
      <c r="P4801" s="756">
        <v>7200</v>
      </c>
      <c r="Q4801" s="666" t="s">
        <v>10860</v>
      </c>
      <c r="R4801" s="666">
        <v>12</v>
      </c>
    </row>
    <row r="4802" spans="1:18" ht="15.75" customHeight="1" x14ac:dyDescent="0.2">
      <c r="A4802" s="676" t="s">
        <v>13224</v>
      </c>
      <c r="B4802" s="666" t="s">
        <v>6922</v>
      </c>
      <c r="C4802" s="666" t="s">
        <v>13225</v>
      </c>
      <c r="D4802" s="675" t="s">
        <v>10738</v>
      </c>
      <c r="E4802" s="737">
        <v>1100</v>
      </c>
      <c r="F4802" s="666">
        <v>74075342</v>
      </c>
      <c r="G4802" s="675" t="s">
        <v>13398</v>
      </c>
      <c r="H4802" s="675" t="s">
        <v>10738</v>
      </c>
      <c r="I4802" s="675" t="s">
        <v>7361</v>
      </c>
      <c r="J4802" s="675" t="s">
        <v>10738</v>
      </c>
      <c r="K4802" s="666" t="s">
        <v>10860</v>
      </c>
      <c r="L4802" s="666">
        <v>12</v>
      </c>
      <c r="M4802" s="763">
        <v>13200</v>
      </c>
      <c r="N4802" s="666" t="s">
        <v>10860</v>
      </c>
      <c r="O4802" s="666">
        <v>6</v>
      </c>
      <c r="P4802" s="756">
        <v>6600</v>
      </c>
      <c r="Q4802" s="666" t="s">
        <v>10860</v>
      </c>
      <c r="R4802" s="666">
        <v>12</v>
      </c>
    </row>
    <row r="4803" spans="1:18" ht="15.75" customHeight="1" x14ac:dyDescent="0.2">
      <c r="A4803" s="676" t="s">
        <v>13224</v>
      </c>
      <c r="B4803" s="666" t="s">
        <v>6922</v>
      </c>
      <c r="C4803" s="666" t="s">
        <v>13225</v>
      </c>
      <c r="D4803" s="675" t="s">
        <v>10738</v>
      </c>
      <c r="E4803" s="737">
        <v>1100</v>
      </c>
      <c r="F4803" s="666">
        <v>74491311</v>
      </c>
      <c r="G4803" s="675" t="s">
        <v>13399</v>
      </c>
      <c r="H4803" s="675" t="s">
        <v>10738</v>
      </c>
      <c r="I4803" s="675" t="s">
        <v>7361</v>
      </c>
      <c r="J4803" s="675" t="s">
        <v>10738</v>
      </c>
      <c r="K4803" s="666" t="s">
        <v>10860</v>
      </c>
      <c r="L4803" s="666">
        <v>12</v>
      </c>
      <c r="M4803" s="763">
        <v>13200</v>
      </c>
      <c r="N4803" s="666" t="s">
        <v>10860</v>
      </c>
      <c r="O4803" s="666">
        <v>6</v>
      </c>
      <c r="P4803" s="756">
        <v>6600</v>
      </c>
      <c r="Q4803" s="666" t="s">
        <v>10860</v>
      </c>
      <c r="R4803" s="666">
        <v>12</v>
      </c>
    </row>
    <row r="4804" spans="1:18" ht="15.75" customHeight="1" x14ac:dyDescent="0.2">
      <c r="A4804" s="676" t="s">
        <v>13224</v>
      </c>
      <c r="B4804" s="666" t="s">
        <v>6922</v>
      </c>
      <c r="C4804" s="666" t="s">
        <v>13225</v>
      </c>
      <c r="D4804" s="675" t="s">
        <v>11050</v>
      </c>
      <c r="E4804" s="737">
        <v>1200</v>
      </c>
      <c r="F4804" s="666">
        <v>76410226</v>
      </c>
      <c r="G4804" s="675" t="s">
        <v>13400</v>
      </c>
      <c r="H4804" s="675" t="s">
        <v>11050</v>
      </c>
      <c r="I4804" s="675" t="s">
        <v>7361</v>
      </c>
      <c r="J4804" s="675" t="s">
        <v>11050</v>
      </c>
      <c r="K4804" s="666" t="s">
        <v>10860</v>
      </c>
      <c r="L4804" s="666">
        <v>12</v>
      </c>
      <c r="M4804" s="763">
        <v>14400</v>
      </c>
      <c r="N4804" s="666" t="s">
        <v>10860</v>
      </c>
      <c r="O4804" s="666">
        <v>6</v>
      </c>
      <c r="P4804" s="756">
        <v>7200</v>
      </c>
      <c r="Q4804" s="666" t="s">
        <v>10860</v>
      </c>
      <c r="R4804" s="666">
        <v>12</v>
      </c>
    </row>
    <row r="4805" spans="1:18" ht="15.75" customHeight="1" x14ac:dyDescent="0.2">
      <c r="A4805" s="676" t="s">
        <v>13224</v>
      </c>
      <c r="B4805" s="666" t="s">
        <v>6922</v>
      </c>
      <c r="C4805" s="666" t="s">
        <v>13225</v>
      </c>
      <c r="D4805" s="675" t="s">
        <v>8629</v>
      </c>
      <c r="E4805" s="737">
        <v>1500</v>
      </c>
      <c r="F4805" s="666">
        <v>76410229</v>
      </c>
      <c r="G4805" s="675" t="s">
        <v>13401</v>
      </c>
      <c r="H4805" s="675" t="s">
        <v>8629</v>
      </c>
      <c r="I4805" s="675" t="s">
        <v>7541</v>
      </c>
      <c r="J4805" s="675" t="s">
        <v>8629</v>
      </c>
      <c r="K4805" s="666" t="s">
        <v>10860</v>
      </c>
      <c r="L4805" s="666">
        <v>12</v>
      </c>
      <c r="M4805" s="763">
        <v>18000</v>
      </c>
      <c r="N4805" s="666" t="s">
        <v>10860</v>
      </c>
      <c r="O4805" s="666">
        <v>6</v>
      </c>
      <c r="P4805" s="756">
        <v>9000</v>
      </c>
      <c r="Q4805" s="666" t="s">
        <v>10860</v>
      </c>
      <c r="R4805" s="666">
        <v>12</v>
      </c>
    </row>
    <row r="4806" spans="1:18" ht="15.75" customHeight="1" x14ac:dyDescent="0.2">
      <c r="A4806" s="676" t="s">
        <v>13224</v>
      </c>
      <c r="B4806" s="666" t="s">
        <v>6922</v>
      </c>
      <c r="C4806" s="666" t="s">
        <v>13225</v>
      </c>
      <c r="D4806" s="675" t="s">
        <v>11806</v>
      </c>
      <c r="E4806" s="737">
        <v>2500</v>
      </c>
      <c r="F4806" s="666">
        <v>77505793</v>
      </c>
      <c r="G4806" s="675" t="s">
        <v>13402</v>
      </c>
      <c r="H4806" s="675" t="s">
        <v>11806</v>
      </c>
      <c r="I4806" s="675" t="s">
        <v>6929</v>
      </c>
      <c r="J4806" s="675" t="s">
        <v>11806</v>
      </c>
      <c r="K4806" s="666" t="s">
        <v>10860</v>
      </c>
      <c r="L4806" s="666">
        <v>12</v>
      </c>
      <c r="M4806" s="763">
        <v>30000</v>
      </c>
      <c r="N4806" s="666" t="s">
        <v>10860</v>
      </c>
      <c r="O4806" s="666">
        <v>2</v>
      </c>
      <c r="P4806" s="756">
        <v>5000</v>
      </c>
      <c r="Q4806" s="666" t="s">
        <v>10860</v>
      </c>
      <c r="R4806" s="666">
        <v>12</v>
      </c>
    </row>
    <row r="4807" spans="1:18" ht="15.75" customHeight="1" x14ac:dyDescent="0.2">
      <c r="A4807" s="676" t="s">
        <v>13224</v>
      </c>
      <c r="B4807" s="666" t="s">
        <v>6922</v>
      </c>
      <c r="C4807" s="666" t="s">
        <v>13225</v>
      </c>
      <c r="D4807" s="675" t="s">
        <v>8629</v>
      </c>
      <c r="E4807" s="737">
        <v>1000</v>
      </c>
      <c r="F4807" s="666">
        <v>80246633</v>
      </c>
      <c r="G4807" s="675" t="s">
        <v>13403</v>
      </c>
      <c r="H4807" s="675" t="s">
        <v>8629</v>
      </c>
      <c r="I4807" s="675" t="s">
        <v>7541</v>
      </c>
      <c r="J4807" s="675" t="s">
        <v>8629</v>
      </c>
      <c r="K4807" s="666" t="s">
        <v>10860</v>
      </c>
      <c r="L4807" s="666">
        <v>12</v>
      </c>
      <c r="M4807" s="763">
        <v>12000</v>
      </c>
      <c r="N4807" s="666" t="s">
        <v>10860</v>
      </c>
      <c r="O4807" s="666">
        <v>6</v>
      </c>
      <c r="P4807" s="756">
        <v>6000</v>
      </c>
      <c r="Q4807" s="666" t="s">
        <v>10860</v>
      </c>
      <c r="R4807" s="666">
        <v>12</v>
      </c>
    </row>
    <row r="4808" spans="1:18" ht="15.75" customHeight="1" x14ac:dyDescent="0.2">
      <c r="A4808" s="676" t="s">
        <v>13224</v>
      </c>
      <c r="B4808" s="666" t="s">
        <v>6922</v>
      </c>
      <c r="C4808" s="666" t="s">
        <v>13225</v>
      </c>
      <c r="D4808" s="675" t="s">
        <v>10390</v>
      </c>
      <c r="E4808" s="737">
        <v>1300</v>
      </c>
      <c r="F4808" s="666">
        <v>80615020</v>
      </c>
      <c r="G4808" s="675" t="s">
        <v>13404</v>
      </c>
      <c r="H4808" s="675" t="s">
        <v>10390</v>
      </c>
      <c r="I4808" s="675" t="s">
        <v>7541</v>
      </c>
      <c r="J4808" s="675" t="s">
        <v>10390</v>
      </c>
      <c r="K4808" s="666" t="s">
        <v>10860</v>
      </c>
      <c r="L4808" s="666">
        <v>12</v>
      </c>
      <c r="M4808" s="763">
        <v>15600</v>
      </c>
      <c r="N4808" s="666" t="s">
        <v>10860</v>
      </c>
      <c r="O4808" s="666">
        <v>6</v>
      </c>
      <c r="P4808" s="756">
        <v>7800</v>
      </c>
      <c r="Q4808" s="666" t="s">
        <v>10860</v>
      </c>
      <c r="R4808" s="666">
        <v>12</v>
      </c>
    </row>
    <row r="4809" spans="1:18" ht="15.75" customHeight="1" x14ac:dyDescent="0.2">
      <c r="A4809" s="676" t="s">
        <v>13224</v>
      </c>
      <c r="B4809" s="666" t="s">
        <v>6922</v>
      </c>
      <c r="C4809" s="666" t="s">
        <v>13225</v>
      </c>
      <c r="D4809" s="675" t="s">
        <v>10738</v>
      </c>
      <c r="E4809" s="737">
        <v>1200</v>
      </c>
      <c r="F4809" s="666">
        <v>80622641</v>
      </c>
      <c r="G4809" s="675" t="s">
        <v>13405</v>
      </c>
      <c r="H4809" s="675" t="s">
        <v>10738</v>
      </c>
      <c r="I4809" s="675" t="s">
        <v>7361</v>
      </c>
      <c r="J4809" s="675" t="s">
        <v>10738</v>
      </c>
      <c r="K4809" s="666" t="s">
        <v>10860</v>
      </c>
      <c r="L4809" s="666">
        <v>12</v>
      </c>
      <c r="M4809" s="763">
        <v>14400</v>
      </c>
      <c r="N4809" s="666" t="s">
        <v>10860</v>
      </c>
      <c r="O4809" s="666">
        <v>6</v>
      </c>
      <c r="P4809" s="756">
        <v>7200</v>
      </c>
      <c r="Q4809" s="666" t="s">
        <v>10860</v>
      </c>
      <c r="R4809" s="666">
        <v>12</v>
      </c>
    </row>
    <row r="4810" spans="1:18" ht="15.75" customHeight="1" x14ac:dyDescent="0.2">
      <c r="A4810" s="676" t="s">
        <v>13224</v>
      </c>
      <c r="B4810" s="666" t="s">
        <v>13203</v>
      </c>
      <c r="C4810" s="666" t="s">
        <v>13076</v>
      </c>
      <c r="D4810" s="675" t="s">
        <v>10924</v>
      </c>
      <c r="E4810" s="737">
        <v>3500</v>
      </c>
      <c r="F4810" s="666">
        <v>41089675</v>
      </c>
      <c r="G4810" s="675" t="s">
        <v>13406</v>
      </c>
      <c r="H4810" s="675" t="s">
        <v>10924</v>
      </c>
      <c r="I4810" s="675" t="s">
        <v>6929</v>
      </c>
      <c r="J4810" s="675" t="s">
        <v>10924</v>
      </c>
      <c r="K4810" s="666"/>
      <c r="L4810" s="666">
        <v>12</v>
      </c>
      <c r="M4810" s="763">
        <v>42000</v>
      </c>
      <c r="N4810" s="666"/>
      <c r="O4810" s="666">
        <v>6</v>
      </c>
      <c r="P4810" s="756">
        <v>21000</v>
      </c>
      <c r="Q4810" s="666"/>
      <c r="R4810" s="666">
        <v>12</v>
      </c>
    </row>
    <row r="4811" spans="1:18" ht="15.75" customHeight="1" x14ac:dyDescent="0.2">
      <c r="A4811" s="676" t="s">
        <v>13224</v>
      </c>
      <c r="B4811" s="666" t="s">
        <v>13203</v>
      </c>
      <c r="C4811" s="666" t="s">
        <v>13076</v>
      </c>
      <c r="D4811" s="675" t="s">
        <v>9914</v>
      </c>
      <c r="E4811" s="737">
        <v>6500</v>
      </c>
      <c r="F4811" s="666">
        <v>41938569</v>
      </c>
      <c r="G4811" s="675" t="s">
        <v>13407</v>
      </c>
      <c r="H4811" s="675" t="s">
        <v>9914</v>
      </c>
      <c r="I4811" s="675" t="s">
        <v>6929</v>
      </c>
      <c r="J4811" s="675" t="s">
        <v>9914</v>
      </c>
      <c r="K4811" s="666"/>
      <c r="L4811" s="666">
        <v>12</v>
      </c>
      <c r="M4811" s="763">
        <v>78000</v>
      </c>
      <c r="N4811" s="666"/>
      <c r="O4811" s="666">
        <v>6</v>
      </c>
      <c r="P4811" s="756">
        <v>39000</v>
      </c>
      <c r="Q4811" s="666"/>
      <c r="R4811" s="666">
        <v>12</v>
      </c>
    </row>
    <row r="4812" spans="1:18" ht="15.75" customHeight="1" x14ac:dyDescent="0.2">
      <c r="A4812" s="676" t="s">
        <v>13224</v>
      </c>
      <c r="B4812" s="666" t="s">
        <v>13203</v>
      </c>
      <c r="C4812" s="666" t="s">
        <v>13076</v>
      </c>
      <c r="D4812" s="675" t="s">
        <v>10738</v>
      </c>
      <c r="E4812" s="737">
        <v>3000</v>
      </c>
      <c r="F4812" s="666">
        <v>42075360</v>
      </c>
      <c r="G4812" s="675" t="s">
        <v>13408</v>
      </c>
      <c r="H4812" s="675" t="s">
        <v>10738</v>
      </c>
      <c r="I4812" s="675" t="s">
        <v>7361</v>
      </c>
      <c r="J4812" s="675" t="s">
        <v>10738</v>
      </c>
      <c r="K4812" s="666"/>
      <c r="L4812" s="666">
        <v>12</v>
      </c>
      <c r="M4812" s="763">
        <v>36000</v>
      </c>
      <c r="N4812" s="666"/>
      <c r="O4812" s="666">
        <v>6</v>
      </c>
      <c r="P4812" s="756">
        <v>18000</v>
      </c>
      <c r="Q4812" s="666"/>
      <c r="R4812" s="666">
        <v>12</v>
      </c>
    </row>
    <row r="4813" spans="1:18" ht="15.75" customHeight="1" x14ac:dyDescent="0.2">
      <c r="A4813" s="676" t="s">
        <v>13224</v>
      </c>
      <c r="B4813" s="666" t="s">
        <v>13203</v>
      </c>
      <c r="C4813" s="666" t="s">
        <v>13076</v>
      </c>
      <c r="D4813" s="675" t="s">
        <v>10738</v>
      </c>
      <c r="E4813" s="737">
        <v>3000</v>
      </c>
      <c r="F4813" s="666">
        <v>42490735</v>
      </c>
      <c r="G4813" s="675" t="s">
        <v>13409</v>
      </c>
      <c r="H4813" s="675" t="s">
        <v>10738</v>
      </c>
      <c r="I4813" s="675" t="s">
        <v>7361</v>
      </c>
      <c r="J4813" s="675" t="s">
        <v>10738</v>
      </c>
      <c r="K4813" s="666"/>
      <c r="L4813" s="666">
        <v>12</v>
      </c>
      <c r="M4813" s="763">
        <v>36000</v>
      </c>
      <c r="N4813" s="666"/>
      <c r="O4813" s="666">
        <v>6</v>
      </c>
      <c r="P4813" s="756">
        <v>18000</v>
      </c>
      <c r="Q4813" s="666"/>
      <c r="R4813" s="666">
        <v>12</v>
      </c>
    </row>
    <row r="4814" spans="1:18" ht="15.75" customHeight="1" x14ac:dyDescent="0.2">
      <c r="A4814" s="676" t="s">
        <v>13224</v>
      </c>
      <c r="B4814" s="666" t="s">
        <v>13203</v>
      </c>
      <c r="C4814" s="666" t="s">
        <v>13076</v>
      </c>
      <c r="D4814" s="675" t="s">
        <v>8629</v>
      </c>
      <c r="E4814" s="737">
        <v>2000</v>
      </c>
      <c r="F4814" s="666">
        <v>42895195</v>
      </c>
      <c r="G4814" s="675" t="s">
        <v>13410</v>
      </c>
      <c r="H4814" s="675" t="s">
        <v>8629</v>
      </c>
      <c r="I4814" s="675" t="s">
        <v>7541</v>
      </c>
      <c r="J4814" s="675" t="s">
        <v>8629</v>
      </c>
      <c r="K4814" s="666"/>
      <c r="L4814" s="666">
        <v>12</v>
      </c>
      <c r="M4814" s="763">
        <v>24000</v>
      </c>
      <c r="N4814" s="666"/>
      <c r="O4814" s="666">
        <v>6</v>
      </c>
      <c r="P4814" s="756">
        <v>12000</v>
      </c>
      <c r="Q4814" s="666"/>
      <c r="R4814" s="666">
        <v>12</v>
      </c>
    </row>
    <row r="4815" spans="1:18" ht="15.75" customHeight="1" x14ac:dyDescent="0.2">
      <c r="A4815" s="676" t="s">
        <v>13224</v>
      </c>
      <c r="B4815" s="666" t="s">
        <v>13203</v>
      </c>
      <c r="C4815" s="666" t="s">
        <v>13076</v>
      </c>
      <c r="D4815" s="675" t="s">
        <v>10738</v>
      </c>
      <c r="E4815" s="737">
        <v>3000</v>
      </c>
      <c r="F4815" s="666">
        <v>43691665</v>
      </c>
      <c r="G4815" s="675" t="s">
        <v>13411</v>
      </c>
      <c r="H4815" s="675" t="s">
        <v>10738</v>
      </c>
      <c r="I4815" s="675" t="s">
        <v>7361</v>
      </c>
      <c r="J4815" s="675" t="s">
        <v>10738</v>
      </c>
      <c r="K4815" s="666"/>
      <c r="L4815" s="666">
        <v>12</v>
      </c>
      <c r="M4815" s="763">
        <v>36000</v>
      </c>
      <c r="N4815" s="666"/>
      <c r="O4815" s="666">
        <v>6</v>
      </c>
      <c r="P4815" s="756">
        <v>18000</v>
      </c>
      <c r="Q4815" s="666"/>
      <c r="R4815" s="666">
        <v>12</v>
      </c>
    </row>
    <row r="4816" spans="1:18" ht="15.75" customHeight="1" x14ac:dyDescent="0.2">
      <c r="A4816" s="676" t="s">
        <v>13224</v>
      </c>
      <c r="B4816" s="666" t="s">
        <v>13203</v>
      </c>
      <c r="C4816" s="666" t="s">
        <v>13076</v>
      </c>
      <c r="D4816" s="675" t="s">
        <v>11169</v>
      </c>
      <c r="E4816" s="737">
        <v>3500</v>
      </c>
      <c r="F4816" s="666">
        <v>43696446</v>
      </c>
      <c r="G4816" s="675" t="s">
        <v>13412</v>
      </c>
      <c r="H4816" s="675" t="s">
        <v>11169</v>
      </c>
      <c r="I4816" s="675" t="s">
        <v>6929</v>
      </c>
      <c r="J4816" s="675" t="s">
        <v>11169</v>
      </c>
      <c r="K4816" s="666"/>
      <c r="L4816" s="666">
        <v>12</v>
      </c>
      <c r="M4816" s="763">
        <v>42000</v>
      </c>
      <c r="N4816" s="666"/>
      <c r="O4816" s="666">
        <v>6</v>
      </c>
      <c r="P4816" s="756">
        <v>21000</v>
      </c>
      <c r="Q4816" s="666"/>
      <c r="R4816" s="666">
        <v>12</v>
      </c>
    </row>
    <row r="4817" spans="1:18" ht="15.75" customHeight="1" x14ac:dyDescent="0.2">
      <c r="A4817" s="676" t="s">
        <v>13224</v>
      </c>
      <c r="B4817" s="666" t="s">
        <v>13203</v>
      </c>
      <c r="C4817" s="666" t="s">
        <v>13076</v>
      </c>
      <c r="D4817" s="675" t="s">
        <v>9914</v>
      </c>
      <c r="E4817" s="737">
        <v>7000</v>
      </c>
      <c r="F4817" s="666">
        <v>43728387</v>
      </c>
      <c r="G4817" s="675" t="s">
        <v>13413</v>
      </c>
      <c r="H4817" s="675" t="s">
        <v>9914</v>
      </c>
      <c r="I4817" s="675" t="s">
        <v>6929</v>
      </c>
      <c r="J4817" s="675" t="s">
        <v>9914</v>
      </c>
      <c r="K4817" s="666"/>
      <c r="L4817" s="666">
        <v>12</v>
      </c>
      <c r="M4817" s="763">
        <v>84000</v>
      </c>
      <c r="N4817" s="666"/>
      <c r="O4817" s="666">
        <v>6</v>
      </c>
      <c r="P4817" s="756">
        <v>42000</v>
      </c>
      <c r="Q4817" s="666"/>
      <c r="R4817" s="666">
        <v>12</v>
      </c>
    </row>
    <row r="4818" spans="1:18" ht="15.75" customHeight="1" x14ac:dyDescent="0.2">
      <c r="A4818" s="676" t="s">
        <v>13224</v>
      </c>
      <c r="B4818" s="666" t="s">
        <v>13203</v>
      </c>
      <c r="C4818" s="666" t="s">
        <v>13076</v>
      </c>
      <c r="D4818" s="675" t="s">
        <v>10924</v>
      </c>
      <c r="E4818" s="737">
        <v>1800</v>
      </c>
      <c r="F4818" s="666">
        <v>45307975</v>
      </c>
      <c r="G4818" s="675" t="s">
        <v>13414</v>
      </c>
      <c r="H4818" s="675" t="s">
        <v>10924</v>
      </c>
      <c r="I4818" s="675" t="s">
        <v>6929</v>
      </c>
      <c r="J4818" s="675" t="s">
        <v>10924</v>
      </c>
      <c r="K4818" s="666"/>
      <c r="L4818" s="666">
        <v>12</v>
      </c>
      <c r="M4818" s="763">
        <v>21600</v>
      </c>
      <c r="N4818" s="666"/>
      <c r="O4818" s="666">
        <v>6</v>
      </c>
      <c r="P4818" s="756">
        <v>10800</v>
      </c>
      <c r="Q4818" s="666"/>
      <c r="R4818" s="666">
        <v>12</v>
      </c>
    </row>
    <row r="4819" spans="1:18" ht="15.75" customHeight="1" x14ac:dyDescent="0.2">
      <c r="A4819" s="676" t="s">
        <v>13224</v>
      </c>
      <c r="B4819" s="666" t="s">
        <v>13203</v>
      </c>
      <c r="C4819" s="666" t="s">
        <v>13076</v>
      </c>
      <c r="D4819" s="675" t="s">
        <v>10738</v>
      </c>
      <c r="E4819" s="737">
        <v>3000</v>
      </c>
      <c r="F4819" s="666">
        <v>45392821</v>
      </c>
      <c r="G4819" s="675" t="s">
        <v>13415</v>
      </c>
      <c r="H4819" s="675" t="s">
        <v>10738</v>
      </c>
      <c r="I4819" s="675" t="s">
        <v>7361</v>
      </c>
      <c r="J4819" s="675" t="s">
        <v>10738</v>
      </c>
      <c r="K4819" s="666"/>
      <c r="L4819" s="666">
        <v>12</v>
      </c>
      <c r="M4819" s="763">
        <v>36000</v>
      </c>
      <c r="N4819" s="666"/>
      <c r="O4819" s="666">
        <v>6</v>
      </c>
      <c r="P4819" s="756">
        <v>18000</v>
      </c>
      <c r="Q4819" s="666"/>
      <c r="R4819" s="666">
        <v>12</v>
      </c>
    </row>
    <row r="4820" spans="1:18" ht="15.75" customHeight="1" x14ac:dyDescent="0.2">
      <c r="A4820" s="676" t="s">
        <v>13224</v>
      </c>
      <c r="B4820" s="666" t="s">
        <v>13203</v>
      </c>
      <c r="C4820" s="666" t="s">
        <v>13076</v>
      </c>
      <c r="D4820" s="675" t="s">
        <v>10738</v>
      </c>
      <c r="E4820" s="737">
        <v>2500</v>
      </c>
      <c r="F4820" s="666">
        <v>45816520</v>
      </c>
      <c r="G4820" s="675" t="s">
        <v>13416</v>
      </c>
      <c r="H4820" s="675" t="s">
        <v>10738</v>
      </c>
      <c r="I4820" s="675" t="s">
        <v>7361</v>
      </c>
      <c r="J4820" s="675" t="s">
        <v>10738</v>
      </c>
      <c r="K4820" s="666"/>
      <c r="L4820" s="666">
        <v>12</v>
      </c>
      <c r="M4820" s="763">
        <v>30000</v>
      </c>
      <c r="N4820" s="666"/>
      <c r="O4820" s="666">
        <v>6</v>
      </c>
      <c r="P4820" s="756">
        <v>15000</v>
      </c>
      <c r="Q4820" s="666"/>
      <c r="R4820" s="666">
        <v>12</v>
      </c>
    </row>
    <row r="4821" spans="1:18" ht="15.75" customHeight="1" x14ac:dyDescent="0.2">
      <c r="A4821" s="676" t="s">
        <v>13224</v>
      </c>
      <c r="B4821" s="666" t="s">
        <v>13203</v>
      </c>
      <c r="C4821" s="666" t="s">
        <v>13076</v>
      </c>
      <c r="D4821" s="675" t="s">
        <v>11169</v>
      </c>
      <c r="E4821" s="737">
        <v>4200</v>
      </c>
      <c r="F4821" s="666">
        <v>45995362</v>
      </c>
      <c r="G4821" s="675" t="s">
        <v>13417</v>
      </c>
      <c r="H4821" s="675" t="s">
        <v>11169</v>
      </c>
      <c r="I4821" s="675" t="s">
        <v>6929</v>
      </c>
      <c r="J4821" s="675" t="s">
        <v>11169</v>
      </c>
      <c r="K4821" s="666"/>
      <c r="L4821" s="666">
        <v>12</v>
      </c>
      <c r="M4821" s="763">
        <v>50400</v>
      </c>
      <c r="N4821" s="666"/>
      <c r="O4821" s="666">
        <v>6</v>
      </c>
      <c r="P4821" s="756">
        <v>25200</v>
      </c>
      <c r="Q4821" s="666"/>
      <c r="R4821" s="666">
        <v>12</v>
      </c>
    </row>
    <row r="4822" spans="1:18" ht="15.75" customHeight="1" x14ac:dyDescent="0.2">
      <c r="A4822" s="676" t="s">
        <v>13224</v>
      </c>
      <c r="B4822" s="666" t="s">
        <v>13203</v>
      </c>
      <c r="C4822" s="666" t="s">
        <v>13076</v>
      </c>
      <c r="D4822" s="675" t="s">
        <v>10854</v>
      </c>
      <c r="E4822" s="737">
        <v>3200</v>
      </c>
      <c r="F4822" s="666">
        <v>46162882</v>
      </c>
      <c r="G4822" s="675" t="s">
        <v>13418</v>
      </c>
      <c r="H4822" s="675" t="s">
        <v>10854</v>
      </c>
      <c r="I4822" s="675" t="s">
        <v>6929</v>
      </c>
      <c r="J4822" s="675" t="s">
        <v>10854</v>
      </c>
      <c r="K4822" s="666"/>
      <c r="L4822" s="666">
        <v>12</v>
      </c>
      <c r="M4822" s="763">
        <v>38400</v>
      </c>
      <c r="N4822" s="666"/>
      <c r="O4822" s="666">
        <v>6</v>
      </c>
      <c r="P4822" s="756">
        <v>19200</v>
      </c>
      <c r="Q4822" s="666"/>
      <c r="R4822" s="666">
        <v>12</v>
      </c>
    </row>
    <row r="4823" spans="1:18" ht="15.75" customHeight="1" x14ac:dyDescent="0.2">
      <c r="A4823" s="676" t="s">
        <v>13224</v>
      </c>
      <c r="B4823" s="666" t="s">
        <v>13203</v>
      </c>
      <c r="C4823" s="666" t="s">
        <v>13076</v>
      </c>
      <c r="D4823" s="675" t="s">
        <v>11169</v>
      </c>
      <c r="E4823" s="737">
        <v>3500</v>
      </c>
      <c r="F4823" s="666">
        <v>46177256</v>
      </c>
      <c r="G4823" s="675" t="s">
        <v>13419</v>
      </c>
      <c r="H4823" s="675" t="s">
        <v>11169</v>
      </c>
      <c r="I4823" s="675" t="s">
        <v>6929</v>
      </c>
      <c r="J4823" s="675" t="s">
        <v>11169</v>
      </c>
      <c r="K4823" s="666"/>
      <c r="L4823" s="666">
        <v>12</v>
      </c>
      <c r="M4823" s="763">
        <v>42000</v>
      </c>
      <c r="N4823" s="666"/>
      <c r="O4823" s="666">
        <v>6</v>
      </c>
      <c r="P4823" s="756">
        <v>21000</v>
      </c>
      <c r="Q4823" s="666"/>
      <c r="R4823" s="666">
        <v>12</v>
      </c>
    </row>
    <row r="4824" spans="1:18" ht="15.75" customHeight="1" x14ac:dyDescent="0.2">
      <c r="A4824" s="676" t="s">
        <v>13224</v>
      </c>
      <c r="B4824" s="666" t="s">
        <v>13203</v>
      </c>
      <c r="C4824" s="666" t="s">
        <v>13076</v>
      </c>
      <c r="D4824" s="675" t="s">
        <v>8670</v>
      </c>
      <c r="E4824" s="737">
        <v>2000</v>
      </c>
      <c r="F4824" s="666">
        <v>46521022</v>
      </c>
      <c r="G4824" s="675" t="s">
        <v>13420</v>
      </c>
      <c r="H4824" s="675" t="s">
        <v>8670</v>
      </c>
      <c r="I4824" s="675" t="s">
        <v>7541</v>
      </c>
      <c r="J4824" s="675" t="s">
        <v>8670</v>
      </c>
      <c r="K4824" s="666"/>
      <c r="L4824" s="666">
        <v>12</v>
      </c>
      <c r="M4824" s="763">
        <v>24000</v>
      </c>
      <c r="N4824" s="666"/>
      <c r="O4824" s="666">
        <v>6</v>
      </c>
      <c r="P4824" s="756">
        <v>12000</v>
      </c>
      <c r="Q4824" s="666"/>
      <c r="R4824" s="666">
        <v>12</v>
      </c>
    </row>
    <row r="4825" spans="1:18" ht="15.75" customHeight="1" x14ac:dyDescent="0.2">
      <c r="A4825" s="676" t="s">
        <v>13224</v>
      </c>
      <c r="B4825" s="666" t="s">
        <v>13203</v>
      </c>
      <c r="C4825" s="666" t="s">
        <v>13076</v>
      </c>
      <c r="D4825" s="675" t="s">
        <v>11806</v>
      </c>
      <c r="E4825" s="737">
        <v>4000</v>
      </c>
      <c r="F4825" s="666">
        <v>46678357</v>
      </c>
      <c r="G4825" s="675" t="s">
        <v>13421</v>
      </c>
      <c r="H4825" s="675" t="s">
        <v>11806</v>
      </c>
      <c r="I4825" s="675" t="s">
        <v>6929</v>
      </c>
      <c r="J4825" s="675" t="s">
        <v>11806</v>
      </c>
      <c r="K4825" s="666"/>
      <c r="L4825" s="666">
        <v>12</v>
      </c>
      <c r="M4825" s="763">
        <v>48000</v>
      </c>
      <c r="N4825" s="666"/>
      <c r="O4825" s="666">
        <v>6</v>
      </c>
      <c r="P4825" s="756">
        <v>24000</v>
      </c>
      <c r="Q4825" s="666"/>
      <c r="R4825" s="666">
        <v>12</v>
      </c>
    </row>
    <row r="4826" spans="1:18" ht="15.75" customHeight="1" x14ac:dyDescent="0.2">
      <c r="A4826" s="676" t="s">
        <v>13224</v>
      </c>
      <c r="B4826" s="666" t="s">
        <v>13203</v>
      </c>
      <c r="C4826" s="666" t="s">
        <v>13076</v>
      </c>
      <c r="D4826" s="675" t="s">
        <v>11806</v>
      </c>
      <c r="E4826" s="737">
        <v>4000</v>
      </c>
      <c r="F4826" s="666">
        <v>47007441</v>
      </c>
      <c r="G4826" s="675" t="s">
        <v>13422</v>
      </c>
      <c r="H4826" s="675" t="s">
        <v>11806</v>
      </c>
      <c r="I4826" s="675" t="s">
        <v>6929</v>
      </c>
      <c r="J4826" s="675" t="s">
        <v>11806</v>
      </c>
      <c r="K4826" s="666"/>
      <c r="L4826" s="666">
        <v>12</v>
      </c>
      <c r="M4826" s="763">
        <v>48000</v>
      </c>
      <c r="N4826" s="666"/>
      <c r="O4826" s="666">
        <v>6</v>
      </c>
      <c r="P4826" s="756">
        <v>24000</v>
      </c>
      <c r="Q4826" s="666"/>
      <c r="R4826" s="666">
        <v>12</v>
      </c>
    </row>
    <row r="4827" spans="1:18" ht="15.75" customHeight="1" x14ac:dyDescent="0.2">
      <c r="A4827" s="676" t="s">
        <v>13224</v>
      </c>
      <c r="B4827" s="666" t="s">
        <v>13203</v>
      </c>
      <c r="C4827" s="666" t="s">
        <v>13076</v>
      </c>
      <c r="D4827" s="675" t="s">
        <v>10924</v>
      </c>
      <c r="E4827" s="737">
        <v>1800</v>
      </c>
      <c r="F4827" s="666">
        <v>47146234</v>
      </c>
      <c r="G4827" s="675" t="s">
        <v>13423</v>
      </c>
      <c r="H4827" s="675" t="s">
        <v>10924</v>
      </c>
      <c r="I4827" s="675" t="s">
        <v>6929</v>
      </c>
      <c r="J4827" s="675" t="s">
        <v>10924</v>
      </c>
      <c r="K4827" s="666"/>
      <c r="L4827" s="666">
        <v>12</v>
      </c>
      <c r="M4827" s="763">
        <v>21600</v>
      </c>
      <c r="N4827" s="666"/>
      <c r="O4827" s="666">
        <v>6</v>
      </c>
      <c r="P4827" s="756">
        <v>10800</v>
      </c>
      <c r="Q4827" s="666"/>
      <c r="R4827" s="666">
        <v>12</v>
      </c>
    </row>
    <row r="4828" spans="1:18" ht="15.75" customHeight="1" x14ac:dyDescent="0.2">
      <c r="A4828" s="676" t="s">
        <v>13224</v>
      </c>
      <c r="B4828" s="666" t="s">
        <v>13203</v>
      </c>
      <c r="C4828" s="666" t="s">
        <v>13076</v>
      </c>
      <c r="D4828" s="675" t="s">
        <v>11806</v>
      </c>
      <c r="E4828" s="737">
        <v>3500</v>
      </c>
      <c r="F4828" s="666">
        <v>47372203</v>
      </c>
      <c r="G4828" s="675" t="s">
        <v>13424</v>
      </c>
      <c r="H4828" s="675" t="s">
        <v>11806</v>
      </c>
      <c r="I4828" s="675" t="s">
        <v>6929</v>
      </c>
      <c r="J4828" s="675" t="s">
        <v>11806</v>
      </c>
      <c r="K4828" s="666"/>
      <c r="L4828" s="666">
        <v>12</v>
      </c>
      <c r="M4828" s="763">
        <v>42000</v>
      </c>
      <c r="N4828" s="666"/>
      <c r="O4828" s="666">
        <v>6</v>
      </c>
      <c r="P4828" s="756">
        <v>21000</v>
      </c>
      <c r="Q4828" s="666"/>
      <c r="R4828" s="666">
        <v>12</v>
      </c>
    </row>
    <row r="4829" spans="1:18" ht="15.75" customHeight="1" x14ac:dyDescent="0.2">
      <c r="A4829" s="676" t="s">
        <v>13224</v>
      </c>
      <c r="B4829" s="666" t="s">
        <v>13203</v>
      </c>
      <c r="C4829" s="666" t="s">
        <v>13076</v>
      </c>
      <c r="D4829" s="675" t="s">
        <v>10924</v>
      </c>
      <c r="E4829" s="737">
        <v>1800</v>
      </c>
      <c r="F4829" s="666">
        <v>47567362</v>
      </c>
      <c r="G4829" s="675" t="s">
        <v>13425</v>
      </c>
      <c r="H4829" s="675" t="s">
        <v>10924</v>
      </c>
      <c r="I4829" s="675" t="s">
        <v>6929</v>
      </c>
      <c r="J4829" s="675" t="s">
        <v>10924</v>
      </c>
      <c r="K4829" s="666"/>
      <c r="L4829" s="666">
        <v>12</v>
      </c>
      <c r="M4829" s="763">
        <v>21600</v>
      </c>
      <c r="N4829" s="666"/>
      <c r="O4829" s="666">
        <v>6</v>
      </c>
      <c r="P4829" s="756">
        <v>10800</v>
      </c>
      <c r="Q4829" s="666"/>
      <c r="R4829" s="666">
        <v>12</v>
      </c>
    </row>
    <row r="4830" spans="1:18" ht="15.75" customHeight="1" x14ac:dyDescent="0.2">
      <c r="A4830" s="676" t="s">
        <v>13224</v>
      </c>
      <c r="B4830" s="666" t="s">
        <v>13203</v>
      </c>
      <c r="C4830" s="666" t="s">
        <v>13076</v>
      </c>
      <c r="D4830" s="675" t="s">
        <v>13426</v>
      </c>
      <c r="E4830" s="737">
        <v>5000</v>
      </c>
      <c r="F4830" s="666">
        <v>47687868</v>
      </c>
      <c r="G4830" s="675" t="s">
        <v>10805</v>
      </c>
      <c r="H4830" s="675" t="s">
        <v>13426</v>
      </c>
      <c r="I4830" s="675" t="s">
        <v>6929</v>
      </c>
      <c r="J4830" s="675" t="s">
        <v>13426</v>
      </c>
      <c r="K4830" s="666"/>
      <c r="L4830" s="666">
        <v>12</v>
      </c>
      <c r="M4830" s="763">
        <v>60000</v>
      </c>
      <c r="N4830" s="666"/>
      <c r="O4830" s="666">
        <v>2</v>
      </c>
      <c r="P4830" s="756">
        <v>10000</v>
      </c>
      <c r="Q4830" s="666"/>
      <c r="R4830" s="666">
        <v>12</v>
      </c>
    </row>
    <row r="4831" spans="1:18" ht="15.75" customHeight="1" x14ac:dyDescent="0.2">
      <c r="A4831" s="676" t="s">
        <v>13224</v>
      </c>
      <c r="B4831" s="666" t="s">
        <v>13203</v>
      </c>
      <c r="C4831" s="666" t="s">
        <v>13076</v>
      </c>
      <c r="D4831" s="675" t="s">
        <v>10738</v>
      </c>
      <c r="E4831" s="737">
        <v>3000</v>
      </c>
      <c r="F4831" s="666">
        <v>47808535</v>
      </c>
      <c r="G4831" s="675" t="s">
        <v>13427</v>
      </c>
      <c r="H4831" s="675" t="s">
        <v>10738</v>
      </c>
      <c r="I4831" s="675" t="s">
        <v>7361</v>
      </c>
      <c r="J4831" s="675" t="s">
        <v>10738</v>
      </c>
      <c r="K4831" s="666"/>
      <c r="L4831" s="666">
        <v>12</v>
      </c>
      <c r="M4831" s="763">
        <v>36000</v>
      </c>
      <c r="N4831" s="666"/>
      <c r="O4831" s="666">
        <v>6</v>
      </c>
      <c r="P4831" s="756">
        <v>18000</v>
      </c>
      <c r="Q4831" s="666"/>
      <c r="R4831" s="666">
        <v>12</v>
      </c>
    </row>
    <row r="4832" spans="1:18" ht="15.75" customHeight="1" x14ac:dyDescent="0.2">
      <c r="A4832" s="676" t="s">
        <v>13224</v>
      </c>
      <c r="B4832" s="666" t="s">
        <v>13203</v>
      </c>
      <c r="C4832" s="666" t="s">
        <v>13076</v>
      </c>
      <c r="D4832" s="675" t="s">
        <v>13279</v>
      </c>
      <c r="E4832" s="737">
        <v>1200</v>
      </c>
      <c r="F4832" s="666">
        <v>47862086</v>
      </c>
      <c r="G4832" s="675" t="s">
        <v>13428</v>
      </c>
      <c r="H4832" s="675" t="s">
        <v>13279</v>
      </c>
      <c r="I4832" s="675" t="s">
        <v>7361</v>
      </c>
      <c r="J4832" s="675" t="s">
        <v>13279</v>
      </c>
      <c r="K4832" s="666"/>
      <c r="L4832" s="666">
        <v>12</v>
      </c>
      <c r="M4832" s="763">
        <v>14400</v>
      </c>
      <c r="N4832" s="666"/>
      <c r="O4832" s="666">
        <v>6</v>
      </c>
      <c r="P4832" s="756">
        <v>7200</v>
      </c>
      <c r="Q4832" s="666"/>
      <c r="R4832" s="666">
        <v>12</v>
      </c>
    </row>
    <row r="4833" spans="1:18" ht="15.75" customHeight="1" x14ac:dyDescent="0.2">
      <c r="A4833" s="676" t="s">
        <v>13224</v>
      </c>
      <c r="B4833" s="666" t="s">
        <v>13203</v>
      </c>
      <c r="C4833" s="666" t="s">
        <v>13076</v>
      </c>
      <c r="D4833" s="675" t="s">
        <v>10924</v>
      </c>
      <c r="E4833" s="737">
        <v>3500</v>
      </c>
      <c r="F4833" s="666">
        <v>47911838</v>
      </c>
      <c r="G4833" s="675" t="s">
        <v>13429</v>
      </c>
      <c r="H4833" s="675" t="s">
        <v>10924</v>
      </c>
      <c r="I4833" s="675" t="s">
        <v>6929</v>
      </c>
      <c r="J4833" s="675" t="s">
        <v>10924</v>
      </c>
      <c r="K4833" s="666"/>
      <c r="L4833" s="666">
        <v>12</v>
      </c>
      <c r="M4833" s="763">
        <v>42000</v>
      </c>
      <c r="N4833" s="666"/>
      <c r="O4833" s="666">
        <v>6</v>
      </c>
      <c r="P4833" s="756">
        <v>21000</v>
      </c>
      <c r="Q4833" s="666"/>
      <c r="R4833" s="666">
        <v>12</v>
      </c>
    </row>
    <row r="4834" spans="1:18" ht="15.75" customHeight="1" x14ac:dyDescent="0.2">
      <c r="A4834" s="676" t="s">
        <v>13224</v>
      </c>
      <c r="B4834" s="666" t="s">
        <v>13203</v>
      </c>
      <c r="C4834" s="666" t="s">
        <v>13076</v>
      </c>
      <c r="D4834" s="675" t="s">
        <v>10738</v>
      </c>
      <c r="E4834" s="737">
        <v>2500</v>
      </c>
      <c r="F4834" s="666">
        <v>48040028</v>
      </c>
      <c r="G4834" s="675" t="s">
        <v>13430</v>
      </c>
      <c r="H4834" s="675" t="s">
        <v>10738</v>
      </c>
      <c r="I4834" s="675" t="s">
        <v>7361</v>
      </c>
      <c r="J4834" s="675" t="s">
        <v>10738</v>
      </c>
      <c r="K4834" s="666"/>
      <c r="L4834" s="666">
        <v>12</v>
      </c>
      <c r="M4834" s="763">
        <v>30000</v>
      </c>
      <c r="N4834" s="666"/>
      <c r="O4834" s="666">
        <v>6</v>
      </c>
      <c r="P4834" s="756">
        <v>15000</v>
      </c>
      <c r="Q4834" s="666"/>
      <c r="R4834" s="666">
        <v>12</v>
      </c>
    </row>
    <row r="4835" spans="1:18" ht="15.75" customHeight="1" x14ac:dyDescent="0.2">
      <c r="A4835" s="676" t="s">
        <v>13224</v>
      </c>
      <c r="B4835" s="666" t="s">
        <v>13203</v>
      </c>
      <c r="C4835" s="666" t="s">
        <v>13076</v>
      </c>
      <c r="D4835" s="675" t="s">
        <v>13279</v>
      </c>
      <c r="E4835" s="737">
        <v>2500</v>
      </c>
      <c r="F4835" s="666">
        <v>70227135</v>
      </c>
      <c r="G4835" s="675" t="s">
        <v>13431</v>
      </c>
      <c r="H4835" s="675" t="s">
        <v>13279</v>
      </c>
      <c r="I4835" s="675" t="s">
        <v>7361</v>
      </c>
      <c r="J4835" s="675" t="s">
        <v>13279</v>
      </c>
      <c r="K4835" s="666"/>
      <c r="L4835" s="666">
        <v>12</v>
      </c>
      <c r="M4835" s="763">
        <v>30000</v>
      </c>
      <c r="N4835" s="666"/>
      <c r="O4835" s="666">
        <v>6</v>
      </c>
      <c r="P4835" s="756">
        <v>15000</v>
      </c>
      <c r="Q4835" s="666"/>
      <c r="R4835" s="666">
        <v>12</v>
      </c>
    </row>
    <row r="4836" spans="1:18" ht="15.75" customHeight="1" x14ac:dyDescent="0.2">
      <c r="A4836" s="676" t="s">
        <v>13224</v>
      </c>
      <c r="B4836" s="666" t="s">
        <v>13203</v>
      </c>
      <c r="C4836" s="666" t="s">
        <v>13076</v>
      </c>
      <c r="D4836" s="675" t="s">
        <v>11806</v>
      </c>
      <c r="E4836" s="737">
        <v>5000</v>
      </c>
      <c r="F4836" s="666">
        <v>70283726</v>
      </c>
      <c r="G4836" s="675" t="s">
        <v>13432</v>
      </c>
      <c r="H4836" s="675" t="s">
        <v>11806</v>
      </c>
      <c r="I4836" s="675" t="s">
        <v>6929</v>
      </c>
      <c r="J4836" s="675" t="s">
        <v>11806</v>
      </c>
      <c r="K4836" s="666"/>
      <c r="L4836" s="666">
        <v>12</v>
      </c>
      <c r="M4836" s="763">
        <v>60000</v>
      </c>
      <c r="N4836" s="666"/>
      <c r="O4836" s="666">
        <v>6</v>
      </c>
      <c r="P4836" s="756">
        <v>30000</v>
      </c>
      <c r="Q4836" s="666"/>
      <c r="R4836" s="666">
        <v>12</v>
      </c>
    </row>
    <row r="4837" spans="1:18" ht="15.75" customHeight="1" x14ac:dyDescent="0.2">
      <c r="A4837" s="676" t="s">
        <v>13224</v>
      </c>
      <c r="B4837" s="666" t="s">
        <v>13203</v>
      </c>
      <c r="C4837" s="666" t="s">
        <v>13076</v>
      </c>
      <c r="D4837" s="675" t="s">
        <v>10738</v>
      </c>
      <c r="E4837" s="737">
        <v>2500</v>
      </c>
      <c r="F4837" s="666">
        <v>70359276</v>
      </c>
      <c r="G4837" s="675" t="s">
        <v>13433</v>
      </c>
      <c r="H4837" s="675" t="s">
        <v>10738</v>
      </c>
      <c r="I4837" s="675" t="s">
        <v>7361</v>
      </c>
      <c r="J4837" s="675" t="s">
        <v>10738</v>
      </c>
      <c r="K4837" s="666"/>
      <c r="L4837" s="666">
        <v>12</v>
      </c>
      <c r="M4837" s="763">
        <v>30000</v>
      </c>
      <c r="N4837" s="666"/>
      <c r="O4837" s="666">
        <v>6</v>
      </c>
      <c r="P4837" s="756">
        <v>15000</v>
      </c>
      <c r="Q4837" s="666"/>
      <c r="R4837" s="666">
        <v>12</v>
      </c>
    </row>
    <row r="4838" spans="1:18" ht="15.75" customHeight="1" x14ac:dyDescent="0.2">
      <c r="A4838" s="676" t="s">
        <v>13224</v>
      </c>
      <c r="B4838" s="666" t="s">
        <v>13203</v>
      </c>
      <c r="C4838" s="666" t="s">
        <v>13076</v>
      </c>
      <c r="D4838" s="675" t="s">
        <v>8629</v>
      </c>
      <c r="E4838" s="737">
        <v>2000</v>
      </c>
      <c r="F4838" s="666">
        <v>70386246</v>
      </c>
      <c r="G4838" s="675" t="s">
        <v>13434</v>
      </c>
      <c r="H4838" s="675" t="s">
        <v>8629</v>
      </c>
      <c r="I4838" s="675" t="s">
        <v>7541</v>
      </c>
      <c r="J4838" s="675" t="s">
        <v>8629</v>
      </c>
      <c r="K4838" s="666"/>
      <c r="L4838" s="666">
        <v>12</v>
      </c>
      <c r="M4838" s="763">
        <v>24000</v>
      </c>
      <c r="N4838" s="666"/>
      <c r="O4838" s="666">
        <v>6</v>
      </c>
      <c r="P4838" s="756">
        <v>12000</v>
      </c>
      <c r="Q4838" s="666"/>
      <c r="R4838" s="666">
        <v>12</v>
      </c>
    </row>
    <row r="4839" spans="1:18" ht="15.75" customHeight="1" x14ac:dyDescent="0.2">
      <c r="A4839" s="676" t="s">
        <v>13224</v>
      </c>
      <c r="B4839" s="666" t="s">
        <v>13203</v>
      </c>
      <c r="C4839" s="666" t="s">
        <v>13076</v>
      </c>
      <c r="D4839" s="675" t="s">
        <v>8670</v>
      </c>
      <c r="E4839" s="737">
        <v>2000</v>
      </c>
      <c r="F4839" s="666">
        <v>70507574</v>
      </c>
      <c r="G4839" s="675" t="s">
        <v>13435</v>
      </c>
      <c r="H4839" s="675" t="s">
        <v>8670</v>
      </c>
      <c r="I4839" s="675" t="s">
        <v>7541</v>
      </c>
      <c r="J4839" s="675" t="s">
        <v>8670</v>
      </c>
      <c r="K4839" s="666"/>
      <c r="L4839" s="666">
        <v>12</v>
      </c>
      <c r="M4839" s="763">
        <v>24000</v>
      </c>
      <c r="N4839" s="666"/>
      <c r="O4839" s="666">
        <v>6</v>
      </c>
      <c r="P4839" s="756">
        <v>12000</v>
      </c>
      <c r="Q4839" s="666"/>
      <c r="R4839" s="666">
        <v>12</v>
      </c>
    </row>
    <row r="4840" spans="1:18" ht="15.75" customHeight="1" x14ac:dyDescent="0.2">
      <c r="A4840" s="676" t="s">
        <v>13224</v>
      </c>
      <c r="B4840" s="666" t="s">
        <v>13203</v>
      </c>
      <c r="C4840" s="666" t="s">
        <v>13076</v>
      </c>
      <c r="D4840" s="675" t="s">
        <v>10356</v>
      </c>
      <c r="E4840" s="737">
        <v>3500</v>
      </c>
      <c r="F4840" s="666">
        <v>70518305</v>
      </c>
      <c r="G4840" s="675" t="s">
        <v>13436</v>
      </c>
      <c r="H4840" s="675" t="s">
        <v>10356</v>
      </c>
      <c r="I4840" s="675" t="s">
        <v>6929</v>
      </c>
      <c r="J4840" s="675" t="s">
        <v>10356</v>
      </c>
      <c r="K4840" s="666"/>
      <c r="L4840" s="666">
        <v>12</v>
      </c>
      <c r="M4840" s="763">
        <v>42000</v>
      </c>
      <c r="N4840" s="666"/>
      <c r="O4840" s="666">
        <v>6</v>
      </c>
      <c r="P4840" s="756">
        <v>21000</v>
      </c>
      <c r="Q4840" s="666"/>
      <c r="R4840" s="666">
        <v>12</v>
      </c>
    </row>
    <row r="4841" spans="1:18" ht="15.75" customHeight="1" x14ac:dyDescent="0.2">
      <c r="A4841" s="676" t="s">
        <v>13224</v>
      </c>
      <c r="B4841" s="666" t="s">
        <v>13203</v>
      </c>
      <c r="C4841" s="666" t="s">
        <v>13076</v>
      </c>
      <c r="D4841" s="675" t="s">
        <v>10738</v>
      </c>
      <c r="E4841" s="737">
        <v>2500</v>
      </c>
      <c r="F4841" s="666">
        <v>70996404</v>
      </c>
      <c r="G4841" s="675" t="s">
        <v>13437</v>
      </c>
      <c r="H4841" s="675" t="s">
        <v>10738</v>
      </c>
      <c r="I4841" s="675" t="s">
        <v>7361</v>
      </c>
      <c r="J4841" s="675" t="s">
        <v>10738</v>
      </c>
      <c r="K4841" s="666"/>
      <c r="L4841" s="666">
        <v>12</v>
      </c>
      <c r="M4841" s="763">
        <v>30000</v>
      </c>
      <c r="N4841" s="666"/>
      <c r="O4841" s="666">
        <v>6</v>
      </c>
      <c r="P4841" s="756">
        <v>15000</v>
      </c>
      <c r="Q4841" s="666"/>
      <c r="R4841" s="666">
        <v>12</v>
      </c>
    </row>
    <row r="4842" spans="1:18" ht="15.75" customHeight="1" x14ac:dyDescent="0.2">
      <c r="A4842" s="676" t="s">
        <v>13224</v>
      </c>
      <c r="B4842" s="666" t="s">
        <v>13203</v>
      </c>
      <c r="C4842" s="666" t="s">
        <v>13076</v>
      </c>
      <c r="D4842" s="675" t="s">
        <v>10738</v>
      </c>
      <c r="E4842" s="737">
        <v>2500</v>
      </c>
      <c r="F4842" s="666">
        <v>71703542</v>
      </c>
      <c r="G4842" s="675" t="s">
        <v>13438</v>
      </c>
      <c r="H4842" s="675" t="s">
        <v>10738</v>
      </c>
      <c r="I4842" s="675" t="s">
        <v>7361</v>
      </c>
      <c r="J4842" s="675" t="s">
        <v>10738</v>
      </c>
      <c r="K4842" s="666"/>
      <c r="L4842" s="666">
        <v>12</v>
      </c>
      <c r="M4842" s="763">
        <v>30000</v>
      </c>
      <c r="N4842" s="666"/>
      <c r="O4842" s="666">
        <v>6</v>
      </c>
      <c r="P4842" s="756">
        <v>15000</v>
      </c>
      <c r="Q4842" s="666"/>
      <c r="R4842" s="666">
        <v>12</v>
      </c>
    </row>
    <row r="4843" spans="1:18" ht="15.75" customHeight="1" x14ac:dyDescent="0.2">
      <c r="A4843" s="676" t="s">
        <v>13224</v>
      </c>
      <c r="B4843" s="666" t="s">
        <v>13203</v>
      </c>
      <c r="C4843" s="666" t="s">
        <v>13076</v>
      </c>
      <c r="D4843" s="675" t="s">
        <v>10738</v>
      </c>
      <c r="E4843" s="737">
        <v>3000</v>
      </c>
      <c r="F4843" s="666">
        <v>73064793</v>
      </c>
      <c r="G4843" s="675" t="s">
        <v>13439</v>
      </c>
      <c r="H4843" s="675" t="s">
        <v>10738</v>
      </c>
      <c r="I4843" s="675" t="s">
        <v>7361</v>
      </c>
      <c r="J4843" s="675" t="s">
        <v>10738</v>
      </c>
      <c r="K4843" s="666"/>
      <c r="L4843" s="666">
        <v>12</v>
      </c>
      <c r="M4843" s="763">
        <v>36000</v>
      </c>
      <c r="N4843" s="666"/>
      <c r="O4843" s="666">
        <v>6</v>
      </c>
      <c r="P4843" s="756">
        <v>18000</v>
      </c>
      <c r="Q4843" s="666"/>
      <c r="R4843" s="666">
        <v>12</v>
      </c>
    </row>
    <row r="4844" spans="1:18" ht="15.75" customHeight="1" x14ac:dyDescent="0.2">
      <c r="A4844" s="676" t="s">
        <v>13224</v>
      </c>
      <c r="B4844" s="666" t="s">
        <v>13203</v>
      </c>
      <c r="C4844" s="666" t="s">
        <v>13076</v>
      </c>
      <c r="D4844" s="675" t="s">
        <v>10244</v>
      </c>
      <c r="E4844" s="737">
        <v>2500</v>
      </c>
      <c r="F4844" s="666">
        <v>73323640</v>
      </c>
      <c r="G4844" s="675" t="s">
        <v>13440</v>
      </c>
      <c r="H4844" s="675" t="s">
        <v>10244</v>
      </c>
      <c r="I4844" s="675" t="s">
        <v>7361</v>
      </c>
      <c r="J4844" s="675" t="s">
        <v>10244</v>
      </c>
      <c r="K4844" s="666"/>
      <c r="L4844" s="666">
        <v>12</v>
      </c>
      <c r="M4844" s="763">
        <v>30000</v>
      </c>
      <c r="N4844" s="666"/>
      <c r="O4844" s="666">
        <v>6</v>
      </c>
      <c r="P4844" s="756">
        <v>15000</v>
      </c>
      <c r="Q4844" s="666"/>
      <c r="R4844" s="666">
        <v>12</v>
      </c>
    </row>
    <row r="4845" spans="1:18" ht="15.75" customHeight="1" x14ac:dyDescent="0.2">
      <c r="A4845" s="676" t="s">
        <v>13224</v>
      </c>
      <c r="B4845" s="666" t="s">
        <v>13203</v>
      </c>
      <c r="C4845" s="666" t="s">
        <v>13076</v>
      </c>
      <c r="D4845" s="675" t="s">
        <v>8670</v>
      </c>
      <c r="E4845" s="737">
        <v>1979</v>
      </c>
      <c r="F4845" s="666">
        <v>73444062</v>
      </c>
      <c r="G4845" s="675" t="s">
        <v>13441</v>
      </c>
      <c r="H4845" s="675" t="s">
        <v>8670</v>
      </c>
      <c r="I4845" s="675" t="s">
        <v>7541</v>
      </c>
      <c r="J4845" s="675" t="s">
        <v>8670</v>
      </c>
      <c r="K4845" s="666"/>
      <c r="L4845" s="666">
        <v>12</v>
      </c>
      <c r="M4845" s="763">
        <v>24000</v>
      </c>
      <c r="N4845" s="666"/>
      <c r="O4845" s="666">
        <v>6</v>
      </c>
      <c r="P4845" s="756">
        <v>12000</v>
      </c>
      <c r="Q4845" s="666"/>
      <c r="R4845" s="666">
        <v>12</v>
      </c>
    </row>
    <row r="4846" spans="1:18" ht="15.75" customHeight="1" x14ac:dyDescent="0.2">
      <c r="A4846" s="676" t="s">
        <v>13224</v>
      </c>
      <c r="B4846" s="666" t="s">
        <v>13203</v>
      </c>
      <c r="C4846" s="666" t="s">
        <v>13076</v>
      </c>
      <c r="D4846" s="675" t="s">
        <v>8670</v>
      </c>
      <c r="E4846" s="737">
        <v>2000</v>
      </c>
      <c r="F4846" s="666">
        <v>73761405</v>
      </c>
      <c r="G4846" s="675" t="s">
        <v>13442</v>
      </c>
      <c r="H4846" s="675" t="s">
        <v>8670</v>
      </c>
      <c r="I4846" s="675" t="s">
        <v>7541</v>
      </c>
      <c r="J4846" s="675" t="s">
        <v>8670</v>
      </c>
      <c r="K4846" s="666"/>
      <c r="L4846" s="666">
        <v>12</v>
      </c>
      <c r="M4846" s="763">
        <v>24000</v>
      </c>
      <c r="N4846" s="666"/>
      <c r="O4846" s="666">
        <v>6</v>
      </c>
      <c r="P4846" s="756">
        <v>12000</v>
      </c>
      <c r="Q4846" s="666"/>
      <c r="R4846" s="666">
        <v>12</v>
      </c>
    </row>
    <row r="4847" spans="1:18" ht="15.75" customHeight="1" x14ac:dyDescent="0.2">
      <c r="A4847" s="676" t="s">
        <v>13224</v>
      </c>
      <c r="B4847" s="666" t="s">
        <v>13203</v>
      </c>
      <c r="C4847" s="666" t="s">
        <v>13076</v>
      </c>
      <c r="D4847" s="675" t="s">
        <v>10738</v>
      </c>
      <c r="E4847" s="737">
        <v>2500</v>
      </c>
      <c r="F4847" s="666">
        <v>73933237</v>
      </c>
      <c r="G4847" s="675" t="s">
        <v>13443</v>
      </c>
      <c r="H4847" s="675" t="s">
        <v>10738</v>
      </c>
      <c r="I4847" s="675" t="s">
        <v>7361</v>
      </c>
      <c r="J4847" s="675" t="s">
        <v>10738</v>
      </c>
      <c r="K4847" s="666"/>
      <c r="L4847" s="666">
        <v>12</v>
      </c>
      <c r="M4847" s="763">
        <v>30000</v>
      </c>
      <c r="N4847" s="666"/>
      <c r="O4847" s="666">
        <v>6</v>
      </c>
      <c r="P4847" s="756">
        <v>15000</v>
      </c>
      <c r="Q4847" s="666"/>
      <c r="R4847" s="666">
        <v>12</v>
      </c>
    </row>
    <row r="4848" spans="1:18" ht="15.75" customHeight="1" x14ac:dyDescent="0.2">
      <c r="A4848" s="676" t="s">
        <v>13224</v>
      </c>
      <c r="B4848" s="666" t="s">
        <v>13203</v>
      </c>
      <c r="C4848" s="666" t="s">
        <v>13076</v>
      </c>
      <c r="D4848" s="675" t="s">
        <v>8629</v>
      </c>
      <c r="E4848" s="737">
        <v>2000</v>
      </c>
      <c r="F4848" s="666">
        <v>74248371</v>
      </c>
      <c r="G4848" s="675" t="s">
        <v>13444</v>
      </c>
      <c r="H4848" s="675" t="s">
        <v>8629</v>
      </c>
      <c r="I4848" s="675" t="s">
        <v>7541</v>
      </c>
      <c r="J4848" s="675" t="s">
        <v>8629</v>
      </c>
      <c r="K4848" s="666"/>
      <c r="L4848" s="666">
        <v>12</v>
      </c>
      <c r="M4848" s="763">
        <v>24000</v>
      </c>
      <c r="N4848" s="666"/>
      <c r="O4848" s="666">
        <v>6</v>
      </c>
      <c r="P4848" s="756">
        <v>12000</v>
      </c>
      <c r="Q4848" s="666"/>
      <c r="R4848" s="666">
        <v>12</v>
      </c>
    </row>
    <row r="4849" spans="1:18" ht="15.75" customHeight="1" x14ac:dyDescent="0.2">
      <c r="A4849" s="676" t="s">
        <v>13224</v>
      </c>
      <c r="B4849" s="666" t="s">
        <v>13203</v>
      </c>
      <c r="C4849" s="666" t="s">
        <v>13076</v>
      </c>
      <c r="D4849" s="675" t="s">
        <v>10738</v>
      </c>
      <c r="E4849" s="737">
        <v>1200</v>
      </c>
      <c r="F4849" s="666">
        <v>76955718</v>
      </c>
      <c r="G4849" s="675" t="s">
        <v>13445</v>
      </c>
      <c r="H4849" s="675" t="s">
        <v>10738</v>
      </c>
      <c r="I4849" s="675" t="s">
        <v>7361</v>
      </c>
      <c r="J4849" s="675" t="s">
        <v>10738</v>
      </c>
      <c r="K4849" s="666"/>
      <c r="L4849" s="666">
        <v>12</v>
      </c>
      <c r="M4849" s="763">
        <v>14400</v>
      </c>
      <c r="N4849" s="666"/>
      <c r="O4849" s="666">
        <v>6</v>
      </c>
      <c r="P4849" s="756">
        <v>7200</v>
      </c>
      <c r="Q4849" s="666"/>
      <c r="R4849" s="666">
        <v>12</v>
      </c>
    </row>
    <row r="4850" spans="1:18" ht="15.75" customHeight="1" x14ac:dyDescent="0.2">
      <c r="A4850" s="676" t="s">
        <v>13224</v>
      </c>
      <c r="B4850" s="666" t="s">
        <v>13203</v>
      </c>
      <c r="C4850" s="666" t="s">
        <v>13076</v>
      </c>
      <c r="D4850" s="675" t="s">
        <v>8629</v>
      </c>
      <c r="E4850" s="737">
        <v>2000</v>
      </c>
      <c r="F4850" s="666">
        <v>19037714</v>
      </c>
      <c r="G4850" s="675" t="s">
        <v>13446</v>
      </c>
      <c r="H4850" s="675" t="s">
        <v>8629</v>
      </c>
      <c r="I4850" s="675" t="s">
        <v>7541</v>
      </c>
      <c r="J4850" s="675" t="s">
        <v>8629</v>
      </c>
      <c r="K4850" s="666"/>
      <c r="L4850" s="666">
        <v>12</v>
      </c>
      <c r="M4850" s="763">
        <v>24000</v>
      </c>
      <c r="N4850" s="666"/>
      <c r="O4850" s="666">
        <v>6</v>
      </c>
      <c r="P4850" s="756">
        <v>12000</v>
      </c>
      <c r="Q4850" s="666"/>
      <c r="R4850" s="666">
        <v>12</v>
      </c>
    </row>
    <row r="4851" spans="1:18" ht="15.75" customHeight="1" x14ac:dyDescent="0.2">
      <c r="A4851" s="676" t="s">
        <v>13224</v>
      </c>
      <c r="B4851" s="666" t="s">
        <v>13203</v>
      </c>
      <c r="C4851" s="666" t="s">
        <v>13076</v>
      </c>
      <c r="D4851" s="675" t="s">
        <v>11806</v>
      </c>
      <c r="E4851" s="737">
        <v>4000</v>
      </c>
      <c r="F4851" s="666">
        <v>40800243</v>
      </c>
      <c r="G4851" s="675" t="s">
        <v>13447</v>
      </c>
      <c r="H4851" s="675" t="s">
        <v>11806</v>
      </c>
      <c r="I4851" s="675" t="s">
        <v>6929</v>
      </c>
      <c r="J4851" s="675" t="s">
        <v>11806</v>
      </c>
      <c r="K4851" s="666"/>
      <c r="L4851" s="666">
        <v>12</v>
      </c>
      <c r="M4851" s="763">
        <v>48000</v>
      </c>
      <c r="N4851" s="666"/>
      <c r="O4851" s="666">
        <v>0</v>
      </c>
      <c r="P4851" s="772"/>
      <c r="Q4851" s="666"/>
      <c r="R4851" s="666">
        <v>12</v>
      </c>
    </row>
    <row r="4852" spans="1:18" ht="15.75" customHeight="1" x14ac:dyDescent="0.2">
      <c r="A4852" s="676" t="s">
        <v>13224</v>
      </c>
      <c r="B4852" s="666" t="s">
        <v>13203</v>
      </c>
      <c r="C4852" s="666" t="s">
        <v>13076</v>
      </c>
      <c r="D4852" s="675" t="s">
        <v>8987</v>
      </c>
      <c r="E4852" s="737">
        <v>3200</v>
      </c>
      <c r="F4852" s="666">
        <v>44063771</v>
      </c>
      <c r="G4852" s="675" t="s">
        <v>13448</v>
      </c>
      <c r="H4852" s="675" t="s">
        <v>8987</v>
      </c>
      <c r="I4852" s="675" t="s">
        <v>6929</v>
      </c>
      <c r="J4852" s="675" t="s">
        <v>8987</v>
      </c>
      <c r="K4852" s="666"/>
      <c r="L4852" s="666">
        <v>12</v>
      </c>
      <c r="M4852" s="763">
        <v>38400</v>
      </c>
      <c r="N4852" s="666"/>
      <c r="O4852" s="666">
        <v>0</v>
      </c>
      <c r="P4852" s="772"/>
      <c r="Q4852" s="666"/>
      <c r="R4852" s="666">
        <v>12</v>
      </c>
    </row>
    <row r="4853" spans="1:18" ht="15.75" customHeight="1" x14ac:dyDescent="0.2">
      <c r="A4853" s="676" t="s">
        <v>13224</v>
      </c>
      <c r="B4853" s="666" t="s">
        <v>13203</v>
      </c>
      <c r="C4853" s="666" t="s">
        <v>13076</v>
      </c>
      <c r="D4853" s="675" t="s">
        <v>10924</v>
      </c>
      <c r="E4853" s="737">
        <v>3500</v>
      </c>
      <c r="F4853" s="666">
        <v>44755089</v>
      </c>
      <c r="G4853" s="675" t="s">
        <v>13449</v>
      </c>
      <c r="H4853" s="675" t="s">
        <v>10924</v>
      </c>
      <c r="I4853" s="675" t="s">
        <v>6929</v>
      </c>
      <c r="J4853" s="675" t="s">
        <v>10924</v>
      </c>
      <c r="K4853" s="666"/>
      <c r="L4853" s="666">
        <v>12</v>
      </c>
      <c r="M4853" s="763">
        <v>42000</v>
      </c>
      <c r="N4853" s="666"/>
      <c r="O4853" s="666">
        <v>0</v>
      </c>
      <c r="P4853" s="772"/>
      <c r="Q4853" s="666"/>
      <c r="R4853" s="666">
        <v>12</v>
      </c>
    </row>
    <row r="4854" spans="1:18" ht="15.75" customHeight="1" x14ac:dyDescent="0.2">
      <c r="A4854" s="676" t="s">
        <v>13224</v>
      </c>
      <c r="B4854" s="666" t="s">
        <v>13203</v>
      </c>
      <c r="C4854" s="666" t="s">
        <v>13076</v>
      </c>
      <c r="D4854" s="675" t="s">
        <v>9914</v>
      </c>
      <c r="E4854" s="737">
        <v>7000</v>
      </c>
      <c r="F4854" s="666">
        <v>47197596</v>
      </c>
      <c r="G4854" s="675" t="s">
        <v>13450</v>
      </c>
      <c r="H4854" s="675" t="s">
        <v>9914</v>
      </c>
      <c r="I4854" s="675" t="s">
        <v>6929</v>
      </c>
      <c r="J4854" s="675" t="s">
        <v>9914</v>
      </c>
      <c r="K4854" s="666"/>
      <c r="L4854" s="666">
        <v>12</v>
      </c>
      <c r="M4854" s="763">
        <v>84000</v>
      </c>
      <c r="N4854" s="666"/>
      <c r="O4854" s="666">
        <v>0</v>
      </c>
      <c r="P4854" s="772"/>
      <c r="Q4854" s="666"/>
      <c r="R4854" s="666">
        <v>12</v>
      </c>
    </row>
    <row r="4855" spans="1:18" ht="15.75" customHeight="1" x14ac:dyDescent="0.2">
      <c r="A4855" s="676" t="s">
        <v>13224</v>
      </c>
      <c r="B4855" s="666" t="s">
        <v>6922</v>
      </c>
      <c r="C4855" s="666" t="s">
        <v>13225</v>
      </c>
      <c r="D4855" s="675" t="s">
        <v>10738</v>
      </c>
      <c r="E4855" s="737">
        <v>1200</v>
      </c>
      <c r="F4855" s="666">
        <v>42982110</v>
      </c>
      <c r="G4855" s="675" t="s">
        <v>13451</v>
      </c>
      <c r="H4855" s="675" t="s">
        <v>10738</v>
      </c>
      <c r="I4855" s="675" t="s">
        <v>7361</v>
      </c>
      <c r="J4855" s="675" t="s">
        <v>10738</v>
      </c>
      <c r="K4855" s="666" t="s">
        <v>10860</v>
      </c>
      <c r="L4855" s="666">
        <v>11</v>
      </c>
      <c r="M4855" s="763">
        <v>13200</v>
      </c>
      <c r="N4855" s="666" t="s">
        <v>10860</v>
      </c>
      <c r="O4855" s="666">
        <v>0</v>
      </c>
      <c r="P4855" s="772"/>
      <c r="Q4855" s="666" t="s">
        <v>10860</v>
      </c>
      <c r="R4855" s="666">
        <v>12</v>
      </c>
    </row>
    <row r="4856" spans="1:18" ht="15.75" customHeight="1" x14ac:dyDescent="0.2">
      <c r="A4856" s="676" t="s">
        <v>13224</v>
      </c>
      <c r="B4856" s="666" t="s">
        <v>6922</v>
      </c>
      <c r="C4856" s="666" t="s">
        <v>13225</v>
      </c>
      <c r="D4856" s="675" t="s">
        <v>11806</v>
      </c>
      <c r="E4856" s="737">
        <v>2000</v>
      </c>
      <c r="F4856" s="666">
        <v>45681527</v>
      </c>
      <c r="G4856" s="675" t="s">
        <v>13452</v>
      </c>
      <c r="H4856" s="675" t="s">
        <v>11806</v>
      </c>
      <c r="I4856" s="675" t="s">
        <v>6929</v>
      </c>
      <c r="J4856" s="675" t="s">
        <v>11806</v>
      </c>
      <c r="K4856" s="666" t="s">
        <v>10860</v>
      </c>
      <c r="L4856" s="666">
        <v>11</v>
      </c>
      <c r="M4856" s="763">
        <v>22000</v>
      </c>
      <c r="N4856" s="666" t="s">
        <v>10860</v>
      </c>
      <c r="O4856" s="666">
        <v>0</v>
      </c>
      <c r="P4856" s="772"/>
      <c r="Q4856" s="666" t="s">
        <v>10860</v>
      </c>
      <c r="R4856" s="666">
        <v>12</v>
      </c>
    </row>
    <row r="4857" spans="1:18" ht="15.75" customHeight="1" x14ac:dyDescent="0.2">
      <c r="A4857" s="676" t="s">
        <v>13224</v>
      </c>
      <c r="B4857" s="666" t="s">
        <v>13203</v>
      </c>
      <c r="C4857" s="666" t="s">
        <v>13076</v>
      </c>
      <c r="D4857" s="675" t="s">
        <v>9914</v>
      </c>
      <c r="E4857" s="737">
        <v>7000</v>
      </c>
      <c r="F4857" s="666">
        <v>46141253</v>
      </c>
      <c r="G4857" s="675" t="s">
        <v>13453</v>
      </c>
      <c r="H4857" s="675" t="s">
        <v>9914</v>
      </c>
      <c r="I4857" s="675" t="s">
        <v>6929</v>
      </c>
      <c r="J4857" s="675" t="s">
        <v>9914</v>
      </c>
      <c r="K4857" s="666"/>
      <c r="L4857" s="666">
        <v>11</v>
      </c>
      <c r="M4857" s="763">
        <v>77000</v>
      </c>
      <c r="N4857" s="666"/>
      <c r="O4857" s="666">
        <v>2</v>
      </c>
      <c r="P4857" s="756">
        <v>14000</v>
      </c>
      <c r="Q4857" s="666"/>
      <c r="R4857" s="666">
        <v>12</v>
      </c>
    </row>
    <row r="4858" spans="1:18" ht="15.75" customHeight="1" x14ac:dyDescent="0.2">
      <c r="A4858" s="676" t="s">
        <v>13224</v>
      </c>
      <c r="B4858" s="666" t="s">
        <v>13203</v>
      </c>
      <c r="C4858" s="666" t="s">
        <v>13076</v>
      </c>
      <c r="D4858" s="675" t="s">
        <v>10924</v>
      </c>
      <c r="E4858" s="737">
        <v>3500</v>
      </c>
      <c r="F4858" s="666">
        <v>45540530</v>
      </c>
      <c r="G4858" s="675" t="s">
        <v>13454</v>
      </c>
      <c r="H4858" s="675" t="s">
        <v>10924</v>
      </c>
      <c r="I4858" s="675" t="s">
        <v>6929</v>
      </c>
      <c r="J4858" s="675" t="s">
        <v>10924</v>
      </c>
      <c r="K4858" s="666"/>
      <c r="L4858" s="666">
        <v>11</v>
      </c>
      <c r="M4858" s="763">
        <v>38500</v>
      </c>
      <c r="N4858" s="666"/>
      <c r="O4858" s="666">
        <v>0</v>
      </c>
      <c r="P4858" s="772"/>
      <c r="Q4858" s="666"/>
      <c r="R4858" s="666">
        <v>12</v>
      </c>
    </row>
    <row r="4859" spans="1:18" ht="15.75" customHeight="1" x14ac:dyDescent="0.2">
      <c r="A4859" s="676" t="s">
        <v>13224</v>
      </c>
      <c r="B4859" s="666" t="s">
        <v>13203</v>
      </c>
      <c r="C4859" s="666" t="s">
        <v>13076</v>
      </c>
      <c r="D4859" s="675" t="s">
        <v>10924</v>
      </c>
      <c r="E4859" s="737">
        <v>3500</v>
      </c>
      <c r="F4859" s="666">
        <v>45770862</v>
      </c>
      <c r="G4859" s="675" t="s">
        <v>13455</v>
      </c>
      <c r="H4859" s="675" t="s">
        <v>10924</v>
      </c>
      <c r="I4859" s="675" t="s">
        <v>6929</v>
      </c>
      <c r="J4859" s="675" t="s">
        <v>10924</v>
      </c>
      <c r="K4859" s="666"/>
      <c r="L4859" s="666">
        <v>11</v>
      </c>
      <c r="M4859" s="763">
        <v>38500</v>
      </c>
      <c r="N4859" s="666"/>
      <c r="O4859" s="666">
        <v>0</v>
      </c>
      <c r="P4859" s="772"/>
      <c r="Q4859" s="666"/>
      <c r="R4859" s="666">
        <v>12</v>
      </c>
    </row>
    <row r="4860" spans="1:18" ht="15.75" customHeight="1" x14ac:dyDescent="0.2">
      <c r="A4860" s="676" t="s">
        <v>13224</v>
      </c>
      <c r="B4860" s="666" t="s">
        <v>13203</v>
      </c>
      <c r="C4860" s="666" t="s">
        <v>13076</v>
      </c>
      <c r="D4860" s="675" t="s">
        <v>8629</v>
      </c>
      <c r="E4860" s="737">
        <v>2000</v>
      </c>
      <c r="F4860" s="666">
        <v>71639161</v>
      </c>
      <c r="G4860" s="675" t="s">
        <v>13456</v>
      </c>
      <c r="H4860" s="675" t="s">
        <v>8629</v>
      </c>
      <c r="I4860" s="675" t="s">
        <v>7541</v>
      </c>
      <c r="J4860" s="675" t="s">
        <v>8629</v>
      </c>
      <c r="K4860" s="666"/>
      <c r="L4860" s="666">
        <v>11</v>
      </c>
      <c r="M4860" s="763">
        <v>22000</v>
      </c>
      <c r="N4860" s="666"/>
      <c r="O4860" s="666">
        <v>0</v>
      </c>
      <c r="P4860" s="772"/>
      <c r="Q4860" s="666"/>
      <c r="R4860" s="666">
        <v>12</v>
      </c>
    </row>
    <row r="4861" spans="1:18" ht="15.75" customHeight="1" x14ac:dyDescent="0.2">
      <c r="A4861" s="676" t="s">
        <v>13224</v>
      </c>
      <c r="B4861" s="666" t="s">
        <v>6922</v>
      </c>
      <c r="C4861" s="666" t="s">
        <v>13225</v>
      </c>
      <c r="D4861" s="675" t="s">
        <v>12995</v>
      </c>
      <c r="E4861" s="737">
        <v>2500</v>
      </c>
      <c r="F4861" s="666">
        <v>42418283</v>
      </c>
      <c r="G4861" s="675" t="s">
        <v>9636</v>
      </c>
      <c r="H4861" s="675" t="s">
        <v>12995</v>
      </c>
      <c r="I4861" s="675" t="s">
        <v>6929</v>
      </c>
      <c r="J4861" s="675" t="s">
        <v>12995</v>
      </c>
      <c r="K4861" s="666" t="s">
        <v>10860</v>
      </c>
      <c r="L4861" s="666">
        <v>10</v>
      </c>
      <c r="M4861" s="763">
        <v>25000</v>
      </c>
      <c r="N4861" s="666" t="s">
        <v>10860</v>
      </c>
      <c r="O4861" s="666">
        <v>0</v>
      </c>
      <c r="P4861" s="772"/>
      <c r="Q4861" s="666" t="s">
        <v>10860</v>
      </c>
      <c r="R4861" s="666">
        <v>12</v>
      </c>
    </row>
    <row r="4862" spans="1:18" ht="15.75" customHeight="1" x14ac:dyDescent="0.2">
      <c r="A4862" s="676" t="s">
        <v>13224</v>
      </c>
      <c r="B4862" s="666" t="s">
        <v>6922</v>
      </c>
      <c r="C4862" s="666" t="s">
        <v>13225</v>
      </c>
      <c r="D4862" s="675" t="s">
        <v>11050</v>
      </c>
      <c r="E4862" s="737">
        <v>1200</v>
      </c>
      <c r="F4862" s="666">
        <v>48495223</v>
      </c>
      <c r="G4862" s="675" t="s">
        <v>13457</v>
      </c>
      <c r="H4862" s="675" t="s">
        <v>11050</v>
      </c>
      <c r="I4862" s="675" t="s">
        <v>7361</v>
      </c>
      <c r="J4862" s="675" t="s">
        <v>11050</v>
      </c>
      <c r="K4862" s="666" t="s">
        <v>10860</v>
      </c>
      <c r="L4862" s="666">
        <v>10</v>
      </c>
      <c r="M4862" s="763">
        <v>12000</v>
      </c>
      <c r="N4862" s="666" t="s">
        <v>10860</v>
      </c>
      <c r="O4862" s="666">
        <v>0</v>
      </c>
      <c r="P4862" s="772"/>
      <c r="Q4862" s="666" t="s">
        <v>10860</v>
      </c>
      <c r="R4862" s="666">
        <v>12</v>
      </c>
    </row>
    <row r="4863" spans="1:18" ht="15.75" customHeight="1" x14ac:dyDescent="0.2">
      <c r="A4863" s="676" t="s">
        <v>13224</v>
      </c>
      <c r="B4863" s="666" t="s">
        <v>13203</v>
      </c>
      <c r="C4863" s="666" t="s">
        <v>13076</v>
      </c>
      <c r="D4863" s="675" t="s">
        <v>10738</v>
      </c>
      <c r="E4863" s="737">
        <v>1500</v>
      </c>
      <c r="F4863" s="666">
        <v>44473859</v>
      </c>
      <c r="G4863" s="675" t="s">
        <v>13458</v>
      </c>
      <c r="H4863" s="675" t="s">
        <v>10738</v>
      </c>
      <c r="I4863" s="675" t="s">
        <v>7361</v>
      </c>
      <c r="J4863" s="675" t="s">
        <v>10738</v>
      </c>
      <c r="K4863" s="666"/>
      <c r="L4863" s="666">
        <v>10</v>
      </c>
      <c r="M4863" s="763">
        <v>15000</v>
      </c>
      <c r="N4863" s="666"/>
      <c r="O4863" s="666">
        <v>6</v>
      </c>
      <c r="P4863" s="756">
        <v>9000</v>
      </c>
      <c r="Q4863" s="666"/>
      <c r="R4863" s="666">
        <v>12</v>
      </c>
    </row>
    <row r="4864" spans="1:18" ht="15.75" customHeight="1" x14ac:dyDescent="0.2">
      <c r="A4864" s="676" t="s">
        <v>13224</v>
      </c>
      <c r="B4864" s="666" t="s">
        <v>13203</v>
      </c>
      <c r="C4864" s="666" t="s">
        <v>13076</v>
      </c>
      <c r="D4864" s="675" t="s">
        <v>10356</v>
      </c>
      <c r="E4864" s="737">
        <v>2500</v>
      </c>
      <c r="F4864" s="666">
        <v>44005340</v>
      </c>
      <c r="G4864" s="675" t="s">
        <v>13459</v>
      </c>
      <c r="H4864" s="675" t="s">
        <v>10356</v>
      </c>
      <c r="I4864" s="675" t="s">
        <v>6929</v>
      </c>
      <c r="J4864" s="675" t="s">
        <v>10356</v>
      </c>
      <c r="K4864" s="666"/>
      <c r="L4864" s="666">
        <v>9</v>
      </c>
      <c r="M4864" s="763">
        <v>22500</v>
      </c>
      <c r="N4864" s="666"/>
      <c r="O4864" s="666">
        <v>4</v>
      </c>
      <c r="P4864" s="756">
        <v>10000</v>
      </c>
      <c r="Q4864" s="666"/>
      <c r="R4864" s="666">
        <v>12</v>
      </c>
    </row>
    <row r="4865" spans="1:18" ht="15.75" customHeight="1" x14ac:dyDescent="0.2">
      <c r="A4865" s="676" t="s">
        <v>13224</v>
      </c>
      <c r="B4865" s="666" t="s">
        <v>13203</v>
      </c>
      <c r="C4865" s="666" t="s">
        <v>13076</v>
      </c>
      <c r="D4865" s="675" t="s">
        <v>11806</v>
      </c>
      <c r="E4865" s="737">
        <v>4000</v>
      </c>
      <c r="F4865" s="666">
        <v>40464454</v>
      </c>
      <c r="G4865" s="675" t="s">
        <v>13460</v>
      </c>
      <c r="H4865" s="675" t="s">
        <v>11806</v>
      </c>
      <c r="I4865" s="675" t="s">
        <v>6929</v>
      </c>
      <c r="J4865" s="675" t="s">
        <v>11806</v>
      </c>
      <c r="K4865" s="666"/>
      <c r="L4865" s="666">
        <v>9</v>
      </c>
      <c r="M4865" s="763">
        <v>36000</v>
      </c>
      <c r="N4865" s="666"/>
      <c r="O4865" s="666">
        <v>6</v>
      </c>
      <c r="P4865" s="756">
        <v>24000</v>
      </c>
      <c r="Q4865" s="666"/>
      <c r="R4865" s="666">
        <v>12</v>
      </c>
    </row>
    <row r="4866" spans="1:18" ht="15.75" customHeight="1" x14ac:dyDescent="0.2">
      <c r="A4866" s="676" t="s">
        <v>13224</v>
      </c>
      <c r="B4866" s="666" t="s">
        <v>13203</v>
      </c>
      <c r="C4866" s="666" t="s">
        <v>13076</v>
      </c>
      <c r="D4866" s="675" t="s">
        <v>13279</v>
      </c>
      <c r="E4866" s="737">
        <v>2500</v>
      </c>
      <c r="F4866" s="666">
        <v>75956662</v>
      </c>
      <c r="G4866" s="675" t="s">
        <v>13461</v>
      </c>
      <c r="H4866" s="675" t="s">
        <v>13279</v>
      </c>
      <c r="I4866" s="675" t="s">
        <v>7361</v>
      </c>
      <c r="J4866" s="675" t="s">
        <v>13279</v>
      </c>
      <c r="K4866" s="666"/>
      <c r="L4866" s="666">
        <v>9</v>
      </c>
      <c r="M4866" s="763">
        <v>22500</v>
      </c>
      <c r="N4866" s="666"/>
      <c r="O4866" s="666">
        <v>0</v>
      </c>
      <c r="P4866" s="772"/>
      <c r="Q4866" s="666"/>
      <c r="R4866" s="666">
        <v>12</v>
      </c>
    </row>
    <row r="4867" spans="1:18" ht="15.75" customHeight="1" x14ac:dyDescent="0.2">
      <c r="A4867" s="676" t="s">
        <v>13224</v>
      </c>
      <c r="B4867" s="666" t="s">
        <v>6922</v>
      </c>
      <c r="C4867" s="666" t="s">
        <v>13225</v>
      </c>
      <c r="D4867" s="675" t="s">
        <v>10356</v>
      </c>
      <c r="E4867" s="737">
        <v>2500</v>
      </c>
      <c r="F4867" s="666">
        <v>18168435</v>
      </c>
      <c r="G4867" s="675" t="s">
        <v>13462</v>
      </c>
      <c r="H4867" s="675" t="s">
        <v>10356</v>
      </c>
      <c r="I4867" s="675" t="s">
        <v>6929</v>
      </c>
      <c r="J4867" s="675" t="s">
        <v>10356</v>
      </c>
      <c r="K4867" s="666" t="s">
        <v>10860</v>
      </c>
      <c r="L4867" s="666">
        <v>8</v>
      </c>
      <c r="M4867" s="763">
        <v>20000</v>
      </c>
      <c r="N4867" s="666" t="s">
        <v>10860</v>
      </c>
      <c r="O4867" s="666">
        <v>0</v>
      </c>
      <c r="P4867" s="772"/>
      <c r="Q4867" s="666" t="s">
        <v>10860</v>
      </c>
      <c r="R4867" s="666">
        <v>12</v>
      </c>
    </row>
    <row r="4868" spans="1:18" ht="15.75" customHeight="1" x14ac:dyDescent="0.2">
      <c r="A4868" s="676" t="s">
        <v>13224</v>
      </c>
      <c r="B4868" s="666" t="s">
        <v>6922</v>
      </c>
      <c r="C4868" s="666" t="s">
        <v>13225</v>
      </c>
      <c r="D4868" s="675" t="s">
        <v>8629</v>
      </c>
      <c r="E4868" s="737">
        <v>1300</v>
      </c>
      <c r="F4868" s="666">
        <v>43440231</v>
      </c>
      <c r="G4868" s="675" t="s">
        <v>13463</v>
      </c>
      <c r="H4868" s="675" t="s">
        <v>8629</v>
      </c>
      <c r="I4868" s="675" t="s">
        <v>7541</v>
      </c>
      <c r="J4868" s="675" t="s">
        <v>8629</v>
      </c>
      <c r="K4868" s="666" t="s">
        <v>10860</v>
      </c>
      <c r="L4868" s="666">
        <v>8</v>
      </c>
      <c r="M4868" s="763">
        <v>10400</v>
      </c>
      <c r="N4868" s="666" t="s">
        <v>10860</v>
      </c>
      <c r="O4868" s="666">
        <v>0</v>
      </c>
      <c r="P4868" s="772"/>
      <c r="Q4868" s="666" t="s">
        <v>10860</v>
      </c>
      <c r="R4868" s="666">
        <v>12</v>
      </c>
    </row>
    <row r="4869" spans="1:18" ht="15.75" customHeight="1" x14ac:dyDescent="0.2">
      <c r="A4869" s="676" t="s">
        <v>13224</v>
      </c>
      <c r="B4869" s="666" t="s">
        <v>6922</v>
      </c>
      <c r="C4869" s="666" t="s">
        <v>13225</v>
      </c>
      <c r="D4869" s="675" t="s">
        <v>10738</v>
      </c>
      <c r="E4869" s="737">
        <v>1300</v>
      </c>
      <c r="F4869" s="666">
        <v>43504857</v>
      </c>
      <c r="G4869" s="675" t="s">
        <v>13464</v>
      </c>
      <c r="H4869" s="675" t="s">
        <v>10738</v>
      </c>
      <c r="I4869" s="675" t="s">
        <v>7361</v>
      </c>
      <c r="J4869" s="675" t="s">
        <v>10738</v>
      </c>
      <c r="K4869" s="666" t="s">
        <v>10860</v>
      </c>
      <c r="L4869" s="666">
        <v>8</v>
      </c>
      <c r="M4869" s="763">
        <v>10400</v>
      </c>
      <c r="N4869" s="666" t="s">
        <v>10860</v>
      </c>
      <c r="O4869" s="666">
        <v>0</v>
      </c>
      <c r="P4869" s="772"/>
      <c r="Q4869" s="666" t="s">
        <v>10860</v>
      </c>
      <c r="R4869" s="666">
        <v>12</v>
      </c>
    </row>
    <row r="4870" spans="1:18" ht="15.75" customHeight="1" x14ac:dyDescent="0.2">
      <c r="A4870" s="676" t="s">
        <v>13224</v>
      </c>
      <c r="B4870" s="666" t="s">
        <v>6922</v>
      </c>
      <c r="C4870" s="666" t="s">
        <v>13225</v>
      </c>
      <c r="D4870" s="675" t="s">
        <v>11806</v>
      </c>
      <c r="E4870" s="737">
        <v>2500</v>
      </c>
      <c r="F4870" s="666">
        <v>44092097</v>
      </c>
      <c r="G4870" s="675" t="s">
        <v>12322</v>
      </c>
      <c r="H4870" s="675" t="s">
        <v>11806</v>
      </c>
      <c r="I4870" s="675" t="s">
        <v>6929</v>
      </c>
      <c r="J4870" s="675" t="s">
        <v>11806</v>
      </c>
      <c r="K4870" s="666" t="s">
        <v>10860</v>
      </c>
      <c r="L4870" s="666">
        <v>8</v>
      </c>
      <c r="M4870" s="763">
        <v>20000</v>
      </c>
      <c r="N4870" s="666" t="s">
        <v>10860</v>
      </c>
      <c r="O4870" s="666">
        <v>0</v>
      </c>
      <c r="P4870" s="772"/>
      <c r="Q4870" s="666" t="s">
        <v>10860</v>
      </c>
      <c r="R4870" s="666">
        <v>12</v>
      </c>
    </row>
    <row r="4871" spans="1:18" ht="15.75" customHeight="1" x14ac:dyDescent="0.2">
      <c r="A4871" s="676" t="s">
        <v>13224</v>
      </c>
      <c r="B4871" s="666" t="s">
        <v>6922</v>
      </c>
      <c r="C4871" s="666" t="s">
        <v>13225</v>
      </c>
      <c r="D4871" s="675" t="s">
        <v>10738</v>
      </c>
      <c r="E4871" s="737">
        <v>1300</v>
      </c>
      <c r="F4871" s="666">
        <v>44156815</v>
      </c>
      <c r="G4871" s="675" t="s">
        <v>13465</v>
      </c>
      <c r="H4871" s="675" t="s">
        <v>10738</v>
      </c>
      <c r="I4871" s="675" t="s">
        <v>7361</v>
      </c>
      <c r="J4871" s="675" t="s">
        <v>10738</v>
      </c>
      <c r="K4871" s="666" t="s">
        <v>10860</v>
      </c>
      <c r="L4871" s="666">
        <v>8</v>
      </c>
      <c r="M4871" s="763">
        <v>10400</v>
      </c>
      <c r="N4871" s="666" t="s">
        <v>10860</v>
      </c>
      <c r="O4871" s="666">
        <v>0</v>
      </c>
      <c r="P4871" s="772"/>
      <c r="Q4871" s="666" t="s">
        <v>10860</v>
      </c>
      <c r="R4871" s="666">
        <v>12</v>
      </c>
    </row>
    <row r="4872" spans="1:18" ht="15.75" customHeight="1" x14ac:dyDescent="0.2">
      <c r="A4872" s="676" t="s">
        <v>13224</v>
      </c>
      <c r="B4872" s="666" t="s">
        <v>6922</v>
      </c>
      <c r="C4872" s="666" t="s">
        <v>13225</v>
      </c>
      <c r="D4872" s="675" t="s">
        <v>8987</v>
      </c>
      <c r="E4872" s="737">
        <v>2500</v>
      </c>
      <c r="F4872" s="666">
        <v>45206287</v>
      </c>
      <c r="G4872" s="675" t="s">
        <v>13466</v>
      </c>
      <c r="H4872" s="675" t="s">
        <v>8987</v>
      </c>
      <c r="I4872" s="675" t="s">
        <v>6929</v>
      </c>
      <c r="J4872" s="675" t="s">
        <v>8987</v>
      </c>
      <c r="K4872" s="666" t="s">
        <v>10860</v>
      </c>
      <c r="L4872" s="666">
        <v>8</v>
      </c>
      <c r="M4872" s="763">
        <v>20000</v>
      </c>
      <c r="N4872" s="666" t="s">
        <v>10860</v>
      </c>
      <c r="O4872" s="666">
        <v>3</v>
      </c>
      <c r="P4872" s="756">
        <v>7500</v>
      </c>
      <c r="Q4872" s="666" t="s">
        <v>10860</v>
      </c>
      <c r="R4872" s="666">
        <v>12</v>
      </c>
    </row>
    <row r="4873" spans="1:18" ht="15.75" customHeight="1" x14ac:dyDescent="0.2">
      <c r="A4873" s="676" t="s">
        <v>13224</v>
      </c>
      <c r="B4873" s="666" t="s">
        <v>6922</v>
      </c>
      <c r="C4873" s="666" t="s">
        <v>13467</v>
      </c>
      <c r="D4873" s="675" t="s">
        <v>11806</v>
      </c>
      <c r="E4873" s="737">
        <v>2500</v>
      </c>
      <c r="F4873" s="666">
        <v>46687018</v>
      </c>
      <c r="G4873" s="675" t="s">
        <v>13468</v>
      </c>
      <c r="H4873" s="675" t="s">
        <v>11806</v>
      </c>
      <c r="I4873" s="675" t="s">
        <v>6929</v>
      </c>
      <c r="J4873" s="675" t="s">
        <v>11806</v>
      </c>
      <c r="K4873" s="666"/>
      <c r="L4873" s="666">
        <v>8</v>
      </c>
      <c r="M4873" s="763">
        <v>20000</v>
      </c>
      <c r="N4873" s="666"/>
      <c r="O4873" s="666">
        <v>3</v>
      </c>
      <c r="P4873" s="756">
        <v>7500</v>
      </c>
      <c r="Q4873" s="666"/>
      <c r="R4873" s="666">
        <v>12</v>
      </c>
    </row>
    <row r="4874" spans="1:18" ht="15.75" customHeight="1" x14ac:dyDescent="0.2">
      <c r="A4874" s="676" t="s">
        <v>13224</v>
      </c>
      <c r="B4874" s="666" t="s">
        <v>6922</v>
      </c>
      <c r="C4874" s="666" t="s">
        <v>13225</v>
      </c>
      <c r="D4874" s="675" t="s">
        <v>11806</v>
      </c>
      <c r="E4874" s="737">
        <v>2500</v>
      </c>
      <c r="F4874" s="666">
        <v>46781737</v>
      </c>
      <c r="G4874" s="675" t="s">
        <v>13469</v>
      </c>
      <c r="H4874" s="675" t="s">
        <v>11806</v>
      </c>
      <c r="I4874" s="675" t="s">
        <v>6929</v>
      </c>
      <c r="J4874" s="675" t="s">
        <v>11806</v>
      </c>
      <c r="K4874" s="666" t="s">
        <v>10860</v>
      </c>
      <c r="L4874" s="666">
        <v>8</v>
      </c>
      <c r="M4874" s="763">
        <v>20000</v>
      </c>
      <c r="N4874" s="666" t="s">
        <v>10860</v>
      </c>
      <c r="O4874" s="666">
        <v>0</v>
      </c>
      <c r="P4874" s="756"/>
      <c r="Q4874" s="666" t="s">
        <v>10860</v>
      </c>
      <c r="R4874" s="666">
        <v>12</v>
      </c>
    </row>
    <row r="4875" spans="1:18" ht="15.75" customHeight="1" x14ac:dyDescent="0.2">
      <c r="A4875" s="676" t="s">
        <v>13224</v>
      </c>
      <c r="B4875" s="666" t="s">
        <v>6922</v>
      </c>
      <c r="C4875" s="666" t="s">
        <v>13225</v>
      </c>
      <c r="D4875" s="675" t="s">
        <v>10390</v>
      </c>
      <c r="E4875" s="737">
        <v>1300</v>
      </c>
      <c r="F4875" s="666">
        <v>46862222</v>
      </c>
      <c r="G4875" s="675" t="s">
        <v>13470</v>
      </c>
      <c r="H4875" s="675" t="s">
        <v>10390</v>
      </c>
      <c r="I4875" s="675" t="s">
        <v>7541</v>
      </c>
      <c r="J4875" s="675" t="s">
        <v>10390</v>
      </c>
      <c r="K4875" s="666" t="s">
        <v>10860</v>
      </c>
      <c r="L4875" s="666">
        <v>8</v>
      </c>
      <c r="M4875" s="763">
        <v>10400</v>
      </c>
      <c r="N4875" s="666" t="s">
        <v>10860</v>
      </c>
      <c r="O4875" s="666">
        <v>0</v>
      </c>
      <c r="P4875" s="756"/>
      <c r="Q4875" s="666" t="s">
        <v>10860</v>
      </c>
      <c r="R4875" s="666">
        <v>12</v>
      </c>
    </row>
    <row r="4876" spans="1:18" ht="15.75" customHeight="1" x14ac:dyDescent="0.2">
      <c r="A4876" s="676" t="s">
        <v>13224</v>
      </c>
      <c r="B4876" s="666" t="s">
        <v>6922</v>
      </c>
      <c r="C4876" s="666" t="s">
        <v>13225</v>
      </c>
      <c r="D4876" s="675" t="s">
        <v>11806</v>
      </c>
      <c r="E4876" s="737">
        <v>2500</v>
      </c>
      <c r="F4876" s="666">
        <v>46950396</v>
      </c>
      <c r="G4876" s="675" t="s">
        <v>13471</v>
      </c>
      <c r="H4876" s="675" t="s">
        <v>11806</v>
      </c>
      <c r="I4876" s="675" t="s">
        <v>6929</v>
      </c>
      <c r="J4876" s="675" t="s">
        <v>11806</v>
      </c>
      <c r="K4876" s="666" t="s">
        <v>10860</v>
      </c>
      <c r="L4876" s="666">
        <v>8</v>
      </c>
      <c r="M4876" s="763">
        <v>20000</v>
      </c>
      <c r="N4876" s="666" t="s">
        <v>10860</v>
      </c>
      <c r="O4876" s="666">
        <v>6</v>
      </c>
      <c r="P4876" s="756">
        <v>15000</v>
      </c>
      <c r="Q4876" s="666" t="s">
        <v>10860</v>
      </c>
      <c r="R4876" s="666">
        <v>12</v>
      </c>
    </row>
    <row r="4877" spans="1:18" ht="15.75" customHeight="1" x14ac:dyDescent="0.2">
      <c r="A4877" s="676" t="s">
        <v>13224</v>
      </c>
      <c r="B4877" s="666" t="s">
        <v>6922</v>
      </c>
      <c r="C4877" s="666" t="s">
        <v>13225</v>
      </c>
      <c r="D4877" s="675" t="s">
        <v>10356</v>
      </c>
      <c r="E4877" s="737">
        <v>2500</v>
      </c>
      <c r="F4877" s="666">
        <v>46991478</v>
      </c>
      <c r="G4877" s="675" t="s">
        <v>13472</v>
      </c>
      <c r="H4877" s="675" t="s">
        <v>10356</v>
      </c>
      <c r="I4877" s="675" t="s">
        <v>6929</v>
      </c>
      <c r="J4877" s="675" t="s">
        <v>10356</v>
      </c>
      <c r="K4877" s="666" t="s">
        <v>10860</v>
      </c>
      <c r="L4877" s="666">
        <v>8</v>
      </c>
      <c r="M4877" s="763">
        <v>20000</v>
      </c>
      <c r="N4877" s="666" t="s">
        <v>10860</v>
      </c>
      <c r="O4877" s="666">
        <v>0</v>
      </c>
      <c r="P4877" s="756"/>
      <c r="Q4877" s="666" t="s">
        <v>10860</v>
      </c>
      <c r="R4877" s="666">
        <v>12</v>
      </c>
    </row>
    <row r="4878" spans="1:18" ht="15.75" customHeight="1" x14ac:dyDescent="0.2">
      <c r="A4878" s="676" t="s">
        <v>13224</v>
      </c>
      <c r="B4878" s="666" t="s">
        <v>6922</v>
      </c>
      <c r="C4878" s="666" t="s">
        <v>13225</v>
      </c>
      <c r="D4878" s="675" t="s">
        <v>8713</v>
      </c>
      <c r="E4878" s="737">
        <v>2500</v>
      </c>
      <c r="F4878" s="666">
        <v>48531605</v>
      </c>
      <c r="G4878" s="675" t="s">
        <v>13473</v>
      </c>
      <c r="H4878" s="675" t="s">
        <v>6938</v>
      </c>
      <c r="I4878" s="675" t="s">
        <v>6929</v>
      </c>
      <c r="J4878" s="675" t="s">
        <v>8713</v>
      </c>
      <c r="K4878" s="666" t="s">
        <v>10860</v>
      </c>
      <c r="L4878" s="666">
        <v>8</v>
      </c>
      <c r="M4878" s="763">
        <v>20000</v>
      </c>
      <c r="N4878" s="666" t="s">
        <v>10860</v>
      </c>
      <c r="O4878" s="666">
        <v>0</v>
      </c>
      <c r="P4878" s="756"/>
      <c r="Q4878" s="666" t="s">
        <v>10860</v>
      </c>
      <c r="R4878" s="666">
        <v>12</v>
      </c>
    </row>
    <row r="4879" spans="1:18" ht="15.75" customHeight="1" x14ac:dyDescent="0.2">
      <c r="A4879" s="676" t="s">
        <v>13224</v>
      </c>
      <c r="B4879" s="666" t="s">
        <v>6922</v>
      </c>
      <c r="C4879" s="666" t="s">
        <v>13225</v>
      </c>
      <c r="D4879" s="675" t="s">
        <v>9105</v>
      </c>
      <c r="E4879" s="737">
        <v>2500</v>
      </c>
      <c r="F4879" s="666">
        <v>70235355</v>
      </c>
      <c r="G4879" s="675" t="s">
        <v>13474</v>
      </c>
      <c r="H4879" s="675" t="s">
        <v>9105</v>
      </c>
      <c r="I4879" s="675" t="s">
        <v>6929</v>
      </c>
      <c r="J4879" s="675" t="s">
        <v>9105</v>
      </c>
      <c r="K4879" s="666" t="s">
        <v>10860</v>
      </c>
      <c r="L4879" s="666">
        <v>8</v>
      </c>
      <c r="M4879" s="763">
        <v>20000</v>
      </c>
      <c r="N4879" s="666" t="s">
        <v>10860</v>
      </c>
      <c r="O4879" s="666">
        <v>0</v>
      </c>
      <c r="P4879" s="756"/>
      <c r="Q4879" s="666" t="s">
        <v>10860</v>
      </c>
      <c r="R4879" s="666">
        <v>12</v>
      </c>
    </row>
    <row r="4880" spans="1:18" ht="15.75" customHeight="1" x14ac:dyDescent="0.2">
      <c r="A4880" s="676" t="s">
        <v>13224</v>
      </c>
      <c r="B4880" s="666" t="s">
        <v>6922</v>
      </c>
      <c r="C4880" s="666" t="s">
        <v>13467</v>
      </c>
      <c r="D4880" s="675" t="s">
        <v>8611</v>
      </c>
      <c r="E4880" s="737">
        <v>2000</v>
      </c>
      <c r="F4880" s="666">
        <v>70828701</v>
      </c>
      <c r="G4880" s="675" t="s">
        <v>13475</v>
      </c>
      <c r="H4880" s="675" t="s">
        <v>8611</v>
      </c>
      <c r="I4880" s="675" t="s">
        <v>7361</v>
      </c>
      <c r="J4880" s="675" t="s">
        <v>8611</v>
      </c>
      <c r="K4880" s="666"/>
      <c r="L4880" s="666">
        <v>8</v>
      </c>
      <c r="M4880" s="763">
        <v>16000</v>
      </c>
      <c r="N4880" s="666"/>
      <c r="O4880" s="666">
        <v>3</v>
      </c>
      <c r="P4880" s="756">
        <v>6000</v>
      </c>
      <c r="Q4880" s="666"/>
      <c r="R4880" s="666">
        <v>12</v>
      </c>
    </row>
    <row r="4881" spans="1:18" ht="15.75" customHeight="1" x14ac:dyDescent="0.2">
      <c r="A4881" s="676" t="s">
        <v>13224</v>
      </c>
      <c r="B4881" s="666" t="s">
        <v>6922</v>
      </c>
      <c r="C4881" s="666" t="s">
        <v>13225</v>
      </c>
      <c r="D4881" s="675" t="s">
        <v>8670</v>
      </c>
      <c r="E4881" s="737">
        <v>1300</v>
      </c>
      <c r="F4881" s="666">
        <v>72326454</v>
      </c>
      <c r="G4881" s="675" t="s">
        <v>13476</v>
      </c>
      <c r="H4881" s="675" t="s">
        <v>8670</v>
      </c>
      <c r="I4881" s="675" t="s">
        <v>7541</v>
      </c>
      <c r="J4881" s="675" t="s">
        <v>8670</v>
      </c>
      <c r="K4881" s="666" t="s">
        <v>10860</v>
      </c>
      <c r="L4881" s="666">
        <v>8</v>
      </c>
      <c r="M4881" s="763">
        <v>10400</v>
      </c>
      <c r="N4881" s="666" t="s">
        <v>10860</v>
      </c>
      <c r="O4881" s="666">
        <v>0</v>
      </c>
      <c r="P4881" s="756"/>
      <c r="Q4881" s="666" t="s">
        <v>10860</v>
      </c>
      <c r="R4881" s="666">
        <v>12</v>
      </c>
    </row>
    <row r="4882" spans="1:18" ht="15.75" customHeight="1" x14ac:dyDescent="0.2">
      <c r="A4882" s="676" t="s">
        <v>13224</v>
      </c>
      <c r="B4882" s="666" t="s">
        <v>6922</v>
      </c>
      <c r="C4882" s="666" t="s">
        <v>13467</v>
      </c>
      <c r="D4882" s="675" t="s">
        <v>12567</v>
      </c>
      <c r="E4882" s="737">
        <v>2500</v>
      </c>
      <c r="F4882" s="666">
        <v>72436574</v>
      </c>
      <c r="G4882" s="675" t="s">
        <v>13477</v>
      </c>
      <c r="H4882" s="675" t="s">
        <v>12567</v>
      </c>
      <c r="I4882" s="675" t="s">
        <v>6929</v>
      </c>
      <c r="J4882" s="675" t="s">
        <v>12567</v>
      </c>
      <c r="K4882" s="666"/>
      <c r="L4882" s="666">
        <v>8</v>
      </c>
      <c r="M4882" s="763">
        <v>20000</v>
      </c>
      <c r="N4882" s="666"/>
      <c r="O4882" s="666">
        <v>3</v>
      </c>
      <c r="P4882" s="756">
        <v>7500</v>
      </c>
      <c r="Q4882" s="666"/>
      <c r="R4882" s="666">
        <v>12</v>
      </c>
    </row>
    <row r="4883" spans="1:18" ht="15.75" customHeight="1" x14ac:dyDescent="0.2">
      <c r="A4883" s="676" t="s">
        <v>13224</v>
      </c>
      <c r="B4883" s="666" t="s">
        <v>6922</v>
      </c>
      <c r="C4883" s="666" t="s">
        <v>13225</v>
      </c>
      <c r="D4883" s="675" t="s">
        <v>10738</v>
      </c>
      <c r="E4883" s="737">
        <v>1300</v>
      </c>
      <c r="F4883" s="666">
        <v>72506659</v>
      </c>
      <c r="G4883" s="675" t="s">
        <v>13478</v>
      </c>
      <c r="H4883" s="675" t="s">
        <v>10738</v>
      </c>
      <c r="I4883" s="675" t="s">
        <v>7361</v>
      </c>
      <c r="J4883" s="675" t="s">
        <v>10738</v>
      </c>
      <c r="K4883" s="666" t="s">
        <v>10860</v>
      </c>
      <c r="L4883" s="666">
        <v>8</v>
      </c>
      <c r="M4883" s="763">
        <v>10400</v>
      </c>
      <c r="N4883" s="666" t="s">
        <v>10860</v>
      </c>
      <c r="O4883" s="666">
        <v>0</v>
      </c>
      <c r="P4883" s="756"/>
      <c r="Q4883" s="666" t="s">
        <v>10860</v>
      </c>
      <c r="R4883" s="666">
        <v>12</v>
      </c>
    </row>
    <row r="4884" spans="1:18" ht="15.75" customHeight="1" x14ac:dyDescent="0.2">
      <c r="A4884" s="676" t="s">
        <v>13224</v>
      </c>
      <c r="B4884" s="666" t="s">
        <v>6922</v>
      </c>
      <c r="C4884" s="666" t="s">
        <v>13225</v>
      </c>
      <c r="D4884" s="675" t="s">
        <v>10390</v>
      </c>
      <c r="E4884" s="737">
        <v>1300</v>
      </c>
      <c r="F4884" s="666">
        <v>73130501</v>
      </c>
      <c r="G4884" s="675" t="s">
        <v>13479</v>
      </c>
      <c r="H4884" s="675" t="s">
        <v>10390</v>
      </c>
      <c r="I4884" s="675" t="s">
        <v>7541</v>
      </c>
      <c r="J4884" s="675" t="s">
        <v>10390</v>
      </c>
      <c r="K4884" s="666" t="s">
        <v>10860</v>
      </c>
      <c r="L4884" s="666">
        <v>8</v>
      </c>
      <c r="M4884" s="763">
        <v>10400</v>
      </c>
      <c r="N4884" s="666" t="s">
        <v>10860</v>
      </c>
      <c r="O4884" s="666">
        <v>0</v>
      </c>
      <c r="P4884" s="756"/>
      <c r="Q4884" s="666" t="s">
        <v>10860</v>
      </c>
      <c r="R4884" s="666">
        <v>12</v>
      </c>
    </row>
    <row r="4885" spans="1:18" ht="15.75" customHeight="1" x14ac:dyDescent="0.2">
      <c r="A4885" s="676" t="s">
        <v>13224</v>
      </c>
      <c r="B4885" s="666" t="s">
        <v>6922</v>
      </c>
      <c r="C4885" s="666" t="s">
        <v>13225</v>
      </c>
      <c r="D4885" s="675" t="s">
        <v>8629</v>
      </c>
      <c r="E4885" s="737">
        <v>1300</v>
      </c>
      <c r="F4885" s="666">
        <v>73932477</v>
      </c>
      <c r="G4885" s="675" t="s">
        <v>13480</v>
      </c>
      <c r="H4885" s="675" t="s">
        <v>8629</v>
      </c>
      <c r="I4885" s="675" t="s">
        <v>7541</v>
      </c>
      <c r="J4885" s="675" t="s">
        <v>8629</v>
      </c>
      <c r="K4885" s="666" t="s">
        <v>10860</v>
      </c>
      <c r="L4885" s="666">
        <v>8</v>
      </c>
      <c r="M4885" s="763">
        <v>10400</v>
      </c>
      <c r="N4885" s="666" t="s">
        <v>10860</v>
      </c>
      <c r="O4885" s="666">
        <v>0</v>
      </c>
      <c r="P4885" s="772"/>
      <c r="Q4885" s="666" t="s">
        <v>10860</v>
      </c>
      <c r="R4885" s="666">
        <v>12</v>
      </c>
    </row>
    <row r="4886" spans="1:18" ht="15.75" customHeight="1" x14ac:dyDescent="0.2">
      <c r="A4886" s="676" t="s">
        <v>13224</v>
      </c>
      <c r="B4886" s="666" t="s">
        <v>6922</v>
      </c>
      <c r="C4886" s="666" t="s">
        <v>13225</v>
      </c>
      <c r="D4886" s="675" t="s">
        <v>10738</v>
      </c>
      <c r="E4886" s="737">
        <v>1300</v>
      </c>
      <c r="F4886" s="666">
        <v>76323450</v>
      </c>
      <c r="G4886" s="675" t="s">
        <v>13481</v>
      </c>
      <c r="H4886" s="675" t="s">
        <v>10738</v>
      </c>
      <c r="I4886" s="675" t="s">
        <v>7361</v>
      </c>
      <c r="J4886" s="675" t="s">
        <v>10738</v>
      </c>
      <c r="K4886" s="666" t="s">
        <v>10860</v>
      </c>
      <c r="L4886" s="666">
        <v>8</v>
      </c>
      <c r="M4886" s="763">
        <v>10400</v>
      </c>
      <c r="N4886" s="666" t="s">
        <v>10860</v>
      </c>
      <c r="O4886" s="666">
        <v>0</v>
      </c>
      <c r="P4886" s="772"/>
      <c r="Q4886" s="666" t="s">
        <v>10860</v>
      </c>
      <c r="R4886" s="666">
        <v>12</v>
      </c>
    </row>
    <row r="4887" spans="1:18" ht="15.75" customHeight="1" x14ac:dyDescent="0.2">
      <c r="A4887" s="676" t="s">
        <v>13224</v>
      </c>
      <c r="B4887" s="666" t="s">
        <v>6922</v>
      </c>
      <c r="C4887" s="666" t="s">
        <v>13225</v>
      </c>
      <c r="D4887" s="675" t="s">
        <v>10738</v>
      </c>
      <c r="E4887" s="737">
        <v>1300</v>
      </c>
      <c r="F4887" s="666">
        <v>76818006</v>
      </c>
      <c r="G4887" s="675" t="s">
        <v>13482</v>
      </c>
      <c r="H4887" s="675" t="s">
        <v>10738</v>
      </c>
      <c r="I4887" s="675" t="s">
        <v>7361</v>
      </c>
      <c r="J4887" s="675" t="s">
        <v>10738</v>
      </c>
      <c r="K4887" s="666" t="s">
        <v>10860</v>
      </c>
      <c r="L4887" s="666">
        <v>8</v>
      </c>
      <c r="M4887" s="763">
        <v>10400</v>
      </c>
      <c r="N4887" s="666" t="s">
        <v>10860</v>
      </c>
      <c r="O4887" s="666">
        <v>0</v>
      </c>
      <c r="P4887" s="772"/>
      <c r="Q4887" s="666" t="s">
        <v>10860</v>
      </c>
      <c r="R4887" s="666">
        <v>12</v>
      </c>
    </row>
    <row r="4888" spans="1:18" ht="15.75" customHeight="1" x14ac:dyDescent="0.2">
      <c r="A4888" s="676" t="s">
        <v>13224</v>
      </c>
      <c r="B4888" s="666" t="s">
        <v>6922</v>
      </c>
      <c r="C4888" s="666" t="s">
        <v>13225</v>
      </c>
      <c r="D4888" s="675" t="s">
        <v>10738</v>
      </c>
      <c r="E4888" s="737">
        <v>1300</v>
      </c>
      <c r="F4888" s="666">
        <v>77161712</v>
      </c>
      <c r="G4888" s="675" t="s">
        <v>13483</v>
      </c>
      <c r="H4888" s="675" t="s">
        <v>10738</v>
      </c>
      <c r="I4888" s="675" t="s">
        <v>7361</v>
      </c>
      <c r="J4888" s="675" t="s">
        <v>10738</v>
      </c>
      <c r="K4888" s="666" t="s">
        <v>10860</v>
      </c>
      <c r="L4888" s="666">
        <v>8</v>
      </c>
      <c r="M4888" s="763">
        <v>10400</v>
      </c>
      <c r="N4888" s="666" t="s">
        <v>10860</v>
      </c>
      <c r="O4888" s="666">
        <v>0</v>
      </c>
      <c r="P4888" s="772"/>
      <c r="Q4888" s="666" t="s">
        <v>10860</v>
      </c>
      <c r="R4888" s="666">
        <v>12</v>
      </c>
    </row>
    <row r="4889" spans="1:18" ht="15.75" customHeight="1" x14ac:dyDescent="0.2">
      <c r="A4889" s="676" t="s">
        <v>13224</v>
      </c>
      <c r="B4889" s="666" t="s">
        <v>13203</v>
      </c>
      <c r="C4889" s="666" t="s">
        <v>13076</v>
      </c>
      <c r="D4889" s="675" t="s">
        <v>10356</v>
      </c>
      <c r="E4889" s="737">
        <v>3000</v>
      </c>
      <c r="F4889" s="666">
        <v>41226817</v>
      </c>
      <c r="G4889" s="675" t="s">
        <v>13484</v>
      </c>
      <c r="H4889" s="675" t="s">
        <v>10356</v>
      </c>
      <c r="I4889" s="675" t="s">
        <v>6929</v>
      </c>
      <c r="J4889" s="675" t="s">
        <v>10356</v>
      </c>
      <c r="K4889" s="666"/>
      <c r="L4889" s="666">
        <v>8</v>
      </c>
      <c r="M4889" s="763">
        <v>24000</v>
      </c>
      <c r="N4889" s="666"/>
      <c r="O4889" s="666">
        <v>6</v>
      </c>
      <c r="P4889" s="756">
        <v>18000</v>
      </c>
      <c r="Q4889" s="666"/>
      <c r="R4889" s="666">
        <v>12</v>
      </c>
    </row>
    <row r="4890" spans="1:18" ht="15.75" customHeight="1" x14ac:dyDescent="0.2">
      <c r="A4890" s="676" t="s">
        <v>13224</v>
      </c>
      <c r="B4890" s="666" t="s">
        <v>13203</v>
      </c>
      <c r="C4890" s="666" t="s">
        <v>13076</v>
      </c>
      <c r="D4890" s="675" t="s">
        <v>10356</v>
      </c>
      <c r="E4890" s="737">
        <v>3000</v>
      </c>
      <c r="F4890" s="666">
        <v>41589770</v>
      </c>
      <c r="G4890" s="675" t="s">
        <v>13485</v>
      </c>
      <c r="H4890" s="675" t="s">
        <v>10356</v>
      </c>
      <c r="I4890" s="675" t="s">
        <v>6929</v>
      </c>
      <c r="J4890" s="675" t="s">
        <v>10356</v>
      </c>
      <c r="K4890" s="666"/>
      <c r="L4890" s="666">
        <v>8</v>
      </c>
      <c r="M4890" s="763">
        <v>24000</v>
      </c>
      <c r="N4890" s="666"/>
      <c r="O4890" s="666">
        <v>5</v>
      </c>
      <c r="P4890" s="772">
        <v>15000</v>
      </c>
      <c r="Q4890" s="666"/>
      <c r="R4890" s="666">
        <v>12</v>
      </c>
    </row>
    <row r="4891" spans="1:18" ht="15.75" customHeight="1" x14ac:dyDescent="0.2">
      <c r="A4891" s="676" t="s">
        <v>13224</v>
      </c>
      <c r="B4891" s="666" t="s">
        <v>13203</v>
      </c>
      <c r="C4891" s="666" t="s">
        <v>13076</v>
      </c>
      <c r="D4891" s="675" t="s">
        <v>9914</v>
      </c>
      <c r="E4891" s="737">
        <v>9000</v>
      </c>
      <c r="F4891" s="666">
        <v>43115445</v>
      </c>
      <c r="G4891" s="675" t="s">
        <v>13486</v>
      </c>
      <c r="H4891" s="675" t="s">
        <v>9914</v>
      </c>
      <c r="I4891" s="675" t="s">
        <v>6929</v>
      </c>
      <c r="J4891" s="675" t="s">
        <v>9914</v>
      </c>
      <c r="K4891" s="666"/>
      <c r="L4891" s="666">
        <v>8</v>
      </c>
      <c r="M4891" s="763">
        <v>72000</v>
      </c>
      <c r="N4891" s="666"/>
      <c r="O4891" s="666">
        <v>6</v>
      </c>
      <c r="P4891" s="772">
        <v>54000</v>
      </c>
      <c r="Q4891" s="666"/>
      <c r="R4891" s="666">
        <v>12</v>
      </c>
    </row>
    <row r="4892" spans="1:18" ht="15.75" customHeight="1" x14ac:dyDescent="0.2">
      <c r="A4892" s="676" t="s">
        <v>13224</v>
      </c>
      <c r="B4892" s="666" t="s">
        <v>13203</v>
      </c>
      <c r="C4892" s="666" t="s">
        <v>13076</v>
      </c>
      <c r="D4892" s="675" t="s">
        <v>8987</v>
      </c>
      <c r="E4892" s="737">
        <v>3000</v>
      </c>
      <c r="F4892" s="666">
        <v>43341338</v>
      </c>
      <c r="G4892" s="675" t="s">
        <v>13487</v>
      </c>
      <c r="H4892" s="675" t="s">
        <v>8987</v>
      </c>
      <c r="I4892" s="675" t="s">
        <v>6929</v>
      </c>
      <c r="J4892" s="675" t="s">
        <v>8987</v>
      </c>
      <c r="K4892" s="666"/>
      <c r="L4892" s="666">
        <v>8</v>
      </c>
      <c r="M4892" s="763">
        <v>24000</v>
      </c>
      <c r="N4892" s="666"/>
      <c r="O4892" s="666">
        <v>6</v>
      </c>
      <c r="P4892" s="772">
        <v>18000</v>
      </c>
      <c r="Q4892" s="666"/>
      <c r="R4892" s="666">
        <v>12</v>
      </c>
    </row>
    <row r="4893" spans="1:18" ht="15.75" customHeight="1" x14ac:dyDescent="0.2">
      <c r="A4893" s="676" t="s">
        <v>13224</v>
      </c>
      <c r="B4893" s="666" t="s">
        <v>13203</v>
      </c>
      <c r="C4893" s="666" t="s">
        <v>13076</v>
      </c>
      <c r="D4893" s="675" t="s">
        <v>10356</v>
      </c>
      <c r="E4893" s="737">
        <v>3000</v>
      </c>
      <c r="F4893" s="666">
        <v>44408176</v>
      </c>
      <c r="G4893" s="675" t="s">
        <v>13090</v>
      </c>
      <c r="H4893" s="675" t="s">
        <v>10356</v>
      </c>
      <c r="I4893" s="675" t="s">
        <v>6929</v>
      </c>
      <c r="J4893" s="675" t="s">
        <v>10356</v>
      </c>
      <c r="K4893" s="666"/>
      <c r="L4893" s="666">
        <v>8</v>
      </c>
      <c r="M4893" s="763">
        <v>24000</v>
      </c>
      <c r="N4893" s="666"/>
      <c r="O4893" s="666">
        <v>6</v>
      </c>
      <c r="P4893" s="772">
        <v>18000</v>
      </c>
      <c r="Q4893" s="666"/>
      <c r="R4893" s="666">
        <v>12</v>
      </c>
    </row>
    <row r="4894" spans="1:18" ht="15.75" customHeight="1" x14ac:dyDescent="0.2">
      <c r="A4894" s="676" t="s">
        <v>13224</v>
      </c>
      <c r="B4894" s="666" t="s">
        <v>13203</v>
      </c>
      <c r="C4894" s="666" t="s">
        <v>13076</v>
      </c>
      <c r="D4894" s="675" t="s">
        <v>8987</v>
      </c>
      <c r="E4894" s="737">
        <v>2500</v>
      </c>
      <c r="F4894" s="666">
        <v>45156580</v>
      </c>
      <c r="G4894" s="675" t="s">
        <v>13488</v>
      </c>
      <c r="H4894" s="675" t="s">
        <v>8987</v>
      </c>
      <c r="I4894" s="675" t="s">
        <v>6929</v>
      </c>
      <c r="J4894" s="675" t="s">
        <v>8987</v>
      </c>
      <c r="K4894" s="666"/>
      <c r="L4894" s="666">
        <v>8</v>
      </c>
      <c r="M4894" s="763">
        <v>20000</v>
      </c>
      <c r="N4894" s="666"/>
      <c r="O4894" s="666">
        <v>6</v>
      </c>
      <c r="P4894" s="772">
        <v>15000</v>
      </c>
      <c r="Q4894" s="666"/>
      <c r="R4894" s="666">
        <v>12</v>
      </c>
    </row>
    <row r="4895" spans="1:18" ht="15.75" customHeight="1" x14ac:dyDescent="0.2">
      <c r="A4895" s="676" t="s">
        <v>13224</v>
      </c>
      <c r="B4895" s="666" t="s">
        <v>13203</v>
      </c>
      <c r="C4895" s="666" t="s">
        <v>13076</v>
      </c>
      <c r="D4895" s="675" t="s">
        <v>10924</v>
      </c>
      <c r="E4895" s="737">
        <v>3000</v>
      </c>
      <c r="F4895" s="666">
        <v>45964670</v>
      </c>
      <c r="G4895" s="675" t="s">
        <v>13489</v>
      </c>
      <c r="H4895" s="675" t="s">
        <v>10924</v>
      </c>
      <c r="I4895" s="675" t="s">
        <v>6929</v>
      </c>
      <c r="J4895" s="675" t="s">
        <v>10924</v>
      </c>
      <c r="K4895" s="666"/>
      <c r="L4895" s="666">
        <v>8</v>
      </c>
      <c r="M4895" s="763">
        <v>24000</v>
      </c>
      <c r="N4895" s="666"/>
      <c r="O4895" s="666">
        <v>6</v>
      </c>
      <c r="P4895" s="772">
        <v>18000</v>
      </c>
      <c r="Q4895" s="666"/>
      <c r="R4895" s="666">
        <v>12</v>
      </c>
    </row>
    <row r="4896" spans="1:18" ht="15.75" customHeight="1" x14ac:dyDescent="0.2">
      <c r="A4896" s="676" t="s">
        <v>13224</v>
      </c>
      <c r="B4896" s="666" t="s">
        <v>13203</v>
      </c>
      <c r="C4896" s="666" t="s">
        <v>13076</v>
      </c>
      <c r="D4896" s="675" t="s">
        <v>11169</v>
      </c>
      <c r="E4896" s="737">
        <v>3500</v>
      </c>
      <c r="F4896" s="666">
        <v>46653110</v>
      </c>
      <c r="G4896" s="675" t="s">
        <v>13490</v>
      </c>
      <c r="H4896" s="675" t="s">
        <v>11169</v>
      </c>
      <c r="I4896" s="675" t="s">
        <v>6929</v>
      </c>
      <c r="J4896" s="675" t="s">
        <v>11169</v>
      </c>
      <c r="K4896" s="666"/>
      <c r="L4896" s="666">
        <v>8</v>
      </c>
      <c r="M4896" s="763">
        <v>28000</v>
      </c>
      <c r="N4896" s="666"/>
      <c r="O4896" s="666">
        <v>6</v>
      </c>
      <c r="P4896" s="772">
        <v>21000</v>
      </c>
      <c r="Q4896" s="666"/>
      <c r="R4896" s="666">
        <v>12</v>
      </c>
    </row>
    <row r="4897" spans="1:18" ht="15.75" customHeight="1" x14ac:dyDescent="0.2">
      <c r="A4897" s="676" t="s">
        <v>13224</v>
      </c>
      <c r="B4897" s="666" t="s">
        <v>13203</v>
      </c>
      <c r="C4897" s="666" t="s">
        <v>13076</v>
      </c>
      <c r="D4897" s="675" t="s">
        <v>10356</v>
      </c>
      <c r="E4897" s="737">
        <v>3000</v>
      </c>
      <c r="F4897" s="666">
        <v>46762511</v>
      </c>
      <c r="G4897" s="675" t="s">
        <v>13491</v>
      </c>
      <c r="H4897" s="675" t="s">
        <v>10356</v>
      </c>
      <c r="I4897" s="675" t="s">
        <v>6929</v>
      </c>
      <c r="J4897" s="675" t="s">
        <v>10356</v>
      </c>
      <c r="K4897" s="666"/>
      <c r="L4897" s="666">
        <v>8</v>
      </c>
      <c r="M4897" s="763">
        <v>24000</v>
      </c>
      <c r="N4897" s="666"/>
      <c r="O4897" s="666">
        <v>4</v>
      </c>
      <c r="P4897" s="772">
        <v>12000</v>
      </c>
      <c r="Q4897" s="666"/>
      <c r="R4897" s="666">
        <v>12</v>
      </c>
    </row>
    <row r="4898" spans="1:18" ht="15.75" customHeight="1" x14ac:dyDescent="0.2">
      <c r="A4898" s="676" t="s">
        <v>13224</v>
      </c>
      <c r="B4898" s="666" t="s">
        <v>13203</v>
      </c>
      <c r="C4898" s="666" t="s">
        <v>13076</v>
      </c>
      <c r="D4898" s="675" t="s">
        <v>10356</v>
      </c>
      <c r="E4898" s="737">
        <v>3000</v>
      </c>
      <c r="F4898" s="666">
        <v>47364437</v>
      </c>
      <c r="G4898" s="675" t="s">
        <v>13492</v>
      </c>
      <c r="H4898" s="675" t="s">
        <v>10356</v>
      </c>
      <c r="I4898" s="675" t="s">
        <v>6929</v>
      </c>
      <c r="J4898" s="675" t="s">
        <v>10356</v>
      </c>
      <c r="K4898" s="666"/>
      <c r="L4898" s="666">
        <v>8</v>
      </c>
      <c r="M4898" s="763">
        <v>24000</v>
      </c>
      <c r="N4898" s="666"/>
      <c r="O4898" s="666">
        <v>2</v>
      </c>
      <c r="P4898" s="772">
        <v>6000</v>
      </c>
      <c r="Q4898" s="666"/>
      <c r="R4898" s="666">
        <v>12</v>
      </c>
    </row>
    <row r="4899" spans="1:18" ht="15.75" customHeight="1" x14ac:dyDescent="0.2">
      <c r="A4899" s="676" t="s">
        <v>13224</v>
      </c>
      <c r="B4899" s="666" t="s">
        <v>13203</v>
      </c>
      <c r="C4899" s="666" t="s">
        <v>13076</v>
      </c>
      <c r="D4899" s="675" t="s">
        <v>10738</v>
      </c>
      <c r="E4899" s="737">
        <v>3000</v>
      </c>
      <c r="F4899" s="666">
        <v>47961742</v>
      </c>
      <c r="G4899" s="675" t="s">
        <v>13493</v>
      </c>
      <c r="H4899" s="675" t="s">
        <v>10738</v>
      </c>
      <c r="I4899" s="675" t="s">
        <v>7361</v>
      </c>
      <c r="J4899" s="675" t="s">
        <v>10738</v>
      </c>
      <c r="K4899" s="666"/>
      <c r="L4899" s="666">
        <v>8</v>
      </c>
      <c r="M4899" s="763">
        <v>24000</v>
      </c>
      <c r="N4899" s="666"/>
      <c r="O4899" s="666">
        <v>6</v>
      </c>
      <c r="P4899" s="772">
        <v>18000</v>
      </c>
      <c r="Q4899" s="666"/>
      <c r="R4899" s="666">
        <v>12</v>
      </c>
    </row>
    <row r="4900" spans="1:18" ht="15.75" customHeight="1" x14ac:dyDescent="0.2">
      <c r="A4900" s="676" t="s">
        <v>13224</v>
      </c>
      <c r="B4900" s="666" t="s">
        <v>13203</v>
      </c>
      <c r="C4900" s="666" t="s">
        <v>13076</v>
      </c>
      <c r="D4900" s="675" t="s">
        <v>10356</v>
      </c>
      <c r="E4900" s="737">
        <v>3000</v>
      </c>
      <c r="F4900" s="666">
        <v>48234354</v>
      </c>
      <c r="G4900" s="675" t="s">
        <v>13494</v>
      </c>
      <c r="H4900" s="675" t="s">
        <v>10356</v>
      </c>
      <c r="I4900" s="675" t="s">
        <v>6929</v>
      </c>
      <c r="J4900" s="675" t="s">
        <v>10356</v>
      </c>
      <c r="K4900" s="666"/>
      <c r="L4900" s="666">
        <v>8</v>
      </c>
      <c r="M4900" s="763">
        <v>24000</v>
      </c>
      <c r="N4900" s="666"/>
      <c r="O4900" s="666">
        <v>6</v>
      </c>
      <c r="P4900" s="772">
        <v>18000</v>
      </c>
      <c r="Q4900" s="666"/>
      <c r="R4900" s="666">
        <v>12</v>
      </c>
    </row>
    <row r="4901" spans="1:18" ht="15.75" customHeight="1" x14ac:dyDescent="0.2">
      <c r="A4901" s="676" t="s">
        <v>13224</v>
      </c>
      <c r="B4901" s="666" t="s">
        <v>13203</v>
      </c>
      <c r="C4901" s="666" t="s">
        <v>13076</v>
      </c>
      <c r="D4901" s="675" t="s">
        <v>11169</v>
      </c>
      <c r="E4901" s="737">
        <v>2500</v>
      </c>
      <c r="F4901" s="666">
        <v>70971351</v>
      </c>
      <c r="G4901" s="675" t="s">
        <v>13495</v>
      </c>
      <c r="H4901" s="675" t="s">
        <v>11169</v>
      </c>
      <c r="I4901" s="675" t="s">
        <v>6929</v>
      </c>
      <c r="J4901" s="675" t="s">
        <v>11169</v>
      </c>
      <c r="K4901" s="666"/>
      <c r="L4901" s="666">
        <v>8</v>
      </c>
      <c r="M4901" s="763">
        <v>20000</v>
      </c>
      <c r="N4901" s="666"/>
      <c r="O4901" s="666">
        <v>6</v>
      </c>
      <c r="P4901" s="772">
        <v>15000</v>
      </c>
      <c r="Q4901" s="666"/>
      <c r="R4901" s="666">
        <v>12</v>
      </c>
    </row>
    <row r="4902" spans="1:18" ht="15.75" customHeight="1" x14ac:dyDescent="0.2">
      <c r="A4902" s="676" t="s">
        <v>13224</v>
      </c>
      <c r="B4902" s="666" t="s">
        <v>13203</v>
      </c>
      <c r="C4902" s="666" t="s">
        <v>13076</v>
      </c>
      <c r="D4902" s="675" t="s">
        <v>11169</v>
      </c>
      <c r="E4902" s="737">
        <v>3500</v>
      </c>
      <c r="F4902" s="666">
        <v>71204408</v>
      </c>
      <c r="G4902" s="675" t="s">
        <v>13496</v>
      </c>
      <c r="H4902" s="675" t="s">
        <v>11169</v>
      </c>
      <c r="I4902" s="675" t="s">
        <v>6929</v>
      </c>
      <c r="J4902" s="675" t="s">
        <v>11169</v>
      </c>
      <c r="K4902" s="666"/>
      <c r="L4902" s="666">
        <v>8</v>
      </c>
      <c r="M4902" s="763">
        <v>28000</v>
      </c>
      <c r="N4902" s="666"/>
      <c r="O4902" s="666">
        <v>6</v>
      </c>
      <c r="P4902" s="772">
        <v>21000</v>
      </c>
      <c r="Q4902" s="666"/>
      <c r="R4902" s="666">
        <v>12</v>
      </c>
    </row>
    <row r="4903" spans="1:18" ht="15.75" customHeight="1" x14ac:dyDescent="0.2">
      <c r="A4903" s="676" t="s">
        <v>13224</v>
      </c>
      <c r="B4903" s="666" t="s">
        <v>13203</v>
      </c>
      <c r="C4903" s="666" t="s">
        <v>13076</v>
      </c>
      <c r="D4903" s="675" t="s">
        <v>11169</v>
      </c>
      <c r="E4903" s="737">
        <v>3000</v>
      </c>
      <c r="F4903" s="666">
        <v>73038524</v>
      </c>
      <c r="G4903" s="675" t="s">
        <v>13497</v>
      </c>
      <c r="H4903" s="675" t="s">
        <v>11169</v>
      </c>
      <c r="I4903" s="675" t="s">
        <v>6929</v>
      </c>
      <c r="J4903" s="675" t="s">
        <v>11169</v>
      </c>
      <c r="K4903" s="666"/>
      <c r="L4903" s="666">
        <v>8</v>
      </c>
      <c r="M4903" s="763">
        <v>24000</v>
      </c>
      <c r="N4903" s="666"/>
      <c r="O4903" s="666">
        <v>4</v>
      </c>
      <c r="P4903" s="772">
        <v>12000</v>
      </c>
      <c r="Q4903" s="666"/>
      <c r="R4903" s="666">
        <v>12</v>
      </c>
    </row>
    <row r="4904" spans="1:18" ht="15.75" customHeight="1" x14ac:dyDescent="0.2">
      <c r="A4904" s="676" t="s">
        <v>13224</v>
      </c>
      <c r="B4904" s="666" t="s">
        <v>13203</v>
      </c>
      <c r="C4904" s="666" t="s">
        <v>13076</v>
      </c>
      <c r="D4904" s="675" t="s">
        <v>10356</v>
      </c>
      <c r="E4904" s="737">
        <v>3000</v>
      </c>
      <c r="F4904" s="666">
        <v>73085263</v>
      </c>
      <c r="G4904" s="675" t="s">
        <v>13498</v>
      </c>
      <c r="H4904" s="675" t="s">
        <v>10356</v>
      </c>
      <c r="I4904" s="675" t="s">
        <v>6929</v>
      </c>
      <c r="J4904" s="675" t="s">
        <v>10356</v>
      </c>
      <c r="K4904" s="666"/>
      <c r="L4904" s="666">
        <v>8</v>
      </c>
      <c r="M4904" s="763">
        <v>24000</v>
      </c>
      <c r="N4904" s="666"/>
      <c r="O4904" s="666">
        <v>6</v>
      </c>
      <c r="P4904" s="772">
        <v>18000</v>
      </c>
      <c r="Q4904" s="666"/>
      <c r="R4904" s="666">
        <v>12</v>
      </c>
    </row>
    <row r="4905" spans="1:18" ht="15.75" customHeight="1" x14ac:dyDescent="0.2">
      <c r="A4905" s="676" t="s">
        <v>13224</v>
      </c>
      <c r="B4905" s="666" t="s">
        <v>13203</v>
      </c>
      <c r="C4905" s="666" t="s">
        <v>13076</v>
      </c>
      <c r="D4905" s="675" t="s">
        <v>10356</v>
      </c>
      <c r="E4905" s="737">
        <v>3000</v>
      </c>
      <c r="F4905" s="666">
        <v>73304410</v>
      </c>
      <c r="G4905" s="675" t="s">
        <v>13499</v>
      </c>
      <c r="H4905" s="675" t="s">
        <v>10356</v>
      </c>
      <c r="I4905" s="675" t="s">
        <v>6929</v>
      </c>
      <c r="J4905" s="675" t="s">
        <v>10356</v>
      </c>
      <c r="K4905" s="666"/>
      <c r="L4905" s="666">
        <v>8</v>
      </c>
      <c r="M4905" s="763">
        <v>24000</v>
      </c>
      <c r="N4905" s="666"/>
      <c r="O4905" s="666">
        <v>6</v>
      </c>
      <c r="P4905" s="772">
        <v>18000</v>
      </c>
      <c r="Q4905" s="666"/>
      <c r="R4905" s="666">
        <v>12</v>
      </c>
    </row>
    <row r="4906" spans="1:18" ht="15.75" customHeight="1" x14ac:dyDescent="0.2">
      <c r="A4906" s="676" t="s">
        <v>13224</v>
      </c>
      <c r="B4906" s="666" t="s">
        <v>13203</v>
      </c>
      <c r="C4906" s="666" t="s">
        <v>13076</v>
      </c>
      <c r="D4906" s="675" t="s">
        <v>10738</v>
      </c>
      <c r="E4906" s="737">
        <v>2000</v>
      </c>
      <c r="F4906" s="666">
        <v>77327911</v>
      </c>
      <c r="G4906" s="675" t="s">
        <v>13500</v>
      </c>
      <c r="H4906" s="675" t="s">
        <v>10738</v>
      </c>
      <c r="I4906" s="675" t="s">
        <v>7361</v>
      </c>
      <c r="J4906" s="675" t="s">
        <v>10738</v>
      </c>
      <c r="K4906" s="666"/>
      <c r="L4906" s="666">
        <v>8</v>
      </c>
      <c r="M4906" s="763">
        <v>16000</v>
      </c>
      <c r="N4906" s="666"/>
      <c r="O4906" s="666">
        <v>6</v>
      </c>
      <c r="P4906" s="772">
        <v>12000</v>
      </c>
      <c r="Q4906" s="666"/>
      <c r="R4906" s="666">
        <v>12</v>
      </c>
    </row>
    <row r="4907" spans="1:18" ht="15.75" customHeight="1" x14ac:dyDescent="0.2">
      <c r="A4907" s="676" t="s">
        <v>13224</v>
      </c>
      <c r="B4907" s="666" t="s">
        <v>13203</v>
      </c>
      <c r="C4907" s="666" t="s">
        <v>13076</v>
      </c>
      <c r="D4907" s="675" t="s">
        <v>9914</v>
      </c>
      <c r="E4907" s="737">
        <v>6500</v>
      </c>
      <c r="F4907" s="666">
        <v>18210245</v>
      </c>
      <c r="G4907" s="675" t="s">
        <v>13501</v>
      </c>
      <c r="H4907" s="675" t="s">
        <v>9914</v>
      </c>
      <c r="I4907" s="675" t="s">
        <v>6929</v>
      </c>
      <c r="J4907" s="675" t="s">
        <v>9914</v>
      </c>
      <c r="K4907" s="666"/>
      <c r="L4907" s="666">
        <v>8</v>
      </c>
      <c r="M4907" s="763">
        <v>52000</v>
      </c>
      <c r="N4907" s="666"/>
      <c r="O4907" s="666">
        <v>6</v>
      </c>
      <c r="P4907" s="772">
        <v>39000</v>
      </c>
      <c r="Q4907" s="666"/>
      <c r="R4907" s="666">
        <v>12</v>
      </c>
    </row>
    <row r="4908" spans="1:18" ht="15.75" customHeight="1" x14ac:dyDescent="0.2">
      <c r="A4908" s="676" t="s">
        <v>13224</v>
      </c>
      <c r="B4908" s="666" t="s">
        <v>13203</v>
      </c>
      <c r="C4908" s="666" t="s">
        <v>13076</v>
      </c>
      <c r="D4908" s="675" t="s">
        <v>10924</v>
      </c>
      <c r="E4908" s="737">
        <v>3500</v>
      </c>
      <c r="F4908" s="666">
        <v>40803901</v>
      </c>
      <c r="G4908" s="675" t="s">
        <v>13502</v>
      </c>
      <c r="H4908" s="675" t="s">
        <v>10924</v>
      </c>
      <c r="I4908" s="675" t="s">
        <v>6929</v>
      </c>
      <c r="J4908" s="675" t="s">
        <v>10924</v>
      </c>
      <c r="K4908" s="666"/>
      <c r="L4908" s="666">
        <v>8</v>
      </c>
      <c r="M4908" s="763">
        <v>28000</v>
      </c>
      <c r="N4908" s="666"/>
      <c r="O4908" s="666">
        <v>2</v>
      </c>
      <c r="P4908" s="772">
        <v>7000</v>
      </c>
      <c r="Q4908" s="666"/>
      <c r="R4908" s="666">
        <v>12</v>
      </c>
    </row>
    <row r="4909" spans="1:18" ht="15.75" customHeight="1" x14ac:dyDescent="0.2">
      <c r="A4909" s="676" t="s">
        <v>13224</v>
      </c>
      <c r="B4909" s="666" t="s">
        <v>13203</v>
      </c>
      <c r="C4909" s="666" t="s">
        <v>13076</v>
      </c>
      <c r="D4909" s="675" t="s">
        <v>10738</v>
      </c>
      <c r="E4909" s="737">
        <v>1200</v>
      </c>
      <c r="F4909" s="666">
        <v>44465410</v>
      </c>
      <c r="G4909" s="675" t="s">
        <v>11693</v>
      </c>
      <c r="H4909" s="675" t="s">
        <v>10738</v>
      </c>
      <c r="I4909" s="675" t="s">
        <v>7361</v>
      </c>
      <c r="J4909" s="675" t="s">
        <v>10738</v>
      </c>
      <c r="K4909" s="666"/>
      <c r="L4909" s="666">
        <v>8</v>
      </c>
      <c r="M4909" s="763">
        <v>9600</v>
      </c>
      <c r="N4909" s="666"/>
      <c r="O4909" s="666">
        <v>0</v>
      </c>
      <c r="P4909" s="772"/>
      <c r="Q4909" s="666"/>
      <c r="R4909" s="666">
        <v>12</v>
      </c>
    </row>
    <row r="4910" spans="1:18" ht="15.75" customHeight="1" x14ac:dyDescent="0.2">
      <c r="A4910" s="676" t="s">
        <v>13224</v>
      </c>
      <c r="B4910" s="666" t="s">
        <v>13203</v>
      </c>
      <c r="C4910" s="666" t="s">
        <v>13076</v>
      </c>
      <c r="D4910" s="675" t="s">
        <v>8987</v>
      </c>
      <c r="E4910" s="737">
        <v>3000</v>
      </c>
      <c r="F4910" s="666">
        <v>48042010</v>
      </c>
      <c r="G4910" s="675" t="s">
        <v>13503</v>
      </c>
      <c r="H4910" s="675" t="s">
        <v>8987</v>
      </c>
      <c r="I4910" s="675" t="s">
        <v>6929</v>
      </c>
      <c r="J4910" s="675" t="s">
        <v>8987</v>
      </c>
      <c r="K4910" s="666"/>
      <c r="L4910" s="666">
        <v>8</v>
      </c>
      <c r="M4910" s="763">
        <v>24000</v>
      </c>
      <c r="N4910" s="666"/>
      <c r="O4910" s="666">
        <v>0</v>
      </c>
      <c r="P4910" s="772"/>
      <c r="Q4910" s="666"/>
      <c r="R4910" s="666">
        <v>12</v>
      </c>
    </row>
    <row r="4911" spans="1:18" ht="15.75" customHeight="1" x14ac:dyDescent="0.2">
      <c r="A4911" s="676" t="s">
        <v>13224</v>
      </c>
      <c r="B4911" s="666" t="s">
        <v>6922</v>
      </c>
      <c r="C4911" s="666" t="s">
        <v>13225</v>
      </c>
      <c r="D4911" s="675" t="s">
        <v>10924</v>
      </c>
      <c r="E4911" s="737">
        <v>2500</v>
      </c>
      <c r="F4911" s="666">
        <v>41198290</v>
      </c>
      <c r="G4911" s="675" t="s">
        <v>13504</v>
      </c>
      <c r="H4911" s="675" t="s">
        <v>10924</v>
      </c>
      <c r="I4911" s="675" t="s">
        <v>6929</v>
      </c>
      <c r="J4911" s="675" t="s">
        <v>10924</v>
      </c>
      <c r="K4911" s="666" t="s">
        <v>10860</v>
      </c>
      <c r="L4911" s="666">
        <v>7</v>
      </c>
      <c r="M4911" s="763">
        <v>17500</v>
      </c>
      <c r="N4911" s="666" t="s">
        <v>10860</v>
      </c>
      <c r="O4911" s="666">
        <v>0</v>
      </c>
      <c r="P4911" s="772"/>
      <c r="Q4911" s="666" t="s">
        <v>10860</v>
      </c>
      <c r="R4911" s="666">
        <v>12</v>
      </c>
    </row>
    <row r="4912" spans="1:18" ht="15.75" customHeight="1" x14ac:dyDescent="0.2">
      <c r="A4912" s="676" t="s">
        <v>13224</v>
      </c>
      <c r="B4912" s="666" t="s">
        <v>6922</v>
      </c>
      <c r="C4912" s="666" t="s">
        <v>13225</v>
      </c>
      <c r="D4912" s="675" t="s">
        <v>8987</v>
      </c>
      <c r="E4912" s="737">
        <v>2500</v>
      </c>
      <c r="F4912" s="666">
        <v>43653578</v>
      </c>
      <c r="G4912" s="675" t="s">
        <v>10753</v>
      </c>
      <c r="H4912" s="675" t="s">
        <v>8987</v>
      </c>
      <c r="I4912" s="675" t="s">
        <v>6929</v>
      </c>
      <c r="J4912" s="675" t="s">
        <v>8987</v>
      </c>
      <c r="K4912" s="666" t="s">
        <v>10860</v>
      </c>
      <c r="L4912" s="666">
        <v>7</v>
      </c>
      <c r="M4912" s="763">
        <v>17500</v>
      </c>
      <c r="N4912" s="666" t="s">
        <v>10860</v>
      </c>
      <c r="O4912" s="666">
        <v>0</v>
      </c>
      <c r="P4912" s="772"/>
      <c r="Q4912" s="666" t="s">
        <v>10860</v>
      </c>
      <c r="R4912" s="666">
        <v>12</v>
      </c>
    </row>
    <row r="4913" spans="1:18" ht="15.75" customHeight="1" x14ac:dyDescent="0.2">
      <c r="A4913" s="676" t="s">
        <v>13224</v>
      </c>
      <c r="B4913" s="666" t="s">
        <v>6922</v>
      </c>
      <c r="C4913" s="666" t="s">
        <v>13225</v>
      </c>
      <c r="D4913" s="675" t="s">
        <v>8987</v>
      </c>
      <c r="E4913" s="737">
        <v>2500</v>
      </c>
      <c r="F4913" s="666">
        <v>46345519</v>
      </c>
      <c r="G4913" s="675" t="s">
        <v>13505</v>
      </c>
      <c r="H4913" s="675" t="s">
        <v>8987</v>
      </c>
      <c r="I4913" s="675" t="s">
        <v>6929</v>
      </c>
      <c r="J4913" s="675" t="s">
        <v>8987</v>
      </c>
      <c r="K4913" s="666" t="s">
        <v>10860</v>
      </c>
      <c r="L4913" s="666">
        <v>7</v>
      </c>
      <c r="M4913" s="763">
        <v>17500</v>
      </c>
      <c r="N4913" s="666" t="s">
        <v>10860</v>
      </c>
      <c r="O4913" s="666">
        <v>0</v>
      </c>
      <c r="P4913" s="772"/>
      <c r="Q4913" s="666" t="s">
        <v>10860</v>
      </c>
      <c r="R4913" s="666">
        <v>12</v>
      </c>
    </row>
    <row r="4914" spans="1:18" ht="15.75" customHeight="1" x14ac:dyDescent="0.2">
      <c r="A4914" s="676" t="s">
        <v>13224</v>
      </c>
      <c r="B4914" s="666" t="s">
        <v>13203</v>
      </c>
      <c r="C4914" s="666" t="s">
        <v>13076</v>
      </c>
      <c r="D4914" s="675" t="s">
        <v>9914</v>
      </c>
      <c r="E4914" s="737">
        <v>6000</v>
      </c>
      <c r="F4914" s="666">
        <v>40883756</v>
      </c>
      <c r="G4914" s="675" t="s">
        <v>13506</v>
      </c>
      <c r="H4914" s="675" t="s">
        <v>9914</v>
      </c>
      <c r="I4914" s="675" t="s">
        <v>6929</v>
      </c>
      <c r="J4914" s="675" t="s">
        <v>9914</v>
      </c>
      <c r="K4914" s="666"/>
      <c r="L4914" s="666">
        <v>7</v>
      </c>
      <c r="M4914" s="763">
        <v>42000</v>
      </c>
      <c r="N4914" s="666"/>
      <c r="O4914" s="666">
        <v>6</v>
      </c>
      <c r="P4914" s="772">
        <v>36000</v>
      </c>
      <c r="Q4914" s="666"/>
      <c r="R4914" s="666">
        <v>12</v>
      </c>
    </row>
    <row r="4915" spans="1:18" ht="15.75" customHeight="1" x14ac:dyDescent="0.2">
      <c r="A4915" s="676" t="s">
        <v>13224</v>
      </c>
      <c r="B4915" s="666" t="s">
        <v>13203</v>
      </c>
      <c r="C4915" s="666" t="s">
        <v>13076</v>
      </c>
      <c r="D4915" s="675" t="s">
        <v>11806</v>
      </c>
      <c r="E4915" s="737">
        <v>3500</v>
      </c>
      <c r="F4915" s="666">
        <v>47524721</v>
      </c>
      <c r="G4915" s="675" t="s">
        <v>13507</v>
      </c>
      <c r="H4915" s="675" t="s">
        <v>11806</v>
      </c>
      <c r="I4915" s="675" t="s">
        <v>6929</v>
      </c>
      <c r="J4915" s="675" t="s">
        <v>11806</v>
      </c>
      <c r="K4915" s="666"/>
      <c r="L4915" s="666">
        <v>7</v>
      </c>
      <c r="M4915" s="763">
        <v>24500</v>
      </c>
      <c r="N4915" s="666"/>
      <c r="O4915" s="666">
        <v>6</v>
      </c>
      <c r="P4915" s="772">
        <v>21000</v>
      </c>
      <c r="Q4915" s="666"/>
      <c r="R4915" s="666">
        <v>12</v>
      </c>
    </row>
    <row r="4916" spans="1:18" ht="15.75" customHeight="1" x14ac:dyDescent="0.2">
      <c r="A4916" s="676" t="s">
        <v>13224</v>
      </c>
      <c r="B4916" s="666" t="s">
        <v>13203</v>
      </c>
      <c r="C4916" s="666" t="s">
        <v>13076</v>
      </c>
      <c r="D4916" s="675" t="s">
        <v>10924</v>
      </c>
      <c r="E4916" s="737">
        <v>3000</v>
      </c>
      <c r="F4916" s="666">
        <v>18032698</v>
      </c>
      <c r="G4916" s="675" t="s">
        <v>13508</v>
      </c>
      <c r="H4916" s="675" t="s">
        <v>10924</v>
      </c>
      <c r="I4916" s="675" t="s">
        <v>6929</v>
      </c>
      <c r="J4916" s="675" t="s">
        <v>10924</v>
      </c>
      <c r="K4916" s="666"/>
      <c r="L4916" s="666">
        <v>7</v>
      </c>
      <c r="M4916" s="763">
        <v>21000</v>
      </c>
      <c r="N4916" s="666"/>
      <c r="O4916" s="666">
        <v>0</v>
      </c>
      <c r="P4916" s="772"/>
      <c r="Q4916" s="666"/>
      <c r="R4916" s="666">
        <v>12</v>
      </c>
    </row>
    <row r="4917" spans="1:18" ht="15.75" customHeight="1" x14ac:dyDescent="0.2">
      <c r="A4917" s="676" t="s">
        <v>13224</v>
      </c>
      <c r="B4917" s="666" t="s">
        <v>13203</v>
      </c>
      <c r="C4917" s="666" t="s">
        <v>13076</v>
      </c>
      <c r="D4917" s="675" t="s">
        <v>8987</v>
      </c>
      <c r="E4917" s="737">
        <v>3200</v>
      </c>
      <c r="F4917" s="666">
        <v>42415875</v>
      </c>
      <c r="G4917" s="675" t="s">
        <v>13509</v>
      </c>
      <c r="H4917" s="675" t="s">
        <v>8987</v>
      </c>
      <c r="I4917" s="675" t="s">
        <v>6929</v>
      </c>
      <c r="J4917" s="675" t="s">
        <v>8987</v>
      </c>
      <c r="K4917" s="666"/>
      <c r="L4917" s="666">
        <v>7</v>
      </c>
      <c r="M4917" s="763">
        <v>22400</v>
      </c>
      <c r="N4917" s="666"/>
      <c r="O4917" s="666">
        <v>0</v>
      </c>
      <c r="P4917" s="772"/>
      <c r="Q4917" s="666"/>
      <c r="R4917" s="666">
        <v>12</v>
      </c>
    </row>
    <row r="4918" spans="1:18" ht="15.75" customHeight="1" x14ac:dyDescent="0.2">
      <c r="A4918" s="676" t="s">
        <v>13224</v>
      </c>
      <c r="B4918" s="666" t="s">
        <v>13203</v>
      </c>
      <c r="C4918" s="666" t="s">
        <v>13076</v>
      </c>
      <c r="D4918" s="675" t="s">
        <v>9914</v>
      </c>
      <c r="E4918" s="737">
        <v>9000</v>
      </c>
      <c r="F4918" s="666">
        <v>43601565</v>
      </c>
      <c r="G4918" s="675" t="s">
        <v>13510</v>
      </c>
      <c r="H4918" s="675" t="s">
        <v>9914</v>
      </c>
      <c r="I4918" s="675" t="s">
        <v>6929</v>
      </c>
      <c r="J4918" s="675" t="s">
        <v>9914</v>
      </c>
      <c r="K4918" s="666"/>
      <c r="L4918" s="666">
        <v>7</v>
      </c>
      <c r="M4918" s="763">
        <v>63000</v>
      </c>
      <c r="N4918" s="666"/>
      <c r="O4918" s="666">
        <v>0</v>
      </c>
      <c r="P4918" s="772"/>
      <c r="Q4918" s="666"/>
      <c r="R4918" s="666">
        <v>12</v>
      </c>
    </row>
    <row r="4919" spans="1:18" ht="15.75" customHeight="1" x14ac:dyDescent="0.2">
      <c r="A4919" s="676" t="s">
        <v>13224</v>
      </c>
      <c r="B4919" s="666" t="s">
        <v>13203</v>
      </c>
      <c r="C4919" s="666" t="s">
        <v>13076</v>
      </c>
      <c r="D4919" s="675" t="s">
        <v>10356</v>
      </c>
      <c r="E4919" s="737">
        <v>3000</v>
      </c>
      <c r="F4919" s="666">
        <v>47528145</v>
      </c>
      <c r="G4919" s="675" t="s">
        <v>13511</v>
      </c>
      <c r="H4919" s="675" t="s">
        <v>10356</v>
      </c>
      <c r="I4919" s="675" t="s">
        <v>6929</v>
      </c>
      <c r="J4919" s="675" t="s">
        <v>10356</v>
      </c>
      <c r="K4919" s="666"/>
      <c r="L4919" s="666">
        <v>7</v>
      </c>
      <c r="M4919" s="763">
        <v>21000</v>
      </c>
      <c r="N4919" s="666"/>
      <c r="O4919" s="666">
        <v>0</v>
      </c>
      <c r="P4919" s="772"/>
      <c r="Q4919" s="666"/>
      <c r="R4919" s="666">
        <v>12</v>
      </c>
    </row>
    <row r="4920" spans="1:18" ht="15.75" customHeight="1" x14ac:dyDescent="0.2">
      <c r="A4920" s="676" t="s">
        <v>13224</v>
      </c>
      <c r="B4920" s="666" t="s">
        <v>6922</v>
      </c>
      <c r="C4920" s="666" t="s">
        <v>13225</v>
      </c>
      <c r="D4920" s="675" t="s">
        <v>8629</v>
      </c>
      <c r="E4920" s="737">
        <v>1000</v>
      </c>
      <c r="F4920" s="666">
        <v>19020436</v>
      </c>
      <c r="G4920" s="675" t="s">
        <v>13512</v>
      </c>
      <c r="H4920" s="675" t="s">
        <v>8629</v>
      </c>
      <c r="I4920" s="675" t="s">
        <v>7541</v>
      </c>
      <c r="J4920" s="675"/>
      <c r="K4920" s="666" t="s">
        <v>10860</v>
      </c>
      <c r="L4920" s="666">
        <v>6</v>
      </c>
      <c r="M4920" s="763">
        <v>6000</v>
      </c>
      <c r="N4920" s="666" t="s">
        <v>10860</v>
      </c>
      <c r="O4920" s="666">
        <v>0</v>
      </c>
      <c r="P4920" s="772"/>
      <c r="Q4920" s="666" t="s">
        <v>10860</v>
      </c>
      <c r="R4920" s="666">
        <v>12</v>
      </c>
    </row>
    <row r="4921" spans="1:18" ht="15.75" customHeight="1" x14ac:dyDescent="0.2">
      <c r="A4921" s="676" t="s">
        <v>13224</v>
      </c>
      <c r="B4921" s="666" t="s">
        <v>6922</v>
      </c>
      <c r="C4921" s="666" t="s">
        <v>13225</v>
      </c>
      <c r="D4921" s="675" t="s">
        <v>11806</v>
      </c>
      <c r="E4921" s="737">
        <v>2500</v>
      </c>
      <c r="F4921" s="666">
        <v>46001542</v>
      </c>
      <c r="G4921" s="675" t="s">
        <v>13513</v>
      </c>
      <c r="H4921" s="675" t="s">
        <v>11806</v>
      </c>
      <c r="I4921" s="675" t="s">
        <v>6929</v>
      </c>
      <c r="J4921" s="675"/>
      <c r="K4921" s="666" t="s">
        <v>10860</v>
      </c>
      <c r="L4921" s="666">
        <v>6</v>
      </c>
      <c r="M4921" s="763">
        <v>15000</v>
      </c>
      <c r="N4921" s="666" t="s">
        <v>10860</v>
      </c>
      <c r="O4921" s="666">
        <v>0</v>
      </c>
      <c r="P4921" s="772"/>
      <c r="Q4921" s="666" t="s">
        <v>10860</v>
      </c>
      <c r="R4921" s="666">
        <v>12</v>
      </c>
    </row>
    <row r="4922" spans="1:18" ht="15.75" customHeight="1" x14ac:dyDescent="0.2">
      <c r="A4922" s="676" t="s">
        <v>13224</v>
      </c>
      <c r="B4922" s="666" t="s">
        <v>6922</v>
      </c>
      <c r="C4922" s="666" t="s">
        <v>13225</v>
      </c>
      <c r="D4922" s="675" t="s">
        <v>8987</v>
      </c>
      <c r="E4922" s="737">
        <v>2500</v>
      </c>
      <c r="F4922" s="666">
        <v>47069550</v>
      </c>
      <c r="G4922" s="675" t="s">
        <v>13514</v>
      </c>
      <c r="H4922" s="675" t="s">
        <v>8987</v>
      </c>
      <c r="I4922" s="675" t="s">
        <v>6929</v>
      </c>
      <c r="J4922" s="675"/>
      <c r="K4922" s="666" t="s">
        <v>10860</v>
      </c>
      <c r="L4922" s="666">
        <v>6</v>
      </c>
      <c r="M4922" s="763">
        <v>15000</v>
      </c>
      <c r="N4922" s="666" t="s">
        <v>10860</v>
      </c>
      <c r="O4922" s="666">
        <v>0</v>
      </c>
      <c r="P4922" s="772"/>
      <c r="Q4922" s="666" t="s">
        <v>10860</v>
      </c>
      <c r="R4922" s="666">
        <v>12</v>
      </c>
    </row>
    <row r="4923" spans="1:18" ht="15.75" customHeight="1" x14ac:dyDescent="0.2">
      <c r="A4923" s="676" t="s">
        <v>13224</v>
      </c>
      <c r="B4923" s="666" t="s">
        <v>13203</v>
      </c>
      <c r="C4923" s="666" t="s">
        <v>13076</v>
      </c>
      <c r="D4923" s="675" t="s">
        <v>10738</v>
      </c>
      <c r="E4923" s="737">
        <v>2000</v>
      </c>
      <c r="F4923" s="666">
        <v>42454623</v>
      </c>
      <c r="G4923" s="675" t="s">
        <v>13515</v>
      </c>
      <c r="H4923" s="675" t="s">
        <v>10738</v>
      </c>
      <c r="I4923" s="675" t="s">
        <v>7361</v>
      </c>
      <c r="J4923" s="675"/>
      <c r="K4923" s="666"/>
      <c r="L4923" s="666">
        <v>6</v>
      </c>
      <c r="M4923" s="763">
        <v>12000</v>
      </c>
      <c r="N4923" s="666"/>
      <c r="O4923" s="666">
        <v>1</v>
      </c>
      <c r="P4923" s="756">
        <v>2000</v>
      </c>
      <c r="Q4923" s="666"/>
      <c r="R4923" s="666">
        <v>12</v>
      </c>
    </row>
    <row r="4924" spans="1:18" ht="15.75" customHeight="1" x14ac:dyDescent="0.2">
      <c r="A4924" s="676" t="s">
        <v>13224</v>
      </c>
      <c r="B4924" s="666" t="s">
        <v>13203</v>
      </c>
      <c r="C4924" s="666" t="s">
        <v>13076</v>
      </c>
      <c r="D4924" s="675" t="s">
        <v>10738</v>
      </c>
      <c r="E4924" s="737">
        <v>2000</v>
      </c>
      <c r="F4924" s="666">
        <v>42516672</v>
      </c>
      <c r="G4924" s="675" t="s">
        <v>13516</v>
      </c>
      <c r="H4924" s="675" t="s">
        <v>10738</v>
      </c>
      <c r="I4924" s="675" t="s">
        <v>7361</v>
      </c>
      <c r="J4924" s="675"/>
      <c r="K4924" s="666"/>
      <c r="L4924" s="666">
        <v>6</v>
      </c>
      <c r="M4924" s="763">
        <v>12000</v>
      </c>
      <c r="N4924" s="666"/>
      <c r="O4924" s="666">
        <v>6</v>
      </c>
      <c r="P4924" s="756">
        <v>12000</v>
      </c>
      <c r="Q4924" s="666"/>
      <c r="R4924" s="666">
        <v>12</v>
      </c>
    </row>
    <row r="4925" spans="1:18" ht="15.75" customHeight="1" x14ac:dyDescent="0.2">
      <c r="A4925" s="676" t="s">
        <v>13224</v>
      </c>
      <c r="B4925" s="666" t="s">
        <v>13203</v>
      </c>
      <c r="C4925" s="666" t="s">
        <v>13076</v>
      </c>
      <c r="D4925" s="675" t="s">
        <v>9914</v>
      </c>
      <c r="E4925" s="737">
        <v>7500</v>
      </c>
      <c r="F4925" s="666">
        <v>43028560</v>
      </c>
      <c r="G4925" s="675" t="s">
        <v>13517</v>
      </c>
      <c r="H4925" s="675" t="s">
        <v>9914</v>
      </c>
      <c r="I4925" s="675" t="s">
        <v>6929</v>
      </c>
      <c r="J4925" s="675"/>
      <c r="K4925" s="666"/>
      <c r="L4925" s="666">
        <v>6</v>
      </c>
      <c r="M4925" s="763">
        <v>45000</v>
      </c>
      <c r="N4925" s="666"/>
      <c r="O4925" s="666">
        <v>6</v>
      </c>
      <c r="P4925" s="756">
        <v>45000</v>
      </c>
      <c r="Q4925" s="666"/>
      <c r="R4925" s="666">
        <v>12</v>
      </c>
    </row>
    <row r="4926" spans="1:18" ht="15.75" customHeight="1" x14ac:dyDescent="0.2">
      <c r="A4926" s="676" t="s">
        <v>13224</v>
      </c>
      <c r="B4926" s="666" t="s">
        <v>13203</v>
      </c>
      <c r="C4926" s="666" t="s">
        <v>13076</v>
      </c>
      <c r="D4926" s="675" t="s">
        <v>9914</v>
      </c>
      <c r="E4926" s="737">
        <v>8000</v>
      </c>
      <c r="F4926" s="666">
        <v>45828832</v>
      </c>
      <c r="G4926" s="675" t="s">
        <v>13518</v>
      </c>
      <c r="H4926" s="675" t="s">
        <v>9914</v>
      </c>
      <c r="I4926" s="675" t="s">
        <v>6929</v>
      </c>
      <c r="J4926" s="675"/>
      <c r="K4926" s="666"/>
      <c r="L4926" s="666">
        <v>6</v>
      </c>
      <c r="M4926" s="763">
        <v>48000</v>
      </c>
      <c r="N4926" s="666"/>
      <c r="O4926" s="666">
        <v>6</v>
      </c>
      <c r="P4926" s="756">
        <v>48000</v>
      </c>
      <c r="Q4926" s="666"/>
      <c r="R4926" s="666">
        <v>12</v>
      </c>
    </row>
    <row r="4927" spans="1:18" ht="15.75" customHeight="1" x14ac:dyDescent="0.2">
      <c r="A4927" s="676" t="s">
        <v>13224</v>
      </c>
      <c r="B4927" s="666" t="s">
        <v>13203</v>
      </c>
      <c r="C4927" s="666" t="s">
        <v>13076</v>
      </c>
      <c r="D4927" s="675" t="s">
        <v>9914</v>
      </c>
      <c r="E4927" s="737">
        <v>9000</v>
      </c>
      <c r="F4927" s="666">
        <v>46079708</v>
      </c>
      <c r="G4927" s="675" t="s">
        <v>13519</v>
      </c>
      <c r="H4927" s="675" t="s">
        <v>9914</v>
      </c>
      <c r="I4927" s="675" t="s">
        <v>6929</v>
      </c>
      <c r="J4927" s="675"/>
      <c r="K4927" s="666"/>
      <c r="L4927" s="666">
        <v>6</v>
      </c>
      <c r="M4927" s="763">
        <v>54000</v>
      </c>
      <c r="N4927" s="666"/>
      <c r="O4927" s="666">
        <v>6</v>
      </c>
      <c r="P4927" s="756">
        <v>54000</v>
      </c>
      <c r="Q4927" s="666"/>
      <c r="R4927" s="666">
        <v>12</v>
      </c>
    </row>
    <row r="4928" spans="1:18" ht="15.75" customHeight="1" x14ac:dyDescent="0.2">
      <c r="A4928" s="676" t="s">
        <v>13224</v>
      </c>
      <c r="B4928" s="666" t="s">
        <v>13203</v>
      </c>
      <c r="C4928" s="666" t="s">
        <v>13076</v>
      </c>
      <c r="D4928" s="675" t="s">
        <v>10738</v>
      </c>
      <c r="E4928" s="737">
        <v>2000</v>
      </c>
      <c r="F4928" s="666">
        <v>46107658</v>
      </c>
      <c r="G4928" s="675" t="s">
        <v>13520</v>
      </c>
      <c r="H4928" s="675" t="s">
        <v>10738</v>
      </c>
      <c r="I4928" s="675" t="s">
        <v>7361</v>
      </c>
      <c r="J4928" s="675"/>
      <c r="K4928" s="666"/>
      <c r="L4928" s="666">
        <v>6</v>
      </c>
      <c r="M4928" s="763">
        <v>12000</v>
      </c>
      <c r="N4928" s="666"/>
      <c r="O4928" s="666">
        <v>6</v>
      </c>
      <c r="P4928" s="756">
        <v>12000</v>
      </c>
      <c r="Q4928" s="666"/>
      <c r="R4928" s="666">
        <v>12</v>
      </c>
    </row>
    <row r="4929" spans="1:18" ht="15.75" customHeight="1" x14ac:dyDescent="0.2">
      <c r="A4929" s="676" t="s">
        <v>13224</v>
      </c>
      <c r="B4929" s="666" t="s">
        <v>13203</v>
      </c>
      <c r="C4929" s="666" t="s">
        <v>13076</v>
      </c>
      <c r="D4929" s="675" t="s">
        <v>12297</v>
      </c>
      <c r="E4929" s="737">
        <v>9000</v>
      </c>
      <c r="F4929" s="666">
        <v>46227705</v>
      </c>
      <c r="G4929" s="675" t="s">
        <v>13521</v>
      </c>
      <c r="H4929" s="675" t="s">
        <v>12297</v>
      </c>
      <c r="I4929" s="675" t="s">
        <v>6929</v>
      </c>
      <c r="J4929" s="675"/>
      <c r="K4929" s="666"/>
      <c r="L4929" s="666">
        <v>6</v>
      </c>
      <c r="M4929" s="763">
        <v>54000</v>
      </c>
      <c r="N4929" s="666"/>
      <c r="O4929" s="666">
        <v>1</v>
      </c>
      <c r="P4929" s="756">
        <v>9000</v>
      </c>
      <c r="Q4929" s="666"/>
      <c r="R4929" s="666">
        <v>12</v>
      </c>
    </row>
    <row r="4930" spans="1:18" ht="15.75" customHeight="1" x14ac:dyDescent="0.2">
      <c r="A4930" s="676" t="s">
        <v>13224</v>
      </c>
      <c r="B4930" s="666" t="s">
        <v>13203</v>
      </c>
      <c r="C4930" s="666" t="s">
        <v>13076</v>
      </c>
      <c r="D4930" s="675" t="s">
        <v>10738</v>
      </c>
      <c r="E4930" s="737">
        <v>2000</v>
      </c>
      <c r="F4930" s="666">
        <v>47347653</v>
      </c>
      <c r="G4930" s="675" t="s">
        <v>13522</v>
      </c>
      <c r="H4930" s="675" t="s">
        <v>10738</v>
      </c>
      <c r="I4930" s="675" t="s">
        <v>7361</v>
      </c>
      <c r="J4930" s="675"/>
      <c r="K4930" s="666"/>
      <c r="L4930" s="666">
        <v>6</v>
      </c>
      <c r="M4930" s="763">
        <v>12000</v>
      </c>
      <c r="N4930" s="666"/>
      <c r="O4930" s="666">
        <v>6</v>
      </c>
      <c r="P4930" s="756">
        <v>12000</v>
      </c>
      <c r="Q4930" s="666"/>
      <c r="R4930" s="666">
        <v>12</v>
      </c>
    </row>
    <row r="4931" spans="1:18" ht="15.75" customHeight="1" x14ac:dyDescent="0.2">
      <c r="A4931" s="676" t="s">
        <v>13224</v>
      </c>
      <c r="B4931" s="666" t="s">
        <v>13203</v>
      </c>
      <c r="C4931" s="666" t="s">
        <v>13076</v>
      </c>
      <c r="D4931" s="675" t="s">
        <v>11806</v>
      </c>
      <c r="E4931" s="737">
        <v>6000</v>
      </c>
      <c r="F4931" s="666">
        <v>47543736</v>
      </c>
      <c r="G4931" s="675" t="s">
        <v>13523</v>
      </c>
      <c r="H4931" s="675" t="s">
        <v>11806</v>
      </c>
      <c r="I4931" s="675" t="s">
        <v>6929</v>
      </c>
      <c r="J4931" s="675"/>
      <c r="K4931" s="666"/>
      <c r="L4931" s="666">
        <v>6</v>
      </c>
      <c r="M4931" s="763">
        <v>36000</v>
      </c>
      <c r="N4931" s="666"/>
      <c r="O4931" s="666">
        <v>6</v>
      </c>
      <c r="P4931" s="756">
        <v>36000</v>
      </c>
      <c r="Q4931" s="666"/>
      <c r="R4931" s="666">
        <v>12</v>
      </c>
    </row>
    <row r="4932" spans="1:18" ht="15.75" customHeight="1" x14ac:dyDescent="0.2">
      <c r="A4932" s="676" t="s">
        <v>13224</v>
      </c>
      <c r="B4932" s="666" t="s">
        <v>13203</v>
      </c>
      <c r="C4932" s="666" t="s">
        <v>13076</v>
      </c>
      <c r="D4932" s="675" t="s">
        <v>10738</v>
      </c>
      <c r="E4932" s="737">
        <v>2000</v>
      </c>
      <c r="F4932" s="666">
        <v>47786911</v>
      </c>
      <c r="G4932" s="675" t="s">
        <v>13524</v>
      </c>
      <c r="H4932" s="675" t="s">
        <v>10738</v>
      </c>
      <c r="I4932" s="675" t="s">
        <v>7361</v>
      </c>
      <c r="J4932" s="675"/>
      <c r="K4932" s="666"/>
      <c r="L4932" s="666">
        <v>6</v>
      </c>
      <c r="M4932" s="763">
        <v>12000</v>
      </c>
      <c r="N4932" s="666"/>
      <c r="O4932" s="666">
        <v>6</v>
      </c>
      <c r="P4932" s="756">
        <v>12000</v>
      </c>
      <c r="Q4932" s="666"/>
      <c r="R4932" s="666">
        <v>12</v>
      </c>
    </row>
    <row r="4933" spans="1:18" ht="15.75" customHeight="1" x14ac:dyDescent="0.2">
      <c r="A4933" s="676" t="s">
        <v>13224</v>
      </c>
      <c r="B4933" s="666" t="s">
        <v>13203</v>
      </c>
      <c r="C4933" s="666" t="s">
        <v>13076</v>
      </c>
      <c r="D4933" s="675" t="s">
        <v>10738</v>
      </c>
      <c r="E4933" s="737">
        <v>2000</v>
      </c>
      <c r="F4933" s="666">
        <v>48146643</v>
      </c>
      <c r="G4933" s="675" t="s">
        <v>13525</v>
      </c>
      <c r="H4933" s="675" t="s">
        <v>10738</v>
      </c>
      <c r="I4933" s="675" t="s">
        <v>7361</v>
      </c>
      <c r="J4933" s="675"/>
      <c r="K4933" s="666"/>
      <c r="L4933" s="666">
        <v>6</v>
      </c>
      <c r="M4933" s="763">
        <v>12000</v>
      </c>
      <c r="N4933" s="666"/>
      <c r="O4933" s="666">
        <v>6</v>
      </c>
      <c r="P4933" s="756">
        <v>12000</v>
      </c>
      <c r="Q4933" s="666"/>
      <c r="R4933" s="666">
        <v>12</v>
      </c>
    </row>
    <row r="4934" spans="1:18" ht="15.75" customHeight="1" x14ac:dyDescent="0.2">
      <c r="A4934" s="676" t="s">
        <v>13224</v>
      </c>
      <c r="B4934" s="666" t="s">
        <v>13203</v>
      </c>
      <c r="C4934" s="666" t="s">
        <v>13076</v>
      </c>
      <c r="D4934" s="675" t="s">
        <v>11806</v>
      </c>
      <c r="E4934" s="737">
        <v>6000</v>
      </c>
      <c r="F4934" s="666">
        <v>48756595</v>
      </c>
      <c r="G4934" s="675" t="s">
        <v>13526</v>
      </c>
      <c r="H4934" s="675" t="s">
        <v>11806</v>
      </c>
      <c r="I4934" s="675" t="s">
        <v>6929</v>
      </c>
      <c r="J4934" s="675"/>
      <c r="K4934" s="666"/>
      <c r="L4934" s="666">
        <v>6</v>
      </c>
      <c r="M4934" s="763">
        <v>36000</v>
      </c>
      <c r="N4934" s="666"/>
      <c r="O4934" s="666">
        <v>6</v>
      </c>
      <c r="P4934" s="756">
        <v>36000</v>
      </c>
      <c r="Q4934" s="666"/>
      <c r="R4934" s="666">
        <v>12</v>
      </c>
    </row>
    <row r="4935" spans="1:18" ht="15.75" customHeight="1" x14ac:dyDescent="0.2">
      <c r="A4935" s="676" t="s">
        <v>13224</v>
      </c>
      <c r="B4935" s="666" t="s">
        <v>13203</v>
      </c>
      <c r="C4935" s="666" t="s">
        <v>13076</v>
      </c>
      <c r="D4935" s="675" t="s">
        <v>10738</v>
      </c>
      <c r="E4935" s="737">
        <v>2000</v>
      </c>
      <c r="F4935" s="666">
        <v>70553952</v>
      </c>
      <c r="G4935" s="675" t="s">
        <v>13527</v>
      </c>
      <c r="H4935" s="675" t="s">
        <v>10738</v>
      </c>
      <c r="I4935" s="675" t="s">
        <v>7361</v>
      </c>
      <c r="J4935" s="675"/>
      <c r="K4935" s="666"/>
      <c r="L4935" s="666">
        <v>6</v>
      </c>
      <c r="M4935" s="763">
        <v>12000</v>
      </c>
      <c r="N4935" s="666"/>
      <c r="O4935" s="666">
        <v>6</v>
      </c>
      <c r="P4935" s="756">
        <v>12000</v>
      </c>
      <c r="Q4935" s="666"/>
      <c r="R4935" s="666">
        <v>12</v>
      </c>
    </row>
    <row r="4936" spans="1:18" ht="15.75" customHeight="1" x14ac:dyDescent="0.2">
      <c r="A4936" s="676" t="s">
        <v>13224</v>
      </c>
      <c r="B4936" s="666" t="s">
        <v>13203</v>
      </c>
      <c r="C4936" s="666" t="s">
        <v>13076</v>
      </c>
      <c r="D4936" s="675" t="s">
        <v>9914</v>
      </c>
      <c r="E4936" s="737">
        <v>7000</v>
      </c>
      <c r="F4936" s="666">
        <v>70803249</v>
      </c>
      <c r="G4936" s="675" t="s">
        <v>13528</v>
      </c>
      <c r="H4936" s="675" t="s">
        <v>9914</v>
      </c>
      <c r="I4936" s="675" t="s">
        <v>6929</v>
      </c>
      <c r="J4936" s="675"/>
      <c r="K4936" s="666"/>
      <c r="L4936" s="666">
        <v>6</v>
      </c>
      <c r="M4936" s="763">
        <v>42000</v>
      </c>
      <c r="N4936" s="666"/>
      <c r="O4936" s="666">
        <v>3</v>
      </c>
      <c r="P4936" s="756">
        <v>21000</v>
      </c>
      <c r="Q4936" s="666"/>
      <c r="R4936" s="666">
        <v>12</v>
      </c>
    </row>
    <row r="4937" spans="1:18" ht="15.75" customHeight="1" x14ac:dyDescent="0.2">
      <c r="A4937" s="676" t="s">
        <v>13224</v>
      </c>
      <c r="B4937" s="666" t="s">
        <v>13203</v>
      </c>
      <c r="C4937" s="666" t="s">
        <v>13076</v>
      </c>
      <c r="D4937" s="675" t="s">
        <v>11806</v>
      </c>
      <c r="E4937" s="737">
        <v>6000</v>
      </c>
      <c r="F4937" s="666">
        <v>70919280</v>
      </c>
      <c r="G4937" s="675" t="s">
        <v>13529</v>
      </c>
      <c r="H4937" s="675" t="s">
        <v>11806</v>
      </c>
      <c r="I4937" s="675" t="s">
        <v>6929</v>
      </c>
      <c r="J4937" s="675"/>
      <c r="K4937" s="666"/>
      <c r="L4937" s="666">
        <v>6</v>
      </c>
      <c r="M4937" s="763">
        <v>36000</v>
      </c>
      <c r="N4937" s="666"/>
      <c r="O4937" s="666">
        <v>6</v>
      </c>
      <c r="P4937" s="756">
        <v>36000</v>
      </c>
      <c r="Q4937" s="666"/>
      <c r="R4937" s="666">
        <v>12</v>
      </c>
    </row>
    <row r="4938" spans="1:18" ht="15.75" customHeight="1" x14ac:dyDescent="0.2">
      <c r="A4938" s="676" t="s">
        <v>13224</v>
      </c>
      <c r="B4938" s="666" t="s">
        <v>13203</v>
      </c>
      <c r="C4938" s="666" t="s">
        <v>13076</v>
      </c>
      <c r="D4938" s="675" t="s">
        <v>10738</v>
      </c>
      <c r="E4938" s="737">
        <v>2000</v>
      </c>
      <c r="F4938" s="666">
        <v>71566276</v>
      </c>
      <c r="G4938" s="675" t="s">
        <v>13530</v>
      </c>
      <c r="H4938" s="675" t="s">
        <v>10738</v>
      </c>
      <c r="I4938" s="675" t="s">
        <v>7361</v>
      </c>
      <c r="J4938" s="675"/>
      <c r="K4938" s="666"/>
      <c r="L4938" s="666">
        <v>6</v>
      </c>
      <c r="M4938" s="763">
        <v>12000</v>
      </c>
      <c r="N4938" s="666"/>
      <c r="O4938" s="666">
        <v>6</v>
      </c>
      <c r="P4938" s="756">
        <v>12000</v>
      </c>
      <c r="Q4938" s="666"/>
      <c r="R4938" s="666">
        <v>12</v>
      </c>
    </row>
    <row r="4939" spans="1:18" ht="15.75" customHeight="1" x14ac:dyDescent="0.2">
      <c r="A4939" s="676" t="s">
        <v>13224</v>
      </c>
      <c r="B4939" s="666" t="s">
        <v>13203</v>
      </c>
      <c r="C4939" s="666" t="s">
        <v>13076</v>
      </c>
      <c r="D4939" s="675" t="s">
        <v>10738</v>
      </c>
      <c r="E4939" s="737">
        <v>2000</v>
      </c>
      <c r="F4939" s="666">
        <v>71613539</v>
      </c>
      <c r="G4939" s="675" t="s">
        <v>13531</v>
      </c>
      <c r="H4939" s="675" t="s">
        <v>10738</v>
      </c>
      <c r="I4939" s="675" t="s">
        <v>7361</v>
      </c>
      <c r="J4939" s="675"/>
      <c r="K4939" s="666"/>
      <c r="L4939" s="666">
        <v>6</v>
      </c>
      <c r="M4939" s="763">
        <v>12000</v>
      </c>
      <c r="N4939" s="666"/>
      <c r="O4939" s="666">
        <v>6</v>
      </c>
      <c r="P4939" s="756">
        <v>12000</v>
      </c>
      <c r="Q4939" s="666"/>
      <c r="R4939" s="666">
        <v>12</v>
      </c>
    </row>
    <row r="4940" spans="1:18" ht="15.75" customHeight="1" x14ac:dyDescent="0.2">
      <c r="A4940" s="676" t="s">
        <v>13224</v>
      </c>
      <c r="B4940" s="666" t="s">
        <v>13203</v>
      </c>
      <c r="C4940" s="666" t="s">
        <v>13076</v>
      </c>
      <c r="D4940" s="675" t="s">
        <v>9914</v>
      </c>
      <c r="E4940" s="737">
        <v>7000</v>
      </c>
      <c r="F4940" s="666">
        <v>71739697</v>
      </c>
      <c r="G4940" s="675" t="s">
        <v>13532</v>
      </c>
      <c r="H4940" s="675" t="s">
        <v>9914</v>
      </c>
      <c r="I4940" s="675" t="s">
        <v>6929</v>
      </c>
      <c r="J4940" s="675"/>
      <c r="K4940" s="666"/>
      <c r="L4940" s="666">
        <v>6</v>
      </c>
      <c r="M4940" s="763">
        <v>42000</v>
      </c>
      <c r="N4940" s="666"/>
      <c r="O4940" s="666">
        <v>3</v>
      </c>
      <c r="P4940" s="756">
        <v>21000</v>
      </c>
      <c r="Q4940" s="666"/>
      <c r="R4940" s="666">
        <v>12</v>
      </c>
    </row>
    <row r="4941" spans="1:18" ht="15.75" customHeight="1" x14ac:dyDescent="0.2">
      <c r="A4941" s="676" t="s">
        <v>13224</v>
      </c>
      <c r="B4941" s="666" t="s">
        <v>13203</v>
      </c>
      <c r="C4941" s="666" t="s">
        <v>13076</v>
      </c>
      <c r="D4941" s="675" t="s">
        <v>11806</v>
      </c>
      <c r="E4941" s="737">
        <v>6000</v>
      </c>
      <c r="F4941" s="666">
        <v>74960453</v>
      </c>
      <c r="G4941" s="675" t="s">
        <v>13533</v>
      </c>
      <c r="H4941" s="675" t="s">
        <v>11806</v>
      </c>
      <c r="I4941" s="675" t="s">
        <v>6929</v>
      </c>
      <c r="J4941" s="675"/>
      <c r="K4941" s="666"/>
      <c r="L4941" s="666">
        <v>6</v>
      </c>
      <c r="M4941" s="763">
        <v>36000</v>
      </c>
      <c r="N4941" s="666"/>
      <c r="O4941" s="666">
        <v>6</v>
      </c>
      <c r="P4941" s="756">
        <v>36000</v>
      </c>
      <c r="Q4941" s="666"/>
      <c r="R4941" s="666">
        <v>12</v>
      </c>
    </row>
    <row r="4942" spans="1:18" ht="15.75" customHeight="1" x14ac:dyDescent="0.2">
      <c r="A4942" s="676" t="s">
        <v>13224</v>
      </c>
      <c r="B4942" s="666" t="s">
        <v>13203</v>
      </c>
      <c r="C4942" s="666" t="s">
        <v>13076</v>
      </c>
      <c r="D4942" s="675" t="s">
        <v>9914</v>
      </c>
      <c r="E4942" s="737">
        <v>7500</v>
      </c>
      <c r="F4942" s="666">
        <v>76323357</v>
      </c>
      <c r="G4942" s="675" t="s">
        <v>13534</v>
      </c>
      <c r="H4942" s="675" t="s">
        <v>9914</v>
      </c>
      <c r="I4942" s="675" t="s">
        <v>6929</v>
      </c>
      <c r="J4942" s="675"/>
      <c r="K4942" s="666"/>
      <c r="L4942" s="666">
        <v>6</v>
      </c>
      <c r="M4942" s="763">
        <v>45000</v>
      </c>
      <c r="N4942" s="666"/>
      <c r="O4942" s="666">
        <v>6</v>
      </c>
      <c r="P4942" s="756">
        <v>45000</v>
      </c>
      <c r="Q4942" s="666"/>
      <c r="R4942" s="666">
        <v>12</v>
      </c>
    </row>
    <row r="4943" spans="1:18" ht="15.75" customHeight="1" x14ac:dyDescent="0.2">
      <c r="A4943" s="676" t="s">
        <v>13224</v>
      </c>
      <c r="B4943" s="666" t="s">
        <v>13203</v>
      </c>
      <c r="C4943" s="666" t="s">
        <v>13076</v>
      </c>
      <c r="D4943" s="675" t="s">
        <v>10738</v>
      </c>
      <c r="E4943" s="737">
        <v>2000</v>
      </c>
      <c r="F4943" s="666">
        <v>77041611</v>
      </c>
      <c r="G4943" s="675" t="s">
        <v>13535</v>
      </c>
      <c r="H4943" s="675" t="s">
        <v>10738</v>
      </c>
      <c r="I4943" s="675" t="s">
        <v>7361</v>
      </c>
      <c r="J4943" s="675"/>
      <c r="K4943" s="666"/>
      <c r="L4943" s="666">
        <v>6</v>
      </c>
      <c r="M4943" s="763">
        <v>12000</v>
      </c>
      <c r="N4943" s="666"/>
      <c r="O4943" s="666">
        <v>6</v>
      </c>
      <c r="P4943" s="756">
        <v>12000</v>
      </c>
      <c r="Q4943" s="666"/>
      <c r="R4943" s="666">
        <v>12</v>
      </c>
    </row>
    <row r="4944" spans="1:18" ht="15.75" customHeight="1" x14ac:dyDescent="0.2">
      <c r="A4944" s="676" t="s">
        <v>13224</v>
      </c>
      <c r="B4944" s="666" t="s">
        <v>13203</v>
      </c>
      <c r="C4944" s="666" t="s">
        <v>13076</v>
      </c>
      <c r="D4944" s="675" t="s">
        <v>11806</v>
      </c>
      <c r="E4944" s="737">
        <v>6000</v>
      </c>
      <c r="F4944" s="666">
        <v>43324013</v>
      </c>
      <c r="G4944" s="675" t="s">
        <v>13536</v>
      </c>
      <c r="H4944" s="675" t="s">
        <v>11806</v>
      </c>
      <c r="I4944" s="675" t="s">
        <v>6929</v>
      </c>
      <c r="J4944" s="675"/>
      <c r="K4944" s="666"/>
      <c r="L4944" s="666">
        <v>6</v>
      </c>
      <c r="M4944" s="763">
        <v>36000</v>
      </c>
      <c r="N4944" s="666"/>
      <c r="O4944" s="666">
        <v>0</v>
      </c>
      <c r="P4944" s="772"/>
      <c r="Q4944" s="666"/>
      <c r="R4944" s="666">
        <v>12</v>
      </c>
    </row>
    <row r="4945" spans="1:18" ht="15.75" customHeight="1" x14ac:dyDescent="0.2">
      <c r="A4945" s="676" t="s">
        <v>13224</v>
      </c>
      <c r="B4945" s="666" t="s">
        <v>13203</v>
      </c>
      <c r="C4945" s="666" t="s">
        <v>13076</v>
      </c>
      <c r="D4945" s="675" t="s">
        <v>11169</v>
      </c>
      <c r="E4945" s="737">
        <v>3500</v>
      </c>
      <c r="F4945" s="666">
        <v>45548937</v>
      </c>
      <c r="G4945" s="675" t="s">
        <v>13188</v>
      </c>
      <c r="H4945" s="675" t="s">
        <v>11169</v>
      </c>
      <c r="I4945" s="675" t="s">
        <v>6929</v>
      </c>
      <c r="J4945" s="675"/>
      <c r="K4945" s="666"/>
      <c r="L4945" s="666">
        <v>6</v>
      </c>
      <c r="M4945" s="763">
        <v>21000</v>
      </c>
      <c r="N4945" s="666"/>
      <c r="O4945" s="666">
        <v>0</v>
      </c>
      <c r="P4945" s="772"/>
      <c r="Q4945" s="666"/>
      <c r="R4945" s="666">
        <v>12</v>
      </c>
    </row>
    <row r="4946" spans="1:18" ht="15.75" customHeight="1" x14ac:dyDescent="0.2">
      <c r="A4946" s="676" t="s">
        <v>13224</v>
      </c>
      <c r="B4946" s="666" t="s">
        <v>13203</v>
      </c>
      <c r="C4946" s="666" t="s">
        <v>13076</v>
      </c>
      <c r="D4946" s="675" t="s">
        <v>9914</v>
      </c>
      <c r="E4946" s="737">
        <v>7000</v>
      </c>
      <c r="F4946" s="666">
        <v>45978240</v>
      </c>
      <c r="G4946" s="675" t="s">
        <v>13537</v>
      </c>
      <c r="H4946" s="675" t="s">
        <v>9914</v>
      </c>
      <c r="I4946" s="675" t="s">
        <v>6929</v>
      </c>
      <c r="J4946" s="675"/>
      <c r="K4946" s="666"/>
      <c r="L4946" s="666">
        <v>6</v>
      </c>
      <c r="M4946" s="763">
        <v>42000</v>
      </c>
      <c r="N4946" s="666"/>
      <c r="O4946" s="666">
        <v>0</v>
      </c>
      <c r="P4946" s="772"/>
      <c r="Q4946" s="666"/>
      <c r="R4946" s="666">
        <v>12</v>
      </c>
    </row>
    <row r="4947" spans="1:18" ht="15.75" customHeight="1" x14ac:dyDescent="0.2">
      <c r="A4947" s="676" t="s">
        <v>13224</v>
      </c>
      <c r="B4947" s="666" t="s">
        <v>13203</v>
      </c>
      <c r="C4947" s="666" t="s">
        <v>13076</v>
      </c>
      <c r="D4947" s="675" t="s">
        <v>9914</v>
      </c>
      <c r="E4947" s="737">
        <v>7000</v>
      </c>
      <c r="F4947" s="666">
        <v>47675528</v>
      </c>
      <c r="G4947" s="675" t="s">
        <v>13538</v>
      </c>
      <c r="H4947" s="675" t="s">
        <v>9914</v>
      </c>
      <c r="I4947" s="675" t="s">
        <v>6929</v>
      </c>
      <c r="J4947" s="675"/>
      <c r="K4947" s="666"/>
      <c r="L4947" s="666">
        <v>6</v>
      </c>
      <c r="M4947" s="763">
        <v>42000</v>
      </c>
      <c r="N4947" s="666"/>
      <c r="O4947" s="666">
        <v>0</v>
      </c>
      <c r="P4947" s="772"/>
      <c r="Q4947" s="666"/>
      <c r="R4947" s="666">
        <v>12</v>
      </c>
    </row>
    <row r="4948" spans="1:18" ht="15.75" customHeight="1" x14ac:dyDescent="0.2">
      <c r="A4948" s="676" t="s">
        <v>13224</v>
      </c>
      <c r="B4948" s="666" t="s">
        <v>13203</v>
      </c>
      <c r="C4948" s="666" t="s">
        <v>13076</v>
      </c>
      <c r="D4948" s="675" t="s">
        <v>11806</v>
      </c>
      <c r="E4948" s="737">
        <v>6000</v>
      </c>
      <c r="F4948" s="666">
        <v>47681914</v>
      </c>
      <c r="G4948" s="675" t="s">
        <v>13539</v>
      </c>
      <c r="H4948" s="675" t="s">
        <v>11806</v>
      </c>
      <c r="I4948" s="675" t="s">
        <v>6929</v>
      </c>
      <c r="J4948" s="675"/>
      <c r="K4948" s="666"/>
      <c r="L4948" s="666">
        <v>6</v>
      </c>
      <c r="M4948" s="763">
        <v>36000</v>
      </c>
      <c r="N4948" s="666"/>
      <c r="O4948" s="666">
        <v>0</v>
      </c>
      <c r="P4948" s="772"/>
      <c r="Q4948" s="666"/>
      <c r="R4948" s="666">
        <v>12</v>
      </c>
    </row>
    <row r="4949" spans="1:18" ht="15.75" customHeight="1" x14ac:dyDescent="0.2">
      <c r="A4949" s="676" t="s">
        <v>13224</v>
      </c>
      <c r="B4949" s="666" t="s">
        <v>13203</v>
      </c>
      <c r="C4949" s="666" t="s">
        <v>13076</v>
      </c>
      <c r="D4949" s="675" t="s">
        <v>10738</v>
      </c>
      <c r="E4949" s="737">
        <v>2000</v>
      </c>
      <c r="F4949" s="666">
        <v>48129866</v>
      </c>
      <c r="G4949" s="675" t="s">
        <v>13540</v>
      </c>
      <c r="H4949" s="675" t="s">
        <v>10738</v>
      </c>
      <c r="I4949" s="675" t="s">
        <v>7361</v>
      </c>
      <c r="J4949" s="675"/>
      <c r="K4949" s="666"/>
      <c r="L4949" s="666">
        <v>6</v>
      </c>
      <c r="M4949" s="763">
        <v>12000</v>
      </c>
      <c r="N4949" s="666"/>
      <c r="O4949" s="666">
        <v>0</v>
      </c>
      <c r="P4949" s="772"/>
      <c r="Q4949" s="666"/>
      <c r="R4949" s="666">
        <v>12</v>
      </c>
    </row>
    <row r="4950" spans="1:18" ht="15.75" customHeight="1" x14ac:dyDescent="0.2">
      <c r="A4950" s="676" t="s">
        <v>13224</v>
      </c>
      <c r="B4950" s="666" t="s">
        <v>13203</v>
      </c>
      <c r="C4950" s="666" t="s">
        <v>13076</v>
      </c>
      <c r="D4950" s="675" t="s">
        <v>13426</v>
      </c>
      <c r="E4950" s="737">
        <v>5000</v>
      </c>
      <c r="F4950" s="666">
        <v>48411655</v>
      </c>
      <c r="G4950" s="675" t="s">
        <v>13541</v>
      </c>
      <c r="H4950" s="675" t="s">
        <v>13426</v>
      </c>
      <c r="I4950" s="675" t="s">
        <v>6929</v>
      </c>
      <c r="J4950" s="675"/>
      <c r="K4950" s="666"/>
      <c r="L4950" s="666">
        <v>6</v>
      </c>
      <c r="M4950" s="763">
        <v>30000</v>
      </c>
      <c r="N4950" s="666"/>
      <c r="O4950" s="666">
        <v>0</v>
      </c>
      <c r="P4950" s="772"/>
      <c r="Q4950" s="666"/>
      <c r="R4950" s="666">
        <v>12</v>
      </c>
    </row>
    <row r="4951" spans="1:18" ht="15.75" customHeight="1" x14ac:dyDescent="0.2">
      <c r="A4951" s="676" t="s">
        <v>13224</v>
      </c>
      <c r="B4951" s="666" t="s">
        <v>13203</v>
      </c>
      <c r="C4951" s="666" t="s">
        <v>13076</v>
      </c>
      <c r="D4951" s="675" t="s">
        <v>9914</v>
      </c>
      <c r="E4951" s="737">
        <v>6500</v>
      </c>
      <c r="F4951" s="666">
        <v>70009858</v>
      </c>
      <c r="G4951" s="675" t="s">
        <v>13542</v>
      </c>
      <c r="H4951" s="675" t="s">
        <v>9914</v>
      </c>
      <c r="I4951" s="675" t="s">
        <v>6929</v>
      </c>
      <c r="J4951" s="675"/>
      <c r="K4951" s="666"/>
      <c r="L4951" s="666">
        <v>6</v>
      </c>
      <c r="M4951" s="763">
        <v>39000</v>
      </c>
      <c r="N4951" s="666"/>
      <c r="O4951" s="666">
        <v>0</v>
      </c>
      <c r="P4951" s="772"/>
      <c r="Q4951" s="666"/>
      <c r="R4951" s="666">
        <v>12</v>
      </c>
    </row>
    <row r="4952" spans="1:18" ht="15.75" customHeight="1" x14ac:dyDescent="0.2">
      <c r="A4952" s="676" t="s">
        <v>13224</v>
      </c>
      <c r="B4952" s="666" t="s">
        <v>13203</v>
      </c>
      <c r="C4952" s="666" t="s">
        <v>13076</v>
      </c>
      <c r="D4952" s="675" t="s">
        <v>11806</v>
      </c>
      <c r="E4952" s="737">
        <v>6000</v>
      </c>
      <c r="F4952" s="666">
        <v>70869867</v>
      </c>
      <c r="G4952" s="675" t="s">
        <v>13543</v>
      </c>
      <c r="H4952" s="675" t="s">
        <v>11806</v>
      </c>
      <c r="I4952" s="675" t="s">
        <v>6929</v>
      </c>
      <c r="J4952" s="675"/>
      <c r="K4952" s="666"/>
      <c r="L4952" s="666">
        <v>6</v>
      </c>
      <c r="M4952" s="763">
        <v>36000</v>
      </c>
      <c r="N4952" s="666"/>
      <c r="O4952" s="666">
        <v>0</v>
      </c>
      <c r="P4952" s="772"/>
      <c r="Q4952" s="666"/>
      <c r="R4952" s="666">
        <v>12</v>
      </c>
    </row>
    <row r="4953" spans="1:18" ht="15.75" customHeight="1" x14ac:dyDescent="0.2">
      <c r="A4953" s="676" t="s">
        <v>13224</v>
      </c>
      <c r="B4953" s="666" t="s">
        <v>6922</v>
      </c>
      <c r="C4953" s="666" t="s">
        <v>13225</v>
      </c>
      <c r="D4953" s="675" t="s">
        <v>8713</v>
      </c>
      <c r="E4953" s="737">
        <v>3000</v>
      </c>
      <c r="F4953" s="666">
        <v>18144105</v>
      </c>
      <c r="G4953" s="675" t="s">
        <v>13544</v>
      </c>
      <c r="H4953" s="675" t="s">
        <v>6927</v>
      </c>
      <c r="I4953" s="675" t="s">
        <v>6929</v>
      </c>
      <c r="J4953" s="675"/>
      <c r="K4953" s="666" t="s">
        <v>10860</v>
      </c>
      <c r="L4953" s="666">
        <v>5</v>
      </c>
      <c r="M4953" s="763">
        <v>15000</v>
      </c>
      <c r="N4953" s="666" t="s">
        <v>10860</v>
      </c>
      <c r="O4953" s="666">
        <v>0</v>
      </c>
      <c r="P4953" s="772"/>
      <c r="Q4953" s="666" t="s">
        <v>10860</v>
      </c>
      <c r="R4953" s="666">
        <v>12</v>
      </c>
    </row>
    <row r="4954" spans="1:18" ht="15.75" customHeight="1" x14ac:dyDescent="0.2">
      <c r="A4954" s="676" t="s">
        <v>13224</v>
      </c>
      <c r="B4954" s="666" t="s">
        <v>6922</v>
      </c>
      <c r="C4954" s="666" t="s">
        <v>13225</v>
      </c>
      <c r="D4954" s="675" t="s">
        <v>8987</v>
      </c>
      <c r="E4954" s="737">
        <v>2500</v>
      </c>
      <c r="F4954" s="666">
        <v>42002399</v>
      </c>
      <c r="G4954" s="675" t="s">
        <v>13545</v>
      </c>
      <c r="H4954" s="675" t="s">
        <v>8987</v>
      </c>
      <c r="I4954" s="675" t="s">
        <v>6929</v>
      </c>
      <c r="J4954" s="675"/>
      <c r="K4954" s="666" t="s">
        <v>10860</v>
      </c>
      <c r="L4954" s="666">
        <v>5</v>
      </c>
      <c r="M4954" s="763">
        <v>12500</v>
      </c>
      <c r="N4954" s="666" t="s">
        <v>10860</v>
      </c>
      <c r="O4954" s="666">
        <v>0</v>
      </c>
      <c r="P4954" s="772"/>
      <c r="Q4954" s="666" t="s">
        <v>10860</v>
      </c>
      <c r="R4954" s="666">
        <v>12</v>
      </c>
    </row>
    <row r="4955" spans="1:18" ht="15.75" customHeight="1" x14ac:dyDescent="0.2">
      <c r="A4955" s="676" t="s">
        <v>13224</v>
      </c>
      <c r="B4955" s="666" t="s">
        <v>6922</v>
      </c>
      <c r="C4955" s="666" t="s">
        <v>13225</v>
      </c>
      <c r="D4955" s="675" t="s">
        <v>11806</v>
      </c>
      <c r="E4955" s="737">
        <v>1700</v>
      </c>
      <c r="F4955" s="666">
        <v>45445924</v>
      </c>
      <c r="G4955" s="675" t="s">
        <v>11558</v>
      </c>
      <c r="H4955" s="675" t="s">
        <v>11806</v>
      </c>
      <c r="I4955" s="675" t="s">
        <v>6929</v>
      </c>
      <c r="J4955" s="675"/>
      <c r="K4955" s="666" t="s">
        <v>10860</v>
      </c>
      <c r="L4955" s="666">
        <v>5</v>
      </c>
      <c r="M4955" s="763">
        <v>8500</v>
      </c>
      <c r="N4955" s="666" t="s">
        <v>10860</v>
      </c>
      <c r="O4955" s="666">
        <v>0</v>
      </c>
      <c r="P4955" s="772"/>
      <c r="Q4955" s="666" t="s">
        <v>10860</v>
      </c>
      <c r="R4955" s="666">
        <v>12</v>
      </c>
    </row>
    <row r="4956" spans="1:18" ht="15.75" customHeight="1" x14ac:dyDescent="0.2">
      <c r="A4956" s="676" t="s">
        <v>13224</v>
      </c>
      <c r="B4956" s="666" t="s">
        <v>6922</v>
      </c>
      <c r="C4956" s="666" t="s">
        <v>13225</v>
      </c>
      <c r="D4956" s="675" t="s">
        <v>11806</v>
      </c>
      <c r="E4956" s="737">
        <v>1800</v>
      </c>
      <c r="F4956" s="666">
        <v>45516235</v>
      </c>
      <c r="G4956" s="675" t="s">
        <v>13546</v>
      </c>
      <c r="H4956" s="675" t="s">
        <v>11806</v>
      </c>
      <c r="I4956" s="675" t="s">
        <v>6929</v>
      </c>
      <c r="J4956" s="675"/>
      <c r="K4956" s="666" t="s">
        <v>10860</v>
      </c>
      <c r="L4956" s="666">
        <v>5</v>
      </c>
      <c r="M4956" s="763">
        <v>9000</v>
      </c>
      <c r="N4956" s="666" t="s">
        <v>10860</v>
      </c>
      <c r="O4956" s="666">
        <v>0</v>
      </c>
      <c r="P4956" s="772"/>
      <c r="Q4956" s="666" t="s">
        <v>10860</v>
      </c>
      <c r="R4956" s="666">
        <v>12</v>
      </c>
    </row>
    <row r="4957" spans="1:18" ht="15.75" customHeight="1" x14ac:dyDescent="0.2">
      <c r="A4957" s="676" t="s">
        <v>13224</v>
      </c>
      <c r="B4957" s="666" t="s">
        <v>6922</v>
      </c>
      <c r="C4957" s="666" t="s">
        <v>13225</v>
      </c>
      <c r="D4957" s="675" t="s">
        <v>11806</v>
      </c>
      <c r="E4957" s="737">
        <v>1700</v>
      </c>
      <c r="F4957" s="666">
        <v>46739286</v>
      </c>
      <c r="G4957" s="675" t="s">
        <v>13547</v>
      </c>
      <c r="H4957" s="675" t="s">
        <v>11806</v>
      </c>
      <c r="I4957" s="675" t="s">
        <v>6929</v>
      </c>
      <c r="J4957" s="675"/>
      <c r="K4957" s="666" t="s">
        <v>10860</v>
      </c>
      <c r="L4957" s="666">
        <v>5</v>
      </c>
      <c r="M4957" s="763">
        <v>8500</v>
      </c>
      <c r="N4957" s="666" t="s">
        <v>10860</v>
      </c>
      <c r="O4957" s="666">
        <v>0</v>
      </c>
      <c r="P4957" s="772"/>
      <c r="Q4957" s="666" t="s">
        <v>10860</v>
      </c>
      <c r="R4957" s="666">
        <v>12</v>
      </c>
    </row>
    <row r="4958" spans="1:18" ht="15.75" customHeight="1" x14ac:dyDescent="0.2">
      <c r="A4958" s="676" t="s">
        <v>13224</v>
      </c>
      <c r="B4958" s="666" t="s">
        <v>6922</v>
      </c>
      <c r="C4958" s="666" t="s">
        <v>13225</v>
      </c>
      <c r="D4958" s="675" t="s">
        <v>9914</v>
      </c>
      <c r="E4958" s="737">
        <v>7000</v>
      </c>
      <c r="F4958" s="666">
        <v>47150340</v>
      </c>
      <c r="G4958" s="675" t="s">
        <v>13548</v>
      </c>
      <c r="H4958" s="675" t="s">
        <v>9914</v>
      </c>
      <c r="I4958" s="675" t="s">
        <v>6929</v>
      </c>
      <c r="J4958" s="675"/>
      <c r="K4958" s="666" t="s">
        <v>10860</v>
      </c>
      <c r="L4958" s="666">
        <v>5</v>
      </c>
      <c r="M4958" s="763">
        <v>35000</v>
      </c>
      <c r="N4958" s="666" t="s">
        <v>10860</v>
      </c>
      <c r="O4958" s="666">
        <v>0</v>
      </c>
      <c r="P4958" s="772"/>
      <c r="Q4958" s="666" t="s">
        <v>10860</v>
      </c>
      <c r="R4958" s="666">
        <v>12</v>
      </c>
    </row>
    <row r="4959" spans="1:18" ht="15.75" customHeight="1" x14ac:dyDescent="0.2">
      <c r="A4959" s="676" t="s">
        <v>13224</v>
      </c>
      <c r="B4959" s="666" t="s">
        <v>6922</v>
      </c>
      <c r="C4959" s="666" t="s">
        <v>13225</v>
      </c>
      <c r="D4959" s="675" t="s">
        <v>10854</v>
      </c>
      <c r="E4959" s="737">
        <v>2500</v>
      </c>
      <c r="F4959" s="666">
        <v>47708686</v>
      </c>
      <c r="G4959" s="675" t="s">
        <v>13549</v>
      </c>
      <c r="H4959" s="675" t="s">
        <v>10854</v>
      </c>
      <c r="I4959" s="675" t="s">
        <v>6929</v>
      </c>
      <c r="J4959" s="675"/>
      <c r="K4959" s="666" t="s">
        <v>10860</v>
      </c>
      <c r="L4959" s="666">
        <v>5</v>
      </c>
      <c r="M4959" s="763">
        <v>12500</v>
      </c>
      <c r="N4959" s="666" t="s">
        <v>10860</v>
      </c>
      <c r="O4959" s="666">
        <v>0</v>
      </c>
      <c r="P4959" s="772"/>
      <c r="Q4959" s="666" t="s">
        <v>10860</v>
      </c>
      <c r="R4959" s="666">
        <v>12</v>
      </c>
    </row>
    <row r="4960" spans="1:18" ht="15.75" customHeight="1" x14ac:dyDescent="0.2">
      <c r="A4960" s="676" t="s">
        <v>13224</v>
      </c>
      <c r="B4960" s="666" t="s">
        <v>13203</v>
      </c>
      <c r="C4960" s="666" t="s">
        <v>13076</v>
      </c>
      <c r="D4960" s="675" t="s">
        <v>10738</v>
      </c>
      <c r="E4960" s="737">
        <v>1200</v>
      </c>
      <c r="F4960" s="666">
        <v>44645229</v>
      </c>
      <c r="G4960" s="675" t="s">
        <v>13550</v>
      </c>
      <c r="H4960" s="675" t="s">
        <v>10738</v>
      </c>
      <c r="I4960" s="675" t="s">
        <v>7361</v>
      </c>
      <c r="J4960" s="675"/>
      <c r="K4960" s="666"/>
      <c r="L4960" s="666">
        <v>5</v>
      </c>
      <c r="M4960" s="763">
        <v>6000</v>
      </c>
      <c r="N4960" s="666"/>
      <c r="O4960" s="666">
        <v>6</v>
      </c>
      <c r="P4960" s="756">
        <v>7200</v>
      </c>
      <c r="Q4960" s="666"/>
      <c r="R4960" s="666">
        <v>12</v>
      </c>
    </row>
    <row r="4961" spans="1:18" ht="15.75" customHeight="1" x14ac:dyDescent="0.2">
      <c r="A4961" s="676" t="s">
        <v>13224</v>
      </c>
      <c r="B4961" s="666" t="s">
        <v>13203</v>
      </c>
      <c r="C4961" s="666" t="s">
        <v>13076</v>
      </c>
      <c r="D4961" s="675" t="s">
        <v>8987</v>
      </c>
      <c r="E4961" s="737">
        <v>3200</v>
      </c>
      <c r="F4961" s="666">
        <v>46669003</v>
      </c>
      <c r="G4961" s="675" t="s">
        <v>13551</v>
      </c>
      <c r="H4961" s="675" t="s">
        <v>8987</v>
      </c>
      <c r="I4961" s="675" t="s">
        <v>6929</v>
      </c>
      <c r="J4961" s="675"/>
      <c r="K4961" s="666"/>
      <c r="L4961" s="666">
        <v>5</v>
      </c>
      <c r="M4961" s="763">
        <v>16000</v>
      </c>
      <c r="N4961" s="666"/>
      <c r="O4961" s="666">
        <v>6</v>
      </c>
      <c r="P4961" s="756">
        <v>19200</v>
      </c>
      <c r="Q4961" s="666"/>
      <c r="R4961" s="666">
        <v>12</v>
      </c>
    </row>
    <row r="4962" spans="1:18" ht="15.75" customHeight="1" x14ac:dyDescent="0.2">
      <c r="A4962" s="676" t="s">
        <v>13224</v>
      </c>
      <c r="B4962" s="666" t="s">
        <v>13203</v>
      </c>
      <c r="C4962" s="666" t="s">
        <v>13076</v>
      </c>
      <c r="D4962" s="675" t="s">
        <v>9914</v>
      </c>
      <c r="E4962" s="737">
        <v>6000</v>
      </c>
      <c r="F4962" s="666">
        <v>70932969</v>
      </c>
      <c r="G4962" s="675" t="s">
        <v>13552</v>
      </c>
      <c r="H4962" s="675" t="s">
        <v>9914</v>
      </c>
      <c r="I4962" s="675" t="s">
        <v>6929</v>
      </c>
      <c r="J4962" s="675"/>
      <c r="K4962" s="666"/>
      <c r="L4962" s="666">
        <v>5</v>
      </c>
      <c r="M4962" s="763">
        <v>30000</v>
      </c>
      <c r="N4962" s="666"/>
      <c r="O4962" s="666">
        <v>6</v>
      </c>
      <c r="P4962" s="756">
        <v>36000</v>
      </c>
      <c r="Q4962" s="666"/>
      <c r="R4962" s="666">
        <v>12</v>
      </c>
    </row>
    <row r="4963" spans="1:18" ht="15.75" customHeight="1" x14ac:dyDescent="0.2">
      <c r="A4963" s="676" t="s">
        <v>13224</v>
      </c>
      <c r="B4963" s="666" t="s">
        <v>13203</v>
      </c>
      <c r="C4963" s="666" t="s">
        <v>13076</v>
      </c>
      <c r="D4963" s="675" t="s">
        <v>11169</v>
      </c>
      <c r="E4963" s="737">
        <v>3000</v>
      </c>
      <c r="F4963" s="666">
        <v>72409909</v>
      </c>
      <c r="G4963" s="675" t="s">
        <v>13553</v>
      </c>
      <c r="H4963" s="675" t="s">
        <v>11169</v>
      </c>
      <c r="I4963" s="675" t="s">
        <v>6929</v>
      </c>
      <c r="J4963" s="675"/>
      <c r="K4963" s="666"/>
      <c r="L4963" s="666">
        <v>5</v>
      </c>
      <c r="M4963" s="763">
        <v>15000</v>
      </c>
      <c r="N4963" s="666"/>
      <c r="O4963" s="666">
        <v>4</v>
      </c>
      <c r="P4963" s="756">
        <v>12000</v>
      </c>
      <c r="Q4963" s="666"/>
      <c r="R4963" s="666">
        <v>12</v>
      </c>
    </row>
    <row r="4964" spans="1:18" ht="15.75" customHeight="1" x14ac:dyDescent="0.2">
      <c r="A4964" s="676" t="s">
        <v>13224</v>
      </c>
      <c r="B4964" s="666" t="s">
        <v>13203</v>
      </c>
      <c r="C4964" s="666" t="s">
        <v>13076</v>
      </c>
      <c r="D4964" s="675" t="s">
        <v>9914</v>
      </c>
      <c r="E4964" s="737">
        <v>9000</v>
      </c>
      <c r="F4964" s="666">
        <v>19090303</v>
      </c>
      <c r="G4964" s="675" t="s">
        <v>13554</v>
      </c>
      <c r="H4964" s="675" t="s">
        <v>9914</v>
      </c>
      <c r="I4964" s="675" t="s">
        <v>6929</v>
      </c>
      <c r="J4964" s="675"/>
      <c r="K4964" s="666"/>
      <c r="L4964" s="666">
        <v>5</v>
      </c>
      <c r="M4964" s="763">
        <v>45000</v>
      </c>
      <c r="N4964" s="666"/>
      <c r="O4964" s="666">
        <v>6</v>
      </c>
      <c r="P4964" s="756">
        <v>54000</v>
      </c>
      <c r="Q4964" s="666"/>
      <c r="R4964" s="666">
        <v>12</v>
      </c>
    </row>
    <row r="4965" spans="1:18" ht="15.75" customHeight="1" x14ac:dyDescent="0.2">
      <c r="A4965" s="676" t="s">
        <v>13224</v>
      </c>
      <c r="B4965" s="666" t="s">
        <v>13203</v>
      </c>
      <c r="C4965" s="666" t="s">
        <v>13076</v>
      </c>
      <c r="D4965" s="675" t="s">
        <v>9914</v>
      </c>
      <c r="E4965" s="737">
        <v>9000</v>
      </c>
      <c r="F4965" s="666">
        <v>40881358</v>
      </c>
      <c r="G4965" s="675" t="s">
        <v>11665</v>
      </c>
      <c r="H4965" s="675" t="s">
        <v>9914</v>
      </c>
      <c r="I4965" s="675" t="s">
        <v>6929</v>
      </c>
      <c r="J4965" s="675"/>
      <c r="K4965" s="666"/>
      <c r="L4965" s="666">
        <v>5</v>
      </c>
      <c r="M4965" s="763">
        <v>45000</v>
      </c>
      <c r="N4965" s="666"/>
      <c r="O4965" s="666">
        <v>0</v>
      </c>
      <c r="P4965" s="772"/>
      <c r="Q4965" s="666"/>
      <c r="R4965" s="666">
        <v>12</v>
      </c>
    </row>
    <row r="4966" spans="1:18" ht="15.75" customHeight="1" x14ac:dyDescent="0.2">
      <c r="A4966" s="676" t="s">
        <v>13224</v>
      </c>
      <c r="B4966" s="666" t="s">
        <v>13203</v>
      </c>
      <c r="C4966" s="666" t="s">
        <v>13076</v>
      </c>
      <c r="D4966" s="675" t="s">
        <v>10356</v>
      </c>
      <c r="E4966" s="737">
        <v>3000</v>
      </c>
      <c r="F4966" s="666">
        <v>41091426</v>
      </c>
      <c r="G4966" s="675" t="s">
        <v>13555</v>
      </c>
      <c r="H4966" s="675" t="s">
        <v>10356</v>
      </c>
      <c r="I4966" s="675" t="s">
        <v>6929</v>
      </c>
      <c r="J4966" s="675"/>
      <c r="K4966" s="666"/>
      <c r="L4966" s="666">
        <v>5</v>
      </c>
      <c r="M4966" s="763">
        <v>15000</v>
      </c>
      <c r="N4966" s="666"/>
      <c r="O4966" s="666">
        <v>0</v>
      </c>
      <c r="P4966" s="772"/>
      <c r="Q4966" s="666"/>
      <c r="R4966" s="666">
        <v>12</v>
      </c>
    </row>
    <row r="4967" spans="1:18" ht="15.75" customHeight="1" x14ac:dyDescent="0.2">
      <c r="A4967" s="676" t="s">
        <v>13224</v>
      </c>
      <c r="B4967" s="666" t="s">
        <v>13203</v>
      </c>
      <c r="C4967" s="666" t="s">
        <v>13076</v>
      </c>
      <c r="D4967" s="675" t="s">
        <v>10738</v>
      </c>
      <c r="E4967" s="737">
        <v>1200</v>
      </c>
      <c r="F4967" s="666">
        <v>42063580</v>
      </c>
      <c r="G4967" s="675" t="s">
        <v>11445</v>
      </c>
      <c r="H4967" s="675" t="s">
        <v>10738</v>
      </c>
      <c r="I4967" s="675" t="s">
        <v>7361</v>
      </c>
      <c r="J4967" s="675"/>
      <c r="K4967" s="666"/>
      <c r="L4967" s="666">
        <v>5</v>
      </c>
      <c r="M4967" s="763">
        <v>6000</v>
      </c>
      <c r="N4967" s="666"/>
      <c r="O4967" s="666">
        <v>0</v>
      </c>
      <c r="P4967" s="772"/>
      <c r="Q4967" s="666"/>
      <c r="R4967" s="666">
        <v>12</v>
      </c>
    </row>
    <row r="4968" spans="1:18" ht="15.75" customHeight="1" x14ac:dyDescent="0.2">
      <c r="A4968" s="676" t="s">
        <v>13224</v>
      </c>
      <c r="B4968" s="666" t="s">
        <v>13203</v>
      </c>
      <c r="C4968" s="666" t="s">
        <v>13076</v>
      </c>
      <c r="D4968" s="675" t="s">
        <v>11806</v>
      </c>
      <c r="E4968" s="737">
        <v>5000</v>
      </c>
      <c r="F4968" s="666">
        <v>42520486</v>
      </c>
      <c r="G4968" s="675" t="s">
        <v>12162</v>
      </c>
      <c r="H4968" s="675" t="s">
        <v>11806</v>
      </c>
      <c r="I4968" s="675" t="s">
        <v>6929</v>
      </c>
      <c r="J4968" s="675"/>
      <c r="K4968" s="666"/>
      <c r="L4968" s="666">
        <v>5</v>
      </c>
      <c r="M4968" s="763">
        <v>25000</v>
      </c>
      <c r="N4968" s="666"/>
      <c r="O4968" s="666">
        <v>0</v>
      </c>
      <c r="P4968" s="772"/>
      <c r="Q4968" s="666"/>
      <c r="R4968" s="666">
        <v>12</v>
      </c>
    </row>
    <row r="4969" spans="1:18" ht="15.75" customHeight="1" x14ac:dyDescent="0.2">
      <c r="A4969" s="676" t="s">
        <v>13224</v>
      </c>
      <c r="B4969" s="666" t="s">
        <v>13203</v>
      </c>
      <c r="C4969" s="666" t="s">
        <v>13076</v>
      </c>
      <c r="D4969" s="675" t="s">
        <v>11169</v>
      </c>
      <c r="E4969" s="737">
        <v>3500</v>
      </c>
      <c r="F4969" s="666">
        <v>44069082</v>
      </c>
      <c r="G4969" s="675" t="s">
        <v>13556</v>
      </c>
      <c r="H4969" s="675" t="s">
        <v>11169</v>
      </c>
      <c r="I4969" s="675" t="s">
        <v>6929</v>
      </c>
      <c r="J4969" s="675"/>
      <c r="K4969" s="666"/>
      <c r="L4969" s="666">
        <v>5</v>
      </c>
      <c r="M4969" s="763">
        <v>17500</v>
      </c>
      <c r="N4969" s="666"/>
      <c r="O4969" s="666">
        <v>0</v>
      </c>
      <c r="P4969" s="772"/>
      <c r="Q4969" s="666"/>
      <c r="R4969" s="666">
        <v>12</v>
      </c>
    </row>
    <row r="4970" spans="1:18" ht="15.75" customHeight="1" x14ac:dyDescent="0.2">
      <c r="A4970" s="676" t="s">
        <v>13224</v>
      </c>
      <c r="B4970" s="666" t="s">
        <v>13203</v>
      </c>
      <c r="C4970" s="666" t="s">
        <v>13076</v>
      </c>
      <c r="D4970" s="675" t="s">
        <v>11806</v>
      </c>
      <c r="E4970" s="737">
        <v>3500</v>
      </c>
      <c r="F4970" s="666">
        <v>44745043</v>
      </c>
      <c r="G4970" s="675" t="s">
        <v>11559</v>
      </c>
      <c r="H4970" s="675" t="s">
        <v>11806</v>
      </c>
      <c r="I4970" s="675" t="s">
        <v>6929</v>
      </c>
      <c r="J4970" s="675"/>
      <c r="K4970" s="666"/>
      <c r="L4970" s="666">
        <v>5</v>
      </c>
      <c r="M4970" s="763">
        <v>17500</v>
      </c>
      <c r="N4970" s="666"/>
      <c r="O4970" s="666">
        <v>0</v>
      </c>
      <c r="P4970" s="772"/>
      <c r="Q4970" s="666"/>
      <c r="R4970" s="666">
        <v>12</v>
      </c>
    </row>
    <row r="4971" spans="1:18" ht="15.75" customHeight="1" x14ac:dyDescent="0.2">
      <c r="A4971" s="676" t="s">
        <v>13224</v>
      </c>
      <c r="B4971" s="666" t="s">
        <v>13203</v>
      </c>
      <c r="C4971" s="666" t="s">
        <v>13076</v>
      </c>
      <c r="D4971" s="675" t="s">
        <v>10842</v>
      </c>
      <c r="E4971" s="737">
        <v>2500</v>
      </c>
      <c r="F4971" s="666">
        <v>45714444</v>
      </c>
      <c r="G4971" s="675" t="s">
        <v>13557</v>
      </c>
      <c r="H4971" s="675" t="s">
        <v>10842</v>
      </c>
      <c r="I4971" s="675" t="s">
        <v>7361</v>
      </c>
      <c r="J4971" s="675"/>
      <c r="K4971" s="666"/>
      <c r="L4971" s="666">
        <v>5</v>
      </c>
      <c r="M4971" s="763">
        <v>12500</v>
      </c>
      <c r="N4971" s="666"/>
      <c r="O4971" s="666">
        <v>0</v>
      </c>
      <c r="P4971" s="772"/>
      <c r="Q4971" s="666"/>
      <c r="R4971" s="666">
        <v>12</v>
      </c>
    </row>
    <row r="4972" spans="1:18" ht="15.75" customHeight="1" x14ac:dyDescent="0.2">
      <c r="A4972" s="676" t="s">
        <v>13224</v>
      </c>
      <c r="B4972" s="666" t="s">
        <v>13203</v>
      </c>
      <c r="C4972" s="666" t="s">
        <v>13076</v>
      </c>
      <c r="D4972" s="675" t="s">
        <v>11169</v>
      </c>
      <c r="E4972" s="737">
        <v>3000</v>
      </c>
      <c r="F4972" s="666">
        <v>48062347</v>
      </c>
      <c r="G4972" s="675" t="s">
        <v>13558</v>
      </c>
      <c r="H4972" s="675" t="s">
        <v>11169</v>
      </c>
      <c r="I4972" s="675" t="s">
        <v>6929</v>
      </c>
      <c r="J4972" s="675"/>
      <c r="K4972" s="666"/>
      <c r="L4972" s="666">
        <v>5</v>
      </c>
      <c r="M4972" s="763">
        <v>15000</v>
      </c>
      <c r="N4972" s="666"/>
      <c r="O4972" s="666">
        <v>0</v>
      </c>
      <c r="P4972" s="772"/>
      <c r="Q4972" s="666"/>
      <c r="R4972" s="666">
        <v>12</v>
      </c>
    </row>
    <row r="4973" spans="1:18" ht="15.75" customHeight="1" x14ac:dyDescent="0.2">
      <c r="A4973" s="676" t="s">
        <v>13224</v>
      </c>
      <c r="B4973" s="666" t="s">
        <v>13203</v>
      </c>
      <c r="C4973" s="666" t="s">
        <v>13076</v>
      </c>
      <c r="D4973" s="675" t="s">
        <v>9914</v>
      </c>
      <c r="E4973" s="737">
        <v>6000</v>
      </c>
      <c r="F4973" s="666">
        <v>48515583</v>
      </c>
      <c r="G4973" s="675" t="s">
        <v>13559</v>
      </c>
      <c r="H4973" s="675" t="s">
        <v>9914</v>
      </c>
      <c r="I4973" s="675" t="s">
        <v>6929</v>
      </c>
      <c r="J4973" s="675"/>
      <c r="K4973" s="666"/>
      <c r="L4973" s="666">
        <v>5</v>
      </c>
      <c r="M4973" s="763">
        <v>30000</v>
      </c>
      <c r="N4973" s="666"/>
      <c r="O4973" s="666">
        <v>0</v>
      </c>
      <c r="P4973" s="772"/>
      <c r="Q4973" s="666"/>
      <c r="R4973" s="666">
        <v>12</v>
      </c>
    </row>
    <row r="4974" spans="1:18" ht="15.75" customHeight="1" x14ac:dyDescent="0.2">
      <c r="A4974" s="676" t="s">
        <v>13224</v>
      </c>
      <c r="B4974" s="666" t="s">
        <v>13203</v>
      </c>
      <c r="C4974" s="666" t="s">
        <v>13076</v>
      </c>
      <c r="D4974" s="675" t="s">
        <v>11806</v>
      </c>
      <c r="E4974" s="737">
        <v>6000</v>
      </c>
      <c r="F4974" s="666">
        <v>48523252</v>
      </c>
      <c r="G4974" s="675" t="s">
        <v>13128</v>
      </c>
      <c r="H4974" s="675" t="s">
        <v>11806</v>
      </c>
      <c r="I4974" s="675" t="s">
        <v>6929</v>
      </c>
      <c r="J4974" s="675"/>
      <c r="K4974" s="666"/>
      <c r="L4974" s="666">
        <v>5</v>
      </c>
      <c r="M4974" s="763">
        <v>30000</v>
      </c>
      <c r="N4974" s="666"/>
      <c r="O4974" s="666">
        <v>0</v>
      </c>
      <c r="P4974" s="772"/>
      <c r="Q4974" s="666"/>
      <c r="R4974" s="666">
        <v>12</v>
      </c>
    </row>
    <row r="4975" spans="1:18" ht="15.75" customHeight="1" x14ac:dyDescent="0.2">
      <c r="A4975" s="676" t="s">
        <v>13224</v>
      </c>
      <c r="B4975" s="666" t="s">
        <v>13203</v>
      </c>
      <c r="C4975" s="666" t="s">
        <v>13076</v>
      </c>
      <c r="D4975" s="675" t="s">
        <v>10738</v>
      </c>
      <c r="E4975" s="737">
        <v>3000</v>
      </c>
      <c r="F4975" s="666">
        <v>72916896</v>
      </c>
      <c r="G4975" s="675" t="s">
        <v>11444</v>
      </c>
      <c r="H4975" s="675" t="s">
        <v>10738</v>
      </c>
      <c r="I4975" s="675" t="s">
        <v>7361</v>
      </c>
      <c r="J4975" s="675"/>
      <c r="K4975" s="666"/>
      <c r="L4975" s="666">
        <v>5</v>
      </c>
      <c r="M4975" s="763">
        <v>15000</v>
      </c>
      <c r="N4975" s="666"/>
      <c r="O4975" s="666">
        <v>0</v>
      </c>
      <c r="P4975" s="772"/>
      <c r="Q4975" s="666"/>
      <c r="R4975" s="666">
        <v>12</v>
      </c>
    </row>
    <row r="4976" spans="1:18" ht="15.75" customHeight="1" x14ac:dyDescent="0.2">
      <c r="A4976" s="676" t="s">
        <v>13224</v>
      </c>
      <c r="B4976" s="666" t="s">
        <v>13203</v>
      </c>
      <c r="C4976" s="666" t="s">
        <v>13076</v>
      </c>
      <c r="D4976" s="675" t="s">
        <v>9914</v>
      </c>
      <c r="E4976" s="737">
        <v>7000</v>
      </c>
      <c r="F4976" s="666">
        <v>73452265</v>
      </c>
      <c r="G4976" s="675" t="s">
        <v>13560</v>
      </c>
      <c r="H4976" s="675" t="s">
        <v>9914</v>
      </c>
      <c r="I4976" s="675" t="s">
        <v>6929</v>
      </c>
      <c r="J4976" s="675"/>
      <c r="K4976" s="666"/>
      <c r="L4976" s="666">
        <v>5</v>
      </c>
      <c r="M4976" s="763">
        <v>35000</v>
      </c>
      <c r="N4976" s="666"/>
      <c r="O4976" s="666">
        <v>0</v>
      </c>
      <c r="P4976" s="772"/>
      <c r="Q4976" s="666"/>
      <c r="R4976" s="666">
        <v>12</v>
      </c>
    </row>
    <row r="4977" spans="1:18" ht="15.75" customHeight="1" x14ac:dyDescent="0.2">
      <c r="A4977" s="676" t="s">
        <v>13224</v>
      </c>
      <c r="B4977" s="666" t="s">
        <v>13203</v>
      </c>
      <c r="C4977" s="666" t="s">
        <v>13076</v>
      </c>
      <c r="D4977" s="675" t="s">
        <v>9914</v>
      </c>
      <c r="E4977" s="737">
        <v>7000</v>
      </c>
      <c r="F4977" s="666">
        <v>76266314</v>
      </c>
      <c r="G4977" s="675" t="s">
        <v>13561</v>
      </c>
      <c r="H4977" s="675" t="s">
        <v>9914</v>
      </c>
      <c r="I4977" s="675" t="s">
        <v>6929</v>
      </c>
      <c r="J4977" s="675"/>
      <c r="K4977" s="666"/>
      <c r="L4977" s="666">
        <v>5</v>
      </c>
      <c r="M4977" s="763">
        <v>35000</v>
      </c>
      <c r="N4977" s="666"/>
      <c r="O4977" s="666">
        <v>0</v>
      </c>
      <c r="P4977" s="772"/>
      <c r="Q4977" s="666"/>
      <c r="R4977" s="666">
        <v>12</v>
      </c>
    </row>
    <row r="4978" spans="1:18" ht="15.75" customHeight="1" x14ac:dyDescent="0.2">
      <c r="A4978" s="676" t="s">
        <v>13224</v>
      </c>
      <c r="B4978" s="666" t="s">
        <v>6922</v>
      </c>
      <c r="C4978" s="666" t="s">
        <v>13225</v>
      </c>
      <c r="D4978" s="675" t="s">
        <v>10738</v>
      </c>
      <c r="E4978" s="737">
        <v>1300</v>
      </c>
      <c r="F4978" s="666">
        <v>47289244</v>
      </c>
      <c r="G4978" s="675" t="s">
        <v>10698</v>
      </c>
      <c r="H4978" s="675" t="s">
        <v>10738</v>
      </c>
      <c r="I4978" s="675" t="s">
        <v>7361</v>
      </c>
      <c r="J4978" s="675"/>
      <c r="K4978" s="666" t="s">
        <v>10860</v>
      </c>
      <c r="L4978" s="666">
        <v>4</v>
      </c>
      <c r="M4978" s="763">
        <v>5200</v>
      </c>
      <c r="N4978" s="666" t="s">
        <v>10860</v>
      </c>
      <c r="O4978" s="666">
        <v>0</v>
      </c>
      <c r="P4978" s="772"/>
      <c r="Q4978" s="666" t="s">
        <v>10860</v>
      </c>
      <c r="R4978" s="666">
        <v>12</v>
      </c>
    </row>
    <row r="4979" spans="1:18" ht="15.75" customHeight="1" x14ac:dyDescent="0.2">
      <c r="A4979" s="676" t="s">
        <v>13224</v>
      </c>
      <c r="B4979" s="666" t="s">
        <v>6922</v>
      </c>
      <c r="C4979" s="666" t="s">
        <v>13225</v>
      </c>
      <c r="D4979" s="675" t="s">
        <v>9914</v>
      </c>
      <c r="E4979" s="737">
        <v>5500</v>
      </c>
      <c r="F4979" s="666">
        <v>47937125</v>
      </c>
      <c r="G4979" s="675" t="s">
        <v>13562</v>
      </c>
      <c r="H4979" s="675" t="s">
        <v>9914</v>
      </c>
      <c r="I4979" s="675" t="s">
        <v>6929</v>
      </c>
      <c r="J4979" s="675"/>
      <c r="K4979" s="666" t="s">
        <v>10860</v>
      </c>
      <c r="L4979" s="666">
        <v>4</v>
      </c>
      <c r="M4979" s="763">
        <v>22000</v>
      </c>
      <c r="N4979" s="666" t="s">
        <v>10860</v>
      </c>
      <c r="O4979" s="666">
        <v>0</v>
      </c>
      <c r="P4979" s="772"/>
      <c r="Q4979" s="666" t="s">
        <v>10860</v>
      </c>
      <c r="R4979" s="666">
        <v>12</v>
      </c>
    </row>
    <row r="4980" spans="1:18" ht="15.75" customHeight="1" x14ac:dyDescent="0.2">
      <c r="A4980" s="676" t="s">
        <v>13224</v>
      </c>
      <c r="B4980" s="666" t="s">
        <v>6922</v>
      </c>
      <c r="C4980" s="666" t="s">
        <v>13225</v>
      </c>
      <c r="D4980" s="675" t="s">
        <v>10356</v>
      </c>
      <c r="E4980" s="737">
        <v>2500</v>
      </c>
      <c r="F4980" s="666">
        <v>73899435</v>
      </c>
      <c r="G4980" s="675" t="s">
        <v>13563</v>
      </c>
      <c r="H4980" s="675" t="s">
        <v>10356</v>
      </c>
      <c r="I4980" s="675" t="s">
        <v>6929</v>
      </c>
      <c r="J4980" s="675"/>
      <c r="K4980" s="666" t="s">
        <v>10860</v>
      </c>
      <c r="L4980" s="666">
        <v>4</v>
      </c>
      <c r="M4980" s="763">
        <v>10000</v>
      </c>
      <c r="N4980" s="666" t="s">
        <v>10860</v>
      </c>
      <c r="O4980" s="666">
        <v>0</v>
      </c>
      <c r="P4980" s="772"/>
      <c r="Q4980" s="666" t="s">
        <v>10860</v>
      </c>
      <c r="R4980" s="666">
        <v>12</v>
      </c>
    </row>
    <row r="4981" spans="1:18" ht="15.75" customHeight="1" x14ac:dyDescent="0.2">
      <c r="A4981" s="676" t="s">
        <v>13224</v>
      </c>
      <c r="B4981" s="666" t="s">
        <v>13203</v>
      </c>
      <c r="C4981" s="666" t="s">
        <v>13076</v>
      </c>
      <c r="D4981" s="675" t="s">
        <v>10356</v>
      </c>
      <c r="E4981" s="737">
        <v>3000</v>
      </c>
      <c r="F4981" s="666">
        <v>46116290</v>
      </c>
      <c r="G4981" s="675" t="s">
        <v>13564</v>
      </c>
      <c r="H4981" s="675" t="s">
        <v>10356</v>
      </c>
      <c r="I4981" s="675" t="s">
        <v>6929</v>
      </c>
      <c r="J4981" s="675"/>
      <c r="K4981" s="666"/>
      <c r="L4981" s="666">
        <v>4</v>
      </c>
      <c r="M4981" s="763">
        <v>12000</v>
      </c>
      <c r="N4981" s="666"/>
      <c r="O4981" s="666">
        <v>6</v>
      </c>
      <c r="P4981" s="756">
        <v>18000</v>
      </c>
      <c r="Q4981" s="666"/>
      <c r="R4981" s="666">
        <v>12</v>
      </c>
    </row>
    <row r="4982" spans="1:18" ht="15.75" customHeight="1" x14ac:dyDescent="0.2">
      <c r="A4982" s="676" t="s">
        <v>13224</v>
      </c>
      <c r="B4982" s="666" t="s">
        <v>13203</v>
      </c>
      <c r="C4982" s="666" t="s">
        <v>13076</v>
      </c>
      <c r="D4982" s="675" t="s">
        <v>10356</v>
      </c>
      <c r="E4982" s="737">
        <v>3000</v>
      </c>
      <c r="F4982" s="666">
        <v>70414745</v>
      </c>
      <c r="G4982" s="675" t="s">
        <v>13565</v>
      </c>
      <c r="H4982" s="675" t="s">
        <v>10356</v>
      </c>
      <c r="I4982" s="675" t="s">
        <v>6929</v>
      </c>
      <c r="J4982" s="675"/>
      <c r="K4982" s="666"/>
      <c r="L4982" s="666">
        <v>4</v>
      </c>
      <c r="M4982" s="763">
        <v>12000</v>
      </c>
      <c r="N4982" s="666"/>
      <c r="O4982" s="666">
        <v>6</v>
      </c>
      <c r="P4982" s="756">
        <v>18000</v>
      </c>
      <c r="Q4982" s="666"/>
      <c r="R4982" s="666">
        <v>12</v>
      </c>
    </row>
    <row r="4983" spans="1:18" ht="15.75" customHeight="1" x14ac:dyDescent="0.2">
      <c r="A4983" s="676" t="s">
        <v>13224</v>
      </c>
      <c r="B4983" s="666" t="s">
        <v>13203</v>
      </c>
      <c r="C4983" s="666" t="s">
        <v>13076</v>
      </c>
      <c r="D4983" s="675" t="s">
        <v>10738</v>
      </c>
      <c r="E4983" s="737">
        <v>2000</v>
      </c>
      <c r="F4983" s="666">
        <v>70613149</v>
      </c>
      <c r="G4983" s="675" t="s">
        <v>13566</v>
      </c>
      <c r="H4983" s="675" t="s">
        <v>10738</v>
      </c>
      <c r="I4983" s="675" t="s">
        <v>7361</v>
      </c>
      <c r="J4983" s="675"/>
      <c r="K4983" s="666"/>
      <c r="L4983" s="666">
        <v>4</v>
      </c>
      <c r="M4983" s="763">
        <v>8000</v>
      </c>
      <c r="N4983" s="666"/>
      <c r="O4983" s="666">
        <v>6</v>
      </c>
      <c r="P4983" s="756">
        <v>12000</v>
      </c>
      <c r="Q4983" s="666"/>
      <c r="R4983" s="666">
        <v>12</v>
      </c>
    </row>
    <row r="4984" spans="1:18" ht="15.75" customHeight="1" x14ac:dyDescent="0.2">
      <c r="A4984" s="676" t="s">
        <v>13224</v>
      </c>
      <c r="B4984" s="666" t="s">
        <v>13203</v>
      </c>
      <c r="C4984" s="666" t="s">
        <v>13076</v>
      </c>
      <c r="D4984" s="675" t="s">
        <v>10738</v>
      </c>
      <c r="E4984" s="737">
        <v>2000</v>
      </c>
      <c r="F4984" s="666">
        <v>74461280</v>
      </c>
      <c r="G4984" s="675" t="s">
        <v>13567</v>
      </c>
      <c r="H4984" s="675" t="s">
        <v>10738</v>
      </c>
      <c r="I4984" s="675" t="s">
        <v>7361</v>
      </c>
      <c r="J4984" s="675"/>
      <c r="K4984" s="666"/>
      <c r="L4984" s="666">
        <v>4</v>
      </c>
      <c r="M4984" s="763">
        <v>8000</v>
      </c>
      <c r="N4984" s="666"/>
      <c r="O4984" s="666">
        <v>6</v>
      </c>
      <c r="P4984" s="756">
        <v>12000</v>
      </c>
      <c r="Q4984" s="666"/>
      <c r="R4984" s="666">
        <v>12</v>
      </c>
    </row>
    <row r="4985" spans="1:18" ht="15.75" customHeight="1" x14ac:dyDescent="0.2">
      <c r="A4985" s="676" t="s">
        <v>13224</v>
      </c>
      <c r="B4985" s="666" t="s">
        <v>13203</v>
      </c>
      <c r="C4985" s="666" t="s">
        <v>13076</v>
      </c>
      <c r="D4985" s="675" t="s">
        <v>10738</v>
      </c>
      <c r="E4985" s="737">
        <v>2000</v>
      </c>
      <c r="F4985" s="666">
        <v>18157099</v>
      </c>
      <c r="G4985" s="675" t="s">
        <v>13568</v>
      </c>
      <c r="H4985" s="675" t="s">
        <v>10738</v>
      </c>
      <c r="I4985" s="675" t="s">
        <v>7361</v>
      </c>
      <c r="J4985" s="675"/>
      <c r="K4985" s="666"/>
      <c r="L4985" s="666">
        <v>4</v>
      </c>
      <c r="M4985" s="763">
        <v>8000</v>
      </c>
      <c r="N4985" s="666"/>
      <c r="O4985" s="666">
        <v>0</v>
      </c>
      <c r="P4985" s="772"/>
      <c r="Q4985" s="666"/>
      <c r="R4985" s="666">
        <v>12</v>
      </c>
    </row>
    <row r="4986" spans="1:18" ht="15.75" customHeight="1" x14ac:dyDescent="0.2">
      <c r="A4986" s="676" t="s">
        <v>13224</v>
      </c>
      <c r="B4986" s="666" t="s">
        <v>13203</v>
      </c>
      <c r="C4986" s="666" t="s">
        <v>13076</v>
      </c>
      <c r="D4986" s="675" t="s">
        <v>9914</v>
      </c>
      <c r="E4986" s="737">
        <v>6500</v>
      </c>
      <c r="F4986" s="666">
        <v>42060031</v>
      </c>
      <c r="G4986" s="675" t="s">
        <v>13569</v>
      </c>
      <c r="H4986" s="675" t="s">
        <v>9914</v>
      </c>
      <c r="I4986" s="675" t="s">
        <v>6929</v>
      </c>
      <c r="J4986" s="675"/>
      <c r="K4986" s="666"/>
      <c r="L4986" s="666">
        <v>4</v>
      </c>
      <c r="M4986" s="763">
        <v>26000</v>
      </c>
      <c r="N4986" s="666"/>
      <c r="O4986" s="666">
        <v>0</v>
      </c>
      <c r="P4986" s="772"/>
      <c r="Q4986" s="666"/>
      <c r="R4986" s="666">
        <v>12</v>
      </c>
    </row>
    <row r="4987" spans="1:18" ht="15.75" customHeight="1" x14ac:dyDescent="0.2">
      <c r="A4987" s="676" t="s">
        <v>13224</v>
      </c>
      <c r="B4987" s="666" t="s">
        <v>13203</v>
      </c>
      <c r="C4987" s="666" t="s">
        <v>13076</v>
      </c>
      <c r="D4987" s="675" t="s">
        <v>11169</v>
      </c>
      <c r="E4987" s="737">
        <v>3200</v>
      </c>
      <c r="F4987" s="666">
        <v>43054913</v>
      </c>
      <c r="G4987" s="675" t="s">
        <v>13570</v>
      </c>
      <c r="H4987" s="675" t="s">
        <v>11169</v>
      </c>
      <c r="I4987" s="675" t="s">
        <v>6929</v>
      </c>
      <c r="J4987" s="675"/>
      <c r="K4987" s="666"/>
      <c r="L4987" s="666">
        <v>4</v>
      </c>
      <c r="M4987" s="763">
        <v>12800</v>
      </c>
      <c r="N4987" s="666"/>
      <c r="O4987" s="666">
        <v>0</v>
      </c>
      <c r="P4987" s="772"/>
      <c r="Q4987" s="666"/>
      <c r="R4987" s="666">
        <v>12</v>
      </c>
    </row>
    <row r="4988" spans="1:18" ht="15.75" customHeight="1" x14ac:dyDescent="0.2">
      <c r="A4988" s="676" t="s">
        <v>13224</v>
      </c>
      <c r="B4988" s="666" t="s">
        <v>13203</v>
      </c>
      <c r="C4988" s="666" t="s">
        <v>13076</v>
      </c>
      <c r="D4988" s="675" t="s">
        <v>8987</v>
      </c>
      <c r="E4988" s="737">
        <v>2500</v>
      </c>
      <c r="F4988" s="666">
        <v>43414467</v>
      </c>
      <c r="G4988" s="675" t="s">
        <v>13571</v>
      </c>
      <c r="H4988" s="675" t="s">
        <v>8987</v>
      </c>
      <c r="I4988" s="675" t="s">
        <v>6929</v>
      </c>
      <c r="J4988" s="675"/>
      <c r="K4988" s="666"/>
      <c r="L4988" s="666">
        <v>4</v>
      </c>
      <c r="M4988" s="763">
        <v>10000</v>
      </c>
      <c r="N4988" s="666"/>
      <c r="O4988" s="666">
        <v>0</v>
      </c>
      <c r="P4988" s="772"/>
      <c r="Q4988" s="666"/>
      <c r="R4988" s="666">
        <v>12</v>
      </c>
    </row>
    <row r="4989" spans="1:18" ht="15.75" customHeight="1" x14ac:dyDescent="0.2">
      <c r="A4989" s="676" t="s">
        <v>13224</v>
      </c>
      <c r="B4989" s="666" t="s">
        <v>13203</v>
      </c>
      <c r="C4989" s="666" t="s">
        <v>13076</v>
      </c>
      <c r="D4989" s="675" t="s">
        <v>13426</v>
      </c>
      <c r="E4989" s="737">
        <v>5000</v>
      </c>
      <c r="F4989" s="666">
        <v>43837510</v>
      </c>
      <c r="G4989" s="675" t="s">
        <v>11537</v>
      </c>
      <c r="H4989" s="675" t="s">
        <v>13426</v>
      </c>
      <c r="I4989" s="675" t="s">
        <v>6929</v>
      </c>
      <c r="J4989" s="675"/>
      <c r="K4989" s="666"/>
      <c r="L4989" s="666">
        <v>4</v>
      </c>
      <c r="M4989" s="763">
        <v>20000</v>
      </c>
      <c r="N4989" s="666"/>
      <c r="O4989" s="666">
        <v>0</v>
      </c>
      <c r="P4989" s="772"/>
      <c r="Q4989" s="666"/>
      <c r="R4989" s="666">
        <v>12</v>
      </c>
    </row>
    <row r="4990" spans="1:18" ht="15.75" customHeight="1" x14ac:dyDescent="0.2">
      <c r="A4990" s="676" t="s">
        <v>13224</v>
      </c>
      <c r="B4990" s="666" t="s">
        <v>13203</v>
      </c>
      <c r="C4990" s="666" t="s">
        <v>13076</v>
      </c>
      <c r="D4990" s="675" t="s">
        <v>9914</v>
      </c>
      <c r="E4990" s="737">
        <v>6500</v>
      </c>
      <c r="F4990" s="666">
        <v>44052952</v>
      </c>
      <c r="G4990" s="675" t="s">
        <v>13572</v>
      </c>
      <c r="H4990" s="675" t="s">
        <v>9914</v>
      </c>
      <c r="I4990" s="675" t="s">
        <v>6929</v>
      </c>
      <c r="J4990" s="675"/>
      <c r="K4990" s="666"/>
      <c r="L4990" s="666">
        <v>4</v>
      </c>
      <c r="M4990" s="763">
        <v>26000</v>
      </c>
      <c r="N4990" s="666"/>
      <c r="O4990" s="666">
        <v>0</v>
      </c>
      <c r="P4990" s="772"/>
      <c r="Q4990" s="666"/>
      <c r="R4990" s="666">
        <v>12</v>
      </c>
    </row>
    <row r="4991" spans="1:18" ht="15.75" customHeight="1" x14ac:dyDescent="0.2">
      <c r="A4991" s="676" t="s">
        <v>13224</v>
      </c>
      <c r="B4991" s="666" t="s">
        <v>13203</v>
      </c>
      <c r="C4991" s="666" t="s">
        <v>13076</v>
      </c>
      <c r="D4991" s="675" t="s">
        <v>9914</v>
      </c>
      <c r="E4991" s="737">
        <v>9000</v>
      </c>
      <c r="F4991" s="666">
        <v>44082227</v>
      </c>
      <c r="G4991" s="675" t="s">
        <v>13573</v>
      </c>
      <c r="H4991" s="675" t="s">
        <v>9914</v>
      </c>
      <c r="I4991" s="675" t="s">
        <v>6929</v>
      </c>
      <c r="J4991" s="675"/>
      <c r="K4991" s="666"/>
      <c r="L4991" s="666">
        <v>4</v>
      </c>
      <c r="M4991" s="763">
        <v>36000</v>
      </c>
      <c r="N4991" s="666"/>
      <c r="O4991" s="666">
        <v>0</v>
      </c>
      <c r="P4991" s="772"/>
      <c r="Q4991" s="666"/>
      <c r="R4991" s="666">
        <v>12</v>
      </c>
    </row>
    <row r="4992" spans="1:18" ht="15.75" customHeight="1" x14ac:dyDescent="0.2">
      <c r="A4992" s="676" t="s">
        <v>13224</v>
      </c>
      <c r="B4992" s="666" t="s">
        <v>13203</v>
      </c>
      <c r="C4992" s="666" t="s">
        <v>13076</v>
      </c>
      <c r="D4992" s="675" t="s">
        <v>9914</v>
      </c>
      <c r="E4992" s="737">
        <v>7000</v>
      </c>
      <c r="F4992" s="666">
        <v>46277907</v>
      </c>
      <c r="G4992" s="675" t="s">
        <v>13574</v>
      </c>
      <c r="H4992" s="675" t="s">
        <v>9914</v>
      </c>
      <c r="I4992" s="675" t="s">
        <v>6929</v>
      </c>
      <c r="J4992" s="675"/>
      <c r="K4992" s="666"/>
      <c r="L4992" s="666">
        <v>4</v>
      </c>
      <c r="M4992" s="763">
        <v>28000</v>
      </c>
      <c r="N4992" s="666"/>
      <c r="O4992" s="666">
        <v>0</v>
      </c>
      <c r="P4992" s="772"/>
      <c r="Q4992" s="666"/>
      <c r="R4992" s="666">
        <v>12</v>
      </c>
    </row>
    <row r="4993" spans="1:18" ht="15.75" customHeight="1" x14ac:dyDescent="0.2">
      <c r="A4993" s="676" t="s">
        <v>13224</v>
      </c>
      <c r="B4993" s="666" t="s">
        <v>13203</v>
      </c>
      <c r="C4993" s="666" t="s">
        <v>13076</v>
      </c>
      <c r="D4993" s="675" t="s">
        <v>10356</v>
      </c>
      <c r="E4993" s="737">
        <v>3000</v>
      </c>
      <c r="F4993" s="666">
        <v>47159378</v>
      </c>
      <c r="G4993" s="675" t="s">
        <v>13575</v>
      </c>
      <c r="H4993" s="675" t="s">
        <v>10356</v>
      </c>
      <c r="I4993" s="675" t="s">
        <v>6929</v>
      </c>
      <c r="J4993" s="675"/>
      <c r="K4993" s="666"/>
      <c r="L4993" s="666">
        <v>4</v>
      </c>
      <c r="M4993" s="763">
        <v>12000</v>
      </c>
      <c r="N4993" s="666"/>
      <c r="O4993" s="666">
        <v>0</v>
      </c>
      <c r="P4993" s="772"/>
      <c r="Q4993" s="666"/>
      <c r="R4993" s="666">
        <v>12</v>
      </c>
    </row>
    <row r="4994" spans="1:18" ht="15.75" customHeight="1" x14ac:dyDescent="0.2">
      <c r="A4994" s="676" t="s">
        <v>13224</v>
      </c>
      <c r="B4994" s="666" t="s">
        <v>13203</v>
      </c>
      <c r="C4994" s="666" t="s">
        <v>13076</v>
      </c>
      <c r="D4994" s="675" t="s">
        <v>10356</v>
      </c>
      <c r="E4994" s="737">
        <v>3000</v>
      </c>
      <c r="F4994" s="666">
        <v>47180904</v>
      </c>
      <c r="G4994" s="675" t="s">
        <v>13576</v>
      </c>
      <c r="H4994" s="675" t="s">
        <v>10356</v>
      </c>
      <c r="I4994" s="675" t="s">
        <v>6929</v>
      </c>
      <c r="J4994" s="675"/>
      <c r="K4994" s="666"/>
      <c r="L4994" s="666">
        <v>4</v>
      </c>
      <c r="M4994" s="763">
        <v>12000</v>
      </c>
      <c r="N4994" s="666"/>
      <c r="O4994" s="666">
        <v>0</v>
      </c>
      <c r="P4994" s="772"/>
      <c r="Q4994" s="666"/>
      <c r="R4994" s="666">
        <v>12</v>
      </c>
    </row>
    <row r="4995" spans="1:18" ht="15.75" customHeight="1" x14ac:dyDescent="0.2">
      <c r="A4995" s="676" t="s">
        <v>13224</v>
      </c>
      <c r="B4995" s="666" t="s">
        <v>13203</v>
      </c>
      <c r="C4995" s="666" t="s">
        <v>13076</v>
      </c>
      <c r="D4995" s="675" t="s">
        <v>9914</v>
      </c>
      <c r="E4995" s="737">
        <v>7000</v>
      </c>
      <c r="F4995" s="666">
        <v>47301780</v>
      </c>
      <c r="G4995" s="675" t="s">
        <v>13577</v>
      </c>
      <c r="H4995" s="675" t="s">
        <v>9914</v>
      </c>
      <c r="I4995" s="675" t="s">
        <v>6929</v>
      </c>
      <c r="J4995" s="675"/>
      <c r="K4995" s="666"/>
      <c r="L4995" s="666">
        <v>4</v>
      </c>
      <c r="M4995" s="763">
        <v>28000</v>
      </c>
      <c r="N4995" s="666"/>
      <c r="O4995" s="666">
        <v>0</v>
      </c>
      <c r="P4995" s="772"/>
      <c r="Q4995" s="666"/>
      <c r="R4995" s="666">
        <v>12</v>
      </c>
    </row>
    <row r="4996" spans="1:18" ht="15.75" customHeight="1" x14ac:dyDescent="0.2">
      <c r="A4996" s="676" t="s">
        <v>13224</v>
      </c>
      <c r="B4996" s="666" t="s">
        <v>13203</v>
      </c>
      <c r="C4996" s="666" t="s">
        <v>13076</v>
      </c>
      <c r="D4996" s="675" t="s">
        <v>11806</v>
      </c>
      <c r="E4996" s="737">
        <v>3500</v>
      </c>
      <c r="F4996" s="666">
        <v>47703692</v>
      </c>
      <c r="G4996" s="675" t="s">
        <v>13578</v>
      </c>
      <c r="H4996" s="675" t="s">
        <v>11806</v>
      </c>
      <c r="I4996" s="675" t="s">
        <v>6929</v>
      </c>
      <c r="J4996" s="675"/>
      <c r="K4996" s="666"/>
      <c r="L4996" s="666">
        <v>4</v>
      </c>
      <c r="M4996" s="763">
        <v>14000</v>
      </c>
      <c r="N4996" s="666"/>
      <c r="O4996" s="666">
        <v>0</v>
      </c>
      <c r="P4996" s="772"/>
      <c r="Q4996" s="666"/>
      <c r="R4996" s="666">
        <v>12</v>
      </c>
    </row>
    <row r="4997" spans="1:18" ht="15.75" customHeight="1" x14ac:dyDescent="0.2">
      <c r="A4997" s="676" t="s">
        <v>13224</v>
      </c>
      <c r="B4997" s="666" t="s">
        <v>13203</v>
      </c>
      <c r="C4997" s="666" t="s">
        <v>13076</v>
      </c>
      <c r="D4997" s="675" t="s">
        <v>9914</v>
      </c>
      <c r="E4997" s="737">
        <v>7000</v>
      </c>
      <c r="F4997" s="666">
        <v>47838726</v>
      </c>
      <c r="G4997" s="675" t="s">
        <v>13579</v>
      </c>
      <c r="H4997" s="675" t="s">
        <v>9914</v>
      </c>
      <c r="I4997" s="675" t="s">
        <v>6929</v>
      </c>
      <c r="J4997" s="675"/>
      <c r="K4997" s="666"/>
      <c r="L4997" s="666">
        <v>4</v>
      </c>
      <c r="M4997" s="763">
        <v>28000</v>
      </c>
      <c r="N4997" s="666"/>
      <c r="O4997" s="666">
        <v>0</v>
      </c>
      <c r="P4997" s="772"/>
      <c r="Q4997" s="666"/>
      <c r="R4997" s="666">
        <v>12</v>
      </c>
    </row>
    <row r="4998" spans="1:18" ht="15.75" customHeight="1" x14ac:dyDescent="0.2">
      <c r="A4998" s="676" t="s">
        <v>13224</v>
      </c>
      <c r="B4998" s="666" t="s">
        <v>13203</v>
      </c>
      <c r="C4998" s="666" t="s">
        <v>13076</v>
      </c>
      <c r="D4998" s="675" t="s">
        <v>11806</v>
      </c>
      <c r="E4998" s="737">
        <v>6000</v>
      </c>
      <c r="F4998" s="666">
        <v>47924117</v>
      </c>
      <c r="G4998" s="675" t="s">
        <v>13580</v>
      </c>
      <c r="H4998" s="675" t="s">
        <v>11806</v>
      </c>
      <c r="I4998" s="675" t="s">
        <v>6929</v>
      </c>
      <c r="J4998" s="675"/>
      <c r="K4998" s="666"/>
      <c r="L4998" s="666">
        <v>4</v>
      </c>
      <c r="M4998" s="763">
        <v>24000</v>
      </c>
      <c r="N4998" s="666"/>
      <c r="O4998" s="666">
        <v>0</v>
      </c>
      <c r="P4998" s="772"/>
      <c r="Q4998" s="666"/>
      <c r="R4998" s="666">
        <v>12</v>
      </c>
    </row>
    <row r="4999" spans="1:18" ht="15.75" customHeight="1" x14ac:dyDescent="0.2">
      <c r="A4999" s="676" t="s">
        <v>13224</v>
      </c>
      <c r="B4999" s="666" t="s">
        <v>13203</v>
      </c>
      <c r="C4999" s="666" t="s">
        <v>13076</v>
      </c>
      <c r="D4999" s="675" t="s">
        <v>10356</v>
      </c>
      <c r="E4999" s="737">
        <v>3000</v>
      </c>
      <c r="F4999" s="666">
        <v>47931872</v>
      </c>
      <c r="G4999" s="675" t="s">
        <v>13581</v>
      </c>
      <c r="H4999" s="675" t="s">
        <v>10356</v>
      </c>
      <c r="I4999" s="675" t="s">
        <v>6929</v>
      </c>
      <c r="J4999" s="675"/>
      <c r="K4999" s="666"/>
      <c r="L4999" s="666">
        <v>4</v>
      </c>
      <c r="M4999" s="763">
        <v>12000</v>
      </c>
      <c r="N4999" s="666"/>
      <c r="O4999" s="666">
        <v>0</v>
      </c>
      <c r="P4999" s="772"/>
      <c r="Q4999" s="666"/>
      <c r="R4999" s="666">
        <v>12</v>
      </c>
    </row>
    <row r="5000" spans="1:18" ht="15.75" customHeight="1" x14ac:dyDescent="0.2">
      <c r="A5000" s="676" t="s">
        <v>13224</v>
      </c>
      <c r="B5000" s="666" t="s">
        <v>13203</v>
      </c>
      <c r="C5000" s="666" t="s">
        <v>13076</v>
      </c>
      <c r="D5000" s="675" t="s">
        <v>11806</v>
      </c>
      <c r="E5000" s="737">
        <v>3200</v>
      </c>
      <c r="F5000" s="666">
        <v>48063899</v>
      </c>
      <c r="G5000" s="675" t="s">
        <v>13582</v>
      </c>
      <c r="H5000" s="675" t="s">
        <v>11806</v>
      </c>
      <c r="I5000" s="675" t="s">
        <v>6929</v>
      </c>
      <c r="J5000" s="675"/>
      <c r="K5000" s="666"/>
      <c r="L5000" s="666">
        <v>4</v>
      </c>
      <c r="M5000" s="763">
        <v>12800</v>
      </c>
      <c r="N5000" s="666"/>
      <c r="O5000" s="666">
        <v>0</v>
      </c>
      <c r="P5000" s="772"/>
      <c r="Q5000" s="666"/>
      <c r="R5000" s="666">
        <v>12</v>
      </c>
    </row>
    <row r="5001" spans="1:18" ht="15.75" customHeight="1" x14ac:dyDescent="0.2">
      <c r="A5001" s="676" t="s">
        <v>13224</v>
      </c>
      <c r="B5001" s="666" t="s">
        <v>13203</v>
      </c>
      <c r="C5001" s="666" t="s">
        <v>13076</v>
      </c>
      <c r="D5001" s="675" t="s">
        <v>11806</v>
      </c>
      <c r="E5001" s="737">
        <v>6000</v>
      </c>
      <c r="F5001" s="666">
        <v>48437970</v>
      </c>
      <c r="G5001" s="675" t="s">
        <v>13583</v>
      </c>
      <c r="H5001" s="675" t="s">
        <v>11806</v>
      </c>
      <c r="I5001" s="675" t="s">
        <v>6929</v>
      </c>
      <c r="J5001" s="675"/>
      <c r="K5001" s="666"/>
      <c r="L5001" s="666">
        <v>4</v>
      </c>
      <c r="M5001" s="763">
        <v>4000</v>
      </c>
      <c r="N5001" s="666"/>
      <c r="O5001" s="666">
        <v>0</v>
      </c>
      <c r="P5001" s="772"/>
      <c r="Q5001" s="666"/>
      <c r="R5001" s="666">
        <v>12</v>
      </c>
    </row>
    <row r="5002" spans="1:18" ht="15.75" customHeight="1" x14ac:dyDescent="0.2">
      <c r="A5002" s="676" t="s">
        <v>13224</v>
      </c>
      <c r="B5002" s="666" t="s">
        <v>13203</v>
      </c>
      <c r="C5002" s="666" t="s">
        <v>13076</v>
      </c>
      <c r="D5002" s="675" t="s">
        <v>9914</v>
      </c>
      <c r="E5002" s="737">
        <v>6000</v>
      </c>
      <c r="F5002" s="666">
        <v>70469341</v>
      </c>
      <c r="G5002" s="675" t="s">
        <v>13584</v>
      </c>
      <c r="H5002" s="675" t="s">
        <v>9914</v>
      </c>
      <c r="I5002" s="675" t="s">
        <v>6929</v>
      </c>
      <c r="J5002" s="675"/>
      <c r="K5002" s="666"/>
      <c r="L5002" s="666">
        <v>4</v>
      </c>
      <c r="M5002" s="763">
        <v>24000</v>
      </c>
      <c r="N5002" s="666"/>
      <c r="O5002" s="666">
        <v>0</v>
      </c>
      <c r="P5002" s="772"/>
      <c r="Q5002" s="666"/>
      <c r="R5002" s="666">
        <v>12</v>
      </c>
    </row>
    <row r="5003" spans="1:18" ht="15.75" customHeight="1" x14ac:dyDescent="0.2">
      <c r="A5003" s="676" t="s">
        <v>13224</v>
      </c>
      <c r="B5003" s="666" t="s">
        <v>13203</v>
      </c>
      <c r="C5003" s="666" t="s">
        <v>13076</v>
      </c>
      <c r="D5003" s="675" t="s">
        <v>11806</v>
      </c>
      <c r="E5003" s="737">
        <v>6000</v>
      </c>
      <c r="F5003" s="666">
        <v>70866341</v>
      </c>
      <c r="G5003" s="675" t="s">
        <v>13106</v>
      </c>
      <c r="H5003" s="675" t="s">
        <v>11806</v>
      </c>
      <c r="I5003" s="675" t="s">
        <v>6929</v>
      </c>
      <c r="J5003" s="675"/>
      <c r="K5003" s="666"/>
      <c r="L5003" s="666">
        <v>4</v>
      </c>
      <c r="M5003" s="763">
        <v>24000</v>
      </c>
      <c r="N5003" s="666"/>
      <c r="O5003" s="666">
        <v>0</v>
      </c>
      <c r="P5003" s="772"/>
      <c r="Q5003" s="666"/>
      <c r="R5003" s="666">
        <v>12</v>
      </c>
    </row>
    <row r="5004" spans="1:18" ht="15.75" customHeight="1" x14ac:dyDescent="0.2">
      <c r="A5004" s="676" t="s">
        <v>13224</v>
      </c>
      <c r="B5004" s="666" t="s">
        <v>13203</v>
      </c>
      <c r="C5004" s="666" t="s">
        <v>13076</v>
      </c>
      <c r="D5004" s="675" t="s">
        <v>9914</v>
      </c>
      <c r="E5004" s="737">
        <v>7000</v>
      </c>
      <c r="F5004" s="666">
        <v>71010530</v>
      </c>
      <c r="G5004" s="675" t="s">
        <v>13585</v>
      </c>
      <c r="H5004" s="675" t="s">
        <v>9914</v>
      </c>
      <c r="I5004" s="675" t="s">
        <v>6929</v>
      </c>
      <c r="J5004" s="675"/>
      <c r="K5004" s="666"/>
      <c r="L5004" s="666">
        <v>4</v>
      </c>
      <c r="M5004" s="763">
        <v>28000</v>
      </c>
      <c r="N5004" s="666"/>
      <c r="O5004" s="666">
        <v>3</v>
      </c>
      <c r="P5004" s="756">
        <v>21000</v>
      </c>
      <c r="Q5004" s="666"/>
      <c r="R5004" s="666">
        <v>12</v>
      </c>
    </row>
    <row r="5005" spans="1:18" ht="15.75" customHeight="1" x14ac:dyDescent="0.2">
      <c r="A5005" s="676" t="s">
        <v>13224</v>
      </c>
      <c r="B5005" s="666" t="s">
        <v>13203</v>
      </c>
      <c r="C5005" s="666" t="s">
        <v>13076</v>
      </c>
      <c r="D5005" s="675" t="s">
        <v>11806</v>
      </c>
      <c r="E5005" s="737">
        <v>6000</v>
      </c>
      <c r="F5005" s="666">
        <v>71053830</v>
      </c>
      <c r="G5005" s="675" t="s">
        <v>13586</v>
      </c>
      <c r="H5005" s="675" t="s">
        <v>11806</v>
      </c>
      <c r="I5005" s="675" t="s">
        <v>6929</v>
      </c>
      <c r="J5005" s="675"/>
      <c r="K5005" s="666"/>
      <c r="L5005" s="666">
        <v>4</v>
      </c>
      <c r="M5005" s="763">
        <v>24000</v>
      </c>
      <c r="N5005" s="666"/>
      <c r="O5005" s="666">
        <v>0</v>
      </c>
      <c r="P5005" s="772"/>
      <c r="Q5005" s="666"/>
      <c r="R5005" s="666">
        <v>12</v>
      </c>
    </row>
    <row r="5006" spans="1:18" ht="15.75" customHeight="1" x14ac:dyDescent="0.2">
      <c r="A5006" s="676" t="s">
        <v>13224</v>
      </c>
      <c r="B5006" s="666" t="s">
        <v>13203</v>
      </c>
      <c r="C5006" s="666" t="s">
        <v>13076</v>
      </c>
      <c r="D5006" s="675" t="s">
        <v>10356</v>
      </c>
      <c r="E5006" s="737">
        <v>3000</v>
      </c>
      <c r="F5006" s="666">
        <v>71462314</v>
      </c>
      <c r="G5006" s="675" t="s">
        <v>13587</v>
      </c>
      <c r="H5006" s="675" t="s">
        <v>10356</v>
      </c>
      <c r="I5006" s="675" t="s">
        <v>6929</v>
      </c>
      <c r="J5006" s="675"/>
      <c r="K5006" s="666"/>
      <c r="L5006" s="666">
        <v>4</v>
      </c>
      <c r="M5006" s="763">
        <v>12000</v>
      </c>
      <c r="N5006" s="666"/>
      <c r="O5006" s="666">
        <v>0</v>
      </c>
      <c r="P5006" s="772"/>
      <c r="Q5006" s="666"/>
      <c r="R5006" s="666">
        <v>12</v>
      </c>
    </row>
    <row r="5007" spans="1:18" ht="15.75" customHeight="1" x14ac:dyDescent="0.2">
      <c r="A5007" s="676" t="s">
        <v>13224</v>
      </c>
      <c r="B5007" s="666" t="s">
        <v>6922</v>
      </c>
      <c r="C5007" s="666" t="s">
        <v>13225</v>
      </c>
      <c r="D5007" s="675" t="s">
        <v>11806</v>
      </c>
      <c r="E5007" s="737">
        <v>2500</v>
      </c>
      <c r="F5007" s="666">
        <v>74390316</v>
      </c>
      <c r="G5007" s="675" t="s">
        <v>13588</v>
      </c>
      <c r="H5007" s="675" t="s">
        <v>11806</v>
      </c>
      <c r="I5007" s="675" t="s">
        <v>6929</v>
      </c>
      <c r="J5007" s="675"/>
      <c r="K5007" s="666" t="s">
        <v>10860</v>
      </c>
      <c r="L5007" s="666">
        <v>3</v>
      </c>
      <c r="M5007" s="763">
        <v>7500</v>
      </c>
      <c r="N5007" s="666" t="s">
        <v>10860</v>
      </c>
      <c r="O5007" s="666">
        <v>0</v>
      </c>
      <c r="P5007" s="772"/>
      <c r="Q5007" s="666" t="s">
        <v>10860</v>
      </c>
      <c r="R5007" s="666">
        <v>12</v>
      </c>
    </row>
    <row r="5008" spans="1:18" ht="15.75" customHeight="1" x14ac:dyDescent="0.2">
      <c r="A5008" s="676" t="s">
        <v>13224</v>
      </c>
      <c r="B5008" s="666" t="s">
        <v>13203</v>
      </c>
      <c r="C5008" s="666" t="s">
        <v>13076</v>
      </c>
      <c r="D5008" s="675" t="s">
        <v>10738</v>
      </c>
      <c r="E5008" s="737">
        <v>2000</v>
      </c>
      <c r="F5008" s="666">
        <v>41511386</v>
      </c>
      <c r="G5008" s="675" t="s">
        <v>13589</v>
      </c>
      <c r="H5008" s="675" t="s">
        <v>10738</v>
      </c>
      <c r="I5008" s="675" t="s">
        <v>7361</v>
      </c>
      <c r="J5008" s="675"/>
      <c r="K5008" s="666"/>
      <c r="L5008" s="666">
        <v>3</v>
      </c>
      <c r="M5008" s="763">
        <v>6000</v>
      </c>
      <c r="N5008" s="666"/>
      <c r="O5008" s="666">
        <v>6</v>
      </c>
      <c r="P5008" s="756">
        <v>12000</v>
      </c>
      <c r="Q5008" s="666"/>
      <c r="R5008" s="666">
        <v>12</v>
      </c>
    </row>
    <row r="5009" spans="1:18" ht="15.75" customHeight="1" x14ac:dyDescent="0.2">
      <c r="A5009" s="676" t="s">
        <v>13224</v>
      </c>
      <c r="B5009" s="666" t="s">
        <v>13203</v>
      </c>
      <c r="C5009" s="666" t="s">
        <v>13076</v>
      </c>
      <c r="D5009" s="675" t="s">
        <v>11806</v>
      </c>
      <c r="E5009" s="737">
        <v>6000</v>
      </c>
      <c r="F5009" s="666">
        <v>45264894</v>
      </c>
      <c r="G5009" s="675" t="s">
        <v>13590</v>
      </c>
      <c r="H5009" s="675" t="s">
        <v>11806</v>
      </c>
      <c r="I5009" s="675" t="s">
        <v>6929</v>
      </c>
      <c r="J5009" s="675"/>
      <c r="K5009" s="666"/>
      <c r="L5009" s="666">
        <v>3</v>
      </c>
      <c r="M5009" s="763">
        <v>18000</v>
      </c>
      <c r="N5009" s="666"/>
      <c r="O5009" s="666">
        <v>6</v>
      </c>
      <c r="P5009" s="756">
        <v>36000</v>
      </c>
      <c r="Q5009" s="666"/>
      <c r="R5009" s="666">
        <v>12</v>
      </c>
    </row>
    <row r="5010" spans="1:18" ht="15.75" customHeight="1" x14ac:dyDescent="0.2">
      <c r="A5010" s="676" t="s">
        <v>13224</v>
      </c>
      <c r="B5010" s="666" t="s">
        <v>13203</v>
      </c>
      <c r="C5010" s="666" t="s">
        <v>13076</v>
      </c>
      <c r="D5010" s="675" t="s">
        <v>11806</v>
      </c>
      <c r="E5010" s="737">
        <v>2500</v>
      </c>
      <c r="F5010" s="666">
        <v>46368205</v>
      </c>
      <c r="G5010" s="675" t="s">
        <v>13591</v>
      </c>
      <c r="H5010" s="675" t="s">
        <v>11806</v>
      </c>
      <c r="I5010" s="675" t="s">
        <v>6929</v>
      </c>
      <c r="J5010" s="675"/>
      <c r="K5010" s="666"/>
      <c r="L5010" s="666">
        <v>3</v>
      </c>
      <c r="M5010" s="763">
        <v>7500</v>
      </c>
      <c r="N5010" s="666"/>
      <c r="O5010" s="666">
        <v>6</v>
      </c>
      <c r="P5010" s="756">
        <v>15000</v>
      </c>
      <c r="Q5010" s="666"/>
      <c r="R5010" s="666">
        <v>12</v>
      </c>
    </row>
    <row r="5011" spans="1:18" ht="15.75" customHeight="1" x14ac:dyDescent="0.2">
      <c r="A5011" s="676" t="s">
        <v>13224</v>
      </c>
      <c r="B5011" s="666" t="s">
        <v>13203</v>
      </c>
      <c r="C5011" s="666" t="s">
        <v>13076</v>
      </c>
      <c r="D5011" s="675" t="s">
        <v>10356</v>
      </c>
      <c r="E5011" s="737">
        <v>3000</v>
      </c>
      <c r="F5011" s="666">
        <v>47667269</v>
      </c>
      <c r="G5011" s="675" t="s">
        <v>13592</v>
      </c>
      <c r="H5011" s="675" t="s">
        <v>10356</v>
      </c>
      <c r="I5011" s="675" t="s">
        <v>6929</v>
      </c>
      <c r="J5011" s="675"/>
      <c r="K5011" s="666"/>
      <c r="L5011" s="666">
        <v>3</v>
      </c>
      <c r="M5011" s="763">
        <v>9000</v>
      </c>
      <c r="N5011" s="666"/>
      <c r="O5011" s="666">
        <v>6</v>
      </c>
      <c r="P5011" s="756">
        <v>18000</v>
      </c>
      <c r="Q5011" s="666"/>
      <c r="R5011" s="666">
        <v>12</v>
      </c>
    </row>
    <row r="5012" spans="1:18" ht="15.75" customHeight="1" x14ac:dyDescent="0.2">
      <c r="A5012" s="676" t="s">
        <v>13224</v>
      </c>
      <c r="B5012" s="666" t="s">
        <v>13203</v>
      </c>
      <c r="C5012" s="666" t="s">
        <v>13076</v>
      </c>
      <c r="D5012" s="675" t="s">
        <v>10738</v>
      </c>
      <c r="E5012" s="737">
        <v>2000</v>
      </c>
      <c r="F5012" s="666">
        <v>47699558</v>
      </c>
      <c r="G5012" s="675" t="s">
        <v>13593</v>
      </c>
      <c r="H5012" s="675" t="s">
        <v>10738</v>
      </c>
      <c r="I5012" s="675" t="s">
        <v>7361</v>
      </c>
      <c r="J5012" s="675"/>
      <c r="K5012" s="666"/>
      <c r="L5012" s="666">
        <v>3</v>
      </c>
      <c r="M5012" s="763">
        <v>6000</v>
      </c>
      <c r="N5012" s="666"/>
      <c r="O5012" s="666">
        <v>2</v>
      </c>
      <c r="P5012" s="756">
        <v>4000</v>
      </c>
      <c r="Q5012" s="666"/>
      <c r="R5012" s="666">
        <v>12</v>
      </c>
    </row>
    <row r="5013" spans="1:18" ht="15.75" customHeight="1" x14ac:dyDescent="0.2">
      <c r="A5013" s="676" t="s">
        <v>13224</v>
      </c>
      <c r="B5013" s="666" t="s">
        <v>13203</v>
      </c>
      <c r="C5013" s="666" t="s">
        <v>13076</v>
      </c>
      <c r="D5013" s="675" t="s">
        <v>10356</v>
      </c>
      <c r="E5013" s="737">
        <v>1800</v>
      </c>
      <c r="F5013" s="666">
        <v>48509091</v>
      </c>
      <c r="G5013" s="675" t="s">
        <v>13594</v>
      </c>
      <c r="H5013" s="675" t="s">
        <v>10356</v>
      </c>
      <c r="I5013" s="675" t="s">
        <v>6929</v>
      </c>
      <c r="J5013" s="675"/>
      <c r="K5013" s="666"/>
      <c r="L5013" s="666">
        <v>3</v>
      </c>
      <c r="M5013" s="763">
        <v>5400</v>
      </c>
      <c r="N5013" s="666"/>
      <c r="O5013" s="666">
        <v>6</v>
      </c>
      <c r="P5013" s="756">
        <v>10800</v>
      </c>
      <c r="Q5013" s="666"/>
      <c r="R5013" s="666">
        <v>12</v>
      </c>
    </row>
    <row r="5014" spans="1:18" ht="15.75" customHeight="1" x14ac:dyDescent="0.2">
      <c r="A5014" s="676" t="s">
        <v>13224</v>
      </c>
      <c r="B5014" s="666" t="s">
        <v>13203</v>
      </c>
      <c r="C5014" s="666" t="s">
        <v>13076</v>
      </c>
      <c r="D5014" s="675" t="s">
        <v>10738</v>
      </c>
      <c r="E5014" s="737">
        <v>2000</v>
      </c>
      <c r="F5014" s="666">
        <v>71587680</v>
      </c>
      <c r="G5014" s="675" t="s">
        <v>13595</v>
      </c>
      <c r="H5014" s="675" t="s">
        <v>10738</v>
      </c>
      <c r="I5014" s="675" t="s">
        <v>7361</v>
      </c>
      <c r="J5014" s="675"/>
      <c r="K5014" s="666"/>
      <c r="L5014" s="666">
        <v>3</v>
      </c>
      <c r="M5014" s="763">
        <v>6000</v>
      </c>
      <c r="N5014" s="666"/>
      <c r="O5014" s="666">
        <v>6</v>
      </c>
      <c r="P5014" s="756">
        <v>12000</v>
      </c>
      <c r="Q5014" s="666"/>
      <c r="R5014" s="666">
        <v>12</v>
      </c>
    </row>
    <row r="5015" spans="1:18" ht="15.75" customHeight="1" x14ac:dyDescent="0.2">
      <c r="A5015" s="676" t="s">
        <v>13224</v>
      </c>
      <c r="B5015" s="666" t="s">
        <v>13203</v>
      </c>
      <c r="C5015" s="666" t="s">
        <v>13076</v>
      </c>
      <c r="D5015" s="675" t="s">
        <v>13279</v>
      </c>
      <c r="E5015" s="737">
        <v>2500</v>
      </c>
      <c r="F5015" s="666">
        <v>73348857</v>
      </c>
      <c r="G5015" s="675" t="s">
        <v>13596</v>
      </c>
      <c r="H5015" s="675" t="s">
        <v>13279</v>
      </c>
      <c r="I5015" s="675" t="s">
        <v>7361</v>
      </c>
      <c r="J5015" s="675"/>
      <c r="K5015" s="666"/>
      <c r="L5015" s="666">
        <v>3</v>
      </c>
      <c r="M5015" s="763">
        <v>7500</v>
      </c>
      <c r="N5015" s="666"/>
      <c r="O5015" s="666">
        <v>6</v>
      </c>
      <c r="P5015" s="756">
        <v>15000</v>
      </c>
      <c r="Q5015" s="666"/>
      <c r="R5015" s="666">
        <v>12</v>
      </c>
    </row>
    <row r="5016" spans="1:18" ht="15.75" customHeight="1" x14ac:dyDescent="0.2">
      <c r="A5016" s="676" t="s">
        <v>13224</v>
      </c>
      <c r="B5016" s="666" t="s">
        <v>13203</v>
      </c>
      <c r="C5016" s="666" t="s">
        <v>13076</v>
      </c>
      <c r="D5016" s="675" t="s">
        <v>10738</v>
      </c>
      <c r="E5016" s="737">
        <v>2000</v>
      </c>
      <c r="F5016" s="666">
        <v>74246431</v>
      </c>
      <c r="G5016" s="675" t="s">
        <v>13597</v>
      </c>
      <c r="H5016" s="675" t="s">
        <v>10738</v>
      </c>
      <c r="I5016" s="675" t="s">
        <v>7361</v>
      </c>
      <c r="J5016" s="675"/>
      <c r="K5016" s="666"/>
      <c r="L5016" s="666">
        <v>3</v>
      </c>
      <c r="M5016" s="763">
        <v>6000</v>
      </c>
      <c r="N5016" s="666"/>
      <c r="O5016" s="666">
        <v>6</v>
      </c>
      <c r="P5016" s="756">
        <v>12000</v>
      </c>
      <c r="Q5016" s="666"/>
      <c r="R5016" s="666">
        <v>12</v>
      </c>
    </row>
    <row r="5017" spans="1:18" ht="15.75" customHeight="1" x14ac:dyDescent="0.2">
      <c r="A5017" s="676" t="s">
        <v>13224</v>
      </c>
      <c r="B5017" s="666" t="s">
        <v>13203</v>
      </c>
      <c r="C5017" s="666" t="s">
        <v>13076</v>
      </c>
      <c r="D5017" s="675" t="s">
        <v>11806</v>
      </c>
      <c r="E5017" s="737">
        <v>3500</v>
      </c>
      <c r="F5017" s="666">
        <v>76597856</v>
      </c>
      <c r="G5017" s="675" t="s">
        <v>13598</v>
      </c>
      <c r="H5017" s="675" t="s">
        <v>11806</v>
      </c>
      <c r="I5017" s="675" t="s">
        <v>6929</v>
      </c>
      <c r="J5017" s="675"/>
      <c r="K5017" s="666"/>
      <c r="L5017" s="666">
        <v>3</v>
      </c>
      <c r="M5017" s="763">
        <v>10500</v>
      </c>
      <c r="N5017" s="666"/>
      <c r="O5017" s="666">
        <v>2</v>
      </c>
      <c r="P5017" s="756">
        <v>7000</v>
      </c>
      <c r="Q5017" s="666"/>
      <c r="R5017" s="666">
        <v>12</v>
      </c>
    </row>
    <row r="5018" spans="1:18" ht="15.75" customHeight="1" x14ac:dyDescent="0.2">
      <c r="A5018" s="676" t="s">
        <v>13224</v>
      </c>
      <c r="B5018" s="666" t="s">
        <v>13203</v>
      </c>
      <c r="C5018" s="666" t="s">
        <v>13076</v>
      </c>
      <c r="D5018" s="675" t="s">
        <v>11050</v>
      </c>
      <c r="E5018" s="737">
        <v>1600</v>
      </c>
      <c r="F5018" s="666">
        <v>76658699</v>
      </c>
      <c r="G5018" s="675" t="s">
        <v>13599</v>
      </c>
      <c r="H5018" s="675" t="s">
        <v>11050</v>
      </c>
      <c r="I5018" s="675" t="s">
        <v>7361</v>
      </c>
      <c r="J5018" s="675"/>
      <c r="K5018" s="666"/>
      <c r="L5018" s="666">
        <v>3</v>
      </c>
      <c r="M5018" s="763">
        <v>4800</v>
      </c>
      <c r="N5018" s="666"/>
      <c r="O5018" s="666">
        <v>6</v>
      </c>
      <c r="P5018" s="756">
        <v>9600</v>
      </c>
      <c r="Q5018" s="666"/>
      <c r="R5018" s="666">
        <v>12</v>
      </c>
    </row>
    <row r="5019" spans="1:18" ht="15.75" customHeight="1" x14ac:dyDescent="0.2">
      <c r="A5019" s="676" t="s">
        <v>13224</v>
      </c>
      <c r="B5019" s="666" t="s">
        <v>13203</v>
      </c>
      <c r="C5019" s="666" t="s">
        <v>13076</v>
      </c>
      <c r="D5019" s="675" t="s">
        <v>11806</v>
      </c>
      <c r="E5019" s="737">
        <v>4000</v>
      </c>
      <c r="F5019" s="666">
        <v>77670137</v>
      </c>
      <c r="G5019" s="675" t="s">
        <v>13600</v>
      </c>
      <c r="H5019" s="675" t="s">
        <v>11806</v>
      </c>
      <c r="I5019" s="675" t="s">
        <v>6929</v>
      </c>
      <c r="J5019" s="675"/>
      <c r="K5019" s="666"/>
      <c r="L5019" s="666">
        <v>3</v>
      </c>
      <c r="M5019" s="763">
        <v>12000</v>
      </c>
      <c r="N5019" s="666"/>
      <c r="O5019" s="666">
        <v>2</v>
      </c>
      <c r="P5019" s="756">
        <v>8000</v>
      </c>
      <c r="Q5019" s="666"/>
      <c r="R5019" s="666">
        <v>12</v>
      </c>
    </row>
    <row r="5020" spans="1:18" ht="15.75" customHeight="1" x14ac:dyDescent="0.2">
      <c r="A5020" s="676" t="s">
        <v>13224</v>
      </c>
      <c r="B5020" s="666" t="s">
        <v>13203</v>
      </c>
      <c r="C5020" s="666" t="s">
        <v>13076</v>
      </c>
      <c r="D5020" s="675" t="s">
        <v>10738</v>
      </c>
      <c r="E5020" s="737">
        <v>2000</v>
      </c>
      <c r="F5020" s="666">
        <v>19037178</v>
      </c>
      <c r="G5020" s="675" t="s">
        <v>13601</v>
      </c>
      <c r="H5020" s="675" t="s">
        <v>10738</v>
      </c>
      <c r="I5020" s="675" t="s">
        <v>7361</v>
      </c>
      <c r="J5020" s="675"/>
      <c r="K5020" s="666"/>
      <c r="L5020" s="666">
        <v>3</v>
      </c>
      <c r="M5020" s="763">
        <v>6000</v>
      </c>
      <c r="N5020" s="666"/>
      <c r="O5020" s="666">
        <v>0</v>
      </c>
      <c r="P5020" s="772"/>
      <c r="Q5020" s="666"/>
      <c r="R5020" s="666">
        <v>12</v>
      </c>
    </row>
    <row r="5021" spans="1:18" ht="15.75" customHeight="1" x14ac:dyDescent="0.2">
      <c r="A5021" s="676" t="s">
        <v>13224</v>
      </c>
      <c r="B5021" s="666" t="s">
        <v>13203</v>
      </c>
      <c r="C5021" s="666" t="s">
        <v>13076</v>
      </c>
      <c r="D5021" s="675" t="s">
        <v>10924</v>
      </c>
      <c r="E5021" s="737">
        <v>3500</v>
      </c>
      <c r="F5021" s="666">
        <v>40870892</v>
      </c>
      <c r="G5021" s="675" t="s">
        <v>13602</v>
      </c>
      <c r="H5021" s="675" t="s">
        <v>10924</v>
      </c>
      <c r="I5021" s="675" t="s">
        <v>6929</v>
      </c>
      <c r="J5021" s="675"/>
      <c r="K5021" s="666"/>
      <c r="L5021" s="666">
        <v>3</v>
      </c>
      <c r="M5021" s="763">
        <v>10500</v>
      </c>
      <c r="N5021" s="666"/>
      <c r="O5021" s="666">
        <v>0</v>
      </c>
      <c r="P5021" s="772"/>
      <c r="Q5021" s="666"/>
      <c r="R5021" s="666">
        <v>12</v>
      </c>
    </row>
    <row r="5022" spans="1:18" ht="15.75" customHeight="1" x14ac:dyDescent="0.2">
      <c r="A5022" s="676" t="s">
        <v>13224</v>
      </c>
      <c r="B5022" s="666" t="s">
        <v>13203</v>
      </c>
      <c r="C5022" s="666" t="s">
        <v>13076</v>
      </c>
      <c r="D5022" s="675" t="s">
        <v>11806</v>
      </c>
      <c r="E5022" s="737">
        <v>3000</v>
      </c>
      <c r="F5022" s="666">
        <v>70661354</v>
      </c>
      <c r="G5022" s="675" t="s">
        <v>13603</v>
      </c>
      <c r="H5022" s="675" t="s">
        <v>11806</v>
      </c>
      <c r="I5022" s="675" t="s">
        <v>6929</v>
      </c>
      <c r="J5022" s="675"/>
      <c r="K5022" s="666"/>
      <c r="L5022" s="666">
        <v>3</v>
      </c>
      <c r="M5022" s="763">
        <v>9000</v>
      </c>
      <c r="N5022" s="666"/>
      <c r="O5022" s="666">
        <v>0</v>
      </c>
      <c r="P5022" s="772"/>
      <c r="Q5022" s="666"/>
      <c r="R5022" s="666">
        <v>12</v>
      </c>
    </row>
    <row r="5023" spans="1:18" ht="15.75" customHeight="1" x14ac:dyDescent="0.2">
      <c r="A5023" s="676" t="s">
        <v>13224</v>
      </c>
      <c r="B5023" s="666" t="s">
        <v>13203</v>
      </c>
      <c r="C5023" s="666" t="s">
        <v>13076</v>
      </c>
      <c r="D5023" s="675" t="s">
        <v>13279</v>
      </c>
      <c r="E5023" s="737">
        <v>2500</v>
      </c>
      <c r="F5023" s="666">
        <v>73680155</v>
      </c>
      <c r="G5023" s="675" t="s">
        <v>13604</v>
      </c>
      <c r="H5023" s="675" t="s">
        <v>13279</v>
      </c>
      <c r="I5023" s="675" t="s">
        <v>7361</v>
      </c>
      <c r="J5023" s="675"/>
      <c r="K5023" s="666"/>
      <c r="L5023" s="666">
        <v>3</v>
      </c>
      <c r="M5023" s="763">
        <v>7500</v>
      </c>
      <c r="N5023" s="666"/>
      <c r="O5023" s="666">
        <v>0</v>
      </c>
      <c r="P5023" s="772"/>
      <c r="Q5023" s="666"/>
      <c r="R5023" s="666">
        <v>12</v>
      </c>
    </row>
    <row r="5024" spans="1:18" ht="15.75" customHeight="1" x14ac:dyDescent="0.2">
      <c r="A5024" s="676" t="s">
        <v>13224</v>
      </c>
      <c r="B5024" s="666" t="s">
        <v>13203</v>
      </c>
      <c r="C5024" s="666" t="s">
        <v>13076</v>
      </c>
      <c r="D5024" s="675" t="s">
        <v>13426</v>
      </c>
      <c r="E5024" s="737">
        <v>5000</v>
      </c>
      <c r="F5024" s="666">
        <v>73931258</v>
      </c>
      <c r="G5024" s="675" t="s">
        <v>13605</v>
      </c>
      <c r="H5024" s="675" t="s">
        <v>13426</v>
      </c>
      <c r="I5024" s="675" t="s">
        <v>6929</v>
      </c>
      <c r="J5024" s="675"/>
      <c r="K5024" s="666"/>
      <c r="L5024" s="666">
        <v>3</v>
      </c>
      <c r="M5024" s="763">
        <v>15000</v>
      </c>
      <c r="N5024" s="666"/>
      <c r="O5024" s="666">
        <v>0</v>
      </c>
      <c r="P5024" s="772"/>
      <c r="Q5024" s="666"/>
      <c r="R5024" s="666">
        <v>12</v>
      </c>
    </row>
    <row r="5025" spans="1:18" ht="15.75" customHeight="1" x14ac:dyDescent="0.2">
      <c r="A5025" s="676" t="s">
        <v>13224</v>
      </c>
      <c r="B5025" s="666" t="s">
        <v>13203</v>
      </c>
      <c r="C5025" s="666" t="s">
        <v>13076</v>
      </c>
      <c r="D5025" s="675" t="s">
        <v>10356</v>
      </c>
      <c r="E5025" s="737">
        <v>3000</v>
      </c>
      <c r="F5025" s="666">
        <v>77086616</v>
      </c>
      <c r="G5025" s="675" t="s">
        <v>13606</v>
      </c>
      <c r="H5025" s="675" t="s">
        <v>10356</v>
      </c>
      <c r="I5025" s="675" t="s">
        <v>6929</v>
      </c>
      <c r="J5025" s="675"/>
      <c r="K5025" s="666"/>
      <c r="L5025" s="666">
        <v>3</v>
      </c>
      <c r="M5025" s="763">
        <v>9000</v>
      </c>
      <c r="N5025" s="666"/>
      <c r="O5025" s="666">
        <v>0</v>
      </c>
      <c r="P5025" s="772"/>
      <c r="Q5025" s="666"/>
      <c r="R5025" s="666">
        <v>12</v>
      </c>
    </row>
    <row r="5026" spans="1:18" ht="15.75" customHeight="1" x14ac:dyDescent="0.2">
      <c r="A5026" s="676" t="s">
        <v>13224</v>
      </c>
      <c r="B5026" s="666" t="s">
        <v>6922</v>
      </c>
      <c r="C5026" s="666" t="s">
        <v>13225</v>
      </c>
      <c r="D5026" s="675" t="s">
        <v>10356</v>
      </c>
      <c r="E5026" s="737">
        <v>2500</v>
      </c>
      <c r="F5026" s="666">
        <v>40041962</v>
      </c>
      <c r="G5026" s="675" t="s">
        <v>13607</v>
      </c>
      <c r="H5026" s="675" t="s">
        <v>10356</v>
      </c>
      <c r="I5026" s="675" t="s">
        <v>6929</v>
      </c>
      <c r="J5026" s="675"/>
      <c r="K5026" s="666" t="s">
        <v>10860</v>
      </c>
      <c r="L5026" s="666">
        <v>2</v>
      </c>
      <c r="M5026" s="763">
        <v>5000</v>
      </c>
      <c r="N5026" s="666" t="s">
        <v>10860</v>
      </c>
      <c r="O5026" s="666">
        <v>0</v>
      </c>
      <c r="P5026" s="772"/>
      <c r="Q5026" s="666" t="s">
        <v>10860</v>
      </c>
      <c r="R5026" s="666">
        <v>12</v>
      </c>
    </row>
    <row r="5027" spans="1:18" ht="15.75" customHeight="1" x14ac:dyDescent="0.2">
      <c r="A5027" s="676" t="s">
        <v>13224</v>
      </c>
      <c r="B5027" s="666" t="s">
        <v>6922</v>
      </c>
      <c r="C5027" s="666" t="s">
        <v>13225</v>
      </c>
      <c r="D5027" s="675" t="s">
        <v>10738</v>
      </c>
      <c r="E5027" s="737">
        <v>1000</v>
      </c>
      <c r="F5027" s="666">
        <v>42669269</v>
      </c>
      <c r="G5027" s="675" t="s">
        <v>11477</v>
      </c>
      <c r="H5027" s="675" t="s">
        <v>10738</v>
      </c>
      <c r="I5027" s="675" t="s">
        <v>7361</v>
      </c>
      <c r="J5027" s="675"/>
      <c r="K5027" s="666" t="s">
        <v>10860</v>
      </c>
      <c r="L5027" s="666">
        <v>2</v>
      </c>
      <c r="M5027" s="763">
        <v>2000</v>
      </c>
      <c r="N5027" s="666" t="s">
        <v>10860</v>
      </c>
      <c r="O5027" s="666">
        <v>0</v>
      </c>
      <c r="P5027" s="772"/>
      <c r="Q5027" s="666" t="s">
        <v>10860</v>
      </c>
      <c r="R5027" s="666">
        <v>12</v>
      </c>
    </row>
    <row r="5028" spans="1:18" ht="15.75" customHeight="1" x14ac:dyDescent="0.2">
      <c r="A5028" s="676" t="s">
        <v>13224</v>
      </c>
      <c r="B5028" s="666" t="s">
        <v>6922</v>
      </c>
      <c r="C5028" s="666" t="s">
        <v>13225</v>
      </c>
      <c r="D5028" s="675" t="s">
        <v>10356</v>
      </c>
      <c r="E5028" s="737">
        <v>2500</v>
      </c>
      <c r="F5028" s="666">
        <v>44118376</v>
      </c>
      <c r="G5028" s="675" t="s">
        <v>13608</v>
      </c>
      <c r="H5028" s="675" t="s">
        <v>10356</v>
      </c>
      <c r="I5028" s="675" t="s">
        <v>6929</v>
      </c>
      <c r="J5028" s="675"/>
      <c r="K5028" s="666" t="s">
        <v>10860</v>
      </c>
      <c r="L5028" s="666">
        <v>2</v>
      </c>
      <c r="M5028" s="763">
        <v>5000</v>
      </c>
      <c r="N5028" s="666" t="s">
        <v>10860</v>
      </c>
      <c r="O5028" s="666">
        <v>0</v>
      </c>
      <c r="P5028" s="772"/>
      <c r="Q5028" s="666" t="s">
        <v>10860</v>
      </c>
      <c r="R5028" s="666">
        <v>12</v>
      </c>
    </row>
    <row r="5029" spans="1:18" ht="15.75" customHeight="1" x14ac:dyDescent="0.2">
      <c r="A5029" s="676" t="s">
        <v>13224</v>
      </c>
      <c r="B5029" s="666" t="s">
        <v>13203</v>
      </c>
      <c r="C5029" s="666" t="s">
        <v>13076</v>
      </c>
      <c r="D5029" s="675" t="s">
        <v>13426</v>
      </c>
      <c r="E5029" s="737">
        <v>5000</v>
      </c>
      <c r="F5029" s="666">
        <v>41180479</v>
      </c>
      <c r="G5029" s="675" t="s">
        <v>13609</v>
      </c>
      <c r="H5029" s="675" t="s">
        <v>13426</v>
      </c>
      <c r="I5029" s="675" t="s">
        <v>6929</v>
      </c>
      <c r="J5029" s="675"/>
      <c r="K5029" s="666"/>
      <c r="L5029" s="666">
        <v>2</v>
      </c>
      <c r="M5029" s="763">
        <v>10000</v>
      </c>
      <c r="N5029" s="666"/>
      <c r="O5029" s="666">
        <v>6</v>
      </c>
      <c r="P5029" s="756">
        <v>30000</v>
      </c>
      <c r="Q5029" s="666"/>
      <c r="R5029" s="666">
        <v>12</v>
      </c>
    </row>
    <row r="5030" spans="1:18" ht="15.75" customHeight="1" x14ac:dyDescent="0.2">
      <c r="A5030" s="676" t="s">
        <v>13224</v>
      </c>
      <c r="B5030" s="666" t="s">
        <v>13203</v>
      </c>
      <c r="C5030" s="666" t="s">
        <v>13076</v>
      </c>
      <c r="D5030" s="675" t="s">
        <v>11806</v>
      </c>
      <c r="E5030" s="737">
        <v>6000</v>
      </c>
      <c r="F5030" s="666">
        <v>76568211</v>
      </c>
      <c r="G5030" s="675" t="s">
        <v>13610</v>
      </c>
      <c r="H5030" s="675" t="s">
        <v>11806</v>
      </c>
      <c r="I5030" s="675" t="s">
        <v>6929</v>
      </c>
      <c r="J5030" s="675"/>
      <c r="K5030" s="666"/>
      <c r="L5030" s="666">
        <v>2</v>
      </c>
      <c r="M5030" s="763">
        <v>12000</v>
      </c>
      <c r="N5030" s="666"/>
      <c r="O5030" s="666">
        <v>6</v>
      </c>
      <c r="P5030" s="756">
        <v>36000</v>
      </c>
      <c r="Q5030" s="666"/>
      <c r="R5030" s="666">
        <v>12</v>
      </c>
    </row>
    <row r="5031" spans="1:18" ht="15.75" customHeight="1" x14ac:dyDescent="0.2">
      <c r="A5031" s="676" t="s">
        <v>13224</v>
      </c>
      <c r="B5031" s="666" t="s">
        <v>13203</v>
      </c>
      <c r="C5031" s="666" t="s">
        <v>13076</v>
      </c>
      <c r="D5031" s="675" t="s">
        <v>11806</v>
      </c>
      <c r="E5031" s="737">
        <v>6000</v>
      </c>
      <c r="F5031" s="666">
        <v>76748597</v>
      </c>
      <c r="G5031" s="675" t="s">
        <v>13611</v>
      </c>
      <c r="H5031" s="675" t="s">
        <v>11806</v>
      </c>
      <c r="I5031" s="675" t="s">
        <v>6929</v>
      </c>
      <c r="J5031" s="675"/>
      <c r="K5031" s="666"/>
      <c r="L5031" s="666">
        <v>2</v>
      </c>
      <c r="M5031" s="763">
        <v>12000</v>
      </c>
      <c r="N5031" s="666"/>
      <c r="O5031" s="666">
        <v>2</v>
      </c>
      <c r="P5031" s="756">
        <v>12000</v>
      </c>
      <c r="Q5031" s="666"/>
      <c r="R5031" s="666">
        <v>12</v>
      </c>
    </row>
    <row r="5032" spans="1:18" ht="15.75" customHeight="1" x14ac:dyDescent="0.2">
      <c r="A5032" s="676" t="s">
        <v>13224</v>
      </c>
      <c r="B5032" s="666" t="s">
        <v>6922</v>
      </c>
      <c r="C5032" s="666" t="s">
        <v>13467</v>
      </c>
      <c r="D5032" s="675" t="s">
        <v>11050</v>
      </c>
      <c r="E5032" s="737">
        <v>1200</v>
      </c>
      <c r="F5032" s="666">
        <v>76950360</v>
      </c>
      <c r="G5032" s="675" t="s">
        <v>13612</v>
      </c>
      <c r="H5032" s="675" t="s">
        <v>11050</v>
      </c>
      <c r="I5032" s="675" t="s">
        <v>7361</v>
      </c>
      <c r="J5032" s="675"/>
      <c r="K5032" s="666"/>
      <c r="L5032" s="666">
        <v>2</v>
      </c>
      <c r="M5032" s="763">
        <v>2400</v>
      </c>
      <c r="N5032" s="666"/>
      <c r="O5032" s="666">
        <v>6</v>
      </c>
      <c r="P5032" s="756">
        <v>7200</v>
      </c>
      <c r="Q5032" s="666"/>
      <c r="R5032" s="666">
        <v>12</v>
      </c>
    </row>
    <row r="5033" spans="1:18" ht="15.75" customHeight="1" x14ac:dyDescent="0.2">
      <c r="A5033" s="676" t="s">
        <v>13224</v>
      </c>
      <c r="B5033" s="666" t="s">
        <v>13203</v>
      </c>
      <c r="C5033" s="666" t="s">
        <v>13076</v>
      </c>
      <c r="D5033" s="675" t="s">
        <v>11806</v>
      </c>
      <c r="E5033" s="737">
        <v>3500</v>
      </c>
      <c r="F5033" s="666">
        <v>80639707</v>
      </c>
      <c r="G5033" s="675" t="s">
        <v>13613</v>
      </c>
      <c r="H5033" s="675" t="s">
        <v>11806</v>
      </c>
      <c r="I5033" s="675" t="s">
        <v>6929</v>
      </c>
      <c r="J5033" s="675"/>
      <c r="K5033" s="666"/>
      <c r="L5033" s="666">
        <v>2</v>
      </c>
      <c r="M5033" s="763">
        <v>7000</v>
      </c>
      <c r="N5033" s="666"/>
      <c r="O5033" s="666">
        <v>6</v>
      </c>
      <c r="P5033" s="756">
        <v>21000</v>
      </c>
      <c r="Q5033" s="666"/>
      <c r="R5033" s="666">
        <v>12</v>
      </c>
    </row>
    <row r="5034" spans="1:18" ht="15.75" customHeight="1" x14ac:dyDescent="0.2">
      <c r="A5034" s="676" t="s">
        <v>13224</v>
      </c>
      <c r="B5034" s="666" t="s">
        <v>13203</v>
      </c>
      <c r="C5034" s="666" t="s">
        <v>13076</v>
      </c>
      <c r="D5034" s="675" t="s">
        <v>10924</v>
      </c>
      <c r="E5034" s="737">
        <v>3500</v>
      </c>
      <c r="F5034" s="666">
        <v>47451065</v>
      </c>
      <c r="G5034" s="675" t="s">
        <v>13614</v>
      </c>
      <c r="H5034" s="675" t="s">
        <v>10924</v>
      </c>
      <c r="I5034" s="675" t="s">
        <v>6929</v>
      </c>
      <c r="J5034" s="675"/>
      <c r="K5034" s="666"/>
      <c r="L5034" s="666">
        <v>2</v>
      </c>
      <c r="M5034" s="763">
        <v>7000</v>
      </c>
      <c r="N5034" s="666"/>
      <c r="O5034" s="666">
        <v>0</v>
      </c>
      <c r="P5034" s="756"/>
      <c r="Q5034" s="666"/>
      <c r="R5034" s="666">
        <v>12</v>
      </c>
    </row>
    <row r="5035" spans="1:18" ht="15.75" customHeight="1" x14ac:dyDescent="0.2">
      <c r="A5035" s="676" t="s">
        <v>13224</v>
      </c>
      <c r="B5035" s="666" t="s">
        <v>13203</v>
      </c>
      <c r="C5035" s="666" t="s">
        <v>13076</v>
      </c>
      <c r="D5035" s="675" t="s">
        <v>10356</v>
      </c>
      <c r="E5035" s="737">
        <v>3000</v>
      </c>
      <c r="F5035" s="666">
        <v>48030182</v>
      </c>
      <c r="G5035" s="675" t="s">
        <v>13615</v>
      </c>
      <c r="H5035" s="675" t="s">
        <v>10356</v>
      </c>
      <c r="I5035" s="675" t="s">
        <v>6929</v>
      </c>
      <c r="J5035" s="675"/>
      <c r="K5035" s="666"/>
      <c r="L5035" s="666">
        <v>2</v>
      </c>
      <c r="M5035" s="763">
        <v>6000</v>
      </c>
      <c r="N5035" s="666"/>
      <c r="O5035" s="666">
        <v>1</v>
      </c>
      <c r="P5035" s="756">
        <v>3000</v>
      </c>
      <c r="Q5035" s="666"/>
      <c r="R5035" s="666">
        <v>12</v>
      </c>
    </row>
    <row r="5036" spans="1:18" ht="15.75" customHeight="1" x14ac:dyDescent="0.2">
      <c r="A5036" s="676" t="s">
        <v>13224</v>
      </c>
      <c r="B5036" s="666" t="s">
        <v>13203</v>
      </c>
      <c r="C5036" s="666" t="s">
        <v>13076</v>
      </c>
      <c r="D5036" s="675" t="s">
        <v>11806</v>
      </c>
      <c r="E5036" s="737">
        <v>1800</v>
      </c>
      <c r="F5036" s="666">
        <v>70342214</v>
      </c>
      <c r="G5036" s="675" t="s">
        <v>13616</v>
      </c>
      <c r="H5036" s="675" t="s">
        <v>11806</v>
      </c>
      <c r="I5036" s="675" t="s">
        <v>6929</v>
      </c>
      <c r="J5036" s="675"/>
      <c r="K5036" s="666"/>
      <c r="L5036" s="666">
        <v>2</v>
      </c>
      <c r="M5036" s="763">
        <v>3600</v>
      </c>
      <c r="N5036" s="666"/>
      <c r="O5036" s="666">
        <v>0</v>
      </c>
      <c r="P5036" s="772"/>
      <c r="Q5036" s="666"/>
      <c r="R5036" s="666">
        <v>12</v>
      </c>
    </row>
    <row r="5037" spans="1:18" ht="15.75" customHeight="1" x14ac:dyDescent="0.2">
      <c r="A5037" s="676" t="s">
        <v>13224</v>
      </c>
      <c r="B5037" s="666" t="s">
        <v>13203</v>
      </c>
      <c r="C5037" s="666" t="s">
        <v>13076</v>
      </c>
      <c r="D5037" s="675" t="s">
        <v>11806</v>
      </c>
      <c r="E5037" s="737">
        <v>3000</v>
      </c>
      <c r="F5037" s="666">
        <v>70937669</v>
      </c>
      <c r="G5037" s="675" t="s">
        <v>13617</v>
      </c>
      <c r="H5037" s="675" t="s">
        <v>11806</v>
      </c>
      <c r="I5037" s="675" t="s">
        <v>6929</v>
      </c>
      <c r="J5037" s="675"/>
      <c r="K5037" s="666"/>
      <c r="L5037" s="666">
        <v>2</v>
      </c>
      <c r="M5037" s="763">
        <v>6000</v>
      </c>
      <c r="N5037" s="666"/>
      <c r="O5037" s="666">
        <v>0</v>
      </c>
      <c r="P5037" s="772"/>
      <c r="Q5037" s="666"/>
      <c r="R5037" s="666">
        <v>12</v>
      </c>
    </row>
    <row r="5038" spans="1:18" ht="15.75" customHeight="1" x14ac:dyDescent="0.2">
      <c r="A5038" s="676" t="s">
        <v>13224</v>
      </c>
      <c r="B5038" s="666" t="s">
        <v>13203</v>
      </c>
      <c r="C5038" s="666" t="s">
        <v>13076</v>
      </c>
      <c r="D5038" s="675" t="s">
        <v>11806</v>
      </c>
      <c r="E5038" s="737">
        <v>3500</v>
      </c>
      <c r="F5038" s="666">
        <v>71328379</v>
      </c>
      <c r="G5038" s="675" t="s">
        <v>13618</v>
      </c>
      <c r="H5038" s="675" t="s">
        <v>11806</v>
      </c>
      <c r="I5038" s="675" t="s">
        <v>6929</v>
      </c>
      <c r="J5038" s="675"/>
      <c r="K5038" s="666"/>
      <c r="L5038" s="666">
        <v>2</v>
      </c>
      <c r="M5038" s="763">
        <v>7000</v>
      </c>
      <c r="N5038" s="666"/>
      <c r="O5038" s="666">
        <v>0</v>
      </c>
      <c r="P5038" s="772"/>
      <c r="Q5038" s="666"/>
      <c r="R5038" s="666">
        <v>12</v>
      </c>
    </row>
    <row r="5039" spans="1:18" ht="15.75" customHeight="1" x14ac:dyDescent="0.2">
      <c r="A5039" s="676" t="s">
        <v>13224</v>
      </c>
      <c r="B5039" s="666" t="s">
        <v>13203</v>
      </c>
      <c r="C5039" s="666" t="s">
        <v>13076</v>
      </c>
      <c r="D5039" s="675" t="s">
        <v>11806</v>
      </c>
      <c r="E5039" s="737">
        <v>6000</v>
      </c>
      <c r="F5039" s="666">
        <v>72701037</v>
      </c>
      <c r="G5039" s="675" t="s">
        <v>13619</v>
      </c>
      <c r="H5039" s="675" t="s">
        <v>11806</v>
      </c>
      <c r="I5039" s="675" t="s">
        <v>6929</v>
      </c>
      <c r="J5039" s="675"/>
      <c r="K5039" s="666"/>
      <c r="L5039" s="666">
        <v>2</v>
      </c>
      <c r="M5039" s="763">
        <v>12000</v>
      </c>
      <c r="N5039" s="666"/>
      <c r="O5039" s="666">
        <v>0</v>
      </c>
      <c r="P5039" s="772"/>
      <c r="Q5039" s="666"/>
      <c r="R5039" s="666">
        <v>12</v>
      </c>
    </row>
    <row r="5040" spans="1:18" ht="15.75" customHeight="1" x14ac:dyDescent="0.2">
      <c r="A5040" s="676" t="s">
        <v>13224</v>
      </c>
      <c r="B5040" s="666" t="s">
        <v>13203</v>
      </c>
      <c r="C5040" s="666" t="s">
        <v>13076</v>
      </c>
      <c r="D5040" s="675" t="s">
        <v>11806</v>
      </c>
      <c r="E5040" s="737">
        <v>2500</v>
      </c>
      <c r="F5040" s="666">
        <v>72959517</v>
      </c>
      <c r="G5040" s="675" t="s">
        <v>13620</v>
      </c>
      <c r="H5040" s="675" t="s">
        <v>11806</v>
      </c>
      <c r="I5040" s="675" t="s">
        <v>6929</v>
      </c>
      <c r="J5040" s="675"/>
      <c r="K5040" s="666"/>
      <c r="L5040" s="666">
        <v>2</v>
      </c>
      <c r="M5040" s="763">
        <v>5000</v>
      </c>
      <c r="N5040" s="666"/>
      <c r="O5040" s="666">
        <v>0</v>
      </c>
      <c r="P5040" s="772"/>
      <c r="Q5040" s="666"/>
      <c r="R5040" s="666">
        <v>12</v>
      </c>
    </row>
    <row r="5041" spans="1:18" ht="15.75" customHeight="1" x14ac:dyDescent="0.2">
      <c r="A5041" s="676" t="s">
        <v>13224</v>
      </c>
      <c r="B5041" s="666" t="s">
        <v>13203</v>
      </c>
      <c r="C5041" s="666" t="s">
        <v>13076</v>
      </c>
      <c r="D5041" s="675" t="s">
        <v>9914</v>
      </c>
      <c r="E5041" s="737">
        <v>7000</v>
      </c>
      <c r="F5041" s="666">
        <v>73150816</v>
      </c>
      <c r="G5041" s="675" t="s">
        <v>13621</v>
      </c>
      <c r="H5041" s="675" t="s">
        <v>9914</v>
      </c>
      <c r="I5041" s="675" t="s">
        <v>6929</v>
      </c>
      <c r="J5041" s="675"/>
      <c r="K5041" s="666"/>
      <c r="L5041" s="666">
        <v>2</v>
      </c>
      <c r="M5041" s="763">
        <v>14000</v>
      </c>
      <c r="N5041" s="666"/>
      <c r="O5041" s="666">
        <v>0</v>
      </c>
      <c r="P5041" s="772"/>
      <c r="Q5041" s="666"/>
      <c r="R5041" s="666">
        <v>12</v>
      </c>
    </row>
    <row r="5042" spans="1:18" ht="15.75" customHeight="1" x14ac:dyDescent="0.2">
      <c r="A5042" s="676" t="s">
        <v>13224</v>
      </c>
      <c r="B5042" s="666" t="s">
        <v>13203</v>
      </c>
      <c r="C5042" s="666" t="s">
        <v>13076</v>
      </c>
      <c r="D5042" s="675" t="s">
        <v>11806</v>
      </c>
      <c r="E5042" s="737">
        <v>6000</v>
      </c>
      <c r="F5042" s="666">
        <v>76787276</v>
      </c>
      <c r="G5042" s="675" t="s">
        <v>13622</v>
      </c>
      <c r="H5042" s="675" t="s">
        <v>11806</v>
      </c>
      <c r="I5042" s="675" t="s">
        <v>6929</v>
      </c>
      <c r="J5042" s="675"/>
      <c r="K5042" s="666"/>
      <c r="L5042" s="666">
        <v>2</v>
      </c>
      <c r="M5042" s="763">
        <v>12000</v>
      </c>
      <c r="N5042" s="666"/>
      <c r="O5042" s="666">
        <v>0</v>
      </c>
      <c r="P5042" s="772"/>
      <c r="Q5042" s="666"/>
      <c r="R5042" s="666">
        <v>12</v>
      </c>
    </row>
    <row r="5043" spans="1:18" ht="15.75" customHeight="1" x14ac:dyDescent="0.2">
      <c r="A5043" s="676" t="s">
        <v>13224</v>
      </c>
      <c r="B5043" s="666" t="s">
        <v>13203</v>
      </c>
      <c r="C5043" s="666" t="s">
        <v>13076</v>
      </c>
      <c r="D5043" s="675" t="s">
        <v>9914</v>
      </c>
      <c r="E5043" s="737">
        <v>6000</v>
      </c>
      <c r="F5043" s="666">
        <v>76853222</v>
      </c>
      <c r="G5043" s="675" t="s">
        <v>13623</v>
      </c>
      <c r="H5043" s="675" t="s">
        <v>9914</v>
      </c>
      <c r="I5043" s="675" t="s">
        <v>6929</v>
      </c>
      <c r="J5043" s="675"/>
      <c r="K5043" s="666"/>
      <c r="L5043" s="666">
        <v>2</v>
      </c>
      <c r="M5043" s="763">
        <v>12000</v>
      </c>
      <c r="N5043" s="666"/>
      <c r="O5043" s="666">
        <v>0</v>
      </c>
      <c r="P5043" s="772"/>
      <c r="Q5043" s="666"/>
      <c r="R5043" s="666">
        <v>12</v>
      </c>
    </row>
    <row r="5044" spans="1:18" ht="15.75" customHeight="1" x14ac:dyDescent="0.2">
      <c r="A5044" s="676" t="s">
        <v>13224</v>
      </c>
      <c r="B5044" s="666" t="s">
        <v>6922</v>
      </c>
      <c r="C5044" s="666" t="s">
        <v>13225</v>
      </c>
      <c r="D5044" s="675" t="s">
        <v>9914</v>
      </c>
      <c r="E5044" s="737">
        <v>4000</v>
      </c>
      <c r="F5044" s="666">
        <v>18172506</v>
      </c>
      <c r="G5044" s="675" t="s">
        <v>13624</v>
      </c>
      <c r="H5044" s="675" t="s">
        <v>9914</v>
      </c>
      <c r="I5044" s="675" t="s">
        <v>6929</v>
      </c>
      <c r="J5044" s="675"/>
      <c r="K5044" s="666" t="s">
        <v>10860</v>
      </c>
      <c r="L5044" s="666">
        <v>1</v>
      </c>
      <c r="M5044" s="763">
        <v>4000</v>
      </c>
      <c r="N5044" s="666" t="s">
        <v>10860</v>
      </c>
      <c r="O5044" s="666">
        <v>0</v>
      </c>
      <c r="P5044" s="772"/>
      <c r="Q5044" s="666" t="s">
        <v>10860</v>
      </c>
      <c r="R5044" s="666">
        <v>12</v>
      </c>
    </row>
    <row r="5045" spans="1:18" ht="15.75" customHeight="1" x14ac:dyDescent="0.2">
      <c r="A5045" s="676" t="s">
        <v>13224</v>
      </c>
      <c r="B5045" s="666" t="s">
        <v>6922</v>
      </c>
      <c r="C5045" s="666" t="s">
        <v>13225</v>
      </c>
      <c r="D5045" s="675" t="s">
        <v>8987</v>
      </c>
      <c r="E5045" s="737">
        <v>2500</v>
      </c>
      <c r="F5045" s="666">
        <v>40121453</v>
      </c>
      <c r="G5045" s="675" t="s">
        <v>13625</v>
      </c>
      <c r="H5045" s="675" t="s">
        <v>8987</v>
      </c>
      <c r="I5045" s="675" t="s">
        <v>6929</v>
      </c>
      <c r="J5045" s="675"/>
      <c r="K5045" s="666" t="s">
        <v>10860</v>
      </c>
      <c r="L5045" s="666">
        <v>1</v>
      </c>
      <c r="M5045" s="763">
        <v>2500</v>
      </c>
      <c r="N5045" s="666" t="s">
        <v>10860</v>
      </c>
      <c r="O5045" s="666">
        <v>0</v>
      </c>
      <c r="P5045" s="772"/>
      <c r="Q5045" s="666" t="s">
        <v>10860</v>
      </c>
      <c r="R5045" s="666">
        <v>12</v>
      </c>
    </row>
    <row r="5046" spans="1:18" ht="15.75" customHeight="1" x14ac:dyDescent="0.2">
      <c r="A5046" s="676" t="s">
        <v>13224</v>
      </c>
      <c r="B5046" s="666" t="s">
        <v>6922</v>
      </c>
      <c r="C5046" s="666" t="s">
        <v>13225</v>
      </c>
      <c r="D5046" s="675" t="s">
        <v>10356</v>
      </c>
      <c r="E5046" s="737">
        <v>1800</v>
      </c>
      <c r="F5046" s="666">
        <v>41603443</v>
      </c>
      <c r="G5046" s="675" t="s">
        <v>13626</v>
      </c>
      <c r="H5046" s="675" t="s">
        <v>10356</v>
      </c>
      <c r="I5046" s="675" t="s">
        <v>6929</v>
      </c>
      <c r="J5046" s="675"/>
      <c r="K5046" s="666" t="s">
        <v>10860</v>
      </c>
      <c r="L5046" s="666">
        <v>1</v>
      </c>
      <c r="M5046" s="763">
        <v>1800</v>
      </c>
      <c r="N5046" s="666" t="s">
        <v>10860</v>
      </c>
      <c r="O5046" s="666">
        <v>0</v>
      </c>
      <c r="P5046" s="772"/>
      <c r="Q5046" s="666" t="s">
        <v>10860</v>
      </c>
      <c r="R5046" s="666">
        <v>12</v>
      </c>
    </row>
    <row r="5047" spans="1:18" ht="15.75" customHeight="1" x14ac:dyDescent="0.2">
      <c r="A5047" s="676" t="s">
        <v>13224</v>
      </c>
      <c r="B5047" s="666" t="s">
        <v>6922</v>
      </c>
      <c r="C5047" s="666" t="s">
        <v>13225</v>
      </c>
      <c r="D5047" s="675" t="s">
        <v>11806</v>
      </c>
      <c r="E5047" s="737">
        <v>2500</v>
      </c>
      <c r="F5047" s="666">
        <v>44050269</v>
      </c>
      <c r="G5047" s="675" t="s">
        <v>13627</v>
      </c>
      <c r="H5047" s="675" t="s">
        <v>11806</v>
      </c>
      <c r="I5047" s="675" t="s">
        <v>6929</v>
      </c>
      <c r="J5047" s="675"/>
      <c r="K5047" s="666" t="s">
        <v>10860</v>
      </c>
      <c r="L5047" s="666">
        <v>1</v>
      </c>
      <c r="M5047" s="763">
        <v>2500</v>
      </c>
      <c r="N5047" s="666" t="s">
        <v>10860</v>
      </c>
      <c r="O5047" s="666">
        <v>0</v>
      </c>
      <c r="P5047" s="772"/>
      <c r="Q5047" s="666" t="s">
        <v>10860</v>
      </c>
      <c r="R5047" s="666">
        <v>12</v>
      </c>
    </row>
    <row r="5048" spans="1:18" ht="15.75" customHeight="1" x14ac:dyDescent="0.2">
      <c r="A5048" s="676" t="s">
        <v>13224</v>
      </c>
      <c r="B5048" s="666" t="s">
        <v>6922</v>
      </c>
      <c r="C5048" s="666" t="s">
        <v>13225</v>
      </c>
      <c r="D5048" s="675" t="s">
        <v>12567</v>
      </c>
      <c r="E5048" s="737">
        <v>2500</v>
      </c>
      <c r="F5048" s="666">
        <v>44967150</v>
      </c>
      <c r="G5048" s="675" t="s">
        <v>13628</v>
      </c>
      <c r="H5048" s="675" t="s">
        <v>12567</v>
      </c>
      <c r="I5048" s="675" t="s">
        <v>6929</v>
      </c>
      <c r="J5048" s="675"/>
      <c r="K5048" s="666" t="s">
        <v>10860</v>
      </c>
      <c r="L5048" s="666">
        <v>1</v>
      </c>
      <c r="M5048" s="763">
        <v>2500</v>
      </c>
      <c r="N5048" s="666" t="s">
        <v>10860</v>
      </c>
      <c r="O5048" s="666">
        <v>0</v>
      </c>
      <c r="P5048" s="772"/>
      <c r="Q5048" s="666" t="s">
        <v>10860</v>
      </c>
      <c r="R5048" s="666">
        <v>12</v>
      </c>
    </row>
    <row r="5049" spans="1:18" ht="15.75" customHeight="1" x14ac:dyDescent="0.2">
      <c r="A5049" s="676" t="s">
        <v>13224</v>
      </c>
      <c r="B5049" s="666" t="s">
        <v>6922</v>
      </c>
      <c r="C5049" s="666" t="s">
        <v>13225</v>
      </c>
      <c r="D5049" s="675" t="s">
        <v>9105</v>
      </c>
      <c r="E5049" s="737">
        <v>1800</v>
      </c>
      <c r="F5049" s="666">
        <v>45151076</v>
      </c>
      <c r="G5049" s="675" t="s">
        <v>13629</v>
      </c>
      <c r="H5049" s="675" t="s">
        <v>9105</v>
      </c>
      <c r="I5049" s="675" t="s">
        <v>6929</v>
      </c>
      <c r="J5049" s="675"/>
      <c r="K5049" s="666" t="s">
        <v>10860</v>
      </c>
      <c r="L5049" s="666">
        <v>1</v>
      </c>
      <c r="M5049" s="763">
        <v>1800</v>
      </c>
      <c r="N5049" s="666" t="s">
        <v>10860</v>
      </c>
      <c r="O5049" s="666">
        <v>0</v>
      </c>
      <c r="P5049" s="772"/>
      <c r="Q5049" s="666" t="s">
        <v>10860</v>
      </c>
      <c r="R5049" s="666">
        <v>12</v>
      </c>
    </row>
    <row r="5050" spans="1:18" ht="15.75" customHeight="1" x14ac:dyDescent="0.2">
      <c r="A5050" s="676" t="s">
        <v>13224</v>
      </c>
      <c r="B5050" s="666" t="s">
        <v>6922</v>
      </c>
      <c r="C5050" s="666" t="s">
        <v>13225</v>
      </c>
      <c r="D5050" s="675" t="s">
        <v>10738</v>
      </c>
      <c r="E5050" s="737">
        <v>1100</v>
      </c>
      <c r="F5050" s="666">
        <v>46475703</v>
      </c>
      <c r="G5050" s="675" t="s">
        <v>13630</v>
      </c>
      <c r="H5050" s="675" t="s">
        <v>10738</v>
      </c>
      <c r="I5050" s="675" t="s">
        <v>7361</v>
      </c>
      <c r="J5050" s="675"/>
      <c r="K5050" s="666" t="s">
        <v>10860</v>
      </c>
      <c r="L5050" s="666">
        <v>1</v>
      </c>
      <c r="M5050" s="763">
        <v>1100</v>
      </c>
      <c r="N5050" s="666" t="s">
        <v>10860</v>
      </c>
      <c r="O5050" s="666">
        <v>0</v>
      </c>
      <c r="P5050" s="772"/>
      <c r="Q5050" s="666" t="s">
        <v>10860</v>
      </c>
      <c r="R5050" s="666">
        <v>12</v>
      </c>
    </row>
    <row r="5051" spans="1:18" ht="15.75" customHeight="1" x14ac:dyDescent="0.2">
      <c r="A5051" s="676" t="s">
        <v>13224</v>
      </c>
      <c r="B5051" s="666" t="s">
        <v>6922</v>
      </c>
      <c r="C5051" s="666" t="s">
        <v>13225</v>
      </c>
      <c r="D5051" s="675" t="s">
        <v>10738</v>
      </c>
      <c r="E5051" s="737">
        <v>1300</v>
      </c>
      <c r="F5051" s="666">
        <v>47160714</v>
      </c>
      <c r="G5051" s="675" t="s">
        <v>10618</v>
      </c>
      <c r="H5051" s="675" t="s">
        <v>10738</v>
      </c>
      <c r="I5051" s="675" t="s">
        <v>7361</v>
      </c>
      <c r="J5051" s="675"/>
      <c r="K5051" s="666" t="s">
        <v>10860</v>
      </c>
      <c r="L5051" s="666">
        <v>1</v>
      </c>
      <c r="M5051" s="763">
        <v>1300</v>
      </c>
      <c r="N5051" s="666" t="s">
        <v>10860</v>
      </c>
      <c r="O5051" s="666">
        <v>0</v>
      </c>
      <c r="P5051" s="772"/>
      <c r="Q5051" s="666" t="s">
        <v>10860</v>
      </c>
      <c r="R5051" s="666">
        <v>12</v>
      </c>
    </row>
    <row r="5052" spans="1:18" ht="15.75" customHeight="1" x14ac:dyDescent="0.2">
      <c r="A5052" s="676" t="s">
        <v>13224</v>
      </c>
      <c r="B5052" s="666" t="s">
        <v>6922</v>
      </c>
      <c r="C5052" s="666" t="s">
        <v>13225</v>
      </c>
      <c r="D5052" s="675" t="s">
        <v>8713</v>
      </c>
      <c r="E5052" s="737">
        <v>2000</v>
      </c>
      <c r="F5052" s="666">
        <v>48646679</v>
      </c>
      <c r="G5052" s="675" t="s">
        <v>13631</v>
      </c>
      <c r="H5052" s="675" t="s">
        <v>6938</v>
      </c>
      <c r="I5052" s="675" t="s">
        <v>6929</v>
      </c>
      <c r="J5052" s="675"/>
      <c r="K5052" s="666" t="s">
        <v>10860</v>
      </c>
      <c r="L5052" s="666">
        <v>1</v>
      </c>
      <c r="M5052" s="763">
        <v>2000</v>
      </c>
      <c r="N5052" s="666" t="s">
        <v>10860</v>
      </c>
      <c r="O5052" s="666">
        <v>0</v>
      </c>
      <c r="P5052" s="772"/>
      <c r="Q5052" s="666" t="s">
        <v>10860</v>
      </c>
      <c r="R5052" s="666">
        <v>12</v>
      </c>
    </row>
    <row r="5053" spans="1:18" ht="15.75" customHeight="1" x14ac:dyDescent="0.2">
      <c r="A5053" s="676" t="s">
        <v>13224</v>
      </c>
      <c r="B5053" s="666" t="s">
        <v>6922</v>
      </c>
      <c r="C5053" s="666" t="s">
        <v>13225</v>
      </c>
      <c r="D5053" s="675" t="s">
        <v>8713</v>
      </c>
      <c r="E5053" s="737">
        <v>3000</v>
      </c>
      <c r="F5053" s="666">
        <v>60142139</v>
      </c>
      <c r="G5053" s="675" t="s">
        <v>13632</v>
      </c>
      <c r="H5053" s="675" t="s">
        <v>6960</v>
      </c>
      <c r="I5053" s="675" t="s">
        <v>6929</v>
      </c>
      <c r="J5053" s="675"/>
      <c r="K5053" s="666" t="s">
        <v>10860</v>
      </c>
      <c r="L5053" s="666">
        <v>1</v>
      </c>
      <c r="M5053" s="763">
        <v>3000</v>
      </c>
      <c r="N5053" s="666" t="s">
        <v>10860</v>
      </c>
      <c r="O5053" s="666">
        <v>0</v>
      </c>
      <c r="P5053" s="772"/>
      <c r="Q5053" s="666" t="s">
        <v>10860</v>
      </c>
      <c r="R5053" s="666">
        <v>12</v>
      </c>
    </row>
    <row r="5054" spans="1:18" ht="15.75" customHeight="1" x14ac:dyDescent="0.2">
      <c r="A5054" s="676" t="s">
        <v>13224</v>
      </c>
      <c r="B5054" s="666" t="s">
        <v>6922</v>
      </c>
      <c r="C5054" s="666" t="s">
        <v>13225</v>
      </c>
      <c r="D5054" s="675" t="s">
        <v>11806</v>
      </c>
      <c r="E5054" s="737">
        <v>1800</v>
      </c>
      <c r="F5054" s="666">
        <v>61220515</v>
      </c>
      <c r="G5054" s="675" t="s">
        <v>13633</v>
      </c>
      <c r="H5054" s="675" t="s">
        <v>11806</v>
      </c>
      <c r="I5054" s="675" t="s">
        <v>6929</v>
      </c>
      <c r="J5054" s="675"/>
      <c r="K5054" s="666" t="s">
        <v>10860</v>
      </c>
      <c r="L5054" s="666">
        <v>1</v>
      </c>
      <c r="M5054" s="763">
        <v>1800</v>
      </c>
      <c r="N5054" s="666" t="s">
        <v>10860</v>
      </c>
      <c r="O5054" s="666">
        <v>0</v>
      </c>
      <c r="P5054" s="772"/>
      <c r="Q5054" s="666" t="s">
        <v>10860</v>
      </c>
      <c r="R5054" s="666">
        <v>12</v>
      </c>
    </row>
    <row r="5055" spans="1:18" ht="15.75" customHeight="1" x14ac:dyDescent="0.2">
      <c r="A5055" s="676" t="s">
        <v>13224</v>
      </c>
      <c r="B5055" s="666" t="s">
        <v>6922</v>
      </c>
      <c r="C5055" s="666" t="s">
        <v>13225</v>
      </c>
      <c r="D5055" s="675" t="s">
        <v>11806</v>
      </c>
      <c r="E5055" s="737">
        <v>2500</v>
      </c>
      <c r="F5055" s="666">
        <v>72868033</v>
      </c>
      <c r="G5055" s="675" t="s">
        <v>13634</v>
      </c>
      <c r="H5055" s="675" t="s">
        <v>11806</v>
      </c>
      <c r="I5055" s="675" t="s">
        <v>6929</v>
      </c>
      <c r="J5055" s="675"/>
      <c r="K5055" s="666" t="s">
        <v>10860</v>
      </c>
      <c r="L5055" s="666">
        <v>1</v>
      </c>
      <c r="M5055" s="763">
        <v>2500</v>
      </c>
      <c r="N5055" s="666" t="s">
        <v>10860</v>
      </c>
      <c r="O5055" s="666">
        <v>0</v>
      </c>
      <c r="P5055" s="772"/>
      <c r="Q5055" s="666" t="s">
        <v>10860</v>
      </c>
      <c r="R5055" s="666">
        <v>12</v>
      </c>
    </row>
    <row r="5056" spans="1:18" ht="15.75" customHeight="1" x14ac:dyDescent="0.2">
      <c r="A5056" s="676" t="s">
        <v>13224</v>
      </c>
      <c r="B5056" s="666" t="s">
        <v>13203</v>
      </c>
      <c r="C5056" s="666" t="s">
        <v>13076</v>
      </c>
      <c r="D5056" s="675" t="s">
        <v>8629</v>
      </c>
      <c r="E5056" s="737">
        <v>2000</v>
      </c>
      <c r="F5056" s="666">
        <v>41818548</v>
      </c>
      <c r="G5056" s="675" t="s">
        <v>13635</v>
      </c>
      <c r="H5056" s="675" t="s">
        <v>8629</v>
      </c>
      <c r="I5056" s="675" t="s">
        <v>7541</v>
      </c>
      <c r="J5056" s="675"/>
      <c r="K5056" s="666"/>
      <c r="L5056" s="666">
        <v>1</v>
      </c>
      <c r="M5056" s="763">
        <v>2000</v>
      </c>
      <c r="N5056" s="666"/>
      <c r="O5056" s="666">
        <v>6</v>
      </c>
      <c r="P5056" s="756">
        <v>12000</v>
      </c>
      <c r="Q5056" s="666"/>
      <c r="R5056" s="666">
        <v>12</v>
      </c>
    </row>
    <row r="5057" spans="1:18" ht="15.75" customHeight="1" x14ac:dyDescent="0.2">
      <c r="A5057" s="676" t="s">
        <v>13224</v>
      </c>
      <c r="B5057" s="666" t="s">
        <v>13203</v>
      </c>
      <c r="C5057" s="666" t="s">
        <v>13076</v>
      </c>
      <c r="D5057" s="675" t="s">
        <v>10356</v>
      </c>
      <c r="E5057" s="737">
        <v>3000</v>
      </c>
      <c r="F5057" s="666">
        <v>42268182</v>
      </c>
      <c r="G5057" s="675" t="s">
        <v>13636</v>
      </c>
      <c r="H5057" s="675" t="s">
        <v>10356</v>
      </c>
      <c r="I5057" s="675" t="s">
        <v>6929</v>
      </c>
      <c r="J5057" s="675"/>
      <c r="K5057" s="666"/>
      <c r="L5057" s="666">
        <v>1</v>
      </c>
      <c r="M5057" s="763">
        <v>3000</v>
      </c>
      <c r="N5057" s="666"/>
      <c r="O5057" s="666">
        <v>6</v>
      </c>
      <c r="P5057" s="756">
        <v>18000</v>
      </c>
      <c r="Q5057" s="666"/>
      <c r="R5057" s="666">
        <v>12</v>
      </c>
    </row>
    <row r="5058" spans="1:18" ht="15.75" customHeight="1" x14ac:dyDescent="0.2">
      <c r="A5058" s="676" t="s">
        <v>13224</v>
      </c>
      <c r="B5058" s="666" t="s">
        <v>13203</v>
      </c>
      <c r="C5058" s="666" t="s">
        <v>13076</v>
      </c>
      <c r="D5058" s="675" t="s">
        <v>10356</v>
      </c>
      <c r="E5058" s="737">
        <v>3000</v>
      </c>
      <c r="F5058" s="666">
        <v>42895010</v>
      </c>
      <c r="G5058" s="675" t="s">
        <v>13637</v>
      </c>
      <c r="H5058" s="675" t="s">
        <v>10356</v>
      </c>
      <c r="I5058" s="675" t="s">
        <v>6929</v>
      </c>
      <c r="J5058" s="675"/>
      <c r="K5058" s="666"/>
      <c r="L5058" s="666">
        <v>1</v>
      </c>
      <c r="M5058" s="763">
        <v>3000</v>
      </c>
      <c r="N5058" s="666"/>
      <c r="O5058" s="666">
        <v>3</v>
      </c>
      <c r="P5058" s="756">
        <v>9000</v>
      </c>
      <c r="Q5058" s="666"/>
      <c r="R5058" s="666">
        <v>12</v>
      </c>
    </row>
    <row r="5059" spans="1:18" ht="15.75" customHeight="1" x14ac:dyDescent="0.2">
      <c r="A5059" s="676" t="s">
        <v>13224</v>
      </c>
      <c r="B5059" s="666" t="s">
        <v>13203</v>
      </c>
      <c r="C5059" s="666" t="s">
        <v>13076</v>
      </c>
      <c r="D5059" s="675" t="s">
        <v>10738</v>
      </c>
      <c r="E5059" s="737">
        <v>2000</v>
      </c>
      <c r="F5059" s="666">
        <v>43162121</v>
      </c>
      <c r="G5059" s="675" t="s">
        <v>13638</v>
      </c>
      <c r="H5059" s="675" t="s">
        <v>10738</v>
      </c>
      <c r="I5059" s="675" t="s">
        <v>7361</v>
      </c>
      <c r="J5059" s="675"/>
      <c r="K5059" s="666"/>
      <c r="L5059" s="666">
        <v>1</v>
      </c>
      <c r="M5059" s="763">
        <v>2000</v>
      </c>
      <c r="N5059" s="666"/>
      <c r="O5059" s="666">
        <v>6</v>
      </c>
      <c r="P5059" s="756">
        <v>12000</v>
      </c>
      <c r="Q5059" s="666"/>
      <c r="R5059" s="666">
        <v>12</v>
      </c>
    </row>
    <row r="5060" spans="1:18" ht="15.75" customHeight="1" x14ac:dyDescent="0.2">
      <c r="A5060" s="676" t="s">
        <v>13224</v>
      </c>
      <c r="B5060" s="666" t="s">
        <v>13203</v>
      </c>
      <c r="C5060" s="666" t="s">
        <v>13076</v>
      </c>
      <c r="D5060" s="675" t="s">
        <v>10356</v>
      </c>
      <c r="E5060" s="737">
        <v>3500</v>
      </c>
      <c r="F5060" s="666">
        <v>43374997</v>
      </c>
      <c r="G5060" s="675" t="s">
        <v>13639</v>
      </c>
      <c r="H5060" s="675" t="s">
        <v>10356</v>
      </c>
      <c r="I5060" s="675" t="s">
        <v>6929</v>
      </c>
      <c r="J5060" s="675"/>
      <c r="K5060" s="666"/>
      <c r="L5060" s="666">
        <v>1</v>
      </c>
      <c r="M5060" s="763">
        <v>3500</v>
      </c>
      <c r="N5060" s="666"/>
      <c r="O5060" s="666">
        <v>1</v>
      </c>
      <c r="P5060" s="756">
        <v>3500</v>
      </c>
      <c r="Q5060" s="666"/>
      <c r="R5060" s="666">
        <v>12</v>
      </c>
    </row>
    <row r="5061" spans="1:18" ht="15.75" customHeight="1" x14ac:dyDescent="0.2">
      <c r="A5061" s="676" t="s">
        <v>13224</v>
      </c>
      <c r="B5061" s="666" t="s">
        <v>13203</v>
      </c>
      <c r="C5061" s="666" t="s">
        <v>13076</v>
      </c>
      <c r="D5061" s="675" t="s">
        <v>10356</v>
      </c>
      <c r="E5061" s="737">
        <v>3500</v>
      </c>
      <c r="F5061" s="666">
        <v>46740639</v>
      </c>
      <c r="G5061" s="675" t="s">
        <v>13640</v>
      </c>
      <c r="H5061" s="675" t="s">
        <v>10356</v>
      </c>
      <c r="I5061" s="675" t="s">
        <v>6929</v>
      </c>
      <c r="J5061" s="675"/>
      <c r="K5061" s="666"/>
      <c r="L5061" s="666">
        <v>1</v>
      </c>
      <c r="M5061" s="763">
        <v>3500</v>
      </c>
      <c r="N5061" s="666"/>
      <c r="O5061" s="666">
        <v>1</v>
      </c>
      <c r="P5061" s="756">
        <v>3500</v>
      </c>
      <c r="Q5061" s="666"/>
      <c r="R5061" s="666">
        <v>12</v>
      </c>
    </row>
    <row r="5062" spans="1:18" ht="15.75" customHeight="1" x14ac:dyDescent="0.2">
      <c r="A5062" s="676" t="s">
        <v>13224</v>
      </c>
      <c r="B5062" s="666" t="s">
        <v>13203</v>
      </c>
      <c r="C5062" s="666" t="s">
        <v>13076</v>
      </c>
      <c r="D5062" s="675" t="s">
        <v>10356</v>
      </c>
      <c r="E5062" s="737">
        <v>3500</v>
      </c>
      <c r="F5062" s="666">
        <v>47838497</v>
      </c>
      <c r="G5062" s="675" t="s">
        <v>13641</v>
      </c>
      <c r="H5062" s="675" t="s">
        <v>10356</v>
      </c>
      <c r="I5062" s="675" t="s">
        <v>6929</v>
      </c>
      <c r="J5062" s="675"/>
      <c r="K5062" s="666"/>
      <c r="L5062" s="666">
        <v>1</v>
      </c>
      <c r="M5062" s="763">
        <v>3500</v>
      </c>
      <c r="N5062" s="666"/>
      <c r="O5062" s="666">
        <v>6</v>
      </c>
      <c r="P5062" s="756">
        <v>21000</v>
      </c>
      <c r="Q5062" s="666"/>
      <c r="R5062" s="666">
        <v>12</v>
      </c>
    </row>
    <row r="5063" spans="1:18" ht="15.75" customHeight="1" x14ac:dyDescent="0.2">
      <c r="A5063" s="676" t="s">
        <v>13224</v>
      </c>
      <c r="B5063" s="666" t="s">
        <v>13203</v>
      </c>
      <c r="C5063" s="666" t="s">
        <v>13076</v>
      </c>
      <c r="D5063" s="675" t="s">
        <v>9914</v>
      </c>
      <c r="E5063" s="737">
        <v>7000</v>
      </c>
      <c r="F5063" s="666">
        <v>70348400</v>
      </c>
      <c r="G5063" s="675" t="s">
        <v>13642</v>
      </c>
      <c r="H5063" s="675" t="s">
        <v>9914</v>
      </c>
      <c r="I5063" s="675" t="s">
        <v>6929</v>
      </c>
      <c r="J5063" s="675"/>
      <c r="K5063" s="666"/>
      <c r="L5063" s="666">
        <v>1</v>
      </c>
      <c r="M5063" s="763">
        <v>7000</v>
      </c>
      <c r="N5063" s="666"/>
      <c r="O5063" s="666">
        <v>5</v>
      </c>
      <c r="P5063" s="756">
        <v>35000</v>
      </c>
      <c r="Q5063" s="666"/>
      <c r="R5063" s="666">
        <v>12</v>
      </c>
    </row>
    <row r="5064" spans="1:18" ht="15.75" customHeight="1" x14ac:dyDescent="0.2">
      <c r="A5064" s="676" t="s">
        <v>13224</v>
      </c>
      <c r="B5064" s="666" t="s">
        <v>13203</v>
      </c>
      <c r="C5064" s="666" t="s">
        <v>13076</v>
      </c>
      <c r="D5064" s="675" t="s">
        <v>8987</v>
      </c>
      <c r="E5064" s="737">
        <v>2500</v>
      </c>
      <c r="F5064" s="666">
        <v>72221723</v>
      </c>
      <c r="G5064" s="675" t="s">
        <v>13643</v>
      </c>
      <c r="H5064" s="675" t="s">
        <v>8987</v>
      </c>
      <c r="I5064" s="675" t="s">
        <v>6929</v>
      </c>
      <c r="J5064" s="675"/>
      <c r="K5064" s="666"/>
      <c r="L5064" s="666">
        <v>1</v>
      </c>
      <c r="M5064" s="763">
        <v>2500</v>
      </c>
      <c r="N5064" s="666"/>
      <c r="O5064" s="666">
        <v>2</v>
      </c>
      <c r="P5064" s="756">
        <v>5000</v>
      </c>
      <c r="Q5064" s="666"/>
      <c r="R5064" s="666">
        <v>12</v>
      </c>
    </row>
    <row r="5065" spans="1:18" ht="15.75" customHeight="1" x14ac:dyDescent="0.2">
      <c r="A5065" s="676" t="s">
        <v>13224</v>
      </c>
      <c r="B5065" s="666" t="s">
        <v>13203</v>
      </c>
      <c r="C5065" s="666" t="s">
        <v>13076</v>
      </c>
      <c r="D5065" s="675" t="s">
        <v>9914</v>
      </c>
      <c r="E5065" s="737">
        <v>7000</v>
      </c>
      <c r="F5065" s="666">
        <v>72646479</v>
      </c>
      <c r="G5065" s="675" t="s">
        <v>13644</v>
      </c>
      <c r="H5065" s="675" t="s">
        <v>9914</v>
      </c>
      <c r="I5065" s="675" t="s">
        <v>6929</v>
      </c>
      <c r="J5065" s="675"/>
      <c r="K5065" s="666"/>
      <c r="L5065" s="666">
        <v>1</v>
      </c>
      <c r="M5065" s="763">
        <v>7000</v>
      </c>
      <c r="N5065" s="666"/>
      <c r="O5065" s="666">
        <v>1</v>
      </c>
      <c r="P5065" s="756">
        <v>7000</v>
      </c>
      <c r="Q5065" s="666"/>
      <c r="R5065" s="666">
        <v>12</v>
      </c>
    </row>
    <row r="5066" spans="1:18" ht="15.75" customHeight="1" x14ac:dyDescent="0.2">
      <c r="A5066" s="676" t="s">
        <v>13224</v>
      </c>
      <c r="B5066" s="666" t="s">
        <v>13203</v>
      </c>
      <c r="C5066" s="666" t="s">
        <v>13076</v>
      </c>
      <c r="D5066" s="675" t="s">
        <v>9914</v>
      </c>
      <c r="E5066" s="737">
        <v>7000</v>
      </c>
      <c r="F5066" s="666">
        <v>72728142</v>
      </c>
      <c r="G5066" s="675" t="s">
        <v>13206</v>
      </c>
      <c r="H5066" s="675" t="s">
        <v>9914</v>
      </c>
      <c r="I5066" s="675" t="s">
        <v>6929</v>
      </c>
      <c r="J5066" s="675"/>
      <c r="K5066" s="666"/>
      <c r="L5066" s="666">
        <v>1</v>
      </c>
      <c r="M5066" s="763">
        <v>7000</v>
      </c>
      <c r="N5066" s="666"/>
      <c r="O5066" s="666">
        <v>6</v>
      </c>
      <c r="P5066" s="756">
        <v>42000</v>
      </c>
      <c r="Q5066" s="666"/>
      <c r="R5066" s="666">
        <v>12</v>
      </c>
    </row>
    <row r="5067" spans="1:18" ht="15.75" customHeight="1" x14ac:dyDescent="0.2">
      <c r="A5067" s="676" t="s">
        <v>13224</v>
      </c>
      <c r="B5067" s="666" t="s">
        <v>13203</v>
      </c>
      <c r="C5067" s="666" t="s">
        <v>13076</v>
      </c>
      <c r="D5067" s="675" t="s">
        <v>10738</v>
      </c>
      <c r="E5067" s="737">
        <v>1200</v>
      </c>
      <c r="F5067" s="666">
        <v>18905975</v>
      </c>
      <c r="G5067" s="675" t="s">
        <v>13645</v>
      </c>
      <c r="H5067" s="675" t="s">
        <v>10738</v>
      </c>
      <c r="I5067" s="675" t="s">
        <v>7361</v>
      </c>
      <c r="J5067" s="675"/>
      <c r="K5067" s="666"/>
      <c r="L5067" s="666">
        <v>1</v>
      </c>
      <c r="M5067" s="763">
        <v>1200</v>
      </c>
      <c r="N5067" s="666"/>
      <c r="O5067" s="666">
        <v>0</v>
      </c>
      <c r="P5067" s="772"/>
      <c r="Q5067" s="666"/>
      <c r="R5067" s="666">
        <v>12</v>
      </c>
    </row>
    <row r="5068" spans="1:18" ht="15.75" customHeight="1" x14ac:dyDescent="0.2">
      <c r="A5068" s="676" t="s">
        <v>13224</v>
      </c>
      <c r="B5068" s="666" t="s">
        <v>13203</v>
      </c>
      <c r="C5068" s="666" t="s">
        <v>13076</v>
      </c>
      <c r="D5068" s="675" t="s">
        <v>9914</v>
      </c>
      <c r="E5068" s="737">
        <v>7000</v>
      </c>
      <c r="F5068" s="666">
        <v>42006553</v>
      </c>
      <c r="G5068" s="675" t="s">
        <v>13646</v>
      </c>
      <c r="H5068" s="675" t="s">
        <v>9914</v>
      </c>
      <c r="I5068" s="675" t="s">
        <v>6929</v>
      </c>
      <c r="J5068" s="675"/>
      <c r="K5068" s="666"/>
      <c r="L5068" s="666">
        <v>1</v>
      </c>
      <c r="M5068" s="763">
        <v>7000</v>
      </c>
      <c r="N5068" s="666"/>
      <c r="O5068" s="666">
        <v>0</v>
      </c>
      <c r="P5068" s="772"/>
      <c r="Q5068" s="666"/>
      <c r="R5068" s="666">
        <v>12</v>
      </c>
    </row>
    <row r="5069" spans="1:18" ht="15.75" customHeight="1" x14ac:dyDescent="0.2">
      <c r="A5069" s="676" t="s">
        <v>13224</v>
      </c>
      <c r="B5069" s="666" t="s">
        <v>13203</v>
      </c>
      <c r="C5069" s="666" t="s">
        <v>13076</v>
      </c>
      <c r="D5069" s="675" t="s">
        <v>11050</v>
      </c>
      <c r="E5069" s="737">
        <v>1600</v>
      </c>
      <c r="F5069" s="666">
        <v>44624781</v>
      </c>
      <c r="G5069" s="675" t="s">
        <v>10108</v>
      </c>
      <c r="H5069" s="675" t="s">
        <v>11050</v>
      </c>
      <c r="I5069" s="675" t="s">
        <v>7361</v>
      </c>
      <c r="J5069" s="675"/>
      <c r="K5069" s="666"/>
      <c r="L5069" s="666">
        <v>1</v>
      </c>
      <c r="M5069" s="763">
        <v>1600</v>
      </c>
      <c r="N5069" s="666"/>
      <c r="O5069" s="666">
        <v>0</v>
      </c>
      <c r="P5069" s="772"/>
      <c r="Q5069" s="666"/>
      <c r="R5069" s="666">
        <v>12</v>
      </c>
    </row>
    <row r="5070" spans="1:18" ht="15.75" customHeight="1" x14ac:dyDescent="0.2">
      <c r="A5070" s="676" t="s">
        <v>13224</v>
      </c>
      <c r="B5070" s="666" t="s">
        <v>13203</v>
      </c>
      <c r="C5070" s="666" t="s">
        <v>13076</v>
      </c>
      <c r="D5070" s="675" t="s">
        <v>9914</v>
      </c>
      <c r="E5070" s="737">
        <v>7000</v>
      </c>
      <c r="F5070" s="666">
        <v>47228842</v>
      </c>
      <c r="G5070" s="675" t="s">
        <v>13647</v>
      </c>
      <c r="H5070" s="675" t="s">
        <v>9914</v>
      </c>
      <c r="I5070" s="675" t="s">
        <v>6929</v>
      </c>
      <c r="J5070" s="675"/>
      <c r="K5070" s="666"/>
      <c r="L5070" s="666">
        <v>1</v>
      </c>
      <c r="M5070" s="763">
        <v>7000</v>
      </c>
      <c r="N5070" s="666"/>
      <c r="O5070" s="666">
        <v>0</v>
      </c>
      <c r="P5070" s="772"/>
      <c r="Q5070" s="666"/>
      <c r="R5070" s="666">
        <v>12</v>
      </c>
    </row>
    <row r="5071" spans="1:18" ht="15.75" customHeight="1" x14ac:dyDescent="0.2">
      <c r="A5071" s="676" t="s">
        <v>13224</v>
      </c>
      <c r="B5071" s="666" t="s">
        <v>13203</v>
      </c>
      <c r="C5071" s="666" t="s">
        <v>13076</v>
      </c>
      <c r="D5071" s="675" t="s">
        <v>13426</v>
      </c>
      <c r="E5071" s="737">
        <v>4000</v>
      </c>
      <c r="F5071" s="666">
        <v>47583179</v>
      </c>
      <c r="G5071" s="675" t="s">
        <v>11720</v>
      </c>
      <c r="H5071" s="675" t="s">
        <v>13426</v>
      </c>
      <c r="I5071" s="675" t="s">
        <v>6929</v>
      </c>
      <c r="J5071" s="675"/>
      <c r="K5071" s="666"/>
      <c r="L5071" s="666">
        <v>1</v>
      </c>
      <c r="M5071" s="763">
        <v>4000</v>
      </c>
      <c r="N5071" s="666"/>
      <c r="O5071" s="666">
        <v>0</v>
      </c>
      <c r="P5071" s="772"/>
      <c r="Q5071" s="666"/>
      <c r="R5071" s="666">
        <v>12</v>
      </c>
    </row>
    <row r="5072" spans="1:18" ht="15.75" customHeight="1" x14ac:dyDescent="0.2">
      <c r="A5072" s="676" t="s">
        <v>13224</v>
      </c>
      <c r="B5072" s="666" t="s">
        <v>13203</v>
      </c>
      <c r="C5072" s="666" t="s">
        <v>13076</v>
      </c>
      <c r="D5072" s="675" t="s">
        <v>9914</v>
      </c>
      <c r="E5072" s="737">
        <v>7000</v>
      </c>
      <c r="F5072" s="666">
        <v>48014756</v>
      </c>
      <c r="G5072" s="675" t="s">
        <v>13648</v>
      </c>
      <c r="H5072" s="675" t="s">
        <v>9914</v>
      </c>
      <c r="I5072" s="675" t="s">
        <v>6929</v>
      </c>
      <c r="J5072" s="675"/>
      <c r="K5072" s="666"/>
      <c r="L5072" s="666">
        <v>1</v>
      </c>
      <c r="M5072" s="763">
        <v>7000</v>
      </c>
      <c r="N5072" s="666"/>
      <c r="O5072" s="666">
        <v>0</v>
      </c>
      <c r="P5072" s="772"/>
      <c r="Q5072" s="666"/>
      <c r="R5072" s="666">
        <v>12</v>
      </c>
    </row>
    <row r="5073" spans="1:18" ht="15.75" customHeight="1" x14ac:dyDescent="0.2">
      <c r="A5073" s="676" t="s">
        <v>13224</v>
      </c>
      <c r="B5073" s="666" t="s">
        <v>13203</v>
      </c>
      <c r="C5073" s="666" t="s">
        <v>13076</v>
      </c>
      <c r="D5073" s="675" t="s">
        <v>10738</v>
      </c>
      <c r="E5073" s="737">
        <v>2000</v>
      </c>
      <c r="F5073" s="666">
        <v>48279582</v>
      </c>
      <c r="G5073" s="675" t="s">
        <v>13649</v>
      </c>
      <c r="H5073" s="675" t="s">
        <v>10738</v>
      </c>
      <c r="I5073" s="675" t="s">
        <v>7361</v>
      </c>
      <c r="J5073" s="675"/>
      <c r="K5073" s="666"/>
      <c r="L5073" s="666">
        <v>1</v>
      </c>
      <c r="M5073" s="763">
        <v>2000</v>
      </c>
      <c r="N5073" s="666"/>
      <c r="O5073" s="666">
        <v>0</v>
      </c>
      <c r="P5073" s="756"/>
      <c r="Q5073" s="666"/>
      <c r="R5073" s="666">
        <v>12</v>
      </c>
    </row>
    <row r="5074" spans="1:18" ht="15.75" customHeight="1" x14ac:dyDescent="0.2">
      <c r="A5074" s="676" t="s">
        <v>13224</v>
      </c>
      <c r="B5074" s="666" t="s">
        <v>13203</v>
      </c>
      <c r="C5074" s="666" t="s">
        <v>13076</v>
      </c>
      <c r="D5074" s="675" t="s">
        <v>11806</v>
      </c>
      <c r="E5074" s="737">
        <v>6000</v>
      </c>
      <c r="F5074" s="666">
        <v>70550321</v>
      </c>
      <c r="G5074" s="675" t="s">
        <v>13650</v>
      </c>
      <c r="H5074" s="675" t="s">
        <v>11806</v>
      </c>
      <c r="I5074" s="675" t="s">
        <v>6929</v>
      </c>
      <c r="J5074" s="675"/>
      <c r="K5074" s="666"/>
      <c r="L5074" s="666">
        <v>1</v>
      </c>
      <c r="M5074" s="763">
        <v>6000</v>
      </c>
      <c r="N5074" s="666"/>
      <c r="O5074" s="666">
        <v>1</v>
      </c>
      <c r="P5074" s="756">
        <v>6000</v>
      </c>
      <c r="Q5074" s="666"/>
      <c r="R5074" s="666">
        <v>12</v>
      </c>
    </row>
    <row r="5075" spans="1:18" ht="15.75" customHeight="1" x14ac:dyDescent="0.2">
      <c r="A5075" s="676" t="s">
        <v>13224</v>
      </c>
      <c r="B5075" s="666" t="s">
        <v>13203</v>
      </c>
      <c r="C5075" s="666" t="s">
        <v>13076</v>
      </c>
      <c r="D5075" s="675" t="s">
        <v>9914</v>
      </c>
      <c r="E5075" s="737">
        <v>6500</v>
      </c>
      <c r="F5075" s="666">
        <v>70750934</v>
      </c>
      <c r="G5075" s="675" t="s">
        <v>13651</v>
      </c>
      <c r="H5075" s="675" t="s">
        <v>9914</v>
      </c>
      <c r="I5075" s="675" t="s">
        <v>6929</v>
      </c>
      <c r="J5075" s="675"/>
      <c r="K5075" s="666"/>
      <c r="L5075" s="666">
        <v>1</v>
      </c>
      <c r="M5075" s="763">
        <v>6500</v>
      </c>
      <c r="N5075" s="666"/>
      <c r="O5075" s="666">
        <v>0</v>
      </c>
      <c r="P5075" s="756"/>
      <c r="Q5075" s="666"/>
      <c r="R5075" s="666">
        <v>12</v>
      </c>
    </row>
    <row r="5076" spans="1:18" ht="15.75" customHeight="1" x14ac:dyDescent="0.2">
      <c r="A5076" s="676" t="s">
        <v>13224</v>
      </c>
      <c r="B5076" s="666" t="s">
        <v>13203</v>
      </c>
      <c r="C5076" s="666" t="s">
        <v>13076</v>
      </c>
      <c r="D5076" s="675" t="s">
        <v>9914</v>
      </c>
      <c r="E5076" s="737">
        <v>7000</v>
      </c>
      <c r="F5076" s="666">
        <v>71560319</v>
      </c>
      <c r="G5076" s="675" t="s">
        <v>13652</v>
      </c>
      <c r="H5076" s="675" t="s">
        <v>9914</v>
      </c>
      <c r="I5076" s="675" t="s">
        <v>6929</v>
      </c>
      <c r="J5076" s="675"/>
      <c r="K5076" s="666"/>
      <c r="L5076" s="666">
        <v>1</v>
      </c>
      <c r="M5076" s="763">
        <v>7000</v>
      </c>
      <c r="N5076" s="666"/>
      <c r="O5076" s="666">
        <v>0</v>
      </c>
      <c r="P5076" s="756"/>
      <c r="Q5076" s="666"/>
      <c r="R5076" s="666">
        <v>12</v>
      </c>
    </row>
    <row r="5077" spans="1:18" ht="15.75" customHeight="1" x14ac:dyDescent="0.2">
      <c r="A5077" s="676" t="s">
        <v>13224</v>
      </c>
      <c r="B5077" s="666" t="s">
        <v>13203</v>
      </c>
      <c r="C5077" s="666" t="s">
        <v>13076</v>
      </c>
      <c r="D5077" s="675" t="s">
        <v>9914</v>
      </c>
      <c r="E5077" s="737">
        <v>7000</v>
      </c>
      <c r="F5077" s="666">
        <v>71721651</v>
      </c>
      <c r="G5077" s="675" t="s">
        <v>13653</v>
      </c>
      <c r="H5077" s="675" t="s">
        <v>9914</v>
      </c>
      <c r="I5077" s="675" t="s">
        <v>6929</v>
      </c>
      <c r="J5077" s="675"/>
      <c r="K5077" s="666"/>
      <c r="L5077" s="666">
        <v>1</v>
      </c>
      <c r="M5077" s="763">
        <v>7000</v>
      </c>
      <c r="N5077" s="666"/>
      <c r="O5077" s="666">
        <v>0</v>
      </c>
      <c r="P5077" s="756"/>
      <c r="Q5077" s="666"/>
      <c r="R5077" s="666">
        <v>12</v>
      </c>
    </row>
    <row r="5078" spans="1:18" ht="15.75" customHeight="1" x14ac:dyDescent="0.2">
      <c r="A5078" s="676" t="s">
        <v>13224</v>
      </c>
      <c r="B5078" s="666" t="s">
        <v>13203</v>
      </c>
      <c r="C5078" s="666" t="s">
        <v>13076</v>
      </c>
      <c r="D5078" s="675" t="s">
        <v>11806</v>
      </c>
      <c r="E5078" s="737">
        <v>6000</v>
      </c>
      <c r="F5078" s="666">
        <v>72714151</v>
      </c>
      <c r="G5078" s="675" t="s">
        <v>13654</v>
      </c>
      <c r="H5078" s="675" t="s">
        <v>11806</v>
      </c>
      <c r="I5078" s="675" t="s">
        <v>6929</v>
      </c>
      <c r="J5078" s="675"/>
      <c r="K5078" s="666"/>
      <c r="L5078" s="666">
        <v>1</v>
      </c>
      <c r="M5078" s="763">
        <v>6000</v>
      </c>
      <c r="N5078" s="666"/>
      <c r="O5078" s="666">
        <v>0</v>
      </c>
      <c r="P5078" s="756"/>
      <c r="Q5078" s="666"/>
      <c r="R5078" s="666">
        <v>12</v>
      </c>
    </row>
    <row r="5079" spans="1:18" ht="15.75" customHeight="1" x14ac:dyDescent="0.2">
      <c r="A5079" s="676" t="s">
        <v>13224</v>
      </c>
      <c r="B5079" s="666" t="s">
        <v>13203</v>
      </c>
      <c r="C5079" s="666" t="s">
        <v>13076</v>
      </c>
      <c r="D5079" s="675" t="s">
        <v>10738</v>
      </c>
      <c r="E5079" s="737">
        <v>2000</v>
      </c>
      <c r="F5079" s="666">
        <v>46254794</v>
      </c>
      <c r="G5079" s="675" t="s">
        <v>13655</v>
      </c>
      <c r="H5079" s="675" t="s">
        <v>10738</v>
      </c>
      <c r="I5079" s="675" t="s">
        <v>7361</v>
      </c>
      <c r="J5079" s="675"/>
      <c r="K5079" s="666"/>
      <c r="L5079" s="666">
        <v>0</v>
      </c>
      <c r="M5079" s="691">
        <v>0</v>
      </c>
      <c r="N5079" s="666"/>
      <c r="O5079" s="666">
        <v>6</v>
      </c>
      <c r="P5079" s="756">
        <v>12000</v>
      </c>
      <c r="Q5079" s="666"/>
      <c r="R5079" s="666">
        <v>12</v>
      </c>
    </row>
    <row r="5080" spans="1:18" ht="15.75" customHeight="1" x14ac:dyDescent="0.2">
      <c r="A5080" s="676" t="s">
        <v>13224</v>
      </c>
      <c r="B5080" s="666" t="s">
        <v>13203</v>
      </c>
      <c r="C5080" s="666" t="s">
        <v>13076</v>
      </c>
      <c r="D5080" s="675" t="s">
        <v>8987</v>
      </c>
      <c r="E5080" s="737">
        <v>3200</v>
      </c>
      <c r="F5080" s="666">
        <v>46533591</v>
      </c>
      <c r="G5080" s="675" t="s">
        <v>13656</v>
      </c>
      <c r="H5080" s="675" t="s">
        <v>8987</v>
      </c>
      <c r="I5080" s="675" t="s">
        <v>6929</v>
      </c>
      <c r="J5080" s="675"/>
      <c r="K5080" s="666"/>
      <c r="L5080" s="666">
        <v>0</v>
      </c>
      <c r="M5080" s="691">
        <v>0</v>
      </c>
      <c r="N5080" s="666"/>
      <c r="O5080" s="666">
        <v>6</v>
      </c>
      <c r="P5080" s="756">
        <v>19200</v>
      </c>
      <c r="Q5080" s="666"/>
      <c r="R5080" s="666">
        <v>12</v>
      </c>
    </row>
    <row r="5081" spans="1:18" ht="15.75" customHeight="1" x14ac:dyDescent="0.2">
      <c r="A5081" s="676" t="s">
        <v>13224</v>
      </c>
      <c r="B5081" s="666" t="s">
        <v>13203</v>
      </c>
      <c r="C5081" s="666" t="s">
        <v>13076</v>
      </c>
      <c r="D5081" s="675" t="s">
        <v>8987</v>
      </c>
      <c r="E5081" s="737">
        <v>3000</v>
      </c>
      <c r="F5081" s="666">
        <v>46715469</v>
      </c>
      <c r="G5081" s="675" t="s">
        <v>13657</v>
      </c>
      <c r="H5081" s="675" t="s">
        <v>8987</v>
      </c>
      <c r="I5081" s="675" t="s">
        <v>6929</v>
      </c>
      <c r="J5081" s="675"/>
      <c r="K5081" s="666"/>
      <c r="L5081" s="666">
        <v>0</v>
      </c>
      <c r="M5081" s="691">
        <v>0</v>
      </c>
      <c r="N5081" s="666"/>
      <c r="O5081" s="666">
        <v>6</v>
      </c>
      <c r="P5081" s="756">
        <v>18000</v>
      </c>
      <c r="Q5081" s="666"/>
      <c r="R5081" s="666">
        <v>12</v>
      </c>
    </row>
    <row r="5082" spans="1:18" ht="15.75" customHeight="1" x14ac:dyDescent="0.2">
      <c r="A5082" s="676" t="s">
        <v>13224</v>
      </c>
      <c r="B5082" s="666" t="s">
        <v>13203</v>
      </c>
      <c r="C5082" s="666" t="s">
        <v>13076</v>
      </c>
      <c r="D5082" s="675" t="s">
        <v>11169</v>
      </c>
      <c r="E5082" s="737">
        <v>3000</v>
      </c>
      <c r="F5082" s="666">
        <v>47911755</v>
      </c>
      <c r="G5082" s="675" t="s">
        <v>13658</v>
      </c>
      <c r="H5082" s="675" t="s">
        <v>11169</v>
      </c>
      <c r="I5082" s="675" t="s">
        <v>6929</v>
      </c>
      <c r="J5082" s="675"/>
      <c r="K5082" s="666"/>
      <c r="L5082" s="666">
        <v>0</v>
      </c>
      <c r="M5082" s="691">
        <v>0</v>
      </c>
      <c r="N5082" s="666"/>
      <c r="O5082" s="666">
        <v>6</v>
      </c>
      <c r="P5082" s="756">
        <v>18000</v>
      </c>
      <c r="Q5082" s="666"/>
      <c r="R5082" s="666">
        <v>12</v>
      </c>
    </row>
    <row r="5083" spans="1:18" ht="15.75" customHeight="1" x14ac:dyDescent="0.2">
      <c r="A5083" s="676" t="s">
        <v>13224</v>
      </c>
      <c r="B5083" s="666" t="s">
        <v>13203</v>
      </c>
      <c r="C5083" s="666" t="s">
        <v>13076</v>
      </c>
      <c r="D5083" s="675" t="s">
        <v>11806</v>
      </c>
      <c r="E5083" s="737">
        <v>4000</v>
      </c>
      <c r="F5083" s="666">
        <v>70380596</v>
      </c>
      <c r="G5083" s="675" t="s">
        <v>13659</v>
      </c>
      <c r="H5083" s="675" t="s">
        <v>11806</v>
      </c>
      <c r="I5083" s="675" t="s">
        <v>6929</v>
      </c>
      <c r="J5083" s="675"/>
      <c r="K5083" s="666"/>
      <c r="L5083" s="666">
        <v>0</v>
      </c>
      <c r="M5083" s="691">
        <v>0</v>
      </c>
      <c r="N5083" s="666"/>
      <c r="O5083" s="666">
        <v>6</v>
      </c>
      <c r="P5083" s="756">
        <v>24000</v>
      </c>
      <c r="Q5083" s="666"/>
      <c r="R5083" s="666">
        <v>12</v>
      </c>
    </row>
    <row r="5084" spans="1:18" ht="15.75" customHeight="1" x14ac:dyDescent="0.2">
      <c r="A5084" s="676" t="s">
        <v>13224</v>
      </c>
      <c r="B5084" s="666" t="s">
        <v>13203</v>
      </c>
      <c r="C5084" s="666" t="s">
        <v>13076</v>
      </c>
      <c r="D5084" s="675" t="s">
        <v>11806</v>
      </c>
      <c r="E5084" s="737">
        <v>2000</v>
      </c>
      <c r="F5084" s="666">
        <v>18062720</v>
      </c>
      <c r="G5084" s="675" t="s">
        <v>13660</v>
      </c>
      <c r="H5084" s="675" t="s">
        <v>11806</v>
      </c>
      <c r="I5084" s="675" t="s">
        <v>6929</v>
      </c>
      <c r="J5084" s="675"/>
      <c r="K5084" s="666"/>
      <c r="L5084" s="666">
        <v>0</v>
      </c>
      <c r="M5084" s="691">
        <v>0</v>
      </c>
      <c r="N5084" s="666"/>
      <c r="O5084" s="666">
        <v>5</v>
      </c>
      <c r="P5084" s="756">
        <v>10000</v>
      </c>
      <c r="Q5084" s="666"/>
      <c r="R5084" s="666">
        <v>12</v>
      </c>
    </row>
    <row r="5085" spans="1:18" ht="15.75" customHeight="1" x14ac:dyDescent="0.2">
      <c r="A5085" s="676" t="s">
        <v>13224</v>
      </c>
      <c r="B5085" s="666" t="s">
        <v>13203</v>
      </c>
      <c r="C5085" s="666" t="s">
        <v>13076</v>
      </c>
      <c r="D5085" s="675" t="s">
        <v>11806</v>
      </c>
      <c r="E5085" s="737">
        <v>6000</v>
      </c>
      <c r="F5085" s="666">
        <v>60439818</v>
      </c>
      <c r="G5085" s="675" t="s">
        <v>13661</v>
      </c>
      <c r="H5085" s="675" t="s">
        <v>11806</v>
      </c>
      <c r="I5085" s="675" t="s">
        <v>6929</v>
      </c>
      <c r="J5085" s="675"/>
      <c r="K5085" s="666"/>
      <c r="L5085" s="666">
        <v>0</v>
      </c>
      <c r="M5085" s="691">
        <v>0</v>
      </c>
      <c r="N5085" s="666"/>
      <c r="O5085" s="666">
        <v>5</v>
      </c>
      <c r="P5085" s="756">
        <v>30000</v>
      </c>
      <c r="Q5085" s="666"/>
      <c r="R5085" s="666">
        <v>12</v>
      </c>
    </row>
    <row r="5086" spans="1:18" ht="15.75" customHeight="1" x14ac:dyDescent="0.2">
      <c r="A5086" s="676" t="s">
        <v>13224</v>
      </c>
      <c r="B5086" s="666" t="s">
        <v>13203</v>
      </c>
      <c r="C5086" s="666" t="s">
        <v>13076</v>
      </c>
      <c r="D5086" s="675" t="s">
        <v>9914</v>
      </c>
      <c r="E5086" s="737">
        <v>7000</v>
      </c>
      <c r="F5086" s="666">
        <v>71893973</v>
      </c>
      <c r="G5086" s="675" t="s">
        <v>13662</v>
      </c>
      <c r="H5086" s="675" t="s">
        <v>9914</v>
      </c>
      <c r="I5086" s="675" t="s">
        <v>6929</v>
      </c>
      <c r="J5086" s="675"/>
      <c r="K5086" s="666"/>
      <c r="L5086" s="666">
        <v>0</v>
      </c>
      <c r="M5086" s="691">
        <v>0</v>
      </c>
      <c r="N5086" s="666"/>
      <c r="O5086" s="666">
        <v>5</v>
      </c>
      <c r="P5086" s="756">
        <v>35000</v>
      </c>
      <c r="Q5086" s="666"/>
      <c r="R5086" s="666">
        <v>12</v>
      </c>
    </row>
    <row r="5087" spans="1:18" ht="15.75" customHeight="1" x14ac:dyDescent="0.2">
      <c r="A5087" s="676" t="s">
        <v>13224</v>
      </c>
      <c r="B5087" s="666" t="s">
        <v>13203</v>
      </c>
      <c r="C5087" s="666" t="s">
        <v>13076</v>
      </c>
      <c r="D5087" s="675" t="s">
        <v>10356</v>
      </c>
      <c r="E5087" s="737">
        <v>3000</v>
      </c>
      <c r="F5087" s="666">
        <v>18132020</v>
      </c>
      <c r="G5087" s="675" t="s">
        <v>13663</v>
      </c>
      <c r="H5087" s="675" t="s">
        <v>10356</v>
      </c>
      <c r="I5087" s="675" t="s">
        <v>6929</v>
      </c>
      <c r="J5087" s="675"/>
      <c r="K5087" s="666"/>
      <c r="L5087" s="666">
        <v>0</v>
      </c>
      <c r="M5087" s="691">
        <v>0</v>
      </c>
      <c r="N5087" s="666"/>
      <c r="O5087" s="666">
        <v>4</v>
      </c>
      <c r="P5087" s="756">
        <v>12000</v>
      </c>
      <c r="Q5087" s="666"/>
      <c r="R5087" s="666">
        <v>12</v>
      </c>
    </row>
    <row r="5088" spans="1:18" ht="15.75" customHeight="1" x14ac:dyDescent="0.2">
      <c r="A5088" s="676" t="s">
        <v>13224</v>
      </c>
      <c r="B5088" s="666" t="s">
        <v>13203</v>
      </c>
      <c r="C5088" s="666" t="s">
        <v>13076</v>
      </c>
      <c r="D5088" s="675" t="s">
        <v>8987</v>
      </c>
      <c r="E5088" s="737">
        <v>2500</v>
      </c>
      <c r="F5088" s="666">
        <v>47263652</v>
      </c>
      <c r="G5088" s="675" t="s">
        <v>13664</v>
      </c>
      <c r="H5088" s="675" t="s">
        <v>8987</v>
      </c>
      <c r="I5088" s="675" t="s">
        <v>6929</v>
      </c>
      <c r="J5088" s="675"/>
      <c r="K5088" s="666"/>
      <c r="L5088" s="666">
        <v>0</v>
      </c>
      <c r="M5088" s="691">
        <v>0</v>
      </c>
      <c r="N5088" s="666"/>
      <c r="O5088" s="666">
        <v>4</v>
      </c>
      <c r="P5088" s="756">
        <v>10000</v>
      </c>
      <c r="Q5088" s="666"/>
      <c r="R5088" s="666">
        <v>12</v>
      </c>
    </row>
    <row r="5089" spans="1:18" ht="15.75" customHeight="1" x14ac:dyDescent="0.2">
      <c r="A5089" s="676" t="s">
        <v>13224</v>
      </c>
      <c r="B5089" s="666" t="s">
        <v>13203</v>
      </c>
      <c r="C5089" s="666" t="s">
        <v>13076</v>
      </c>
      <c r="D5089" s="675" t="s">
        <v>11806</v>
      </c>
      <c r="E5089" s="737">
        <v>6000</v>
      </c>
      <c r="F5089" s="666">
        <v>70223728</v>
      </c>
      <c r="G5089" s="675" t="s">
        <v>13665</v>
      </c>
      <c r="H5089" s="675" t="s">
        <v>11806</v>
      </c>
      <c r="I5089" s="675" t="s">
        <v>6929</v>
      </c>
      <c r="J5089" s="675"/>
      <c r="K5089" s="666"/>
      <c r="L5089" s="666">
        <v>0</v>
      </c>
      <c r="M5089" s="691">
        <v>0</v>
      </c>
      <c r="N5089" s="666"/>
      <c r="O5089" s="666">
        <v>4</v>
      </c>
      <c r="P5089" s="756">
        <v>24000</v>
      </c>
      <c r="Q5089" s="666"/>
      <c r="R5089" s="666">
        <v>12</v>
      </c>
    </row>
    <row r="5090" spans="1:18" ht="15.75" customHeight="1" x14ac:dyDescent="0.2">
      <c r="A5090" s="676" t="s">
        <v>13224</v>
      </c>
      <c r="B5090" s="666" t="s">
        <v>13203</v>
      </c>
      <c r="C5090" s="666" t="s">
        <v>13076</v>
      </c>
      <c r="D5090" s="675" t="s">
        <v>13426</v>
      </c>
      <c r="E5090" s="737">
        <v>5000</v>
      </c>
      <c r="F5090" s="666">
        <v>70233808</v>
      </c>
      <c r="G5090" s="675" t="s">
        <v>13666</v>
      </c>
      <c r="H5090" s="675" t="s">
        <v>13426</v>
      </c>
      <c r="I5090" s="675" t="s">
        <v>6929</v>
      </c>
      <c r="J5090" s="675"/>
      <c r="K5090" s="666"/>
      <c r="L5090" s="666">
        <v>0</v>
      </c>
      <c r="M5090" s="691">
        <v>0</v>
      </c>
      <c r="N5090" s="666"/>
      <c r="O5090" s="666">
        <v>4</v>
      </c>
      <c r="P5090" s="756">
        <v>20000</v>
      </c>
      <c r="Q5090" s="666"/>
      <c r="R5090" s="666">
        <v>12</v>
      </c>
    </row>
    <row r="5091" spans="1:18" ht="15.75" customHeight="1" x14ac:dyDescent="0.2">
      <c r="A5091" s="676" t="s">
        <v>13224</v>
      </c>
      <c r="B5091" s="666" t="s">
        <v>13203</v>
      </c>
      <c r="C5091" s="666" t="s">
        <v>13076</v>
      </c>
      <c r="D5091" s="675" t="s">
        <v>9914</v>
      </c>
      <c r="E5091" s="737">
        <v>6000</v>
      </c>
      <c r="F5091" s="666">
        <v>70661190</v>
      </c>
      <c r="G5091" s="675" t="s">
        <v>13667</v>
      </c>
      <c r="H5091" s="675" t="s">
        <v>9914</v>
      </c>
      <c r="I5091" s="675" t="s">
        <v>6929</v>
      </c>
      <c r="J5091" s="675"/>
      <c r="K5091" s="666"/>
      <c r="L5091" s="666">
        <v>0</v>
      </c>
      <c r="M5091" s="691">
        <v>0</v>
      </c>
      <c r="N5091" s="666"/>
      <c r="O5091" s="666">
        <v>4</v>
      </c>
      <c r="P5091" s="756">
        <v>24000</v>
      </c>
      <c r="Q5091" s="666"/>
      <c r="R5091" s="666">
        <v>12</v>
      </c>
    </row>
    <row r="5092" spans="1:18" ht="15.75" customHeight="1" x14ac:dyDescent="0.2">
      <c r="A5092" s="676" t="s">
        <v>13224</v>
      </c>
      <c r="B5092" s="666" t="s">
        <v>13203</v>
      </c>
      <c r="C5092" s="666" t="s">
        <v>13076</v>
      </c>
      <c r="D5092" s="675" t="s">
        <v>11806</v>
      </c>
      <c r="E5092" s="737">
        <v>6000</v>
      </c>
      <c r="F5092" s="666">
        <v>72640009</v>
      </c>
      <c r="G5092" s="675" t="s">
        <v>13668</v>
      </c>
      <c r="H5092" s="675" t="s">
        <v>11806</v>
      </c>
      <c r="I5092" s="675" t="s">
        <v>6929</v>
      </c>
      <c r="J5092" s="675"/>
      <c r="K5092" s="666"/>
      <c r="L5092" s="666">
        <v>0</v>
      </c>
      <c r="M5092" s="691">
        <v>0</v>
      </c>
      <c r="N5092" s="666"/>
      <c r="O5092" s="666">
        <v>4</v>
      </c>
      <c r="P5092" s="756">
        <v>24000</v>
      </c>
      <c r="Q5092" s="666"/>
      <c r="R5092" s="666">
        <v>12</v>
      </c>
    </row>
    <row r="5093" spans="1:18" ht="15.75" customHeight="1" x14ac:dyDescent="0.2">
      <c r="A5093" s="676" t="s">
        <v>13224</v>
      </c>
      <c r="B5093" s="666" t="s">
        <v>13203</v>
      </c>
      <c r="C5093" s="666" t="s">
        <v>13076</v>
      </c>
      <c r="D5093" s="675" t="s">
        <v>10356</v>
      </c>
      <c r="E5093" s="737">
        <v>3000</v>
      </c>
      <c r="F5093" s="666">
        <v>73680332</v>
      </c>
      <c r="G5093" s="675" t="s">
        <v>13669</v>
      </c>
      <c r="H5093" s="675" t="s">
        <v>10356</v>
      </c>
      <c r="I5093" s="675" t="s">
        <v>6929</v>
      </c>
      <c r="J5093" s="675"/>
      <c r="K5093" s="666"/>
      <c r="L5093" s="666">
        <v>0</v>
      </c>
      <c r="M5093" s="691">
        <v>0</v>
      </c>
      <c r="N5093" s="666"/>
      <c r="O5093" s="666">
        <v>4</v>
      </c>
      <c r="P5093" s="756">
        <v>12000</v>
      </c>
      <c r="Q5093" s="666"/>
      <c r="R5093" s="666">
        <v>12</v>
      </c>
    </row>
    <row r="5094" spans="1:18" ht="15.75" customHeight="1" x14ac:dyDescent="0.2">
      <c r="A5094" s="676" t="s">
        <v>13224</v>
      </c>
      <c r="B5094" s="666" t="s">
        <v>6969</v>
      </c>
      <c r="C5094" s="666" t="s">
        <v>13467</v>
      </c>
      <c r="D5094" s="675" t="s">
        <v>10854</v>
      </c>
      <c r="E5094" s="737">
        <v>1800</v>
      </c>
      <c r="F5094" s="666">
        <v>45336716</v>
      </c>
      <c r="G5094" s="675" t="s">
        <v>13670</v>
      </c>
      <c r="H5094" s="675" t="s">
        <v>10854</v>
      </c>
      <c r="I5094" s="675" t="s">
        <v>6929</v>
      </c>
      <c r="J5094" s="675"/>
      <c r="K5094" s="666"/>
      <c r="L5094" s="666">
        <v>0</v>
      </c>
      <c r="M5094" s="691">
        <v>0</v>
      </c>
      <c r="N5094" s="666"/>
      <c r="O5094" s="666">
        <v>3</v>
      </c>
      <c r="P5094" s="756">
        <v>5400</v>
      </c>
      <c r="Q5094" s="666"/>
      <c r="R5094" s="666">
        <v>12</v>
      </c>
    </row>
    <row r="5095" spans="1:18" ht="15.75" customHeight="1" x14ac:dyDescent="0.2">
      <c r="A5095" s="676" t="s">
        <v>13224</v>
      </c>
      <c r="B5095" s="666" t="s">
        <v>6922</v>
      </c>
      <c r="C5095" s="666" t="s">
        <v>13467</v>
      </c>
      <c r="D5095" s="675" t="s">
        <v>11076</v>
      </c>
      <c r="E5095" s="737">
        <v>2500</v>
      </c>
      <c r="F5095" s="666">
        <v>41613689</v>
      </c>
      <c r="G5095" s="675" t="s">
        <v>13671</v>
      </c>
      <c r="H5095" s="675" t="s">
        <v>11076</v>
      </c>
      <c r="I5095" s="675" t="s">
        <v>6929</v>
      </c>
      <c r="J5095" s="675"/>
      <c r="K5095" s="666"/>
      <c r="L5095" s="666">
        <v>0</v>
      </c>
      <c r="M5095" s="691">
        <v>0</v>
      </c>
      <c r="N5095" s="666"/>
      <c r="O5095" s="666">
        <v>3</v>
      </c>
      <c r="P5095" s="756">
        <v>7500</v>
      </c>
      <c r="Q5095" s="666"/>
      <c r="R5095" s="666">
        <v>12</v>
      </c>
    </row>
    <row r="5096" spans="1:18" ht="15.75" customHeight="1" x14ac:dyDescent="0.2">
      <c r="A5096" s="676" t="s">
        <v>13224</v>
      </c>
      <c r="B5096" s="666" t="s">
        <v>6922</v>
      </c>
      <c r="C5096" s="666" t="s">
        <v>13467</v>
      </c>
      <c r="D5096" s="675" t="s">
        <v>12995</v>
      </c>
      <c r="E5096" s="737">
        <v>2500</v>
      </c>
      <c r="F5096" s="666">
        <v>43999978</v>
      </c>
      <c r="G5096" s="675" t="s">
        <v>13672</v>
      </c>
      <c r="H5096" s="675" t="s">
        <v>12995</v>
      </c>
      <c r="I5096" s="675" t="s">
        <v>6929</v>
      </c>
      <c r="J5096" s="675"/>
      <c r="K5096" s="666"/>
      <c r="L5096" s="666">
        <v>0</v>
      </c>
      <c r="M5096" s="691">
        <v>0</v>
      </c>
      <c r="N5096" s="666"/>
      <c r="O5096" s="666">
        <v>3</v>
      </c>
      <c r="P5096" s="756">
        <v>7500</v>
      </c>
      <c r="Q5096" s="666"/>
      <c r="R5096" s="666">
        <v>12</v>
      </c>
    </row>
    <row r="5097" spans="1:18" ht="15.75" customHeight="1" x14ac:dyDescent="0.2">
      <c r="A5097" s="676" t="s">
        <v>13224</v>
      </c>
      <c r="B5097" s="666" t="s">
        <v>6922</v>
      </c>
      <c r="C5097" s="666" t="s">
        <v>13467</v>
      </c>
      <c r="D5097" s="675" t="s">
        <v>13032</v>
      </c>
      <c r="E5097" s="737">
        <v>2500</v>
      </c>
      <c r="F5097" s="666">
        <v>70849774</v>
      </c>
      <c r="G5097" s="675" t="s">
        <v>13673</v>
      </c>
      <c r="H5097" s="675" t="s">
        <v>13032</v>
      </c>
      <c r="I5097" s="675" t="s">
        <v>7361</v>
      </c>
      <c r="J5097" s="675"/>
      <c r="K5097" s="666"/>
      <c r="L5097" s="666">
        <v>0</v>
      </c>
      <c r="M5097" s="691">
        <v>0</v>
      </c>
      <c r="N5097" s="666"/>
      <c r="O5097" s="666">
        <v>3</v>
      </c>
      <c r="P5097" s="756">
        <v>7500</v>
      </c>
      <c r="Q5097" s="666"/>
      <c r="R5097" s="666">
        <v>12</v>
      </c>
    </row>
    <row r="5098" spans="1:18" ht="15.75" customHeight="1" x14ac:dyDescent="0.2">
      <c r="A5098" s="676" t="s">
        <v>13224</v>
      </c>
      <c r="B5098" s="666" t="s">
        <v>6922</v>
      </c>
      <c r="C5098" s="666" t="s">
        <v>13467</v>
      </c>
      <c r="D5098" s="675" t="s">
        <v>11169</v>
      </c>
      <c r="E5098" s="737">
        <v>2500</v>
      </c>
      <c r="F5098" s="666">
        <v>71902818</v>
      </c>
      <c r="G5098" s="675" t="s">
        <v>13674</v>
      </c>
      <c r="H5098" s="675" t="s">
        <v>11169</v>
      </c>
      <c r="I5098" s="675" t="s">
        <v>6929</v>
      </c>
      <c r="J5098" s="675"/>
      <c r="K5098" s="666"/>
      <c r="L5098" s="666">
        <v>0</v>
      </c>
      <c r="M5098" s="691">
        <v>0</v>
      </c>
      <c r="N5098" s="666"/>
      <c r="O5098" s="666">
        <v>3</v>
      </c>
      <c r="P5098" s="756">
        <v>7500</v>
      </c>
      <c r="Q5098" s="666"/>
      <c r="R5098" s="666">
        <v>12</v>
      </c>
    </row>
    <row r="5099" spans="1:18" ht="15.75" customHeight="1" x14ac:dyDescent="0.2">
      <c r="A5099" s="676" t="s">
        <v>13224</v>
      </c>
      <c r="B5099" s="666" t="s">
        <v>13203</v>
      </c>
      <c r="C5099" s="666" t="s">
        <v>13076</v>
      </c>
      <c r="D5099" s="675" t="s">
        <v>11806</v>
      </c>
      <c r="E5099" s="737">
        <v>6000</v>
      </c>
      <c r="F5099" s="666">
        <v>46348670</v>
      </c>
      <c r="G5099" s="675" t="s">
        <v>13675</v>
      </c>
      <c r="H5099" s="675" t="s">
        <v>11806</v>
      </c>
      <c r="I5099" s="675" t="s">
        <v>6929</v>
      </c>
      <c r="J5099" s="675"/>
      <c r="K5099" s="666"/>
      <c r="L5099" s="666">
        <v>0</v>
      </c>
      <c r="M5099" s="691">
        <v>0</v>
      </c>
      <c r="N5099" s="666"/>
      <c r="O5099" s="666">
        <v>3</v>
      </c>
      <c r="P5099" s="756">
        <v>18000</v>
      </c>
      <c r="Q5099" s="666"/>
      <c r="R5099" s="666">
        <v>12</v>
      </c>
    </row>
    <row r="5100" spans="1:18" ht="15.75" customHeight="1" x14ac:dyDescent="0.2">
      <c r="A5100" s="676" t="s">
        <v>13224</v>
      </c>
      <c r="B5100" s="666" t="s">
        <v>13203</v>
      </c>
      <c r="C5100" s="666" t="s">
        <v>13076</v>
      </c>
      <c r="D5100" s="675" t="s">
        <v>10738</v>
      </c>
      <c r="E5100" s="737">
        <v>2000</v>
      </c>
      <c r="F5100" s="666">
        <v>71300436</v>
      </c>
      <c r="G5100" s="675" t="s">
        <v>13676</v>
      </c>
      <c r="H5100" s="675" t="s">
        <v>10738</v>
      </c>
      <c r="I5100" s="675" t="s">
        <v>7361</v>
      </c>
      <c r="J5100" s="675"/>
      <c r="K5100" s="666"/>
      <c r="L5100" s="666">
        <v>0</v>
      </c>
      <c r="M5100" s="691">
        <v>0</v>
      </c>
      <c r="N5100" s="666"/>
      <c r="O5100" s="666">
        <v>3</v>
      </c>
      <c r="P5100" s="756">
        <v>6000</v>
      </c>
      <c r="Q5100" s="666"/>
      <c r="R5100" s="666">
        <v>12</v>
      </c>
    </row>
    <row r="5101" spans="1:18" ht="15.75" customHeight="1" x14ac:dyDescent="0.2">
      <c r="A5101" s="676" t="s">
        <v>13224</v>
      </c>
      <c r="B5101" s="666" t="s">
        <v>13203</v>
      </c>
      <c r="C5101" s="666" t="s">
        <v>13076</v>
      </c>
      <c r="D5101" s="675" t="s">
        <v>9914</v>
      </c>
      <c r="E5101" s="737">
        <v>7000</v>
      </c>
      <c r="F5101" s="666">
        <v>214717</v>
      </c>
      <c r="G5101" s="675" t="s">
        <v>13677</v>
      </c>
      <c r="H5101" s="675" t="s">
        <v>9914</v>
      </c>
      <c r="I5101" s="675" t="s">
        <v>6929</v>
      </c>
      <c r="J5101" s="675"/>
      <c r="K5101" s="666"/>
      <c r="L5101" s="666">
        <v>0</v>
      </c>
      <c r="M5101" s="691">
        <v>0</v>
      </c>
      <c r="N5101" s="666"/>
      <c r="O5101" s="666">
        <v>3</v>
      </c>
      <c r="P5101" s="756">
        <v>21000</v>
      </c>
      <c r="Q5101" s="666"/>
      <c r="R5101" s="666">
        <v>12</v>
      </c>
    </row>
    <row r="5102" spans="1:18" ht="15.75" customHeight="1" x14ac:dyDescent="0.2">
      <c r="A5102" s="676" t="s">
        <v>13224</v>
      </c>
      <c r="B5102" s="666" t="s">
        <v>13203</v>
      </c>
      <c r="C5102" s="666" t="s">
        <v>13076</v>
      </c>
      <c r="D5102" s="675" t="s">
        <v>9914</v>
      </c>
      <c r="E5102" s="737">
        <v>7000</v>
      </c>
      <c r="F5102" s="666">
        <v>47398601</v>
      </c>
      <c r="G5102" s="675" t="s">
        <v>13678</v>
      </c>
      <c r="H5102" s="675" t="s">
        <v>9914</v>
      </c>
      <c r="I5102" s="675" t="s">
        <v>6929</v>
      </c>
      <c r="J5102" s="675"/>
      <c r="K5102" s="666"/>
      <c r="L5102" s="666">
        <v>0</v>
      </c>
      <c r="M5102" s="691">
        <v>0</v>
      </c>
      <c r="N5102" s="666"/>
      <c r="O5102" s="666">
        <v>3</v>
      </c>
      <c r="P5102" s="756">
        <v>21000</v>
      </c>
      <c r="Q5102" s="666"/>
      <c r="R5102" s="666">
        <v>12</v>
      </c>
    </row>
    <row r="5103" spans="1:18" ht="15.75" customHeight="1" x14ac:dyDescent="0.2">
      <c r="A5103" s="676" t="s">
        <v>13224</v>
      </c>
      <c r="B5103" s="666" t="s">
        <v>13203</v>
      </c>
      <c r="C5103" s="666" t="s">
        <v>13076</v>
      </c>
      <c r="D5103" s="675" t="s">
        <v>10356</v>
      </c>
      <c r="E5103" s="737">
        <v>3000</v>
      </c>
      <c r="F5103" s="666">
        <v>48000156</v>
      </c>
      <c r="G5103" s="675" t="s">
        <v>13679</v>
      </c>
      <c r="H5103" s="675" t="s">
        <v>10356</v>
      </c>
      <c r="I5103" s="675" t="s">
        <v>6929</v>
      </c>
      <c r="J5103" s="675"/>
      <c r="K5103" s="666"/>
      <c r="L5103" s="666">
        <v>0</v>
      </c>
      <c r="M5103" s="691">
        <v>0</v>
      </c>
      <c r="N5103" s="666"/>
      <c r="O5103" s="666">
        <v>3</v>
      </c>
      <c r="P5103" s="756">
        <v>9000</v>
      </c>
      <c r="Q5103" s="666"/>
      <c r="R5103" s="666">
        <v>12</v>
      </c>
    </row>
    <row r="5104" spans="1:18" ht="15.75" customHeight="1" x14ac:dyDescent="0.2">
      <c r="A5104" s="676" t="s">
        <v>13224</v>
      </c>
      <c r="B5104" s="666" t="s">
        <v>13203</v>
      </c>
      <c r="C5104" s="666" t="s">
        <v>13076</v>
      </c>
      <c r="D5104" s="675" t="s">
        <v>11050</v>
      </c>
      <c r="E5104" s="737">
        <v>1600</v>
      </c>
      <c r="F5104" s="666">
        <v>71055065</v>
      </c>
      <c r="G5104" s="675" t="s">
        <v>13680</v>
      </c>
      <c r="H5104" s="675" t="s">
        <v>11050</v>
      </c>
      <c r="I5104" s="675" t="s">
        <v>7361</v>
      </c>
      <c r="J5104" s="675"/>
      <c r="K5104" s="666"/>
      <c r="L5104" s="666">
        <v>0</v>
      </c>
      <c r="M5104" s="691">
        <v>0</v>
      </c>
      <c r="N5104" s="666"/>
      <c r="O5104" s="666">
        <v>3</v>
      </c>
      <c r="P5104" s="756">
        <v>4800</v>
      </c>
      <c r="Q5104" s="666"/>
      <c r="R5104" s="666">
        <v>12</v>
      </c>
    </row>
    <row r="5105" spans="1:18" ht="15.75" customHeight="1" x14ac:dyDescent="0.2">
      <c r="A5105" s="676" t="s">
        <v>13224</v>
      </c>
      <c r="B5105" s="666" t="s">
        <v>13203</v>
      </c>
      <c r="C5105" s="666" t="s">
        <v>13076</v>
      </c>
      <c r="D5105" s="675" t="s">
        <v>10356</v>
      </c>
      <c r="E5105" s="737">
        <v>3000</v>
      </c>
      <c r="F5105" s="666">
        <v>76794447</v>
      </c>
      <c r="G5105" s="675" t="s">
        <v>13681</v>
      </c>
      <c r="H5105" s="675" t="s">
        <v>10356</v>
      </c>
      <c r="I5105" s="675" t="s">
        <v>6929</v>
      </c>
      <c r="J5105" s="675"/>
      <c r="K5105" s="666"/>
      <c r="L5105" s="666">
        <v>0</v>
      </c>
      <c r="M5105" s="691">
        <v>0</v>
      </c>
      <c r="N5105" s="666"/>
      <c r="O5105" s="666">
        <v>3</v>
      </c>
      <c r="P5105" s="756">
        <v>9000</v>
      </c>
      <c r="Q5105" s="666"/>
      <c r="R5105" s="666">
        <v>12</v>
      </c>
    </row>
    <row r="5106" spans="1:18" ht="15.75" customHeight="1" x14ac:dyDescent="0.2">
      <c r="A5106" s="676" t="s">
        <v>13224</v>
      </c>
      <c r="B5106" s="666" t="s">
        <v>13203</v>
      </c>
      <c r="C5106" s="666" t="s">
        <v>13076</v>
      </c>
      <c r="D5106" s="675" t="s">
        <v>9914</v>
      </c>
      <c r="E5106" s="737">
        <v>7000</v>
      </c>
      <c r="F5106" s="666">
        <v>6290114</v>
      </c>
      <c r="G5106" s="675" t="s">
        <v>13682</v>
      </c>
      <c r="H5106" s="675" t="s">
        <v>9914</v>
      </c>
      <c r="I5106" s="675" t="s">
        <v>6929</v>
      </c>
      <c r="J5106" s="675"/>
      <c r="K5106" s="666"/>
      <c r="L5106" s="666">
        <v>0</v>
      </c>
      <c r="M5106" s="691">
        <v>0</v>
      </c>
      <c r="N5106" s="666"/>
      <c r="O5106" s="666">
        <v>2</v>
      </c>
      <c r="P5106" s="756">
        <v>14000</v>
      </c>
      <c r="Q5106" s="666"/>
      <c r="R5106" s="666">
        <v>12</v>
      </c>
    </row>
    <row r="5107" spans="1:18" ht="15.75" customHeight="1" x14ac:dyDescent="0.2">
      <c r="A5107" s="676" t="s">
        <v>13224</v>
      </c>
      <c r="B5107" s="666" t="s">
        <v>13203</v>
      </c>
      <c r="C5107" s="666" t="s">
        <v>13076</v>
      </c>
      <c r="D5107" s="675" t="s">
        <v>10924</v>
      </c>
      <c r="E5107" s="737">
        <v>3500</v>
      </c>
      <c r="F5107" s="666">
        <v>47033808</v>
      </c>
      <c r="G5107" s="675" t="s">
        <v>13683</v>
      </c>
      <c r="H5107" s="675" t="s">
        <v>10924</v>
      </c>
      <c r="I5107" s="675" t="s">
        <v>6929</v>
      </c>
      <c r="J5107" s="675"/>
      <c r="K5107" s="666"/>
      <c r="L5107" s="666">
        <v>0</v>
      </c>
      <c r="M5107" s="691">
        <v>0</v>
      </c>
      <c r="N5107" s="666"/>
      <c r="O5107" s="666">
        <v>2</v>
      </c>
      <c r="P5107" s="756">
        <v>7000</v>
      </c>
      <c r="Q5107" s="666"/>
      <c r="R5107" s="666">
        <v>12</v>
      </c>
    </row>
    <row r="5108" spans="1:18" ht="15.75" customHeight="1" x14ac:dyDescent="0.2">
      <c r="A5108" s="676" t="s">
        <v>13224</v>
      </c>
      <c r="B5108" s="666" t="s">
        <v>13203</v>
      </c>
      <c r="C5108" s="666" t="s">
        <v>13076</v>
      </c>
      <c r="D5108" s="675" t="s">
        <v>11806</v>
      </c>
      <c r="E5108" s="737">
        <v>6000</v>
      </c>
      <c r="F5108" s="666">
        <v>45591379</v>
      </c>
      <c r="G5108" s="675" t="s">
        <v>13105</v>
      </c>
      <c r="H5108" s="675" t="s">
        <v>11806</v>
      </c>
      <c r="I5108" s="675" t="s">
        <v>6929</v>
      </c>
      <c r="J5108" s="675"/>
      <c r="K5108" s="666"/>
      <c r="L5108" s="666">
        <v>0</v>
      </c>
      <c r="M5108" s="691">
        <v>0</v>
      </c>
      <c r="N5108" s="666"/>
      <c r="O5108" s="666">
        <v>2</v>
      </c>
      <c r="P5108" s="756">
        <v>12000</v>
      </c>
      <c r="Q5108" s="666"/>
      <c r="R5108" s="666">
        <v>12</v>
      </c>
    </row>
    <row r="5109" spans="1:18" ht="15.75" customHeight="1" x14ac:dyDescent="0.2">
      <c r="A5109" s="676" t="s">
        <v>13224</v>
      </c>
      <c r="B5109" s="666" t="s">
        <v>13203</v>
      </c>
      <c r="C5109" s="666" t="s">
        <v>13076</v>
      </c>
      <c r="D5109" s="675" t="s">
        <v>9914</v>
      </c>
      <c r="E5109" s="737">
        <v>7000</v>
      </c>
      <c r="F5109" s="666">
        <v>45698555</v>
      </c>
      <c r="G5109" s="675" t="s">
        <v>13684</v>
      </c>
      <c r="H5109" s="675" t="s">
        <v>9914</v>
      </c>
      <c r="I5109" s="675" t="s">
        <v>6929</v>
      </c>
      <c r="J5109" s="675"/>
      <c r="K5109" s="666"/>
      <c r="L5109" s="666">
        <v>0</v>
      </c>
      <c r="M5109" s="691">
        <v>0</v>
      </c>
      <c r="N5109" s="666"/>
      <c r="O5109" s="666">
        <v>2</v>
      </c>
      <c r="P5109" s="756">
        <v>14000</v>
      </c>
      <c r="Q5109" s="666"/>
      <c r="R5109" s="666">
        <v>12</v>
      </c>
    </row>
    <row r="5110" spans="1:18" ht="15.75" customHeight="1" x14ac:dyDescent="0.2">
      <c r="A5110" s="676" t="s">
        <v>13224</v>
      </c>
      <c r="B5110" s="666" t="s">
        <v>13203</v>
      </c>
      <c r="C5110" s="666" t="s">
        <v>13076</v>
      </c>
      <c r="D5110" s="675" t="s">
        <v>11169</v>
      </c>
      <c r="E5110" s="737">
        <v>3000</v>
      </c>
      <c r="F5110" s="666">
        <v>70153112</v>
      </c>
      <c r="G5110" s="675" t="s">
        <v>13685</v>
      </c>
      <c r="H5110" s="675" t="s">
        <v>11169</v>
      </c>
      <c r="I5110" s="675" t="s">
        <v>6929</v>
      </c>
      <c r="J5110" s="675"/>
      <c r="K5110" s="666"/>
      <c r="L5110" s="666">
        <v>0</v>
      </c>
      <c r="M5110" s="691">
        <v>0</v>
      </c>
      <c r="N5110" s="666"/>
      <c r="O5110" s="666">
        <v>2</v>
      </c>
      <c r="P5110" s="756">
        <v>6000</v>
      </c>
      <c r="Q5110" s="666"/>
      <c r="R5110" s="666">
        <v>12</v>
      </c>
    </row>
    <row r="5111" spans="1:18" ht="15.75" customHeight="1" x14ac:dyDescent="0.2">
      <c r="A5111" s="676" t="s">
        <v>13224</v>
      </c>
      <c r="B5111" s="666" t="s">
        <v>13203</v>
      </c>
      <c r="C5111" s="666" t="s">
        <v>13076</v>
      </c>
      <c r="D5111" s="675" t="s">
        <v>10738</v>
      </c>
      <c r="E5111" s="737">
        <v>2000</v>
      </c>
      <c r="F5111" s="666">
        <v>70780779</v>
      </c>
      <c r="G5111" s="675" t="s">
        <v>13686</v>
      </c>
      <c r="H5111" s="675" t="s">
        <v>10738</v>
      </c>
      <c r="I5111" s="675" t="s">
        <v>7361</v>
      </c>
      <c r="J5111" s="675"/>
      <c r="K5111" s="666"/>
      <c r="L5111" s="666">
        <v>0</v>
      </c>
      <c r="M5111" s="691">
        <v>0</v>
      </c>
      <c r="N5111" s="666"/>
      <c r="O5111" s="666">
        <v>2</v>
      </c>
      <c r="P5111" s="756">
        <v>4000</v>
      </c>
      <c r="Q5111" s="666"/>
      <c r="R5111" s="666">
        <v>12</v>
      </c>
    </row>
    <row r="5112" spans="1:18" ht="15.75" customHeight="1" x14ac:dyDescent="0.2">
      <c r="A5112" s="676" t="s">
        <v>13224</v>
      </c>
      <c r="B5112" s="666" t="s">
        <v>13203</v>
      </c>
      <c r="C5112" s="666" t="s">
        <v>13076</v>
      </c>
      <c r="D5112" s="675" t="s">
        <v>13426</v>
      </c>
      <c r="E5112" s="737">
        <v>6000</v>
      </c>
      <c r="F5112" s="666">
        <v>71478608</v>
      </c>
      <c r="G5112" s="675" t="s">
        <v>13687</v>
      </c>
      <c r="H5112" s="675" t="s">
        <v>13426</v>
      </c>
      <c r="I5112" s="675" t="s">
        <v>6929</v>
      </c>
      <c r="J5112" s="675"/>
      <c r="K5112" s="666"/>
      <c r="L5112" s="666">
        <v>0</v>
      </c>
      <c r="M5112" s="691">
        <v>0</v>
      </c>
      <c r="N5112" s="666"/>
      <c r="O5112" s="666">
        <v>2</v>
      </c>
      <c r="P5112" s="756">
        <v>12000</v>
      </c>
      <c r="Q5112" s="666"/>
      <c r="R5112" s="666">
        <v>12</v>
      </c>
    </row>
    <row r="5113" spans="1:18" ht="15.75" customHeight="1" x14ac:dyDescent="0.2">
      <c r="A5113" s="676" t="s">
        <v>13224</v>
      </c>
      <c r="B5113" s="666" t="s">
        <v>13203</v>
      </c>
      <c r="C5113" s="666" t="s">
        <v>13076</v>
      </c>
      <c r="D5113" s="675" t="s">
        <v>10738</v>
      </c>
      <c r="E5113" s="737" t="s">
        <v>13688</v>
      </c>
      <c r="F5113" s="666">
        <v>75964674</v>
      </c>
      <c r="G5113" s="675" t="s">
        <v>13689</v>
      </c>
      <c r="H5113" s="675" t="s">
        <v>10738</v>
      </c>
      <c r="I5113" s="675" t="s">
        <v>7361</v>
      </c>
      <c r="J5113" s="675"/>
      <c r="K5113" s="666"/>
      <c r="L5113" s="666">
        <v>0</v>
      </c>
      <c r="M5113" s="691">
        <v>0</v>
      </c>
      <c r="N5113" s="666"/>
      <c r="O5113" s="666">
        <v>2</v>
      </c>
      <c r="P5113" s="756">
        <v>4000</v>
      </c>
      <c r="Q5113" s="666"/>
      <c r="R5113" s="666">
        <v>12</v>
      </c>
    </row>
    <row r="5114" spans="1:18" ht="15.75" customHeight="1" x14ac:dyDescent="0.2">
      <c r="A5114" s="676" t="s">
        <v>13224</v>
      </c>
      <c r="B5114" s="666" t="s">
        <v>13203</v>
      </c>
      <c r="C5114" s="666" t="s">
        <v>13076</v>
      </c>
      <c r="D5114" s="675" t="s">
        <v>10356</v>
      </c>
      <c r="E5114" s="737">
        <v>3000</v>
      </c>
      <c r="F5114" s="666">
        <v>76262406</v>
      </c>
      <c r="G5114" s="675" t="s">
        <v>13690</v>
      </c>
      <c r="H5114" s="675" t="s">
        <v>10356</v>
      </c>
      <c r="I5114" s="675" t="s">
        <v>6929</v>
      </c>
      <c r="J5114" s="675"/>
      <c r="K5114" s="666"/>
      <c r="L5114" s="666">
        <v>0</v>
      </c>
      <c r="M5114" s="691">
        <v>0</v>
      </c>
      <c r="N5114" s="666"/>
      <c r="O5114" s="666">
        <v>2</v>
      </c>
      <c r="P5114" s="756">
        <v>6000</v>
      </c>
      <c r="Q5114" s="666"/>
      <c r="R5114" s="666">
        <v>12</v>
      </c>
    </row>
    <row r="5115" spans="1:18" ht="15.75" customHeight="1" x14ac:dyDescent="0.2">
      <c r="A5115" s="676" t="s">
        <v>13224</v>
      </c>
      <c r="B5115" s="666" t="s">
        <v>13203</v>
      </c>
      <c r="C5115" s="666" t="s">
        <v>13076</v>
      </c>
      <c r="D5115" s="675" t="s">
        <v>11806</v>
      </c>
      <c r="E5115" s="737">
        <v>6000</v>
      </c>
      <c r="F5115" s="666">
        <v>76721886</v>
      </c>
      <c r="G5115" s="675" t="s">
        <v>13691</v>
      </c>
      <c r="H5115" s="675" t="s">
        <v>11806</v>
      </c>
      <c r="I5115" s="675" t="s">
        <v>6929</v>
      </c>
      <c r="J5115" s="675"/>
      <c r="K5115" s="666"/>
      <c r="L5115" s="666">
        <v>0</v>
      </c>
      <c r="M5115" s="691">
        <v>0</v>
      </c>
      <c r="N5115" s="666"/>
      <c r="O5115" s="666">
        <v>2</v>
      </c>
      <c r="P5115" s="756">
        <v>12000</v>
      </c>
      <c r="Q5115" s="666"/>
      <c r="R5115" s="666">
        <v>12</v>
      </c>
    </row>
    <row r="5116" spans="1:18" ht="15.75" customHeight="1" x14ac:dyDescent="0.2">
      <c r="A5116" s="676" t="s">
        <v>13224</v>
      </c>
      <c r="B5116" s="666" t="s">
        <v>13203</v>
      </c>
      <c r="C5116" s="666" t="s">
        <v>13076</v>
      </c>
      <c r="D5116" s="675" t="s">
        <v>10924</v>
      </c>
      <c r="E5116" s="737">
        <v>3500</v>
      </c>
      <c r="F5116" s="666">
        <v>1139740</v>
      </c>
      <c r="G5116" s="675" t="s">
        <v>13692</v>
      </c>
      <c r="H5116" s="675" t="s">
        <v>10924</v>
      </c>
      <c r="I5116" s="675" t="s">
        <v>6929</v>
      </c>
      <c r="J5116" s="675"/>
      <c r="K5116" s="666"/>
      <c r="L5116" s="666">
        <v>0</v>
      </c>
      <c r="M5116" s="691">
        <v>0</v>
      </c>
      <c r="N5116" s="666"/>
      <c r="O5116" s="666">
        <v>1</v>
      </c>
      <c r="P5116" s="756">
        <v>3500</v>
      </c>
      <c r="Q5116" s="666"/>
      <c r="R5116" s="666">
        <v>12</v>
      </c>
    </row>
    <row r="5117" spans="1:18" ht="15.75" customHeight="1" x14ac:dyDescent="0.2">
      <c r="A5117" s="676" t="s">
        <v>13224</v>
      </c>
      <c r="B5117" s="666" t="s">
        <v>13203</v>
      </c>
      <c r="C5117" s="666" t="s">
        <v>13076</v>
      </c>
      <c r="D5117" s="675" t="s">
        <v>10924</v>
      </c>
      <c r="E5117" s="737">
        <v>3500</v>
      </c>
      <c r="F5117" s="666">
        <v>18222034</v>
      </c>
      <c r="G5117" s="675" t="s">
        <v>13693</v>
      </c>
      <c r="H5117" s="675" t="s">
        <v>10924</v>
      </c>
      <c r="I5117" s="675" t="s">
        <v>6929</v>
      </c>
      <c r="J5117" s="675"/>
      <c r="K5117" s="666"/>
      <c r="L5117" s="666">
        <v>0</v>
      </c>
      <c r="M5117" s="691">
        <v>0</v>
      </c>
      <c r="N5117" s="666"/>
      <c r="O5117" s="666">
        <v>1</v>
      </c>
      <c r="P5117" s="756">
        <v>3500</v>
      </c>
      <c r="Q5117" s="666"/>
      <c r="R5117" s="666">
        <v>12</v>
      </c>
    </row>
    <row r="5118" spans="1:18" ht="15.75" customHeight="1" x14ac:dyDescent="0.2">
      <c r="A5118" s="676" t="s">
        <v>13224</v>
      </c>
      <c r="B5118" s="666" t="s">
        <v>13203</v>
      </c>
      <c r="C5118" s="666" t="s">
        <v>13076</v>
      </c>
      <c r="D5118" s="675" t="s">
        <v>12297</v>
      </c>
      <c r="E5118" s="737">
        <v>9000</v>
      </c>
      <c r="F5118" s="666">
        <v>42808363</v>
      </c>
      <c r="G5118" s="675" t="s">
        <v>13694</v>
      </c>
      <c r="H5118" s="675" t="s">
        <v>12297</v>
      </c>
      <c r="I5118" s="675" t="s">
        <v>6929</v>
      </c>
      <c r="J5118" s="675"/>
      <c r="K5118" s="666"/>
      <c r="L5118" s="666">
        <v>0</v>
      </c>
      <c r="M5118" s="691">
        <v>0</v>
      </c>
      <c r="N5118" s="666"/>
      <c r="O5118" s="666">
        <v>1</v>
      </c>
      <c r="P5118" s="756">
        <v>9000</v>
      </c>
      <c r="Q5118" s="666"/>
      <c r="R5118" s="666">
        <v>12</v>
      </c>
    </row>
    <row r="5119" spans="1:18" ht="15.75" customHeight="1" x14ac:dyDescent="0.2">
      <c r="A5119" s="676" t="s">
        <v>13224</v>
      </c>
      <c r="B5119" s="666" t="s">
        <v>13203</v>
      </c>
      <c r="C5119" s="666" t="s">
        <v>13076</v>
      </c>
      <c r="D5119" s="675" t="s">
        <v>10356</v>
      </c>
      <c r="E5119" s="737">
        <v>3500</v>
      </c>
      <c r="F5119" s="666">
        <v>47683810</v>
      </c>
      <c r="G5119" s="675" t="s">
        <v>13695</v>
      </c>
      <c r="H5119" s="675" t="s">
        <v>10356</v>
      </c>
      <c r="I5119" s="675" t="s">
        <v>6929</v>
      </c>
      <c r="J5119" s="675"/>
      <c r="K5119" s="666"/>
      <c r="L5119" s="666">
        <v>0</v>
      </c>
      <c r="M5119" s="691">
        <v>0</v>
      </c>
      <c r="N5119" s="666"/>
      <c r="O5119" s="666">
        <v>1</v>
      </c>
      <c r="P5119" s="756">
        <v>3500</v>
      </c>
      <c r="Q5119" s="666"/>
      <c r="R5119" s="666">
        <v>12</v>
      </c>
    </row>
    <row r="5120" spans="1:18" ht="15.75" customHeight="1" x14ac:dyDescent="0.2">
      <c r="A5120" s="676" t="s">
        <v>13224</v>
      </c>
      <c r="B5120" s="666" t="s">
        <v>13203</v>
      </c>
      <c r="C5120" s="666" t="s">
        <v>13076</v>
      </c>
      <c r="D5120" s="675" t="s">
        <v>11806</v>
      </c>
      <c r="E5120" s="737">
        <v>6000</v>
      </c>
      <c r="F5120" s="666">
        <v>70055023</v>
      </c>
      <c r="G5120" s="675" t="s">
        <v>13696</v>
      </c>
      <c r="H5120" s="675" t="s">
        <v>11806</v>
      </c>
      <c r="I5120" s="675" t="s">
        <v>6929</v>
      </c>
      <c r="J5120" s="675"/>
      <c r="K5120" s="666"/>
      <c r="L5120" s="666">
        <v>0</v>
      </c>
      <c r="M5120" s="691">
        <v>0</v>
      </c>
      <c r="N5120" s="666"/>
      <c r="O5120" s="666">
        <v>1</v>
      </c>
      <c r="P5120" s="756">
        <v>6000</v>
      </c>
      <c r="Q5120" s="666"/>
      <c r="R5120" s="666">
        <v>12</v>
      </c>
    </row>
    <row r="5121" spans="1:18" ht="15.75" customHeight="1" x14ac:dyDescent="0.2">
      <c r="A5121" s="676" t="s">
        <v>13224</v>
      </c>
      <c r="B5121" s="666" t="s">
        <v>13203</v>
      </c>
      <c r="C5121" s="666" t="s">
        <v>13076</v>
      </c>
      <c r="D5121" s="675" t="s">
        <v>13426</v>
      </c>
      <c r="E5121" s="737">
        <v>4000</v>
      </c>
      <c r="F5121" s="666">
        <v>70192653</v>
      </c>
      <c r="G5121" s="675" t="s">
        <v>13697</v>
      </c>
      <c r="H5121" s="675" t="s">
        <v>13426</v>
      </c>
      <c r="I5121" s="675" t="s">
        <v>6929</v>
      </c>
      <c r="J5121" s="675"/>
      <c r="K5121" s="666"/>
      <c r="L5121" s="666">
        <v>0</v>
      </c>
      <c r="M5121" s="691">
        <v>0</v>
      </c>
      <c r="N5121" s="666"/>
      <c r="O5121" s="666">
        <v>1</v>
      </c>
      <c r="P5121" s="756">
        <v>4000</v>
      </c>
      <c r="Q5121" s="666"/>
      <c r="R5121" s="666">
        <v>12</v>
      </c>
    </row>
    <row r="5122" spans="1:18" ht="15.75" customHeight="1" x14ac:dyDescent="0.2">
      <c r="A5122" s="676" t="s">
        <v>13224</v>
      </c>
      <c r="B5122" s="666" t="s">
        <v>13203</v>
      </c>
      <c r="C5122" s="666" t="s">
        <v>13076</v>
      </c>
      <c r="D5122" s="675" t="s">
        <v>9914</v>
      </c>
      <c r="E5122" s="737">
        <v>6000</v>
      </c>
      <c r="F5122" s="666">
        <v>70977224</v>
      </c>
      <c r="G5122" s="675" t="s">
        <v>13698</v>
      </c>
      <c r="H5122" s="675" t="s">
        <v>9914</v>
      </c>
      <c r="I5122" s="675" t="s">
        <v>6929</v>
      </c>
      <c r="J5122" s="675"/>
      <c r="K5122" s="666"/>
      <c r="L5122" s="666">
        <v>0</v>
      </c>
      <c r="M5122" s="691">
        <v>0</v>
      </c>
      <c r="N5122" s="666"/>
      <c r="O5122" s="666">
        <v>1</v>
      </c>
      <c r="P5122" s="756">
        <v>6000</v>
      </c>
      <c r="Q5122" s="666"/>
      <c r="R5122" s="666">
        <v>12</v>
      </c>
    </row>
    <row r="5123" spans="1:18" ht="15.75" customHeight="1" x14ac:dyDescent="0.2">
      <c r="A5123" s="676" t="s">
        <v>13224</v>
      </c>
      <c r="B5123" s="666" t="s">
        <v>13203</v>
      </c>
      <c r="C5123" s="666" t="s">
        <v>13076</v>
      </c>
      <c r="D5123" s="675" t="s">
        <v>9914</v>
      </c>
      <c r="E5123" s="737">
        <v>6000</v>
      </c>
      <c r="F5123" s="666">
        <v>71249309</v>
      </c>
      <c r="G5123" s="675" t="s">
        <v>13699</v>
      </c>
      <c r="H5123" s="675" t="s">
        <v>9914</v>
      </c>
      <c r="I5123" s="675" t="s">
        <v>6929</v>
      </c>
      <c r="J5123" s="675"/>
      <c r="K5123" s="666"/>
      <c r="L5123" s="666">
        <v>0</v>
      </c>
      <c r="M5123" s="691">
        <v>0</v>
      </c>
      <c r="N5123" s="666"/>
      <c r="O5123" s="666">
        <v>1</v>
      </c>
      <c r="P5123" s="756">
        <v>6000</v>
      </c>
      <c r="Q5123" s="666"/>
      <c r="R5123" s="666">
        <v>12</v>
      </c>
    </row>
    <row r="5124" spans="1:18" ht="15.75" customHeight="1" x14ac:dyDescent="0.2">
      <c r="A5124" s="676" t="s">
        <v>13224</v>
      </c>
      <c r="B5124" s="666" t="s">
        <v>13203</v>
      </c>
      <c r="C5124" s="666" t="s">
        <v>13076</v>
      </c>
      <c r="D5124" s="675" t="s">
        <v>11806</v>
      </c>
      <c r="E5124" s="737">
        <v>4000</v>
      </c>
      <c r="F5124" s="666">
        <v>73102316</v>
      </c>
      <c r="G5124" s="675" t="s">
        <v>13700</v>
      </c>
      <c r="H5124" s="675" t="s">
        <v>11806</v>
      </c>
      <c r="I5124" s="675" t="s">
        <v>6929</v>
      </c>
      <c r="J5124" s="675"/>
      <c r="K5124" s="666"/>
      <c r="L5124" s="666">
        <v>0</v>
      </c>
      <c r="M5124" s="691">
        <v>0</v>
      </c>
      <c r="N5124" s="666"/>
      <c r="O5124" s="666">
        <v>1</v>
      </c>
      <c r="P5124" s="756">
        <v>4000</v>
      </c>
      <c r="Q5124" s="666"/>
      <c r="R5124" s="666">
        <v>12</v>
      </c>
    </row>
    <row r="5125" spans="1:18" ht="15.75" customHeight="1" x14ac:dyDescent="0.2">
      <c r="A5125" s="665" t="s">
        <v>13701</v>
      </c>
      <c r="B5125" s="666" t="s">
        <v>6922</v>
      </c>
      <c r="C5125" s="666" t="s">
        <v>13702</v>
      </c>
      <c r="D5125" s="675" t="s">
        <v>11806</v>
      </c>
      <c r="E5125" s="737">
        <v>2689</v>
      </c>
      <c r="F5125" s="666">
        <v>40813447</v>
      </c>
      <c r="G5125" s="675" t="s">
        <v>13703</v>
      </c>
      <c r="H5125" s="675" t="s">
        <v>11806</v>
      </c>
      <c r="I5125" s="675" t="s">
        <v>6929</v>
      </c>
      <c r="J5125" s="675" t="s">
        <v>13704</v>
      </c>
      <c r="K5125" s="666">
        <v>1</v>
      </c>
      <c r="L5125" s="666">
        <v>12</v>
      </c>
      <c r="M5125" s="691" t="s">
        <v>13705</v>
      </c>
      <c r="N5125" s="666" t="s">
        <v>10860</v>
      </c>
      <c r="O5125" s="666">
        <v>6</v>
      </c>
      <c r="P5125" s="772" t="s">
        <v>13706</v>
      </c>
      <c r="Q5125" s="666" t="s">
        <v>10860</v>
      </c>
      <c r="R5125" s="666">
        <v>12</v>
      </c>
    </row>
    <row r="5126" spans="1:18" ht="15.75" customHeight="1" x14ac:dyDescent="0.2">
      <c r="A5126" s="665" t="s">
        <v>13701</v>
      </c>
      <c r="B5126" s="666" t="s">
        <v>6922</v>
      </c>
      <c r="C5126" s="666" t="s">
        <v>13702</v>
      </c>
      <c r="D5126" s="675" t="s">
        <v>8629</v>
      </c>
      <c r="E5126" s="737">
        <v>1500</v>
      </c>
      <c r="F5126" s="666">
        <v>44983965</v>
      </c>
      <c r="G5126" s="675" t="s">
        <v>13707</v>
      </c>
      <c r="H5126" s="675" t="s">
        <v>8629</v>
      </c>
      <c r="I5126" s="675" t="s">
        <v>7541</v>
      </c>
      <c r="J5126" s="675" t="s">
        <v>13708</v>
      </c>
      <c r="K5126" s="666">
        <v>1</v>
      </c>
      <c r="L5126" s="666">
        <v>12</v>
      </c>
      <c r="M5126" s="691" t="s">
        <v>13709</v>
      </c>
      <c r="N5126" s="666" t="s">
        <v>10860</v>
      </c>
      <c r="O5126" s="666">
        <v>6</v>
      </c>
      <c r="P5126" s="772" t="s">
        <v>13710</v>
      </c>
      <c r="Q5126" s="666" t="s">
        <v>10860</v>
      </c>
      <c r="R5126" s="666">
        <v>12</v>
      </c>
    </row>
    <row r="5127" spans="1:18" ht="15.75" customHeight="1" x14ac:dyDescent="0.2">
      <c r="A5127" s="665" t="s">
        <v>13701</v>
      </c>
      <c r="B5127" s="666" t="s">
        <v>6922</v>
      </c>
      <c r="C5127" s="666" t="s">
        <v>13702</v>
      </c>
      <c r="D5127" s="675" t="s">
        <v>10854</v>
      </c>
      <c r="E5127" s="737">
        <v>1500</v>
      </c>
      <c r="F5127" s="666">
        <v>45519995</v>
      </c>
      <c r="G5127" s="675" t="s">
        <v>13711</v>
      </c>
      <c r="H5127" s="675" t="s">
        <v>10854</v>
      </c>
      <c r="I5127" s="675" t="s">
        <v>6929</v>
      </c>
      <c r="J5127" s="675" t="s">
        <v>10854</v>
      </c>
      <c r="K5127" s="666">
        <v>1</v>
      </c>
      <c r="L5127" s="666">
        <v>12</v>
      </c>
      <c r="M5127" s="691" t="s">
        <v>13709</v>
      </c>
      <c r="N5127" s="666" t="s">
        <v>10860</v>
      </c>
      <c r="O5127" s="666">
        <v>6</v>
      </c>
      <c r="P5127" s="772" t="s">
        <v>13710</v>
      </c>
      <c r="Q5127" s="666" t="s">
        <v>10860</v>
      </c>
      <c r="R5127" s="666">
        <v>12</v>
      </c>
    </row>
    <row r="5128" spans="1:18" ht="15.75" customHeight="1" x14ac:dyDescent="0.2">
      <c r="A5128" s="665" t="s">
        <v>13701</v>
      </c>
      <c r="B5128" s="666" t="s">
        <v>6922</v>
      </c>
      <c r="C5128" s="666" t="s">
        <v>13702</v>
      </c>
      <c r="D5128" s="675" t="s">
        <v>8629</v>
      </c>
      <c r="E5128" s="737">
        <v>930</v>
      </c>
      <c r="F5128" s="666">
        <v>17948757</v>
      </c>
      <c r="G5128" s="675" t="s">
        <v>13712</v>
      </c>
      <c r="H5128" s="675" t="s">
        <v>8629</v>
      </c>
      <c r="I5128" s="675" t="s">
        <v>7541</v>
      </c>
      <c r="J5128" s="675" t="s">
        <v>13708</v>
      </c>
      <c r="K5128" s="666">
        <v>1</v>
      </c>
      <c r="L5128" s="666">
        <v>12</v>
      </c>
      <c r="M5128" s="691" t="s">
        <v>13713</v>
      </c>
      <c r="N5128" s="666" t="s">
        <v>10860</v>
      </c>
      <c r="O5128" s="666">
        <v>6</v>
      </c>
      <c r="P5128" s="772" t="s">
        <v>13714</v>
      </c>
      <c r="Q5128" s="666" t="s">
        <v>10860</v>
      </c>
      <c r="R5128" s="666">
        <v>12</v>
      </c>
    </row>
    <row r="5129" spans="1:18" ht="15.75" customHeight="1" x14ac:dyDescent="0.2">
      <c r="A5129" s="665" t="s">
        <v>13701</v>
      </c>
      <c r="B5129" s="666" t="s">
        <v>6922</v>
      </c>
      <c r="C5129" s="666" t="s">
        <v>13702</v>
      </c>
      <c r="D5129" s="675" t="s">
        <v>11082</v>
      </c>
      <c r="E5129" s="737">
        <v>1300</v>
      </c>
      <c r="F5129" s="666">
        <v>40783525</v>
      </c>
      <c r="G5129" s="675" t="s">
        <v>13715</v>
      </c>
      <c r="H5129" s="675" t="s">
        <v>11082</v>
      </c>
      <c r="I5129" s="675" t="s">
        <v>7361</v>
      </c>
      <c r="J5129" s="675" t="s">
        <v>13708</v>
      </c>
      <c r="K5129" s="666">
        <v>1</v>
      </c>
      <c r="L5129" s="666">
        <v>12</v>
      </c>
      <c r="M5129" s="691" t="s">
        <v>13716</v>
      </c>
      <c r="N5129" s="666" t="s">
        <v>10860</v>
      </c>
      <c r="O5129" s="666">
        <v>6</v>
      </c>
      <c r="P5129" s="772" t="s">
        <v>13717</v>
      </c>
      <c r="Q5129" s="666" t="s">
        <v>10860</v>
      </c>
      <c r="R5129" s="666">
        <v>12</v>
      </c>
    </row>
    <row r="5130" spans="1:18" ht="15.75" customHeight="1" x14ac:dyDescent="0.2">
      <c r="A5130" s="665" t="s">
        <v>13701</v>
      </c>
      <c r="B5130" s="666" t="s">
        <v>6922</v>
      </c>
      <c r="C5130" s="666" t="s">
        <v>13702</v>
      </c>
      <c r="D5130" s="675" t="s">
        <v>8690</v>
      </c>
      <c r="E5130" s="737">
        <v>930</v>
      </c>
      <c r="F5130" s="666">
        <v>25740078</v>
      </c>
      <c r="G5130" s="675" t="s">
        <v>13718</v>
      </c>
      <c r="H5130" s="675" t="s">
        <v>8690</v>
      </c>
      <c r="I5130" s="675" t="s">
        <v>7361</v>
      </c>
      <c r="J5130" s="675" t="s">
        <v>13708</v>
      </c>
      <c r="K5130" s="666">
        <v>1</v>
      </c>
      <c r="L5130" s="666">
        <v>12</v>
      </c>
      <c r="M5130" s="691" t="s">
        <v>13713</v>
      </c>
      <c r="N5130" s="666" t="s">
        <v>10860</v>
      </c>
      <c r="O5130" s="666">
        <v>6</v>
      </c>
      <c r="P5130" s="772" t="s">
        <v>13714</v>
      </c>
      <c r="Q5130" s="666" t="s">
        <v>10860</v>
      </c>
      <c r="R5130" s="666">
        <v>12</v>
      </c>
    </row>
    <row r="5131" spans="1:18" ht="15.75" customHeight="1" x14ac:dyDescent="0.2">
      <c r="A5131" s="665" t="s">
        <v>13701</v>
      </c>
      <c r="B5131" s="666" t="s">
        <v>6922</v>
      </c>
      <c r="C5131" s="666" t="s">
        <v>13702</v>
      </c>
      <c r="D5131" s="675" t="s">
        <v>10738</v>
      </c>
      <c r="E5131" s="737">
        <v>1800</v>
      </c>
      <c r="F5131" s="666">
        <v>43279823</v>
      </c>
      <c r="G5131" s="675" t="s">
        <v>13719</v>
      </c>
      <c r="H5131" s="675" t="s">
        <v>10738</v>
      </c>
      <c r="I5131" s="675" t="s">
        <v>7361</v>
      </c>
      <c r="J5131" s="675" t="s">
        <v>13708</v>
      </c>
      <c r="K5131" s="666">
        <v>1</v>
      </c>
      <c r="L5131" s="666">
        <v>12</v>
      </c>
      <c r="M5131" s="691" t="s">
        <v>13720</v>
      </c>
      <c r="N5131" s="666" t="s">
        <v>10860</v>
      </c>
      <c r="O5131" s="666">
        <v>6</v>
      </c>
      <c r="P5131" s="772" t="s">
        <v>13721</v>
      </c>
      <c r="Q5131" s="666" t="s">
        <v>10860</v>
      </c>
      <c r="R5131" s="666">
        <v>12</v>
      </c>
    </row>
    <row r="5132" spans="1:18" ht="15.75" customHeight="1" x14ac:dyDescent="0.2">
      <c r="A5132" s="665" t="s">
        <v>13701</v>
      </c>
      <c r="B5132" s="666" t="s">
        <v>6922</v>
      </c>
      <c r="C5132" s="666" t="s">
        <v>13702</v>
      </c>
      <c r="D5132" s="675" t="s">
        <v>8611</v>
      </c>
      <c r="E5132" s="737">
        <v>1200</v>
      </c>
      <c r="F5132" s="666">
        <v>17938492</v>
      </c>
      <c r="G5132" s="675" t="s">
        <v>13722</v>
      </c>
      <c r="H5132" s="675" t="s">
        <v>8611</v>
      </c>
      <c r="I5132" s="675" t="s">
        <v>7361</v>
      </c>
      <c r="J5132" s="675" t="s">
        <v>13708</v>
      </c>
      <c r="K5132" s="666">
        <v>1</v>
      </c>
      <c r="L5132" s="666">
        <v>12</v>
      </c>
      <c r="M5132" s="691" t="s">
        <v>13723</v>
      </c>
      <c r="N5132" s="666" t="s">
        <v>10860</v>
      </c>
      <c r="O5132" s="666">
        <v>6</v>
      </c>
      <c r="P5132" s="772" t="s">
        <v>13724</v>
      </c>
      <c r="Q5132" s="666" t="s">
        <v>10860</v>
      </c>
      <c r="R5132" s="666">
        <v>12</v>
      </c>
    </row>
    <row r="5133" spans="1:18" ht="15.75" customHeight="1" x14ac:dyDescent="0.2">
      <c r="A5133" s="665" t="s">
        <v>13701</v>
      </c>
      <c r="B5133" s="666" t="s">
        <v>6922</v>
      </c>
      <c r="C5133" s="666" t="s">
        <v>13702</v>
      </c>
      <c r="D5133" s="675" t="s">
        <v>10356</v>
      </c>
      <c r="E5133" s="737">
        <v>1150</v>
      </c>
      <c r="F5133" s="666">
        <v>42463389</v>
      </c>
      <c r="G5133" s="675" t="s">
        <v>13725</v>
      </c>
      <c r="H5133" s="675" t="s">
        <v>10356</v>
      </c>
      <c r="I5133" s="675" t="s">
        <v>6929</v>
      </c>
      <c r="J5133" s="675" t="s">
        <v>10356</v>
      </c>
      <c r="K5133" s="666">
        <v>1</v>
      </c>
      <c r="L5133" s="666">
        <v>12</v>
      </c>
      <c r="M5133" s="691" t="s">
        <v>13726</v>
      </c>
      <c r="N5133" s="666" t="s">
        <v>10860</v>
      </c>
      <c r="O5133" s="666">
        <v>4</v>
      </c>
      <c r="P5133" s="772" t="s">
        <v>13727</v>
      </c>
      <c r="Q5133" s="666" t="s">
        <v>10860</v>
      </c>
      <c r="R5133" s="666">
        <v>12</v>
      </c>
    </row>
    <row r="5134" spans="1:18" ht="15.75" customHeight="1" x14ac:dyDescent="0.2">
      <c r="A5134" s="665" t="s">
        <v>13701</v>
      </c>
      <c r="B5134" s="666" t="s">
        <v>6922</v>
      </c>
      <c r="C5134" s="666" t="s">
        <v>13702</v>
      </c>
      <c r="D5134" s="675" t="s">
        <v>11806</v>
      </c>
      <c r="E5134" s="737">
        <v>1500</v>
      </c>
      <c r="F5134" s="666">
        <v>44738535</v>
      </c>
      <c r="G5134" s="675" t="s">
        <v>13728</v>
      </c>
      <c r="H5134" s="675" t="s">
        <v>11806</v>
      </c>
      <c r="I5134" s="675" t="s">
        <v>6929</v>
      </c>
      <c r="J5134" s="675" t="s">
        <v>13704</v>
      </c>
      <c r="K5134" s="666">
        <v>1</v>
      </c>
      <c r="L5134" s="666">
        <v>12</v>
      </c>
      <c r="M5134" s="691" t="s">
        <v>13709</v>
      </c>
      <c r="N5134" s="666" t="s">
        <v>10860</v>
      </c>
      <c r="O5134" s="666">
        <v>6</v>
      </c>
      <c r="P5134" s="772" t="s">
        <v>13710</v>
      </c>
      <c r="Q5134" s="666" t="s">
        <v>10860</v>
      </c>
      <c r="R5134" s="666">
        <v>12</v>
      </c>
    </row>
    <row r="5135" spans="1:18" ht="15.75" customHeight="1" x14ac:dyDescent="0.2">
      <c r="A5135" s="665" t="s">
        <v>13701</v>
      </c>
      <c r="B5135" s="666" t="s">
        <v>6922</v>
      </c>
      <c r="C5135" s="666" t="s">
        <v>13702</v>
      </c>
      <c r="D5135" s="675" t="s">
        <v>11806</v>
      </c>
      <c r="E5135" s="737">
        <v>1800</v>
      </c>
      <c r="F5135" s="666">
        <v>18198503</v>
      </c>
      <c r="G5135" s="675" t="s">
        <v>13729</v>
      </c>
      <c r="H5135" s="675" t="s">
        <v>11806</v>
      </c>
      <c r="I5135" s="675" t="s">
        <v>6929</v>
      </c>
      <c r="J5135" s="675" t="s">
        <v>13704</v>
      </c>
      <c r="K5135" s="666">
        <v>1</v>
      </c>
      <c r="L5135" s="666">
        <v>12</v>
      </c>
      <c r="M5135" s="691" t="s">
        <v>13720</v>
      </c>
      <c r="N5135" s="666" t="s">
        <v>10860</v>
      </c>
      <c r="O5135" s="666">
        <v>6</v>
      </c>
      <c r="P5135" s="772" t="s">
        <v>13721</v>
      </c>
      <c r="Q5135" s="666" t="s">
        <v>10860</v>
      </c>
      <c r="R5135" s="666">
        <v>12</v>
      </c>
    </row>
    <row r="5136" spans="1:18" ht="15.75" customHeight="1" x14ac:dyDescent="0.2">
      <c r="A5136" s="665" t="s">
        <v>13701</v>
      </c>
      <c r="B5136" s="666" t="s">
        <v>6922</v>
      </c>
      <c r="C5136" s="666" t="s">
        <v>13702</v>
      </c>
      <c r="D5136" s="675" t="s">
        <v>11806</v>
      </c>
      <c r="E5136" s="737">
        <v>2689</v>
      </c>
      <c r="F5136" s="666">
        <v>46311434</v>
      </c>
      <c r="G5136" s="675" t="s">
        <v>13730</v>
      </c>
      <c r="H5136" s="675" t="s">
        <v>11806</v>
      </c>
      <c r="I5136" s="675" t="s">
        <v>6929</v>
      </c>
      <c r="J5136" s="675" t="s">
        <v>13704</v>
      </c>
      <c r="K5136" s="666">
        <v>1</v>
      </c>
      <c r="L5136" s="666">
        <v>12</v>
      </c>
      <c r="M5136" s="691" t="s">
        <v>13705</v>
      </c>
      <c r="N5136" s="666" t="s">
        <v>10860</v>
      </c>
      <c r="O5136" s="666">
        <v>6</v>
      </c>
      <c r="P5136" s="772" t="s">
        <v>13706</v>
      </c>
      <c r="Q5136" s="666" t="s">
        <v>10860</v>
      </c>
      <c r="R5136" s="666">
        <v>12</v>
      </c>
    </row>
    <row r="5137" spans="1:18" ht="15.75" customHeight="1" x14ac:dyDescent="0.2">
      <c r="A5137" s="665" t="s">
        <v>13701</v>
      </c>
      <c r="B5137" s="666" t="s">
        <v>6922</v>
      </c>
      <c r="C5137" s="666" t="s">
        <v>13702</v>
      </c>
      <c r="D5137" s="675" t="s">
        <v>11169</v>
      </c>
      <c r="E5137" s="737">
        <v>1500</v>
      </c>
      <c r="F5137" s="666">
        <v>45338744</v>
      </c>
      <c r="G5137" s="675" t="s">
        <v>13731</v>
      </c>
      <c r="H5137" s="675" t="s">
        <v>11169</v>
      </c>
      <c r="I5137" s="675" t="s">
        <v>6929</v>
      </c>
      <c r="J5137" s="675" t="s">
        <v>11169</v>
      </c>
      <c r="K5137" s="666">
        <v>1</v>
      </c>
      <c r="L5137" s="666">
        <v>12</v>
      </c>
      <c r="M5137" s="691" t="s">
        <v>13709</v>
      </c>
      <c r="N5137" s="666" t="s">
        <v>10860</v>
      </c>
      <c r="O5137" s="666">
        <v>6</v>
      </c>
      <c r="P5137" s="772" t="s">
        <v>13710</v>
      </c>
      <c r="Q5137" s="666" t="s">
        <v>10860</v>
      </c>
      <c r="R5137" s="666">
        <v>12</v>
      </c>
    </row>
    <row r="5138" spans="1:18" ht="15.75" customHeight="1" x14ac:dyDescent="0.2">
      <c r="A5138" s="665" t="s">
        <v>13701</v>
      </c>
      <c r="B5138" s="666" t="s">
        <v>6922</v>
      </c>
      <c r="C5138" s="666" t="s">
        <v>13702</v>
      </c>
      <c r="D5138" s="675" t="s">
        <v>13732</v>
      </c>
      <c r="E5138" s="737">
        <v>1000</v>
      </c>
      <c r="F5138" s="666">
        <v>41696386</v>
      </c>
      <c r="G5138" s="675" t="s">
        <v>13733</v>
      </c>
      <c r="H5138" s="675" t="s">
        <v>13732</v>
      </c>
      <c r="I5138" s="675" t="s">
        <v>7361</v>
      </c>
      <c r="J5138" s="675" t="s">
        <v>13708</v>
      </c>
      <c r="K5138" s="666">
        <v>1</v>
      </c>
      <c r="L5138" s="666">
        <v>12</v>
      </c>
      <c r="M5138" s="691" t="s">
        <v>13734</v>
      </c>
      <c r="N5138" s="666" t="s">
        <v>10860</v>
      </c>
      <c r="O5138" s="666">
        <v>6</v>
      </c>
      <c r="P5138" s="772" t="s">
        <v>13735</v>
      </c>
      <c r="Q5138" s="666" t="s">
        <v>10860</v>
      </c>
      <c r="R5138" s="666">
        <v>12</v>
      </c>
    </row>
    <row r="5139" spans="1:18" ht="15.75" customHeight="1" x14ac:dyDescent="0.2">
      <c r="A5139" s="665" t="s">
        <v>13701</v>
      </c>
      <c r="B5139" s="666" t="s">
        <v>6922</v>
      </c>
      <c r="C5139" s="666" t="s">
        <v>13702</v>
      </c>
      <c r="D5139" s="675" t="s">
        <v>10738</v>
      </c>
      <c r="E5139" s="737">
        <v>1000</v>
      </c>
      <c r="F5139" s="666">
        <v>41836202</v>
      </c>
      <c r="G5139" s="675" t="s">
        <v>13736</v>
      </c>
      <c r="H5139" s="675" t="s">
        <v>10738</v>
      </c>
      <c r="I5139" s="675" t="s">
        <v>7361</v>
      </c>
      <c r="J5139" s="675" t="s">
        <v>13708</v>
      </c>
      <c r="K5139" s="666">
        <v>1</v>
      </c>
      <c r="L5139" s="666">
        <v>12</v>
      </c>
      <c r="M5139" s="691" t="s">
        <v>13734</v>
      </c>
      <c r="N5139" s="666" t="s">
        <v>10860</v>
      </c>
      <c r="O5139" s="666">
        <v>6</v>
      </c>
      <c r="P5139" s="772" t="s">
        <v>13735</v>
      </c>
      <c r="Q5139" s="666" t="s">
        <v>10860</v>
      </c>
      <c r="R5139" s="666">
        <v>12</v>
      </c>
    </row>
    <row r="5140" spans="1:18" ht="15.75" customHeight="1" x14ac:dyDescent="0.2">
      <c r="A5140" s="665" t="s">
        <v>13701</v>
      </c>
      <c r="B5140" s="666" t="s">
        <v>6922</v>
      </c>
      <c r="C5140" s="666" t="s">
        <v>13702</v>
      </c>
      <c r="D5140" s="675" t="s">
        <v>10738</v>
      </c>
      <c r="E5140" s="737">
        <v>1200</v>
      </c>
      <c r="F5140" s="666">
        <v>46045415</v>
      </c>
      <c r="G5140" s="675" t="s">
        <v>13737</v>
      </c>
      <c r="H5140" s="675" t="s">
        <v>10738</v>
      </c>
      <c r="I5140" s="675" t="s">
        <v>7361</v>
      </c>
      <c r="J5140" s="675" t="s">
        <v>13708</v>
      </c>
      <c r="K5140" s="666">
        <v>1</v>
      </c>
      <c r="L5140" s="666">
        <v>12</v>
      </c>
      <c r="M5140" s="691" t="s">
        <v>13723</v>
      </c>
      <c r="N5140" s="666" t="s">
        <v>10860</v>
      </c>
      <c r="O5140" s="666">
        <v>6</v>
      </c>
      <c r="P5140" s="772" t="s">
        <v>13724</v>
      </c>
      <c r="Q5140" s="666" t="s">
        <v>10860</v>
      </c>
      <c r="R5140" s="666">
        <v>12</v>
      </c>
    </row>
    <row r="5141" spans="1:18" ht="15.75" customHeight="1" x14ac:dyDescent="0.2">
      <c r="A5141" s="665" t="s">
        <v>13701</v>
      </c>
      <c r="B5141" s="666" t="s">
        <v>6922</v>
      </c>
      <c r="C5141" s="666" t="s">
        <v>13702</v>
      </c>
      <c r="D5141" s="675" t="s">
        <v>11806</v>
      </c>
      <c r="E5141" s="737">
        <v>2500</v>
      </c>
      <c r="F5141" s="666">
        <v>43637040</v>
      </c>
      <c r="G5141" s="675" t="s">
        <v>13738</v>
      </c>
      <c r="H5141" s="675" t="s">
        <v>11806</v>
      </c>
      <c r="I5141" s="675" t="s">
        <v>6929</v>
      </c>
      <c r="J5141" s="675" t="s">
        <v>13704</v>
      </c>
      <c r="K5141" s="666">
        <v>1</v>
      </c>
      <c r="L5141" s="666">
        <v>12</v>
      </c>
      <c r="M5141" s="691" t="s">
        <v>13739</v>
      </c>
      <c r="N5141" s="666" t="s">
        <v>10860</v>
      </c>
      <c r="O5141" s="666">
        <v>6</v>
      </c>
      <c r="P5141" s="772" t="s">
        <v>13740</v>
      </c>
      <c r="Q5141" s="666" t="s">
        <v>10860</v>
      </c>
      <c r="R5141" s="666">
        <v>12</v>
      </c>
    </row>
    <row r="5142" spans="1:18" ht="15.75" customHeight="1" x14ac:dyDescent="0.2">
      <c r="A5142" s="665" t="s">
        <v>13701</v>
      </c>
      <c r="B5142" s="666" t="s">
        <v>6922</v>
      </c>
      <c r="C5142" s="666" t="s">
        <v>13702</v>
      </c>
      <c r="D5142" s="675" t="s">
        <v>10738</v>
      </c>
      <c r="E5142" s="737">
        <v>1200</v>
      </c>
      <c r="F5142" s="666">
        <v>43408610</v>
      </c>
      <c r="G5142" s="675" t="s">
        <v>13741</v>
      </c>
      <c r="H5142" s="675" t="s">
        <v>10738</v>
      </c>
      <c r="I5142" s="675" t="s">
        <v>7361</v>
      </c>
      <c r="J5142" s="675" t="s">
        <v>13708</v>
      </c>
      <c r="K5142" s="666">
        <v>1</v>
      </c>
      <c r="L5142" s="666">
        <v>12</v>
      </c>
      <c r="M5142" s="691" t="s">
        <v>13723</v>
      </c>
      <c r="N5142" s="666" t="s">
        <v>10860</v>
      </c>
      <c r="O5142" s="666">
        <v>6</v>
      </c>
      <c r="P5142" s="772" t="s">
        <v>13724</v>
      </c>
      <c r="Q5142" s="666" t="s">
        <v>10860</v>
      </c>
      <c r="R5142" s="666">
        <v>12</v>
      </c>
    </row>
    <row r="5143" spans="1:18" ht="15.75" customHeight="1" x14ac:dyDescent="0.2">
      <c r="A5143" s="665" t="s">
        <v>13701</v>
      </c>
      <c r="B5143" s="666" t="s">
        <v>6922</v>
      </c>
      <c r="C5143" s="666" t="s">
        <v>13702</v>
      </c>
      <c r="D5143" s="675" t="s">
        <v>8629</v>
      </c>
      <c r="E5143" s="737">
        <v>1500</v>
      </c>
      <c r="F5143" s="666">
        <v>73018699</v>
      </c>
      <c r="G5143" s="675" t="s">
        <v>13742</v>
      </c>
      <c r="H5143" s="675" t="s">
        <v>8629</v>
      </c>
      <c r="I5143" s="675" t="s">
        <v>7541</v>
      </c>
      <c r="J5143" s="675" t="s">
        <v>13708</v>
      </c>
      <c r="K5143" s="666">
        <v>1</v>
      </c>
      <c r="L5143" s="666">
        <v>12</v>
      </c>
      <c r="M5143" s="691" t="s">
        <v>13709</v>
      </c>
      <c r="N5143" s="666" t="s">
        <v>10860</v>
      </c>
      <c r="O5143" s="666">
        <v>6</v>
      </c>
      <c r="P5143" s="772" t="s">
        <v>13710</v>
      </c>
      <c r="Q5143" s="666" t="s">
        <v>10860</v>
      </c>
      <c r="R5143" s="666">
        <v>12</v>
      </c>
    </row>
    <row r="5144" spans="1:18" ht="15.75" customHeight="1" x14ac:dyDescent="0.2">
      <c r="A5144" s="665" t="s">
        <v>13701</v>
      </c>
      <c r="B5144" s="666" t="s">
        <v>6922</v>
      </c>
      <c r="C5144" s="666" t="s">
        <v>13702</v>
      </c>
      <c r="D5144" s="675" t="s">
        <v>8629</v>
      </c>
      <c r="E5144" s="737">
        <v>930</v>
      </c>
      <c r="F5144" s="666">
        <v>18028655</v>
      </c>
      <c r="G5144" s="675" t="s">
        <v>13743</v>
      </c>
      <c r="H5144" s="675" t="s">
        <v>8629</v>
      </c>
      <c r="I5144" s="675" t="s">
        <v>7541</v>
      </c>
      <c r="J5144" s="675" t="s">
        <v>13708</v>
      </c>
      <c r="K5144" s="666">
        <v>1</v>
      </c>
      <c r="L5144" s="666">
        <v>12</v>
      </c>
      <c r="M5144" s="691" t="s">
        <v>13713</v>
      </c>
      <c r="N5144" s="666" t="s">
        <v>10860</v>
      </c>
      <c r="O5144" s="666">
        <v>6</v>
      </c>
      <c r="P5144" s="772" t="s">
        <v>13714</v>
      </c>
      <c r="Q5144" s="666" t="s">
        <v>10860</v>
      </c>
      <c r="R5144" s="666">
        <v>12</v>
      </c>
    </row>
    <row r="5145" spans="1:18" ht="15.75" customHeight="1" x14ac:dyDescent="0.2">
      <c r="A5145" s="665" t="s">
        <v>13701</v>
      </c>
      <c r="B5145" s="666" t="s">
        <v>6922</v>
      </c>
      <c r="C5145" s="666" t="s">
        <v>13702</v>
      </c>
      <c r="D5145" s="675" t="s">
        <v>8629</v>
      </c>
      <c r="E5145" s="737">
        <v>930</v>
      </c>
      <c r="F5145" s="666">
        <v>42940837</v>
      </c>
      <c r="G5145" s="675" t="s">
        <v>13744</v>
      </c>
      <c r="H5145" s="675" t="s">
        <v>8629</v>
      </c>
      <c r="I5145" s="675" t="s">
        <v>7541</v>
      </c>
      <c r="J5145" s="675" t="s">
        <v>13708</v>
      </c>
      <c r="K5145" s="666">
        <v>1</v>
      </c>
      <c r="L5145" s="666">
        <v>12</v>
      </c>
      <c r="M5145" s="691" t="s">
        <v>13713</v>
      </c>
      <c r="N5145" s="666" t="s">
        <v>10860</v>
      </c>
      <c r="O5145" s="666">
        <v>6</v>
      </c>
      <c r="P5145" s="772" t="s">
        <v>13714</v>
      </c>
      <c r="Q5145" s="666" t="s">
        <v>10860</v>
      </c>
      <c r="R5145" s="666">
        <v>12</v>
      </c>
    </row>
    <row r="5146" spans="1:18" ht="15.75" customHeight="1" x14ac:dyDescent="0.2">
      <c r="A5146" s="665" t="s">
        <v>13701</v>
      </c>
      <c r="B5146" s="666" t="s">
        <v>6922</v>
      </c>
      <c r="C5146" s="666" t="s">
        <v>13702</v>
      </c>
      <c r="D5146" s="675" t="s">
        <v>8629</v>
      </c>
      <c r="E5146" s="737">
        <v>930</v>
      </c>
      <c r="F5146" s="666">
        <v>41737843</v>
      </c>
      <c r="G5146" s="675" t="s">
        <v>13745</v>
      </c>
      <c r="H5146" s="675" t="s">
        <v>8629</v>
      </c>
      <c r="I5146" s="675" t="s">
        <v>7541</v>
      </c>
      <c r="J5146" s="675" t="s">
        <v>13708</v>
      </c>
      <c r="K5146" s="666">
        <v>1</v>
      </c>
      <c r="L5146" s="666">
        <v>12</v>
      </c>
      <c r="M5146" s="691" t="s">
        <v>13713</v>
      </c>
      <c r="N5146" s="666" t="s">
        <v>10860</v>
      </c>
      <c r="O5146" s="666">
        <v>6</v>
      </c>
      <c r="P5146" s="772" t="s">
        <v>13714</v>
      </c>
      <c r="Q5146" s="666" t="s">
        <v>10860</v>
      </c>
      <c r="R5146" s="666">
        <v>12</v>
      </c>
    </row>
    <row r="5147" spans="1:18" ht="15.75" customHeight="1" x14ac:dyDescent="0.2">
      <c r="A5147" s="665" t="s">
        <v>13701</v>
      </c>
      <c r="B5147" s="666" t="s">
        <v>6922</v>
      </c>
      <c r="C5147" s="666" t="s">
        <v>13702</v>
      </c>
      <c r="D5147" s="675" t="s">
        <v>11806</v>
      </c>
      <c r="E5147" s="737">
        <v>2689</v>
      </c>
      <c r="F5147" s="666">
        <v>46924706</v>
      </c>
      <c r="G5147" s="675" t="s">
        <v>13746</v>
      </c>
      <c r="H5147" s="675" t="s">
        <v>11806</v>
      </c>
      <c r="I5147" s="675" t="s">
        <v>6929</v>
      </c>
      <c r="J5147" s="675" t="s">
        <v>13704</v>
      </c>
      <c r="K5147" s="666">
        <v>1</v>
      </c>
      <c r="L5147" s="666">
        <v>12</v>
      </c>
      <c r="M5147" s="691" t="s">
        <v>13705</v>
      </c>
      <c r="N5147" s="666" t="s">
        <v>10860</v>
      </c>
      <c r="O5147" s="666">
        <v>6</v>
      </c>
      <c r="P5147" s="772" t="s">
        <v>13706</v>
      </c>
      <c r="Q5147" s="666" t="s">
        <v>10860</v>
      </c>
      <c r="R5147" s="666">
        <v>12</v>
      </c>
    </row>
    <row r="5148" spans="1:18" ht="15.75" customHeight="1" x14ac:dyDescent="0.2">
      <c r="A5148" s="665" t="s">
        <v>13701</v>
      </c>
      <c r="B5148" s="666" t="s">
        <v>6922</v>
      </c>
      <c r="C5148" s="666" t="s">
        <v>13702</v>
      </c>
      <c r="D5148" s="675" t="s">
        <v>10842</v>
      </c>
      <c r="E5148" s="737">
        <v>1200</v>
      </c>
      <c r="F5148" s="666">
        <v>80300281</v>
      </c>
      <c r="G5148" s="675" t="s">
        <v>13747</v>
      </c>
      <c r="H5148" s="675" t="s">
        <v>10842</v>
      </c>
      <c r="I5148" s="675" t="s">
        <v>7361</v>
      </c>
      <c r="J5148" s="675" t="s">
        <v>13708</v>
      </c>
      <c r="K5148" s="666">
        <v>1</v>
      </c>
      <c r="L5148" s="666">
        <v>12</v>
      </c>
      <c r="M5148" s="691" t="s">
        <v>13723</v>
      </c>
      <c r="N5148" s="666" t="s">
        <v>10860</v>
      </c>
      <c r="O5148" s="666">
        <v>6</v>
      </c>
      <c r="P5148" s="772" t="s">
        <v>13724</v>
      </c>
      <c r="Q5148" s="666" t="s">
        <v>10860</v>
      </c>
      <c r="R5148" s="666">
        <v>12</v>
      </c>
    </row>
    <row r="5149" spans="1:18" ht="15.75" customHeight="1" x14ac:dyDescent="0.2">
      <c r="A5149" s="665" t="s">
        <v>13701</v>
      </c>
      <c r="B5149" s="666" t="s">
        <v>6922</v>
      </c>
      <c r="C5149" s="666" t="s">
        <v>13702</v>
      </c>
      <c r="D5149" s="675" t="s">
        <v>12297</v>
      </c>
      <c r="E5149" s="737">
        <v>8000</v>
      </c>
      <c r="F5149" s="666">
        <v>44747578</v>
      </c>
      <c r="G5149" s="675" t="s">
        <v>13748</v>
      </c>
      <c r="H5149" s="675" t="s">
        <v>12297</v>
      </c>
      <c r="I5149" s="675" t="s">
        <v>6929</v>
      </c>
      <c r="J5149" s="675" t="s">
        <v>9913</v>
      </c>
      <c r="K5149" s="666">
        <v>1</v>
      </c>
      <c r="L5149" s="666">
        <v>12</v>
      </c>
      <c r="M5149" s="691" t="s">
        <v>13749</v>
      </c>
      <c r="N5149" s="666" t="s">
        <v>10860</v>
      </c>
      <c r="O5149" s="666">
        <v>6</v>
      </c>
      <c r="P5149" s="772" t="s">
        <v>13750</v>
      </c>
      <c r="Q5149" s="666" t="s">
        <v>10860</v>
      </c>
      <c r="R5149" s="666">
        <v>12</v>
      </c>
    </row>
    <row r="5150" spans="1:18" ht="15.75" customHeight="1" x14ac:dyDescent="0.2">
      <c r="A5150" s="665" t="s">
        <v>13701</v>
      </c>
      <c r="B5150" s="666" t="s">
        <v>6922</v>
      </c>
      <c r="C5150" s="666" t="s">
        <v>13702</v>
      </c>
      <c r="D5150" s="675" t="s">
        <v>11806</v>
      </c>
      <c r="E5150" s="737">
        <v>1500</v>
      </c>
      <c r="F5150" s="666">
        <v>46638027</v>
      </c>
      <c r="G5150" s="675" t="s">
        <v>13751</v>
      </c>
      <c r="H5150" s="675" t="s">
        <v>11806</v>
      </c>
      <c r="I5150" s="675" t="s">
        <v>6929</v>
      </c>
      <c r="J5150" s="675" t="s">
        <v>13704</v>
      </c>
      <c r="K5150" s="666">
        <v>1</v>
      </c>
      <c r="L5150" s="666">
        <v>12</v>
      </c>
      <c r="M5150" s="691" t="s">
        <v>13709</v>
      </c>
      <c r="N5150" s="666" t="s">
        <v>10860</v>
      </c>
      <c r="O5150" s="666">
        <v>6</v>
      </c>
      <c r="P5150" s="772" t="s">
        <v>13710</v>
      </c>
      <c r="Q5150" s="666" t="s">
        <v>10860</v>
      </c>
      <c r="R5150" s="666">
        <v>12</v>
      </c>
    </row>
    <row r="5151" spans="1:18" ht="15.75" customHeight="1" x14ac:dyDescent="0.2">
      <c r="A5151" s="665" t="s">
        <v>13701</v>
      </c>
      <c r="B5151" s="666" t="s">
        <v>6922</v>
      </c>
      <c r="C5151" s="666" t="s">
        <v>13702</v>
      </c>
      <c r="D5151" s="675" t="s">
        <v>11752</v>
      </c>
      <c r="E5151" s="737">
        <v>5000</v>
      </c>
      <c r="F5151" s="666">
        <v>17907896</v>
      </c>
      <c r="G5151" s="675" t="s">
        <v>10630</v>
      </c>
      <c r="H5151" s="675" t="s">
        <v>11752</v>
      </c>
      <c r="I5151" s="675" t="s">
        <v>6929</v>
      </c>
      <c r="J5151" s="675" t="s">
        <v>6938</v>
      </c>
      <c r="K5151" s="666">
        <v>1</v>
      </c>
      <c r="L5151" s="666">
        <v>1</v>
      </c>
      <c r="M5151" s="691" t="s">
        <v>13752</v>
      </c>
      <c r="N5151" s="666" t="s">
        <v>554</v>
      </c>
      <c r="O5151" s="666" t="s">
        <v>554</v>
      </c>
      <c r="P5151" s="772"/>
      <c r="Q5151" s="666"/>
      <c r="R5151" s="666"/>
    </row>
    <row r="5152" spans="1:18" ht="15.75" customHeight="1" x14ac:dyDescent="0.2">
      <c r="A5152" s="665" t="s">
        <v>13701</v>
      </c>
      <c r="B5152" s="666" t="s">
        <v>6922</v>
      </c>
      <c r="C5152" s="666" t="s">
        <v>13702</v>
      </c>
      <c r="D5152" s="675" t="s">
        <v>8629</v>
      </c>
      <c r="E5152" s="737">
        <v>930</v>
      </c>
      <c r="F5152" s="666">
        <v>70017246</v>
      </c>
      <c r="G5152" s="675" t="s">
        <v>13753</v>
      </c>
      <c r="H5152" s="675" t="s">
        <v>8629</v>
      </c>
      <c r="I5152" s="675" t="s">
        <v>7541</v>
      </c>
      <c r="J5152" s="675" t="s">
        <v>13708</v>
      </c>
      <c r="K5152" s="666">
        <v>1</v>
      </c>
      <c r="L5152" s="666">
        <v>12</v>
      </c>
      <c r="M5152" s="691" t="s">
        <v>13713</v>
      </c>
      <c r="N5152" s="666" t="s">
        <v>10860</v>
      </c>
      <c r="O5152" s="666">
        <v>6</v>
      </c>
      <c r="P5152" s="772" t="s">
        <v>13714</v>
      </c>
      <c r="Q5152" s="666" t="s">
        <v>10860</v>
      </c>
      <c r="R5152" s="666">
        <v>12</v>
      </c>
    </row>
    <row r="5153" spans="1:18" ht="15.75" customHeight="1" x14ac:dyDescent="0.2">
      <c r="A5153" s="665" t="s">
        <v>13701</v>
      </c>
      <c r="B5153" s="666" t="s">
        <v>6922</v>
      </c>
      <c r="C5153" s="666" t="s">
        <v>13702</v>
      </c>
      <c r="D5153" s="675" t="s">
        <v>11169</v>
      </c>
      <c r="E5153" s="737">
        <v>2689</v>
      </c>
      <c r="F5153" s="666">
        <v>40733573</v>
      </c>
      <c r="G5153" s="675" t="s">
        <v>13754</v>
      </c>
      <c r="H5153" s="675" t="s">
        <v>11169</v>
      </c>
      <c r="I5153" s="675" t="s">
        <v>6929</v>
      </c>
      <c r="J5153" s="675" t="s">
        <v>11169</v>
      </c>
      <c r="K5153" s="666">
        <v>1</v>
      </c>
      <c r="L5153" s="666">
        <v>12</v>
      </c>
      <c r="M5153" s="691" t="s">
        <v>13705</v>
      </c>
      <c r="N5153" s="666" t="s">
        <v>10860</v>
      </c>
      <c r="O5153" s="666">
        <v>1</v>
      </c>
      <c r="P5153" s="772" t="s">
        <v>13755</v>
      </c>
      <c r="Q5153" s="666" t="s">
        <v>10860</v>
      </c>
      <c r="R5153" s="666">
        <v>12</v>
      </c>
    </row>
    <row r="5154" spans="1:18" ht="15.75" customHeight="1" x14ac:dyDescent="0.2">
      <c r="A5154" s="665" t="s">
        <v>13701</v>
      </c>
      <c r="B5154" s="666" t="s">
        <v>6922</v>
      </c>
      <c r="C5154" s="666" t="s">
        <v>13702</v>
      </c>
      <c r="D5154" s="675" t="s">
        <v>8629</v>
      </c>
      <c r="E5154" s="737">
        <v>930</v>
      </c>
      <c r="F5154" s="666">
        <v>40810646</v>
      </c>
      <c r="G5154" s="675" t="s">
        <v>13756</v>
      </c>
      <c r="H5154" s="675" t="s">
        <v>8629</v>
      </c>
      <c r="I5154" s="675" t="s">
        <v>7541</v>
      </c>
      <c r="J5154" s="675" t="s">
        <v>13708</v>
      </c>
      <c r="K5154" s="666">
        <v>1</v>
      </c>
      <c r="L5154" s="666">
        <v>12</v>
      </c>
      <c r="M5154" s="691" t="s">
        <v>13713</v>
      </c>
      <c r="N5154" s="666" t="s">
        <v>10860</v>
      </c>
      <c r="O5154" s="666">
        <v>6</v>
      </c>
      <c r="P5154" s="772" t="s">
        <v>13714</v>
      </c>
      <c r="Q5154" s="666" t="s">
        <v>10860</v>
      </c>
      <c r="R5154" s="666">
        <v>12</v>
      </c>
    </row>
    <row r="5155" spans="1:18" ht="15.75" customHeight="1" x14ac:dyDescent="0.2">
      <c r="A5155" s="665" t="s">
        <v>13701</v>
      </c>
      <c r="B5155" s="666" t="s">
        <v>6922</v>
      </c>
      <c r="C5155" s="666" t="s">
        <v>13702</v>
      </c>
      <c r="D5155" s="675" t="s">
        <v>8629</v>
      </c>
      <c r="E5155" s="737">
        <v>930</v>
      </c>
      <c r="F5155" s="666">
        <v>18060733</v>
      </c>
      <c r="G5155" s="675" t="s">
        <v>13757</v>
      </c>
      <c r="H5155" s="675" t="s">
        <v>8629</v>
      </c>
      <c r="I5155" s="675" t="s">
        <v>7541</v>
      </c>
      <c r="J5155" s="675" t="s">
        <v>13708</v>
      </c>
      <c r="K5155" s="666">
        <v>1</v>
      </c>
      <c r="L5155" s="666">
        <v>12</v>
      </c>
      <c r="M5155" s="691" t="s">
        <v>13713</v>
      </c>
      <c r="N5155" s="666" t="s">
        <v>10860</v>
      </c>
      <c r="O5155" s="666">
        <v>6</v>
      </c>
      <c r="P5155" s="772" t="s">
        <v>13714</v>
      </c>
      <c r="Q5155" s="666" t="s">
        <v>10860</v>
      </c>
      <c r="R5155" s="666">
        <v>12</v>
      </c>
    </row>
    <row r="5156" spans="1:18" ht="15.75" customHeight="1" x14ac:dyDescent="0.2">
      <c r="A5156" s="665" t="s">
        <v>13701</v>
      </c>
      <c r="B5156" s="666" t="s">
        <v>6922</v>
      </c>
      <c r="C5156" s="666" t="s">
        <v>13702</v>
      </c>
      <c r="D5156" s="675" t="s">
        <v>8629</v>
      </c>
      <c r="E5156" s="737">
        <v>1100</v>
      </c>
      <c r="F5156" s="666">
        <v>47490718</v>
      </c>
      <c r="G5156" s="675" t="s">
        <v>13758</v>
      </c>
      <c r="H5156" s="675" t="s">
        <v>8629</v>
      </c>
      <c r="I5156" s="675" t="s">
        <v>7541</v>
      </c>
      <c r="J5156" s="675" t="s">
        <v>13708</v>
      </c>
      <c r="K5156" s="666">
        <v>1</v>
      </c>
      <c r="L5156" s="666">
        <v>12</v>
      </c>
      <c r="M5156" s="691" t="s">
        <v>13759</v>
      </c>
      <c r="N5156" s="666" t="s">
        <v>10860</v>
      </c>
      <c r="O5156" s="666">
        <v>6</v>
      </c>
      <c r="P5156" s="772" t="s">
        <v>13760</v>
      </c>
      <c r="Q5156" s="666" t="s">
        <v>10860</v>
      </c>
      <c r="R5156" s="666">
        <v>12</v>
      </c>
    </row>
    <row r="5157" spans="1:18" ht="15.75" customHeight="1" x14ac:dyDescent="0.2">
      <c r="A5157" s="665" t="s">
        <v>13701</v>
      </c>
      <c r="B5157" s="666" t="s">
        <v>6922</v>
      </c>
      <c r="C5157" s="666" t="s">
        <v>13702</v>
      </c>
      <c r="D5157" s="675" t="s">
        <v>11050</v>
      </c>
      <c r="E5157" s="737">
        <v>1200</v>
      </c>
      <c r="F5157" s="666">
        <v>45842861</v>
      </c>
      <c r="G5157" s="675" t="s">
        <v>13761</v>
      </c>
      <c r="H5157" s="675" t="s">
        <v>11050</v>
      </c>
      <c r="I5157" s="675" t="s">
        <v>7361</v>
      </c>
      <c r="J5157" s="675" t="s">
        <v>13708</v>
      </c>
      <c r="K5157" s="666">
        <v>1</v>
      </c>
      <c r="L5157" s="666">
        <v>12</v>
      </c>
      <c r="M5157" s="691" t="s">
        <v>13723</v>
      </c>
      <c r="N5157" s="666" t="s">
        <v>10860</v>
      </c>
      <c r="O5157" s="666">
        <v>6</v>
      </c>
      <c r="P5157" s="772" t="s">
        <v>13724</v>
      </c>
      <c r="Q5157" s="666" t="s">
        <v>10860</v>
      </c>
      <c r="R5157" s="666">
        <v>12</v>
      </c>
    </row>
    <row r="5158" spans="1:18" ht="15.75" customHeight="1" x14ac:dyDescent="0.2">
      <c r="A5158" s="665" t="s">
        <v>13701</v>
      </c>
      <c r="B5158" s="666" t="s">
        <v>6922</v>
      </c>
      <c r="C5158" s="666" t="s">
        <v>13702</v>
      </c>
      <c r="D5158" s="675" t="s">
        <v>8611</v>
      </c>
      <c r="E5158" s="737">
        <v>1200</v>
      </c>
      <c r="F5158" s="666">
        <v>43089904</v>
      </c>
      <c r="G5158" s="675" t="s">
        <v>13762</v>
      </c>
      <c r="H5158" s="675" t="s">
        <v>8611</v>
      </c>
      <c r="I5158" s="675" t="s">
        <v>7361</v>
      </c>
      <c r="J5158" s="675" t="s">
        <v>13708</v>
      </c>
      <c r="K5158" s="666">
        <v>1</v>
      </c>
      <c r="L5158" s="666">
        <v>12</v>
      </c>
      <c r="M5158" s="691" t="s">
        <v>13723</v>
      </c>
      <c r="N5158" s="666" t="s">
        <v>10860</v>
      </c>
      <c r="O5158" s="666">
        <v>6</v>
      </c>
      <c r="P5158" s="772" t="s">
        <v>13724</v>
      </c>
      <c r="Q5158" s="666" t="s">
        <v>10860</v>
      </c>
      <c r="R5158" s="666">
        <v>12</v>
      </c>
    </row>
    <row r="5159" spans="1:18" ht="15.75" customHeight="1" x14ac:dyDescent="0.2">
      <c r="A5159" s="665" t="s">
        <v>13701</v>
      </c>
      <c r="B5159" s="666" t="s">
        <v>6922</v>
      </c>
      <c r="C5159" s="666" t="s">
        <v>13702</v>
      </c>
      <c r="D5159" s="675" t="s">
        <v>10738</v>
      </c>
      <c r="E5159" s="737">
        <v>1000</v>
      </c>
      <c r="F5159" s="666">
        <v>47612950</v>
      </c>
      <c r="G5159" s="675" t="s">
        <v>13763</v>
      </c>
      <c r="H5159" s="675" t="s">
        <v>10738</v>
      </c>
      <c r="I5159" s="675" t="s">
        <v>7361</v>
      </c>
      <c r="J5159" s="675" t="s">
        <v>13708</v>
      </c>
      <c r="K5159" s="666">
        <v>1</v>
      </c>
      <c r="L5159" s="666">
        <v>12</v>
      </c>
      <c r="M5159" s="691" t="s">
        <v>13734</v>
      </c>
      <c r="N5159" s="666" t="s">
        <v>10860</v>
      </c>
      <c r="O5159" s="666">
        <v>6</v>
      </c>
      <c r="P5159" s="772" t="s">
        <v>13735</v>
      </c>
      <c r="Q5159" s="666" t="s">
        <v>10860</v>
      </c>
      <c r="R5159" s="666">
        <v>12</v>
      </c>
    </row>
    <row r="5160" spans="1:18" ht="15.75" customHeight="1" x14ac:dyDescent="0.2">
      <c r="A5160" s="665" t="s">
        <v>13701</v>
      </c>
      <c r="B5160" s="666" t="s">
        <v>6922</v>
      </c>
      <c r="C5160" s="666" t="s">
        <v>13702</v>
      </c>
      <c r="D5160" s="675" t="s">
        <v>10738</v>
      </c>
      <c r="E5160" s="737">
        <v>1834</v>
      </c>
      <c r="F5160" s="666">
        <v>41631144</v>
      </c>
      <c r="G5160" s="675" t="s">
        <v>13764</v>
      </c>
      <c r="H5160" s="675" t="s">
        <v>10738</v>
      </c>
      <c r="I5160" s="675" t="s">
        <v>7361</v>
      </c>
      <c r="J5160" s="675" t="s">
        <v>13708</v>
      </c>
      <c r="K5160" s="666">
        <v>1</v>
      </c>
      <c r="L5160" s="666">
        <v>12</v>
      </c>
      <c r="M5160" s="691" t="s">
        <v>13765</v>
      </c>
      <c r="N5160" s="666" t="s">
        <v>10860</v>
      </c>
      <c r="O5160" s="666">
        <v>6</v>
      </c>
      <c r="P5160" s="772" t="s">
        <v>13766</v>
      </c>
      <c r="Q5160" s="666" t="s">
        <v>10860</v>
      </c>
      <c r="R5160" s="666">
        <v>12</v>
      </c>
    </row>
    <row r="5161" spans="1:18" ht="15.75" customHeight="1" x14ac:dyDescent="0.2">
      <c r="A5161" s="665" t="s">
        <v>13701</v>
      </c>
      <c r="B5161" s="666" t="s">
        <v>6922</v>
      </c>
      <c r="C5161" s="666" t="s">
        <v>13702</v>
      </c>
      <c r="D5161" s="675" t="s">
        <v>8651</v>
      </c>
      <c r="E5161" s="737">
        <v>1200</v>
      </c>
      <c r="F5161" s="666">
        <v>70385426</v>
      </c>
      <c r="G5161" s="675" t="s">
        <v>13767</v>
      </c>
      <c r="H5161" s="675" t="s">
        <v>8651</v>
      </c>
      <c r="I5161" s="675" t="s">
        <v>7361</v>
      </c>
      <c r="J5161" s="675" t="s">
        <v>13708</v>
      </c>
      <c r="K5161" s="666">
        <v>1</v>
      </c>
      <c r="L5161" s="666">
        <v>12</v>
      </c>
      <c r="M5161" s="691" t="s">
        <v>13723</v>
      </c>
      <c r="N5161" s="666" t="s">
        <v>10860</v>
      </c>
      <c r="O5161" s="666">
        <v>6</v>
      </c>
      <c r="P5161" s="772" t="s">
        <v>13724</v>
      </c>
      <c r="Q5161" s="666" t="s">
        <v>10860</v>
      </c>
      <c r="R5161" s="666">
        <v>12</v>
      </c>
    </row>
    <row r="5162" spans="1:18" ht="15.75" customHeight="1" x14ac:dyDescent="0.2">
      <c r="A5162" s="665" t="s">
        <v>13701</v>
      </c>
      <c r="B5162" s="666" t="s">
        <v>6922</v>
      </c>
      <c r="C5162" s="666" t="s">
        <v>13702</v>
      </c>
      <c r="D5162" s="675" t="s">
        <v>11806</v>
      </c>
      <c r="E5162" s="737">
        <v>1500</v>
      </c>
      <c r="F5162" s="666">
        <v>40187671</v>
      </c>
      <c r="G5162" s="675" t="s">
        <v>13768</v>
      </c>
      <c r="H5162" s="675" t="s">
        <v>11806</v>
      </c>
      <c r="I5162" s="675" t="s">
        <v>6929</v>
      </c>
      <c r="J5162" s="675" t="s">
        <v>13704</v>
      </c>
      <c r="K5162" s="666">
        <v>1</v>
      </c>
      <c r="L5162" s="666">
        <v>12</v>
      </c>
      <c r="M5162" s="691" t="s">
        <v>13709</v>
      </c>
      <c r="N5162" s="666" t="s">
        <v>10860</v>
      </c>
      <c r="O5162" s="666">
        <v>6</v>
      </c>
      <c r="P5162" s="772" t="s">
        <v>13710</v>
      </c>
      <c r="Q5162" s="666" t="s">
        <v>10860</v>
      </c>
      <c r="R5162" s="666">
        <v>12</v>
      </c>
    </row>
    <row r="5163" spans="1:18" ht="15.75" customHeight="1" x14ac:dyDescent="0.2">
      <c r="A5163" s="665" t="s">
        <v>13701</v>
      </c>
      <c r="B5163" s="666" t="s">
        <v>6922</v>
      </c>
      <c r="C5163" s="666" t="s">
        <v>13702</v>
      </c>
      <c r="D5163" s="675" t="s">
        <v>11806</v>
      </c>
      <c r="E5163" s="737">
        <v>1500</v>
      </c>
      <c r="F5163" s="666">
        <v>18221546</v>
      </c>
      <c r="G5163" s="675" t="s">
        <v>13769</v>
      </c>
      <c r="H5163" s="675" t="s">
        <v>11806</v>
      </c>
      <c r="I5163" s="675" t="s">
        <v>6929</v>
      </c>
      <c r="J5163" s="675" t="s">
        <v>13704</v>
      </c>
      <c r="K5163" s="666">
        <v>1</v>
      </c>
      <c r="L5163" s="666">
        <v>12</v>
      </c>
      <c r="M5163" s="691" t="s">
        <v>13709</v>
      </c>
      <c r="N5163" s="666" t="s">
        <v>10860</v>
      </c>
      <c r="O5163" s="666">
        <v>6</v>
      </c>
      <c r="P5163" s="772" t="s">
        <v>13710</v>
      </c>
      <c r="Q5163" s="666" t="s">
        <v>10860</v>
      </c>
      <c r="R5163" s="666">
        <v>12</v>
      </c>
    </row>
    <row r="5164" spans="1:18" ht="15.75" customHeight="1" x14ac:dyDescent="0.2">
      <c r="A5164" s="665" t="s">
        <v>13701</v>
      </c>
      <c r="B5164" s="666" t="s">
        <v>6922</v>
      </c>
      <c r="C5164" s="666" t="s">
        <v>13702</v>
      </c>
      <c r="D5164" s="675" t="s">
        <v>10356</v>
      </c>
      <c r="E5164" s="737">
        <v>1500</v>
      </c>
      <c r="F5164" s="666">
        <v>18836836</v>
      </c>
      <c r="G5164" s="675" t="s">
        <v>13770</v>
      </c>
      <c r="H5164" s="675" t="s">
        <v>10356</v>
      </c>
      <c r="I5164" s="675" t="s">
        <v>6929</v>
      </c>
      <c r="J5164" s="675" t="s">
        <v>10356</v>
      </c>
      <c r="K5164" s="666">
        <v>1</v>
      </c>
      <c r="L5164" s="666">
        <v>12</v>
      </c>
      <c r="M5164" s="691" t="s">
        <v>13709</v>
      </c>
      <c r="N5164" s="666" t="s">
        <v>10860</v>
      </c>
      <c r="O5164" s="666">
        <v>6</v>
      </c>
      <c r="P5164" s="772" t="s">
        <v>13710</v>
      </c>
      <c r="Q5164" s="666" t="s">
        <v>10860</v>
      </c>
      <c r="R5164" s="666">
        <v>12</v>
      </c>
    </row>
    <row r="5165" spans="1:18" ht="15.75" customHeight="1" x14ac:dyDescent="0.2">
      <c r="A5165" s="665" t="s">
        <v>13701</v>
      </c>
      <c r="B5165" s="666" t="s">
        <v>6922</v>
      </c>
      <c r="C5165" s="666" t="s">
        <v>13702</v>
      </c>
      <c r="D5165" s="675" t="s">
        <v>10854</v>
      </c>
      <c r="E5165" s="737">
        <v>1800</v>
      </c>
      <c r="F5165" s="666">
        <v>17812399</v>
      </c>
      <c r="G5165" s="675" t="s">
        <v>13771</v>
      </c>
      <c r="H5165" s="675" t="s">
        <v>10854</v>
      </c>
      <c r="I5165" s="675" t="s">
        <v>6929</v>
      </c>
      <c r="J5165" s="675" t="s">
        <v>10854</v>
      </c>
      <c r="K5165" s="666">
        <v>1</v>
      </c>
      <c r="L5165" s="666">
        <v>12</v>
      </c>
      <c r="M5165" s="691" t="s">
        <v>13720</v>
      </c>
      <c r="N5165" s="666" t="s">
        <v>10860</v>
      </c>
      <c r="O5165" s="666">
        <v>6</v>
      </c>
      <c r="P5165" s="772" t="s">
        <v>13721</v>
      </c>
      <c r="Q5165" s="666" t="s">
        <v>10860</v>
      </c>
      <c r="R5165" s="666">
        <v>12</v>
      </c>
    </row>
    <row r="5166" spans="1:18" ht="15.75" customHeight="1" x14ac:dyDescent="0.2">
      <c r="A5166" s="665" t="s">
        <v>13701</v>
      </c>
      <c r="B5166" s="666" t="s">
        <v>6922</v>
      </c>
      <c r="C5166" s="666" t="s">
        <v>13702</v>
      </c>
      <c r="D5166" s="675" t="s">
        <v>11076</v>
      </c>
      <c r="E5166" s="737">
        <v>2500</v>
      </c>
      <c r="F5166" s="666">
        <v>45941509</v>
      </c>
      <c r="G5166" s="675" t="s">
        <v>13772</v>
      </c>
      <c r="H5166" s="675" t="s">
        <v>11076</v>
      </c>
      <c r="I5166" s="675" t="s">
        <v>6929</v>
      </c>
      <c r="J5166" s="692" t="s">
        <v>10964</v>
      </c>
      <c r="K5166" s="666">
        <v>1</v>
      </c>
      <c r="L5166" s="666">
        <v>12</v>
      </c>
      <c r="M5166" s="691" t="s">
        <v>13739</v>
      </c>
      <c r="N5166" s="666" t="s">
        <v>10860</v>
      </c>
      <c r="O5166" s="666">
        <v>6</v>
      </c>
      <c r="P5166" s="772" t="s">
        <v>13740</v>
      </c>
      <c r="Q5166" s="666" t="s">
        <v>10860</v>
      </c>
      <c r="R5166" s="666">
        <v>12</v>
      </c>
    </row>
    <row r="5167" spans="1:18" ht="15.75" customHeight="1" x14ac:dyDescent="0.2">
      <c r="A5167" s="665" t="s">
        <v>13701</v>
      </c>
      <c r="B5167" s="666" t="s">
        <v>6922</v>
      </c>
      <c r="C5167" s="666" t="s">
        <v>13702</v>
      </c>
      <c r="D5167" s="675" t="s">
        <v>10738</v>
      </c>
      <c r="E5167" s="737">
        <v>1834</v>
      </c>
      <c r="F5167" s="666">
        <v>19415773</v>
      </c>
      <c r="G5167" s="675" t="s">
        <v>13773</v>
      </c>
      <c r="H5167" s="675" t="s">
        <v>10738</v>
      </c>
      <c r="I5167" s="675" t="s">
        <v>7361</v>
      </c>
      <c r="J5167" s="675" t="s">
        <v>13708</v>
      </c>
      <c r="K5167" s="666">
        <v>1</v>
      </c>
      <c r="L5167" s="666">
        <v>12</v>
      </c>
      <c r="M5167" s="691" t="s">
        <v>13765</v>
      </c>
      <c r="N5167" s="666" t="s">
        <v>10860</v>
      </c>
      <c r="O5167" s="666">
        <v>6</v>
      </c>
      <c r="P5167" s="772" t="s">
        <v>13766</v>
      </c>
      <c r="Q5167" s="666" t="s">
        <v>10860</v>
      </c>
      <c r="R5167" s="666">
        <v>12</v>
      </c>
    </row>
    <row r="5168" spans="1:18" ht="15.75" customHeight="1" x14ac:dyDescent="0.2">
      <c r="A5168" s="665" t="s">
        <v>13701</v>
      </c>
      <c r="B5168" s="666" t="s">
        <v>6922</v>
      </c>
      <c r="C5168" s="666" t="s">
        <v>13702</v>
      </c>
      <c r="D5168" s="675" t="s">
        <v>11050</v>
      </c>
      <c r="E5168" s="737">
        <v>930</v>
      </c>
      <c r="F5168" s="666">
        <v>40474926</v>
      </c>
      <c r="G5168" s="675" t="s">
        <v>13774</v>
      </c>
      <c r="H5168" s="675" t="s">
        <v>11050</v>
      </c>
      <c r="I5168" s="675" t="s">
        <v>7361</v>
      </c>
      <c r="J5168" s="675" t="s">
        <v>13708</v>
      </c>
      <c r="K5168" s="666">
        <v>1</v>
      </c>
      <c r="L5168" s="666">
        <v>12</v>
      </c>
      <c r="M5168" s="691" t="s">
        <v>13713</v>
      </c>
      <c r="N5168" s="666" t="s">
        <v>10860</v>
      </c>
      <c r="O5168" s="666">
        <v>6</v>
      </c>
      <c r="P5168" s="772" t="s">
        <v>13714</v>
      </c>
      <c r="Q5168" s="666" t="s">
        <v>10860</v>
      </c>
      <c r="R5168" s="666">
        <v>12</v>
      </c>
    </row>
    <row r="5169" spans="1:18" ht="15.75" customHeight="1" x14ac:dyDescent="0.2">
      <c r="A5169" s="665" t="s">
        <v>13701</v>
      </c>
      <c r="B5169" s="666" t="s">
        <v>6922</v>
      </c>
      <c r="C5169" s="666" t="s">
        <v>13702</v>
      </c>
      <c r="D5169" s="675" t="s">
        <v>11806</v>
      </c>
      <c r="E5169" s="737">
        <v>1150</v>
      </c>
      <c r="F5169" s="666">
        <v>42393045</v>
      </c>
      <c r="G5169" s="675" t="s">
        <v>13775</v>
      </c>
      <c r="H5169" s="675" t="s">
        <v>11806</v>
      </c>
      <c r="I5169" s="675" t="s">
        <v>6929</v>
      </c>
      <c r="J5169" s="675" t="s">
        <v>13704</v>
      </c>
      <c r="K5169" s="666">
        <v>1</v>
      </c>
      <c r="L5169" s="666">
        <v>12</v>
      </c>
      <c r="M5169" s="691" t="s">
        <v>13726</v>
      </c>
      <c r="N5169" s="666" t="s">
        <v>10860</v>
      </c>
      <c r="O5169" s="666">
        <v>6</v>
      </c>
      <c r="P5169" s="772" t="s">
        <v>13776</v>
      </c>
      <c r="Q5169" s="666" t="s">
        <v>10860</v>
      </c>
      <c r="R5169" s="666">
        <v>12</v>
      </c>
    </row>
    <row r="5170" spans="1:18" ht="15.75" customHeight="1" x14ac:dyDescent="0.2">
      <c r="A5170" s="665" t="s">
        <v>13701</v>
      </c>
      <c r="B5170" s="666" t="s">
        <v>6922</v>
      </c>
      <c r="C5170" s="666" t="s">
        <v>13702</v>
      </c>
      <c r="D5170" s="675" t="s">
        <v>8629</v>
      </c>
      <c r="E5170" s="737">
        <v>1500</v>
      </c>
      <c r="F5170" s="666">
        <v>18068809</v>
      </c>
      <c r="G5170" s="675" t="s">
        <v>13777</v>
      </c>
      <c r="H5170" s="675" t="s">
        <v>8629</v>
      </c>
      <c r="I5170" s="675" t="s">
        <v>7541</v>
      </c>
      <c r="J5170" s="675" t="s">
        <v>13708</v>
      </c>
      <c r="K5170" s="666">
        <v>1</v>
      </c>
      <c r="L5170" s="666">
        <v>12</v>
      </c>
      <c r="M5170" s="691" t="s">
        <v>13709</v>
      </c>
      <c r="N5170" s="666" t="s">
        <v>10860</v>
      </c>
      <c r="O5170" s="666">
        <v>6</v>
      </c>
      <c r="P5170" s="772" t="s">
        <v>13710</v>
      </c>
      <c r="Q5170" s="666" t="s">
        <v>10860</v>
      </c>
      <c r="R5170" s="666">
        <v>12</v>
      </c>
    </row>
    <row r="5171" spans="1:18" ht="15.75" customHeight="1" x14ac:dyDescent="0.2">
      <c r="A5171" s="665" t="s">
        <v>13701</v>
      </c>
      <c r="B5171" s="666" t="s">
        <v>6922</v>
      </c>
      <c r="C5171" s="666" t="s">
        <v>13702</v>
      </c>
      <c r="D5171" s="675" t="s">
        <v>8629</v>
      </c>
      <c r="E5171" s="737">
        <v>930</v>
      </c>
      <c r="F5171" s="666">
        <v>18111893</v>
      </c>
      <c r="G5171" s="675" t="s">
        <v>13778</v>
      </c>
      <c r="H5171" s="675" t="s">
        <v>8629</v>
      </c>
      <c r="I5171" s="675" t="s">
        <v>7541</v>
      </c>
      <c r="J5171" s="675" t="s">
        <v>13708</v>
      </c>
      <c r="K5171" s="666">
        <v>1</v>
      </c>
      <c r="L5171" s="666">
        <v>12</v>
      </c>
      <c r="M5171" s="691" t="s">
        <v>13713</v>
      </c>
      <c r="N5171" s="666" t="s">
        <v>10860</v>
      </c>
      <c r="O5171" s="666">
        <v>6</v>
      </c>
      <c r="P5171" s="772" t="s">
        <v>13714</v>
      </c>
      <c r="Q5171" s="666" t="s">
        <v>10860</v>
      </c>
      <c r="R5171" s="666">
        <v>12</v>
      </c>
    </row>
    <row r="5172" spans="1:18" ht="15.75" customHeight="1" x14ac:dyDescent="0.2">
      <c r="A5172" s="665" t="s">
        <v>13701</v>
      </c>
      <c r="B5172" s="666" t="s">
        <v>6922</v>
      </c>
      <c r="C5172" s="666" t="s">
        <v>13702</v>
      </c>
      <c r="D5172" s="675" t="s">
        <v>11806</v>
      </c>
      <c r="E5172" s="737">
        <v>2689</v>
      </c>
      <c r="F5172" s="666">
        <v>40993925</v>
      </c>
      <c r="G5172" s="675" t="s">
        <v>13779</v>
      </c>
      <c r="H5172" s="675" t="s">
        <v>11806</v>
      </c>
      <c r="I5172" s="675" t="s">
        <v>6929</v>
      </c>
      <c r="J5172" s="675" t="s">
        <v>13704</v>
      </c>
      <c r="K5172" s="666">
        <v>1</v>
      </c>
      <c r="L5172" s="666">
        <v>4</v>
      </c>
      <c r="M5172" s="691" t="s">
        <v>13780</v>
      </c>
      <c r="N5172" s="666"/>
      <c r="O5172" s="666"/>
      <c r="P5172" s="772"/>
      <c r="Q5172" s="666"/>
      <c r="R5172" s="666"/>
    </row>
    <row r="5173" spans="1:18" ht="15.75" customHeight="1" x14ac:dyDescent="0.2">
      <c r="A5173" s="665" t="s">
        <v>13701</v>
      </c>
      <c r="B5173" s="666" t="s">
        <v>6922</v>
      </c>
      <c r="C5173" s="666" t="s">
        <v>13702</v>
      </c>
      <c r="D5173" s="675" t="s">
        <v>10738</v>
      </c>
      <c r="E5173" s="737">
        <v>1800</v>
      </c>
      <c r="F5173" s="666">
        <v>42728334</v>
      </c>
      <c r="G5173" s="675" t="s">
        <v>13781</v>
      </c>
      <c r="H5173" s="675" t="s">
        <v>10738</v>
      </c>
      <c r="I5173" s="675" t="s">
        <v>7361</v>
      </c>
      <c r="J5173" s="675" t="s">
        <v>13708</v>
      </c>
      <c r="K5173" s="666">
        <v>1</v>
      </c>
      <c r="L5173" s="666">
        <v>12</v>
      </c>
      <c r="M5173" s="691" t="s">
        <v>13720</v>
      </c>
      <c r="N5173" s="666" t="s">
        <v>10860</v>
      </c>
      <c r="O5173" s="666">
        <v>6</v>
      </c>
      <c r="P5173" s="772" t="s">
        <v>13721</v>
      </c>
      <c r="Q5173" s="666" t="s">
        <v>10860</v>
      </c>
      <c r="R5173" s="666">
        <v>12</v>
      </c>
    </row>
    <row r="5174" spans="1:18" ht="15.75" customHeight="1" x14ac:dyDescent="0.2">
      <c r="A5174" s="665" t="s">
        <v>13701</v>
      </c>
      <c r="B5174" s="666" t="s">
        <v>6922</v>
      </c>
      <c r="C5174" s="666" t="s">
        <v>13702</v>
      </c>
      <c r="D5174" s="675" t="s">
        <v>6938</v>
      </c>
      <c r="E5174" s="737">
        <v>1500</v>
      </c>
      <c r="F5174" s="666">
        <v>40387229</v>
      </c>
      <c r="G5174" s="675" t="s">
        <v>13782</v>
      </c>
      <c r="H5174" s="675" t="s">
        <v>6938</v>
      </c>
      <c r="I5174" s="675" t="s">
        <v>6929</v>
      </c>
      <c r="J5174" s="675" t="s">
        <v>6938</v>
      </c>
      <c r="K5174" s="666">
        <v>1</v>
      </c>
      <c r="L5174" s="666">
        <v>12</v>
      </c>
      <c r="M5174" s="691" t="s">
        <v>13709</v>
      </c>
      <c r="N5174" s="666" t="s">
        <v>10860</v>
      </c>
      <c r="O5174" s="666">
        <v>6</v>
      </c>
      <c r="P5174" s="772" t="s">
        <v>13710</v>
      </c>
      <c r="Q5174" s="666" t="s">
        <v>10860</v>
      </c>
      <c r="R5174" s="666">
        <v>12</v>
      </c>
    </row>
    <row r="5175" spans="1:18" ht="15.75" customHeight="1" x14ac:dyDescent="0.2">
      <c r="A5175" s="665" t="s">
        <v>13701</v>
      </c>
      <c r="B5175" s="666" t="s">
        <v>6922</v>
      </c>
      <c r="C5175" s="666" t="s">
        <v>13702</v>
      </c>
      <c r="D5175" s="675" t="s">
        <v>8629</v>
      </c>
      <c r="E5175" s="737">
        <v>1500</v>
      </c>
      <c r="F5175" s="666">
        <v>72892693</v>
      </c>
      <c r="G5175" s="675" t="s">
        <v>13783</v>
      </c>
      <c r="H5175" s="675" t="s">
        <v>8629</v>
      </c>
      <c r="I5175" s="675" t="s">
        <v>7541</v>
      </c>
      <c r="J5175" s="675" t="s">
        <v>13708</v>
      </c>
      <c r="K5175" s="666">
        <v>1</v>
      </c>
      <c r="L5175" s="666">
        <v>12</v>
      </c>
      <c r="M5175" s="691" t="s">
        <v>13709</v>
      </c>
      <c r="N5175" s="666" t="s">
        <v>10860</v>
      </c>
      <c r="O5175" s="666">
        <v>6</v>
      </c>
      <c r="P5175" s="772" t="s">
        <v>13710</v>
      </c>
      <c r="Q5175" s="666" t="s">
        <v>10860</v>
      </c>
      <c r="R5175" s="666">
        <v>12</v>
      </c>
    </row>
    <row r="5176" spans="1:18" ht="15.75" customHeight="1" x14ac:dyDescent="0.2">
      <c r="A5176" s="665" t="s">
        <v>13701</v>
      </c>
      <c r="B5176" s="666" t="s">
        <v>6922</v>
      </c>
      <c r="C5176" s="666" t="s">
        <v>13702</v>
      </c>
      <c r="D5176" s="675" t="s">
        <v>11806</v>
      </c>
      <c r="E5176" s="737">
        <v>1500</v>
      </c>
      <c r="F5176" s="666">
        <v>44379848</v>
      </c>
      <c r="G5176" s="675" t="s">
        <v>13784</v>
      </c>
      <c r="H5176" s="675" t="s">
        <v>11806</v>
      </c>
      <c r="I5176" s="675" t="s">
        <v>6929</v>
      </c>
      <c r="J5176" s="675" t="s">
        <v>13704</v>
      </c>
      <c r="K5176" s="666">
        <v>1</v>
      </c>
      <c r="L5176" s="666">
        <v>12</v>
      </c>
      <c r="M5176" s="691" t="s">
        <v>13709</v>
      </c>
      <c r="N5176" s="666" t="s">
        <v>10860</v>
      </c>
      <c r="O5176" s="666">
        <v>6</v>
      </c>
      <c r="P5176" s="772" t="s">
        <v>13710</v>
      </c>
      <c r="Q5176" s="666" t="s">
        <v>10860</v>
      </c>
      <c r="R5176" s="666">
        <v>12</v>
      </c>
    </row>
    <row r="5177" spans="1:18" ht="15.75" customHeight="1" x14ac:dyDescent="0.2">
      <c r="A5177" s="665" t="s">
        <v>13701</v>
      </c>
      <c r="B5177" s="666" t="s">
        <v>6922</v>
      </c>
      <c r="C5177" s="666" t="s">
        <v>13702</v>
      </c>
      <c r="D5177" s="675" t="s">
        <v>8611</v>
      </c>
      <c r="E5177" s="737">
        <v>1300</v>
      </c>
      <c r="F5177" s="666">
        <v>71031016</v>
      </c>
      <c r="G5177" s="675" t="s">
        <v>13785</v>
      </c>
      <c r="H5177" s="675" t="s">
        <v>8611</v>
      </c>
      <c r="I5177" s="675" t="s">
        <v>7361</v>
      </c>
      <c r="J5177" s="675" t="s">
        <v>13708</v>
      </c>
      <c r="K5177" s="666">
        <v>1</v>
      </c>
      <c r="L5177" s="666">
        <v>12</v>
      </c>
      <c r="M5177" s="691" t="s">
        <v>13716</v>
      </c>
      <c r="N5177" s="666" t="s">
        <v>10860</v>
      </c>
      <c r="O5177" s="666">
        <v>6</v>
      </c>
      <c r="P5177" s="772" t="s">
        <v>13717</v>
      </c>
      <c r="Q5177" s="666" t="s">
        <v>10860</v>
      </c>
      <c r="R5177" s="666">
        <v>12</v>
      </c>
    </row>
    <row r="5178" spans="1:18" ht="15.75" customHeight="1" x14ac:dyDescent="0.2">
      <c r="A5178" s="665" t="s">
        <v>13701</v>
      </c>
      <c r="B5178" s="666" t="s">
        <v>6922</v>
      </c>
      <c r="C5178" s="666" t="s">
        <v>13702</v>
      </c>
      <c r="D5178" s="675" t="s">
        <v>11806</v>
      </c>
      <c r="E5178" s="737">
        <v>1700</v>
      </c>
      <c r="F5178" s="666">
        <v>44153763</v>
      </c>
      <c r="G5178" s="675" t="s">
        <v>13786</v>
      </c>
      <c r="H5178" s="675" t="s">
        <v>11806</v>
      </c>
      <c r="I5178" s="675" t="s">
        <v>6929</v>
      </c>
      <c r="J5178" s="675" t="s">
        <v>13704</v>
      </c>
      <c r="K5178" s="666">
        <v>1</v>
      </c>
      <c r="L5178" s="666">
        <v>12</v>
      </c>
      <c r="M5178" s="691" t="s">
        <v>13787</v>
      </c>
      <c r="N5178" s="666" t="s">
        <v>10860</v>
      </c>
      <c r="O5178" s="666">
        <v>6</v>
      </c>
      <c r="P5178" s="772" t="s">
        <v>13788</v>
      </c>
      <c r="Q5178" s="666" t="s">
        <v>10860</v>
      </c>
      <c r="R5178" s="666">
        <v>12</v>
      </c>
    </row>
    <row r="5179" spans="1:18" ht="15.75" customHeight="1" x14ac:dyDescent="0.2">
      <c r="A5179" s="665" t="s">
        <v>13701</v>
      </c>
      <c r="B5179" s="666" t="s">
        <v>6922</v>
      </c>
      <c r="C5179" s="666" t="s">
        <v>13702</v>
      </c>
      <c r="D5179" s="675" t="s">
        <v>8651</v>
      </c>
      <c r="E5179" s="737">
        <v>1000</v>
      </c>
      <c r="F5179" s="666">
        <v>80360527</v>
      </c>
      <c r="G5179" s="675" t="s">
        <v>13789</v>
      </c>
      <c r="H5179" s="675" t="s">
        <v>8651</v>
      </c>
      <c r="I5179" s="675" t="s">
        <v>7361</v>
      </c>
      <c r="J5179" s="675" t="s">
        <v>13708</v>
      </c>
      <c r="K5179" s="666">
        <v>1</v>
      </c>
      <c r="L5179" s="666">
        <v>12</v>
      </c>
      <c r="M5179" s="691" t="s">
        <v>13734</v>
      </c>
      <c r="N5179" s="666" t="s">
        <v>10860</v>
      </c>
      <c r="O5179" s="666">
        <v>6</v>
      </c>
      <c r="P5179" s="772" t="s">
        <v>13735</v>
      </c>
      <c r="Q5179" s="666" t="s">
        <v>10860</v>
      </c>
      <c r="R5179" s="666">
        <v>12</v>
      </c>
    </row>
    <row r="5180" spans="1:18" ht="15.75" customHeight="1" x14ac:dyDescent="0.2">
      <c r="A5180" s="665" t="s">
        <v>13701</v>
      </c>
      <c r="B5180" s="666" t="s">
        <v>6922</v>
      </c>
      <c r="C5180" s="666" t="s">
        <v>13702</v>
      </c>
      <c r="D5180" s="675" t="s">
        <v>10738</v>
      </c>
      <c r="E5180" s="737">
        <v>1200</v>
      </c>
      <c r="F5180" s="666">
        <v>17927275</v>
      </c>
      <c r="G5180" s="675" t="s">
        <v>13790</v>
      </c>
      <c r="H5180" s="675" t="s">
        <v>10738</v>
      </c>
      <c r="I5180" s="675" t="s">
        <v>7361</v>
      </c>
      <c r="J5180" s="675" t="s">
        <v>13708</v>
      </c>
      <c r="K5180" s="666">
        <v>1</v>
      </c>
      <c r="L5180" s="666">
        <v>12</v>
      </c>
      <c r="M5180" s="691" t="s">
        <v>13723</v>
      </c>
      <c r="N5180" s="666" t="s">
        <v>10860</v>
      </c>
      <c r="O5180" s="666">
        <v>6</v>
      </c>
      <c r="P5180" s="772" t="s">
        <v>13724</v>
      </c>
      <c r="Q5180" s="666" t="s">
        <v>10860</v>
      </c>
      <c r="R5180" s="666">
        <v>12</v>
      </c>
    </row>
    <row r="5181" spans="1:18" ht="15.75" customHeight="1" x14ac:dyDescent="0.2">
      <c r="A5181" s="665" t="s">
        <v>13701</v>
      </c>
      <c r="B5181" s="666" t="s">
        <v>6922</v>
      </c>
      <c r="C5181" s="666" t="s">
        <v>13702</v>
      </c>
      <c r="D5181" s="675" t="s">
        <v>10738</v>
      </c>
      <c r="E5181" s="737">
        <v>1834</v>
      </c>
      <c r="F5181" s="666">
        <v>46863787</v>
      </c>
      <c r="G5181" s="675" t="s">
        <v>13791</v>
      </c>
      <c r="H5181" s="675" t="s">
        <v>10738</v>
      </c>
      <c r="I5181" s="675" t="s">
        <v>7361</v>
      </c>
      <c r="J5181" s="675" t="s">
        <v>13708</v>
      </c>
      <c r="K5181" s="666">
        <v>1</v>
      </c>
      <c r="L5181" s="666">
        <v>12</v>
      </c>
      <c r="M5181" s="691" t="s">
        <v>13765</v>
      </c>
      <c r="N5181" s="666" t="s">
        <v>10860</v>
      </c>
      <c r="O5181" s="666">
        <v>6</v>
      </c>
      <c r="P5181" s="772" t="s">
        <v>13766</v>
      </c>
      <c r="Q5181" s="666" t="s">
        <v>10860</v>
      </c>
      <c r="R5181" s="666">
        <v>12</v>
      </c>
    </row>
    <row r="5182" spans="1:18" ht="15.75" customHeight="1" x14ac:dyDescent="0.2">
      <c r="A5182" s="665" t="s">
        <v>13701</v>
      </c>
      <c r="B5182" s="666" t="s">
        <v>6922</v>
      </c>
      <c r="C5182" s="666" t="s">
        <v>13702</v>
      </c>
      <c r="D5182" s="675" t="s">
        <v>11806</v>
      </c>
      <c r="E5182" s="737">
        <v>1800</v>
      </c>
      <c r="F5182" s="666">
        <v>44652667</v>
      </c>
      <c r="G5182" s="675" t="s">
        <v>13792</v>
      </c>
      <c r="H5182" s="675" t="s">
        <v>11806</v>
      </c>
      <c r="I5182" s="675" t="s">
        <v>6929</v>
      </c>
      <c r="J5182" s="675" t="s">
        <v>13704</v>
      </c>
      <c r="K5182" s="666">
        <v>1</v>
      </c>
      <c r="L5182" s="666">
        <v>12</v>
      </c>
      <c r="M5182" s="691" t="s">
        <v>13720</v>
      </c>
      <c r="N5182" s="666" t="s">
        <v>10860</v>
      </c>
      <c r="O5182" s="666">
        <v>6</v>
      </c>
      <c r="P5182" s="772" t="s">
        <v>13721</v>
      </c>
      <c r="Q5182" s="666" t="s">
        <v>10860</v>
      </c>
      <c r="R5182" s="666">
        <v>12</v>
      </c>
    </row>
    <row r="5183" spans="1:18" ht="15.75" customHeight="1" x14ac:dyDescent="0.2">
      <c r="A5183" s="665" t="s">
        <v>13701</v>
      </c>
      <c r="B5183" s="666" t="s">
        <v>6922</v>
      </c>
      <c r="C5183" s="666" t="s">
        <v>13702</v>
      </c>
      <c r="D5183" s="675" t="s">
        <v>8987</v>
      </c>
      <c r="E5183" s="737">
        <v>1800</v>
      </c>
      <c r="F5183" s="666">
        <v>42864139</v>
      </c>
      <c r="G5183" s="675" t="s">
        <v>13793</v>
      </c>
      <c r="H5183" s="675" t="s">
        <v>8987</v>
      </c>
      <c r="I5183" s="675" t="s">
        <v>6929</v>
      </c>
      <c r="J5183" s="675" t="s">
        <v>9837</v>
      </c>
      <c r="K5183" s="666">
        <v>1</v>
      </c>
      <c r="L5183" s="666">
        <v>12</v>
      </c>
      <c r="M5183" s="691" t="s">
        <v>13720</v>
      </c>
      <c r="N5183" s="666" t="s">
        <v>10860</v>
      </c>
      <c r="O5183" s="666">
        <v>6</v>
      </c>
      <c r="P5183" s="772" t="s">
        <v>13721</v>
      </c>
      <c r="Q5183" s="666" t="s">
        <v>10860</v>
      </c>
      <c r="R5183" s="666">
        <v>12</v>
      </c>
    </row>
    <row r="5184" spans="1:18" ht="15.75" customHeight="1" x14ac:dyDescent="0.2">
      <c r="A5184" s="665" t="s">
        <v>13701</v>
      </c>
      <c r="B5184" s="666" t="s">
        <v>6922</v>
      </c>
      <c r="C5184" s="666" t="s">
        <v>13702</v>
      </c>
      <c r="D5184" s="675" t="s">
        <v>11806</v>
      </c>
      <c r="E5184" s="737">
        <v>1800</v>
      </c>
      <c r="F5184" s="666">
        <v>40443588</v>
      </c>
      <c r="G5184" s="675" t="s">
        <v>13794</v>
      </c>
      <c r="H5184" s="675" t="s">
        <v>11806</v>
      </c>
      <c r="I5184" s="675" t="s">
        <v>6929</v>
      </c>
      <c r="J5184" s="675" t="s">
        <v>13704</v>
      </c>
      <c r="K5184" s="666">
        <v>1</v>
      </c>
      <c r="L5184" s="666">
        <v>12</v>
      </c>
      <c r="M5184" s="691" t="s">
        <v>13720</v>
      </c>
      <c r="N5184" s="666" t="s">
        <v>10860</v>
      </c>
      <c r="O5184" s="666">
        <v>6</v>
      </c>
      <c r="P5184" s="772" t="s">
        <v>13721</v>
      </c>
      <c r="Q5184" s="666" t="s">
        <v>10860</v>
      </c>
      <c r="R5184" s="666">
        <v>12</v>
      </c>
    </row>
    <row r="5185" spans="1:18" ht="15.75" customHeight="1" x14ac:dyDescent="0.2">
      <c r="A5185" s="665" t="s">
        <v>13701</v>
      </c>
      <c r="B5185" s="666" t="s">
        <v>6922</v>
      </c>
      <c r="C5185" s="666" t="s">
        <v>13702</v>
      </c>
      <c r="D5185" s="675" t="s">
        <v>8651</v>
      </c>
      <c r="E5185" s="737">
        <v>1100</v>
      </c>
      <c r="F5185" s="666">
        <v>18123195</v>
      </c>
      <c r="G5185" s="675" t="s">
        <v>13795</v>
      </c>
      <c r="H5185" s="675" t="s">
        <v>8651</v>
      </c>
      <c r="I5185" s="675" t="s">
        <v>7361</v>
      </c>
      <c r="J5185" s="675" t="s">
        <v>13708</v>
      </c>
      <c r="K5185" s="666">
        <v>1</v>
      </c>
      <c r="L5185" s="666">
        <v>12</v>
      </c>
      <c r="M5185" s="691" t="s">
        <v>13759</v>
      </c>
      <c r="N5185" s="666" t="s">
        <v>10860</v>
      </c>
      <c r="O5185" s="666">
        <v>6</v>
      </c>
      <c r="P5185" s="772" t="s">
        <v>13760</v>
      </c>
      <c r="Q5185" s="666" t="s">
        <v>10860</v>
      </c>
      <c r="R5185" s="666">
        <v>12</v>
      </c>
    </row>
    <row r="5186" spans="1:18" ht="15.75" customHeight="1" x14ac:dyDescent="0.2">
      <c r="A5186" s="665" t="s">
        <v>13701</v>
      </c>
      <c r="B5186" s="666" t="s">
        <v>6922</v>
      </c>
      <c r="C5186" s="666" t="s">
        <v>13702</v>
      </c>
      <c r="D5186" s="675" t="s">
        <v>8629</v>
      </c>
      <c r="E5186" s="737">
        <v>930</v>
      </c>
      <c r="F5186" s="666">
        <v>2652338</v>
      </c>
      <c r="G5186" s="675" t="s">
        <v>13796</v>
      </c>
      <c r="H5186" s="675" t="s">
        <v>8629</v>
      </c>
      <c r="I5186" s="675" t="s">
        <v>7541</v>
      </c>
      <c r="J5186" s="675" t="s">
        <v>13708</v>
      </c>
      <c r="K5186" s="666">
        <v>1</v>
      </c>
      <c r="L5186" s="666">
        <v>12</v>
      </c>
      <c r="M5186" s="691" t="s">
        <v>13713</v>
      </c>
      <c r="N5186" s="666" t="s">
        <v>10860</v>
      </c>
      <c r="O5186" s="666">
        <v>6</v>
      </c>
      <c r="P5186" s="772" t="s">
        <v>13714</v>
      </c>
      <c r="Q5186" s="666" t="s">
        <v>10860</v>
      </c>
      <c r="R5186" s="666">
        <v>12</v>
      </c>
    </row>
    <row r="5187" spans="1:18" ht="15.75" customHeight="1" x14ac:dyDescent="0.2">
      <c r="A5187" s="665" t="s">
        <v>13701</v>
      </c>
      <c r="B5187" s="666" t="s">
        <v>6922</v>
      </c>
      <c r="C5187" s="666" t="s">
        <v>13702</v>
      </c>
      <c r="D5187" s="675" t="s">
        <v>13797</v>
      </c>
      <c r="E5187" s="737">
        <v>1200</v>
      </c>
      <c r="F5187" s="666">
        <v>40847392</v>
      </c>
      <c r="G5187" s="675" t="s">
        <v>13798</v>
      </c>
      <c r="H5187" s="675" t="s">
        <v>13797</v>
      </c>
      <c r="I5187" s="675" t="s">
        <v>7361</v>
      </c>
      <c r="J5187" s="675" t="s">
        <v>13708</v>
      </c>
      <c r="K5187" s="666">
        <v>1</v>
      </c>
      <c r="L5187" s="666">
        <v>12</v>
      </c>
      <c r="M5187" s="691" t="s">
        <v>13723</v>
      </c>
      <c r="N5187" s="666" t="s">
        <v>10860</v>
      </c>
      <c r="O5187" s="666">
        <v>6</v>
      </c>
      <c r="P5187" s="772" t="s">
        <v>13724</v>
      </c>
      <c r="Q5187" s="666" t="s">
        <v>10860</v>
      </c>
      <c r="R5187" s="666">
        <v>12</v>
      </c>
    </row>
    <row r="5188" spans="1:18" ht="15.75" customHeight="1" x14ac:dyDescent="0.2">
      <c r="A5188" s="665" t="s">
        <v>13701</v>
      </c>
      <c r="B5188" s="666" t="s">
        <v>6922</v>
      </c>
      <c r="C5188" s="666" t="s">
        <v>13702</v>
      </c>
      <c r="D5188" s="675"/>
      <c r="E5188" s="737">
        <v>9000</v>
      </c>
      <c r="F5188" s="666">
        <v>18073371</v>
      </c>
      <c r="G5188" s="675" t="s">
        <v>13799</v>
      </c>
      <c r="H5188" s="675" t="s">
        <v>9913</v>
      </c>
      <c r="I5188" s="675" t="s">
        <v>6929</v>
      </c>
      <c r="J5188" s="675" t="s">
        <v>9913</v>
      </c>
      <c r="K5188" s="666" t="s">
        <v>10485</v>
      </c>
      <c r="L5188" s="666">
        <v>11</v>
      </c>
      <c r="M5188" s="691" t="s">
        <v>13800</v>
      </c>
      <c r="N5188" s="666" t="s">
        <v>10485</v>
      </c>
      <c r="O5188" s="666">
        <v>6</v>
      </c>
      <c r="P5188" s="772" t="s">
        <v>13801</v>
      </c>
      <c r="Q5188" s="666"/>
      <c r="R5188" s="666"/>
    </row>
    <row r="5189" spans="1:18" ht="15.75" customHeight="1" x14ac:dyDescent="0.2">
      <c r="A5189" s="665" t="s">
        <v>13701</v>
      </c>
      <c r="B5189" s="666" t="s">
        <v>6922</v>
      </c>
      <c r="C5189" s="666" t="s">
        <v>13702</v>
      </c>
      <c r="D5189" s="675" t="s">
        <v>8987</v>
      </c>
      <c r="E5189" s="737">
        <v>1800</v>
      </c>
      <c r="F5189" s="666">
        <v>43191548</v>
      </c>
      <c r="G5189" s="675" t="s">
        <v>13802</v>
      </c>
      <c r="H5189" s="675" t="s">
        <v>8987</v>
      </c>
      <c r="I5189" s="675" t="s">
        <v>6929</v>
      </c>
      <c r="J5189" s="675" t="s">
        <v>9837</v>
      </c>
      <c r="K5189" s="666">
        <v>1</v>
      </c>
      <c r="L5189" s="666">
        <v>12</v>
      </c>
      <c r="M5189" s="691" t="s">
        <v>13720</v>
      </c>
      <c r="N5189" s="666" t="s">
        <v>10860</v>
      </c>
      <c r="O5189" s="666">
        <v>6</v>
      </c>
      <c r="P5189" s="772" t="s">
        <v>13721</v>
      </c>
      <c r="Q5189" s="666" t="s">
        <v>10860</v>
      </c>
      <c r="R5189" s="666">
        <v>12</v>
      </c>
    </row>
    <row r="5190" spans="1:18" ht="15.75" customHeight="1" x14ac:dyDescent="0.2">
      <c r="A5190" s="665" t="s">
        <v>13701</v>
      </c>
      <c r="B5190" s="666" t="s">
        <v>6922</v>
      </c>
      <c r="C5190" s="666" t="s">
        <v>13702</v>
      </c>
      <c r="D5190" s="675" t="s">
        <v>10356</v>
      </c>
      <c r="E5190" s="737">
        <v>1150</v>
      </c>
      <c r="F5190" s="666">
        <v>47681018</v>
      </c>
      <c r="G5190" s="675" t="s">
        <v>13803</v>
      </c>
      <c r="H5190" s="675" t="s">
        <v>10356</v>
      </c>
      <c r="I5190" s="675" t="s">
        <v>6929</v>
      </c>
      <c r="J5190" s="675" t="s">
        <v>10356</v>
      </c>
      <c r="K5190" s="666">
        <v>1</v>
      </c>
      <c r="L5190" s="666">
        <v>12</v>
      </c>
      <c r="M5190" s="691" t="s">
        <v>13726</v>
      </c>
      <c r="N5190" s="666" t="s">
        <v>10860</v>
      </c>
      <c r="O5190" s="666">
        <v>6</v>
      </c>
      <c r="P5190" s="772" t="s">
        <v>13776</v>
      </c>
      <c r="Q5190" s="666" t="s">
        <v>10860</v>
      </c>
      <c r="R5190" s="666">
        <v>12</v>
      </c>
    </row>
    <row r="5191" spans="1:18" ht="15.75" customHeight="1" x14ac:dyDescent="0.2">
      <c r="A5191" s="665" t="s">
        <v>13701</v>
      </c>
      <c r="B5191" s="666" t="s">
        <v>6922</v>
      </c>
      <c r="C5191" s="666" t="s">
        <v>13702</v>
      </c>
      <c r="D5191" s="675" t="s">
        <v>11806</v>
      </c>
      <c r="E5191" s="737">
        <v>1800</v>
      </c>
      <c r="F5191" s="666">
        <v>40034893</v>
      </c>
      <c r="G5191" s="675" t="s">
        <v>13804</v>
      </c>
      <c r="H5191" s="675" t="s">
        <v>11806</v>
      </c>
      <c r="I5191" s="675" t="s">
        <v>6929</v>
      </c>
      <c r="J5191" s="675" t="s">
        <v>13704</v>
      </c>
      <c r="K5191" s="666">
        <v>1</v>
      </c>
      <c r="L5191" s="666">
        <v>12</v>
      </c>
      <c r="M5191" s="691" t="s">
        <v>13720</v>
      </c>
      <c r="N5191" s="666" t="s">
        <v>10860</v>
      </c>
      <c r="O5191" s="666">
        <v>6</v>
      </c>
      <c r="P5191" s="772" t="s">
        <v>13721</v>
      </c>
      <c r="Q5191" s="666" t="s">
        <v>10860</v>
      </c>
      <c r="R5191" s="666">
        <v>12</v>
      </c>
    </row>
    <row r="5192" spans="1:18" ht="15.75" customHeight="1" x14ac:dyDescent="0.2">
      <c r="A5192" s="665" t="s">
        <v>13701</v>
      </c>
      <c r="B5192" s="666" t="s">
        <v>6922</v>
      </c>
      <c r="C5192" s="666" t="s">
        <v>13702</v>
      </c>
      <c r="D5192" s="675" t="s">
        <v>12297</v>
      </c>
      <c r="E5192" s="737">
        <v>8000</v>
      </c>
      <c r="F5192" s="666">
        <v>42762977</v>
      </c>
      <c r="G5192" s="675" t="s">
        <v>13805</v>
      </c>
      <c r="H5192" s="675" t="s">
        <v>12297</v>
      </c>
      <c r="I5192" s="675" t="s">
        <v>6929</v>
      </c>
      <c r="J5192" s="675" t="s">
        <v>9913</v>
      </c>
      <c r="K5192" s="666">
        <v>1</v>
      </c>
      <c r="L5192" s="666">
        <v>12</v>
      </c>
      <c r="M5192" s="691" t="s">
        <v>13749</v>
      </c>
      <c r="N5192" s="666" t="s">
        <v>10860</v>
      </c>
      <c r="O5192" s="666">
        <v>6</v>
      </c>
      <c r="P5192" s="772" t="s">
        <v>13750</v>
      </c>
      <c r="Q5192" s="666" t="s">
        <v>10860</v>
      </c>
      <c r="R5192" s="666">
        <v>12</v>
      </c>
    </row>
    <row r="5193" spans="1:18" ht="15.75" customHeight="1" x14ac:dyDescent="0.2">
      <c r="A5193" s="665" t="s">
        <v>13701</v>
      </c>
      <c r="B5193" s="666" t="s">
        <v>6922</v>
      </c>
      <c r="C5193" s="666" t="s">
        <v>13702</v>
      </c>
      <c r="D5193" s="675" t="s">
        <v>8629</v>
      </c>
      <c r="E5193" s="737">
        <v>1100</v>
      </c>
      <c r="F5193" s="666">
        <v>18077611</v>
      </c>
      <c r="G5193" s="675" t="s">
        <v>13806</v>
      </c>
      <c r="H5193" s="675" t="s">
        <v>8629</v>
      </c>
      <c r="I5193" s="675" t="s">
        <v>7541</v>
      </c>
      <c r="J5193" s="675" t="s">
        <v>13708</v>
      </c>
      <c r="K5193" s="666">
        <v>1</v>
      </c>
      <c r="L5193" s="666">
        <v>12</v>
      </c>
      <c r="M5193" s="691" t="s">
        <v>13759</v>
      </c>
      <c r="N5193" s="666" t="s">
        <v>10860</v>
      </c>
      <c r="O5193" s="666">
        <v>6</v>
      </c>
      <c r="P5193" s="772" t="s">
        <v>13760</v>
      </c>
      <c r="Q5193" s="666" t="s">
        <v>10860</v>
      </c>
      <c r="R5193" s="666">
        <v>12</v>
      </c>
    </row>
    <row r="5194" spans="1:18" ht="15.75" customHeight="1" x14ac:dyDescent="0.2">
      <c r="A5194" s="665" t="s">
        <v>13701</v>
      </c>
      <c r="B5194" s="666" t="s">
        <v>6922</v>
      </c>
      <c r="C5194" s="666" t="s">
        <v>13702</v>
      </c>
      <c r="D5194" s="675" t="s">
        <v>8629</v>
      </c>
      <c r="E5194" s="737">
        <v>1000</v>
      </c>
      <c r="F5194" s="666">
        <v>9427970</v>
      </c>
      <c r="G5194" s="675" t="s">
        <v>13807</v>
      </c>
      <c r="H5194" s="675" t="s">
        <v>8629</v>
      </c>
      <c r="I5194" s="675" t="s">
        <v>7541</v>
      </c>
      <c r="J5194" s="675" t="s">
        <v>13708</v>
      </c>
      <c r="K5194" s="666">
        <v>1</v>
      </c>
      <c r="L5194" s="666">
        <v>12</v>
      </c>
      <c r="M5194" s="691" t="s">
        <v>13734</v>
      </c>
      <c r="N5194" s="666" t="s">
        <v>10860</v>
      </c>
      <c r="O5194" s="666">
        <v>6</v>
      </c>
      <c r="P5194" s="772" t="s">
        <v>13735</v>
      </c>
      <c r="Q5194" s="666" t="s">
        <v>10860</v>
      </c>
      <c r="R5194" s="666">
        <v>12</v>
      </c>
    </row>
    <row r="5195" spans="1:18" ht="15.75" customHeight="1" x14ac:dyDescent="0.2">
      <c r="A5195" s="665" t="s">
        <v>13701</v>
      </c>
      <c r="B5195" s="666" t="s">
        <v>6922</v>
      </c>
      <c r="C5195" s="666" t="s">
        <v>13702</v>
      </c>
      <c r="D5195" s="675" t="s">
        <v>11082</v>
      </c>
      <c r="E5195" s="737">
        <v>1300</v>
      </c>
      <c r="F5195" s="666">
        <v>45868603</v>
      </c>
      <c r="G5195" s="675" t="s">
        <v>13808</v>
      </c>
      <c r="H5195" s="675" t="s">
        <v>11082</v>
      </c>
      <c r="I5195" s="675" t="s">
        <v>7361</v>
      </c>
      <c r="J5195" s="675" t="s">
        <v>13708</v>
      </c>
      <c r="K5195" s="666">
        <v>1</v>
      </c>
      <c r="L5195" s="666">
        <v>12</v>
      </c>
      <c r="M5195" s="691" t="s">
        <v>13716</v>
      </c>
      <c r="N5195" s="666" t="s">
        <v>10860</v>
      </c>
      <c r="O5195" s="666">
        <v>6</v>
      </c>
      <c r="P5195" s="772" t="s">
        <v>13717</v>
      </c>
      <c r="Q5195" s="666" t="s">
        <v>10860</v>
      </c>
      <c r="R5195" s="666">
        <v>12</v>
      </c>
    </row>
    <row r="5196" spans="1:18" ht="15.75" customHeight="1" x14ac:dyDescent="0.2">
      <c r="A5196" s="665" t="s">
        <v>13701</v>
      </c>
      <c r="B5196" s="666" t="s">
        <v>6922</v>
      </c>
      <c r="C5196" s="666" t="s">
        <v>13702</v>
      </c>
      <c r="D5196" s="675" t="s">
        <v>11806</v>
      </c>
      <c r="E5196" s="737">
        <v>1800</v>
      </c>
      <c r="F5196" s="666">
        <v>46895544</v>
      </c>
      <c r="G5196" s="675" t="s">
        <v>13809</v>
      </c>
      <c r="H5196" s="675" t="s">
        <v>11806</v>
      </c>
      <c r="I5196" s="675" t="s">
        <v>6929</v>
      </c>
      <c r="J5196" s="675" t="s">
        <v>13704</v>
      </c>
      <c r="K5196" s="666">
        <v>1</v>
      </c>
      <c r="L5196" s="666">
        <v>12</v>
      </c>
      <c r="M5196" s="691" t="s">
        <v>13720</v>
      </c>
      <c r="N5196" s="666" t="s">
        <v>10860</v>
      </c>
      <c r="O5196" s="666">
        <v>6</v>
      </c>
      <c r="P5196" s="772" t="s">
        <v>13721</v>
      </c>
      <c r="Q5196" s="666" t="s">
        <v>10860</v>
      </c>
      <c r="R5196" s="666">
        <v>12</v>
      </c>
    </row>
    <row r="5197" spans="1:18" ht="15.75" customHeight="1" x14ac:dyDescent="0.2">
      <c r="A5197" s="665" t="s">
        <v>13701</v>
      </c>
      <c r="B5197" s="666" t="s">
        <v>6922</v>
      </c>
      <c r="C5197" s="666" t="s">
        <v>13702</v>
      </c>
      <c r="D5197" s="675" t="s">
        <v>10738</v>
      </c>
      <c r="E5197" s="737">
        <v>1800</v>
      </c>
      <c r="F5197" s="666">
        <v>42137243</v>
      </c>
      <c r="G5197" s="675" t="s">
        <v>13810</v>
      </c>
      <c r="H5197" s="675" t="s">
        <v>10738</v>
      </c>
      <c r="I5197" s="675" t="s">
        <v>7361</v>
      </c>
      <c r="J5197" s="675" t="s">
        <v>13708</v>
      </c>
      <c r="K5197" s="666">
        <v>1</v>
      </c>
      <c r="L5197" s="666">
        <v>12</v>
      </c>
      <c r="M5197" s="691" t="s">
        <v>13720</v>
      </c>
      <c r="N5197" s="666" t="s">
        <v>10860</v>
      </c>
      <c r="O5197" s="666">
        <v>6</v>
      </c>
      <c r="P5197" s="772" t="s">
        <v>13721</v>
      </c>
      <c r="Q5197" s="666" t="s">
        <v>10860</v>
      </c>
      <c r="R5197" s="666">
        <v>12</v>
      </c>
    </row>
    <row r="5198" spans="1:18" ht="15.75" customHeight="1" x14ac:dyDescent="0.2">
      <c r="A5198" s="665" t="s">
        <v>13701</v>
      </c>
      <c r="B5198" s="666" t="s">
        <v>6922</v>
      </c>
      <c r="C5198" s="666" t="s">
        <v>13702</v>
      </c>
      <c r="D5198" s="675" t="s">
        <v>8651</v>
      </c>
      <c r="E5198" s="737">
        <v>1200</v>
      </c>
      <c r="F5198" s="666">
        <v>19047626</v>
      </c>
      <c r="G5198" s="675" t="s">
        <v>13811</v>
      </c>
      <c r="H5198" s="675" t="s">
        <v>8651</v>
      </c>
      <c r="I5198" s="675" t="s">
        <v>7361</v>
      </c>
      <c r="J5198" s="675" t="s">
        <v>13708</v>
      </c>
      <c r="K5198" s="666">
        <v>1</v>
      </c>
      <c r="L5198" s="666">
        <v>12</v>
      </c>
      <c r="M5198" s="691" t="s">
        <v>13723</v>
      </c>
      <c r="N5198" s="666" t="s">
        <v>10860</v>
      </c>
      <c r="O5198" s="666">
        <v>6</v>
      </c>
      <c r="P5198" s="772" t="s">
        <v>13724</v>
      </c>
      <c r="Q5198" s="666" t="s">
        <v>10860</v>
      </c>
      <c r="R5198" s="666">
        <v>12</v>
      </c>
    </row>
    <row r="5199" spans="1:18" ht="15.75" customHeight="1" x14ac:dyDescent="0.2">
      <c r="A5199" s="665" t="s">
        <v>13701</v>
      </c>
      <c r="B5199" s="666" t="s">
        <v>6922</v>
      </c>
      <c r="C5199" s="666" t="s">
        <v>13702</v>
      </c>
      <c r="D5199" s="675" t="s">
        <v>11050</v>
      </c>
      <c r="E5199" s="737">
        <v>930</v>
      </c>
      <c r="F5199" s="666">
        <v>40154885</v>
      </c>
      <c r="G5199" s="675" t="s">
        <v>13812</v>
      </c>
      <c r="H5199" s="675" t="s">
        <v>11050</v>
      </c>
      <c r="I5199" s="675" t="s">
        <v>7361</v>
      </c>
      <c r="J5199" s="675" t="s">
        <v>13708</v>
      </c>
      <c r="K5199" s="666">
        <v>1</v>
      </c>
      <c r="L5199" s="666">
        <v>12</v>
      </c>
      <c r="M5199" s="691" t="s">
        <v>13713</v>
      </c>
      <c r="N5199" s="666" t="s">
        <v>10860</v>
      </c>
      <c r="O5199" s="666">
        <v>6</v>
      </c>
      <c r="P5199" s="772" t="s">
        <v>13714</v>
      </c>
      <c r="Q5199" s="666" t="s">
        <v>10860</v>
      </c>
      <c r="R5199" s="666">
        <v>12</v>
      </c>
    </row>
    <row r="5200" spans="1:18" ht="15.75" customHeight="1" x14ac:dyDescent="0.2">
      <c r="A5200" s="665" t="s">
        <v>13701</v>
      </c>
      <c r="B5200" s="666" t="s">
        <v>6922</v>
      </c>
      <c r="C5200" s="666" t="s">
        <v>13702</v>
      </c>
      <c r="D5200" s="675" t="s">
        <v>9914</v>
      </c>
      <c r="E5200" s="737">
        <v>6500</v>
      </c>
      <c r="F5200" s="666">
        <v>40948642</v>
      </c>
      <c r="G5200" s="675" t="s">
        <v>13814</v>
      </c>
      <c r="H5200" s="675" t="s">
        <v>9914</v>
      </c>
      <c r="I5200" s="675" t="s">
        <v>6929</v>
      </c>
      <c r="J5200" s="675" t="s">
        <v>9913</v>
      </c>
      <c r="K5200" s="666">
        <v>1</v>
      </c>
      <c r="L5200" s="666">
        <v>12</v>
      </c>
      <c r="M5200" s="691" t="s">
        <v>13815</v>
      </c>
      <c r="N5200" s="666" t="s">
        <v>10860</v>
      </c>
      <c r="O5200" s="666">
        <v>6</v>
      </c>
      <c r="P5200" s="772" t="s">
        <v>13816</v>
      </c>
      <c r="Q5200" s="666" t="s">
        <v>10860</v>
      </c>
      <c r="R5200" s="666">
        <v>12</v>
      </c>
    </row>
    <row r="5201" spans="1:18" ht="15.75" customHeight="1" x14ac:dyDescent="0.2">
      <c r="A5201" s="665" t="s">
        <v>13701</v>
      </c>
      <c r="B5201" s="666" t="s">
        <v>6922</v>
      </c>
      <c r="C5201" s="666" t="s">
        <v>13702</v>
      </c>
      <c r="D5201" s="675" t="s">
        <v>8987</v>
      </c>
      <c r="E5201" s="737">
        <v>1800</v>
      </c>
      <c r="F5201" s="666">
        <v>41377352</v>
      </c>
      <c r="G5201" s="675" t="s">
        <v>13817</v>
      </c>
      <c r="H5201" s="675" t="s">
        <v>8987</v>
      </c>
      <c r="I5201" s="675" t="s">
        <v>6929</v>
      </c>
      <c r="J5201" s="675" t="s">
        <v>9837</v>
      </c>
      <c r="K5201" s="666">
        <v>1</v>
      </c>
      <c r="L5201" s="666">
        <v>12</v>
      </c>
      <c r="M5201" s="691" t="s">
        <v>13720</v>
      </c>
      <c r="N5201" s="666" t="s">
        <v>10860</v>
      </c>
      <c r="O5201" s="666">
        <v>6</v>
      </c>
      <c r="P5201" s="772" t="s">
        <v>13721</v>
      </c>
      <c r="Q5201" s="666" t="s">
        <v>10860</v>
      </c>
      <c r="R5201" s="666">
        <v>12</v>
      </c>
    </row>
    <row r="5202" spans="1:18" ht="15.75" customHeight="1" x14ac:dyDescent="0.2">
      <c r="A5202" s="665" t="s">
        <v>13701</v>
      </c>
      <c r="B5202" s="666" t="s">
        <v>6922</v>
      </c>
      <c r="C5202" s="666" t="s">
        <v>13702</v>
      </c>
      <c r="D5202" s="675" t="s">
        <v>13732</v>
      </c>
      <c r="E5202" s="737">
        <v>1000</v>
      </c>
      <c r="F5202" s="666">
        <v>40886242</v>
      </c>
      <c r="G5202" s="675" t="s">
        <v>13818</v>
      </c>
      <c r="H5202" s="675" t="s">
        <v>13732</v>
      </c>
      <c r="I5202" s="675" t="s">
        <v>7361</v>
      </c>
      <c r="J5202" s="675" t="s">
        <v>13708</v>
      </c>
      <c r="K5202" s="666">
        <v>1</v>
      </c>
      <c r="L5202" s="666">
        <v>12</v>
      </c>
      <c r="M5202" s="691" t="s">
        <v>13734</v>
      </c>
      <c r="N5202" s="666" t="s">
        <v>10860</v>
      </c>
      <c r="O5202" s="666">
        <v>6</v>
      </c>
      <c r="P5202" s="772" t="s">
        <v>13735</v>
      </c>
      <c r="Q5202" s="666" t="s">
        <v>10860</v>
      </c>
      <c r="R5202" s="666">
        <v>12</v>
      </c>
    </row>
    <row r="5203" spans="1:18" ht="15.75" customHeight="1" x14ac:dyDescent="0.2">
      <c r="A5203" s="665" t="s">
        <v>13701</v>
      </c>
      <c r="B5203" s="666" t="s">
        <v>6922</v>
      </c>
      <c r="C5203" s="666" t="s">
        <v>13702</v>
      </c>
      <c r="D5203" s="675" t="s">
        <v>11050</v>
      </c>
      <c r="E5203" s="737">
        <v>930</v>
      </c>
      <c r="F5203" s="666">
        <v>43076901</v>
      </c>
      <c r="G5203" s="675" t="s">
        <v>13819</v>
      </c>
      <c r="H5203" s="675" t="s">
        <v>11050</v>
      </c>
      <c r="I5203" s="675" t="s">
        <v>7361</v>
      </c>
      <c r="J5203" s="675" t="s">
        <v>13708</v>
      </c>
      <c r="K5203" s="666">
        <v>1</v>
      </c>
      <c r="L5203" s="666">
        <v>12</v>
      </c>
      <c r="M5203" s="691" t="s">
        <v>13713</v>
      </c>
      <c r="N5203" s="666" t="s">
        <v>10860</v>
      </c>
      <c r="O5203" s="666">
        <v>6</v>
      </c>
      <c r="P5203" s="772" t="s">
        <v>13714</v>
      </c>
      <c r="Q5203" s="666" t="s">
        <v>10860</v>
      </c>
      <c r="R5203" s="666">
        <v>12</v>
      </c>
    </row>
    <row r="5204" spans="1:18" ht="15.75" customHeight="1" x14ac:dyDescent="0.2">
      <c r="A5204" s="665" t="s">
        <v>13701</v>
      </c>
      <c r="B5204" s="666" t="s">
        <v>6922</v>
      </c>
      <c r="C5204" s="666" t="s">
        <v>13702</v>
      </c>
      <c r="D5204" s="675" t="s">
        <v>13732</v>
      </c>
      <c r="E5204" s="737">
        <v>1000</v>
      </c>
      <c r="F5204" s="666">
        <v>43073228</v>
      </c>
      <c r="G5204" s="675" t="s">
        <v>13820</v>
      </c>
      <c r="H5204" s="675" t="s">
        <v>13732</v>
      </c>
      <c r="I5204" s="675" t="s">
        <v>7361</v>
      </c>
      <c r="J5204" s="675" t="s">
        <v>13708</v>
      </c>
      <c r="K5204" s="666">
        <v>1</v>
      </c>
      <c r="L5204" s="666">
        <v>12</v>
      </c>
      <c r="M5204" s="691" t="s">
        <v>13734</v>
      </c>
      <c r="N5204" s="666" t="s">
        <v>10860</v>
      </c>
      <c r="O5204" s="666">
        <v>6</v>
      </c>
      <c r="P5204" s="772" t="s">
        <v>13735</v>
      </c>
      <c r="Q5204" s="666" t="s">
        <v>10860</v>
      </c>
      <c r="R5204" s="666">
        <v>12</v>
      </c>
    </row>
    <row r="5205" spans="1:18" ht="15.75" customHeight="1" x14ac:dyDescent="0.2">
      <c r="A5205" s="665" t="s">
        <v>13701</v>
      </c>
      <c r="B5205" s="666" t="s">
        <v>6922</v>
      </c>
      <c r="C5205" s="666" t="s">
        <v>13702</v>
      </c>
      <c r="D5205" s="675" t="s">
        <v>11806</v>
      </c>
      <c r="E5205" s="737">
        <v>1500</v>
      </c>
      <c r="F5205" s="666">
        <v>46179714</v>
      </c>
      <c r="G5205" s="675" t="s">
        <v>13821</v>
      </c>
      <c r="H5205" s="675" t="s">
        <v>11806</v>
      </c>
      <c r="I5205" s="675" t="s">
        <v>6929</v>
      </c>
      <c r="J5205" s="675" t="s">
        <v>13704</v>
      </c>
      <c r="K5205" s="666">
        <v>1</v>
      </c>
      <c r="L5205" s="666">
        <v>12</v>
      </c>
      <c r="M5205" s="691" t="s">
        <v>13709</v>
      </c>
      <c r="N5205" s="666" t="s">
        <v>10860</v>
      </c>
      <c r="O5205" s="666">
        <v>6</v>
      </c>
      <c r="P5205" s="772" t="s">
        <v>13710</v>
      </c>
      <c r="Q5205" s="666" t="s">
        <v>10860</v>
      </c>
      <c r="R5205" s="666">
        <v>12</v>
      </c>
    </row>
    <row r="5206" spans="1:18" ht="15.75" customHeight="1" x14ac:dyDescent="0.2">
      <c r="A5206" s="665" t="s">
        <v>13701</v>
      </c>
      <c r="B5206" s="666" t="s">
        <v>6922</v>
      </c>
      <c r="C5206" s="666" t="s">
        <v>13702</v>
      </c>
      <c r="D5206" s="675" t="s">
        <v>11169</v>
      </c>
      <c r="E5206" s="737">
        <v>1500</v>
      </c>
      <c r="F5206" s="666">
        <v>42984595</v>
      </c>
      <c r="G5206" s="675" t="s">
        <v>13822</v>
      </c>
      <c r="H5206" s="675" t="s">
        <v>11169</v>
      </c>
      <c r="I5206" s="675" t="s">
        <v>6929</v>
      </c>
      <c r="J5206" s="675" t="s">
        <v>11169</v>
      </c>
      <c r="K5206" s="666">
        <v>1</v>
      </c>
      <c r="L5206" s="666">
        <v>10</v>
      </c>
      <c r="M5206" s="691" t="s">
        <v>13823</v>
      </c>
      <c r="N5206" s="666"/>
      <c r="O5206" s="666"/>
      <c r="P5206" s="772"/>
      <c r="Q5206" s="666"/>
      <c r="R5206" s="666"/>
    </row>
    <row r="5207" spans="1:18" ht="15.75" customHeight="1" x14ac:dyDescent="0.2">
      <c r="A5207" s="665" t="s">
        <v>13701</v>
      </c>
      <c r="B5207" s="666" t="s">
        <v>6922</v>
      </c>
      <c r="C5207" s="666" t="s">
        <v>13702</v>
      </c>
      <c r="D5207" s="675" t="s">
        <v>11806</v>
      </c>
      <c r="E5207" s="737">
        <v>2500</v>
      </c>
      <c r="F5207" s="666">
        <v>45751134</v>
      </c>
      <c r="G5207" s="675" t="s">
        <v>13824</v>
      </c>
      <c r="H5207" s="675" t="s">
        <v>11806</v>
      </c>
      <c r="I5207" s="675" t="s">
        <v>6929</v>
      </c>
      <c r="J5207" s="675" t="s">
        <v>13704</v>
      </c>
      <c r="K5207" s="666">
        <v>1</v>
      </c>
      <c r="L5207" s="666">
        <v>12</v>
      </c>
      <c r="M5207" s="691" t="s">
        <v>13739</v>
      </c>
      <c r="N5207" s="666" t="s">
        <v>10860</v>
      </c>
      <c r="O5207" s="666">
        <v>6</v>
      </c>
      <c r="P5207" s="772" t="s">
        <v>13740</v>
      </c>
      <c r="Q5207" s="666" t="s">
        <v>10860</v>
      </c>
      <c r="R5207" s="666">
        <v>12</v>
      </c>
    </row>
    <row r="5208" spans="1:18" ht="15.75" customHeight="1" x14ac:dyDescent="0.2">
      <c r="A5208" s="665" t="s">
        <v>13701</v>
      </c>
      <c r="B5208" s="666" t="s">
        <v>6922</v>
      </c>
      <c r="C5208" s="666" t="s">
        <v>13702</v>
      </c>
      <c r="D5208" s="675" t="s">
        <v>10842</v>
      </c>
      <c r="E5208" s="737">
        <v>1200</v>
      </c>
      <c r="F5208" s="666">
        <v>40644442</v>
      </c>
      <c r="G5208" s="675" t="s">
        <v>13825</v>
      </c>
      <c r="H5208" s="675" t="s">
        <v>10842</v>
      </c>
      <c r="I5208" s="675" t="s">
        <v>7361</v>
      </c>
      <c r="J5208" s="675" t="s">
        <v>13708</v>
      </c>
      <c r="K5208" s="666">
        <v>1</v>
      </c>
      <c r="L5208" s="666">
        <v>12</v>
      </c>
      <c r="M5208" s="691" t="s">
        <v>13723</v>
      </c>
      <c r="N5208" s="666" t="s">
        <v>10860</v>
      </c>
      <c r="O5208" s="666">
        <v>6</v>
      </c>
      <c r="P5208" s="772" t="s">
        <v>13724</v>
      </c>
      <c r="Q5208" s="666" t="s">
        <v>10860</v>
      </c>
      <c r="R5208" s="666">
        <v>12</v>
      </c>
    </row>
    <row r="5209" spans="1:18" ht="15.75" customHeight="1" x14ac:dyDescent="0.2">
      <c r="A5209" s="665" t="s">
        <v>13701</v>
      </c>
      <c r="B5209" s="666" t="s">
        <v>6922</v>
      </c>
      <c r="C5209" s="666" t="s">
        <v>13702</v>
      </c>
      <c r="D5209" s="675" t="s">
        <v>8611</v>
      </c>
      <c r="E5209" s="737">
        <v>1200</v>
      </c>
      <c r="F5209" s="666">
        <v>42460009</v>
      </c>
      <c r="G5209" s="675" t="s">
        <v>13826</v>
      </c>
      <c r="H5209" s="675" t="s">
        <v>8611</v>
      </c>
      <c r="I5209" s="675" t="s">
        <v>7361</v>
      </c>
      <c r="J5209" s="675" t="s">
        <v>13708</v>
      </c>
      <c r="K5209" s="666">
        <v>1</v>
      </c>
      <c r="L5209" s="666">
        <v>12</v>
      </c>
      <c r="M5209" s="691" t="s">
        <v>13723</v>
      </c>
      <c r="N5209" s="666" t="s">
        <v>10860</v>
      </c>
      <c r="O5209" s="666">
        <v>6</v>
      </c>
      <c r="P5209" s="772" t="s">
        <v>13724</v>
      </c>
      <c r="Q5209" s="666" t="s">
        <v>10860</v>
      </c>
      <c r="R5209" s="666">
        <v>12</v>
      </c>
    </row>
    <row r="5210" spans="1:18" ht="15.75" customHeight="1" x14ac:dyDescent="0.2">
      <c r="A5210" s="665" t="s">
        <v>13701</v>
      </c>
      <c r="B5210" s="666" t="s">
        <v>6922</v>
      </c>
      <c r="C5210" s="666" t="s">
        <v>13702</v>
      </c>
      <c r="D5210" s="675" t="s">
        <v>8611</v>
      </c>
      <c r="E5210" s="737">
        <v>2000</v>
      </c>
      <c r="F5210" s="666">
        <v>19096036</v>
      </c>
      <c r="G5210" s="675" t="s">
        <v>13827</v>
      </c>
      <c r="H5210" s="675" t="s">
        <v>8611</v>
      </c>
      <c r="I5210" s="675" t="s">
        <v>7361</v>
      </c>
      <c r="J5210" s="675" t="s">
        <v>13708</v>
      </c>
      <c r="K5210" s="666">
        <v>1</v>
      </c>
      <c r="L5210" s="666">
        <v>12</v>
      </c>
      <c r="M5210" s="691" t="s">
        <v>13828</v>
      </c>
      <c r="N5210" s="666" t="s">
        <v>10860</v>
      </c>
      <c r="O5210" s="666">
        <v>6</v>
      </c>
      <c r="P5210" s="772" t="s">
        <v>13829</v>
      </c>
      <c r="Q5210" s="666" t="s">
        <v>10860</v>
      </c>
      <c r="R5210" s="666">
        <v>12</v>
      </c>
    </row>
    <row r="5211" spans="1:18" ht="15.75" customHeight="1" x14ac:dyDescent="0.2">
      <c r="A5211" s="665" t="s">
        <v>13701</v>
      </c>
      <c r="B5211" s="666" t="s">
        <v>6922</v>
      </c>
      <c r="C5211" s="666" t="s">
        <v>13702</v>
      </c>
      <c r="D5211" s="675" t="s">
        <v>12995</v>
      </c>
      <c r="E5211" s="737">
        <v>2000</v>
      </c>
      <c r="F5211" s="666">
        <v>43653564</v>
      </c>
      <c r="G5211" s="675" t="s">
        <v>13830</v>
      </c>
      <c r="H5211" s="675" t="s">
        <v>12995</v>
      </c>
      <c r="I5211" s="675" t="s">
        <v>6929</v>
      </c>
      <c r="J5211" s="675" t="s">
        <v>12995</v>
      </c>
      <c r="K5211" s="666">
        <v>1</v>
      </c>
      <c r="L5211" s="666">
        <v>12</v>
      </c>
      <c r="M5211" s="691" t="s">
        <v>13828</v>
      </c>
      <c r="N5211" s="666" t="s">
        <v>10860</v>
      </c>
      <c r="O5211" s="666">
        <v>6</v>
      </c>
      <c r="P5211" s="772" t="s">
        <v>13829</v>
      </c>
      <c r="Q5211" s="666" t="s">
        <v>10860</v>
      </c>
      <c r="R5211" s="666">
        <v>12</v>
      </c>
    </row>
    <row r="5212" spans="1:18" ht="15.75" customHeight="1" x14ac:dyDescent="0.2">
      <c r="A5212" s="665" t="s">
        <v>13701</v>
      </c>
      <c r="B5212" s="666" t="s">
        <v>6922</v>
      </c>
      <c r="C5212" s="666" t="s">
        <v>13702</v>
      </c>
      <c r="D5212" s="675" t="s">
        <v>13831</v>
      </c>
      <c r="E5212" s="737">
        <v>930</v>
      </c>
      <c r="F5212" s="666">
        <v>80309933</v>
      </c>
      <c r="G5212" s="675" t="s">
        <v>13832</v>
      </c>
      <c r="H5212" s="675" t="s">
        <v>13831</v>
      </c>
      <c r="I5212" s="675" t="s">
        <v>7361</v>
      </c>
      <c r="J5212" s="675" t="s">
        <v>13708</v>
      </c>
      <c r="K5212" s="666">
        <v>1</v>
      </c>
      <c r="L5212" s="666">
        <v>12</v>
      </c>
      <c r="M5212" s="691" t="s">
        <v>13713</v>
      </c>
      <c r="N5212" s="666" t="s">
        <v>10860</v>
      </c>
      <c r="O5212" s="666">
        <v>6</v>
      </c>
      <c r="P5212" s="772" t="s">
        <v>13714</v>
      </c>
      <c r="Q5212" s="666" t="s">
        <v>10860</v>
      </c>
      <c r="R5212" s="666">
        <v>12</v>
      </c>
    </row>
    <row r="5213" spans="1:18" ht="15.75" customHeight="1" x14ac:dyDescent="0.2">
      <c r="A5213" s="665" t="s">
        <v>13701</v>
      </c>
      <c r="B5213" s="666" t="s">
        <v>6922</v>
      </c>
      <c r="C5213" s="666" t="s">
        <v>13702</v>
      </c>
      <c r="D5213" s="675" t="s">
        <v>10738</v>
      </c>
      <c r="E5213" s="737">
        <v>1000</v>
      </c>
      <c r="F5213" s="666">
        <v>41270389</v>
      </c>
      <c r="G5213" s="675" t="s">
        <v>13833</v>
      </c>
      <c r="H5213" s="675" t="s">
        <v>10738</v>
      </c>
      <c r="I5213" s="675" t="s">
        <v>7361</v>
      </c>
      <c r="J5213" s="675" t="s">
        <v>13708</v>
      </c>
      <c r="K5213" s="666">
        <v>1</v>
      </c>
      <c r="L5213" s="666">
        <v>12</v>
      </c>
      <c r="M5213" s="691" t="s">
        <v>13734</v>
      </c>
      <c r="N5213" s="666" t="s">
        <v>10860</v>
      </c>
      <c r="O5213" s="666">
        <v>6</v>
      </c>
      <c r="P5213" s="772" t="s">
        <v>13735</v>
      </c>
      <c r="Q5213" s="666" t="s">
        <v>10860</v>
      </c>
      <c r="R5213" s="666">
        <v>12</v>
      </c>
    </row>
    <row r="5214" spans="1:18" ht="15.75" customHeight="1" x14ac:dyDescent="0.2">
      <c r="A5214" s="665" t="s">
        <v>13701</v>
      </c>
      <c r="B5214" s="666" t="s">
        <v>6922</v>
      </c>
      <c r="C5214" s="666" t="s">
        <v>13702</v>
      </c>
      <c r="D5214" s="675" t="s">
        <v>11050</v>
      </c>
      <c r="E5214" s="737">
        <v>1000</v>
      </c>
      <c r="F5214" s="666">
        <v>42913691</v>
      </c>
      <c r="G5214" s="675" t="s">
        <v>13834</v>
      </c>
      <c r="H5214" s="675" t="s">
        <v>11050</v>
      </c>
      <c r="I5214" s="675" t="s">
        <v>7361</v>
      </c>
      <c r="J5214" s="675" t="s">
        <v>13708</v>
      </c>
      <c r="K5214" s="666">
        <v>1</v>
      </c>
      <c r="L5214" s="666">
        <v>12</v>
      </c>
      <c r="M5214" s="691" t="s">
        <v>13734</v>
      </c>
      <c r="N5214" s="666" t="s">
        <v>10860</v>
      </c>
      <c r="O5214" s="666">
        <v>6</v>
      </c>
      <c r="P5214" s="772" t="s">
        <v>13735</v>
      </c>
      <c r="Q5214" s="666" t="s">
        <v>10860</v>
      </c>
      <c r="R5214" s="666">
        <v>12</v>
      </c>
    </row>
    <row r="5215" spans="1:18" ht="15.75" customHeight="1" x14ac:dyDescent="0.2">
      <c r="A5215" s="665" t="s">
        <v>13701</v>
      </c>
      <c r="B5215" s="666" t="s">
        <v>6922</v>
      </c>
      <c r="C5215" s="666" t="s">
        <v>13702</v>
      </c>
      <c r="D5215" s="675" t="s">
        <v>10738</v>
      </c>
      <c r="E5215" s="737">
        <v>1834</v>
      </c>
      <c r="F5215" s="666">
        <v>43668448</v>
      </c>
      <c r="G5215" s="675" t="s">
        <v>13835</v>
      </c>
      <c r="H5215" s="675" t="s">
        <v>10738</v>
      </c>
      <c r="I5215" s="675" t="s">
        <v>7361</v>
      </c>
      <c r="J5215" s="675" t="s">
        <v>13708</v>
      </c>
      <c r="K5215" s="666">
        <v>1</v>
      </c>
      <c r="L5215" s="666">
        <v>12</v>
      </c>
      <c r="M5215" s="691" t="s">
        <v>13765</v>
      </c>
      <c r="N5215" s="666" t="s">
        <v>10860</v>
      </c>
      <c r="O5215" s="666">
        <v>6</v>
      </c>
      <c r="P5215" s="772" t="s">
        <v>13766</v>
      </c>
      <c r="Q5215" s="666" t="s">
        <v>10860</v>
      </c>
      <c r="R5215" s="666">
        <v>12</v>
      </c>
    </row>
    <row r="5216" spans="1:18" ht="15.75" customHeight="1" x14ac:dyDescent="0.2">
      <c r="A5216" s="665" t="s">
        <v>13701</v>
      </c>
      <c r="B5216" s="666" t="s">
        <v>6922</v>
      </c>
      <c r="C5216" s="666" t="s">
        <v>13702</v>
      </c>
      <c r="D5216" s="675" t="s">
        <v>8629</v>
      </c>
      <c r="E5216" s="737" t="s">
        <v>12224</v>
      </c>
      <c r="F5216" s="666">
        <v>25610294</v>
      </c>
      <c r="G5216" s="675" t="s">
        <v>13836</v>
      </c>
      <c r="H5216" s="675" t="s">
        <v>8629</v>
      </c>
      <c r="I5216" s="675" t="s">
        <v>7541</v>
      </c>
      <c r="J5216" s="675" t="s">
        <v>13708</v>
      </c>
      <c r="K5216" s="666">
        <v>1</v>
      </c>
      <c r="L5216" s="666">
        <v>12</v>
      </c>
      <c r="M5216" s="691" t="s">
        <v>13713</v>
      </c>
      <c r="N5216" s="666" t="s">
        <v>10860</v>
      </c>
      <c r="O5216" s="666">
        <v>6</v>
      </c>
      <c r="P5216" s="772" t="s">
        <v>13714</v>
      </c>
      <c r="Q5216" s="666" t="s">
        <v>10860</v>
      </c>
      <c r="R5216" s="666">
        <v>12</v>
      </c>
    </row>
    <row r="5217" spans="1:18" ht="15.75" customHeight="1" x14ac:dyDescent="0.2">
      <c r="A5217" s="665" t="s">
        <v>13701</v>
      </c>
      <c r="B5217" s="666" t="s">
        <v>6922</v>
      </c>
      <c r="C5217" s="666" t="s">
        <v>13702</v>
      </c>
      <c r="D5217" s="675" t="s">
        <v>8629</v>
      </c>
      <c r="E5217" s="737" t="s">
        <v>12224</v>
      </c>
      <c r="F5217" s="666">
        <v>41802123</v>
      </c>
      <c r="G5217" s="675" t="s">
        <v>13837</v>
      </c>
      <c r="H5217" s="675" t="s">
        <v>8629</v>
      </c>
      <c r="I5217" s="675" t="s">
        <v>7541</v>
      </c>
      <c r="J5217" s="675" t="s">
        <v>13708</v>
      </c>
      <c r="K5217" s="666">
        <v>1</v>
      </c>
      <c r="L5217" s="666">
        <v>12</v>
      </c>
      <c r="M5217" s="691" t="s">
        <v>13713</v>
      </c>
      <c r="N5217" s="666" t="s">
        <v>10860</v>
      </c>
      <c r="O5217" s="666">
        <v>6</v>
      </c>
      <c r="P5217" s="772" t="s">
        <v>13714</v>
      </c>
      <c r="Q5217" s="666" t="s">
        <v>10860</v>
      </c>
      <c r="R5217" s="666">
        <v>12</v>
      </c>
    </row>
    <row r="5218" spans="1:18" ht="15.75" customHeight="1" x14ac:dyDescent="0.2">
      <c r="A5218" s="665" t="s">
        <v>13701</v>
      </c>
      <c r="B5218" s="666" t="s">
        <v>6922</v>
      </c>
      <c r="C5218" s="666" t="s">
        <v>13702</v>
      </c>
      <c r="D5218" s="675" t="s">
        <v>11806</v>
      </c>
      <c r="E5218" s="737" t="s">
        <v>12604</v>
      </c>
      <c r="F5218" s="666">
        <v>44556360</v>
      </c>
      <c r="G5218" s="675" t="s">
        <v>13838</v>
      </c>
      <c r="H5218" s="675" t="s">
        <v>11806</v>
      </c>
      <c r="I5218" s="675" t="s">
        <v>6929</v>
      </c>
      <c r="J5218" s="675" t="s">
        <v>13704</v>
      </c>
      <c r="K5218" s="666">
        <v>1</v>
      </c>
      <c r="L5218" s="666">
        <v>12</v>
      </c>
      <c r="M5218" s="691" t="s">
        <v>13705</v>
      </c>
      <c r="N5218" s="666" t="s">
        <v>10860</v>
      </c>
      <c r="O5218" s="666">
        <v>6</v>
      </c>
      <c r="P5218" s="772" t="s">
        <v>13706</v>
      </c>
      <c r="Q5218" s="666" t="s">
        <v>10860</v>
      </c>
      <c r="R5218" s="666">
        <v>12</v>
      </c>
    </row>
    <row r="5219" spans="1:18" ht="15.75" customHeight="1" x14ac:dyDescent="0.2">
      <c r="A5219" s="665" t="s">
        <v>13701</v>
      </c>
      <c r="B5219" s="666" t="s">
        <v>6922</v>
      </c>
      <c r="C5219" s="666" t="s">
        <v>13702</v>
      </c>
      <c r="D5219" s="675" t="s">
        <v>13831</v>
      </c>
      <c r="E5219" s="737" t="s">
        <v>1688</v>
      </c>
      <c r="F5219" s="666">
        <v>18847507</v>
      </c>
      <c r="G5219" s="675" t="s">
        <v>13839</v>
      </c>
      <c r="H5219" s="675" t="s">
        <v>13831</v>
      </c>
      <c r="I5219" s="675" t="s">
        <v>7361</v>
      </c>
      <c r="J5219" s="675" t="s">
        <v>13708</v>
      </c>
      <c r="K5219" s="666">
        <v>1</v>
      </c>
      <c r="L5219" s="666">
        <v>12</v>
      </c>
      <c r="M5219" s="691" t="s">
        <v>13734</v>
      </c>
      <c r="N5219" s="666" t="s">
        <v>10860</v>
      </c>
      <c r="O5219" s="666">
        <v>6</v>
      </c>
      <c r="P5219" s="772" t="s">
        <v>13735</v>
      </c>
      <c r="Q5219" s="666" t="s">
        <v>10860</v>
      </c>
      <c r="R5219" s="666">
        <v>12</v>
      </c>
    </row>
    <row r="5220" spans="1:18" ht="15.75" customHeight="1" x14ac:dyDescent="0.2">
      <c r="A5220" s="665" t="s">
        <v>13701</v>
      </c>
      <c r="B5220" s="666" t="s">
        <v>6922</v>
      </c>
      <c r="C5220" s="666" t="s">
        <v>13702</v>
      </c>
      <c r="D5220" s="675" t="s">
        <v>10738</v>
      </c>
      <c r="E5220" s="737" t="s">
        <v>1688</v>
      </c>
      <c r="F5220" s="666">
        <v>47111366</v>
      </c>
      <c r="G5220" s="675" t="s">
        <v>13840</v>
      </c>
      <c r="H5220" s="675" t="s">
        <v>10738</v>
      </c>
      <c r="I5220" s="675" t="s">
        <v>7361</v>
      </c>
      <c r="J5220" s="675" t="s">
        <v>13708</v>
      </c>
      <c r="K5220" s="666">
        <v>1</v>
      </c>
      <c r="L5220" s="666">
        <v>12</v>
      </c>
      <c r="M5220" s="691" t="s">
        <v>13734</v>
      </c>
      <c r="N5220" s="666" t="s">
        <v>10860</v>
      </c>
      <c r="O5220" s="666">
        <v>6</v>
      </c>
      <c r="P5220" s="772" t="s">
        <v>13735</v>
      </c>
      <c r="Q5220" s="666" t="s">
        <v>10860</v>
      </c>
      <c r="R5220" s="666">
        <v>12</v>
      </c>
    </row>
    <row r="5221" spans="1:18" ht="15.75" customHeight="1" x14ac:dyDescent="0.2">
      <c r="A5221" s="665" t="s">
        <v>13701</v>
      </c>
      <c r="B5221" s="666" t="s">
        <v>6922</v>
      </c>
      <c r="C5221" s="666" t="s">
        <v>13702</v>
      </c>
      <c r="D5221" s="675" t="s">
        <v>10738</v>
      </c>
      <c r="E5221" s="737" t="s">
        <v>12595</v>
      </c>
      <c r="F5221" s="666">
        <v>43388913</v>
      </c>
      <c r="G5221" s="675" t="s">
        <v>13841</v>
      </c>
      <c r="H5221" s="675" t="s">
        <v>10738</v>
      </c>
      <c r="I5221" s="675" t="s">
        <v>7361</v>
      </c>
      <c r="J5221" s="675" t="s">
        <v>13708</v>
      </c>
      <c r="K5221" s="666">
        <v>1</v>
      </c>
      <c r="L5221" s="666">
        <v>12</v>
      </c>
      <c r="M5221" s="691" t="s">
        <v>13765</v>
      </c>
      <c r="N5221" s="666" t="s">
        <v>10860</v>
      </c>
      <c r="O5221" s="666">
        <v>6</v>
      </c>
      <c r="P5221" s="772" t="s">
        <v>13766</v>
      </c>
      <c r="Q5221" s="666" t="s">
        <v>10860</v>
      </c>
      <c r="R5221" s="666">
        <v>12</v>
      </c>
    </row>
    <row r="5222" spans="1:18" ht="15.75" customHeight="1" x14ac:dyDescent="0.2">
      <c r="A5222" s="665" t="s">
        <v>13701</v>
      </c>
      <c r="B5222" s="666" t="s">
        <v>6922</v>
      </c>
      <c r="C5222" s="666" t="s">
        <v>13702</v>
      </c>
      <c r="D5222" s="675" t="s">
        <v>10356</v>
      </c>
      <c r="E5222" s="737" t="s">
        <v>7442</v>
      </c>
      <c r="F5222" s="666">
        <v>18163387</v>
      </c>
      <c r="G5222" s="675" t="s">
        <v>13842</v>
      </c>
      <c r="H5222" s="675" t="s">
        <v>10356</v>
      </c>
      <c r="I5222" s="675" t="s">
        <v>6929</v>
      </c>
      <c r="J5222" s="675" t="s">
        <v>10356</v>
      </c>
      <c r="K5222" s="666">
        <v>1</v>
      </c>
      <c r="L5222" s="666">
        <v>12</v>
      </c>
      <c r="M5222" s="691" t="s">
        <v>13843</v>
      </c>
      <c r="N5222" s="666" t="s">
        <v>10860</v>
      </c>
      <c r="O5222" s="666">
        <v>6</v>
      </c>
      <c r="P5222" s="772" t="s">
        <v>13844</v>
      </c>
      <c r="Q5222" s="666" t="s">
        <v>10860</v>
      </c>
      <c r="R5222" s="666">
        <v>12</v>
      </c>
    </row>
    <row r="5223" spans="1:18" ht="15.75" customHeight="1" x14ac:dyDescent="0.2">
      <c r="A5223" s="665" t="s">
        <v>13701</v>
      </c>
      <c r="B5223" s="666" t="s">
        <v>6922</v>
      </c>
      <c r="C5223" s="666" t="s">
        <v>13702</v>
      </c>
      <c r="D5223" s="675" t="s">
        <v>8629</v>
      </c>
      <c r="E5223" s="737" t="s">
        <v>12224</v>
      </c>
      <c r="F5223" s="666">
        <v>44496642</v>
      </c>
      <c r="G5223" s="675" t="s">
        <v>13845</v>
      </c>
      <c r="H5223" s="675" t="s">
        <v>8629</v>
      </c>
      <c r="I5223" s="675" t="s">
        <v>7541</v>
      </c>
      <c r="J5223" s="675" t="s">
        <v>13708</v>
      </c>
      <c r="K5223" s="666">
        <v>1</v>
      </c>
      <c r="L5223" s="666">
        <v>12</v>
      </c>
      <c r="M5223" s="691" t="s">
        <v>13713</v>
      </c>
      <c r="N5223" s="666" t="s">
        <v>10860</v>
      </c>
      <c r="O5223" s="666">
        <v>6</v>
      </c>
      <c r="P5223" s="772" t="s">
        <v>13714</v>
      </c>
      <c r="Q5223" s="666" t="s">
        <v>10860</v>
      </c>
      <c r="R5223" s="666">
        <v>12</v>
      </c>
    </row>
    <row r="5224" spans="1:18" ht="15.75" customHeight="1" x14ac:dyDescent="0.2">
      <c r="A5224" s="665" t="s">
        <v>13701</v>
      </c>
      <c r="B5224" s="666" t="s">
        <v>6922</v>
      </c>
      <c r="C5224" s="666" t="s">
        <v>13702</v>
      </c>
      <c r="D5224" s="675" t="s">
        <v>11806</v>
      </c>
      <c r="E5224" s="737" t="s">
        <v>5091</v>
      </c>
      <c r="F5224" s="666">
        <v>44809675</v>
      </c>
      <c r="G5224" s="675" t="s">
        <v>13846</v>
      </c>
      <c r="H5224" s="675" t="s">
        <v>11806</v>
      </c>
      <c r="I5224" s="675" t="s">
        <v>6929</v>
      </c>
      <c r="J5224" s="675" t="s">
        <v>13704</v>
      </c>
      <c r="K5224" s="666">
        <v>1</v>
      </c>
      <c r="L5224" s="666">
        <v>12</v>
      </c>
      <c r="M5224" s="691" t="s">
        <v>13739</v>
      </c>
      <c r="N5224" s="666" t="s">
        <v>10860</v>
      </c>
      <c r="O5224" s="666">
        <v>6</v>
      </c>
      <c r="P5224" s="772" t="s">
        <v>13740</v>
      </c>
      <c r="Q5224" s="666" t="s">
        <v>10860</v>
      </c>
      <c r="R5224" s="666">
        <v>12</v>
      </c>
    </row>
    <row r="5225" spans="1:18" ht="15.75" customHeight="1" x14ac:dyDescent="0.2">
      <c r="A5225" s="665" t="s">
        <v>13701</v>
      </c>
      <c r="B5225" s="666" t="s">
        <v>6922</v>
      </c>
      <c r="C5225" s="666" t="s">
        <v>13702</v>
      </c>
      <c r="D5225" s="675" t="s">
        <v>8987</v>
      </c>
      <c r="E5225" s="737" t="s">
        <v>5091</v>
      </c>
      <c r="F5225" s="666">
        <v>47124504</v>
      </c>
      <c r="G5225" s="675" t="s">
        <v>13847</v>
      </c>
      <c r="H5225" s="675" t="s">
        <v>8987</v>
      </c>
      <c r="I5225" s="675" t="s">
        <v>6929</v>
      </c>
      <c r="J5225" s="675" t="s">
        <v>9837</v>
      </c>
      <c r="K5225" s="666">
        <v>1</v>
      </c>
      <c r="L5225" s="666">
        <v>5</v>
      </c>
      <c r="M5225" s="691" t="s">
        <v>13848</v>
      </c>
      <c r="N5225" s="666"/>
      <c r="O5225" s="666"/>
      <c r="P5225" s="772"/>
      <c r="Q5225" s="666"/>
      <c r="R5225" s="666"/>
    </row>
    <row r="5226" spans="1:18" ht="15.75" customHeight="1" x14ac:dyDescent="0.2">
      <c r="A5226" s="665" t="s">
        <v>13701</v>
      </c>
      <c r="B5226" s="666" t="s">
        <v>6922</v>
      </c>
      <c r="C5226" s="666" t="s">
        <v>13702</v>
      </c>
      <c r="D5226" s="675" t="s">
        <v>8611</v>
      </c>
      <c r="E5226" s="737" t="s">
        <v>7555</v>
      </c>
      <c r="F5226" s="666">
        <v>46714565</v>
      </c>
      <c r="G5226" s="675" t="s">
        <v>13849</v>
      </c>
      <c r="H5226" s="675" t="s">
        <v>8611</v>
      </c>
      <c r="I5226" s="675" t="s">
        <v>7361</v>
      </c>
      <c r="J5226" s="675" t="s">
        <v>13708</v>
      </c>
      <c r="K5226" s="666">
        <v>1</v>
      </c>
      <c r="L5226" s="666">
        <v>12</v>
      </c>
      <c r="M5226" s="691" t="s">
        <v>13723</v>
      </c>
      <c r="N5226" s="666" t="s">
        <v>10860</v>
      </c>
      <c r="O5226" s="666">
        <v>1</v>
      </c>
      <c r="P5226" s="772" t="s">
        <v>13850</v>
      </c>
      <c r="Q5226" s="666" t="s">
        <v>10860</v>
      </c>
      <c r="R5226" s="666">
        <v>12</v>
      </c>
    </row>
    <row r="5227" spans="1:18" ht="15.75" customHeight="1" x14ac:dyDescent="0.2">
      <c r="A5227" s="665" t="s">
        <v>13701</v>
      </c>
      <c r="B5227" s="666" t="s">
        <v>6922</v>
      </c>
      <c r="C5227" s="666" t="s">
        <v>13702</v>
      </c>
      <c r="D5227" s="675" t="s">
        <v>10738</v>
      </c>
      <c r="E5227" s="737" t="s">
        <v>7542</v>
      </c>
      <c r="F5227" s="666">
        <v>42114181</v>
      </c>
      <c r="G5227" s="675" t="s">
        <v>13851</v>
      </c>
      <c r="H5227" s="675" t="s">
        <v>10738</v>
      </c>
      <c r="I5227" s="675" t="s">
        <v>7361</v>
      </c>
      <c r="J5227" s="675" t="s">
        <v>13708</v>
      </c>
      <c r="K5227" s="666">
        <v>1</v>
      </c>
      <c r="L5227" s="666">
        <v>12</v>
      </c>
      <c r="M5227" s="691" t="s">
        <v>13716</v>
      </c>
      <c r="N5227" s="666" t="s">
        <v>10860</v>
      </c>
      <c r="O5227" s="666">
        <v>6</v>
      </c>
      <c r="P5227" s="772" t="s">
        <v>13717</v>
      </c>
      <c r="Q5227" s="666" t="s">
        <v>10860</v>
      </c>
      <c r="R5227" s="666">
        <v>12</v>
      </c>
    </row>
    <row r="5228" spans="1:18" ht="15.75" customHeight="1" x14ac:dyDescent="0.2">
      <c r="A5228" s="665" t="s">
        <v>13701</v>
      </c>
      <c r="B5228" s="666" t="s">
        <v>6922</v>
      </c>
      <c r="C5228" s="666" t="s">
        <v>13702</v>
      </c>
      <c r="D5228" s="675" t="s">
        <v>10738</v>
      </c>
      <c r="E5228" s="737" t="s">
        <v>6455</v>
      </c>
      <c r="F5228" s="666">
        <v>80639471</v>
      </c>
      <c r="G5228" s="675" t="s">
        <v>13852</v>
      </c>
      <c r="H5228" s="675" t="s">
        <v>10738</v>
      </c>
      <c r="I5228" s="675" t="s">
        <v>7361</v>
      </c>
      <c r="J5228" s="675" t="s">
        <v>13708</v>
      </c>
      <c r="K5228" s="666">
        <v>1</v>
      </c>
      <c r="L5228" s="666">
        <v>12</v>
      </c>
      <c r="M5228" s="691" t="s">
        <v>13720</v>
      </c>
      <c r="N5228" s="666" t="s">
        <v>10860</v>
      </c>
      <c r="O5228" s="666">
        <v>6</v>
      </c>
      <c r="P5228" s="772" t="s">
        <v>13721</v>
      </c>
      <c r="Q5228" s="666" t="s">
        <v>10860</v>
      </c>
      <c r="R5228" s="666">
        <v>12</v>
      </c>
    </row>
    <row r="5229" spans="1:18" ht="15.75" customHeight="1" x14ac:dyDescent="0.2">
      <c r="A5229" s="665" t="s">
        <v>13701</v>
      </c>
      <c r="B5229" s="666" t="s">
        <v>6922</v>
      </c>
      <c r="C5229" s="666" t="s">
        <v>13702</v>
      </c>
      <c r="D5229" s="675" t="s">
        <v>8629</v>
      </c>
      <c r="E5229" s="737" t="s">
        <v>12224</v>
      </c>
      <c r="F5229" s="666">
        <v>45720581</v>
      </c>
      <c r="G5229" s="675" t="s">
        <v>13853</v>
      </c>
      <c r="H5229" s="675" t="s">
        <v>8629</v>
      </c>
      <c r="I5229" s="675" t="s">
        <v>7541</v>
      </c>
      <c r="J5229" s="675" t="s">
        <v>13708</v>
      </c>
      <c r="K5229" s="666">
        <v>1</v>
      </c>
      <c r="L5229" s="666">
        <v>5</v>
      </c>
      <c r="M5229" s="691" t="s">
        <v>13854</v>
      </c>
      <c r="N5229" s="666"/>
      <c r="O5229" s="666"/>
      <c r="P5229" s="772"/>
      <c r="Q5229" s="666"/>
      <c r="R5229" s="666"/>
    </row>
    <row r="5230" spans="1:18" ht="15.75" customHeight="1" x14ac:dyDescent="0.2">
      <c r="A5230" s="665" t="s">
        <v>13701</v>
      </c>
      <c r="B5230" s="666" t="s">
        <v>6922</v>
      </c>
      <c r="C5230" s="666" t="s">
        <v>13702</v>
      </c>
      <c r="D5230" s="675" t="s">
        <v>9914</v>
      </c>
      <c r="E5230" s="737" t="s">
        <v>13855</v>
      </c>
      <c r="F5230" s="666">
        <v>45207401</v>
      </c>
      <c r="G5230" s="675" t="s">
        <v>13856</v>
      </c>
      <c r="H5230" s="675" t="s">
        <v>9914</v>
      </c>
      <c r="I5230" s="675" t="s">
        <v>6929</v>
      </c>
      <c r="J5230" s="675" t="s">
        <v>9913</v>
      </c>
      <c r="K5230" s="666">
        <v>1</v>
      </c>
      <c r="L5230" s="666">
        <v>3</v>
      </c>
      <c r="M5230" s="691" t="s">
        <v>13857</v>
      </c>
      <c r="N5230" s="666"/>
      <c r="O5230" s="666"/>
      <c r="P5230" s="772"/>
      <c r="Q5230" s="666"/>
      <c r="R5230" s="666"/>
    </row>
    <row r="5231" spans="1:18" ht="15.75" customHeight="1" x14ac:dyDescent="0.2">
      <c r="A5231" s="665" t="s">
        <v>13701</v>
      </c>
      <c r="B5231" s="666" t="s">
        <v>6922</v>
      </c>
      <c r="C5231" s="666" t="s">
        <v>13702</v>
      </c>
      <c r="D5231" s="675" t="s">
        <v>10356</v>
      </c>
      <c r="E5231" s="737" t="s">
        <v>8396</v>
      </c>
      <c r="F5231" s="666">
        <v>41452976</v>
      </c>
      <c r="G5231" s="675" t="s">
        <v>13858</v>
      </c>
      <c r="H5231" s="675" t="s">
        <v>10356</v>
      </c>
      <c r="I5231" s="675" t="s">
        <v>6929</v>
      </c>
      <c r="J5231" s="675" t="s">
        <v>10356</v>
      </c>
      <c r="K5231" s="666">
        <v>1</v>
      </c>
      <c r="L5231" s="666">
        <v>12</v>
      </c>
      <c r="M5231" s="691" t="s">
        <v>13726</v>
      </c>
      <c r="N5231" s="666" t="s">
        <v>10860</v>
      </c>
      <c r="O5231" s="666">
        <v>6</v>
      </c>
      <c r="P5231" s="772" t="s">
        <v>13776</v>
      </c>
      <c r="Q5231" s="666" t="s">
        <v>10860</v>
      </c>
      <c r="R5231" s="666">
        <v>12</v>
      </c>
    </row>
    <row r="5232" spans="1:18" ht="15.75" customHeight="1" x14ac:dyDescent="0.2">
      <c r="A5232" s="665" t="s">
        <v>13701</v>
      </c>
      <c r="B5232" s="666" t="s">
        <v>6922</v>
      </c>
      <c r="C5232" s="666" t="s">
        <v>13702</v>
      </c>
      <c r="D5232" s="675" t="s">
        <v>11050</v>
      </c>
      <c r="E5232" s="737" t="s">
        <v>7555</v>
      </c>
      <c r="F5232" s="666">
        <v>18210881</v>
      </c>
      <c r="G5232" s="675" t="s">
        <v>13859</v>
      </c>
      <c r="H5232" s="675" t="s">
        <v>11050</v>
      </c>
      <c r="I5232" s="675" t="s">
        <v>7361</v>
      </c>
      <c r="J5232" s="675" t="s">
        <v>13708</v>
      </c>
      <c r="K5232" s="666">
        <v>1</v>
      </c>
      <c r="L5232" s="666">
        <v>12</v>
      </c>
      <c r="M5232" s="691" t="s">
        <v>13723</v>
      </c>
      <c r="N5232" s="666" t="s">
        <v>10860</v>
      </c>
      <c r="O5232" s="666">
        <v>6</v>
      </c>
      <c r="P5232" s="772" t="s">
        <v>13724</v>
      </c>
      <c r="Q5232" s="666" t="s">
        <v>10860</v>
      </c>
      <c r="R5232" s="666">
        <v>12</v>
      </c>
    </row>
    <row r="5233" spans="1:18" ht="15.75" customHeight="1" x14ac:dyDescent="0.2">
      <c r="A5233" s="665" t="s">
        <v>13701</v>
      </c>
      <c r="B5233" s="666" t="s">
        <v>6922</v>
      </c>
      <c r="C5233" s="666" t="s">
        <v>13702</v>
      </c>
      <c r="D5233" s="675" t="s">
        <v>10738</v>
      </c>
      <c r="E5233" s="737" t="s">
        <v>1688</v>
      </c>
      <c r="F5233" s="666">
        <v>45004169</v>
      </c>
      <c r="G5233" s="675" t="s">
        <v>13860</v>
      </c>
      <c r="H5233" s="675" t="s">
        <v>10738</v>
      </c>
      <c r="I5233" s="675" t="s">
        <v>7361</v>
      </c>
      <c r="J5233" s="675" t="s">
        <v>13708</v>
      </c>
      <c r="K5233" s="666">
        <v>1</v>
      </c>
      <c r="L5233" s="666">
        <v>12</v>
      </c>
      <c r="M5233" s="691" t="s">
        <v>13734</v>
      </c>
      <c r="N5233" s="666" t="s">
        <v>10860</v>
      </c>
      <c r="O5233" s="666">
        <v>6</v>
      </c>
      <c r="P5233" s="772" t="s">
        <v>13735</v>
      </c>
      <c r="Q5233" s="666" t="s">
        <v>10860</v>
      </c>
      <c r="R5233" s="666">
        <v>12</v>
      </c>
    </row>
    <row r="5234" spans="1:18" ht="15.75" customHeight="1" x14ac:dyDescent="0.2">
      <c r="A5234" s="665" t="s">
        <v>13701</v>
      </c>
      <c r="B5234" s="666" t="s">
        <v>6922</v>
      </c>
      <c r="C5234" s="666" t="s">
        <v>13702</v>
      </c>
      <c r="D5234" s="675" t="s">
        <v>10854</v>
      </c>
      <c r="E5234" s="737" t="s">
        <v>7454</v>
      </c>
      <c r="F5234" s="666">
        <v>42322792</v>
      </c>
      <c r="G5234" s="675" t="s">
        <v>13861</v>
      </c>
      <c r="H5234" s="675" t="s">
        <v>10854</v>
      </c>
      <c r="I5234" s="675" t="s">
        <v>6929</v>
      </c>
      <c r="J5234" s="675" t="s">
        <v>10854</v>
      </c>
      <c r="K5234" s="666">
        <v>1</v>
      </c>
      <c r="L5234" s="666">
        <v>12</v>
      </c>
      <c r="M5234" s="691" t="s">
        <v>13709</v>
      </c>
      <c r="N5234" s="666" t="s">
        <v>10860</v>
      </c>
      <c r="O5234" s="666">
        <v>6</v>
      </c>
      <c r="P5234" s="772" t="s">
        <v>13710</v>
      </c>
      <c r="Q5234" s="666" t="s">
        <v>10860</v>
      </c>
      <c r="R5234" s="666">
        <v>12</v>
      </c>
    </row>
    <row r="5235" spans="1:18" ht="15.75" customHeight="1" x14ac:dyDescent="0.2">
      <c r="A5235" s="665" t="s">
        <v>13701</v>
      </c>
      <c r="B5235" s="666" t="s">
        <v>6922</v>
      </c>
      <c r="C5235" s="666" t="s">
        <v>13702</v>
      </c>
      <c r="D5235" s="675" t="s">
        <v>8651</v>
      </c>
      <c r="E5235" s="737" t="s">
        <v>7555</v>
      </c>
      <c r="F5235" s="666">
        <v>46219059</v>
      </c>
      <c r="G5235" s="675" t="s">
        <v>13862</v>
      </c>
      <c r="H5235" s="675" t="s">
        <v>8651</v>
      </c>
      <c r="I5235" s="675" t="s">
        <v>7361</v>
      </c>
      <c r="J5235" s="675" t="s">
        <v>13708</v>
      </c>
      <c r="K5235" s="666">
        <v>1</v>
      </c>
      <c r="L5235" s="666">
        <v>12</v>
      </c>
      <c r="M5235" s="691" t="s">
        <v>13723</v>
      </c>
      <c r="N5235" s="666" t="s">
        <v>10860</v>
      </c>
      <c r="O5235" s="666">
        <v>6</v>
      </c>
      <c r="P5235" s="772" t="s">
        <v>13724</v>
      </c>
      <c r="Q5235" s="666" t="s">
        <v>10860</v>
      </c>
      <c r="R5235" s="666">
        <v>12</v>
      </c>
    </row>
    <row r="5236" spans="1:18" ht="15.75" customHeight="1" x14ac:dyDescent="0.2">
      <c r="A5236" s="665" t="s">
        <v>13701</v>
      </c>
      <c r="B5236" s="666" t="s">
        <v>6922</v>
      </c>
      <c r="C5236" s="666" t="s">
        <v>13702</v>
      </c>
      <c r="D5236" s="675" t="s">
        <v>11806</v>
      </c>
      <c r="E5236" s="737" t="s">
        <v>6455</v>
      </c>
      <c r="F5236" s="666">
        <v>40071158</v>
      </c>
      <c r="G5236" s="675" t="s">
        <v>13863</v>
      </c>
      <c r="H5236" s="675" t="s">
        <v>11806</v>
      </c>
      <c r="I5236" s="675" t="s">
        <v>6929</v>
      </c>
      <c r="J5236" s="675" t="s">
        <v>13704</v>
      </c>
      <c r="K5236" s="666">
        <v>1</v>
      </c>
      <c r="L5236" s="666">
        <v>12</v>
      </c>
      <c r="M5236" s="691" t="s">
        <v>13720</v>
      </c>
      <c r="N5236" s="666" t="s">
        <v>10860</v>
      </c>
      <c r="O5236" s="666">
        <v>6</v>
      </c>
      <c r="P5236" s="772" t="s">
        <v>13721</v>
      </c>
      <c r="Q5236" s="666" t="s">
        <v>10860</v>
      </c>
      <c r="R5236" s="666">
        <v>12</v>
      </c>
    </row>
    <row r="5237" spans="1:18" ht="15.75" customHeight="1" x14ac:dyDescent="0.2">
      <c r="A5237" s="665" t="s">
        <v>13701</v>
      </c>
      <c r="B5237" s="666" t="s">
        <v>6922</v>
      </c>
      <c r="C5237" s="666" t="s">
        <v>13702</v>
      </c>
      <c r="D5237" s="675" t="s">
        <v>8987</v>
      </c>
      <c r="E5237" s="737" t="s">
        <v>7807</v>
      </c>
      <c r="F5237" s="666">
        <v>42806983</v>
      </c>
      <c r="G5237" s="675" t="s">
        <v>13864</v>
      </c>
      <c r="H5237" s="675" t="s">
        <v>8987</v>
      </c>
      <c r="I5237" s="675" t="s">
        <v>6929</v>
      </c>
      <c r="J5237" s="675" t="s">
        <v>9837</v>
      </c>
      <c r="K5237" s="666">
        <v>1</v>
      </c>
      <c r="L5237" s="666">
        <v>12</v>
      </c>
      <c r="M5237" s="691" t="s">
        <v>13865</v>
      </c>
      <c r="N5237" s="666" t="s">
        <v>10860</v>
      </c>
      <c r="O5237" s="666">
        <v>6</v>
      </c>
      <c r="P5237" s="772" t="s">
        <v>13866</v>
      </c>
      <c r="Q5237" s="666" t="s">
        <v>10860</v>
      </c>
      <c r="R5237" s="666">
        <v>12</v>
      </c>
    </row>
    <row r="5238" spans="1:18" ht="15.75" customHeight="1" x14ac:dyDescent="0.2">
      <c r="A5238" s="665" t="s">
        <v>13701</v>
      </c>
      <c r="B5238" s="666" t="s">
        <v>6922</v>
      </c>
      <c r="C5238" s="666" t="s">
        <v>13702</v>
      </c>
      <c r="D5238" s="675" t="s">
        <v>10244</v>
      </c>
      <c r="E5238" s="737" t="s">
        <v>6455</v>
      </c>
      <c r="F5238" s="666">
        <v>46679734</v>
      </c>
      <c r="G5238" s="675" t="s">
        <v>13867</v>
      </c>
      <c r="H5238" s="675" t="s">
        <v>10244</v>
      </c>
      <c r="I5238" s="675" t="s">
        <v>7361</v>
      </c>
      <c r="J5238" s="675" t="s">
        <v>13708</v>
      </c>
      <c r="K5238" s="666">
        <v>1</v>
      </c>
      <c r="L5238" s="666">
        <v>12</v>
      </c>
      <c r="M5238" s="691" t="s">
        <v>13720</v>
      </c>
      <c r="N5238" s="666" t="s">
        <v>10860</v>
      </c>
      <c r="O5238" s="666">
        <v>5</v>
      </c>
      <c r="P5238" s="772" t="s">
        <v>13710</v>
      </c>
      <c r="Q5238" s="666" t="s">
        <v>10860</v>
      </c>
      <c r="R5238" s="666">
        <v>12</v>
      </c>
    </row>
    <row r="5239" spans="1:18" ht="15.75" customHeight="1" x14ac:dyDescent="0.2">
      <c r="A5239" s="665" t="s">
        <v>13701</v>
      </c>
      <c r="B5239" s="666" t="s">
        <v>6922</v>
      </c>
      <c r="C5239" s="666" t="s">
        <v>13702</v>
      </c>
      <c r="D5239" s="675" t="s">
        <v>11806</v>
      </c>
      <c r="E5239" s="737" t="s">
        <v>8396</v>
      </c>
      <c r="F5239" s="666">
        <v>70252409</v>
      </c>
      <c r="G5239" s="675" t="s">
        <v>13868</v>
      </c>
      <c r="H5239" s="675" t="s">
        <v>11806</v>
      </c>
      <c r="I5239" s="675" t="s">
        <v>6929</v>
      </c>
      <c r="J5239" s="675" t="s">
        <v>13704</v>
      </c>
      <c r="K5239" s="666">
        <v>1</v>
      </c>
      <c r="L5239" s="666">
        <v>12</v>
      </c>
      <c r="M5239" s="691" t="s">
        <v>13726</v>
      </c>
      <c r="N5239" s="666" t="s">
        <v>10860</v>
      </c>
      <c r="O5239" s="666">
        <v>6</v>
      </c>
      <c r="P5239" s="772" t="s">
        <v>13776</v>
      </c>
      <c r="Q5239" s="666" t="s">
        <v>10860</v>
      </c>
      <c r="R5239" s="666">
        <v>12</v>
      </c>
    </row>
    <row r="5240" spans="1:18" ht="15.75" customHeight="1" x14ac:dyDescent="0.2">
      <c r="A5240" s="665" t="s">
        <v>13701</v>
      </c>
      <c r="B5240" s="666" t="s">
        <v>6922</v>
      </c>
      <c r="C5240" s="666" t="s">
        <v>13702</v>
      </c>
      <c r="D5240" s="675" t="s">
        <v>11076</v>
      </c>
      <c r="E5240" s="737" t="s">
        <v>5091</v>
      </c>
      <c r="F5240" s="666">
        <v>41078482</v>
      </c>
      <c r="G5240" s="675" t="s">
        <v>13869</v>
      </c>
      <c r="H5240" s="675" t="s">
        <v>11076</v>
      </c>
      <c r="I5240" s="675" t="s">
        <v>6929</v>
      </c>
      <c r="J5240" s="692" t="s">
        <v>10964</v>
      </c>
      <c r="K5240" s="666">
        <v>1</v>
      </c>
      <c r="L5240" s="666">
        <v>12</v>
      </c>
      <c r="M5240" s="691" t="s">
        <v>13739</v>
      </c>
      <c r="N5240" s="666" t="s">
        <v>10860</v>
      </c>
      <c r="O5240" s="666">
        <v>6</v>
      </c>
      <c r="P5240" s="772" t="s">
        <v>13740</v>
      </c>
      <c r="Q5240" s="666" t="s">
        <v>10860</v>
      </c>
      <c r="R5240" s="666">
        <v>12</v>
      </c>
    </row>
    <row r="5241" spans="1:18" ht="15.75" customHeight="1" x14ac:dyDescent="0.2">
      <c r="A5241" s="665" t="s">
        <v>13701</v>
      </c>
      <c r="B5241" s="666" t="s">
        <v>6922</v>
      </c>
      <c r="C5241" s="666" t="s">
        <v>13702</v>
      </c>
      <c r="D5241" s="675" t="s">
        <v>8629</v>
      </c>
      <c r="E5241" s="737" t="s">
        <v>9180</v>
      </c>
      <c r="F5241" s="666">
        <v>18166110</v>
      </c>
      <c r="G5241" s="675" t="s">
        <v>13870</v>
      </c>
      <c r="H5241" s="675" t="s">
        <v>8629</v>
      </c>
      <c r="I5241" s="675" t="s">
        <v>7541</v>
      </c>
      <c r="J5241" s="675" t="s">
        <v>13708</v>
      </c>
      <c r="K5241" s="666">
        <v>1</v>
      </c>
      <c r="L5241" s="666">
        <v>12</v>
      </c>
      <c r="M5241" s="691" t="s">
        <v>13759</v>
      </c>
      <c r="N5241" s="666" t="s">
        <v>10860</v>
      </c>
      <c r="O5241" s="666">
        <v>6</v>
      </c>
      <c r="P5241" s="772" t="s">
        <v>13760</v>
      </c>
      <c r="Q5241" s="666" t="s">
        <v>10860</v>
      </c>
      <c r="R5241" s="666">
        <v>12</v>
      </c>
    </row>
    <row r="5242" spans="1:18" ht="15.75" customHeight="1" x14ac:dyDescent="0.2">
      <c r="A5242" s="665" t="s">
        <v>13701</v>
      </c>
      <c r="B5242" s="666" t="s">
        <v>6922</v>
      </c>
      <c r="C5242" s="666" t="s">
        <v>13702</v>
      </c>
      <c r="D5242" s="675" t="s">
        <v>8629</v>
      </c>
      <c r="E5242" s="737" t="s">
        <v>12224</v>
      </c>
      <c r="F5242" s="666">
        <v>40739028</v>
      </c>
      <c r="G5242" s="675" t="s">
        <v>13871</v>
      </c>
      <c r="H5242" s="675" t="s">
        <v>8629</v>
      </c>
      <c r="I5242" s="675" t="s">
        <v>7541</v>
      </c>
      <c r="J5242" s="675" t="s">
        <v>13708</v>
      </c>
      <c r="K5242" s="666">
        <v>1</v>
      </c>
      <c r="L5242" s="666">
        <v>12</v>
      </c>
      <c r="M5242" s="691" t="s">
        <v>13713</v>
      </c>
      <c r="N5242" s="666" t="s">
        <v>10860</v>
      </c>
      <c r="O5242" s="666">
        <v>6</v>
      </c>
      <c r="P5242" s="772" t="s">
        <v>13714</v>
      </c>
      <c r="Q5242" s="666" t="s">
        <v>10860</v>
      </c>
      <c r="R5242" s="666">
        <v>12</v>
      </c>
    </row>
    <row r="5243" spans="1:18" ht="15.75" customHeight="1" x14ac:dyDescent="0.2">
      <c r="A5243" s="665" t="s">
        <v>13701</v>
      </c>
      <c r="B5243" s="666" t="s">
        <v>6922</v>
      </c>
      <c r="C5243" s="666" t="s">
        <v>13702</v>
      </c>
      <c r="D5243" s="675" t="s">
        <v>9105</v>
      </c>
      <c r="E5243" s="737" t="s">
        <v>7454</v>
      </c>
      <c r="F5243" s="666">
        <v>42994742</v>
      </c>
      <c r="G5243" s="675" t="s">
        <v>13872</v>
      </c>
      <c r="H5243" s="675" t="s">
        <v>9105</v>
      </c>
      <c r="I5243" s="675" t="s">
        <v>6929</v>
      </c>
      <c r="J5243" s="675" t="s">
        <v>13873</v>
      </c>
      <c r="K5243" s="666">
        <v>1</v>
      </c>
      <c r="L5243" s="666">
        <v>12</v>
      </c>
      <c r="M5243" s="691" t="s">
        <v>13709</v>
      </c>
      <c r="N5243" s="666" t="s">
        <v>10860</v>
      </c>
      <c r="O5243" s="666">
        <v>6</v>
      </c>
      <c r="P5243" s="772" t="s">
        <v>13710</v>
      </c>
      <c r="Q5243" s="666" t="s">
        <v>10860</v>
      </c>
      <c r="R5243" s="666">
        <v>12</v>
      </c>
    </row>
    <row r="5244" spans="1:18" ht="15.75" customHeight="1" x14ac:dyDescent="0.2">
      <c r="A5244" s="665" t="s">
        <v>13701</v>
      </c>
      <c r="B5244" s="666" t="s">
        <v>6922</v>
      </c>
      <c r="C5244" s="666" t="s">
        <v>13702</v>
      </c>
      <c r="D5244" s="675" t="s">
        <v>11082</v>
      </c>
      <c r="E5244" s="737" t="s">
        <v>7542</v>
      </c>
      <c r="F5244" s="666">
        <v>43198479</v>
      </c>
      <c r="G5244" s="675" t="s">
        <v>13874</v>
      </c>
      <c r="H5244" s="675" t="s">
        <v>11082</v>
      </c>
      <c r="I5244" s="675" t="s">
        <v>7361</v>
      </c>
      <c r="J5244" s="675" t="s">
        <v>13708</v>
      </c>
      <c r="K5244" s="666">
        <v>1</v>
      </c>
      <c r="L5244" s="666">
        <v>12</v>
      </c>
      <c r="M5244" s="691" t="s">
        <v>13716</v>
      </c>
      <c r="N5244" s="666" t="s">
        <v>10860</v>
      </c>
      <c r="O5244" s="666">
        <v>6</v>
      </c>
      <c r="P5244" s="772" t="s">
        <v>13717</v>
      </c>
      <c r="Q5244" s="666" t="s">
        <v>10860</v>
      </c>
      <c r="R5244" s="666">
        <v>12</v>
      </c>
    </row>
    <row r="5245" spans="1:18" ht="15.75" customHeight="1" x14ac:dyDescent="0.2">
      <c r="A5245" s="665" t="s">
        <v>13701</v>
      </c>
      <c r="B5245" s="666" t="s">
        <v>6922</v>
      </c>
      <c r="C5245" s="666" t="s">
        <v>13702</v>
      </c>
      <c r="D5245" s="675" t="s">
        <v>8629</v>
      </c>
      <c r="E5245" s="737" t="s">
        <v>12224</v>
      </c>
      <c r="F5245" s="666">
        <v>10240703</v>
      </c>
      <c r="G5245" s="675" t="s">
        <v>13875</v>
      </c>
      <c r="H5245" s="675" t="s">
        <v>8629</v>
      </c>
      <c r="I5245" s="675" t="s">
        <v>7541</v>
      </c>
      <c r="J5245" s="675" t="s">
        <v>13708</v>
      </c>
      <c r="K5245" s="666">
        <v>1</v>
      </c>
      <c r="L5245" s="666">
        <v>12</v>
      </c>
      <c r="M5245" s="691" t="s">
        <v>13713</v>
      </c>
      <c r="N5245" s="666" t="s">
        <v>10860</v>
      </c>
      <c r="O5245" s="666">
        <v>6</v>
      </c>
      <c r="P5245" s="772" t="s">
        <v>13714</v>
      </c>
      <c r="Q5245" s="666" t="s">
        <v>10860</v>
      </c>
      <c r="R5245" s="666">
        <v>12</v>
      </c>
    </row>
    <row r="5246" spans="1:18" ht="15.75" customHeight="1" x14ac:dyDescent="0.2">
      <c r="A5246" s="665" t="s">
        <v>13701</v>
      </c>
      <c r="B5246" s="666" t="s">
        <v>6922</v>
      </c>
      <c r="C5246" s="666" t="s">
        <v>13702</v>
      </c>
      <c r="D5246" s="675" t="s">
        <v>8629</v>
      </c>
      <c r="E5246" s="737" t="s">
        <v>12224</v>
      </c>
      <c r="F5246" s="666">
        <v>17917340</v>
      </c>
      <c r="G5246" s="675" t="s">
        <v>13876</v>
      </c>
      <c r="H5246" s="675" t="s">
        <v>8629</v>
      </c>
      <c r="I5246" s="675" t="s">
        <v>7541</v>
      </c>
      <c r="J5246" s="675" t="s">
        <v>13708</v>
      </c>
      <c r="K5246" s="666">
        <v>1</v>
      </c>
      <c r="L5246" s="666">
        <v>12</v>
      </c>
      <c r="M5246" s="691" t="s">
        <v>13713</v>
      </c>
      <c r="N5246" s="666" t="s">
        <v>10860</v>
      </c>
      <c r="O5246" s="666">
        <v>6</v>
      </c>
      <c r="P5246" s="772" t="s">
        <v>13714</v>
      </c>
      <c r="Q5246" s="666" t="s">
        <v>10860</v>
      </c>
      <c r="R5246" s="666">
        <v>12</v>
      </c>
    </row>
    <row r="5247" spans="1:18" ht="15.75" customHeight="1" x14ac:dyDescent="0.2">
      <c r="A5247" s="665" t="s">
        <v>13701</v>
      </c>
      <c r="B5247" s="666" t="s">
        <v>6922</v>
      </c>
      <c r="C5247" s="666" t="s">
        <v>13702</v>
      </c>
      <c r="D5247" s="675" t="s">
        <v>13732</v>
      </c>
      <c r="E5247" s="737" t="s">
        <v>1688</v>
      </c>
      <c r="F5247" s="666">
        <v>19188986</v>
      </c>
      <c r="G5247" s="675" t="s">
        <v>13877</v>
      </c>
      <c r="H5247" s="675" t="s">
        <v>13732</v>
      </c>
      <c r="I5247" s="675" t="s">
        <v>7361</v>
      </c>
      <c r="J5247" s="675" t="s">
        <v>13708</v>
      </c>
      <c r="K5247" s="666">
        <v>1</v>
      </c>
      <c r="L5247" s="666">
        <v>12</v>
      </c>
      <c r="M5247" s="691" t="s">
        <v>13734</v>
      </c>
      <c r="N5247" s="666" t="s">
        <v>10860</v>
      </c>
      <c r="O5247" s="666">
        <v>6</v>
      </c>
      <c r="P5247" s="772" t="s">
        <v>13735</v>
      </c>
      <c r="Q5247" s="666" t="s">
        <v>10860</v>
      </c>
      <c r="R5247" s="666">
        <v>12</v>
      </c>
    </row>
    <row r="5248" spans="1:18" ht="15.75" customHeight="1" x14ac:dyDescent="0.2">
      <c r="A5248" s="665" t="s">
        <v>13701</v>
      </c>
      <c r="B5248" s="666" t="s">
        <v>6922</v>
      </c>
      <c r="C5248" s="666" t="s">
        <v>13702</v>
      </c>
      <c r="D5248" s="675" t="s">
        <v>10738</v>
      </c>
      <c r="E5248" s="737" t="s">
        <v>12595</v>
      </c>
      <c r="F5248" s="666">
        <v>47503792</v>
      </c>
      <c r="G5248" s="675" t="s">
        <v>13878</v>
      </c>
      <c r="H5248" s="675" t="s">
        <v>10738</v>
      </c>
      <c r="I5248" s="675" t="s">
        <v>7361</v>
      </c>
      <c r="J5248" s="675" t="s">
        <v>13708</v>
      </c>
      <c r="K5248" s="666">
        <v>1</v>
      </c>
      <c r="L5248" s="666">
        <v>12</v>
      </c>
      <c r="M5248" s="691" t="s">
        <v>13765</v>
      </c>
      <c r="N5248" s="666" t="s">
        <v>10860</v>
      </c>
      <c r="O5248" s="666">
        <v>6</v>
      </c>
      <c r="P5248" s="772" t="s">
        <v>13766</v>
      </c>
      <c r="Q5248" s="666" t="s">
        <v>10860</v>
      </c>
      <c r="R5248" s="666">
        <v>12</v>
      </c>
    </row>
    <row r="5249" spans="1:18" ht="15.75" customHeight="1" x14ac:dyDescent="0.2">
      <c r="A5249" s="665" t="s">
        <v>13701</v>
      </c>
      <c r="B5249" s="666" t="s">
        <v>6922</v>
      </c>
      <c r="C5249" s="666" t="s">
        <v>13702</v>
      </c>
      <c r="D5249" s="675" t="s">
        <v>11050</v>
      </c>
      <c r="E5249" s="737" t="s">
        <v>7555</v>
      </c>
      <c r="F5249" s="666">
        <v>45482404</v>
      </c>
      <c r="G5249" s="675" t="s">
        <v>13879</v>
      </c>
      <c r="H5249" s="675" t="s">
        <v>11050</v>
      </c>
      <c r="I5249" s="675" t="s">
        <v>7361</v>
      </c>
      <c r="J5249" s="675" t="s">
        <v>13708</v>
      </c>
      <c r="K5249" s="666">
        <v>1</v>
      </c>
      <c r="L5249" s="666">
        <v>12</v>
      </c>
      <c r="M5249" s="691" t="s">
        <v>13723</v>
      </c>
      <c r="N5249" s="666" t="s">
        <v>10860</v>
      </c>
      <c r="O5249" s="666">
        <v>6</v>
      </c>
      <c r="P5249" s="772" t="s">
        <v>13724</v>
      </c>
      <c r="Q5249" s="666" t="s">
        <v>10860</v>
      </c>
      <c r="R5249" s="666">
        <v>12</v>
      </c>
    </row>
    <row r="5250" spans="1:18" ht="15.75" customHeight="1" x14ac:dyDescent="0.2">
      <c r="A5250" s="665" t="s">
        <v>13701</v>
      </c>
      <c r="B5250" s="666" t="s">
        <v>6922</v>
      </c>
      <c r="C5250" s="666" t="s">
        <v>13702</v>
      </c>
      <c r="D5250" s="675" t="s">
        <v>7773</v>
      </c>
      <c r="E5250" s="737" t="s">
        <v>7555</v>
      </c>
      <c r="F5250" s="666">
        <v>43793337</v>
      </c>
      <c r="G5250" s="675" t="s">
        <v>13880</v>
      </c>
      <c r="H5250" s="675" t="s">
        <v>7773</v>
      </c>
      <c r="I5250" s="675" t="s">
        <v>7361</v>
      </c>
      <c r="J5250" s="675" t="s">
        <v>13708</v>
      </c>
      <c r="K5250" s="666">
        <v>1</v>
      </c>
      <c r="L5250" s="666">
        <v>12</v>
      </c>
      <c r="M5250" s="691" t="s">
        <v>13723</v>
      </c>
      <c r="N5250" s="666" t="s">
        <v>10860</v>
      </c>
      <c r="O5250" s="666">
        <v>6</v>
      </c>
      <c r="P5250" s="772" t="s">
        <v>13724</v>
      </c>
      <c r="Q5250" s="666" t="s">
        <v>10860</v>
      </c>
      <c r="R5250" s="666">
        <v>12</v>
      </c>
    </row>
    <row r="5251" spans="1:18" ht="15.75" customHeight="1" x14ac:dyDescent="0.2">
      <c r="A5251" s="665" t="s">
        <v>13701</v>
      </c>
      <c r="B5251" s="666" t="s">
        <v>6922</v>
      </c>
      <c r="C5251" s="666" t="s">
        <v>13702</v>
      </c>
      <c r="D5251" s="675" t="s">
        <v>11169</v>
      </c>
      <c r="E5251" s="737" t="s">
        <v>7454</v>
      </c>
      <c r="F5251" s="666">
        <v>18220478</v>
      </c>
      <c r="G5251" s="675" t="s">
        <v>13881</v>
      </c>
      <c r="H5251" s="675" t="s">
        <v>11169</v>
      </c>
      <c r="I5251" s="675" t="s">
        <v>6929</v>
      </c>
      <c r="J5251" s="675" t="s">
        <v>11169</v>
      </c>
      <c r="K5251" s="666">
        <v>1</v>
      </c>
      <c r="L5251" s="666">
        <v>5</v>
      </c>
      <c r="M5251" s="691" t="s">
        <v>13882</v>
      </c>
      <c r="N5251" s="666"/>
      <c r="O5251" s="666"/>
      <c r="P5251" s="772"/>
      <c r="Q5251" s="666"/>
      <c r="R5251" s="666"/>
    </row>
    <row r="5252" spans="1:18" ht="15.75" customHeight="1" x14ac:dyDescent="0.2">
      <c r="A5252" s="665" t="s">
        <v>13701</v>
      </c>
      <c r="B5252" s="666" t="s">
        <v>6922</v>
      </c>
      <c r="C5252" s="666" t="s">
        <v>13702</v>
      </c>
      <c r="D5252" s="675" t="s">
        <v>11806</v>
      </c>
      <c r="E5252" s="737" t="s">
        <v>6455</v>
      </c>
      <c r="F5252" s="666">
        <v>44702439</v>
      </c>
      <c r="G5252" s="675" t="s">
        <v>13883</v>
      </c>
      <c r="H5252" s="675" t="s">
        <v>11806</v>
      </c>
      <c r="I5252" s="675" t="s">
        <v>6929</v>
      </c>
      <c r="J5252" s="675" t="s">
        <v>13704</v>
      </c>
      <c r="K5252" s="666">
        <v>1</v>
      </c>
      <c r="L5252" s="666">
        <v>12</v>
      </c>
      <c r="M5252" s="691" t="s">
        <v>13720</v>
      </c>
      <c r="N5252" s="666" t="s">
        <v>10860</v>
      </c>
      <c r="O5252" s="666">
        <v>6</v>
      </c>
      <c r="P5252" s="772" t="s">
        <v>13721</v>
      </c>
      <c r="Q5252" s="666" t="s">
        <v>10860</v>
      </c>
      <c r="R5252" s="666">
        <v>12</v>
      </c>
    </row>
    <row r="5253" spans="1:18" ht="15.75" customHeight="1" x14ac:dyDescent="0.2">
      <c r="A5253" s="665" t="s">
        <v>13701</v>
      </c>
      <c r="B5253" s="666" t="s">
        <v>6922</v>
      </c>
      <c r="C5253" s="666" t="s">
        <v>13702</v>
      </c>
      <c r="D5253" s="675" t="s">
        <v>8987</v>
      </c>
      <c r="E5253" s="737" t="s">
        <v>7807</v>
      </c>
      <c r="F5253" s="666">
        <v>45224372</v>
      </c>
      <c r="G5253" s="675" t="s">
        <v>13884</v>
      </c>
      <c r="H5253" s="675" t="s">
        <v>8987</v>
      </c>
      <c r="I5253" s="675" t="s">
        <v>6929</v>
      </c>
      <c r="J5253" s="675" t="s">
        <v>9837</v>
      </c>
      <c r="K5253" s="666">
        <v>1</v>
      </c>
      <c r="L5253" s="666">
        <v>12</v>
      </c>
      <c r="M5253" s="691" t="s">
        <v>13865</v>
      </c>
      <c r="N5253" s="666" t="s">
        <v>10860</v>
      </c>
      <c r="O5253" s="666">
        <v>6</v>
      </c>
      <c r="P5253" s="772" t="s">
        <v>13866</v>
      </c>
      <c r="Q5253" s="666" t="s">
        <v>10860</v>
      </c>
      <c r="R5253" s="666">
        <v>12</v>
      </c>
    </row>
    <row r="5254" spans="1:18" ht="15.75" customHeight="1" x14ac:dyDescent="0.2">
      <c r="A5254" s="665" t="s">
        <v>13701</v>
      </c>
      <c r="B5254" s="666" t="s">
        <v>6922</v>
      </c>
      <c r="C5254" s="666" t="s">
        <v>13702</v>
      </c>
      <c r="D5254" s="675" t="s">
        <v>10738</v>
      </c>
      <c r="E5254" s="737" t="s">
        <v>7555</v>
      </c>
      <c r="F5254" s="666">
        <v>45213217</v>
      </c>
      <c r="G5254" s="675" t="s">
        <v>13885</v>
      </c>
      <c r="H5254" s="675" t="s">
        <v>10738</v>
      </c>
      <c r="I5254" s="675" t="s">
        <v>7361</v>
      </c>
      <c r="J5254" s="675" t="s">
        <v>13708</v>
      </c>
      <c r="K5254" s="666">
        <v>1</v>
      </c>
      <c r="L5254" s="666">
        <v>12</v>
      </c>
      <c r="M5254" s="691" t="s">
        <v>13723</v>
      </c>
      <c r="N5254" s="666" t="s">
        <v>10860</v>
      </c>
      <c r="O5254" s="666">
        <v>6</v>
      </c>
      <c r="P5254" s="772" t="s">
        <v>13724</v>
      </c>
      <c r="Q5254" s="666" t="s">
        <v>10860</v>
      </c>
      <c r="R5254" s="666">
        <v>12</v>
      </c>
    </row>
    <row r="5255" spans="1:18" ht="15.75" customHeight="1" x14ac:dyDescent="0.2">
      <c r="A5255" s="665" t="s">
        <v>13701</v>
      </c>
      <c r="B5255" s="666" t="s">
        <v>6922</v>
      </c>
      <c r="C5255" s="666" t="s">
        <v>13702</v>
      </c>
      <c r="D5255" s="675" t="s">
        <v>10738</v>
      </c>
      <c r="E5255" s="737" t="s">
        <v>12595</v>
      </c>
      <c r="F5255" s="666">
        <v>45924058</v>
      </c>
      <c r="G5255" s="675" t="s">
        <v>13886</v>
      </c>
      <c r="H5255" s="675" t="s">
        <v>10738</v>
      </c>
      <c r="I5255" s="675" t="s">
        <v>7361</v>
      </c>
      <c r="J5255" s="675" t="s">
        <v>13708</v>
      </c>
      <c r="K5255" s="666">
        <v>1</v>
      </c>
      <c r="L5255" s="666">
        <v>12</v>
      </c>
      <c r="M5255" s="691" t="s">
        <v>13765</v>
      </c>
      <c r="N5255" s="666" t="s">
        <v>10860</v>
      </c>
      <c r="O5255" s="666">
        <v>6</v>
      </c>
      <c r="P5255" s="772" t="s">
        <v>13766</v>
      </c>
      <c r="Q5255" s="666" t="s">
        <v>10860</v>
      </c>
      <c r="R5255" s="666">
        <v>12</v>
      </c>
    </row>
    <row r="5256" spans="1:18" ht="15.75" customHeight="1" x14ac:dyDescent="0.2">
      <c r="A5256" s="665" t="s">
        <v>13701</v>
      </c>
      <c r="B5256" s="666" t="s">
        <v>6922</v>
      </c>
      <c r="C5256" s="666" t="s">
        <v>13702</v>
      </c>
      <c r="D5256" s="675" t="s">
        <v>8987</v>
      </c>
      <c r="E5256" s="737" t="s">
        <v>6455</v>
      </c>
      <c r="F5256" s="666">
        <v>44057697</v>
      </c>
      <c r="G5256" s="675" t="s">
        <v>13887</v>
      </c>
      <c r="H5256" s="675" t="s">
        <v>8987</v>
      </c>
      <c r="I5256" s="675" t="s">
        <v>6929</v>
      </c>
      <c r="J5256" s="675" t="s">
        <v>9837</v>
      </c>
      <c r="K5256" s="666">
        <v>1</v>
      </c>
      <c r="L5256" s="666">
        <v>12</v>
      </c>
      <c r="M5256" s="691" t="s">
        <v>13720</v>
      </c>
      <c r="N5256" s="666" t="s">
        <v>10860</v>
      </c>
      <c r="O5256" s="666">
        <v>6</v>
      </c>
      <c r="P5256" s="772" t="s">
        <v>13721</v>
      </c>
      <c r="Q5256" s="666" t="s">
        <v>10860</v>
      </c>
      <c r="R5256" s="666">
        <v>12</v>
      </c>
    </row>
    <row r="5257" spans="1:18" ht="15.75" customHeight="1" x14ac:dyDescent="0.2">
      <c r="A5257" s="665" t="s">
        <v>13701</v>
      </c>
      <c r="B5257" s="666" t="s">
        <v>6922</v>
      </c>
      <c r="C5257" s="666" t="s">
        <v>13702</v>
      </c>
      <c r="D5257" s="675" t="s">
        <v>11169</v>
      </c>
      <c r="E5257" s="737" t="s">
        <v>7454</v>
      </c>
      <c r="F5257" s="666">
        <v>43303261</v>
      </c>
      <c r="G5257" s="675" t="s">
        <v>13888</v>
      </c>
      <c r="H5257" s="675" t="s">
        <v>11169</v>
      </c>
      <c r="I5257" s="675" t="s">
        <v>6929</v>
      </c>
      <c r="J5257" s="675" t="s">
        <v>11169</v>
      </c>
      <c r="K5257" s="666">
        <v>1</v>
      </c>
      <c r="L5257" s="666">
        <v>12</v>
      </c>
      <c r="M5257" s="691" t="s">
        <v>13709</v>
      </c>
      <c r="N5257" s="666" t="s">
        <v>10860</v>
      </c>
      <c r="O5257" s="666">
        <v>6</v>
      </c>
      <c r="P5257" s="772" t="s">
        <v>13710</v>
      </c>
      <c r="Q5257" s="666" t="s">
        <v>10860</v>
      </c>
      <c r="R5257" s="666">
        <v>12</v>
      </c>
    </row>
    <row r="5258" spans="1:18" ht="15.75" customHeight="1" x14ac:dyDescent="0.2">
      <c r="A5258" s="665" t="s">
        <v>13701</v>
      </c>
      <c r="B5258" s="666" t="s">
        <v>6922</v>
      </c>
      <c r="C5258" s="666" t="s">
        <v>13702</v>
      </c>
      <c r="D5258" s="675" t="s">
        <v>10738</v>
      </c>
      <c r="E5258" s="737" t="s">
        <v>12595</v>
      </c>
      <c r="F5258" s="666">
        <v>41589185</v>
      </c>
      <c r="G5258" s="675" t="s">
        <v>13889</v>
      </c>
      <c r="H5258" s="675" t="s">
        <v>10738</v>
      </c>
      <c r="I5258" s="675" t="s">
        <v>7361</v>
      </c>
      <c r="J5258" s="675" t="s">
        <v>13708</v>
      </c>
      <c r="K5258" s="666">
        <v>1</v>
      </c>
      <c r="L5258" s="666">
        <v>12</v>
      </c>
      <c r="M5258" s="691" t="s">
        <v>13765</v>
      </c>
      <c r="N5258" s="666" t="s">
        <v>10860</v>
      </c>
      <c r="O5258" s="666">
        <v>6</v>
      </c>
      <c r="P5258" s="772" t="s">
        <v>13766</v>
      </c>
      <c r="Q5258" s="666" t="s">
        <v>10860</v>
      </c>
      <c r="R5258" s="666">
        <v>12</v>
      </c>
    </row>
    <row r="5259" spans="1:18" ht="15.75" customHeight="1" x14ac:dyDescent="0.2">
      <c r="A5259" s="665" t="s">
        <v>13701</v>
      </c>
      <c r="B5259" s="666" t="s">
        <v>6922</v>
      </c>
      <c r="C5259" s="666" t="s">
        <v>13702</v>
      </c>
      <c r="D5259" s="675" t="s">
        <v>11806</v>
      </c>
      <c r="E5259" s="737" t="s">
        <v>7454</v>
      </c>
      <c r="F5259" s="666">
        <v>45436278</v>
      </c>
      <c r="G5259" s="675" t="s">
        <v>13890</v>
      </c>
      <c r="H5259" s="675" t="s">
        <v>11806</v>
      </c>
      <c r="I5259" s="675" t="s">
        <v>6929</v>
      </c>
      <c r="J5259" s="675" t="s">
        <v>13704</v>
      </c>
      <c r="K5259" s="666">
        <v>1</v>
      </c>
      <c r="L5259" s="666">
        <v>12</v>
      </c>
      <c r="M5259" s="691" t="s">
        <v>13709</v>
      </c>
      <c r="N5259" s="666" t="s">
        <v>10860</v>
      </c>
      <c r="O5259" s="666">
        <v>6</v>
      </c>
      <c r="P5259" s="772" t="s">
        <v>13710</v>
      </c>
      <c r="Q5259" s="666" t="s">
        <v>10860</v>
      </c>
      <c r="R5259" s="666">
        <v>12</v>
      </c>
    </row>
    <row r="5260" spans="1:18" ht="15.75" customHeight="1" x14ac:dyDescent="0.2">
      <c r="A5260" s="665" t="s">
        <v>13701</v>
      </c>
      <c r="B5260" s="666" t="s">
        <v>6922</v>
      </c>
      <c r="C5260" s="666" t="s">
        <v>13702</v>
      </c>
      <c r="D5260" s="675" t="s">
        <v>11050</v>
      </c>
      <c r="E5260" s="737" t="s">
        <v>1688</v>
      </c>
      <c r="F5260" s="666">
        <v>18210134</v>
      </c>
      <c r="G5260" s="675" t="s">
        <v>13891</v>
      </c>
      <c r="H5260" s="675" t="s">
        <v>11050</v>
      </c>
      <c r="I5260" s="675" t="s">
        <v>7361</v>
      </c>
      <c r="J5260" s="675" t="s">
        <v>13708</v>
      </c>
      <c r="K5260" s="666">
        <v>1</v>
      </c>
      <c r="L5260" s="666">
        <v>12</v>
      </c>
      <c r="M5260" s="691" t="s">
        <v>13734</v>
      </c>
      <c r="N5260" s="666" t="s">
        <v>10860</v>
      </c>
      <c r="O5260" s="666">
        <v>6</v>
      </c>
      <c r="P5260" s="772" t="s">
        <v>13735</v>
      </c>
      <c r="Q5260" s="666" t="s">
        <v>10860</v>
      </c>
      <c r="R5260" s="666">
        <v>12</v>
      </c>
    </row>
    <row r="5261" spans="1:18" ht="15.75" customHeight="1" x14ac:dyDescent="0.2">
      <c r="A5261" s="665" t="s">
        <v>13701</v>
      </c>
      <c r="B5261" s="666" t="s">
        <v>6922</v>
      </c>
      <c r="C5261" s="666" t="s">
        <v>13702</v>
      </c>
      <c r="D5261" s="675" t="s">
        <v>11806</v>
      </c>
      <c r="E5261" s="737" t="s">
        <v>12604</v>
      </c>
      <c r="F5261" s="666">
        <v>45898607</v>
      </c>
      <c r="G5261" s="675" t="s">
        <v>13892</v>
      </c>
      <c r="H5261" s="675" t="s">
        <v>11806</v>
      </c>
      <c r="I5261" s="675" t="s">
        <v>6929</v>
      </c>
      <c r="J5261" s="675" t="s">
        <v>13704</v>
      </c>
      <c r="K5261" s="666">
        <v>1</v>
      </c>
      <c r="L5261" s="666">
        <v>12</v>
      </c>
      <c r="M5261" s="691" t="s">
        <v>13705</v>
      </c>
      <c r="N5261" s="666" t="s">
        <v>10860</v>
      </c>
      <c r="O5261" s="666">
        <v>6</v>
      </c>
      <c r="P5261" s="772" t="s">
        <v>13706</v>
      </c>
      <c r="Q5261" s="666" t="s">
        <v>10860</v>
      </c>
      <c r="R5261" s="666">
        <v>12</v>
      </c>
    </row>
    <row r="5262" spans="1:18" ht="15.75" customHeight="1" x14ac:dyDescent="0.2">
      <c r="A5262" s="665" t="s">
        <v>13701</v>
      </c>
      <c r="B5262" s="666" t="s">
        <v>6922</v>
      </c>
      <c r="C5262" s="666" t="s">
        <v>13702</v>
      </c>
      <c r="D5262" s="675" t="s">
        <v>10842</v>
      </c>
      <c r="E5262" s="737" t="s">
        <v>13893</v>
      </c>
      <c r="F5262" s="666">
        <v>40406184</v>
      </c>
      <c r="G5262" s="675" t="s">
        <v>13894</v>
      </c>
      <c r="H5262" s="675" t="s">
        <v>10842</v>
      </c>
      <c r="I5262" s="675" t="s">
        <v>7361</v>
      </c>
      <c r="J5262" s="675" t="s">
        <v>13708</v>
      </c>
      <c r="K5262" s="666">
        <v>1</v>
      </c>
      <c r="L5262" s="666">
        <v>12</v>
      </c>
      <c r="M5262" s="691" t="s">
        <v>13895</v>
      </c>
      <c r="N5262" s="666" t="s">
        <v>10860</v>
      </c>
      <c r="O5262" s="666">
        <v>6</v>
      </c>
      <c r="P5262" s="772" t="s">
        <v>13896</v>
      </c>
      <c r="Q5262" s="666" t="s">
        <v>10860</v>
      </c>
      <c r="R5262" s="666">
        <v>12</v>
      </c>
    </row>
    <row r="5263" spans="1:18" ht="15.75" customHeight="1" x14ac:dyDescent="0.2">
      <c r="A5263" s="665" t="s">
        <v>13701</v>
      </c>
      <c r="B5263" s="666" t="s">
        <v>6922</v>
      </c>
      <c r="C5263" s="666" t="s">
        <v>13702</v>
      </c>
      <c r="D5263" s="675" t="s">
        <v>11082</v>
      </c>
      <c r="E5263" s="737" t="s">
        <v>7542</v>
      </c>
      <c r="F5263" s="666">
        <v>17814305</v>
      </c>
      <c r="G5263" s="675" t="s">
        <v>13897</v>
      </c>
      <c r="H5263" s="675" t="s">
        <v>11082</v>
      </c>
      <c r="I5263" s="675" t="s">
        <v>7361</v>
      </c>
      <c r="J5263" s="675" t="s">
        <v>13708</v>
      </c>
      <c r="K5263" s="666">
        <v>1</v>
      </c>
      <c r="L5263" s="666">
        <v>12</v>
      </c>
      <c r="M5263" s="691" t="s">
        <v>13716</v>
      </c>
      <c r="N5263" s="666" t="s">
        <v>10860</v>
      </c>
      <c r="O5263" s="666">
        <v>6</v>
      </c>
      <c r="P5263" s="772" t="s">
        <v>13717</v>
      </c>
      <c r="Q5263" s="666" t="s">
        <v>10860</v>
      </c>
      <c r="R5263" s="666">
        <v>12</v>
      </c>
    </row>
    <row r="5264" spans="1:18" ht="15.75" customHeight="1" x14ac:dyDescent="0.2">
      <c r="A5264" s="665" t="s">
        <v>13701</v>
      </c>
      <c r="B5264" s="666" t="s">
        <v>6922</v>
      </c>
      <c r="C5264" s="666" t="s">
        <v>13702</v>
      </c>
      <c r="D5264" s="675" t="s">
        <v>10244</v>
      </c>
      <c r="E5264" s="737" t="s">
        <v>6455</v>
      </c>
      <c r="F5264" s="666">
        <v>43304307</v>
      </c>
      <c r="G5264" s="675" t="s">
        <v>13898</v>
      </c>
      <c r="H5264" s="675" t="s">
        <v>10244</v>
      </c>
      <c r="I5264" s="675" t="s">
        <v>7361</v>
      </c>
      <c r="J5264" s="675" t="s">
        <v>13708</v>
      </c>
      <c r="K5264" s="666">
        <v>1</v>
      </c>
      <c r="L5264" s="666">
        <v>12</v>
      </c>
      <c r="M5264" s="691" t="s">
        <v>13720</v>
      </c>
      <c r="N5264" s="666" t="s">
        <v>10860</v>
      </c>
      <c r="O5264" s="666">
        <v>6</v>
      </c>
      <c r="P5264" s="772" t="s">
        <v>13721</v>
      </c>
      <c r="Q5264" s="666" t="s">
        <v>10860</v>
      </c>
      <c r="R5264" s="666">
        <v>12</v>
      </c>
    </row>
    <row r="5265" spans="1:18" ht="15.75" customHeight="1" x14ac:dyDescent="0.2">
      <c r="A5265" s="665" t="s">
        <v>13701</v>
      </c>
      <c r="B5265" s="666" t="s">
        <v>6922</v>
      </c>
      <c r="C5265" s="666" t="s">
        <v>13702</v>
      </c>
      <c r="D5265" s="675" t="s">
        <v>13732</v>
      </c>
      <c r="E5265" s="737" t="s">
        <v>1688</v>
      </c>
      <c r="F5265" s="666">
        <v>42444871</v>
      </c>
      <c r="G5265" s="675" t="s">
        <v>13899</v>
      </c>
      <c r="H5265" s="675" t="s">
        <v>13732</v>
      </c>
      <c r="I5265" s="675" t="s">
        <v>7361</v>
      </c>
      <c r="J5265" s="675" t="s">
        <v>13708</v>
      </c>
      <c r="K5265" s="666">
        <v>1</v>
      </c>
      <c r="L5265" s="666">
        <v>12</v>
      </c>
      <c r="M5265" s="691" t="s">
        <v>13734</v>
      </c>
      <c r="N5265" s="666" t="s">
        <v>10860</v>
      </c>
      <c r="O5265" s="666">
        <v>6</v>
      </c>
      <c r="P5265" s="772" t="s">
        <v>13735</v>
      </c>
      <c r="Q5265" s="666" t="s">
        <v>10860</v>
      </c>
      <c r="R5265" s="666">
        <v>12</v>
      </c>
    </row>
    <row r="5266" spans="1:18" ht="15.75" customHeight="1" x14ac:dyDescent="0.2">
      <c r="A5266" s="665" t="s">
        <v>13701</v>
      </c>
      <c r="B5266" s="666" t="s">
        <v>6922</v>
      </c>
      <c r="C5266" s="666" t="s">
        <v>13702</v>
      </c>
      <c r="D5266" s="675" t="s">
        <v>12567</v>
      </c>
      <c r="E5266" s="737" t="s">
        <v>7454</v>
      </c>
      <c r="F5266" s="666">
        <v>42843527</v>
      </c>
      <c r="G5266" s="675" t="s">
        <v>13900</v>
      </c>
      <c r="H5266" s="675" t="s">
        <v>12567</v>
      </c>
      <c r="I5266" s="675" t="s">
        <v>6929</v>
      </c>
      <c r="J5266" s="675" t="s">
        <v>10361</v>
      </c>
      <c r="K5266" s="666">
        <v>1</v>
      </c>
      <c r="L5266" s="666">
        <v>12</v>
      </c>
      <c r="M5266" s="691" t="s">
        <v>13709</v>
      </c>
      <c r="N5266" s="666" t="s">
        <v>10860</v>
      </c>
      <c r="O5266" s="666">
        <v>6</v>
      </c>
      <c r="P5266" s="772" t="s">
        <v>13710</v>
      </c>
      <c r="Q5266" s="666" t="s">
        <v>10860</v>
      </c>
      <c r="R5266" s="666">
        <v>12</v>
      </c>
    </row>
    <row r="5267" spans="1:18" ht="15.75" customHeight="1" x14ac:dyDescent="0.2">
      <c r="A5267" s="665" t="s">
        <v>13701</v>
      </c>
      <c r="B5267" s="666" t="s">
        <v>6922</v>
      </c>
      <c r="C5267" s="666" t="s">
        <v>13702</v>
      </c>
      <c r="D5267" s="675" t="s">
        <v>8629</v>
      </c>
      <c r="E5267" s="737" t="s">
        <v>12224</v>
      </c>
      <c r="F5267" s="666">
        <v>17945838</v>
      </c>
      <c r="G5267" s="675" t="s">
        <v>13901</v>
      </c>
      <c r="H5267" s="675" t="s">
        <v>8629</v>
      </c>
      <c r="I5267" s="675" t="s">
        <v>7541</v>
      </c>
      <c r="J5267" s="675" t="s">
        <v>13708</v>
      </c>
      <c r="K5267" s="666">
        <v>1</v>
      </c>
      <c r="L5267" s="666">
        <v>12</v>
      </c>
      <c r="M5267" s="691" t="s">
        <v>13713</v>
      </c>
      <c r="N5267" s="666" t="s">
        <v>10860</v>
      </c>
      <c r="O5267" s="666">
        <v>6</v>
      </c>
      <c r="P5267" s="772" t="s">
        <v>13714</v>
      </c>
      <c r="Q5267" s="666" t="s">
        <v>10860</v>
      </c>
      <c r="R5267" s="666">
        <v>12</v>
      </c>
    </row>
    <row r="5268" spans="1:18" ht="15.75" customHeight="1" x14ac:dyDescent="0.2">
      <c r="A5268" s="665" t="s">
        <v>13701</v>
      </c>
      <c r="B5268" s="666" t="s">
        <v>6922</v>
      </c>
      <c r="C5268" s="666" t="s">
        <v>13702</v>
      </c>
      <c r="D5268" s="675" t="s">
        <v>10738</v>
      </c>
      <c r="E5268" s="737" t="s">
        <v>7542</v>
      </c>
      <c r="F5268" s="666">
        <v>41393828</v>
      </c>
      <c r="G5268" s="675" t="s">
        <v>13902</v>
      </c>
      <c r="H5268" s="675" t="s">
        <v>10738</v>
      </c>
      <c r="I5268" s="675" t="s">
        <v>7361</v>
      </c>
      <c r="J5268" s="675" t="s">
        <v>13708</v>
      </c>
      <c r="K5268" s="666">
        <v>1</v>
      </c>
      <c r="L5268" s="666">
        <v>12</v>
      </c>
      <c r="M5268" s="691" t="s">
        <v>13716</v>
      </c>
      <c r="N5268" s="666" t="s">
        <v>10860</v>
      </c>
      <c r="O5268" s="666">
        <v>6</v>
      </c>
      <c r="P5268" s="772" t="s">
        <v>13717</v>
      </c>
      <c r="Q5268" s="666" t="s">
        <v>10860</v>
      </c>
      <c r="R5268" s="666">
        <v>12</v>
      </c>
    </row>
    <row r="5269" spans="1:18" ht="15.75" customHeight="1" x14ac:dyDescent="0.2">
      <c r="A5269" s="665" t="s">
        <v>13701</v>
      </c>
      <c r="B5269" s="666" t="s">
        <v>6922</v>
      </c>
      <c r="C5269" s="666" t="s">
        <v>13702</v>
      </c>
      <c r="D5269" s="675" t="s">
        <v>8651</v>
      </c>
      <c r="E5269" s="737" t="s">
        <v>7555</v>
      </c>
      <c r="F5269" s="666">
        <v>18113391</v>
      </c>
      <c r="G5269" s="675" t="s">
        <v>13903</v>
      </c>
      <c r="H5269" s="675" t="s">
        <v>8651</v>
      </c>
      <c r="I5269" s="675" t="s">
        <v>7361</v>
      </c>
      <c r="J5269" s="675" t="s">
        <v>13708</v>
      </c>
      <c r="K5269" s="666">
        <v>1</v>
      </c>
      <c r="L5269" s="666">
        <v>12</v>
      </c>
      <c r="M5269" s="691" t="s">
        <v>13723</v>
      </c>
      <c r="N5269" s="666" t="s">
        <v>10860</v>
      </c>
      <c r="O5269" s="666">
        <v>6</v>
      </c>
      <c r="P5269" s="772" t="s">
        <v>13724</v>
      </c>
      <c r="Q5269" s="666" t="s">
        <v>10860</v>
      </c>
      <c r="R5269" s="666">
        <v>12</v>
      </c>
    </row>
    <row r="5270" spans="1:18" ht="15.75" customHeight="1" x14ac:dyDescent="0.2">
      <c r="A5270" s="665" t="s">
        <v>13701</v>
      </c>
      <c r="B5270" s="666" t="s">
        <v>6922</v>
      </c>
      <c r="C5270" s="666" t="s">
        <v>13702</v>
      </c>
      <c r="D5270" s="675" t="s">
        <v>11806</v>
      </c>
      <c r="E5270" s="737" t="s">
        <v>7454</v>
      </c>
      <c r="F5270" s="666">
        <v>47000448</v>
      </c>
      <c r="G5270" s="675" t="s">
        <v>13904</v>
      </c>
      <c r="H5270" s="675" t="s">
        <v>11806</v>
      </c>
      <c r="I5270" s="675" t="s">
        <v>6929</v>
      </c>
      <c r="J5270" s="675" t="s">
        <v>13704</v>
      </c>
      <c r="K5270" s="666">
        <v>1</v>
      </c>
      <c r="L5270" s="666">
        <v>12</v>
      </c>
      <c r="M5270" s="691" t="s">
        <v>13709</v>
      </c>
      <c r="N5270" s="666" t="s">
        <v>10860</v>
      </c>
      <c r="O5270" s="666">
        <v>6</v>
      </c>
      <c r="P5270" s="772" t="s">
        <v>13710</v>
      </c>
      <c r="Q5270" s="666" t="s">
        <v>10860</v>
      </c>
      <c r="R5270" s="666">
        <v>12</v>
      </c>
    </row>
    <row r="5271" spans="1:18" ht="15.75" customHeight="1" x14ac:dyDescent="0.2">
      <c r="A5271" s="665" t="s">
        <v>13701</v>
      </c>
      <c r="B5271" s="666" t="s">
        <v>6922</v>
      </c>
      <c r="C5271" s="666" t="s">
        <v>13702</v>
      </c>
      <c r="D5271" s="675" t="s">
        <v>10244</v>
      </c>
      <c r="E5271" s="737" t="s">
        <v>7555</v>
      </c>
      <c r="F5271" s="666">
        <v>80560914</v>
      </c>
      <c r="G5271" s="675" t="s">
        <v>13905</v>
      </c>
      <c r="H5271" s="675" t="s">
        <v>10244</v>
      </c>
      <c r="I5271" s="675" t="s">
        <v>7361</v>
      </c>
      <c r="J5271" s="675" t="s">
        <v>13708</v>
      </c>
      <c r="K5271" s="666">
        <v>1</v>
      </c>
      <c r="L5271" s="666">
        <v>12</v>
      </c>
      <c r="M5271" s="691" t="s">
        <v>13723</v>
      </c>
      <c r="N5271" s="666" t="s">
        <v>10860</v>
      </c>
      <c r="O5271" s="666">
        <v>6</v>
      </c>
      <c r="P5271" s="772" t="s">
        <v>13724</v>
      </c>
      <c r="Q5271" s="666" t="s">
        <v>10860</v>
      </c>
      <c r="R5271" s="666">
        <v>12</v>
      </c>
    </row>
    <row r="5272" spans="1:18" ht="15.75" customHeight="1" x14ac:dyDescent="0.2">
      <c r="A5272" s="665" t="s">
        <v>13701</v>
      </c>
      <c r="B5272" s="666" t="s">
        <v>6922</v>
      </c>
      <c r="C5272" s="666" t="s">
        <v>13702</v>
      </c>
      <c r="D5272" s="675" t="s">
        <v>10356</v>
      </c>
      <c r="E5272" s="737" t="s">
        <v>8396</v>
      </c>
      <c r="F5272" s="666">
        <v>43648954</v>
      </c>
      <c r="G5272" s="675" t="s">
        <v>13906</v>
      </c>
      <c r="H5272" s="675" t="s">
        <v>10356</v>
      </c>
      <c r="I5272" s="675" t="s">
        <v>6929</v>
      </c>
      <c r="J5272" s="675" t="s">
        <v>10356</v>
      </c>
      <c r="K5272" s="666">
        <v>1</v>
      </c>
      <c r="L5272" s="666">
        <v>12</v>
      </c>
      <c r="M5272" s="691" t="s">
        <v>13726</v>
      </c>
      <c r="N5272" s="666" t="s">
        <v>10860</v>
      </c>
      <c r="O5272" s="666">
        <v>6</v>
      </c>
      <c r="P5272" s="772" t="s">
        <v>13776</v>
      </c>
      <c r="Q5272" s="666" t="s">
        <v>10860</v>
      </c>
      <c r="R5272" s="666">
        <v>12</v>
      </c>
    </row>
    <row r="5273" spans="1:18" ht="15.75" customHeight="1" x14ac:dyDescent="0.2">
      <c r="A5273" s="665" t="s">
        <v>13701</v>
      </c>
      <c r="B5273" s="666" t="s">
        <v>6922</v>
      </c>
      <c r="C5273" s="666" t="s">
        <v>13702</v>
      </c>
      <c r="D5273" s="675" t="s">
        <v>8987</v>
      </c>
      <c r="E5273" s="737" t="s">
        <v>5091</v>
      </c>
      <c r="F5273" s="666">
        <v>32911740</v>
      </c>
      <c r="G5273" s="675" t="s">
        <v>13907</v>
      </c>
      <c r="H5273" s="675" t="s">
        <v>8987</v>
      </c>
      <c r="I5273" s="675" t="s">
        <v>6929</v>
      </c>
      <c r="J5273" s="675" t="s">
        <v>9837</v>
      </c>
      <c r="K5273" s="666">
        <v>1</v>
      </c>
      <c r="L5273" s="666">
        <v>12</v>
      </c>
      <c r="M5273" s="691" t="s">
        <v>13739</v>
      </c>
      <c r="N5273" s="666" t="s">
        <v>10860</v>
      </c>
      <c r="O5273" s="666">
        <v>6</v>
      </c>
      <c r="P5273" s="772" t="s">
        <v>13740</v>
      </c>
      <c r="Q5273" s="666" t="s">
        <v>10860</v>
      </c>
      <c r="R5273" s="666">
        <v>12</v>
      </c>
    </row>
    <row r="5274" spans="1:18" ht="15.75" customHeight="1" x14ac:dyDescent="0.2">
      <c r="A5274" s="665" t="s">
        <v>13701</v>
      </c>
      <c r="B5274" s="666" t="s">
        <v>6922</v>
      </c>
      <c r="C5274" s="666" t="s">
        <v>13702</v>
      </c>
      <c r="D5274" s="675" t="s">
        <v>8987</v>
      </c>
      <c r="E5274" s="737" t="s">
        <v>6455</v>
      </c>
      <c r="F5274" s="666">
        <v>45722234</v>
      </c>
      <c r="G5274" s="675" t="s">
        <v>13908</v>
      </c>
      <c r="H5274" s="675" t="s">
        <v>8987</v>
      </c>
      <c r="I5274" s="675" t="s">
        <v>6929</v>
      </c>
      <c r="J5274" s="675" t="s">
        <v>9837</v>
      </c>
      <c r="K5274" s="666">
        <v>1</v>
      </c>
      <c r="L5274" s="666">
        <v>12</v>
      </c>
      <c r="M5274" s="691" t="s">
        <v>13720</v>
      </c>
      <c r="N5274" s="666" t="s">
        <v>10860</v>
      </c>
      <c r="O5274" s="666">
        <v>5</v>
      </c>
      <c r="P5274" s="772" t="s">
        <v>13710</v>
      </c>
      <c r="Q5274" s="666" t="s">
        <v>10860</v>
      </c>
      <c r="R5274" s="666">
        <v>12</v>
      </c>
    </row>
    <row r="5275" spans="1:18" ht="15.75" customHeight="1" x14ac:dyDescent="0.2">
      <c r="A5275" s="665" t="s">
        <v>13701</v>
      </c>
      <c r="B5275" s="666" t="s">
        <v>6922</v>
      </c>
      <c r="C5275" s="666" t="s">
        <v>13702</v>
      </c>
      <c r="D5275" s="675" t="s">
        <v>8629</v>
      </c>
      <c r="E5275" s="737" t="s">
        <v>7555</v>
      </c>
      <c r="F5275" s="666">
        <v>18179072</v>
      </c>
      <c r="G5275" s="675" t="s">
        <v>13909</v>
      </c>
      <c r="H5275" s="675" t="s">
        <v>8629</v>
      </c>
      <c r="I5275" s="675" t="s">
        <v>7541</v>
      </c>
      <c r="J5275" s="675" t="s">
        <v>13708</v>
      </c>
      <c r="K5275" s="666">
        <v>1</v>
      </c>
      <c r="L5275" s="666">
        <v>12</v>
      </c>
      <c r="M5275" s="691" t="s">
        <v>13723</v>
      </c>
      <c r="N5275" s="666" t="s">
        <v>10860</v>
      </c>
      <c r="O5275" s="666">
        <v>6</v>
      </c>
      <c r="P5275" s="772" t="s">
        <v>13724</v>
      </c>
      <c r="Q5275" s="666" t="s">
        <v>10860</v>
      </c>
      <c r="R5275" s="666">
        <v>12</v>
      </c>
    </row>
    <row r="5276" spans="1:18" ht="15.75" customHeight="1" x14ac:dyDescent="0.2">
      <c r="A5276" s="665" t="s">
        <v>13701</v>
      </c>
      <c r="B5276" s="666" t="s">
        <v>6922</v>
      </c>
      <c r="C5276" s="666" t="s">
        <v>13702</v>
      </c>
      <c r="D5276" s="675" t="s">
        <v>6985</v>
      </c>
      <c r="E5276" s="737" t="s">
        <v>1688</v>
      </c>
      <c r="F5276" s="666">
        <v>18159884</v>
      </c>
      <c r="G5276" s="675" t="s">
        <v>13910</v>
      </c>
      <c r="H5276" s="675" t="s">
        <v>6985</v>
      </c>
      <c r="I5276" s="675" t="s">
        <v>6929</v>
      </c>
      <c r="J5276" s="675" t="s">
        <v>9841</v>
      </c>
      <c r="K5276" s="666">
        <v>1</v>
      </c>
      <c r="L5276" s="666">
        <v>12</v>
      </c>
      <c r="M5276" s="691" t="s">
        <v>13734</v>
      </c>
      <c r="N5276" s="666" t="s">
        <v>10860</v>
      </c>
      <c r="O5276" s="666">
        <v>6</v>
      </c>
      <c r="P5276" s="772" t="s">
        <v>13735</v>
      </c>
      <c r="Q5276" s="666" t="s">
        <v>10860</v>
      </c>
      <c r="R5276" s="666">
        <v>12</v>
      </c>
    </row>
    <row r="5277" spans="1:18" ht="15.75" customHeight="1" x14ac:dyDescent="0.2">
      <c r="A5277" s="665" t="s">
        <v>13701</v>
      </c>
      <c r="B5277" s="666" t="s">
        <v>6922</v>
      </c>
      <c r="C5277" s="666" t="s">
        <v>13702</v>
      </c>
      <c r="D5277" s="675" t="s">
        <v>12567</v>
      </c>
      <c r="E5277" s="737" t="s">
        <v>7454</v>
      </c>
      <c r="F5277" s="666">
        <v>44436043</v>
      </c>
      <c r="G5277" s="675" t="s">
        <v>13911</v>
      </c>
      <c r="H5277" s="675" t="s">
        <v>12567</v>
      </c>
      <c r="I5277" s="675" t="s">
        <v>6929</v>
      </c>
      <c r="J5277" s="675" t="s">
        <v>10361</v>
      </c>
      <c r="K5277" s="666">
        <v>1</v>
      </c>
      <c r="L5277" s="666">
        <v>12</v>
      </c>
      <c r="M5277" s="691" t="s">
        <v>13709</v>
      </c>
      <c r="N5277" s="666" t="s">
        <v>10860</v>
      </c>
      <c r="O5277" s="666">
        <v>6</v>
      </c>
      <c r="P5277" s="772" t="s">
        <v>13710</v>
      </c>
      <c r="Q5277" s="666" t="s">
        <v>10860</v>
      </c>
      <c r="R5277" s="666">
        <v>12</v>
      </c>
    </row>
    <row r="5278" spans="1:18" ht="15.75" customHeight="1" x14ac:dyDescent="0.2">
      <c r="A5278" s="665" t="s">
        <v>13701</v>
      </c>
      <c r="B5278" s="666" t="s">
        <v>6922</v>
      </c>
      <c r="C5278" s="666" t="s">
        <v>13702</v>
      </c>
      <c r="D5278" s="675" t="s">
        <v>11169</v>
      </c>
      <c r="E5278" s="737" t="s">
        <v>7454</v>
      </c>
      <c r="F5278" s="666">
        <v>80492780</v>
      </c>
      <c r="G5278" s="675" t="s">
        <v>13912</v>
      </c>
      <c r="H5278" s="675" t="s">
        <v>11169</v>
      </c>
      <c r="I5278" s="675" t="s">
        <v>6929</v>
      </c>
      <c r="J5278" s="675" t="s">
        <v>11169</v>
      </c>
      <c r="K5278" s="666">
        <v>1</v>
      </c>
      <c r="L5278" s="666">
        <v>12</v>
      </c>
      <c r="M5278" s="691" t="s">
        <v>13709</v>
      </c>
      <c r="N5278" s="666" t="s">
        <v>10860</v>
      </c>
      <c r="O5278" s="666">
        <v>6</v>
      </c>
      <c r="P5278" s="772" t="s">
        <v>13710</v>
      </c>
      <c r="Q5278" s="666" t="s">
        <v>10860</v>
      </c>
      <c r="R5278" s="666">
        <v>12</v>
      </c>
    </row>
    <row r="5279" spans="1:18" ht="15.75" customHeight="1" x14ac:dyDescent="0.2">
      <c r="A5279" s="665" t="s">
        <v>13701</v>
      </c>
      <c r="B5279" s="666" t="s">
        <v>6922</v>
      </c>
      <c r="C5279" s="666" t="s">
        <v>13702</v>
      </c>
      <c r="D5279" s="675" t="s">
        <v>11806</v>
      </c>
      <c r="E5279" s="737" t="s">
        <v>7454</v>
      </c>
      <c r="F5279" s="666">
        <v>44756271</v>
      </c>
      <c r="G5279" s="675" t="s">
        <v>13913</v>
      </c>
      <c r="H5279" s="675" t="s">
        <v>11806</v>
      </c>
      <c r="I5279" s="675" t="s">
        <v>6929</v>
      </c>
      <c r="J5279" s="675" t="s">
        <v>13704</v>
      </c>
      <c r="K5279" s="666">
        <v>1</v>
      </c>
      <c r="L5279" s="666">
        <v>12</v>
      </c>
      <c r="M5279" s="691" t="s">
        <v>13709</v>
      </c>
      <c r="N5279" s="666" t="s">
        <v>10860</v>
      </c>
      <c r="O5279" s="666">
        <v>6</v>
      </c>
      <c r="P5279" s="772" t="s">
        <v>13710</v>
      </c>
      <c r="Q5279" s="666" t="s">
        <v>10860</v>
      </c>
      <c r="R5279" s="666">
        <v>12</v>
      </c>
    </row>
    <row r="5280" spans="1:18" ht="15.75" customHeight="1" x14ac:dyDescent="0.2">
      <c r="A5280" s="665" t="s">
        <v>13701</v>
      </c>
      <c r="B5280" s="666" t="s">
        <v>6922</v>
      </c>
      <c r="C5280" s="666" t="s">
        <v>13702</v>
      </c>
      <c r="D5280" s="675" t="s">
        <v>11107</v>
      </c>
      <c r="E5280" s="737" t="s">
        <v>5091</v>
      </c>
      <c r="F5280" s="666">
        <v>72287576</v>
      </c>
      <c r="G5280" s="675" t="s">
        <v>9781</v>
      </c>
      <c r="H5280" s="675" t="s">
        <v>11107</v>
      </c>
      <c r="I5280" s="675" t="s">
        <v>6929</v>
      </c>
      <c r="J5280" s="692" t="s">
        <v>13914</v>
      </c>
      <c r="K5280" s="666">
        <v>1</v>
      </c>
      <c r="L5280" s="666">
        <v>3</v>
      </c>
      <c r="M5280" s="691" t="s">
        <v>13915</v>
      </c>
      <c r="N5280" s="666"/>
      <c r="O5280" s="666"/>
      <c r="P5280" s="772"/>
      <c r="Q5280" s="666"/>
      <c r="R5280" s="666"/>
    </row>
    <row r="5281" spans="1:18" ht="15.75" customHeight="1" x14ac:dyDescent="0.2">
      <c r="A5281" s="665" t="s">
        <v>13701</v>
      </c>
      <c r="B5281" s="666" t="s">
        <v>6922</v>
      </c>
      <c r="C5281" s="666" t="s">
        <v>13702</v>
      </c>
      <c r="D5281" s="675" t="s">
        <v>8611</v>
      </c>
      <c r="E5281" s="737" t="s">
        <v>5124</v>
      </c>
      <c r="F5281" s="666">
        <v>44017776</v>
      </c>
      <c r="G5281" s="675" t="s">
        <v>13916</v>
      </c>
      <c r="H5281" s="675" t="s">
        <v>8611</v>
      </c>
      <c r="I5281" s="675" t="s">
        <v>7361</v>
      </c>
      <c r="J5281" s="675" t="s">
        <v>13708</v>
      </c>
      <c r="K5281" s="666">
        <v>1</v>
      </c>
      <c r="L5281" s="666">
        <v>12</v>
      </c>
      <c r="M5281" s="691" t="s">
        <v>13828</v>
      </c>
      <c r="N5281" s="666" t="s">
        <v>10860</v>
      </c>
      <c r="O5281" s="666">
        <v>6</v>
      </c>
      <c r="P5281" s="772" t="s">
        <v>13829</v>
      </c>
      <c r="Q5281" s="666" t="s">
        <v>10860</v>
      </c>
      <c r="R5281" s="666">
        <v>12</v>
      </c>
    </row>
    <row r="5282" spans="1:18" ht="15.75" customHeight="1" x14ac:dyDescent="0.2">
      <c r="A5282" s="665" t="s">
        <v>13701</v>
      </c>
      <c r="B5282" s="666" t="s">
        <v>6922</v>
      </c>
      <c r="C5282" s="666" t="s">
        <v>13702</v>
      </c>
      <c r="D5282" s="675" t="s">
        <v>10854</v>
      </c>
      <c r="E5282" s="737" t="s">
        <v>5091</v>
      </c>
      <c r="F5282" s="666">
        <v>43084850</v>
      </c>
      <c r="G5282" s="675" t="s">
        <v>13917</v>
      </c>
      <c r="H5282" s="675" t="s">
        <v>10854</v>
      </c>
      <c r="I5282" s="675" t="s">
        <v>6929</v>
      </c>
      <c r="J5282" s="675" t="s">
        <v>10854</v>
      </c>
      <c r="K5282" s="666">
        <v>1</v>
      </c>
      <c r="L5282" s="666">
        <v>12</v>
      </c>
      <c r="M5282" s="691" t="s">
        <v>13739</v>
      </c>
      <c r="N5282" s="666" t="s">
        <v>10860</v>
      </c>
      <c r="O5282" s="666">
        <v>6</v>
      </c>
      <c r="P5282" s="772" t="s">
        <v>13740</v>
      </c>
      <c r="Q5282" s="666" t="s">
        <v>10860</v>
      </c>
      <c r="R5282" s="666">
        <v>12</v>
      </c>
    </row>
    <row r="5283" spans="1:18" ht="15.75" customHeight="1" x14ac:dyDescent="0.2">
      <c r="A5283" s="665" t="s">
        <v>13701</v>
      </c>
      <c r="B5283" s="666" t="s">
        <v>6922</v>
      </c>
      <c r="C5283" s="666" t="s">
        <v>13702</v>
      </c>
      <c r="D5283" s="675" t="s">
        <v>11806</v>
      </c>
      <c r="E5283" s="737" t="s">
        <v>5091</v>
      </c>
      <c r="F5283" s="666">
        <v>71284181</v>
      </c>
      <c r="G5283" s="675" t="s">
        <v>13918</v>
      </c>
      <c r="H5283" s="675" t="s">
        <v>11806</v>
      </c>
      <c r="I5283" s="675" t="s">
        <v>6929</v>
      </c>
      <c r="J5283" s="675" t="s">
        <v>13704</v>
      </c>
      <c r="K5283" s="666">
        <v>1</v>
      </c>
      <c r="L5283" s="666">
        <v>12</v>
      </c>
      <c r="M5283" s="691" t="s">
        <v>13739</v>
      </c>
      <c r="N5283" s="666" t="s">
        <v>10860</v>
      </c>
      <c r="O5283" s="666">
        <v>6</v>
      </c>
      <c r="P5283" s="772" t="s">
        <v>13740</v>
      </c>
      <c r="Q5283" s="666" t="s">
        <v>10860</v>
      </c>
      <c r="R5283" s="666">
        <v>12</v>
      </c>
    </row>
    <row r="5284" spans="1:18" ht="15.75" customHeight="1" x14ac:dyDescent="0.2">
      <c r="A5284" s="665" t="s">
        <v>13701</v>
      </c>
      <c r="B5284" s="666" t="s">
        <v>6922</v>
      </c>
      <c r="C5284" s="666" t="s">
        <v>13702</v>
      </c>
      <c r="D5284" s="675" t="s">
        <v>11806</v>
      </c>
      <c r="E5284" s="737" t="s">
        <v>5091</v>
      </c>
      <c r="F5284" s="666">
        <v>45745952</v>
      </c>
      <c r="G5284" s="675" t="s">
        <v>13919</v>
      </c>
      <c r="H5284" s="675" t="s">
        <v>11806</v>
      </c>
      <c r="I5284" s="675" t="s">
        <v>6929</v>
      </c>
      <c r="J5284" s="675" t="s">
        <v>13704</v>
      </c>
      <c r="K5284" s="666">
        <v>1</v>
      </c>
      <c r="L5284" s="666">
        <v>12</v>
      </c>
      <c r="M5284" s="691" t="s">
        <v>13739</v>
      </c>
      <c r="N5284" s="666" t="s">
        <v>10860</v>
      </c>
      <c r="O5284" s="666">
        <v>6</v>
      </c>
      <c r="P5284" s="772" t="s">
        <v>13740</v>
      </c>
      <c r="Q5284" s="666" t="s">
        <v>10860</v>
      </c>
      <c r="R5284" s="666">
        <v>12</v>
      </c>
    </row>
    <row r="5285" spans="1:18" ht="15.75" customHeight="1" x14ac:dyDescent="0.2">
      <c r="A5285" s="665" t="s">
        <v>13701</v>
      </c>
      <c r="B5285" s="666" t="s">
        <v>6922</v>
      </c>
      <c r="C5285" s="666" t="s">
        <v>13702</v>
      </c>
      <c r="D5285" s="675" t="s">
        <v>11806</v>
      </c>
      <c r="E5285" s="737" t="s">
        <v>6455</v>
      </c>
      <c r="F5285" s="666">
        <v>46214536</v>
      </c>
      <c r="G5285" s="675" t="s">
        <v>13920</v>
      </c>
      <c r="H5285" s="675" t="s">
        <v>11806</v>
      </c>
      <c r="I5285" s="675" t="s">
        <v>6929</v>
      </c>
      <c r="J5285" s="675" t="s">
        <v>13704</v>
      </c>
      <c r="K5285" s="666">
        <v>1</v>
      </c>
      <c r="L5285" s="666">
        <v>12</v>
      </c>
      <c r="M5285" s="691" t="s">
        <v>13720</v>
      </c>
      <c r="N5285" s="666" t="s">
        <v>10860</v>
      </c>
      <c r="O5285" s="666">
        <v>5</v>
      </c>
      <c r="P5285" s="772" t="s">
        <v>13710</v>
      </c>
      <c r="Q5285" s="666" t="s">
        <v>10860</v>
      </c>
      <c r="R5285" s="666">
        <v>12</v>
      </c>
    </row>
    <row r="5286" spans="1:18" ht="15.75" customHeight="1" x14ac:dyDescent="0.2">
      <c r="A5286" s="665" t="s">
        <v>13701</v>
      </c>
      <c r="B5286" s="666" t="s">
        <v>6922</v>
      </c>
      <c r="C5286" s="666" t="s">
        <v>13702</v>
      </c>
      <c r="D5286" s="675" t="s">
        <v>8987</v>
      </c>
      <c r="E5286" s="737" t="s">
        <v>6455</v>
      </c>
      <c r="F5286" s="666">
        <v>40844999</v>
      </c>
      <c r="G5286" s="675" t="s">
        <v>13921</v>
      </c>
      <c r="H5286" s="675" t="s">
        <v>8987</v>
      </c>
      <c r="I5286" s="675" t="s">
        <v>6929</v>
      </c>
      <c r="J5286" s="675" t="s">
        <v>9837</v>
      </c>
      <c r="K5286" s="666">
        <v>1</v>
      </c>
      <c r="L5286" s="666">
        <v>12</v>
      </c>
      <c r="M5286" s="691" t="s">
        <v>13720</v>
      </c>
      <c r="N5286" s="666" t="s">
        <v>10860</v>
      </c>
      <c r="O5286" s="666">
        <v>6</v>
      </c>
      <c r="P5286" s="772" t="s">
        <v>13721</v>
      </c>
      <c r="Q5286" s="666" t="s">
        <v>10860</v>
      </c>
      <c r="R5286" s="666">
        <v>12</v>
      </c>
    </row>
    <row r="5287" spans="1:18" ht="15.75" customHeight="1" x14ac:dyDescent="0.2">
      <c r="A5287" s="665" t="s">
        <v>13701</v>
      </c>
      <c r="B5287" s="666" t="s">
        <v>6922</v>
      </c>
      <c r="C5287" s="666" t="s">
        <v>13702</v>
      </c>
      <c r="D5287" s="675" t="s">
        <v>11050</v>
      </c>
      <c r="E5287" s="737" t="s">
        <v>1688</v>
      </c>
      <c r="F5287" s="666">
        <v>46887021</v>
      </c>
      <c r="G5287" s="675" t="s">
        <v>13922</v>
      </c>
      <c r="H5287" s="675" t="s">
        <v>11050</v>
      </c>
      <c r="I5287" s="675" t="s">
        <v>7361</v>
      </c>
      <c r="J5287" s="675" t="s">
        <v>13708</v>
      </c>
      <c r="K5287" s="666">
        <v>1</v>
      </c>
      <c r="L5287" s="666">
        <v>12</v>
      </c>
      <c r="M5287" s="691" t="s">
        <v>13734</v>
      </c>
      <c r="N5287" s="666" t="s">
        <v>10860</v>
      </c>
      <c r="O5287" s="666">
        <v>6</v>
      </c>
      <c r="P5287" s="772" t="s">
        <v>13735</v>
      </c>
      <c r="Q5287" s="666" t="s">
        <v>10860</v>
      </c>
      <c r="R5287" s="666">
        <v>12</v>
      </c>
    </row>
    <row r="5288" spans="1:18" ht="15.75" customHeight="1" x14ac:dyDescent="0.2">
      <c r="A5288" s="665" t="s">
        <v>13701</v>
      </c>
      <c r="B5288" s="666" t="s">
        <v>6922</v>
      </c>
      <c r="C5288" s="666" t="s">
        <v>13702</v>
      </c>
      <c r="D5288" s="675" t="s">
        <v>8651</v>
      </c>
      <c r="E5288" s="737" t="s">
        <v>7555</v>
      </c>
      <c r="F5288" s="666">
        <v>44239331</v>
      </c>
      <c r="G5288" s="675" t="s">
        <v>13923</v>
      </c>
      <c r="H5288" s="675" t="s">
        <v>8651</v>
      </c>
      <c r="I5288" s="675" t="s">
        <v>7361</v>
      </c>
      <c r="J5288" s="675" t="s">
        <v>13708</v>
      </c>
      <c r="K5288" s="666">
        <v>1</v>
      </c>
      <c r="L5288" s="666">
        <v>12</v>
      </c>
      <c r="M5288" s="691" t="s">
        <v>13723</v>
      </c>
      <c r="N5288" s="666" t="s">
        <v>10860</v>
      </c>
      <c r="O5288" s="666">
        <v>6</v>
      </c>
      <c r="P5288" s="772" t="s">
        <v>13724</v>
      </c>
      <c r="Q5288" s="666" t="s">
        <v>10860</v>
      </c>
      <c r="R5288" s="666">
        <v>12</v>
      </c>
    </row>
    <row r="5289" spans="1:18" ht="15.75" customHeight="1" x14ac:dyDescent="0.2">
      <c r="A5289" s="665" t="s">
        <v>13701</v>
      </c>
      <c r="B5289" s="666" t="s">
        <v>6922</v>
      </c>
      <c r="C5289" s="666" t="s">
        <v>13702</v>
      </c>
      <c r="D5289" s="675" t="s">
        <v>13924</v>
      </c>
      <c r="E5289" s="737" t="s">
        <v>5091</v>
      </c>
      <c r="F5289" s="666">
        <v>40532163</v>
      </c>
      <c r="G5289" s="675" t="s">
        <v>13925</v>
      </c>
      <c r="H5289" s="675" t="s">
        <v>13924</v>
      </c>
      <c r="I5289" s="675" t="s">
        <v>7541</v>
      </c>
      <c r="J5289" s="675" t="s">
        <v>13708</v>
      </c>
      <c r="K5289" s="666">
        <v>1</v>
      </c>
      <c r="L5289" s="666">
        <v>12</v>
      </c>
      <c r="M5289" s="691" t="s">
        <v>13739</v>
      </c>
      <c r="N5289" s="666" t="s">
        <v>10860</v>
      </c>
      <c r="O5289" s="666">
        <v>6</v>
      </c>
      <c r="P5289" s="772" t="s">
        <v>13740</v>
      </c>
      <c r="Q5289" s="666" t="s">
        <v>10860</v>
      </c>
      <c r="R5289" s="666">
        <v>12</v>
      </c>
    </row>
    <row r="5290" spans="1:18" ht="15.75" customHeight="1" x14ac:dyDescent="0.2">
      <c r="A5290" s="665" t="s">
        <v>13701</v>
      </c>
      <c r="B5290" s="666" t="s">
        <v>6922</v>
      </c>
      <c r="C5290" s="666" t="s">
        <v>13702</v>
      </c>
      <c r="D5290" s="675" t="s">
        <v>8629</v>
      </c>
      <c r="E5290" s="737" t="s">
        <v>9180</v>
      </c>
      <c r="F5290" s="666">
        <v>43972368</v>
      </c>
      <c r="G5290" s="675" t="s">
        <v>13926</v>
      </c>
      <c r="H5290" s="675" t="s">
        <v>8629</v>
      </c>
      <c r="I5290" s="675" t="s">
        <v>7541</v>
      </c>
      <c r="J5290" s="675" t="s">
        <v>13708</v>
      </c>
      <c r="K5290" s="666">
        <v>1</v>
      </c>
      <c r="L5290" s="666">
        <v>12</v>
      </c>
      <c r="M5290" s="691" t="s">
        <v>13759</v>
      </c>
      <c r="N5290" s="666" t="s">
        <v>10860</v>
      </c>
      <c r="O5290" s="666">
        <v>6</v>
      </c>
      <c r="P5290" s="772" t="s">
        <v>13760</v>
      </c>
      <c r="Q5290" s="666" t="s">
        <v>10860</v>
      </c>
      <c r="R5290" s="666">
        <v>12</v>
      </c>
    </row>
    <row r="5291" spans="1:18" ht="15.75" customHeight="1" x14ac:dyDescent="0.2">
      <c r="A5291" s="665" t="s">
        <v>13701</v>
      </c>
      <c r="B5291" s="666" t="s">
        <v>6922</v>
      </c>
      <c r="C5291" s="666" t="s">
        <v>13702</v>
      </c>
      <c r="D5291" s="675" t="s">
        <v>10738</v>
      </c>
      <c r="E5291" s="737" t="s">
        <v>12595</v>
      </c>
      <c r="F5291" s="666">
        <v>19055660</v>
      </c>
      <c r="G5291" s="675" t="s">
        <v>13927</v>
      </c>
      <c r="H5291" s="675" t="s">
        <v>10738</v>
      </c>
      <c r="I5291" s="675" t="s">
        <v>7361</v>
      </c>
      <c r="J5291" s="675" t="s">
        <v>13708</v>
      </c>
      <c r="K5291" s="666">
        <v>1</v>
      </c>
      <c r="L5291" s="666">
        <v>12</v>
      </c>
      <c r="M5291" s="691" t="s">
        <v>13765</v>
      </c>
      <c r="N5291" s="666" t="s">
        <v>10860</v>
      </c>
      <c r="O5291" s="666">
        <v>6</v>
      </c>
      <c r="P5291" s="772" t="s">
        <v>13766</v>
      </c>
      <c r="Q5291" s="666" t="s">
        <v>10860</v>
      </c>
      <c r="R5291" s="666">
        <v>12</v>
      </c>
    </row>
    <row r="5292" spans="1:18" ht="15.75" customHeight="1" x14ac:dyDescent="0.2">
      <c r="A5292" s="665" t="s">
        <v>13701</v>
      </c>
      <c r="B5292" s="666" t="s">
        <v>6922</v>
      </c>
      <c r="C5292" s="666" t="s">
        <v>13702</v>
      </c>
      <c r="D5292" s="675" t="s">
        <v>9914</v>
      </c>
      <c r="E5292" s="737" t="s">
        <v>1124</v>
      </c>
      <c r="F5292" s="666">
        <v>43678510</v>
      </c>
      <c r="G5292" s="675" t="s">
        <v>13928</v>
      </c>
      <c r="H5292" s="675" t="s">
        <v>9914</v>
      </c>
      <c r="I5292" s="675" t="s">
        <v>6929</v>
      </c>
      <c r="J5292" s="675" t="s">
        <v>9913</v>
      </c>
      <c r="K5292" s="666">
        <v>1</v>
      </c>
      <c r="L5292" s="666">
        <v>12</v>
      </c>
      <c r="M5292" s="691" t="s">
        <v>13929</v>
      </c>
      <c r="N5292" s="666" t="s">
        <v>10860</v>
      </c>
      <c r="O5292" s="666">
        <v>6</v>
      </c>
      <c r="P5292" s="772" t="s">
        <v>13930</v>
      </c>
      <c r="Q5292" s="666" t="s">
        <v>10860</v>
      </c>
      <c r="R5292" s="666">
        <v>12</v>
      </c>
    </row>
    <row r="5293" spans="1:18" ht="15.75" customHeight="1" x14ac:dyDescent="0.2">
      <c r="A5293" s="665" t="s">
        <v>13701</v>
      </c>
      <c r="B5293" s="666" t="s">
        <v>6922</v>
      </c>
      <c r="C5293" s="666" t="s">
        <v>13702</v>
      </c>
      <c r="D5293" s="675" t="s">
        <v>8611</v>
      </c>
      <c r="E5293" s="737" t="s">
        <v>5124</v>
      </c>
      <c r="F5293" s="666">
        <v>47177782</v>
      </c>
      <c r="G5293" s="675" t="s">
        <v>13931</v>
      </c>
      <c r="H5293" s="675" t="s">
        <v>8611</v>
      </c>
      <c r="I5293" s="675" t="s">
        <v>7361</v>
      </c>
      <c r="J5293" s="675" t="s">
        <v>13708</v>
      </c>
      <c r="K5293" s="666">
        <v>1</v>
      </c>
      <c r="L5293" s="666">
        <v>12</v>
      </c>
      <c r="M5293" s="691" t="s">
        <v>13828</v>
      </c>
      <c r="N5293" s="666" t="s">
        <v>10860</v>
      </c>
      <c r="O5293" s="666">
        <v>6</v>
      </c>
      <c r="P5293" s="772" t="s">
        <v>13829</v>
      </c>
      <c r="Q5293" s="666" t="s">
        <v>10860</v>
      </c>
      <c r="R5293" s="666">
        <v>12</v>
      </c>
    </row>
    <row r="5294" spans="1:18" ht="15.75" customHeight="1" x14ac:dyDescent="0.2">
      <c r="A5294" s="665" t="s">
        <v>13701</v>
      </c>
      <c r="B5294" s="666" t="s">
        <v>6922</v>
      </c>
      <c r="C5294" s="666" t="s">
        <v>13702</v>
      </c>
      <c r="D5294" s="675" t="s">
        <v>11806</v>
      </c>
      <c r="E5294" s="737" t="s">
        <v>5091</v>
      </c>
      <c r="F5294" s="666">
        <v>44741563</v>
      </c>
      <c r="G5294" s="675" t="s">
        <v>13932</v>
      </c>
      <c r="H5294" s="675" t="s">
        <v>11806</v>
      </c>
      <c r="I5294" s="675" t="s">
        <v>6929</v>
      </c>
      <c r="J5294" s="675" t="s">
        <v>13704</v>
      </c>
      <c r="K5294" s="666">
        <v>1</v>
      </c>
      <c r="L5294" s="666">
        <v>12</v>
      </c>
      <c r="M5294" s="691" t="s">
        <v>13739</v>
      </c>
      <c r="N5294" s="666" t="s">
        <v>10860</v>
      </c>
      <c r="O5294" s="666">
        <v>6</v>
      </c>
      <c r="P5294" s="772" t="s">
        <v>13740</v>
      </c>
      <c r="Q5294" s="666" t="s">
        <v>10860</v>
      </c>
      <c r="R5294" s="666">
        <v>12</v>
      </c>
    </row>
    <row r="5295" spans="1:18" ht="15.75" customHeight="1" x14ac:dyDescent="0.2">
      <c r="A5295" s="665" t="s">
        <v>13701</v>
      </c>
      <c r="B5295" s="666" t="s">
        <v>6922</v>
      </c>
      <c r="C5295" s="666" t="s">
        <v>13702</v>
      </c>
      <c r="D5295" s="675" t="s">
        <v>11050</v>
      </c>
      <c r="E5295" s="737" t="s">
        <v>12224</v>
      </c>
      <c r="F5295" s="666">
        <v>18213467</v>
      </c>
      <c r="G5295" s="675" t="s">
        <v>13933</v>
      </c>
      <c r="H5295" s="675" t="s">
        <v>11050</v>
      </c>
      <c r="I5295" s="675" t="s">
        <v>7361</v>
      </c>
      <c r="J5295" s="675" t="s">
        <v>13708</v>
      </c>
      <c r="K5295" s="666">
        <v>1</v>
      </c>
      <c r="L5295" s="666">
        <v>12</v>
      </c>
      <c r="M5295" s="691" t="s">
        <v>13713</v>
      </c>
      <c r="N5295" s="666" t="s">
        <v>10860</v>
      </c>
      <c r="O5295" s="666">
        <v>6</v>
      </c>
      <c r="P5295" s="772" t="s">
        <v>13714</v>
      </c>
      <c r="Q5295" s="666" t="s">
        <v>10860</v>
      </c>
      <c r="R5295" s="666">
        <v>12</v>
      </c>
    </row>
    <row r="5296" spans="1:18" ht="15.75" customHeight="1" x14ac:dyDescent="0.2">
      <c r="A5296" s="665" t="s">
        <v>13701</v>
      </c>
      <c r="B5296" s="666" t="s">
        <v>6922</v>
      </c>
      <c r="C5296" s="666" t="s">
        <v>13702</v>
      </c>
      <c r="D5296" s="675" t="s">
        <v>9914</v>
      </c>
      <c r="E5296" s="737" t="s">
        <v>4263</v>
      </c>
      <c r="F5296" s="666">
        <v>46566952</v>
      </c>
      <c r="G5296" s="675" t="s">
        <v>13934</v>
      </c>
      <c r="H5296" s="675" t="s">
        <v>9914</v>
      </c>
      <c r="I5296" s="675" t="s">
        <v>6929</v>
      </c>
      <c r="J5296" s="675" t="s">
        <v>9913</v>
      </c>
      <c r="K5296" s="666">
        <v>1</v>
      </c>
      <c r="L5296" s="666">
        <v>6</v>
      </c>
      <c r="M5296" s="691" t="s">
        <v>13935</v>
      </c>
      <c r="N5296" s="666"/>
      <c r="O5296" s="666"/>
      <c r="P5296" s="772"/>
      <c r="Q5296" s="666"/>
      <c r="R5296" s="666"/>
    </row>
    <row r="5297" spans="1:18" ht="15.75" customHeight="1" x14ac:dyDescent="0.2">
      <c r="A5297" s="665" t="s">
        <v>13701</v>
      </c>
      <c r="B5297" s="666" t="s">
        <v>6922</v>
      </c>
      <c r="C5297" s="666" t="s">
        <v>13702</v>
      </c>
      <c r="D5297" s="675" t="s">
        <v>8987</v>
      </c>
      <c r="E5297" s="737" t="s">
        <v>6455</v>
      </c>
      <c r="F5297" s="666">
        <v>18140331</v>
      </c>
      <c r="G5297" s="675" t="s">
        <v>13936</v>
      </c>
      <c r="H5297" s="675" t="s">
        <v>8987</v>
      </c>
      <c r="I5297" s="675" t="s">
        <v>6929</v>
      </c>
      <c r="J5297" s="675" t="s">
        <v>9837</v>
      </c>
      <c r="K5297" s="666">
        <v>1</v>
      </c>
      <c r="L5297" s="666">
        <v>12</v>
      </c>
      <c r="M5297" s="691" t="s">
        <v>13720</v>
      </c>
      <c r="N5297" s="666" t="s">
        <v>10860</v>
      </c>
      <c r="O5297" s="666">
        <v>6</v>
      </c>
      <c r="P5297" s="772" t="s">
        <v>13721</v>
      </c>
      <c r="Q5297" s="666" t="s">
        <v>10860</v>
      </c>
      <c r="R5297" s="666">
        <v>12</v>
      </c>
    </row>
    <row r="5298" spans="1:18" ht="15.75" customHeight="1" x14ac:dyDescent="0.2">
      <c r="A5298" s="665" t="s">
        <v>13701</v>
      </c>
      <c r="B5298" s="666" t="s">
        <v>6922</v>
      </c>
      <c r="C5298" s="666" t="s">
        <v>13702</v>
      </c>
      <c r="D5298" s="675" t="s">
        <v>11806</v>
      </c>
      <c r="E5298" s="737" t="s">
        <v>7454</v>
      </c>
      <c r="F5298" s="666">
        <v>44842440</v>
      </c>
      <c r="G5298" s="675" t="s">
        <v>13937</v>
      </c>
      <c r="H5298" s="675" t="s">
        <v>11806</v>
      </c>
      <c r="I5298" s="675" t="s">
        <v>6929</v>
      </c>
      <c r="J5298" s="675" t="s">
        <v>13704</v>
      </c>
      <c r="K5298" s="666">
        <v>1</v>
      </c>
      <c r="L5298" s="666">
        <v>12</v>
      </c>
      <c r="M5298" s="691" t="s">
        <v>13709</v>
      </c>
      <c r="N5298" s="666" t="s">
        <v>10860</v>
      </c>
      <c r="O5298" s="666">
        <v>6</v>
      </c>
      <c r="P5298" s="772" t="s">
        <v>13710</v>
      </c>
      <c r="Q5298" s="666" t="s">
        <v>10860</v>
      </c>
      <c r="R5298" s="666">
        <v>12</v>
      </c>
    </row>
    <row r="5299" spans="1:18" ht="15.75" customHeight="1" x14ac:dyDescent="0.2">
      <c r="A5299" s="665" t="s">
        <v>13701</v>
      </c>
      <c r="B5299" s="666" t="s">
        <v>6922</v>
      </c>
      <c r="C5299" s="666" t="s">
        <v>13702</v>
      </c>
      <c r="D5299" s="675" t="s">
        <v>9914</v>
      </c>
      <c r="E5299" s="737" t="s">
        <v>6892</v>
      </c>
      <c r="F5299" s="666">
        <v>17974612</v>
      </c>
      <c r="G5299" s="675" t="s">
        <v>13938</v>
      </c>
      <c r="H5299" s="675" t="s">
        <v>9914</v>
      </c>
      <c r="I5299" s="675" t="s">
        <v>6929</v>
      </c>
      <c r="J5299" s="675" t="s">
        <v>9913</v>
      </c>
      <c r="K5299" s="666">
        <v>1</v>
      </c>
      <c r="L5299" s="666">
        <v>12</v>
      </c>
      <c r="M5299" s="691" t="s">
        <v>13939</v>
      </c>
      <c r="N5299" s="666" t="s">
        <v>10860</v>
      </c>
      <c r="O5299" s="666">
        <v>6</v>
      </c>
      <c r="P5299" s="772" t="s">
        <v>13940</v>
      </c>
      <c r="Q5299" s="666" t="s">
        <v>10860</v>
      </c>
      <c r="R5299" s="666">
        <v>12</v>
      </c>
    </row>
    <row r="5300" spans="1:18" ht="15.75" customHeight="1" x14ac:dyDescent="0.2">
      <c r="A5300" s="665" t="s">
        <v>13701</v>
      </c>
      <c r="B5300" s="666" t="s">
        <v>6922</v>
      </c>
      <c r="C5300" s="666" t="s">
        <v>13702</v>
      </c>
      <c r="D5300" s="675" t="s">
        <v>8629</v>
      </c>
      <c r="E5300" s="737" t="s">
        <v>12224</v>
      </c>
      <c r="F5300" s="666">
        <v>46183592</v>
      </c>
      <c r="G5300" s="675" t="s">
        <v>13941</v>
      </c>
      <c r="H5300" s="675" t="s">
        <v>8629</v>
      </c>
      <c r="I5300" s="675" t="s">
        <v>7541</v>
      </c>
      <c r="J5300" s="675" t="s">
        <v>13708</v>
      </c>
      <c r="K5300" s="666">
        <v>1</v>
      </c>
      <c r="L5300" s="666">
        <v>12</v>
      </c>
      <c r="M5300" s="691" t="s">
        <v>13713</v>
      </c>
      <c r="N5300" s="666" t="s">
        <v>10860</v>
      </c>
      <c r="O5300" s="666">
        <v>6</v>
      </c>
      <c r="P5300" s="772" t="s">
        <v>13714</v>
      </c>
      <c r="Q5300" s="666" t="s">
        <v>10860</v>
      </c>
      <c r="R5300" s="666">
        <v>12</v>
      </c>
    </row>
    <row r="5301" spans="1:18" ht="15.75" customHeight="1" x14ac:dyDescent="0.2">
      <c r="A5301" s="665" t="s">
        <v>13701</v>
      </c>
      <c r="B5301" s="666" t="s">
        <v>6922</v>
      </c>
      <c r="C5301" s="666" t="s">
        <v>13702</v>
      </c>
      <c r="D5301" s="675" t="s">
        <v>8611</v>
      </c>
      <c r="E5301" s="737" t="s">
        <v>7542</v>
      </c>
      <c r="F5301" s="666">
        <v>45234119</v>
      </c>
      <c r="G5301" s="675" t="s">
        <v>13942</v>
      </c>
      <c r="H5301" s="675" t="s">
        <v>8611</v>
      </c>
      <c r="I5301" s="675" t="s">
        <v>7361</v>
      </c>
      <c r="J5301" s="675" t="s">
        <v>13708</v>
      </c>
      <c r="K5301" s="666">
        <v>1</v>
      </c>
      <c r="L5301" s="666">
        <v>12</v>
      </c>
      <c r="M5301" s="691" t="s">
        <v>13716</v>
      </c>
      <c r="N5301" s="666" t="s">
        <v>10860</v>
      </c>
      <c r="O5301" s="666">
        <v>6</v>
      </c>
      <c r="P5301" s="772" t="s">
        <v>13717</v>
      </c>
      <c r="Q5301" s="666" t="s">
        <v>10860</v>
      </c>
      <c r="R5301" s="666">
        <v>12</v>
      </c>
    </row>
    <row r="5302" spans="1:18" ht="15.75" customHeight="1" x14ac:dyDescent="0.2">
      <c r="A5302" s="665" t="s">
        <v>13701</v>
      </c>
      <c r="B5302" s="666" t="s">
        <v>6922</v>
      </c>
      <c r="C5302" s="666" t="s">
        <v>13702</v>
      </c>
      <c r="D5302" s="675" t="s">
        <v>11806</v>
      </c>
      <c r="E5302" s="737" t="s">
        <v>12604</v>
      </c>
      <c r="F5302" s="666">
        <v>42244563</v>
      </c>
      <c r="G5302" s="675" t="s">
        <v>13943</v>
      </c>
      <c r="H5302" s="675" t="s">
        <v>11806</v>
      </c>
      <c r="I5302" s="675" t="s">
        <v>6929</v>
      </c>
      <c r="J5302" s="675" t="s">
        <v>13704</v>
      </c>
      <c r="K5302" s="666">
        <v>1</v>
      </c>
      <c r="L5302" s="666">
        <v>12</v>
      </c>
      <c r="M5302" s="691" t="s">
        <v>13705</v>
      </c>
      <c r="N5302" s="666" t="s">
        <v>10860</v>
      </c>
      <c r="O5302" s="666">
        <v>6</v>
      </c>
      <c r="P5302" s="772" t="s">
        <v>13706</v>
      </c>
      <c r="Q5302" s="666" t="s">
        <v>10860</v>
      </c>
      <c r="R5302" s="666">
        <v>12</v>
      </c>
    </row>
    <row r="5303" spans="1:18" ht="15.75" customHeight="1" x14ac:dyDescent="0.2">
      <c r="A5303" s="665" t="s">
        <v>13701</v>
      </c>
      <c r="B5303" s="666" t="s">
        <v>6922</v>
      </c>
      <c r="C5303" s="666" t="s">
        <v>13702</v>
      </c>
      <c r="D5303" s="675" t="s">
        <v>8629</v>
      </c>
      <c r="E5303" s="737" t="s">
        <v>12224</v>
      </c>
      <c r="F5303" s="666">
        <v>43124575</v>
      </c>
      <c r="G5303" s="675" t="s">
        <v>13944</v>
      </c>
      <c r="H5303" s="675" t="s">
        <v>8629</v>
      </c>
      <c r="I5303" s="675" t="s">
        <v>7541</v>
      </c>
      <c r="J5303" s="675" t="s">
        <v>13708</v>
      </c>
      <c r="K5303" s="666">
        <v>1</v>
      </c>
      <c r="L5303" s="666">
        <v>12</v>
      </c>
      <c r="M5303" s="691" t="s">
        <v>13713</v>
      </c>
      <c r="N5303" s="666" t="s">
        <v>10860</v>
      </c>
      <c r="O5303" s="666">
        <v>6</v>
      </c>
      <c r="P5303" s="772" t="s">
        <v>13714</v>
      </c>
      <c r="Q5303" s="666" t="s">
        <v>10860</v>
      </c>
      <c r="R5303" s="666">
        <v>12</v>
      </c>
    </row>
    <row r="5304" spans="1:18" ht="15.75" customHeight="1" x14ac:dyDescent="0.2">
      <c r="A5304" s="665" t="s">
        <v>13701</v>
      </c>
      <c r="B5304" s="666" t="s">
        <v>6922</v>
      </c>
      <c r="C5304" s="666" t="s">
        <v>13702</v>
      </c>
      <c r="D5304" s="675" t="s">
        <v>9914</v>
      </c>
      <c r="E5304" s="737" t="s">
        <v>13855</v>
      </c>
      <c r="F5304" s="666">
        <v>42943887</v>
      </c>
      <c r="G5304" s="675" t="s">
        <v>13945</v>
      </c>
      <c r="H5304" s="675" t="s">
        <v>9914</v>
      </c>
      <c r="I5304" s="675" t="s">
        <v>6929</v>
      </c>
      <c r="J5304" s="675" t="s">
        <v>9913</v>
      </c>
      <c r="K5304" s="666">
        <v>1</v>
      </c>
      <c r="L5304" s="666">
        <v>12</v>
      </c>
      <c r="M5304" s="691" t="s">
        <v>13946</v>
      </c>
      <c r="N5304" s="666" t="s">
        <v>10860</v>
      </c>
      <c r="O5304" s="666">
        <v>6</v>
      </c>
      <c r="P5304" s="772" t="s">
        <v>13947</v>
      </c>
      <c r="Q5304" s="666" t="s">
        <v>10860</v>
      </c>
      <c r="R5304" s="666">
        <v>12</v>
      </c>
    </row>
    <row r="5305" spans="1:18" ht="15.75" customHeight="1" x14ac:dyDescent="0.2">
      <c r="A5305" s="665" t="s">
        <v>13701</v>
      </c>
      <c r="B5305" s="666" t="s">
        <v>6922</v>
      </c>
      <c r="C5305" s="666" t="s">
        <v>13702</v>
      </c>
      <c r="D5305" s="675" t="s">
        <v>8629</v>
      </c>
      <c r="E5305" s="737" t="s">
        <v>9180</v>
      </c>
      <c r="F5305" s="666">
        <v>46964018</v>
      </c>
      <c r="G5305" s="675" t="s">
        <v>13948</v>
      </c>
      <c r="H5305" s="675" t="s">
        <v>8629</v>
      </c>
      <c r="I5305" s="675" t="s">
        <v>7541</v>
      </c>
      <c r="J5305" s="675" t="s">
        <v>13708</v>
      </c>
      <c r="K5305" s="666">
        <v>1</v>
      </c>
      <c r="L5305" s="666">
        <v>12</v>
      </c>
      <c r="M5305" s="691" t="s">
        <v>13759</v>
      </c>
      <c r="N5305" s="666" t="s">
        <v>10860</v>
      </c>
      <c r="O5305" s="666">
        <v>6</v>
      </c>
      <c r="P5305" s="772" t="s">
        <v>13760</v>
      </c>
      <c r="Q5305" s="666" t="s">
        <v>10860</v>
      </c>
      <c r="R5305" s="666">
        <v>12</v>
      </c>
    </row>
    <row r="5306" spans="1:18" ht="15.75" customHeight="1" x14ac:dyDescent="0.2">
      <c r="A5306" s="665" t="s">
        <v>13701</v>
      </c>
      <c r="B5306" s="666" t="s">
        <v>6922</v>
      </c>
      <c r="C5306" s="666" t="s">
        <v>13702</v>
      </c>
      <c r="D5306" s="675" t="s">
        <v>11806</v>
      </c>
      <c r="E5306" s="737" t="s">
        <v>12604</v>
      </c>
      <c r="F5306" s="666">
        <v>42648974</v>
      </c>
      <c r="G5306" s="675" t="s">
        <v>13949</v>
      </c>
      <c r="H5306" s="675" t="s">
        <v>11806</v>
      </c>
      <c r="I5306" s="675" t="s">
        <v>6929</v>
      </c>
      <c r="J5306" s="675" t="s">
        <v>13704</v>
      </c>
      <c r="K5306" s="666">
        <v>1</v>
      </c>
      <c r="L5306" s="666">
        <v>12</v>
      </c>
      <c r="M5306" s="691" t="s">
        <v>13705</v>
      </c>
      <c r="N5306" s="666" t="s">
        <v>10860</v>
      </c>
      <c r="O5306" s="666">
        <v>6</v>
      </c>
      <c r="P5306" s="772" t="s">
        <v>13706</v>
      </c>
      <c r="Q5306" s="666" t="s">
        <v>10860</v>
      </c>
      <c r="R5306" s="666">
        <v>12</v>
      </c>
    </row>
    <row r="5307" spans="1:18" ht="15.75" customHeight="1" x14ac:dyDescent="0.2">
      <c r="A5307" s="665" t="s">
        <v>13701</v>
      </c>
      <c r="B5307" s="666" t="s">
        <v>6922</v>
      </c>
      <c r="C5307" s="666" t="s">
        <v>13702</v>
      </c>
      <c r="D5307" s="675" t="s">
        <v>9914</v>
      </c>
      <c r="E5307" s="737" t="s">
        <v>1124</v>
      </c>
      <c r="F5307" s="666">
        <v>40072560</v>
      </c>
      <c r="G5307" s="675" t="s">
        <v>13950</v>
      </c>
      <c r="H5307" s="675" t="s">
        <v>9914</v>
      </c>
      <c r="I5307" s="675" t="s">
        <v>6929</v>
      </c>
      <c r="J5307" s="675" t="s">
        <v>9913</v>
      </c>
      <c r="K5307" s="666">
        <v>1</v>
      </c>
      <c r="L5307" s="666">
        <v>12</v>
      </c>
      <c r="M5307" s="691" t="s">
        <v>13929</v>
      </c>
      <c r="N5307" s="666" t="s">
        <v>10860</v>
      </c>
      <c r="O5307" s="666">
        <v>6</v>
      </c>
      <c r="P5307" s="772" t="s">
        <v>13930</v>
      </c>
      <c r="Q5307" s="666" t="s">
        <v>10860</v>
      </c>
      <c r="R5307" s="666">
        <v>12</v>
      </c>
    </row>
    <row r="5308" spans="1:18" ht="15.75" customHeight="1" x14ac:dyDescent="0.2">
      <c r="A5308" s="665" t="s">
        <v>13701</v>
      </c>
      <c r="B5308" s="666" t="s">
        <v>6922</v>
      </c>
      <c r="C5308" s="666" t="s">
        <v>13702</v>
      </c>
      <c r="D5308" s="675" t="s">
        <v>6938</v>
      </c>
      <c r="E5308" s="737" t="s">
        <v>7454</v>
      </c>
      <c r="F5308" s="666">
        <v>40765831</v>
      </c>
      <c r="G5308" s="675" t="s">
        <v>13951</v>
      </c>
      <c r="H5308" s="675" t="s">
        <v>6938</v>
      </c>
      <c r="I5308" s="675" t="s">
        <v>6929</v>
      </c>
      <c r="J5308" s="675" t="s">
        <v>6938</v>
      </c>
      <c r="K5308" s="666">
        <v>1</v>
      </c>
      <c r="L5308" s="666">
        <v>12</v>
      </c>
      <c r="M5308" s="691" t="s">
        <v>13709</v>
      </c>
      <c r="N5308" s="666" t="s">
        <v>10860</v>
      </c>
      <c r="O5308" s="666">
        <v>6</v>
      </c>
      <c r="P5308" s="772" t="s">
        <v>13710</v>
      </c>
      <c r="Q5308" s="666" t="s">
        <v>10860</v>
      </c>
      <c r="R5308" s="666">
        <v>12</v>
      </c>
    </row>
    <row r="5309" spans="1:18" ht="15.75" customHeight="1" x14ac:dyDescent="0.2">
      <c r="A5309" s="665" t="s">
        <v>13701</v>
      </c>
      <c r="B5309" s="666" t="s">
        <v>6922</v>
      </c>
      <c r="C5309" s="666" t="s">
        <v>13702</v>
      </c>
      <c r="D5309" s="675" t="s">
        <v>11806</v>
      </c>
      <c r="E5309" s="737" t="s">
        <v>7454</v>
      </c>
      <c r="F5309" s="666">
        <v>70389000</v>
      </c>
      <c r="G5309" s="675" t="s">
        <v>13952</v>
      </c>
      <c r="H5309" s="675" t="s">
        <v>11806</v>
      </c>
      <c r="I5309" s="675" t="s">
        <v>6929</v>
      </c>
      <c r="J5309" s="675" t="s">
        <v>13704</v>
      </c>
      <c r="K5309" s="666">
        <v>1</v>
      </c>
      <c r="L5309" s="666">
        <v>12</v>
      </c>
      <c r="M5309" s="691" t="s">
        <v>13709</v>
      </c>
      <c r="N5309" s="666" t="s">
        <v>10860</v>
      </c>
      <c r="O5309" s="666">
        <v>6</v>
      </c>
      <c r="P5309" s="772" t="s">
        <v>13710</v>
      </c>
      <c r="Q5309" s="666" t="s">
        <v>10860</v>
      </c>
      <c r="R5309" s="666">
        <v>12</v>
      </c>
    </row>
    <row r="5310" spans="1:18" ht="15.75" customHeight="1" x14ac:dyDescent="0.2">
      <c r="A5310" s="665" t="s">
        <v>13701</v>
      </c>
      <c r="B5310" s="666" t="s">
        <v>6922</v>
      </c>
      <c r="C5310" s="666" t="s">
        <v>13702</v>
      </c>
      <c r="D5310" s="675" t="s">
        <v>10738</v>
      </c>
      <c r="E5310" s="737" t="s">
        <v>12595</v>
      </c>
      <c r="F5310" s="666">
        <v>46625509</v>
      </c>
      <c r="G5310" s="675" t="s">
        <v>13953</v>
      </c>
      <c r="H5310" s="675" t="s">
        <v>10738</v>
      </c>
      <c r="I5310" s="675" t="s">
        <v>7361</v>
      </c>
      <c r="J5310" s="675" t="s">
        <v>13708</v>
      </c>
      <c r="K5310" s="666">
        <v>1</v>
      </c>
      <c r="L5310" s="666">
        <v>12</v>
      </c>
      <c r="M5310" s="691" t="s">
        <v>13765</v>
      </c>
      <c r="N5310" s="666" t="s">
        <v>10860</v>
      </c>
      <c r="O5310" s="666">
        <v>6</v>
      </c>
      <c r="P5310" s="772" t="s">
        <v>13766</v>
      </c>
      <c r="Q5310" s="666" t="s">
        <v>10860</v>
      </c>
      <c r="R5310" s="666">
        <v>12</v>
      </c>
    </row>
    <row r="5311" spans="1:18" ht="15.75" customHeight="1" x14ac:dyDescent="0.2">
      <c r="A5311" s="665" t="s">
        <v>13701</v>
      </c>
      <c r="B5311" s="666" t="s">
        <v>6922</v>
      </c>
      <c r="C5311" s="666" t="s">
        <v>13702</v>
      </c>
      <c r="D5311" s="675" t="s">
        <v>11050</v>
      </c>
      <c r="E5311" s="737" t="s">
        <v>7555</v>
      </c>
      <c r="F5311" s="666">
        <v>40278947</v>
      </c>
      <c r="G5311" s="675" t="s">
        <v>13954</v>
      </c>
      <c r="H5311" s="675" t="s">
        <v>11050</v>
      </c>
      <c r="I5311" s="675" t="s">
        <v>7361</v>
      </c>
      <c r="J5311" s="675" t="s">
        <v>13708</v>
      </c>
      <c r="K5311" s="666">
        <v>1</v>
      </c>
      <c r="L5311" s="666">
        <v>12</v>
      </c>
      <c r="M5311" s="691" t="s">
        <v>13723</v>
      </c>
      <c r="N5311" s="666" t="s">
        <v>10860</v>
      </c>
      <c r="O5311" s="666">
        <v>6</v>
      </c>
      <c r="P5311" s="772" t="s">
        <v>13724</v>
      </c>
      <c r="Q5311" s="666" t="s">
        <v>10860</v>
      </c>
      <c r="R5311" s="666">
        <v>12</v>
      </c>
    </row>
    <row r="5312" spans="1:18" ht="15.75" customHeight="1" x14ac:dyDescent="0.2">
      <c r="A5312" s="665" t="s">
        <v>13701</v>
      </c>
      <c r="B5312" s="666" t="s">
        <v>6922</v>
      </c>
      <c r="C5312" s="666" t="s">
        <v>13702</v>
      </c>
      <c r="D5312" s="675" t="s">
        <v>8987</v>
      </c>
      <c r="E5312" s="737" t="s">
        <v>7807</v>
      </c>
      <c r="F5312" s="666">
        <v>41458534</v>
      </c>
      <c r="G5312" s="675" t="s">
        <v>13955</v>
      </c>
      <c r="H5312" s="675" t="s">
        <v>8987</v>
      </c>
      <c r="I5312" s="675" t="s">
        <v>6929</v>
      </c>
      <c r="J5312" s="675" t="s">
        <v>9837</v>
      </c>
      <c r="K5312" s="666">
        <v>1</v>
      </c>
      <c r="L5312" s="666">
        <v>12</v>
      </c>
      <c r="M5312" s="691" t="s">
        <v>13865</v>
      </c>
      <c r="N5312" s="666" t="s">
        <v>10860</v>
      </c>
      <c r="O5312" s="666">
        <v>6</v>
      </c>
      <c r="P5312" s="772" t="s">
        <v>13866</v>
      </c>
      <c r="Q5312" s="666" t="s">
        <v>10860</v>
      </c>
      <c r="R5312" s="666">
        <v>12</v>
      </c>
    </row>
    <row r="5313" spans="1:18" ht="15.75" customHeight="1" x14ac:dyDescent="0.2">
      <c r="A5313" s="665" t="s">
        <v>13701</v>
      </c>
      <c r="B5313" s="666" t="s">
        <v>6922</v>
      </c>
      <c r="C5313" s="666" t="s">
        <v>13702</v>
      </c>
      <c r="D5313" s="675" t="s">
        <v>10738</v>
      </c>
      <c r="E5313" s="737" t="s">
        <v>12595</v>
      </c>
      <c r="F5313" s="666">
        <v>18022204</v>
      </c>
      <c r="G5313" s="675" t="s">
        <v>13956</v>
      </c>
      <c r="H5313" s="675" t="s">
        <v>10738</v>
      </c>
      <c r="I5313" s="675" t="s">
        <v>7361</v>
      </c>
      <c r="J5313" s="675" t="s">
        <v>13708</v>
      </c>
      <c r="K5313" s="666">
        <v>1</v>
      </c>
      <c r="L5313" s="666">
        <v>12</v>
      </c>
      <c r="M5313" s="691" t="s">
        <v>13765</v>
      </c>
      <c r="N5313" s="666" t="s">
        <v>10860</v>
      </c>
      <c r="O5313" s="666">
        <v>6</v>
      </c>
      <c r="P5313" s="772" t="s">
        <v>13766</v>
      </c>
      <c r="Q5313" s="666" t="s">
        <v>10860</v>
      </c>
      <c r="R5313" s="666">
        <v>12</v>
      </c>
    </row>
    <row r="5314" spans="1:18" ht="15.75" customHeight="1" x14ac:dyDescent="0.2">
      <c r="A5314" s="665" t="s">
        <v>13701</v>
      </c>
      <c r="B5314" s="666" t="s">
        <v>6922</v>
      </c>
      <c r="C5314" s="666" t="s">
        <v>13702</v>
      </c>
      <c r="D5314" s="675" t="s">
        <v>10738</v>
      </c>
      <c r="E5314" s="737" t="s">
        <v>12595</v>
      </c>
      <c r="F5314" s="666">
        <v>18028412</v>
      </c>
      <c r="G5314" s="675" t="s">
        <v>13957</v>
      </c>
      <c r="H5314" s="675" t="s">
        <v>10738</v>
      </c>
      <c r="I5314" s="675" t="s">
        <v>7361</v>
      </c>
      <c r="J5314" s="675" t="s">
        <v>13708</v>
      </c>
      <c r="K5314" s="666">
        <v>1</v>
      </c>
      <c r="L5314" s="666">
        <v>12</v>
      </c>
      <c r="M5314" s="691" t="s">
        <v>13765</v>
      </c>
      <c r="N5314" s="666" t="s">
        <v>10860</v>
      </c>
      <c r="O5314" s="666">
        <v>6</v>
      </c>
      <c r="P5314" s="772" t="s">
        <v>13766</v>
      </c>
      <c r="Q5314" s="666" t="s">
        <v>10860</v>
      </c>
      <c r="R5314" s="666">
        <v>12</v>
      </c>
    </row>
    <row r="5315" spans="1:18" ht="15.75" customHeight="1" x14ac:dyDescent="0.2">
      <c r="A5315" s="665" t="s">
        <v>13701</v>
      </c>
      <c r="B5315" s="666" t="s">
        <v>6922</v>
      </c>
      <c r="C5315" s="666" t="s">
        <v>13702</v>
      </c>
      <c r="D5315" s="675" t="s">
        <v>11050</v>
      </c>
      <c r="E5315" s="737" t="s">
        <v>1688</v>
      </c>
      <c r="F5315" s="666">
        <v>40396328</v>
      </c>
      <c r="G5315" s="675" t="s">
        <v>13958</v>
      </c>
      <c r="H5315" s="675" t="s">
        <v>11050</v>
      </c>
      <c r="I5315" s="675" t="s">
        <v>7361</v>
      </c>
      <c r="J5315" s="675" t="s">
        <v>13708</v>
      </c>
      <c r="K5315" s="666">
        <v>1</v>
      </c>
      <c r="L5315" s="666">
        <v>12</v>
      </c>
      <c r="M5315" s="691" t="s">
        <v>13734</v>
      </c>
      <c r="N5315" s="666" t="s">
        <v>10860</v>
      </c>
      <c r="O5315" s="666">
        <v>6</v>
      </c>
      <c r="P5315" s="772" t="s">
        <v>13735</v>
      </c>
      <c r="Q5315" s="666" t="s">
        <v>10860</v>
      </c>
      <c r="R5315" s="666">
        <v>12</v>
      </c>
    </row>
    <row r="5316" spans="1:18" ht="15.75" customHeight="1" x14ac:dyDescent="0.2">
      <c r="A5316" s="665" t="s">
        <v>13701</v>
      </c>
      <c r="B5316" s="666" t="s">
        <v>6922</v>
      </c>
      <c r="C5316" s="666" t="s">
        <v>13702</v>
      </c>
      <c r="D5316" s="675" t="s">
        <v>10738</v>
      </c>
      <c r="E5316" s="737" t="s">
        <v>12595</v>
      </c>
      <c r="F5316" s="666">
        <v>42034848</v>
      </c>
      <c r="G5316" s="675" t="s">
        <v>13959</v>
      </c>
      <c r="H5316" s="675" t="s">
        <v>10738</v>
      </c>
      <c r="I5316" s="675" t="s">
        <v>7361</v>
      </c>
      <c r="J5316" s="675" t="s">
        <v>13708</v>
      </c>
      <c r="K5316" s="666">
        <v>1</v>
      </c>
      <c r="L5316" s="666">
        <v>12</v>
      </c>
      <c r="M5316" s="691" t="s">
        <v>13765</v>
      </c>
      <c r="N5316" s="666" t="s">
        <v>10860</v>
      </c>
      <c r="O5316" s="666">
        <v>6</v>
      </c>
      <c r="P5316" s="772" t="s">
        <v>13766</v>
      </c>
      <c r="Q5316" s="666" t="s">
        <v>10860</v>
      </c>
      <c r="R5316" s="666">
        <v>12</v>
      </c>
    </row>
    <row r="5317" spans="1:18" ht="15.75" customHeight="1" x14ac:dyDescent="0.2">
      <c r="A5317" s="665" t="s">
        <v>13701</v>
      </c>
      <c r="B5317" s="666" t="s">
        <v>6922</v>
      </c>
      <c r="C5317" s="666" t="s">
        <v>13702</v>
      </c>
      <c r="D5317" s="675" t="s">
        <v>8611</v>
      </c>
      <c r="E5317" s="737" t="s">
        <v>7555</v>
      </c>
      <c r="F5317" s="666">
        <v>18074885</v>
      </c>
      <c r="G5317" s="675" t="s">
        <v>13960</v>
      </c>
      <c r="H5317" s="675" t="s">
        <v>8611</v>
      </c>
      <c r="I5317" s="675" t="s">
        <v>7361</v>
      </c>
      <c r="J5317" s="675" t="s">
        <v>13708</v>
      </c>
      <c r="K5317" s="666">
        <v>1</v>
      </c>
      <c r="L5317" s="666">
        <v>12</v>
      </c>
      <c r="M5317" s="691" t="s">
        <v>13723</v>
      </c>
      <c r="N5317" s="666" t="s">
        <v>10860</v>
      </c>
      <c r="O5317" s="666">
        <v>6</v>
      </c>
      <c r="P5317" s="772" t="s">
        <v>13724</v>
      </c>
      <c r="Q5317" s="666" t="s">
        <v>10860</v>
      </c>
      <c r="R5317" s="666">
        <v>12</v>
      </c>
    </row>
    <row r="5318" spans="1:18" ht="15.75" customHeight="1" x14ac:dyDescent="0.2">
      <c r="A5318" s="665" t="s">
        <v>13701</v>
      </c>
      <c r="B5318" s="666" t="s">
        <v>6922</v>
      </c>
      <c r="C5318" s="666" t="s">
        <v>13702</v>
      </c>
      <c r="D5318" s="675" t="s">
        <v>11050</v>
      </c>
      <c r="E5318" s="737" t="s">
        <v>12224</v>
      </c>
      <c r="F5318" s="666">
        <v>18185974</v>
      </c>
      <c r="G5318" s="675" t="s">
        <v>13961</v>
      </c>
      <c r="H5318" s="675" t="s">
        <v>11050</v>
      </c>
      <c r="I5318" s="675" t="s">
        <v>7361</v>
      </c>
      <c r="J5318" s="675" t="s">
        <v>13708</v>
      </c>
      <c r="K5318" s="666">
        <v>1</v>
      </c>
      <c r="L5318" s="666">
        <v>12</v>
      </c>
      <c r="M5318" s="691" t="s">
        <v>13713</v>
      </c>
      <c r="N5318" s="666" t="s">
        <v>10860</v>
      </c>
      <c r="O5318" s="666">
        <v>6</v>
      </c>
      <c r="P5318" s="772" t="s">
        <v>13714</v>
      </c>
      <c r="Q5318" s="666" t="s">
        <v>10860</v>
      </c>
      <c r="R5318" s="666">
        <v>12</v>
      </c>
    </row>
    <row r="5319" spans="1:18" ht="15.75" customHeight="1" x14ac:dyDescent="0.2">
      <c r="A5319" s="665" t="s">
        <v>13701</v>
      </c>
      <c r="B5319" s="666" t="s">
        <v>6922</v>
      </c>
      <c r="C5319" s="666" t="s">
        <v>13702</v>
      </c>
      <c r="D5319" s="675" t="s">
        <v>10244</v>
      </c>
      <c r="E5319" s="737" t="s">
        <v>7542</v>
      </c>
      <c r="F5319" s="666">
        <v>45711919</v>
      </c>
      <c r="G5319" s="675" t="s">
        <v>13962</v>
      </c>
      <c r="H5319" s="675" t="s">
        <v>10244</v>
      </c>
      <c r="I5319" s="675" t="s">
        <v>7361</v>
      </c>
      <c r="J5319" s="675" t="s">
        <v>13708</v>
      </c>
      <c r="K5319" s="666">
        <v>1</v>
      </c>
      <c r="L5319" s="666">
        <v>12</v>
      </c>
      <c r="M5319" s="691" t="s">
        <v>13716</v>
      </c>
      <c r="N5319" s="666" t="s">
        <v>10860</v>
      </c>
      <c r="O5319" s="666">
        <v>6</v>
      </c>
      <c r="P5319" s="772" t="s">
        <v>13717</v>
      </c>
      <c r="Q5319" s="666" t="s">
        <v>10860</v>
      </c>
      <c r="R5319" s="666">
        <v>12</v>
      </c>
    </row>
    <row r="5320" spans="1:18" ht="15.75" customHeight="1" x14ac:dyDescent="0.2">
      <c r="A5320" s="665" t="s">
        <v>13701</v>
      </c>
      <c r="B5320" s="666" t="s">
        <v>6922</v>
      </c>
      <c r="C5320" s="666" t="s">
        <v>13702</v>
      </c>
      <c r="D5320" s="675" t="s">
        <v>8611</v>
      </c>
      <c r="E5320" s="737" t="s">
        <v>5124</v>
      </c>
      <c r="F5320" s="666">
        <v>43659368</v>
      </c>
      <c r="G5320" s="675" t="s">
        <v>13963</v>
      </c>
      <c r="H5320" s="675" t="s">
        <v>8611</v>
      </c>
      <c r="I5320" s="675" t="s">
        <v>7361</v>
      </c>
      <c r="J5320" s="675" t="s">
        <v>13708</v>
      </c>
      <c r="K5320" s="666">
        <v>1</v>
      </c>
      <c r="L5320" s="666">
        <v>12</v>
      </c>
      <c r="M5320" s="691" t="s">
        <v>13828</v>
      </c>
      <c r="N5320" s="666" t="s">
        <v>10860</v>
      </c>
      <c r="O5320" s="666">
        <v>6</v>
      </c>
      <c r="P5320" s="772" t="s">
        <v>13829</v>
      </c>
      <c r="Q5320" s="666" t="s">
        <v>10860</v>
      </c>
      <c r="R5320" s="666">
        <v>12</v>
      </c>
    </row>
    <row r="5321" spans="1:18" ht="15.75" customHeight="1" x14ac:dyDescent="0.2">
      <c r="A5321" s="665" t="s">
        <v>13701</v>
      </c>
      <c r="B5321" s="666" t="s">
        <v>6922</v>
      </c>
      <c r="C5321" s="666" t="s">
        <v>13702</v>
      </c>
      <c r="D5321" s="675" t="s">
        <v>10738</v>
      </c>
      <c r="E5321" s="737" t="s">
        <v>1688</v>
      </c>
      <c r="F5321" s="666">
        <v>43101513</v>
      </c>
      <c r="G5321" s="675" t="s">
        <v>13964</v>
      </c>
      <c r="H5321" s="675" t="s">
        <v>10738</v>
      </c>
      <c r="I5321" s="675" t="s">
        <v>7361</v>
      </c>
      <c r="J5321" s="675" t="s">
        <v>13708</v>
      </c>
      <c r="K5321" s="666">
        <v>1</v>
      </c>
      <c r="L5321" s="666">
        <v>12</v>
      </c>
      <c r="M5321" s="691" t="s">
        <v>13734</v>
      </c>
      <c r="N5321" s="666" t="s">
        <v>10860</v>
      </c>
      <c r="O5321" s="666">
        <v>6</v>
      </c>
      <c r="P5321" s="772" t="s">
        <v>13735</v>
      </c>
      <c r="Q5321" s="666" t="s">
        <v>10860</v>
      </c>
      <c r="R5321" s="666">
        <v>12</v>
      </c>
    </row>
    <row r="5322" spans="1:18" ht="15.75" customHeight="1" x14ac:dyDescent="0.2">
      <c r="A5322" s="665" t="s">
        <v>13701</v>
      </c>
      <c r="B5322" s="666" t="s">
        <v>6922</v>
      </c>
      <c r="C5322" s="666" t="s">
        <v>13702</v>
      </c>
      <c r="D5322" s="675" t="s">
        <v>11806</v>
      </c>
      <c r="E5322" s="737" t="s">
        <v>7454</v>
      </c>
      <c r="F5322" s="666">
        <v>42034172</v>
      </c>
      <c r="G5322" s="675" t="s">
        <v>13193</v>
      </c>
      <c r="H5322" s="675" t="s">
        <v>11806</v>
      </c>
      <c r="I5322" s="675" t="s">
        <v>6929</v>
      </c>
      <c r="J5322" s="675" t="s">
        <v>13704</v>
      </c>
      <c r="K5322" s="666">
        <v>1</v>
      </c>
      <c r="L5322" s="666">
        <v>2</v>
      </c>
      <c r="M5322" s="691" t="s">
        <v>13965</v>
      </c>
      <c r="N5322" s="666"/>
      <c r="O5322" s="666"/>
      <c r="P5322" s="772"/>
      <c r="Q5322" s="666"/>
      <c r="R5322" s="666"/>
    </row>
    <row r="5323" spans="1:18" ht="15.75" customHeight="1" x14ac:dyDescent="0.2">
      <c r="A5323" s="665" t="s">
        <v>13701</v>
      </c>
      <c r="B5323" s="666" t="s">
        <v>6922</v>
      </c>
      <c r="C5323" s="666" t="s">
        <v>13702</v>
      </c>
      <c r="D5323" s="675" t="s">
        <v>8611</v>
      </c>
      <c r="E5323" s="737" t="s">
        <v>5124</v>
      </c>
      <c r="F5323" s="666">
        <v>48646679</v>
      </c>
      <c r="G5323" s="675" t="s">
        <v>13631</v>
      </c>
      <c r="H5323" s="675" t="s">
        <v>8611</v>
      </c>
      <c r="I5323" s="675" t="s">
        <v>7361</v>
      </c>
      <c r="J5323" s="675" t="s">
        <v>13708</v>
      </c>
      <c r="K5323" s="666">
        <v>1</v>
      </c>
      <c r="L5323" s="666">
        <v>12</v>
      </c>
      <c r="M5323" s="691" t="s">
        <v>13828</v>
      </c>
      <c r="N5323" s="666" t="s">
        <v>10860</v>
      </c>
      <c r="O5323" s="666">
        <v>6</v>
      </c>
      <c r="P5323" s="772" t="s">
        <v>13829</v>
      </c>
      <c r="Q5323" s="666" t="s">
        <v>10860</v>
      </c>
      <c r="R5323" s="666">
        <v>12</v>
      </c>
    </row>
    <row r="5324" spans="1:18" ht="15.75" customHeight="1" x14ac:dyDescent="0.2">
      <c r="A5324" s="665" t="s">
        <v>13701</v>
      </c>
      <c r="B5324" s="666" t="s">
        <v>6922</v>
      </c>
      <c r="C5324" s="666" t="s">
        <v>13702</v>
      </c>
      <c r="D5324" s="675" t="s">
        <v>9105</v>
      </c>
      <c r="E5324" s="737" t="s">
        <v>12604</v>
      </c>
      <c r="F5324" s="666">
        <v>19182925</v>
      </c>
      <c r="G5324" s="675" t="s">
        <v>13966</v>
      </c>
      <c r="H5324" s="675" t="s">
        <v>9105</v>
      </c>
      <c r="I5324" s="675" t="s">
        <v>6929</v>
      </c>
      <c r="J5324" s="675" t="s">
        <v>13873</v>
      </c>
      <c r="K5324" s="666">
        <v>1</v>
      </c>
      <c r="L5324" s="666">
        <v>12</v>
      </c>
      <c r="M5324" s="691" t="s">
        <v>13705</v>
      </c>
      <c r="N5324" s="666" t="s">
        <v>10860</v>
      </c>
      <c r="O5324" s="666">
        <v>6</v>
      </c>
      <c r="P5324" s="772" t="s">
        <v>13706</v>
      </c>
      <c r="Q5324" s="666" t="s">
        <v>10860</v>
      </c>
      <c r="R5324" s="666">
        <v>12</v>
      </c>
    </row>
    <row r="5325" spans="1:18" ht="15.75" customHeight="1" x14ac:dyDescent="0.2">
      <c r="A5325" s="665" t="s">
        <v>13701</v>
      </c>
      <c r="B5325" s="666" t="s">
        <v>6922</v>
      </c>
      <c r="C5325" s="666" t="s">
        <v>13702</v>
      </c>
      <c r="D5325" s="675" t="s">
        <v>9914</v>
      </c>
      <c r="E5325" s="737" t="s">
        <v>13855</v>
      </c>
      <c r="F5325" s="666">
        <v>46062961</v>
      </c>
      <c r="G5325" s="675" t="s">
        <v>13967</v>
      </c>
      <c r="H5325" s="675" t="s">
        <v>9914</v>
      </c>
      <c r="I5325" s="675" t="s">
        <v>6929</v>
      </c>
      <c r="J5325" s="675" t="s">
        <v>9913</v>
      </c>
      <c r="K5325" s="666">
        <v>1</v>
      </c>
      <c r="L5325" s="666">
        <v>12</v>
      </c>
      <c r="M5325" s="691" t="s">
        <v>13946</v>
      </c>
      <c r="N5325" s="666" t="s">
        <v>10860</v>
      </c>
      <c r="O5325" s="666">
        <v>6</v>
      </c>
      <c r="P5325" s="772" t="s">
        <v>13947</v>
      </c>
      <c r="Q5325" s="666" t="s">
        <v>10860</v>
      </c>
      <c r="R5325" s="666">
        <v>12</v>
      </c>
    </row>
    <row r="5326" spans="1:18" ht="15.75" customHeight="1" x14ac:dyDescent="0.2">
      <c r="A5326" s="665" t="s">
        <v>13701</v>
      </c>
      <c r="B5326" s="666" t="s">
        <v>6922</v>
      </c>
      <c r="C5326" s="666" t="s">
        <v>13702</v>
      </c>
      <c r="D5326" s="675" t="s">
        <v>10738</v>
      </c>
      <c r="E5326" s="737" t="s">
        <v>1688</v>
      </c>
      <c r="F5326" s="666">
        <v>18108049</v>
      </c>
      <c r="G5326" s="675" t="s">
        <v>13968</v>
      </c>
      <c r="H5326" s="675" t="s">
        <v>10738</v>
      </c>
      <c r="I5326" s="675" t="s">
        <v>7361</v>
      </c>
      <c r="J5326" s="675" t="s">
        <v>13708</v>
      </c>
      <c r="K5326" s="666">
        <v>1</v>
      </c>
      <c r="L5326" s="666">
        <v>12</v>
      </c>
      <c r="M5326" s="691" t="s">
        <v>13734</v>
      </c>
      <c r="N5326" s="666" t="s">
        <v>10860</v>
      </c>
      <c r="O5326" s="666">
        <v>6</v>
      </c>
      <c r="P5326" s="772" t="s">
        <v>13735</v>
      </c>
      <c r="Q5326" s="666" t="s">
        <v>10860</v>
      </c>
      <c r="R5326" s="666">
        <v>12</v>
      </c>
    </row>
    <row r="5327" spans="1:18" ht="15.75" customHeight="1" x14ac:dyDescent="0.2">
      <c r="A5327" s="665" t="s">
        <v>13701</v>
      </c>
      <c r="B5327" s="666" t="s">
        <v>6922</v>
      </c>
      <c r="C5327" s="666" t="s">
        <v>13702</v>
      </c>
      <c r="D5327" s="675" t="s">
        <v>10356</v>
      </c>
      <c r="E5327" s="737" t="s">
        <v>7454</v>
      </c>
      <c r="F5327" s="666">
        <v>32930496</v>
      </c>
      <c r="G5327" s="675" t="s">
        <v>13969</v>
      </c>
      <c r="H5327" s="675" t="s">
        <v>10356</v>
      </c>
      <c r="I5327" s="675" t="s">
        <v>6929</v>
      </c>
      <c r="J5327" s="675" t="s">
        <v>10356</v>
      </c>
      <c r="K5327" s="666">
        <v>1</v>
      </c>
      <c r="L5327" s="666">
        <v>12</v>
      </c>
      <c r="M5327" s="691" t="s">
        <v>13709</v>
      </c>
      <c r="N5327" s="666" t="s">
        <v>10860</v>
      </c>
      <c r="O5327" s="666">
        <v>6</v>
      </c>
      <c r="P5327" s="772" t="s">
        <v>13710</v>
      </c>
      <c r="Q5327" s="666" t="s">
        <v>10860</v>
      </c>
      <c r="R5327" s="666">
        <v>12</v>
      </c>
    </row>
    <row r="5328" spans="1:18" ht="15.75" customHeight="1" x14ac:dyDescent="0.2">
      <c r="A5328" s="665" t="s">
        <v>13701</v>
      </c>
      <c r="B5328" s="666" t="s">
        <v>6922</v>
      </c>
      <c r="C5328" s="666" t="s">
        <v>13702</v>
      </c>
      <c r="D5328" s="675" t="s">
        <v>10738</v>
      </c>
      <c r="E5328" s="737" t="s">
        <v>1688</v>
      </c>
      <c r="F5328" s="666">
        <v>44441462</v>
      </c>
      <c r="G5328" s="675" t="s">
        <v>13970</v>
      </c>
      <c r="H5328" s="675" t="s">
        <v>10738</v>
      </c>
      <c r="I5328" s="675" t="s">
        <v>7361</v>
      </c>
      <c r="J5328" s="675" t="s">
        <v>13708</v>
      </c>
      <c r="K5328" s="666">
        <v>1</v>
      </c>
      <c r="L5328" s="666">
        <v>12</v>
      </c>
      <c r="M5328" s="691" t="s">
        <v>13734</v>
      </c>
      <c r="N5328" s="666" t="s">
        <v>10860</v>
      </c>
      <c r="O5328" s="666">
        <v>6</v>
      </c>
      <c r="P5328" s="772" t="s">
        <v>13735</v>
      </c>
      <c r="Q5328" s="666" t="s">
        <v>10860</v>
      </c>
      <c r="R5328" s="666">
        <v>12</v>
      </c>
    </row>
    <row r="5329" spans="1:18" ht="15.75" customHeight="1" x14ac:dyDescent="0.2">
      <c r="A5329" s="665" t="s">
        <v>13701</v>
      </c>
      <c r="B5329" s="666" t="s">
        <v>6922</v>
      </c>
      <c r="C5329" s="666" t="s">
        <v>13702</v>
      </c>
      <c r="D5329" s="675" t="s">
        <v>10244</v>
      </c>
      <c r="E5329" s="737" t="s">
        <v>7542</v>
      </c>
      <c r="F5329" s="666">
        <v>47500687</v>
      </c>
      <c r="G5329" s="675" t="s">
        <v>13971</v>
      </c>
      <c r="H5329" s="675" t="s">
        <v>10244</v>
      </c>
      <c r="I5329" s="675" t="s">
        <v>7361</v>
      </c>
      <c r="J5329" s="675" t="s">
        <v>13708</v>
      </c>
      <c r="K5329" s="666">
        <v>1</v>
      </c>
      <c r="L5329" s="666">
        <v>12</v>
      </c>
      <c r="M5329" s="691" t="s">
        <v>13716</v>
      </c>
      <c r="N5329" s="666" t="s">
        <v>10860</v>
      </c>
      <c r="O5329" s="666">
        <v>6</v>
      </c>
      <c r="P5329" s="772" t="s">
        <v>13717</v>
      </c>
      <c r="Q5329" s="666" t="s">
        <v>10860</v>
      </c>
      <c r="R5329" s="666">
        <v>12</v>
      </c>
    </row>
    <row r="5330" spans="1:18" ht="15.75" customHeight="1" x14ac:dyDescent="0.2">
      <c r="A5330" s="665" t="s">
        <v>13701</v>
      </c>
      <c r="B5330" s="666" t="s">
        <v>6922</v>
      </c>
      <c r="C5330" s="666" t="s">
        <v>13702</v>
      </c>
      <c r="D5330" s="675" t="s">
        <v>11806</v>
      </c>
      <c r="E5330" s="737" t="s">
        <v>12604</v>
      </c>
      <c r="F5330" s="666">
        <v>43579084</v>
      </c>
      <c r="G5330" s="675" t="s">
        <v>13972</v>
      </c>
      <c r="H5330" s="675" t="s">
        <v>11806</v>
      </c>
      <c r="I5330" s="675" t="s">
        <v>6929</v>
      </c>
      <c r="J5330" s="675" t="s">
        <v>13704</v>
      </c>
      <c r="K5330" s="666">
        <v>1</v>
      </c>
      <c r="L5330" s="666">
        <v>12</v>
      </c>
      <c r="M5330" s="691" t="s">
        <v>13705</v>
      </c>
      <c r="N5330" s="666" t="s">
        <v>10860</v>
      </c>
      <c r="O5330" s="666">
        <v>6</v>
      </c>
      <c r="P5330" s="772" t="s">
        <v>13706</v>
      </c>
      <c r="Q5330" s="666" t="s">
        <v>10860</v>
      </c>
      <c r="R5330" s="666">
        <v>12</v>
      </c>
    </row>
    <row r="5331" spans="1:18" ht="15.75" customHeight="1" x14ac:dyDescent="0.2">
      <c r="A5331" s="665" t="s">
        <v>13701</v>
      </c>
      <c r="B5331" s="666" t="s">
        <v>6922</v>
      </c>
      <c r="C5331" s="666" t="s">
        <v>13702</v>
      </c>
      <c r="D5331" s="675" t="s">
        <v>10356</v>
      </c>
      <c r="E5331" s="737" t="s">
        <v>7454</v>
      </c>
      <c r="F5331" s="666">
        <v>46606054</v>
      </c>
      <c r="G5331" s="675" t="s">
        <v>13973</v>
      </c>
      <c r="H5331" s="675" t="s">
        <v>10356</v>
      </c>
      <c r="I5331" s="675" t="s">
        <v>6929</v>
      </c>
      <c r="J5331" s="675" t="s">
        <v>10356</v>
      </c>
      <c r="K5331" s="666">
        <v>1</v>
      </c>
      <c r="L5331" s="666">
        <v>12</v>
      </c>
      <c r="M5331" s="691" t="s">
        <v>13709</v>
      </c>
      <c r="N5331" s="666" t="s">
        <v>10860</v>
      </c>
      <c r="O5331" s="666">
        <v>6</v>
      </c>
      <c r="P5331" s="772" t="s">
        <v>13710</v>
      </c>
      <c r="Q5331" s="666" t="s">
        <v>10860</v>
      </c>
      <c r="R5331" s="666">
        <v>12</v>
      </c>
    </row>
    <row r="5332" spans="1:18" ht="15.75" customHeight="1" x14ac:dyDescent="0.2">
      <c r="A5332" s="665" t="s">
        <v>13701</v>
      </c>
      <c r="B5332" s="666" t="s">
        <v>6922</v>
      </c>
      <c r="C5332" s="666" t="s">
        <v>13702</v>
      </c>
      <c r="D5332" s="675" t="s">
        <v>11806</v>
      </c>
      <c r="E5332" s="737" t="s">
        <v>8396</v>
      </c>
      <c r="F5332" s="666">
        <v>45299059</v>
      </c>
      <c r="G5332" s="675" t="s">
        <v>13974</v>
      </c>
      <c r="H5332" s="675" t="s">
        <v>11806</v>
      </c>
      <c r="I5332" s="675" t="s">
        <v>6929</v>
      </c>
      <c r="J5332" s="675" t="s">
        <v>13704</v>
      </c>
      <c r="K5332" s="666">
        <v>1</v>
      </c>
      <c r="L5332" s="666">
        <v>12</v>
      </c>
      <c r="M5332" s="691" t="s">
        <v>13726</v>
      </c>
      <c r="N5332" s="666" t="s">
        <v>10860</v>
      </c>
      <c r="O5332" s="666">
        <v>1</v>
      </c>
      <c r="P5332" s="772" t="s">
        <v>13975</v>
      </c>
      <c r="Q5332" s="666" t="s">
        <v>10860</v>
      </c>
      <c r="R5332" s="666">
        <v>12</v>
      </c>
    </row>
    <row r="5333" spans="1:18" ht="15.75" customHeight="1" x14ac:dyDescent="0.2">
      <c r="A5333" s="665" t="s">
        <v>13701</v>
      </c>
      <c r="B5333" s="666" t="s">
        <v>6922</v>
      </c>
      <c r="C5333" s="666" t="s">
        <v>13702</v>
      </c>
      <c r="D5333" s="675" t="s">
        <v>13732</v>
      </c>
      <c r="E5333" s="737" t="s">
        <v>7555</v>
      </c>
      <c r="F5333" s="666">
        <v>23981336</v>
      </c>
      <c r="G5333" s="675" t="s">
        <v>13976</v>
      </c>
      <c r="H5333" s="675" t="s">
        <v>13732</v>
      </c>
      <c r="I5333" s="675" t="s">
        <v>7361</v>
      </c>
      <c r="J5333" s="675" t="s">
        <v>13708</v>
      </c>
      <c r="K5333" s="666">
        <v>1</v>
      </c>
      <c r="L5333" s="666">
        <v>12</v>
      </c>
      <c r="M5333" s="691" t="s">
        <v>13723</v>
      </c>
      <c r="N5333" s="666" t="s">
        <v>10860</v>
      </c>
      <c r="O5333" s="666">
        <v>6</v>
      </c>
      <c r="P5333" s="772" t="s">
        <v>13724</v>
      </c>
      <c r="Q5333" s="666" t="s">
        <v>10860</v>
      </c>
      <c r="R5333" s="666">
        <v>12</v>
      </c>
    </row>
    <row r="5334" spans="1:18" ht="15.75" customHeight="1" x14ac:dyDescent="0.2">
      <c r="A5334" s="665" t="s">
        <v>13701</v>
      </c>
      <c r="B5334" s="666" t="s">
        <v>6922</v>
      </c>
      <c r="C5334" s="666" t="s">
        <v>13702</v>
      </c>
      <c r="D5334" s="675" t="s">
        <v>8629</v>
      </c>
      <c r="E5334" s="737" t="s">
        <v>9180</v>
      </c>
      <c r="F5334" s="666">
        <v>18835761</v>
      </c>
      <c r="G5334" s="675" t="s">
        <v>13977</v>
      </c>
      <c r="H5334" s="675" t="s">
        <v>8629</v>
      </c>
      <c r="I5334" s="675" t="s">
        <v>7541</v>
      </c>
      <c r="J5334" s="675" t="s">
        <v>13708</v>
      </c>
      <c r="K5334" s="666">
        <v>1</v>
      </c>
      <c r="L5334" s="666">
        <v>12</v>
      </c>
      <c r="M5334" s="691" t="s">
        <v>13759</v>
      </c>
      <c r="N5334" s="666" t="s">
        <v>10860</v>
      </c>
      <c r="O5334" s="666">
        <v>6</v>
      </c>
      <c r="P5334" s="772" t="s">
        <v>13760</v>
      </c>
      <c r="Q5334" s="666" t="s">
        <v>10860</v>
      </c>
      <c r="R5334" s="666">
        <v>12</v>
      </c>
    </row>
    <row r="5335" spans="1:18" ht="15.75" customHeight="1" x14ac:dyDescent="0.2">
      <c r="A5335" s="665" t="s">
        <v>13701</v>
      </c>
      <c r="B5335" s="666" t="s">
        <v>6922</v>
      </c>
      <c r="C5335" s="666" t="s">
        <v>13702</v>
      </c>
      <c r="D5335" s="675" t="s">
        <v>9914</v>
      </c>
      <c r="E5335" s="737" t="s">
        <v>4263</v>
      </c>
      <c r="F5335" s="666">
        <v>70449608</v>
      </c>
      <c r="G5335" s="675" t="s">
        <v>13978</v>
      </c>
      <c r="H5335" s="675" t="s">
        <v>9914</v>
      </c>
      <c r="I5335" s="675" t="s">
        <v>6929</v>
      </c>
      <c r="J5335" s="675" t="s">
        <v>9913</v>
      </c>
      <c r="K5335" s="666">
        <v>1</v>
      </c>
      <c r="L5335" s="666">
        <v>12</v>
      </c>
      <c r="M5335" s="691" t="s">
        <v>13979</v>
      </c>
      <c r="N5335" s="666" t="s">
        <v>10860</v>
      </c>
      <c r="O5335" s="666">
        <v>6</v>
      </c>
      <c r="P5335" s="772" t="s">
        <v>13980</v>
      </c>
      <c r="Q5335" s="666" t="s">
        <v>10860</v>
      </c>
      <c r="R5335" s="666">
        <v>12</v>
      </c>
    </row>
    <row r="5336" spans="1:18" ht="15.75" customHeight="1" x14ac:dyDescent="0.2">
      <c r="A5336" s="665" t="s">
        <v>13701</v>
      </c>
      <c r="B5336" s="666" t="s">
        <v>6922</v>
      </c>
      <c r="C5336" s="666" t="s">
        <v>13702</v>
      </c>
      <c r="D5336" s="675" t="s">
        <v>11806</v>
      </c>
      <c r="E5336" s="737" t="s">
        <v>12604</v>
      </c>
      <c r="F5336" s="666">
        <v>80340927</v>
      </c>
      <c r="G5336" s="675" t="s">
        <v>13981</v>
      </c>
      <c r="H5336" s="675" t="s">
        <v>11806</v>
      </c>
      <c r="I5336" s="675" t="s">
        <v>6929</v>
      </c>
      <c r="J5336" s="675" t="s">
        <v>13704</v>
      </c>
      <c r="K5336" s="666">
        <v>1</v>
      </c>
      <c r="L5336" s="666">
        <v>7</v>
      </c>
      <c r="M5336" s="691" t="s">
        <v>13982</v>
      </c>
      <c r="N5336" s="666"/>
      <c r="O5336" s="666"/>
      <c r="P5336" s="772"/>
      <c r="Q5336" s="666"/>
      <c r="R5336" s="666"/>
    </row>
    <row r="5337" spans="1:18" ht="15.75" customHeight="1" x14ac:dyDescent="0.2">
      <c r="A5337" s="665" t="s">
        <v>13701</v>
      </c>
      <c r="B5337" s="666" t="s">
        <v>6922</v>
      </c>
      <c r="C5337" s="666" t="s">
        <v>13702</v>
      </c>
      <c r="D5337" s="675" t="s">
        <v>11169</v>
      </c>
      <c r="E5337" s="737" t="s">
        <v>12604</v>
      </c>
      <c r="F5337" s="666">
        <v>45526945</v>
      </c>
      <c r="G5337" s="675" t="s">
        <v>13983</v>
      </c>
      <c r="H5337" s="675" t="s">
        <v>11169</v>
      </c>
      <c r="I5337" s="675" t="s">
        <v>6929</v>
      </c>
      <c r="J5337" s="675" t="s">
        <v>11169</v>
      </c>
      <c r="K5337" s="666">
        <v>1</v>
      </c>
      <c r="L5337" s="666">
        <v>12</v>
      </c>
      <c r="M5337" s="691" t="s">
        <v>13705</v>
      </c>
      <c r="N5337" s="666" t="s">
        <v>10860</v>
      </c>
      <c r="O5337" s="666">
        <v>6</v>
      </c>
      <c r="P5337" s="772" t="s">
        <v>13706</v>
      </c>
      <c r="Q5337" s="666" t="s">
        <v>10860</v>
      </c>
      <c r="R5337" s="666">
        <v>12</v>
      </c>
    </row>
    <row r="5338" spans="1:18" ht="15.75" customHeight="1" x14ac:dyDescent="0.2">
      <c r="A5338" s="665" t="s">
        <v>13701</v>
      </c>
      <c r="B5338" s="666" t="s">
        <v>6922</v>
      </c>
      <c r="C5338" s="666" t="s">
        <v>13702</v>
      </c>
      <c r="D5338" s="675" t="s">
        <v>8651</v>
      </c>
      <c r="E5338" s="737" t="s">
        <v>7555</v>
      </c>
      <c r="F5338" s="666">
        <v>47545555</v>
      </c>
      <c r="G5338" s="675" t="s">
        <v>13984</v>
      </c>
      <c r="H5338" s="675" t="s">
        <v>8651</v>
      </c>
      <c r="I5338" s="675" t="s">
        <v>7361</v>
      </c>
      <c r="J5338" s="675" t="s">
        <v>13708</v>
      </c>
      <c r="K5338" s="666">
        <v>1</v>
      </c>
      <c r="L5338" s="666">
        <v>12</v>
      </c>
      <c r="M5338" s="691" t="s">
        <v>13723</v>
      </c>
      <c r="N5338" s="666" t="s">
        <v>10860</v>
      </c>
      <c r="O5338" s="666">
        <v>6</v>
      </c>
      <c r="P5338" s="772" t="s">
        <v>13724</v>
      </c>
      <c r="Q5338" s="666" t="s">
        <v>10860</v>
      </c>
      <c r="R5338" s="666">
        <v>12</v>
      </c>
    </row>
    <row r="5339" spans="1:18" ht="15.75" customHeight="1" x14ac:dyDescent="0.2">
      <c r="A5339" s="665" t="s">
        <v>13701</v>
      </c>
      <c r="B5339" s="666" t="s">
        <v>6922</v>
      </c>
      <c r="C5339" s="666" t="s">
        <v>13702</v>
      </c>
      <c r="D5339" s="675" t="s">
        <v>8987</v>
      </c>
      <c r="E5339" s="737" t="s">
        <v>5091</v>
      </c>
      <c r="F5339" s="666">
        <v>45236459</v>
      </c>
      <c r="G5339" s="675" t="s">
        <v>13985</v>
      </c>
      <c r="H5339" s="675" t="s">
        <v>8987</v>
      </c>
      <c r="I5339" s="675" t="s">
        <v>6929</v>
      </c>
      <c r="J5339" s="675" t="s">
        <v>9837</v>
      </c>
      <c r="K5339" s="666">
        <v>1</v>
      </c>
      <c r="L5339" s="666">
        <v>12</v>
      </c>
      <c r="M5339" s="691" t="s">
        <v>13739</v>
      </c>
      <c r="N5339" s="666" t="s">
        <v>10860</v>
      </c>
      <c r="O5339" s="666">
        <v>6</v>
      </c>
      <c r="P5339" s="772" t="s">
        <v>13740</v>
      </c>
      <c r="Q5339" s="666" t="s">
        <v>10860</v>
      </c>
      <c r="R5339" s="666">
        <v>12</v>
      </c>
    </row>
    <row r="5340" spans="1:18" ht="15.75" customHeight="1" x14ac:dyDescent="0.2">
      <c r="A5340" s="665" t="s">
        <v>13701</v>
      </c>
      <c r="B5340" s="666" t="s">
        <v>6922</v>
      </c>
      <c r="C5340" s="666" t="s">
        <v>13702</v>
      </c>
      <c r="D5340" s="675" t="s">
        <v>10738</v>
      </c>
      <c r="E5340" s="737" t="s">
        <v>6455</v>
      </c>
      <c r="F5340" s="666">
        <v>18155901</v>
      </c>
      <c r="G5340" s="675" t="s">
        <v>13986</v>
      </c>
      <c r="H5340" s="675" t="s">
        <v>10738</v>
      </c>
      <c r="I5340" s="675" t="s">
        <v>7361</v>
      </c>
      <c r="J5340" s="675" t="s">
        <v>13708</v>
      </c>
      <c r="K5340" s="666">
        <v>1</v>
      </c>
      <c r="L5340" s="666">
        <v>12</v>
      </c>
      <c r="M5340" s="691" t="s">
        <v>13720</v>
      </c>
      <c r="N5340" s="666" t="s">
        <v>10860</v>
      </c>
      <c r="O5340" s="666">
        <v>6</v>
      </c>
      <c r="P5340" s="772" t="s">
        <v>13721</v>
      </c>
      <c r="Q5340" s="666" t="s">
        <v>10860</v>
      </c>
      <c r="R5340" s="666">
        <v>12</v>
      </c>
    </row>
    <row r="5341" spans="1:18" ht="15.75" customHeight="1" x14ac:dyDescent="0.2">
      <c r="A5341" s="665" t="s">
        <v>13701</v>
      </c>
      <c r="B5341" s="666" t="s">
        <v>6922</v>
      </c>
      <c r="C5341" s="666" t="s">
        <v>13702</v>
      </c>
      <c r="D5341" s="675" t="s">
        <v>9105</v>
      </c>
      <c r="E5341" s="737" t="s">
        <v>7454</v>
      </c>
      <c r="F5341" s="666">
        <v>40728973</v>
      </c>
      <c r="G5341" s="675" t="s">
        <v>13987</v>
      </c>
      <c r="H5341" s="675" t="s">
        <v>9105</v>
      </c>
      <c r="I5341" s="675" t="s">
        <v>6929</v>
      </c>
      <c r="J5341" s="675" t="s">
        <v>13873</v>
      </c>
      <c r="K5341" s="666">
        <v>1</v>
      </c>
      <c r="L5341" s="666">
        <v>12</v>
      </c>
      <c r="M5341" s="691" t="s">
        <v>13709</v>
      </c>
      <c r="N5341" s="666" t="s">
        <v>10860</v>
      </c>
      <c r="O5341" s="666">
        <v>6</v>
      </c>
      <c r="P5341" s="772" t="s">
        <v>13710</v>
      </c>
      <c r="Q5341" s="666" t="s">
        <v>10860</v>
      </c>
      <c r="R5341" s="666">
        <v>12</v>
      </c>
    </row>
    <row r="5342" spans="1:18" ht="15.75" customHeight="1" x14ac:dyDescent="0.2">
      <c r="A5342" s="665" t="s">
        <v>13701</v>
      </c>
      <c r="B5342" s="666" t="s">
        <v>6922</v>
      </c>
      <c r="C5342" s="666" t="s">
        <v>13702</v>
      </c>
      <c r="D5342" s="675" t="s">
        <v>8987</v>
      </c>
      <c r="E5342" s="737" t="s">
        <v>6455</v>
      </c>
      <c r="F5342" s="666">
        <v>17628182</v>
      </c>
      <c r="G5342" s="675" t="s">
        <v>13988</v>
      </c>
      <c r="H5342" s="675" t="s">
        <v>8987</v>
      </c>
      <c r="I5342" s="675" t="s">
        <v>6929</v>
      </c>
      <c r="J5342" s="675" t="s">
        <v>9837</v>
      </c>
      <c r="K5342" s="666">
        <v>1</v>
      </c>
      <c r="L5342" s="666">
        <v>12</v>
      </c>
      <c r="M5342" s="691" t="s">
        <v>13720</v>
      </c>
      <c r="N5342" s="666" t="s">
        <v>10860</v>
      </c>
      <c r="O5342" s="666">
        <v>6</v>
      </c>
      <c r="P5342" s="772" t="s">
        <v>13721</v>
      </c>
      <c r="Q5342" s="666" t="s">
        <v>10860</v>
      </c>
      <c r="R5342" s="666">
        <v>12</v>
      </c>
    </row>
    <row r="5343" spans="1:18" ht="15.75" customHeight="1" x14ac:dyDescent="0.2">
      <c r="A5343" s="665" t="s">
        <v>13701</v>
      </c>
      <c r="B5343" s="666" t="s">
        <v>6922</v>
      </c>
      <c r="C5343" s="666" t="s">
        <v>13702</v>
      </c>
      <c r="D5343" s="675" t="s">
        <v>10356</v>
      </c>
      <c r="E5343" s="737" t="s">
        <v>7454</v>
      </c>
      <c r="F5343" s="666">
        <v>18119078</v>
      </c>
      <c r="G5343" s="675" t="s">
        <v>13989</v>
      </c>
      <c r="H5343" s="675" t="s">
        <v>10356</v>
      </c>
      <c r="I5343" s="675" t="s">
        <v>6929</v>
      </c>
      <c r="J5343" s="675" t="s">
        <v>10356</v>
      </c>
      <c r="K5343" s="666">
        <v>1</v>
      </c>
      <c r="L5343" s="666">
        <v>12</v>
      </c>
      <c r="M5343" s="691" t="s">
        <v>13709</v>
      </c>
      <c r="N5343" s="666" t="s">
        <v>10860</v>
      </c>
      <c r="O5343" s="666">
        <v>6</v>
      </c>
      <c r="P5343" s="772" t="s">
        <v>13710</v>
      </c>
      <c r="Q5343" s="666" t="s">
        <v>10860</v>
      </c>
      <c r="R5343" s="666">
        <v>12</v>
      </c>
    </row>
    <row r="5344" spans="1:18" ht="15.75" customHeight="1" x14ac:dyDescent="0.2">
      <c r="A5344" s="665" t="s">
        <v>13701</v>
      </c>
      <c r="B5344" s="666" t="s">
        <v>6922</v>
      </c>
      <c r="C5344" s="666" t="s">
        <v>13702</v>
      </c>
      <c r="D5344" s="675" t="s">
        <v>8629</v>
      </c>
      <c r="E5344" s="737" t="s">
        <v>12224</v>
      </c>
      <c r="F5344" s="666">
        <v>18057215</v>
      </c>
      <c r="G5344" s="675" t="s">
        <v>13990</v>
      </c>
      <c r="H5344" s="675" t="s">
        <v>8629</v>
      </c>
      <c r="I5344" s="675" t="s">
        <v>7541</v>
      </c>
      <c r="J5344" s="675" t="s">
        <v>13708</v>
      </c>
      <c r="K5344" s="666">
        <v>1</v>
      </c>
      <c r="L5344" s="666">
        <v>12</v>
      </c>
      <c r="M5344" s="691" t="s">
        <v>13713</v>
      </c>
      <c r="N5344" s="666" t="s">
        <v>10860</v>
      </c>
      <c r="O5344" s="666">
        <v>6</v>
      </c>
      <c r="P5344" s="772" t="s">
        <v>13714</v>
      </c>
      <c r="Q5344" s="666" t="s">
        <v>10860</v>
      </c>
      <c r="R5344" s="666">
        <v>12</v>
      </c>
    </row>
    <row r="5345" spans="1:18" ht="15.75" customHeight="1" x14ac:dyDescent="0.2">
      <c r="A5345" s="665" t="s">
        <v>13701</v>
      </c>
      <c r="B5345" s="666" t="s">
        <v>6922</v>
      </c>
      <c r="C5345" s="666" t="s">
        <v>13702</v>
      </c>
      <c r="D5345" s="675" t="s">
        <v>10738</v>
      </c>
      <c r="E5345" s="737" t="s">
        <v>1688</v>
      </c>
      <c r="F5345" s="666">
        <v>70986955</v>
      </c>
      <c r="G5345" s="675" t="s">
        <v>13991</v>
      </c>
      <c r="H5345" s="675" t="s">
        <v>10738</v>
      </c>
      <c r="I5345" s="675" t="s">
        <v>7361</v>
      </c>
      <c r="J5345" s="675" t="s">
        <v>13708</v>
      </c>
      <c r="K5345" s="666">
        <v>1</v>
      </c>
      <c r="L5345" s="666">
        <v>12</v>
      </c>
      <c r="M5345" s="691" t="s">
        <v>13734</v>
      </c>
      <c r="N5345" s="666" t="s">
        <v>10860</v>
      </c>
      <c r="O5345" s="666">
        <v>6</v>
      </c>
      <c r="P5345" s="772" t="s">
        <v>13735</v>
      </c>
      <c r="Q5345" s="666" t="s">
        <v>10860</v>
      </c>
      <c r="R5345" s="666">
        <v>12</v>
      </c>
    </row>
    <row r="5346" spans="1:18" ht="15.75" customHeight="1" x14ac:dyDescent="0.2">
      <c r="A5346" s="665" t="s">
        <v>13701</v>
      </c>
      <c r="B5346" s="666" t="s">
        <v>6922</v>
      </c>
      <c r="C5346" s="666" t="s">
        <v>13702</v>
      </c>
      <c r="D5346" s="675" t="s">
        <v>10244</v>
      </c>
      <c r="E5346" s="737" t="s">
        <v>7542</v>
      </c>
      <c r="F5346" s="666">
        <v>42855840</v>
      </c>
      <c r="G5346" s="675" t="s">
        <v>13992</v>
      </c>
      <c r="H5346" s="675" t="s">
        <v>10244</v>
      </c>
      <c r="I5346" s="675" t="s">
        <v>7361</v>
      </c>
      <c r="J5346" s="675" t="s">
        <v>13708</v>
      </c>
      <c r="K5346" s="666">
        <v>1</v>
      </c>
      <c r="L5346" s="666">
        <v>12</v>
      </c>
      <c r="M5346" s="691" t="s">
        <v>13716</v>
      </c>
      <c r="N5346" s="666" t="s">
        <v>10860</v>
      </c>
      <c r="O5346" s="666">
        <v>6</v>
      </c>
      <c r="P5346" s="772" t="s">
        <v>13717</v>
      </c>
      <c r="Q5346" s="666" t="s">
        <v>10860</v>
      </c>
      <c r="R5346" s="666">
        <v>12</v>
      </c>
    </row>
    <row r="5347" spans="1:18" ht="15.75" customHeight="1" x14ac:dyDescent="0.2">
      <c r="A5347" s="665" t="s">
        <v>13701</v>
      </c>
      <c r="B5347" s="666" t="s">
        <v>6922</v>
      </c>
      <c r="C5347" s="666" t="s">
        <v>13702</v>
      </c>
      <c r="D5347" s="675" t="s">
        <v>8629</v>
      </c>
      <c r="E5347" s="737" t="s">
        <v>7454</v>
      </c>
      <c r="F5347" s="666">
        <v>45448990</v>
      </c>
      <c r="G5347" s="675" t="s">
        <v>13993</v>
      </c>
      <c r="H5347" s="675" t="s">
        <v>8629</v>
      </c>
      <c r="I5347" s="675" t="s">
        <v>7541</v>
      </c>
      <c r="J5347" s="675" t="s">
        <v>13708</v>
      </c>
      <c r="K5347" s="666">
        <v>1</v>
      </c>
      <c r="L5347" s="666">
        <v>12</v>
      </c>
      <c r="M5347" s="691" t="s">
        <v>13709</v>
      </c>
      <c r="N5347" s="666" t="s">
        <v>10860</v>
      </c>
      <c r="O5347" s="666">
        <v>6</v>
      </c>
      <c r="P5347" s="772" t="s">
        <v>13710</v>
      </c>
      <c r="Q5347" s="666" t="s">
        <v>10860</v>
      </c>
      <c r="R5347" s="666">
        <v>12</v>
      </c>
    </row>
    <row r="5348" spans="1:18" ht="15.75" customHeight="1" x14ac:dyDescent="0.2">
      <c r="A5348" s="665" t="s">
        <v>13701</v>
      </c>
      <c r="B5348" s="666" t="s">
        <v>6922</v>
      </c>
      <c r="C5348" s="666" t="s">
        <v>13702</v>
      </c>
      <c r="D5348" s="675" t="s">
        <v>11050</v>
      </c>
      <c r="E5348" s="737" t="s">
        <v>12224</v>
      </c>
      <c r="F5348" s="666">
        <v>46741355</v>
      </c>
      <c r="G5348" s="675" t="s">
        <v>13994</v>
      </c>
      <c r="H5348" s="675" t="s">
        <v>11050</v>
      </c>
      <c r="I5348" s="675" t="s">
        <v>7361</v>
      </c>
      <c r="J5348" s="675" t="s">
        <v>13708</v>
      </c>
      <c r="K5348" s="666">
        <v>1</v>
      </c>
      <c r="L5348" s="666">
        <v>12</v>
      </c>
      <c r="M5348" s="691" t="s">
        <v>13713</v>
      </c>
      <c r="N5348" s="666" t="s">
        <v>10860</v>
      </c>
      <c r="O5348" s="666">
        <v>6</v>
      </c>
      <c r="P5348" s="772" t="s">
        <v>13714</v>
      </c>
      <c r="Q5348" s="666" t="s">
        <v>10860</v>
      </c>
      <c r="R5348" s="666">
        <v>12</v>
      </c>
    </row>
    <row r="5349" spans="1:18" ht="15.75" customHeight="1" x14ac:dyDescent="0.2">
      <c r="A5349" s="665" t="s">
        <v>13701</v>
      </c>
      <c r="B5349" s="666" t="s">
        <v>6922</v>
      </c>
      <c r="C5349" s="666" t="s">
        <v>13702</v>
      </c>
      <c r="D5349" s="675" t="s">
        <v>8629</v>
      </c>
      <c r="E5349" s="737" t="s">
        <v>12224</v>
      </c>
      <c r="F5349" s="666">
        <v>15735778</v>
      </c>
      <c r="G5349" s="675" t="s">
        <v>13995</v>
      </c>
      <c r="H5349" s="675" t="s">
        <v>8629</v>
      </c>
      <c r="I5349" s="675" t="s">
        <v>7541</v>
      </c>
      <c r="J5349" s="675" t="s">
        <v>13708</v>
      </c>
      <c r="K5349" s="666">
        <v>1</v>
      </c>
      <c r="L5349" s="666">
        <v>12</v>
      </c>
      <c r="M5349" s="691" t="s">
        <v>13713</v>
      </c>
      <c r="N5349" s="666" t="s">
        <v>10860</v>
      </c>
      <c r="O5349" s="666">
        <v>6</v>
      </c>
      <c r="P5349" s="772" t="s">
        <v>13714</v>
      </c>
      <c r="Q5349" s="666" t="s">
        <v>10860</v>
      </c>
      <c r="R5349" s="666">
        <v>12</v>
      </c>
    </row>
    <row r="5350" spans="1:18" ht="15.75" customHeight="1" x14ac:dyDescent="0.2">
      <c r="A5350" s="665" t="s">
        <v>13701</v>
      </c>
      <c r="B5350" s="666" t="s">
        <v>6922</v>
      </c>
      <c r="C5350" s="666" t="s">
        <v>13702</v>
      </c>
      <c r="D5350" s="675" t="s">
        <v>8629</v>
      </c>
      <c r="E5350" s="737" t="s">
        <v>12224</v>
      </c>
      <c r="F5350" s="666">
        <v>42818807</v>
      </c>
      <c r="G5350" s="675" t="s">
        <v>13996</v>
      </c>
      <c r="H5350" s="675" t="s">
        <v>8629</v>
      </c>
      <c r="I5350" s="675" t="s">
        <v>7541</v>
      </c>
      <c r="J5350" s="675" t="s">
        <v>13708</v>
      </c>
      <c r="K5350" s="666">
        <v>1</v>
      </c>
      <c r="L5350" s="666">
        <v>12</v>
      </c>
      <c r="M5350" s="691" t="s">
        <v>13713</v>
      </c>
      <c r="N5350" s="666" t="s">
        <v>10860</v>
      </c>
      <c r="O5350" s="666">
        <v>6</v>
      </c>
      <c r="P5350" s="772" t="s">
        <v>13714</v>
      </c>
      <c r="Q5350" s="666" t="s">
        <v>10860</v>
      </c>
      <c r="R5350" s="666">
        <v>12</v>
      </c>
    </row>
    <row r="5351" spans="1:18" ht="15.75" customHeight="1" x14ac:dyDescent="0.2">
      <c r="A5351" s="665" t="s">
        <v>13701</v>
      </c>
      <c r="B5351" s="666" t="s">
        <v>6922</v>
      </c>
      <c r="C5351" s="666" t="s">
        <v>13702</v>
      </c>
      <c r="D5351" s="675" t="s">
        <v>9914</v>
      </c>
      <c r="E5351" s="737" t="s">
        <v>1124</v>
      </c>
      <c r="F5351" s="666">
        <v>18204675</v>
      </c>
      <c r="G5351" s="675" t="s">
        <v>13997</v>
      </c>
      <c r="H5351" s="675" t="s">
        <v>9914</v>
      </c>
      <c r="I5351" s="675" t="s">
        <v>6929</v>
      </c>
      <c r="J5351" s="675" t="s">
        <v>9913</v>
      </c>
      <c r="K5351" s="666">
        <v>1</v>
      </c>
      <c r="L5351" s="666">
        <v>12</v>
      </c>
      <c r="M5351" s="691" t="s">
        <v>13929</v>
      </c>
      <c r="N5351" s="666" t="s">
        <v>10860</v>
      </c>
      <c r="O5351" s="666">
        <v>6</v>
      </c>
      <c r="P5351" s="772" t="s">
        <v>13930</v>
      </c>
      <c r="Q5351" s="666" t="s">
        <v>10860</v>
      </c>
      <c r="R5351" s="666">
        <v>12</v>
      </c>
    </row>
    <row r="5352" spans="1:18" ht="15.75" customHeight="1" x14ac:dyDescent="0.2">
      <c r="A5352" s="665" t="s">
        <v>13701</v>
      </c>
      <c r="B5352" s="666" t="s">
        <v>6922</v>
      </c>
      <c r="C5352" s="666" t="s">
        <v>13702</v>
      </c>
      <c r="D5352" s="675" t="s">
        <v>10854</v>
      </c>
      <c r="E5352" s="737" t="s">
        <v>6455</v>
      </c>
      <c r="F5352" s="666">
        <v>18150402</v>
      </c>
      <c r="G5352" s="675" t="s">
        <v>13998</v>
      </c>
      <c r="H5352" s="675" t="s">
        <v>10854</v>
      </c>
      <c r="I5352" s="675" t="s">
        <v>6929</v>
      </c>
      <c r="J5352" s="675" t="s">
        <v>10854</v>
      </c>
      <c r="K5352" s="666">
        <v>1</v>
      </c>
      <c r="L5352" s="666">
        <v>12</v>
      </c>
      <c r="M5352" s="691" t="s">
        <v>13720</v>
      </c>
      <c r="N5352" s="666" t="s">
        <v>10860</v>
      </c>
      <c r="O5352" s="666">
        <v>6</v>
      </c>
      <c r="P5352" s="772" t="s">
        <v>13721</v>
      </c>
      <c r="Q5352" s="666" t="s">
        <v>10860</v>
      </c>
      <c r="R5352" s="666">
        <v>12</v>
      </c>
    </row>
    <row r="5353" spans="1:18" ht="15.75" customHeight="1" x14ac:dyDescent="0.2">
      <c r="A5353" s="665" t="s">
        <v>13701</v>
      </c>
      <c r="B5353" s="666" t="s">
        <v>6922</v>
      </c>
      <c r="C5353" s="666" t="s">
        <v>13702</v>
      </c>
      <c r="D5353" s="675" t="s">
        <v>8629</v>
      </c>
      <c r="E5353" s="737" t="s">
        <v>12224</v>
      </c>
      <c r="F5353" s="666">
        <v>43653584</v>
      </c>
      <c r="G5353" s="675" t="s">
        <v>13999</v>
      </c>
      <c r="H5353" s="675" t="s">
        <v>8629</v>
      </c>
      <c r="I5353" s="675" t="s">
        <v>7541</v>
      </c>
      <c r="J5353" s="675" t="s">
        <v>13708</v>
      </c>
      <c r="K5353" s="666">
        <v>1</v>
      </c>
      <c r="L5353" s="666">
        <v>12</v>
      </c>
      <c r="M5353" s="691" t="s">
        <v>13713</v>
      </c>
      <c r="N5353" s="666" t="s">
        <v>10860</v>
      </c>
      <c r="O5353" s="666">
        <v>6</v>
      </c>
      <c r="P5353" s="772" t="s">
        <v>13714</v>
      </c>
      <c r="Q5353" s="666" t="s">
        <v>10860</v>
      </c>
      <c r="R5353" s="666">
        <v>12</v>
      </c>
    </row>
    <row r="5354" spans="1:18" ht="15.75" customHeight="1" x14ac:dyDescent="0.2">
      <c r="A5354" s="665" t="s">
        <v>13701</v>
      </c>
      <c r="B5354" s="666" t="s">
        <v>6922</v>
      </c>
      <c r="C5354" s="666" t="s">
        <v>13702</v>
      </c>
      <c r="D5354" s="675" t="s">
        <v>10356</v>
      </c>
      <c r="E5354" s="737" t="s">
        <v>8396</v>
      </c>
      <c r="F5354" s="666">
        <v>41431342</v>
      </c>
      <c r="G5354" s="675" t="s">
        <v>14000</v>
      </c>
      <c r="H5354" s="675" t="s">
        <v>10356</v>
      </c>
      <c r="I5354" s="675" t="s">
        <v>6929</v>
      </c>
      <c r="J5354" s="675" t="s">
        <v>10356</v>
      </c>
      <c r="K5354" s="666">
        <v>1</v>
      </c>
      <c r="L5354" s="666">
        <v>12</v>
      </c>
      <c r="M5354" s="691" t="s">
        <v>13726</v>
      </c>
      <c r="N5354" s="666" t="s">
        <v>10860</v>
      </c>
      <c r="O5354" s="666">
        <v>6</v>
      </c>
      <c r="P5354" s="772" t="s">
        <v>13776</v>
      </c>
      <c r="Q5354" s="666" t="s">
        <v>10860</v>
      </c>
      <c r="R5354" s="666">
        <v>12</v>
      </c>
    </row>
    <row r="5355" spans="1:18" ht="15.75" customHeight="1" x14ac:dyDescent="0.2">
      <c r="A5355" s="665" t="s">
        <v>13701</v>
      </c>
      <c r="B5355" s="666" t="s">
        <v>6922</v>
      </c>
      <c r="C5355" s="666" t="s">
        <v>13702</v>
      </c>
      <c r="D5355" s="675" t="s">
        <v>6965</v>
      </c>
      <c r="E5355" s="737" t="s">
        <v>5091</v>
      </c>
      <c r="F5355" s="666">
        <v>41444142</v>
      </c>
      <c r="G5355" s="675" t="s">
        <v>14001</v>
      </c>
      <c r="H5355" s="675" t="s">
        <v>6965</v>
      </c>
      <c r="I5355" s="675" t="s">
        <v>6929</v>
      </c>
      <c r="J5355" s="675" t="s">
        <v>6965</v>
      </c>
      <c r="K5355" s="666">
        <v>1</v>
      </c>
      <c r="L5355" s="666">
        <v>12</v>
      </c>
      <c r="M5355" s="691" t="s">
        <v>13739</v>
      </c>
      <c r="N5355" s="666" t="s">
        <v>10860</v>
      </c>
      <c r="O5355" s="666">
        <v>6</v>
      </c>
      <c r="P5355" s="772" t="s">
        <v>13740</v>
      </c>
      <c r="Q5355" s="666" t="s">
        <v>10860</v>
      </c>
      <c r="R5355" s="666">
        <v>12</v>
      </c>
    </row>
    <row r="5356" spans="1:18" ht="15.75" customHeight="1" x14ac:dyDescent="0.2">
      <c r="A5356" s="665" t="s">
        <v>13701</v>
      </c>
      <c r="B5356" s="666" t="s">
        <v>6922</v>
      </c>
      <c r="C5356" s="666" t="s">
        <v>13702</v>
      </c>
      <c r="D5356" s="675" t="s">
        <v>8629</v>
      </c>
      <c r="E5356" s="737" t="s">
        <v>12224</v>
      </c>
      <c r="F5356" s="666">
        <v>80638646</v>
      </c>
      <c r="G5356" s="675" t="s">
        <v>14002</v>
      </c>
      <c r="H5356" s="675" t="s">
        <v>8629</v>
      </c>
      <c r="I5356" s="675" t="s">
        <v>7541</v>
      </c>
      <c r="J5356" s="675" t="s">
        <v>13708</v>
      </c>
      <c r="K5356" s="666">
        <v>1</v>
      </c>
      <c r="L5356" s="666">
        <v>12</v>
      </c>
      <c r="M5356" s="691" t="s">
        <v>13713</v>
      </c>
      <c r="N5356" s="666" t="s">
        <v>10860</v>
      </c>
      <c r="O5356" s="666">
        <v>6</v>
      </c>
      <c r="P5356" s="772" t="s">
        <v>13714</v>
      </c>
      <c r="Q5356" s="666" t="s">
        <v>10860</v>
      </c>
      <c r="R5356" s="666">
        <v>12</v>
      </c>
    </row>
    <row r="5357" spans="1:18" ht="15.75" customHeight="1" x14ac:dyDescent="0.2">
      <c r="A5357" s="665" t="s">
        <v>13701</v>
      </c>
      <c r="B5357" s="666" t="s">
        <v>6922</v>
      </c>
      <c r="C5357" s="666" t="s">
        <v>13702</v>
      </c>
      <c r="D5357" s="675" t="s">
        <v>8629</v>
      </c>
      <c r="E5357" s="737" t="s">
        <v>12224</v>
      </c>
      <c r="F5357" s="666">
        <v>17979775</v>
      </c>
      <c r="G5357" s="675" t="s">
        <v>14003</v>
      </c>
      <c r="H5357" s="675" t="s">
        <v>8629</v>
      </c>
      <c r="I5357" s="675" t="s">
        <v>7541</v>
      </c>
      <c r="J5357" s="675" t="s">
        <v>13708</v>
      </c>
      <c r="K5357" s="666">
        <v>1</v>
      </c>
      <c r="L5357" s="666">
        <v>12</v>
      </c>
      <c r="M5357" s="691" t="s">
        <v>13713</v>
      </c>
      <c r="N5357" s="666" t="s">
        <v>10860</v>
      </c>
      <c r="O5357" s="666">
        <v>6</v>
      </c>
      <c r="P5357" s="772" t="s">
        <v>13714</v>
      </c>
      <c r="Q5357" s="666" t="s">
        <v>10860</v>
      </c>
      <c r="R5357" s="666">
        <v>12</v>
      </c>
    </row>
    <row r="5358" spans="1:18" ht="15.75" customHeight="1" x14ac:dyDescent="0.2">
      <c r="A5358" s="665" t="s">
        <v>13701</v>
      </c>
      <c r="B5358" s="666" t="s">
        <v>6922</v>
      </c>
      <c r="C5358" s="666" t="s">
        <v>13702</v>
      </c>
      <c r="D5358" s="675" t="s">
        <v>11806</v>
      </c>
      <c r="E5358" s="737" t="s">
        <v>7454</v>
      </c>
      <c r="F5358" s="666">
        <v>44643281</v>
      </c>
      <c r="G5358" s="675" t="s">
        <v>14004</v>
      </c>
      <c r="H5358" s="675" t="s">
        <v>11806</v>
      </c>
      <c r="I5358" s="675" t="s">
        <v>6929</v>
      </c>
      <c r="J5358" s="675" t="s">
        <v>13704</v>
      </c>
      <c r="K5358" s="666">
        <v>1</v>
      </c>
      <c r="L5358" s="666">
        <v>12</v>
      </c>
      <c r="M5358" s="691" t="s">
        <v>13709</v>
      </c>
      <c r="N5358" s="666" t="s">
        <v>10860</v>
      </c>
      <c r="O5358" s="666">
        <v>6</v>
      </c>
      <c r="P5358" s="772" t="s">
        <v>13710</v>
      </c>
      <c r="Q5358" s="666" t="s">
        <v>10860</v>
      </c>
      <c r="R5358" s="666">
        <v>12</v>
      </c>
    </row>
    <row r="5359" spans="1:18" ht="15.75" customHeight="1" x14ac:dyDescent="0.2">
      <c r="A5359" s="665" t="s">
        <v>13701</v>
      </c>
      <c r="B5359" s="666" t="s">
        <v>6922</v>
      </c>
      <c r="C5359" s="666" t="s">
        <v>13702</v>
      </c>
      <c r="D5359" s="675" t="s">
        <v>10738</v>
      </c>
      <c r="E5359" s="737" t="s">
        <v>7555</v>
      </c>
      <c r="F5359" s="666">
        <v>45772078</v>
      </c>
      <c r="G5359" s="675" t="s">
        <v>14005</v>
      </c>
      <c r="H5359" s="675" t="s">
        <v>10738</v>
      </c>
      <c r="I5359" s="675" t="s">
        <v>7361</v>
      </c>
      <c r="J5359" s="675" t="s">
        <v>13708</v>
      </c>
      <c r="K5359" s="666">
        <v>1</v>
      </c>
      <c r="L5359" s="666">
        <v>12</v>
      </c>
      <c r="M5359" s="691" t="s">
        <v>13723</v>
      </c>
      <c r="N5359" s="666" t="s">
        <v>10860</v>
      </c>
      <c r="O5359" s="666">
        <v>6</v>
      </c>
      <c r="P5359" s="772" t="s">
        <v>13724</v>
      </c>
      <c r="Q5359" s="666" t="s">
        <v>10860</v>
      </c>
      <c r="R5359" s="666">
        <v>12</v>
      </c>
    </row>
    <row r="5360" spans="1:18" ht="15.75" customHeight="1" x14ac:dyDescent="0.2">
      <c r="A5360" s="665" t="s">
        <v>13701</v>
      </c>
      <c r="B5360" s="666" t="s">
        <v>6922</v>
      </c>
      <c r="C5360" s="666" t="s">
        <v>13702</v>
      </c>
      <c r="D5360" s="675" t="s">
        <v>8629</v>
      </c>
      <c r="E5360" s="737" t="s">
        <v>12224</v>
      </c>
      <c r="F5360" s="666">
        <v>40330388</v>
      </c>
      <c r="G5360" s="675" t="s">
        <v>14006</v>
      </c>
      <c r="H5360" s="675" t="s">
        <v>8629</v>
      </c>
      <c r="I5360" s="675" t="s">
        <v>7541</v>
      </c>
      <c r="J5360" s="675" t="s">
        <v>13708</v>
      </c>
      <c r="K5360" s="666">
        <v>1</v>
      </c>
      <c r="L5360" s="666">
        <v>12</v>
      </c>
      <c r="M5360" s="691" t="s">
        <v>13713</v>
      </c>
      <c r="N5360" s="666" t="s">
        <v>10860</v>
      </c>
      <c r="O5360" s="666">
        <v>6</v>
      </c>
      <c r="P5360" s="772" t="s">
        <v>13714</v>
      </c>
      <c r="Q5360" s="666" t="s">
        <v>10860</v>
      </c>
      <c r="R5360" s="666">
        <v>12</v>
      </c>
    </row>
    <row r="5361" spans="1:18" ht="15.75" customHeight="1" x14ac:dyDescent="0.2">
      <c r="A5361" s="665" t="s">
        <v>13701</v>
      </c>
      <c r="B5361" s="666" t="s">
        <v>6922</v>
      </c>
      <c r="C5361" s="666" t="s">
        <v>13702</v>
      </c>
      <c r="D5361" s="675" t="s">
        <v>11806</v>
      </c>
      <c r="E5361" s="737" t="s">
        <v>7454</v>
      </c>
      <c r="F5361" s="666">
        <v>44613086</v>
      </c>
      <c r="G5361" s="675" t="s">
        <v>14007</v>
      </c>
      <c r="H5361" s="675" t="s">
        <v>11806</v>
      </c>
      <c r="I5361" s="675" t="s">
        <v>6929</v>
      </c>
      <c r="J5361" s="675" t="s">
        <v>13704</v>
      </c>
      <c r="K5361" s="666">
        <v>1</v>
      </c>
      <c r="L5361" s="666">
        <v>12</v>
      </c>
      <c r="M5361" s="691" t="s">
        <v>13709</v>
      </c>
      <c r="N5361" s="666" t="s">
        <v>10860</v>
      </c>
      <c r="O5361" s="666">
        <v>6</v>
      </c>
      <c r="P5361" s="772" t="s">
        <v>13710</v>
      </c>
      <c r="Q5361" s="666" t="s">
        <v>10860</v>
      </c>
      <c r="R5361" s="666">
        <v>12</v>
      </c>
    </row>
    <row r="5362" spans="1:18" ht="15.75" customHeight="1" x14ac:dyDescent="0.2">
      <c r="A5362" s="665" t="s">
        <v>13701</v>
      </c>
      <c r="B5362" s="666" t="s">
        <v>6922</v>
      </c>
      <c r="C5362" s="666" t="s">
        <v>13702</v>
      </c>
      <c r="D5362" s="675" t="s">
        <v>11806</v>
      </c>
      <c r="E5362" s="737" t="s">
        <v>7454</v>
      </c>
      <c r="F5362" s="666">
        <v>43799709</v>
      </c>
      <c r="G5362" s="675" t="s">
        <v>14008</v>
      </c>
      <c r="H5362" s="675" t="s">
        <v>11806</v>
      </c>
      <c r="I5362" s="675" t="s">
        <v>6929</v>
      </c>
      <c r="J5362" s="675" t="s">
        <v>13704</v>
      </c>
      <c r="K5362" s="666">
        <v>1</v>
      </c>
      <c r="L5362" s="666">
        <v>12</v>
      </c>
      <c r="M5362" s="691" t="s">
        <v>13709</v>
      </c>
      <c r="N5362" s="666" t="s">
        <v>10860</v>
      </c>
      <c r="O5362" s="666">
        <v>6</v>
      </c>
      <c r="P5362" s="772" t="s">
        <v>13710</v>
      </c>
      <c r="Q5362" s="666" t="s">
        <v>10860</v>
      </c>
      <c r="R5362" s="666">
        <v>12</v>
      </c>
    </row>
    <row r="5363" spans="1:18" ht="15.75" customHeight="1" x14ac:dyDescent="0.2">
      <c r="A5363" s="665" t="s">
        <v>13701</v>
      </c>
      <c r="B5363" s="666" t="s">
        <v>6922</v>
      </c>
      <c r="C5363" s="666" t="s">
        <v>13702</v>
      </c>
      <c r="D5363" s="675" t="s">
        <v>13732</v>
      </c>
      <c r="E5363" s="737" t="s">
        <v>1688</v>
      </c>
      <c r="F5363" s="666">
        <v>42605060</v>
      </c>
      <c r="G5363" s="675" t="s">
        <v>14009</v>
      </c>
      <c r="H5363" s="675" t="s">
        <v>13732</v>
      </c>
      <c r="I5363" s="675" t="s">
        <v>7361</v>
      </c>
      <c r="J5363" s="675" t="s">
        <v>13708</v>
      </c>
      <c r="K5363" s="666">
        <v>1</v>
      </c>
      <c r="L5363" s="666">
        <v>12</v>
      </c>
      <c r="M5363" s="691" t="s">
        <v>13734</v>
      </c>
      <c r="N5363" s="666" t="s">
        <v>10860</v>
      </c>
      <c r="O5363" s="666">
        <v>6</v>
      </c>
      <c r="P5363" s="772" t="s">
        <v>13735</v>
      </c>
      <c r="Q5363" s="666" t="s">
        <v>10860</v>
      </c>
      <c r="R5363" s="666">
        <v>12</v>
      </c>
    </row>
    <row r="5364" spans="1:18" ht="15.75" customHeight="1" x14ac:dyDescent="0.2">
      <c r="A5364" s="665" t="s">
        <v>13701</v>
      </c>
      <c r="B5364" s="666" t="s">
        <v>6922</v>
      </c>
      <c r="C5364" s="666" t="s">
        <v>13702</v>
      </c>
      <c r="D5364" s="675" t="s">
        <v>12567</v>
      </c>
      <c r="E5364" s="737" t="s">
        <v>7454</v>
      </c>
      <c r="F5364" s="666">
        <v>19083605</v>
      </c>
      <c r="G5364" s="675" t="s">
        <v>14010</v>
      </c>
      <c r="H5364" s="675" t="s">
        <v>12567</v>
      </c>
      <c r="I5364" s="675" t="s">
        <v>6929</v>
      </c>
      <c r="J5364" s="675" t="s">
        <v>10361</v>
      </c>
      <c r="K5364" s="666">
        <v>1</v>
      </c>
      <c r="L5364" s="666">
        <v>12</v>
      </c>
      <c r="M5364" s="691" t="s">
        <v>13709</v>
      </c>
      <c r="N5364" s="666" t="s">
        <v>10860</v>
      </c>
      <c r="O5364" s="666">
        <v>6</v>
      </c>
      <c r="P5364" s="772" t="s">
        <v>13710</v>
      </c>
      <c r="Q5364" s="666" t="s">
        <v>10860</v>
      </c>
      <c r="R5364" s="666">
        <v>12</v>
      </c>
    </row>
    <row r="5365" spans="1:18" ht="15.75" customHeight="1" x14ac:dyDescent="0.2">
      <c r="A5365" s="665" t="s">
        <v>13701</v>
      </c>
      <c r="B5365" s="666" t="s">
        <v>6922</v>
      </c>
      <c r="C5365" s="666" t="s">
        <v>13702</v>
      </c>
      <c r="D5365" s="675" t="s">
        <v>11050</v>
      </c>
      <c r="E5365" s="737" t="s">
        <v>1688</v>
      </c>
      <c r="F5365" s="666">
        <v>44552454</v>
      </c>
      <c r="G5365" s="675" t="s">
        <v>14011</v>
      </c>
      <c r="H5365" s="675" t="s">
        <v>11050</v>
      </c>
      <c r="I5365" s="675" t="s">
        <v>7361</v>
      </c>
      <c r="J5365" s="675" t="s">
        <v>13708</v>
      </c>
      <c r="K5365" s="666">
        <v>1</v>
      </c>
      <c r="L5365" s="666">
        <v>12</v>
      </c>
      <c r="M5365" s="691" t="s">
        <v>13734</v>
      </c>
      <c r="N5365" s="666" t="s">
        <v>10860</v>
      </c>
      <c r="O5365" s="666">
        <v>6</v>
      </c>
      <c r="P5365" s="772" t="s">
        <v>13735</v>
      </c>
      <c r="Q5365" s="666" t="s">
        <v>10860</v>
      </c>
      <c r="R5365" s="666">
        <v>12</v>
      </c>
    </row>
    <row r="5366" spans="1:18" ht="15.75" customHeight="1" x14ac:dyDescent="0.2">
      <c r="A5366" s="665" t="s">
        <v>13701</v>
      </c>
      <c r="B5366" s="666" t="s">
        <v>6922</v>
      </c>
      <c r="C5366" s="666" t="s">
        <v>13702</v>
      </c>
      <c r="D5366" s="675" t="s">
        <v>13732</v>
      </c>
      <c r="E5366" s="737" t="s">
        <v>1688</v>
      </c>
      <c r="F5366" s="666">
        <v>72257163</v>
      </c>
      <c r="G5366" s="675" t="s">
        <v>14012</v>
      </c>
      <c r="H5366" s="675" t="s">
        <v>13732</v>
      </c>
      <c r="I5366" s="675" t="s">
        <v>7361</v>
      </c>
      <c r="J5366" s="675" t="s">
        <v>13708</v>
      </c>
      <c r="K5366" s="666">
        <v>1</v>
      </c>
      <c r="L5366" s="666">
        <v>12</v>
      </c>
      <c r="M5366" s="691" t="s">
        <v>13734</v>
      </c>
      <c r="N5366" s="666" t="s">
        <v>10860</v>
      </c>
      <c r="O5366" s="666">
        <v>6</v>
      </c>
      <c r="P5366" s="772" t="s">
        <v>13735</v>
      </c>
      <c r="Q5366" s="666" t="s">
        <v>10860</v>
      </c>
      <c r="R5366" s="666">
        <v>12</v>
      </c>
    </row>
    <row r="5367" spans="1:18" ht="15.75" customHeight="1" x14ac:dyDescent="0.2">
      <c r="A5367" s="665" t="s">
        <v>13701</v>
      </c>
      <c r="B5367" s="666" t="s">
        <v>6922</v>
      </c>
      <c r="C5367" s="666" t="s">
        <v>13702</v>
      </c>
      <c r="D5367" s="675" t="s">
        <v>11082</v>
      </c>
      <c r="E5367" s="737" t="s">
        <v>7542</v>
      </c>
      <c r="F5367" s="666">
        <v>46624880</v>
      </c>
      <c r="G5367" s="675" t="s">
        <v>14013</v>
      </c>
      <c r="H5367" s="675" t="s">
        <v>11082</v>
      </c>
      <c r="I5367" s="675" t="s">
        <v>7361</v>
      </c>
      <c r="J5367" s="675" t="s">
        <v>13708</v>
      </c>
      <c r="K5367" s="666">
        <v>1</v>
      </c>
      <c r="L5367" s="666">
        <v>12</v>
      </c>
      <c r="M5367" s="691" t="s">
        <v>13716</v>
      </c>
      <c r="N5367" s="666" t="s">
        <v>10860</v>
      </c>
      <c r="O5367" s="666">
        <v>6</v>
      </c>
      <c r="P5367" s="772" t="s">
        <v>13717</v>
      </c>
      <c r="Q5367" s="666" t="s">
        <v>10860</v>
      </c>
      <c r="R5367" s="666">
        <v>12</v>
      </c>
    </row>
    <row r="5368" spans="1:18" ht="15.75" customHeight="1" x14ac:dyDescent="0.2">
      <c r="A5368" s="665" t="s">
        <v>13701</v>
      </c>
      <c r="B5368" s="666" t="s">
        <v>6922</v>
      </c>
      <c r="C5368" s="666" t="s">
        <v>13702</v>
      </c>
      <c r="D5368" s="675" t="s">
        <v>11806</v>
      </c>
      <c r="E5368" s="737" t="s">
        <v>12604</v>
      </c>
      <c r="F5368" s="666">
        <v>43665139</v>
      </c>
      <c r="G5368" s="675" t="s">
        <v>14014</v>
      </c>
      <c r="H5368" s="675" t="s">
        <v>11806</v>
      </c>
      <c r="I5368" s="675" t="s">
        <v>6929</v>
      </c>
      <c r="J5368" s="675" t="s">
        <v>13704</v>
      </c>
      <c r="K5368" s="666">
        <v>1</v>
      </c>
      <c r="L5368" s="666">
        <v>12</v>
      </c>
      <c r="M5368" s="691" t="s">
        <v>13705</v>
      </c>
      <c r="N5368" s="666" t="s">
        <v>10860</v>
      </c>
      <c r="O5368" s="666">
        <v>6</v>
      </c>
      <c r="P5368" s="772" t="s">
        <v>13706</v>
      </c>
      <c r="Q5368" s="666" t="s">
        <v>10860</v>
      </c>
      <c r="R5368" s="666">
        <v>12</v>
      </c>
    </row>
    <row r="5369" spans="1:18" ht="15.75" customHeight="1" x14ac:dyDescent="0.2">
      <c r="A5369" s="665" t="s">
        <v>13701</v>
      </c>
      <c r="B5369" s="666" t="s">
        <v>6922</v>
      </c>
      <c r="C5369" s="666" t="s">
        <v>13702</v>
      </c>
      <c r="D5369" s="675" t="s">
        <v>8629</v>
      </c>
      <c r="E5369" s="737" t="s">
        <v>12224</v>
      </c>
      <c r="F5369" s="666">
        <v>18120267</v>
      </c>
      <c r="G5369" s="675" t="s">
        <v>14015</v>
      </c>
      <c r="H5369" s="675" t="s">
        <v>8629</v>
      </c>
      <c r="I5369" s="675" t="s">
        <v>7541</v>
      </c>
      <c r="J5369" s="675" t="s">
        <v>13708</v>
      </c>
      <c r="K5369" s="666">
        <v>1</v>
      </c>
      <c r="L5369" s="666">
        <v>12</v>
      </c>
      <c r="M5369" s="691" t="s">
        <v>13713</v>
      </c>
      <c r="N5369" s="666" t="s">
        <v>10860</v>
      </c>
      <c r="O5369" s="666">
        <v>6</v>
      </c>
      <c r="P5369" s="772" t="s">
        <v>13714</v>
      </c>
      <c r="Q5369" s="666" t="s">
        <v>10860</v>
      </c>
      <c r="R5369" s="666">
        <v>12</v>
      </c>
    </row>
    <row r="5370" spans="1:18" ht="15.75" customHeight="1" x14ac:dyDescent="0.2">
      <c r="A5370" s="665" t="s">
        <v>13701</v>
      </c>
      <c r="B5370" s="666" t="s">
        <v>6922</v>
      </c>
      <c r="C5370" s="666" t="s">
        <v>13702</v>
      </c>
      <c r="D5370" s="675" t="s">
        <v>11806</v>
      </c>
      <c r="E5370" s="737" t="s">
        <v>12604</v>
      </c>
      <c r="F5370" s="666">
        <v>47899804</v>
      </c>
      <c r="G5370" s="675" t="s">
        <v>14016</v>
      </c>
      <c r="H5370" s="675" t="s">
        <v>11806</v>
      </c>
      <c r="I5370" s="675" t="s">
        <v>6929</v>
      </c>
      <c r="J5370" s="675" t="s">
        <v>13704</v>
      </c>
      <c r="K5370" s="666">
        <v>1</v>
      </c>
      <c r="L5370" s="666">
        <v>12</v>
      </c>
      <c r="M5370" s="691" t="s">
        <v>13705</v>
      </c>
      <c r="N5370" s="666" t="s">
        <v>10860</v>
      </c>
      <c r="O5370" s="666">
        <v>6</v>
      </c>
      <c r="P5370" s="772" t="s">
        <v>13706</v>
      </c>
      <c r="Q5370" s="666" t="s">
        <v>10860</v>
      </c>
      <c r="R5370" s="666">
        <v>12</v>
      </c>
    </row>
    <row r="5371" spans="1:18" ht="15.75" customHeight="1" x14ac:dyDescent="0.2">
      <c r="A5371" s="665" t="s">
        <v>13701</v>
      </c>
      <c r="B5371" s="666" t="s">
        <v>6922</v>
      </c>
      <c r="C5371" s="666" t="s">
        <v>13702</v>
      </c>
      <c r="D5371" s="675" t="s">
        <v>11076</v>
      </c>
      <c r="E5371" s="737" t="s">
        <v>6455</v>
      </c>
      <c r="F5371" s="666">
        <v>43996868</v>
      </c>
      <c r="G5371" s="675" t="s">
        <v>14017</v>
      </c>
      <c r="H5371" s="675" t="s">
        <v>11076</v>
      </c>
      <c r="I5371" s="675" t="s">
        <v>6929</v>
      </c>
      <c r="J5371" s="692" t="s">
        <v>10964</v>
      </c>
      <c r="K5371" s="666">
        <v>1</v>
      </c>
      <c r="L5371" s="666">
        <v>12</v>
      </c>
      <c r="M5371" s="691" t="s">
        <v>13720</v>
      </c>
      <c r="N5371" s="666" t="s">
        <v>10860</v>
      </c>
      <c r="O5371" s="666">
        <v>6</v>
      </c>
      <c r="P5371" s="772" t="s">
        <v>13721</v>
      </c>
      <c r="Q5371" s="666" t="s">
        <v>10860</v>
      </c>
      <c r="R5371" s="666">
        <v>12</v>
      </c>
    </row>
    <row r="5372" spans="1:18" ht="15.75" customHeight="1" x14ac:dyDescent="0.2">
      <c r="A5372" s="665" t="s">
        <v>13701</v>
      </c>
      <c r="B5372" s="666" t="s">
        <v>6922</v>
      </c>
      <c r="C5372" s="666" t="s">
        <v>13702</v>
      </c>
      <c r="D5372" s="675" t="s">
        <v>11806</v>
      </c>
      <c r="E5372" s="737" t="s">
        <v>5091</v>
      </c>
      <c r="F5372" s="666">
        <v>41381478</v>
      </c>
      <c r="G5372" s="675" t="s">
        <v>14018</v>
      </c>
      <c r="H5372" s="675" t="s">
        <v>11806</v>
      </c>
      <c r="I5372" s="675" t="s">
        <v>6929</v>
      </c>
      <c r="J5372" s="675" t="s">
        <v>13704</v>
      </c>
      <c r="K5372" s="666">
        <v>1</v>
      </c>
      <c r="L5372" s="666">
        <v>12</v>
      </c>
      <c r="M5372" s="691" t="s">
        <v>13739</v>
      </c>
      <c r="N5372" s="666" t="s">
        <v>10860</v>
      </c>
      <c r="O5372" s="666">
        <v>6</v>
      </c>
      <c r="P5372" s="772" t="s">
        <v>13740</v>
      </c>
      <c r="Q5372" s="666" t="s">
        <v>10860</v>
      </c>
      <c r="R5372" s="666">
        <v>12</v>
      </c>
    </row>
    <row r="5373" spans="1:18" ht="15.75" customHeight="1" x14ac:dyDescent="0.2">
      <c r="A5373" s="665" t="s">
        <v>13701</v>
      </c>
      <c r="B5373" s="666" t="s">
        <v>6922</v>
      </c>
      <c r="C5373" s="666" t="s">
        <v>13702</v>
      </c>
      <c r="D5373" s="675" t="s">
        <v>11050</v>
      </c>
      <c r="E5373" s="737" t="s">
        <v>1688</v>
      </c>
      <c r="F5373" s="666">
        <v>43172639</v>
      </c>
      <c r="G5373" s="675" t="s">
        <v>14019</v>
      </c>
      <c r="H5373" s="675" t="s">
        <v>11050</v>
      </c>
      <c r="I5373" s="675" t="s">
        <v>7361</v>
      </c>
      <c r="J5373" s="675" t="s">
        <v>13708</v>
      </c>
      <c r="K5373" s="666">
        <v>1</v>
      </c>
      <c r="L5373" s="666">
        <v>12</v>
      </c>
      <c r="M5373" s="691" t="s">
        <v>13734</v>
      </c>
      <c r="N5373" s="666" t="s">
        <v>10860</v>
      </c>
      <c r="O5373" s="666">
        <v>6</v>
      </c>
      <c r="P5373" s="772" t="s">
        <v>13735</v>
      </c>
      <c r="Q5373" s="666" t="s">
        <v>10860</v>
      </c>
      <c r="R5373" s="666">
        <v>12</v>
      </c>
    </row>
    <row r="5374" spans="1:18" ht="15.75" customHeight="1" x14ac:dyDescent="0.2">
      <c r="A5374" s="665" t="s">
        <v>13701</v>
      </c>
      <c r="B5374" s="666" t="s">
        <v>6922</v>
      </c>
      <c r="C5374" s="666" t="s">
        <v>13702</v>
      </c>
      <c r="D5374" s="675" t="s">
        <v>12567</v>
      </c>
      <c r="E5374" s="737" t="s">
        <v>7454</v>
      </c>
      <c r="F5374" s="666">
        <v>44558221</v>
      </c>
      <c r="G5374" s="675" t="s">
        <v>14020</v>
      </c>
      <c r="H5374" s="675" t="s">
        <v>12567</v>
      </c>
      <c r="I5374" s="675" t="s">
        <v>6929</v>
      </c>
      <c r="J5374" s="675" t="s">
        <v>10361</v>
      </c>
      <c r="K5374" s="666">
        <v>1</v>
      </c>
      <c r="L5374" s="666">
        <v>12</v>
      </c>
      <c r="M5374" s="691" t="s">
        <v>13709</v>
      </c>
      <c r="N5374" s="666" t="s">
        <v>10860</v>
      </c>
      <c r="O5374" s="666">
        <v>6</v>
      </c>
      <c r="P5374" s="772" t="s">
        <v>13710</v>
      </c>
      <c r="Q5374" s="666" t="s">
        <v>10860</v>
      </c>
      <c r="R5374" s="666">
        <v>12</v>
      </c>
    </row>
    <row r="5375" spans="1:18" ht="15.75" customHeight="1" x14ac:dyDescent="0.2">
      <c r="A5375" s="665" t="s">
        <v>13701</v>
      </c>
      <c r="B5375" s="666" t="s">
        <v>6922</v>
      </c>
      <c r="C5375" s="666" t="s">
        <v>13702</v>
      </c>
      <c r="D5375" s="675" t="s">
        <v>11050</v>
      </c>
      <c r="E5375" s="737" t="s">
        <v>7555</v>
      </c>
      <c r="F5375" s="666">
        <v>43087806</v>
      </c>
      <c r="G5375" s="675" t="s">
        <v>14021</v>
      </c>
      <c r="H5375" s="675" t="s">
        <v>11050</v>
      </c>
      <c r="I5375" s="675" t="s">
        <v>7361</v>
      </c>
      <c r="J5375" s="675" t="s">
        <v>13708</v>
      </c>
      <c r="K5375" s="666">
        <v>1</v>
      </c>
      <c r="L5375" s="666">
        <v>12</v>
      </c>
      <c r="M5375" s="691" t="s">
        <v>13723</v>
      </c>
      <c r="N5375" s="666" t="s">
        <v>10860</v>
      </c>
      <c r="O5375" s="666">
        <v>6</v>
      </c>
      <c r="P5375" s="772" t="s">
        <v>13724</v>
      </c>
      <c r="Q5375" s="666" t="s">
        <v>10860</v>
      </c>
      <c r="R5375" s="666">
        <v>12</v>
      </c>
    </row>
    <row r="5376" spans="1:18" ht="15.75" customHeight="1" x14ac:dyDescent="0.2">
      <c r="A5376" s="665" t="s">
        <v>13701</v>
      </c>
      <c r="B5376" s="666" t="s">
        <v>6922</v>
      </c>
      <c r="C5376" s="666" t="s">
        <v>13702</v>
      </c>
      <c r="D5376" s="675" t="s">
        <v>6938</v>
      </c>
      <c r="E5376" s="737" t="s">
        <v>7454</v>
      </c>
      <c r="F5376" s="666">
        <v>18196560</v>
      </c>
      <c r="G5376" s="675" t="s">
        <v>14022</v>
      </c>
      <c r="H5376" s="675" t="s">
        <v>6938</v>
      </c>
      <c r="I5376" s="675" t="s">
        <v>6929</v>
      </c>
      <c r="J5376" s="675" t="s">
        <v>6938</v>
      </c>
      <c r="K5376" s="666">
        <v>1</v>
      </c>
      <c r="L5376" s="666">
        <v>12</v>
      </c>
      <c r="M5376" s="691" t="s">
        <v>13709</v>
      </c>
      <c r="N5376" s="666" t="s">
        <v>10860</v>
      </c>
      <c r="O5376" s="666">
        <v>6</v>
      </c>
      <c r="P5376" s="772" t="s">
        <v>13710</v>
      </c>
      <c r="Q5376" s="666" t="s">
        <v>10860</v>
      </c>
      <c r="R5376" s="666">
        <v>12</v>
      </c>
    </row>
    <row r="5377" spans="1:18" ht="15.75" customHeight="1" x14ac:dyDescent="0.2">
      <c r="A5377" s="665" t="s">
        <v>13701</v>
      </c>
      <c r="B5377" s="666" t="s">
        <v>6922</v>
      </c>
      <c r="C5377" s="666" t="s">
        <v>13702</v>
      </c>
      <c r="D5377" s="675" t="s">
        <v>11169</v>
      </c>
      <c r="E5377" s="737" t="s">
        <v>8396</v>
      </c>
      <c r="F5377" s="666">
        <v>45276604</v>
      </c>
      <c r="G5377" s="675" t="s">
        <v>14023</v>
      </c>
      <c r="H5377" s="675" t="s">
        <v>11169</v>
      </c>
      <c r="I5377" s="675" t="s">
        <v>6929</v>
      </c>
      <c r="J5377" s="675" t="s">
        <v>11169</v>
      </c>
      <c r="K5377" s="666">
        <v>1</v>
      </c>
      <c r="L5377" s="666">
        <v>12</v>
      </c>
      <c r="M5377" s="691" t="s">
        <v>13726</v>
      </c>
      <c r="N5377" s="666" t="s">
        <v>10860</v>
      </c>
      <c r="O5377" s="666">
        <v>6</v>
      </c>
      <c r="P5377" s="772" t="s">
        <v>13776</v>
      </c>
      <c r="Q5377" s="666" t="s">
        <v>10860</v>
      </c>
      <c r="R5377" s="666">
        <v>12</v>
      </c>
    </row>
    <row r="5378" spans="1:18" ht="15.75" customHeight="1" x14ac:dyDescent="0.2">
      <c r="A5378" s="665" t="s">
        <v>13701</v>
      </c>
      <c r="B5378" s="666" t="s">
        <v>6922</v>
      </c>
      <c r="C5378" s="666" t="s">
        <v>13702</v>
      </c>
      <c r="D5378" s="675" t="s">
        <v>8629</v>
      </c>
      <c r="E5378" s="737" t="s">
        <v>12224</v>
      </c>
      <c r="F5378" s="666">
        <v>18075776</v>
      </c>
      <c r="G5378" s="675" t="s">
        <v>14024</v>
      </c>
      <c r="H5378" s="675" t="s">
        <v>8629</v>
      </c>
      <c r="I5378" s="675" t="s">
        <v>7541</v>
      </c>
      <c r="J5378" s="675" t="s">
        <v>13708</v>
      </c>
      <c r="K5378" s="666">
        <v>1</v>
      </c>
      <c r="L5378" s="666">
        <v>12</v>
      </c>
      <c r="M5378" s="691" t="s">
        <v>13713</v>
      </c>
      <c r="N5378" s="666" t="s">
        <v>10860</v>
      </c>
      <c r="O5378" s="666">
        <v>6</v>
      </c>
      <c r="P5378" s="772" t="s">
        <v>13714</v>
      </c>
      <c r="Q5378" s="666" t="s">
        <v>10860</v>
      </c>
      <c r="R5378" s="666">
        <v>12</v>
      </c>
    </row>
    <row r="5379" spans="1:18" ht="15.75" customHeight="1" x14ac:dyDescent="0.2">
      <c r="A5379" s="665" t="s">
        <v>13701</v>
      </c>
      <c r="B5379" s="666" t="s">
        <v>6922</v>
      </c>
      <c r="C5379" s="666" t="s">
        <v>13702</v>
      </c>
      <c r="D5379" s="675" t="s">
        <v>9914</v>
      </c>
      <c r="E5379" s="737" t="s">
        <v>1124</v>
      </c>
      <c r="F5379" s="666">
        <v>45848740</v>
      </c>
      <c r="G5379" s="675" t="s">
        <v>14025</v>
      </c>
      <c r="H5379" s="675" t="s">
        <v>9914</v>
      </c>
      <c r="I5379" s="675" t="s">
        <v>6929</v>
      </c>
      <c r="J5379" s="675" t="s">
        <v>9913</v>
      </c>
      <c r="K5379" s="666">
        <v>1</v>
      </c>
      <c r="L5379" s="666">
        <v>12</v>
      </c>
      <c r="M5379" s="691" t="s">
        <v>13929</v>
      </c>
      <c r="N5379" s="666" t="s">
        <v>10860</v>
      </c>
      <c r="O5379" s="666">
        <v>6</v>
      </c>
      <c r="P5379" s="772" t="s">
        <v>13930</v>
      </c>
      <c r="Q5379" s="666" t="s">
        <v>10860</v>
      </c>
      <c r="R5379" s="666">
        <v>12</v>
      </c>
    </row>
    <row r="5380" spans="1:18" ht="15.75" customHeight="1" x14ac:dyDescent="0.2">
      <c r="A5380" s="665" t="s">
        <v>13701</v>
      </c>
      <c r="B5380" s="666" t="s">
        <v>6922</v>
      </c>
      <c r="C5380" s="666" t="s">
        <v>13702</v>
      </c>
      <c r="D5380" s="675" t="s">
        <v>13732</v>
      </c>
      <c r="E5380" s="737" t="s">
        <v>1688</v>
      </c>
      <c r="F5380" s="666">
        <v>41870788</v>
      </c>
      <c r="G5380" s="675" t="s">
        <v>14026</v>
      </c>
      <c r="H5380" s="675" t="s">
        <v>13732</v>
      </c>
      <c r="I5380" s="675" t="s">
        <v>7361</v>
      </c>
      <c r="J5380" s="675" t="s">
        <v>13708</v>
      </c>
      <c r="K5380" s="666">
        <v>1</v>
      </c>
      <c r="L5380" s="666">
        <v>12</v>
      </c>
      <c r="M5380" s="691" t="s">
        <v>13734</v>
      </c>
      <c r="N5380" s="666" t="s">
        <v>10860</v>
      </c>
      <c r="O5380" s="666">
        <v>6</v>
      </c>
      <c r="P5380" s="772" t="s">
        <v>13735</v>
      </c>
      <c r="Q5380" s="666" t="s">
        <v>10860</v>
      </c>
      <c r="R5380" s="666">
        <v>12</v>
      </c>
    </row>
    <row r="5381" spans="1:18" ht="15.75" customHeight="1" x14ac:dyDescent="0.2">
      <c r="A5381" s="665" t="s">
        <v>13701</v>
      </c>
      <c r="B5381" s="666" t="s">
        <v>6922</v>
      </c>
      <c r="C5381" s="666" t="s">
        <v>13702</v>
      </c>
      <c r="D5381" s="675" t="s">
        <v>8611</v>
      </c>
      <c r="E5381" s="737" t="s">
        <v>5124</v>
      </c>
      <c r="F5381" s="666">
        <v>43107566</v>
      </c>
      <c r="G5381" s="675" t="s">
        <v>14027</v>
      </c>
      <c r="H5381" s="675" t="s">
        <v>8611</v>
      </c>
      <c r="I5381" s="675" t="s">
        <v>7361</v>
      </c>
      <c r="J5381" s="675" t="s">
        <v>13708</v>
      </c>
      <c r="K5381" s="666">
        <v>1</v>
      </c>
      <c r="L5381" s="666">
        <v>12</v>
      </c>
      <c r="M5381" s="691" t="s">
        <v>13828</v>
      </c>
      <c r="N5381" s="666" t="s">
        <v>10860</v>
      </c>
      <c r="O5381" s="666">
        <v>6</v>
      </c>
      <c r="P5381" s="772" t="s">
        <v>13829</v>
      </c>
      <c r="Q5381" s="666" t="s">
        <v>10860</v>
      </c>
      <c r="R5381" s="666">
        <v>12</v>
      </c>
    </row>
    <row r="5382" spans="1:18" ht="15.75" customHeight="1" x14ac:dyDescent="0.2">
      <c r="A5382" s="665" t="s">
        <v>13701</v>
      </c>
      <c r="B5382" s="666" t="s">
        <v>6922</v>
      </c>
      <c r="C5382" s="666" t="s">
        <v>13702</v>
      </c>
      <c r="D5382" s="675" t="s">
        <v>9914</v>
      </c>
      <c r="E5382" s="737" t="s">
        <v>1124</v>
      </c>
      <c r="F5382" s="666">
        <v>46454260</v>
      </c>
      <c r="G5382" s="675" t="s">
        <v>14028</v>
      </c>
      <c r="H5382" s="675" t="s">
        <v>9914</v>
      </c>
      <c r="I5382" s="675" t="s">
        <v>6929</v>
      </c>
      <c r="J5382" s="675" t="s">
        <v>9913</v>
      </c>
      <c r="K5382" s="666">
        <v>1</v>
      </c>
      <c r="L5382" s="666">
        <v>12</v>
      </c>
      <c r="M5382" s="691" t="s">
        <v>13929</v>
      </c>
      <c r="N5382" s="666" t="s">
        <v>10860</v>
      </c>
      <c r="O5382" s="666">
        <v>6</v>
      </c>
      <c r="P5382" s="772" t="s">
        <v>13930</v>
      </c>
      <c r="Q5382" s="666" t="s">
        <v>10860</v>
      </c>
      <c r="R5382" s="666">
        <v>12</v>
      </c>
    </row>
    <row r="5383" spans="1:18" ht="15.75" customHeight="1" x14ac:dyDescent="0.2">
      <c r="A5383" s="665" t="s">
        <v>13701</v>
      </c>
      <c r="B5383" s="666" t="s">
        <v>6922</v>
      </c>
      <c r="C5383" s="666" t="s">
        <v>13702</v>
      </c>
      <c r="D5383" s="675" t="s">
        <v>13312</v>
      </c>
      <c r="E5383" s="737" t="s">
        <v>1085</v>
      </c>
      <c r="F5383" s="666">
        <v>17937290</v>
      </c>
      <c r="G5383" s="675" t="s">
        <v>14029</v>
      </c>
      <c r="H5383" s="675" t="s">
        <v>9913</v>
      </c>
      <c r="I5383" s="675" t="s">
        <v>6929</v>
      </c>
      <c r="J5383" s="675" t="s">
        <v>9913</v>
      </c>
      <c r="K5383" s="666"/>
      <c r="L5383" s="666"/>
      <c r="M5383" s="691"/>
      <c r="N5383" s="666" t="s">
        <v>10860</v>
      </c>
      <c r="O5383" s="666">
        <v>1</v>
      </c>
      <c r="P5383" s="772" t="s">
        <v>14030</v>
      </c>
      <c r="Q5383" s="666" t="s">
        <v>10485</v>
      </c>
      <c r="R5383" s="666"/>
    </row>
    <row r="5384" spans="1:18" ht="15.75" customHeight="1" x14ac:dyDescent="0.2">
      <c r="A5384" s="665" t="s">
        <v>13701</v>
      </c>
      <c r="B5384" s="666" t="s">
        <v>6922</v>
      </c>
      <c r="C5384" s="666" t="s">
        <v>13702</v>
      </c>
      <c r="D5384" s="675" t="s">
        <v>11169</v>
      </c>
      <c r="E5384" s="737" t="s">
        <v>7442</v>
      </c>
      <c r="F5384" s="666">
        <v>42692590</v>
      </c>
      <c r="G5384" s="675" t="s">
        <v>14031</v>
      </c>
      <c r="H5384" s="675" t="s">
        <v>11169</v>
      </c>
      <c r="I5384" s="675" t="s">
        <v>6929</v>
      </c>
      <c r="J5384" s="675" t="s">
        <v>11169</v>
      </c>
      <c r="K5384" s="666">
        <v>1</v>
      </c>
      <c r="L5384" s="666">
        <v>12</v>
      </c>
      <c r="M5384" s="691" t="s">
        <v>13843</v>
      </c>
      <c r="N5384" s="666" t="s">
        <v>10860</v>
      </c>
      <c r="O5384" s="666">
        <v>6</v>
      </c>
      <c r="P5384" s="772" t="s">
        <v>13844</v>
      </c>
      <c r="Q5384" s="666" t="s">
        <v>10860</v>
      </c>
      <c r="R5384" s="666">
        <v>12</v>
      </c>
    </row>
    <row r="5385" spans="1:18" ht="15.75" customHeight="1" x14ac:dyDescent="0.2">
      <c r="A5385" s="665" t="s">
        <v>13701</v>
      </c>
      <c r="B5385" s="666" t="s">
        <v>6922</v>
      </c>
      <c r="C5385" s="666" t="s">
        <v>13702</v>
      </c>
      <c r="D5385" s="675" t="s">
        <v>8629</v>
      </c>
      <c r="E5385" s="737" t="s">
        <v>12224</v>
      </c>
      <c r="F5385" s="666">
        <v>17906626</v>
      </c>
      <c r="G5385" s="675" t="s">
        <v>14032</v>
      </c>
      <c r="H5385" s="675" t="s">
        <v>8629</v>
      </c>
      <c r="I5385" s="675" t="s">
        <v>7541</v>
      </c>
      <c r="J5385" s="675" t="s">
        <v>13708</v>
      </c>
      <c r="K5385" s="666">
        <v>1</v>
      </c>
      <c r="L5385" s="666">
        <v>12</v>
      </c>
      <c r="M5385" s="691" t="s">
        <v>13713</v>
      </c>
      <c r="N5385" s="666" t="s">
        <v>10860</v>
      </c>
      <c r="O5385" s="666">
        <v>6</v>
      </c>
      <c r="P5385" s="772" t="s">
        <v>13714</v>
      </c>
      <c r="Q5385" s="666" t="s">
        <v>10860</v>
      </c>
      <c r="R5385" s="666">
        <v>12</v>
      </c>
    </row>
    <row r="5386" spans="1:18" ht="15.75" customHeight="1" x14ac:dyDescent="0.2">
      <c r="A5386" s="665" t="s">
        <v>13701</v>
      </c>
      <c r="B5386" s="666" t="s">
        <v>6922</v>
      </c>
      <c r="C5386" s="666" t="s">
        <v>13702</v>
      </c>
      <c r="D5386" s="675" t="s">
        <v>8629</v>
      </c>
      <c r="E5386" s="737" t="s">
        <v>12224</v>
      </c>
      <c r="F5386" s="666">
        <v>40775566</v>
      </c>
      <c r="G5386" s="675" t="s">
        <v>14033</v>
      </c>
      <c r="H5386" s="675" t="s">
        <v>8629</v>
      </c>
      <c r="I5386" s="675" t="s">
        <v>7541</v>
      </c>
      <c r="J5386" s="675" t="s">
        <v>13708</v>
      </c>
      <c r="K5386" s="666">
        <v>1</v>
      </c>
      <c r="L5386" s="666">
        <v>12</v>
      </c>
      <c r="M5386" s="691" t="s">
        <v>13713</v>
      </c>
      <c r="N5386" s="666" t="s">
        <v>10860</v>
      </c>
      <c r="O5386" s="666">
        <v>6</v>
      </c>
      <c r="P5386" s="772" t="s">
        <v>13714</v>
      </c>
      <c r="Q5386" s="666" t="s">
        <v>10860</v>
      </c>
      <c r="R5386" s="666">
        <v>12</v>
      </c>
    </row>
    <row r="5387" spans="1:18" ht="15.75" customHeight="1" x14ac:dyDescent="0.2">
      <c r="A5387" s="665" t="s">
        <v>13701</v>
      </c>
      <c r="B5387" s="666" t="s">
        <v>6922</v>
      </c>
      <c r="C5387" s="666" t="s">
        <v>13702</v>
      </c>
      <c r="D5387" s="675" t="s">
        <v>12297</v>
      </c>
      <c r="E5387" s="737" t="s">
        <v>6944</v>
      </c>
      <c r="F5387" s="666">
        <v>42278509</v>
      </c>
      <c r="G5387" s="675" t="s">
        <v>14034</v>
      </c>
      <c r="H5387" s="675" t="s">
        <v>12297</v>
      </c>
      <c r="I5387" s="675" t="s">
        <v>6929</v>
      </c>
      <c r="J5387" s="675" t="s">
        <v>9913</v>
      </c>
      <c r="K5387" s="666">
        <v>1</v>
      </c>
      <c r="L5387" s="666">
        <v>12</v>
      </c>
      <c r="M5387" s="691" t="s">
        <v>13749</v>
      </c>
      <c r="N5387" s="666" t="s">
        <v>10860</v>
      </c>
      <c r="O5387" s="666">
        <v>6</v>
      </c>
      <c r="P5387" s="772" t="s">
        <v>13750</v>
      </c>
      <c r="Q5387" s="666" t="s">
        <v>10860</v>
      </c>
      <c r="R5387" s="666">
        <v>12</v>
      </c>
    </row>
    <row r="5388" spans="1:18" ht="15.75" customHeight="1" x14ac:dyDescent="0.2">
      <c r="A5388" s="665" t="s">
        <v>13701</v>
      </c>
      <c r="B5388" s="666" t="s">
        <v>6922</v>
      </c>
      <c r="C5388" s="666" t="s">
        <v>13702</v>
      </c>
      <c r="D5388" s="675" t="s">
        <v>10738</v>
      </c>
      <c r="E5388" s="737" t="s">
        <v>12595</v>
      </c>
      <c r="F5388" s="666">
        <v>40823625</v>
      </c>
      <c r="G5388" s="675" t="s">
        <v>14035</v>
      </c>
      <c r="H5388" s="675" t="s">
        <v>10738</v>
      </c>
      <c r="I5388" s="675" t="s">
        <v>7361</v>
      </c>
      <c r="J5388" s="675" t="s">
        <v>13708</v>
      </c>
      <c r="K5388" s="666">
        <v>1</v>
      </c>
      <c r="L5388" s="666">
        <v>12</v>
      </c>
      <c r="M5388" s="691" t="s">
        <v>13765</v>
      </c>
      <c r="N5388" s="666" t="s">
        <v>10860</v>
      </c>
      <c r="O5388" s="666">
        <v>6</v>
      </c>
      <c r="P5388" s="772" t="s">
        <v>13766</v>
      </c>
      <c r="Q5388" s="666" t="s">
        <v>10860</v>
      </c>
      <c r="R5388" s="666">
        <v>12</v>
      </c>
    </row>
    <row r="5389" spans="1:18" ht="15.75" customHeight="1" x14ac:dyDescent="0.2">
      <c r="A5389" s="665" t="s">
        <v>13701</v>
      </c>
      <c r="B5389" s="666" t="s">
        <v>6922</v>
      </c>
      <c r="C5389" s="666" t="s">
        <v>13702</v>
      </c>
      <c r="D5389" s="675" t="s">
        <v>12297</v>
      </c>
      <c r="E5389" s="737" t="s">
        <v>6944</v>
      </c>
      <c r="F5389" s="666">
        <v>41825436</v>
      </c>
      <c r="G5389" s="675" t="s">
        <v>14036</v>
      </c>
      <c r="H5389" s="675" t="s">
        <v>12297</v>
      </c>
      <c r="I5389" s="675" t="s">
        <v>6929</v>
      </c>
      <c r="J5389" s="675" t="s">
        <v>9913</v>
      </c>
      <c r="K5389" s="666">
        <v>1</v>
      </c>
      <c r="L5389" s="666">
        <v>12</v>
      </c>
      <c r="M5389" s="691" t="s">
        <v>13749</v>
      </c>
      <c r="N5389" s="666" t="s">
        <v>10860</v>
      </c>
      <c r="O5389" s="666">
        <v>6</v>
      </c>
      <c r="P5389" s="772" t="s">
        <v>13750</v>
      </c>
      <c r="Q5389" s="666" t="s">
        <v>10860</v>
      </c>
      <c r="R5389" s="666">
        <v>12</v>
      </c>
    </row>
    <row r="5390" spans="1:18" ht="15.75" customHeight="1" x14ac:dyDescent="0.2">
      <c r="A5390" s="665" t="s">
        <v>13701</v>
      </c>
      <c r="B5390" s="666" t="s">
        <v>6922</v>
      </c>
      <c r="C5390" s="666" t="s">
        <v>13702</v>
      </c>
      <c r="D5390" s="675" t="s">
        <v>11806</v>
      </c>
      <c r="E5390" s="737" t="s">
        <v>7442</v>
      </c>
      <c r="F5390" s="666">
        <v>47162446</v>
      </c>
      <c r="G5390" s="675" t="s">
        <v>14037</v>
      </c>
      <c r="H5390" s="675" t="s">
        <v>11806</v>
      </c>
      <c r="I5390" s="675" t="s">
        <v>6929</v>
      </c>
      <c r="J5390" s="675" t="s">
        <v>13704</v>
      </c>
      <c r="K5390" s="666">
        <v>1</v>
      </c>
      <c r="L5390" s="666">
        <v>12</v>
      </c>
      <c r="M5390" s="691" t="s">
        <v>13843</v>
      </c>
      <c r="N5390" s="666" t="s">
        <v>10860</v>
      </c>
      <c r="O5390" s="666">
        <v>6</v>
      </c>
      <c r="P5390" s="772" t="s">
        <v>13844</v>
      </c>
      <c r="Q5390" s="666" t="s">
        <v>10860</v>
      </c>
      <c r="R5390" s="666">
        <v>12</v>
      </c>
    </row>
    <row r="5391" spans="1:18" ht="15.75" customHeight="1" x14ac:dyDescent="0.2">
      <c r="A5391" s="665" t="s">
        <v>13701</v>
      </c>
      <c r="B5391" s="666" t="s">
        <v>6922</v>
      </c>
      <c r="C5391" s="666" t="s">
        <v>13702</v>
      </c>
      <c r="D5391" s="675" t="s">
        <v>8987</v>
      </c>
      <c r="E5391" s="737" t="s">
        <v>5091</v>
      </c>
      <c r="F5391" s="666">
        <v>45816585</v>
      </c>
      <c r="G5391" s="675" t="s">
        <v>14038</v>
      </c>
      <c r="H5391" s="675" t="s">
        <v>8987</v>
      </c>
      <c r="I5391" s="675" t="s">
        <v>6929</v>
      </c>
      <c r="J5391" s="675" t="s">
        <v>9837</v>
      </c>
      <c r="K5391" s="666">
        <v>1</v>
      </c>
      <c r="L5391" s="666">
        <v>12</v>
      </c>
      <c r="M5391" s="691" t="s">
        <v>13739</v>
      </c>
      <c r="N5391" s="666" t="s">
        <v>10860</v>
      </c>
      <c r="O5391" s="666">
        <v>1</v>
      </c>
      <c r="P5391" s="772" t="s">
        <v>14039</v>
      </c>
      <c r="Q5391" s="666" t="s">
        <v>10860</v>
      </c>
      <c r="R5391" s="666">
        <v>12</v>
      </c>
    </row>
    <row r="5392" spans="1:18" ht="15.75" customHeight="1" x14ac:dyDescent="0.2">
      <c r="A5392" s="665" t="s">
        <v>13701</v>
      </c>
      <c r="B5392" s="666" t="s">
        <v>6922</v>
      </c>
      <c r="C5392" s="666" t="s">
        <v>13702</v>
      </c>
      <c r="D5392" s="675" t="s">
        <v>10738</v>
      </c>
      <c r="E5392" s="737" t="s">
        <v>12595</v>
      </c>
      <c r="F5392" s="666">
        <v>9880821</v>
      </c>
      <c r="G5392" s="675" t="s">
        <v>14040</v>
      </c>
      <c r="H5392" s="675" t="s">
        <v>10738</v>
      </c>
      <c r="I5392" s="675" t="s">
        <v>7361</v>
      </c>
      <c r="J5392" s="675" t="s">
        <v>13708</v>
      </c>
      <c r="K5392" s="666">
        <v>1</v>
      </c>
      <c r="L5392" s="666">
        <v>12</v>
      </c>
      <c r="M5392" s="691" t="s">
        <v>13765</v>
      </c>
      <c r="N5392" s="666" t="s">
        <v>10860</v>
      </c>
      <c r="O5392" s="666">
        <v>6</v>
      </c>
      <c r="P5392" s="772" t="s">
        <v>13766</v>
      </c>
      <c r="Q5392" s="666" t="s">
        <v>10860</v>
      </c>
      <c r="R5392" s="666">
        <v>12</v>
      </c>
    </row>
    <row r="5393" spans="1:18" ht="15.75" customHeight="1" x14ac:dyDescent="0.2">
      <c r="A5393" s="665" t="s">
        <v>13701</v>
      </c>
      <c r="B5393" s="666" t="s">
        <v>6922</v>
      </c>
      <c r="C5393" s="666" t="s">
        <v>13702</v>
      </c>
      <c r="D5393" s="675" t="s">
        <v>11806</v>
      </c>
      <c r="E5393" s="737" t="s">
        <v>12604</v>
      </c>
      <c r="F5393" s="666">
        <v>46624364</v>
      </c>
      <c r="G5393" s="675" t="s">
        <v>14041</v>
      </c>
      <c r="H5393" s="675" t="s">
        <v>11806</v>
      </c>
      <c r="I5393" s="675" t="s">
        <v>6929</v>
      </c>
      <c r="J5393" s="675" t="s">
        <v>13704</v>
      </c>
      <c r="K5393" s="666">
        <v>1</v>
      </c>
      <c r="L5393" s="666">
        <v>12</v>
      </c>
      <c r="M5393" s="691" t="s">
        <v>13705</v>
      </c>
      <c r="N5393" s="666" t="s">
        <v>10860</v>
      </c>
      <c r="O5393" s="666">
        <v>6</v>
      </c>
      <c r="P5393" s="772" t="s">
        <v>13706</v>
      </c>
      <c r="Q5393" s="666" t="s">
        <v>10860</v>
      </c>
      <c r="R5393" s="666">
        <v>12</v>
      </c>
    </row>
    <row r="5394" spans="1:18" ht="15.75" customHeight="1" x14ac:dyDescent="0.2">
      <c r="A5394" s="665" t="s">
        <v>13701</v>
      </c>
      <c r="B5394" s="666" t="s">
        <v>6922</v>
      </c>
      <c r="C5394" s="666" t="s">
        <v>13702</v>
      </c>
      <c r="D5394" s="675" t="s">
        <v>11082</v>
      </c>
      <c r="E5394" s="737" t="s">
        <v>7542</v>
      </c>
      <c r="F5394" s="666">
        <v>41509026</v>
      </c>
      <c r="G5394" s="675" t="s">
        <v>14042</v>
      </c>
      <c r="H5394" s="675" t="s">
        <v>11082</v>
      </c>
      <c r="I5394" s="675" t="s">
        <v>7361</v>
      </c>
      <c r="J5394" s="675" t="s">
        <v>13708</v>
      </c>
      <c r="K5394" s="666">
        <v>1</v>
      </c>
      <c r="L5394" s="666">
        <v>12</v>
      </c>
      <c r="M5394" s="691" t="s">
        <v>13716</v>
      </c>
      <c r="N5394" s="666" t="s">
        <v>10860</v>
      </c>
      <c r="O5394" s="666">
        <v>6</v>
      </c>
      <c r="P5394" s="772" t="s">
        <v>13717</v>
      </c>
      <c r="Q5394" s="666" t="s">
        <v>10860</v>
      </c>
      <c r="R5394" s="666">
        <v>12</v>
      </c>
    </row>
    <row r="5395" spans="1:18" ht="15.75" customHeight="1" x14ac:dyDescent="0.2">
      <c r="A5395" s="665" t="s">
        <v>13701</v>
      </c>
      <c r="B5395" s="666" t="s">
        <v>6922</v>
      </c>
      <c r="C5395" s="666" t="s">
        <v>13702</v>
      </c>
      <c r="D5395" s="675" t="s">
        <v>11806</v>
      </c>
      <c r="E5395" s="737" t="s">
        <v>12604</v>
      </c>
      <c r="F5395" s="666">
        <v>42727242</v>
      </c>
      <c r="G5395" s="675" t="s">
        <v>14043</v>
      </c>
      <c r="H5395" s="675" t="s">
        <v>11806</v>
      </c>
      <c r="I5395" s="675" t="s">
        <v>6929</v>
      </c>
      <c r="J5395" s="675" t="s">
        <v>13704</v>
      </c>
      <c r="K5395" s="666">
        <v>1</v>
      </c>
      <c r="L5395" s="666">
        <v>12</v>
      </c>
      <c r="M5395" s="691" t="s">
        <v>13705</v>
      </c>
      <c r="N5395" s="666" t="s">
        <v>10860</v>
      </c>
      <c r="O5395" s="666">
        <v>6</v>
      </c>
      <c r="P5395" s="772" t="s">
        <v>13706</v>
      </c>
      <c r="Q5395" s="666" t="s">
        <v>10860</v>
      </c>
      <c r="R5395" s="666">
        <v>12</v>
      </c>
    </row>
    <row r="5396" spans="1:18" ht="15.75" customHeight="1" x14ac:dyDescent="0.2">
      <c r="A5396" s="665" t="s">
        <v>13701</v>
      </c>
      <c r="B5396" s="666" t="s">
        <v>6922</v>
      </c>
      <c r="C5396" s="666" t="s">
        <v>13702</v>
      </c>
      <c r="D5396" s="675" t="s">
        <v>11082</v>
      </c>
      <c r="E5396" s="737" t="s">
        <v>7542</v>
      </c>
      <c r="F5396" s="666">
        <v>46902304</v>
      </c>
      <c r="G5396" s="675" t="s">
        <v>14044</v>
      </c>
      <c r="H5396" s="675" t="s">
        <v>11082</v>
      </c>
      <c r="I5396" s="675" t="s">
        <v>7361</v>
      </c>
      <c r="J5396" s="675" t="s">
        <v>13708</v>
      </c>
      <c r="K5396" s="666">
        <v>1</v>
      </c>
      <c r="L5396" s="666">
        <v>12</v>
      </c>
      <c r="M5396" s="691" t="s">
        <v>13716</v>
      </c>
      <c r="N5396" s="666" t="s">
        <v>10860</v>
      </c>
      <c r="O5396" s="666">
        <v>6</v>
      </c>
      <c r="P5396" s="772" t="s">
        <v>13717</v>
      </c>
      <c r="Q5396" s="666" t="s">
        <v>10860</v>
      </c>
      <c r="R5396" s="666">
        <v>12</v>
      </c>
    </row>
    <row r="5397" spans="1:18" ht="15.75" customHeight="1" x14ac:dyDescent="0.2">
      <c r="A5397" s="665" t="s">
        <v>13701</v>
      </c>
      <c r="B5397" s="666" t="s">
        <v>6922</v>
      </c>
      <c r="C5397" s="666" t="s">
        <v>13702</v>
      </c>
      <c r="D5397" s="675" t="s">
        <v>8629</v>
      </c>
      <c r="E5397" s="737" t="s">
        <v>12224</v>
      </c>
      <c r="F5397" s="666">
        <v>80177247</v>
      </c>
      <c r="G5397" s="675" t="s">
        <v>14045</v>
      </c>
      <c r="H5397" s="675" t="s">
        <v>8629</v>
      </c>
      <c r="I5397" s="675" t="s">
        <v>7541</v>
      </c>
      <c r="J5397" s="675" t="s">
        <v>13708</v>
      </c>
      <c r="K5397" s="666">
        <v>1</v>
      </c>
      <c r="L5397" s="666">
        <v>12</v>
      </c>
      <c r="M5397" s="691" t="s">
        <v>13713</v>
      </c>
      <c r="N5397" s="666" t="s">
        <v>10860</v>
      </c>
      <c r="O5397" s="666">
        <v>6</v>
      </c>
      <c r="P5397" s="772" t="s">
        <v>13714</v>
      </c>
      <c r="Q5397" s="666" t="s">
        <v>10860</v>
      </c>
      <c r="R5397" s="666">
        <v>12</v>
      </c>
    </row>
    <row r="5398" spans="1:18" ht="15.75" customHeight="1" x14ac:dyDescent="0.2">
      <c r="A5398" s="665" t="s">
        <v>13701</v>
      </c>
      <c r="B5398" s="666" t="s">
        <v>6922</v>
      </c>
      <c r="C5398" s="666" t="s">
        <v>13702</v>
      </c>
      <c r="D5398" s="675" t="s">
        <v>8651</v>
      </c>
      <c r="E5398" s="737" t="s">
        <v>12224</v>
      </c>
      <c r="F5398" s="666">
        <v>18023805</v>
      </c>
      <c r="G5398" s="675" t="s">
        <v>14046</v>
      </c>
      <c r="H5398" s="675" t="s">
        <v>8651</v>
      </c>
      <c r="I5398" s="675" t="s">
        <v>7361</v>
      </c>
      <c r="J5398" s="675" t="s">
        <v>13708</v>
      </c>
      <c r="K5398" s="666">
        <v>1</v>
      </c>
      <c r="L5398" s="666">
        <v>12</v>
      </c>
      <c r="M5398" s="691" t="s">
        <v>13713</v>
      </c>
      <c r="N5398" s="666" t="s">
        <v>10860</v>
      </c>
      <c r="O5398" s="666">
        <v>6</v>
      </c>
      <c r="P5398" s="772" t="s">
        <v>13714</v>
      </c>
      <c r="Q5398" s="666" t="s">
        <v>10860</v>
      </c>
      <c r="R5398" s="666">
        <v>12</v>
      </c>
    </row>
    <row r="5399" spans="1:18" ht="15.75" customHeight="1" x14ac:dyDescent="0.2">
      <c r="A5399" s="665" t="s">
        <v>13701</v>
      </c>
      <c r="B5399" s="666" t="s">
        <v>6922</v>
      </c>
      <c r="C5399" s="666" t="s">
        <v>13702</v>
      </c>
      <c r="D5399" s="675" t="s">
        <v>9914</v>
      </c>
      <c r="E5399" s="737" t="s">
        <v>1124</v>
      </c>
      <c r="F5399" s="666">
        <v>44125181</v>
      </c>
      <c r="G5399" s="675" t="s">
        <v>14047</v>
      </c>
      <c r="H5399" s="675" t="s">
        <v>9914</v>
      </c>
      <c r="I5399" s="675" t="s">
        <v>6929</v>
      </c>
      <c r="J5399" s="675" t="s">
        <v>9913</v>
      </c>
      <c r="K5399" s="666">
        <v>1</v>
      </c>
      <c r="L5399" s="666">
        <v>12</v>
      </c>
      <c r="M5399" s="691" t="s">
        <v>13929</v>
      </c>
      <c r="N5399" s="666" t="s">
        <v>10860</v>
      </c>
      <c r="O5399" s="666">
        <v>6</v>
      </c>
      <c r="P5399" s="772" t="s">
        <v>13930</v>
      </c>
      <c r="Q5399" s="666" t="s">
        <v>10860</v>
      </c>
      <c r="R5399" s="666">
        <v>12</v>
      </c>
    </row>
    <row r="5400" spans="1:18" ht="15.75" customHeight="1" x14ac:dyDescent="0.2">
      <c r="A5400" s="665" t="s">
        <v>13701</v>
      </c>
      <c r="B5400" s="666" t="s">
        <v>6922</v>
      </c>
      <c r="C5400" s="666" t="s">
        <v>13702</v>
      </c>
      <c r="D5400" s="675" t="s">
        <v>13831</v>
      </c>
      <c r="E5400" s="737" t="s">
        <v>1688</v>
      </c>
      <c r="F5400" s="666">
        <v>18098328</v>
      </c>
      <c r="G5400" s="675" t="s">
        <v>14048</v>
      </c>
      <c r="H5400" s="675" t="s">
        <v>13831</v>
      </c>
      <c r="I5400" s="675" t="s">
        <v>7361</v>
      </c>
      <c r="J5400" s="675" t="s">
        <v>13708</v>
      </c>
      <c r="K5400" s="666">
        <v>1</v>
      </c>
      <c r="L5400" s="666">
        <v>12</v>
      </c>
      <c r="M5400" s="691" t="s">
        <v>13734</v>
      </c>
      <c r="N5400" s="666" t="s">
        <v>10860</v>
      </c>
      <c r="O5400" s="666">
        <v>6</v>
      </c>
      <c r="P5400" s="772" t="s">
        <v>13735</v>
      </c>
      <c r="Q5400" s="666" t="s">
        <v>10860</v>
      </c>
      <c r="R5400" s="666">
        <v>12</v>
      </c>
    </row>
    <row r="5401" spans="1:18" ht="15.75" customHeight="1" x14ac:dyDescent="0.2">
      <c r="A5401" s="665" t="s">
        <v>13701</v>
      </c>
      <c r="B5401" s="666" t="s">
        <v>6922</v>
      </c>
      <c r="C5401" s="666" t="s">
        <v>13702</v>
      </c>
      <c r="D5401" s="675" t="s">
        <v>10738</v>
      </c>
      <c r="E5401" s="737" t="s">
        <v>12595</v>
      </c>
      <c r="F5401" s="666">
        <v>43891335</v>
      </c>
      <c r="G5401" s="675" t="s">
        <v>14049</v>
      </c>
      <c r="H5401" s="675" t="s">
        <v>10738</v>
      </c>
      <c r="I5401" s="675" t="s">
        <v>7361</v>
      </c>
      <c r="J5401" s="675" t="s">
        <v>13708</v>
      </c>
      <c r="K5401" s="666">
        <v>1</v>
      </c>
      <c r="L5401" s="666">
        <v>12</v>
      </c>
      <c r="M5401" s="691" t="s">
        <v>13765</v>
      </c>
      <c r="N5401" s="666" t="s">
        <v>10860</v>
      </c>
      <c r="O5401" s="666">
        <v>6</v>
      </c>
      <c r="P5401" s="772" t="s">
        <v>13766</v>
      </c>
      <c r="Q5401" s="666" t="s">
        <v>10860</v>
      </c>
      <c r="R5401" s="666">
        <v>12</v>
      </c>
    </row>
    <row r="5402" spans="1:18" ht="15.75" customHeight="1" x14ac:dyDescent="0.2">
      <c r="A5402" s="665" t="s">
        <v>13701</v>
      </c>
      <c r="B5402" s="666" t="s">
        <v>6922</v>
      </c>
      <c r="C5402" s="666" t="s">
        <v>13702</v>
      </c>
      <c r="D5402" s="675" t="s">
        <v>10244</v>
      </c>
      <c r="E5402" s="737" t="s">
        <v>7542</v>
      </c>
      <c r="F5402" s="666">
        <v>19092446</v>
      </c>
      <c r="G5402" s="675" t="s">
        <v>14050</v>
      </c>
      <c r="H5402" s="675" t="s">
        <v>10244</v>
      </c>
      <c r="I5402" s="675" t="s">
        <v>7361</v>
      </c>
      <c r="J5402" s="675" t="s">
        <v>13708</v>
      </c>
      <c r="K5402" s="666">
        <v>1</v>
      </c>
      <c r="L5402" s="666">
        <v>12</v>
      </c>
      <c r="M5402" s="691" t="s">
        <v>13716</v>
      </c>
      <c r="N5402" s="666" t="s">
        <v>10860</v>
      </c>
      <c r="O5402" s="666">
        <v>6</v>
      </c>
      <c r="P5402" s="772" t="s">
        <v>13717</v>
      </c>
      <c r="Q5402" s="666" t="s">
        <v>10860</v>
      </c>
      <c r="R5402" s="666">
        <v>12</v>
      </c>
    </row>
    <row r="5403" spans="1:18" ht="15.75" customHeight="1" x14ac:dyDescent="0.2">
      <c r="A5403" s="665" t="s">
        <v>13701</v>
      </c>
      <c r="B5403" s="666" t="s">
        <v>6922</v>
      </c>
      <c r="C5403" s="666" t="s">
        <v>13702</v>
      </c>
      <c r="D5403" s="675" t="s">
        <v>8987</v>
      </c>
      <c r="E5403" s="737" t="s">
        <v>7454</v>
      </c>
      <c r="F5403" s="666">
        <v>47502989</v>
      </c>
      <c r="G5403" s="675" t="s">
        <v>14051</v>
      </c>
      <c r="H5403" s="675" t="s">
        <v>8987</v>
      </c>
      <c r="I5403" s="675" t="s">
        <v>6929</v>
      </c>
      <c r="J5403" s="675" t="s">
        <v>9837</v>
      </c>
      <c r="K5403" s="666">
        <v>1</v>
      </c>
      <c r="L5403" s="666">
        <v>12</v>
      </c>
      <c r="M5403" s="691" t="s">
        <v>13709</v>
      </c>
      <c r="N5403" s="666" t="s">
        <v>10860</v>
      </c>
      <c r="O5403" s="666">
        <v>6</v>
      </c>
      <c r="P5403" s="772" t="s">
        <v>13710</v>
      </c>
      <c r="Q5403" s="666" t="s">
        <v>10860</v>
      </c>
      <c r="R5403" s="666">
        <v>12</v>
      </c>
    </row>
    <row r="5404" spans="1:18" ht="15.75" customHeight="1" x14ac:dyDescent="0.2">
      <c r="A5404" s="665" t="s">
        <v>13701</v>
      </c>
      <c r="B5404" s="666" t="s">
        <v>6922</v>
      </c>
      <c r="C5404" s="666" t="s">
        <v>13702</v>
      </c>
      <c r="D5404" s="675" t="s">
        <v>8629</v>
      </c>
      <c r="E5404" s="737" t="s">
        <v>12224</v>
      </c>
      <c r="F5404" s="666">
        <v>18879506</v>
      </c>
      <c r="G5404" s="675" t="s">
        <v>14052</v>
      </c>
      <c r="H5404" s="675" t="s">
        <v>8629</v>
      </c>
      <c r="I5404" s="675" t="s">
        <v>7541</v>
      </c>
      <c r="J5404" s="675" t="s">
        <v>13708</v>
      </c>
      <c r="K5404" s="666">
        <v>1</v>
      </c>
      <c r="L5404" s="666">
        <v>12</v>
      </c>
      <c r="M5404" s="691" t="s">
        <v>13713</v>
      </c>
      <c r="N5404" s="666" t="s">
        <v>10860</v>
      </c>
      <c r="O5404" s="666">
        <v>6</v>
      </c>
      <c r="P5404" s="772" t="s">
        <v>13714</v>
      </c>
      <c r="Q5404" s="666" t="s">
        <v>10860</v>
      </c>
      <c r="R5404" s="666">
        <v>12</v>
      </c>
    </row>
    <row r="5405" spans="1:18" ht="15.75" customHeight="1" x14ac:dyDescent="0.2">
      <c r="A5405" s="665" t="s">
        <v>13701</v>
      </c>
      <c r="B5405" s="666" t="s">
        <v>6922</v>
      </c>
      <c r="C5405" s="666" t="s">
        <v>13702</v>
      </c>
      <c r="D5405" s="675" t="s">
        <v>8651</v>
      </c>
      <c r="E5405" s="737" t="s">
        <v>7555</v>
      </c>
      <c r="F5405" s="666">
        <v>18021176</v>
      </c>
      <c r="G5405" s="675" t="s">
        <v>14053</v>
      </c>
      <c r="H5405" s="675" t="s">
        <v>8651</v>
      </c>
      <c r="I5405" s="675" t="s">
        <v>7361</v>
      </c>
      <c r="J5405" s="675" t="s">
        <v>13708</v>
      </c>
      <c r="K5405" s="666">
        <v>1</v>
      </c>
      <c r="L5405" s="666">
        <v>12</v>
      </c>
      <c r="M5405" s="691" t="s">
        <v>13723</v>
      </c>
      <c r="N5405" s="666" t="s">
        <v>10860</v>
      </c>
      <c r="O5405" s="666">
        <v>6</v>
      </c>
      <c r="P5405" s="772" t="s">
        <v>13724</v>
      </c>
      <c r="Q5405" s="666" t="s">
        <v>10860</v>
      </c>
      <c r="R5405" s="666">
        <v>12</v>
      </c>
    </row>
    <row r="5406" spans="1:18" ht="15.75" customHeight="1" x14ac:dyDescent="0.2">
      <c r="A5406" s="665" t="s">
        <v>13701</v>
      </c>
      <c r="B5406" s="666" t="s">
        <v>6922</v>
      </c>
      <c r="C5406" s="666" t="s">
        <v>13702</v>
      </c>
      <c r="D5406" s="675" t="s">
        <v>10738</v>
      </c>
      <c r="E5406" s="737" t="s">
        <v>1688</v>
      </c>
      <c r="F5406" s="666">
        <v>45909923</v>
      </c>
      <c r="G5406" s="675" t="s">
        <v>14054</v>
      </c>
      <c r="H5406" s="675" t="s">
        <v>10738</v>
      </c>
      <c r="I5406" s="675" t="s">
        <v>7361</v>
      </c>
      <c r="J5406" s="675" t="s">
        <v>13708</v>
      </c>
      <c r="K5406" s="666">
        <v>1</v>
      </c>
      <c r="L5406" s="666">
        <v>12</v>
      </c>
      <c r="M5406" s="691" t="s">
        <v>13734</v>
      </c>
      <c r="N5406" s="666" t="s">
        <v>10860</v>
      </c>
      <c r="O5406" s="666">
        <v>6</v>
      </c>
      <c r="P5406" s="772" t="s">
        <v>13735</v>
      </c>
      <c r="Q5406" s="666" t="s">
        <v>10860</v>
      </c>
      <c r="R5406" s="666">
        <v>12</v>
      </c>
    </row>
    <row r="5407" spans="1:18" ht="15.75" customHeight="1" x14ac:dyDescent="0.2">
      <c r="A5407" s="665" t="s">
        <v>13701</v>
      </c>
      <c r="B5407" s="666" t="s">
        <v>6922</v>
      </c>
      <c r="C5407" s="666" t="s">
        <v>13702</v>
      </c>
      <c r="D5407" s="675" t="s">
        <v>11806</v>
      </c>
      <c r="E5407" s="737" t="s">
        <v>7454</v>
      </c>
      <c r="F5407" s="666">
        <v>45917237</v>
      </c>
      <c r="G5407" s="675" t="s">
        <v>14055</v>
      </c>
      <c r="H5407" s="675" t="s">
        <v>11806</v>
      </c>
      <c r="I5407" s="675" t="s">
        <v>6929</v>
      </c>
      <c r="J5407" s="675" t="s">
        <v>13704</v>
      </c>
      <c r="K5407" s="666">
        <v>1</v>
      </c>
      <c r="L5407" s="666">
        <v>12</v>
      </c>
      <c r="M5407" s="691" t="s">
        <v>13709</v>
      </c>
      <c r="N5407" s="666" t="s">
        <v>10860</v>
      </c>
      <c r="O5407" s="666">
        <v>6</v>
      </c>
      <c r="P5407" s="772" t="s">
        <v>13710</v>
      </c>
      <c r="Q5407" s="666" t="s">
        <v>10860</v>
      </c>
      <c r="R5407" s="666">
        <v>12</v>
      </c>
    </row>
    <row r="5408" spans="1:18" ht="15.75" customHeight="1" x14ac:dyDescent="0.2">
      <c r="A5408" s="665" t="s">
        <v>13701</v>
      </c>
      <c r="B5408" s="666" t="s">
        <v>6922</v>
      </c>
      <c r="C5408" s="666" t="s">
        <v>13702</v>
      </c>
      <c r="D5408" s="675" t="s">
        <v>11169</v>
      </c>
      <c r="E5408" s="737" t="s">
        <v>8396</v>
      </c>
      <c r="F5408" s="666">
        <v>44255087</v>
      </c>
      <c r="G5408" s="675" t="s">
        <v>14056</v>
      </c>
      <c r="H5408" s="675" t="s">
        <v>11169</v>
      </c>
      <c r="I5408" s="675" t="s">
        <v>6929</v>
      </c>
      <c r="J5408" s="675" t="s">
        <v>11169</v>
      </c>
      <c r="K5408" s="666">
        <v>1</v>
      </c>
      <c r="L5408" s="666">
        <v>12</v>
      </c>
      <c r="M5408" s="691" t="s">
        <v>13726</v>
      </c>
      <c r="N5408" s="666" t="s">
        <v>10860</v>
      </c>
      <c r="O5408" s="666">
        <v>6</v>
      </c>
      <c r="P5408" s="772" t="s">
        <v>13776</v>
      </c>
      <c r="Q5408" s="666" t="s">
        <v>10860</v>
      </c>
      <c r="R5408" s="666">
        <v>12</v>
      </c>
    </row>
    <row r="5409" spans="1:18" ht="15.75" customHeight="1" x14ac:dyDescent="0.2">
      <c r="A5409" s="665" t="s">
        <v>13701</v>
      </c>
      <c r="B5409" s="666" t="s">
        <v>6922</v>
      </c>
      <c r="C5409" s="666" t="s">
        <v>13702</v>
      </c>
      <c r="D5409" s="675" t="s">
        <v>10842</v>
      </c>
      <c r="E5409" s="737" t="s">
        <v>7555</v>
      </c>
      <c r="F5409" s="666">
        <v>47049485</v>
      </c>
      <c r="G5409" s="675" t="s">
        <v>14057</v>
      </c>
      <c r="H5409" s="675" t="s">
        <v>10842</v>
      </c>
      <c r="I5409" s="675" t="s">
        <v>7361</v>
      </c>
      <c r="J5409" s="675" t="s">
        <v>13708</v>
      </c>
      <c r="K5409" s="666">
        <v>1</v>
      </c>
      <c r="L5409" s="666">
        <v>12</v>
      </c>
      <c r="M5409" s="691" t="s">
        <v>13723</v>
      </c>
      <c r="N5409" s="666" t="s">
        <v>10860</v>
      </c>
      <c r="O5409" s="666">
        <v>6</v>
      </c>
      <c r="P5409" s="772" t="s">
        <v>13724</v>
      </c>
      <c r="Q5409" s="666" t="s">
        <v>10860</v>
      </c>
      <c r="R5409" s="666">
        <v>12</v>
      </c>
    </row>
    <row r="5410" spans="1:18" ht="15.75" customHeight="1" x14ac:dyDescent="0.2">
      <c r="A5410" s="665" t="s">
        <v>13701</v>
      </c>
      <c r="B5410" s="666" t="s">
        <v>6922</v>
      </c>
      <c r="C5410" s="666" t="s">
        <v>13702</v>
      </c>
      <c r="D5410" s="675" t="s">
        <v>8629</v>
      </c>
      <c r="E5410" s="737" t="s">
        <v>12224</v>
      </c>
      <c r="F5410" s="666">
        <v>17988165</v>
      </c>
      <c r="G5410" s="675" t="s">
        <v>14058</v>
      </c>
      <c r="H5410" s="675" t="s">
        <v>8629</v>
      </c>
      <c r="I5410" s="675" t="s">
        <v>7541</v>
      </c>
      <c r="J5410" s="675" t="s">
        <v>13708</v>
      </c>
      <c r="K5410" s="666">
        <v>1</v>
      </c>
      <c r="L5410" s="666">
        <v>12</v>
      </c>
      <c r="M5410" s="691" t="s">
        <v>13713</v>
      </c>
      <c r="N5410" s="666" t="s">
        <v>10860</v>
      </c>
      <c r="O5410" s="666">
        <v>6</v>
      </c>
      <c r="P5410" s="772" t="s">
        <v>13714</v>
      </c>
      <c r="Q5410" s="666" t="s">
        <v>10860</v>
      </c>
      <c r="R5410" s="666">
        <v>12</v>
      </c>
    </row>
    <row r="5411" spans="1:18" ht="15.75" customHeight="1" x14ac:dyDescent="0.2">
      <c r="A5411" s="665" t="s">
        <v>13701</v>
      </c>
      <c r="B5411" s="666" t="s">
        <v>6922</v>
      </c>
      <c r="C5411" s="666" t="s">
        <v>13702</v>
      </c>
      <c r="D5411" s="675" t="s">
        <v>8670</v>
      </c>
      <c r="E5411" s="737" t="s">
        <v>12224</v>
      </c>
      <c r="F5411" s="666">
        <v>18861514</v>
      </c>
      <c r="G5411" s="675" t="s">
        <v>14059</v>
      </c>
      <c r="H5411" s="675" t="s">
        <v>8670</v>
      </c>
      <c r="I5411" s="675" t="s">
        <v>7541</v>
      </c>
      <c r="J5411" s="675" t="s">
        <v>13708</v>
      </c>
      <c r="K5411" s="666">
        <v>1</v>
      </c>
      <c r="L5411" s="666">
        <v>12</v>
      </c>
      <c r="M5411" s="691" t="s">
        <v>13713</v>
      </c>
      <c r="N5411" s="666" t="s">
        <v>10860</v>
      </c>
      <c r="O5411" s="666">
        <v>6</v>
      </c>
      <c r="P5411" s="772" t="s">
        <v>13714</v>
      </c>
      <c r="Q5411" s="666" t="s">
        <v>10860</v>
      </c>
      <c r="R5411" s="666">
        <v>12</v>
      </c>
    </row>
    <row r="5412" spans="1:18" ht="15.75" customHeight="1" x14ac:dyDescent="0.2">
      <c r="A5412" s="665" t="s">
        <v>13701</v>
      </c>
      <c r="B5412" s="666" t="s">
        <v>6922</v>
      </c>
      <c r="C5412" s="666" t="s">
        <v>13702</v>
      </c>
      <c r="D5412" s="675" t="s">
        <v>8629</v>
      </c>
      <c r="E5412" s="737" t="s">
        <v>7555</v>
      </c>
      <c r="F5412" s="666">
        <v>43663936</v>
      </c>
      <c r="G5412" s="675" t="s">
        <v>14060</v>
      </c>
      <c r="H5412" s="675" t="s">
        <v>8629</v>
      </c>
      <c r="I5412" s="675" t="s">
        <v>7541</v>
      </c>
      <c r="J5412" s="675" t="s">
        <v>13708</v>
      </c>
      <c r="K5412" s="666">
        <v>1</v>
      </c>
      <c r="L5412" s="666">
        <v>12</v>
      </c>
      <c r="M5412" s="691" t="s">
        <v>13723</v>
      </c>
      <c r="N5412" s="666" t="s">
        <v>10860</v>
      </c>
      <c r="O5412" s="666">
        <v>6</v>
      </c>
      <c r="P5412" s="772" t="s">
        <v>13724</v>
      </c>
      <c r="Q5412" s="666" t="s">
        <v>10860</v>
      </c>
      <c r="R5412" s="666">
        <v>12</v>
      </c>
    </row>
    <row r="5413" spans="1:18" ht="15.75" customHeight="1" x14ac:dyDescent="0.2">
      <c r="A5413" s="665" t="s">
        <v>13701</v>
      </c>
      <c r="B5413" s="666" t="s">
        <v>6922</v>
      </c>
      <c r="C5413" s="666" t="s">
        <v>13702</v>
      </c>
      <c r="D5413" s="675" t="s">
        <v>10738</v>
      </c>
      <c r="E5413" s="737" t="s">
        <v>12595</v>
      </c>
      <c r="F5413" s="666">
        <v>43260828</v>
      </c>
      <c r="G5413" s="675" t="s">
        <v>14061</v>
      </c>
      <c r="H5413" s="675" t="s">
        <v>10738</v>
      </c>
      <c r="I5413" s="675" t="s">
        <v>7361</v>
      </c>
      <c r="J5413" s="675" t="s">
        <v>13708</v>
      </c>
      <c r="K5413" s="666">
        <v>1</v>
      </c>
      <c r="L5413" s="666">
        <v>12</v>
      </c>
      <c r="M5413" s="691" t="s">
        <v>13765</v>
      </c>
      <c r="N5413" s="666" t="s">
        <v>10860</v>
      </c>
      <c r="O5413" s="666">
        <v>6</v>
      </c>
      <c r="P5413" s="772" t="s">
        <v>13766</v>
      </c>
      <c r="Q5413" s="666" t="s">
        <v>10860</v>
      </c>
      <c r="R5413" s="666">
        <v>12</v>
      </c>
    </row>
    <row r="5414" spans="1:18" ht="15.75" customHeight="1" x14ac:dyDescent="0.2">
      <c r="A5414" s="665" t="s">
        <v>13701</v>
      </c>
      <c r="B5414" s="666" t="s">
        <v>6922</v>
      </c>
      <c r="C5414" s="666" t="s">
        <v>13702</v>
      </c>
      <c r="D5414" s="675" t="s">
        <v>9914</v>
      </c>
      <c r="E5414" s="737" t="s">
        <v>1124</v>
      </c>
      <c r="F5414" s="666">
        <v>41934462</v>
      </c>
      <c r="G5414" s="675" t="s">
        <v>14062</v>
      </c>
      <c r="H5414" s="675" t="s">
        <v>9914</v>
      </c>
      <c r="I5414" s="675" t="s">
        <v>6929</v>
      </c>
      <c r="J5414" s="675" t="s">
        <v>9913</v>
      </c>
      <c r="K5414" s="666">
        <v>1</v>
      </c>
      <c r="L5414" s="666">
        <v>12</v>
      </c>
      <c r="M5414" s="691" t="s">
        <v>13929</v>
      </c>
      <c r="N5414" s="666" t="s">
        <v>10860</v>
      </c>
      <c r="O5414" s="666">
        <v>6</v>
      </c>
      <c r="P5414" s="772" t="s">
        <v>13930</v>
      </c>
      <c r="Q5414" s="666" t="s">
        <v>10860</v>
      </c>
      <c r="R5414" s="666">
        <v>12</v>
      </c>
    </row>
    <row r="5415" spans="1:18" ht="15.75" customHeight="1" x14ac:dyDescent="0.2">
      <c r="A5415" s="665" t="s">
        <v>13701</v>
      </c>
      <c r="B5415" s="666" t="s">
        <v>6922</v>
      </c>
      <c r="C5415" s="666" t="s">
        <v>13702</v>
      </c>
      <c r="D5415" s="675" t="s">
        <v>11806</v>
      </c>
      <c r="E5415" s="737" t="s">
        <v>12604</v>
      </c>
      <c r="F5415" s="666">
        <v>46988404</v>
      </c>
      <c r="G5415" s="675" t="s">
        <v>14063</v>
      </c>
      <c r="H5415" s="675" t="s">
        <v>11806</v>
      </c>
      <c r="I5415" s="675" t="s">
        <v>6929</v>
      </c>
      <c r="J5415" s="675" t="s">
        <v>13704</v>
      </c>
      <c r="K5415" s="666">
        <v>1</v>
      </c>
      <c r="L5415" s="666">
        <v>12</v>
      </c>
      <c r="M5415" s="691" t="s">
        <v>13705</v>
      </c>
      <c r="N5415" s="666" t="s">
        <v>10860</v>
      </c>
      <c r="O5415" s="666">
        <v>6</v>
      </c>
      <c r="P5415" s="772" t="s">
        <v>13706</v>
      </c>
      <c r="Q5415" s="666" t="s">
        <v>10860</v>
      </c>
      <c r="R5415" s="666">
        <v>12</v>
      </c>
    </row>
    <row r="5416" spans="1:18" ht="15.75" customHeight="1" x14ac:dyDescent="0.2">
      <c r="A5416" s="665" t="s">
        <v>13701</v>
      </c>
      <c r="B5416" s="666" t="s">
        <v>6922</v>
      </c>
      <c r="C5416" s="666" t="s">
        <v>13702</v>
      </c>
      <c r="D5416" s="675" t="s">
        <v>8651</v>
      </c>
      <c r="E5416" s="737" t="s">
        <v>7555</v>
      </c>
      <c r="F5416" s="666">
        <v>17960242</v>
      </c>
      <c r="G5416" s="675" t="s">
        <v>14064</v>
      </c>
      <c r="H5416" s="675" t="s">
        <v>8651</v>
      </c>
      <c r="I5416" s="675" t="s">
        <v>7361</v>
      </c>
      <c r="J5416" s="675" t="s">
        <v>13708</v>
      </c>
      <c r="K5416" s="666">
        <v>1</v>
      </c>
      <c r="L5416" s="666">
        <v>12</v>
      </c>
      <c r="M5416" s="691" t="s">
        <v>13723</v>
      </c>
      <c r="N5416" s="666" t="s">
        <v>10860</v>
      </c>
      <c r="O5416" s="666">
        <v>6</v>
      </c>
      <c r="P5416" s="772" t="s">
        <v>13724</v>
      </c>
      <c r="Q5416" s="666" t="s">
        <v>10860</v>
      </c>
      <c r="R5416" s="666">
        <v>12</v>
      </c>
    </row>
    <row r="5417" spans="1:18" ht="15.75" customHeight="1" x14ac:dyDescent="0.2">
      <c r="A5417" s="665" t="s">
        <v>13701</v>
      </c>
      <c r="B5417" s="666" t="s">
        <v>6922</v>
      </c>
      <c r="C5417" s="666" t="s">
        <v>13702</v>
      </c>
      <c r="D5417" s="675" t="s">
        <v>11806</v>
      </c>
      <c r="E5417" s="737" t="s">
        <v>7454</v>
      </c>
      <c r="F5417" s="666">
        <v>47833468</v>
      </c>
      <c r="G5417" s="675" t="s">
        <v>14065</v>
      </c>
      <c r="H5417" s="675" t="s">
        <v>11806</v>
      </c>
      <c r="I5417" s="675" t="s">
        <v>6929</v>
      </c>
      <c r="J5417" s="675" t="s">
        <v>13704</v>
      </c>
      <c r="K5417" s="666">
        <v>1</v>
      </c>
      <c r="L5417" s="666">
        <v>12</v>
      </c>
      <c r="M5417" s="691" t="s">
        <v>13709</v>
      </c>
      <c r="N5417" s="666" t="s">
        <v>10860</v>
      </c>
      <c r="O5417" s="666">
        <v>6</v>
      </c>
      <c r="P5417" s="772" t="s">
        <v>13710</v>
      </c>
      <c r="Q5417" s="666" t="s">
        <v>10860</v>
      </c>
      <c r="R5417" s="666">
        <v>12</v>
      </c>
    </row>
    <row r="5418" spans="1:18" ht="15.75" customHeight="1" x14ac:dyDescent="0.2">
      <c r="A5418" s="665" t="s">
        <v>13701</v>
      </c>
      <c r="B5418" s="666" t="s">
        <v>6922</v>
      </c>
      <c r="C5418" s="666" t="s">
        <v>13702</v>
      </c>
      <c r="D5418" s="675" t="s">
        <v>11050</v>
      </c>
      <c r="E5418" s="737" t="s">
        <v>9180</v>
      </c>
      <c r="F5418" s="666">
        <v>18218037</v>
      </c>
      <c r="G5418" s="675" t="s">
        <v>14066</v>
      </c>
      <c r="H5418" s="675" t="s">
        <v>11050</v>
      </c>
      <c r="I5418" s="675" t="s">
        <v>7361</v>
      </c>
      <c r="J5418" s="675" t="s">
        <v>13708</v>
      </c>
      <c r="K5418" s="666">
        <v>1</v>
      </c>
      <c r="L5418" s="666">
        <v>12</v>
      </c>
      <c r="M5418" s="691" t="s">
        <v>13759</v>
      </c>
      <c r="N5418" s="666" t="s">
        <v>10860</v>
      </c>
      <c r="O5418" s="666">
        <v>6</v>
      </c>
      <c r="P5418" s="772" t="s">
        <v>13760</v>
      </c>
      <c r="Q5418" s="666" t="s">
        <v>10860</v>
      </c>
      <c r="R5418" s="666">
        <v>12</v>
      </c>
    </row>
    <row r="5419" spans="1:18" ht="15.75" customHeight="1" x14ac:dyDescent="0.2">
      <c r="A5419" s="665" t="s">
        <v>13701</v>
      </c>
      <c r="B5419" s="666" t="s">
        <v>6922</v>
      </c>
      <c r="C5419" s="666" t="s">
        <v>13702</v>
      </c>
      <c r="D5419" s="675" t="s">
        <v>13732</v>
      </c>
      <c r="E5419" s="737" t="s">
        <v>1688</v>
      </c>
      <c r="F5419" s="666">
        <v>47351475</v>
      </c>
      <c r="G5419" s="675" t="s">
        <v>14067</v>
      </c>
      <c r="H5419" s="675" t="s">
        <v>13732</v>
      </c>
      <c r="I5419" s="675" t="s">
        <v>7361</v>
      </c>
      <c r="J5419" s="675" t="s">
        <v>13708</v>
      </c>
      <c r="K5419" s="666">
        <v>1</v>
      </c>
      <c r="L5419" s="666">
        <v>12</v>
      </c>
      <c r="M5419" s="691" t="s">
        <v>13734</v>
      </c>
      <c r="N5419" s="666" t="s">
        <v>10860</v>
      </c>
      <c r="O5419" s="666">
        <v>6</v>
      </c>
      <c r="P5419" s="772" t="s">
        <v>13735</v>
      </c>
      <c r="Q5419" s="666" t="s">
        <v>10860</v>
      </c>
      <c r="R5419" s="666">
        <v>12</v>
      </c>
    </row>
    <row r="5420" spans="1:18" ht="15.75" customHeight="1" x14ac:dyDescent="0.2">
      <c r="A5420" s="665" t="s">
        <v>13701</v>
      </c>
      <c r="B5420" s="666" t="s">
        <v>6922</v>
      </c>
      <c r="C5420" s="666" t="s">
        <v>13702</v>
      </c>
      <c r="D5420" s="675" t="s">
        <v>11806</v>
      </c>
      <c r="E5420" s="737" t="s">
        <v>7454</v>
      </c>
      <c r="F5420" s="666">
        <v>46862247</v>
      </c>
      <c r="G5420" s="675" t="s">
        <v>14068</v>
      </c>
      <c r="H5420" s="675" t="s">
        <v>11806</v>
      </c>
      <c r="I5420" s="675" t="s">
        <v>6929</v>
      </c>
      <c r="J5420" s="675" t="s">
        <v>13704</v>
      </c>
      <c r="K5420" s="666">
        <v>1</v>
      </c>
      <c r="L5420" s="666">
        <v>12</v>
      </c>
      <c r="M5420" s="691" t="s">
        <v>13709</v>
      </c>
      <c r="N5420" s="666" t="s">
        <v>10860</v>
      </c>
      <c r="O5420" s="666">
        <v>6</v>
      </c>
      <c r="P5420" s="772" t="s">
        <v>13710</v>
      </c>
      <c r="Q5420" s="666" t="s">
        <v>10860</v>
      </c>
      <c r="R5420" s="666">
        <v>12</v>
      </c>
    </row>
    <row r="5421" spans="1:18" ht="15.75" customHeight="1" x14ac:dyDescent="0.2">
      <c r="A5421" s="665" t="s">
        <v>13701</v>
      </c>
      <c r="B5421" s="666" t="s">
        <v>6922</v>
      </c>
      <c r="C5421" s="666" t="s">
        <v>13702</v>
      </c>
      <c r="D5421" s="675" t="s">
        <v>9105</v>
      </c>
      <c r="E5421" s="737" t="s">
        <v>7454</v>
      </c>
      <c r="F5421" s="666">
        <v>43469443</v>
      </c>
      <c r="G5421" s="675" t="s">
        <v>14069</v>
      </c>
      <c r="H5421" s="675" t="s">
        <v>9105</v>
      </c>
      <c r="I5421" s="675" t="s">
        <v>6929</v>
      </c>
      <c r="J5421" s="675" t="s">
        <v>13873</v>
      </c>
      <c r="K5421" s="666">
        <v>1</v>
      </c>
      <c r="L5421" s="666">
        <v>12</v>
      </c>
      <c r="M5421" s="691" t="s">
        <v>13709</v>
      </c>
      <c r="N5421" s="666" t="s">
        <v>10860</v>
      </c>
      <c r="O5421" s="666">
        <v>6</v>
      </c>
      <c r="P5421" s="772" t="s">
        <v>13710</v>
      </c>
      <c r="Q5421" s="666" t="s">
        <v>10860</v>
      </c>
      <c r="R5421" s="666">
        <v>12</v>
      </c>
    </row>
    <row r="5422" spans="1:18" ht="15.75" customHeight="1" x14ac:dyDescent="0.2">
      <c r="A5422" s="665" t="s">
        <v>13701</v>
      </c>
      <c r="B5422" s="666" t="s">
        <v>6922</v>
      </c>
      <c r="C5422" s="666" t="s">
        <v>13702</v>
      </c>
      <c r="D5422" s="675" t="s">
        <v>8987</v>
      </c>
      <c r="E5422" s="737" t="s">
        <v>6455</v>
      </c>
      <c r="F5422" s="666">
        <v>46004746</v>
      </c>
      <c r="G5422" s="675" t="s">
        <v>14070</v>
      </c>
      <c r="H5422" s="675" t="s">
        <v>8987</v>
      </c>
      <c r="I5422" s="675" t="s">
        <v>6929</v>
      </c>
      <c r="J5422" s="675" t="s">
        <v>9837</v>
      </c>
      <c r="K5422" s="666">
        <v>1</v>
      </c>
      <c r="L5422" s="666">
        <v>12</v>
      </c>
      <c r="M5422" s="691" t="s">
        <v>13720</v>
      </c>
      <c r="N5422" s="666" t="s">
        <v>10860</v>
      </c>
      <c r="O5422" s="666">
        <v>6</v>
      </c>
      <c r="P5422" s="772" t="s">
        <v>13721</v>
      </c>
      <c r="Q5422" s="666" t="s">
        <v>10860</v>
      </c>
      <c r="R5422" s="666">
        <v>12</v>
      </c>
    </row>
    <row r="5423" spans="1:18" ht="15.75" customHeight="1" x14ac:dyDescent="0.2">
      <c r="A5423" s="665" t="s">
        <v>13701</v>
      </c>
      <c r="B5423" s="666" t="s">
        <v>6922</v>
      </c>
      <c r="C5423" s="666" t="s">
        <v>13702</v>
      </c>
      <c r="D5423" s="675" t="s">
        <v>11806</v>
      </c>
      <c r="E5423" s="737" t="s">
        <v>12604</v>
      </c>
      <c r="F5423" s="666">
        <v>45049637</v>
      </c>
      <c r="G5423" s="675" t="s">
        <v>14071</v>
      </c>
      <c r="H5423" s="675" t="s">
        <v>11806</v>
      </c>
      <c r="I5423" s="675" t="s">
        <v>6929</v>
      </c>
      <c r="J5423" s="675" t="s">
        <v>13704</v>
      </c>
      <c r="K5423" s="666">
        <v>1</v>
      </c>
      <c r="L5423" s="666">
        <v>12</v>
      </c>
      <c r="M5423" s="691" t="s">
        <v>13705</v>
      </c>
      <c r="N5423" s="666" t="s">
        <v>10860</v>
      </c>
      <c r="O5423" s="666">
        <v>6</v>
      </c>
      <c r="P5423" s="772" t="s">
        <v>13706</v>
      </c>
      <c r="Q5423" s="666" t="s">
        <v>10860</v>
      </c>
      <c r="R5423" s="666">
        <v>12</v>
      </c>
    </row>
    <row r="5424" spans="1:18" ht="15.75" customHeight="1" x14ac:dyDescent="0.2">
      <c r="A5424" s="665" t="s">
        <v>13701</v>
      </c>
      <c r="B5424" s="666" t="s">
        <v>6922</v>
      </c>
      <c r="C5424" s="666" t="s">
        <v>13702</v>
      </c>
      <c r="D5424" s="675" t="s">
        <v>10738</v>
      </c>
      <c r="E5424" s="737" t="s">
        <v>7555</v>
      </c>
      <c r="F5424" s="666">
        <v>18122475</v>
      </c>
      <c r="G5424" s="675" t="s">
        <v>14072</v>
      </c>
      <c r="H5424" s="675" t="s">
        <v>10738</v>
      </c>
      <c r="I5424" s="675" t="s">
        <v>7361</v>
      </c>
      <c r="J5424" s="675" t="s">
        <v>13708</v>
      </c>
      <c r="K5424" s="666">
        <v>1</v>
      </c>
      <c r="L5424" s="666">
        <v>12</v>
      </c>
      <c r="M5424" s="691" t="s">
        <v>13723</v>
      </c>
      <c r="N5424" s="666" t="s">
        <v>10860</v>
      </c>
      <c r="O5424" s="666">
        <v>6</v>
      </c>
      <c r="P5424" s="772" t="s">
        <v>13724</v>
      </c>
      <c r="Q5424" s="666" t="s">
        <v>10860</v>
      </c>
      <c r="R5424" s="666">
        <v>12</v>
      </c>
    </row>
    <row r="5425" spans="1:18" ht="15.75" customHeight="1" x14ac:dyDescent="0.2">
      <c r="A5425" s="665" t="s">
        <v>13701</v>
      </c>
      <c r="B5425" s="666" t="s">
        <v>6922</v>
      </c>
      <c r="C5425" s="666" t="s">
        <v>13702</v>
      </c>
      <c r="D5425" s="675" t="s">
        <v>11050</v>
      </c>
      <c r="E5425" s="737" t="s">
        <v>7555</v>
      </c>
      <c r="F5425" s="666">
        <v>19321566</v>
      </c>
      <c r="G5425" s="675" t="s">
        <v>14073</v>
      </c>
      <c r="H5425" s="675" t="s">
        <v>11050</v>
      </c>
      <c r="I5425" s="675" t="s">
        <v>7361</v>
      </c>
      <c r="J5425" s="675" t="s">
        <v>13708</v>
      </c>
      <c r="K5425" s="666">
        <v>1</v>
      </c>
      <c r="L5425" s="666">
        <v>12</v>
      </c>
      <c r="M5425" s="691" t="s">
        <v>13723</v>
      </c>
      <c r="N5425" s="666" t="s">
        <v>10860</v>
      </c>
      <c r="O5425" s="666">
        <v>6</v>
      </c>
      <c r="P5425" s="772" t="s">
        <v>13724</v>
      </c>
      <c r="Q5425" s="666" t="s">
        <v>10860</v>
      </c>
      <c r="R5425" s="666">
        <v>12</v>
      </c>
    </row>
    <row r="5426" spans="1:18" ht="15.75" customHeight="1" x14ac:dyDescent="0.2">
      <c r="A5426" s="665" t="s">
        <v>13701</v>
      </c>
      <c r="B5426" s="666" t="s">
        <v>6922</v>
      </c>
      <c r="C5426" s="666" t="s">
        <v>13702</v>
      </c>
      <c r="D5426" s="675" t="s">
        <v>8651</v>
      </c>
      <c r="E5426" s="737" t="s">
        <v>7555</v>
      </c>
      <c r="F5426" s="666">
        <v>18211861</v>
      </c>
      <c r="G5426" s="675" t="s">
        <v>14074</v>
      </c>
      <c r="H5426" s="675" t="s">
        <v>8651</v>
      </c>
      <c r="I5426" s="675" t="s">
        <v>7361</v>
      </c>
      <c r="J5426" s="675" t="s">
        <v>13708</v>
      </c>
      <c r="K5426" s="666">
        <v>1</v>
      </c>
      <c r="L5426" s="666">
        <v>12</v>
      </c>
      <c r="M5426" s="691" t="s">
        <v>13723</v>
      </c>
      <c r="N5426" s="666" t="s">
        <v>10860</v>
      </c>
      <c r="O5426" s="666">
        <v>6</v>
      </c>
      <c r="P5426" s="772" t="s">
        <v>13724</v>
      </c>
      <c r="Q5426" s="666" t="s">
        <v>10860</v>
      </c>
      <c r="R5426" s="666">
        <v>12</v>
      </c>
    </row>
    <row r="5427" spans="1:18" ht="15.75" customHeight="1" x14ac:dyDescent="0.2">
      <c r="A5427" s="665" t="s">
        <v>13701</v>
      </c>
      <c r="B5427" s="666" t="s">
        <v>6922</v>
      </c>
      <c r="C5427" s="666" t="s">
        <v>13702</v>
      </c>
      <c r="D5427" s="675" t="s">
        <v>8611</v>
      </c>
      <c r="E5427" s="737" t="s">
        <v>7555</v>
      </c>
      <c r="F5427" s="666">
        <v>18127415</v>
      </c>
      <c r="G5427" s="675" t="s">
        <v>14075</v>
      </c>
      <c r="H5427" s="675" t="s">
        <v>8611</v>
      </c>
      <c r="I5427" s="675" t="s">
        <v>7361</v>
      </c>
      <c r="J5427" s="675" t="s">
        <v>13708</v>
      </c>
      <c r="K5427" s="666">
        <v>1</v>
      </c>
      <c r="L5427" s="666">
        <v>12</v>
      </c>
      <c r="M5427" s="691" t="s">
        <v>13723</v>
      </c>
      <c r="N5427" s="666" t="s">
        <v>10860</v>
      </c>
      <c r="O5427" s="666">
        <v>6</v>
      </c>
      <c r="P5427" s="772" t="s">
        <v>13724</v>
      </c>
      <c r="Q5427" s="666" t="s">
        <v>10860</v>
      </c>
      <c r="R5427" s="666">
        <v>12</v>
      </c>
    </row>
    <row r="5428" spans="1:18" ht="15.75" customHeight="1" x14ac:dyDescent="0.2">
      <c r="A5428" s="665" t="s">
        <v>13701</v>
      </c>
      <c r="B5428" s="666" t="s">
        <v>6922</v>
      </c>
      <c r="C5428" s="666" t="s">
        <v>13702</v>
      </c>
      <c r="D5428" s="675" t="s">
        <v>10924</v>
      </c>
      <c r="E5428" s="737" t="s">
        <v>12224</v>
      </c>
      <c r="F5428" s="666">
        <v>80575503</v>
      </c>
      <c r="G5428" s="675" t="s">
        <v>14076</v>
      </c>
      <c r="H5428" s="675" t="s">
        <v>10924</v>
      </c>
      <c r="I5428" s="675" t="s">
        <v>6929</v>
      </c>
      <c r="J5428" s="675" t="s">
        <v>10356</v>
      </c>
      <c r="K5428" s="666">
        <v>1</v>
      </c>
      <c r="L5428" s="666">
        <v>12</v>
      </c>
      <c r="M5428" s="691" t="s">
        <v>13713</v>
      </c>
      <c r="N5428" s="666" t="s">
        <v>10860</v>
      </c>
      <c r="O5428" s="666">
        <v>6</v>
      </c>
      <c r="P5428" s="772" t="s">
        <v>13714</v>
      </c>
      <c r="Q5428" s="666" t="s">
        <v>10860</v>
      </c>
      <c r="R5428" s="666">
        <v>12</v>
      </c>
    </row>
    <row r="5429" spans="1:18" ht="15.75" customHeight="1" x14ac:dyDescent="0.2">
      <c r="A5429" s="665" t="s">
        <v>13701</v>
      </c>
      <c r="B5429" s="666" t="s">
        <v>6922</v>
      </c>
      <c r="C5429" s="666" t="s">
        <v>13702</v>
      </c>
      <c r="D5429" s="675" t="s">
        <v>8629</v>
      </c>
      <c r="E5429" s="737" t="s">
        <v>7454</v>
      </c>
      <c r="F5429" s="666">
        <v>76851805</v>
      </c>
      <c r="G5429" s="675" t="s">
        <v>14077</v>
      </c>
      <c r="H5429" s="675" t="s">
        <v>8629</v>
      </c>
      <c r="I5429" s="675" t="s">
        <v>7541</v>
      </c>
      <c r="J5429" s="675" t="s">
        <v>13708</v>
      </c>
      <c r="K5429" s="666">
        <v>1</v>
      </c>
      <c r="L5429" s="666">
        <v>12</v>
      </c>
      <c r="M5429" s="691" t="s">
        <v>13709</v>
      </c>
      <c r="N5429" s="666" t="s">
        <v>10860</v>
      </c>
      <c r="O5429" s="666">
        <v>6</v>
      </c>
      <c r="P5429" s="772" t="s">
        <v>13710</v>
      </c>
      <c r="Q5429" s="666" t="s">
        <v>10860</v>
      </c>
      <c r="R5429" s="666">
        <v>12</v>
      </c>
    </row>
    <row r="5430" spans="1:18" ht="15.75" customHeight="1" x14ac:dyDescent="0.2">
      <c r="A5430" s="665" t="s">
        <v>13701</v>
      </c>
      <c r="B5430" s="666" t="s">
        <v>6922</v>
      </c>
      <c r="C5430" s="666" t="s">
        <v>13702</v>
      </c>
      <c r="D5430" s="675" t="s">
        <v>11806</v>
      </c>
      <c r="E5430" s="737" t="s">
        <v>5091</v>
      </c>
      <c r="F5430" s="666">
        <v>42465886</v>
      </c>
      <c r="G5430" s="675" t="s">
        <v>14078</v>
      </c>
      <c r="H5430" s="675" t="s">
        <v>11806</v>
      </c>
      <c r="I5430" s="675" t="s">
        <v>6929</v>
      </c>
      <c r="J5430" s="675" t="s">
        <v>13704</v>
      </c>
      <c r="K5430" s="666">
        <v>1</v>
      </c>
      <c r="L5430" s="666">
        <v>12</v>
      </c>
      <c r="M5430" s="691" t="s">
        <v>13739</v>
      </c>
      <c r="N5430" s="666" t="s">
        <v>10860</v>
      </c>
      <c r="O5430" s="666">
        <v>6</v>
      </c>
      <c r="P5430" s="772" t="s">
        <v>13740</v>
      </c>
      <c r="Q5430" s="666" t="s">
        <v>10860</v>
      </c>
      <c r="R5430" s="666">
        <v>12</v>
      </c>
    </row>
    <row r="5431" spans="1:18" ht="15.75" customHeight="1" x14ac:dyDescent="0.2">
      <c r="A5431" s="665" t="s">
        <v>13701</v>
      </c>
      <c r="B5431" s="666" t="s">
        <v>6922</v>
      </c>
      <c r="C5431" s="666" t="s">
        <v>13702</v>
      </c>
      <c r="D5431" s="675" t="s">
        <v>10356</v>
      </c>
      <c r="E5431" s="737" t="s">
        <v>8396</v>
      </c>
      <c r="F5431" s="666">
        <v>17971175</v>
      </c>
      <c r="G5431" s="675" t="s">
        <v>14079</v>
      </c>
      <c r="H5431" s="675" t="s">
        <v>10356</v>
      </c>
      <c r="I5431" s="675" t="s">
        <v>6929</v>
      </c>
      <c r="J5431" s="675" t="s">
        <v>10356</v>
      </c>
      <c r="K5431" s="666">
        <v>1</v>
      </c>
      <c r="L5431" s="666">
        <v>12</v>
      </c>
      <c r="M5431" s="691" t="s">
        <v>13726</v>
      </c>
      <c r="N5431" s="666" t="s">
        <v>10860</v>
      </c>
      <c r="O5431" s="666">
        <v>6</v>
      </c>
      <c r="P5431" s="772" t="s">
        <v>13776</v>
      </c>
      <c r="Q5431" s="666" t="s">
        <v>10860</v>
      </c>
      <c r="R5431" s="666">
        <v>12</v>
      </c>
    </row>
    <row r="5432" spans="1:18" ht="15.75" customHeight="1" x14ac:dyDescent="0.2">
      <c r="A5432" s="665" t="s">
        <v>13701</v>
      </c>
      <c r="B5432" s="666" t="s">
        <v>6922</v>
      </c>
      <c r="C5432" s="666" t="s">
        <v>13702</v>
      </c>
      <c r="D5432" s="675" t="s">
        <v>11050</v>
      </c>
      <c r="E5432" s="737" t="s">
        <v>12224</v>
      </c>
      <c r="F5432" s="666">
        <v>18099747</v>
      </c>
      <c r="G5432" s="675" t="s">
        <v>14080</v>
      </c>
      <c r="H5432" s="675" t="s">
        <v>11050</v>
      </c>
      <c r="I5432" s="675" t="s">
        <v>7361</v>
      </c>
      <c r="J5432" s="675" t="s">
        <v>13708</v>
      </c>
      <c r="K5432" s="666">
        <v>1</v>
      </c>
      <c r="L5432" s="666">
        <v>12</v>
      </c>
      <c r="M5432" s="691" t="s">
        <v>13713</v>
      </c>
      <c r="N5432" s="666" t="s">
        <v>10860</v>
      </c>
      <c r="O5432" s="666">
        <v>6</v>
      </c>
      <c r="P5432" s="772" t="s">
        <v>13714</v>
      </c>
      <c r="Q5432" s="666" t="s">
        <v>10860</v>
      </c>
      <c r="R5432" s="666">
        <v>12</v>
      </c>
    </row>
    <row r="5433" spans="1:18" ht="15.75" customHeight="1" x14ac:dyDescent="0.2">
      <c r="A5433" s="665" t="s">
        <v>13701</v>
      </c>
      <c r="B5433" s="666" t="s">
        <v>6922</v>
      </c>
      <c r="C5433" s="666" t="s">
        <v>13702</v>
      </c>
      <c r="D5433" s="675" t="s">
        <v>11806</v>
      </c>
      <c r="E5433" s="737" t="s">
        <v>7454</v>
      </c>
      <c r="F5433" s="666">
        <v>41084561</v>
      </c>
      <c r="G5433" s="675" t="s">
        <v>14081</v>
      </c>
      <c r="H5433" s="675" t="s">
        <v>11806</v>
      </c>
      <c r="I5433" s="675" t="s">
        <v>6929</v>
      </c>
      <c r="J5433" s="675" t="s">
        <v>13704</v>
      </c>
      <c r="K5433" s="666">
        <v>1</v>
      </c>
      <c r="L5433" s="666">
        <v>7</v>
      </c>
      <c r="M5433" s="691" t="s">
        <v>14082</v>
      </c>
      <c r="N5433" s="666"/>
      <c r="O5433" s="666"/>
      <c r="P5433" s="772"/>
      <c r="Q5433" s="666"/>
      <c r="R5433" s="666"/>
    </row>
    <row r="5434" spans="1:18" ht="15.75" customHeight="1" x14ac:dyDescent="0.2">
      <c r="A5434" s="665" t="s">
        <v>13701</v>
      </c>
      <c r="B5434" s="666" t="s">
        <v>6922</v>
      </c>
      <c r="C5434" s="666" t="s">
        <v>13702</v>
      </c>
      <c r="D5434" s="675" t="s">
        <v>11806</v>
      </c>
      <c r="E5434" s="737" t="s">
        <v>12604</v>
      </c>
      <c r="F5434" s="666">
        <v>41551762</v>
      </c>
      <c r="G5434" s="675" t="s">
        <v>14083</v>
      </c>
      <c r="H5434" s="675" t="s">
        <v>11806</v>
      </c>
      <c r="I5434" s="675" t="s">
        <v>6929</v>
      </c>
      <c r="J5434" s="675" t="s">
        <v>13704</v>
      </c>
      <c r="K5434" s="666">
        <v>1</v>
      </c>
      <c r="L5434" s="666">
        <v>12</v>
      </c>
      <c r="M5434" s="691" t="s">
        <v>13705</v>
      </c>
      <c r="N5434" s="666" t="s">
        <v>10860</v>
      </c>
      <c r="O5434" s="666">
        <v>6</v>
      </c>
      <c r="P5434" s="772" t="s">
        <v>13706</v>
      </c>
      <c r="Q5434" s="666" t="s">
        <v>10860</v>
      </c>
      <c r="R5434" s="666">
        <v>12</v>
      </c>
    </row>
    <row r="5435" spans="1:18" ht="15.75" customHeight="1" x14ac:dyDescent="0.2">
      <c r="A5435" s="665" t="s">
        <v>13701</v>
      </c>
      <c r="B5435" s="666" t="s">
        <v>6922</v>
      </c>
      <c r="C5435" s="666" t="s">
        <v>13702</v>
      </c>
      <c r="D5435" s="675" t="s">
        <v>11806</v>
      </c>
      <c r="E5435" s="737" t="s">
        <v>6455</v>
      </c>
      <c r="F5435" s="666">
        <v>17822026</v>
      </c>
      <c r="G5435" s="675" t="s">
        <v>14084</v>
      </c>
      <c r="H5435" s="675" t="s">
        <v>11806</v>
      </c>
      <c r="I5435" s="675" t="s">
        <v>6929</v>
      </c>
      <c r="J5435" s="675" t="s">
        <v>13704</v>
      </c>
      <c r="K5435" s="666">
        <v>1</v>
      </c>
      <c r="L5435" s="666">
        <v>12</v>
      </c>
      <c r="M5435" s="691" t="s">
        <v>13720</v>
      </c>
      <c r="N5435" s="666" t="s">
        <v>10860</v>
      </c>
      <c r="O5435" s="666">
        <v>6</v>
      </c>
      <c r="P5435" s="772" t="s">
        <v>13721</v>
      </c>
      <c r="Q5435" s="666" t="s">
        <v>10860</v>
      </c>
      <c r="R5435" s="666">
        <v>12</v>
      </c>
    </row>
    <row r="5436" spans="1:18" ht="15.75" customHeight="1" x14ac:dyDescent="0.2">
      <c r="A5436" s="665" t="s">
        <v>13701</v>
      </c>
      <c r="B5436" s="666" t="s">
        <v>6922</v>
      </c>
      <c r="C5436" s="666" t="s">
        <v>13702</v>
      </c>
      <c r="D5436" s="675" t="s">
        <v>8629</v>
      </c>
      <c r="E5436" s="737" t="s">
        <v>7555</v>
      </c>
      <c r="F5436" s="666">
        <v>18086621</v>
      </c>
      <c r="G5436" s="675" t="s">
        <v>14085</v>
      </c>
      <c r="H5436" s="675" t="s">
        <v>8629</v>
      </c>
      <c r="I5436" s="675" t="s">
        <v>7541</v>
      </c>
      <c r="J5436" s="675" t="s">
        <v>13708</v>
      </c>
      <c r="K5436" s="666">
        <v>1</v>
      </c>
      <c r="L5436" s="666">
        <v>12</v>
      </c>
      <c r="M5436" s="691" t="s">
        <v>13723</v>
      </c>
      <c r="N5436" s="666" t="s">
        <v>10860</v>
      </c>
      <c r="O5436" s="666">
        <v>6</v>
      </c>
      <c r="P5436" s="772" t="s">
        <v>13724</v>
      </c>
      <c r="Q5436" s="666" t="s">
        <v>10860</v>
      </c>
      <c r="R5436" s="666">
        <v>12</v>
      </c>
    </row>
    <row r="5437" spans="1:18" ht="15.75" customHeight="1" x14ac:dyDescent="0.2">
      <c r="A5437" s="665" t="s">
        <v>13701</v>
      </c>
      <c r="B5437" s="666" t="s">
        <v>6922</v>
      </c>
      <c r="C5437" s="666" t="s">
        <v>13702</v>
      </c>
      <c r="D5437" s="675" t="s">
        <v>8987</v>
      </c>
      <c r="E5437" s="737" t="s">
        <v>6455</v>
      </c>
      <c r="F5437" s="666">
        <v>40568318</v>
      </c>
      <c r="G5437" s="675" t="s">
        <v>14086</v>
      </c>
      <c r="H5437" s="675" t="s">
        <v>8987</v>
      </c>
      <c r="I5437" s="675" t="s">
        <v>6929</v>
      </c>
      <c r="J5437" s="675" t="s">
        <v>9837</v>
      </c>
      <c r="K5437" s="666">
        <v>1</v>
      </c>
      <c r="L5437" s="666">
        <v>12</v>
      </c>
      <c r="M5437" s="691" t="s">
        <v>13720</v>
      </c>
      <c r="N5437" s="666" t="s">
        <v>10860</v>
      </c>
      <c r="O5437" s="666">
        <v>6</v>
      </c>
      <c r="P5437" s="772" t="s">
        <v>13721</v>
      </c>
      <c r="Q5437" s="666" t="s">
        <v>10860</v>
      </c>
      <c r="R5437" s="666">
        <v>12</v>
      </c>
    </row>
    <row r="5438" spans="1:18" ht="15.75" customHeight="1" x14ac:dyDescent="0.2">
      <c r="A5438" s="665" t="s">
        <v>13701</v>
      </c>
      <c r="B5438" s="666" t="s">
        <v>6922</v>
      </c>
      <c r="C5438" s="666" t="s">
        <v>13702</v>
      </c>
      <c r="D5438" s="675" t="s">
        <v>10854</v>
      </c>
      <c r="E5438" s="737" t="s">
        <v>5091</v>
      </c>
      <c r="F5438" s="666">
        <v>41480460</v>
      </c>
      <c r="G5438" s="675" t="s">
        <v>14087</v>
      </c>
      <c r="H5438" s="675" t="s">
        <v>10854</v>
      </c>
      <c r="I5438" s="675" t="s">
        <v>6929</v>
      </c>
      <c r="J5438" s="675" t="s">
        <v>10854</v>
      </c>
      <c r="K5438" s="666">
        <v>1</v>
      </c>
      <c r="L5438" s="666">
        <v>12</v>
      </c>
      <c r="M5438" s="691" t="s">
        <v>13739</v>
      </c>
      <c r="N5438" s="666" t="s">
        <v>10860</v>
      </c>
      <c r="O5438" s="666">
        <v>6</v>
      </c>
      <c r="P5438" s="772" t="s">
        <v>13740</v>
      </c>
      <c r="Q5438" s="666" t="s">
        <v>10860</v>
      </c>
      <c r="R5438" s="666">
        <v>12</v>
      </c>
    </row>
    <row r="5439" spans="1:18" ht="15.75" customHeight="1" x14ac:dyDescent="0.2">
      <c r="A5439" s="665" t="s">
        <v>13701</v>
      </c>
      <c r="B5439" s="666" t="s">
        <v>6922</v>
      </c>
      <c r="C5439" s="666" t="s">
        <v>13702</v>
      </c>
      <c r="D5439" s="675" t="s">
        <v>11806</v>
      </c>
      <c r="E5439" s="737" t="s">
        <v>7454</v>
      </c>
      <c r="F5439" s="666">
        <v>45056680</v>
      </c>
      <c r="G5439" s="675" t="s">
        <v>14088</v>
      </c>
      <c r="H5439" s="675" t="s">
        <v>11806</v>
      </c>
      <c r="I5439" s="675" t="s">
        <v>6929</v>
      </c>
      <c r="J5439" s="675" t="s">
        <v>13704</v>
      </c>
      <c r="K5439" s="666">
        <v>1</v>
      </c>
      <c r="L5439" s="666">
        <v>12</v>
      </c>
      <c r="M5439" s="691" t="s">
        <v>13709</v>
      </c>
      <c r="N5439" s="666" t="s">
        <v>10860</v>
      </c>
      <c r="O5439" s="666">
        <v>6</v>
      </c>
      <c r="P5439" s="772" t="s">
        <v>13710</v>
      </c>
      <c r="Q5439" s="666" t="s">
        <v>10860</v>
      </c>
      <c r="R5439" s="666">
        <v>12</v>
      </c>
    </row>
    <row r="5440" spans="1:18" ht="15.75" customHeight="1" x14ac:dyDescent="0.2">
      <c r="A5440" s="665" t="s">
        <v>13701</v>
      </c>
      <c r="B5440" s="666" t="s">
        <v>6922</v>
      </c>
      <c r="C5440" s="666" t="s">
        <v>13702</v>
      </c>
      <c r="D5440" s="675" t="s">
        <v>8629</v>
      </c>
      <c r="E5440" s="737" t="s">
        <v>12224</v>
      </c>
      <c r="F5440" s="666">
        <v>19692438</v>
      </c>
      <c r="G5440" s="675" t="s">
        <v>14089</v>
      </c>
      <c r="H5440" s="675" t="s">
        <v>8629</v>
      </c>
      <c r="I5440" s="675" t="s">
        <v>7541</v>
      </c>
      <c r="J5440" s="675" t="s">
        <v>13708</v>
      </c>
      <c r="K5440" s="666">
        <v>1</v>
      </c>
      <c r="L5440" s="666">
        <v>12</v>
      </c>
      <c r="M5440" s="691" t="s">
        <v>13713</v>
      </c>
      <c r="N5440" s="666" t="s">
        <v>10860</v>
      </c>
      <c r="O5440" s="666">
        <v>6</v>
      </c>
      <c r="P5440" s="772" t="s">
        <v>13714</v>
      </c>
      <c r="Q5440" s="666" t="s">
        <v>10860</v>
      </c>
      <c r="R5440" s="666">
        <v>12</v>
      </c>
    </row>
    <row r="5441" spans="1:18" ht="15.75" customHeight="1" x14ac:dyDescent="0.2">
      <c r="A5441" s="665" t="s">
        <v>13701</v>
      </c>
      <c r="B5441" s="666" t="s">
        <v>6922</v>
      </c>
      <c r="C5441" s="666" t="s">
        <v>13702</v>
      </c>
      <c r="D5441" s="675" t="s">
        <v>11806</v>
      </c>
      <c r="E5441" s="737" t="s">
        <v>12604</v>
      </c>
      <c r="F5441" s="666">
        <v>42972935</v>
      </c>
      <c r="G5441" s="675" t="s">
        <v>14090</v>
      </c>
      <c r="H5441" s="675" t="s">
        <v>11806</v>
      </c>
      <c r="I5441" s="675" t="s">
        <v>6929</v>
      </c>
      <c r="J5441" s="675" t="s">
        <v>13704</v>
      </c>
      <c r="K5441" s="666">
        <v>1</v>
      </c>
      <c r="L5441" s="666">
        <v>12</v>
      </c>
      <c r="M5441" s="691" t="s">
        <v>13705</v>
      </c>
      <c r="N5441" s="666" t="s">
        <v>10860</v>
      </c>
      <c r="O5441" s="666">
        <v>6</v>
      </c>
      <c r="P5441" s="772" t="s">
        <v>13706</v>
      </c>
      <c r="Q5441" s="666" t="s">
        <v>10860</v>
      </c>
      <c r="R5441" s="666">
        <v>12</v>
      </c>
    </row>
    <row r="5442" spans="1:18" ht="15.75" customHeight="1" x14ac:dyDescent="0.2">
      <c r="A5442" s="665" t="s">
        <v>13701</v>
      </c>
      <c r="B5442" s="666" t="s">
        <v>6922</v>
      </c>
      <c r="C5442" s="666" t="s">
        <v>13702</v>
      </c>
      <c r="D5442" s="675" t="s">
        <v>11806</v>
      </c>
      <c r="E5442" s="737" t="s">
        <v>12604</v>
      </c>
      <c r="F5442" s="666">
        <v>47587221</v>
      </c>
      <c r="G5442" s="675" t="s">
        <v>11550</v>
      </c>
      <c r="H5442" s="675" t="s">
        <v>11806</v>
      </c>
      <c r="I5442" s="675" t="s">
        <v>6929</v>
      </c>
      <c r="J5442" s="675" t="s">
        <v>13704</v>
      </c>
      <c r="K5442" s="666">
        <v>1</v>
      </c>
      <c r="L5442" s="666">
        <v>5</v>
      </c>
      <c r="M5442" s="691" t="s">
        <v>14091</v>
      </c>
      <c r="N5442" s="666"/>
      <c r="O5442" s="666"/>
      <c r="P5442" s="772"/>
      <c r="Q5442" s="666"/>
      <c r="R5442" s="666"/>
    </row>
    <row r="5443" spans="1:18" ht="15.75" customHeight="1" x14ac:dyDescent="0.2">
      <c r="A5443" s="665" t="s">
        <v>13701</v>
      </c>
      <c r="B5443" s="666" t="s">
        <v>6922</v>
      </c>
      <c r="C5443" s="666" t="s">
        <v>13702</v>
      </c>
      <c r="D5443" s="675" t="s">
        <v>8651</v>
      </c>
      <c r="E5443" s="737" t="s">
        <v>1688</v>
      </c>
      <c r="F5443" s="666">
        <v>18094466</v>
      </c>
      <c r="G5443" s="675" t="s">
        <v>14092</v>
      </c>
      <c r="H5443" s="675" t="s">
        <v>8651</v>
      </c>
      <c r="I5443" s="675" t="s">
        <v>7361</v>
      </c>
      <c r="J5443" s="675" t="s">
        <v>13708</v>
      </c>
      <c r="K5443" s="666">
        <v>1</v>
      </c>
      <c r="L5443" s="666">
        <v>12</v>
      </c>
      <c r="M5443" s="691" t="s">
        <v>13734</v>
      </c>
      <c r="N5443" s="666" t="s">
        <v>10860</v>
      </c>
      <c r="O5443" s="666">
        <v>6</v>
      </c>
      <c r="P5443" s="772" t="s">
        <v>13735</v>
      </c>
      <c r="Q5443" s="666" t="s">
        <v>10860</v>
      </c>
      <c r="R5443" s="666">
        <v>12</v>
      </c>
    </row>
    <row r="5444" spans="1:18" ht="15.75" customHeight="1" x14ac:dyDescent="0.2">
      <c r="A5444" s="665" t="s">
        <v>13701</v>
      </c>
      <c r="B5444" s="666" t="s">
        <v>6922</v>
      </c>
      <c r="C5444" s="666" t="s">
        <v>13702</v>
      </c>
      <c r="D5444" s="675" t="s">
        <v>10738</v>
      </c>
      <c r="E5444" s="737" t="s">
        <v>12595</v>
      </c>
      <c r="F5444" s="666">
        <v>18208465</v>
      </c>
      <c r="G5444" s="675" t="s">
        <v>14093</v>
      </c>
      <c r="H5444" s="675" t="s">
        <v>10738</v>
      </c>
      <c r="I5444" s="675" t="s">
        <v>7361</v>
      </c>
      <c r="J5444" s="675" t="s">
        <v>13708</v>
      </c>
      <c r="K5444" s="666">
        <v>1</v>
      </c>
      <c r="L5444" s="666">
        <v>12</v>
      </c>
      <c r="M5444" s="691" t="s">
        <v>13765</v>
      </c>
      <c r="N5444" s="666" t="s">
        <v>10860</v>
      </c>
      <c r="O5444" s="666">
        <v>6</v>
      </c>
      <c r="P5444" s="772" t="s">
        <v>13766</v>
      </c>
      <c r="Q5444" s="666" t="s">
        <v>10860</v>
      </c>
      <c r="R5444" s="666">
        <v>12</v>
      </c>
    </row>
    <row r="5445" spans="1:18" ht="15.75" customHeight="1" x14ac:dyDescent="0.2">
      <c r="A5445" s="665" t="s">
        <v>13701</v>
      </c>
      <c r="B5445" s="666" t="s">
        <v>6922</v>
      </c>
      <c r="C5445" s="666" t="s">
        <v>13702</v>
      </c>
      <c r="D5445" s="675" t="s">
        <v>8611</v>
      </c>
      <c r="E5445" s="737" t="s">
        <v>5124</v>
      </c>
      <c r="F5445" s="666">
        <v>43920794</v>
      </c>
      <c r="G5445" s="675" t="s">
        <v>14094</v>
      </c>
      <c r="H5445" s="675" t="s">
        <v>8611</v>
      </c>
      <c r="I5445" s="675" t="s">
        <v>7361</v>
      </c>
      <c r="J5445" s="675" t="s">
        <v>13708</v>
      </c>
      <c r="K5445" s="666">
        <v>1</v>
      </c>
      <c r="L5445" s="666">
        <v>12</v>
      </c>
      <c r="M5445" s="691" t="s">
        <v>13828</v>
      </c>
      <c r="N5445" s="666" t="s">
        <v>10860</v>
      </c>
      <c r="O5445" s="666">
        <v>6</v>
      </c>
      <c r="P5445" s="772" t="s">
        <v>13829</v>
      </c>
      <c r="Q5445" s="666" t="s">
        <v>10860</v>
      </c>
      <c r="R5445" s="666">
        <v>12</v>
      </c>
    </row>
    <row r="5446" spans="1:18" ht="15.75" customHeight="1" x14ac:dyDescent="0.2">
      <c r="A5446" s="665" t="s">
        <v>13701</v>
      </c>
      <c r="B5446" s="666" t="s">
        <v>6922</v>
      </c>
      <c r="C5446" s="666" t="s">
        <v>13702</v>
      </c>
      <c r="D5446" s="675" t="s">
        <v>10738</v>
      </c>
      <c r="E5446" s="737" t="s">
        <v>1688</v>
      </c>
      <c r="F5446" s="666">
        <v>70071231</v>
      </c>
      <c r="G5446" s="675" t="s">
        <v>14095</v>
      </c>
      <c r="H5446" s="675" t="s">
        <v>10738</v>
      </c>
      <c r="I5446" s="675" t="s">
        <v>7361</v>
      </c>
      <c r="J5446" s="675" t="s">
        <v>13708</v>
      </c>
      <c r="K5446" s="666">
        <v>1</v>
      </c>
      <c r="L5446" s="666">
        <v>12</v>
      </c>
      <c r="M5446" s="691" t="s">
        <v>13734</v>
      </c>
      <c r="N5446" s="666" t="s">
        <v>10860</v>
      </c>
      <c r="O5446" s="666">
        <v>6</v>
      </c>
      <c r="P5446" s="772" t="s">
        <v>13735</v>
      </c>
      <c r="Q5446" s="666" t="s">
        <v>10860</v>
      </c>
      <c r="R5446" s="666">
        <v>12</v>
      </c>
    </row>
    <row r="5447" spans="1:18" ht="15.75" customHeight="1" x14ac:dyDescent="0.2">
      <c r="A5447" s="665" t="s">
        <v>13701</v>
      </c>
      <c r="B5447" s="666" t="s">
        <v>6922</v>
      </c>
      <c r="C5447" s="666" t="s">
        <v>13702</v>
      </c>
      <c r="D5447" s="675" t="s">
        <v>11806</v>
      </c>
      <c r="E5447" s="737" t="s">
        <v>12604</v>
      </c>
      <c r="F5447" s="666">
        <v>46515708</v>
      </c>
      <c r="G5447" s="675" t="s">
        <v>14096</v>
      </c>
      <c r="H5447" s="675" t="s">
        <v>11806</v>
      </c>
      <c r="I5447" s="675" t="s">
        <v>6929</v>
      </c>
      <c r="J5447" s="675" t="s">
        <v>13704</v>
      </c>
      <c r="K5447" s="666">
        <v>1</v>
      </c>
      <c r="L5447" s="666">
        <v>9</v>
      </c>
      <c r="M5447" s="691" t="s">
        <v>14097</v>
      </c>
      <c r="N5447" s="666"/>
      <c r="O5447" s="666"/>
      <c r="P5447" s="772"/>
      <c r="Q5447" s="666"/>
      <c r="R5447" s="666"/>
    </row>
    <row r="5448" spans="1:18" ht="15.75" customHeight="1" x14ac:dyDescent="0.2">
      <c r="A5448" s="665" t="s">
        <v>13701</v>
      </c>
      <c r="B5448" s="666" t="s">
        <v>6922</v>
      </c>
      <c r="C5448" s="666" t="s">
        <v>13702</v>
      </c>
      <c r="D5448" s="675" t="s">
        <v>10842</v>
      </c>
      <c r="E5448" s="737" t="s">
        <v>7555</v>
      </c>
      <c r="F5448" s="666">
        <v>42908155</v>
      </c>
      <c r="G5448" s="675" t="s">
        <v>14098</v>
      </c>
      <c r="H5448" s="675" t="s">
        <v>10842</v>
      </c>
      <c r="I5448" s="675" t="s">
        <v>7361</v>
      </c>
      <c r="J5448" s="675" t="s">
        <v>13708</v>
      </c>
      <c r="K5448" s="666">
        <v>1</v>
      </c>
      <c r="L5448" s="666">
        <v>12</v>
      </c>
      <c r="M5448" s="691" t="s">
        <v>13723</v>
      </c>
      <c r="N5448" s="666" t="s">
        <v>10860</v>
      </c>
      <c r="O5448" s="666">
        <v>6</v>
      </c>
      <c r="P5448" s="772" t="s">
        <v>13724</v>
      </c>
      <c r="Q5448" s="666" t="s">
        <v>10860</v>
      </c>
      <c r="R5448" s="666">
        <v>12</v>
      </c>
    </row>
    <row r="5449" spans="1:18" ht="15.75" customHeight="1" x14ac:dyDescent="0.2">
      <c r="A5449" s="665" t="s">
        <v>13701</v>
      </c>
      <c r="B5449" s="666" t="s">
        <v>6922</v>
      </c>
      <c r="C5449" s="666" t="s">
        <v>13702</v>
      </c>
      <c r="D5449" s="675" t="s">
        <v>9914</v>
      </c>
      <c r="E5449" s="737" t="s">
        <v>1124</v>
      </c>
      <c r="F5449" s="666">
        <v>18069114</v>
      </c>
      <c r="G5449" s="675" t="s">
        <v>14099</v>
      </c>
      <c r="H5449" s="675" t="s">
        <v>9914</v>
      </c>
      <c r="I5449" s="675" t="s">
        <v>6929</v>
      </c>
      <c r="J5449" s="675" t="s">
        <v>9913</v>
      </c>
      <c r="K5449" s="666">
        <v>1</v>
      </c>
      <c r="L5449" s="666">
        <v>12</v>
      </c>
      <c r="M5449" s="691" t="s">
        <v>13929</v>
      </c>
      <c r="N5449" s="666" t="s">
        <v>10860</v>
      </c>
      <c r="O5449" s="666">
        <v>6</v>
      </c>
      <c r="P5449" s="772" t="s">
        <v>13930</v>
      </c>
      <c r="Q5449" s="666" t="s">
        <v>10860</v>
      </c>
      <c r="R5449" s="666">
        <v>12</v>
      </c>
    </row>
    <row r="5450" spans="1:18" ht="15.75" customHeight="1" x14ac:dyDescent="0.2">
      <c r="A5450" s="665" t="s">
        <v>13701</v>
      </c>
      <c r="B5450" s="666" t="s">
        <v>6922</v>
      </c>
      <c r="C5450" s="666" t="s">
        <v>13702</v>
      </c>
      <c r="D5450" s="675" t="s">
        <v>11169</v>
      </c>
      <c r="E5450" s="737" t="s">
        <v>7454</v>
      </c>
      <c r="F5450" s="666">
        <v>45751022</v>
      </c>
      <c r="G5450" s="675" t="s">
        <v>14100</v>
      </c>
      <c r="H5450" s="675" t="s">
        <v>11169</v>
      </c>
      <c r="I5450" s="675" t="s">
        <v>6929</v>
      </c>
      <c r="J5450" s="675" t="s">
        <v>11169</v>
      </c>
      <c r="K5450" s="666">
        <v>1</v>
      </c>
      <c r="L5450" s="666">
        <v>12</v>
      </c>
      <c r="M5450" s="691" t="s">
        <v>13709</v>
      </c>
      <c r="N5450" s="666" t="s">
        <v>10860</v>
      </c>
      <c r="O5450" s="666">
        <v>6</v>
      </c>
      <c r="P5450" s="772" t="s">
        <v>13710</v>
      </c>
      <c r="Q5450" s="666" t="s">
        <v>10860</v>
      </c>
      <c r="R5450" s="666">
        <v>12</v>
      </c>
    </row>
    <row r="5451" spans="1:18" ht="15.75" customHeight="1" x14ac:dyDescent="0.2">
      <c r="A5451" s="665" t="s">
        <v>13701</v>
      </c>
      <c r="B5451" s="666" t="s">
        <v>6922</v>
      </c>
      <c r="C5451" s="666" t="s">
        <v>13702</v>
      </c>
      <c r="D5451" s="675" t="s">
        <v>8629</v>
      </c>
      <c r="E5451" s="737" t="s">
        <v>12224</v>
      </c>
      <c r="F5451" s="666">
        <v>72504079</v>
      </c>
      <c r="G5451" s="675" t="s">
        <v>14101</v>
      </c>
      <c r="H5451" s="675" t="s">
        <v>8629</v>
      </c>
      <c r="I5451" s="675" t="s">
        <v>7541</v>
      </c>
      <c r="J5451" s="675" t="s">
        <v>13708</v>
      </c>
      <c r="K5451" s="666">
        <v>1</v>
      </c>
      <c r="L5451" s="666">
        <v>12</v>
      </c>
      <c r="M5451" s="691" t="s">
        <v>13713</v>
      </c>
      <c r="N5451" s="666" t="s">
        <v>10860</v>
      </c>
      <c r="O5451" s="666">
        <v>6</v>
      </c>
      <c r="P5451" s="772" t="s">
        <v>13714</v>
      </c>
      <c r="Q5451" s="666" t="s">
        <v>10860</v>
      </c>
      <c r="R5451" s="666">
        <v>12</v>
      </c>
    </row>
    <row r="5452" spans="1:18" ht="15.75" customHeight="1" x14ac:dyDescent="0.2">
      <c r="A5452" s="665" t="s">
        <v>13701</v>
      </c>
      <c r="B5452" s="666" t="s">
        <v>6922</v>
      </c>
      <c r="C5452" s="666" t="s">
        <v>13702</v>
      </c>
      <c r="D5452" s="675" t="s">
        <v>11806</v>
      </c>
      <c r="E5452" s="737" t="s">
        <v>7454</v>
      </c>
      <c r="F5452" s="666">
        <v>44079789</v>
      </c>
      <c r="G5452" s="675" t="s">
        <v>14102</v>
      </c>
      <c r="H5452" s="675" t="s">
        <v>11806</v>
      </c>
      <c r="I5452" s="675" t="s">
        <v>6929</v>
      </c>
      <c r="J5452" s="675" t="s">
        <v>13704</v>
      </c>
      <c r="K5452" s="666">
        <v>1</v>
      </c>
      <c r="L5452" s="666">
        <v>12</v>
      </c>
      <c r="M5452" s="691" t="s">
        <v>13709</v>
      </c>
      <c r="N5452" s="666" t="s">
        <v>10860</v>
      </c>
      <c r="O5452" s="666">
        <v>6</v>
      </c>
      <c r="P5452" s="772" t="s">
        <v>13710</v>
      </c>
      <c r="Q5452" s="666" t="s">
        <v>10860</v>
      </c>
      <c r="R5452" s="666">
        <v>12</v>
      </c>
    </row>
    <row r="5453" spans="1:18" ht="15.75" customHeight="1" x14ac:dyDescent="0.2">
      <c r="A5453" s="665" t="s">
        <v>13701</v>
      </c>
      <c r="B5453" s="666" t="s">
        <v>6922</v>
      </c>
      <c r="C5453" s="666" t="s">
        <v>13702</v>
      </c>
      <c r="D5453" s="675" t="s">
        <v>10738</v>
      </c>
      <c r="E5453" s="737" t="s">
        <v>12595</v>
      </c>
      <c r="F5453" s="666">
        <v>45494393</v>
      </c>
      <c r="G5453" s="675" t="s">
        <v>14103</v>
      </c>
      <c r="H5453" s="675" t="s">
        <v>10738</v>
      </c>
      <c r="I5453" s="675" t="s">
        <v>7361</v>
      </c>
      <c r="J5453" s="675" t="s">
        <v>13708</v>
      </c>
      <c r="K5453" s="666">
        <v>1</v>
      </c>
      <c r="L5453" s="666">
        <v>12</v>
      </c>
      <c r="M5453" s="691" t="s">
        <v>13765</v>
      </c>
      <c r="N5453" s="666" t="s">
        <v>10860</v>
      </c>
      <c r="O5453" s="666">
        <v>6</v>
      </c>
      <c r="P5453" s="772" t="s">
        <v>13766</v>
      </c>
      <c r="Q5453" s="666" t="s">
        <v>10860</v>
      </c>
      <c r="R5453" s="666">
        <v>12</v>
      </c>
    </row>
    <row r="5454" spans="1:18" ht="15.75" customHeight="1" x14ac:dyDescent="0.2">
      <c r="A5454" s="665" t="s">
        <v>13701</v>
      </c>
      <c r="B5454" s="666" t="s">
        <v>6922</v>
      </c>
      <c r="C5454" s="666" t="s">
        <v>13702</v>
      </c>
      <c r="D5454" s="675" t="s">
        <v>10738</v>
      </c>
      <c r="E5454" s="737" t="s">
        <v>1688</v>
      </c>
      <c r="F5454" s="666">
        <v>42875249</v>
      </c>
      <c r="G5454" s="675" t="s">
        <v>14104</v>
      </c>
      <c r="H5454" s="675" t="s">
        <v>10738</v>
      </c>
      <c r="I5454" s="675" t="s">
        <v>7361</v>
      </c>
      <c r="J5454" s="675" t="s">
        <v>13708</v>
      </c>
      <c r="K5454" s="666">
        <v>1</v>
      </c>
      <c r="L5454" s="666">
        <v>12</v>
      </c>
      <c r="M5454" s="691" t="s">
        <v>13734</v>
      </c>
      <c r="N5454" s="666" t="s">
        <v>10860</v>
      </c>
      <c r="O5454" s="666">
        <v>6</v>
      </c>
      <c r="P5454" s="772" t="s">
        <v>13735</v>
      </c>
      <c r="Q5454" s="666" t="s">
        <v>10860</v>
      </c>
      <c r="R5454" s="666">
        <v>12</v>
      </c>
    </row>
    <row r="5455" spans="1:18" ht="15.75" customHeight="1" x14ac:dyDescent="0.2">
      <c r="A5455" s="665" t="s">
        <v>13701</v>
      </c>
      <c r="B5455" s="666" t="s">
        <v>6922</v>
      </c>
      <c r="C5455" s="666" t="s">
        <v>13702</v>
      </c>
      <c r="D5455" s="675" t="s">
        <v>13831</v>
      </c>
      <c r="E5455" s="737" t="s">
        <v>1688</v>
      </c>
      <c r="F5455" s="666">
        <v>42052235</v>
      </c>
      <c r="G5455" s="675" t="s">
        <v>14105</v>
      </c>
      <c r="H5455" s="675" t="s">
        <v>13831</v>
      </c>
      <c r="I5455" s="675" t="s">
        <v>7361</v>
      </c>
      <c r="J5455" s="675" t="s">
        <v>13708</v>
      </c>
      <c r="K5455" s="666">
        <v>1</v>
      </c>
      <c r="L5455" s="666">
        <v>12</v>
      </c>
      <c r="M5455" s="691" t="s">
        <v>13734</v>
      </c>
      <c r="N5455" s="666" t="s">
        <v>10860</v>
      </c>
      <c r="O5455" s="666">
        <v>6</v>
      </c>
      <c r="P5455" s="772" t="s">
        <v>13735</v>
      </c>
      <c r="Q5455" s="666" t="s">
        <v>10860</v>
      </c>
      <c r="R5455" s="666">
        <v>12</v>
      </c>
    </row>
    <row r="5456" spans="1:18" ht="15.75" customHeight="1" x14ac:dyDescent="0.2">
      <c r="A5456" s="665" t="s">
        <v>13701</v>
      </c>
      <c r="B5456" s="666" t="s">
        <v>6922</v>
      </c>
      <c r="C5456" s="666" t="s">
        <v>13702</v>
      </c>
      <c r="D5456" s="675" t="s">
        <v>11806</v>
      </c>
      <c r="E5456" s="737" t="s">
        <v>5091</v>
      </c>
      <c r="F5456" s="666">
        <v>45119575</v>
      </c>
      <c r="G5456" s="675" t="s">
        <v>14106</v>
      </c>
      <c r="H5456" s="675" t="s">
        <v>11806</v>
      </c>
      <c r="I5456" s="675" t="s">
        <v>6929</v>
      </c>
      <c r="J5456" s="675" t="s">
        <v>13704</v>
      </c>
      <c r="K5456" s="666">
        <v>1</v>
      </c>
      <c r="L5456" s="666">
        <v>12</v>
      </c>
      <c r="M5456" s="691" t="s">
        <v>13739</v>
      </c>
      <c r="N5456" s="666" t="s">
        <v>10860</v>
      </c>
      <c r="O5456" s="666">
        <v>6</v>
      </c>
      <c r="P5456" s="772" t="s">
        <v>13740</v>
      </c>
      <c r="Q5456" s="666" t="s">
        <v>10860</v>
      </c>
      <c r="R5456" s="666">
        <v>12</v>
      </c>
    </row>
    <row r="5457" spans="1:18" ht="15.75" customHeight="1" x14ac:dyDescent="0.2">
      <c r="A5457" s="665" t="s">
        <v>13701</v>
      </c>
      <c r="B5457" s="666" t="s">
        <v>6922</v>
      </c>
      <c r="C5457" s="666" t="s">
        <v>13702</v>
      </c>
      <c r="D5457" s="675" t="s">
        <v>13732</v>
      </c>
      <c r="E5457" s="737" t="s">
        <v>7555</v>
      </c>
      <c r="F5457" s="666">
        <v>41349224</v>
      </c>
      <c r="G5457" s="675" t="s">
        <v>14107</v>
      </c>
      <c r="H5457" s="675" t="s">
        <v>13732</v>
      </c>
      <c r="I5457" s="675" t="s">
        <v>7361</v>
      </c>
      <c r="J5457" s="675" t="s">
        <v>13708</v>
      </c>
      <c r="K5457" s="666">
        <v>1</v>
      </c>
      <c r="L5457" s="666">
        <v>12</v>
      </c>
      <c r="M5457" s="691" t="s">
        <v>13723</v>
      </c>
      <c r="N5457" s="666" t="s">
        <v>10860</v>
      </c>
      <c r="O5457" s="666">
        <v>6</v>
      </c>
      <c r="P5457" s="772" t="s">
        <v>13724</v>
      </c>
      <c r="Q5457" s="666" t="s">
        <v>10860</v>
      </c>
      <c r="R5457" s="666">
        <v>12</v>
      </c>
    </row>
    <row r="5458" spans="1:18" ht="15.75" customHeight="1" x14ac:dyDescent="0.2">
      <c r="A5458" s="665" t="s">
        <v>13701</v>
      </c>
      <c r="B5458" s="666" t="s">
        <v>6922</v>
      </c>
      <c r="C5458" s="666" t="s">
        <v>13702</v>
      </c>
      <c r="D5458" s="675" t="s">
        <v>11806</v>
      </c>
      <c r="E5458" s="737" t="s">
        <v>12604</v>
      </c>
      <c r="F5458" s="666">
        <v>44508018</v>
      </c>
      <c r="G5458" s="675" t="s">
        <v>14108</v>
      </c>
      <c r="H5458" s="675" t="s">
        <v>11806</v>
      </c>
      <c r="I5458" s="675" t="s">
        <v>6929</v>
      </c>
      <c r="J5458" s="675" t="s">
        <v>13704</v>
      </c>
      <c r="K5458" s="666">
        <v>1</v>
      </c>
      <c r="L5458" s="666">
        <v>12</v>
      </c>
      <c r="M5458" s="691" t="s">
        <v>13705</v>
      </c>
      <c r="N5458" s="666" t="s">
        <v>10860</v>
      </c>
      <c r="O5458" s="666">
        <v>6</v>
      </c>
      <c r="P5458" s="772" t="s">
        <v>13706</v>
      </c>
      <c r="Q5458" s="666" t="s">
        <v>10860</v>
      </c>
      <c r="R5458" s="666">
        <v>12</v>
      </c>
    </row>
    <row r="5459" spans="1:18" ht="15.75" customHeight="1" x14ac:dyDescent="0.2">
      <c r="A5459" s="665" t="s">
        <v>13701</v>
      </c>
      <c r="B5459" s="666" t="s">
        <v>6922</v>
      </c>
      <c r="C5459" s="666" t="s">
        <v>13702</v>
      </c>
      <c r="D5459" s="675" t="s">
        <v>10738</v>
      </c>
      <c r="E5459" s="737" t="s">
        <v>1688</v>
      </c>
      <c r="F5459" s="666">
        <v>18202258</v>
      </c>
      <c r="G5459" s="675" t="s">
        <v>14109</v>
      </c>
      <c r="H5459" s="675" t="s">
        <v>10738</v>
      </c>
      <c r="I5459" s="675" t="s">
        <v>7361</v>
      </c>
      <c r="J5459" s="675" t="s">
        <v>13708</v>
      </c>
      <c r="K5459" s="666">
        <v>1</v>
      </c>
      <c r="L5459" s="666">
        <v>12</v>
      </c>
      <c r="M5459" s="691" t="s">
        <v>13734</v>
      </c>
      <c r="N5459" s="666" t="s">
        <v>10860</v>
      </c>
      <c r="O5459" s="666">
        <v>6</v>
      </c>
      <c r="P5459" s="772" t="s">
        <v>13735</v>
      </c>
      <c r="Q5459" s="666" t="s">
        <v>10860</v>
      </c>
      <c r="R5459" s="666">
        <v>12</v>
      </c>
    </row>
    <row r="5460" spans="1:18" ht="15.75" customHeight="1" x14ac:dyDescent="0.2">
      <c r="A5460" s="665" t="s">
        <v>13701</v>
      </c>
      <c r="B5460" s="666" t="s">
        <v>6922</v>
      </c>
      <c r="C5460" s="666" t="s">
        <v>13702</v>
      </c>
      <c r="D5460" s="675" t="s">
        <v>14110</v>
      </c>
      <c r="E5460" s="737" t="s">
        <v>5091</v>
      </c>
      <c r="F5460" s="666">
        <v>45299673</v>
      </c>
      <c r="G5460" s="675" t="s">
        <v>14111</v>
      </c>
      <c r="H5460" s="675" t="s">
        <v>14110</v>
      </c>
      <c r="I5460" s="675" t="s">
        <v>6929</v>
      </c>
      <c r="J5460" s="675" t="s">
        <v>14112</v>
      </c>
      <c r="K5460" s="666">
        <v>1</v>
      </c>
      <c r="L5460" s="666">
        <v>12</v>
      </c>
      <c r="M5460" s="691" t="s">
        <v>13739</v>
      </c>
      <c r="N5460" s="666" t="s">
        <v>10860</v>
      </c>
      <c r="O5460" s="666">
        <v>6</v>
      </c>
      <c r="P5460" s="772" t="s">
        <v>13740</v>
      </c>
      <c r="Q5460" s="666" t="s">
        <v>10860</v>
      </c>
      <c r="R5460" s="666">
        <v>12</v>
      </c>
    </row>
    <row r="5461" spans="1:18" ht="15.75" customHeight="1" x14ac:dyDescent="0.2">
      <c r="A5461" s="665" t="s">
        <v>13701</v>
      </c>
      <c r="B5461" s="666" t="s">
        <v>6922</v>
      </c>
      <c r="C5461" s="666" t="s">
        <v>13702</v>
      </c>
      <c r="D5461" s="675" t="s">
        <v>10738</v>
      </c>
      <c r="E5461" s="737" t="s">
        <v>12595</v>
      </c>
      <c r="F5461" s="666">
        <v>42698238</v>
      </c>
      <c r="G5461" s="675" t="s">
        <v>14113</v>
      </c>
      <c r="H5461" s="675" t="s">
        <v>10738</v>
      </c>
      <c r="I5461" s="675" t="s">
        <v>7361</v>
      </c>
      <c r="J5461" s="675" t="s">
        <v>13708</v>
      </c>
      <c r="K5461" s="666">
        <v>1</v>
      </c>
      <c r="L5461" s="666">
        <v>3</v>
      </c>
      <c r="M5461" s="691" t="s">
        <v>14114</v>
      </c>
      <c r="N5461" s="666"/>
      <c r="O5461" s="666"/>
      <c r="P5461" s="772"/>
      <c r="Q5461" s="666"/>
      <c r="R5461" s="666"/>
    </row>
    <row r="5462" spans="1:18" ht="15.75" customHeight="1" x14ac:dyDescent="0.2">
      <c r="A5462" s="665" t="s">
        <v>13701</v>
      </c>
      <c r="B5462" s="666" t="s">
        <v>6922</v>
      </c>
      <c r="C5462" s="666" t="s">
        <v>13702</v>
      </c>
      <c r="D5462" s="675" t="s">
        <v>8987</v>
      </c>
      <c r="E5462" s="737" t="s">
        <v>5091</v>
      </c>
      <c r="F5462" s="666">
        <v>41561154</v>
      </c>
      <c r="G5462" s="675" t="s">
        <v>14115</v>
      </c>
      <c r="H5462" s="675" t="s">
        <v>8987</v>
      </c>
      <c r="I5462" s="675" t="s">
        <v>6929</v>
      </c>
      <c r="J5462" s="675" t="s">
        <v>9837</v>
      </c>
      <c r="K5462" s="666">
        <v>1</v>
      </c>
      <c r="L5462" s="666">
        <v>12</v>
      </c>
      <c r="M5462" s="691" t="s">
        <v>13739</v>
      </c>
      <c r="N5462" s="666" t="s">
        <v>10860</v>
      </c>
      <c r="O5462" s="666">
        <v>6</v>
      </c>
      <c r="P5462" s="772" t="s">
        <v>13740</v>
      </c>
      <c r="Q5462" s="666" t="s">
        <v>10860</v>
      </c>
      <c r="R5462" s="666">
        <v>12</v>
      </c>
    </row>
    <row r="5463" spans="1:18" ht="15.75" customHeight="1" x14ac:dyDescent="0.2">
      <c r="A5463" s="665" t="s">
        <v>13701</v>
      </c>
      <c r="B5463" s="666" t="s">
        <v>6922</v>
      </c>
      <c r="C5463" s="666" t="s">
        <v>13702</v>
      </c>
      <c r="D5463" s="675" t="s">
        <v>11107</v>
      </c>
      <c r="E5463" s="737" t="s">
        <v>5091</v>
      </c>
      <c r="F5463" s="666">
        <v>45468542</v>
      </c>
      <c r="G5463" s="675" t="s">
        <v>14116</v>
      </c>
      <c r="H5463" s="675" t="s">
        <v>11107</v>
      </c>
      <c r="I5463" s="675" t="s">
        <v>6929</v>
      </c>
      <c r="J5463" s="692" t="s">
        <v>14117</v>
      </c>
      <c r="K5463" s="666">
        <v>1</v>
      </c>
      <c r="L5463" s="666">
        <v>12</v>
      </c>
      <c r="M5463" s="691" t="s">
        <v>13739</v>
      </c>
      <c r="N5463" s="666" t="s">
        <v>10860</v>
      </c>
      <c r="O5463" s="666">
        <v>6</v>
      </c>
      <c r="P5463" s="772" t="s">
        <v>13740</v>
      </c>
      <c r="Q5463" s="666" t="s">
        <v>10860</v>
      </c>
      <c r="R5463" s="666">
        <v>12</v>
      </c>
    </row>
    <row r="5464" spans="1:18" ht="15.75" customHeight="1" x14ac:dyDescent="0.2">
      <c r="A5464" s="665" t="s">
        <v>13701</v>
      </c>
      <c r="B5464" s="666" t="s">
        <v>6922</v>
      </c>
      <c r="C5464" s="666" t="s">
        <v>13702</v>
      </c>
      <c r="D5464" s="675" t="s">
        <v>8629</v>
      </c>
      <c r="E5464" s="737" t="s">
        <v>1688</v>
      </c>
      <c r="F5464" s="666">
        <v>43460298</v>
      </c>
      <c r="G5464" s="675" t="s">
        <v>14118</v>
      </c>
      <c r="H5464" s="675" t="s">
        <v>8629</v>
      </c>
      <c r="I5464" s="675" t="s">
        <v>7541</v>
      </c>
      <c r="J5464" s="675" t="s">
        <v>13708</v>
      </c>
      <c r="K5464" s="666">
        <v>1</v>
      </c>
      <c r="L5464" s="666">
        <v>12</v>
      </c>
      <c r="M5464" s="691" t="s">
        <v>13734</v>
      </c>
      <c r="N5464" s="666" t="s">
        <v>10860</v>
      </c>
      <c r="O5464" s="666">
        <v>6</v>
      </c>
      <c r="P5464" s="772" t="s">
        <v>13735</v>
      </c>
      <c r="Q5464" s="666" t="s">
        <v>10860</v>
      </c>
      <c r="R5464" s="666">
        <v>12</v>
      </c>
    </row>
    <row r="5465" spans="1:18" ht="15.75" customHeight="1" x14ac:dyDescent="0.2">
      <c r="A5465" s="665" t="s">
        <v>13701</v>
      </c>
      <c r="B5465" s="666" t="s">
        <v>6922</v>
      </c>
      <c r="C5465" s="666" t="s">
        <v>13702</v>
      </c>
      <c r="D5465" s="675" t="s">
        <v>7623</v>
      </c>
      <c r="E5465" s="737" t="s">
        <v>12224</v>
      </c>
      <c r="F5465" s="666">
        <v>19049400</v>
      </c>
      <c r="G5465" s="675" t="s">
        <v>14119</v>
      </c>
      <c r="H5465" s="675" t="s">
        <v>7623</v>
      </c>
      <c r="I5465" s="675" t="s">
        <v>7361</v>
      </c>
      <c r="J5465" s="675" t="s">
        <v>13708</v>
      </c>
      <c r="K5465" s="666">
        <v>1</v>
      </c>
      <c r="L5465" s="666">
        <v>12</v>
      </c>
      <c r="M5465" s="691" t="s">
        <v>13713</v>
      </c>
      <c r="N5465" s="666" t="s">
        <v>10860</v>
      </c>
      <c r="O5465" s="666">
        <v>6</v>
      </c>
      <c r="P5465" s="772" t="s">
        <v>13714</v>
      </c>
      <c r="Q5465" s="666" t="s">
        <v>10860</v>
      </c>
      <c r="R5465" s="666">
        <v>12</v>
      </c>
    </row>
    <row r="5466" spans="1:18" ht="15.75" customHeight="1" x14ac:dyDescent="0.2">
      <c r="A5466" s="665" t="s">
        <v>13701</v>
      </c>
      <c r="B5466" s="666" t="s">
        <v>6922</v>
      </c>
      <c r="C5466" s="666" t="s">
        <v>13702</v>
      </c>
      <c r="D5466" s="675" t="s">
        <v>11806</v>
      </c>
      <c r="E5466" s="737" t="s">
        <v>8396</v>
      </c>
      <c r="F5466" s="666">
        <v>45784077</v>
      </c>
      <c r="G5466" s="675" t="s">
        <v>14120</v>
      </c>
      <c r="H5466" s="675" t="s">
        <v>11806</v>
      </c>
      <c r="I5466" s="675" t="s">
        <v>6929</v>
      </c>
      <c r="J5466" s="675" t="s">
        <v>13704</v>
      </c>
      <c r="K5466" s="666">
        <v>1</v>
      </c>
      <c r="L5466" s="666">
        <v>12</v>
      </c>
      <c r="M5466" s="691" t="s">
        <v>13726</v>
      </c>
      <c r="N5466" s="666" t="s">
        <v>10860</v>
      </c>
      <c r="O5466" s="666">
        <v>6</v>
      </c>
      <c r="P5466" s="772" t="s">
        <v>13776</v>
      </c>
      <c r="Q5466" s="666" t="s">
        <v>10860</v>
      </c>
      <c r="R5466" s="666">
        <v>12</v>
      </c>
    </row>
    <row r="5467" spans="1:18" ht="15.75" customHeight="1" x14ac:dyDescent="0.2">
      <c r="A5467" s="665" t="s">
        <v>13701</v>
      </c>
      <c r="B5467" s="666" t="s">
        <v>6922</v>
      </c>
      <c r="C5467" s="666" t="s">
        <v>13702</v>
      </c>
      <c r="D5467" s="675" t="s">
        <v>9914</v>
      </c>
      <c r="E5467" s="737" t="s">
        <v>1124</v>
      </c>
      <c r="F5467" s="666">
        <v>42260529</v>
      </c>
      <c r="G5467" s="675" t="s">
        <v>14121</v>
      </c>
      <c r="H5467" s="675" t="s">
        <v>9914</v>
      </c>
      <c r="I5467" s="675" t="s">
        <v>6929</v>
      </c>
      <c r="J5467" s="675" t="s">
        <v>9913</v>
      </c>
      <c r="K5467" s="666">
        <v>1</v>
      </c>
      <c r="L5467" s="666">
        <v>12</v>
      </c>
      <c r="M5467" s="691" t="s">
        <v>13929</v>
      </c>
      <c r="N5467" s="666" t="s">
        <v>10860</v>
      </c>
      <c r="O5467" s="666">
        <v>6</v>
      </c>
      <c r="P5467" s="772" t="s">
        <v>13930</v>
      </c>
      <c r="Q5467" s="666" t="s">
        <v>10860</v>
      </c>
      <c r="R5467" s="666">
        <v>12</v>
      </c>
    </row>
    <row r="5468" spans="1:18" ht="15.75" customHeight="1" x14ac:dyDescent="0.2">
      <c r="A5468" s="665" t="s">
        <v>13701</v>
      </c>
      <c r="B5468" s="666" t="s">
        <v>6922</v>
      </c>
      <c r="C5468" s="666" t="s">
        <v>13702</v>
      </c>
      <c r="D5468" s="675" t="s">
        <v>8611</v>
      </c>
      <c r="E5468" s="737" t="s">
        <v>7555</v>
      </c>
      <c r="F5468" s="666">
        <v>45389154</v>
      </c>
      <c r="G5468" s="675" t="s">
        <v>14122</v>
      </c>
      <c r="H5468" s="675" t="s">
        <v>8611</v>
      </c>
      <c r="I5468" s="675" t="s">
        <v>7361</v>
      </c>
      <c r="J5468" s="675" t="s">
        <v>13708</v>
      </c>
      <c r="K5468" s="666">
        <v>1</v>
      </c>
      <c r="L5468" s="666">
        <v>12</v>
      </c>
      <c r="M5468" s="691" t="s">
        <v>13723</v>
      </c>
      <c r="N5468" s="666" t="s">
        <v>10860</v>
      </c>
      <c r="O5468" s="666">
        <v>6</v>
      </c>
      <c r="P5468" s="772" t="s">
        <v>13724</v>
      </c>
      <c r="Q5468" s="666" t="s">
        <v>10860</v>
      </c>
      <c r="R5468" s="666">
        <v>12</v>
      </c>
    </row>
    <row r="5469" spans="1:18" ht="15.75" customHeight="1" x14ac:dyDescent="0.2">
      <c r="A5469" s="665" t="s">
        <v>13701</v>
      </c>
      <c r="B5469" s="666" t="s">
        <v>6922</v>
      </c>
      <c r="C5469" s="666" t="s">
        <v>13702</v>
      </c>
      <c r="D5469" s="675" t="s">
        <v>10738</v>
      </c>
      <c r="E5469" s="737" t="s">
        <v>12595</v>
      </c>
      <c r="F5469" s="666">
        <v>73933132</v>
      </c>
      <c r="G5469" s="675" t="s">
        <v>14123</v>
      </c>
      <c r="H5469" s="675" t="s">
        <v>10738</v>
      </c>
      <c r="I5469" s="675" t="s">
        <v>7361</v>
      </c>
      <c r="J5469" s="675" t="s">
        <v>13708</v>
      </c>
      <c r="K5469" s="666">
        <v>1</v>
      </c>
      <c r="L5469" s="666">
        <v>12</v>
      </c>
      <c r="M5469" s="691" t="s">
        <v>13765</v>
      </c>
      <c r="N5469" s="666" t="s">
        <v>10860</v>
      </c>
      <c r="O5469" s="666">
        <v>6</v>
      </c>
      <c r="P5469" s="772" t="s">
        <v>13766</v>
      </c>
      <c r="Q5469" s="666" t="s">
        <v>10860</v>
      </c>
      <c r="R5469" s="666">
        <v>12</v>
      </c>
    </row>
    <row r="5470" spans="1:18" ht="15.75" customHeight="1" x14ac:dyDescent="0.2">
      <c r="A5470" s="665" t="s">
        <v>13701</v>
      </c>
      <c r="B5470" s="666" t="s">
        <v>6922</v>
      </c>
      <c r="C5470" s="666" t="s">
        <v>13702</v>
      </c>
      <c r="D5470" s="675" t="s">
        <v>7773</v>
      </c>
      <c r="E5470" s="737" t="s">
        <v>12224</v>
      </c>
      <c r="F5470" s="666">
        <v>42878910</v>
      </c>
      <c r="G5470" s="675" t="s">
        <v>14124</v>
      </c>
      <c r="H5470" s="675" t="s">
        <v>7773</v>
      </c>
      <c r="I5470" s="675" t="s">
        <v>7361</v>
      </c>
      <c r="J5470" s="675" t="s">
        <v>13708</v>
      </c>
      <c r="K5470" s="666">
        <v>1</v>
      </c>
      <c r="L5470" s="666">
        <v>12</v>
      </c>
      <c r="M5470" s="691" t="s">
        <v>13713</v>
      </c>
      <c r="N5470" s="666" t="s">
        <v>10860</v>
      </c>
      <c r="O5470" s="666">
        <v>6</v>
      </c>
      <c r="P5470" s="772" t="s">
        <v>13714</v>
      </c>
      <c r="Q5470" s="666" t="s">
        <v>10860</v>
      </c>
      <c r="R5470" s="666">
        <v>12</v>
      </c>
    </row>
    <row r="5471" spans="1:18" ht="15.75" customHeight="1" x14ac:dyDescent="0.2">
      <c r="A5471" s="665" t="s">
        <v>13701</v>
      </c>
      <c r="B5471" s="666" t="s">
        <v>6922</v>
      </c>
      <c r="C5471" s="666" t="s">
        <v>13702</v>
      </c>
      <c r="D5471" s="675" t="s">
        <v>10738</v>
      </c>
      <c r="E5471" s="737" t="s">
        <v>7542</v>
      </c>
      <c r="F5471" s="666">
        <v>41084637</v>
      </c>
      <c r="G5471" s="675" t="s">
        <v>14125</v>
      </c>
      <c r="H5471" s="675" t="s">
        <v>10738</v>
      </c>
      <c r="I5471" s="675" t="s">
        <v>7361</v>
      </c>
      <c r="J5471" s="675" t="s">
        <v>13708</v>
      </c>
      <c r="K5471" s="666">
        <v>1</v>
      </c>
      <c r="L5471" s="666">
        <v>12</v>
      </c>
      <c r="M5471" s="691" t="s">
        <v>13716</v>
      </c>
      <c r="N5471" s="666" t="s">
        <v>10860</v>
      </c>
      <c r="O5471" s="666">
        <v>6</v>
      </c>
      <c r="P5471" s="772" t="s">
        <v>13717</v>
      </c>
      <c r="Q5471" s="666" t="s">
        <v>10860</v>
      </c>
      <c r="R5471" s="666">
        <v>12</v>
      </c>
    </row>
    <row r="5472" spans="1:18" ht="15.75" customHeight="1" x14ac:dyDescent="0.2">
      <c r="A5472" s="665" t="s">
        <v>13701</v>
      </c>
      <c r="B5472" s="666" t="s">
        <v>6922</v>
      </c>
      <c r="C5472" s="666" t="s">
        <v>13702</v>
      </c>
      <c r="D5472" s="675" t="s">
        <v>8629</v>
      </c>
      <c r="E5472" s="737" t="s">
        <v>12224</v>
      </c>
      <c r="F5472" s="666">
        <v>40387230</v>
      </c>
      <c r="G5472" s="675" t="s">
        <v>14126</v>
      </c>
      <c r="H5472" s="675" t="s">
        <v>8629</v>
      </c>
      <c r="I5472" s="675" t="s">
        <v>7541</v>
      </c>
      <c r="J5472" s="675" t="s">
        <v>13708</v>
      </c>
      <c r="K5472" s="666">
        <v>1</v>
      </c>
      <c r="L5472" s="666">
        <v>12</v>
      </c>
      <c r="M5472" s="691" t="s">
        <v>13713</v>
      </c>
      <c r="N5472" s="666" t="s">
        <v>10860</v>
      </c>
      <c r="O5472" s="666">
        <v>6</v>
      </c>
      <c r="P5472" s="772" t="s">
        <v>13714</v>
      </c>
      <c r="Q5472" s="666" t="s">
        <v>10860</v>
      </c>
      <c r="R5472" s="666">
        <v>12</v>
      </c>
    </row>
    <row r="5473" spans="1:18" ht="15.75" customHeight="1" x14ac:dyDescent="0.2">
      <c r="A5473" s="665" t="s">
        <v>13701</v>
      </c>
      <c r="B5473" s="666" t="s">
        <v>6922</v>
      </c>
      <c r="C5473" s="666" t="s">
        <v>13702</v>
      </c>
      <c r="D5473" s="675" t="s">
        <v>13732</v>
      </c>
      <c r="E5473" s="737" t="s">
        <v>12224</v>
      </c>
      <c r="F5473" s="666">
        <v>17908426</v>
      </c>
      <c r="G5473" s="675" t="s">
        <v>14127</v>
      </c>
      <c r="H5473" s="675" t="s">
        <v>13732</v>
      </c>
      <c r="I5473" s="675" t="s">
        <v>7361</v>
      </c>
      <c r="J5473" s="675" t="s">
        <v>13708</v>
      </c>
      <c r="K5473" s="666">
        <v>1</v>
      </c>
      <c r="L5473" s="666">
        <v>12</v>
      </c>
      <c r="M5473" s="691" t="s">
        <v>13713</v>
      </c>
      <c r="N5473" s="666" t="s">
        <v>10860</v>
      </c>
      <c r="O5473" s="666">
        <v>6</v>
      </c>
      <c r="P5473" s="772" t="s">
        <v>13714</v>
      </c>
      <c r="Q5473" s="666" t="s">
        <v>10860</v>
      </c>
      <c r="R5473" s="666">
        <v>12</v>
      </c>
    </row>
    <row r="5474" spans="1:18" ht="15.75" customHeight="1" x14ac:dyDescent="0.2">
      <c r="A5474" s="665" t="s">
        <v>13701</v>
      </c>
      <c r="B5474" s="666" t="s">
        <v>6922</v>
      </c>
      <c r="C5474" s="666" t="s">
        <v>13702</v>
      </c>
      <c r="D5474" s="675" t="s">
        <v>8670</v>
      </c>
      <c r="E5474" s="737" t="s">
        <v>7454</v>
      </c>
      <c r="F5474" s="666">
        <v>18221458</v>
      </c>
      <c r="G5474" s="675" t="s">
        <v>14128</v>
      </c>
      <c r="H5474" s="675" t="s">
        <v>8670</v>
      </c>
      <c r="I5474" s="675" t="s">
        <v>7541</v>
      </c>
      <c r="J5474" s="675" t="s">
        <v>13708</v>
      </c>
      <c r="K5474" s="666">
        <v>1</v>
      </c>
      <c r="L5474" s="666">
        <v>12</v>
      </c>
      <c r="M5474" s="691" t="s">
        <v>13709</v>
      </c>
      <c r="N5474" s="666" t="s">
        <v>10860</v>
      </c>
      <c r="O5474" s="666">
        <v>6</v>
      </c>
      <c r="P5474" s="772" t="s">
        <v>13710</v>
      </c>
      <c r="Q5474" s="666" t="s">
        <v>10860</v>
      </c>
      <c r="R5474" s="666">
        <v>12</v>
      </c>
    </row>
    <row r="5475" spans="1:18" ht="15.75" customHeight="1" x14ac:dyDescent="0.2">
      <c r="A5475" s="665" t="s">
        <v>13701</v>
      </c>
      <c r="B5475" s="666" t="s">
        <v>6922</v>
      </c>
      <c r="C5475" s="666" t="s">
        <v>13702</v>
      </c>
      <c r="D5475" s="675" t="s">
        <v>8629</v>
      </c>
      <c r="E5475" s="737" t="s">
        <v>1688</v>
      </c>
      <c r="F5475" s="666">
        <v>18076662</v>
      </c>
      <c r="G5475" s="675" t="s">
        <v>14129</v>
      </c>
      <c r="H5475" s="675" t="s">
        <v>8629</v>
      </c>
      <c r="I5475" s="675" t="s">
        <v>7541</v>
      </c>
      <c r="J5475" s="675" t="s">
        <v>13708</v>
      </c>
      <c r="K5475" s="666">
        <v>1</v>
      </c>
      <c r="L5475" s="666">
        <v>12</v>
      </c>
      <c r="M5475" s="691" t="s">
        <v>13734</v>
      </c>
      <c r="N5475" s="666" t="s">
        <v>10860</v>
      </c>
      <c r="O5475" s="666">
        <v>6</v>
      </c>
      <c r="P5475" s="772" t="s">
        <v>13735</v>
      </c>
      <c r="Q5475" s="666" t="s">
        <v>10860</v>
      </c>
      <c r="R5475" s="666">
        <v>12</v>
      </c>
    </row>
    <row r="5476" spans="1:18" ht="15.75" customHeight="1" x14ac:dyDescent="0.2">
      <c r="A5476" s="665" t="s">
        <v>13701</v>
      </c>
      <c r="B5476" s="666" t="s">
        <v>6922</v>
      </c>
      <c r="C5476" s="666" t="s">
        <v>13702</v>
      </c>
      <c r="D5476" s="675" t="s">
        <v>11806</v>
      </c>
      <c r="E5476" s="737" t="s">
        <v>8396</v>
      </c>
      <c r="F5476" s="666">
        <v>42336034</v>
      </c>
      <c r="G5476" s="675" t="s">
        <v>14130</v>
      </c>
      <c r="H5476" s="675" t="s">
        <v>11806</v>
      </c>
      <c r="I5476" s="675" t="s">
        <v>6929</v>
      </c>
      <c r="J5476" s="675" t="s">
        <v>13704</v>
      </c>
      <c r="K5476" s="666">
        <v>1</v>
      </c>
      <c r="L5476" s="666">
        <v>12</v>
      </c>
      <c r="M5476" s="691" t="s">
        <v>13726</v>
      </c>
      <c r="N5476" s="666" t="s">
        <v>10860</v>
      </c>
      <c r="O5476" s="666">
        <v>6</v>
      </c>
      <c r="P5476" s="772" t="s">
        <v>13776</v>
      </c>
      <c r="Q5476" s="666" t="s">
        <v>10860</v>
      </c>
      <c r="R5476" s="666">
        <v>12</v>
      </c>
    </row>
    <row r="5477" spans="1:18" ht="15.75" customHeight="1" x14ac:dyDescent="0.2">
      <c r="A5477" s="665" t="s">
        <v>13701</v>
      </c>
      <c r="B5477" s="666" t="s">
        <v>6922</v>
      </c>
      <c r="C5477" s="666" t="s">
        <v>13702</v>
      </c>
      <c r="D5477" s="675" t="s">
        <v>10738</v>
      </c>
      <c r="E5477" s="737" t="s">
        <v>12595</v>
      </c>
      <c r="F5477" s="666">
        <v>43365846</v>
      </c>
      <c r="G5477" s="675" t="s">
        <v>14131</v>
      </c>
      <c r="H5477" s="675" t="s">
        <v>10738</v>
      </c>
      <c r="I5477" s="675" t="s">
        <v>7361</v>
      </c>
      <c r="J5477" s="675" t="s">
        <v>13708</v>
      </c>
      <c r="K5477" s="666">
        <v>1</v>
      </c>
      <c r="L5477" s="666">
        <v>12</v>
      </c>
      <c r="M5477" s="691" t="s">
        <v>13765</v>
      </c>
      <c r="N5477" s="666" t="s">
        <v>10860</v>
      </c>
      <c r="O5477" s="666">
        <v>6</v>
      </c>
      <c r="P5477" s="772" t="s">
        <v>13766</v>
      </c>
      <c r="Q5477" s="666" t="s">
        <v>10860</v>
      </c>
      <c r="R5477" s="666">
        <v>12</v>
      </c>
    </row>
    <row r="5478" spans="1:18" ht="15.75" customHeight="1" x14ac:dyDescent="0.2">
      <c r="A5478" s="665" t="s">
        <v>13701</v>
      </c>
      <c r="B5478" s="666" t="s">
        <v>6922</v>
      </c>
      <c r="C5478" s="666" t="s">
        <v>13702</v>
      </c>
      <c r="D5478" s="675" t="s">
        <v>10356</v>
      </c>
      <c r="E5478" s="737" t="s">
        <v>7454</v>
      </c>
      <c r="F5478" s="666">
        <v>42908209</v>
      </c>
      <c r="G5478" s="675" t="s">
        <v>14132</v>
      </c>
      <c r="H5478" s="675" t="s">
        <v>10356</v>
      </c>
      <c r="I5478" s="675" t="s">
        <v>6929</v>
      </c>
      <c r="J5478" s="675" t="s">
        <v>10356</v>
      </c>
      <c r="K5478" s="666">
        <v>1</v>
      </c>
      <c r="L5478" s="666">
        <v>12</v>
      </c>
      <c r="M5478" s="691" t="s">
        <v>13709</v>
      </c>
      <c r="N5478" s="666" t="s">
        <v>10860</v>
      </c>
      <c r="O5478" s="666">
        <v>6</v>
      </c>
      <c r="P5478" s="772" t="s">
        <v>13710</v>
      </c>
      <c r="Q5478" s="666" t="s">
        <v>10860</v>
      </c>
      <c r="R5478" s="666">
        <v>12</v>
      </c>
    </row>
    <row r="5479" spans="1:18" ht="15.75" customHeight="1" x14ac:dyDescent="0.2">
      <c r="A5479" s="665" t="s">
        <v>13701</v>
      </c>
      <c r="B5479" s="666" t="s">
        <v>6922</v>
      </c>
      <c r="C5479" s="666" t="s">
        <v>13702</v>
      </c>
      <c r="D5479" s="675" t="s">
        <v>8629</v>
      </c>
      <c r="E5479" s="737" t="s">
        <v>7454</v>
      </c>
      <c r="F5479" s="666">
        <v>47288759</v>
      </c>
      <c r="G5479" s="675" t="s">
        <v>14133</v>
      </c>
      <c r="H5479" s="675" t="s">
        <v>8629</v>
      </c>
      <c r="I5479" s="675" t="s">
        <v>7541</v>
      </c>
      <c r="J5479" s="675" t="s">
        <v>13708</v>
      </c>
      <c r="K5479" s="666">
        <v>1</v>
      </c>
      <c r="L5479" s="666">
        <v>12</v>
      </c>
      <c r="M5479" s="691" t="s">
        <v>13709</v>
      </c>
      <c r="N5479" s="666" t="s">
        <v>10860</v>
      </c>
      <c r="O5479" s="666">
        <v>6</v>
      </c>
      <c r="P5479" s="772" t="s">
        <v>13710</v>
      </c>
      <c r="Q5479" s="666" t="s">
        <v>10860</v>
      </c>
      <c r="R5479" s="666">
        <v>12</v>
      </c>
    </row>
    <row r="5480" spans="1:18" ht="15.75" customHeight="1" x14ac:dyDescent="0.2">
      <c r="A5480" s="665" t="s">
        <v>13701</v>
      </c>
      <c r="B5480" s="666" t="s">
        <v>6922</v>
      </c>
      <c r="C5480" s="666" t="s">
        <v>13702</v>
      </c>
      <c r="D5480" s="675" t="s">
        <v>9914</v>
      </c>
      <c r="E5480" s="737" t="s">
        <v>1124</v>
      </c>
      <c r="F5480" s="666">
        <v>40431663</v>
      </c>
      <c r="G5480" s="675" t="s">
        <v>14134</v>
      </c>
      <c r="H5480" s="675" t="s">
        <v>9914</v>
      </c>
      <c r="I5480" s="675" t="s">
        <v>6929</v>
      </c>
      <c r="J5480" s="675" t="s">
        <v>9913</v>
      </c>
      <c r="K5480" s="666">
        <v>1</v>
      </c>
      <c r="L5480" s="666">
        <v>12</v>
      </c>
      <c r="M5480" s="691" t="s">
        <v>13929</v>
      </c>
      <c r="N5480" s="666" t="s">
        <v>10860</v>
      </c>
      <c r="O5480" s="666">
        <v>6</v>
      </c>
      <c r="P5480" s="772" t="s">
        <v>13930</v>
      </c>
      <c r="Q5480" s="666" t="s">
        <v>10860</v>
      </c>
      <c r="R5480" s="666">
        <v>12</v>
      </c>
    </row>
    <row r="5481" spans="1:18" ht="15.75" customHeight="1" x14ac:dyDescent="0.2">
      <c r="A5481" s="665" t="s">
        <v>13701</v>
      </c>
      <c r="B5481" s="666" t="s">
        <v>6922</v>
      </c>
      <c r="C5481" s="666" t="s">
        <v>13702</v>
      </c>
      <c r="D5481" s="675" t="s">
        <v>10738</v>
      </c>
      <c r="E5481" s="737" t="s">
        <v>12595</v>
      </c>
      <c r="F5481" s="666">
        <v>19083448</v>
      </c>
      <c r="G5481" s="675" t="s">
        <v>14135</v>
      </c>
      <c r="H5481" s="675" t="s">
        <v>10738</v>
      </c>
      <c r="I5481" s="675" t="s">
        <v>7361</v>
      </c>
      <c r="J5481" s="675" t="s">
        <v>13708</v>
      </c>
      <c r="K5481" s="666">
        <v>1</v>
      </c>
      <c r="L5481" s="666">
        <v>12</v>
      </c>
      <c r="M5481" s="691" t="s">
        <v>13765</v>
      </c>
      <c r="N5481" s="666" t="s">
        <v>10860</v>
      </c>
      <c r="O5481" s="666">
        <v>6</v>
      </c>
      <c r="P5481" s="772" t="s">
        <v>13766</v>
      </c>
      <c r="Q5481" s="666" t="s">
        <v>10860</v>
      </c>
      <c r="R5481" s="666">
        <v>12</v>
      </c>
    </row>
    <row r="5482" spans="1:18" ht="15.75" customHeight="1" x14ac:dyDescent="0.2">
      <c r="A5482" s="665" t="s">
        <v>13701</v>
      </c>
      <c r="B5482" s="666" t="s">
        <v>6922</v>
      </c>
      <c r="C5482" s="666" t="s">
        <v>13702</v>
      </c>
      <c r="D5482" s="675" t="s">
        <v>8651</v>
      </c>
      <c r="E5482" s="737" t="s">
        <v>7555</v>
      </c>
      <c r="F5482" s="666">
        <v>18132371</v>
      </c>
      <c r="G5482" s="675" t="s">
        <v>14136</v>
      </c>
      <c r="H5482" s="675" t="s">
        <v>8651</v>
      </c>
      <c r="I5482" s="675" t="s">
        <v>7361</v>
      </c>
      <c r="J5482" s="675" t="s">
        <v>13708</v>
      </c>
      <c r="K5482" s="666">
        <v>1</v>
      </c>
      <c r="L5482" s="666">
        <v>12</v>
      </c>
      <c r="M5482" s="691" t="s">
        <v>13723</v>
      </c>
      <c r="N5482" s="666" t="s">
        <v>10860</v>
      </c>
      <c r="O5482" s="666">
        <v>6</v>
      </c>
      <c r="P5482" s="772" t="s">
        <v>13724</v>
      </c>
      <c r="Q5482" s="666" t="s">
        <v>10860</v>
      </c>
      <c r="R5482" s="666">
        <v>12</v>
      </c>
    </row>
    <row r="5483" spans="1:18" ht="15.75" customHeight="1" x14ac:dyDescent="0.2">
      <c r="A5483" s="665" t="s">
        <v>13701</v>
      </c>
      <c r="B5483" s="666" t="s">
        <v>6922</v>
      </c>
      <c r="C5483" s="666" t="s">
        <v>13702</v>
      </c>
      <c r="D5483" s="675" t="s">
        <v>8629</v>
      </c>
      <c r="E5483" s="737" t="s">
        <v>12224</v>
      </c>
      <c r="F5483" s="666">
        <v>44348052</v>
      </c>
      <c r="G5483" s="675" t="s">
        <v>14137</v>
      </c>
      <c r="H5483" s="675" t="s">
        <v>8629</v>
      </c>
      <c r="I5483" s="675" t="s">
        <v>7541</v>
      </c>
      <c r="J5483" s="675" t="s">
        <v>13708</v>
      </c>
      <c r="K5483" s="666">
        <v>1</v>
      </c>
      <c r="L5483" s="666">
        <v>12</v>
      </c>
      <c r="M5483" s="691" t="s">
        <v>13713</v>
      </c>
      <c r="N5483" s="666" t="s">
        <v>10860</v>
      </c>
      <c r="O5483" s="666">
        <v>6</v>
      </c>
      <c r="P5483" s="772" t="s">
        <v>13714</v>
      </c>
      <c r="Q5483" s="666" t="s">
        <v>10860</v>
      </c>
      <c r="R5483" s="666">
        <v>12</v>
      </c>
    </row>
    <row r="5484" spans="1:18" ht="15.75" customHeight="1" x14ac:dyDescent="0.2">
      <c r="A5484" s="665" t="s">
        <v>13701</v>
      </c>
      <c r="B5484" s="666" t="s">
        <v>6922</v>
      </c>
      <c r="C5484" s="666" t="s">
        <v>13702</v>
      </c>
      <c r="D5484" s="675" t="s">
        <v>11806</v>
      </c>
      <c r="E5484" s="737" t="s">
        <v>8396</v>
      </c>
      <c r="F5484" s="666">
        <v>45465355</v>
      </c>
      <c r="G5484" s="675" t="s">
        <v>14138</v>
      </c>
      <c r="H5484" s="675" t="s">
        <v>11806</v>
      </c>
      <c r="I5484" s="675" t="s">
        <v>6929</v>
      </c>
      <c r="J5484" s="675" t="s">
        <v>13704</v>
      </c>
      <c r="K5484" s="666">
        <v>1</v>
      </c>
      <c r="L5484" s="666">
        <v>12</v>
      </c>
      <c r="M5484" s="691" t="s">
        <v>13726</v>
      </c>
      <c r="N5484" s="666" t="s">
        <v>10860</v>
      </c>
      <c r="O5484" s="666">
        <v>6</v>
      </c>
      <c r="P5484" s="772" t="s">
        <v>13776</v>
      </c>
      <c r="Q5484" s="666" t="s">
        <v>10860</v>
      </c>
      <c r="R5484" s="666">
        <v>12</v>
      </c>
    </row>
    <row r="5485" spans="1:18" ht="15.75" customHeight="1" x14ac:dyDescent="0.2">
      <c r="A5485" s="665" t="s">
        <v>13701</v>
      </c>
      <c r="B5485" s="666" t="s">
        <v>6922</v>
      </c>
      <c r="C5485" s="666" t="s">
        <v>13702</v>
      </c>
      <c r="D5485" s="675" t="s">
        <v>10738</v>
      </c>
      <c r="E5485" s="737" t="s">
        <v>12595</v>
      </c>
      <c r="F5485" s="666">
        <v>18228804</v>
      </c>
      <c r="G5485" s="675" t="s">
        <v>14139</v>
      </c>
      <c r="H5485" s="675" t="s">
        <v>10738</v>
      </c>
      <c r="I5485" s="675" t="s">
        <v>7361</v>
      </c>
      <c r="J5485" s="675" t="s">
        <v>13708</v>
      </c>
      <c r="K5485" s="666">
        <v>1</v>
      </c>
      <c r="L5485" s="666">
        <v>12</v>
      </c>
      <c r="M5485" s="691" t="s">
        <v>13765</v>
      </c>
      <c r="N5485" s="666" t="s">
        <v>10860</v>
      </c>
      <c r="O5485" s="666">
        <v>6</v>
      </c>
      <c r="P5485" s="772" t="s">
        <v>13766</v>
      </c>
      <c r="Q5485" s="666" t="s">
        <v>10860</v>
      </c>
      <c r="R5485" s="666">
        <v>12</v>
      </c>
    </row>
    <row r="5486" spans="1:18" ht="15.75" customHeight="1" x14ac:dyDescent="0.2">
      <c r="A5486" s="665" t="s">
        <v>13701</v>
      </c>
      <c r="B5486" s="666" t="s">
        <v>6922</v>
      </c>
      <c r="C5486" s="666" t="s">
        <v>13702</v>
      </c>
      <c r="D5486" s="675" t="s">
        <v>10738</v>
      </c>
      <c r="E5486" s="737" t="s">
        <v>7555</v>
      </c>
      <c r="F5486" s="666">
        <v>42515423</v>
      </c>
      <c r="G5486" s="675" t="s">
        <v>14140</v>
      </c>
      <c r="H5486" s="675" t="s">
        <v>10738</v>
      </c>
      <c r="I5486" s="675" t="s">
        <v>7361</v>
      </c>
      <c r="J5486" s="675" t="s">
        <v>13708</v>
      </c>
      <c r="K5486" s="666">
        <v>1</v>
      </c>
      <c r="L5486" s="666">
        <v>12</v>
      </c>
      <c r="M5486" s="691" t="s">
        <v>13723</v>
      </c>
      <c r="N5486" s="666" t="s">
        <v>10860</v>
      </c>
      <c r="O5486" s="666">
        <v>6</v>
      </c>
      <c r="P5486" s="772" t="s">
        <v>13724</v>
      </c>
      <c r="Q5486" s="666" t="s">
        <v>10860</v>
      </c>
      <c r="R5486" s="666">
        <v>12</v>
      </c>
    </row>
    <row r="5487" spans="1:18" ht="15.75" customHeight="1" x14ac:dyDescent="0.2">
      <c r="A5487" s="665" t="s">
        <v>13701</v>
      </c>
      <c r="B5487" s="666" t="s">
        <v>6922</v>
      </c>
      <c r="C5487" s="666" t="s">
        <v>13702</v>
      </c>
      <c r="D5487" s="675" t="s">
        <v>10738</v>
      </c>
      <c r="E5487" s="737" t="s">
        <v>12595</v>
      </c>
      <c r="F5487" s="666">
        <v>18195993</v>
      </c>
      <c r="G5487" s="675" t="s">
        <v>14141</v>
      </c>
      <c r="H5487" s="675" t="s">
        <v>10738</v>
      </c>
      <c r="I5487" s="675" t="s">
        <v>7361</v>
      </c>
      <c r="J5487" s="675" t="s">
        <v>13708</v>
      </c>
      <c r="K5487" s="666">
        <v>1</v>
      </c>
      <c r="L5487" s="666">
        <v>12</v>
      </c>
      <c r="M5487" s="691" t="s">
        <v>13765</v>
      </c>
      <c r="N5487" s="666" t="s">
        <v>10860</v>
      </c>
      <c r="O5487" s="666">
        <v>6</v>
      </c>
      <c r="P5487" s="772" t="s">
        <v>13766</v>
      </c>
      <c r="Q5487" s="666" t="s">
        <v>10860</v>
      </c>
      <c r="R5487" s="666">
        <v>12</v>
      </c>
    </row>
    <row r="5488" spans="1:18" ht="15.75" customHeight="1" x14ac:dyDescent="0.2">
      <c r="A5488" s="665" t="s">
        <v>13701</v>
      </c>
      <c r="B5488" s="666" t="s">
        <v>6922</v>
      </c>
      <c r="C5488" s="666" t="s">
        <v>13702</v>
      </c>
      <c r="D5488" s="675" t="s">
        <v>10738</v>
      </c>
      <c r="E5488" s="737" t="s">
        <v>7555</v>
      </c>
      <c r="F5488" s="666">
        <v>41722102</v>
      </c>
      <c r="G5488" s="675" t="s">
        <v>14142</v>
      </c>
      <c r="H5488" s="675" t="s">
        <v>10738</v>
      </c>
      <c r="I5488" s="675" t="s">
        <v>7361</v>
      </c>
      <c r="J5488" s="675" t="s">
        <v>13708</v>
      </c>
      <c r="K5488" s="666">
        <v>1</v>
      </c>
      <c r="L5488" s="666">
        <v>12</v>
      </c>
      <c r="M5488" s="691" t="s">
        <v>13723</v>
      </c>
      <c r="N5488" s="666" t="s">
        <v>10860</v>
      </c>
      <c r="O5488" s="666">
        <v>6</v>
      </c>
      <c r="P5488" s="772" t="s">
        <v>13724</v>
      </c>
      <c r="Q5488" s="666" t="s">
        <v>10860</v>
      </c>
      <c r="R5488" s="666">
        <v>12</v>
      </c>
    </row>
    <row r="5489" spans="1:18" ht="15.75" customHeight="1" x14ac:dyDescent="0.2">
      <c r="A5489" s="665" t="s">
        <v>13701</v>
      </c>
      <c r="B5489" s="666" t="s">
        <v>6922</v>
      </c>
      <c r="C5489" s="666" t="s">
        <v>13702</v>
      </c>
      <c r="D5489" s="675" t="s">
        <v>10738</v>
      </c>
      <c r="E5489" s="737" t="s">
        <v>12595</v>
      </c>
      <c r="F5489" s="666">
        <v>43514282</v>
      </c>
      <c r="G5489" s="675" t="s">
        <v>14143</v>
      </c>
      <c r="H5489" s="675" t="s">
        <v>10738</v>
      </c>
      <c r="I5489" s="675" t="s">
        <v>7361</v>
      </c>
      <c r="J5489" s="675" t="s">
        <v>13708</v>
      </c>
      <c r="K5489" s="666">
        <v>1</v>
      </c>
      <c r="L5489" s="666">
        <v>12</v>
      </c>
      <c r="M5489" s="691" t="s">
        <v>13765</v>
      </c>
      <c r="N5489" s="666" t="s">
        <v>10860</v>
      </c>
      <c r="O5489" s="666">
        <v>6</v>
      </c>
      <c r="P5489" s="772" t="s">
        <v>13766</v>
      </c>
      <c r="Q5489" s="666" t="s">
        <v>10860</v>
      </c>
      <c r="R5489" s="666">
        <v>12</v>
      </c>
    </row>
    <row r="5490" spans="1:18" ht="15.75" customHeight="1" x14ac:dyDescent="0.2">
      <c r="A5490" s="665" t="s">
        <v>13701</v>
      </c>
      <c r="B5490" s="666" t="s">
        <v>6922</v>
      </c>
      <c r="C5490" s="666" t="s">
        <v>13702</v>
      </c>
      <c r="D5490" s="675" t="s">
        <v>8629</v>
      </c>
      <c r="E5490" s="737" t="s">
        <v>12224</v>
      </c>
      <c r="F5490" s="666">
        <v>19083808</v>
      </c>
      <c r="G5490" s="675" t="s">
        <v>14144</v>
      </c>
      <c r="H5490" s="675" t="s">
        <v>8629</v>
      </c>
      <c r="I5490" s="675" t="s">
        <v>7541</v>
      </c>
      <c r="J5490" s="675" t="s">
        <v>13708</v>
      </c>
      <c r="K5490" s="666">
        <v>1</v>
      </c>
      <c r="L5490" s="666">
        <v>12</v>
      </c>
      <c r="M5490" s="691" t="s">
        <v>13713</v>
      </c>
      <c r="N5490" s="666" t="s">
        <v>10860</v>
      </c>
      <c r="O5490" s="666">
        <v>6</v>
      </c>
      <c r="P5490" s="772" t="s">
        <v>13714</v>
      </c>
      <c r="Q5490" s="666" t="s">
        <v>10860</v>
      </c>
      <c r="R5490" s="666">
        <v>12</v>
      </c>
    </row>
    <row r="5491" spans="1:18" ht="15.75" customHeight="1" x14ac:dyDescent="0.2">
      <c r="A5491" s="665" t="s">
        <v>13701</v>
      </c>
      <c r="B5491" s="666" t="s">
        <v>6922</v>
      </c>
      <c r="C5491" s="666" t="s">
        <v>13702</v>
      </c>
      <c r="D5491" s="675" t="s">
        <v>10356</v>
      </c>
      <c r="E5491" s="737" t="s">
        <v>8396</v>
      </c>
      <c r="F5491" s="666">
        <v>46113120</v>
      </c>
      <c r="G5491" s="675" t="s">
        <v>14145</v>
      </c>
      <c r="H5491" s="675" t="s">
        <v>10356</v>
      </c>
      <c r="I5491" s="675" t="s">
        <v>6929</v>
      </c>
      <c r="J5491" s="675" t="s">
        <v>10356</v>
      </c>
      <c r="K5491" s="666">
        <v>1</v>
      </c>
      <c r="L5491" s="666">
        <v>12</v>
      </c>
      <c r="M5491" s="691" t="s">
        <v>13726</v>
      </c>
      <c r="N5491" s="666" t="s">
        <v>10860</v>
      </c>
      <c r="O5491" s="666">
        <v>6</v>
      </c>
      <c r="P5491" s="772" t="s">
        <v>13776</v>
      </c>
      <c r="Q5491" s="666" t="s">
        <v>10860</v>
      </c>
      <c r="R5491" s="666">
        <v>12</v>
      </c>
    </row>
    <row r="5492" spans="1:18" ht="15.75" customHeight="1" x14ac:dyDescent="0.2">
      <c r="A5492" s="665" t="s">
        <v>13701</v>
      </c>
      <c r="B5492" s="666" t="s">
        <v>6922</v>
      </c>
      <c r="C5492" s="666" t="s">
        <v>13702</v>
      </c>
      <c r="D5492" s="675" t="s">
        <v>9914</v>
      </c>
      <c r="E5492" s="737" t="s">
        <v>1124</v>
      </c>
      <c r="F5492" s="666">
        <v>44453361</v>
      </c>
      <c r="G5492" s="675" t="s">
        <v>14146</v>
      </c>
      <c r="H5492" s="675" t="s">
        <v>9914</v>
      </c>
      <c r="I5492" s="675" t="s">
        <v>6929</v>
      </c>
      <c r="J5492" s="675" t="s">
        <v>9913</v>
      </c>
      <c r="K5492" s="666">
        <v>1</v>
      </c>
      <c r="L5492" s="666">
        <v>12</v>
      </c>
      <c r="M5492" s="691" t="s">
        <v>13929</v>
      </c>
      <c r="N5492" s="666" t="s">
        <v>10860</v>
      </c>
      <c r="O5492" s="666">
        <v>6</v>
      </c>
      <c r="P5492" s="772" t="s">
        <v>13930</v>
      </c>
      <c r="Q5492" s="666" t="s">
        <v>10860</v>
      </c>
      <c r="R5492" s="666">
        <v>12</v>
      </c>
    </row>
    <row r="5493" spans="1:18" ht="15.75" customHeight="1" x14ac:dyDescent="0.2">
      <c r="A5493" s="665" t="s">
        <v>13701</v>
      </c>
      <c r="B5493" s="666" t="s">
        <v>6922</v>
      </c>
      <c r="C5493" s="666" t="s">
        <v>13702</v>
      </c>
      <c r="D5493" s="675" t="s">
        <v>11050</v>
      </c>
      <c r="E5493" s="737" t="s">
        <v>12224</v>
      </c>
      <c r="F5493" s="666">
        <v>45881395</v>
      </c>
      <c r="G5493" s="675" t="s">
        <v>14147</v>
      </c>
      <c r="H5493" s="675" t="s">
        <v>11050</v>
      </c>
      <c r="I5493" s="675" t="s">
        <v>7361</v>
      </c>
      <c r="J5493" s="675" t="s">
        <v>13708</v>
      </c>
      <c r="K5493" s="666">
        <v>1</v>
      </c>
      <c r="L5493" s="666">
        <v>12</v>
      </c>
      <c r="M5493" s="691" t="s">
        <v>13713</v>
      </c>
      <c r="N5493" s="666" t="s">
        <v>10860</v>
      </c>
      <c r="O5493" s="666">
        <v>6</v>
      </c>
      <c r="P5493" s="772" t="s">
        <v>13714</v>
      </c>
      <c r="Q5493" s="666" t="s">
        <v>10860</v>
      </c>
      <c r="R5493" s="666">
        <v>12</v>
      </c>
    </row>
    <row r="5494" spans="1:18" ht="15.75" customHeight="1" x14ac:dyDescent="0.2">
      <c r="A5494" s="665" t="s">
        <v>13701</v>
      </c>
      <c r="B5494" s="666" t="s">
        <v>6922</v>
      </c>
      <c r="C5494" s="666" t="s">
        <v>13702</v>
      </c>
      <c r="D5494" s="675" t="s">
        <v>11806</v>
      </c>
      <c r="E5494" s="737" t="s">
        <v>6455</v>
      </c>
      <c r="F5494" s="666">
        <v>44736847</v>
      </c>
      <c r="G5494" s="675" t="s">
        <v>14148</v>
      </c>
      <c r="H5494" s="675" t="s">
        <v>11806</v>
      </c>
      <c r="I5494" s="675" t="s">
        <v>6929</v>
      </c>
      <c r="J5494" s="675" t="s">
        <v>13704</v>
      </c>
      <c r="K5494" s="666">
        <v>1</v>
      </c>
      <c r="L5494" s="666">
        <v>9</v>
      </c>
      <c r="M5494" s="691" t="s">
        <v>14149</v>
      </c>
      <c r="N5494" s="666"/>
      <c r="O5494" s="666"/>
      <c r="P5494" s="772"/>
      <c r="Q5494" s="666"/>
      <c r="R5494" s="666"/>
    </row>
    <row r="5495" spans="1:18" ht="15.75" customHeight="1" x14ac:dyDescent="0.2">
      <c r="A5495" s="665" t="s">
        <v>13701</v>
      </c>
      <c r="B5495" s="666" t="s">
        <v>6922</v>
      </c>
      <c r="C5495" s="666" t="s">
        <v>13702</v>
      </c>
      <c r="D5495" s="675" t="s">
        <v>13831</v>
      </c>
      <c r="E5495" s="737" t="s">
        <v>1688</v>
      </c>
      <c r="F5495" s="666">
        <v>70035263</v>
      </c>
      <c r="G5495" s="675" t="s">
        <v>14150</v>
      </c>
      <c r="H5495" s="675" t="s">
        <v>13831</v>
      </c>
      <c r="I5495" s="675" t="s">
        <v>7361</v>
      </c>
      <c r="J5495" s="675" t="s">
        <v>13708</v>
      </c>
      <c r="K5495" s="666">
        <v>1</v>
      </c>
      <c r="L5495" s="666">
        <v>12</v>
      </c>
      <c r="M5495" s="691" t="s">
        <v>13734</v>
      </c>
      <c r="N5495" s="666" t="s">
        <v>10860</v>
      </c>
      <c r="O5495" s="666">
        <v>6</v>
      </c>
      <c r="P5495" s="772" t="s">
        <v>13735</v>
      </c>
      <c r="Q5495" s="666" t="s">
        <v>10860</v>
      </c>
      <c r="R5495" s="666">
        <v>12</v>
      </c>
    </row>
    <row r="5496" spans="1:18" ht="15.75" customHeight="1" x14ac:dyDescent="0.2">
      <c r="A5496" s="665" t="s">
        <v>13701</v>
      </c>
      <c r="B5496" s="666" t="s">
        <v>6922</v>
      </c>
      <c r="C5496" s="666" t="s">
        <v>13702</v>
      </c>
      <c r="D5496" s="675" t="s">
        <v>11806</v>
      </c>
      <c r="E5496" s="737" t="s">
        <v>7454</v>
      </c>
      <c r="F5496" s="666">
        <v>70287350</v>
      </c>
      <c r="G5496" s="675" t="s">
        <v>14151</v>
      </c>
      <c r="H5496" s="675" t="s">
        <v>11806</v>
      </c>
      <c r="I5496" s="675" t="s">
        <v>6929</v>
      </c>
      <c r="J5496" s="675" t="s">
        <v>13704</v>
      </c>
      <c r="K5496" s="666">
        <v>1</v>
      </c>
      <c r="L5496" s="666">
        <v>12</v>
      </c>
      <c r="M5496" s="691" t="s">
        <v>13709</v>
      </c>
      <c r="N5496" s="666" t="s">
        <v>10860</v>
      </c>
      <c r="O5496" s="666">
        <v>5</v>
      </c>
      <c r="P5496" s="772" t="s">
        <v>13710</v>
      </c>
      <c r="Q5496" s="666" t="s">
        <v>10860</v>
      </c>
      <c r="R5496" s="666">
        <v>12</v>
      </c>
    </row>
    <row r="5497" spans="1:18" ht="15.75" customHeight="1" x14ac:dyDescent="0.2">
      <c r="A5497" s="665" t="s">
        <v>13701</v>
      </c>
      <c r="B5497" s="666" t="s">
        <v>6922</v>
      </c>
      <c r="C5497" s="666" t="s">
        <v>13702</v>
      </c>
      <c r="D5497" s="675" t="s">
        <v>11050</v>
      </c>
      <c r="E5497" s="737" t="s">
        <v>1688</v>
      </c>
      <c r="F5497" s="666">
        <v>80531011</v>
      </c>
      <c r="G5497" s="675" t="s">
        <v>14152</v>
      </c>
      <c r="H5497" s="675" t="s">
        <v>11050</v>
      </c>
      <c r="I5497" s="675" t="s">
        <v>7361</v>
      </c>
      <c r="J5497" s="675" t="s">
        <v>13708</v>
      </c>
      <c r="K5497" s="666">
        <v>1</v>
      </c>
      <c r="L5497" s="666">
        <v>12</v>
      </c>
      <c r="M5497" s="691" t="s">
        <v>13734</v>
      </c>
      <c r="N5497" s="666" t="s">
        <v>10860</v>
      </c>
      <c r="O5497" s="666">
        <v>6</v>
      </c>
      <c r="P5497" s="772" t="s">
        <v>13735</v>
      </c>
      <c r="Q5497" s="666" t="s">
        <v>10860</v>
      </c>
      <c r="R5497" s="666">
        <v>12</v>
      </c>
    </row>
    <row r="5498" spans="1:18" ht="15.75" customHeight="1" x14ac:dyDescent="0.2">
      <c r="A5498" s="665" t="s">
        <v>13701</v>
      </c>
      <c r="B5498" s="666" t="s">
        <v>6922</v>
      </c>
      <c r="C5498" s="666" t="s">
        <v>13702</v>
      </c>
      <c r="D5498" s="675" t="s">
        <v>10738</v>
      </c>
      <c r="E5498" s="737" t="s">
        <v>1688</v>
      </c>
      <c r="F5498" s="666">
        <v>43075660</v>
      </c>
      <c r="G5498" s="675" t="s">
        <v>14153</v>
      </c>
      <c r="H5498" s="675" t="s">
        <v>10738</v>
      </c>
      <c r="I5498" s="675" t="s">
        <v>7361</v>
      </c>
      <c r="J5498" s="675" t="s">
        <v>13708</v>
      </c>
      <c r="K5498" s="666">
        <v>1</v>
      </c>
      <c r="L5498" s="666">
        <v>12</v>
      </c>
      <c r="M5498" s="691" t="s">
        <v>13734</v>
      </c>
      <c r="N5498" s="666" t="s">
        <v>10860</v>
      </c>
      <c r="O5498" s="666">
        <v>6</v>
      </c>
      <c r="P5498" s="772" t="s">
        <v>13735</v>
      </c>
      <c r="Q5498" s="666" t="s">
        <v>10860</v>
      </c>
      <c r="R5498" s="666">
        <v>12</v>
      </c>
    </row>
    <row r="5499" spans="1:18" ht="15.75" customHeight="1" x14ac:dyDescent="0.2">
      <c r="A5499" s="665" t="s">
        <v>13701</v>
      </c>
      <c r="B5499" s="666" t="s">
        <v>6922</v>
      </c>
      <c r="C5499" s="666" t="s">
        <v>13702</v>
      </c>
      <c r="D5499" s="675" t="s">
        <v>8629</v>
      </c>
      <c r="E5499" s="737" t="s">
        <v>12224</v>
      </c>
      <c r="F5499" s="666">
        <v>80298028</v>
      </c>
      <c r="G5499" s="675" t="s">
        <v>14154</v>
      </c>
      <c r="H5499" s="675" t="s">
        <v>8629</v>
      </c>
      <c r="I5499" s="675" t="s">
        <v>7541</v>
      </c>
      <c r="J5499" s="675" t="s">
        <v>13708</v>
      </c>
      <c r="K5499" s="666">
        <v>1</v>
      </c>
      <c r="L5499" s="666">
        <v>12</v>
      </c>
      <c r="M5499" s="691" t="s">
        <v>13713</v>
      </c>
      <c r="N5499" s="666" t="s">
        <v>10860</v>
      </c>
      <c r="O5499" s="666">
        <v>6</v>
      </c>
      <c r="P5499" s="772" t="s">
        <v>13714</v>
      </c>
      <c r="Q5499" s="666" t="s">
        <v>10860</v>
      </c>
      <c r="R5499" s="666">
        <v>12</v>
      </c>
    </row>
    <row r="5500" spans="1:18" ht="15.75" customHeight="1" x14ac:dyDescent="0.2">
      <c r="A5500" s="665" t="s">
        <v>13701</v>
      </c>
      <c r="B5500" s="666" t="s">
        <v>6922</v>
      </c>
      <c r="C5500" s="666" t="s">
        <v>13702</v>
      </c>
      <c r="D5500" s="675" t="s">
        <v>8629</v>
      </c>
      <c r="E5500" s="737" t="s">
        <v>12224</v>
      </c>
      <c r="F5500" s="666">
        <v>47658893</v>
      </c>
      <c r="G5500" s="675" t="s">
        <v>14155</v>
      </c>
      <c r="H5500" s="675" t="s">
        <v>8629</v>
      </c>
      <c r="I5500" s="675" t="s">
        <v>7541</v>
      </c>
      <c r="J5500" s="675" t="s">
        <v>13708</v>
      </c>
      <c r="K5500" s="666">
        <v>1</v>
      </c>
      <c r="L5500" s="666">
        <v>12</v>
      </c>
      <c r="M5500" s="691" t="s">
        <v>13713</v>
      </c>
      <c r="N5500" s="666" t="s">
        <v>10860</v>
      </c>
      <c r="O5500" s="666">
        <v>6</v>
      </c>
      <c r="P5500" s="772" t="s">
        <v>13714</v>
      </c>
      <c r="Q5500" s="666" t="s">
        <v>10860</v>
      </c>
      <c r="R5500" s="666">
        <v>12</v>
      </c>
    </row>
    <row r="5501" spans="1:18" ht="15.75" customHeight="1" x14ac:dyDescent="0.2">
      <c r="A5501" s="665" t="s">
        <v>13701</v>
      </c>
      <c r="B5501" s="666" t="s">
        <v>6922</v>
      </c>
      <c r="C5501" s="666" t="s">
        <v>13702</v>
      </c>
      <c r="D5501" s="675" t="s">
        <v>12297</v>
      </c>
      <c r="E5501" s="737" t="s">
        <v>6944</v>
      </c>
      <c r="F5501" s="666">
        <v>40464447</v>
      </c>
      <c r="G5501" s="675" t="s">
        <v>14156</v>
      </c>
      <c r="H5501" s="675" t="s">
        <v>12297</v>
      </c>
      <c r="I5501" s="675" t="s">
        <v>6929</v>
      </c>
      <c r="J5501" s="675" t="s">
        <v>9913</v>
      </c>
      <c r="K5501" s="666">
        <v>1</v>
      </c>
      <c r="L5501" s="666">
        <v>12</v>
      </c>
      <c r="M5501" s="691" t="s">
        <v>13749</v>
      </c>
      <c r="N5501" s="666" t="s">
        <v>10860</v>
      </c>
      <c r="O5501" s="666">
        <v>6</v>
      </c>
      <c r="P5501" s="772" t="s">
        <v>13750</v>
      </c>
      <c r="Q5501" s="666" t="s">
        <v>10860</v>
      </c>
      <c r="R5501" s="666">
        <v>12</v>
      </c>
    </row>
    <row r="5502" spans="1:18" ht="15.75" customHeight="1" x14ac:dyDescent="0.2">
      <c r="A5502" s="665" t="s">
        <v>13701</v>
      </c>
      <c r="B5502" s="666" t="s">
        <v>6922</v>
      </c>
      <c r="C5502" s="666" t="s">
        <v>13702</v>
      </c>
      <c r="D5502" s="675" t="s">
        <v>11050</v>
      </c>
      <c r="E5502" s="737" t="s">
        <v>12224</v>
      </c>
      <c r="F5502" s="666">
        <v>42641862</v>
      </c>
      <c r="G5502" s="675" t="s">
        <v>14157</v>
      </c>
      <c r="H5502" s="675" t="s">
        <v>11050</v>
      </c>
      <c r="I5502" s="675" t="s">
        <v>7361</v>
      </c>
      <c r="J5502" s="675" t="s">
        <v>13708</v>
      </c>
      <c r="K5502" s="666">
        <v>1</v>
      </c>
      <c r="L5502" s="666">
        <v>12</v>
      </c>
      <c r="M5502" s="691" t="s">
        <v>13713</v>
      </c>
      <c r="N5502" s="666" t="s">
        <v>10860</v>
      </c>
      <c r="O5502" s="666">
        <v>6</v>
      </c>
      <c r="P5502" s="772" t="s">
        <v>13714</v>
      </c>
      <c r="Q5502" s="666" t="s">
        <v>10860</v>
      </c>
      <c r="R5502" s="666">
        <v>12</v>
      </c>
    </row>
    <row r="5503" spans="1:18" ht="15.75" customHeight="1" x14ac:dyDescent="0.2">
      <c r="A5503" s="665" t="s">
        <v>13701</v>
      </c>
      <c r="B5503" s="666" t="s">
        <v>6922</v>
      </c>
      <c r="C5503" s="666" t="s">
        <v>13702</v>
      </c>
      <c r="D5503" s="675" t="s">
        <v>11050</v>
      </c>
      <c r="E5503" s="737" t="s">
        <v>1688</v>
      </c>
      <c r="F5503" s="666">
        <v>17887751</v>
      </c>
      <c r="G5503" s="675" t="s">
        <v>14158</v>
      </c>
      <c r="H5503" s="675" t="s">
        <v>11050</v>
      </c>
      <c r="I5503" s="675" t="s">
        <v>7361</v>
      </c>
      <c r="J5503" s="675" t="s">
        <v>13708</v>
      </c>
      <c r="K5503" s="666">
        <v>1</v>
      </c>
      <c r="L5503" s="666">
        <v>12</v>
      </c>
      <c r="M5503" s="691" t="s">
        <v>13734</v>
      </c>
      <c r="N5503" s="666" t="s">
        <v>10860</v>
      </c>
      <c r="O5503" s="666">
        <v>6</v>
      </c>
      <c r="P5503" s="772" t="s">
        <v>13735</v>
      </c>
      <c r="Q5503" s="666" t="s">
        <v>10860</v>
      </c>
      <c r="R5503" s="666">
        <v>12</v>
      </c>
    </row>
    <row r="5504" spans="1:18" ht="15.75" customHeight="1" x14ac:dyDescent="0.2">
      <c r="A5504" s="665" t="s">
        <v>13701</v>
      </c>
      <c r="B5504" s="666" t="s">
        <v>6922</v>
      </c>
      <c r="C5504" s="666" t="s">
        <v>13702</v>
      </c>
      <c r="D5504" s="675" t="s">
        <v>10842</v>
      </c>
      <c r="E5504" s="737" t="s">
        <v>7555</v>
      </c>
      <c r="F5504" s="666">
        <v>18150966</v>
      </c>
      <c r="G5504" s="675" t="s">
        <v>14159</v>
      </c>
      <c r="H5504" s="675" t="s">
        <v>10842</v>
      </c>
      <c r="I5504" s="675" t="s">
        <v>7361</v>
      </c>
      <c r="J5504" s="675" t="s">
        <v>13708</v>
      </c>
      <c r="K5504" s="666">
        <v>1</v>
      </c>
      <c r="L5504" s="666">
        <v>12</v>
      </c>
      <c r="M5504" s="691" t="s">
        <v>13723</v>
      </c>
      <c r="N5504" s="666" t="s">
        <v>10860</v>
      </c>
      <c r="O5504" s="666">
        <v>6</v>
      </c>
      <c r="P5504" s="772" t="s">
        <v>13724</v>
      </c>
      <c r="Q5504" s="666" t="s">
        <v>10860</v>
      </c>
      <c r="R5504" s="666">
        <v>12</v>
      </c>
    </row>
    <row r="5505" spans="1:18" ht="15.75" customHeight="1" x14ac:dyDescent="0.2">
      <c r="A5505" s="665" t="s">
        <v>13701</v>
      </c>
      <c r="B5505" s="666" t="s">
        <v>6922</v>
      </c>
      <c r="C5505" s="666" t="s">
        <v>13702</v>
      </c>
      <c r="D5505" s="675" t="s">
        <v>8629</v>
      </c>
      <c r="E5505" s="737" t="s">
        <v>7454</v>
      </c>
      <c r="F5505" s="666">
        <v>18182689</v>
      </c>
      <c r="G5505" s="675" t="s">
        <v>14160</v>
      </c>
      <c r="H5505" s="675" t="s">
        <v>8629</v>
      </c>
      <c r="I5505" s="675" t="s">
        <v>7541</v>
      </c>
      <c r="J5505" s="675" t="s">
        <v>13708</v>
      </c>
      <c r="K5505" s="666">
        <v>1</v>
      </c>
      <c r="L5505" s="666">
        <v>12</v>
      </c>
      <c r="M5505" s="691" t="s">
        <v>13709</v>
      </c>
      <c r="N5505" s="666" t="s">
        <v>10860</v>
      </c>
      <c r="O5505" s="666">
        <v>6</v>
      </c>
      <c r="P5505" s="772" t="s">
        <v>13710</v>
      </c>
      <c r="Q5505" s="666" t="s">
        <v>10860</v>
      </c>
      <c r="R5505" s="666">
        <v>12</v>
      </c>
    </row>
    <row r="5506" spans="1:18" ht="15.75" customHeight="1" x14ac:dyDescent="0.2">
      <c r="A5506" s="665" t="s">
        <v>13701</v>
      </c>
      <c r="B5506" s="666" t="s">
        <v>6922</v>
      </c>
      <c r="C5506" s="666" t="s">
        <v>13702</v>
      </c>
      <c r="D5506" s="675" t="s">
        <v>10738</v>
      </c>
      <c r="E5506" s="737" t="s">
        <v>12595</v>
      </c>
      <c r="F5506" s="666">
        <v>46893953</v>
      </c>
      <c r="G5506" s="675" t="s">
        <v>14161</v>
      </c>
      <c r="H5506" s="675" t="s">
        <v>10738</v>
      </c>
      <c r="I5506" s="675" t="s">
        <v>7361</v>
      </c>
      <c r="J5506" s="675" t="s">
        <v>13708</v>
      </c>
      <c r="K5506" s="666">
        <v>1</v>
      </c>
      <c r="L5506" s="666">
        <v>12</v>
      </c>
      <c r="M5506" s="691" t="s">
        <v>13765</v>
      </c>
      <c r="N5506" s="666" t="s">
        <v>10860</v>
      </c>
      <c r="O5506" s="666">
        <v>6</v>
      </c>
      <c r="P5506" s="772" t="s">
        <v>13766</v>
      </c>
      <c r="Q5506" s="666" t="s">
        <v>10860</v>
      </c>
      <c r="R5506" s="666">
        <v>12</v>
      </c>
    </row>
    <row r="5507" spans="1:18" ht="15.75" customHeight="1" x14ac:dyDescent="0.2">
      <c r="A5507" s="665" t="s">
        <v>13701</v>
      </c>
      <c r="B5507" s="666" t="s">
        <v>6922</v>
      </c>
      <c r="C5507" s="666" t="s">
        <v>13702</v>
      </c>
      <c r="D5507" s="675" t="s">
        <v>8629</v>
      </c>
      <c r="E5507" s="737" t="s">
        <v>9180</v>
      </c>
      <c r="F5507" s="666">
        <v>41901091</v>
      </c>
      <c r="G5507" s="675" t="s">
        <v>14162</v>
      </c>
      <c r="H5507" s="675" t="s">
        <v>8629</v>
      </c>
      <c r="I5507" s="675" t="s">
        <v>7541</v>
      </c>
      <c r="J5507" s="675" t="s">
        <v>13708</v>
      </c>
      <c r="K5507" s="666">
        <v>1</v>
      </c>
      <c r="L5507" s="666">
        <v>12</v>
      </c>
      <c r="M5507" s="691" t="s">
        <v>13759</v>
      </c>
      <c r="N5507" s="666" t="s">
        <v>10860</v>
      </c>
      <c r="O5507" s="666">
        <v>6</v>
      </c>
      <c r="P5507" s="772" t="s">
        <v>13760</v>
      </c>
      <c r="Q5507" s="666" t="s">
        <v>10860</v>
      </c>
      <c r="R5507" s="666">
        <v>12</v>
      </c>
    </row>
    <row r="5508" spans="1:18" ht="15.75" customHeight="1" x14ac:dyDescent="0.2">
      <c r="A5508" s="665" t="s">
        <v>13701</v>
      </c>
      <c r="B5508" s="666" t="s">
        <v>6922</v>
      </c>
      <c r="C5508" s="666" t="s">
        <v>13702</v>
      </c>
      <c r="D5508" s="675" t="s">
        <v>10738</v>
      </c>
      <c r="E5508" s="737" t="s">
        <v>7542</v>
      </c>
      <c r="F5508" s="666">
        <v>40140662</v>
      </c>
      <c r="G5508" s="675" t="s">
        <v>14163</v>
      </c>
      <c r="H5508" s="675" t="s">
        <v>10738</v>
      </c>
      <c r="I5508" s="675" t="s">
        <v>7361</v>
      </c>
      <c r="J5508" s="675" t="s">
        <v>13708</v>
      </c>
      <c r="K5508" s="666">
        <v>1</v>
      </c>
      <c r="L5508" s="666">
        <v>12</v>
      </c>
      <c r="M5508" s="691" t="s">
        <v>13716</v>
      </c>
      <c r="N5508" s="666" t="s">
        <v>10860</v>
      </c>
      <c r="O5508" s="666">
        <v>6</v>
      </c>
      <c r="P5508" s="772" t="s">
        <v>13717</v>
      </c>
      <c r="Q5508" s="666" t="s">
        <v>10860</v>
      </c>
      <c r="R5508" s="666">
        <v>12</v>
      </c>
    </row>
    <row r="5509" spans="1:18" ht="15.75" customHeight="1" x14ac:dyDescent="0.2">
      <c r="A5509" s="665" t="s">
        <v>13701</v>
      </c>
      <c r="B5509" s="666" t="s">
        <v>6922</v>
      </c>
      <c r="C5509" s="666" t="s">
        <v>13702</v>
      </c>
      <c r="D5509" s="675" t="s">
        <v>9914</v>
      </c>
      <c r="E5509" s="737" t="s">
        <v>1124</v>
      </c>
      <c r="F5509" s="666">
        <v>41012780</v>
      </c>
      <c r="G5509" s="675" t="s">
        <v>14164</v>
      </c>
      <c r="H5509" s="675" t="s">
        <v>9914</v>
      </c>
      <c r="I5509" s="675" t="s">
        <v>6929</v>
      </c>
      <c r="J5509" s="675" t="s">
        <v>9913</v>
      </c>
      <c r="K5509" s="666">
        <v>1</v>
      </c>
      <c r="L5509" s="666">
        <v>12</v>
      </c>
      <c r="M5509" s="691" t="s">
        <v>13929</v>
      </c>
      <c r="N5509" s="666" t="s">
        <v>10860</v>
      </c>
      <c r="O5509" s="666">
        <v>6</v>
      </c>
      <c r="P5509" s="772" t="s">
        <v>13930</v>
      </c>
      <c r="Q5509" s="666" t="s">
        <v>10860</v>
      </c>
      <c r="R5509" s="666">
        <v>12</v>
      </c>
    </row>
    <row r="5510" spans="1:18" ht="15.75" customHeight="1" x14ac:dyDescent="0.2">
      <c r="A5510" s="665" t="s">
        <v>13701</v>
      </c>
      <c r="B5510" s="666" t="s">
        <v>6922</v>
      </c>
      <c r="C5510" s="666" t="s">
        <v>13702</v>
      </c>
      <c r="D5510" s="675" t="s">
        <v>8629</v>
      </c>
      <c r="E5510" s="737" t="s">
        <v>7454</v>
      </c>
      <c r="F5510" s="666">
        <v>3591764</v>
      </c>
      <c r="G5510" s="675" t="s">
        <v>14165</v>
      </c>
      <c r="H5510" s="675" t="s">
        <v>8629</v>
      </c>
      <c r="I5510" s="675" t="s">
        <v>7541</v>
      </c>
      <c r="J5510" s="675" t="s">
        <v>13708</v>
      </c>
      <c r="K5510" s="666">
        <v>1</v>
      </c>
      <c r="L5510" s="666">
        <v>12</v>
      </c>
      <c r="M5510" s="691" t="s">
        <v>13709</v>
      </c>
      <c r="N5510" s="666" t="s">
        <v>10860</v>
      </c>
      <c r="O5510" s="666">
        <v>6</v>
      </c>
      <c r="P5510" s="772" t="s">
        <v>13710</v>
      </c>
      <c r="Q5510" s="666" t="s">
        <v>10860</v>
      </c>
      <c r="R5510" s="666">
        <v>12</v>
      </c>
    </row>
    <row r="5511" spans="1:18" ht="15.75" customHeight="1" x14ac:dyDescent="0.2">
      <c r="A5511" s="665" t="s">
        <v>13701</v>
      </c>
      <c r="B5511" s="666" t="s">
        <v>6922</v>
      </c>
      <c r="C5511" s="666" t="s">
        <v>13702</v>
      </c>
      <c r="D5511" s="675" t="s">
        <v>12297</v>
      </c>
      <c r="E5511" s="737" t="s">
        <v>6944</v>
      </c>
      <c r="F5511" s="666">
        <v>40820497</v>
      </c>
      <c r="G5511" s="675" t="s">
        <v>14166</v>
      </c>
      <c r="H5511" s="675" t="s">
        <v>12297</v>
      </c>
      <c r="I5511" s="675" t="s">
        <v>6929</v>
      </c>
      <c r="J5511" s="675" t="s">
        <v>9913</v>
      </c>
      <c r="K5511" s="666">
        <v>1</v>
      </c>
      <c r="L5511" s="666">
        <v>12</v>
      </c>
      <c r="M5511" s="691" t="s">
        <v>13749</v>
      </c>
      <c r="N5511" s="666" t="s">
        <v>10860</v>
      </c>
      <c r="O5511" s="666">
        <v>6</v>
      </c>
      <c r="P5511" s="772" t="s">
        <v>13750</v>
      </c>
      <c r="Q5511" s="666" t="s">
        <v>10860</v>
      </c>
      <c r="R5511" s="666">
        <v>12</v>
      </c>
    </row>
    <row r="5512" spans="1:18" ht="15.75" customHeight="1" x14ac:dyDescent="0.2">
      <c r="A5512" s="665" t="s">
        <v>13701</v>
      </c>
      <c r="B5512" s="666" t="s">
        <v>6922</v>
      </c>
      <c r="C5512" s="666" t="s">
        <v>13702</v>
      </c>
      <c r="D5512" s="675" t="s">
        <v>11806</v>
      </c>
      <c r="E5512" s="737" t="s">
        <v>6455</v>
      </c>
      <c r="F5512" s="666">
        <v>45834786</v>
      </c>
      <c r="G5512" s="675" t="s">
        <v>14167</v>
      </c>
      <c r="H5512" s="675" t="s">
        <v>11806</v>
      </c>
      <c r="I5512" s="675" t="s">
        <v>6929</v>
      </c>
      <c r="J5512" s="675" t="s">
        <v>13704</v>
      </c>
      <c r="K5512" s="666">
        <v>1</v>
      </c>
      <c r="L5512" s="666">
        <v>12</v>
      </c>
      <c r="M5512" s="691" t="s">
        <v>13720</v>
      </c>
      <c r="N5512" s="666" t="s">
        <v>10860</v>
      </c>
      <c r="O5512" s="666">
        <v>6</v>
      </c>
      <c r="P5512" s="772" t="s">
        <v>13721</v>
      </c>
      <c r="Q5512" s="666" t="s">
        <v>10860</v>
      </c>
      <c r="R5512" s="666">
        <v>12</v>
      </c>
    </row>
    <row r="5513" spans="1:18" ht="15.75" customHeight="1" x14ac:dyDescent="0.2">
      <c r="A5513" s="665" t="s">
        <v>13701</v>
      </c>
      <c r="B5513" s="666" t="s">
        <v>6922</v>
      </c>
      <c r="C5513" s="666" t="s">
        <v>13702</v>
      </c>
      <c r="D5513" s="675" t="s">
        <v>9914</v>
      </c>
      <c r="E5513" s="737" t="s">
        <v>13855</v>
      </c>
      <c r="F5513" s="666">
        <v>43713404</v>
      </c>
      <c r="G5513" s="675" t="s">
        <v>14168</v>
      </c>
      <c r="H5513" s="675" t="s">
        <v>9914</v>
      </c>
      <c r="I5513" s="675" t="s">
        <v>6929</v>
      </c>
      <c r="J5513" s="675" t="s">
        <v>9913</v>
      </c>
      <c r="K5513" s="666">
        <v>1</v>
      </c>
      <c r="L5513" s="666">
        <v>6</v>
      </c>
      <c r="M5513" s="691" t="s">
        <v>14169</v>
      </c>
      <c r="N5513" s="666"/>
      <c r="O5513" s="666"/>
      <c r="P5513" s="772"/>
      <c r="Q5513" s="666"/>
      <c r="R5513" s="666"/>
    </row>
    <row r="5514" spans="1:18" ht="15.75" customHeight="1" x14ac:dyDescent="0.2">
      <c r="A5514" s="665" t="s">
        <v>13701</v>
      </c>
      <c r="B5514" s="666" t="s">
        <v>6922</v>
      </c>
      <c r="C5514" s="666" t="s">
        <v>13702</v>
      </c>
      <c r="D5514" s="675" t="s">
        <v>11806</v>
      </c>
      <c r="E5514" s="737" t="s">
        <v>12604</v>
      </c>
      <c r="F5514" s="666">
        <v>18834441</v>
      </c>
      <c r="G5514" s="675" t="s">
        <v>14170</v>
      </c>
      <c r="H5514" s="675" t="s">
        <v>11806</v>
      </c>
      <c r="I5514" s="675" t="s">
        <v>6929</v>
      </c>
      <c r="J5514" s="675" t="s">
        <v>13704</v>
      </c>
      <c r="K5514" s="666">
        <v>1</v>
      </c>
      <c r="L5514" s="666">
        <v>12</v>
      </c>
      <c r="M5514" s="691" t="s">
        <v>13705</v>
      </c>
      <c r="N5514" s="666" t="s">
        <v>10860</v>
      </c>
      <c r="O5514" s="666">
        <v>6</v>
      </c>
      <c r="P5514" s="772" t="s">
        <v>13706</v>
      </c>
      <c r="Q5514" s="666" t="s">
        <v>10860</v>
      </c>
      <c r="R5514" s="666">
        <v>12</v>
      </c>
    </row>
    <row r="5515" spans="1:18" ht="15.75" customHeight="1" x14ac:dyDescent="0.2">
      <c r="A5515" s="665" t="s">
        <v>13701</v>
      </c>
      <c r="B5515" s="666" t="s">
        <v>6922</v>
      </c>
      <c r="C5515" s="666" t="s">
        <v>13702</v>
      </c>
      <c r="D5515" s="675" t="s">
        <v>8629</v>
      </c>
      <c r="E5515" s="737" t="s">
        <v>12224</v>
      </c>
      <c r="F5515" s="666">
        <v>70687922</v>
      </c>
      <c r="G5515" s="675" t="s">
        <v>14171</v>
      </c>
      <c r="H5515" s="675" t="s">
        <v>8629</v>
      </c>
      <c r="I5515" s="675" t="s">
        <v>7541</v>
      </c>
      <c r="J5515" s="675" t="s">
        <v>13708</v>
      </c>
      <c r="K5515" s="666">
        <v>1</v>
      </c>
      <c r="L5515" s="666">
        <v>12</v>
      </c>
      <c r="M5515" s="691" t="s">
        <v>13713</v>
      </c>
      <c r="N5515" s="666" t="s">
        <v>10860</v>
      </c>
      <c r="O5515" s="666">
        <v>6</v>
      </c>
      <c r="P5515" s="772" t="s">
        <v>13714</v>
      </c>
      <c r="Q5515" s="666" t="s">
        <v>10860</v>
      </c>
      <c r="R5515" s="666">
        <v>12</v>
      </c>
    </row>
    <row r="5516" spans="1:18" ht="15.75" customHeight="1" x14ac:dyDescent="0.2">
      <c r="A5516" s="665" t="s">
        <v>13701</v>
      </c>
      <c r="B5516" s="666" t="s">
        <v>6922</v>
      </c>
      <c r="C5516" s="666" t="s">
        <v>13702</v>
      </c>
      <c r="D5516" s="675" t="s">
        <v>11076</v>
      </c>
      <c r="E5516" s="737" t="s">
        <v>6455</v>
      </c>
      <c r="F5516" s="666">
        <v>44639569</v>
      </c>
      <c r="G5516" s="675" t="s">
        <v>14172</v>
      </c>
      <c r="H5516" s="675" t="s">
        <v>11076</v>
      </c>
      <c r="I5516" s="675" t="s">
        <v>6929</v>
      </c>
      <c r="J5516" s="692" t="s">
        <v>10964</v>
      </c>
      <c r="K5516" s="666">
        <v>1</v>
      </c>
      <c r="L5516" s="666">
        <v>12</v>
      </c>
      <c r="M5516" s="691" t="s">
        <v>13720</v>
      </c>
      <c r="N5516" s="666" t="s">
        <v>10860</v>
      </c>
      <c r="O5516" s="666">
        <v>6</v>
      </c>
      <c r="P5516" s="772" t="s">
        <v>13721</v>
      </c>
      <c r="Q5516" s="666" t="s">
        <v>10860</v>
      </c>
      <c r="R5516" s="666">
        <v>12</v>
      </c>
    </row>
    <row r="5517" spans="1:18" ht="15.75" customHeight="1" x14ac:dyDescent="0.2">
      <c r="A5517" s="665" t="s">
        <v>13701</v>
      </c>
      <c r="B5517" s="666" t="s">
        <v>6922</v>
      </c>
      <c r="C5517" s="666" t="s">
        <v>13702</v>
      </c>
      <c r="D5517" s="675" t="s">
        <v>10842</v>
      </c>
      <c r="E5517" s="737" t="s">
        <v>13893</v>
      </c>
      <c r="F5517" s="666">
        <v>18854519</v>
      </c>
      <c r="G5517" s="675" t="s">
        <v>14173</v>
      </c>
      <c r="H5517" s="675" t="s">
        <v>10842</v>
      </c>
      <c r="I5517" s="675" t="s">
        <v>7361</v>
      </c>
      <c r="J5517" s="675" t="s">
        <v>13708</v>
      </c>
      <c r="K5517" s="666">
        <v>1</v>
      </c>
      <c r="L5517" s="666">
        <v>12</v>
      </c>
      <c r="M5517" s="691" t="s">
        <v>13895</v>
      </c>
      <c r="N5517" s="666" t="s">
        <v>10860</v>
      </c>
      <c r="O5517" s="666">
        <v>6</v>
      </c>
      <c r="P5517" s="772" t="s">
        <v>13896</v>
      </c>
      <c r="Q5517" s="666" t="s">
        <v>10860</v>
      </c>
      <c r="R5517" s="666">
        <v>12</v>
      </c>
    </row>
    <row r="5518" spans="1:18" ht="15.75" customHeight="1" x14ac:dyDescent="0.2">
      <c r="A5518" s="665" t="s">
        <v>13701</v>
      </c>
      <c r="B5518" s="666" t="s">
        <v>6922</v>
      </c>
      <c r="C5518" s="666" t="s">
        <v>13702</v>
      </c>
      <c r="D5518" s="675" t="s">
        <v>11806</v>
      </c>
      <c r="E5518" s="737" t="s">
        <v>6979</v>
      </c>
      <c r="F5518" s="666">
        <v>41393053</v>
      </c>
      <c r="G5518" s="675" t="s">
        <v>14174</v>
      </c>
      <c r="H5518" s="675" t="s">
        <v>11806</v>
      </c>
      <c r="I5518" s="675" t="s">
        <v>6929</v>
      </c>
      <c r="J5518" s="675" t="s">
        <v>13704</v>
      </c>
      <c r="K5518" s="666">
        <v>1</v>
      </c>
      <c r="L5518" s="666">
        <v>12</v>
      </c>
      <c r="M5518" s="691" t="s">
        <v>14175</v>
      </c>
      <c r="N5518" s="666" t="s">
        <v>10860</v>
      </c>
      <c r="O5518" s="666">
        <v>6</v>
      </c>
      <c r="P5518" s="772" t="s">
        <v>14176</v>
      </c>
      <c r="Q5518" s="666" t="s">
        <v>10860</v>
      </c>
      <c r="R5518" s="666">
        <v>12</v>
      </c>
    </row>
    <row r="5519" spans="1:18" ht="15.75" customHeight="1" x14ac:dyDescent="0.2">
      <c r="A5519" s="665" t="s">
        <v>13701</v>
      </c>
      <c r="B5519" s="666" t="s">
        <v>6922</v>
      </c>
      <c r="C5519" s="666" t="s">
        <v>13702</v>
      </c>
      <c r="D5519" s="675" t="s">
        <v>8611</v>
      </c>
      <c r="E5519" s="737" t="s">
        <v>12595</v>
      </c>
      <c r="F5519" s="666">
        <v>43645979</v>
      </c>
      <c r="G5519" s="675" t="s">
        <v>14177</v>
      </c>
      <c r="H5519" s="675" t="s">
        <v>8611</v>
      </c>
      <c r="I5519" s="675" t="s">
        <v>7361</v>
      </c>
      <c r="J5519" s="675" t="s">
        <v>13708</v>
      </c>
      <c r="K5519" s="666">
        <v>1</v>
      </c>
      <c r="L5519" s="666">
        <v>12</v>
      </c>
      <c r="M5519" s="691" t="s">
        <v>13765</v>
      </c>
      <c r="N5519" s="666" t="s">
        <v>10860</v>
      </c>
      <c r="O5519" s="666">
        <v>6</v>
      </c>
      <c r="P5519" s="772" t="s">
        <v>13766</v>
      </c>
      <c r="Q5519" s="666" t="s">
        <v>10860</v>
      </c>
      <c r="R5519" s="666">
        <v>12</v>
      </c>
    </row>
    <row r="5520" spans="1:18" ht="15.75" customHeight="1" x14ac:dyDescent="0.2">
      <c r="A5520" s="665" t="s">
        <v>13701</v>
      </c>
      <c r="B5520" s="666" t="s">
        <v>6922</v>
      </c>
      <c r="C5520" s="666" t="s">
        <v>13702</v>
      </c>
      <c r="D5520" s="675" t="s">
        <v>11806</v>
      </c>
      <c r="E5520" s="737" t="s">
        <v>7542</v>
      </c>
      <c r="F5520" s="666">
        <v>40640019</v>
      </c>
      <c r="G5520" s="675" t="s">
        <v>14178</v>
      </c>
      <c r="H5520" s="675" t="s">
        <v>11806</v>
      </c>
      <c r="I5520" s="675" t="s">
        <v>6929</v>
      </c>
      <c r="J5520" s="675" t="s">
        <v>13704</v>
      </c>
      <c r="K5520" s="666">
        <v>1</v>
      </c>
      <c r="L5520" s="666">
        <v>12</v>
      </c>
      <c r="M5520" s="691" t="s">
        <v>13716</v>
      </c>
      <c r="N5520" s="666" t="s">
        <v>10860</v>
      </c>
      <c r="O5520" s="666">
        <v>6</v>
      </c>
      <c r="P5520" s="772" t="s">
        <v>13717</v>
      </c>
      <c r="Q5520" s="666" t="s">
        <v>10860</v>
      </c>
      <c r="R5520" s="666">
        <v>12</v>
      </c>
    </row>
    <row r="5521" spans="1:18" ht="15.75" customHeight="1" x14ac:dyDescent="0.2">
      <c r="A5521" s="665" t="s">
        <v>13701</v>
      </c>
      <c r="B5521" s="666" t="s">
        <v>6922</v>
      </c>
      <c r="C5521" s="666" t="s">
        <v>13702</v>
      </c>
      <c r="D5521" s="675" t="s">
        <v>11169</v>
      </c>
      <c r="E5521" s="737" t="s">
        <v>8396</v>
      </c>
      <c r="F5521" s="666">
        <v>44063840</v>
      </c>
      <c r="G5521" s="675" t="s">
        <v>14179</v>
      </c>
      <c r="H5521" s="675" t="s">
        <v>11169</v>
      </c>
      <c r="I5521" s="675" t="s">
        <v>6929</v>
      </c>
      <c r="J5521" s="675" t="s">
        <v>11169</v>
      </c>
      <c r="K5521" s="666">
        <v>1</v>
      </c>
      <c r="L5521" s="666">
        <v>12</v>
      </c>
      <c r="M5521" s="691" t="s">
        <v>13726</v>
      </c>
      <c r="N5521" s="666" t="s">
        <v>10860</v>
      </c>
      <c r="O5521" s="666">
        <v>6</v>
      </c>
      <c r="P5521" s="772" t="s">
        <v>13776</v>
      </c>
      <c r="Q5521" s="666" t="s">
        <v>10860</v>
      </c>
      <c r="R5521" s="666">
        <v>12</v>
      </c>
    </row>
    <row r="5522" spans="1:18" ht="15.75" customHeight="1" x14ac:dyDescent="0.2">
      <c r="A5522" s="665" t="s">
        <v>13701</v>
      </c>
      <c r="B5522" s="666" t="s">
        <v>6922</v>
      </c>
      <c r="C5522" s="666" t="s">
        <v>13702</v>
      </c>
      <c r="D5522" s="675" t="s">
        <v>11076</v>
      </c>
      <c r="E5522" s="737" t="s">
        <v>12604</v>
      </c>
      <c r="F5522" s="666">
        <v>40738612</v>
      </c>
      <c r="G5522" s="675" t="s">
        <v>14180</v>
      </c>
      <c r="H5522" s="675" t="s">
        <v>11076</v>
      </c>
      <c r="I5522" s="675" t="s">
        <v>6929</v>
      </c>
      <c r="J5522" s="692" t="s">
        <v>10964</v>
      </c>
      <c r="K5522" s="666">
        <v>1</v>
      </c>
      <c r="L5522" s="666">
        <v>12</v>
      </c>
      <c r="M5522" s="691" t="s">
        <v>13705</v>
      </c>
      <c r="N5522" s="666" t="s">
        <v>10860</v>
      </c>
      <c r="O5522" s="666">
        <v>6</v>
      </c>
      <c r="P5522" s="772" t="s">
        <v>13706</v>
      </c>
      <c r="Q5522" s="666" t="s">
        <v>10860</v>
      </c>
      <c r="R5522" s="666">
        <v>12</v>
      </c>
    </row>
    <row r="5523" spans="1:18" ht="15.75" customHeight="1" x14ac:dyDescent="0.2">
      <c r="A5523" s="665" t="s">
        <v>13701</v>
      </c>
      <c r="B5523" s="666" t="s">
        <v>6922</v>
      </c>
      <c r="C5523" s="666" t="s">
        <v>13702</v>
      </c>
      <c r="D5523" s="675" t="s">
        <v>13732</v>
      </c>
      <c r="E5523" s="737" t="s">
        <v>12224</v>
      </c>
      <c r="F5523" s="666">
        <v>40875570</v>
      </c>
      <c r="G5523" s="675" t="s">
        <v>14181</v>
      </c>
      <c r="H5523" s="675" t="s">
        <v>13732</v>
      </c>
      <c r="I5523" s="675" t="s">
        <v>7361</v>
      </c>
      <c r="J5523" s="675" t="s">
        <v>13708</v>
      </c>
      <c r="K5523" s="666">
        <v>1</v>
      </c>
      <c r="L5523" s="666">
        <v>12</v>
      </c>
      <c r="M5523" s="691" t="s">
        <v>13713</v>
      </c>
      <c r="N5523" s="666" t="s">
        <v>10860</v>
      </c>
      <c r="O5523" s="666">
        <v>6</v>
      </c>
      <c r="P5523" s="772" t="s">
        <v>13714</v>
      </c>
      <c r="Q5523" s="666" t="s">
        <v>10860</v>
      </c>
      <c r="R5523" s="666">
        <v>12</v>
      </c>
    </row>
    <row r="5524" spans="1:18" ht="15.75" customHeight="1" x14ac:dyDescent="0.2">
      <c r="A5524" s="665" t="s">
        <v>13701</v>
      </c>
      <c r="B5524" s="666" t="s">
        <v>6922</v>
      </c>
      <c r="C5524" s="666" t="s">
        <v>13702</v>
      </c>
      <c r="D5524" s="675" t="s">
        <v>8651</v>
      </c>
      <c r="E5524" s="737" t="s">
        <v>7555</v>
      </c>
      <c r="F5524" s="666">
        <v>18062943</v>
      </c>
      <c r="G5524" s="675" t="s">
        <v>14182</v>
      </c>
      <c r="H5524" s="675" t="s">
        <v>8651</v>
      </c>
      <c r="I5524" s="675" t="s">
        <v>7361</v>
      </c>
      <c r="J5524" s="675" t="s">
        <v>13708</v>
      </c>
      <c r="K5524" s="666">
        <v>1</v>
      </c>
      <c r="L5524" s="666">
        <v>12</v>
      </c>
      <c r="M5524" s="691" t="s">
        <v>13723</v>
      </c>
      <c r="N5524" s="666" t="s">
        <v>10860</v>
      </c>
      <c r="O5524" s="666">
        <v>6</v>
      </c>
      <c r="P5524" s="772" t="s">
        <v>13724</v>
      </c>
      <c r="Q5524" s="666" t="s">
        <v>10860</v>
      </c>
      <c r="R5524" s="666">
        <v>12</v>
      </c>
    </row>
    <row r="5525" spans="1:18" ht="15.75" customHeight="1" x14ac:dyDescent="0.2">
      <c r="A5525" s="665" t="s">
        <v>13701</v>
      </c>
      <c r="B5525" s="666" t="s">
        <v>6922</v>
      </c>
      <c r="C5525" s="666" t="s">
        <v>13702</v>
      </c>
      <c r="D5525" s="675" t="s">
        <v>10842</v>
      </c>
      <c r="E5525" s="737" t="s">
        <v>13893</v>
      </c>
      <c r="F5525" s="666">
        <v>48241295</v>
      </c>
      <c r="G5525" s="675" t="s">
        <v>14183</v>
      </c>
      <c r="H5525" s="675" t="s">
        <v>10842</v>
      </c>
      <c r="I5525" s="675" t="s">
        <v>7361</v>
      </c>
      <c r="J5525" s="675" t="s">
        <v>13708</v>
      </c>
      <c r="K5525" s="666">
        <v>1</v>
      </c>
      <c r="L5525" s="666">
        <v>12</v>
      </c>
      <c r="M5525" s="691" t="s">
        <v>13895</v>
      </c>
      <c r="N5525" s="666" t="s">
        <v>10860</v>
      </c>
      <c r="O5525" s="666">
        <v>6</v>
      </c>
      <c r="P5525" s="772" t="s">
        <v>13896</v>
      </c>
      <c r="Q5525" s="666" t="s">
        <v>10860</v>
      </c>
      <c r="R5525" s="666">
        <v>12</v>
      </c>
    </row>
    <row r="5526" spans="1:18" ht="15.75" customHeight="1" x14ac:dyDescent="0.2">
      <c r="A5526" s="665" t="s">
        <v>13701</v>
      </c>
      <c r="B5526" s="666" t="s">
        <v>6922</v>
      </c>
      <c r="C5526" s="666" t="s">
        <v>13702</v>
      </c>
      <c r="D5526" s="675" t="s">
        <v>11806</v>
      </c>
      <c r="E5526" s="737" t="s">
        <v>7454</v>
      </c>
      <c r="F5526" s="666">
        <v>44719152</v>
      </c>
      <c r="G5526" s="675" t="s">
        <v>14184</v>
      </c>
      <c r="H5526" s="675" t="s">
        <v>11806</v>
      </c>
      <c r="I5526" s="675" t="s">
        <v>6929</v>
      </c>
      <c r="J5526" s="675" t="s">
        <v>13704</v>
      </c>
      <c r="K5526" s="666">
        <v>1</v>
      </c>
      <c r="L5526" s="666">
        <v>12</v>
      </c>
      <c r="M5526" s="691" t="s">
        <v>13709</v>
      </c>
      <c r="N5526" s="666" t="s">
        <v>10860</v>
      </c>
      <c r="O5526" s="666">
        <v>6</v>
      </c>
      <c r="P5526" s="772" t="s">
        <v>13710</v>
      </c>
      <c r="Q5526" s="666" t="s">
        <v>10860</v>
      </c>
      <c r="R5526" s="666">
        <v>12</v>
      </c>
    </row>
    <row r="5527" spans="1:18" ht="15.75" customHeight="1" x14ac:dyDescent="0.2">
      <c r="A5527" s="665" t="s">
        <v>13701</v>
      </c>
      <c r="B5527" s="666" t="s">
        <v>6922</v>
      </c>
      <c r="C5527" s="666" t="s">
        <v>13702</v>
      </c>
      <c r="D5527" s="675" t="s">
        <v>8629</v>
      </c>
      <c r="E5527" s="737" t="s">
        <v>12224</v>
      </c>
      <c r="F5527" s="666">
        <v>45403544</v>
      </c>
      <c r="G5527" s="675" t="s">
        <v>14185</v>
      </c>
      <c r="H5527" s="675" t="s">
        <v>8629</v>
      </c>
      <c r="I5527" s="675" t="s">
        <v>7541</v>
      </c>
      <c r="J5527" s="675" t="s">
        <v>13708</v>
      </c>
      <c r="K5527" s="666">
        <v>1</v>
      </c>
      <c r="L5527" s="666">
        <v>12</v>
      </c>
      <c r="M5527" s="691" t="s">
        <v>13713</v>
      </c>
      <c r="N5527" s="666" t="s">
        <v>10860</v>
      </c>
      <c r="O5527" s="666">
        <v>6</v>
      </c>
      <c r="P5527" s="772" t="s">
        <v>13714</v>
      </c>
      <c r="Q5527" s="666" t="s">
        <v>10860</v>
      </c>
      <c r="R5527" s="666">
        <v>12</v>
      </c>
    </row>
    <row r="5528" spans="1:18" ht="15.75" customHeight="1" x14ac:dyDescent="0.2">
      <c r="A5528" s="665" t="s">
        <v>13701</v>
      </c>
      <c r="B5528" s="666" t="s">
        <v>6922</v>
      </c>
      <c r="C5528" s="666" t="s">
        <v>13702</v>
      </c>
      <c r="D5528" s="675" t="s">
        <v>10738</v>
      </c>
      <c r="E5528" s="737" t="s">
        <v>7555</v>
      </c>
      <c r="F5528" s="666">
        <v>41938797</v>
      </c>
      <c r="G5528" s="675" t="s">
        <v>14186</v>
      </c>
      <c r="H5528" s="675" t="s">
        <v>10738</v>
      </c>
      <c r="I5528" s="675" t="s">
        <v>7361</v>
      </c>
      <c r="J5528" s="675" t="s">
        <v>13708</v>
      </c>
      <c r="K5528" s="666">
        <v>1</v>
      </c>
      <c r="L5528" s="666">
        <v>12</v>
      </c>
      <c r="M5528" s="691" t="s">
        <v>13723</v>
      </c>
      <c r="N5528" s="666" t="s">
        <v>10860</v>
      </c>
      <c r="O5528" s="666">
        <v>6</v>
      </c>
      <c r="P5528" s="772" t="s">
        <v>13724</v>
      </c>
      <c r="Q5528" s="666" t="s">
        <v>10860</v>
      </c>
      <c r="R5528" s="666">
        <v>12</v>
      </c>
    </row>
    <row r="5529" spans="1:18" ht="15.75" customHeight="1" x14ac:dyDescent="0.2">
      <c r="A5529" s="665" t="s">
        <v>13701</v>
      </c>
      <c r="B5529" s="666" t="s">
        <v>6922</v>
      </c>
      <c r="C5529" s="666" t="s">
        <v>13702</v>
      </c>
      <c r="D5529" s="675" t="s">
        <v>10738</v>
      </c>
      <c r="E5529" s="737" t="s">
        <v>1688</v>
      </c>
      <c r="F5529" s="666">
        <v>43707817</v>
      </c>
      <c r="G5529" s="675" t="s">
        <v>14187</v>
      </c>
      <c r="H5529" s="675" t="s">
        <v>10738</v>
      </c>
      <c r="I5529" s="675" t="s">
        <v>7361</v>
      </c>
      <c r="J5529" s="675" t="s">
        <v>13708</v>
      </c>
      <c r="K5529" s="666">
        <v>1</v>
      </c>
      <c r="L5529" s="666">
        <v>12</v>
      </c>
      <c r="M5529" s="691" t="s">
        <v>13734</v>
      </c>
      <c r="N5529" s="666" t="s">
        <v>10860</v>
      </c>
      <c r="O5529" s="666">
        <v>6</v>
      </c>
      <c r="P5529" s="772" t="s">
        <v>13735</v>
      </c>
      <c r="Q5529" s="666" t="s">
        <v>10860</v>
      </c>
      <c r="R5529" s="666">
        <v>12</v>
      </c>
    </row>
    <row r="5530" spans="1:18" ht="15.75" customHeight="1" x14ac:dyDescent="0.2">
      <c r="A5530" s="665" t="s">
        <v>13701</v>
      </c>
      <c r="B5530" s="666" t="s">
        <v>6922</v>
      </c>
      <c r="C5530" s="666" t="s">
        <v>13702</v>
      </c>
      <c r="D5530" s="675" t="s">
        <v>10356</v>
      </c>
      <c r="E5530" s="737" t="s">
        <v>7454</v>
      </c>
      <c r="F5530" s="666">
        <v>18133984</v>
      </c>
      <c r="G5530" s="675" t="s">
        <v>14188</v>
      </c>
      <c r="H5530" s="675" t="s">
        <v>10356</v>
      </c>
      <c r="I5530" s="675" t="s">
        <v>6929</v>
      </c>
      <c r="J5530" s="675" t="s">
        <v>10356</v>
      </c>
      <c r="K5530" s="666">
        <v>1</v>
      </c>
      <c r="L5530" s="666">
        <v>12</v>
      </c>
      <c r="M5530" s="691" t="s">
        <v>13709</v>
      </c>
      <c r="N5530" s="666" t="s">
        <v>10860</v>
      </c>
      <c r="O5530" s="666">
        <v>6</v>
      </c>
      <c r="P5530" s="772" t="s">
        <v>13710</v>
      </c>
      <c r="Q5530" s="666" t="s">
        <v>10860</v>
      </c>
      <c r="R5530" s="666">
        <v>12</v>
      </c>
    </row>
    <row r="5531" spans="1:18" ht="15.75" customHeight="1" x14ac:dyDescent="0.2">
      <c r="A5531" s="665" t="s">
        <v>13701</v>
      </c>
      <c r="B5531" s="666" t="s">
        <v>6922</v>
      </c>
      <c r="C5531" s="666" t="s">
        <v>13702</v>
      </c>
      <c r="D5531" s="675" t="s">
        <v>8629</v>
      </c>
      <c r="E5531" s="737" t="s">
        <v>9180</v>
      </c>
      <c r="F5531" s="666">
        <v>898453</v>
      </c>
      <c r="G5531" s="675" t="s">
        <v>14189</v>
      </c>
      <c r="H5531" s="675" t="s">
        <v>8629</v>
      </c>
      <c r="I5531" s="675" t="s">
        <v>7541</v>
      </c>
      <c r="J5531" s="675" t="s">
        <v>13708</v>
      </c>
      <c r="K5531" s="666">
        <v>1</v>
      </c>
      <c r="L5531" s="666">
        <v>12</v>
      </c>
      <c r="M5531" s="691" t="s">
        <v>13759</v>
      </c>
      <c r="N5531" s="666" t="s">
        <v>10860</v>
      </c>
      <c r="O5531" s="666">
        <v>6</v>
      </c>
      <c r="P5531" s="772" t="s">
        <v>13760</v>
      </c>
      <c r="Q5531" s="666" t="s">
        <v>10860</v>
      </c>
      <c r="R5531" s="666">
        <v>12</v>
      </c>
    </row>
    <row r="5532" spans="1:18" ht="15.75" customHeight="1" x14ac:dyDescent="0.2">
      <c r="A5532" s="665" t="s">
        <v>13701</v>
      </c>
      <c r="B5532" s="666" t="s">
        <v>6922</v>
      </c>
      <c r="C5532" s="666" t="s">
        <v>13702</v>
      </c>
      <c r="D5532" s="675" t="s">
        <v>8651</v>
      </c>
      <c r="E5532" s="737" t="s">
        <v>12224</v>
      </c>
      <c r="F5532" s="666">
        <v>17879287</v>
      </c>
      <c r="G5532" s="675" t="s">
        <v>14190</v>
      </c>
      <c r="H5532" s="675" t="s">
        <v>8651</v>
      </c>
      <c r="I5532" s="675" t="s">
        <v>7361</v>
      </c>
      <c r="J5532" s="675" t="s">
        <v>13708</v>
      </c>
      <c r="K5532" s="666">
        <v>1</v>
      </c>
      <c r="L5532" s="666">
        <v>12</v>
      </c>
      <c r="M5532" s="691" t="s">
        <v>13713</v>
      </c>
      <c r="N5532" s="666" t="s">
        <v>10860</v>
      </c>
      <c r="O5532" s="666">
        <v>6</v>
      </c>
      <c r="P5532" s="772" t="s">
        <v>13714</v>
      </c>
      <c r="Q5532" s="666" t="s">
        <v>10860</v>
      </c>
      <c r="R5532" s="666">
        <v>12</v>
      </c>
    </row>
    <row r="5533" spans="1:18" ht="15.75" customHeight="1" x14ac:dyDescent="0.2">
      <c r="A5533" s="665" t="s">
        <v>13701</v>
      </c>
      <c r="B5533" s="666" t="s">
        <v>6922</v>
      </c>
      <c r="C5533" s="666" t="s">
        <v>13702</v>
      </c>
      <c r="D5533" s="675" t="s">
        <v>9914</v>
      </c>
      <c r="E5533" s="737" t="s">
        <v>14191</v>
      </c>
      <c r="F5533" s="666">
        <v>30861139</v>
      </c>
      <c r="G5533" s="675" t="s">
        <v>14192</v>
      </c>
      <c r="H5533" s="675" t="s">
        <v>9914</v>
      </c>
      <c r="I5533" s="675" t="s">
        <v>6929</v>
      </c>
      <c r="J5533" s="675" t="s">
        <v>9913</v>
      </c>
      <c r="K5533" s="666">
        <v>1</v>
      </c>
      <c r="L5533" s="666">
        <v>12</v>
      </c>
      <c r="M5533" s="691" t="s">
        <v>14193</v>
      </c>
      <c r="N5533" s="666" t="s">
        <v>10860</v>
      </c>
      <c r="O5533" s="666">
        <v>6</v>
      </c>
      <c r="P5533" s="772" t="s">
        <v>14194</v>
      </c>
      <c r="Q5533" s="666" t="s">
        <v>10860</v>
      </c>
      <c r="R5533" s="666">
        <v>12</v>
      </c>
    </row>
    <row r="5534" spans="1:18" ht="15.75" customHeight="1" x14ac:dyDescent="0.2">
      <c r="A5534" s="665" t="s">
        <v>13701</v>
      </c>
      <c r="B5534" s="666" t="s">
        <v>6922</v>
      </c>
      <c r="C5534" s="666" t="s">
        <v>13702</v>
      </c>
      <c r="D5534" s="675" t="s">
        <v>10842</v>
      </c>
      <c r="E5534" s="737" t="s">
        <v>13893</v>
      </c>
      <c r="F5534" s="666">
        <v>45474007</v>
      </c>
      <c r="G5534" s="675" t="s">
        <v>14195</v>
      </c>
      <c r="H5534" s="675" t="s">
        <v>10842</v>
      </c>
      <c r="I5534" s="675" t="s">
        <v>7361</v>
      </c>
      <c r="J5534" s="675" t="s">
        <v>13708</v>
      </c>
      <c r="K5534" s="666">
        <v>1</v>
      </c>
      <c r="L5534" s="666">
        <v>12</v>
      </c>
      <c r="M5534" s="691" t="s">
        <v>13895</v>
      </c>
      <c r="N5534" s="666" t="s">
        <v>10860</v>
      </c>
      <c r="O5534" s="666">
        <v>6</v>
      </c>
      <c r="P5534" s="772" t="s">
        <v>13896</v>
      </c>
      <c r="Q5534" s="666" t="s">
        <v>10860</v>
      </c>
      <c r="R5534" s="666">
        <v>12</v>
      </c>
    </row>
    <row r="5535" spans="1:18" ht="15.75" customHeight="1" x14ac:dyDescent="0.2">
      <c r="A5535" s="665" t="s">
        <v>13701</v>
      </c>
      <c r="B5535" s="666" t="s">
        <v>6922</v>
      </c>
      <c r="C5535" s="666" t="s">
        <v>13702</v>
      </c>
      <c r="D5535" s="675" t="s">
        <v>10738</v>
      </c>
      <c r="E5535" s="737" t="s">
        <v>12595</v>
      </c>
      <c r="F5535" s="666">
        <v>19701071</v>
      </c>
      <c r="G5535" s="675" t="s">
        <v>14196</v>
      </c>
      <c r="H5535" s="675" t="s">
        <v>10738</v>
      </c>
      <c r="I5535" s="675" t="s">
        <v>7361</v>
      </c>
      <c r="J5535" s="675" t="s">
        <v>13708</v>
      </c>
      <c r="K5535" s="666">
        <v>1</v>
      </c>
      <c r="L5535" s="666">
        <v>12</v>
      </c>
      <c r="M5535" s="691" t="s">
        <v>13765</v>
      </c>
      <c r="N5535" s="666" t="s">
        <v>10860</v>
      </c>
      <c r="O5535" s="666">
        <v>6</v>
      </c>
      <c r="P5535" s="772" t="s">
        <v>13766</v>
      </c>
      <c r="Q5535" s="666" t="s">
        <v>10860</v>
      </c>
      <c r="R5535" s="666">
        <v>12</v>
      </c>
    </row>
    <row r="5536" spans="1:18" ht="15.75" customHeight="1" x14ac:dyDescent="0.2">
      <c r="A5536" s="665" t="s">
        <v>13701</v>
      </c>
      <c r="B5536" s="666" t="s">
        <v>6922</v>
      </c>
      <c r="C5536" s="666" t="s">
        <v>13702</v>
      </c>
      <c r="D5536" s="675" t="s">
        <v>9914</v>
      </c>
      <c r="E5536" s="737" t="s">
        <v>13855</v>
      </c>
      <c r="F5536" s="666">
        <v>43005861</v>
      </c>
      <c r="G5536" s="675" t="s">
        <v>14197</v>
      </c>
      <c r="H5536" s="675" t="s">
        <v>9914</v>
      </c>
      <c r="I5536" s="675" t="s">
        <v>6929</v>
      </c>
      <c r="J5536" s="675" t="s">
        <v>9913</v>
      </c>
      <c r="K5536" s="666">
        <v>1</v>
      </c>
      <c r="L5536" s="666">
        <v>2</v>
      </c>
      <c r="M5536" s="691" t="s">
        <v>14198</v>
      </c>
      <c r="N5536" s="666"/>
      <c r="O5536" s="666"/>
      <c r="P5536" s="772"/>
      <c r="Q5536" s="666"/>
      <c r="R5536" s="666"/>
    </row>
    <row r="5537" spans="1:18" ht="15.75" customHeight="1" x14ac:dyDescent="0.2">
      <c r="A5537" s="665" t="s">
        <v>13701</v>
      </c>
      <c r="B5537" s="666" t="s">
        <v>6922</v>
      </c>
      <c r="C5537" s="666" t="s">
        <v>13702</v>
      </c>
      <c r="D5537" s="675" t="s">
        <v>8629</v>
      </c>
      <c r="E5537" s="737" t="s">
        <v>7454</v>
      </c>
      <c r="F5537" s="666">
        <v>48230441</v>
      </c>
      <c r="G5537" s="675" t="s">
        <v>14199</v>
      </c>
      <c r="H5537" s="675" t="s">
        <v>8629</v>
      </c>
      <c r="I5537" s="675" t="s">
        <v>7541</v>
      </c>
      <c r="J5537" s="675" t="s">
        <v>13708</v>
      </c>
      <c r="K5537" s="666">
        <v>1</v>
      </c>
      <c r="L5537" s="666">
        <v>12</v>
      </c>
      <c r="M5537" s="691" t="s">
        <v>13709</v>
      </c>
      <c r="N5537" s="666" t="s">
        <v>10860</v>
      </c>
      <c r="O5537" s="666">
        <v>6</v>
      </c>
      <c r="P5537" s="772" t="s">
        <v>13710</v>
      </c>
      <c r="Q5537" s="666" t="s">
        <v>10860</v>
      </c>
      <c r="R5537" s="666">
        <v>12</v>
      </c>
    </row>
    <row r="5538" spans="1:18" ht="15.75" customHeight="1" x14ac:dyDescent="0.2">
      <c r="A5538" s="665" t="s">
        <v>13701</v>
      </c>
      <c r="B5538" s="666" t="s">
        <v>6922</v>
      </c>
      <c r="C5538" s="666" t="s">
        <v>13702</v>
      </c>
      <c r="D5538" s="675" t="s">
        <v>8651</v>
      </c>
      <c r="E5538" s="737" t="s">
        <v>7555</v>
      </c>
      <c r="F5538" s="666">
        <v>80288013</v>
      </c>
      <c r="G5538" s="675" t="s">
        <v>14200</v>
      </c>
      <c r="H5538" s="675" t="s">
        <v>8651</v>
      </c>
      <c r="I5538" s="675" t="s">
        <v>7361</v>
      </c>
      <c r="J5538" s="675" t="s">
        <v>13708</v>
      </c>
      <c r="K5538" s="666">
        <v>1</v>
      </c>
      <c r="L5538" s="666">
        <v>12</v>
      </c>
      <c r="M5538" s="691" t="s">
        <v>13723</v>
      </c>
      <c r="N5538" s="666" t="s">
        <v>10860</v>
      </c>
      <c r="O5538" s="666">
        <v>6</v>
      </c>
      <c r="P5538" s="772" t="s">
        <v>13724</v>
      </c>
      <c r="Q5538" s="666" t="s">
        <v>10860</v>
      </c>
      <c r="R5538" s="666">
        <v>12</v>
      </c>
    </row>
    <row r="5539" spans="1:18" ht="15.75" customHeight="1" x14ac:dyDescent="0.2">
      <c r="A5539" s="665" t="s">
        <v>13701</v>
      </c>
      <c r="B5539" s="666" t="s">
        <v>6922</v>
      </c>
      <c r="C5539" s="666" t="s">
        <v>13702</v>
      </c>
      <c r="D5539" s="675" t="s">
        <v>11806</v>
      </c>
      <c r="E5539" s="737" t="s">
        <v>8396</v>
      </c>
      <c r="F5539" s="666">
        <v>43998915</v>
      </c>
      <c r="G5539" s="675" t="s">
        <v>14201</v>
      </c>
      <c r="H5539" s="675" t="s">
        <v>11806</v>
      </c>
      <c r="I5539" s="675" t="s">
        <v>6929</v>
      </c>
      <c r="J5539" s="675" t="s">
        <v>13704</v>
      </c>
      <c r="K5539" s="666">
        <v>1</v>
      </c>
      <c r="L5539" s="666">
        <v>12</v>
      </c>
      <c r="M5539" s="691" t="s">
        <v>13726</v>
      </c>
      <c r="N5539" s="666" t="s">
        <v>10860</v>
      </c>
      <c r="O5539" s="666">
        <v>6</v>
      </c>
      <c r="P5539" s="772" t="s">
        <v>13776</v>
      </c>
      <c r="Q5539" s="666" t="s">
        <v>10860</v>
      </c>
      <c r="R5539" s="666">
        <v>12</v>
      </c>
    </row>
    <row r="5540" spans="1:18" ht="15.75" customHeight="1" x14ac:dyDescent="0.2">
      <c r="A5540" s="665" t="s">
        <v>13701</v>
      </c>
      <c r="B5540" s="666" t="s">
        <v>6922</v>
      </c>
      <c r="C5540" s="666" t="s">
        <v>13702</v>
      </c>
      <c r="D5540" s="675" t="s">
        <v>11050</v>
      </c>
      <c r="E5540" s="737" t="s">
        <v>12224</v>
      </c>
      <c r="F5540" s="666">
        <v>41203793</v>
      </c>
      <c r="G5540" s="675" t="s">
        <v>14202</v>
      </c>
      <c r="H5540" s="675" t="s">
        <v>11050</v>
      </c>
      <c r="I5540" s="675" t="s">
        <v>7361</v>
      </c>
      <c r="J5540" s="675" t="s">
        <v>13708</v>
      </c>
      <c r="K5540" s="666">
        <v>1</v>
      </c>
      <c r="L5540" s="666">
        <v>12</v>
      </c>
      <c r="M5540" s="691" t="s">
        <v>13713</v>
      </c>
      <c r="N5540" s="666" t="s">
        <v>10860</v>
      </c>
      <c r="O5540" s="666">
        <v>6</v>
      </c>
      <c r="P5540" s="772" t="s">
        <v>13714</v>
      </c>
      <c r="Q5540" s="666" t="s">
        <v>10860</v>
      </c>
      <c r="R5540" s="666">
        <v>12</v>
      </c>
    </row>
    <row r="5541" spans="1:18" ht="15.75" customHeight="1" x14ac:dyDescent="0.2">
      <c r="A5541" s="665" t="s">
        <v>13701</v>
      </c>
      <c r="B5541" s="666" t="s">
        <v>6922</v>
      </c>
      <c r="C5541" s="666" t="s">
        <v>13702</v>
      </c>
      <c r="D5541" s="675" t="s">
        <v>11806</v>
      </c>
      <c r="E5541" s="737" t="s">
        <v>7454</v>
      </c>
      <c r="F5541" s="666">
        <v>18082999</v>
      </c>
      <c r="G5541" s="675" t="s">
        <v>14203</v>
      </c>
      <c r="H5541" s="675" t="s">
        <v>11806</v>
      </c>
      <c r="I5541" s="675" t="s">
        <v>6929</v>
      </c>
      <c r="J5541" s="675" t="s">
        <v>13704</v>
      </c>
      <c r="K5541" s="666">
        <v>1</v>
      </c>
      <c r="L5541" s="666">
        <v>12</v>
      </c>
      <c r="M5541" s="691" t="s">
        <v>13709</v>
      </c>
      <c r="N5541" s="666" t="s">
        <v>10860</v>
      </c>
      <c r="O5541" s="666">
        <v>6</v>
      </c>
      <c r="P5541" s="772" t="s">
        <v>13710</v>
      </c>
      <c r="Q5541" s="666" t="s">
        <v>10860</v>
      </c>
      <c r="R5541" s="666">
        <v>12</v>
      </c>
    </row>
    <row r="5542" spans="1:18" ht="15.75" customHeight="1" x14ac:dyDescent="0.2">
      <c r="A5542" s="665" t="s">
        <v>13701</v>
      </c>
      <c r="B5542" s="666" t="s">
        <v>6922</v>
      </c>
      <c r="C5542" s="666" t="s">
        <v>13702</v>
      </c>
      <c r="D5542" s="675" t="s">
        <v>10356</v>
      </c>
      <c r="E5542" s="737" t="s">
        <v>7454</v>
      </c>
      <c r="F5542" s="666">
        <v>40782495</v>
      </c>
      <c r="G5542" s="675" t="s">
        <v>14204</v>
      </c>
      <c r="H5542" s="675" t="s">
        <v>10356</v>
      </c>
      <c r="I5542" s="675" t="s">
        <v>6929</v>
      </c>
      <c r="J5542" s="675" t="s">
        <v>10356</v>
      </c>
      <c r="K5542" s="666">
        <v>1</v>
      </c>
      <c r="L5542" s="666">
        <v>12</v>
      </c>
      <c r="M5542" s="691" t="s">
        <v>13709</v>
      </c>
      <c r="N5542" s="666" t="s">
        <v>10860</v>
      </c>
      <c r="O5542" s="666">
        <v>6</v>
      </c>
      <c r="P5542" s="772" t="s">
        <v>13710</v>
      </c>
      <c r="Q5542" s="666" t="s">
        <v>10860</v>
      </c>
      <c r="R5542" s="666">
        <v>12</v>
      </c>
    </row>
    <row r="5543" spans="1:18" ht="15.75" customHeight="1" x14ac:dyDescent="0.2">
      <c r="A5543" s="665" t="s">
        <v>13701</v>
      </c>
      <c r="B5543" s="666" t="s">
        <v>6922</v>
      </c>
      <c r="C5543" s="666" t="s">
        <v>13702</v>
      </c>
      <c r="D5543" s="675" t="s">
        <v>9914</v>
      </c>
      <c r="E5543" s="737" t="s">
        <v>13813</v>
      </c>
      <c r="F5543" s="666">
        <v>41695778</v>
      </c>
      <c r="G5543" s="675" t="s">
        <v>14205</v>
      </c>
      <c r="H5543" s="675" t="s">
        <v>9914</v>
      </c>
      <c r="I5543" s="675" t="s">
        <v>6929</v>
      </c>
      <c r="J5543" s="675" t="s">
        <v>9913</v>
      </c>
      <c r="K5543" s="666">
        <v>1</v>
      </c>
      <c r="L5543" s="666">
        <v>12</v>
      </c>
      <c r="M5543" s="691" t="s">
        <v>13815</v>
      </c>
      <c r="N5543" s="666" t="s">
        <v>10860</v>
      </c>
      <c r="O5543" s="666">
        <v>6</v>
      </c>
      <c r="P5543" s="772" t="s">
        <v>13816</v>
      </c>
      <c r="Q5543" s="666" t="s">
        <v>10860</v>
      </c>
      <c r="R5543" s="666">
        <v>12</v>
      </c>
    </row>
    <row r="5544" spans="1:18" ht="15.75" customHeight="1" x14ac:dyDescent="0.2">
      <c r="A5544" s="665" t="s">
        <v>13701</v>
      </c>
      <c r="B5544" s="666" t="s">
        <v>6922</v>
      </c>
      <c r="C5544" s="666" t="s">
        <v>13702</v>
      </c>
      <c r="D5544" s="675" t="s">
        <v>10356</v>
      </c>
      <c r="E5544" s="737" t="s">
        <v>8396</v>
      </c>
      <c r="F5544" s="666">
        <v>42843332</v>
      </c>
      <c r="G5544" s="675" t="s">
        <v>14206</v>
      </c>
      <c r="H5544" s="675" t="s">
        <v>10356</v>
      </c>
      <c r="I5544" s="675" t="s">
        <v>6929</v>
      </c>
      <c r="J5544" s="675" t="s">
        <v>10356</v>
      </c>
      <c r="K5544" s="666">
        <v>1</v>
      </c>
      <c r="L5544" s="666">
        <v>12</v>
      </c>
      <c r="M5544" s="691" t="s">
        <v>13726</v>
      </c>
      <c r="N5544" s="666" t="s">
        <v>10860</v>
      </c>
      <c r="O5544" s="666">
        <v>6</v>
      </c>
      <c r="P5544" s="772" t="s">
        <v>13776</v>
      </c>
      <c r="Q5544" s="666" t="s">
        <v>10860</v>
      </c>
      <c r="R5544" s="666">
        <v>12</v>
      </c>
    </row>
    <row r="5545" spans="1:18" ht="15.75" customHeight="1" x14ac:dyDescent="0.2">
      <c r="A5545" s="665" t="s">
        <v>13701</v>
      </c>
      <c r="B5545" s="666" t="s">
        <v>6922</v>
      </c>
      <c r="C5545" s="666" t="s">
        <v>13702</v>
      </c>
      <c r="D5545" s="675" t="s">
        <v>8629</v>
      </c>
      <c r="E5545" s="737" t="s">
        <v>12224</v>
      </c>
      <c r="F5545" s="666">
        <v>18225580</v>
      </c>
      <c r="G5545" s="675" t="s">
        <v>14207</v>
      </c>
      <c r="H5545" s="675" t="s">
        <v>8629</v>
      </c>
      <c r="I5545" s="675" t="s">
        <v>7541</v>
      </c>
      <c r="J5545" s="675" t="s">
        <v>13708</v>
      </c>
      <c r="K5545" s="666">
        <v>1</v>
      </c>
      <c r="L5545" s="666">
        <v>12</v>
      </c>
      <c r="M5545" s="691" t="s">
        <v>13713</v>
      </c>
      <c r="N5545" s="666" t="s">
        <v>10860</v>
      </c>
      <c r="O5545" s="666">
        <v>6</v>
      </c>
      <c r="P5545" s="772" t="s">
        <v>13714</v>
      </c>
      <c r="Q5545" s="666" t="s">
        <v>10860</v>
      </c>
      <c r="R5545" s="666">
        <v>12</v>
      </c>
    </row>
    <row r="5546" spans="1:18" ht="15.75" customHeight="1" x14ac:dyDescent="0.2">
      <c r="A5546" s="665" t="s">
        <v>13701</v>
      </c>
      <c r="B5546" s="666" t="s">
        <v>6922</v>
      </c>
      <c r="C5546" s="666" t="s">
        <v>13702</v>
      </c>
      <c r="D5546" s="675" t="s">
        <v>11076</v>
      </c>
      <c r="E5546" s="737" t="s">
        <v>6455</v>
      </c>
      <c r="F5546" s="666">
        <v>80581369</v>
      </c>
      <c r="G5546" s="675" t="s">
        <v>14208</v>
      </c>
      <c r="H5546" s="675" t="s">
        <v>11076</v>
      </c>
      <c r="I5546" s="675" t="s">
        <v>6929</v>
      </c>
      <c r="J5546" s="692" t="s">
        <v>10964</v>
      </c>
      <c r="K5546" s="666">
        <v>1</v>
      </c>
      <c r="L5546" s="666">
        <v>9</v>
      </c>
      <c r="M5546" s="691" t="s">
        <v>14149</v>
      </c>
      <c r="N5546" s="666"/>
      <c r="O5546" s="666"/>
      <c r="P5546" s="772"/>
      <c r="Q5546" s="666"/>
      <c r="R5546" s="666"/>
    </row>
    <row r="5547" spans="1:18" ht="15.75" customHeight="1" x14ac:dyDescent="0.2">
      <c r="A5547" s="665" t="s">
        <v>13701</v>
      </c>
      <c r="B5547" s="666" t="s">
        <v>6922</v>
      </c>
      <c r="C5547" s="666" t="s">
        <v>13702</v>
      </c>
      <c r="D5547" s="675" t="s">
        <v>10356</v>
      </c>
      <c r="E5547" s="737" t="s">
        <v>8254</v>
      </c>
      <c r="F5547" s="666">
        <v>40094015</v>
      </c>
      <c r="G5547" s="675" t="s">
        <v>14209</v>
      </c>
      <c r="H5547" s="675" t="s">
        <v>10356</v>
      </c>
      <c r="I5547" s="675" t="s">
        <v>6929</v>
      </c>
      <c r="J5547" s="675" t="s">
        <v>10356</v>
      </c>
      <c r="K5547" s="666">
        <v>1</v>
      </c>
      <c r="L5547" s="666">
        <v>12</v>
      </c>
      <c r="M5547" s="691" t="s">
        <v>14210</v>
      </c>
      <c r="N5547" s="666" t="s">
        <v>10860</v>
      </c>
      <c r="O5547" s="666">
        <v>6</v>
      </c>
      <c r="P5547" s="772" t="s">
        <v>13882</v>
      </c>
      <c r="Q5547" s="666" t="s">
        <v>10860</v>
      </c>
      <c r="R5547" s="666">
        <v>12</v>
      </c>
    </row>
    <row r="5548" spans="1:18" ht="15.75" customHeight="1" x14ac:dyDescent="0.2">
      <c r="A5548" s="665" t="s">
        <v>13701</v>
      </c>
      <c r="B5548" s="666" t="s">
        <v>6922</v>
      </c>
      <c r="C5548" s="666" t="s">
        <v>13702</v>
      </c>
      <c r="D5548" s="675" t="s">
        <v>10842</v>
      </c>
      <c r="E5548" s="737" t="s">
        <v>13893</v>
      </c>
      <c r="F5548" s="666">
        <v>47142968</v>
      </c>
      <c r="G5548" s="675" t="s">
        <v>14211</v>
      </c>
      <c r="H5548" s="675" t="s">
        <v>10842</v>
      </c>
      <c r="I5548" s="675" t="s">
        <v>7361</v>
      </c>
      <c r="J5548" s="675" t="s">
        <v>13708</v>
      </c>
      <c r="K5548" s="666">
        <v>1</v>
      </c>
      <c r="L5548" s="666">
        <v>12</v>
      </c>
      <c r="M5548" s="691" t="s">
        <v>13895</v>
      </c>
      <c r="N5548" s="666" t="s">
        <v>10860</v>
      </c>
      <c r="O5548" s="666">
        <v>6</v>
      </c>
      <c r="P5548" s="772" t="s">
        <v>13896</v>
      </c>
      <c r="Q5548" s="666" t="s">
        <v>10860</v>
      </c>
      <c r="R5548" s="666">
        <v>12</v>
      </c>
    </row>
    <row r="5549" spans="1:18" ht="15.75" customHeight="1" x14ac:dyDescent="0.2">
      <c r="A5549" s="665" t="s">
        <v>13701</v>
      </c>
      <c r="B5549" s="666" t="s">
        <v>6922</v>
      </c>
      <c r="C5549" s="666" t="s">
        <v>13702</v>
      </c>
      <c r="D5549" s="675" t="s">
        <v>8629</v>
      </c>
      <c r="E5549" s="737" t="s">
        <v>12224</v>
      </c>
      <c r="F5549" s="666">
        <v>5614673</v>
      </c>
      <c r="G5549" s="675" t="s">
        <v>14212</v>
      </c>
      <c r="H5549" s="675" t="s">
        <v>8629</v>
      </c>
      <c r="I5549" s="675" t="s">
        <v>7541</v>
      </c>
      <c r="J5549" s="675" t="s">
        <v>13708</v>
      </c>
      <c r="K5549" s="666">
        <v>1</v>
      </c>
      <c r="L5549" s="666">
        <v>12</v>
      </c>
      <c r="M5549" s="691" t="s">
        <v>13713</v>
      </c>
      <c r="N5549" s="666" t="s">
        <v>10860</v>
      </c>
      <c r="O5549" s="666">
        <v>6</v>
      </c>
      <c r="P5549" s="772" t="s">
        <v>13714</v>
      </c>
      <c r="Q5549" s="666" t="s">
        <v>10860</v>
      </c>
      <c r="R5549" s="666">
        <v>12</v>
      </c>
    </row>
    <row r="5550" spans="1:18" ht="15.75" customHeight="1" x14ac:dyDescent="0.2">
      <c r="A5550" s="665" t="s">
        <v>13701</v>
      </c>
      <c r="B5550" s="666" t="s">
        <v>6922</v>
      </c>
      <c r="C5550" s="666" t="s">
        <v>13702</v>
      </c>
      <c r="D5550" s="675" t="s">
        <v>11169</v>
      </c>
      <c r="E5550" s="737" t="s">
        <v>7454</v>
      </c>
      <c r="F5550" s="666">
        <v>41741539</v>
      </c>
      <c r="G5550" s="675" t="s">
        <v>14213</v>
      </c>
      <c r="H5550" s="675" t="s">
        <v>11169</v>
      </c>
      <c r="I5550" s="675" t="s">
        <v>6929</v>
      </c>
      <c r="J5550" s="675" t="s">
        <v>11169</v>
      </c>
      <c r="K5550" s="666">
        <v>1</v>
      </c>
      <c r="L5550" s="666">
        <v>12</v>
      </c>
      <c r="M5550" s="691" t="s">
        <v>13709</v>
      </c>
      <c r="N5550" s="666" t="s">
        <v>10860</v>
      </c>
      <c r="O5550" s="666">
        <v>6</v>
      </c>
      <c r="P5550" s="772" t="s">
        <v>13710</v>
      </c>
      <c r="Q5550" s="666" t="s">
        <v>10860</v>
      </c>
      <c r="R5550" s="666">
        <v>12</v>
      </c>
    </row>
    <row r="5551" spans="1:18" ht="15.75" customHeight="1" x14ac:dyDescent="0.2">
      <c r="A5551" s="665" t="s">
        <v>13701</v>
      </c>
      <c r="B5551" s="666" t="s">
        <v>6922</v>
      </c>
      <c r="C5551" s="666" t="s">
        <v>13702</v>
      </c>
      <c r="D5551" s="675" t="s">
        <v>11806</v>
      </c>
      <c r="E5551" s="737" t="s">
        <v>8396</v>
      </c>
      <c r="F5551" s="666">
        <v>43515359</v>
      </c>
      <c r="G5551" s="675" t="s">
        <v>14214</v>
      </c>
      <c r="H5551" s="675" t="s">
        <v>11806</v>
      </c>
      <c r="I5551" s="675" t="s">
        <v>6929</v>
      </c>
      <c r="J5551" s="675" t="s">
        <v>13704</v>
      </c>
      <c r="K5551" s="666">
        <v>1</v>
      </c>
      <c r="L5551" s="666">
        <v>12</v>
      </c>
      <c r="M5551" s="691" t="s">
        <v>13726</v>
      </c>
      <c r="N5551" s="666" t="s">
        <v>10860</v>
      </c>
      <c r="O5551" s="666">
        <v>6</v>
      </c>
      <c r="P5551" s="772" t="s">
        <v>13776</v>
      </c>
      <c r="Q5551" s="666" t="s">
        <v>10860</v>
      </c>
      <c r="R5551" s="666">
        <v>12</v>
      </c>
    </row>
    <row r="5552" spans="1:18" ht="15.75" customHeight="1" x14ac:dyDescent="0.2">
      <c r="A5552" s="665" t="s">
        <v>13701</v>
      </c>
      <c r="B5552" s="666" t="s">
        <v>6922</v>
      </c>
      <c r="C5552" s="666" t="s">
        <v>13702</v>
      </c>
      <c r="D5552" s="675" t="s">
        <v>8987</v>
      </c>
      <c r="E5552" s="737" t="s">
        <v>7807</v>
      </c>
      <c r="F5552" s="666">
        <v>45236447</v>
      </c>
      <c r="G5552" s="675" t="s">
        <v>14215</v>
      </c>
      <c r="H5552" s="675" t="s">
        <v>8987</v>
      </c>
      <c r="I5552" s="675" t="s">
        <v>6929</v>
      </c>
      <c r="J5552" s="675" t="s">
        <v>9837</v>
      </c>
      <c r="K5552" s="666">
        <v>1</v>
      </c>
      <c r="L5552" s="666">
        <v>12</v>
      </c>
      <c r="M5552" s="691" t="s">
        <v>13865</v>
      </c>
      <c r="N5552" s="666" t="s">
        <v>10860</v>
      </c>
      <c r="O5552" s="666">
        <v>6</v>
      </c>
      <c r="P5552" s="772" t="s">
        <v>13866</v>
      </c>
      <c r="Q5552" s="666" t="s">
        <v>10860</v>
      </c>
      <c r="R5552" s="666">
        <v>12</v>
      </c>
    </row>
    <row r="5553" spans="1:18" ht="15.75" customHeight="1" x14ac:dyDescent="0.2">
      <c r="A5553" s="665" t="s">
        <v>13701</v>
      </c>
      <c r="B5553" s="666" t="s">
        <v>6922</v>
      </c>
      <c r="C5553" s="666" t="s">
        <v>13702</v>
      </c>
      <c r="D5553" s="675" t="s">
        <v>8629</v>
      </c>
      <c r="E5553" s="737" t="s">
        <v>7454</v>
      </c>
      <c r="F5553" s="666">
        <v>44036398</v>
      </c>
      <c r="G5553" s="675" t="s">
        <v>14216</v>
      </c>
      <c r="H5553" s="675" t="s">
        <v>8629</v>
      </c>
      <c r="I5553" s="675" t="s">
        <v>7541</v>
      </c>
      <c r="J5553" s="675" t="s">
        <v>13708</v>
      </c>
      <c r="K5553" s="666">
        <v>1</v>
      </c>
      <c r="L5553" s="666">
        <v>12</v>
      </c>
      <c r="M5553" s="691" t="s">
        <v>13709</v>
      </c>
      <c r="N5553" s="666" t="s">
        <v>10860</v>
      </c>
      <c r="O5553" s="666">
        <v>6</v>
      </c>
      <c r="P5553" s="772" t="s">
        <v>13710</v>
      </c>
      <c r="Q5553" s="666" t="s">
        <v>10860</v>
      </c>
      <c r="R5553" s="666">
        <v>12</v>
      </c>
    </row>
    <row r="5554" spans="1:18" ht="15.75" customHeight="1" x14ac:dyDescent="0.2">
      <c r="A5554" s="665" t="s">
        <v>13701</v>
      </c>
      <c r="B5554" s="666" t="s">
        <v>6922</v>
      </c>
      <c r="C5554" s="666" t="s">
        <v>13702</v>
      </c>
      <c r="D5554" s="675" t="s">
        <v>10738</v>
      </c>
      <c r="E5554" s="737" t="s">
        <v>1688</v>
      </c>
      <c r="F5554" s="666">
        <v>45683136</v>
      </c>
      <c r="G5554" s="675" t="s">
        <v>14217</v>
      </c>
      <c r="H5554" s="675" t="s">
        <v>10738</v>
      </c>
      <c r="I5554" s="675" t="s">
        <v>7361</v>
      </c>
      <c r="J5554" s="675" t="s">
        <v>13708</v>
      </c>
      <c r="K5554" s="666">
        <v>1</v>
      </c>
      <c r="L5554" s="666">
        <v>12</v>
      </c>
      <c r="M5554" s="691" t="s">
        <v>13734</v>
      </c>
      <c r="N5554" s="666" t="s">
        <v>10860</v>
      </c>
      <c r="O5554" s="666">
        <v>6</v>
      </c>
      <c r="P5554" s="772" t="s">
        <v>13735</v>
      </c>
      <c r="Q5554" s="666" t="s">
        <v>10860</v>
      </c>
      <c r="R5554" s="666">
        <v>12</v>
      </c>
    </row>
    <row r="5555" spans="1:18" ht="15.75" customHeight="1" x14ac:dyDescent="0.2">
      <c r="A5555" s="665" t="s">
        <v>13701</v>
      </c>
      <c r="B5555" s="666" t="s">
        <v>6922</v>
      </c>
      <c r="C5555" s="666" t="s">
        <v>13702</v>
      </c>
      <c r="D5555" s="675" t="s">
        <v>10738</v>
      </c>
      <c r="E5555" s="737" t="s">
        <v>9180</v>
      </c>
      <c r="F5555" s="666">
        <v>46459019</v>
      </c>
      <c r="G5555" s="675" t="s">
        <v>14218</v>
      </c>
      <c r="H5555" s="675" t="s">
        <v>10738</v>
      </c>
      <c r="I5555" s="675" t="s">
        <v>7361</v>
      </c>
      <c r="J5555" s="675" t="s">
        <v>13708</v>
      </c>
      <c r="K5555" s="666">
        <v>1</v>
      </c>
      <c r="L5555" s="666">
        <v>12</v>
      </c>
      <c r="M5555" s="691" t="s">
        <v>13759</v>
      </c>
      <c r="N5555" s="666" t="s">
        <v>10860</v>
      </c>
      <c r="O5555" s="666">
        <v>6</v>
      </c>
      <c r="P5555" s="772" t="s">
        <v>13760</v>
      </c>
      <c r="Q5555" s="666" t="s">
        <v>10860</v>
      </c>
      <c r="R5555" s="666">
        <v>12</v>
      </c>
    </row>
    <row r="5556" spans="1:18" ht="15.75" customHeight="1" x14ac:dyDescent="0.2">
      <c r="A5556" s="665" t="s">
        <v>13701</v>
      </c>
      <c r="B5556" s="666" t="s">
        <v>6922</v>
      </c>
      <c r="C5556" s="666" t="s">
        <v>13702</v>
      </c>
      <c r="D5556" s="675" t="s">
        <v>11806</v>
      </c>
      <c r="E5556" s="737" t="s">
        <v>5091</v>
      </c>
      <c r="F5556" s="666">
        <v>45340521</v>
      </c>
      <c r="G5556" s="675" t="s">
        <v>14219</v>
      </c>
      <c r="H5556" s="675" t="s">
        <v>11806</v>
      </c>
      <c r="I5556" s="675" t="s">
        <v>6929</v>
      </c>
      <c r="J5556" s="675" t="s">
        <v>13704</v>
      </c>
      <c r="K5556" s="666">
        <v>1</v>
      </c>
      <c r="L5556" s="666">
        <v>12</v>
      </c>
      <c r="M5556" s="691" t="s">
        <v>13739</v>
      </c>
      <c r="N5556" s="666" t="s">
        <v>10860</v>
      </c>
      <c r="O5556" s="666">
        <v>2</v>
      </c>
      <c r="P5556" s="772" t="s">
        <v>14220</v>
      </c>
      <c r="Q5556" s="666" t="s">
        <v>10860</v>
      </c>
      <c r="R5556" s="666">
        <v>12</v>
      </c>
    </row>
    <row r="5557" spans="1:18" ht="15.75" customHeight="1" x14ac:dyDescent="0.2">
      <c r="A5557" s="665" t="s">
        <v>13701</v>
      </c>
      <c r="B5557" s="666" t="s">
        <v>6922</v>
      </c>
      <c r="C5557" s="666" t="s">
        <v>13702</v>
      </c>
      <c r="D5557" s="675" t="s">
        <v>10244</v>
      </c>
      <c r="E5557" s="737" t="s">
        <v>6455</v>
      </c>
      <c r="F5557" s="666">
        <v>44850567</v>
      </c>
      <c r="G5557" s="675" t="s">
        <v>14221</v>
      </c>
      <c r="H5557" s="675" t="s">
        <v>10244</v>
      </c>
      <c r="I5557" s="675" t="s">
        <v>7361</v>
      </c>
      <c r="J5557" s="675" t="s">
        <v>13708</v>
      </c>
      <c r="K5557" s="666">
        <v>1</v>
      </c>
      <c r="L5557" s="666">
        <v>12</v>
      </c>
      <c r="M5557" s="691" t="s">
        <v>13720</v>
      </c>
      <c r="N5557" s="666" t="s">
        <v>10860</v>
      </c>
      <c r="O5557" s="666">
        <v>6</v>
      </c>
      <c r="P5557" s="772" t="s">
        <v>13721</v>
      </c>
      <c r="Q5557" s="666" t="s">
        <v>10860</v>
      </c>
      <c r="R5557" s="666">
        <v>12</v>
      </c>
    </row>
    <row r="5558" spans="1:18" ht="15.75" customHeight="1" x14ac:dyDescent="0.2">
      <c r="A5558" s="665" t="s">
        <v>13701</v>
      </c>
      <c r="B5558" s="666" t="s">
        <v>6922</v>
      </c>
      <c r="C5558" s="666" t="s">
        <v>13702</v>
      </c>
      <c r="D5558" s="675" t="s">
        <v>13732</v>
      </c>
      <c r="E5558" s="737" t="s">
        <v>1688</v>
      </c>
      <c r="F5558" s="666">
        <v>42509064</v>
      </c>
      <c r="G5558" s="675" t="s">
        <v>14222</v>
      </c>
      <c r="H5558" s="675" t="s">
        <v>13732</v>
      </c>
      <c r="I5558" s="675" t="s">
        <v>7361</v>
      </c>
      <c r="J5558" s="675" t="s">
        <v>13708</v>
      </c>
      <c r="K5558" s="666">
        <v>1</v>
      </c>
      <c r="L5558" s="666">
        <v>12</v>
      </c>
      <c r="M5558" s="691" t="s">
        <v>13734</v>
      </c>
      <c r="N5558" s="666" t="s">
        <v>10860</v>
      </c>
      <c r="O5558" s="666">
        <v>6</v>
      </c>
      <c r="P5558" s="772" t="s">
        <v>13735</v>
      </c>
      <c r="Q5558" s="666" t="s">
        <v>10860</v>
      </c>
      <c r="R5558" s="666">
        <v>12</v>
      </c>
    </row>
    <row r="5559" spans="1:18" ht="15.75" customHeight="1" x14ac:dyDescent="0.2">
      <c r="A5559" s="665" t="s">
        <v>13701</v>
      </c>
      <c r="B5559" s="666" t="s">
        <v>6922</v>
      </c>
      <c r="C5559" s="666" t="s">
        <v>13702</v>
      </c>
      <c r="D5559" s="675" t="s">
        <v>11050</v>
      </c>
      <c r="E5559" s="737" t="s">
        <v>1688</v>
      </c>
      <c r="F5559" s="666">
        <v>18177103</v>
      </c>
      <c r="G5559" s="675" t="s">
        <v>14223</v>
      </c>
      <c r="H5559" s="675" t="s">
        <v>11050</v>
      </c>
      <c r="I5559" s="675" t="s">
        <v>7361</v>
      </c>
      <c r="J5559" s="675" t="s">
        <v>13708</v>
      </c>
      <c r="K5559" s="666">
        <v>1</v>
      </c>
      <c r="L5559" s="666">
        <v>12</v>
      </c>
      <c r="M5559" s="691" t="s">
        <v>13734</v>
      </c>
      <c r="N5559" s="666" t="s">
        <v>10860</v>
      </c>
      <c r="O5559" s="666">
        <v>6</v>
      </c>
      <c r="P5559" s="772" t="s">
        <v>13735</v>
      </c>
      <c r="Q5559" s="666" t="s">
        <v>10860</v>
      </c>
      <c r="R5559" s="666">
        <v>12</v>
      </c>
    </row>
    <row r="5560" spans="1:18" ht="15.75" customHeight="1" x14ac:dyDescent="0.2">
      <c r="A5560" s="665" t="s">
        <v>13701</v>
      </c>
      <c r="B5560" s="666" t="s">
        <v>6922</v>
      </c>
      <c r="C5560" s="666" t="s">
        <v>13702</v>
      </c>
      <c r="D5560" s="675" t="s">
        <v>8629</v>
      </c>
      <c r="E5560" s="737" t="s">
        <v>12224</v>
      </c>
      <c r="F5560" s="666">
        <v>17981707</v>
      </c>
      <c r="G5560" s="675" t="s">
        <v>14224</v>
      </c>
      <c r="H5560" s="675" t="s">
        <v>8629</v>
      </c>
      <c r="I5560" s="675" t="s">
        <v>7541</v>
      </c>
      <c r="J5560" s="675" t="s">
        <v>13708</v>
      </c>
      <c r="K5560" s="666">
        <v>1</v>
      </c>
      <c r="L5560" s="666">
        <v>9</v>
      </c>
      <c r="M5560" s="691" t="s">
        <v>14225</v>
      </c>
      <c r="N5560" s="666"/>
      <c r="O5560" s="666"/>
      <c r="P5560" s="772"/>
      <c r="Q5560" s="666"/>
      <c r="R5560" s="666"/>
    </row>
    <row r="5561" spans="1:18" ht="15.75" customHeight="1" x14ac:dyDescent="0.2">
      <c r="A5561" s="665" t="s">
        <v>13701</v>
      </c>
      <c r="B5561" s="666" t="s">
        <v>6922</v>
      </c>
      <c r="C5561" s="666" t="s">
        <v>13702</v>
      </c>
      <c r="D5561" s="675" t="s">
        <v>11050</v>
      </c>
      <c r="E5561" s="737" t="s">
        <v>7555</v>
      </c>
      <c r="F5561" s="666">
        <v>42492891</v>
      </c>
      <c r="G5561" s="675" t="s">
        <v>14226</v>
      </c>
      <c r="H5561" s="675" t="s">
        <v>11050</v>
      </c>
      <c r="I5561" s="675" t="s">
        <v>7361</v>
      </c>
      <c r="J5561" s="675" t="s">
        <v>13708</v>
      </c>
      <c r="K5561" s="666">
        <v>1</v>
      </c>
      <c r="L5561" s="666">
        <v>12</v>
      </c>
      <c r="M5561" s="691" t="s">
        <v>13723</v>
      </c>
      <c r="N5561" s="666" t="s">
        <v>10860</v>
      </c>
      <c r="O5561" s="666">
        <v>6</v>
      </c>
      <c r="P5561" s="772" t="s">
        <v>13724</v>
      </c>
      <c r="Q5561" s="666" t="s">
        <v>10860</v>
      </c>
      <c r="R5561" s="666">
        <v>12</v>
      </c>
    </row>
    <row r="5562" spans="1:18" ht="15.75" customHeight="1" x14ac:dyDescent="0.2">
      <c r="A5562" s="665" t="s">
        <v>13701</v>
      </c>
      <c r="B5562" s="666" t="s">
        <v>6922</v>
      </c>
      <c r="C5562" s="666" t="s">
        <v>13702</v>
      </c>
      <c r="D5562" s="675" t="s">
        <v>10738</v>
      </c>
      <c r="E5562" s="737" t="s">
        <v>12595</v>
      </c>
      <c r="F5562" s="666">
        <v>19089383</v>
      </c>
      <c r="G5562" s="675" t="s">
        <v>14227</v>
      </c>
      <c r="H5562" s="675" t="s">
        <v>10738</v>
      </c>
      <c r="I5562" s="675" t="s">
        <v>7361</v>
      </c>
      <c r="J5562" s="675" t="s">
        <v>13708</v>
      </c>
      <c r="K5562" s="666">
        <v>1</v>
      </c>
      <c r="L5562" s="666">
        <v>12</v>
      </c>
      <c r="M5562" s="691" t="s">
        <v>13765</v>
      </c>
      <c r="N5562" s="666" t="s">
        <v>10860</v>
      </c>
      <c r="O5562" s="666">
        <v>6</v>
      </c>
      <c r="P5562" s="772" t="s">
        <v>13766</v>
      </c>
      <c r="Q5562" s="666" t="s">
        <v>10860</v>
      </c>
      <c r="R5562" s="666">
        <v>12</v>
      </c>
    </row>
    <row r="5563" spans="1:18" ht="15.75" customHeight="1" x14ac:dyDescent="0.2">
      <c r="A5563" s="665" t="s">
        <v>13701</v>
      </c>
      <c r="B5563" s="666" t="s">
        <v>6922</v>
      </c>
      <c r="C5563" s="666" t="s">
        <v>13702</v>
      </c>
      <c r="D5563" s="675" t="s">
        <v>10356</v>
      </c>
      <c r="E5563" s="737" t="s">
        <v>7454</v>
      </c>
      <c r="F5563" s="666">
        <v>18212716</v>
      </c>
      <c r="G5563" s="675" t="s">
        <v>14228</v>
      </c>
      <c r="H5563" s="675" t="s">
        <v>10356</v>
      </c>
      <c r="I5563" s="675" t="s">
        <v>6929</v>
      </c>
      <c r="J5563" s="675" t="s">
        <v>10356</v>
      </c>
      <c r="K5563" s="666">
        <v>1</v>
      </c>
      <c r="L5563" s="666">
        <v>12</v>
      </c>
      <c r="M5563" s="691" t="s">
        <v>13709</v>
      </c>
      <c r="N5563" s="666" t="s">
        <v>10860</v>
      </c>
      <c r="O5563" s="666">
        <v>6</v>
      </c>
      <c r="P5563" s="772" t="s">
        <v>13710</v>
      </c>
      <c r="Q5563" s="666" t="s">
        <v>10860</v>
      </c>
      <c r="R5563" s="666">
        <v>12</v>
      </c>
    </row>
    <row r="5564" spans="1:18" ht="15.75" customHeight="1" x14ac:dyDescent="0.2">
      <c r="A5564" s="665" t="s">
        <v>13701</v>
      </c>
      <c r="B5564" s="666" t="s">
        <v>6922</v>
      </c>
      <c r="C5564" s="666" t="s">
        <v>13702</v>
      </c>
      <c r="D5564" s="675" t="s">
        <v>11806</v>
      </c>
      <c r="E5564" s="737" t="s">
        <v>7454</v>
      </c>
      <c r="F5564" s="666">
        <v>45379817</v>
      </c>
      <c r="G5564" s="675" t="s">
        <v>14229</v>
      </c>
      <c r="H5564" s="675" t="s">
        <v>11806</v>
      </c>
      <c r="I5564" s="675" t="s">
        <v>6929</v>
      </c>
      <c r="J5564" s="675" t="s">
        <v>13704</v>
      </c>
      <c r="K5564" s="666">
        <v>1</v>
      </c>
      <c r="L5564" s="666">
        <v>12</v>
      </c>
      <c r="M5564" s="691" t="s">
        <v>13709</v>
      </c>
      <c r="N5564" s="666" t="s">
        <v>10860</v>
      </c>
      <c r="O5564" s="666">
        <v>6</v>
      </c>
      <c r="P5564" s="772" t="s">
        <v>13710</v>
      </c>
      <c r="Q5564" s="666" t="s">
        <v>10860</v>
      </c>
      <c r="R5564" s="666">
        <v>12</v>
      </c>
    </row>
    <row r="5565" spans="1:18" ht="15.75" customHeight="1" x14ac:dyDescent="0.2">
      <c r="A5565" s="665" t="s">
        <v>13701</v>
      </c>
      <c r="B5565" s="666" t="s">
        <v>6922</v>
      </c>
      <c r="C5565" s="666" t="s">
        <v>13702</v>
      </c>
      <c r="D5565" s="675" t="s">
        <v>11065</v>
      </c>
      <c r="E5565" s="737" t="s">
        <v>1124</v>
      </c>
      <c r="F5565" s="666">
        <v>18069454</v>
      </c>
      <c r="G5565" s="675" t="s">
        <v>14230</v>
      </c>
      <c r="H5565" s="675" t="s">
        <v>11065</v>
      </c>
      <c r="I5565" s="675" t="s">
        <v>6929</v>
      </c>
      <c r="J5565" s="675" t="s">
        <v>9913</v>
      </c>
      <c r="K5565" s="666">
        <v>1</v>
      </c>
      <c r="L5565" s="666">
        <v>12</v>
      </c>
      <c r="M5565" s="691" t="s">
        <v>13929</v>
      </c>
      <c r="N5565" s="666" t="s">
        <v>10860</v>
      </c>
      <c r="O5565" s="666">
        <v>6</v>
      </c>
      <c r="P5565" s="772" t="s">
        <v>13930</v>
      </c>
      <c r="Q5565" s="666" t="s">
        <v>10860</v>
      </c>
      <c r="R5565" s="666">
        <v>12</v>
      </c>
    </row>
    <row r="5566" spans="1:18" ht="15.75" customHeight="1" x14ac:dyDescent="0.2">
      <c r="A5566" s="665" t="s">
        <v>13701</v>
      </c>
      <c r="B5566" s="666" t="s">
        <v>6922</v>
      </c>
      <c r="C5566" s="666" t="s">
        <v>13702</v>
      </c>
      <c r="D5566" s="675" t="s">
        <v>8629</v>
      </c>
      <c r="E5566" s="737" t="s">
        <v>12224</v>
      </c>
      <c r="F5566" s="666">
        <v>18202521</v>
      </c>
      <c r="G5566" s="675" t="s">
        <v>14231</v>
      </c>
      <c r="H5566" s="675" t="s">
        <v>8629</v>
      </c>
      <c r="I5566" s="675" t="s">
        <v>7541</v>
      </c>
      <c r="J5566" s="675" t="s">
        <v>13708</v>
      </c>
      <c r="K5566" s="666">
        <v>1</v>
      </c>
      <c r="L5566" s="666">
        <v>12</v>
      </c>
      <c r="M5566" s="691" t="s">
        <v>13713</v>
      </c>
      <c r="N5566" s="666" t="s">
        <v>10860</v>
      </c>
      <c r="O5566" s="666">
        <v>6</v>
      </c>
      <c r="P5566" s="772" t="s">
        <v>13714</v>
      </c>
      <c r="Q5566" s="666" t="s">
        <v>10860</v>
      </c>
      <c r="R5566" s="666">
        <v>12</v>
      </c>
    </row>
    <row r="5567" spans="1:18" ht="15.75" customHeight="1" x14ac:dyDescent="0.2">
      <c r="A5567" s="665" t="s">
        <v>13701</v>
      </c>
      <c r="B5567" s="666" t="s">
        <v>6922</v>
      </c>
      <c r="C5567" s="666" t="s">
        <v>13702</v>
      </c>
      <c r="D5567" s="675" t="s">
        <v>8690</v>
      </c>
      <c r="E5567" s="737" t="s">
        <v>12224</v>
      </c>
      <c r="F5567" s="666">
        <v>18150414</v>
      </c>
      <c r="G5567" s="675" t="s">
        <v>14232</v>
      </c>
      <c r="H5567" s="675" t="s">
        <v>8690</v>
      </c>
      <c r="I5567" s="675" t="s">
        <v>7361</v>
      </c>
      <c r="J5567" s="675" t="s">
        <v>13708</v>
      </c>
      <c r="K5567" s="666">
        <v>1</v>
      </c>
      <c r="L5567" s="666">
        <v>12</v>
      </c>
      <c r="M5567" s="691" t="s">
        <v>13713</v>
      </c>
      <c r="N5567" s="666" t="s">
        <v>10860</v>
      </c>
      <c r="O5567" s="666">
        <v>6</v>
      </c>
      <c r="P5567" s="772" t="s">
        <v>13714</v>
      </c>
      <c r="Q5567" s="666" t="s">
        <v>10860</v>
      </c>
      <c r="R5567" s="666">
        <v>12</v>
      </c>
    </row>
    <row r="5568" spans="1:18" ht="15.75" customHeight="1" x14ac:dyDescent="0.2">
      <c r="A5568" s="665" t="s">
        <v>13701</v>
      </c>
      <c r="B5568" s="666" t="s">
        <v>6922</v>
      </c>
      <c r="C5568" s="666" t="s">
        <v>13702</v>
      </c>
      <c r="D5568" s="675" t="s">
        <v>8987</v>
      </c>
      <c r="E5568" s="737" t="s">
        <v>6455</v>
      </c>
      <c r="F5568" s="666">
        <v>44310607</v>
      </c>
      <c r="G5568" s="675" t="s">
        <v>14233</v>
      </c>
      <c r="H5568" s="675" t="s">
        <v>8987</v>
      </c>
      <c r="I5568" s="675" t="s">
        <v>6929</v>
      </c>
      <c r="J5568" s="675" t="s">
        <v>9837</v>
      </c>
      <c r="K5568" s="666">
        <v>1</v>
      </c>
      <c r="L5568" s="666">
        <v>12</v>
      </c>
      <c r="M5568" s="691" t="s">
        <v>13720</v>
      </c>
      <c r="N5568" s="666" t="s">
        <v>10860</v>
      </c>
      <c r="O5568" s="666">
        <v>6</v>
      </c>
      <c r="P5568" s="772" t="s">
        <v>13721</v>
      </c>
      <c r="Q5568" s="666" t="s">
        <v>10860</v>
      </c>
      <c r="R5568" s="666">
        <v>12</v>
      </c>
    </row>
    <row r="5569" spans="1:18" ht="15.75" customHeight="1" x14ac:dyDescent="0.2">
      <c r="A5569" s="665" t="s">
        <v>13701</v>
      </c>
      <c r="B5569" s="666" t="s">
        <v>6922</v>
      </c>
      <c r="C5569" s="666" t="s">
        <v>13702</v>
      </c>
      <c r="D5569" s="675" t="s">
        <v>11806</v>
      </c>
      <c r="E5569" s="737" t="s">
        <v>6455</v>
      </c>
      <c r="F5569" s="666">
        <v>44745070</v>
      </c>
      <c r="G5569" s="675" t="s">
        <v>14234</v>
      </c>
      <c r="H5569" s="675" t="s">
        <v>11806</v>
      </c>
      <c r="I5569" s="675" t="s">
        <v>6929</v>
      </c>
      <c r="J5569" s="675" t="s">
        <v>13704</v>
      </c>
      <c r="K5569" s="666">
        <v>1</v>
      </c>
      <c r="L5569" s="666">
        <v>12</v>
      </c>
      <c r="M5569" s="691" t="s">
        <v>13720</v>
      </c>
      <c r="N5569" s="666" t="s">
        <v>10860</v>
      </c>
      <c r="O5569" s="666">
        <v>3</v>
      </c>
      <c r="P5569" s="772" t="s">
        <v>14235</v>
      </c>
      <c r="Q5569" s="666" t="s">
        <v>10860</v>
      </c>
      <c r="R5569" s="666">
        <v>12</v>
      </c>
    </row>
    <row r="5570" spans="1:18" ht="15.75" customHeight="1" x14ac:dyDescent="0.2">
      <c r="A5570" s="665" t="s">
        <v>13701</v>
      </c>
      <c r="B5570" s="666" t="s">
        <v>6922</v>
      </c>
      <c r="C5570" s="666" t="s">
        <v>13702</v>
      </c>
      <c r="D5570" s="675" t="s">
        <v>11169</v>
      </c>
      <c r="E5570" s="737" t="s">
        <v>7454</v>
      </c>
      <c r="F5570" s="666">
        <v>43920808</v>
      </c>
      <c r="G5570" s="675" t="s">
        <v>14236</v>
      </c>
      <c r="H5570" s="675" t="s">
        <v>11169</v>
      </c>
      <c r="I5570" s="675" t="s">
        <v>6929</v>
      </c>
      <c r="J5570" s="675" t="s">
        <v>11169</v>
      </c>
      <c r="K5570" s="666">
        <v>1</v>
      </c>
      <c r="L5570" s="666">
        <v>12</v>
      </c>
      <c r="M5570" s="691" t="s">
        <v>13709</v>
      </c>
      <c r="N5570" s="666" t="s">
        <v>10860</v>
      </c>
      <c r="O5570" s="666">
        <v>6</v>
      </c>
      <c r="P5570" s="772" t="s">
        <v>13710</v>
      </c>
      <c r="Q5570" s="666" t="s">
        <v>10860</v>
      </c>
      <c r="R5570" s="666">
        <v>12</v>
      </c>
    </row>
    <row r="5571" spans="1:18" ht="15.75" customHeight="1" x14ac:dyDescent="0.2">
      <c r="A5571" s="665" t="s">
        <v>13701</v>
      </c>
      <c r="B5571" s="666" t="s">
        <v>6922</v>
      </c>
      <c r="C5571" s="666" t="s">
        <v>13702</v>
      </c>
      <c r="D5571" s="675" t="s">
        <v>8987</v>
      </c>
      <c r="E5571" s="737" t="s">
        <v>6455</v>
      </c>
      <c r="F5571" s="666">
        <v>40590903</v>
      </c>
      <c r="G5571" s="675" t="s">
        <v>9763</v>
      </c>
      <c r="H5571" s="675" t="s">
        <v>8987</v>
      </c>
      <c r="I5571" s="675" t="s">
        <v>6929</v>
      </c>
      <c r="J5571" s="675" t="s">
        <v>9837</v>
      </c>
      <c r="K5571" s="666">
        <v>1</v>
      </c>
      <c r="L5571" s="666">
        <v>5</v>
      </c>
      <c r="M5571" s="691" t="s">
        <v>13710</v>
      </c>
      <c r="N5571" s="666"/>
      <c r="O5571" s="666"/>
      <c r="P5571" s="772"/>
      <c r="Q5571" s="666"/>
      <c r="R5571" s="666"/>
    </row>
    <row r="5572" spans="1:18" ht="15.75" customHeight="1" x14ac:dyDescent="0.2">
      <c r="A5572" s="665" t="s">
        <v>13701</v>
      </c>
      <c r="B5572" s="666" t="s">
        <v>6922</v>
      </c>
      <c r="C5572" s="666" t="s">
        <v>13702</v>
      </c>
      <c r="D5572" s="675" t="s">
        <v>8629</v>
      </c>
      <c r="E5572" s="737" t="s">
        <v>12224</v>
      </c>
      <c r="F5572" s="666">
        <v>17831225</v>
      </c>
      <c r="G5572" s="675" t="s">
        <v>14237</v>
      </c>
      <c r="H5572" s="675" t="s">
        <v>8629</v>
      </c>
      <c r="I5572" s="675" t="s">
        <v>7541</v>
      </c>
      <c r="J5572" s="675" t="s">
        <v>13708</v>
      </c>
      <c r="K5572" s="666">
        <v>1</v>
      </c>
      <c r="L5572" s="666">
        <v>12</v>
      </c>
      <c r="M5572" s="691" t="s">
        <v>13713</v>
      </c>
      <c r="N5572" s="666" t="s">
        <v>10860</v>
      </c>
      <c r="O5572" s="666">
        <v>6</v>
      </c>
      <c r="P5572" s="772" t="s">
        <v>13714</v>
      </c>
      <c r="Q5572" s="666" t="s">
        <v>10860</v>
      </c>
      <c r="R5572" s="666">
        <v>12</v>
      </c>
    </row>
    <row r="5573" spans="1:18" ht="15.75" customHeight="1" x14ac:dyDescent="0.2">
      <c r="A5573" s="665" t="s">
        <v>13701</v>
      </c>
      <c r="B5573" s="666" t="s">
        <v>6922</v>
      </c>
      <c r="C5573" s="666" t="s">
        <v>13702</v>
      </c>
      <c r="D5573" s="675" t="s">
        <v>10738</v>
      </c>
      <c r="E5573" s="737" t="s">
        <v>12595</v>
      </c>
      <c r="F5573" s="666">
        <v>44591855</v>
      </c>
      <c r="G5573" s="675" t="s">
        <v>14238</v>
      </c>
      <c r="H5573" s="675" t="s">
        <v>10738</v>
      </c>
      <c r="I5573" s="675" t="s">
        <v>7361</v>
      </c>
      <c r="J5573" s="675" t="s">
        <v>13708</v>
      </c>
      <c r="K5573" s="666">
        <v>1</v>
      </c>
      <c r="L5573" s="666">
        <v>12</v>
      </c>
      <c r="M5573" s="691" t="s">
        <v>13765</v>
      </c>
      <c r="N5573" s="666" t="s">
        <v>10860</v>
      </c>
      <c r="O5573" s="666">
        <v>6</v>
      </c>
      <c r="P5573" s="772" t="s">
        <v>13766</v>
      </c>
      <c r="Q5573" s="666" t="s">
        <v>10860</v>
      </c>
      <c r="R5573" s="666">
        <v>12</v>
      </c>
    </row>
    <row r="5574" spans="1:18" ht="15.75" customHeight="1" x14ac:dyDescent="0.2">
      <c r="A5574" s="665" t="s">
        <v>13701</v>
      </c>
      <c r="B5574" s="666" t="s">
        <v>6922</v>
      </c>
      <c r="C5574" s="666" t="s">
        <v>13702</v>
      </c>
      <c r="D5574" s="675" t="s">
        <v>10356</v>
      </c>
      <c r="E5574" s="737" t="s">
        <v>8396</v>
      </c>
      <c r="F5574" s="666">
        <v>43035664</v>
      </c>
      <c r="G5574" s="675" t="s">
        <v>14239</v>
      </c>
      <c r="H5574" s="675" t="s">
        <v>10356</v>
      </c>
      <c r="I5574" s="675" t="s">
        <v>6929</v>
      </c>
      <c r="J5574" s="675" t="s">
        <v>10356</v>
      </c>
      <c r="K5574" s="666">
        <v>1</v>
      </c>
      <c r="L5574" s="666">
        <v>12</v>
      </c>
      <c r="M5574" s="691" t="s">
        <v>13726</v>
      </c>
      <c r="N5574" s="666" t="s">
        <v>10860</v>
      </c>
      <c r="O5574" s="666">
        <v>6</v>
      </c>
      <c r="P5574" s="772" t="s">
        <v>13776</v>
      </c>
      <c r="Q5574" s="666" t="s">
        <v>10860</v>
      </c>
      <c r="R5574" s="666">
        <v>12</v>
      </c>
    </row>
    <row r="5575" spans="1:18" ht="15.75" customHeight="1" x14ac:dyDescent="0.2">
      <c r="A5575" s="665" t="s">
        <v>13701</v>
      </c>
      <c r="B5575" s="666" t="s">
        <v>6922</v>
      </c>
      <c r="C5575" s="666" t="s">
        <v>13702</v>
      </c>
      <c r="D5575" s="675" t="s">
        <v>8987</v>
      </c>
      <c r="E5575" s="737" t="s">
        <v>12604</v>
      </c>
      <c r="F5575" s="666">
        <v>43261414</v>
      </c>
      <c r="G5575" s="675" t="s">
        <v>14240</v>
      </c>
      <c r="H5575" s="675" t="s">
        <v>8987</v>
      </c>
      <c r="I5575" s="675" t="s">
        <v>6929</v>
      </c>
      <c r="J5575" s="675" t="s">
        <v>9837</v>
      </c>
      <c r="K5575" s="666">
        <v>1</v>
      </c>
      <c r="L5575" s="666">
        <v>12</v>
      </c>
      <c r="M5575" s="691" t="s">
        <v>13705</v>
      </c>
      <c r="N5575" s="666" t="s">
        <v>10860</v>
      </c>
      <c r="O5575" s="666">
        <v>6</v>
      </c>
      <c r="P5575" s="772" t="s">
        <v>13706</v>
      </c>
      <c r="Q5575" s="666" t="s">
        <v>10860</v>
      </c>
      <c r="R5575" s="666">
        <v>12</v>
      </c>
    </row>
    <row r="5576" spans="1:18" ht="15.75" customHeight="1" x14ac:dyDescent="0.2">
      <c r="A5576" s="665" t="s">
        <v>13701</v>
      </c>
      <c r="B5576" s="666" t="s">
        <v>14241</v>
      </c>
      <c r="C5576" s="666" t="s">
        <v>14242</v>
      </c>
      <c r="D5576" s="675" t="s">
        <v>10738</v>
      </c>
      <c r="E5576" s="737" t="s">
        <v>1124</v>
      </c>
      <c r="F5576" s="666">
        <v>19082895</v>
      </c>
      <c r="G5576" s="675" t="s">
        <v>14243</v>
      </c>
      <c r="H5576" s="675" t="s">
        <v>10738</v>
      </c>
      <c r="I5576" s="675" t="s">
        <v>7361</v>
      </c>
      <c r="J5576" s="675" t="s">
        <v>13708</v>
      </c>
      <c r="K5576" s="666">
        <v>1</v>
      </c>
      <c r="L5576" s="666">
        <v>12</v>
      </c>
      <c r="M5576" s="691" t="s">
        <v>13929</v>
      </c>
      <c r="N5576" s="666">
        <v>3</v>
      </c>
      <c r="O5576" s="666">
        <v>6</v>
      </c>
      <c r="P5576" s="772" t="s">
        <v>13930</v>
      </c>
      <c r="Q5576" s="666">
        <v>1</v>
      </c>
      <c r="R5576" s="666">
        <v>12</v>
      </c>
    </row>
    <row r="5577" spans="1:18" ht="15.75" customHeight="1" x14ac:dyDescent="0.2">
      <c r="A5577" s="665" t="s">
        <v>13701</v>
      </c>
      <c r="B5577" s="666" t="s">
        <v>14241</v>
      </c>
      <c r="C5577" s="666" t="s">
        <v>14242</v>
      </c>
      <c r="D5577" s="675" t="s">
        <v>10390</v>
      </c>
      <c r="E5577" s="737" t="s">
        <v>5124</v>
      </c>
      <c r="F5577" s="666">
        <v>17864243</v>
      </c>
      <c r="G5577" s="675" t="s">
        <v>14244</v>
      </c>
      <c r="H5577" s="675" t="s">
        <v>10390</v>
      </c>
      <c r="I5577" s="675" t="s">
        <v>7361</v>
      </c>
      <c r="J5577" s="675" t="s">
        <v>13708</v>
      </c>
      <c r="K5577" s="666">
        <v>1</v>
      </c>
      <c r="L5577" s="666">
        <v>12</v>
      </c>
      <c r="M5577" s="691" t="s">
        <v>13828</v>
      </c>
      <c r="N5577" s="666">
        <v>3</v>
      </c>
      <c r="O5577" s="666">
        <v>6</v>
      </c>
      <c r="P5577" s="772" t="s">
        <v>13829</v>
      </c>
      <c r="Q5577" s="666">
        <v>1</v>
      </c>
      <c r="R5577" s="666">
        <v>12</v>
      </c>
    </row>
    <row r="5578" spans="1:18" ht="15.75" customHeight="1" x14ac:dyDescent="0.2">
      <c r="A5578" s="665" t="s">
        <v>13701</v>
      </c>
      <c r="B5578" s="666" t="s">
        <v>14241</v>
      </c>
      <c r="C5578" s="666" t="s">
        <v>14242</v>
      </c>
      <c r="D5578" s="675" t="s">
        <v>9914</v>
      </c>
      <c r="E5578" s="737" t="s">
        <v>6963</v>
      </c>
      <c r="F5578" s="666">
        <v>43659061</v>
      </c>
      <c r="G5578" s="675" t="s">
        <v>14245</v>
      </c>
      <c r="H5578" s="675" t="s">
        <v>9914</v>
      </c>
      <c r="I5578" s="675" t="s">
        <v>6929</v>
      </c>
      <c r="J5578" s="675" t="s">
        <v>9913</v>
      </c>
      <c r="K5578" s="666">
        <v>1</v>
      </c>
      <c r="L5578" s="666">
        <v>12</v>
      </c>
      <c r="M5578" s="691" t="s">
        <v>14246</v>
      </c>
      <c r="N5578" s="666">
        <v>3</v>
      </c>
      <c r="O5578" s="666">
        <v>6</v>
      </c>
      <c r="P5578" s="772" t="s">
        <v>14247</v>
      </c>
      <c r="Q5578" s="666">
        <v>1</v>
      </c>
      <c r="R5578" s="666">
        <v>12</v>
      </c>
    </row>
    <row r="5579" spans="1:18" ht="15.75" customHeight="1" x14ac:dyDescent="0.2">
      <c r="A5579" s="665" t="s">
        <v>13701</v>
      </c>
      <c r="B5579" s="666" t="s">
        <v>14241</v>
      </c>
      <c r="C5579" s="666" t="s">
        <v>14242</v>
      </c>
      <c r="D5579" s="675" t="s">
        <v>11806</v>
      </c>
      <c r="E5579" s="737" t="s">
        <v>4263</v>
      </c>
      <c r="F5579" s="666">
        <v>43010674</v>
      </c>
      <c r="G5579" s="675" t="s">
        <v>14248</v>
      </c>
      <c r="H5579" s="675" t="s">
        <v>11806</v>
      </c>
      <c r="I5579" s="675" t="s">
        <v>6929</v>
      </c>
      <c r="J5579" s="675" t="s">
        <v>13704</v>
      </c>
      <c r="K5579" s="666">
        <v>1</v>
      </c>
      <c r="L5579" s="666">
        <v>12</v>
      </c>
      <c r="M5579" s="691" t="s">
        <v>13979</v>
      </c>
      <c r="N5579" s="666">
        <v>3</v>
      </c>
      <c r="O5579" s="666">
        <v>6</v>
      </c>
      <c r="P5579" s="772" t="s">
        <v>13980</v>
      </c>
      <c r="Q5579" s="666">
        <v>1</v>
      </c>
      <c r="R5579" s="666">
        <v>12</v>
      </c>
    </row>
    <row r="5580" spans="1:18" ht="15.75" customHeight="1" x14ac:dyDescent="0.2">
      <c r="A5580" s="665" t="s">
        <v>13701</v>
      </c>
      <c r="B5580" s="666" t="s">
        <v>14241</v>
      </c>
      <c r="C5580" s="666" t="s">
        <v>14242</v>
      </c>
      <c r="D5580" s="675" t="s">
        <v>11169</v>
      </c>
      <c r="E5580" s="737" t="s">
        <v>1750</v>
      </c>
      <c r="F5580" s="666">
        <v>40551445</v>
      </c>
      <c r="G5580" s="675" t="s">
        <v>14249</v>
      </c>
      <c r="H5580" s="675" t="s">
        <v>11169</v>
      </c>
      <c r="I5580" s="675" t="s">
        <v>6929</v>
      </c>
      <c r="J5580" s="675" t="s">
        <v>11169</v>
      </c>
      <c r="K5580" s="666">
        <v>1</v>
      </c>
      <c r="L5580" s="666">
        <v>12</v>
      </c>
      <c r="M5580" s="691" t="s">
        <v>14250</v>
      </c>
      <c r="N5580" s="666">
        <v>1</v>
      </c>
      <c r="O5580" s="666">
        <v>1</v>
      </c>
      <c r="P5580" s="772" t="s">
        <v>14251</v>
      </c>
      <c r="Q5580" s="666"/>
      <c r="R5580" s="666"/>
    </row>
    <row r="5581" spans="1:18" ht="15.75" customHeight="1" x14ac:dyDescent="0.2">
      <c r="A5581" s="665" t="s">
        <v>13701</v>
      </c>
      <c r="B5581" s="666" t="s">
        <v>14241</v>
      </c>
      <c r="C5581" s="666" t="s">
        <v>14242</v>
      </c>
      <c r="D5581" s="675" t="s">
        <v>10738</v>
      </c>
      <c r="E5581" s="737" t="s">
        <v>1124</v>
      </c>
      <c r="F5581" s="666">
        <v>45895261</v>
      </c>
      <c r="G5581" s="675" t="s">
        <v>14252</v>
      </c>
      <c r="H5581" s="675" t="s">
        <v>10738</v>
      </c>
      <c r="I5581" s="675" t="s">
        <v>7361</v>
      </c>
      <c r="J5581" s="675" t="s">
        <v>13708</v>
      </c>
      <c r="K5581" s="666">
        <v>1</v>
      </c>
      <c r="L5581" s="666">
        <v>12</v>
      </c>
      <c r="M5581" s="691" t="s">
        <v>13929</v>
      </c>
      <c r="N5581" s="666">
        <v>3</v>
      </c>
      <c r="O5581" s="666">
        <v>6</v>
      </c>
      <c r="P5581" s="772" t="s">
        <v>13930</v>
      </c>
      <c r="Q5581" s="666">
        <v>1</v>
      </c>
      <c r="R5581" s="666">
        <v>12</v>
      </c>
    </row>
    <row r="5582" spans="1:18" ht="15.75" customHeight="1" x14ac:dyDescent="0.2">
      <c r="A5582" s="665" t="s">
        <v>13701</v>
      </c>
      <c r="B5582" s="666" t="s">
        <v>14241</v>
      </c>
      <c r="C5582" s="666" t="s">
        <v>14242</v>
      </c>
      <c r="D5582" s="675" t="s">
        <v>9914</v>
      </c>
      <c r="E5582" s="737" t="s">
        <v>6963</v>
      </c>
      <c r="F5582" s="666">
        <v>45493262</v>
      </c>
      <c r="G5582" s="675" t="s">
        <v>14253</v>
      </c>
      <c r="H5582" s="675" t="s">
        <v>9914</v>
      </c>
      <c r="I5582" s="675" t="s">
        <v>6929</v>
      </c>
      <c r="J5582" s="675" t="s">
        <v>9913</v>
      </c>
      <c r="K5582" s="666">
        <v>1</v>
      </c>
      <c r="L5582" s="666">
        <v>1</v>
      </c>
      <c r="M5582" s="691" t="s">
        <v>14254</v>
      </c>
      <c r="N5582" s="666" t="s">
        <v>554</v>
      </c>
      <c r="O5582" s="666" t="s">
        <v>554</v>
      </c>
      <c r="P5582" s="772"/>
      <c r="Q5582" s="666" t="s">
        <v>554</v>
      </c>
      <c r="R5582" s="666" t="s">
        <v>554</v>
      </c>
    </row>
    <row r="5583" spans="1:18" ht="15.75" customHeight="1" x14ac:dyDescent="0.2">
      <c r="A5583" s="665" t="s">
        <v>13701</v>
      </c>
      <c r="B5583" s="666" t="s">
        <v>14241</v>
      </c>
      <c r="C5583" s="666" t="s">
        <v>14242</v>
      </c>
      <c r="D5583" s="675" t="s">
        <v>9914</v>
      </c>
      <c r="E5583" s="737" t="s">
        <v>6963</v>
      </c>
      <c r="F5583" s="666">
        <v>43178385</v>
      </c>
      <c r="G5583" s="675" t="s">
        <v>14255</v>
      </c>
      <c r="H5583" s="675" t="s">
        <v>9914</v>
      </c>
      <c r="I5583" s="675" t="s">
        <v>6929</v>
      </c>
      <c r="J5583" s="675" t="s">
        <v>9913</v>
      </c>
      <c r="K5583" s="666">
        <v>1</v>
      </c>
      <c r="L5583" s="666">
        <v>12</v>
      </c>
      <c r="M5583" s="691" t="s">
        <v>14246</v>
      </c>
      <c r="N5583" s="666">
        <v>3</v>
      </c>
      <c r="O5583" s="666">
        <v>6</v>
      </c>
      <c r="P5583" s="772" t="s">
        <v>14247</v>
      </c>
      <c r="Q5583" s="666">
        <v>1</v>
      </c>
      <c r="R5583" s="666">
        <v>12</v>
      </c>
    </row>
    <row r="5584" spans="1:18" ht="15.75" customHeight="1" x14ac:dyDescent="0.2">
      <c r="A5584" s="665" t="s">
        <v>13701</v>
      </c>
      <c r="B5584" s="666" t="s">
        <v>14241</v>
      </c>
      <c r="C5584" s="666" t="s">
        <v>14242</v>
      </c>
      <c r="D5584" s="675" t="s">
        <v>11806</v>
      </c>
      <c r="E5584" s="737" t="s">
        <v>6979</v>
      </c>
      <c r="F5584" s="666">
        <v>43429880</v>
      </c>
      <c r="G5584" s="675" t="s">
        <v>14256</v>
      </c>
      <c r="H5584" s="675" t="s">
        <v>11806</v>
      </c>
      <c r="I5584" s="675" t="s">
        <v>6929</v>
      </c>
      <c r="J5584" s="675" t="s">
        <v>13704</v>
      </c>
      <c r="K5584" s="666">
        <v>1</v>
      </c>
      <c r="L5584" s="666">
        <v>12</v>
      </c>
      <c r="M5584" s="691" t="s">
        <v>14175</v>
      </c>
      <c r="N5584" s="666">
        <v>3</v>
      </c>
      <c r="O5584" s="666">
        <v>6</v>
      </c>
      <c r="P5584" s="772" t="s">
        <v>14176</v>
      </c>
      <c r="Q5584" s="666">
        <v>1</v>
      </c>
      <c r="R5584" s="666">
        <v>12</v>
      </c>
    </row>
    <row r="5585" spans="1:18" ht="15.75" customHeight="1" x14ac:dyDescent="0.2">
      <c r="A5585" s="665" t="s">
        <v>13701</v>
      </c>
      <c r="B5585" s="666" t="s">
        <v>14241</v>
      </c>
      <c r="C5585" s="666" t="s">
        <v>14242</v>
      </c>
      <c r="D5585" s="675" t="s">
        <v>10356</v>
      </c>
      <c r="E5585" s="737" t="s">
        <v>6979</v>
      </c>
      <c r="F5585" s="666">
        <v>16704801</v>
      </c>
      <c r="G5585" s="675" t="s">
        <v>14257</v>
      </c>
      <c r="H5585" s="675" t="s">
        <v>10356</v>
      </c>
      <c r="I5585" s="675" t="s">
        <v>6929</v>
      </c>
      <c r="J5585" s="675" t="s">
        <v>10356</v>
      </c>
      <c r="K5585" s="666">
        <v>1</v>
      </c>
      <c r="L5585" s="666">
        <v>12</v>
      </c>
      <c r="M5585" s="691" t="s">
        <v>14175</v>
      </c>
      <c r="N5585" s="666">
        <v>3</v>
      </c>
      <c r="O5585" s="666">
        <v>6</v>
      </c>
      <c r="P5585" s="772" t="s">
        <v>14176</v>
      </c>
      <c r="Q5585" s="666">
        <v>1</v>
      </c>
      <c r="R5585" s="666">
        <v>12</v>
      </c>
    </row>
    <row r="5586" spans="1:18" ht="15.75" customHeight="1" x14ac:dyDescent="0.2">
      <c r="A5586" s="665" t="s">
        <v>13701</v>
      </c>
      <c r="B5586" s="666" t="s">
        <v>14241</v>
      </c>
      <c r="C5586" s="666" t="s">
        <v>14242</v>
      </c>
      <c r="D5586" s="675" t="s">
        <v>9914</v>
      </c>
      <c r="E5586" s="737" t="s">
        <v>6963</v>
      </c>
      <c r="F5586" s="666">
        <v>45119521</v>
      </c>
      <c r="G5586" s="675" t="s">
        <v>14258</v>
      </c>
      <c r="H5586" s="675" t="s">
        <v>9914</v>
      </c>
      <c r="I5586" s="675" t="s">
        <v>6929</v>
      </c>
      <c r="J5586" s="675" t="s">
        <v>9913</v>
      </c>
      <c r="K5586" s="666">
        <v>1</v>
      </c>
      <c r="L5586" s="666">
        <v>12</v>
      </c>
      <c r="M5586" s="691" t="s">
        <v>14246</v>
      </c>
      <c r="N5586" s="666">
        <v>3</v>
      </c>
      <c r="O5586" s="666">
        <v>6</v>
      </c>
      <c r="P5586" s="772" t="s">
        <v>14247</v>
      </c>
      <c r="Q5586" s="666">
        <v>1</v>
      </c>
      <c r="R5586" s="666">
        <v>12</v>
      </c>
    </row>
    <row r="5587" spans="1:18" ht="15.75" customHeight="1" x14ac:dyDescent="0.2">
      <c r="A5587" s="665" t="s">
        <v>13701</v>
      </c>
      <c r="B5587" s="666" t="s">
        <v>14241</v>
      </c>
      <c r="C5587" s="666" t="s">
        <v>14242</v>
      </c>
      <c r="D5587" s="675" t="s">
        <v>11806</v>
      </c>
      <c r="E5587" s="737" t="s">
        <v>4263</v>
      </c>
      <c r="F5587" s="666">
        <v>46595545</v>
      </c>
      <c r="G5587" s="675" t="s">
        <v>14259</v>
      </c>
      <c r="H5587" s="675" t="s">
        <v>11806</v>
      </c>
      <c r="I5587" s="675" t="s">
        <v>6929</v>
      </c>
      <c r="J5587" s="675" t="s">
        <v>13704</v>
      </c>
      <c r="K5587" s="666">
        <v>1</v>
      </c>
      <c r="L5587" s="666">
        <v>12</v>
      </c>
      <c r="M5587" s="691" t="s">
        <v>13979</v>
      </c>
      <c r="N5587" s="666">
        <v>3</v>
      </c>
      <c r="O5587" s="666">
        <v>6</v>
      </c>
      <c r="P5587" s="772" t="s">
        <v>13980</v>
      </c>
      <c r="Q5587" s="666">
        <v>1</v>
      </c>
      <c r="R5587" s="666">
        <v>12</v>
      </c>
    </row>
    <row r="5588" spans="1:18" ht="15.75" customHeight="1" x14ac:dyDescent="0.2">
      <c r="A5588" s="665" t="s">
        <v>13701</v>
      </c>
      <c r="B5588" s="666" t="s">
        <v>14241</v>
      </c>
      <c r="C5588" s="666" t="s">
        <v>14242</v>
      </c>
      <c r="D5588" s="675" t="s">
        <v>9914</v>
      </c>
      <c r="E5588" s="737" t="s">
        <v>6963</v>
      </c>
      <c r="F5588" s="666">
        <v>70689165</v>
      </c>
      <c r="G5588" s="675" t="s">
        <v>14260</v>
      </c>
      <c r="H5588" s="675" t="s">
        <v>9914</v>
      </c>
      <c r="I5588" s="675" t="s">
        <v>6929</v>
      </c>
      <c r="J5588" s="675" t="s">
        <v>9913</v>
      </c>
      <c r="K5588" s="666">
        <v>1</v>
      </c>
      <c r="L5588" s="666">
        <v>12</v>
      </c>
      <c r="M5588" s="691" t="s">
        <v>14246</v>
      </c>
      <c r="N5588" s="666">
        <v>3</v>
      </c>
      <c r="O5588" s="666">
        <v>6</v>
      </c>
      <c r="P5588" s="772" t="s">
        <v>14247</v>
      </c>
      <c r="Q5588" s="666">
        <v>1</v>
      </c>
      <c r="R5588" s="666">
        <v>12</v>
      </c>
    </row>
    <row r="5589" spans="1:18" ht="15.75" customHeight="1" x14ac:dyDescent="0.2">
      <c r="A5589" s="665" t="s">
        <v>13701</v>
      </c>
      <c r="B5589" s="666" t="s">
        <v>14241</v>
      </c>
      <c r="C5589" s="666" t="s">
        <v>14242</v>
      </c>
      <c r="D5589" s="675" t="s">
        <v>11806</v>
      </c>
      <c r="E5589" s="737" t="s">
        <v>4263</v>
      </c>
      <c r="F5589" s="666">
        <v>44198199</v>
      </c>
      <c r="G5589" s="675" t="s">
        <v>14261</v>
      </c>
      <c r="H5589" s="675" t="s">
        <v>11806</v>
      </c>
      <c r="I5589" s="675" t="s">
        <v>6929</v>
      </c>
      <c r="J5589" s="675" t="s">
        <v>13704</v>
      </c>
      <c r="K5589" s="666">
        <v>1</v>
      </c>
      <c r="L5589" s="666">
        <v>12</v>
      </c>
      <c r="M5589" s="691" t="s">
        <v>13979</v>
      </c>
      <c r="N5589" s="666">
        <v>3</v>
      </c>
      <c r="O5589" s="666">
        <v>6</v>
      </c>
      <c r="P5589" s="772" t="s">
        <v>13980</v>
      </c>
      <c r="Q5589" s="666">
        <v>1</v>
      </c>
      <c r="R5589" s="666">
        <v>12</v>
      </c>
    </row>
    <row r="5590" spans="1:18" ht="15.75" customHeight="1" x14ac:dyDescent="0.2">
      <c r="A5590" s="665" t="s">
        <v>13701</v>
      </c>
      <c r="B5590" s="666" t="s">
        <v>14241</v>
      </c>
      <c r="C5590" s="666" t="s">
        <v>14242</v>
      </c>
      <c r="D5590" s="675" t="s">
        <v>10738</v>
      </c>
      <c r="E5590" s="737" t="s">
        <v>1124</v>
      </c>
      <c r="F5590" s="666">
        <v>46468182</v>
      </c>
      <c r="G5590" s="675" t="s">
        <v>14262</v>
      </c>
      <c r="H5590" s="675" t="s">
        <v>10738</v>
      </c>
      <c r="I5590" s="675" t="s">
        <v>7361</v>
      </c>
      <c r="J5590" s="675" t="s">
        <v>13708</v>
      </c>
      <c r="K5590" s="666">
        <v>1</v>
      </c>
      <c r="L5590" s="666">
        <v>12</v>
      </c>
      <c r="M5590" s="691" t="s">
        <v>13929</v>
      </c>
      <c r="N5590" s="666">
        <v>3</v>
      </c>
      <c r="O5590" s="666">
        <v>6</v>
      </c>
      <c r="P5590" s="772" t="s">
        <v>13930</v>
      </c>
      <c r="Q5590" s="666">
        <v>1</v>
      </c>
      <c r="R5590" s="666">
        <v>12</v>
      </c>
    </row>
    <row r="5591" spans="1:18" ht="15.75" customHeight="1" x14ac:dyDescent="0.2">
      <c r="A5591" s="665" t="s">
        <v>13701</v>
      </c>
      <c r="B5591" s="666" t="s">
        <v>14241</v>
      </c>
      <c r="C5591" s="666" t="s">
        <v>14242</v>
      </c>
      <c r="D5591" s="675" t="s">
        <v>11806</v>
      </c>
      <c r="E5591" s="737" t="s">
        <v>4263</v>
      </c>
      <c r="F5591" s="666">
        <v>46777430</v>
      </c>
      <c r="G5591" s="675" t="s">
        <v>14263</v>
      </c>
      <c r="H5591" s="675" t="s">
        <v>11806</v>
      </c>
      <c r="I5591" s="675" t="s">
        <v>6929</v>
      </c>
      <c r="J5591" s="675" t="s">
        <v>13704</v>
      </c>
      <c r="K5591" s="666">
        <v>1</v>
      </c>
      <c r="L5591" s="666">
        <v>4</v>
      </c>
      <c r="M5591" s="691" t="s">
        <v>14264</v>
      </c>
      <c r="N5591" s="666"/>
      <c r="O5591" s="666"/>
      <c r="P5591" s="772"/>
      <c r="Q5591" s="666"/>
      <c r="R5591" s="666"/>
    </row>
    <row r="5592" spans="1:18" ht="15.75" customHeight="1" x14ac:dyDescent="0.2">
      <c r="A5592" s="665" t="s">
        <v>13701</v>
      </c>
      <c r="B5592" s="666" t="s">
        <v>14241</v>
      </c>
      <c r="C5592" s="666" t="s">
        <v>14242</v>
      </c>
      <c r="D5592" s="675" t="s">
        <v>10244</v>
      </c>
      <c r="E5592" s="737" t="s">
        <v>1124</v>
      </c>
      <c r="F5592" s="666">
        <v>46762479</v>
      </c>
      <c r="G5592" s="675" t="s">
        <v>14265</v>
      </c>
      <c r="H5592" s="675" t="s">
        <v>10244</v>
      </c>
      <c r="I5592" s="675" t="s">
        <v>7361</v>
      </c>
      <c r="J5592" s="675" t="s">
        <v>13708</v>
      </c>
      <c r="K5592" s="666">
        <v>1</v>
      </c>
      <c r="L5592" s="666">
        <v>12</v>
      </c>
      <c r="M5592" s="691" t="s">
        <v>13929</v>
      </c>
      <c r="N5592" s="666">
        <v>3</v>
      </c>
      <c r="O5592" s="666">
        <v>6</v>
      </c>
      <c r="P5592" s="772" t="s">
        <v>13930</v>
      </c>
      <c r="Q5592" s="666">
        <v>1</v>
      </c>
      <c r="R5592" s="666">
        <v>12</v>
      </c>
    </row>
    <row r="5593" spans="1:18" ht="15.75" customHeight="1" x14ac:dyDescent="0.2">
      <c r="A5593" s="665" t="s">
        <v>13701</v>
      </c>
      <c r="B5593" s="666" t="s">
        <v>14241</v>
      </c>
      <c r="C5593" s="666" t="s">
        <v>14242</v>
      </c>
      <c r="D5593" s="675" t="s">
        <v>10356</v>
      </c>
      <c r="E5593" s="737" t="s">
        <v>6979</v>
      </c>
      <c r="F5593" s="666">
        <v>46114267</v>
      </c>
      <c r="G5593" s="675" t="s">
        <v>14266</v>
      </c>
      <c r="H5593" s="675" t="s">
        <v>10356</v>
      </c>
      <c r="I5593" s="675" t="s">
        <v>6929</v>
      </c>
      <c r="J5593" s="675" t="s">
        <v>10356</v>
      </c>
      <c r="K5593" s="666">
        <v>1</v>
      </c>
      <c r="L5593" s="666">
        <v>12</v>
      </c>
      <c r="M5593" s="691" t="s">
        <v>14175</v>
      </c>
      <c r="N5593" s="666">
        <v>3</v>
      </c>
      <c r="O5593" s="666">
        <v>6</v>
      </c>
      <c r="P5593" s="772" t="s">
        <v>14176</v>
      </c>
      <c r="Q5593" s="666">
        <v>1</v>
      </c>
      <c r="R5593" s="666">
        <v>12</v>
      </c>
    </row>
    <row r="5594" spans="1:18" ht="15.75" customHeight="1" x14ac:dyDescent="0.2">
      <c r="A5594" s="665" t="s">
        <v>13701</v>
      </c>
      <c r="B5594" s="666" t="s">
        <v>14241</v>
      </c>
      <c r="C5594" s="666" t="s">
        <v>14242</v>
      </c>
      <c r="D5594" s="675" t="s">
        <v>11169</v>
      </c>
      <c r="E5594" s="737" t="s">
        <v>1124</v>
      </c>
      <c r="F5594" s="666">
        <v>45926137</v>
      </c>
      <c r="G5594" s="675" t="s">
        <v>14267</v>
      </c>
      <c r="H5594" s="675" t="s">
        <v>11169</v>
      </c>
      <c r="I5594" s="675" t="s">
        <v>6929</v>
      </c>
      <c r="J5594" s="675" t="s">
        <v>11169</v>
      </c>
      <c r="K5594" s="666">
        <v>1</v>
      </c>
      <c r="L5594" s="666">
        <v>12</v>
      </c>
      <c r="M5594" s="691" t="s">
        <v>13929</v>
      </c>
      <c r="N5594" s="666">
        <v>3</v>
      </c>
      <c r="O5594" s="666">
        <v>6</v>
      </c>
      <c r="P5594" s="772" t="s">
        <v>13930</v>
      </c>
      <c r="Q5594" s="666">
        <v>1</v>
      </c>
      <c r="R5594" s="666">
        <v>12</v>
      </c>
    </row>
    <row r="5595" spans="1:18" ht="15.75" customHeight="1" x14ac:dyDescent="0.2">
      <c r="A5595" s="665" t="s">
        <v>13701</v>
      </c>
      <c r="B5595" s="666" t="s">
        <v>14241</v>
      </c>
      <c r="C5595" s="666" t="s">
        <v>14242</v>
      </c>
      <c r="D5595" s="675" t="s">
        <v>10738</v>
      </c>
      <c r="E5595" s="737" t="s">
        <v>5124</v>
      </c>
      <c r="F5595" s="666">
        <v>18890620</v>
      </c>
      <c r="G5595" s="675" t="s">
        <v>14268</v>
      </c>
      <c r="H5595" s="675" t="s">
        <v>10738</v>
      </c>
      <c r="I5595" s="675" t="s">
        <v>7361</v>
      </c>
      <c r="J5595" s="675" t="s">
        <v>13708</v>
      </c>
      <c r="K5595" s="666">
        <v>1</v>
      </c>
      <c r="L5595" s="666">
        <v>12</v>
      </c>
      <c r="M5595" s="691" t="s">
        <v>13828</v>
      </c>
      <c r="N5595" s="666">
        <v>3</v>
      </c>
      <c r="O5595" s="666">
        <v>6</v>
      </c>
      <c r="P5595" s="772" t="s">
        <v>13829</v>
      </c>
      <c r="Q5595" s="666">
        <v>1</v>
      </c>
      <c r="R5595" s="666">
        <v>12</v>
      </c>
    </row>
    <row r="5596" spans="1:18" ht="15.75" customHeight="1" x14ac:dyDescent="0.2">
      <c r="A5596" s="665" t="s">
        <v>13701</v>
      </c>
      <c r="B5596" s="666" t="s">
        <v>14241</v>
      </c>
      <c r="C5596" s="666" t="s">
        <v>14242</v>
      </c>
      <c r="D5596" s="675" t="s">
        <v>9914</v>
      </c>
      <c r="E5596" s="737" t="s">
        <v>6963</v>
      </c>
      <c r="F5596" s="666">
        <v>70677447</v>
      </c>
      <c r="G5596" s="675" t="s">
        <v>14269</v>
      </c>
      <c r="H5596" s="675" t="s">
        <v>9914</v>
      </c>
      <c r="I5596" s="675" t="s">
        <v>6929</v>
      </c>
      <c r="J5596" s="675" t="s">
        <v>9913</v>
      </c>
      <c r="K5596" s="666">
        <v>3</v>
      </c>
      <c r="L5596" s="666">
        <v>5</v>
      </c>
      <c r="M5596" s="691" t="s">
        <v>14270</v>
      </c>
      <c r="N5596" s="666"/>
      <c r="O5596" s="666"/>
      <c r="P5596" s="772"/>
      <c r="Q5596" s="666"/>
      <c r="R5596" s="666"/>
    </row>
    <row r="5597" spans="1:18" ht="15.75" customHeight="1" x14ac:dyDescent="0.2">
      <c r="A5597" s="665" t="s">
        <v>13701</v>
      </c>
      <c r="B5597" s="666" t="s">
        <v>14241</v>
      </c>
      <c r="C5597" s="666" t="s">
        <v>14242</v>
      </c>
      <c r="D5597" s="675" t="s">
        <v>11169</v>
      </c>
      <c r="E5597" s="737" t="s">
        <v>1124</v>
      </c>
      <c r="F5597" s="666">
        <v>41647194</v>
      </c>
      <c r="G5597" s="675" t="s">
        <v>14271</v>
      </c>
      <c r="H5597" s="675" t="s">
        <v>11169</v>
      </c>
      <c r="I5597" s="675" t="s">
        <v>6929</v>
      </c>
      <c r="J5597" s="675" t="s">
        <v>11169</v>
      </c>
      <c r="K5597" s="666">
        <v>1</v>
      </c>
      <c r="L5597" s="666">
        <v>12</v>
      </c>
      <c r="M5597" s="691" t="s">
        <v>13929</v>
      </c>
      <c r="N5597" s="666">
        <v>3</v>
      </c>
      <c r="O5597" s="666">
        <v>6</v>
      </c>
      <c r="P5597" s="772" t="s">
        <v>13930</v>
      </c>
      <c r="Q5597" s="666">
        <v>1</v>
      </c>
      <c r="R5597" s="666">
        <v>12</v>
      </c>
    </row>
    <row r="5598" spans="1:18" ht="15.75" customHeight="1" x14ac:dyDescent="0.2">
      <c r="A5598" s="665" t="s">
        <v>13701</v>
      </c>
      <c r="B5598" s="666" t="s">
        <v>14241</v>
      </c>
      <c r="C5598" s="666" t="s">
        <v>14242</v>
      </c>
      <c r="D5598" s="675" t="s">
        <v>10390</v>
      </c>
      <c r="E5598" s="737" t="s">
        <v>5124</v>
      </c>
      <c r="F5598" s="666">
        <v>41901675</v>
      </c>
      <c r="G5598" s="675" t="s">
        <v>14272</v>
      </c>
      <c r="H5598" s="675" t="s">
        <v>10390</v>
      </c>
      <c r="I5598" s="675" t="s">
        <v>7361</v>
      </c>
      <c r="J5598" s="675" t="s">
        <v>13708</v>
      </c>
      <c r="K5598" s="666">
        <v>1</v>
      </c>
      <c r="L5598" s="666">
        <v>12</v>
      </c>
      <c r="M5598" s="691" t="s">
        <v>13828</v>
      </c>
      <c r="N5598" s="666">
        <v>3</v>
      </c>
      <c r="O5598" s="666">
        <v>6</v>
      </c>
      <c r="P5598" s="772" t="s">
        <v>13829</v>
      </c>
      <c r="Q5598" s="666">
        <v>1</v>
      </c>
      <c r="R5598" s="666">
        <v>12</v>
      </c>
    </row>
    <row r="5599" spans="1:18" ht="15.75" customHeight="1" x14ac:dyDescent="0.2">
      <c r="A5599" s="665" t="s">
        <v>13701</v>
      </c>
      <c r="B5599" s="666" t="s">
        <v>14241</v>
      </c>
      <c r="C5599" s="666" t="s">
        <v>14242</v>
      </c>
      <c r="D5599" s="675" t="s">
        <v>10738</v>
      </c>
      <c r="E5599" s="737" t="s">
        <v>1124</v>
      </c>
      <c r="F5599" s="666">
        <v>44066274</v>
      </c>
      <c r="G5599" s="675" t="s">
        <v>14273</v>
      </c>
      <c r="H5599" s="675" t="s">
        <v>10738</v>
      </c>
      <c r="I5599" s="675" t="s">
        <v>7361</v>
      </c>
      <c r="J5599" s="675" t="s">
        <v>13708</v>
      </c>
      <c r="K5599" s="666">
        <v>1</v>
      </c>
      <c r="L5599" s="666">
        <v>12</v>
      </c>
      <c r="M5599" s="691" t="s">
        <v>13929</v>
      </c>
      <c r="N5599" s="666">
        <v>3</v>
      </c>
      <c r="O5599" s="666">
        <v>6</v>
      </c>
      <c r="P5599" s="772" t="s">
        <v>13930</v>
      </c>
      <c r="Q5599" s="666">
        <v>1</v>
      </c>
      <c r="R5599" s="666">
        <v>12</v>
      </c>
    </row>
    <row r="5600" spans="1:18" ht="15.75" customHeight="1" x14ac:dyDescent="0.2">
      <c r="A5600" s="665" t="s">
        <v>13701</v>
      </c>
      <c r="B5600" s="666" t="s">
        <v>14241</v>
      </c>
      <c r="C5600" s="666" t="s">
        <v>14242</v>
      </c>
      <c r="D5600" s="675" t="s">
        <v>10738</v>
      </c>
      <c r="E5600" s="737" t="s">
        <v>5124</v>
      </c>
      <c r="F5600" s="666">
        <v>40759251</v>
      </c>
      <c r="G5600" s="675" t="s">
        <v>14274</v>
      </c>
      <c r="H5600" s="675" t="s">
        <v>10738</v>
      </c>
      <c r="I5600" s="675" t="s">
        <v>7361</v>
      </c>
      <c r="J5600" s="675" t="s">
        <v>13708</v>
      </c>
      <c r="K5600" s="666">
        <v>1</v>
      </c>
      <c r="L5600" s="666">
        <v>12</v>
      </c>
      <c r="M5600" s="691" t="s">
        <v>13828</v>
      </c>
      <c r="N5600" s="666">
        <v>3</v>
      </c>
      <c r="O5600" s="666">
        <v>6</v>
      </c>
      <c r="P5600" s="772" t="s">
        <v>13829</v>
      </c>
      <c r="Q5600" s="666">
        <v>1</v>
      </c>
      <c r="R5600" s="666">
        <v>12</v>
      </c>
    </row>
    <row r="5601" spans="1:18" ht="15.75" customHeight="1" x14ac:dyDescent="0.2">
      <c r="A5601" s="665" t="s">
        <v>13701</v>
      </c>
      <c r="B5601" s="666" t="s">
        <v>14241</v>
      </c>
      <c r="C5601" s="666" t="s">
        <v>14242</v>
      </c>
      <c r="D5601" s="675" t="s">
        <v>9914</v>
      </c>
      <c r="E5601" s="737" t="s">
        <v>6979</v>
      </c>
      <c r="F5601" s="666">
        <v>74735475</v>
      </c>
      <c r="G5601" s="675" t="s">
        <v>14275</v>
      </c>
      <c r="H5601" s="675" t="s">
        <v>9914</v>
      </c>
      <c r="I5601" s="675" t="s">
        <v>6929</v>
      </c>
      <c r="J5601" s="675" t="s">
        <v>9913</v>
      </c>
      <c r="K5601" s="666">
        <v>1</v>
      </c>
      <c r="L5601" s="666">
        <v>12</v>
      </c>
      <c r="M5601" s="691" t="s">
        <v>14175</v>
      </c>
      <c r="N5601" s="666">
        <v>2</v>
      </c>
      <c r="O5601" s="666">
        <v>3</v>
      </c>
      <c r="P5601" s="772" t="s">
        <v>14276</v>
      </c>
      <c r="Q5601" s="666"/>
      <c r="R5601" s="666"/>
    </row>
    <row r="5602" spans="1:18" ht="15.75" customHeight="1" x14ac:dyDescent="0.2">
      <c r="A5602" s="665" t="s">
        <v>13701</v>
      </c>
      <c r="B5602" s="666" t="s">
        <v>14241</v>
      </c>
      <c r="C5602" s="666" t="s">
        <v>14242</v>
      </c>
      <c r="D5602" s="675" t="s">
        <v>10390</v>
      </c>
      <c r="E5602" s="737" t="s">
        <v>5124</v>
      </c>
      <c r="F5602" s="666">
        <v>46521757</v>
      </c>
      <c r="G5602" s="675" t="s">
        <v>14277</v>
      </c>
      <c r="H5602" s="675" t="s">
        <v>10390</v>
      </c>
      <c r="I5602" s="675" t="s">
        <v>7361</v>
      </c>
      <c r="J5602" s="675" t="s">
        <v>13708</v>
      </c>
      <c r="K5602" s="666">
        <v>6</v>
      </c>
      <c r="L5602" s="666">
        <v>12</v>
      </c>
      <c r="M5602" s="691" t="s">
        <v>13828</v>
      </c>
      <c r="N5602" s="666">
        <v>3</v>
      </c>
      <c r="O5602" s="666">
        <v>6</v>
      </c>
      <c r="P5602" s="772" t="s">
        <v>13829</v>
      </c>
      <c r="Q5602" s="666">
        <v>1</v>
      </c>
      <c r="R5602" s="666">
        <v>12</v>
      </c>
    </row>
    <row r="5603" spans="1:18" ht="15.75" customHeight="1" x14ac:dyDescent="0.2">
      <c r="A5603" s="665" t="s">
        <v>13701</v>
      </c>
      <c r="B5603" s="666" t="s">
        <v>14241</v>
      </c>
      <c r="C5603" s="666" t="s">
        <v>14242</v>
      </c>
      <c r="D5603" s="675" t="s">
        <v>11806</v>
      </c>
      <c r="E5603" s="737" t="s">
        <v>4263</v>
      </c>
      <c r="F5603" s="666">
        <v>46486172</v>
      </c>
      <c r="G5603" s="675" t="s">
        <v>10797</v>
      </c>
      <c r="H5603" s="675" t="s">
        <v>11806</v>
      </c>
      <c r="I5603" s="675" t="s">
        <v>6929</v>
      </c>
      <c r="J5603" s="675" t="s">
        <v>13704</v>
      </c>
      <c r="K5603" s="666">
        <v>5</v>
      </c>
      <c r="L5603" s="666">
        <v>10</v>
      </c>
      <c r="M5603" s="691" t="s">
        <v>14278</v>
      </c>
      <c r="N5603" s="666"/>
      <c r="O5603" s="666"/>
      <c r="P5603" s="772"/>
      <c r="Q5603" s="666"/>
      <c r="R5603" s="666"/>
    </row>
    <row r="5604" spans="1:18" ht="15.75" customHeight="1" x14ac:dyDescent="0.2">
      <c r="A5604" s="665" t="s">
        <v>13701</v>
      </c>
      <c r="B5604" s="666" t="s">
        <v>14241</v>
      </c>
      <c r="C5604" s="666" t="s">
        <v>14242</v>
      </c>
      <c r="D5604" s="675" t="s">
        <v>9914</v>
      </c>
      <c r="E5604" s="737" t="s">
        <v>6963</v>
      </c>
      <c r="F5604" s="666">
        <v>41358673</v>
      </c>
      <c r="G5604" s="675" t="s">
        <v>14279</v>
      </c>
      <c r="H5604" s="675" t="s">
        <v>9914</v>
      </c>
      <c r="I5604" s="675" t="s">
        <v>6929</v>
      </c>
      <c r="J5604" s="675" t="s">
        <v>9913</v>
      </c>
      <c r="K5604" s="666">
        <v>1</v>
      </c>
      <c r="L5604" s="666">
        <v>12</v>
      </c>
      <c r="M5604" s="691" t="s">
        <v>14246</v>
      </c>
      <c r="N5604" s="666">
        <v>3</v>
      </c>
      <c r="O5604" s="666">
        <v>6</v>
      </c>
      <c r="P5604" s="772" t="s">
        <v>14247</v>
      </c>
      <c r="Q5604" s="666">
        <v>1</v>
      </c>
      <c r="R5604" s="666">
        <v>12</v>
      </c>
    </row>
    <row r="5605" spans="1:18" ht="15.75" customHeight="1" x14ac:dyDescent="0.2">
      <c r="A5605" s="665" t="s">
        <v>13701</v>
      </c>
      <c r="B5605" s="666" t="s">
        <v>14241</v>
      </c>
      <c r="C5605" s="666" t="s">
        <v>14242</v>
      </c>
      <c r="D5605" s="675" t="s">
        <v>11169</v>
      </c>
      <c r="E5605" s="737" t="s">
        <v>6892</v>
      </c>
      <c r="F5605" s="666">
        <v>44519357</v>
      </c>
      <c r="G5605" s="675" t="s">
        <v>14280</v>
      </c>
      <c r="H5605" s="675" t="s">
        <v>11169</v>
      </c>
      <c r="I5605" s="675" t="s">
        <v>6929</v>
      </c>
      <c r="J5605" s="675" t="s">
        <v>11169</v>
      </c>
      <c r="K5605" s="666">
        <v>1</v>
      </c>
      <c r="L5605" s="666">
        <v>12</v>
      </c>
      <c r="M5605" s="691" t="s">
        <v>13939</v>
      </c>
      <c r="N5605" s="666">
        <v>3</v>
      </c>
      <c r="O5605" s="666">
        <v>6</v>
      </c>
      <c r="P5605" s="772" t="s">
        <v>13940</v>
      </c>
      <c r="Q5605" s="666">
        <v>1</v>
      </c>
      <c r="R5605" s="666">
        <v>12</v>
      </c>
    </row>
    <row r="5606" spans="1:18" ht="15.75" customHeight="1" x14ac:dyDescent="0.2">
      <c r="A5606" s="665" t="s">
        <v>13701</v>
      </c>
      <c r="B5606" s="666" t="s">
        <v>14241</v>
      </c>
      <c r="C5606" s="666" t="s">
        <v>14242</v>
      </c>
      <c r="D5606" s="675" t="s">
        <v>11169</v>
      </c>
      <c r="E5606" s="737" t="s">
        <v>1124</v>
      </c>
      <c r="F5606" s="666">
        <v>45596469</v>
      </c>
      <c r="G5606" s="675" t="s">
        <v>14281</v>
      </c>
      <c r="H5606" s="675" t="s">
        <v>11169</v>
      </c>
      <c r="I5606" s="675" t="s">
        <v>6929</v>
      </c>
      <c r="J5606" s="675" t="s">
        <v>11169</v>
      </c>
      <c r="K5606" s="666">
        <v>1</v>
      </c>
      <c r="L5606" s="666">
        <v>12</v>
      </c>
      <c r="M5606" s="691" t="s">
        <v>13929</v>
      </c>
      <c r="N5606" s="666">
        <v>3</v>
      </c>
      <c r="O5606" s="666">
        <v>5</v>
      </c>
      <c r="P5606" s="772" t="s">
        <v>13882</v>
      </c>
      <c r="Q5606" s="666">
        <v>1</v>
      </c>
      <c r="R5606" s="666">
        <v>12</v>
      </c>
    </row>
    <row r="5607" spans="1:18" ht="15.75" customHeight="1" x14ac:dyDescent="0.2">
      <c r="A5607" s="665" t="s">
        <v>13701</v>
      </c>
      <c r="B5607" s="666" t="s">
        <v>14241</v>
      </c>
      <c r="C5607" s="666" t="s">
        <v>14242</v>
      </c>
      <c r="D5607" s="675" t="s">
        <v>10738</v>
      </c>
      <c r="E5607" s="737" t="s">
        <v>1124</v>
      </c>
      <c r="F5607" s="666">
        <v>73597168</v>
      </c>
      <c r="G5607" s="675" t="s">
        <v>14282</v>
      </c>
      <c r="H5607" s="675" t="s">
        <v>10738</v>
      </c>
      <c r="I5607" s="675" t="s">
        <v>7361</v>
      </c>
      <c r="J5607" s="675" t="s">
        <v>13708</v>
      </c>
      <c r="K5607" s="666">
        <v>1</v>
      </c>
      <c r="L5607" s="666">
        <v>12</v>
      </c>
      <c r="M5607" s="691" t="s">
        <v>13929</v>
      </c>
      <c r="N5607" s="666">
        <v>3</v>
      </c>
      <c r="O5607" s="666">
        <v>6</v>
      </c>
      <c r="P5607" s="772" t="s">
        <v>13930</v>
      </c>
      <c r="Q5607" s="666">
        <v>1</v>
      </c>
      <c r="R5607" s="666">
        <v>12</v>
      </c>
    </row>
    <row r="5608" spans="1:18" ht="15.75" customHeight="1" x14ac:dyDescent="0.2">
      <c r="A5608" s="665" t="s">
        <v>13701</v>
      </c>
      <c r="B5608" s="666" t="s">
        <v>14241</v>
      </c>
      <c r="C5608" s="666" t="s">
        <v>14242</v>
      </c>
      <c r="D5608" s="675" t="s">
        <v>11806</v>
      </c>
      <c r="E5608" s="737" t="s">
        <v>4263</v>
      </c>
      <c r="F5608" s="666">
        <v>41611928</v>
      </c>
      <c r="G5608" s="675" t="s">
        <v>14283</v>
      </c>
      <c r="H5608" s="675" t="s">
        <v>11806</v>
      </c>
      <c r="I5608" s="675" t="s">
        <v>6929</v>
      </c>
      <c r="J5608" s="675" t="s">
        <v>13704</v>
      </c>
      <c r="K5608" s="666">
        <v>1</v>
      </c>
      <c r="L5608" s="666">
        <v>12</v>
      </c>
      <c r="M5608" s="691" t="s">
        <v>13979</v>
      </c>
      <c r="N5608" s="666">
        <v>3</v>
      </c>
      <c r="O5608" s="666">
        <v>6</v>
      </c>
      <c r="P5608" s="772" t="s">
        <v>13980</v>
      </c>
      <c r="Q5608" s="666">
        <v>1</v>
      </c>
      <c r="R5608" s="666">
        <v>12</v>
      </c>
    </row>
    <row r="5609" spans="1:18" ht="15.75" customHeight="1" x14ac:dyDescent="0.2">
      <c r="A5609" s="665" t="s">
        <v>13701</v>
      </c>
      <c r="B5609" s="666" t="s">
        <v>14241</v>
      </c>
      <c r="C5609" s="666" t="s">
        <v>14242</v>
      </c>
      <c r="D5609" s="675" t="s">
        <v>9914</v>
      </c>
      <c r="E5609" s="737" t="s">
        <v>6963</v>
      </c>
      <c r="F5609" s="666">
        <v>45299064</v>
      </c>
      <c r="G5609" s="675" t="s">
        <v>14284</v>
      </c>
      <c r="H5609" s="675" t="s">
        <v>9914</v>
      </c>
      <c r="I5609" s="675" t="s">
        <v>6929</v>
      </c>
      <c r="J5609" s="675" t="s">
        <v>9913</v>
      </c>
      <c r="K5609" s="666">
        <v>1</v>
      </c>
      <c r="L5609" s="666">
        <v>12</v>
      </c>
      <c r="M5609" s="691" t="s">
        <v>14246</v>
      </c>
      <c r="N5609" s="666">
        <v>3</v>
      </c>
      <c r="O5609" s="666">
        <v>6</v>
      </c>
      <c r="P5609" s="772" t="s">
        <v>14247</v>
      </c>
      <c r="Q5609" s="666">
        <v>1</v>
      </c>
      <c r="R5609" s="666">
        <v>12</v>
      </c>
    </row>
    <row r="5610" spans="1:18" ht="15.75" customHeight="1" x14ac:dyDescent="0.2">
      <c r="A5610" s="665" t="s">
        <v>13701</v>
      </c>
      <c r="B5610" s="666" t="s">
        <v>14241</v>
      </c>
      <c r="C5610" s="666" t="s">
        <v>14242</v>
      </c>
      <c r="D5610" s="675" t="s">
        <v>10854</v>
      </c>
      <c r="E5610" s="737" t="s">
        <v>6892</v>
      </c>
      <c r="F5610" s="666">
        <v>47784615</v>
      </c>
      <c r="G5610" s="675" t="s">
        <v>14285</v>
      </c>
      <c r="H5610" s="675" t="s">
        <v>10854</v>
      </c>
      <c r="I5610" s="675" t="s">
        <v>6929</v>
      </c>
      <c r="J5610" s="675" t="s">
        <v>10854</v>
      </c>
      <c r="K5610" s="666">
        <v>1</v>
      </c>
      <c r="L5610" s="666">
        <v>12</v>
      </c>
      <c r="M5610" s="691" t="s">
        <v>13939</v>
      </c>
      <c r="N5610" s="666">
        <v>3</v>
      </c>
      <c r="O5610" s="666">
        <v>6</v>
      </c>
      <c r="P5610" s="772" t="s">
        <v>13940</v>
      </c>
      <c r="Q5610" s="666">
        <v>1</v>
      </c>
      <c r="R5610" s="666">
        <v>12</v>
      </c>
    </row>
    <row r="5611" spans="1:18" ht="15.75" customHeight="1" x14ac:dyDescent="0.2">
      <c r="A5611" s="665" t="s">
        <v>13701</v>
      </c>
      <c r="B5611" s="666" t="s">
        <v>14241</v>
      </c>
      <c r="C5611" s="666" t="s">
        <v>14242</v>
      </c>
      <c r="D5611" s="675" t="s">
        <v>10738</v>
      </c>
      <c r="E5611" s="737" t="s">
        <v>1124</v>
      </c>
      <c r="F5611" s="666">
        <v>41790632</v>
      </c>
      <c r="G5611" s="675" t="s">
        <v>14286</v>
      </c>
      <c r="H5611" s="675" t="s">
        <v>10738</v>
      </c>
      <c r="I5611" s="675" t="s">
        <v>7361</v>
      </c>
      <c r="J5611" s="675" t="s">
        <v>13708</v>
      </c>
      <c r="K5611" s="666">
        <v>1</v>
      </c>
      <c r="L5611" s="666">
        <v>12</v>
      </c>
      <c r="M5611" s="691" t="s">
        <v>13929</v>
      </c>
      <c r="N5611" s="666">
        <v>3</v>
      </c>
      <c r="O5611" s="666">
        <v>6</v>
      </c>
      <c r="P5611" s="772" t="s">
        <v>13930</v>
      </c>
      <c r="Q5611" s="666">
        <v>1</v>
      </c>
      <c r="R5611" s="666">
        <v>12</v>
      </c>
    </row>
    <row r="5612" spans="1:18" ht="15.75" customHeight="1" x14ac:dyDescent="0.2">
      <c r="A5612" s="665" t="s">
        <v>13701</v>
      </c>
      <c r="B5612" s="666" t="s">
        <v>14241</v>
      </c>
      <c r="C5612" s="666" t="s">
        <v>14242</v>
      </c>
      <c r="D5612" s="675" t="s">
        <v>11806</v>
      </c>
      <c r="E5612" s="737" t="s">
        <v>1750</v>
      </c>
      <c r="F5612" s="666">
        <v>62222581</v>
      </c>
      <c r="G5612" s="675" t="s">
        <v>14287</v>
      </c>
      <c r="H5612" s="675" t="s">
        <v>11806</v>
      </c>
      <c r="I5612" s="675" t="s">
        <v>6929</v>
      </c>
      <c r="J5612" s="675" t="s">
        <v>13704</v>
      </c>
      <c r="K5612" s="666">
        <v>1</v>
      </c>
      <c r="L5612" s="666">
        <v>12</v>
      </c>
      <c r="M5612" s="691" t="s">
        <v>14250</v>
      </c>
      <c r="N5612" s="666">
        <v>3</v>
      </c>
      <c r="O5612" s="666">
        <v>6</v>
      </c>
      <c r="P5612" s="772" t="s">
        <v>14288</v>
      </c>
      <c r="Q5612" s="666">
        <v>1</v>
      </c>
      <c r="R5612" s="666">
        <v>12</v>
      </c>
    </row>
    <row r="5613" spans="1:18" ht="15.75" customHeight="1" x14ac:dyDescent="0.2">
      <c r="A5613" s="665" t="s">
        <v>13701</v>
      </c>
      <c r="B5613" s="666" t="s">
        <v>14241</v>
      </c>
      <c r="C5613" s="666" t="s">
        <v>14242</v>
      </c>
      <c r="D5613" s="675" t="s">
        <v>9914</v>
      </c>
      <c r="E5613" s="737" t="s">
        <v>6963</v>
      </c>
      <c r="F5613" s="666">
        <v>46976095</v>
      </c>
      <c r="G5613" s="675" t="s">
        <v>14289</v>
      </c>
      <c r="H5613" s="675" t="s">
        <v>9914</v>
      </c>
      <c r="I5613" s="675" t="s">
        <v>6929</v>
      </c>
      <c r="J5613" s="675" t="s">
        <v>9913</v>
      </c>
      <c r="K5613" s="666">
        <v>1</v>
      </c>
      <c r="L5613" s="666">
        <v>12</v>
      </c>
      <c r="M5613" s="691" t="s">
        <v>14246</v>
      </c>
      <c r="N5613" s="666">
        <v>3</v>
      </c>
      <c r="O5613" s="666">
        <v>6</v>
      </c>
      <c r="P5613" s="772" t="s">
        <v>14247</v>
      </c>
      <c r="Q5613" s="666">
        <v>1</v>
      </c>
      <c r="R5613" s="666">
        <v>12</v>
      </c>
    </row>
    <row r="5614" spans="1:18" ht="15.75" customHeight="1" x14ac:dyDescent="0.2">
      <c r="A5614" s="665" t="s">
        <v>13701</v>
      </c>
      <c r="B5614" s="666" t="s">
        <v>14241</v>
      </c>
      <c r="C5614" s="666" t="s">
        <v>14242</v>
      </c>
      <c r="D5614" s="675" t="s">
        <v>10738</v>
      </c>
      <c r="E5614" s="737" t="s">
        <v>1124</v>
      </c>
      <c r="F5614" s="666">
        <v>70271630</v>
      </c>
      <c r="G5614" s="675" t="s">
        <v>14290</v>
      </c>
      <c r="H5614" s="675" t="s">
        <v>10738</v>
      </c>
      <c r="I5614" s="675" t="s">
        <v>7361</v>
      </c>
      <c r="J5614" s="675" t="s">
        <v>13708</v>
      </c>
      <c r="K5614" s="666">
        <v>1</v>
      </c>
      <c r="L5614" s="666">
        <v>12</v>
      </c>
      <c r="M5614" s="691" t="s">
        <v>13929</v>
      </c>
      <c r="N5614" s="666">
        <v>3</v>
      </c>
      <c r="O5614" s="666">
        <v>6</v>
      </c>
      <c r="P5614" s="772" t="s">
        <v>13930</v>
      </c>
      <c r="Q5614" s="666">
        <v>1</v>
      </c>
      <c r="R5614" s="666">
        <v>12</v>
      </c>
    </row>
    <row r="5615" spans="1:18" ht="15.75" customHeight="1" x14ac:dyDescent="0.2">
      <c r="A5615" s="665" t="s">
        <v>13701</v>
      </c>
      <c r="B5615" s="666" t="s">
        <v>14241</v>
      </c>
      <c r="C5615" s="666" t="s">
        <v>14242</v>
      </c>
      <c r="D5615" s="675" t="s">
        <v>11169</v>
      </c>
      <c r="E5615" s="737" t="s">
        <v>1750</v>
      </c>
      <c r="F5615" s="666">
        <v>44670988</v>
      </c>
      <c r="G5615" s="675" t="s">
        <v>14291</v>
      </c>
      <c r="H5615" s="675" t="s">
        <v>11169</v>
      </c>
      <c r="I5615" s="675" t="s">
        <v>6929</v>
      </c>
      <c r="J5615" s="675" t="s">
        <v>11169</v>
      </c>
      <c r="K5615" s="666">
        <v>1</v>
      </c>
      <c r="L5615" s="666">
        <v>12</v>
      </c>
      <c r="M5615" s="691" t="s">
        <v>14250</v>
      </c>
      <c r="N5615" s="666">
        <v>3</v>
      </c>
      <c r="O5615" s="666">
        <v>6</v>
      </c>
      <c r="P5615" s="772" t="s">
        <v>14288</v>
      </c>
      <c r="Q5615" s="666">
        <v>1</v>
      </c>
      <c r="R5615" s="666">
        <v>12</v>
      </c>
    </row>
    <row r="5616" spans="1:18" ht="15.75" customHeight="1" x14ac:dyDescent="0.2">
      <c r="A5616" s="665" t="s">
        <v>13701</v>
      </c>
      <c r="B5616" s="666" t="s">
        <v>14241</v>
      </c>
      <c r="C5616" s="666" t="s">
        <v>14242</v>
      </c>
      <c r="D5616" s="675" t="s">
        <v>11806</v>
      </c>
      <c r="E5616" s="737" t="s">
        <v>1750</v>
      </c>
      <c r="F5616" s="666">
        <v>45896946</v>
      </c>
      <c r="G5616" s="675" t="s">
        <v>14292</v>
      </c>
      <c r="H5616" s="675" t="s">
        <v>11806</v>
      </c>
      <c r="I5616" s="675" t="s">
        <v>6929</v>
      </c>
      <c r="J5616" s="675" t="s">
        <v>13704</v>
      </c>
      <c r="K5616" s="666">
        <v>1</v>
      </c>
      <c r="L5616" s="666">
        <v>12</v>
      </c>
      <c r="M5616" s="691" t="s">
        <v>14250</v>
      </c>
      <c r="N5616" s="666">
        <v>3</v>
      </c>
      <c r="O5616" s="666">
        <v>6</v>
      </c>
      <c r="P5616" s="772" t="s">
        <v>14288</v>
      </c>
      <c r="Q5616" s="666">
        <v>1</v>
      </c>
      <c r="R5616" s="666">
        <v>12</v>
      </c>
    </row>
    <row r="5617" spans="1:18" ht="15.75" customHeight="1" x14ac:dyDescent="0.2">
      <c r="A5617" s="665" t="s">
        <v>13701</v>
      </c>
      <c r="B5617" s="666" t="s">
        <v>14241</v>
      </c>
      <c r="C5617" s="666" t="s">
        <v>14242</v>
      </c>
      <c r="D5617" s="675" t="s">
        <v>10738</v>
      </c>
      <c r="E5617" s="737" t="s">
        <v>5124</v>
      </c>
      <c r="F5617" s="666">
        <v>18144933</v>
      </c>
      <c r="G5617" s="675" t="s">
        <v>14293</v>
      </c>
      <c r="H5617" s="675" t="s">
        <v>10738</v>
      </c>
      <c r="I5617" s="675" t="s">
        <v>7361</v>
      </c>
      <c r="J5617" s="675" t="s">
        <v>13708</v>
      </c>
      <c r="K5617" s="666">
        <v>1</v>
      </c>
      <c r="L5617" s="666">
        <v>12</v>
      </c>
      <c r="M5617" s="691" t="s">
        <v>13828</v>
      </c>
      <c r="N5617" s="666">
        <v>3</v>
      </c>
      <c r="O5617" s="666">
        <v>6</v>
      </c>
      <c r="P5617" s="772" t="s">
        <v>13829</v>
      </c>
      <c r="Q5617" s="666">
        <v>1</v>
      </c>
      <c r="R5617" s="666">
        <v>12</v>
      </c>
    </row>
    <row r="5618" spans="1:18" ht="15.75" customHeight="1" x14ac:dyDescent="0.2">
      <c r="A5618" s="665" t="s">
        <v>13701</v>
      </c>
      <c r="B5618" s="666" t="s">
        <v>14241</v>
      </c>
      <c r="C5618" s="666" t="s">
        <v>14242</v>
      </c>
      <c r="D5618" s="675" t="s">
        <v>11806</v>
      </c>
      <c r="E5618" s="737" t="s">
        <v>6979</v>
      </c>
      <c r="F5618" s="666">
        <v>44623518</v>
      </c>
      <c r="G5618" s="675" t="s">
        <v>14294</v>
      </c>
      <c r="H5618" s="675" t="s">
        <v>11806</v>
      </c>
      <c r="I5618" s="675" t="s">
        <v>6929</v>
      </c>
      <c r="J5618" s="675" t="s">
        <v>13704</v>
      </c>
      <c r="K5618" s="666">
        <v>1</v>
      </c>
      <c r="L5618" s="666">
        <v>12</v>
      </c>
      <c r="M5618" s="691" t="s">
        <v>14175</v>
      </c>
      <c r="N5618" s="666">
        <v>2</v>
      </c>
      <c r="O5618" s="666">
        <v>4</v>
      </c>
      <c r="P5618" s="772" t="s">
        <v>14295</v>
      </c>
      <c r="Q5618" s="666"/>
      <c r="R5618" s="666"/>
    </row>
    <row r="5619" spans="1:18" ht="15.75" customHeight="1" x14ac:dyDescent="0.2">
      <c r="A5619" s="665" t="s">
        <v>13701</v>
      </c>
      <c r="B5619" s="666" t="s">
        <v>14241</v>
      </c>
      <c r="C5619" s="666" t="s">
        <v>14242</v>
      </c>
      <c r="D5619" s="675" t="s">
        <v>10738</v>
      </c>
      <c r="E5619" s="737" t="s">
        <v>1124</v>
      </c>
      <c r="F5619" s="666">
        <v>41789410</v>
      </c>
      <c r="G5619" s="675" t="s">
        <v>14296</v>
      </c>
      <c r="H5619" s="675" t="s">
        <v>10738</v>
      </c>
      <c r="I5619" s="675" t="s">
        <v>7361</v>
      </c>
      <c r="J5619" s="675" t="s">
        <v>13708</v>
      </c>
      <c r="K5619" s="666">
        <v>1</v>
      </c>
      <c r="L5619" s="666">
        <v>12</v>
      </c>
      <c r="M5619" s="691" t="s">
        <v>13929</v>
      </c>
      <c r="N5619" s="666">
        <v>3</v>
      </c>
      <c r="O5619" s="666">
        <v>6</v>
      </c>
      <c r="P5619" s="772" t="s">
        <v>13930</v>
      </c>
      <c r="Q5619" s="666">
        <v>1</v>
      </c>
      <c r="R5619" s="666">
        <v>12</v>
      </c>
    </row>
    <row r="5620" spans="1:18" ht="15.75" customHeight="1" x14ac:dyDescent="0.2">
      <c r="A5620" s="665" t="s">
        <v>13701</v>
      </c>
      <c r="B5620" s="666" t="s">
        <v>14241</v>
      </c>
      <c r="C5620" s="666" t="s">
        <v>14242</v>
      </c>
      <c r="D5620" s="675" t="s">
        <v>10854</v>
      </c>
      <c r="E5620" s="737" t="s">
        <v>6892</v>
      </c>
      <c r="F5620" s="666">
        <v>40210402</v>
      </c>
      <c r="G5620" s="675" t="s">
        <v>14297</v>
      </c>
      <c r="H5620" s="675" t="s">
        <v>10854</v>
      </c>
      <c r="I5620" s="675" t="s">
        <v>6929</v>
      </c>
      <c r="J5620" s="675" t="s">
        <v>10854</v>
      </c>
      <c r="K5620" s="666">
        <v>1</v>
      </c>
      <c r="L5620" s="666">
        <v>12</v>
      </c>
      <c r="M5620" s="691" t="s">
        <v>13939</v>
      </c>
      <c r="N5620" s="666">
        <v>3</v>
      </c>
      <c r="O5620" s="666">
        <v>6</v>
      </c>
      <c r="P5620" s="772" t="s">
        <v>13940</v>
      </c>
      <c r="Q5620" s="666">
        <v>1</v>
      </c>
      <c r="R5620" s="666">
        <v>12</v>
      </c>
    </row>
    <row r="5621" spans="1:18" ht="15.75" customHeight="1" x14ac:dyDescent="0.2">
      <c r="A5621" s="665" t="s">
        <v>13701</v>
      </c>
      <c r="B5621" s="666" t="s">
        <v>14241</v>
      </c>
      <c r="C5621" s="666" t="s">
        <v>14242</v>
      </c>
      <c r="D5621" s="675" t="s">
        <v>11806</v>
      </c>
      <c r="E5621" s="737" t="s">
        <v>4263</v>
      </c>
      <c r="F5621" s="666">
        <v>72026338</v>
      </c>
      <c r="G5621" s="675" t="s">
        <v>14298</v>
      </c>
      <c r="H5621" s="675" t="s">
        <v>11806</v>
      </c>
      <c r="I5621" s="675" t="s">
        <v>6929</v>
      </c>
      <c r="J5621" s="675" t="s">
        <v>13704</v>
      </c>
      <c r="K5621" s="666">
        <v>5</v>
      </c>
      <c r="L5621" s="666">
        <v>10</v>
      </c>
      <c r="M5621" s="691" t="s">
        <v>14278</v>
      </c>
      <c r="N5621" s="666"/>
      <c r="O5621" s="666"/>
      <c r="P5621" s="772"/>
      <c r="Q5621" s="666"/>
      <c r="R5621" s="666"/>
    </row>
    <row r="5622" spans="1:18" ht="15.75" customHeight="1" x14ac:dyDescent="0.2">
      <c r="A5622" s="665" t="s">
        <v>13701</v>
      </c>
      <c r="B5622" s="666" t="s">
        <v>14241</v>
      </c>
      <c r="C5622" s="666" t="s">
        <v>14242</v>
      </c>
      <c r="D5622" s="675" t="s">
        <v>10244</v>
      </c>
      <c r="E5622" s="737" t="s">
        <v>1124</v>
      </c>
      <c r="F5622" s="666">
        <v>48287432</v>
      </c>
      <c r="G5622" s="675" t="s">
        <v>14299</v>
      </c>
      <c r="H5622" s="675" t="s">
        <v>10244</v>
      </c>
      <c r="I5622" s="675" t="s">
        <v>7361</v>
      </c>
      <c r="J5622" s="675" t="s">
        <v>13708</v>
      </c>
      <c r="K5622" s="666">
        <v>1</v>
      </c>
      <c r="L5622" s="666">
        <v>12</v>
      </c>
      <c r="M5622" s="691" t="s">
        <v>13929</v>
      </c>
      <c r="N5622" s="666">
        <v>3</v>
      </c>
      <c r="O5622" s="666">
        <v>6</v>
      </c>
      <c r="P5622" s="772" t="s">
        <v>13930</v>
      </c>
      <c r="Q5622" s="666">
        <v>1</v>
      </c>
      <c r="R5622" s="666">
        <v>12</v>
      </c>
    </row>
    <row r="5623" spans="1:18" ht="15.75" customHeight="1" x14ac:dyDescent="0.2">
      <c r="A5623" s="665" t="s">
        <v>13701</v>
      </c>
      <c r="B5623" s="666" t="s">
        <v>14241</v>
      </c>
      <c r="C5623" s="666" t="s">
        <v>14242</v>
      </c>
      <c r="D5623" s="675" t="s">
        <v>9914</v>
      </c>
      <c r="E5623" s="737" t="s">
        <v>6963</v>
      </c>
      <c r="F5623" s="666">
        <v>47818088</v>
      </c>
      <c r="G5623" s="675" t="s">
        <v>14300</v>
      </c>
      <c r="H5623" s="675" t="s">
        <v>9914</v>
      </c>
      <c r="I5623" s="675" t="s">
        <v>6929</v>
      </c>
      <c r="J5623" s="675" t="s">
        <v>9913</v>
      </c>
      <c r="K5623" s="666">
        <v>3</v>
      </c>
      <c r="L5623" s="666">
        <v>6</v>
      </c>
      <c r="M5623" s="691" t="s">
        <v>14301</v>
      </c>
      <c r="N5623" s="666"/>
      <c r="O5623" s="666"/>
      <c r="P5623" s="772"/>
      <c r="Q5623" s="666"/>
      <c r="R5623" s="666"/>
    </row>
    <row r="5624" spans="1:18" ht="15.75" customHeight="1" x14ac:dyDescent="0.2">
      <c r="A5624" s="665" t="s">
        <v>13701</v>
      </c>
      <c r="B5624" s="666" t="s">
        <v>14241</v>
      </c>
      <c r="C5624" s="666" t="s">
        <v>14242</v>
      </c>
      <c r="D5624" s="675" t="s">
        <v>11806</v>
      </c>
      <c r="E5624" s="737" t="s">
        <v>4263</v>
      </c>
      <c r="F5624" s="666">
        <v>18163746</v>
      </c>
      <c r="G5624" s="675" t="s">
        <v>14302</v>
      </c>
      <c r="H5624" s="675" t="s">
        <v>11806</v>
      </c>
      <c r="I5624" s="675" t="s">
        <v>6929</v>
      </c>
      <c r="J5624" s="675" t="s">
        <v>13704</v>
      </c>
      <c r="K5624" s="666">
        <v>1</v>
      </c>
      <c r="L5624" s="666">
        <v>12</v>
      </c>
      <c r="M5624" s="691" t="s">
        <v>13979</v>
      </c>
      <c r="N5624" s="666">
        <v>3</v>
      </c>
      <c r="O5624" s="666">
        <v>6</v>
      </c>
      <c r="P5624" s="772" t="s">
        <v>13980</v>
      </c>
      <c r="Q5624" s="666">
        <v>1</v>
      </c>
      <c r="R5624" s="666">
        <v>12</v>
      </c>
    </row>
    <row r="5625" spans="1:18" ht="15.75" customHeight="1" x14ac:dyDescent="0.2">
      <c r="A5625" s="665" t="s">
        <v>13701</v>
      </c>
      <c r="B5625" s="666" t="s">
        <v>14241</v>
      </c>
      <c r="C5625" s="666" t="s">
        <v>14242</v>
      </c>
      <c r="D5625" s="675" t="s">
        <v>10390</v>
      </c>
      <c r="E5625" s="737" t="s">
        <v>5124</v>
      </c>
      <c r="F5625" s="666">
        <v>47101104</v>
      </c>
      <c r="G5625" s="675" t="s">
        <v>14303</v>
      </c>
      <c r="H5625" s="675" t="s">
        <v>10390</v>
      </c>
      <c r="I5625" s="675" t="s">
        <v>7361</v>
      </c>
      <c r="J5625" s="675" t="s">
        <v>13708</v>
      </c>
      <c r="K5625" s="666">
        <v>1</v>
      </c>
      <c r="L5625" s="666">
        <v>2</v>
      </c>
      <c r="M5625" s="691" t="s">
        <v>14304</v>
      </c>
      <c r="N5625" s="666"/>
      <c r="O5625" s="666"/>
      <c r="P5625" s="772"/>
      <c r="Q5625" s="666"/>
      <c r="R5625" s="666"/>
    </row>
    <row r="5626" spans="1:18" ht="15.75" customHeight="1" x14ac:dyDescent="0.2">
      <c r="A5626" s="665" t="s">
        <v>13701</v>
      </c>
      <c r="B5626" s="666" t="s">
        <v>14241</v>
      </c>
      <c r="C5626" s="666" t="s">
        <v>14242</v>
      </c>
      <c r="D5626" s="675" t="s">
        <v>13312</v>
      </c>
      <c r="E5626" s="737" t="s">
        <v>1085</v>
      </c>
      <c r="F5626" s="666">
        <v>40418645</v>
      </c>
      <c r="G5626" s="675" t="s">
        <v>14305</v>
      </c>
      <c r="H5626" s="675" t="s">
        <v>13312</v>
      </c>
      <c r="I5626" s="675" t="s">
        <v>6929</v>
      </c>
      <c r="J5626" s="675" t="s">
        <v>9914</v>
      </c>
      <c r="K5626" s="666">
        <v>1</v>
      </c>
      <c r="L5626" s="666">
        <v>4</v>
      </c>
      <c r="M5626" s="691" t="s">
        <v>14306</v>
      </c>
      <c r="N5626" s="666"/>
      <c r="O5626" s="666"/>
      <c r="P5626" s="772"/>
      <c r="Q5626" s="666"/>
      <c r="R5626" s="666"/>
    </row>
    <row r="5627" spans="1:18" ht="15.75" customHeight="1" x14ac:dyDescent="0.2">
      <c r="A5627" s="665" t="s">
        <v>13701</v>
      </c>
      <c r="B5627" s="666" t="s">
        <v>14241</v>
      </c>
      <c r="C5627" s="666" t="s">
        <v>14242</v>
      </c>
      <c r="D5627" s="675" t="s">
        <v>10842</v>
      </c>
      <c r="E5627" s="737" t="s">
        <v>5124</v>
      </c>
      <c r="F5627" s="666">
        <v>41131903</v>
      </c>
      <c r="G5627" s="675" t="s">
        <v>14307</v>
      </c>
      <c r="H5627" s="675" t="s">
        <v>10842</v>
      </c>
      <c r="I5627" s="675" t="s">
        <v>7361</v>
      </c>
      <c r="J5627" s="675" t="s">
        <v>13708</v>
      </c>
      <c r="K5627" s="666">
        <v>1</v>
      </c>
      <c r="L5627" s="666">
        <v>12</v>
      </c>
      <c r="M5627" s="691" t="s">
        <v>13828</v>
      </c>
      <c r="N5627" s="666">
        <v>3</v>
      </c>
      <c r="O5627" s="666">
        <v>6</v>
      </c>
      <c r="P5627" s="772" t="s">
        <v>13829</v>
      </c>
      <c r="Q5627" s="666">
        <v>1</v>
      </c>
      <c r="R5627" s="666">
        <v>12</v>
      </c>
    </row>
    <row r="5628" spans="1:18" ht="15.75" customHeight="1" x14ac:dyDescent="0.2">
      <c r="A5628" s="665" t="s">
        <v>13701</v>
      </c>
      <c r="B5628" s="666" t="s">
        <v>14241</v>
      </c>
      <c r="C5628" s="666" t="s">
        <v>14242</v>
      </c>
      <c r="D5628" s="675" t="s">
        <v>9914</v>
      </c>
      <c r="E5628" s="737" t="s">
        <v>6963</v>
      </c>
      <c r="F5628" s="666">
        <v>45830502</v>
      </c>
      <c r="G5628" s="675" t="s">
        <v>14308</v>
      </c>
      <c r="H5628" s="675" t="s">
        <v>9914</v>
      </c>
      <c r="I5628" s="675" t="s">
        <v>6929</v>
      </c>
      <c r="J5628" s="675" t="s">
        <v>9913</v>
      </c>
      <c r="K5628" s="666">
        <v>1</v>
      </c>
      <c r="L5628" s="666">
        <v>12</v>
      </c>
      <c r="M5628" s="691" t="s">
        <v>14246</v>
      </c>
      <c r="N5628" s="666">
        <v>3</v>
      </c>
      <c r="O5628" s="666">
        <v>6</v>
      </c>
      <c r="P5628" s="772" t="s">
        <v>14247</v>
      </c>
      <c r="Q5628" s="666">
        <v>1</v>
      </c>
      <c r="R5628" s="666">
        <v>12</v>
      </c>
    </row>
    <row r="5629" spans="1:18" ht="15.75" customHeight="1" x14ac:dyDescent="0.2">
      <c r="A5629" s="665" t="s">
        <v>13701</v>
      </c>
      <c r="B5629" s="666" t="s">
        <v>14241</v>
      </c>
      <c r="C5629" s="666" t="s">
        <v>14242</v>
      </c>
      <c r="D5629" s="675" t="s">
        <v>11169</v>
      </c>
      <c r="E5629" s="737" t="s">
        <v>1750</v>
      </c>
      <c r="F5629" s="666">
        <v>80320039</v>
      </c>
      <c r="G5629" s="675" t="s">
        <v>14309</v>
      </c>
      <c r="H5629" s="675" t="s">
        <v>11169</v>
      </c>
      <c r="I5629" s="675" t="s">
        <v>6929</v>
      </c>
      <c r="J5629" s="675" t="s">
        <v>11169</v>
      </c>
      <c r="K5629" s="666">
        <v>4</v>
      </c>
      <c r="L5629" s="666">
        <v>8</v>
      </c>
      <c r="M5629" s="691" t="s">
        <v>14310</v>
      </c>
      <c r="N5629" s="666"/>
      <c r="O5629" s="666"/>
      <c r="P5629" s="772"/>
      <c r="Q5629" s="666"/>
      <c r="R5629" s="666"/>
    </row>
    <row r="5630" spans="1:18" ht="15.75" customHeight="1" x14ac:dyDescent="0.2">
      <c r="A5630" s="665" t="s">
        <v>13701</v>
      </c>
      <c r="B5630" s="666" t="s">
        <v>14241</v>
      </c>
      <c r="C5630" s="666" t="s">
        <v>14242</v>
      </c>
      <c r="D5630" s="675" t="s">
        <v>11806</v>
      </c>
      <c r="E5630" s="737" t="s">
        <v>4263</v>
      </c>
      <c r="F5630" s="666">
        <v>70015566</v>
      </c>
      <c r="G5630" s="675" t="s">
        <v>14311</v>
      </c>
      <c r="H5630" s="675" t="s">
        <v>11806</v>
      </c>
      <c r="I5630" s="675" t="s">
        <v>6929</v>
      </c>
      <c r="J5630" s="675" t="s">
        <v>13704</v>
      </c>
      <c r="K5630" s="666">
        <v>1</v>
      </c>
      <c r="L5630" s="666">
        <v>12</v>
      </c>
      <c r="M5630" s="691" t="s">
        <v>13979</v>
      </c>
      <c r="N5630" s="666">
        <v>3</v>
      </c>
      <c r="O5630" s="666">
        <v>6</v>
      </c>
      <c r="P5630" s="772" t="s">
        <v>13980</v>
      </c>
      <c r="Q5630" s="666">
        <v>1</v>
      </c>
      <c r="R5630" s="666">
        <v>12</v>
      </c>
    </row>
    <row r="5631" spans="1:18" ht="15.75" customHeight="1" x14ac:dyDescent="0.2">
      <c r="A5631" s="665" t="s">
        <v>13701</v>
      </c>
      <c r="B5631" s="666" t="s">
        <v>14241</v>
      </c>
      <c r="C5631" s="666" t="s">
        <v>14242</v>
      </c>
      <c r="D5631" s="675" t="s">
        <v>9914</v>
      </c>
      <c r="E5631" s="737" t="s">
        <v>6979</v>
      </c>
      <c r="F5631" s="666">
        <v>41402480</v>
      </c>
      <c r="G5631" s="675" t="s">
        <v>14312</v>
      </c>
      <c r="H5631" s="675" t="s">
        <v>9914</v>
      </c>
      <c r="I5631" s="675" t="s">
        <v>6929</v>
      </c>
      <c r="J5631" s="675" t="s">
        <v>9913</v>
      </c>
      <c r="K5631" s="666">
        <v>1</v>
      </c>
      <c r="L5631" s="666">
        <v>12</v>
      </c>
      <c r="M5631" s="691" t="s">
        <v>14175</v>
      </c>
      <c r="N5631" s="666">
        <v>3</v>
      </c>
      <c r="O5631" s="666">
        <v>6</v>
      </c>
      <c r="P5631" s="772" t="s">
        <v>14176</v>
      </c>
      <c r="Q5631" s="666">
        <v>1</v>
      </c>
      <c r="R5631" s="666">
        <v>12</v>
      </c>
    </row>
    <row r="5632" spans="1:18" ht="15.75" customHeight="1" x14ac:dyDescent="0.2">
      <c r="A5632" s="665" t="s">
        <v>13701</v>
      </c>
      <c r="B5632" s="666" t="s">
        <v>14241</v>
      </c>
      <c r="C5632" s="666" t="s">
        <v>14242</v>
      </c>
      <c r="D5632" s="675" t="s">
        <v>11169</v>
      </c>
      <c r="E5632" s="737" t="s">
        <v>1750</v>
      </c>
      <c r="F5632" s="666">
        <v>43243681</v>
      </c>
      <c r="G5632" s="675" t="s">
        <v>14313</v>
      </c>
      <c r="H5632" s="675" t="s">
        <v>11169</v>
      </c>
      <c r="I5632" s="675" t="s">
        <v>6929</v>
      </c>
      <c r="J5632" s="675" t="s">
        <v>11169</v>
      </c>
      <c r="K5632" s="666">
        <v>1</v>
      </c>
      <c r="L5632" s="666">
        <v>12</v>
      </c>
      <c r="M5632" s="691" t="s">
        <v>14250</v>
      </c>
      <c r="N5632" s="666">
        <v>3</v>
      </c>
      <c r="O5632" s="666">
        <v>6</v>
      </c>
      <c r="P5632" s="772" t="s">
        <v>14288</v>
      </c>
      <c r="Q5632" s="666">
        <v>1</v>
      </c>
      <c r="R5632" s="666">
        <v>12</v>
      </c>
    </row>
    <row r="5633" spans="1:18" ht="15.75" customHeight="1" x14ac:dyDescent="0.2">
      <c r="A5633" s="665" t="s">
        <v>13701</v>
      </c>
      <c r="B5633" s="666" t="s">
        <v>14241</v>
      </c>
      <c r="C5633" s="666" t="s">
        <v>14242</v>
      </c>
      <c r="D5633" s="675" t="s">
        <v>10738</v>
      </c>
      <c r="E5633" s="737" t="s">
        <v>1124</v>
      </c>
      <c r="F5633" s="666">
        <v>18195957</v>
      </c>
      <c r="G5633" s="675" t="s">
        <v>14314</v>
      </c>
      <c r="H5633" s="675" t="s">
        <v>10738</v>
      </c>
      <c r="I5633" s="675" t="s">
        <v>7361</v>
      </c>
      <c r="J5633" s="675" t="s">
        <v>13708</v>
      </c>
      <c r="K5633" s="666">
        <v>1</v>
      </c>
      <c r="L5633" s="666">
        <v>12</v>
      </c>
      <c r="M5633" s="691" t="s">
        <v>13929</v>
      </c>
      <c r="N5633" s="666">
        <v>3</v>
      </c>
      <c r="O5633" s="666">
        <v>6</v>
      </c>
      <c r="P5633" s="772" t="s">
        <v>13930</v>
      </c>
      <c r="Q5633" s="666">
        <v>1</v>
      </c>
      <c r="R5633" s="666">
        <v>12</v>
      </c>
    </row>
    <row r="5634" spans="1:18" ht="15.75" customHeight="1" x14ac:dyDescent="0.2">
      <c r="A5634" s="665" t="s">
        <v>13701</v>
      </c>
      <c r="B5634" s="666" t="s">
        <v>14241</v>
      </c>
      <c r="C5634" s="666" t="s">
        <v>14242</v>
      </c>
      <c r="D5634" s="675" t="s">
        <v>11169</v>
      </c>
      <c r="E5634" s="737" t="s">
        <v>6892</v>
      </c>
      <c r="F5634" s="666">
        <v>43952845</v>
      </c>
      <c r="G5634" s="675" t="s">
        <v>14315</v>
      </c>
      <c r="H5634" s="675" t="s">
        <v>11169</v>
      </c>
      <c r="I5634" s="675" t="s">
        <v>6929</v>
      </c>
      <c r="J5634" s="675" t="s">
        <v>11169</v>
      </c>
      <c r="K5634" s="666">
        <v>1</v>
      </c>
      <c r="L5634" s="666">
        <v>12</v>
      </c>
      <c r="M5634" s="691" t="s">
        <v>13939</v>
      </c>
      <c r="N5634" s="666">
        <v>3</v>
      </c>
      <c r="O5634" s="666">
        <v>6</v>
      </c>
      <c r="P5634" s="772" t="s">
        <v>13940</v>
      </c>
      <c r="Q5634" s="666">
        <v>1</v>
      </c>
      <c r="R5634" s="666">
        <v>12</v>
      </c>
    </row>
    <row r="5635" spans="1:18" ht="15.75" customHeight="1" x14ac:dyDescent="0.2">
      <c r="A5635" s="665" t="s">
        <v>13701</v>
      </c>
      <c r="B5635" s="666" t="s">
        <v>14241</v>
      </c>
      <c r="C5635" s="666" t="s">
        <v>14242</v>
      </c>
      <c r="D5635" s="675" t="s">
        <v>9914</v>
      </c>
      <c r="E5635" s="737" t="s">
        <v>6963</v>
      </c>
      <c r="F5635" s="666">
        <v>48417814</v>
      </c>
      <c r="G5635" s="675" t="s">
        <v>14316</v>
      </c>
      <c r="H5635" s="675" t="s">
        <v>9914</v>
      </c>
      <c r="I5635" s="675" t="s">
        <v>6929</v>
      </c>
      <c r="J5635" s="675" t="s">
        <v>9913</v>
      </c>
      <c r="K5635" s="666">
        <v>1</v>
      </c>
      <c r="L5635" s="666">
        <v>12</v>
      </c>
      <c r="M5635" s="691" t="s">
        <v>14246</v>
      </c>
      <c r="N5635" s="666">
        <v>3</v>
      </c>
      <c r="O5635" s="666">
        <v>6</v>
      </c>
      <c r="P5635" s="772" t="s">
        <v>14247</v>
      </c>
      <c r="Q5635" s="666">
        <v>1</v>
      </c>
      <c r="R5635" s="666">
        <v>12</v>
      </c>
    </row>
    <row r="5636" spans="1:18" ht="15.75" customHeight="1" x14ac:dyDescent="0.2">
      <c r="A5636" s="665" t="s">
        <v>13701</v>
      </c>
      <c r="B5636" s="666" t="s">
        <v>14241</v>
      </c>
      <c r="C5636" s="666" t="s">
        <v>14242</v>
      </c>
      <c r="D5636" s="675" t="s">
        <v>11806</v>
      </c>
      <c r="E5636" s="737" t="s">
        <v>4263</v>
      </c>
      <c r="F5636" s="666">
        <v>75590997</v>
      </c>
      <c r="G5636" s="675" t="s">
        <v>14317</v>
      </c>
      <c r="H5636" s="675" t="s">
        <v>11806</v>
      </c>
      <c r="I5636" s="675" t="s">
        <v>6929</v>
      </c>
      <c r="J5636" s="675" t="s">
        <v>13704</v>
      </c>
      <c r="K5636" s="666">
        <v>1</v>
      </c>
      <c r="L5636" s="666">
        <v>12</v>
      </c>
      <c r="M5636" s="691" t="s">
        <v>13979</v>
      </c>
      <c r="N5636" s="666">
        <v>3</v>
      </c>
      <c r="O5636" s="666">
        <v>6</v>
      </c>
      <c r="P5636" s="772" t="s">
        <v>13980</v>
      </c>
      <c r="Q5636" s="666">
        <v>1</v>
      </c>
      <c r="R5636" s="666">
        <v>12</v>
      </c>
    </row>
    <row r="5637" spans="1:18" ht="15.75" customHeight="1" x14ac:dyDescent="0.2">
      <c r="A5637" s="665" t="s">
        <v>13701</v>
      </c>
      <c r="B5637" s="666" t="s">
        <v>14241</v>
      </c>
      <c r="C5637" s="666" t="s">
        <v>14242</v>
      </c>
      <c r="D5637" s="675" t="s">
        <v>10854</v>
      </c>
      <c r="E5637" s="737" t="s">
        <v>6979</v>
      </c>
      <c r="F5637" s="666">
        <v>44598561</v>
      </c>
      <c r="G5637" s="675" t="s">
        <v>14318</v>
      </c>
      <c r="H5637" s="675" t="s">
        <v>10854</v>
      </c>
      <c r="I5637" s="675" t="s">
        <v>6929</v>
      </c>
      <c r="J5637" s="675" t="s">
        <v>10854</v>
      </c>
      <c r="K5637" s="666">
        <v>1</v>
      </c>
      <c r="L5637" s="666">
        <v>12</v>
      </c>
      <c r="M5637" s="691" t="s">
        <v>14175</v>
      </c>
      <c r="N5637" s="666">
        <v>3</v>
      </c>
      <c r="O5637" s="666">
        <v>6</v>
      </c>
      <c r="P5637" s="772" t="s">
        <v>14176</v>
      </c>
      <c r="Q5637" s="666">
        <v>1</v>
      </c>
      <c r="R5637" s="666">
        <v>12</v>
      </c>
    </row>
    <row r="5638" spans="1:18" ht="15.75" customHeight="1" x14ac:dyDescent="0.2">
      <c r="A5638" s="665" t="s">
        <v>13701</v>
      </c>
      <c r="B5638" s="666" t="s">
        <v>14241</v>
      </c>
      <c r="C5638" s="666" t="s">
        <v>14242</v>
      </c>
      <c r="D5638" s="675" t="s">
        <v>9914</v>
      </c>
      <c r="E5638" s="737" t="s">
        <v>6963</v>
      </c>
      <c r="F5638" s="666">
        <v>70000459</v>
      </c>
      <c r="G5638" s="675" t="s">
        <v>14319</v>
      </c>
      <c r="H5638" s="675" t="s">
        <v>9914</v>
      </c>
      <c r="I5638" s="675" t="s">
        <v>6929</v>
      </c>
      <c r="J5638" s="675" t="s">
        <v>9913</v>
      </c>
      <c r="K5638" s="666">
        <v>1</v>
      </c>
      <c r="L5638" s="666">
        <v>12</v>
      </c>
      <c r="M5638" s="691" t="s">
        <v>14246</v>
      </c>
      <c r="N5638" s="666">
        <v>2</v>
      </c>
      <c r="O5638" s="666">
        <v>3</v>
      </c>
      <c r="P5638" s="772" t="s">
        <v>14320</v>
      </c>
      <c r="Q5638" s="666"/>
      <c r="R5638" s="666"/>
    </row>
    <row r="5639" spans="1:18" ht="15.75" customHeight="1" x14ac:dyDescent="0.2">
      <c r="A5639" s="665" t="s">
        <v>13701</v>
      </c>
      <c r="B5639" s="666" t="s">
        <v>14241</v>
      </c>
      <c r="C5639" s="666" t="s">
        <v>14242</v>
      </c>
      <c r="D5639" s="675" t="s">
        <v>11806</v>
      </c>
      <c r="E5639" s="737" t="s">
        <v>6979</v>
      </c>
      <c r="F5639" s="666">
        <v>41585986</v>
      </c>
      <c r="G5639" s="675" t="s">
        <v>14321</v>
      </c>
      <c r="H5639" s="675" t="s">
        <v>11806</v>
      </c>
      <c r="I5639" s="675" t="s">
        <v>6929</v>
      </c>
      <c r="J5639" s="675" t="s">
        <v>13704</v>
      </c>
      <c r="K5639" s="666">
        <v>1</v>
      </c>
      <c r="L5639" s="666">
        <v>12</v>
      </c>
      <c r="M5639" s="691" t="s">
        <v>14175</v>
      </c>
      <c r="N5639" s="666">
        <v>3</v>
      </c>
      <c r="O5639" s="666">
        <v>6</v>
      </c>
      <c r="P5639" s="772" t="s">
        <v>14176</v>
      </c>
      <c r="Q5639" s="666">
        <v>1</v>
      </c>
      <c r="R5639" s="666">
        <v>12</v>
      </c>
    </row>
    <row r="5640" spans="1:18" ht="15.75" customHeight="1" x14ac:dyDescent="0.2">
      <c r="A5640" s="665" t="s">
        <v>13701</v>
      </c>
      <c r="B5640" s="666" t="s">
        <v>14241</v>
      </c>
      <c r="C5640" s="666" t="s">
        <v>14242</v>
      </c>
      <c r="D5640" s="675" t="s">
        <v>9914</v>
      </c>
      <c r="E5640" s="737" t="s">
        <v>6963</v>
      </c>
      <c r="F5640" s="666">
        <v>72049784</v>
      </c>
      <c r="G5640" s="675" t="s">
        <v>14322</v>
      </c>
      <c r="H5640" s="675" t="s">
        <v>9914</v>
      </c>
      <c r="I5640" s="675" t="s">
        <v>6929</v>
      </c>
      <c r="J5640" s="675" t="s">
        <v>9913</v>
      </c>
      <c r="K5640" s="666">
        <v>1</v>
      </c>
      <c r="L5640" s="666">
        <v>12</v>
      </c>
      <c r="M5640" s="691" t="s">
        <v>14246</v>
      </c>
      <c r="N5640" s="666">
        <v>3</v>
      </c>
      <c r="O5640" s="666">
        <v>6</v>
      </c>
      <c r="P5640" s="772" t="s">
        <v>14247</v>
      </c>
      <c r="Q5640" s="666">
        <v>1</v>
      </c>
      <c r="R5640" s="666">
        <v>12</v>
      </c>
    </row>
    <row r="5641" spans="1:18" ht="15.75" customHeight="1" x14ac:dyDescent="0.2">
      <c r="A5641" s="665" t="s">
        <v>13701</v>
      </c>
      <c r="B5641" s="666" t="s">
        <v>14241</v>
      </c>
      <c r="C5641" s="666" t="s">
        <v>14242</v>
      </c>
      <c r="D5641" s="675" t="s">
        <v>9914</v>
      </c>
      <c r="E5641" s="737" t="s">
        <v>6979</v>
      </c>
      <c r="F5641" s="666">
        <v>18110986</v>
      </c>
      <c r="G5641" s="675" t="s">
        <v>14323</v>
      </c>
      <c r="H5641" s="675" t="s">
        <v>9914</v>
      </c>
      <c r="I5641" s="675" t="s">
        <v>6929</v>
      </c>
      <c r="J5641" s="675" t="s">
        <v>9913</v>
      </c>
      <c r="K5641" s="666">
        <v>1</v>
      </c>
      <c r="L5641" s="666">
        <v>12</v>
      </c>
      <c r="M5641" s="691" t="s">
        <v>14175</v>
      </c>
      <c r="N5641" s="666">
        <v>3</v>
      </c>
      <c r="O5641" s="666">
        <v>6</v>
      </c>
      <c r="P5641" s="772" t="s">
        <v>14176</v>
      </c>
      <c r="Q5641" s="666">
        <v>1</v>
      </c>
      <c r="R5641" s="666">
        <v>12</v>
      </c>
    </row>
    <row r="5642" spans="1:18" ht="15.75" customHeight="1" x14ac:dyDescent="0.2">
      <c r="A5642" s="665" t="s">
        <v>13701</v>
      </c>
      <c r="B5642" s="666" t="s">
        <v>14241</v>
      </c>
      <c r="C5642" s="666" t="s">
        <v>14242</v>
      </c>
      <c r="D5642" s="675" t="s">
        <v>9914</v>
      </c>
      <c r="E5642" s="737" t="s">
        <v>6963</v>
      </c>
      <c r="F5642" s="666">
        <v>45268561</v>
      </c>
      <c r="G5642" s="675" t="s">
        <v>14324</v>
      </c>
      <c r="H5642" s="675" t="s">
        <v>9914</v>
      </c>
      <c r="I5642" s="675" t="s">
        <v>6929</v>
      </c>
      <c r="J5642" s="675" t="s">
        <v>9913</v>
      </c>
      <c r="K5642" s="666">
        <v>1</v>
      </c>
      <c r="L5642" s="666">
        <v>12</v>
      </c>
      <c r="M5642" s="691" t="s">
        <v>14246</v>
      </c>
      <c r="N5642" s="666">
        <v>3</v>
      </c>
      <c r="O5642" s="666">
        <v>6</v>
      </c>
      <c r="P5642" s="772" t="s">
        <v>14247</v>
      </c>
      <c r="Q5642" s="666">
        <v>1</v>
      </c>
      <c r="R5642" s="666">
        <v>12</v>
      </c>
    </row>
    <row r="5643" spans="1:18" ht="15.75" customHeight="1" x14ac:dyDescent="0.2">
      <c r="A5643" s="665" t="s">
        <v>13701</v>
      </c>
      <c r="B5643" s="666" t="s">
        <v>14241</v>
      </c>
      <c r="C5643" s="666" t="s">
        <v>14242</v>
      </c>
      <c r="D5643" s="675" t="s">
        <v>10738</v>
      </c>
      <c r="E5643" s="737" t="s">
        <v>1124</v>
      </c>
      <c r="F5643" s="666">
        <v>41638199</v>
      </c>
      <c r="G5643" s="675" t="s">
        <v>14325</v>
      </c>
      <c r="H5643" s="675" t="s">
        <v>10738</v>
      </c>
      <c r="I5643" s="675" t="s">
        <v>7361</v>
      </c>
      <c r="J5643" s="675" t="s">
        <v>13708</v>
      </c>
      <c r="K5643" s="666">
        <v>1</v>
      </c>
      <c r="L5643" s="666">
        <v>12</v>
      </c>
      <c r="M5643" s="691" t="s">
        <v>13929</v>
      </c>
      <c r="N5643" s="666">
        <v>3</v>
      </c>
      <c r="O5643" s="666">
        <v>6</v>
      </c>
      <c r="P5643" s="772" t="s">
        <v>13930</v>
      </c>
      <c r="Q5643" s="666">
        <v>1</v>
      </c>
      <c r="R5643" s="666">
        <v>12</v>
      </c>
    </row>
    <row r="5644" spans="1:18" ht="15.75" customHeight="1" x14ac:dyDescent="0.2">
      <c r="A5644" s="665" t="s">
        <v>13701</v>
      </c>
      <c r="B5644" s="666" t="s">
        <v>14241</v>
      </c>
      <c r="C5644" s="666" t="s">
        <v>14242</v>
      </c>
      <c r="D5644" s="675" t="s">
        <v>9914</v>
      </c>
      <c r="E5644" s="737" t="s">
        <v>6963</v>
      </c>
      <c r="F5644" s="666">
        <v>71994890</v>
      </c>
      <c r="G5644" s="675" t="s">
        <v>14326</v>
      </c>
      <c r="H5644" s="675" t="s">
        <v>9914</v>
      </c>
      <c r="I5644" s="675" t="s">
        <v>6929</v>
      </c>
      <c r="J5644" s="675" t="s">
        <v>9913</v>
      </c>
      <c r="K5644" s="666">
        <v>1</v>
      </c>
      <c r="L5644" s="666">
        <v>12</v>
      </c>
      <c r="M5644" s="691" t="s">
        <v>14246</v>
      </c>
      <c r="N5644" s="666">
        <v>2</v>
      </c>
      <c r="O5644" s="666">
        <v>3</v>
      </c>
      <c r="P5644" s="772" t="s">
        <v>14320</v>
      </c>
      <c r="Q5644" s="666"/>
      <c r="R5644" s="666"/>
    </row>
    <row r="5645" spans="1:18" ht="15.75" customHeight="1" x14ac:dyDescent="0.2">
      <c r="A5645" s="665" t="s">
        <v>13701</v>
      </c>
      <c r="B5645" s="666" t="s">
        <v>14241</v>
      </c>
      <c r="C5645" s="666" t="s">
        <v>14242</v>
      </c>
      <c r="D5645" s="675" t="s">
        <v>10854</v>
      </c>
      <c r="E5645" s="737" t="s">
        <v>6892</v>
      </c>
      <c r="F5645" s="666">
        <v>45048477</v>
      </c>
      <c r="G5645" s="675" t="s">
        <v>14327</v>
      </c>
      <c r="H5645" s="675" t="s">
        <v>10854</v>
      </c>
      <c r="I5645" s="675" t="s">
        <v>6929</v>
      </c>
      <c r="J5645" s="675" t="s">
        <v>10854</v>
      </c>
      <c r="K5645" s="666">
        <v>1</v>
      </c>
      <c r="L5645" s="666">
        <v>12</v>
      </c>
      <c r="M5645" s="691" t="s">
        <v>13939</v>
      </c>
      <c r="N5645" s="666">
        <v>3</v>
      </c>
      <c r="O5645" s="666">
        <v>6</v>
      </c>
      <c r="P5645" s="772" t="s">
        <v>13940</v>
      </c>
      <c r="Q5645" s="666">
        <v>1</v>
      </c>
      <c r="R5645" s="666">
        <v>12</v>
      </c>
    </row>
    <row r="5646" spans="1:18" ht="15.75" customHeight="1" x14ac:dyDescent="0.2">
      <c r="A5646" s="665" t="s">
        <v>13701</v>
      </c>
      <c r="B5646" s="666" t="s">
        <v>14241</v>
      </c>
      <c r="C5646" s="666" t="s">
        <v>14242</v>
      </c>
      <c r="D5646" s="675" t="s">
        <v>10738</v>
      </c>
      <c r="E5646" s="737" t="s">
        <v>1124</v>
      </c>
      <c r="F5646" s="666">
        <v>40946000</v>
      </c>
      <c r="G5646" s="675" t="s">
        <v>14328</v>
      </c>
      <c r="H5646" s="675" t="s">
        <v>10738</v>
      </c>
      <c r="I5646" s="675" t="s">
        <v>7361</v>
      </c>
      <c r="J5646" s="675" t="s">
        <v>13708</v>
      </c>
      <c r="K5646" s="666">
        <v>1</v>
      </c>
      <c r="L5646" s="666">
        <v>12</v>
      </c>
      <c r="M5646" s="691" t="s">
        <v>13929</v>
      </c>
      <c r="N5646" s="666">
        <v>3</v>
      </c>
      <c r="O5646" s="666">
        <v>6</v>
      </c>
      <c r="P5646" s="772" t="s">
        <v>13930</v>
      </c>
      <c r="Q5646" s="666">
        <v>1</v>
      </c>
      <c r="R5646" s="666">
        <v>12</v>
      </c>
    </row>
    <row r="5647" spans="1:18" ht="15.75" customHeight="1" x14ac:dyDescent="0.2">
      <c r="A5647" s="665" t="s">
        <v>13701</v>
      </c>
      <c r="B5647" s="666" t="s">
        <v>14241</v>
      </c>
      <c r="C5647" s="666" t="s">
        <v>14242</v>
      </c>
      <c r="D5647" s="675" t="s">
        <v>10390</v>
      </c>
      <c r="E5647" s="737" t="s">
        <v>5124</v>
      </c>
      <c r="F5647" s="666">
        <v>44814349</v>
      </c>
      <c r="G5647" s="675" t="s">
        <v>14329</v>
      </c>
      <c r="H5647" s="675" t="s">
        <v>10390</v>
      </c>
      <c r="I5647" s="675" t="s">
        <v>7361</v>
      </c>
      <c r="J5647" s="675" t="s">
        <v>13708</v>
      </c>
      <c r="K5647" s="666">
        <v>1</v>
      </c>
      <c r="L5647" s="666">
        <v>12</v>
      </c>
      <c r="M5647" s="691" t="s">
        <v>13828</v>
      </c>
      <c r="N5647" s="666">
        <v>3</v>
      </c>
      <c r="O5647" s="666">
        <v>6</v>
      </c>
      <c r="P5647" s="772" t="s">
        <v>13829</v>
      </c>
      <c r="Q5647" s="666">
        <v>1</v>
      </c>
      <c r="R5647" s="666">
        <v>12</v>
      </c>
    </row>
    <row r="5648" spans="1:18" ht="15.75" customHeight="1" x14ac:dyDescent="0.2">
      <c r="A5648" s="665" t="s">
        <v>13701</v>
      </c>
      <c r="B5648" s="666" t="s">
        <v>14241</v>
      </c>
      <c r="C5648" s="666" t="s">
        <v>14242</v>
      </c>
      <c r="D5648" s="675" t="s">
        <v>9914</v>
      </c>
      <c r="E5648" s="737" t="s">
        <v>6963</v>
      </c>
      <c r="F5648" s="666">
        <v>42529426</v>
      </c>
      <c r="G5648" s="675" t="s">
        <v>14330</v>
      </c>
      <c r="H5648" s="675" t="s">
        <v>9914</v>
      </c>
      <c r="I5648" s="675" t="s">
        <v>6929</v>
      </c>
      <c r="J5648" s="675" t="s">
        <v>9913</v>
      </c>
      <c r="K5648" s="666">
        <v>1</v>
      </c>
      <c r="L5648" s="666">
        <v>4</v>
      </c>
      <c r="M5648" s="691" t="s">
        <v>14331</v>
      </c>
      <c r="N5648" s="666"/>
      <c r="O5648" s="666"/>
      <c r="P5648" s="772"/>
      <c r="Q5648" s="666"/>
      <c r="R5648" s="666"/>
    </row>
    <row r="5649" spans="1:18" ht="15.75" customHeight="1" x14ac:dyDescent="0.2">
      <c r="A5649" s="665" t="s">
        <v>13701</v>
      </c>
      <c r="B5649" s="666" t="s">
        <v>14241</v>
      </c>
      <c r="C5649" s="666" t="s">
        <v>14242</v>
      </c>
      <c r="D5649" s="675" t="s">
        <v>11169</v>
      </c>
      <c r="E5649" s="737" t="s">
        <v>6892</v>
      </c>
      <c r="F5649" s="666">
        <v>47275697</v>
      </c>
      <c r="G5649" s="675" t="s">
        <v>14332</v>
      </c>
      <c r="H5649" s="675" t="s">
        <v>11169</v>
      </c>
      <c r="I5649" s="675" t="s">
        <v>6929</v>
      </c>
      <c r="J5649" s="675" t="s">
        <v>11169</v>
      </c>
      <c r="K5649" s="666">
        <v>1</v>
      </c>
      <c r="L5649" s="666">
        <v>12</v>
      </c>
      <c r="M5649" s="691" t="s">
        <v>13939</v>
      </c>
      <c r="N5649" s="666">
        <v>3</v>
      </c>
      <c r="O5649" s="666">
        <v>6</v>
      </c>
      <c r="P5649" s="772" t="s">
        <v>13940</v>
      </c>
      <c r="Q5649" s="666">
        <v>1</v>
      </c>
      <c r="R5649" s="666">
        <v>12</v>
      </c>
    </row>
    <row r="5650" spans="1:18" ht="15.75" customHeight="1" x14ac:dyDescent="0.2">
      <c r="A5650" s="665" t="s">
        <v>13701</v>
      </c>
      <c r="B5650" s="666" t="s">
        <v>14241</v>
      </c>
      <c r="C5650" s="666" t="s">
        <v>14242</v>
      </c>
      <c r="D5650" s="675" t="s">
        <v>10390</v>
      </c>
      <c r="E5650" s="737" t="s">
        <v>5124</v>
      </c>
      <c r="F5650" s="666">
        <v>40009015</v>
      </c>
      <c r="G5650" s="675" t="s">
        <v>14333</v>
      </c>
      <c r="H5650" s="675" t="s">
        <v>10390</v>
      </c>
      <c r="I5650" s="675" t="s">
        <v>7361</v>
      </c>
      <c r="J5650" s="675" t="s">
        <v>13708</v>
      </c>
      <c r="K5650" s="666">
        <v>1</v>
      </c>
      <c r="L5650" s="666">
        <v>12</v>
      </c>
      <c r="M5650" s="691" t="s">
        <v>13828</v>
      </c>
      <c r="N5650" s="666">
        <v>3</v>
      </c>
      <c r="O5650" s="666">
        <v>6</v>
      </c>
      <c r="P5650" s="772" t="s">
        <v>13829</v>
      </c>
      <c r="Q5650" s="666">
        <v>1</v>
      </c>
      <c r="R5650" s="666">
        <v>12</v>
      </c>
    </row>
    <row r="5651" spans="1:18" ht="15.75" customHeight="1" x14ac:dyDescent="0.2">
      <c r="A5651" s="665" t="s">
        <v>13701</v>
      </c>
      <c r="B5651" s="666" t="s">
        <v>14241</v>
      </c>
      <c r="C5651" s="666" t="s">
        <v>14242</v>
      </c>
      <c r="D5651" s="675" t="s">
        <v>11806</v>
      </c>
      <c r="E5651" s="737" t="s">
        <v>4263</v>
      </c>
      <c r="F5651" s="666">
        <v>43999953</v>
      </c>
      <c r="G5651" s="675" t="s">
        <v>14334</v>
      </c>
      <c r="H5651" s="675" t="s">
        <v>11806</v>
      </c>
      <c r="I5651" s="675" t="s">
        <v>6929</v>
      </c>
      <c r="J5651" s="675" t="s">
        <v>13704</v>
      </c>
      <c r="K5651" s="666">
        <v>1</v>
      </c>
      <c r="L5651" s="666">
        <v>12</v>
      </c>
      <c r="M5651" s="691" t="s">
        <v>13979</v>
      </c>
      <c r="N5651" s="666">
        <v>3</v>
      </c>
      <c r="O5651" s="666">
        <v>6</v>
      </c>
      <c r="P5651" s="772" t="s">
        <v>13980</v>
      </c>
      <c r="Q5651" s="666">
        <v>1</v>
      </c>
      <c r="R5651" s="666">
        <v>12</v>
      </c>
    </row>
    <row r="5652" spans="1:18" ht="15.75" customHeight="1" x14ac:dyDescent="0.2">
      <c r="A5652" s="665" t="s">
        <v>13701</v>
      </c>
      <c r="B5652" s="666" t="s">
        <v>14241</v>
      </c>
      <c r="C5652" s="666" t="s">
        <v>14242</v>
      </c>
      <c r="D5652" s="675" t="s">
        <v>10854</v>
      </c>
      <c r="E5652" s="737" t="s">
        <v>6892</v>
      </c>
      <c r="F5652" s="666">
        <v>26608467</v>
      </c>
      <c r="G5652" s="675" t="s">
        <v>14335</v>
      </c>
      <c r="H5652" s="675" t="s">
        <v>10854</v>
      </c>
      <c r="I5652" s="675" t="s">
        <v>6929</v>
      </c>
      <c r="J5652" s="675" t="s">
        <v>10854</v>
      </c>
      <c r="K5652" s="666">
        <v>1</v>
      </c>
      <c r="L5652" s="666">
        <v>12</v>
      </c>
      <c r="M5652" s="691" t="s">
        <v>13939</v>
      </c>
      <c r="N5652" s="666">
        <v>3</v>
      </c>
      <c r="O5652" s="666">
        <v>6</v>
      </c>
      <c r="P5652" s="772" t="s">
        <v>13940</v>
      </c>
      <c r="Q5652" s="666">
        <v>1</v>
      </c>
      <c r="R5652" s="666">
        <v>12</v>
      </c>
    </row>
    <row r="5653" spans="1:18" ht="15.75" customHeight="1" x14ac:dyDescent="0.2">
      <c r="A5653" s="665" t="s">
        <v>13701</v>
      </c>
      <c r="B5653" s="666" t="s">
        <v>14241</v>
      </c>
      <c r="C5653" s="666" t="s">
        <v>14242</v>
      </c>
      <c r="D5653" s="675" t="s">
        <v>10738</v>
      </c>
      <c r="E5653" s="737" t="s">
        <v>5124</v>
      </c>
      <c r="F5653" s="666">
        <v>45111705</v>
      </c>
      <c r="G5653" s="675" t="s">
        <v>14336</v>
      </c>
      <c r="H5653" s="675" t="s">
        <v>10738</v>
      </c>
      <c r="I5653" s="675" t="s">
        <v>7361</v>
      </c>
      <c r="J5653" s="675" t="s">
        <v>13708</v>
      </c>
      <c r="K5653" s="666">
        <v>1</v>
      </c>
      <c r="L5653" s="666">
        <v>12</v>
      </c>
      <c r="M5653" s="691" t="s">
        <v>13828</v>
      </c>
      <c r="N5653" s="666">
        <v>3</v>
      </c>
      <c r="O5653" s="666">
        <v>6</v>
      </c>
      <c r="P5653" s="772" t="s">
        <v>13829</v>
      </c>
      <c r="Q5653" s="666">
        <v>1</v>
      </c>
      <c r="R5653" s="666">
        <v>12</v>
      </c>
    </row>
    <row r="5654" spans="1:18" ht="15.75" customHeight="1" x14ac:dyDescent="0.2">
      <c r="A5654" s="665" t="s">
        <v>13701</v>
      </c>
      <c r="B5654" s="666" t="s">
        <v>14241</v>
      </c>
      <c r="C5654" s="666" t="s">
        <v>14242</v>
      </c>
      <c r="D5654" s="675" t="s">
        <v>11806</v>
      </c>
      <c r="E5654" s="737" t="s">
        <v>1750</v>
      </c>
      <c r="F5654" s="666">
        <v>46685724</v>
      </c>
      <c r="G5654" s="675" t="s">
        <v>14337</v>
      </c>
      <c r="H5654" s="675" t="s">
        <v>11806</v>
      </c>
      <c r="I5654" s="675" t="s">
        <v>6929</v>
      </c>
      <c r="J5654" s="675" t="s">
        <v>13704</v>
      </c>
      <c r="K5654" s="666">
        <v>3</v>
      </c>
      <c r="L5654" s="666">
        <v>5</v>
      </c>
      <c r="M5654" s="691" t="s">
        <v>14338</v>
      </c>
      <c r="N5654" s="666"/>
      <c r="O5654" s="666"/>
      <c r="P5654" s="772"/>
      <c r="Q5654" s="666"/>
      <c r="R5654" s="666"/>
    </row>
    <row r="5655" spans="1:18" ht="15.75" customHeight="1" x14ac:dyDescent="0.2">
      <c r="A5655" s="665" t="s">
        <v>13701</v>
      </c>
      <c r="B5655" s="666" t="s">
        <v>14241</v>
      </c>
      <c r="C5655" s="666" t="s">
        <v>14242</v>
      </c>
      <c r="D5655" s="675" t="s">
        <v>11806</v>
      </c>
      <c r="E5655" s="737" t="s">
        <v>4263</v>
      </c>
      <c r="F5655" s="666">
        <v>18168438</v>
      </c>
      <c r="G5655" s="675" t="s">
        <v>14339</v>
      </c>
      <c r="H5655" s="675" t="s">
        <v>11806</v>
      </c>
      <c r="I5655" s="675" t="s">
        <v>6929</v>
      </c>
      <c r="J5655" s="675" t="s">
        <v>13704</v>
      </c>
      <c r="K5655" s="666">
        <v>1</v>
      </c>
      <c r="L5655" s="666">
        <v>12</v>
      </c>
      <c r="M5655" s="691" t="s">
        <v>13979</v>
      </c>
      <c r="N5655" s="666">
        <v>3</v>
      </c>
      <c r="O5655" s="666">
        <v>6</v>
      </c>
      <c r="P5655" s="772" t="s">
        <v>13980</v>
      </c>
      <c r="Q5655" s="666">
        <v>1</v>
      </c>
      <c r="R5655" s="666">
        <v>12</v>
      </c>
    </row>
    <row r="5656" spans="1:18" ht="15.75" customHeight="1" x14ac:dyDescent="0.2">
      <c r="A5656" s="665" t="s">
        <v>13701</v>
      </c>
      <c r="B5656" s="666" t="s">
        <v>14241</v>
      </c>
      <c r="C5656" s="666" t="s">
        <v>14242</v>
      </c>
      <c r="D5656" s="675" t="s">
        <v>11806</v>
      </c>
      <c r="E5656" s="737" t="s">
        <v>6979</v>
      </c>
      <c r="F5656" s="666">
        <v>47238733</v>
      </c>
      <c r="G5656" s="675" t="s">
        <v>14340</v>
      </c>
      <c r="H5656" s="675" t="s">
        <v>11806</v>
      </c>
      <c r="I5656" s="675" t="s">
        <v>6929</v>
      </c>
      <c r="J5656" s="675" t="s">
        <v>13704</v>
      </c>
      <c r="K5656" s="666">
        <v>1</v>
      </c>
      <c r="L5656" s="666">
        <v>12</v>
      </c>
      <c r="M5656" s="691" t="s">
        <v>14175</v>
      </c>
      <c r="N5656" s="666">
        <v>3</v>
      </c>
      <c r="O5656" s="666">
        <v>6</v>
      </c>
      <c r="P5656" s="772" t="s">
        <v>14176</v>
      </c>
      <c r="Q5656" s="666">
        <v>1</v>
      </c>
      <c r="R5656" s="666">
        <v>12</v>
      </c>
    </row>
    <row r="5657" spans="1:18" ht="15.75" customHeight="1" x14ac:dyDescent="0.2">
      <c r="A5657" s="665" t="s">
        <v>13701</v>
      </c>
      <c r="B5657" s="666" t="s">
        <v>14241</v>
      </c>
      <c r="C5657" s="666" t="s">
        <v>14242</v>
      </c>
      <c r="D5657" s="675" t="s">
        <v>11169</v>
      </c>
      <c r="E5657" s="737" t="s">
        <v>1750</v>
      </c>
      <c r="F5657" s="666">
        <v>45369837</v>
      </c>
      <c r="G5657" s="675" t="s">
        <v>14341</v>
      </c>
      <c r="H5657" s="675" t="s">
        <v>11169</v>
      </c>
      <c r="I5657" s="675" t="s">
        <v>6929</v>
      </c>
      <c r="J5657" s="675" t="s">
        <v>11169</v>
      </c>
      <c r="K5657" s="666">
        <v>1</v>
      </c>
      <c r="L5657" s="666">
        <v>12</v>
      </c>
      <c r="M5657" s="691" t="s">
        <v>14250</v>
      </c>
      <c r="N5657" s="666">
        <v>3</v>
      </c>
      <c r="O5657" s="666">
        <v>6</v>
      </c>
      <c r="P5657" s="772" t="s">
        <v>14288</v>
      </c>
      <c r="Q5657" s="666">
        <v>1</v>
      </c>
      <c r="R5657" s="666">
        <v>12</v>
      </c>
    </row>
    <row r="5658" spans="1:18" ht="15.75" customHeight="1" x14ac:dyDescent="0.2">
      <c r="A5658" s="665" t="s">
        <v>13701</v>
      </c>
      <c r="B5658" s="666" t="s">
        <v>14241</v>
      </c>
      <c r="C5658" s="666" t="s">
        <v>14242</v>
      </c>
      <c r="D5658" s="675" t="s">
        <v>10738</v>
      </c>
      <c r="E5658" s="737" t="s">
        <v>1124</v>
      </c>
      <c r="F5658" s="666">
        <v>70603091</v>
      </c>
      <c r="G5658" s="675" t="s">
        <v>14342</v>
      </c>
      <c r="H5658" s="675" t="s">
        <v>10738</v>
      </c>
      <c r="I5658" s="675" t="s">
        <v>7361</v>
      </c>
      <c r="J5658" s="675" t="s">
        <v>13708</v>
      </c>
      <c r="K5658" s="666">
        <v>1</v>
      </c>
      <c r="L5658" s="666">
        <v>12</v>
      </c>
      <c r="M5658" s="691" t="s">
        <v>13929</v>
      </c>
      <c r="N5658" s="666">
        <v>3</v>
      </c>
      <c r="O5658" s="666">
        <v>6</v>
      </c>
      <c r="P5658" s="772" t="s">
        <v>13930</v>
      </c>
      <c r="Q5658" s="666">
        <v>1</v>
      </c>
      <c r="R5658" s="666">
        <v>12</v>
      </c>
    </row>
    <row r="5659" spans="1:18" ht="15.75" customHeight="1" x14ac:dyDescent="0.2">
      <c r="A5659" s="665" t="s">
        <v>13701</v>
      </c>
      <c r="B5659" s="666" t="s">
        <v>14241</v>
      </c>
      <c r="C5659" s="666" t="s">
        <v>14242</v>
      </c>
      <c r="D5659" s="675" t="s">
        <v>10854</v>
      </c>
      <c r="E5659" s="737" t="s">
        <v>6979</v>
      </c>
      <c r="F5659" s="666">
        <v>40578076</v>
      </c>
      <c r="G5659" s="675" t="s">
        <v>14343</v>
      </c>
      <c r="H5659" s="675" t="s">
        <v>10854</v>
      </c>
      <c r="I5659" s="675" t="s">
        <v>6929</v>
      </c>
      <c r="J5659" s="675" t="s">
        <v>10854</v>
      </c>
      <c r="K5659" s="666">
        <v>1</v>
      </c>
      <c r="L5659" s="666">
        <v>12</v>
      </c>
      <c r="M5659" s="691" t="s">
        <v>14175</v>
      </c>
      <c r="N5659" s="666">
        <v>3</v>
      </c>
      <c r="O5659" s="666">
        <v>6</v>
      </c>
      <c r="P5659" s="772" t="s">
        <v>14176</v>
      </c>
      <c r="Q5659" s="666">
        <v>1</v>
      </c>
      <c r="R5659" s="666">
        <v>12</v>
      </c>
    </row>
    <row r="5660" spans="1:18" ht="15.75" customHeight="1" x14ac:dyDescent="0.2">
      <c r="A5660" s="665" t="s">
        <v>13701</v>
      </c>
      <c r="B5660" s="666" t="s">
        <v>14241</v>
      </c>
      <c r="C5660" s="666" t="s">
        <v>14242</v>
      </c>
      <c r="D5660" s="675" t="s">
        <v>10854</v>
      </c>
      <c r="E5660" s="737" t="s">
        <v>6892</v>
      </c>
      <c r="F5660" s="666">
        <v>42502457</v>
      </c>
      <c r="G5660" s="675" t="s">
        <v>14344</v>
      </c>
      <c r="H5660" s="675" t="s">
        <v>10854</v>
      </c>
      <c r="I5660" s="675" t="s">
        <v>6929</v>
      </c>
      <c r="J5660" s="675" t="s">
        <v>10854</v>
      </c>
      <c r="K5660" s="666">
        <v>1</v>
      </c>
      <c r="L5660" s="666">
        <v>12</v>
      </c>
      <c r="M5660" s="691" t="s">
        <v>13939</v>
      </c>
      <c r="N5660" s="666">
        <v>3</v>
      </c>
      <c r="O5660" s="666">
        <v>6</v>
      </c>
      <c r="P5660" s="772" t="s">
        <v>13940</v>
      </c>
      <c r="Q5660" s="666">
        <v>1</v>
      </c>
      <c r="R5660" s="666">
        <v>12</v>
      </c>
    </row>
    <row r="5661" spans="1:18" ht="15.75" customHeight="1" x14ac:dyDescent="0.2">
      <c r="A5661" s="665" t="s">
        <v>13701</v>
      </c>
      <c r="B5661" s="666" t="s">
        <v>14241</v>
      </c>
      <c r="C5661" s="666" t="s">
        <v>14242</v>
      </c>
      <c r="D5661" s="675" t="s">
        <v>9914</v>
      </c>
      <c r="E5661" s="737" t="s">
        <v>6963</v>
      </c>
      <c r="F5661" s="666">
        <v>42902252</v>
      </c>
      <c r="G5661" s="675" t="s">
        <v>14345</v>
      </c>
      <c r="H5661" s="675" t="s">
        <v>9914</v>
      </c>
      <c r="I5661" s="675" t="s">
        <v>6929</v>
      </c>
      <c r="J5661" s="675" t="s">
        <v>9913</v>
      </c>
      <c r="K5661" s="666">
        <v>1</v>
      </c>
      <c r="L5661" s="666">
        <v>12</v>
      </c>
      <c r="M5661" s="691" t="s">
        <v>14246</v>
      </c>
      <c r="N5661" s="666">
        <v>3</v>
      </c>
      <c r="O5661" s="666">
        <v>6</v>
      </c>
      <c r="P5661" s="772" t="s">
        <v>14247</v>
      </c>
      <c r="Q5661" s="666">
        <v>1</v>
      </c>
      <c r="R5661" s="666">
        <v>12</v>
      </c>
    </row>
    <row r="5662" spans="1:18" ht="15.75" customHeight="1" x14ac:dyDescent="0.2">
      <c r="A5662" s="665" t="s">
        <v>13701</v>
      </c>
      <c r="B5662" s="666" t="s">
        <v>14241</v>
      </c>
      <c r="C5662" s="666" t="s">
        <v>14242</v>
      </c>
      <c r="D5662" s="675" t="s">
        <v>11169</v>
      </c>
      <c r="E5662" s="737" t="s">
        <v>6892</v>
      </c>
      <c r="F5662" s="666">
        <v>45594042</v>
      </c>
      <c r="G5662" s="675" t="s">
        <v>14346</v>
      </c>
      <c r="H5662" s="675" t="s">
        <v>11169</v>
      </c>
      <c r="I5662" s="675" t="s">
        <v>6929</v>
      </c>
      <c r="J5662" s="675" t="s">
        <v>11169</v>
      </c>
      <c r="K5662" s="666">
        <v>1</v>
      </c>
      <c r="L5662" s="666">
        <v>12</v>
      </c>
      <c r="M5662" s="691" t="s">
        <v>13939</v>
      </c>
      <c r="N5662" s="666">
        <v>3</v>
      </c>
      <c r="O5662" s="666">
        <v>6</v>
      </c>
      <c r="P5662" s="772" t="s">
        <v>13940</v>
      </c>
      <c r="Q5662" s="666">
        <v>1</v>
      </c>
      <c r="R5662" s="666">
        <v>12</v>
      </c>
    </row>
    <row r="5663" spans="1:18" ht="15.75" customHeight="1" x14ac:dyDescent="0.2">
      <c r="A5663" s="665" t="s">
        <v>13701</v>
      </c>
      <c r="B5663" s="666" t="s">
        <v>14241</v>
      </c>
      <c r="C5663" s="666" t="s">
        <v>14242</v>
      </c>
      <c r="D5663" s="675" t="s">
        <v>11806</v>
      </c>
      <c r="E5663" s="737" t="s">
        <v>1750</v>
      </c>
      <c r="F5663" s="666">
        <v>46032679</v>
      </c>
      <c r="G5663" s="675" t="s">
        <v>14347</v>
      </c>
      <c r="H5663" s="675" t="s">
        <v>11806</v>
      </c>
      <c r="I5663" s="675" t="s">
        <v>6929</v>
      </c>
      <c r="J5663" s="675" t="s">
        <v>13704</v>
      </c>
      <c r="K5663" s="666">
        <v>1</v>
      </c>
      <c r="L5663" s="666">
        <v>12</v>
      </c>
      <c r="M5663" s="691" t="s">
        <v>14250</v>
      </c>
      <c r="N5663" s="666">
        <v>3</v>
      </c>
      <c r="O5663" s="666">
        <v>6</v>
      </c>
      <c r="P5663" s="772" t="s">
        <v>14288</v>
      </c>
      <c r="Q5663" s="666">
        <v>1</v>
      </c>
      <c r="R5663" s="666">
        <v>12</v>
      </c>
    </row>
    <row r="5664" spans="1:18" ht="15.75" customHeight="1" x14ac:dyDescent="0.2">
      <c r="A5664" s="665" t="s">
        <v>13701</v>
      </c>
      <c r="B5664" s="666" t="s">
        <v>14241</v>
      </c>
      <c r="C5664" s="666" t="s">
        <v>14242</v>
      </c>
      <c r="D5664" s="675" t="s">
        <v>11806</v>
      </c>
      <c r="E5664" s="737" t="s">
        <v>4263</v>
      </c>
      <c r="F5664" s="666">
        <v>45535328</v>
      </c>
      <c r="G5664" s="675" t="s">
        <v>14348</v>
      </c>
      <c r="H5664" s="675" t="s">
        <v>11806</v>
      </c>
      <c r="I5664" s="675" t="s">
        <v>6929</v>
      </c>
      <c r="J5664" s="675" t="s">
        <v>13704</v>
      </c>
      <c r="K5664" s="666">
        <v>1</v>
      </c>
      <c r="L5664" s="666">
        <v>12</v>
      </c>
      <c r="M5664" s="691" t="s">
        <v>13979</v>
      </c>
      <c r="N5664" s="666">
        <v>1</v>
      </c>
      <c r="O5664" s="666">
        <v>1</v>
      </c>
      <c r="P5664" s="772" t="s">
        <v>14349</v>
      </c>
      <c r="Q5664" s="666"/>
      <c r="R5664" s="666"/>
    </row>
    <row r="5665" spans="1:18" ht="15.75" customHeight="1" x14ac:dyDescent="0.2">
      <c r="A5665" s="665" t="s">
        <v>13701</v>
      </c>
      <c r="B5665" s="666" t="s">
        <v>14241</v>
      </c>
      <c r="C5665" s="666" t="s">
        <v>14242</v>
      </c>
      <c r="D5665" s="675" t="s">
        <v>10738</v>
      </c>
      <c r="E5665" s="737" t="s">
        <v>1124</v>
      </c>
      <c r="F5665" s="666">
        <v>47375997</v>
      </c>
      <c r="G5665" s="675" t="s">
        <v>14350</v>
      </c>
      <c r="H5665" s="675" t="s">
        <v>10738</v>
      </c>
      <c r="I5665" s="675" t="s">
        <v>7361</v>
      </c>
      <c r="J5665" s="675" t="s">
        <v>13708</v>
      </c>
      <c r="K5665" s="666">
        <v>1</v>
      </c>
      <c r="L5665" s="666">
        <v>12</v>
      </c>
      <c r="M5665" s="691" t="s">
        <v>13929</v>
      </c>
      <c r="N5665" s="666">
        <v>3</v>
      </c>
      <c r="O5665" s="666">
        <v>6</v>
      </c>
      <c r="P5665" s="772" t="s">
        <v>13930</v>
      </c>
      <c r="Q5665" s="666">
        <v>1</v>
      </c>
      <c r="R5665" s="666">
        <v>12</v>
      </c>
    </row>
    <row r="5666" spans="1:18" ht="15.75" customHeight="1" x14ac:dyDescent="0.2">
      <c r="A5666" s="665" t="s">
        <v>13701</v>
      </c>
      <c r="B5666" s="666" t="s">
        <v>14241</v>
      </c>
      <c r="C5666" s="666" t="s">
        <v>14242</v>
      </c>
      <c r="D5666" s="675" t="s">
        <v>10738</v>
      </c>
      <c r="E5666" s="737" t="s">
        <v>1124</v>
      </c>
      <c r="F5666" s="666">
        <v>18099095</v>
      </c>
      <c r="G5666" s="675" t="s">
        <v>14351</v>
      </c>
      <c r="H5666" s="675" t="s">
        <v>10738</v>
      </c>
      <c r="I5666" s="675" t="s">
        <v>7361</v>
      </c>
      <c r="J5666" s="675" t="s">
        <v>13708</v>
      </c>
      <c r="K5666" s="666">
        <v>1</v>
      </c>
      <c r="L5666" s="666">
        <v>12</v>
      </c>
      <c r="M5666" s="691" t="s">
        <v>13929</v>
      </c>
      <c r="N5666" s="666">
        <v>3</v>
      </c>
      <c r="O5666" s="666">
        <v>6</v>
      </c>
      <c r="P5666" s="772" t="s">
        <v>13930</v>
      </c>
      <c r="Q5666" s="666">
        <v>1</v>
      </c>
      <c r="R5666" s="666">
        <v>12</v>
      </c>
    </row>
    <row r="5667" spans="1:18" ht="15.75" customHeight="1" x14ac:dyDescent="0.2">
      <c r="A5667" s="665" t="s">
        <v>13701</v>
      </c>
      <c r="B5667" s="666" t="s">
        <v>14241</v>
      </c>
      <c r="C5667" s="666" t="s">
        <v>14242</v>
      </c>
      <c r="D5667" s="675" t="s">
        <v>9914</v>
      </c>
      <c r="E5667" s="737" t="s">
        <v>6979</v>
      </c>
      <c r="F5667" s="666">
        <v>46475266</v>
      </c>
      <c r="G5667" s="675" t="s">
        <v>14352</v>
      </c>
      <c r="H5667" s="675" t="s">
        <v>9914</v>
      </c>
      <c r="I5667" s="675" t="s">
        <v>6929</v>
      </c>
      <c r="J5667" s="675" t="s">
        <v>9913</v>
      </c>
      <c r="K5667" s="666">
        <v>1</v>
      </c>
      <c r="L5667" s="666">
        <v>1</v>
      </c>
      <c r="M5667" s="691" t="s">
        <v>13752</v>
      </c>
      <c r="N5667" s="666" t="s">
        <v>554</v>
      </c>
      <c r="O5667" s="666" t="s">
        <v>554</v>
      </c>
      <c r="P5667" s="772"/>
      <c r="Q5667" s="666"/>
      <c r="R5667" s="666"/>
    </row>
    <row r="5668" spans="1:18" ht="15.75" customHeight="1" x14ac:dyDescent="0.2">
      <c r="A5668" s="665" t="s">
        <v>13701</v>
      </c>
      <c r="B5668" s="666" t="s">
        <v>14241</v>
      </c>
      <c r="C5668" s="666" t="s">
        <v>14242</v>
      </c>
      <c r="D5668" s="675" t="s">
        <v>11169</v>
      </c>
      <c r="E5668" s="737" t="s">
        <v>1750</v>
      </c>
      <c r="F5668" s="666">
        <v>46486633</v>
      </c>
      <c r="G5668" s="675" t="s">
        <v>14353</v>
      </c>
      <c r="H5668" s="675" t="s">
        <v>11169</v>
      </c>
      <c r="I5668" s="675" t="s">
        <v>6929</v>
      </c>
      <c r="J5668" s="675" t="s">
        <v>11169</v>
      </c>
      <c r="K5668" s="666">
        <v>1</v>
      </c>
      <c r="L5668" s="666">
        <v>12</v>
      </c>
      <c r="M5668" s="691" t="s">
        <v>14250</v>
      </c>
      <c r="N5668" s="666">
        <v>3</v>
      </c>
      <c r="O5668" s="666">
        <v>6</v>
      </c>
      <c r="P5668" s="772" t="s">
        <v>14288</v>
      </c>
      <c r="Q5668" s="666">
        <v>1</v>
      </c>
      <c r="R5668" s="666">
        <v>12</v>
      </c>
    </row>
    <row r="5669" spans="1:18" ht="15.75" customHeight="1" x14ac:dyDescent="0.2">
      <c r="A5669" s="665" t="s">
        <v>13701</v>
      </c>
      <c r="B5669" s="666" t="s">
        <v>14241</v>
      </c>
      <c r="C5669" s="666" t="s">
        <v>14242</v>
      </c>
      <c r="D5669" s="675" t="s">
        <v>10390</v>
      </c>
      <c r="E5669" s="737" t="s">
        <v>5124</v>
      </c>
      <c r="F5669" s="666">
        <v>26723858</v>
      </c>
      <c r="G5669" s="675" t="s">
        <v>14354</v>
      </c>
      <c r="H5669" s="675" t="s">
        <v>10390</v>
      </c>
      <c r="I5669" s="675" t="s">
        <v>7361</v>
      </c>
      <c r="J5669" s="675" t="s">
        <v>13708</v>
      </c>
      <c r="K5669" s="666">
        <v>3</v>
      </c>
      <c r="L5669" s="666">
        <v>5</v>
      </c>
      <c r="M5669" s="691" t="s">
        <v>14355</v>
      </c>
      <c r="N5669" s="666"/>
      <c r="O5669" s="666"/>
      <c r="P5669" s="772"/>
      <c r="Q5669" s="666"/>
      <c r="R5669" s="666"/>
    </row>
    <row r="5670" spans="1:18" ht="15.75" customHeight="1" x14ac:dyDescent="0.2">
      <c r="A5670" s="665" t="s">
        <v>13701</v>
      </c>
      <c r="B5670" s="666" t="s">
        <v>14241</v>
      </c>
      <c r="C5670" s="666" t="s">
        <v>14242</v>
      </c>
      <c r="D5670" s="675" t="s">
        <v>10854</v>
      </c>
      <c r="E5670" s="737" t="s">
        <v>6892</v>
      </c>
      <c r="F5670" s="666">
        <v>46220662</v>
      </c>
      <c r="G5670" s="675" t="s">
        <v>14356</v>
      </c>
      <c r="H5670" s="675" t="s">
        <v>10854</v>
      </c>
      <c r="I5670" s="675" t="s">
        <v>6929</v>
      </c>
      <c r="J5670" s="675" t="s">
        <v>10854</v>
      </c>
      <c r="K5670" s="666">
        <v>1</v>
      </c>
      <c r="L5670" s="666">
        <v>12</v>
      </c>
      <c r="M5670" s="691" t="s">
        <v>13939</v>
      </c>
      <c r="N5670" s="666">
        <v>3</v>
      </c>
      <c r="O5670" s="666">
        <v>6</v>
      </c>
      <c r="P5670" s="772" t="s">
        <v>13940</v>
      </c>
      <c r="Q5670" s="666">
        <v>1</v>
      </c>
      <c r="R5670" s="666">
        <v>12</v>
      </c>
    </row>
    <row r="5671" spans="1:18" ht="15.75" customHeight="1" x14ac:dyDescent="0.2">
      <c r="A5671" s="665" t="s">
        <v>13701</v>
      </c>
      <c r="B5671" s="666" t="s">
        <v>14241</v>
      </c>
      <c r="C5671" s="666" t="s">
        <v>14242</v>
      </c>
      <c r="D5671" s="675" t="s">
        <v>10390</v>
      </c>
      <c r="E5671" s="737" t="s">
        <v>5124</v>
      </c>
      <c r="F5671" s="666">
        <v>41423407</v>
      </c>
      <c r="G5671" s="675" t="s">
        <v>14357</v>
      </c>
      <c r="H5671" s="675" t="s">
        <v>10390</v>
      </c>
      <c r="I5671" s="675" t="s">
        <v>7361</v>
      </c>
      <c r="J5671" s="675" t="s">
        <v>13708</v>
      </c>
      <c r="K5671" s="666">
        <v>1</v>
      </c>
      <c r="L5671" s="666">
        <v>12</v>
      </c>
      <c r="M5671" s="691" t="s">
        <v>13828</v>
      </c>
      <c r="N5671" s="666">
        <v>3</v>
      </c>
      <c r="O5671" s="666">
        <v>6</v>
      </c>
      <c r="P5671" s="772" t="s">
        <v>13829</v>
      </c>
      <c r="Q5671" s="666">
        <v>1</v>
      </c>
      <c r="R5671" s="666">
        <v>12</v>
      </c>
    </row>
    <row r="5672" spans="1:18" ht="15.75" customHeight="1" x14ac:dyDescent="0.2">
      <c r="A5672" s="665" t="s">
        <v>13701</v>
      </c>
      <c r="B5672" s="666" t="s">
        <v>14241</v>
      </c>
      <c r="C5672" s="666" t="s">
        <v>14242</v>
      </c>
      <c r="D5672" s="675" t="s">
        <v>10842</v>
      </c>
      <c r="E5672" s="737" t="s">
        <v>5124</v>
      </c>
      <c r="F5672" s="666">
        <v>73902495</v>
      </c>
      <c r="G5672" s="675" t="s">
        <v>14358</v>
      </c>
      <c r="H5672" s="675" t="s">
        <v>10842</v>
      </c>
      <c r="I5672" s="675" t="s">
        <v>7361</v>
      </c>
      <c r="J5672" s="675" t="s">
        <v>13708</v>
      </c>
      <c r="K5672" s="666">
        <v>1</v>
      </c>
      <c r="L5672" s="666">
        <v>12</v>
      </c>
      <c r="M5672" s="691" t="s">
        <v>13828</v>
      </c>
      <c r="N5672" s="666">
        <v>3</v>
      </c>
      <c r="O5672" s="666">
        <v>6</v>
      </c>
      <c r="P5672" s="772" t="s">
        <v>13829</v>
      </c>
      <c r="Q5672" s="666">
        <v>1</v>
      </c>
      <c r="R5672" s="666">
        <v>12</v>
      </c>
    </row>
    <row r="5673" spans="1:18" ht="15.75" customHeight="1" x14ac:dyDescent="0.2">
      <c r="A5673" s="665" t="s">
        <v>13701</v>
      </c>
      <c r="B5673" s="666" t="s">
        <v>14241</v>
      </c>
      <c r="C5673" s="666" t="s">
        <v>14242</v>
      </c>
      <c r="D5673" s="675" t="s">
        <v>9914</v>
      </c>
      <c r="E5673" s="737" t="s">
        <v>6963</v>
      </c>
      <c r="F5673" s="666">
        <v>42408020</v>
      </c>
      <c r="G5673" s="675" t="s">
        <v>14359</v>
      </c>
      <c r="H5673" s="675" t="s">
        <v>9914</v>
      </c>
      <c r="I5673" s="675" t="s">
        <v>6929</v>
      </c>
      <c r="J5673" s="675" t="s">
        <v>9913</v>
      </c>
      <c r="K5673" s="666">
        <v>1</v>
      </c>
      <c r="L5673" s="666">
        <v>12</v>
      </c>
      <c r="M5673" s="691" t="s">
        <v>14246</v>
      </c>
      <c r="N5673" s="666">
        <v>3</v>
      </c>
      <c r="O5673" s="666">
        <v>6</v>
      </c>
      <c r="P5673" s="772" t="s">
        <v>14247</v>
      </c>
      <c r="Q5673" s="666">
        <v>1</v>
      </c>
      <c r="R5673" s="666">
        <v>12</v>
      </c>
    </row>
    <row r="5674" spans="1:18" ht="15.75" customHeight="1" x14ac:dyDescent="0.2">
      <c r="A5674" s="665" t="s">
        <v>13701</v>
      </c>
      <c r="B5674" s="666" t="s">
        <v>14241</v>
      </c>
      <c r="C5674" s="666" t="s">
        <v>14242</v>
      </c>
      <c r="D5674" s="675" t="s">
        <v>11169</v>
      </c>
      <c r="E5674" s="737" t="s">
        <v>1750</v>
      </c>
      <c r="F5674" s="666">
        <v>10783649</v>
      </c>
      <c r="G5674" s="675" t="s">
        <v>14360</v>
      </c>
      <c r="H5674" s="675" t="s">
        <v>11169</v>
      </c>
      <c r="I5674" s="675" t="s">
        <v>6929</v>
      </c>
      <c r="J5674" s="675" t="s">
        <v>11169</v>
      </c>
      <c r="K5674" s="666">
        <v>1</v>
      </c>
      <c r="L5674" s="666">
        <v>12</v>
      </c>
      <c r="M5674" s="691" t="s">
        <v>14250</v>
      </c>
      <c r="N5674" s="666">
        <v>3</v>
      </c>
      <c r="O5674" s="666">
        <v>6</v>
      </c>
      <c r="P5674" s="772" t="s">
        <v>14288</v>
      </c>
      <c r="Q5674" s="666">
        <v>1</v>
      </c>
      <c r="R5674" s="666">
        <v>12</v>
      </c>
    </row>
    <row r="5675" spans="1:18" ht="15.75" customHeight="1" x14ac:dyDescent="0.2">
      <c r="A5675" s="665" t="s">
        <v>13701</v>
      </c>
      <c r="B5675" s="666" t="s">
        <v>14241</v>
      </c>
      <c r="C5675" s="666" t="s">
        <v>14242</v>
      </c>
      <c r="D5675" s="675" t="s">
        <v>10738</v>
      </c>
      <c r="E5675" s="737" t="s">
        <v>1124</v>
      </c>
      <c r="F5675" s="666">
        <v>18206244</v>
      </c>
      <c r="G5675" s="675" t="s">
        <v>14361</v>
      </c>
      <c r="H5675" s="675" t="s">
        <v>10738</v>
      </c>
      <c r="I5675" s="675" t="s">
        <v>7361</v>
      </c>
      <c r="J5675" s="675" t="s">
        <v>13708</v>
      </c>
      <c r="K5675" s="666">
        <v>1</v>
      </c>
      <c r="L5675" s="666">
        <v>12</v>
      </c>
      <c r="M5675" s="691" t="s">
        <v>13929</v>
      </c>
      <c r="N5675" s="666">
        <v>3</v>
      </c>
      <c r="O5675" s="666">
        <v>6</v>
      </c>
      <c r="P5675" s="772" t="s">
        <v>13930</v>
      </c>
      <c r="Q5675" s="666">
        <v>1</v>
      </c>
      <c r="R5675" s="666">
        <v>12</v>
      </c>
    </row>
    <row r="5676" spans="1:18" ht="15.75" customHeight="1" x14ac:dyDescent="0.2">
      <c r="A5676" s="665" t="s">
        <v>13701</v>
      </c>
      <c r="B5676" s="666" t="s">
        <v>14241</v>
      </c>
      <c r="C5676" s="666" t="s">
        <v>14242</v>
      </c>
      <c r="D5676" s="675" t="s">
        <v>11806</v>
      </c>
      <c r="E5676" s="737" t="s">
        <v>6979</v>
      </c>
      <c r="F5676" s="666">
        <v>72967654</v>
      </c>
      <c r="G5676" s="675" t="s">
        <v>14362</v>
      </c>
      <c r="H5676" s="675" t="s">
        <v>11806</v>
      </c>
      <c r="I5676" s="675" t="s">
        <v>6929</v>
      </c>
      <c r="J5676" s="675" t="s">
        <v>13704</v>
      </c>
      <c r="K5676" s="666">
        <v>1</v>
      </c>
      <c r="L5676" s="666">
        <v>12</v>
      </c>
      <c r="M5676" s="691" t="s">
        <v>14175</v>
      </c>
      <c r="N5676" s="666">
        <v>3</v>
      </c>
      <c r="O5676" s="666">
        <v>6</v>
      </c>
      <c r="P5676" s="772" t="s">
        <v>14176</v>
      </c>
      <c r="Q5676" s="666">
        <v>1</v>
      </c>
      <c r="R5676" s="666">
        <v>12</v>
      </c>
    </row>
    <row r="5677" spans="1:18" ht="15.75" customHeight="1" x14ac:dyDescent="0.2">
      <c r="A5677" s="665" t="s">
        <v>13701</v>
      </c>
      <c r="B5677" s="666" t="s">
        <v>14241</v>
      </c>
      <c r="C5677" s="666" t="s">
        <v>14242</v>
      </c>
      <c r="D5677" s="675" t="s">
        <v>10738</v>
      </c>
      <c r="E5677" s="737" t="s">
        <v>1124</v>
      </c>
      <c r="F5677" s="666">
        <v>42981664</v>
      </c>
      <c r="G5677" s="675" t="s">
        <v>14363</v>
      </c>
      <c r="H5677" s="675" t="s">
        <v>10738</v>
      </c>
      <c r="I5677" s="675" t="s">
        <v>7361</v>
      </c>
      <c r="J5677" s="675" t="s">
        <v>13708</v>
      </c>
      <c r="K5677" s="666">
        <v>1</v>
      </c>
      <c r="L5677" s="666">
        <v>12</v>
      </c>
      <c r="M5677" s="691" t="s">
        <v>13929</v>
      </c>
      <c r="N5677" s="666">
        <v>3</v>
      </c>
      <c r="O5677" s="666">
        <v>6</v>
      </c>
      <c r="P5677" s="772" t="s">
        <v>13930</v>
      </c>
      <c r="Q5677" s="666">
        <v>1</v>
      </c>
      <c r="R5677" s="666">
        <v>12</v>
      </c>
    </row>
    <row r="5678" spans="1:18" ht="15.75" customHeight="1" x14ac:dyDescent="0.2">
      <c r="A5678" s="665" t="s">
        <v>13701</v>
      </c>
      <c r="B5678" s="666" t="s">
        <v>14241</v>
      </c>
      <c r="C5678" s="666" t="s">
        <v>14242</v>
      </c>
      <c r="D5678" s="675" t="s">
        <v>10738</v>
      </c>
      <c r="E5678" s="737" t="s">
        <v>1124</v>
      </c>
      <c r="F5678" s="666">
        <v>46265737</v>
      </c>
      <c r="G5678" s="675" t="s">
        <v>14364</v>
      </c>
      <c r="H5678" s="675" t="s">
        <v>10738</v>
      </c>
      <c r="I5678" s="675" t="s">
        <v>7361</v>
      </c>
      <c r="J5678" s="675" t="s">
        <v>13708</v>
      </c>
      <c r="K5678" s="666">
        <v>1</v>
      </c>
      <c r="L5678" s="666">
        <v>12</v>
      </c>
      <c r="M5678" s="691" t="s">
        <v>13929</v>
      </c>
      <c r="N5678" s="666">
        <v>3</v>
      </c>
      <c r="O5678" s="666">
        <v>6</v>
      </c>
      <c r="P5678" s="772" t="s">
        <v>13930</v>
      </c>
      <c r="Q5678" s="666">
        <v>1</v>
      </c>
      <c r="R5678" s="666">
        <v>12</v>
      </c>
    </row>
    <row r="5679" spans="1:18" ht="15.75" customHeight="1" x14ac:dyDescent="0.2">
      <c r="A5679" s="665" t="s">
        <v>13701</v>
      </c>
      <c r="B5679" s="666" t="s">
        <v>14241</v>
      </c>
      <c r="C5679" s="666" t="s">
        <v>14242</v>
      </c>
      <c r="D5679" s="675" t="s">
        <v>10854</v>
      </c>
      <c r="E5679" s="737" t="s">
        <v>6892</v>
      </c>
      <c r="F5679" s="666">
        <v>42431325</v>
      </c>
      <c r="G5679" s="675" t="s">
        <v>14365</v>
      </c>
      <c r="H5679" s="675" t="s">
        <v>10854</v>
      </c>
      <c r="I5679" s="675" t="s">
        <v>6929</v>
      </c>
      <c r="J5679" s="675" t="s">
        <v>10854</v>
      </c>
      <c r="K5679" s="666">
        <v>1</v>
      </c>
      <c r="L5679" s="666">
        <v>12</v>
      </c>
      <c r="M5679" s="691" t="s">
        <v>13939</v>
      </c>
      <c r="N5679" s="666">
        <v>3</v>
      </c>
      <c r="O5679" s="666">
        <v>6</v>
      </c>
      <c r="P5679" s="772" t="s">
        <v>13940</v>
      </c>
      <c r="Q5679" s="666">
        <v>1</v>
      </c>
      <c r="R5679" s="666">
        <v>12</v>
      </c>
    </row>
    <row r="5680" spans="1:18" ht="15.75" customHeight="1" x14ac:dyDescent="0.2">
      <c r="A5680" s="665" t="s">
        <v>13701</v>
      </c>
      <c r="B5680" s="666" t="s">
        <v>14241</v>
      </c>
      <c r="C5680" s="666" t="s">
        <v>14242</v>
      </c>
      <c r="D5680" s="675" t="s">
        <v>9914</v>
      </c>
      <c r="E5680" s="737" t="s">
        <v>6979</v>
      </c>
      <c r="F5680" s="666">
        <v>41943147</v>
      </c>
      <c r="G5680" s="675" t="s">
        <v>14366</v>
      </c>
      <c r="H5680" s="675" t="s">
        <v>9914</v>
      </c>
      <c r="I5680" s="675" t="s">
        <v>6929</v>
      </c>
      <c r="J5680" s="675" t="s">
        <v>9913</v>
      </c>
      <c r="K5680" s="666">
        <v>1</v>
      </c>
      <c r="L5680" s="666">
        <v>1</v>
      </c>
      <c r="M5680" s="691" t="s">
        <v>13752</v>
      </c>
      <c r="N5680" s="666" t="s">
        <v>554</v>
      </c>
      <c r="O5680" s="666" t="s">
        <v>554</v>
      </c>
      <c r="P5680" s="772"/>
      <c r="Q5680" s="666"/>
      <c r="R5680" s="666"/>
    </row>
    <row r="5681" spans="1:18" ht="15.75" customHeight="1" x14ac:dyDescent="0.2">
      <c r="A5681" s="665" t="s">
        <v>13701</v>
      </c>
      <c r="B5681" s="666" t="s">
        <v>14241</v>
      </c>
      <c r="C5681" s="666" t="s">
        <v>14242</v>
      </c>
      <c r="D5681" s="675" t="s">
        <v>11806</v>
      </c>
      <c r="E5681" s="737" t="s">
        <v>1750</v>
      </c>
      <c r="F5681" s="666">
        <v>44042084</v>
      </c>
      <c r="G5681" s="675" t="s">
        <v>14367</v>
      </c>
      <c r="H5681" s="675" t="s">
        <v>11806</v>
      </c>
      <c r="I5681" s="675" t="s">
        <v>6929</v>
      </c>
      <c r="J5681" s="675" t="s">
        <v>13704</v>
      </c>
      <c r="K5681" s="666">
        <v>1</v>
      </c>
      <c r="L5681" s="666">
        <v>12</v>
      </c>
      <c r="M5681" s="691" t="s">
        <v>14250</v>
      </c>
      <c r="N5681" s="666">
        <v>3</v>
      </c>
      <c r="O5681" s="666">
        <v>6</v>
      </c>
      <c r="P5681" s="772" t="s">
        <v>14288</v>
      </c>
      <c r="Q5681" s="666">
        <v>1</v>
      </c>
      <c r="R5681" s="666">
        <v>12</v>
      </c>
    </row>
    <row r="5682" spans="1:18" ht="15.75" customHeight="1" x14ac:dyDescent="0.2">
      <c r="A5682" s="665" t="s">
        <v>13701</v>
      </c>
      <c r="B5682" s="666" t="s">
        <v>14241</v>
      </c>
      <c r="C5682" s="666" t="s">
        <v>14242</v>
      </c>
      <c r="D5682" s="675" t="s">
        <v>11169</v>
      </c>
      <c r="E5682" s="737" t="s">
        <v>6892</v>
      </c>
      <c r="F5682" s="666">
        <v>42434234</v>
      </c>
      <c r="G5682" s="675" t="s">
        <v>14368</v>
      </c>
      <c r="H5682" s="675" t="s">
        <v>11169</v>
      </c>
      <c r="I5682" s="675" t="s">
        <v>6929</v>
      </c>
      <c r="J5682" s="675" t="s">
        <v>11169</v>
      </c>
      <c r="K5682" s="666">
        <v>1</v>
      </c>
      <c r="L5682" s="666">
        <v>12</v>
      </c>
      <c r="M5682" s="691" t="s">
        <v>13939</v>
      </c>
      <c r="N5682" s="666">
        <v>3</v>
      </c>
      <c r="O5682" s="666">
        <v>6</v>
      </c>
      <c r="P5682" s="772" t="s">
        <v>13940</v>
      </c>
      <c r="Q5682" s="666">
        <v>1</v>
      </c>
      <c r="R5682" s="666">
        <v>12</v>
      </c>
    </row>
    <row r="5683" spans="1:18" ht="15.75" customHeight="1" x14ac:dyDescent="0.2">
      <c r="A5683" s="665" t="s">
        <v>13701</v>
      </c>
      <c r="B5683" s="666" t="s">
        <v>14241</v>
      </c>
      <c r="C5683" s="666" t="s">
        <v>14242</v>
      </c>
      <c r="D5683" s="675" t="s">
        <v>11169</v>
      </c>
      <c r="E5683" s="737" t="s">
        <v>1124</v>
      </c>
      <c r="F5683" s="666">
        <v>44406131</v>
      </c>
      <c r="G5683" s="675" t="s">
        <v>14369</v>
      </c>
      <c r="H5683" s="675" t="s">
        <v>11169</v>
      </c>
      <c r="I5683" s="675" t="s">
        <v>6929</v>
      </c>
      <c r="J5683" s="675" t="s">
        <v>11169</v>
      </c>
      <c r="K5683" s="666">
        <v>1</v>
      </c>
      <c r="L5683" s="666">
        <v>12</v>
      </c>
      <c r="M5683" s="691" t="s">
        <v>13929</v>
      </c>
      <c r="N5683" s="666">
        <v>3</v>
      </c>
      <c r="O5683" s="666">
        <v>6</v>
      </c>
      <c r="P5683" s="772" t="s">
        <v>13930</v>
      </c>
      <c r="Q5683" s="666">
        <v>1</v>
      </c>
      <c r="R5683" s="666">
        <v>12</v>
      </c>
    </row>
    <row r="5684" spans="1:18" ht="15.75" customHeight="1" x14ac:dyDescent="0.2">
      <c r="A5684" s="665" t="s">
        <v>13701</v>
      </c>
      <c r="B5684" s="666" t="s">
        <v>14241</v>
      </c>
      <c r="C5684" s="666" t="s">
        <v>14242</v>
      </c>
      <c r="D5684" s="675" t="s">
        <v>9914</v>
      </c>
      <c r="E5684" s="737" t="s">
        <v>6963</v>
      </c>
      <c r="F5684" s="666">
        <v>44426176</v>
      </c>
      <c r="G5684" s="675" t="s">
        <v>14370</v>
      </c>
      <c r="H5684" s="675" t="s">
        <v>9914</v>
      </c>
      <c r="I5684" s="675" t="s">
        <v>6929</v>
      </c>
      <c r="J5684" s="675" t="s">
        <v>9913</v>
      </c>
      <c r="K5684" s="666">
        <v>1</v>
      </c>
      <c r="L5684" s="666">
        <v>12</v>
      </c>
      <c r="M5684" s="691" t="s">
        <v>14246</v>
      </c>
      <c r="N5684" s="666">
        <v>3</v>
      </c>
      <c r="O5684" s="666">
        <v>6</v>
      </c>
      <c r="P5684" s="772" t="s">
        <v>14247</v>
      </c>
      <c r="Q5684" s="666">
        <v>1</v>
      </c>
      <c r="R5684" s="666">
        <v>12</v>
      </c>
    </row>
    <row r="5685" spans="1:18" ht="15.75" customHeight="1" x14ac:dyDescent="0.2">
      <c r="A5685" s="665" t="s">
        <v>13701</v>
      </c>
      <c r="B5685" s="666" t="s">
        <v>14241</v>
      </c>
      <c r="C5685" s="666" t="s">
        <v>14242</v>
      </c>
      <c r="D5685" s="675" t="s">
        <v>9914</v>
      </c>
      <c r="E5685" s="737" t="s">
        <v>6963</v>
      </c>
      <c r="F5685" s="666">
        <v>75663388</v>
      </c>
      <c r="G5685" s="675" t="s">
        <v>14371</v>
      </c>
      <c r="H5685" s="675" t="s">
        <v>9914</v>
      </c>
      <c r="I5685" s="675" t="s">
        <v>6929</v>
      </c>
      <c r="J5685" s="675" t="s">
        <v>9913</v>
      </c>
      <c r="K5685" s="666">
        <v>1</v>
      </c>
      <c r="L5685" s="666">
        <v>12</v>
      </c>
      <c r="M5685" s="691" t="s">
        <v>14246</v>
      </c>
      <c r="N5685" s="666">
        <v>3</v>
      </c>
      <c r="O5685" s="666">
        <v>6</v>
      </c>
      <c r="P5685" s="772" t="s">
        <v>14247</v>
      </c>
      <c r="Q5685" s="666">
        <v>1</v>
      </c>
      <c r="R5685" s="666">
        <v>12</v>
      </c>
    </row>
    <row r="5686" spans="1:18" ht="15.75" customHeight="1" x14ac:dyDescent="0.2">
      <c r="A5686" s="665" t="s">
        <v>13701</v>
      </c>
      <c r="B5686" s="666" t="s">
        <v>14241</v>
      </c>
      <c r="C5686" s="666" t="s">
        <v>14242</v>
      </c>
      <c r="D5686" s="675" t="s">
        <v>9914</v>
      </c>
      <c r="E5686" s="737" t="s">
        <v>6963</v>
      </c>
      <c r="F5686" s="666">
        <v>47480853</v>
      </c>
      <c r="G5686" s="675" t="s">
        <v>14372</v>
      </c>
      <c r="H5686" s="675" t="s">
        <v>9914</v>
      </c>
      <c r="I5686" s="675" t="s">
        <v>6929</v>
      </c>
      <c r="J5686" s="675" t="s">
        <v>9913</v>
      </c>
      <c r="K5686" s="666">
        <v>1</v>
      </c>
      <c r="L5686" s="666">
        <v>12</v>
      </c>
      <c r="M5686" s="691" t="s">
        <v>14246</v>
      </c>
      <c r="N5686" s="666">
        <v>1</v>
      </c>
      <c r="O5686" s="666">
        <v>1</v>
      </c>
      <c r="P5686" s="772" t="s">
        <v>14373</v>
      </c>
      <c r="Q5686" s="666"/>
      <c r="R5686" s="666"/>
    </row>
    <row r="5687" spans="1:18" ht="15.75" customHeight="1" x14ac:dyDescent="0.2">
      <c r="A5687" s="665" t="s">
        <v>13701</v>
      </c>
      <c r="B5687" s="666" t="s">
        <v>14241</v>
      </c>
      <c r="C5687" s="666" t="s">
        <v>14242</v>
      </c>
      <c r="D5687" s="675" t="s">
        <v>11806</v>
      </c>
      <c r="E5687" s="737" t="s">
        <v>4263</v>
      </c>
      <c r="F5687" s="666">
        <v>46942680</v>
      </c>
      <c r="G5687" s="675" t="s">
        <v>14374</v>
      </c>
      <c r="H5687" s="675" t="s">
        <v>11806</v>
      </c>
      <c r="I5687" s="675" t="s">
        <v>6929</v>
      </c>
      <c r="J5687" s="675" t="s">
        <v>13704</v>
      </c>
      <c r="K5687" s="666">
        <v>1</v>
      </c>
      <c r="L5687" s="666">
        <v>12</v>
      </c>
      <c r="M5687" s="691" t="s">
        <v>13979</v>
      </c>
      <c r="N5687" s="666">
        <v>3</v>
      </c>
      <c r="O5687" s="666">
        <v>6</v>
      </c>
      <c r="P5687" s="772" t="s">
        <v>13980</v>
      </c>
      <c r="Q5687" s="666">
        <v>1</v>
      </c>
      <c r="R5687" s="666">
        <v>12</v>
      </c>
    </row>
    <row r="5688" spans="1:18" ht="15.75" customHeight="1" x14ac:dyDescent="0.2">
      <c r="A5688" s="665" t="s">
        <v>13701</v>
      </c>
      <c r="B5688" s="666" t="s">
        <v>14241</v>
      </c>
      <c r="C5688" s="666" t="s">
        <v>14242</v>
      </c>
      <c r="D5688" s="675" t="s">
        <v>11169</v>
      </c>
      <c r="E5688" s="737" t="s">
        <v>1750</v>
      </c>
      <c r="F5688" s="666">
        <v>19096575</v>
      </c>
      <c r="G5688" s="675" t="s">
        <v>14375</v>
      </c>
      <c r="H5688" s="675" t="s">
        <v>11169</v>
      </c>
      <c r="I5688" s="675" t="s">
        <v>6929</v>
      </c>
      <c r="J5688" s="675" t="s">
        <v>11169</v>
      </c>
      <c r="K5688" s="666">
        <v>1</v>
      </c>
      <c r="L5688" s="666">
        <v>12</v>
      </c>
      <c r="M5688" s="691" t="s">
        <v>14250</v>
      </c>
      <c r="N5688" s="666">
        <v>3</v>
      </c>
      <c r="O5688" s="666">
        <v>6</v>
      </c>
      <c r="P5688" s="772" t="s">
        <v>14288</v>
      </c>
      <c r="Q5688" s="666">
        <v>1</v>
      </c>
      <c r="R5688" s="666">
        <v>12</v>
      </c>
    </row>
    <row r="5689" spans="1:18" ht="15.75" customHeight="1" x14ac:dyDescent="0.2">
      <c r="A5689" s="665" t="s">
        <v>13701</v>
      </c>
      <c r="B5689" s="666" t="s">
        <v>14241</v>
      </c>
      <c r="C5689" s="666" t="s">
        <v>14242</v>
      </c>
      <c r="D5689" s="675" t="s">
        <v>10738</v>
      </c>
      <c r="E5689" s="737" t="s">
        <v>1124</v>
      </c>
      <c r="F5689" s="666">
        <v>70854592</v>
      </c>
      <c r="G5689" s="675" t="s">
        <v>14376</v>
      </c>
      <c r="H5689" s="675" t="s">
        <v>10738</v>
      </c>
      <c r="I5689" s="675" t="s">
        <v>7361</v>
      </c>
      <c r="J5689" s="675" t="s">
        <v>13708</v>
      </c>
      <c r="K5689" s="666">
        <v>1</v>
      </c>
      <c r="L5689" s="666">
        <v>12</v>
      </c>
      <c r="M5689" s="691" t="s">
        <v>13929</v>
      </c>
      <c r="N5689" s="666">
        <v>3</v>
      </c>
      <c r="O5689" s="666">
        <v>6</v>
      </c>
      <c r="P5689" s="772" t="s">
        <v>13930</v>
      </c>
      <c r="Q5689" s="666">
        <v>1</v>
      </c>
      <c r="R5689" s="666">
        <v>12</v>
      </c>
    </row>
    <row r="5690" spans="1:18" ht="15.75" customHeight="1" x14ac:dyDescent="0.2">
      <c r="A5690" s="665" t="s">
        <v>13701</v>
      </c>
      <c r="B5690" s="666" t="s">
        <v>14241</v>
      </c>
      <c r="C5690" s="666" t="s">
        <v>14242</v>
      </c>
      <c r="D5690" s="675" t="s">
        <v>11806</v>
      </c>
      <c r="E5690" s="737" t="s">
        <v>1750</v>
      </c>
      <c r="F5690" s="666">
        <v>70026836</v>
      </c>
      <c r="G5690" s="675" t="s">
        <v>14377</v>
      </c>
      <c r="H5690" s="675" t="s">
        <v>11806</v>
      </c>
      <c r="I5690" s="675" t="s">
        <v>6929</v>
      </c>
      <c r="J5690" s="675" t="s">
        <v>13704</v>
      </c>
      <c r="K5690" s="666">
        <v>1</v>
      </c>
      <c r="L5690" s="666">
        <v>3</v>
      </c>
      <c r="M5690" s="691" t="s">
        <v>14378</v>
      </c>
      <c r="N5690" s="666"/>
      <c r="O5690" s="666"/>
      <c r="P5690" s="772"/>
      <c r="Q5690" s="666"/>
      <c r="R5690" s="666"/>
    </row>
    <row r="5691" spans="1:18" ht="15.75" customHeight="1" x14ac:dyDescent="0.2">
      <c r="A5691" s="665" t="s">
        <v>13701</v>
      </c>
      <c r="B5691" s="666" t="s">
        <v>14241</v>
      </c>
      <c r="C5691" s="666" t="s">
        <v>14242</v>
      </c>
      <c r="D5691" s="675" t="s">
        <v>11806</v>
      </c>
      <c r="E5691" s="737" t="s">
        <v>1750</v>
      </c>
      <c r="F5691" s="666">
        <v>48778380</v>
      </c>
      <c r="G5691" s="675" t="s">
        <v>10776</v>
      </c>
      <c r="H5691" s="675" t="s">
        <v>11806</v>
      </c>
      <c r="I5691" s="675" t="s">
        <v>6929</v>
      </c>
      <c r="J5691" s="675" t="s">
        <v>13704</v>
      </c>
      <c r="K5691" s="666">
        <v>1</v>
      </c>
      <c r="L5691" s="666">
        <v>12</v>
      </c>
      <c r="M5691" s="691" t="s">
        <v>14250</v>
      </c>
      <c r="N5691" s="666">
        <v>1</v>
      </c>
      <c r="O5691" s="666">
        <v>1</v>
      </c>
      <c r="P5691" s="772" t="s">
        <v>14251</v>
      </c>
      <c r="Q5691" s="666"/>
      <c r="R5691" s="666"/>
    </row>
    <row r="5692" spans="1:18" ht="15.75" customHeight="1" x14ac:dyDescent="0.2">
      <c r="A5692" s="665" t="s">
        <v>13701</v>
      </c>
      <c r="B5692" s="666" t="s">
        <v>14241</v>
      </c>
      <c r="C5692" s="666" t="s">
        <v>14242</v>
      </c>
      <c r="D5692" s="675" t="s">
        <v>10738</v>
      </c>
      <c r="E5692" s="737" t="s">
        <v>1124</v>
      </c>
      <c r="F5692" s="666">
        <v>41700196</v>
      </c>
      <c r="G5692" s="675" t="s">
        <v>14379</v>
      </c>
      <c r="H5692" s="675" t="s">
        <v>10738</v>
      </c>
      <c r="I5692" s="675" t="s">
        <v>7361</v>
      </c>
      <c r="J5692" s="675" t="s">
        <v>13708</v>
      </c>
      <c r="K5692" s="666">
        <v>6</v>
      </c>
      <c r="L5692" s="666">
        <v>12</v>
      </c>
      <c r="M5692" s="691" t="s">
        <v>13929</v>
      </c>
      <c r="N5692" s="666">
        <v>3</v>
      </c>
      <c r="O5692" s="666">
        <v>6</v>
      </c>
      <c r="P5692" s="772" t="s">
        <v>13930</v>
      </c>
      <c r="Q5692" s="666">
        <v>1</v>
      </c>
      <c r="R5692" s="666">
        <v>12</v>
      </c>
    </row>
    <row r="5693" spans="1:18" ht="15.75" customHeight="1" x14ac:dyDescent="0.2">
      <c r="A5693" s="665" t="s">
        <v>13701</v>
      </c>
      <c r="B5693" s="666" t="s">
        <v>14241</v>
      </c>
      <c r="C5693" s="666" t="s">
        <v>14242</v>
      </c>
      <c r="D5693" s="675" t="s">
        <v>9914</v>
      </c>
      <c r="E5693" s="737" t="s">
        <v>6963</v>
      </c>
      <c r="F5693" s="666">
        <v>46009600</v>
      </c>
      <c r="G5693" s="675" t="s">
        <v>14380</v>
      </c>
      <c r="H5693" s="675" t="s">
        <v>9914</v>
      </c>
      <c r="I5693" s="675" t="s">
        <v>6929</v>
      </c>
      <c r="J5693" s="675" t="s">
        <v>9913</v>
      </c>
      <c r="K5693" s="666">
        <v>1</v>
      </c>
      <c r="L5693" s="666">
        <v>12</v>
      </c>
      <c r="M5693" s="691" t="s">
        <v>14246</v>
      </c>
      <c r="N5693" s="666">
        <v>3</v>
      </c>
      <c r="O5693" s="666">
        <v>6</v>
      </c>
      <c r="P5693" s="772" t="s">
        <v>14247</v>
      </c>
      <c r="Q5693" s="666">
        <v>1</v>
      </c>
      <c r="R5693" s="666">
        <v>12</v>
      </c>
    </row>
    <row r="5694" spans="1:18" ht="15.75" customHeight="1" x14ac:dyDescent="0.2">
      <c r="A5694" s="665" t="s">
        <v>13701</v>
      </c>
      <c r="B5694" s="666" t="s">
        <v>14241</v>
      </c>
      <c r="C5694" s="666" t="s">
        <v>14242</v>
      </c>
      <c r="D5694" s="675" t="s">
        <v>10244</v>
      </c>
      <c r="E5694" s="737" t="s">
        <v>1124</v>
      </c>
      <c r="F5694" s="666">
        <v>40930246</v>
      </c>
      <c r="G5694" s="675" t="s">
        <v>14381</v>
      </c>
      <c r="H5694" s="675" t="s">
        <v>10244</v>
      </c>
      <c r="I5694" s="675" t="s">
        <v>7361</v>
      </c>
      <c r="J5694" s="675" t="s">
        <v>13708</v>
      </c>
      <c r="K5694" s="666">
        <v>1</v>
      </c>
      <c r="L5694" s="666">
        <v>12</v>
      </c>
      <c r="M5694" s="691" t="s">
        <v>13929</v>
      </c>
      <c r="N5694" s="666">
        <v>3</v>
      </c>
      <c r="O5694" s="666">
        <v>6</v>
      </c>
      <c r="P5694" s="772" t="s">
        <v>13930</v>
      </c>
      <c r="Q5694" s="666">
        <v>1</v>
      </c>
      <c r="R5694" s="666">
        <v>12</v>
      </c>
    </row>
    <row r="5695" spans="1:18" ht="15.75" customHeight="1" x14ac:dyDescent="0.2">
      <c r="A5695" s="665" t="s">
        <v>13701</v>
      </c>
      <c r="B5695" s="666" t="s">
        <v>14241</v>
      </c>
      <c r="C5695" s="666" t="s">
        <v>14242</v>
      </c>
      <c r="D5695" s="675" t="s">
        <v>10738</v>
      </c>
      <c r="E5695" s="737" t="s">
        <v>1124</v>
      </c>
      <c r="F5695" s="666">
        <v>70582626</v>
      </c>
      <c r="G5695" s="675" t="s">
        <v>14382</v>
      </c>
      <c r="H5695" s="675" t="s">
        <v>10738</v>
      </c>
      <c r="I5695" s="675" t="s">
        <v>7361</v>
      </c>
      <c r="J5695" s="675" t="s">
        <v>13708</v>
      </c>
      <c r="K5695" s="666">
        <v>1</v>
      </c>
      <c r="L5695" s="666">
        <v>12</v>
      </c>
      <c r="M5695" s="691" t="s">
        <v>13929</v>
      </c>
      <c r="N5695" s="666">
        <v>3</v>
      </c>
      <c r="O5695" s="666">
        <v>6</v>
      </c>
      <c r="P5695" s="772" t="s">
        <v>13930</v>
      </c>
      <c r="Q5695" s="666">
        <v>1</v>
      </c>
      <c r="R5695" s="666">
        <v>12</v>
      </c>
    </row>
    <row r="5696" spans="1:18" ht="15.75" customHeight="1" x14ac:dyDescent="0.2">
      <c r="A5696" s="665" t="s">
        <v>13701</v>
      </c>
      <c r="B5696" s="666" t="s">
        <v>14241</v>
      </c>
      <c r="C5696" s="666" t="s">
        <v>14242</v>
      </c>
      <c r="D5696" s="675" t="s">
        <v>10244</v>
      </c>
      <c r="E5696" s="737" t="s">
        <v>1124</v>
      </c>
      <c r="F5696" s="666">
        <v>47540378</v>
      </c>
      <c r="G5696" s="675" t="s">
        <v>14383</v>
      </c>
      <c r="H5696" s="675" t="s">
        <v>10244</v>
      </c>
      <c r="I5696" s="675" t="s">
        <v>7361</v>
      </c>
      <c r="J5696" s="675" t="s">
        <v>13708</v>
      </c>
      <c r="K5696" s="666">
        <v>1</v>
      </c>
      <c r="L5696" s="666">
        <v>12</v>
      </c>
      <c r="M5696" s="691" t="s">
        <v>13929</v>
      </c>
      <c r="N5696" s="666">
        <v>3</v>
      </c>
      <c r="O5696" s="666">
        <v>6</v>
      </c>
      <c r="P5696" s="772" t="s">
        <v>13930</v>
      </c>
      <c r="Q5696" s="666">
        <v>1</v>
      </c>
      <c r="R5696" s="666">
        <v>12</v>
      </c>
    </row>
    <row r="5697" spans="1:18" ht="15.75" customHeight="1" x14ac:dyDescent="0.2">
      <c r="A5697" s="665" t="s">
        <v>13701</v>
      </c>
      <c r="B5697" s="666" t="s">
        <v>14241</v>
      </c>
      <c r="C5697" s="666" t="s">
        <v>14242</v>
      </c>
      <c r="D5697" s="675" t="s">
        <v>9914</v>
      </c>
      <c r="E5697" s="737" t="s">
        <v>6979</v>
      </c>
      <c r="F5697" s="666">
        <v>44850554</v>
      </c>
      <c r="G5697" s="675" t="s">
        <v>14384</v>
      </c>
      <c r="H5697" s="675" t="s">
        <v>9914</v>
      </c>
      <c r="I5697" s="675" t="s">
        <v>6929</v>
      </c>
      <c r="J5697" s="675" t="s">
        <v>9913</v>
      </c>
      <c r="K5697" s="666">
        <v>1</v>
      </c>
      <c r="L5697" s="666">
        <v>12</v>
      </c>
      <c r="M5697" s="691" t="s">
        <v>14175</v>
      </c>
      <c r="N5697" s="666">
        <v>3</v>
      </c>
      <c r="O5697" s="666">
        <v>6</v>
      </c>
      <c r="P5697" s="772" t="s">
        <v>14176</v>
      </c>
      <c r="Q5697" s="666">
        <v>1</v>
      </c>
      <c r="R5697" s="666">
        <v>12</v>
      </c>
    </row>
    <row r="5698" spans="1:18" ht="15.75" customHeight="1" x14ac:dyDescent="0.2">
      <c r="A5698" s="665" t="s">
        <v>13701</v>
      </c>
      <c r="B5698" s="666" t="s">
        <v>14241</v>
      </c>
      <c r="C5698" s="666" t="s">
        <v>14242</v>
      </c>
      <c r="D5698" s="675" t="s">
        <v>10738</v>
      </c>
      <c r="E5698" s="737" t="s">
        <v>1124</v>
      </c>
      <c r="F5698" s="666">
        <v>43767492</v>
      </c>
      <c r="G5698" s="675" t="s">
        <v>14385</v>
      </c>
      <c r="H5698" s="675" t="s">
        <v>10738</v>
      </c>
      <c r="I5698" s="675" t="s">
        <v>7361</v>
      </c>
      <c r="J5698" s="675" t="s">
        <v>13708</v>
      </c>
      <c r="K5698" s="666">
        <v>1</v>
      </c>
      <c r="L5698" s="666">
        <v>12</v>
      </c>
      <c r="M5698" s="691" t="s">
        <v>13929</v>
      </c>
      <c r="N5698" s="666">
        <v>3</v>
      </c>
      <c r="O5698" s="666">
        <v>6</v>
      </c>
      <c r="P5698" s="772" t="s">
        <v>13930</v>
      </c>
      <c r="Q5698" s="666">
        <v>1</v>
      </c>
      <c r="R5698" s="666">
        <v>12</v>
      </c>
    </row>
    <row r="5699" spans="1:18" ht="15.75" customHeight="1" x14ac:dyDescent="0.2">
      <c r="A5699" s="665" t="s">
        <v>13701</v>
      </c>
      <c r="B5699" s="666" t="s">
        <v>14241</v>
      </c>
      <c r="C5699" s="666" t="s">
        <v>14242</v>
      </c>
      <c r="D5699" s="675" t="s">
        <v>10738</v>
      </c>
      <c r="E5699" s="737" t="s">
        <v>1124</v>
      </c>
      <c r="F5699" s="666">
        <v>41646341</v>
      </c>
      <c r="G5699" s="675" t="s">
        <v>14386</v>
      </c>
      <c r="H5699" s="675" t="s">
        <v>10738</v>
      </c>
      <c r="I5699" s="675" t="s">
        <v>7361</v>
      </c>
      <c r="J5699" s="675" t="s">
        <v>13708</v>
      </c>
      <c r="K5699" s="666">
        <v>1</v>
      </c>
      <c r="L5699" s="666">
        <v>12</v>
      </c>
      <c r="M5699" s="691" t="s">
        <v>13929</v>
      </c>
      <c r="N5699" s="666">
        <v>3</v>
      </c>
      <c r="O5699" s="666">
        <v>6</v>
      </c>
      <c r="P5699" s="772" t="s">
        <v>13930</v>
      </c>
      <c r="Q5699" s="666">
        <v>1</v>
      </c>
      <c r="R5699" s="666">
        <v>12</v>
      </c>
    </row>
    <row r="5700" spans="1:18" ht="15.75" customHeight="1" x14ac:dyDescent="0.2">
      <c r="A5700" s="665" t="s">
        <v>13701</v>
      </c>
      <c r="B5700" s="666" t="s">
        <v>14241</v>
      </c>
      <c r="C5700" s="666" t="s">
        <v>14242</v>
      </c>
      <c r="D5700" s="675" t="s">
        <v>10244</v>
      </c>
      <c r="E5700" s="737" t="s">
        <v>1124</v>
      </c>
      <c r="F5700" s="666">
        <v>47992172</v>
      </c>
      <c r="G5700" s="675" t="s">
        <v>14387</v>
      </c>
      <c r="H5700" s="675" t="s">
        <v>10244</v>
      </c>
      <c r="I5700" s="675" t="s">
        <v>7361</v>
      </c>
      <c r="J5700" s="675" t="s">
        <v>13708</v>
      </c>
      <c r="K5700" s="666">
        <v>1</v>
      </c>
      <c r="L5700" s="666">
        <v>12</v>
      </c>
      <c r="M5700" s="691" t="s">
        <v>13929</v>
      </c>
      <c r="N5700" s="666">
        <v>3</v>
      </c>
      <c r="O5700" s="666">
        <v>6</v>
      </c>
      <c r="P5700" s="772" t="s">
        <v>13930</v>
      </c>
      <c r="Q5700" s="666">
        <v>1</v>
      </c>
      <c r="R5700" s="666">
        <v>12</v>
      </c>
    </row>
    <row r="5701" spans="1:18" ht="15.75" customHeight="1" x14ac:dyDescent="0.2">
      <c r="A5701" s="665" t="s">
        <v>13701</v>
      </c>
      <c r="B5701" s="666" t="s">
        <v>14241</v>
      </c>
      <c r="C5701" s="666" t="s">
        <v>14242</v>
      </c>
      <c r="D5701" s="675" t="s">
        <v>11806</v>
      </c>
      <c r="E5701" s="737" t="s">
        <v>4263</v>
      </c>
      <c r="F5701" s="666">
        <v>41993270</v>
      </c>
      <c r="G5701" s="675" t="s">
        <v>14388</v>
      </c>
      <c r="H5701" s="675" t="s">
        <v>11806</v>
      </c>
      <c r="I5701" s="675" t="s">
        <v>6929</v>
      </c>
      <c r="J5701" s="675" t="s">
        <v>13704</v>
      </c>
      <c r="K5701" s="666">
        <v>1</v>
      </c>
      <c r="L5701" s="666">
        <v>12</v>
      </c>
      <c r="M5701" s="691" t="s">
        <v>13979</v>
      </c>
      <c r="N5701" s="666">
        <v>3</v>
      </c>
      <c r="O5701" s="666">
        <v>6</v>
      </c>
      <c r="P5701" s="772" t="s">
        <v>13980</v>
      </c>
      <c r="Q5701" s="666">
        <v>1</v>
      </c>
      <c r="R5701" s="666">
        <v>12</v>
      </c>
    </row>
    <row r="5702" spans="1:18" ht="15.75" customHeight="1" x14ac:dyDescent="0.2">
      <c r="A5702" s="665" t="s">
        <v>13701</v>
      </c>
      <c r="B5702" s="666" t="s">
        <v>14241</v>
      </c>
      <c r="C5702" s="666" t="s">
        <v>14242</v>
      </c>
      <c r="D5702" s="675" t="s">
        <v>11169</v>
      </c>
      <c r="E5702" s="737" t="s">
        <v>1124</v>
      </c>
      <c r="F5702" s="666">
        <v>70821597</v>
      </c>
      <c r="G5702" s="675" t="s">
        <v>14389</v>
      </c>
      <c r="H5702" s="675" t="s">
        <v>11169</v>
      </c>
      <c r="I5702" s="675" t="s">
        <v>6929</v>
      </c>
      <c r="J5702" s="675" t="s">
        <v>11169</v>
      </c>
      <c r="K5702" s="666">
        <v>1</v>
      </c>
      <c r="L5702" s="666">
        <v>12</v>
      </c>
      <c r="M5702" s="691" t="s">
        <v>13929</v>
      </c>
      <c r="N5702" s="666">
        <v>3</v>
      </c>
      <c r="O5702" s="666">
        <v>6</v>
      </c>
      <c r="P5702" s="772" t="s">
        <v>13930</v>
      </c>
      <c r="Q5702" s="666">
        <v>1</v>
      </c>
      <c r="R5702" s="666">
        <v>12</v>
      </c>
    </row>
    <row r="5703" spans="1:18" ht="15.75" customHeight="1" x14ac:dyDescent="0.2">
      <c r="A5703" s="665" t="s">
        <v>13701</v>
      </c>
      <c r="B5703" s="666" t="s">
        <v>14241</v>
      </c>
      <c r="C5703" s="666" t="s">
        <v>14242</v>
      </c>
      <c r="D5703" s="675" t="s">
        <v>9914</v>
      </c>
      <c r="E5703" s="737" t="s">
        <v>6963</v>
      </c>
      <c r="F5703" s="666">
        <v>1093998</v>
      </c>
      <c r="G5703" s="675" t="s">
        <v>14390</v>
      </c>
      <c r="H5703" s="675" t="s">
        <v>9914</v>
      </c>
      <c r="I5703" s="675" t="s">
        <v>6929</v>
      </c>
      <c r="J5703" s="675" t="s">
        <v>9913</v>
      </c>
      <c r="K5703" s="666">
        <v>1</v>
      </c>
      <c r="L5703" s="666">
        <v>12</v>
      </c>
      <c r="M5703" s="691" t="s">
        <v>14246</v>
      </c>
      <c r="N5703" s="666">
        <v>3</v>
      </c>
      <c r="O5703" s="666">
        <v>6</v>
      </c>
      <c r="P5703" s="772" t="s">
        <v>14247</v>
      </c>
      <c r="Q5703" s="666">
        <v>1</v>
      </c>
      <c r="R5703" s="666">
        <v>12</v>
      </c>
    </row>
    <row r="5704" spans="1:18" ht="15.75" customHeight="1" x14ac:dyDescent="0.2">
      <c r="A5704" s="665" t="s">
        <v>13701</v>
      </c>
      <c r="B5704" s="666" t="s">
        <v>14241</v>
      </c>
      <c r="C5704" s="666" t="s">
        <v>14242</v>
      </c>
      <c r="D5704" s="675" t="s">
        <v>11169</v>
      </c>
      <c r="E5704" s="737" t="s">
        <v>1124</v>
      </c>
      <c r="F5704" s="666">
        <v>43571983</v>
      </c>
      <c r="G5704" s="675" t="s">
        <v>14391</v>
      </c>
      <c r="H5704" s="675" t="s">
        <v>11169</v>
      </c>
      <c r="I5704" s="675" t="s">
        <v>6929</v>
      </c>
      <c r="J5704" s="675" t="s">
        <v>11169</v>
      </c>
      <c r="K5704" s="666">
        <v>1</v>
      </c>
      <c r="L5704" s="666">
        <v>12</v>
      </c>
      <c r="M5704" s="691" t="s">
        <v>13929</v>
      </c>
      <c r="N5704" s="666">
        <v>3</v>
      </c>
      <c r="O5704" s="666">
        <v>6</v>
      </c>
      <c r="P5704" s="772" t="s">
        <v>13930</v>
      </c>
      <c r="Q5704" s="666">
        <v>1</v>
      </c>
      <c r="R5704" s="666">
        <v>12</v>
      </c>
    </row>
    <row r="5705" spans="1:18" ht="15.75" customHeight="1" x14ac:dyDescent="0.2">
      <c r="A5705" s="665" t="s">
        <v>13701</v>
      </c>
      <c r="B5705" s="666" t="s">
        <v>14241</v>
      </c>
      <c r="C5705" s="666" t="s">
        <v>14242</v>
      </c>
      <c r="D5705" s="675" t="s">
        <v>9914</v>
      </c>
      <c r="E5705" s="737" t="s">
        <v>6963</v>
      </c>
      <c r="F5705" s="666">
        <v>43694914</v>
      </c>
      <c r="G5705" s="675" t="s">
        <v>14392</v>
      </c>
      <c r="H5705" s="675" t="s">
        <v>9914</v>
      </c>
      <c r="I5705" s="675" t="s">
        <v>6929</v>
      </c>
      <c r="J5705" s="675" t="s">
        <v>9913</v>
      </c>
      <c r="K5705" s="666">
        <v>1</v>
      </c>
      <c r="L5705" s="666">
        <v>12</v>
      </c>
      <c r="M5705" s="691" t="s">
        <v>14246</v>
      </c>
      <c r="N5705" s="666">
        <v>3</v>
      </c>
      <c r="O5705" s="666">
        <v>6</v>
      </c>
      <c r="P5705" s="772" t="s">
        <v>14247</v>
      </c>
      <c r="Q5705" s="666">
        <v>1</v>
      </c>
      <c r="R5705" s="666">
        <v>12</v>
      </c>
    </row>
    <row r="5706" spans="1:18" ht="15.75" customHeight="1" x14ac:dyDescent="0.2">
      <c r="A5706" s="676" t="s">
        <v>13701</v>
      </c>
      <c r="B5706" s="670" t="s">
        <v>14393</v>
      </c>
      <c r="C5706" s="670"/>
      <c r="D5706" s="675" t="s">
        <v>11752</v>
      </c>
      <c r="E5706" s="737" t="s">
        <v>13197</v>
      </c>
      <c r="F5706" s="666">
        <v>17907896</v>
      </c>
      <c r="G5706" s="675" t="s">
        <v>10630</v>
      </c>
      <c r="H5706" s="675" t="s">
        <v>11752</v>
      </c>
      <c r="I5706" s="668" t="s">
        <v>6929</v>
      </c>
      <c r="J5706" s="668" t="s">
        <v>6938</v>
      </c>
      <c r="K5706" s="670">
        <v>1</v>
      </c>
      <c r="L5706" s="670">
        <v>1</v>
      </c>
      <c r="M5706" s="753" t="s">
        <v>13752</v>
      </c>
      <c r="N5706" s="670" t="s">
        <v>554</v>
      </c>
      <c r="O5706" s="670" t="s">
        <v>554</v>
      </c>
      <c r="P5706" s="773"/>
      <c r="Q5706" s="670"/>
      <c r="R5706" s="670"/>
    </row>
    <row r="5707" spans="1:18" ht="15.75" customHeight="1" x14ac:dyDescent="0.2">
      <c r="A5707" s="665" t="s">
        <v>13701</v>
      </c>
      <c r="B5707" s="666" t="s">
        <v>14241</v>
      </c>
      <c r="C5707" s="666" t="s">
        <v>14242</v>
      </c>
      <c r="D5707" s="675" t="s">
        <v>10390</v>
      </c>
      <c r="E5707" s="737" t="s">
        <v>5124</v>
      </c>
      <c r="F5707" s="666">
        <v>71982456</v>
      </c>
      <c r="G5707" s="675" t="s">
        <v>14394</v>
      </c>
      <c r="H5707" s="675" t="s">
        <v>10390</v>
      </c>
      <c r="I5707" s="675" t="s">
        <v>7361</v>
      </c>
      <c r="J5707" s="675" t="s">
        <v>13708</v>
      </c>
      <c r="K5707" s="666">
        <v>1</v>
      </c>
      <c r="L5707" s="666">
        <v>12</v>
      </c>
      <c r="M5707" s="691" t="s">
        <v>13828</v>
      </c>
      <c r="N5707" s="666">
        <v>3</v>
      </c>
      <c r="O5707" s="666">
        <v>6</v>
      </c>
      <c r="P5707" s="772" t="s">
        <v>13829</v>
      </c>
      <c r="Q5707" s="666">
        <v>1</v>
      </c>
      <c r="R5707" s="666">
        <v>12</v>
      </c>
    </row>
    <row r="5708" spans="1:18" ht="15.75" customHeight="1" x14ac:dyDescent="0.2">
      <c r="A5708" s="665" t="s">
        <v>13701</v>
      </c>
      <c r="B5708" s="666" t="s">
        <v>14241</v>
      </c>
      <c r="C5708" s="666" t="s">
        <v>14242</v>
      </c>
      <c r="D5708" s="675" t="s">
        <v>11169</v>
      </c>
      <c r="E5708" s="737" t="s">
        <v>1124</v>
      </c>
      <c r="F5708" s="666">
        <v>46570038</v>
      </c>
      <c r="G5708" s="675" t="s">
        <v>14395</v>
      </c>
      <c r="H5708" s="675" t="s">
        <v>11169</v>
      </c>
      <c r="I5708" s="675" t="s">
        <v>6929</v>
      </c>
      <c r="J5708" s="675" t="s">
        <v>11169</v>
      </c>
      <c r="K5708" s="666">
        <v>1</v>
      </c>
      <c r="L5708" s="666">
        <v>12</v>
      </c>
      <c r="M5708" s="691" t="s">
        <v>13929</v>
      </c>
      <c r="N5708" s="666">
        <v>3</v>
      </c>
      <c r="O5708" s="666">
        <v>6</v>
      </c>
      <c r="P5708" s="772" t="s">
        <v>13930</v>
      </c>
      <c r="Q5708" s="666">
        <v>1</v>
      </c>
      <c r="R5708" s="666">
        <v>12</v>
      </c>
    </row>
    <row r="5709" spans="1:18" ht="15.75" customHeight="1" x14ac:dyDescent="0.2">
      <c r="A5709" s="665" t="s">
        <v>13701</v>
      </c>
      <c r="B5709" s="666" t="s">
        <v>14241</v>
      </c>
      <c r="C5709" s="666" t="s">
        <v>14242</v>
      </c>
      <c r="D5709" s="675" t="s">
        <v>11169</v>
      </c>
      <c r="E5709" s="737" t="s">
        <v>1750</v>
      </c>
      <c r="F5709" s="666">
        <v>41409825</v>
      </c>
      <c r="G5709" s="675" t="s">
        <v>14396</v>
      </c>
      <c r="H5709" s="675" t="s">
        <v>11169</v>
      </c>
      <c r="I5709" s="675" t="s">
        <v>6929</v>
      </c>
      <c r="J5709" s="675" t="s">
        <v>11169</v>
      </c>
      <c r="K5709" s="666">
        <v>1</v>
      </c>
      <c r="L5709" s="666">
        <v>12</v>
      </c>
      <c r="M5709" s="691" t="s">
        <v>14250</v>
      </c>
      <c r="N5709" s="666">
        <v>3</v>
      </c>
      <c r="O5709" s="666">
        <v>6</v>
      </c>
      <c r="P5709" s="772" t="s">
        <v>14288</v>
      </c>
      <c r="Q5709" s="666">
        <v>1</v>
      </c>
      <c r="R5709" s="666">
        <v>12</v>
      </c>
    </row>
    <row r="5710" spans="1:18" ht="15.75" customHeight="1" x14ac:dyDescent="0.2">
      <c r="A5710" s="665" t="s">
        <v>13701</v>
      </c>
      <c r="B5710" s="666" t="s">
        <v>14241</v>
      </c>
      <c r="C5710" s="666" t="s">
        <v>14242</v>
      </c>
      <c r="D5710" s="675" t="s">
        <v>11169</v>
      </c>
      <c r="E5710" s="737" t="s">
        <v>1750</v>
      </c>
      <c r="F5710" s="666">
        <v>46148799</v>
      </c>
      <c r="G5710" s="675" t="s">
        <v>14397</v>
      </c>
      <c r="H5710" s="675" t="s">
        <v>11169</v>
      </c>
      <c r="I5710" s="675" t="s">
        <v>6929</v>
      </c>
      <c r="J5710" s="675" t="s">
        <v>11169</v>
      </c>
      <c r="K5710" s="666">
        <v>1</v>
      </c>
      <c r="L5710" s="666">
        <v>12</v>
      </c>
      <c r="M5710" s="691" t="s">
        <v>14250</v>
      </c>
      <c r="N5710" s="666">
        <v>3</v>
      </c>
      <c r="O5710" s="666">
        <v>6</v>
      </c>
      <c r="P5710" s="772" t="s">
        <v>14288</v>
      </c>
      <c r="Q5710" s="666">
        <v>1</v>
      </c>
      <c r="R5710" s="666">
        <v>12</v>
      </c>
    </row>
    <row r="5711" spans="1:18" ht="15.75" customHeight="1" x14ac:dyDescent="0.2">
      <c r="A5711" s="665" t="s">
        <v>13701</v>
      </c>
      <c r="B5711" s="666" t="s">
        <v>14241</v>
      </c>
      <c r="C5711" s="666" t="s">
        <v>14242</v>
      </c>
      <c r="D5711" s="675" t="s">
        <v>11806</v>
      </c>
      <c r="E5711" s="737" t="s">
        <v>6979</v>
      </c>
      <c r="F5711" s="666">
        <v>75260154</v>
      </c>
      <c r="G5711" s="675" t="s">
        <v>14398</v>
      </c>
      <c r="H5711" s="675" t="s">
        <v>11806</v>
      </c>
      <c r="I5711" s="675" t="s">
        <v>6929</v>
      </c>
      <c r="J5711" s="675" t="s">
        <v>13704</v>
      </c>
      <c r="K5711" s="666">
        <v>5</v>
      </c>
      <c r="L5711" s="666">
        <v>11</v>
      </c>
      <c r="M5711" s="691" t="s">
        <v>14399</v>
      </c>
      <c r="N5711" s="666"/>
      <c r="O5711" s="666"/>
      <c r="P5711" s="772"/>
      <c r="Q5711" s="666"/>
      <c r="R5711" s="666"/>
    </row>
    <row r="5712" spans="1:18" ht="15.75" customHeight="1" x14ac:dyDescent="0.2">
      <c r="A5712" s="665" t="s">
        <v>13701</v>
      </c>
      <c r="B5712" s="666" t="s">
        <v>14241</v>
      </c>
      <c r="C5712" s="666" t="s">
        <v>14242</v>
      </c>
      <c r="D5712" s="675" t="s">
        <v>9914</v>
      </c>
      <c r="E5712" s="737" t="s">
        <v>6963</v>
      </c>
      <c r="F5712" s="666">
        <v>43074143</v>
      </c>
      <c r="G5712" s="675" t="s">
        <v>14400</v>
      </c>
      <c r="H5712" s="675" t="s">
        <v>9914</v>
      </c>
      <c r="I5712" s="675" t="s">
        <v>6929</v>
      </c>
      <c r="J5712" s="675" t="s">
        <v>9913</v>
      </c>
      <c r="K5712" s="666">
        <v>1</v>
      </c>
      <c r="L5712" s="666">
        <v>12</v>
      </c>
      <c r="M5712" s="691" t="s">
        <v>14246</v>
      </c>
      <c r="N5712" s="666">
        <v>3</v>
      </c>
      <c r="O5712" s="666">
        <v>6</v>
      </c>
      <c r="P5712" s="772" t="s">
        <v>14247</v>
      </c>
      <c r="Q5712" s="666">
        <v>1</v>
      </c>
      <c r="R5712" s="666">
        <v>12</v>
      </c>
    </row>
    <row r="5713" spans="1:18" ht="15.75" customHeight="1" x14ac:dyDescent="0.2">
      <c r="A5713" s="665" t="s">
        <v>13701</v>
      </c>
      <c r="B5713" s="666" t="s">
        <v>14241</v>
      </c>
      <c r="C5713" s="666" t="s">
        <v>14242</v>
      </c>
      <c r="D5713" s="675" t="s">
        <v>9914</v>
      </c>
      <c r="E5713" s="737" t="s">
        <v>6979</v>
      </c>
      <c r="F5713" s="666">
        <v>72787383</v>
      </c>
      <c r="G5713" s="675" t="s">
        <v>14401</v>
      </c>
      <c r="H5713" s="675" t="s">
        <v>9914</v>
      </c>
      <c r="I5713" s="675" t="s">
        <v>6929</v>
      </c>
      <c r="J5713" s="675" t="s">
        <v>9913</v>
      </c>
      <c r="K5713" s="666">
        <v>1</v>
      </c>
      <c r="L5713" s="666">
        <v>12</v>
      </c>
      <c r="M5713" s="691" t="s">
        <v>14175</v>
      </c>
      <c r="N5713" s="666">
        <v>3</v>
      </c>
      <c r="O5713" s="666">
        <v>6</v>
      </c>
      <c r="P5713" s="772" t="s">
        <v>14176</v>
      </c>
      <c r="Q5713" s="666">
        <v>1</v>
      </c>
      <c r="R5713" s="666">
        <v>12</v>
      </c>
    </row>
    <row r="5714" spans="1:18" ht="15.75" customHeight="1" x14ac:dyDescent="0.2">
      <c r="A5714" s="665" t="s">
        <v>13701</v>
      </c>
      <c r="B5714" s="666" t="s">
        <v>14241</v>
      </c>
      <c r="C5714" s="666" t="s">
        <v>14242</v>
      </c>
      <c r="D5714" s="675" t="s">
        <v>10738</v>
      </c>
      <c r="E5714" s="737" t="s">
        <v>1124</v>
      </c>
      <c r="F5714" s="666">
        <v>40906421</v>
      </c>
      <c r="G5714" s="675" t="s">
        <v>14402</v>
      </c>
      <c r="H5714" s="675" t="s">
        <v>10738</v>
      </c>
      <c r="I5714" s="675" t="s">
        <v>7361</v>
      </c>
      <c r="J5714" s="675" t="s">
        <v>13708</v>
      </c>
      <c r="K5714" s="666">
        <v>1</v>
      </c>
      <c r="L5714" s="666">
        <v>12</v>
      </c>
      <c r="M5714" s="691" t="s">
        <v>13929</v>
      </c>
      <c r="N5714" s="666">
        <v>3</v>
      </c>
      <c r="O5714" s="666">
        <v>6</v>
      </c>
      <c r="P5714" s="772" t="s">
        <v>13930</v>
      </c>
      <c r="Q5714" s="666">
        <v>1</v>
      </c>
      <c r="R5714" s="666">
        <v>12</v>
      </c>
    </row>
    <row r="5715" spans="1:18" ht="15.75" customHeight="1" x14ac:dyDescent="0.2">
      <c r="A5715" s="665" t="s">
        <v>13701</v>
      </c>
      <c r="B5715" s="666" t="s">
        <v>14241</v>
      </c>
      <c r="C5715" s="666" t="s">
        <v>14242</v>
      </c>
      <c r="D5715" s="675" t="s">
        <v>10738</v>
      </c>
      <c r="E5715" s="737" t="s">
        <v>1124</v>
      </c>
      <c r="F5715" s="666">
        <v>40737520</v>
      </c>
      <c r="G5715" s="675" t="s">
        <v>14403</v>
      </c>
      <c r="H5715" s="675" t="s">
        <v>10738</v>
      </c>
      <c r="I5715" s="675" t="s">
        <v>7361</v>
      </c>
      <c r="J5715" s="675" t="s">
        <v>13708</v>
      </c>
      <c r="K5715" s="666">
        <v>1</v>
      </c>
      <c r="L5715" s="666">
        <v>12</v>
      </c>
      <c r="M5715" s="691" t="s">
        <v>13929</v>
      </c>
      <c r="N5715" s="666">
        <v>3</v>
      </c>
      <c r="O5715" s="666">
        <v>6</v>
      </c>
      <c r="P5715" s="772" t="s">
        <v>13930</v>
      </c>
      <c r="Q5715" s="666">
        <v>1</v>
      </c>
      <c r="R5715" s="666">
        <v>12</v>
      </c>
    </row>
    <row r="5716" spans="1:18" ht="15.75" customHeight="1" x14ac:dyDescent="0.2">
      <c r="A5716" s="665" t="s">
        <v>13701</v>
      </c>
      <c r="B5716" s="666" t="s">
        <v>14241</v>
      </c>
      <c r="C5716" s="666" t="s">
        <v>14242</v>
      </c>
      <c r="D5716" s="675" t="s">
        <v>10738</v>
      </c>
      <c r="E5716" s="737" t="s">
        <v>1124</v>
      </c>
      <c r="F5716" s="666">
        <v>40153257</v>
      </c>
      <c r="G5716" s="675" t="s">
        <v>14404</v>
      </c>
      <c r="H5716" s="675" t="s">
        <v>10738</v>
      </c>
      <c r="I5716" s="675" t="s">
        <v>7361</v>
      </c>
      <c r="J5716" s="675" t="s">
        <v>13708</v>
      </c>
      <c r="K5716" s="666">
        <v>1</v>
      </c>
      <c r="L5716" s="666">
        <v>12</v>
      </c>
      <c r="M5716" s="691" t="s">
        <v>13929</v>
      </c>
      <c r="N5716" s="666">
        <v>3</v>
      </c>
      <c r="O5716" s="666">
        <v>6</v>
      </c>
      <c r="P5716" s="772" t="s">
        <v>13930</v>
      </c>
      <c r="Q5716" s="666">
        <v>1</v>
      </c>
      <c r="R5716" s="666">
        <v>12</v>
      </c>
    </row>
    <row r="5717" spans="1:18" ht="15.75" customHeight="1" x14ac:dyDescent="0.2">
      <c r="A5717" s="665" t="s">
        <v>13701</v>
      </c>
      <c r="B5717" s="666" t="s">
        <v>14241</v>
      </c>
      <c r="C5717" s="666" t="s">
        <v>14242</v>
      </c>
      <c r="D5717" s="675" t="s">
        <v>9914</v>
      </c>
      <c r="E5717" s="737" t="s">
        <v>6963</v>
      </c>
      <c r="F5717" s="666">
        <v>46887027</v>
      </c>
      <c r="G5717" s="675" t="s">
        <v>14405</v>
      </c>
      <c r="H5717" s="675" t="s">
        <v>9914</v>
      </c>
      <c r="I5717" s="675" t="s">
        <v>6929</v>
      </c>
      <c r="J5717" s="675" t="s">
        <v>9913</v>
      </c>
      <c r="K5717" s="666">
        <v>1</v>
      </c>
      <c r="L5717" s="666">
        <v>12</v>
      </c>
      <c r="M5717" s="691" t="s">
        <v>14246</v>
      </c>
      <c r="N5717" s="666">
        <v>3</v>
      </c>
      <c r="O5717" s="666">
        <v>6</v>
      </c>
      <c r="P5717" s="772" t="s">
        <v>14247</v>
      </c>
      <c r="Q5717" s="666">
        <v>1</v>
      </c>
      <c r="R5717" s="666">
        <v>12</v>
      </c>
    </row>
    <row r="5718" spans="1:18" ht="15.75" customHeight="1" x14ac:dyDescent="0.2">
      <c r="A5718" s="665" t="s">
        <v>13701</v>
      </c>
      <c r="B5718" s="666" t="s">
        <v>14241</v>
      </c>
      <c r="C5718" s="666" t="s">
        <v>14242</v>
      </c>
      <c r="D5718" s="675" t="s">
        <v>11169</v>
      </c>
      <c r="E5718" s="737" t="s">
        <v>1124</v>
      </c>
      <c r="F5718" s="666">
        <v>71939162</v>
      </c>
      <c r="G5718" s="675" t="s">
        <v>14406</v>
      </c>
      <c r="H5718" s="675" t="s">
        <v>11169</v>
      </c>
      <c r="I5718" s="675" t="s">
        <v>6929</v>
      </c>
      <c r="J5718" s="675" t="s">
        <v>11169</v>
      </c>
      <c r="K5718" s="666">
        <v>1</v>
      </c>
      <c r="L5718" s="666">
        <v>12</v>
      </c>
      <c r="M5718" s="691" t="s">
        <v>13929</v>
      </c>
      <c r="N5718" s="666">
        <v>3</v>
      </c>
      <c r="O5718" s="666">
        <v>6</v>
      </c>
      <c r="P5718" s="772" t="s">
        <v>13930</v>
      </c>
      <c r="Q5718" s="666">
        <v>1</v>
      </c>
      <c r="R5718" s="666">
        <v>12</v>
      </c>
    </row>
    <row r="5719" spans="1:18" ht="15.75" customHeight="1" x14ac:dyDescent="0.2">
      <c r="A5719" s="665" t="s">
        <v>13701</v>
      </c>
      <c r="B5719" s="666" t="s">
        <v>14241</v>
      </c>
      <c r="C5719" s="666" t="s">
        <v>14242</v>
      </c>
      <c r="D5719" s="675" t="s">
        <v>11806</v>
      </c>
      <c r="E5719" s="737" t="s">
        <v>6979</v>
      </c>
      <c r="F5719" s="666">
        <v>71982442</v>
      </c>
      <c r="G5719" s="675" t="s">
        <v>14407</v>
      </c>
      <c r="H5719" s="675" t="s">
        <v>11806</v>
      </c>
      <c r="I5719" s="675" t="s">
        <v>6929</v>
      </c>
      <c r="J5719" s="675" t="s">
        <v>13704</v>
      </c>
      <c r="K5719" s="666">
        <v>1</v>
      </c>
      <c r="L5719" s="666">
        <v>12</v>
      </c>
      <c r="M5719" s="691" t="s">
        <v>14175</v>
      </c>
      <c r="N5719" s="666">
        <v>3</v>
      </c>
      <c r="O5719" s="666">
        <v>6</v>
      </c>
      <c r="P5719" s="772" t="s">
        <v>14176</v>
      </c>
      <c r="Q5719" s="666">
        <v>1</v>
      </c>
      <c r="R5719" s="666">
        <v>12</v>
      </c>
    </row>
    <row r="5720" spans="1:18" ht="15.75" customHeight="1" x14ac:dyDescent="0.2">
      <c r="A5720" s="665" t="s">
        <v>13701</v>
      </c>
      <c r="B5720" s="666" t="s">
        <v>14241</v>
      </c>
      <c r="C5720" s="666" t="s">
        <v>14242</v>
      </c>
      <c r="D5720" s="675" t="s">
        <v>10738</v>
      </c>
      <c r="E5720" s="737" t="s">
        <v>1124</v>
      </c>
      <c r="F5720" s="666">
        <v>42461005</v>
      </c>
      <c r="G5720" s="675" t="s">
        <v>14408</v>
      </c>
      <c r="H5720" s="675" t="s">
        <v>10738</v>
      </c>
      <c r="I5720" s="675" t="s">
        <v>7361</v>
      </c>
      <c r="J5720" s="675" t="s">
        <v>13708</v>
      </c>
      <c r="K5720" s="666">
        <v>1</v>
      </c>
      <c r="L5720" s="666">
        <v>12</v>
      </c>
      <c r="M5720" s="691" t="s">
        <v>13929</v>
      </c>
      <c r="N5720" s="666">
        <v>3</v>
      </c>
      <c r="O5720" s="666">
        <v>6</v>
      </c>
      <c r="P5720" s="772" t="s">
        <v>13930</v>
      </c>
      <c r="Q5720" s="666">
        <v>1</v>
      </c>
      <c r="R5720" s="666">
        <v>12</v>
      </c>
    </row>
    <row r="5721" spans="1:18" ht="15.75" customHeight="1" x14ac:dyDescent="0.2">
      <c r="A5721" s="665" t="s">
        <v>13701</v>
      </c>
      <c r="B5721" s="666" t="s">
        <v>14241</v>
      </c>
      <c r="C5721" s="666" t="s">
        <v>14242</v>
      </c>
      <c r="D5721" s="675" t="s">
        <v>9914</v>
      </c>
      <c r="E5721" s="737" t="s">
        <v>6963</v>
      </c>
      <c r="F5721" s="666">
        <v>40662130</v>
      </c>
      <c r="G5721" s="675" t="s">
        <v>14409</v>
      </c>
      <c r="H5721" s="675" t="s">
        <v>9914</v>
      </c>
      <c r="I5721" s="675" t="s">
        <v>6929</v>
      </c>
      <c r="J5721" s="675" t="s">
        <v>9913</v>
      </c>
      <c r="K5721" s="666">
        <v>1</v>
      </c>
      <c r="L5721" s="666">
        <v>3</v>
      </c>
      <c r="M5721" s="691" t="s">
        <v>14410</v>
      </c>
      <c r="N5721" s="666"/>
      <c r="O5721" s="666"/>
      <c r="P5721" s="772"/>
      <c r="Q5721" s="666"/>
      <c r="R5721" s="666"/>
    </row>
    <row r="5722" spans="1:18" ht="15.75" customHeight="1" x14ac:dyDescent="0.2">
      <c r="A5722" s="665" t="s">
        <v>13701</v>
      </c>
      <c r="B5722" s="666" t="s">
        <v>14241</v>
      </c>
      <c r="C5722" s="666" t="s">
        <v>14242</v>
      </c>
      <c r="D5722" s="675" t="s">
        <v>11169</v>
      </c>
      <c r="E5722" s="737" t="s">
        <v>1750</v>
      </c>
      <c r="F5722" s="666">
        <v>44807310</v>
      </c>
      <c r="G5722" s="675" t="s">
        <v>14411</v>
      </c>
      <c r="H5722" s="675" t="s">
        <v>11169</v>
      </c>
      <c r="I5722" s="675" t="s">
        <v>6929</v>
      </c>
      <c r="J5722" s="675" t="s">
        <v>11169</v>
      </c>
      <c r="K5722" s="666">
        <v>1</v>
      </c>
      <c r="L5722" s="666">
        <v>12</v>
      </c>
      <c r="M5722" s="691" t="s">
        <v>14250</v>
      </c>
      <c r="N5722" s="666">
        <v>3</v>
      </c>
      <c r="O5722" s="666">
        <v>6</v>
      </c>
      <c r="P5722" s="772" t="s">
        <v>14288</v>
      </c>
      <c r="Q5722" s="666">
        <v>1</v>
      </c>
      <c r="R5722" s="666">
        <v>12</v>
      </c>
    </row>
    <row r="5723" spans="1:18" ht="15.75" customHeight="1" x14ac:dyDescent="0.2">
      <c r="A5723" s="665" t="s">
        <v>13701</v>
      </c>
      <c r="B5723" s="666" t="s">
        <v>14241</v>
      </c>
      <c r="C5723" s="666" t="s">
        <v>14242</v>
      </c>
      <c r="D5723" s="675" t="s">
        <v>9914</v>
      </c>
      <c r="E5723" s="737" t="s">
        <v>6979</v>
      </c>
      <c r="F5723" s="666">
        <v>70025377</v>
      </c>
      <c r="G5723" s="675" t="s">
        <v>14412</v>
      </c>
      <c r="H5723" s="675" t="s">
        <v>9914</v>
      </c>
      <c r="I5723" s="675" t="s">
        <v>6929</v>
      </c>
      <c r="J5723" s="675" t="s">
        <v>9913</v>
      </c>
      <c r="K5723" s="666">
        <v>5</v>
      </c>
      <c r="L5723" s="666">
        <v>10</v>
      </c>
      <c r="M5723" s="691" t="s">
        <v>14413</v>
      </c>
      <c r="N5723" s="666"/>
      <c r="O5723" s="666"/>
      <c r="P5723" s="772"/>
      <c r="Q5723" s="666"/>
      <c r="R5723" s="666"/>
    </row>
    <row r="5724" spans="1:18" ht="15.75" customHeight="1" x14ac:dyDescent="0.2">
      <c r="A5724" s="665" t="s">
        <v>13701</v>
      </c>
      <c r="B5724" s="666" t="s">
        <v>14241</v>
      </c>
      <c r="C5724" s="666" t="s">
        <v>14242</v>
      </c>
      <c r="D5724" s="675" t="s">
        <v>9914</v>
      </c>
      <c r="E5724" s="737" t="s">
        <v>6963</v>
      </c>
      <c r="F5724" s="666">
        <v>47554804</v>
      </c>
      <c r="G5724" s="675" t="s">
        <v>14414</v>
      </c>
      <c r="H5724" s="675" t="s">
        <v>9914</v>
      </c>
      <c r="I5724" s="675" t="s">
        <v>6929</v>
      </c>
      <c r="J5724" s="675" t="s">
        <v>9913</v>
      </c>
      <c r="K5724" s="666">
        <v>1</v>
      </c>
      <c r="L5724" s="666">
        <v>12</v>
      </c>
      <c r="M5724" s="691" t="s">
        <v>14246</v>
      </c>
      <c r="N5724" s="666">
        <v>3</v>
      </c>
      <c r="O5724" s="666">
        <v>6</v>
      </c>
      <c r="P5724" s="772" t="s">
        <v>14247</v>
      </c>
      <c r="Q5724" s="666">
        <v>1</v>
      </c>
      <c r="R5724" s="666">
        <v>12</v>
      </c>
    </row>
    <row r="5725" spans="1:18" ht="15.75" customHeight="1" x14ac:dyDescent="0.2">
      <c r="A5725" s="665" t="s">
        <v>13701</v>
      </c>
      <c r="B5725" s="666" t="s">
        <v>14241</v>
      </c>
      <c r="C5725" s="666" t="s">
        <v>14242</v>
      </c>
      <c r="D5725" s="675" t="s">
        <v>11806</v>
      </c>
      <c r="E5725" s="737" t="s">
        <v>6979</v>
      </c>
      <c r="F5725" s="666">
        <v>71087594</v>
      </c>
      <c r="G5725" s="675" t="s">
        <v>14415</v>
      </c>
      <c r="H5725" s="675" t="s">
        <v>11806</v>
      </c>
      <c r="I5725" s="675" t="s">
        <v>6929</v>
      </c>
      <c r="J5725" s="675" t="s">
        <v>13704</v>
      </c>
      <c r="K5725" s="666">
        <v>1</v>
      </c>
      <c r="L5725" s="666">
        <v>12</v>
      </c>
      <c r="M5725" s="691" t="s">
        <v>14175</v>
      </c>
      <c r="N5725" s="666">
        <v>3</v>
      </c>
      <c r="O5725" s="666">
        <v>6</v>
      </c>
      <c r="P5725" s="772" t="s">
        <v>14176</v>
      </c>
      <c r="Q5725" s="666">
        <v>1</v>
      </c>
      <c r="R5725" s="666">
        <v>12</v>
      </c>
    </row>
    <row r="5726" spans="1:18" ht="15.75" customHeight="1" x14ac:dyDescent="0.2">
      <c r="A5726" s="665" t="s">
        <v>13701</v>
      </c>
      <c r="B5726" s="666" t="s">
        <v>14241</v>
      </c>
      <c r="C5726" s="666" t="s">
        <v>14242</v>
      </c>
      <c r="D5726" s="675" t="s">
        <v>11806</v>
      </c>
      <c r="E5726" s="737" t="s">
        <v>6979</v>
      </c>
      <c r="F5726" s="666">
        <v>71222118</v>
      </c>
      <c r="G5726" s="675" t="s">
        <v>14416</v>
      </c>
      <c r="H5726" s="675" t="s">
        <v>11806</v>
      </c>
      <c r="I5726" s="675" t="s">
        <v>6929</v>
      </c>
      <c r="J5726" s="675" t="s">
        <v>13704</v>
      </c>
      <c r="K5726" s="666">
        <v>1</v>
      </c>
      <c r="L5726" s="666">
        <v>12</v>
      </c>
      <c r="M5726" s="691" t="s">
        <v>14175</v>
      </c>
      <c r="N5726" s="666">
        <v>3</v>
      </c>
      <c r="O5726" s="666">
        <v>6</v>
      </c>
      <c r="P5726" s="772" t="s">
        <v>14176</v>
      </c>
      <c r="Q5726" s="666">
        <v>1</v>
      </c>
      <c r="R5726" s="666">
        <v>12</v>
      </c>
    </row>
    <row r="5727" spans="1:18" ht="15.75" customHeight="1" x14ac:dyDescent="0.2">
      <c r="A5727" s="676" t="s">
        <v>13701</v>
      </c>
      <c r="B5727" s="670" t="s">
        <v>14393</v>
      </c>
      <c r="C5727" s="670"/>
      <c r="D5727" s="675" t="s">
        <v>11806</v>
      </c>
      <c r="E5727" s="737" t="s">
        <v>12261</v>
      </c>
      <c r="F5727" s="666">
        <v>40993925</v>
      </c>
      <c r="G5727" s="675" t="s">
        <v>13779</v>
      </c>
      <c r="H5727" s="675" t="s">
        <v>11806</v>
      </c>
      <c r="I5727" s="668" t="s">
        <v>6929</v>
      </c>
      <c r="J5727" s="668" t="s">
        <v>13704</v>
      </c>
      <c r="K5727" s="670">
        <v>1</v>
      </c>
      <c r="L5727" s="670">
        <v>4</v>
      </c>
      <c r="M5727" s="691" t="s">
        <v>13780</v>
      </c>
      <c r="N5727" s="670"/>
      <c r="O5727" s="670"/>
      <c r="P5727" s="773"/>
      <c r="Q5727" s="670"/>
      <c r="R5727" s="670"/>
    </row>
    <row r="5728" spans="1:18" ht="15.75" customHeight="1" x14ac:dyDescent="0.2">
      <c r="A5728" s="665" t="s">
        <v>13701</v>
      </c>
      <c r="B5728" s="666" t="s">
        <v>14241</v>
      </c>
      <c r="C5728" s="666" t="s">
        <v>14242</v>
      </c>
      <c r="D5728" s="675" t="s">
        <v>9914</v>
      </c>
      <c r="E5728" s="737" t="s">
        <v>6963</v>
      </c>
      <c r="F5728" s="666">
        <v>47607970</v>
      </c>
      <c r="G5728" s="675" t="s">
        <v>14417</v>
      </c>
      <c r="H5728" s="675" t="s">
        <v>9914</v>
      </c>
      <c r="I5728" s="675" t="s">
        <v>6929</v>
      </c>
      <c r="J5728" s="675" t="s">
        <v>9913</v>
      </c>
      <c r="K5728" s="666">
        <v>1</v>
      </c>
      <c r="L5728" s="666">
        <v>12</v>
      </c>
      <c r="M5728" s="691" t="s">
        <v>14246</v>
      </c>
      <c r="N5728" s="666">
        <v>3</v>
      </c>
      <c r="O5728" s="666">
        <v>6</v>
      </c>
      <c r="P5728" s="772" t="s">
        <v>14247</v>
      </c>
      <c r="Q5728" s="666">
        <v>1</v>
      </c>
      <c r="R5728" s="666">
        <v>12</v>
      </c>
    </row>
    <row r="5729" spans="1:18" ht="15.75" customHeight="1" x14ac:dyDescent="0.2">
      <c r="A5729" s="665" t="s">
        <v>13701</v>
      </c>
      <c r="B5729" s="666" t="s">
        <v>14241</v>
      </c>
      <c r="C5729" s="666" t="s">
        <v>14242</v>
      </c>
      <c r="D5729" s="675" t="s">
        <v>11169</v>
      </c>
      <c r="E5729" s="737" t="s">
        <v>1750</v>
      </c>
      <c r="F5729" s="666">
        <v>42754084</v>
      </c>
      <c r="G5729" s="675" t="s">
        <v>14418</v>
      </c>
      <c r="H5729" s="675" t="s">
        <v>11169</v>
      </c>
      <c r="I5729" s="675" t="s">
        <v>6929</v>
      </c>
      <c r="J5729" s="675" t="s">
        <v>11169</v>
      </c>
      <c r="K5729" s="666">
        <v>1</v>
      </c>
      <c r="L5729" s="666">
        <v>12</v>
      </c>
      <c r="M5729" s="691" t="s">
        <v>14250</v>
      </c>
      <c r="N5729" s="666">
        <v>2</v>
      </c>
      <c r="O5729" s="666">
        <v>4</v>
      </c>
      <c r="P5729" s="772" t="s">
        <v>14419</v>
      </c>
      <c r="Q5729" s="666"/>
      <c r="R5729" s="666"/>
    </row>
    <row r="5730" spans="1:18" ht="15.75" customHeight="1" x14ac:dyDescent="0.2">
      <c r="A5730" s="665" t="s">
        <v>13701</v>
      </c>
      <c r="B5730" s="666" t="s">
        <v>14241</v>
      </c>
      <c r="C5730" s="666" t="s">
        <v>14242</v>
      </c>
      <c r="D5730" s="675" t="s">
        <v>10390</v>
      </c>
      <c r="E5730" s="737" t="s">
        <v>5124</v>
      </c>
      <c r="F5730" s="666">
        <v>44155152</v>
      </c>
      <c r="G5730" s="675" t="s">
        <v>14420</v>
      </c>
      <c r="H5730" s="675" t="s">
        <v>10390</v>
      </c>
      <c r="I5730" s="675" t="s">
        <v>7361</v>
      </c>
      <c r="J5730" s="675" t="s">
        <v>13708</v>
      </c>
      <c r="K5730" s="666">
        <v>1</v>
      </c>
      <c r="L5730" s="666">
        <v>12</v>
      </c>
      <c r="M5730" s="691" t="s">
        <v>13828</v>
      </c>
      <c r="N5730" s="666">
        <v>3</v>
      </c>
      <c r="O5730" s="666">
        <v>6</v>
      </c>
      <c r="P5730" s="772" t="s">
        <v>13829</v>
      </c>
      <c r="Q5730" s="666">
        <v>1</v>
      </c>
      <c r="R5730" s="666">
        <v>12</v>
      </c>
    </row>
    <row r="5731" spans="1:18" ht="15.75" customHeight="1" x14ac:dyDescent="0.2">
      <c r="A5731" s="665" t="s">
        <v>13701</v>
      </c>
      <c r="B5731" s="666" t="s">
        <v>14241</v>
      </c>
      <c r="C5731" s="666" t="s">
        <v>14242</v>
      </c>
      <c r="D5731" s="675" t="s">
        <v>11806</v>
      </c>
      <c r="E5731" s="737" t="s">
        <v>4263</v>
      </c>
      <c r="F5731" s="666">
        <v>72756947</v>
      </c>
      <c r="G5731" s="675" t="s">
        <v>14421</v>
      </c>
      <c r="H5731" s="675" t="s">
        <v>11806</v>
      </c>
      <c r="I5731" s="675" t="s">
        <v>6929</v>
      </c>
      <c r="J5731" s="675" t="s">
        <v>13704</v>
      </c>
      <c r="K5731" s="666">
        <v>1</v>
      </c>
      <c r="L5731" s="666">
        <v>12</v>
      </c>
      <c r="M5731" s="691" t="s">
        <v>13979</v>
      </c>
      <c r="N5731" s="666">
        <v>3</v>
      </c>
      <c r="O5731" s="666">
        <v>6</v>
      </c>
      <c r="P5731" s="772" t="s">
        <v>13980</v>
      </c>
      <c r="Q5731" s="666">
        <v>1</v>
      </c>
      <c r="R5731" s="666">
        <v>12</v>
      </c>
    </row>
    <row r="5732" spans="1:18" ht="15.75" customHeight="1" x14ac:dyDescent="0.2">
      <c r="A5732" s="665" t="s">
        <v>13701</v>
      </c>
      <c r="B5732" s="666" t="s">
        <v>14241</v>
      </c>
      <c r="C5732" s="666" t="s">
        <v>14242</v>
      </c>
      <c r="D5732" s="675" t="s">
        <v>10738</v>
      </c>
      <c r="E5732" s="737" t="s">
        <v>1124</v>
      </c>
      <c r="F5732" s="666">
        <v>48039841</v>
      </c>
      <c r="G5732" s="675" t="s">
        <v>14422</v>
      </c>
      <c r="H5732" s="675" t="s">
        <v>10738</v>
      </c>
      <c r="I5732" s="675" t="s">
        <v>7361</v>
      </c>
      <c r="J5732" s="675" t="s">
        <v>13708</v>
      </c>
      <c r="K5732" s="666">
        <v>1</v>
      </c>
      <c r="L5732" s="666">
        <v>2</v>
      </c>
      <c r="M5732" s="691" t="s">
        <v>14423</v>
      </c>
      <c r="N5732" s="666"/>
      <c r="O5732" s="666"/>
      <c r="P5732" s="772"/>
      <c r="Q5732" s="666"/>
      <c r="R5732" s="666"/>
    </row>
    <row r="5733" spans="1:18" ht="15.75" customHeight="1" x14ac:dyDescent="0.2">
      <c r="A5733" s="665" t="s">
        <v>13701</v>
      </c>
      <c r="B5733" s="666" t="s">
        <v>14241</v>
      </c>
      <c r="C5733" s="666" t="s">
        <v>14242</v>
      </c>
      <c r="D5733" s="675" t="s">
        <v>10738</v>
      </c>
      <c r="E5733" s="737" t="s">
        <v>1124</v>
      </c>
      <c r="F5733" s="666">
        <v>42082764</v>
      </c>
      <c r="G5733" s="675" t="s">
        <v>14424</v>
      </c>
      <c r="H5733" s="675" t="s">
        <v>10738</v>
      </c>
      <c r="I5733" s="675" t="s">
        <v>7361</v>
      </c>
      <c r="J5733" s="675" t="s">
        <v>13708</v>
      </c>
      <c r="K5733" s="666">
        <v>1</v>
      </c>
      <c r="L5733" s="666">
        <v>12</v>
      </c>
      <c r="M5733" s="691" t="s">
        <v>13929</v>
      </c>
      <c r="N5733" s="666">
        <v>3</v>
      </c>
      <c r="O5733" s="666">
        <v>6</v>
      </c>
      <c r="P5733" s="772" t="s">
        <v>13930</v>
      </c>
      <c r="Q5733" s="666">
        <v>1</v>
      </c>
      <c r="R5733" s="666">
        <v>12</v>
      </c>
    </row>
    <row r="5734" spans="1:18" ht="15.75" customHeight="1" x14ac:dyDescent="0.2">
      <c r="A5734" s="665" t="s">
        <v>13701</v>
      </c>
      <c r="B5734" s="666" t="s">
        <v>14241</v>
      </c>
      <c r="C5734" s="666" t="s">
        <v>14242</v>
      </c>
      <c r="D5734" s="675" t="s">
        <v>9914</v>
      </c>
      <c r="E5734" s="737" t="s">
        <v>6963</v>
      </c>
      <c r="F5734" s="666">
        <v>43064362</v>
      </c>
      <c r="G5734" s="675" t="s">
        <v>14425</v>
      </c>
      <c r="H5734" s="675" t="s">
        <v>9914</v>
      </c>
      <c r="I5734" s="675" t="s">
        <v>6929</v>
      </c>
      <c r="J5734" s="675" t="s">
        <v>9913</v>
      </c>
      <c r="K5734" s="666">
        <v>1</v>
      </c>
      <c r="L5734" s="666">
        <v>12</v>
      </c>
      <c r="M5734" s="691" t="s">
        <v>14246</v>
      </c>
      <c r="N5734" s="666">
        <v>3</v>
      </c>
      <c r="O5734" s="666">
        <v>6</v>
      </c>
      <c r="P5734" s="772" t="s">
        <v>14247</v>
      </c>
      <c r="Q5734" s="666">
        <v>1</v>
      </c>
      <c r="R5734" s="666">
        <v>12</v>
      </c>
    </row>
    <row r="5735" spans="1:18" ht="15.75" customHeight="1" x14ac:dyDescent="0.2">
      <c r="A5735" s="665" t="s">
        <v>13701</v>
      </c>
      <c r="B5735" s="666" t="s">
        <v>14241</v>
      </c>
      <c r="C5735" s="666" t="s">
        <v>14242</v>
      </c>
      <c r="D5735" s="675" t="s">
        <v>9914</v>
      </c>
      <c r="E5735" s="737" t="s">
        <v>6963</v>
      </c>
      <c r="F5735" s="666">
        <v>70990816</v>
      </c>
      <c r="G5735" s="675" t="s">
        <v>14426</v>
      </c>
      <c r="H5735" s="675" t="s">
        <v>9914</v>
      </c>
      <c r="I5735" s="675" t="s">
        <v>6929</v>
      </c>
      <c r="J5735" s="675" t="s">
        <v>9913</v>
      </c>
      <c r="K5735" s="666">
        <v>1</v>
      </c>
      <c r="L5735" s="666">
        <v>12</v>
      </c>
      <c r="M5735" s="691" t="s">
        <v>14246</v>
      </c>
      <c r="N5735" s="666">
        <v>3</v>
      </c>
      <c r="O5735" s="666">
        <v>6</v>
      </c>
      <c r="P5735" s="772" t="s">
        <v>14247</v>
      </c>
      <c r="Q5735" s="666">
        <v>1</v>
      </c>
      <c r="R5735" s="666">
        <v>12</v>
      </c>
    </row>
    <row r="5736" spans="1:18" ht="15.75" customHeight="1" x14ac:dyDescent="0.2">
      <c r="A5736" s="665" t="s">
        <v>13701</v>
      </c>
      <c r="B5736" s="666" t="s">
        <v>14241</v>
      </c>
      <c r="C5736" s="666" t="s">
        <v>14242</v>
      </c>
      <c r="D5736" s="675" t="s">
        <v>11806</v>
      </c>
      <c r="E5736" s="737" t="s">
        <v>6979</v>
      </c>
      <c r="F5736" s="666">
        <v>70155600</v>
      </c>
      <c r="G5736" s="675" t="s">
        <v>14427</v>
      </c>
      <c r="H5736" s="675" t="s">
        <v>11806</v>
      </c>
      <c r="I5736" s="675" t="s">
        <v>6929</v>
      </c>
      <c r="J5736" s="675" t="s">
        <v>13704</v>
      </c>
      <c r="K5736" s="666">
        <v>1</v>
      </c>
      <c r="L5736" s="666">
        <v>12</v>
      </c>
      <c r="M5736" s="691" t="s">
        <v>14175</v>
      </c>
      <c r="N5736" s="666">
        <v>3</v>
      </c>
      <c r="O5736" s="666">
        <v>6</v>
      </c>
      <c r="P5736" s="772" t="s">
        <v>14176</v>
      </c>
      <c r="Q5736" s="666">
        <v>1</v>
      </c>
      <c r="R5736" s="666">
        <v>12</v>
      </c>
    </row>
    <row r="5737" spans="1:18" ht="15.75" customHeight="1" x14ac:dyDescent="0.2">
      <c r="A5737" s="665" t="s">
        <v>13701</v>
      </c>
      <c r="B5737" s="666" t="s">
        <v>14241</v>
      </c>
      <c r="C5737" s="666" t="s">
        <v>14242</v>
      </c>
      <c r="D5737" s="675" t="s">
        <v>11806</v>
      </c>
      <c r="E5737" s="737" t="s">
        <v>6979</v>
      </c>
      <c r="F5737" s="666">
        <v>48604764</v>
      </c>
      <c r="G5737" s="675" t="s">
        <v>14428</v>
      </c>
      <c r="H5737" s="675" t="s">
        <v>11806</v>
      </c>
      <c r="I5737" s="675" t="s">
        <v>6929</v>
      </c>
      <c r="J5737" s="675" t="s">
        <v>13704</v>
      </c>
      <c r="K5737" s="666">
        <v>1</v>
      </c>
      <c r="L5737" s="666">
        <v>12</v>
      </c>
      <c r="M5737" s="691" t="s">
        <v>14175</v>
      </c>
      <c r="N5737" s="666">
        <v>3</v>
      </c>
      <c r="O5737" s="666">
        <v>6</v>
      </c>
      <c r="P5737" s="772" t="s">
        <v>14176</v>
      </c>
      <c r="Q5737" s="666">
        <v>1</v>
      </c>
      <c r="R5737" s="666">
        <v>12</v>
      </c>
    </row>
    <row r="5738" spans="1:18" ht="15.75" customHeight="1" x14ac:dyDescent="0.2">
      <c r="A5738" s="665" t="s">
        <v>13701</v>
      </c>
      <c r="B5738" s="666" t="s">
        <v>14241</v>
      </c>
      <c r="C5738" s="666" t="s">
        <v>14242</v>
      </c>
      <c r="D5738" s="675" t="s">
        <v>11169</v>
      </c>
      <c r="E5738" s="737" t="s">
        <v>1750</v>
      </c>
      <c r="F5738" s="666">
        <v>43147618</v>
      </c>
      <c r="G5738" s="675" t="s">
        <v>14429</v>
      </c>
      <c r="H5738" s="675" t="s">
        <v>11169</v>
      </c>
      <c r="I5738" s="675" t="s">
        <v>6929</v>
      </c>
      <c r="J5738" s="675" t="s">
        <v>11169</v>
      </c>
      <c r="K5738" s="666">
        <v>1</v>
      </c>
      <c r="L5738" s="666">
        <v>12</v>
      </c>
      <c r="M5738" s="691" t="s">
        <v>14250</v>
      </c>
      <c r="N5738" s="666">
        <v>3</v>
      </c>
      <c r="O5738" s="666">
        <v>6</v>
      </c>
      <c r="P5738" s="772" t="s">
        <v>14288</v>
      </c>
      <c r="Q5738" s="666">
        <v>1</v>
      </c>
      <c r="R5738" s="666">
        <v>12</v>
      </c>
    </row>
    <row r="5739" spans="1:18" ht="15.75" customHeight="1" x14ac:dyDescent="0.2">
      <c r="A5739" s="665" t="s">
        <v>13701</v>
      </c>
      <c r="B5739" s="666" t="s">
        <v>14241</v>
      </c>
      <c r="C5739" s="666" t="s">
        <v>14242</v>
      </c>
      <c r="D5739" s="675" t="s">
        <v>10842</v>
      </c>
      <c r="E5739" s="737" t="s">
        <v>5124</v>
      </c>
      <c r="F5739" s="666">
        <v>48380328</v>
      </c>
      <c r="G5739" s="675" t="s">
        <v>14430</v>
      </c>
      <c r="H5739" s="675" t="s">
        <v>10842</v>
      </c>
      <c r="I5739" s="675" t="s">
        <v>7361</v>
      </c>
      <c r="J5739" s="675" t="s">
        <v>13708</v>
      </c>
      <c r="K5739" s="666">
        <v>1</v>
      </c>
      <c r="L5739" s="666">
        <v>12</v>
      </c>
      <c r="M5739" s="691" t="s">
        <v>13828</v>
      </c>
      <c r="N5739" s="666">
        <v>3</v>
      </c>
      <c r="O5739" s="666">
        <v>6</v>
      </c>
      <c r="P5739" s="772" t="s">
        <v>13829</v>
      </c>
      <c r="Q5739" s="666">
        <v>1</v>
      </c>
      <c r="R5739" s="666">
        <v>12</v>
      </c>
    </row>
    <row r="5740" spans="1:18" ht="15.75" customHeight="1" x14ac:dyDescent="0.2">
      <c r="A5740" s="665" t="s">
        <v>13701</v>
      </c>
      <c r="B5740" s="666" t="s">
        <v>14241</v>
      </c>
      <c r="C5740" s="666" t="s">
        <v>14242</v>
      </c>
      <c r="D5740" s="675" t="s">
        <v>10244</v>
      </c>
      <c r="E5740" s="737" t="s">
        <v>1124</v>
      </c>
      <c r="F5740" s="666">
        <v>45085129</v>
      </c>
      <c r="G5740" s="675" t="s">
        <v>14431</v>
      </c>
      <c r="H5740" s="675" t="s">
        <v>10244</v>
      </c>
      <c r="I5740" s="675" t="s">
        <v>7361</v>
      </c>
      <c r="J5740" s="675" t="s">
        <v>13708</v>
      </c>
      <c r="K5740" s="666">
        <v>1</v>
      </c>
      <c r="L5740" s="666">
        <v>1</v>
      </c>
      <c r="M5740" s="691" t="s">
        <v>14432</v>
      </c>
      <c r="N5740" s="666"/>
      <c r="O5740" s="666"/>
      <c r="P5740" s="772"/>
      <c r="Q5740" s="666"/>
      <c r="R5740" s="666"/>
    </row>
    <row r="5741" spans="1:18" ht="15.75" customHeight="1" x14ac:dyDescent="0.2">
      <c r="A5741" s="665" t="s">
        <v>13701</v>
      </c>
      <c r="B5741" s="666" t="s">
        <v>14241</v>
      </c>
      <c r="C5741" s="666" t="s">
        <v>14242</v>
      </c>
      <c r="D5741" s="675" t="s">
        <v>9914</v>
      </c>
      <c r="E5741" s="737" t="s">
        <v>6979</v>
      </c>
      <c r="F5741" s="666">
        <v>47608651</v>
      </c>
      <c r="G5741" s="675" t="s">
        <v>14433</v>
      </c>
      <c r="H5741" s="675" t="s">
        <v>9914</v>
      </c>
      <c r="I5741" s="675" t="s">
        <v>6929</v>
      </c>
      <c r="J5741" s="675" t="s">
        <v>9913</v>
      </c>
      <c r="K5741" s="666">
        <v>1</v>
      </c>
      <c r="L5741" s="666">
        <v>12</v>
      </c>
      <c r="M5741" s="691" t="s">
        <v>14175</v>
      </c>
      <c r="N5741" s="666">
        <v>3</v>
      </c>
      <c r="O5741" s="666">
        <v>6</v>
      </c>
      <c r="P5741" s="772" t="s">
        <v>14176</v>
      </c>
      <c r="Q5741" s="666">
        <v>1</v>
      </c>
      <c r="R5741" s="666">
        <v>12</v>
      </c>
    </row>
    <row r="5742" spans="1:18" ht="15.75" customHeight="1" x14ac:dyDescent="0.2">
      <c r="A5742" s="665" t="s">
        <v>13701</v>
      </c>
      <c r="B5742" s="666" t="s">
        <v>14241</v>
      </c>
      <c r="C5742" s="666" t="s">
        <v>14242</v>
      </c>
      <c r="D5742" s="675" t="s">
        <v>11169</v>
      </c>
      <c r="E5742" s="737" t="s">
        <v>1750</v>
      </c>
      <c r="F5742" s="666">
        <v>44193789</v>
      </c>
      <c r="G5742" s="675" t="s">
        <v>14434</v>
      </c>
      <c r="H5742" s="675" t="s">
        <v>11169</v>
      </c>
      <c r="I5742" s="675" t="s">
        <v>6929</v>
      </c>
      <c r="J5742" s="675" t="s">
        <v>11169</v>
      </c>
      <c r="K5742" s="666">
        <v>1</v>
      </c>
      <c r="L5742" s="666">
        <v>12</v>
      </c>
      <c r="M5742" s="691" t="s">
        <v>14250</v>
      </c>
      <c r="N5742" s="666">
        <v>3</v>
      </c>
      <c r="O5742" s="666">
        <v>6</v>
      </c>
      <c r="P5742" s="772" t="s">
        <v>14288</v>
      </c>
      <c r="Q5742" s="666">
        <v>1</v>
      </c>
      <c r="R5742" s="666">
        <v>12</v>
      </c>
    </row>
    <row r="5743" spans="1:18" ht="15.75" customHeight="1" x14ac:dyDescent="0.2">
      <c r="A5743" s="665" t="s">
        <v>13701</v>
      </c>
      <c r="B5743" s="666" t="s">
        <v>14241</v>
      </c>
      <c r="C5743" s="666" t="s">
        <v>14242</v>
      </c>
      <c r="D5743" s="675" t="s">
        <v>10738</v>
      </c>
      <c r="E5743" s="737" t="s">
        <v>1124</v>
      </c>
      <c r="F5743" s="666">
        <v>74300978</v>
      </c>
      <c r="G5743" s="675" t="s">
        <v>14435</v>
      </c>
      <c r="H5743" s="675" t="s">
        <v>10738</v>
      </c>
      <c r="I5743" s="675" t="s">
        <v>7361</v>
      </c>
      <c r="J5743" s="675" t="s">
        <v>13708</v>
      </c>
      <c r="K5743" s="666">
        <v>1</v>
      </c>
      <c r="L5743" s="666">
        <v>12</v>
      </c>
      <c r="M5743" s="691" t="s">
        <v>13929</v>
      </c>
      <c r="N5743" s="666">
        <v>3</v>
      </c>
      <c r="O5743" s="666">
        <v>6</v>
      </c>
      <c r="P5743" s="772" t="s">
        <v>13930</v>
      </c>
      <c r="Q5743" s="666">
        <v>1</v>
      </c>
      <c r="R5743" s="666">
        <v>12</v>
      </c>
    </row>
    <row r="5744" spans="1:18" ht="15.75" customHeight="1" x14ac:dyDescent="0.2">
      <c r="A5744" s="665" t="s">
        <v>13701</v>
      </c>
      <c r="B5744" s="666" t="s">
        <v>14241</v>
      </c>
      <c r="C5744" s="666" t="s">
        <v>14242</v>
      </c>
      <c r="D5744" s="675" t="s">
        <v>10738</v>
      </c>
      <c r="E5744" s="737" t="s">
        <v>1124</v>
      </c>
      <c r="F5744" s="666">
        <v>45989448</v>
      </c>
      <c r="G5744" s="675" t="s">
        <v>14436</v>
      </c>
      <c r="H5744" s="675" t="s">
        <v>10738</v>
      </c>
      <c r="I5744" s="675" t="s">
        <v>7361</v>
      </c>
      <c r="J5744" s="675" t="s">
        <v>13708</v>
      </c>
      <c r="K5744" s="666">
        <v>1</v>
      </c>
      <c r="L5744" s="666">
        <v>12</v>
      </c>
      <c r="M5744" s="691" t="s">
        <v>13929</v>
      </c>
      <c r="N5744" s="666">
        <v>3</v>
      </c>
      <c r="O5744" s="666">
        <v>6</v>
      </c>
      <c r="P5744" s="772" t="s">
        <v>13930</v>
      </c>
      <c r="Q5744" s="666">
        <v>1</v>
      </c>
      <c r="R5744" s="666">
        <v>12</v>
      </c>
    </row>
    <row r="5745" spans="1:18" ht="15.75" customHeight="1" x14ac:dyDescent="0.2">
      <c r="A5745" s="665" t="s">
        <v>13701</v>
      </c>
      <c r="B5745" s="666" t="s">
        <v>14241</v>
      </c>
      <c r="C5745" s="666" t="s">
        <v>14242</v>
      </c>
      <c r="D5745" s="675" t="s">
        <v>9914</v>
      </c>
      <c r="E5745" s="737" t="s">
        <v>6979</v>
      </c>
      <c r="F5745" s="666">
        <v>44333338</v>
      </c>
      <c r="G5745" s="675" t="s">
        <v>14437</v>
      </c>
      <c r="H5745" s="675" t="s">
        <v>9914</v>
      </c>
      <c r="I5745" s="675" t="s">
        <v>6929</v>
      </c>
      <c r="J5745" s="675" t="s">
        <v>9913</v>
      </c>
      <c r="K5745" s="666">
        <v>1</v>
      </c>
      <c r="L5745" s="666">
        <v>12</v>
      </c>
      <c r="M5745" s="691" t="s">
        <v>14175</v>
      </c>
      <c r="N5745" s="666">
        <v>3</v>
      </c>
      <c r="O5745" s="666">
        <v>6</v>
      </c>
      <c r="P5745" s="772" t="s">
        <v>14176</v>
      </c>
      <c r="Q5745" s="666">
        <v>1</v>
      </c>
      <c r="R5745" s="666">
        <v>12</v>
      </c>
    </row>
    <row r="5746" spans="1:18" ht="15.75" customHeight="1" x14ac:dyDescent="0.2">
      <c r="A5746" s="665" t="s">
        <v>13701</v>
      </c>
      <c r="B5746" s="666" t="s">
        <v>14241</v>
      </c>
      <c r="C5746" s="666" t="s">
        <v>14242</v>
      </c>
      <c r="D5746" s="675" t="s">
        <v>9914</v>
      </c>
      <c r="E5746" s="737" t="s">
        <v>6963</v>
      </c>
      <c r="F5746" s="666">
        <v>47169592</v>
      </c>
      <c r="G5746" s="675" t="s">
        <v>14438</v>
      </c>
      <c r="H5746" s="675" t="s">
        <v>9914</v>
      </c>
      <c r="I5746" s="675" t="s">
        <v>6929</v>
      </c>
      <c r="J5746" s="675" t="s">
        <v>9913</v>
      </c>
      <c r="K5746" s="666">
        <v>3</v>
      </c>
      <c r="L5746" s="666">
        <v>6</v>
      </c>
      <c r="M5746" s="691" t="s">
        <v>14301</v>
      </c>
      <c r="N5746" s="666"/>
      <c r="O5746" s="666"/>
      <c r="P5746" s="772"/>
      <c r="Q5746" s="666"/>
      <c r="R5746" s="666"/>
    </row>
    <row r="5747" spans="1:18" ht="15.75" customHeight="1" x14ac:dyDescent="0.2">
      <c r="A5747" s="665" t="s">
        <v>13701</v>
      </c>
      <c r="B5747" s="666" t="s">
        <v>14241</v>
      </c>
      <c r="C5747" s="666" t="s">
        <v>14242</v>
      </c>
      <c r="D5747" s="675" t="s">
        <v>9914</v>
      </c>
      <c r="E5747" s="737" t="s">
        <v>6963</v>
      </c>
      <c r="F5747" s="666">
        <v>47146267</v>
      </c>
      <c r="G5747" s="675" t="s">
        <v>11527</v>
      </c>
      <c r="H5747" s="675" t="s">
        <v>9914</v>
      </c>
      <c r="I5747" s="675" t="s">
        <v>6929</v>
      </c>
      <c r="J5747" s="675" t="s">
        <v>9913</v>
      </c>
      <c r="K5747" s="666">
        <v>3</v>
      </c>
      <c r="L5747" s="666">
        <v>5</v>
      </c>
      <c r="M5747" s="691" t="s">
        <v>14270</v>
      </c>
      <c r="N5747" s="666"/>
      <c r="O5747" s="666"/>
      <c r="P5747" s="772"/>
      <c r="Q5747" s="666"/>
      <c r="R5747" s="666"/>
    </row>
    <row r="5748" spans="1:18" ht="15.75" customHeight="1" x14ac:dyDescent="0.2">
      <c r="A5748" s="665" t="s">
        <v>13701</v>
      </c>
      <c r="B5748" s="666" t="s">
        <v>14241</v>
      </c>
      <c r="C5748" s="666" t="s">
        <v>14242</v>
      </c>
      <c r="D5748" s="675" t="s">
        <v>9914</v>
      </c>
      <c r="E5748" s="737" t="s">
        <v>6963</v>
      </c>
      <c r="F5748" s="666">
        <v>45868376</v>
      </c>
      <c r="G5748" s="675" t="s">
        <v>14439</v>
      </c>
      <c r="H5748" s="675" t="s">
        <v>9914</v>
      </c>
      <c r="I5748" s="675" t="s">
        <v>6929</v>
      </c>
      <c r="J5748" s="675" t="s">
        <v>9913</v>
      </c>
      <c r="K5748" s="666">
        <v>1</v>
      </c>
      <c r="L5748" s="666">
        <v>12</v>
      </c>
      <c r="M5748" s="691" t="s">
        <v>14246</v>
      </c>
      <c r="N5748" s="666">
        <v>1</v>
      </c>
      <c r="O5748" s="666">
        <v>2</v>
      </c>
      <c r="P5748" s="772" t="s">
        <v>14440</v>
      </c>
      <c r="Q5748" s="666"/>
      <c r="R5748" s="666"/>
    </row>
    <row r="5749" spans="1:18" ht="15.75" customHeight="1" x14ac:dyDescent="0.2">
      <c r="A5749" s="665" t="s">
        <v>13701</v>
      </c>
      <c r="B5749" s="666" t="s">
        <v>14241</v>
      </c>
      <c r="C5749" s="666" t="s">
        <v>14242</v>
      </c>
      <c r="D5749" s="675" t="s">
        <v>9914</v>
      </c>
      <c r="E5749" s="737" t="s">
        <v>6963</v>
      </c>
      <c r="F5749" s="666">
        <v>45700603</v>
      </c>
      <c r="G5749" s="675" t="s">
        <v>14441</v>
      </c>
      <c r="H5749" s="675" t="s">
        <v>9914</v>
      </c>
      <c r="I5749" s="675" t="s">
        <v>6929</v>
      </c>
      <c r="J5749" s="675" t="s">
        <v>9913</v>
      </c>
      <c r="K5749" s="666">
        <v>1</v>
      </c>
      <c r="L5749" s="666">
        <v>12</v>
      </c>
      <c r="M5749" s="691" t="s">
        <v>14246</v>
      </c>
      <c r="N5749" s="666">
        <v>3</v>
      </c>
      <c r="O5749" s="666">
        <v>6</v>
      </c>
      <c r="P5749" s="772" t="s">
        <v>14247</v>
      </c>
      <c r="Q5749" s="666">
        <v>1</v>
      </c>
      <c r="R5749" s="666">
        <v>12</v>
      </c>
    </row>
    <row r="5750" spans="1:18" ht="15.75" customHeight="1" x14ac:dyDescent="0.2">
      <c r="A5750" s="665" t="s">
        <v>13701</v>
      </c>
      <c r="B5750" s="666" t="s">
        <v>14241</v>
      </c>
      <c r="C5750" s="666" t="s">
        <v>14242</v>
      </c>
      <c r="D5750" s="675" t="s">
        <v>10738</v>
      </c>
      <c r="E5750" s="737" t="s">
        <v>1124</v>
      </c>
      <c r="F5750" s="666">
        <v>40726322</v>
      </c>
      <c r="G5750" s="675" t="s">
        <v>14442</v>
      </c>
      <c r="H5750" s="675" t="s">
        <v>10738</v>
      </c>
      <c r="I5750" s="675" t="s">
        <v>7361</v>
      </c>
      <c r="J5750" s="675" t="s">
        <v>13708</v>
      </c>
      <c r="K5750" s="666">
        <v>1</v>
      </c>
      <c r="L5750" s="666">
        <v>12</v>
      </c>
      <c r="M5750" s="691" t="s">
        <v>13929</v>
      </c>
      <c r="N5750" s="666">
        <v>3</v>
      </c>
      <c r="O5750" s="666">
        <v>6</v>
      </c>
      <c r="P5750" s="772" t="s">
        <v>13930</v>
      </c>
      <c r="Q5750" s="666">
        <v>1</v>
      </c>
      <c r="R5750" s="666">
        <v>12</v>
      </c>
    </row>
    <row r="5751" spans="1:18" ht="15.75" customHeight="1" x14ac:dyDescent="0.2">
      <c r="A5751" s="665" t="s">
        <v>13701</v>
      </c>
      <c r="B5751" s="666" t="s">
        <v>14241</v>
      </c>
      <c r="C5751" s="666" t="s">
        <v>14242</v>
      </c>
      <c r="D5751" s="675" t="s">
        <v>11169</v>
      </c>
      <c r="E5751" s="737" t="s">
        <v>1750</v>
      </c>
      <c r="F5751" s="666">
        <v>18214647</v>
      </c>
      <c r="G5751" s="675" t="s">
        <v>14443</v>
      </c>
      <c r="H5751" s="675" t="s">
        <v>11169</v>
      </c>
      <c r="I5751" s="675" t="s">
        <v>6929</v>
      </c>
      <c r="J5751" s="675" t="s">
        <v>11169</v>
      </c>
      <c r="K5751" s="666">
        <v>1</v>
      </c>
      <c r="L5751" s="666">
        <v>12</v>
      </c>
      <c r="M5751" s="691" t="s">
        <v>14250</v>
      </c>
      <c r="N5751" s="666">
        <v>3</v>
      </c>
      <c r="O5751" s="666">
        <v>6</v>
      </c>
      <c r="P5751" s="772" t="s">
        <v>14288</v>
      </c>
      <c r="Q5751" s="666">
        <v>1</v>
      </c>
      <c r="R5751" s="666">
        <v>12</v>
      </c>
    </row>
    <row r="5752" spans="1:18" ht="15.75" customHeight="1" x14ac:dyDescent="0.2">
      <c r="A5752" s="665" t="s">
        <v>13701</v>
      </c>
      <c r="B5752" s="666" t="s">
        <v>14241</v>
      </c>
      <c r="C5752" s="666" t="s">
        <v>14242</v>
      </c>
      <c r="D5752" s="675" t="s">
        <v>10854</v>
      </c>
      <c r="E5752" s="737" t="s">
        <v>6979</v>
      </c>
      <c r="F5752" s="666">
        <v>46284955</v>
      </c>
      <c r="G5752" s="675" t="s">
        <v>10886</v>
      </c>
      <c r="H5752" s="675" t="s">
        <v>10854</v>
      </c>
      <c r="I5752" s="675" t="s">
        <v>6929</v>
      </c>
      <c r="J5752" s="675" t="s">
        <v>10854</v>
      </c>
      <c r="K5752" s="666">
        <v>1</v>
      </c>
      <c r="L5752" s="666">
        <v>2</v>
      </c>
      <c r="M5752" s="691" t="s">
        <v>14444</v>
      </c>
      <c r="N5752" s="666"/>
      <c r="O5752" s="666"/>
      <c r="P5752" s="772"/>
      <c r="Q5752" s="666"/>
      <c r="R5752" s="666"/>
    </row>
    <row r="5753" spans="1:18" ht="15.75" customHeight="1" x14ac:dyDescent="0.2">
      <c r="A5753" s="665" t="s">
        <v>13701</v>
      </c>
      <c r="B5753" s="666" t="s">
        <v>14241</v>
      </c>
      <c r="C5753" s="666" t="s">
        <v>14242</v>
      </c>
      <c r="D5753" s="675" t="s">
        <v>10738</v>
      </c>
      <c r="E5753" s="737" t="s">
        <v>1124</v>
      </c>
      <c r="F5753" s="666">
        <v>43418283</v>
      </c>
      <c r="G5753" s="675" t="s">
        <v>14445</v>
      </c>
      <c r="H5753" s="675" t="s">
        <v>10738</v>
      </c>
      <c r="I5753" s="675" t="s">
        <v>7361</v>
      </c>
      <c r="J5753" s="675" t="s">
        <v>13708</v>
      </c>
      <c r="K5753" s="666">
        <v>1</v>
      </c>
      <c r="L5753" s="666">
        <v>12</v>
      </c>
      <c r="M5753" s="691" t="s">
        <v>13929</v>
      </c>
      <c r="N5753" s="666">
        <v>3</v>
      </c>
      <c r="O5753" s="666">
        <v>6</v>
      </c>
      <c r="P5753" s="772" t="s">
        <v>13930</v>
      </c>
      <c r="Q5753" s="666">
        <v>1</v>
      </c>
      <c r="R5753" s="666">
        <v>12</v>
      </c>
    </row>
    <row r="5754" spans="1:18" ht="15.75" customHeight="1" x14ac:dyDescent="0.2">
      <c r="A5754" s="665" t="s">
        <v>13701</v>
      </c>
      <c r="B5754" s="666" t="s">
        <v>14241</v>
      </c>
      <c r="C5754" s="666" t="s">
        <v>14242</v>
      </c>
      <c r="D5754" s="675" t="s">
        <v>11169</v>
      </c>
      <c r="E5754" s="737" t="s">
        <v>1750</v>
      </c>
      <c r="F5754" s="666">
        <v>43138888</v>
      </c>
      <c r="G5754" s="675" t="s">
        <v>14446</v>
      </c>
      <c r="H5754" s="675" t="s">
        <v>11169</v>
      </c>
      <c r="I5754" s="675" t="s">
        <v>6929</v>
      </c>
      <c r="J5754" s="675" t="s">
        <v>11169</v>
      </c>
      <c r="K5754" s="666">
        <v>1</v>
      </c>
      <c r="L5754" s="666">
        <v>12</v>
      </c>
      <c r="M5754" s="691" t="s">
        <v>14250</v>
      </c>
      <c r="N5754" s="666">
        <v>3</v>
      </c>
      <c r="O5754" s="666">
        <v>6</v>
      </c>
      <c r="P5754" s="772" t="s">
        <v>14288</v>
      </c>
      <c r="Q5754" s="666">
        <v>1</v>
      </c>
      <c r="R5754" s="666">
        <v>12</v>
      </c>
    </row>
    <row r="5755" spans="1:18" ht="15.75" customHeight="1" x14ac:dyDescent="0.2">
      <c r="A5755" s="665" t="s">
        <v>13701</v>
      </c>
      <c r="B5755" s="666" t="s">
        <v>14241</v>
      </c>
      <c r="C5755" s="666" t="s">
        <v>14242</v>
      </c>
      <c r="D5755" s="675" t="s">
        <v>10390</v>
      </c>
      <c r="E5755" s="737" t="s">
        <v>5124</v>
      </c>
      <c r="F5755" s="666">
        <v>18174044</v>
      </c>
      <c r="G5755" s="675" t="s">
        <v>14447</v>
      </c>
      <c r="H5755" s="675" t="s">
        <v>10390</v>
      </c>
      <c r="I5755" s="675" t="s">
        <v>7361</v>
      </c>
      <c r="J5755" s="675" t="s">
        <v>13708</v>
      </c>
      <c r="K5755" s="666">
        <v>1</v>
      </c>
      <c r="L5755" s="666">
        <v>12</v>
      </c>
      <c r="M5755" s="691" t="s">
        <v>13828</v>
      </c>
      <c r="N5755" s="666">
        <v>3</v>
      </c>
      <c r="O5755" s="666">
        <v>6</v>
      </c>
      <c r="P5755" s="772" t="s">
        <v>13829</v>
      </c>
      <c r="Q5755" s="666">
        <v>1</v>
      </c>
      <c r="R5755" s="666">
        <v>12</v>
      </c>
    </row>
    <row r="5756" spans="1:18" ht="15.75" customHeight="1" x14ac:dyDescent="0.2">
      <c r="A5756" s="665" t="s">
        <v>13701</v>
      </c>
      <c r="B5756" s="666" t="s">
        <v>14241</v>
      </c>
      <c r="C5756" s="666" t="s">
        <v>14242</v>
      </c>
      <c r="D5756" s="675" t="s">
        <v>11169</v>
      </c>
      <c r="E5756" s="737" t="s">
        <v>6892</v>
      </c>
      <c r="F5756" s="666">
        <v>42163887</v>
      </c>
      <c r="G5756" s="675" t="s">
        <v>14448</v>
      </c>
      <c r="H5756" s="675" t="s">
        <v>11169</v>
      </c>
      <c r="I5756" s="675" t="s">
        <v>6929</v>
      </c>
      <c r="J5756" s="675" t="s">
        <v>11169</v>
      </c>
      <c r="K5756" s="666">
        <v>1</v>
      </c>
      <c r="L5756" s="666">
        <v>12</v>
      </c>
      <c r="M5756" s="691" t="s">
        <v>13939</v>
      </c>
      <c r="N5756" s="666">
        <v>3</v>
      </c>
      <c r="O5756" s="666">
        <v>6</v>
      </c>
      <c r="P5756" s="772" t="s">
        <v>13940</v>
      </c>
      <c r="Q5756" s="666">
        <v>1</v>
      </c>
      <c r="R5756" s="666">
        <v>12</v>
      </c>
    </row>
    <row r="5757" spans="1:18" ht="15.75" customHeight="1" x14ac:dyDescent="0.2">
      <c r="A5757" s="665" t="s">
        <v>13701</v>
      </c>
      <c r="B5757" s="666" t="s">
        <v>14241</v>
      </c>
      <c r="C5757" s="666" t="s">
        <v>14242</v>
      </c>
      <c r="D5757" s="675" t="s">
        <v>9914</v>
      </c>
      <c r="E5757" s="737" t="s">
        <v>6963</v>
      </c>
      <c r="F5757" s="666">
        <v>41331386</v>
      </c>
      <c r="G5757" s="675" t="s">
        <v>14449</v>
      </c>
      <c r="H5757" s="675" t="s">
        <v>9914</v>
      </c>
      <c r="I5757" s="675" t="s">
        <v>6929</v>
      </c>
      <c r="J5757" s="675" t="s">
        <v>9913</v>
      </c>
      <c r="K5757" s="666">
        <v>1</v>
      </c>
      <c r="L5757" s="666">
        <v>12</v>
      </c>
      <c r="M5757" s="691" t="s">
        <v>14246</v>
      </c>
      <c r="N5757" s="666">
        <v>3</v>
      </c>
      <c r="O5757" s="666">
        <v>6</v>
      </c>
      <c r="P5757" s="772" t="s">
        <v>14247</v>
      </c>
      <c r="Q5757" s="666">
        <v>1</v>
      </c>
      <c r="R5757" s="666">
        <v>12</v>
      </c>
    </row>
    <row r="5758" spans="1:18" ht="15.75" customHeight="1" x14ac:dyDescent="0.2">
      <c r="A5758" s="665" t="s">
        <v>13701</v>
      </c>
      <c r="B5758" s="666" t="s">
        <v>14241</v>
      </c>
      <c r="C5758" s="666" t="s">
        <v>14242</v>
      </c>
      <c r="D5758" s="675" t="s">
        <v>11806</v>
      </c>
      <c r="E5758" s="737" t="s">
        <v>6979</v>
      </c>
      <c r="F5758" s="666">
        <v>46340783</v>
      </c>
      <c r="G5758" s="675" t="s">
        <v>14450</v>
      </c>
      <c r="H5758" s="675" t="s">
        <v>11806</v>
      </c>
      <c r="I5758" s="675" t="s">
        <v>6929</v>
      </c>
      <c r="J5758" s="675" t="s">
        <v>13704</v>
      </c>
      <c r="K5758" s="666">
        <v>1</v>
      </c>
      <c r="L5758" s="666">
        <v>12</v>
      </c>
      <c r="M5758" s="691" t="s">
        <v>14175</v>
      </c>
      <c r="N5758" s="666">
        <v>3</v>
      </c>
      <c r="O5758" s="666">
        <v>6</v>
      </c>
      <c r="P5758" s="772" t="s">
        <v>14176</v>
      </c>
      <c r="Q5758" s="666">
        <v>1</v>
      </c>
      <c r="R5758" s="666">
        <v>12</v>
      </c>
    </row>
    <row r="5759" spans="1:18" ht="15.75" customHeight="1" x14ac:dyDescent="0.2">
      <c r="A5759" s="665" t="s">
        <v>13701</v>
      </c>
      <c r="B5759" s="666" t="s">
        <v>14241</v>
      </c>
      <c r="C5759" s="666" t="s">
        <v>14242</v>
      </c>
      <c r="D5759" s="675" t="s">
        <v>11806</v>
      </c>
      <c r="E5759" s="737" t="s">
        <v>4263</v>
      </c>
      <c r="F5759" s="666">
        <v>70010285</v>
      </c>
      <c r="G5759" s="675" t="s">
        <v>14451</v>
      </c>
      <c r="H5759" s="675" t="s">
        <v>11806</v>
      </c>
      <c r="I5759" s="675" t="s">
        <v>6929</v>
      </c>
      <c r="J5759" s="675" t="s">
        <v>13704</v>
      </c>
      <c r="K5759" s="666">
        <v>1</v>
      </c>
      <c r="L5759" s="666">
        <v>12</v>
      </c>
      <c r="M5759" s="691" t="s">
        <v>13979</v>
      </c>
      <c r="N5759" s="666">
        <v>3</v>
      </c>
      <c r="O5759" s="666">
        <v>6</v>
      </c>
      <c r="P5759" s="772" t="s">
        <v>13980</v>
      </c>
      <c r="Q5759" s="666">
        <v>1</v>
      </c>
      <c r="R5759" s="666">
        <v>12</v>
      </c>
    </row>
    <row r="5760" spans="1:18" ht="15.75" customHeight="1" x14ac:dyDescent="0.2">
      <c r="A5760" s="665" t="s">
        <v>13701</v>
      </c>
      <c r="B5760" s="666" t="s">
        <v>14241</v>
      </c>
      <c r="C5760" s="666" t="s">
        <v>14242</v>
      </c>
      <c r="D5760" s="675" t="s">
        <v>11806</v>
      </c>
      <c r="E5760" s="737" t="s">
        <v>6979</v>
      </c>
      <c r="F5760" s="666">
        <v>46078858</v>
      </c>
      <c r="G5760" s="675" t="s">
        <v>14452</v>
      </c>
      <c r="H5760" s="675" t="s">
        <v>11806</v>
      </c>
      <c r="I5760" s="675" t="s">
        <v>6929</v>
      </c>
      <c r="J5760" s="675" t="s">
        <v>13704</v>
      </c>
      <c r="K5760" s="666">
        <v>1</v>
      </c>
      <c r="L5760" s="666">
        <v>12</v>
      </c>
      <c r="M5760" s="691" t="s">
        <v>14175</v>
      </c>
      <c r="N5760" s="666">
        <v>3</v>
      </c>
      <c r="O5760" s="666">
        <v>6</v>
      </c>
      <c r="P5760" s="772" t="s">
        <v>14176</v>
      </c>
      <c r="Q5760" s="666">
        <v>1</v>
      </c>
      <c r="R5760" s="666">
        <v>12</v>
      </c>
    </row>
    <row r="5761" spans="1:18" ht="15.75" customHeight="1" x14ac:dyDescent="0.2">
      <c r="A5761" s="665" t="s">
        <v>13701</v>
      </c>
      <c r="B5761" s="666" t="s">
        <v>14241</v>
      </c>
      <c r="C5761" s="666" t="s">
        <v>14242</v>
      </c>
      <c r="D5761" s="675" t="s">
        <v>11806</v>
      </c>
      <c r="E5761" s="737" t="s">
        <v>1750</v>
      </c>
      <c r="F5761" s="666">
        <v>17888197</v>
      </c>
      <c r="G5761" s="675" t="s">
        <v>14453</v>
      </c>
      <c r="H5761" s="675" t="s">
        <v>11806</v>
      </c>
      <c r="I5761" s="675" t="s">
        <v>6929</v>
      </c>
      <c r="J5761" s="675" t="s">
        <v>13704</v>
      </c>
      <c r="K5761" s="666">
        <v>1</v>
      </c>
      <c r="L5761" s="666">
        <v>12</v>
      </c>
      <c r="M5761" s="691" t="s">
        <v>14250</v>
      </c>
      <c r="N5761" s="666">
        <v>1</v>
      </c>
      <c r="O5761" s="666">
        <v>1</v>
      </c>
      <c r="P5761" s="772" t="s">
        <v>14251</v>
      </c>
      <c r="Q5761" s="666"/>
      <c r="R5761" s="666"/>
    </row>
    <row r="5762" spans="1:18" ht="15.75" customHeight="1" x14ac:dyDescent="0.2">
      <c r="A5762" s="665" t="s">
        <v>13701</v>
      </c>
      <c r="B5762" s="666" t="s">
        <v>14241</v>
      </c>
      <c r="C5762" s="666" t="s">
        <v>14242</v>
      </c>
      <c r="D5762" s="675" t="s">
        <v>9914</v>
      </c>
      <c r="E5762" s="737" t="s">
        <v>6979</v>
      </c>
      <c r="F5762" s="666">
        <v>47874117</v>
      </c>
      <c r="G5762" s="675" t="s">
        <v>14454</v>
      </c>
      <c r="H5762" s="675" t="s">
        <v>9914</v>
      </c>
      <c r="I5762" s="675" t="s">
        <v>6929</v>
      </c>
      <c r="J5762" s="675" t="s">
        <v>9913</v>
      </c>
      <c r="K5762" s="666">
        <v>1</v>
      </c>
      <c r="L5762" s="666">
        <v>12</v>
      </c>
      <c r="M5762" s="691" t="s">
        <v>14175</v>
      </c>
      <c r="N5762" s="666">
        <v>3</v>
      </c>
      <c r="O5762" s="666">
        <v>6</v>
      </c>
      <c r="P5762" s="772" t="s">
        <v>14176</v>
      </c>
      <c r="Q5762" s="666">
        <v>1</v>
      </c>
      <c r="R5762" s="666">
        <v>12</v>
      </c>
    </row>
    <row r="5763" spans="1:18" ht="15.75" customHeight="1" x14ac:dyDescent="0.2">
      <c r="A5763" s="665" t="s">
        <v>13701</v>
      </c>
      <c r="B5763" s="666" t="s">
        <v>14241</v>
      </c>
      <c r="C5763" s="666" t="s">
        <v>14242</v>
      </c>
      <c r="D5763" s="675" t="s">
        <v>11806</v>
      </c>
      <c r="E5763" s="737" t="s">
        <v>6979</v>
      </c>
      <c r="F5763" s="666">
        <v>70015804</v>
      </c>
      <c r="G5763" s="675" t="s">
        <v>14455</v>
      </c>
      <c r="H5763" s="675" t="s">
        <v>11806</v>
      </c>
      <c r="I5763" s="675" t="s">
        <v>6929</v>
      </c>
      <c r="J5763" s="675" t="s">
        <v>13704</v>
      </c>
      <c r="K5763" s="666">
        <v>1</v>
      </c>
      <c r="L5763" s="666">
        <v>12</v>
      </c>
      <c r="M5763" s="691" t="s">
        <v>14175</v>
      </c>
      <c r="N5763" s="666">
        <v>3</v>
      </c>
      <c r="O5763" s="666">
        <v>6</v>
      </c>
      <c r="P5763" s="772" t="s">
        <v>14176</v>
      </c>
      <c r="Q5763" s="666">
        <v>1</v>
      </c>
      <c r="R5763" s="666">
        <v>12</v>
      </c>
    </row>
    <row r="5764" spans="1:18" ht="15.75" customHeight="1" x14ac:dyDescent="0.2">
      <c r="A5764" s="665" t="s">
        <v>13701</v>
      </c>
      <c r="B5764" s="666" t="s">
        <v>14241</v>
      </c>
      <c r="C5764" s="666" t="s">
        <v>14242</v>
      </c>
      <c r="D5764" s="675" t="s">
        <v>11806</v>
      </c>
      <c r="E5764" s="737" t="s">
        <v>6979</v>
      </c>
      <c r="F5764" s="666">
        <v>44031301</v>
      </c>
      <c r="G5764" s="675" t="s">
        <v>14456</v>
      </c>
      <c r="H5764" s="675" t="s">
        <v>11806</v>
      </c>
      <c r="I5764" s="675" t="s">
        <v>6929</v>
      </c>
      <c r="J5764" s="675" t="s">
        <v>13704</v>
      </c>
      <c r="K5764" s="666">
        <v>1</v>
      </c>
      <c r="L5764" s="666">
        <v>12</v>
      </c>
      <c r="M5764" s="691" t="s">
        <v>14175</v>
      </c>
      <c r="N5764" s="666">
        <v>3</v>
      </c>
      <c r="O5764" s="666">
        <v>6</v>
      </c>
      <c r="P5764" s="772" t="s">
        <v>14176</v>
      </c>
      <c r="Q5764" s="666">
        <v>1</v>
      </c>
      <c r="R5764" s="666">
        <v>12</v>
      </c>
    </row>
    <row r="5765" spans="1:18" ht="15.75" customHeight="1" x14ac:dyDescent="0.2">
      <c r="A5765" s="665" t="s">
        <v>13701</v>
      </c>
      <c r="B5765" s="666" t="s">
        <v>14241</v>
      </c>
      <c r="C5765" s="666" t="s">
        <v>14242</v>
      </c>
      <c r="D5765" s="675" t="s">
        <v>9914</v>
      </c>
      <c r="E5765" s="737" t="s">
        <v>6963</v>
      </c>
      <c r="F5765" s="666">
        <v>46469725</v>
      </c>
      <c r="G5765" s="675" t="s">
        <v>14457</v>
      </c>
      <c r="H5765" s="675" t="s">
        <v>9914</v>
      </c>
      <c r="I5765" s="675" t="s">
        <v>6929</v>
      </c>
      <c r="J5765" s="675" t="s">
        <v>9913</v>
      </c>
      <c r="K5765" s="666">
        <v>1</v>
      </c>
      <c r="L5765" s="666">
        <v>12</v>
      </c>
      <c r="M5765" s="691" t="s">
        <v>14246</v>
      </c>
      <c r="N5765" s="666">
        <v>3</v>
      </c>
      <c r="O5765" s="666">
        <v>6</v>
      </c>
      <c r="P5765" s="772" t="s">
        <v>14247</v>
      </c>
      <c r="Q5765" s="666">
        <v>1</v>
      </c>
      <c r="R5765" s="666">
        <v>12</v>
      </c>
    </row>
    <row r="5766" spans="1:18" ht="15.75" customHeight="1" x14ac:dyDescent="0.2">
      <c r="A5766" s="665" t="s">
        <v>13701</v>
      </c>
      <c r="B5766" s="666" t="s">
        <v>14241</v>
      </c>
      <c r="C5766" s="666" t="s">
        <v>14242</v>
      </c>
      <c r="D5766" s="675" t="s">
        <v>11806</v>
      </c>
      <c r="E5766" s="737" t="s">
        <v>6979</v>
      </c>
      <c r="F5766" s="666">
        <v>46532865</v>
      </c>
      <c r="G5766" s="675" t="s">
        <v>14458</v>
      </c>
      <c r="H5766" s="675" t="s">
        <v>11806</v>
      </c>
      <c r="I5766" s="675" t="s">
        <v>6929</v>
      </c>
      <c r="J5766" s="675" t="s">
        <v>13704</v>
      </c>
      <c r="K5766" s="666">
        <v>1</v>
      </c>
      <c r="L5766" s="666">
        <v>12</v>
      </c>
      <c r="M5766" s="691" t="s">
        <v>14175</v>
      </c>
      <c r="N5766" s="666">
        <v>3</v>
      </c>
      <c r="O5766" s="666">
        <v>6</v>
      </c>
      <c r="P5766" s="772" t="s">
        <v>14176</v>
      </c>
      <c r="Q5766" s="666">
        <v>1</v>
      </c>
      <c r="R5766" s="666">
        <v>12</v>
      </c>
    </row>
    <row r="5767" spans="1:18" ht="15.75" customHeight="1" x14ac:dyDescent="0.2">
      <c r="A5767" s="665" t="s">
        <v>13701</v>
      </c>
      <c r="B5767" s="666" t="s">
        <v>14241</v>
      </c>
      <c r="C5767" s="666" t="s">
        <v>14242</v>
      </c>
      <c r="D5767" s="675" t="s">
        <v>10738</v>
      </c>
      <c r="E5767" s="737" t="s">
        <v>1124</v>
      </c>
      <c r="F5767" s="666">
        <v>73626438</v>
      </c>
      <c r="G5767" s="675" t="s">
        <v>14459</v>
      </c>
      <c r="H5767" s="675" t="s">
        <v>10738</v>
      </c>
      <c r="I5767" s="675" t="s">
        <v>7361</v>
      </c>
      <c r="J5767" s="675" t="s">
        <v>13708</v>
      </c>
      <c r="K5767" s="666">
        <v>1</v>
      </c>
      <c r="L5767" s="666">
        <v>12</v>
      </c>
      <c r="M5767" s="691" t="s">
        <v>13929</v>
      </c>
      <c r="N5767" s="666">
        <v>3</v>
      </c>
      <c r="O5767" s="666">
        <v>6</v>
      </c>
      <c r="P5767" s="772" t="s">
        <v>13930</v>
      </c>
      <c r="Q5767" s="666">
        <v>1</v>
      </c>
      <c r="R5767" s="666">
        <v>12</v>
      </c>
    </row>
    <row r="5768" spans="1:18" ht="15.75" customHeight="1" x14ac:dyDescent="0.2">
      <c r="A5768" s="665" t="s">
        <v>13701</v>
      </c>
      <c r="B5768" s="666" t="s">
        <v>14241</v>
      </c>
      <c r="C5768" s="666" t="s">
        <v>14242</v>
      </c>
      <c r="D5768" s="675" t="s">
        <v>11806</v>
      </c>
      <c r="E5768" s="737" t="s">
        <v>4263</v>
      </c>
      <c r="F5768" s="666">
        <v>46069890</v>
      </c>
      <c r="G5768" s="675" t="s">
        <v>14460</v>
      </c>
      <c r="H5768" s="675" t="s">
        <v>11806</v>
      </c>
      <c r="I5768" s="675" t="s">
        <v>6929</v>
      </c>
      <c r="J5768" s="675" t="s">
        <v>13704</v>
      </c>
      <c r="K5768" s="666">
        <v>1</v>
      </c>
      <c r="L5768" s="666">
        <v>12</v>
      </c>
      <c r="M5768" s="691" t="s">
        <v>13979</v>
      </c>
      <c r="N5768" s="666">
        <v>3</v>
      </c>
      <c r="O5768" s="666">
        <v>6</v>
      </c>
      <c r="P5768" s="772" t="s">
        <v>13980</v>
      </c>
      <c r="Q5768" s="666">
        <v>1</v>
      </c>
      <c r="R5768" s="666">
        <v>12</v>
      </c>
    </row>
    <row r="5769" spans="1:18" ht="15.75" customHeight="1" x14ac:dyDescent="0.2">
      <c r="A5769" s="665" t="s">
        <v>13701</v>
      </c>
      <c r="B5769" s="666" t="s">
        <v>14241</v>
      </c>
      <c r="C5769" s="666" t="s">
        <v>14242</v>
      </c>
      <c r="D5769" s="675" t="s">
        <v>9914</v>
      </c>
      <c r="E5769" s="737" t="s">
        <v>6963</v>
      </c>
      <c r="F5769" s="666">
        <v>47271645</v>
      </c>
      <c r="G5769" s="675" t="s">
        <v>14461</v>
      </c>
      <c r="H5769" s="675" t="s">
        <v>9914</v>
      </c>
      <c r="I5769" s="675" t="s">
        <v>6929</v>
      </c>
      <c r="J5769" s="675" t="s">
        <v>9913</v>
      </c>
      <c r="K5769" s="666">
        <v>1</v>
      </c>
      <c r="L5769" s="666">
        <v>12</v>
      </c>
      <c r="M5769" s="691" t="s">
        <v>14246</v>
      </c>
      <c r="N5769" s="666">
        <v>3</v>
      </c>
      <c r="O5769" s="666">
        <v>6</v>
      </c>
      <c r="P5769" s="772" t="s">
        <v>14247</v>
      </c>
      <c r="Q5769" s="666">
        <v>1</v>
      </c>
      <c r="R5769" s="666">
        <v>12</v>
      </c>
    </row>
    <row r="5770" spans="1:18" ht="15.75" customHeight="1" x14ac:dyDescent="0.2">
      <c r="A5770" s="665" t="s">
        <v>13701</v>
      </c>
      <c r="B5770" s="666" t="s">
        <v>14241</v>
      </c>
      <c r="C5770" s="666" t="s">
        <v>14242</v>
      </c>
      <c r="D5770" s="675" t="s">
        <v>10738</v>
      </c>
      <c r="E5770" s="737" t="s">
        <v>1124</v>
      </c>
      <c r="F5770" s="666">
        <v>40990490</v>
      </c>
      <c r="G5770" s="675" t="s">
        <v>14462</v>
      </c>
      <c r="H5770" s="675" t="s">
        <v>10738</v>
      </c>
      <c r="I5770" s="675" t="s">
        <v>7361</v>
      </c>
      <c r="J5770" s="675" t="s">
        <v>13708</v>
      </c>
      <c r="K5770" s="666">
        <v>1</v>
      </c>
      <c r="L5770" s="666">
        <v>12</v>
      </c>
      <c r="M5770" s="691" t="s">
        <v>13929</v>
      </c>
      <c r="N5770" s="666">
        <v>3</v>
      </c>
      <c r="O5770" s="666">
        <v>6</v>
      </c>
      <c r="P5770" s="772" t="s">
        <v>13930</v>
      </c>
      <c r="Q5770" s="666">
        <v>1</v>
      </c>
      <c r="R5770" s="666">
        <v>12</v>
      </c>
    </row>
    <row r="5771" spans="1:18" ht="15.75" customHeight="1" x14ac:dyDescent="0.2">
      <c r="A5771" s="665" t="s">
        <v>13701</v>
      </c>
      <c r="B5771" s="666" t="s">
        <v>14241</v>
      </c>
      <c r="C5771" s="666" t="s">
        <v>14242</v>
      </c>
      <c r="D5771" s="675" t="s">
        <v>11806</v>
      </c>
      <c r="E5771" s="737" t="s">
        <v>1750</v>
      </c>
      <c r="F5771" s="666">
        <v>47077186</v>
      </c>
      <c r="G5771" s="675" t="s">
        <v>14463</v>
      </c>
      <c r="H5771" s="675" t="s">
        <v>11806</v>
      </c>
      <c r="I5771" s="675" t="s">
        <v>6929</v>
      </c>
      <c r="J5771" s="675" t="s">
        <v>13704</v>
      </c>
      <c r="K5771" s="666">
        <v>1</v>
      </c>
      <c r="L5771" s="666">
        <v>12</v>
      </c>
      <c r="M5771" s="691" t="s">
        <v>14250</v>
      </c>
      <c r="N5771" s="666">
        <v>3</v>
      </c>
      <c r="O5771" s="666">
        <v>6</v>
      </c>
      <c r="P5771" s="772" t="s">
        <v>14288</v>
      </c>
      <c r="Q5771" s="666">
        <v>1</v>
      </c>
      <c r="R5771" s="666">
        <v>12</v>
      </c>
    </row>
    <row r="5772" spans="1:18" ht="15.75" customHeight="1" x14ac:dyDescent="0.2">
      <c r="A5772" s="665" t="s">
        <v>13701</v>
      </c>
      <c r="B5772" s="666" t="s">
        <v>14241</v>
      </c>
      <c r="C5772" s="666" t="s">
        <v>14242</v>
      </c>
      <c r="D5772" s="675" t="s">
        <v>11806</v>
      </c>
      <c r="E5772" s="737" t="s">
        <v>4263</v>
      </c>
      <c r="F5772" s="666">
        <v>43305835</v>
      </c>
      <c r="G5772" s="675" t="s">
        <v>14464</v>
      </c>
      <c r="H5772" s="675" t="s">
        <v>11806</v>
      </c>
      <c r="I5772" s="675" t="s">
        <v>6929</v>
      </c>
      <c r="J5772" s="675" t="s">
        <v>13704</v>
      </c>
      <c r="K5772" s="666">
        <v>1</v>
      </c>
      <c r="L5772" s="666">
        <v>12</v>
      </c>
      <c r="M5772" s="691" t="s">
        <v>13979</v>
      </c>
      <c r="N5772" s="666">
        <v>3</v>
      </c>
      <c r="O5772" s="666">
        <v>6</v>
      </c>
      <c r="P5772" s="772" t="s">
        <v>13980</v>
      </c>
      <c r="Q5772" s="666">
        <v>1</v>
      </c>
      <c r="R5772" s="666">
        <v>12</v>
      </c>
    </row>
    <row r="5773" spans="1:18" ht="15.75" customHeight="1" x14ac:dyDescent="0.2">
      <c r="A5773" s="665" t="s">
        <v>13701</v>
      </c>
      <c r="B5773" s="666" t="s">
        <v>14241</v>
      </c>
      <c r="C5773" s="666" t="s">
        <v>14242</v>
      </c>
      <c r="D5773" s="675" t="s">
        <v>9914</v>
      </c>
      <c r="E5773" s="737" t="s">
        <v>6979</v>
      </c>
      <c r="F5773" s="666">
        <v>47310915</v>
      </c>
      <c r="G5773" s="675" t="s">
        <v>14465</v>
      </c>
      <c r="H5773" s="675" t="s">
        <v>9914</v>
      </c>
      <c r="I5773" s="675" t="s">
        <v>6929</v>
      </c>
      <c r="J5773" s="675" t="s">
        <v>9913</v>
      </c>
      <c r="K5773" s="666">
        <v>1</v>
      </c>
      <c r="L5773" s="666">
        <v>12</v>
      </c>
      <c r="M5773" s="691" t="s">
        <v>14175</v>
      </c>
      <c r="N5773" s="666">
        <v>3</v>
      </c>
      <c r="O5773" s="666">
        <v>6</v>
      </c>
      <c r="P5773" s="772" t="s">
        <v>14176</v>
      </c>
      <c r="Q5773" s="666">
        <v>1</v>
      </c>
      <c r="R5773" s="666">
        <v>12</v>
      </c>
    </row>
    <row r="5774" spans="1:18" ht="15.75" customHeight="1" x14ac:dyDescent="0.2">
      <c r="A5774" s="665" t="s">
        <v>13701</v>
      </c>
      <c r="B5774" s="666" t="s">
        <v>14241</v>
      </c>
      <c r="C5774" s="666" t="s">
        <v>14242</v>
      </c>
      <c r="D5774" s="675" t="s">
        <v>9914</v>
      </c>
      <c r="E5774" s="737" t="s">
        <v>6963</v>
      </c>
      <c r="F5774" s="666">
        <v>46670242</v>
      </c>
      <c r="G5774" s="675" t="s">
        <v>14466</v>
      </c>
      <c r="H5774" s="675" t="s">
        <v>9914</v>
      </c>
      <c r="I5774" s="675" t="s">
        <v>6929</v>
      </c>
      <c r="J5774" s="675" t="s">
        <v>9913</v>
      </c>
      <c r="K5774" s="666">
        <v>1</v>
      </c>
      <c r="L5774" s="666">
        <v>1</v>
      </c>
      <c r="M5774" s="691" t="s">
        <v>14254</v>
      </c>
      <c r="N5774" s="666" t="s">
        <v>554</v>
      </c>
      <c r="O5774" s="666" t="s">
        <v>554</v>
      </c>
      <c r="P5774" s="772"/>
      <c r="Q5774" s="666" t="s">
        <v>554</v>
      </c>
      <c r="R5774" s="666" t="s">
        <v>554</v>
      </c>
    </row>
    <row r="5775" spans="1:18" ht="15.75" customHeight="1" x14ac:dyDescent="0.2">
      <c r="A5775" s="665" t="s">
        <v>13701</v>
      </c>
      <c r="B5775" s="666" t="s">
        <v>14241</v>
      </c>
      <c r="C5775" s="666" t="s">
        <v>14242</v>
      </c>
      <c r="D5775" s="675" t="s">
        <v>9914</v>
      </c>
      <c r="E5775" s="737" t="s">
        <v>6963</v>
      </c>
      <c r="F5775" s="666">
        <v>43500483</v>
      </c>
      <c r="G5775" s="675" t="s">
        <v>14467</v>
      </c>
      <c r="H5775" s="675" t="s">
        <v>9914</v>
      </c>
      <c r="I5775" s="675" t="s">
        <v>6929</v>
      </c>
      <c r="J5775" s="675" t="s">
        <v>9913</v>
      </c>
      <c r="K5775" s="666">
        <v>1</v>
      </c>
      <c r="L5775" s="666">
        <v>12</v>
      </c>
      <c r="M5775" s="691" t="s">
        <v>14246</v>
      </c>
      <c r="N5775" s="666">
        <v>2</v>
      </c>
      <c r="O5775" s="666">
        <v>3</v>
      </c>
      <c r="P5775" s="772" t="s">
        <v>14320</v>
      </c>
      <c r="Q5775" s="666"/>
      <c r="R5775" s="666"/>
    </row>
    <row r="5776" spans="1:18" ht="15.75" customHeight="1" x14ac:dyDescent="0.2">
      <c r="A5776" s="665" t="s">
        <v>13701</v>
      </c>
      <c r="B5776" s="666" t="s">
        <v>14241</v>
      </c>
      <c r="C5776" s="666" t="s">
        <v>14242</v>
      </c>
      <c r="D5776" s="675" t="s">
        <v>10738</v>
      </c>
      <c r="E5776" s="737" t="s">
        <v>1124</v>
      </c>
      <c r="F5776" s="666">
        <v>41066595</v>
      </c>
      <c r="G5776" s="675" t="s">
        <v>14468</v>
      </c>
      <c r="H5776" s="675" t="s">
        <v>10738</v>
      </c>
      <c r="I5776" s="675" t="s">
        <v>7361</v>
      </c>
      <c r="J5776" s="675" t="s">
        <v>13708</v>
      </c>
      <c r="K5776" s="666">
        <v>1</v>
      </c>
      <c r="L5776" s="666">
        <v>12</v>
      </c>
      <c r="M5776" s="691" t="s">
        <v>13929</v>
      </c>
      <c r="N5776" s="666">
        <v>3</v>
      </c>
      <c r="O5776" s="666">
        <v>6</v>
      </c>
      <c r="P5776" s="772" t="s">
        <v>13930</v>
      </c>
      <c r="Q5776" s="666">
        <v>1</v>
      </c>
      <c r="R5776" s="666">
        <v>12</v>
      </c>
    </row>
    <row r="5777" spans="1:18" ht="15.75" customHeight="1" x14ac:dyDescent="0.2">
      <c r="A5777" s="665" t="s">
        <v>13701</v>
      </c>
      <c r="B5777" s="666" t="s">
        <v>14241</v>
      </c>
      <c r="C5777" s="666" t="s">
        <v>14242</v>
      </c>
      <c r="D5777" s="675" t="s">
        <v>9914</v>
      </c>
      <c r="E5777" s="737" t="s">
        <v>6963</v>
      </c>
      <c r="F5777" s="666">
        <v>47119846</v>
      </c>
      <c r="G5777" s="675" t="s">
        <v>14469</v>
      </c>
      <c r="H5777" s="675" t="s">
        <v>9914</v>
      </c>
      <c r="I5777" s="675" t="s">
        <v>6929</v>
      </c>
      <c r="J5777" s="675" t="s">
        <v>9913</v>
      </c>
      <c r="K5777" s="666">
        <v>1</v>
      </c>
      <c r="L5777" s="666">
        <v>12</v>
      </c>
      <c r="M5777" s="691" t="s">
        <v>14246</v>
      </c>
      <c r="N5777" s="666">
        <v>1</v>
      </c>
      <c r="O5777" s="666"/>
      <c r="P5777" s="772"/>
      <c r="Q5777" s="666"/>
      <c r="R5777" s="666"/>
    </row>
    <row r="5778" spans="1:18" ht="15.75" customHeight="1" x14ac:dyDescent="0.2">
      <c r="A5778" s="665" t="s">
        <v>13701</v>
      </c>
      <c r="B5778" s="666" t="s">
        <v>14241</v>
      </c>
      <c r="C5778" s="666" t="s">
        <v>14242</v>
      </c>
      <c r="D5778" s="675" t="s">
        <v>10738</v>
      </c>
      <c r="E5778" s="737" t="s">
        <v>5124</v>
      </c>
      <c r="F5778" s="666">
        <v>46204399</v>
      </c>
      <c r="G5778" s="675" t="s">
        <v>14470</v>
      </c>
      <c r="H5778" s="675" t="s">
        <v>10738</v>
      </c>
      <c r="I5778" s="675" t="s">
        <v>7361</v>
      </c>
      <c r="J5778" s="675" t="s">
        <v>13708</v>
      </c>
      <c r="K5778" s="666">
        <v>1</v>
      </c>
      <c r="L5778" s="666">
        <v>12</v>
      </c>
      <c r="M5778" s="691" t="s">
        <v>13828</v>
      </c>
      <c r="N5778" s="666">
        <v>3</v>
      </c>
      <c r="O5778" s="666">
        <v>6</v>
      </c>
      <c r="P5778" s="772" t="s">
        <v>13829</v>
      </c>
      <c r="Q5778" s="666">
        <v>1</v>
      </c>
      <c r="R5778" s="666">
        <v>12</v>
      </c>
    </row>
    <row r="5779" spans="1:18" ht="15.75" customHeight="1" x14ac:dyDescent="0.2">
      <c r="A5779" s="665" t="s">
        <v>13701</v>
      </c>
      <c r="B5779" s="666" t="s">
        <v>14241</v>
      </c>
      <c r="C5779" s="666" t="s">
        <v>14242</v>
      </c>
      <c r="D5779" s="675" t="s">
        <v>10738</v>
      </c>
      <c r="E5779" s="737" t="s">
        <v>1124</v>
      </c>
      <c r="F5779" s="666">
        <v>47954294</v>
      </c>
      <c r="G5779" s="675" t="s">
        <v>14471</v>
      </c>
      <c r="H5779" s="675" t="s">
        <v>10738</v>
      </c>
      <c r="I5779" s="675" t="s">
        <v>7361</v>
      </c>
      <c r="J5779" s="675" t="s">
        <v>13708</v>
      </c>
      <c r="K5779" s="666">
        <v>1</v>
      </c>
      <c r="L5779" s="666">
        <v>12</v>
      </c>
      <c r="M5779" s="691" t="s">
        <v>13929</v>
      </c>
      <c r="N5779" s="666">
        <v>3</v>
      </c>
      <c r="O5779" s="666">
        <v>6</v>
      </c>
      <c r="P5779" s="772" t="s">
        <v>13930</v>
      </c>
      <c r="Q5779" s="666">
        <v>1</v>
      </c>
      <c r="R5779" s="666">
        <v>12</v>
      </c>
    </row>
    <row r="5780" spans="1:18" ht="15.75" customHeight="1" x14ac:dyDescent="0.2">
      <c r="A5780" s="665" t="s">
        <v>13701</v>
      </c>
      <c r="B5780" s="666" t="s">
        <v>14241</v>
      </c>
      <c r="C5780" s="666" t="s">
        <v>14242</v>
      </c>
      <c r="D5780" s="675" t="s">
        <v>11806</v>
      </c>
      <c r="E5780" s="737" t="s">
        <v>6979</v>
      </c>
      <c r="F5780" s="666">
        <v>43580799</v>
      </c>
      <c r="G5780" s="675" t="s">
        <v>14472</v>
      </c>
      <c r="H5780" s="675" t="s">
        <v>11806</v>
      </c>
      <c r="I5780" s="675" t="s">
        <v>6929</v>
      </c>
      <c r="J5780" s="675" t="s">
        <v>13704</v>
      </c>
      <c r="K5780" s="666">
        <v>1</v>
      </c>
      <c r="L5780" s="666">
        <v>12</v>
      </c>
      <c r="M5780" s="691" t="s">
        <v>14175</v>
      </c>
      <c r="N5780" s="666">
        <v>3</v>
      </c>
      <c r="O5780" s="666">
        <v>6</v>
      </c>
      <c r="P5780" s="772" t="s">
        <v>14176</v>
      </c>
      <c r="Q5780" s="666">
        <v>1</v>
      </c>
      <c r="R5780" s="666">
        <v>12</v>
      </c>
    </row>
    <row r="5781" spans="1:18" ht="15.75" customHeight="1" x14ac:dyDescent="0.2">
      <c r="A5781" s="665" t="s">
        <v>13701</v>
      </c>
      <c r="B5781" s="666" t="s">
        <v>14241</v>
      </c>
      <c r="C5781" s="666" t="s">
        <v>14242</v>
      </c>
      <c r="D5781" s="675" t="s">
        <v>11806</v>
      </c>
      <c r="E5781" s="737" t="s">
        <v>1750</v>
      </c>
      <c r="F5781" s="666">
        <v>48303027</v>
      </c>
      <c r="G5781" s="675" t="s">
        <v>14473</v>
      </c>
      <c r="H5781" s="675" t="s">
        <v>11806</v>
      </c>
      <c r="I5781" s="675" t="s">
        <v>6929</v>
      </c>
      <c r="J5781" s="675" t="s">
        <v>13704</v>
      </c>
      <c r="K5781" s="666">
        <v>6</v>
      </c>
      <c r="L5781" s="666">
        <v>11</v>
      </c>
      <c r="M5781" s="691" t="s">
        <v>14474</v>
      </c>
      <c r="N5781" s="666"/>
      <c r="O5781" s="666"/>
      <c r="P5781" s="772"/>
      <c r="Q5781" s="666"/>
      <c r="R5781" s="666"/>
    </row>
    <row r="5782" spans="1:18" ht="15.75" customHeight="1" x14ac:dyDescent="0.2">
      <c r="A5782" s="665" t="s">
        <v>13701</v>
      </c>
      <c r="B5782" s="666" t="s">
        <v>14241</v>
      </c>
      <c r="C5782" s="666" t="s">
        <v>14242</v>
      </c>
      <c r="D5782" s="675" t="s">
        <v>10738</v>
      </c>
      <c r="E5782" s="737" t="s">
        <v>5124</v>
      </c>
      <c r="F5782" s="666">
        <v>72661220</v>
      </c>
      <c r="G5782" s="675" t="s">
        <v>14475</v>
      </c>
      <c r="H5782" s="675" t="s">
        <v>10738</v>
      </c>
      <c r="I5782" s="675" t="s">
        <v>7361</v>
      </c>
      <c r="J5782" s="675" t="s">
        <v>13708</v>
      </c>
      <c r="K5782" s="666">
        <v>1</v>
      </c>
      <c r="L5782" s="666">
        <v>12</v>
      </c>
      <c r="M5782" s="691" t="s">
        <v>13828</v>
      </c>
      <c r="N5782" s="666">
        <v>3</v>
      </c>
      <c r="O5782" s="666">
        <v>6</v>
      </c>
      <c r="P5782" s="772" t="s">
        <v>13829</v>
      </c>
      <c r="Q5782" s="666">
        <v>1</v>
      </c>
      <c r="R5782" s="666">
        <v>12</v>
      </c>
    </row>
    <row r="5783" spans="1:18" ht="15.75" customHeight="1" x14ac:dyDescent="0.2">
      <c r="A5783" s="665" t="s">
        <v>13701</v>
      </c>
      <c r="B5783" s="666" t="s">
        <v>14241</v>
      </c>
      <c r="C5783" s="666" t="s">
        <v>14242</v>
      </c>
      <c r="D5783" s="675" t="s">
        <v>11169</v>
      </c>
      <c r="E5783" s="737" t="s">
        <v>1750</v>
      </c>
      <c r="F5783" s="666">
        <v>45002185</v>
      </c>
      <c r="G5783" s="675" t="s">
        <v>14476</v>
      </c>
      <c r="H5783" s="675" t="s">
        <v>11169</v>
      </c>
      <c r="I5783" s="675" t="s">
        <v>6929</v>
      </c>
      <c r="J5783" s="675" t="s">
        <v>11169</v>
      </c>
      <c r="K5783" s="666">
        <v>1</v>
      </c>
      <c r="L5783" s="666">
        <v>12</v>
      </c>
      <c r="M5783" s="691" t="s">
        <v>14250</v>
      </c>
      <c r="N5783" s="666">
        <v>3</v>
      </c>
      <c r="O5783" s="666">
        <v>6</v>
      </c>
      <c r="P5783" s="772" t="s">
        <v>14288</v>
      </c>
      <c r="Q5783" s="666">
        <v>1</v>
      </c>
      <c r="R5783" s="666">
        <v>12</v>
      </c>
    </row>
    <row r="5784" spans="1:18" ht="15.75" customHeight="1" x14ac:dyDescent="0.2">
      <c r="A5784" s="665" t="s">
        <v>13701</v>
      </c>
      <c r="B5784" s="666" t="s">
        <v>14241</v>
      </c>
      <c r="C5784" s="666" t="s">
        <v>14242</v>
      </c>
      <c r="D5784" s="675" t="s">
        <v>10738</v>
      </c>
      <c r="E5784" s="737" t="s">
        <v>1124</v>
      </c>
      <c r="F5784" s="666">
        <v>45365071</v>
      </c>
      <c r="G5784" s="675" t="s">
        <v>14477</v>
      </c>
      <c r="H5784" s="675" t="s">
        <v>10738</v>
      </c>
      <c r="I5784" s="675" t="s">
        <v>7361</v>
      </c>
      <c r="J5784" s="675" t="s">
        <v>13708</v>
      </c>
      <c r="K5784" s="666">
        <v>1</v>
      </c>
      <c r="L5784" s="666">
        <v>12</v>
      </c>
      <c r="M5784" s="691" t="s">
        <v>13929</v>
      </c>
      <c r="N5784" s="666">
        <v>3</v>
      </c>
      <c r="O5784" s="666">
        <v>6</v>
      </c>
      <c r="P5784" s="772" t="s">
        <v>13930</v>
      </c>
      <c r="Q5784" s="666">
        <v>1</v>
      </c>
      <c r="R5784" s="666">
        <v>12</v>
      </c>
    </row>
    <row r="5785" spans="1:18" ht="15.75" customHeight="1" x14ac:dyDescent="0.2">
      <c r="A5785" s="665" t="s">
        <v>13701</v>
      </c>
      <c r="B5785" s="666" t="s">
        <v>14241</v>
      </c>
      <c r="C5785" s="666" t="s">
        <v>14242</v>
      </c>
      <c r="D5785" s="675" t="s">
        <v>10390</v>
      </c>
      <c r="E5785" s="737" t="s">
        <v>5124</v>
      </c>
      <c r="F5785" s="666">
        <v>41887751</v>
      </c>
      <c r="G5785" s="675" t="s">
        <v>14478</v>
      </c>
      <c r="H5785" s="675" t="s">
        <v>10390</v>
      </c>
      <c r="I5785" s="675" t="s">
        <v>7361</v>
      </c>
      <c r="J5785" s="675" t="s">
        <v>13708</v>
      </c>
      <c r="K5785" s="666">
        <v>1</v>
      </c>
      <c r="L5785" s="666">
        <v>12</v>
      </c>
      <c r="M5785" s="691" t="s">
        <v>13828</v>
      </c>
      <c r="N5785" s="666">
        <v>3</v>
      </c>
      <c r="O5785" s="666">
        <v>6</v>
      </c>
      <c r="P5785" s="772" t="s">
        <v>13829</v>
      </c>
      <c r="Q5785" s="666">
        <v>1</v>
      </c>
      <c r="R5785" s="666">
        <v>12</v>
      </c>
    </row>
    <row r="5786" spans="1:18" ht="15.75" customHeight="1" x14ac:dyDescent="0.2">
      <c r="A5786" s="665" t="s">
        <v>13701</v>
      </c>
      <c r="B5786" s="666" t="s">
        <v>14241</v>
      </c>
      <c r="C5786" s="666" t="s">
        <v>14242</v>
      </c>
      <c r="D5786" s="675" t="s">
        <v>10738</v>
      </c>
      <c r="E5786" s="737" t="s">
        <v>5124</v>
      </c>
      <c r="F5786" s="666">
        <v>19572885</v>
      </c>
      <c r="G5786" s="675" t="s">
        <v>14479</v>
      </c>
      <c r="H5786" s="675" t="s">
        <v>10738</v>
      </c>
      <c r="I5786" s="675" t="s">
        <v>7361</v>
      </c>
      <c r="J5786" s="675" t="s">
        <v>13708</v>
      </c>
      <c r="K5786" s="666">
        <v>1</v>
      </c>
      <c r="L5786" s="666">
        <v>12</v>
      </c>
      <c r="M5786" s="691" t="s">
        <v>13828</v>
      </c>
      <c r="N5786" s="666">
        <v>3</v>
      </c>
      <c r="O5786" s="666">
        <v>6</v>
      </c>
      <c r="P5786" s="772" t="s">
        <v>13829</v>
      </c>
      <c r="Q5786" s="666">
        <v>1</v>
      </c>
      <c r="R5786" s="666">
        <v>12</v>
      </c>
    </row>
    <row r="5787" spans="1:18" ht="15.75" customHeight="1" x14ac:dyDescent="0.2">
      <c r="A5787" s="665" t="s">
        <v>13701</v>
      </c>
      <c r="B5787" s="666" t="s">
        <v>14241</v>
      </c>
      <c r="C5787" s="666" t="s">
        <v>14242</v>
      </c>
      <c r="D5787" s="675" t="s">
        <v>10738</v>
      </c>
      <c r="E5787" s="737" t="s">
        <v>1124</v>
      </c>
      <c r="F5787" s="666">
        <v>70153206</v>
      </c>
      <c r="G5787" s="675" t="s">
        <v>14480</v>
      </c>
      <c r="H5787" s="675" t="s">
        <v>10738</v>
      </c>
      <c r="I5787" s="675" t="s">
        <v>7361</v>
      </c>
      <c r="J5787" s="675" t="s">
        <v>13708</v>
      </c>
      <c r="K5787" s="666">
        <v>1</v>
      </c>
      <c r="L5787" s="666">
        <v>12</v>
      </c>
      <c r="M5787" s="691" t="s">
        <v>13929</v>
      </c>
      <c r="N5787" s="666">
        <v>2</v>
      </c>
      <c r="O5787" s="666">
        <v>4</v>
      </c>
      <c r="P5787" s="772" t="s">
        <v>14481</v>
      </c>
      <c r="Q5787" s="666"/>
      <c r="R5787" s="666"/>
    </row>
    <row r="5788" spans="1:18" ht="15.75" customHeight="1" x14ac:dyDescent="0.2">
      <c r="A5788" s="665" t="s">
        <v>13701</v>
      </c>
      <c r="B5788" s="666" t="s">
        <v>14241</v>
      </c>
      <c r="C5788" s="666" t="s">
        <v>14242</v>
      </c>
      <c r="D5788" s="675" t="s">
        <v>10390</v>
      </c>
      <c r="E5788" s="737" t="s">
        <v>5124</v>
      </c>
      <c r="F5788" s="666">
        <v>45816648</v>
      </c>
      <c r="G5788" s="675" t="s">
        <v>14482</v>
      </c>
      <c r="H5788" s="675" t="s">
        <v>10390</v>
      </c>
      <c r="I5788" s="675" t="s">
        <v>7361</v>
      </c>
      <c r="J5788" s="675" t="s">
        <v>13708</v>
      </c>
      <c r="K5788" s="666">
        <v>1</v>
      </c>
      <c r="L5788" s="666">
        <v>12</v>
      </c>
      <c r="M5788" s="691" t="s">
        <v>13828</v>
      </c>
      <c r="N5788" s="666">
        <v>3</v>
      </c>
      <c r="O5788" s="666">
        <v>6</v>
      </c>
      <c r="P5788" s="772" t="s">
        <v>13829</v>
      </c>
      <c r="Q5788" s="666">
        <v>1</v>
      </c>
      <c r="R5788" s="666">
        <v>12</v>
      </c>
    </row>
    <row r="5789" spans="1:18" ht="15.75" customHeight="1" x14ac:dyDescent="0.2">
      <c r="A5789" s="665" t="s">
        <v>13701</v>
      </c>
      <c r="B5789" s="666" t="s">
        <v>14241</v>
      </c>
      <c r="C5789" s="666" t="s">
        <v>14242</v>
      </c>
      <c r="D5789" s="675" t="s">
        <v>10390</v>
      </c>
      <c r="E5789" s="737" t="s">
        <v>5124</v>
      </c>
      <c r="F5789" s="666">
        <v>18143759</v>
      </c>
      <c r="G5789" s="675" t="s">
        <v>14483</v>
      </c>
      <c r="H5789" s="675" t="s">
        <v>10390</v>
      </c>
      <c r="I5789" s="675" t="s">
        <v>7361</v>
      </c>
      <c r="J5789" s="675" t="s">
        <v>13708</v>
      </c>
      <c r="K5789" s="666">
        <v>1</v>
      </c>
      <c r="L5789" s="666">
        <v>12</v>
      </c>
      <c r="M5789" s="691" t="s">
        <v>13828</v>
      </c>
      <c r="N5789" s="666">
        <v>3</v>
      </c>
      <c r="O5789" s="666">
        <v>6</v>
      </c>
      <c r="P5789" s="772" t="s">
        <v>13829</v>
      </c>
      <c r="Q5789" s="666">
        <v>1</v>
      </c>
      <c r="R5789" s="666">
        <v>12</v>
      </c>
    </row>
    <row r="5790" spans="1:18" ht="15.75" customHeight="1" x14ac:dyDescent="0.2">
      <c r="A5790" s="665" t="s">
        <v>13701</v>
      </c>
      <c r="B5790" s="666" t="s">
        <v>14241</v>
      </c>
      <c r="C5790" s="666" t="s">
        <v>14242</v>
      </c>
      <c r="D5790" s="675" t="s">
        <v>10738</v>
      </c>
      <c r="E5790" s="737" t="s">
        <v>5124</v>
      </c>
      <c r="F5790" s="666">
        <v>76847024</v>
      </c>
      <c r="G5790" s="675" t="s">
        <v>14484</v>
      </c>
      <c r="H5790" s="675" t="s">
        <v>10738</v>
      </c>
      <c r="I5790" s="675" t="s">
        <v>7361</v>
      </c>
      <c r="J5790" s="675" t="s">
        <v>13708</v>
      </c>
      <c r="K5790" s="666">
        <v>1</v>
      </c>
      <c r="L5790" s="666">
        <v>12</v>
      </c>
      <c r="M5790" s="691" t="s">
        <v>13828</v>
      </c>
      <c r="N5790" s="666">
        <v>3</v>
      </c>
      <c r="O5790" s="666">
        <v>6</v>
      </c>
      <c r="P5790" s="772" t="s">
        <v>13829</v>
      </c>
      <c r="Q5790" s="666">
        <v>1</v>
      </c>
      <c r="R5790" s="666">
        <v>12</v>
      </c>
    </row>
    <row r="5791" spans="1:18" ht="15.75" customHeight="1" x14ac:dyDescent="0.2">
      <c r="A5791" s="665" t="s">
        <v>13701</v>
      </c>
      <c r="B5791" s="666" t="s">
        <v>14241</v>
      </c>
      <c r="C5791" s="666" t="s">
        <v>14242</v>
      </c>
      <c r="D5791" s="675" t="s">
        <v>10390</v>
      </c>
      <c r="E5791" s="737" t="s">
        <v>5124</v>
      </c>
      <c r="F5791" s="666">
        <v>41356051</v>
      </c>
      <c r="G5791" s="675" t="s">
        <v>14485</v>
      </c>
      <c r="H5791" s="675" t="s">
        <v>10390</v>
      </c>
      <c r="I5791" s="675" t="s">
        <v>7361</v>
      </c>
      <c r="J5791" s="675" t="s">
        <v>13708</v>
      </c>
      <c r="K5791" s="666">
        <v>1</v>
      </c>
      <c r="L5791" s="666">
        <v>12</v>
      </c>
      <c r="M5791" s="691" t="s">
        <v>13828</v>
      </c>
      <c r="N5791" s="666">
        <v>3</v>
      </c>
      <c r="O5791" s="666">
        <v>6</v>
      </c>
      <c r="P5791" s="772" t="s">
        <v>13829</v>
      </c>
      <c r="Q5791" s="666">
        <v>1</v>
      </c>
      <c r="R5791" s="666">
        <v>12</v>
      </c>
    </row>
    <row r="5792" spans="1:18" ht="15.75" customHeight="1" x14ac:dyDescent="0.2">
      <c r="A5792" s="665" t="s">
        <v>13701</v>
      </c>
      <c r="B5792" s="666" t="s">
        <v>14241</v>
      </c>
      <c r="C5792" s="666" t="s">
        <v>14242</v>
      </c>
      <c r="D5792" s="675" t="s">
        <v>11169</v>
      </c>
      <c r="E5792" s="737" t="s">
        <v>1750</v>
      </c>
      <c r="F5792" s="666">
        <v>45905658</v>
      </c>
      <c r="G5792" s="675" t="s">
        <v>14486</v>
      </c>
      <c r="H5792" s="675" t="s">
        <v>11169</v>
      </c>
      <c r="I5792" s="675" t="s">
        <v>6929</v>
      </c>
      <c r="J5792" s="675" t="s">
        <v>11169</v>
      </c>
      <c r="K5792" s="666">
        <v>1</v>
      </c>
      <c r="L5792" s="666">
        <v>12</v>
      </c>
      <c r="M5792" s="691" t="s">
        <v>14250</v>
      </c>
      <c r="N5792" s="666">
        <v>3</v>
      </c>
      <c r="O5792" s="666">
        <v>6</v>
      </c>
      <c r="P5792" s="772" t="s">
        <v>14288</v>
      </c>
      <c r="Q5792" s="666">
        <v>1</v>
      </c>
      <c r="R5792" s="666">
        <v>12</v>
      </c>
    </row>
    <row r="5793" spans="1:18" ht="15.75" customHeight="1" x14ac:dyDescent="0.2">
      <c r="A5793" s="665" t="s">
        <v>13701</v>
      </c>
      <c r="B5793" s="666" t="s">
        <v>14241</v>
      </c>
      <c r="C5793" s="666" t="s">
        <v>14242</v>
      </c>
      <c r="D5793" s="675" t="s">
        <v>9914</v>
      </c>
      <c r="E5793" s="737" t="s">
        <v>6979</v>
      </c>
      <c r="F5793" s="666">
        <v>45630254</v>
      </c>
      <c r="G5793" s="675" t="s">
        <v>14487</v>
      </c>
      <c r="H5793" s="675" t="s">
        <v>9914</v>
      </c>
      <c r="I5793" s="675" t="s">
        <v>6929</v>
      </c>
      <c r="J5793" s="675" t="s">
        <v>9913</v>
      </c>
      <c r="K5793" s="666">
        <v>1</v>
      </c>
      <c r="L5793" s="666">
        <v>12</v>
      </c>
      <c r="M5793" s="691" t="s">
        <v>14175</v>
      </c>
      <c r="N5793" s="666">
        <v>3</v>
      </c>
      <c r="O5793" s="666">
        <v>6</v>
      </c>
      <c r="P5793" s="772" t="s">
        <v>14176</v>
      </c>
      <c r="Q5793" s="666">
        <v>1</v>
      </c>
      <c r="R5793" s="666">
        <v>12</v>
      </c>
    </row>
    <row r="5794" spans="1:18" ht="15.75" customHeight="1" x14ac:dyDescent="0.2">
      <c r="A5794" s="665" t="s">
        <v>13701</v>
      </c>
      <c r="B5794" s="666" t="s">
        <v>14241</v>
      </c>
      <c r="C5794" s="666" t="s">
        <v>14242</v>
      </c>
      <c r="D5794" s="675" t="s">
        <v>10244</v>
      </c>
      <c r="E5794" s="737" t="s">
        <v>1124</v>
      </c>
      <c r="F5794" s="666">
        <v>45074710</v>
      </c>
      <c r="G5794" s="675" t="s">
        <v>14488</v>
      </c>
      <c r="H5794" s="675" t="s">
        <v>10244</v>
      </c>
      <c r="I5794" s="675" t="s">
        <v>7361</v>
      </c>
      <c r="J5794" s="675" t="s">
        <v>13708</v>
      </c>
      <c r="K5794" s="666">
        <v>1</v>
      </c>
      <c r="L5794" s="666">
        <v>12</v>
      </c>
      <c r="M5794" s="691" t="s">
        <v>13929</v>
      </c>
      <c r="N5794" s="666">
        <v>3</v>
      </c>
      <c r="O5794" s="666">
        <v>6</v>
      </c>
      <c r="P5794" s="772" t="s">
        <v>13930</v>
      </c>
      <c r="Q5794" s="666">
        <v>1</v>
      </c>
      <c r="R5794" s="666">
        <v>12</v>
      </c>
    </row>
    <row r="5795" spans="1:18" ht="15.75" customHeight="1" x14ac:dyDescent="0.2">
      <c r="A5795" s="665" t="s">
        <v>13701</v>
      </c>
      <c r="B5795" s="666" t="s">
        <v>14241</v>
      </c>
      <c r="C5795" s="666" t="s">
        <v>14242</v>
      </c>
      <c r="D5795" s="675" t="s">
        <v>10738</v>
      </c>
      <c r="E5795" s="737" t="s">
        <v>5124</v>
      </c>
      <c r="F5795" s="666">
        <v>19075272</v>
      </c>
      <c r="G5795" s="675" t="s">
        <v>14489</v>
      </c>
      <c r="H5795" s="675" t="s">
        <v>10738</v>
      </c>
      <c r="I5795" s="675" t="s">
        <v>7361</v>
      </c>
      <c r="J5795" s="675" t="s">
        <v>13708</v>
      </c>
      <c r="K5795" s="666">
        <v>1</v>
      </c>
      <c r="L5795" s="666">
        <v>12</v>
      </c>
      <c r="M5795" s="691" t="s">
        <v>13828</v>
      </c>
      <c r="N5795" s="666">
        <v>3</v>
      </c>
      <c r="O5795" s="666">
        <v>6</v>
      </c>
      <c r="P5795" s="772" t="s">
        <v>13829</v>
      </c>
      <c r="Q5795" s="666">
        <v>1</v>
      </c>
      <c r="R5795" s="666">
        <v>12</v>
      </c>
    </row>
    <row r="5796" spans="1:18" ht="15.75" customHeight="1" x14ac:dyDescent="0.2">
      <c r="A5796" s="665" t="s">
        <v>13701</v>
      </c>
      <c r="B5796" s="666" t="s">
        <v>14241</v>
      </c>
      <c r="C5796" s="666" t="s">
        <v>14242</v>
      </c>
      <c r="D5796" s="675" t="s">
        <v>11169</v>
      </c>
      <c r="E5796" s="737" t="s">
        <v>6892</v>
      </c>
      <c r="F5796" s="666">
        <v>42504486</v>
      </c>
      <c r="G5796" s="675" t="s">
        <v>14490</v>
      </c>
      <c r="H5796" s="675" t="s">
        <v>11169</v>
      </c>
      <c r="I5796" s="675" t="s">
        <v>6929</v>
      </c>
      <c r="J5796" s="675" t="s">
        <v>11169</v>
      </c>
      <c r="K5796" s="666">
        <v>1</v>
      </c>
      <c r="L5796" s="666">
        <v>12</v>
      </c>
      <c r="M5796" s="691" t="s">
        <v>13939</v>
      </c>
      <c r="N5796" s="666">
        <v>3</v>
      </c>
      <c r="O5796" s="666">
        <v>6</v>
      </c>
      <c r="P5796" s="772" t="s">
        <v>13940</v>
      </c>
      <c r="Q5796" s="666">
        <v>1</v>
      </c>
      <c r="R5796" s="666">
        <v>12</v>
      </c>
    </row>
    <row r="5797" spans="1:18" ht="15.75" customHeight="1" x14ac:dyDescent="0.2">
      <c r="A5797" s="665" t="s">
        <v>13701</v>
      </c>
      <c r="B5797" s="666" t="s">
        <v>14241</v>
      </c>
      <c r="C5797" s="666" t="s">
        <v>14242</v>
      </c>
      <c r="D5797" s="675" t="s">
        <v>9914</v>
      </c>
      <c r="E5797" s="737" t="s">
        <v>6963</v>
      </c>
      <c r="F5797" s="666">
        <v>41852967</v>
      </c>
      <c r="G5797" s="675" t="s">
        <v>14491</v>
      </c>
      <c r="H5797" s="675" t="s">
        <v>9914</v>
      </c>
      <c r="I5797" s="675" t="s">
        <v>6929</v>
      </c>
      <c r="J5797" s="675" t="s">
        <v>9913</v>
      </c>
      <c r="K5797" s="666">
        <v>1</v>
      </c>
      <c r="L5797" s="666">
        <v>12</v>
      </c>
      <c r="M5797" s="691" t="s">
        <v>14246</v>
      </c>
      <c r="N5797" s="666">
        <v>3</v>
      </c>
      <c r="O5797" s="666">
        <v>6</v>
      </c>
      <c r="P5797" s="772" t="s">
        <v>14247</v>
      </c>
      <c r="Q5797" s="666">
        <v>1</v>
      </c>
      <c r="R5797" s="666">
        <v>12</v>
      </c>
    </row>
    <row r="5798" spans="1:18" ht="15.75" customHeight="1" x14ac:dyDescent="0.2">
      <c r="A5798" s="665" t="s">
        <v>13701</v>
      </c>
      <c r="B5798" s="666" t="s">
        <v>14241</v>
      </c>
      <c r="C5798" s="666" t="s">
        <v>14242</v>
      </c>
      <c r="D5798" s="675" t="s">
        <v>10738</v>
      </c>
      <c r="E5798" s="737" t="s">
        <v>5124</v>
      </c>
      <c r="F5798" s="666">
        <v>18120551</v>
      </c>
      <c r="G5798" s="675" t="s">
        <v>14492</v>
      </c>
      <c r="H5798" s="675" t="s">
        <v>10738</v>
      </c>
      <c r="I5798" s="675" t="s">
        <v>7361</v>
      </c>
      <c r="J5798" s="675" t="s">
        <v>13708</v>
      </c>
      <c r="K5798" s="666">
        <v>1</v>
      </c>
      <c r="L5798" s="666">
        <v>12</v>
      </c>
      <c r="M5798" s="691" t="s">
        <v>13828</v>
      </c>
      <c r="N5798" s="666">
        <v>3</v>
      </c>
      <c r="O5798" s="666">
        <v>6</v>
      </c>
      <c r="P5798" s="772" t="s">
        <v>13829</v>
      </c>
      <c r="Q5798" s="666">
        <v>1</v>
      </c>
      <c r="R5798" s="666">
        <v>12</v>
      </c>
    </row>
    <row r="5799" spans="1:18" ht="15.75" customHeight="1" x14ac:dyDescent="0.2">
      <c r="A5799" s="665" t="s">
        <v>13701</v>
      </c>
      <c r="B5799" s="666" t="s">
        <v>14241</v>
      </c>
      <c r="C5799" s="666" t="s">
        <v>14242</v>
      </c>
      <c r="D5799" s="675" t="s">
        <v>11806</v>
      </c>
      <c r="E5799" s="737" t="s">
        <v>1750</v>
      </c>
      <c r="F5799" s="666">
        <v>44275793</v>
      </c>
      <c r="G5799" s="675" t="s">
        <v>14493</v>
      </c>
      <c r="H5799" s="675" t="s">
        <v>11806</v>
      </c>
      <c r="I5799" s="675" t="s">
        <v>6929</v>
      </c>
      <c r="J5799" s="675" t="s">
        <v>13704</v>
      </c>
      <c r="K5799" s="666">
        <v>1</v>
      </c>
      <c r="L5799" s="666">
        <v>12</v>
      </c>
      <c r="M5799" s="691" t="s">
        <v>14250</v>
      </c>
      <c r="N5799" s="666">
        <v>3</v>
      </c>
      <c r="O5799" s="666">
        <v>6</v>
      </c>
      <c r="P5799" s="772" t="s">
        <v>14288</v>
      </c>
      <c r="Q5799" s="666">
        <v>1</v>
      </c>
      <c r="R5799" s="666">
        <v>12</v>
      </c>
    </row>
    <row r="5800" spans="1:18" ht="15.75" customHeight="1" x14ac:dyDescent="0.2">
      <c r="A5800" s="665" t="s">
        <v>13701</v>
      </c>
      <c r="B5800" s="666" t="s">
        <v>14241</v>
      </c>
      <c r="C5800" s="666" t="s">
        <v>14242</v>
      </c>
      <c r="D5800" s="675" t="s">
        <v>10738</v>
      </c>
      <c r="E5800" s="737" t="s">
        <v>1124</v>
      </c>
      <c r="F5800" s="666">
        <v>70247145</v>
      </c>
      <c r="G5800" s="675" t="s">
        <v>14494</v>
      </c>
      <c r="H5800" s="675" t="s">
        <v>10738</v>
      </c>
      <c r="I5800" s="675" t="s">
        <v>7361</v>
      </c>
      <c r="J5800" s="675" t="s">
        <v>13708</v>
      </c>
      <c r="K5800" s="666">
        <v>1</v>
      </c>
      <c r="L5800" s="666">
        <v>12</v>
      </c>
      <c r="M5800" s="691" t="s">
        <v>13929</v>
      </c>
      <c r="N5800" s="666">
        <v>3</v>
      </c>
      <c r="O5800" s="666">
        <v>6</v>
      </c>
      <c r="P5800" s="772" t="s">
        <v>13930</v>
      </c>
      <c r="Q5800" s="666">
        <v>1</v>
      </c>
      <c r="R5800" s="666">
        <v>12</v>
      </c>
    </row>
    <row r="5801" spans="1:18" ht="15.75" customHeight="1" x14ac:dyDescent="0.2">
      <c r="A5801" s="665" t="s">
        <v>13701</v>
      </c>
      <c r="B5801" s="666" t="s">
        <v>14241</v>
      </c>
      <c r="C5801" s="666" t="s">
        <v>14242</v>
      </c>
      <c r="D5801" s="675" t="s">
        <v>9914</v>
      </c>
      <c r="E5801" s="737" t="s">
        <v>6979</v>
      </c>
      <c r="F5801" s="666">
        <v>41943156</v>
      </c>
      <c r="G5801" s="675" t="s">
        <v>14495</v>
      </c>
      <c r="H5801" s="675" t="s">
        <v>9914</v>
      </c>
      <c r="I5801" s="675" t="s">
        <v>6929</v>
      </c>
      <c r="J5801" s="675" t="s">
        <v>9913</v>
      </c>
      <c r="K5801" s="666">
        <v>5</v>
      </c>
      <c r="L5801" s="666">
        <v>9</v>
      </c>
      <c r="M5801" s="691" t="s">
        <v>14496</v>
      </c>
      <c r="N5801" s="666"/>
      <c r="O5801" s="666"/>
      <c r="P5801" s="772"/>
      <c r="Q5801" s="666"/>
      <c r="R5801" s="666"/>
    </row>
    <row r="5802" spans="1:18" ht="15.75" customHeight="1" x14ac:dyDescent="0.2">
      <c r="A5802" s="665" t="s">
        <v>13701</v>
      </c>
      <c r="B5802" s="666" t="s">
        <v>14241</v>
      </c>
      <c r="C5802" s="666" t="s">
        <v>14242</v>
      </c>
      <c r="D5802" s="675" t="s">
        <v>11169</v>
      </c>
      <c r="E5802" s="737" t="s">
        <v>1750</v>
      </c>
      <c r="F5802" s="666">
        <v>41741831</v>
      </c>
      <c r="G5802" s="675" t="s">
        <v>14497</v>
      </c>
      <c r="H5802" s="675" t="s">
        <v>11169</v>
      </c>
      <c r="I5802" s="675" t="s">
        <v>6929</v>
      </c>
      <c r="J5802" s="675" t="s">
        <v>11169</v>
      </c>
      <c r="K5802" s="666">
        <v>1</v>
      </c>
      <c r="L5802" s="666">
        <v>12</v>
      </c>
      <c r="M5802" s="691" t="s">
        <v>14250</v>
      </c>
      <c r="N5802" s="666">
        <v>3</v>
      </c>
      <c r="O5802" s="666">
        <v>6</v>
      </c>
      <c r="P5802" s="772" t="s">
        <v>14288</v>
      </c>
      <c r="Q5802" s="666">
        <v>1</v>
      </c>
      <c r="R5802" s="666">
        <v>12</v>
      </c>
    </row>
    <row r="5803" spans="1:18" ht="15.75" customHeight="1" x14ac:dyDescent="0.2">
      <c r="A5803" s="665" t="s">
        <v>13701</v>
      </c>
      <c r="B5803" s="666" t="s">
        <v>14241</v>
      </c>
      <c r="C5803" s="666" t="s">
        <v>14242</v>
      </c>
      <c r="D5803" s="675" t="s">
        <v>11806</v>
      </c>
      <c r="E5803" s="737" t="s">
        <v>4263</v>
      </c>
      <c r="F5803" s="666">
        <v>46701825</v>
      </c>
      <c r="G5803" s="675" t="s">
        <v>14498</v>
      </c>
      <c r="H5803" s="675" t="s">
        <v>11806</v>
      </c>
      <c r="I5803" s="675" t="s">
        <v>6929</v>
      </c>
      <c r="J5803" s="675" t="s">
        <v>13704</v>
      </c>
      <c r="K5803" s="666">
        <v>1</v>
      </c>
      <c r="L5803" s="666">
        <v>12</v>
      </c>
      <c r="M5803" s="691" t="s">
        <v>13979</v>
      </c>
      <c r="N5803" s="666">
        <v>1</v>
      </c>
      <c r="O5803" s="666">
        <v>1</v>
      </c>
      <c r="P5803" s="772" t="s">
        <v>14349</v>
      </c>
      <c r="Q5803" s="666"/>
      <c r="R5803" s="666"/>
    </row>
    <row r="5804" spans="1:18" ht="15.75" customHeight="1" x14ac:dyDescent="0.2">
      <c r="A5804" s="665" t="s">
        <v>13701</v>
      </c>
      <c r="B5804" s="666" t="s">
        <v>14241</v>
      </c>
      <c r="C5804" s="666" t="s">
        <v>14242</v>
      </c>
      <c r="D5804" s="675" t="s">
        <v>11169</v>
      </c>
      <c r="E5804" s="737" t="s">
        <v>1750</v>
      </c>
      <c r="F5804" s="666">
        <v>46921546</v>
      </c>
      <c r="G5804" s="675" t="s">
        <v>14499</v>
      </c>
      <c r="H5804" s="675" t="s">
        <v>11169</v>
      </c>
      <c r="I5804" s="675" t="s">
        <v>6929</v>
      </c>
      <c r="J5804" s="675" t="s">
        <v>11169</v>
      </c>
      <c r="K5804" s="666">
        <v>1</v>
      </c>
      <c r="L5804" s="666">
        <v>12</v>
      </c>
      <c r="M5804" s="691" t="s">
        <v>14250</v>
      </c>
      <c r="N5804" s="666">
        <v>3</v>
      </c>
      <c r="O5804" s="666">
        <v>6</v>
      </c>
      <c r="P5804" s="772" t="s">
        <v>14288</v>
      </c>
      <c r="Q5804" s="666">
        <v>1</v>
      </c>
      <c r="R5804" s="666">
        <v>12</v>
      </c>
    </row>
    <row r="5805" spans="1:18" ht="15.75" customHeight="1" x14ac:dyDescent="0.2">
      <c r="A5805" s="665" t="s">
        <v>13701</v>
      </c>
      <c r="B5805" s="666" t="s">
        <v>14241</v>
      </c>
      <c r="C5805" s="666" t="s">
        <v>14242</v>
      </c>
      <c r="D5805" s="675" t="s">
        <v>9914</v>
      </c>
      <c r="E5805" s="737" t="s">
        <v>6963</v>
      </c>
      <c r="F5805" s="666">
        <v>72168919</v>
      </c>
      <c r="G5805" s="675" t="s">
        <v>14500</v>
      </c>
      <c r="H5805" s="675" t="s">
        <v>9914</v>
      </c>
      <c r="I5805" s="675" t="s">
        <v>6929</v>
      </c>
      <c r="J5805" s="675" t="s">
        <v>9913</v>
      </c>
      <c r="K5805" s="666">
        <v>1</v>
      </c>
      <c r="L5805" s="666">
        <v>3</v>
      </c>
      <c r="M5805" s="691" t="s">
        <v>14410</v>
      </c>
      <c r="N5805" s="666"/>
      <c r="O5805" s="666"/>
      <c r="P5805" s="772"/>
      <c r="Q5805" s="666"/>
      <c r="R5805" s="666"/>
    </row>
    <row r="5806" spans="1:18" ht="15.75" customHeight="1" x14ac:dyDescent="0.2">
      <c r="A5806" s="665" t="s">
        <v>13701</v>
      </c>
      <c r="B5806" s="666" t="s">
        <v>14241</v>
      </c>
      <c r="C5806" s="666" t="s">
        <v>14242</v>
      </c>
      <c r="D5806" s="675" t="s">
        <v>11169</v>
      </c>
      <c r="E5806" s="737" t="s">
        <v>6892</v>
      </c>
      <c r="F5806" s="666">
        <v>44477481</v>
      </c>
      <c r="G5806" s="675" t="s">
        <v>14501</v>
      </c>
      <c r="H5806" s="675" t="s">
        <v>11169</v>
      </c>
      <c r="I5806" s="675" t="s">
        <v>6929</v>
      </c>
      <c r="J5806" s="675" t="s">
        <v>11169</v>
      </c>
      <c r="K5806" s="666">
        <v>1</v>
      </c>
      <c r="L5806" s="666">
        <v>12</v>
      </c>
      <c r="M5806" s="691" t="s">
        <v>13939</v>
      </c>
      <c r="N5806" s="666">
        <v>3</v>
      </c>
      <c r="O5806" s="666">
        <v>6</v>
      </c>
      <c r="P5806" s="772" t="s">
        <v>13940</v>
      </c>
      <c r="Q5806" s="666">
        <v>1</v>
      </c>
      <c r="R5806" s="666">
        <v>12</v>
      </c>
    </row>
    <row r="5807" spans="1:18" ht="15.75" customHeight="1" x14ac:dyDescent="0.2">
      <c r="A5807" s="665" t="s">
        <v>13701</v>
      </c>
      <c r="B5807" s="666" t="s">
        <v>14241</v>
      </c>
      <c r="C5807" s="666" t="s">
        <v>14242</v>
      </c>
      <c r="D5807" s="675" t="s">
        <v>11169</v>
      </c>
      <c r="E5807" s="737" t="s">
        <v>6892</v>
      </c>
      <c r="F5807" s="666">
        <v>43269238</v>
      </c>
      <c r="G5807" s="675" t="s">
        <v>14502</v>
      </c>
      <c r="H5807" s="675" t="s">
        <v>11169</v>
      </c>
      <c r="I5807" s="675" t="s">
        <v>6929</v>
      </c>
      <c r="J5807" s="675" t="s">
        <v>11169</v>
      </c>
      <c r="K5807" s="666">
        <v>1</v>
      </c>
      <c r="L5807" s="666">
        <v>12</v>
      </c>
      <c r="M5807" s="691" t="s">
        <v>13939</v>
      </c>
      <c r="N5807" s="666">
        <v>3</v>
      </c>
      <c r="O5807" s="666">
        <v>6</v>
      </c>
      <c r="P5807" s="772" t="s">
        <v>13940</v>
      </c>
      <c r="Q5807" s="666">
        <v>1</v>
      </c>
      <c r="R5807" s="666">
        <v>12</v>
      </c>
    </row>
    <row r="5808" spans="1:18" ht="15.75" customHeight="1" x14ac:dyDescent="0.2">
      <c r="A5808" s="665" t="s">
        <v>13701</v>
      </c>
      <c r="B5808" s="666" t="s">
        <v>14241</v>
      </c>
      <c r="C5808" s="666" t="s">
        <v>14242</v>
      </c>
      <c r="D5808" s="675" t="s">
        <v>10738</v>
      </c>
      <c r="E5808" s="737" t="s">
        <v>1124</v>
      </c>
      <c r="F5808" s="666">
        <v>47610660</v>
      </c>
      <c r="G5808" s="675" t="s">
        <v>14503</v>
      </c>
      <c r="H5808" s="675" t="s">
        <v>10738</v>
      </c>
      <c r="I5808" s="675" t="s">
        <v>7361</v>
      </c>
      <c r="J5808" s="675" t="s">
        <v>13708</v>
      </c>
      <c r="K5808" s="666">
        <v>1</v>
      </c>
      <c r="L5808" s="666">
        <v>12</v>
      </c>
      <c r="M5808" s="691" t="s">
        <v>13929</v>
      </c>
      <c r="N5808" s="666">
        <v>3</v>
      </c>
      <c r="O5808" s="666">
        <v>6</v>
      </c>
      <c r="P5808" s="772" t="s">
        <v>13930</v>
      </c>
      <c r="Q5808" s="666">
        <v>1</v>
      </c>
      <c r="R5808" s="666">
        <v>12</v>
      </c>
    </row>
    <row r="5809" spans="1:18" ht="15.75" customHeight="1" x14ac:dyDescent="0.2">
      <c r="A5809" s="665" t="s">
        <v>13701</v>
      </c>
      <c r="B5809" s="666" t="s">
        <v>14241</v>
      </c>
      <c r="C5809" s="666" t="s">
        <v>14242</v>
      </c>
      <c r="D5809" s="675" t="s">
        <v>11806</v>
      </c>
      <c r="E5809" s="737" t="s">
        <v>4263</v>
      </c>
      <c r="F5809" s="666">
        <v>70399312</v>
      </c>
      <c r="G5809" s="675" t="s">
        <v>14504</v>
      </c>
      <c r="H5809" s="675" t="s">
        <v>11806</v>
      </c>
      <c r="I5809" s="675" t="s">
        <v>6929</v>
      </c>
      <c r="J5809" s="675" t="s">
        <v>13704</v>
      </c>
      <c r="K5809" s="666">
        <v>1</v>
      </c>
      <c r="L5809" s="666">
        <v>12</v>
      </c>
      <c r="M5809" s="691" t="s">
        <v>13979</v>
      </c>
      <c r="N5809" s="666">
        <v>3</v>
      </c>
      <c r="O5809" s="666">
        <v>6</v>
      </c>
      <c r="P5809" s="772" t="s">
        <v>13980</v>
      </c>
      <c r="Q5809" s="666">
        <v>1</v>
      </c>
      <c r="R5809" s="666">
        <v>12</v>
      </c>
    </row>
    <row r="5810" spans="1:18" ht="15.75" customHeight="1" x14ac:dyDescent="0.2">
      <c r="A5810" s="665" t="s">
        <v>13701</v>
      </c>
      <c r="B5810" s="666" t="s">
        <v>14241</v>
      </c>
      <c r="C5810" s="666" t="s">
        <v>14242</v>
      </c>
      <c r="D5810" s="675" t="s">
        <v>11169</v>
      </c>
      <c r="E5810" s="737" t="s">
        <v>1750</v>
      </c>
      <c r="F5810" s="666">
        <v>45732497</v>
      </c>
      <c r="G5810" s="675" t="s">
        <v>14505</v>
      </c>
      <c r="H5810" s="675" t="s">
        <v>11169</v>
      </c>
      <c r="I5810" s="675" t="s">
        <v>6929</v>
      </c>
      <c r="J5810" s="675" t="s">
        <v>11169</v>
      </c>
      <c r="K5810" s="666">
        <v>1</v>
      </c>
      <c r="L5810" s="666">
        <v>12</v>
      </c>
      <c r="M5810" s="691" t="s">
        <v>14250</v>
      </c>
      <c r="N5810" s="666">
        <v>3</v>
      </c>
      <c r="O5810" s="666">
        <v>6</v>
      </c>
      <c r="P5810" s="772" t="s">
        <v>14288</v>
      </c>
      <c r="Q5810" s="666">
        <v>1</v>
      </c>
      <c r="R5810" s="666">
        <v>12</v>
      </c>
    </row>
    <row r="5811" spans="1:18" ht="15.75" customHeight="1" x14ac:dyDescent="0.2">
      <c r="A5811" s="665" t="s">
        <v>13701</v>
      </c>
      <c r="B5811" s="666" t="s">
        <v>14241</v>
      </c>
      <c r="C5811" s="666" t="s">
        <v>14242</v>
      </c>
      <c r="D5811" s="675" t="s">
        <v>11169</v>
      </c>
      <c r="E5811" s="737" t="s">
        <v>1750</v>
      </c>
      <c r="F5811" s="666">
        <v>70538772</v>
      </c>
      <c r="G5811" s="675" t="s">
        <v>14506</v>
      </c>
      <c r="H5811" s="675" t="s">
        <v>11169</v>
      </c>
      <c r="I5811" s="675" t="s">
        <v>6929</v>
      </c>
      <c r="J5811" s="675" t="s">
        <v>11169</v>
      </c>
      <c r="K5811" s="666">
        <v>1</v>
      </c>
      <c r="L5811" s="666">
        <v>12</v>
      </c>
      <c r="M5811" s="691" t="s">
        <v>14250</v>
      </c>
      <c r="N5811" s="666">
        <v>3</v>
      </c>
      <c r="O5811" s="666">
        <v>6</v>
      </c>
      <c r="P5811" s="772" t="s">
        <v>14288</v>
      </c>
      <c r="Q5811" s="666">
        <v>1</v>
      </c>
      <c r="R5811" s="666">
        <v>12</v>
      </c>
    </row>
    <row r="5812" spans="1:18" ht="15.75" customHeight="1" x14ac:dyDescent="0.2">
      <c r="A5812" s="665" t="s">
        <v>13701</v>
      </c>
      <c r="B5812" s="666" t="s">
        <v>14241</v>
      </c>
      <c r="C5812" s="666" t="s">
        <v>14242</v>
      </c>
      <c r="D5812" s="675" t="s">
        <v>9914</v>
      </c>
      <c r="E5812" s="737" t="s">
        <v>6963</v>
      </c>
      <c r="F5812" s="666">
        <v>47748811</v>
      </c>
      <c r="G5812" s="675" t="s">
        <v>14507</v>
      </c>
      <c r="H5812" s="675" t="s">
        <v>9914</v>
      </c>
      <c r="I5812" s="675" t="s">
        <v>6929</v>
      </c>
      <c r="J5812" s="675" t="s">
        <v>9913</v>
      </c>
      <c r="K5812" s="666">
        <v>1</v>
      </c>
      <c r="L5812" s="666">
        <v>12</v>
      </c>
      <c r="M5812" s="691" t="s">
        <v>14246</v>
      </c>
      <c r="N5812" s="666">
        <v>3</v>
      </c>
      <c r="O5812" s="666">
        <v>6</v>
      </c>
      <c r="P5812" s="772" t="s">
        <v>14247</v>
      </c>
      <c r="Q5812" s="666">
        <v>1</v>
      </c>
      <c r="R5812" s="666">
        <v>12</v>
      </c>
    </row>
    <row r="5813" spans="1:18" ht="15.75" customHeight="1" x14ac:dyDescent="0.2">
      <c r="A5813" s="665" t="s">
        <v>13701</v>
      </c>
      <c r="B5813" s="666" t="s">
        <v>14241</v>
      </c>
      <c r="C5813" s="666" t="s">
        <v>14242</v>
      </c>
      <c r="D5813" s="675" t="s">
        <v>11169</v>
      </c>
      <c r="E5813" s="737" t="s">
        <v>1124</v>
      </c>
      <c r="F5813" s="666">
        <v>46083895</v>
      </c>
      <c r="G5813" s="675" t="s">
        <v>14508</v>
      </c>
      <c r="H5813" s="675" t="s">
        <v>11169</v>
      </c>
      <c r="I5813" s="675" t="s">
        <v>6929</v>
      </c>
      <c r="J5813" s="675" t="s">
        <v>11169</v>
      </c>
      <c r="K5813" s="666">
        <v>1</v>
      </c>
      <c r="L5813" s="666">
        <v>12</v>
      </c>
      <c r="M5813" s="691" t="s">
        <v>13929</v>
      </c>
      <c r="N5813" s="666">
        <v>3</v>
      </c>
      <c r="O5813" s="666">
        <v>6</v>
      </c>
      <c r="P5813" s="772" t="s">
        <v>13930</v>
      </c>
      <c r="Q5813" s="666">
        <v>1</v>
      </c>
      <c r="R5813" s="666">
        <v>12</v>
      </c>
    </row>
    <row r="5814" spans="1:18" ht="15.75" customHeight="1" x14ac:dyDescent="0.2">
      <c r="A5814" s="665" t="s">
        <v>13701</v>
      </c>
      <c r="B5814" s="666" t="s">
        <v>14241</v>
      </c>
      <c r="C5814" s="666" t="s">
        <v>14242</v>
      </c>
      <c r="D5814" s="675" t="s">
        <v>9914</v>
      </c>
      <c r="E5814" s="737" t="s">
        <v>6963</v>
      </c>
      <c r="F5814" s="666">
        <v>43994235</v>
      </c>
      <c r="G5814" s="675" t="s">
        <v>14509</v>
      </c>
      <c r="H5814" s="675" t="s">
        <v>9914</v>
      </c>
      <c r="I5814" s="675" t="s">
        <v>6929</v>
      </c>
      <c r="J5814" s="675" t="s">
        <v>9913</v>
      </c>
      <c r="K5814" s="666">
        <v>1</v>
      </c>
      <c r="L5814" s="666">
        <v>12</v>
      </c>
      <c r="M5814" s="691" t="s">
        <v>14246</v>
      </c>
      <c r="N5814" s="666">
        <v>3</v>
      </c>
      <c r="O5814" s="666">
        <v>6</v>
      </c>
      <c r="P5814" s="772" t="s">
        <v>14247</v>
      </c>
      <c r="Q5814" s="666">
        <v>1</v>
      </c>
      <c r="R5814" s="666">
        <v>12</v>
      </c>
    </row>
    <row r="5815" spans="1:18" ht="15.75" customHeight="1" x14ac:dyDescent="0.2">
      <c r="A5815" s="665" t="s">
        <v>13701</v>
      </c>
      <c r="B5815" s="666" t="s">
        <v>14241</v>
      </c>
      <c r="C5815" s="666" t="s">
        <v>14242</v>
      </c>
      <c r="D5815" s="675" t="s">
        <v>10738</v>
      </c>
      <c r="E5815" s="737" t="s">
        <v>1124</v>
      </c>
      <c r="F5815" s="666">
        <v>40690138</v>
      </c>
      <c r="G5815" s="675" t="s">
        <v>14510</v>
      </c>
      <c r="H5815" s="675" t="s">
        <v>10738</v>
      </c>
      <c r="I5815" s="675" t="s">
        <v>7361</v>
      </c>
      <c r="J5815" s="675" t="s">
        <v>13708</v>
      </c>
      <c r="K5815" s="666">
        <v>1</v>
      </c>
      <c r="L5815" s="666">
        <v>12</v>
      </c>
      <c r="M5815" s="691" t="s">
        <v>13929</v>
      </c>
      <c r="N5815" s="666">
        <v>3</v>
      </c>
      <c r="O5815" s="666">
        <v>6</v>
      </c>
      <c r="P5815" s="772" t="s">
        <v>13930</v>
      </c>
      <c r="Q5815" s="666">
        <v>1</v>
      </c>
      <c r="R5815" s="666">
        <v>12</v>
      </c>
    </row>
    <row r="5816" spans="1:18" ht="15.75" customHeight="1" x14ac:dyDescent="0.2">
      <c r="A5816" s="665" t="s">
        <v>13701</v>
      </c>
      <c r="B5816" s="666" t="s">
        <v>14241</v>
      </c>
      <c r="C5816" s="666" t="s">
        <v>14242</v>
      </c>
      <c r="D5816" s="675" t="s">
        <v>11169</v>
      </c>
      <c r="E5816" s="737" t="s">
        <v>1750</v>
      </c>
      <c r="F5816" s="666">
        <v>45946558</v>
      </c>
      <c r="G5816" s="675" t="s">
        <v>14511</v>
      </c>
      <c r="H5816" s="675" t="s">
        <v>11169</v>
      </c>
      <c r="I5816" s="675" t="s">
        <v>6929</v>
      </c>
      <c r="J5816" s="675" t="s">
        <v>11169</v>
      </c>
      <c r="K5816" s="666">
        <v>1</v>
      </c>
      <c r="L5816" s="666">
        <v>12</v>
      </c>
      <c r="M5816" s="691" t="s">
        <v>14250</v>
      </c>
      <c r="N5816" s="666">
        <v>3</v>
      </c>
      <c r="O5816" s="666">
        <v>6</v>
      </c>
      <c r="P5816" s="772" t="s">
        <v>14288</v>
      </c>
      <c r="Q5816" s="666">
        <v>1</v>
      </c>
      <c r="R5816" s="666">
        <v>12</v>
      </c>
    </row>
    <row r="5817" spans="1:18" ht="15.75" customHeight="1" x14ac:dyDescent="0.2">
      <c r="A5817" s="665" t="s">
        <v>13701</v>
      </c>
      <c r="B5817" s="666" t="s">
        <v>14241</v>
      </c>
      <c r="C5817" s="666" t="s">
        <v>14242</v>
      </c>
      <c r="D5817" s="675" t="s">
        <v>9914</v>
      </c>
      <c r="E5817" s="737" t="s">
        <v>6979</v>
      </c>
      <c r="F5817" s="666">
        <v>42866702</v>
      </c>
      <c r="G5817" s="675" t="s">
        <v>14512</v>
      </c>
      <c r="H5817" s="675" t="s">
        <v>9914</v>
      </c>
      <c r="I5817" s="675" t="s">
        <v>6929</v>
      </c>
      <c r="J5817" s="675" t="s">
        <v>9913</v>
      </c>
      <c r="K5817" s="666">
        <v>1</v>
      </c>
      <c r="L5817" s="666">
        <v>12</v>
      </c>
      <c r="M5817" s="691" t="s">
        <v>14175</v>
      </c>
      <c r="N5817" s="666">
        <v>3</v>
      </c>
      <c r="O5817" s="666">
        <v>6</v>
      </c>
      <c r="P5817" s="772" t="s">
        <v>14176</v>
      </c>
      <c r="Q5817" s="666">
        <v>1</v>
      </c>
      <c r="R5817" s="666">
        <v>12</v>
      </c>
    </row>
    <row r="5818" spans="1:18" ht="15.75" customHeight="1" x14ac:dyDescent="0.2">
      <c r="A5818" s="665" t="s">
        <v>13701</v>
      </c>
      <c r="B5818" s="666" t="s">
        <v>14241</v>
      </c>
      <c r="C5818" s="666" t="s">
        <v>14242</v>
      </c>
      <c r="D5818" s="675" t="s">
        <v>10842</v>
      </c>
      <c r="E5818" s="737" t="s">
        <v>1124</v>
      </c>
      <c r="F5818" s="666">
        <v>48471039</v>
      </c>
      <c r="G5818" s="675" t="s">
        <v>14513</v>
      </c>
      <c r="H5818" s="675" t="s">
        <v>10842</v>
      </c>
      <c r="I5818" s="675" t="s">
        <v>7361</v>
      </c>
      <c r="J5818" s="675" t="s">
        <v>13708</v>
      </c>
      <c r="K5818" s="666">
        <v>1</v>
      </c>
      <c r="L5818" s="666">
        <v>12</v>
      </c>
      <c r="M5818" s="691" t="s">
        <v>13929</v>
      </c>
      <c r="N5818" s="666">
        <v>3</v>
      </c>
      <c r="O5818" s="666">
        <v>6</v>
      </c>
      <c r="P5818" s="772" t="s">
        <v>13930</v>
      </c>
      <c r="Q5818" s="666">
        <v>1</v>
      </c>
      <c r="R5818" s="666">
        <v>12</v>
      </c>
    </row>
    <row r="5819" spans="1:18" ht="15.75" customHeight="1" x14ac:dyDescent="0.2">
      <c r="A5819" s="665" t="s">
        <v>13701</v>
      </c>
      <c r="B5819" s="666" t="s">
        <v>14241</v>
      </c>
      <c r="C5819" s="666" t="s">
        <v>14242</v>
      </c>
      <c r="D5819" s="675" t="s">
        <v>10390</v>
      </c>
      <c r="E5819" s="737" t="s">
        <v>5124</v>
      </c>
      <c r="F5819" s="666">
        <v>44816793</v>
      </c>
      <c r="G5819" s="675" t="s">
        <v>14514</v>
      </c>
      <c r="H5819" s="675" t="s">
        <v>10390</v>
      </c>
      <c r="I5819" s="675" t="s">
        <v>7361</v>
      </c>
      <c r="J5819" s="675" t="s">
        <v>13708</v>
      </c>
      <c r="K5819" s="666">
        <v>1</v>
      </c>
      <c r="L5819" s="666">
        <v>12</v>
      </c>
      <c r="M5819" s="691" t="s">
        <v>13828</v>
      </c>
      <c r="N5819" s="666">
        <v>3</v>
      </c>
      <c r="O5819" s="666">
        <v>6</v>
      </c>
      <c r="P5819" s="772" t="s">
        <v>13829</v>
      </c>
      <c r="Q5819" s="666">
        <v>1</v>
      </c>
      <c r="R5819" s="666">
        <v>12</v>
      </c>
    </row>
    <row r="5820" spans="1:18" ht="15.75" customHeight="1" x14ac:dyDescent="0.2">
      <c r="A5820" s="665" t="s">
        <v>13701</v>
      </c>
      <c r="B5820" s="666" t="s">
        <v>14241</v>
      </c>
      <c r="C5820" s="666" t="s">
        <v>14242</v>
      </c>
      <c r="D5820" s="675" t="s">
        <v>9914</v>
      </c>
      <c r="E5820" s="737" t="s">
        <v>6963</v>
      </c>
      <c r="F5820" s="666">
        <v>42748082</v>
      </c>
      <c r="G5820" s="675" t="s">
        <v>14515</v>
      </c>
      <c r="H5820" s="675" t="s">
        <v>9914</v>
      </c>
      <c r="I5820" s="675" t="s">
        <v>6929</v>
      </c>
      <c r="J5820" s="675" t="s">
        <v>9913</v>
      </c>
      <c r="K5820" s="666">
        <v>1</v>
      </c>
      <c r="L5820" s="666">
        <v>12</v>
      </c>
      <c r="M5820" s="691" t="s">
        <v>14246</v>
      </c>
      <c r="N5820" s="666">
        <v>3</v>
      </c>
      <c r="O5820" s="666">
        <v>6</v>
      </c>
      <c r="P5820" s="772" t="s">
        <v>14247</v>
      </c>
      <c r="Q5820" s="666">
        <v>1</v>
      </c>
      <c r="R5820" s="666">
        <v>12</v>
      </c>
    </row>
    <row r="5821" spans="1:18" ht="15.75" customHeight="1" x14ac:dyDescent="0.2">
      <c r="A5821" s="665" t="s">
        <v>13701</v>
      </c>
      <c r="B5821" s="666" t="s">
        <v>14241</v>
      </c>
      <c r="C5821" s="666" t="s">
        <v>14242</v>
      </c>
      <c r="D5821" s="675" t="s">
        <v>11169</v>
      </c>
      <c r="E5821" s="737" t="s">
        <v>6979</v>
      </c>
      <c r="F5821" s="666">
        <v>43659750</v>
      </c>
      <c r="G5821" s="675" t="s">
        <v>14516</v>
      </c>
      <c r="H5821" s="675" t="s">
        <v>11169</v>
      </c>
      <c r="I5821" s="675" t="s">
        <v>6929</v>
      </c>
      <c r="J5821" s="675" t="s">
        <v>11169</v>
      </c>
      <c r="K5821" s="666">
        <v>1</v>
      </c>
      <c r="L5821" s="666">
        <v>12</v>
      </c>
      <c r="M5821" s="691" t="s">
        <v>14175</v>
      </c>
      <c r="N5821" s="666">
        <v>3</v>
      </c>
      <c r="O5821" s="666">
        <v>6</v>
      </c>
      <c r="P5821" s="772" t="s">
        <v>14176</v>
      </c>
      <c r="Q5821" s="666">
        <v>1</v>
      </c>
      <c r="R5821" s="666">
        <v>12</v>
      </c>
    </row>
    <row r="5822" spans="1:18" ht="15.75" customHeight="1" x14ac:dyDescent="0.2">
      <c r="A5822" s="665" t="s">
        <v>13701</v>
      </c>
      <c r="B5822" s="666" t="s">
        <v>14241</v>
      </c>
      <c r="C5822" s="666" t="s">
        <v>14242</v>
      </c>
      <c r="D5822" s="675" t="s">
        <v>11169</v>
      </c>
      <c r="E5822" s="737" t="s">
        <v>1124</v>
      </c>
      <c r="F5822" s="666">
        <v>45631819</v>
      </c>
      <c r="G5822" s="675" t="s">
        <v>14517</v>
      </c>
      <c r="H5822" s="675" t="s">
        <v>11169</v>
      </c>
      <c r="I5822" s="675" t="s">
        <v>6929</v>
      </c>
      <c r="J5822" s="675" t="s">
        <v>11169</v>
      </c>
      <c r="K5822" s="666">
        <v>1</v>
      </c>
      <c r="L5822" s="666">
        <v>12</v>
      </c>
      <c r="M5822" s="691" t="s">
        <v>13929</v>
      </c>
      <c r="N5822" s="666">
        <v>3</v>
      </c>
      <c r="O5822" s="666">
        <v>6</v>
      </c>
      <c r="P5822" s="772" t="s">
        <v>13930</v>
      </c>
      <c r="Q5822" s="666">
        <v>1</v>
      </c>
      <c r="R5822" s="666">
        <v>12</v>
      </c>
    </row>
    <row r="5823" spans="1:18" ht="15.75" customHeight="1" x14ac:dyDescent="0.2">
      <c r="A5823" s="665" t="s">
        <v>13701</v>
      </c>
      <c r="B5823" s="666" t="s">
        <v>14241</v>
      </c>
      <c r="C5823" s="666" t="s">
        <v>14242</v>
      </c>
      <c r="D5823" s="675" t="s">
        <v>10390</v>
      </c>
      <c r="E5823" s="737" t="s">
        <v>5124</v>
      </c>
      <c r="F5823" s="666">
        <v>45419460</v>
      </c>
      <c r="G5823" s="675" t="s">
        <v>14518</v>
      </c>
      <c r="H5823" s="675" t="s">
        <v>10390</v>
      </c>
      <c r="I5823" s="675" t="s">
        <v>7361</v>
      </c>
      <c r="J5823" s="675" t="s">
        <v>13708</v>
      </c>
      <c r="K5823" s="666">
        <v>1</v>
      </c>
      <c r="L5823" s="666">
        <v>12</v>
      </c>
      <c r="M5823" s="691" t="s">
        <v>13828</v>
      </c>
      <c r="N5823" s="666">
        <v>3</v>
      </c>
      <c r="O5823" s="666">
        <v>6</v>
      </c>
      <c r="P5823" s="772" t="s">
        <v>13829</v>
      </c>
      <c r="Q5823" s="666">
        <v>1</v>
      </c>
      <c r="R5823" s="666">
        <v>12</v>
      </c>
    </row>
    <row r="5824" spans="1:18" ht="15.75" customHeight="1" x14ac:dyDescent="0.2">
      <c r="A5824" s="665" t="s">
        <v>13701</v>
      </c>
      <c r="B5824" s="666" t="s">
        <v>14241</v>
      </c>
      <c r="C5824" s="666" t="s">
        <v>14242</v>
      </c>
      <c r="D5824" s="675" t="s">
        <v>11169</v>
      </c>
      <c r="E5824" s="737" t="s">
        <v>6892</v>
      </c>
      <c r="F5824" s="666">
        <v>18133790</v>
      </c>
      <c r="G5824" s="675" t="s">
        <v>14519</v>
      </c>
      <c r="H5824" s="675" t="s">
        <v>11169</v>
      </c>
      <c r="I5824" s="675" t="s">
        <v>6929</v>
      </c>
      <c r="J5824" s="675" t="s">
        <v>11169</v>
      </c>
      <c r="K5824" s="666">
        <v>1</v>
      </c>
      <c r="L5824" s="666">
        <v>12</v>
      </c>
      <c r="M5824" s="691" t="s">
        <v>13939</v>
      </c>
      <c r="N5824" s="666">
        <v>3</v>
      </c>
      <c r="O5824" s="666">
        <v>6</v>
      </c>
      <c r="P5824" s="772" t="s">
        <v>13940</v>
      </c>
      <c r="Q5824" s="666">
        <v>1</v>
      </c>
      <c r="R5824" s="666">
        <v>12</v>
      </c>
    </row>
    <row r="5825" spans="1:18" ht="15.75" customHeight="1" x14ac:dyDescent="0.2">
      <c r="A5825" s="665" t="s">
        <v>13701</v>
      </c>
      <c r="B5825" s="666" t="s">
        <v>14241</v>
      </c>
      <c r="C5825" s="666" t="s">
        <v>14242</v>
      </c>
      <c r="D5825" s="675" t="s">
        <v>11806</v>
      </c>
      <c r="E5825" s="737" t="s">
        <v>4263</v>
      </c>
      <c r="F5825" s="666">
        <v>43377654</v>
      </c>
      <c r="G5825" s="675" t="s">
        <v>14520</v>
      </c>
      <c r="H5825" s="675" t="s">
        <v>11806</v>
      </c>
      <c r="I5825" s="675" t="s">
        <v>6929</v>
      </c>
      <c r="J5825" s="675" t="s">
        <v>13704</v>
      </c>
      <c r="K5825" s="666">
        <v>1</v>
      </c>
      <c r="L5825" s="666">
        <v>12</v>
      </c>
      <c r="M5825" s="691" t="s">
        <v>13979</v>
      </c>
      <c r="N5825" s="666">
        <v>3</v>
      </c>
      <c r="O5825" s="666">
        <v>6</v>
      </c>
      <c r="P5825" s="772" t="s">
        <v>13980</v>
      </c>
      <c r="Q5825" s="666">
        <v>1</v>
      </c>
      <c r="R5825" s="666">
        <v>12</v>
      </c>
    </row>
    <row r="5826" spans="1:18" ht="15.75" customHeight="1" x14ac:dyDescent="0.2">
      <c r="A5826" s="665" t="s">
        <v>13701</v>
      </c>
      <c r="B5826" s="666" t="s">
        <v>14241</v>
      </c>
      <c r="C5826" s="666" t="s">
        <v>14242</v>
      </c>
      <c r="D5826" s="675" t="s">
        <v>11806</v>
      </c>
      <c r="E5826" s="737" t="s">
        <v>1750</v>
      </c>
      <c r="F5826" s="666">
        <v>43915977</v>
      </c>
      <c r="G5826" s="675" t="s">
        <v>14521</v>
      </c>
      <c r="H5826" s="675" t="s">
        <v>11806</v>
      </c>
      <c r="I5826" s="675" t="s">
        <v>6929</v>
      </c>
      <c r="J5826" s="675" t="s">
        <v>13704</v>
      </c>
      <c r="K5826" s="666">
        <v>1</v>
      </c>
      <c r="L5826" s="666">
        <v>12</v>
      </c>
      <c r="M5826" s="691" t="s">
        <v>14250</v>
      </c>
      <c r="N5826" s="666">
        <v>3</v>
      </c>
      <c r="O5826" s="666">
        <v>6</v>
      </c>
      <c r="P5826" s="772" t="s">
        <v>14288</v>
      </c>
      <c r="Q5826" s="666">
        <v>1</v>
      </c>
      <c r="R5826" s="666">
        <v>12</v>
      </c>
    </row>
    <row r="5827" spans="1:18" ht="15.75" customHeight="1" x14ac:dyDescent="0.2">
      <c r="A5827" s="676" t="s">
        <v>13701</v>
      </c>
      <c r="B5827" s="670" t="s">
        <v>14393</v>
      </c>
      <c r="C5827" s="670"/>
      <c r="D5827" s="675" t="s">
        <v>11169</v>
      </c>
      <c r="E5827" s="737" t="s">
        <v>9366</v>
      </c>
      <c r="F5827" s="666">
        <v>42984595</v>
      </c>
      <c r="G5827" s="675" t="s">
        <v>13822</v>
      </c>
      <c r="H5827" s="675" t="s">
        <v>11169</v>
      </c>
      <c r="I5827" s="668" t="s">
        <v>6929</v>
      </c>
      <c r="J5827" s="675" t="s">
        <v>11169</v>
      </c>
      <c r="K5827" s="670">
        <v>1</v>
      </c>
      <c r="L5827" s="670">
        <v>10</v>
      </c>
      <c r="M5827" s="691" t="s">
        <v>13823</v>
      </c>
      <c r="N5827" s="670"/>
      <c r="O5827" s="670"/>
      <c r="P5827" s="773"/>
      <c r="Q5827" s="670"/>
      <c r="R5827" s="670"/>
    </row>
    <row r="5828" spans="1:18" ht="15.75" customHeight="1" x14ac:dyDescent="0.2">
      <c r="A5828" s="665" t="s">
        <v>13701</v>
      </c>
      <c r="B5828" s="666" t="s">
        <v>14241</v>
      </c>
      <c r="C5828" s="666" t="s">
        <v>14242</v>
      </c>
      <c r="D5828" s="675" t="s">
        <v>10738</v>
      </c>
      <c r="E5828" s="737" t="s">
        <v>1124</v>
      </c>
      <c r="F5828" s="666">
        <v>42033119</v>
      </c>
      <c r="G5828" s="675" t="s">
        <v>14522</v>
      </c>
      <c r="H5828" s="675" t="s">
        <v>10738</v>
      </c>
      <c r="I5828" s="675" t="s">
        <v>7361</v>
      </c>
      <c r="J5828" s="675" t="s">
        <v>13708</v>
      </c>
      <c r="K5828" s="666">
        <v>1</v>
      </c>
      <c r="L5828" s="666">
        <v>12</v>
      </c>
      <c r="M5828" s="691" t="s">
        <v>13929</v>
      </c>
      <c r="N5828" s="666">
        <v>3</v>
      </c>
      <c r="O5828" s="666">
        <v>6</v>
      </c>
      <c r="P5828" s="772" t="s">
        <v>13930</v>
      </c>
      <c r="Q5828" s="666">
        <v>1</v>
      </c>
      <c r="R5828" s="666">
        <v>12</v>
      </c>
    </row>
    <row r="5829" spans="1:18" ht="15.75" customHeight="1" x14ac:dyDescent="0.2">
      <c r="A5829" s="665" t="s">
        <v>13701</v>
      </c>
      <c r="B5829" s="666" t="s">
        <v>14241</v>
      </c>
      <c r="C5829" s="666" t="s">
        <v>14242</v>
      </c>
      <c r="D5829" s="675" t="s">
        <v>9914</v>
      </c>
      <c r="E5829" s="737" t="s">
        <v>6979</v>
      </c>
      <c r="F5829" s="666">
        <v>46636585</v>
      </c>
      <c r="G5829" s="675" t="s">
        <v>14523</v>
      </c>
      <c r="H5829" s="675" t="s">
        <v>9914</v>
      </c>
      <c r="I5829" s="675" t="s">
        <v>6929</v>
      </c>
      <c r="J5829" s="675" t="s">
        <v>9913</v>
      </c>
      <c r="K5829" s="666">
        <v>1</v>
      </c>
      <c r="L5829" s="666">
        <v>12</v>
      </c>
      <c r="M5829" s="691" t="s">
        <v>14175</v>
      </c>
      <c r="N5829" s="666">
        <v>3</v>
      </c>
      <c r="O5829" s="666">
        <v>6</v>
      </c>
      <c r="P5829" s="772" t="s">
        <v>14176</v>
      </c>
      <c r="Q5829" s="666">
        <v>1</v>
      </c>
      <c r="R5829" s="666">
        <v>12</v>
      </c>
    </row>
    <row r="5830" spans="1:18" ht="15.75" customHeight="1" x14ac:dyDescent="0.2">
      <c r="A5830" s="665" t="s">
        <v>13701</v>
      </c>
      <c r="B5830" s="666" t="s">
        <v>14241</v>
      </c>
      <c r="C5830" s="666" t="s">
        <v>14242</v>
      </c>
      <c r="D5830" s="675" t="s">
        <v>10390</v>
      </c>
      <c r="E5830" s="737" t="s">
        <v>5124</v>
      </c>
      <c r="F5830" s="666">
        <v>10373523</v>
      </c>
      <c r="G5830" s="675" t="s">
        <v>14524</v>
      </c>
      <c r="H5830" s="675" t="s">
        <v>10390</v>
      </c>
      <c r="I5830" s="675" t="s">
        <v>7361</v>
      </c>
      <c r="J5830" s="675" t="s">
        <v>13708</v>
      </c>
      <c r="K5830" s="666">
        <v>1</v>
      </c>
      <c r="L5830" s="666">
        <v>12</v>
      </c>
      <c r="M5830" s="691" t="s">
        <v>13828</v>
      </c>
      <c r="N5830" s="666">
        <v>3</v>
      </c>
      <c r="O5830" s="666">
        <v>6</v>
      </c>
      <c r="P5830" s="772" t="s">
        <v>13829</v>
      </c>
      <c r="Q5830" s="666">
        <v>1</v>
      </c>
      <c r="R5830" s="666">
        <v>12</v>
      </c>
    </row>
    <row r="5831" spans="1:18" ht="15.75" customHeight="1" x14ac:dyDescent="0.2">
      <c r="A5831" s="665" t="s">
        <v>13701</v>
      </c>
      <c r="B5831" s="666" t="s">
        <v>14241</v>
      </c>
      <c r="C5831" s="666" t="s">
        <v>14242</v>
      </c>
      <c r="D5831" s="675" t="s">
        <v>11806</v>
      </c>
      <c r="E5831" s="737" t="s">
        <v>4263</v>
      </c>
      <c r="F5831" s="666">
        <v>44114443</v>
      </c>
      <c r="G5831" s="675" t="s">
        <v>14525</v>
      </c>
      <c r="H5831" s="675" t="s">
        <v>11806</v>
      </c>
      <c r="I5831" s="675" t="s">
        <v>6929</v>
      </c>
      <c r="J5831" s="675" t="s">
        <v>13704</v>
      </c>
      <c r="K5831" s="666">
        <v>1</v>
      </c>
      <c r="L5831" s="666">
        <v>12</v>
      </c>
      <c r="M5831" s="691" t="s">
        <v>13979</v>
      </c>
      <c r="N5831" s="666">
        <v>3</v>
      </c>
      <c r="O5831" s="666">
        <v>6</v>
      </c>
      <c r="P5831" s="772" t="s">
        <v>13980</v>
      </c>
      <c r="Q5831" s="666">
        <v>1</v>
      </c>
      <c r="R5831" s="666">
        <v>12</v>
      </c>
    </row>
    <row r="5832" spans="1:18" ht="15.75" customHeight="1" x14ac:dyDescent="0.2">
      <c r="A5832" s="665" t="s">
        <v>13701</v>
      </c>
      <c r="B5832" s="666" t="s">
        <v>14241</v>
      </c>
      <c r="C5832" s="666" t="s">
        <v>14242</v>
      </c>
      <c r="D5832" s="675" t="s">
        <v>11169</v>
      </c>
      <c r="E5832" s="737" t="s">
        <v>1124</v>
      </c>
      <c r="F5832" s="666">
        <v>47930115</v>
      </c>
      <c r="G5832" s="675" t="s">
        <v>14526</v>
      </c>
      <c r="H5832" s="675" t="s">
        <v>11169</v>
      </c>
      <c r="I5832" s="675" t="s">
        <v>6929</v>
      </c>
      <c r="J5832" s="675" t="s">
        <v>11169</v>
      </c>
      <c r="K5832" s="666">
        <v>1</v>
      </c>
      <c r="L5832" s="666">
        <v>12</v>
      </c>
      <c r="M5832" s="691" t="s">
        <v>13929</v>
      </c>
      <c r="N5832" s="666">
        <v>3</v>
      </c>
      <c r="O5832" s="666">
        <v>6</v>
      </c>
      <c r="P5832" s="772" t="s">
        <v>13930</v>
      </c>
      <c r="Q5832" s="666">
        <v>1</v>
      </c>
      <c r="R5832" s="666">
        <v>12</v>
      </c>
    </row>
    <row r="5833" spans="1:18" ht="15.75" customHeight="1" x14ac:dyDescent="0.2">
      <c r="A5833" s="665" t="s">
        <v>13701</v>
      </c>
      <c r="B5833" s="666" t="s">
        <v>14241</v>
      </c>
      <c r="C5833" s="666" t="s">
        <v>14242</v>
      </c>
      <c r="D5833" s="675" t="s">
        <v>11169</v>
      </c>
      <c r="E5833" s="737" t="s">
        <v>1750</v>
      </c>
      <c r="F5833" s="666">
        <v>47531449</v>
      </c>
      <c r="G5833" s="675" t="s">
        <v>14527</v>
      </c>
      <c r="H5833" s="675" t="s">
        <v>11169</v>
      </c>
      <c r="I5833" s="675" t="s">
        <v>6929</v>
      </c>
      <c r="J5833" s="675" t="s">
        <v>11169</v>
      </c>
      <c r="K5833" s="666">
        <v>1</v>
      </c>
      <c r="L5833" s="666">
        <v>12</v>
      </c>
      <c r="M5833" s="691" t="s">
        <v>14250</v>
      </c>
      <c r="N5833" s="666">
        <v>3</v>
      </c>
      <c r="O5833" s="666">
        <v>6</v>
      </c>
      <c r="P5833" s="772" t="s">
        <v>14288</v>
      </c>
      <c r="Q5833" s="666">
        <v>1</v>
      </c>
      <c r="R5833" s="666">
        <v>12</v>
      </c>
    </row>
    <row r="5834" spans="1:18" ht="15.75" customHeight="1" x14ac:dyDescent="0.2">
      <c r="A5834" s="665" t="s">
        <v>13701</v>
      </c>
      <c r="B5834" s="666" t="s">
        <v>14241</v>
      </c>
      <c r="C5834" s="666" t="s">
        <v>14242</v>
      </c>
      <c r="D5834" s="675" t="s">
        <v>9914</v>
      </c>
      <c r="E5834" s="737" t="s">
        <v>6963</v>
      </c>
      <c r="F5834" s="666">
        <v>46890044</v>
      </c>
      <c r="G5834" s="675" t="s">
        <v>14528</v>
      </c>
      <c r="H5834" s="675" t="s">
        <v>9914</v>
      </c>
      <c r="I5834" s="675" t="s">
        <v>6929</v>
      </c>
      <c r="J5834" s="675" t="s">
        <v>9913</v>
      </c>
      <c r="K5834" s="666">
        <v>1</v>
      </c>
      <c r="L5834" s="666">
        <v>12</v>
      </c>
      <c r="M5834" s="691" t="s">
        <v>14246</v>
      </c>
      <c r="N5834" s="666">
        <v>3</v>
      </c>
      <c r="O5834" s="666">
        <v>6</v>
      </c>
      <c r="P5834" s="772" t="s">
        <v>14247</v>
      </c>
      <c r="Q5834" s="666">
        <v>1</v>
      </c>
      <c r="R5834" s="666">
        <v>12</v>
      </c>
    </row>
    <row r="5835" spans="1:18" ht="15.75" customHeight="1" x14ac:dyDescent="0.2">
      <c r="A5835" s="665" t="s">
        <v>13701</v>
      </c>
      <c r="B5835" s="666" t="s">
        <v>14241</v>
      </c>
      <c r="C5835" s="666" t="s">
        <v>14242</v>
      </c>
      <c r="D5835" s="675" t="s">
        <v>9914</v>
      </c>
      <c r="E5835" s="737" t="s">
        <v>6963</v>
      </c>
      <c r="F5835" s="666">
        <v>18182982</v>
      </c>
      <c r="G5835" s="675" t="s">
        <v>11528</v>
      </c>
      <c r="H5835" s="675" t="s">
        <v>9914</v>
      </c>
      <c r="I5835" s="675" t="s">
        <v>6929</v>
      </c>
      <c r="J5835" s="675" t="s">
        <v>9913</v>
      </c>
      <c r="K5835" s="666">
        <v>3</v>
      </c>
      <c r="L5835" s="666">
        <v>5</v>
      </c>
      <c r="M5835" s="691" t="s">
        <v>14270</v>
      </c>
      <c r="N5835" s="666"/>
      <c r="O5835" s="666"/>
      <c r="P5835" s="772"/>
      <c r="Q5835" s="666"/>
      <c r="R5835" s="666"/>
    </row>
    <row r="5836" spans="1:18" ht="15.75" customHeight="1" x14ac:dyDescent="0.2">
      <c r="A5836" s="665" t="s">
        <v>13701</v>
      </c>
      <c r="B5836" s="666" t="s">
        <v>14241</v>
      </c>
      <c r="C5836" s="666" t="s">
        <v>14242</v>
      </c>
      <c r="D5836" s="675" t="s">
        <v>9914</v>
      </c>
      <c r="E5836" s="737" t="s">
        <v>6963</v>
      </c>
      <c r="F5836" s="666">
        <v>43770606</v>
      </c>
      <c r="G5836" s="675" t="s">
        <v>14529</v>
      </c>
      <c r="H5836" s="675" t="s">
        <v>9914</v>
      </c>
      <c r="I5836" s="675" t="s">
        <v>6929</v>
      </c>
      <c r="J5836" s="675" t="s">
        <v>9913</v>
      </c>
      <c r="K5836" s="666">
        <v>1</v>
      </c>
      <c r="L5836" s="666">
        <v>12</v>
      </c>
      <c r="M5836" s="691" t="s">
        <v>14246</v>
      </c>
      <c r="N5836" s="666">
        <v>3</v>
      </c>
      <c r="O5836" s="666">
        <v>6</v>
      </c>
      <c r="P5836" s="772" t="s">
        <v>14247</v>
      </c>
      <c r="Q5836" s="666">
        <v>1</v>
      </c>
      <c r="R5836" s="666">
        <v>12</v>
      </c>
    </row>
    <row r="5837" spans="1:18" ht="15.75" customHeight="1" x14ac:dyDescent="0.2">
      <c r="A5837" s="665" t="s">
        <v>13701</v>
      </c>
      <c r="B5837" s="666" t="s">
        <v>14241</v>
      </c>
      <c r="C5837" s="666" t="s">
        <v>14242</v>
      </c>
      <c r="D5837" s="675" t="s">
        <v>10390</v>
      </c>
      <c r="E5837" s="737" t="s">
        <v>5124</v>
      </c>
      <c r="F5837" s="666">
        <v>40816852</v>
      </c>
      <c r="G5837" s="675" t="s">
        <v>14530</v>
      </c>
      <c r="H5837" s="675" t="s">
        <v>10390</v>
      </c>
      <c r="I5837" s="675" t="s">
        <v>7361</v>
      </c>
      <c r="J5837" s="675" t="s">
        <v>13708</v>
      </c>
      <c r="K5837" s="666">
        <v>1</v>
      </c>
      <c r="L5837" s="666">
        <v>12</v>
      </c>
      <c r="M5837" s="691" t="s">
        <v>13828</v>
      </c>
      <c r="N5837" s="666">
        <v>3</v>
      </c>
      <c r="O5837" s="666">
        <v>6</v>
      </c>
      <c r="P5837" s="772" t="s">
        <v>13829</v>
      </c>
      <c r="Q5837" s="666">
        <v>1</v>
      </c>
      <c r="R5837" s="666">
        <v>12</v>
      </c>
    </row>
    <row r="5838" spans="1:18" ht="15.75" customHeight="1" x14ac:dyDescent="0.2">
      <c r="A5838" s="665" t="s">
        <v>13701</v>
      </c>
      <c r="B5838" s="666" t="s">
        <v>14241</v>
      </c>
      <c r="C5838" s="666" t="s">
        <v>14242</v>
      </c>
      <c r="D5838" s="675" t="s">
        <v>9914</v>
      </c>
      <c r="E5838" s="737" t="s">
        <v>6963</v>
      </c>
      <c r="F5838" s="666">
        <v>45669376</v>
      </c>
      <c r="G5838" s="675" t="s">
        <v>14531</v>
      </c>
      <c r="H5838" s="675" t="s">
        <v>9914</v>
      </c>
      <c r="I5838" s="675" t="s">
        <v>6929</v>
      </c>
      <c r="J5838" s="675" t="s">
        <v>9913</v>
      </c>
      <c r="K5838" s="666">
        <v>1</v>
      </c>
      <c r="L5838" s="666">
        <v>12</v>
      </c>
      <c r="M5838" s="691" t="s">
        <v>14246</v>
      </c>
      <c r="N5838" s="666">
        <v>3</v>
      </c>
      <c r="O5838" s="666">
        <v>6</v>
      </c>
      <c r="P5838" s="772" t="s">
        <v>14247</v>
      </c>
      <c r="Q5838" s="666">
        <v>1</v>
      </c>
      <c r="R5838" s="666">
        <v>12</v>
      </c>
    </row>
    <row r="5839" spans="1:18" ht="15.75" customHeight="1" x14ac:dyDescent="0.2">
      <c r="A5839" s="665" t="s">
        <v>13701</v>
      </c>
      <c r="B5839" s="666" t="s">
        <v>14241</v>
      </c>
      <c r="C5839" s="666" t="s">
        <v>14242</v>
      </c>
      <c r="D5839" s="675" t="s">
        <v>11806</v>
      </c>
      <c r="E5839" s="737" t="s">
        <v>4263</v>
      </c>
      <c r="F5839" s="666">
        <v>47221583</v>
      </c>
      <c r="G5839" s="675" t="s">
        <v>14532</v>
      </c>
      <c r="H5839" s="675" t="s">
        <v>11806</v>
      </c>
      <c r="I5839" s="675" t="s">
        <v>6929</v>
      </c>
      <c r="J5839" s="675" t="s">
        <v>13704</v>
      </c>
      <c r="K5839" s="666">
        <v>1</v>
      </c>
      <c r="L5839" s="666">
        <v>12</v>
      </c>
      <c r="M5839" s="691" t="s">
        <v>13979</v>
      </c>
      <c r="N5839" s="666">
        <v>3</v>
      </c>
      <c r="O5839" s="666">
        <v>6</v>
      </c>
      <c r="P5839" s="772" t="s">
        <v>13980</v>
      </c>
      <c r="Q5839" s="666">
        <v>1</v>
      </c>
      <c r="R5839" s="666">
        <v>12</v>
      </c>
    </row>
    <row r="5840" spans="1:18" ht="15.75" customHeight="1" x14ac:dyDescent="0.2">
      <c r="A5840" s="665" t="s">
        <v>13701</v>
      </c>
      <c r="B5840" s="666" t="s">
        <v>14241</v>
      </c>
      <c r="C5840" s="666" t="s">
        <v>14242</v>
      </c>
      <c r="D5840" s="675" t="s">
        <v>10738</v>
      </c>
      <c r="E5840" s="737" t="s">
        <v>5124</v>
      </c>
      <c r="F5840" s="666">
        <v>40260696</v>
      </c>
      <c r="G5840" s="675" t="s">
        <v>14533</v>
      </c>
      <c r="H5840" s="675" t="s">
        <v>10738</v>
      </c>
      <c r="I5840" s="675" t="s">
        <v>7361</v>
      </c>
      <c r="J5840" s="675" t="s">
        <v>13708</v>
      </c>
      <c r="K5840" s="666">
        <v>1</v>
      </c>
      <c r="L5840" s="666">
        <v>12</v>
      </c>
      <c r="M5840" s="691" t="s">
        <v>13828</v>
      </c>
      <c r="N5840" s="666">
        <v>3</v>
      </c>
      <c r="O5840" s="666">
        <v>6</v>
      </c>
      <c r="P5840" s="772" t="s">
        <v>13829</v>
      </c>
      <c r="Q5840" s="666">
        <v>1</v>
      </c>
      <c r="R5840" s="666">
        <v>12</v>
      </c>
    </row>
    <row r="5841" spans="1:18" ht="15.75" customHeight="1" x14ac:dyDescent="0.2">
      <c r="A5841" s="665" t="s">
        <v>13701</v>
      </c>
      <c r="B5841" s="666" t="s">
        <v>14241</v>
      </c>
      <c r="C5841" s="666" t="s">
        <v>14242</v>
      </c>
      <c r="D5841" s="675" t="s">
        <v>10738</v>
      </c>
      <c r="E5841" s="737" t="s">
        <v>1124</v>
      </c>
      <c r="F5841" s="666">
        <v>46068794</v>
      </c>
      <c r="G5841" s="675" t="s">
        <v>14534</v>
      </c>
      <c r="H5841" s="675" t="s">
        <v>10738</v>
      </c>
      <c r="I5841" s="675" t="s">
        <v>7361</v>
      </c>
      <c r="J5841" s="675" t="s">
        <v>13708</v>
      </c>
      <c r="K5841" s="666">
        <v>1</v>
      </c>
      <c r="L5841" s="666">
        <v>12</v>
      </c>
      <c r="M5841" s="691" t="s">
        <v>13929</v>
      </c>
      <c r="N5841" s="666">
        <v>3</v>
      </c>
      <c r="O5841" s="666">
        <v>6</v>
      </c>
      <c r="P5841" s="772" t="s">
        <v>13930</v>
      </c>
      <c r="Q5841" s="666">
        <v>1</v>
      </c>
      <c r="R5841" s="666">
        <v>12</v>
      </c>
    </row>
    <row r="5842" spans="1:18" ht="15.75" customHeight="1" x14ac:dyDescent="0.2">
      <c r="A5842" s="665" t="s">
        <v>13701</v>
      </c>
      <c r="B5842" s="666" t="s">
        <v>14241</v>
      </c>
      <c r="C5842" s="666" t="s">
        <v>14242</v>
      </c>
      <c r="D5842" s="675" t="s">
        <v>9914</v>
      </c>
      <c r="E5842" s="737" t="s">
        <v>6963</v>
      </c>
      <c r="F5842" s="666">
        <v>44887446</v>
      </c>
      <c r="G5842" s="675" t="s">
        <v>14535</v>
      </c>
      <c r="H5842" s="675" t="s">
        <v>9914</v>
      </c>
      <c r="I5842" s="675" t="s">
        <v>6929</v>
      </c>
      <c r="J5842" s="675" t="s">
        <v>9913</v>
      </c>
      <c r="K5842" s="666">
        <v>1</v>
      </c>
      <c r="L5842" s="666">
        <v>1</v>
      </c>
      <c r="M5842" s="691" t="s">
        <v>14254</v>
      </c>
      <c r="N5842" s="666" t="s">
        <v>554</v>
      </c>
      <c r="O5842" s="666" t="s">
        <v>554</v>
      </c>
      <c r="P5842" s="772"/>
      <c r="Q5842" s="666" t="s">
        <v>554</v>
      </c>
      <c r="R5842" s="666" t="s">
        <v>554</v>
      </c>
    </row>
    <row r="5843" spans="1:18" ht="15.75" customHeight="1" x14ac:dyDescent="0.2">
      <c r="A5843" s="665" t="s">
        <v>13701</v>
      </c>
      <c r="B5843" s="666" t="s">
        <v>14241</v>
      </c>
      <c r="C5843" s="666" t="s">
        <v>14242</v>
      </c>
      <c r="D5843" s="675" t="s">
        <v>11806</v>
      </c>
      <c r="E5843" s="737" t="s">
        <v>6979</v>
      </c>
      <c r="F5843" s="666">
        <v>46417044</v>
      </c>
      <c r="G5843" s="675" t="s">
        <v>14536</v>
      </c>
      <c r="H5843" s="675" t="s">
        <v>11806</v>
      </c>
      <c r="I5843" s="675" t="s">
        <v>6929</v>
      </c>
      <c r="J5843" s="675" t="s">
        <v>13704</v>
      </c>
      <c r="K5843" s="666">
        <v>1</v>
      </c>
      <c r="L5843" s="666">
        <v>12</v>
      </c>
      <c r="M5843" s="691" t="s">
        <v>14175</v>
      </c>
      <c r="N5843" s="666">
        <v>3</v>
      </c>
      <c r="O5843" s="666">
        <v>6</v>
      </c>
      <c r="P5843" s="772" t="s">
        <v>14176</v>
      </c>
      <c r="Q5843" s="666">
        <v>1</v>
      </c>
      <c r="R5843" s="666">
        <v>12</v>
      </c>
    </row>
    <row r="5844" spans="1:18" ht="15.75" customHeight="1" x14ac:dyDescent="0.2">
      <c r="A5844" s="665" t="s">
        <v>13701</v>
      </c>
      <c r="B5844" s="666" t="s">
        <v>14241</v>
      </c>
      <c r="C5844" s="666" t="s">
        <v>14242</v>
      </c>
      <c r="D5844" s="675" t="s">
        <v>10738</v>
      </c>
      <c r="E5844" s="737" t="s">
        <v>1124</v>
      </c>
      <c r="F5844" s="666">
        <v>47246654</v>
      </c>
      <c r="G5844" s="675" t="s">
        <v>14537</v>
      </c>
      <c r="H5844" s="675" t="s">
        <v>10738</v>
      </c>
      <c r="I5844" s="675" t="s">
        <v>7361</v>
      </c>
      <c r="J5844" s="675" t="s">
        <v>13708</v>
      </c>
      <c r="K5844" s="666">
        <v>1</v>
      </c>
      <c r="L5844" s="666">
        <v>12</v>
      </c>
      <c r="M5844" s="691" t="s">
        <v>13929</v>
      </c>
      <c r="N5844" s="666">
        <v>3</v>
      </c>
      <c r="O5844" s="666">
        <v>6</v>
      </c>
      <c r="P5844" s="772" t="s">
        <v>13930</v>
      </c>
      <c r="Q5844" s="666">
        <v>1</v>
      </c>
      <c r="R5844" s="666">
        <v>12</v>
      </c>
    </row>
    <row r="5845" spans="1:18" ht="15.75" customHeight="1" x14ac:dyDescent="0.2">
      <c r="A5845" s="665" t="s">
        <v>13701</v>
      </c>
      <c r="B5845" s="666" t="s">
        <v>14241</v>
      </c>
      <c r="C5845" s="666" t="s">
        <v>14242</v>
      </c>
      <c r="D5845" s="675" t="s">
        <v>9914</v>
      </c>
      <c r="E5845" s="737" t="s">
        <v>6963</v>
      </c>
      <c r="F5845" s="666">
        <v>47614867</v>
      </c>
      <c r="G5845" s="675" t="s">
        <v>14538</v>
      </c>
      <c r="H5845" s="675" t="s">
        <v>9914</v>
      </c>
      <c r="I5845" s="675" t="s">
        <v>6929</v>
      </c>
      <c r="J5845" s="675" t="s">
        <v>9913</v>
      </c>
      <c r="K5845" s="666">
        <v>3</v>
      </c>
      <c r="L5845" s="666">
        <v>6</v>
      </c>
      <c r="M5845" s="691" t="s">
        <v>14301</v>
      </c>
      <c r="N5845" s="666"/>
      <c r="O5845" s="666"/>
      <c r="P5845" s="772"/>
      <c r="Q5845" s="666"/>
      <c r="R5845" s="666"/>
    </row>
    <row r="5846" spans="1:18" ht="15.75" customHeight="1" x14ac:dyDescent="0.2">
      <c r="A5846" s="676" t="s">
        <v>13701</v>
      </c>
      <c r="B5846" s="670" t="s">
        <v>14393</v>
      </c>
      <c r="C5846" s="670"/>
      <c r="D5846" s="675" t="s">
        <v>8987</v>
      </c>
      <c r="E5846" s="737" t="s">
        <v>12220</v>
      </c>
      <c r="F5846" s="666">
        <v>47124504</v>
      </c>
      <c r="G5846" s="675" t="s">
        <v>13847</v>
      </c>
      <c r="H5846" s="675" t="s">
        <v>8987</v>
      </c>
      <c r="I5846" s="668" t="s">
        <v>6929</v>
      </c>
      <c r="J5846" s="668" t="s">
        <v>9837</v>
      </c>
      <c r="K5846" s="670">
        <v>1</v>
      </c>
      <c r="L5846" s="670">
        <v>5</v>
      </c>
      <c r="M5846" s="691" t="s">
        <v>13848</v>
      </c>
      <c r="N5846" s="670"/>
      <c r="O5846" s="670"/>
      <c r="P5846" s="773"/>
      <c r="Q5846" s="670"/>
      <c r="R5846" s="670"/>
    </row>
    <row r="5847" spans="1:18" ht="15.75" customHeight="1" x14ac:dyDescent="0.2">
      <c r="A5847" s="665" t="s">
        <v>13701</v>
      </c>
      <c r="B5847" s="666" t="s">
        <v>14241</v>
      </c>
      <c r="C5847" s="666" t="s">
        <v>14242</v>
      </c>
      <c r="D5847" s="675" t="s">
        <v>11169</v>
      </c>
      <c r="E5847" s="737" t="s">
        <v>6892</v>
      </c>
      <c r="F5847" s="666">
        <v>45557739</v>
      </c>
      <c r="G5847" s="675" t="s">
        <v>14539</v>
      </c>
      <c r="H5847" s="675" t="s">
        <v>11169</v>
      </c>
      <c r="I5847" s="675" t="s">
        <v>6929</v>
      </c>
      <c r="J5847" s="675" t="s">
        <v>11169</v>
      </c>
      <c r="K5847" s="666">
        <v>1</v>
      </c>
      <c r="L5847" s="666">
        <v>12</v>
      </c>
      <c r="M5847" s="691" t="s">
        <v>13939</v>
      </c>
      <c r="N5847" s="666">
        <v>3</v>
      </c>
      <c r="O5847" s="666">
        <v>6</v>
      </c>
      <c r="P5847" s="772" t="s">
        <v>13940</v>
      </c>
      <c r="Q5847" s="666">
        <v>1</v>
      </c>
      <c r="R5847" s="666">
        <v>12</v>
      </c>
    </row>
    <row r="5848" spans="1:18" ht="15.75" customHeight="1" x14ac:dyDescent="0.2">
      <c r="A5848" s="665" t="s">
        <v>13701</v>
      </c>
      <c r="B5848" s="666" t="s">
        <v>14241</v>
      </c>
      <c r="C5848" s="666" t="s">
        <v>14242</v>
      </c>
      <c r="D5848" s="675" t="s">
        <v>10842</v>
      </c>
      <c r="E5848" s="737" t="s">
        <v>1124</v>
      </c>
      <c r="F5848" s="666">
        <v>70297841</v>
      </c>
      <c r="G5848" s="675" t="s">
        <v>14540</v>
      </c>
      <c r="H5848" s="675" t="s">
        <v>10842</v>
      </c>
      <c r="I5848" s="675" t="s">
        <v>7361</v>
      </c>
      <c r="J5848" s="675" t="s">
        <v>13708</v>
      </c>
      <c r="K5848" s="666">
        <v>1</v>
      </c>
      <c r="L5848" s="666">
        <v>12</v>
      </c>
      <c r="M5848" s="691" t="s">
        <v>13929</v>
      </c>
      <c r="N5848" s="666">
        <v>3</v>
      </c>
      <c r="O5848" s="666">
        <v>6</v>
      </c>
      <c r="P5848" s="772" t="s">
        <v>13930</v>
      </c>
      <c r="Q5848" s="666">
        <v>1</v>
      </c>
      <c r="R5848" s="666">
        <v>12</v>
      </c>
    </row>
    <row r="5849" spans="1:18" ht="15.75" customHeight="1" x14ac:dyDescent="0.2">
      <c r="A5849" s="665" t="s">
        <v>13701</v>
      </c>
      <c r="B5849" s="666" t="s">
        <v>14241</v>
      </c>
      <c r="C5849" s="666" t="s">
        <v>14242</v>
      </c>
      <c r="D5849" s="675" t="s">
        <v>9914</v>
      </c>
      <c r="E5849" s="737" t="s">
        <v>6963</v>
      </c>
      <c r="F5849" s="666">
        <v>70465798</v>
      </c>
      <c r="G5849" s="675" t="s">
        <v>14541</v>
      </c>
      <c r="H5849" s="675" t="s">
        <v>9914</v>
      </c>
      <c r="I5849" s="675" t="s">
        <v>6929</v>
      </c>
      <c r="J5849" s="675" t="s">
        <v>9913</v>
      </c>
      <c r="K5849" s="666">
        <v>1</v>
      </c>
      <c r="L5849" s="666">
        <v>1</v>
      </c>
      <c r="M5849" s="691" t="s">
        <v>14254</v>
      </c>
      <c r="N5849" s="666" t="s">
        <v>554</v>
      </c>
      <c r="O5849" s="666" t="s">
        <v>554</v>
      </c>
      <c r="P5849" s="772"/>
      <c r="Q5849" s="666" t="s">
        <v>554</v>
      </c>
      <c r="R5849" s="666" t="s">
        <v>554</v>
      </c>
    </row>
    <row r="5850" spans="1:18" ht="15.75" customHeight="1" x14ac:dyDescent="0.2">
      <c r="A5850" s="676" t="s">
        <v>13701</v>
      </c>
      <c r="B5850" s="670" t="s">
        <v>14393</v>
      </c>
      <c r="C5850" s="670"/>
      <c r="D5850" s="675" t="s">
        <v>8629</v>
      </c>
      <c r="E5850" s="737" t="s">
        <v>12224</v>
      </c>
      <c r="F5850" s="666">
        <v>45720581</v>
      </c>
      <c r="G5850" s="675" t="s">
        <v>13853</v>
      </c>
      <c r="H5850" s="675" t="s">
        <v>8629</v>
      </c>
      <c r="I5850" s="668" t="s">
        <v>7541</v>
      </c>
      <c r="J5850" s="668" t="s">
        <v>13708</v>
      </c>
      <c r="K5850" s="670">
        <v>1</v>
      </c>
      <c r="L5850" s="670">
        <v>5</v>
      </c>
      <c r="M5850" s="691" t="s">
        <v>13854</v>
      </c>
      <c r="N5850" s="670"/>
      <c r="O5850" s="670"/>
      <c r="P5850" s="773"/>
      <c r="Q5850" s="670"/>
      <c r="R5850" s="670"/>
    </row>
    <row r="5851" spans="1:18" ht="15.75" customHeight="1" x14ac:dyDescent="0.2">
      <c r="A5851" s="676" t="s">
        <v>13701</v>
      </c>
      <c r="B5851" s="670" t="s">
        <v>14393</v>
      </c>
      <c r="C5851" s="670"/>
      <c r="D5851" s="675" t="s">
        <v>9914</v>
      </c>
      <c r="E5851" s="737" t="s">
        <v>12281</v>
      </c>
      <c r="F5851" s="666">
        <v>45207401</v>
      </c>
      <c r="G5851" s="675" t="s">
        <v>13856</v>
      </c>
      <c r="H5851" s="675" t="s">
        <v>9914</v>
      </c>
      <c r="I5851" s="668" t="s">
        <v>6929</v>
      </c>
      <c r="J5851" s="668" t="s">
        <v>9913</v>
      </c>
      <c r="K5851" s="670">
        <v>1</v>
      </c>
      <c r="L5851" s="670">
        <v>3</v>
      </c>
      <c r="M5851" s="691" t="s">
        <v>13857</v>
      </c>
      <c r="N5851" s="670"/>
      <c r="O5851" s="670"/>
      <c r="P5851" s="773"/>
      <c r="Q5851" s="670"/>
      <c r="R5851" s="670"/>
    </row>
    <row r="5852" spans="1:18" ht="15.75" customHeight="1" x14ac:dyDescent="0.2">
      <c r="A5852" s="665" t="s">
        <v>13701</v>
      </c>
      <c r="B5852" s="666" t="s">
        <v>14241</v>
      </c>
      <c r="C5852" s="666" t="s">
        <v>14242</v>
      </c>
      <c r="D5852" s="675" t="s">
        <v>10390</v>
      </c>
      <c r="E5852" s="737" t="s">
        <v>5124</v>
      </c>
      <c r="F5852" s="666">
        <v>18194402</v>
      </c>
      <c r="G5852" s="675" t="s">
        <v>14542</v>
      </c>
      <c r="H5852" s="675" t="s">
        <v>10390</v>
      </c>
      <c r="I5852" s="675" t="s">
        <v>7361</v>
      </c>
      <c r="J5852" s="675" t="s">
        <v>13708</v>
      </c>
      <c r="K5852" s="666">
        <v>1</v>
      </c>
      <c r="L5852" s="666">
        <v>12</v>
      </c>
      <c r="M5852" s="691" t="s">
        <v>13828</v>
      </c>
      <c r="N5852" s="666">
        <v>3</v>
      </c>
      <c r="O5852" s="666">
        <v>6</v>
      </c>
      <c r="P5852" s="772" t="s">
        <v>13829</v>
      </c>
      <c r="Q5852" s="666">
        <v>1</v>
      </c>
      <c r="R5852" s="666">
        <v>12</v>
      </c>
    </row>
    <row r="5853" spans="1:18" ht="15.75" customHeight="1" x14ac:dyDescent="0.2">
      <c r="A5853" s="665" t="s">
        <v>13701</v>
      </c>
      <c r="B5853" s="666" t="s">
        <v>14241</v>
      </c>
      <c r="C5853" s="666" t="s">
        <v>14242</v>
      </c>
      <c r="D5853" s="675" t="s">
        <v>9914</v>
      </c>
      <c r="E5853" s="737" t="s">
        <v>6963</v>
      </c>
      <c r="F5853" s="666">
        <v>47787222</v>
      </c>
      <c r="G5853" s="675" t="s">
        <v>14543</v>
      </c>
      <c r="H5853" s="675" t="s">
        <v>9914</v>
      </c>
      <c r="I5853" s="675" t="s">
        <v>6929</v>
      </c>
      <c r="J5853" s="675" t="s">
        <v>9913</v>
      </c>
      <c r="K5853" s="666">
        <v>1</v>
      </c>
      <c r="L5853" s="666">
        <v>12</v>
      </c>
      <c r="M5853" s="691" t="s">
        <v>14246</v>
      </c>
      <c r="N5853" s="666">
        <v>3</v>
      </c>
      <c r="O5853" s="666">
        <v>6</v>
      </c>
      <c r="P5853" s="772" t="s">
        <v>14247</v>
      </c>
      <c r="Q5853" s="666">
        <v>1</v>
      </c>
      <c r="R5853" s="666">
        <v>12</v>
      </c>
    </row>
    <row r="5854" spans="1:18" ht="15.75" customHeight="1" x14ac:dyDescent="0.2">
      <c r="A5854" s="665" t="s">
        <v>13701</v>
      </c>
      <c r="B5854" s="666" t="s">
        <v>14241</v>
      </c>
      <c r="C5854" s="666" t="s">
        <v>14242</v>
      </c>
      <c r="D5854" s="675" t="s">
        <v>11169</v>
      </c>
      <c r="E5854" s="737" t="s">
        <v>1750</v>
      </c>
      <c r="F5854" s="666">
        <v>42366265</v>
      </c>
      <c r="G5854" s="675" t="s">
        <v>14544</v>
      </c>
      <c r="H5854" s="675" t="s">
        <v>11169</v>
      </c>
      <c r="I5854" s="675" t="s">
        <v>6929</v>
      </c>
      <c r="J5854" s="675" t="s">
        <v>11169</v>
      </c>
      <c r="K5854" s="666">
        <v>1</v>
      </c>
      <c r="L5854" s="666">
        <v>12</v>
      </c>
      <c r="M5854" s="691" t="s">
        <v>14250</v>
      </c>
      <c r="N5854" s="666">
        <v>3</v>
      </c>
      <c r="O5854" s="666">
        <v>6</v>
      </c>
      <c r="P5854" s="772" t="s">
        <v>14288</v>
      </c>
      <c r="Q5854" s="666">
        <v>1</v>
      </c>
      <c r="R5854" s="666">
        <v>12</v>
      </c>
    </row>
    <row r="5855" spans="1:18" ht="15.75" customHeight="1" x14ac:dyDescent="0.2">
      <c r="A5855" s="665" t="s">
        <v>13701</v>
      </c>
      <c r="B5855" s="666" t="s">
        <v>14241</v>
      </c>
      <c r="C5855" s="666" t="s">
        <v>14242</v>
      </c>
      <c r="D5855" s="675" t="s">
        <v>9914</v>
      </c>
      <c r="E5855" s="737" t="s">
        <v>6963</v>
      </c>
      <c r="F5855" s="666">
        <v>70459407</v>
      </c>
      <c r="G5855" s="675" t="s">
        <v>14545</v>
      </c>
      <c r="H5855" s="675" t="s">
        <v>9914</v>
      </c>
      <c r="I5855" s="675" t="s">
        <v>6929</v>
      </c>
      <c r="J5855" s="675" t="s">
        <v>9913</v>
      </c>
      <c r="K5855" s="666">
        <v>1</v>
      </c>
      <c r="L5855" s="666">
        <v>12</v>
      </c>
      <c r="M5855" s="691" t="s">
        <v>14246</v>
      </c>
      <c r="N5855" s="666">
        <v>3</v>
      </c>
      <c r="O5855" s="666">
        <v>6</v>
      </c>
      <c r="P5855" s="772" t="s">
        <v>14247</v>
      </c>
      <c r="Q5855" s="666">
        <v>1</v>
      </c>
      <c r="R5855" s="666">
        <v>12</v>
      </c>
    </row>
    <row r="5856" spans="1:18" ht="15.75" customHeight="1" x14ac:dyDescent="0.2">
      <c r="A5856" s="665" t="s">
        <v>13701</v>
      </c>
      <c r="B5856" s="666" t="s">
        <v>14241</v>
      </c>
      <c r="C5856" s="666" t="s">
        <v>14242</v>
      </c>
      <c r="D5856" s="675" t="s">
        <v>10738</v>
      </c>
      <c r="E5856" s="737" t="s">
        <v>1124</v>
      </c>
      <c r="F5856" s="666">
        <v>47446055</v>
      </c>
      <c r="G5856" s="675" t="s">
        <v>14546</v>
      </c>
      <c r="H5856" s="675" t="s">
        <v>10738</v>
      </c>
      <c r="I5856" s="675" t="s">
        <v>7361</v>
      </c>
      <c r="J5856" s="675" t="s">
        <v>13708</v>
      </c>
      <c r="K5856" s="666">
        <v>1</v>
      </c>
      <c r="L5856" s="666">
        <v>12</v>
      </c>
      <c r="M5856" s="691" t="s">
        <v>13929</v>
      </c>
      <c r="N5856" s="666">
        <v>3</v>
      </c>
      <c r="O5856" s="666">
        <v>6</v>
      </c>
      <c r="P5856" s="772" t="s">
        <v>13930</v>
      </c>
      <c r="Q5856" s="666">
        <v>1</v>
      </c>
      <c r="R5856" s="666">
        <v>12</v>
      </c>
    </row>
    <row r="5857" spans="1:18" ht="15.75" customHeight="1" x14ac:dyDescent="0.2">
      <c r="A5857" s="665" t="s">
        <v>13701</v>
      </c>
      <c r="B5857" s="666" t="s">
        <v>14241</v>
      </c>
      <c r="C5857" s="666" t="s">
        <v>14242</v>
      </c>
      <c r="D5857" s="675" t="s">
        <v>10390</v>
      </c>
      <c r="E5857" s="737" t="s">
        <v>5124</v>
      </c>
      <c r="F5857" s="666">
        <v>18054404</v>
      </c>
      <c r="G5857" s="675" t="s">
        <v>14547</v>
      </c>
      <c r="H5857" s="675" t="s">
        <v>10390</v>
      </c>
      <c r="I5857" s="675" t="s">
        <v>7361</v>
      </c>
      <c r="J5857" s="675" t="s">
        <v>13708</v>
      </c>
      <c r="K5857" s="666">
        <v>1</v>
      </c>
      <c r="L5857" s="666">
        <v>12</v>
      </c>
      <c r="M5857" s="691" t="s">
        <v>13828</v>
      </c>
      <c r="N5857" s="666">
        <v>3</v>
      </c>
      <c r="O5857" s="666">
        <v>6</v>
      </c>
      <c r="P5857" s="772" t="s">
        <v>13829</v>
      </c>
      <c r="Q5857" s="666">
        <v>1</v>
      </c>
      <c r="R5857" s="666">
        <v>12</v>
      </c>
    </row>
    <row r="5858" spans="1:18" ht="15.75" customHeight="1" x14ac:dyDescent="0.2">
      <c r="A5858" s="665" t="s">
        <v>13701</v>
      </c>
      <c r="B5858" s="666" t="s">
        <v>14241</v>
      </c>
      <c r="C5858" s="666" t="s">
        <v>14242</v>
      </c>
      <c r="D5858" s="675" t="s">
        <v>10390</v>
      </c>
      <c r="E5858" s="737" t="s">
        <v>5124</v>
      </c>
      <c r="F5858" s="666">
        <v>45066341</v>
      </c>
      <c r="G5858" s="675" t="s">
        <v>14548</v>
      </c>
      <c r="H5858" s="675" t="s">
        <v>10390</v>
      </c>
      <c r="I5858" s="675" t="s">
        <v>7361</v>
      </c>
      <c r="J5858" s="675" t="s">
        <v>13708</v>
      </c>
      <c r="K5858" s="666">
        <v>1</v>
      </c>
      <c r="L5858" s="666">
        <v>12</v>
      </c>
      <c r="M5858" s="691" t="s">
        <v>13828</v>
      </c>
      <c r="N5858" s="666">
        <v>3</v>
      </c>
      <c r="O5858" s="666">
        <v>6</v>
      </c>
      <c r="P5858" s="772" t="s">
        <v>13829</v>
      </c>
      <c r="Q5858" s="666">
        <v>1</v>
      </c>
      <c r="R5858" s="666">
        <v>12</v>
      </c>
    </row>
    <row r="5859" spans="1:18" ht="15.75" customHeight="1" x14ac:dyDescent="0.2">
      <c r="A5859" s="665" t="s">
        <v>13701</v>
      </c>
      <c r="B5859" s="666" t="s">
        <v>14241</v>
      </c>
      <c r="C5859" s="666" t="s">
        <v>14242</v>
      </c>
      <c r="D5859" s="675" t="s">
        <v>11169</v>
      </c>
      <c r="E5859" s="737" t="s">
        <v>1124</v>
      </c>
      <c r="F5859" s="666">
        <v>45891443</v>
      </c>
      <c r="G5859" s="675" t="s">
        <v>14549</v>
      </c>
      <c r="H5859" s="675" t="s">
        <v>11169</v>
      </c>
      <c r="I5859" s="675" t="s">
        <v>6929</v>
      </c>
      <c r="J5859" s="675" t="s">
        <v>11169</v>
      </c>
      <c r="K5859" s="666">
        <v>1</v>
      </c>
      <c r="L5859" s="666">
        <v>12</v>
      </c>
      <c r="M5859" s="691" t="s">
        <v>13929</v>
      </c>
      <c r="N5859" s="666">
        <v>3</v>
      </c>
      <c r="O5859" s="666">
        <v>6</v>
      </c>
      <c r="P5859" s="772" t="s">
        <v>13930</v>
      </c>
      <c r="Q5859" s="666">
        <v>1</v>
      </c>
      <c r="R5859" s="666">
        <v>12</v>
      </c>
    </row>
    <row r="5860" spans="1:18" ht="15.75" customHeight="1" x14ac:dyDescent="0.2">
      <c r="A5860" s="665" t="s">
        <v>13701</v>
      </c>
      <c r="B5860" s="666" t="s">
        <v>14241</v>
      </c>
      <c r="C5860" s="666" t="s">
        <v>14242</v>
      </c>
      <c r="D5860" s="675" t="s">
        <v>9914</v>
      </c>
      <c r="E5860" s="737" t="s">
        <v>6963</v>
      </c>
      <c r="F5860" s="666">
        <v>42071029</v>
      </c>
      <c r="G5860" s="675" t="s">
        <v>14550</v>
      </c>
      <c r="H5860" s="675" t="s">
        <v>9914</v>
      </c>
      <c r="I5860" s="675" t="s">
        <v>6929</v>
      </c>
      <c r="J5860" s="675" t="s">
        <v>9913</v>
      </c>
      <c r="K5860" s="666">
        <v>1</v>
      </c>
      <c r="L5860" s="666">
        <v>12</v>
      </c>
      <c r="M5860" s="691" t="s">
        <v>14246</v>
      </c>
      <c r="N5860" s="666">
        <v>3</v>
      </c>
      <c r="O5860" s="666">
        <v>6</v>
      </c>
      <c r="P5860" s="772" t="s">
        <v>14247</v>
      </c>
      <c r="Q5860" s="666">
        <v>1</v>
      </c>
      <c r="R5860" s="666">
        <v>12</v>
      </c>
    </row>
    <row r="5861" spans="1:18" ht="15.75" customHeight="1" x14ac:dyDescent="0.2">
      <c r="A5861" s="665" t="s">
        <v>13701</v>
      </c>
      <c r="B5861" s="666" t="s">
        <v>14241</v>
      </c>
      <c r="C5861" s="666" t="s">
        <v>14242</v>
      </c>
      <c r="D5861" s="675" t="s">
        <v>10390</v>
      </c>
      <c r="E5861" s="737" t="s">
        <v>5124</v>
      </c>
      <c r="F5861" s="666">
        <v>45325510</v>
      </c>
      <c r="G5861" s="675" t="s">
        <v>14551</v>
      </c>
      <c r="H5861" s="675" t="s">
        <v>10390</v>
      </c>
      <c r="I5861" s="675" t="s">
        <v>7361</v>
      </c>
      <c r="J5861" s="675" t="s">
        <v>13708</v>
      </c>
      <c r="K5861" s="666">
        <v>1</v>
      </c>
      <c r="L5861" s="666">
        <v>12</v>
      </c>
      <c r="M5861" s="691" t="s">
        <v>13828</v>
      </c>
      <c r="N5861" s="666">
        <v>3</v>
      </c>
      <c r="O5861" s="666">
        <v>6</v>
      </c>
      <c r="P5861" s="772" t="s">
        <v>13829</v>
      </c>
      <c r="Q5861" s="666">
        <v>1</v>
      </c>
      <c r="R5861" s="666">
        <v>12</v>
      </c>
    </row>
    <row r="5862" spans="1:18" ht="15.75" customHeight="1" x14ac:dyDescent="0.2">
      <c r="A5862" s="665" t="s">
        <v>13701</v>
      </c>
      <c r="B5862" s="666" t="s">
        <v>14241</v>
      </c>
      <c r="C5862" s="666" t="s">
        <v>14242</v>
      </c>
      <c r="D5862" s="675" t="s">
        <v>9914</v>
      </c>
      <c r="E5862" s="737" t="s">
        <v>6963</v>
      </c>
      <c r="F5862" s="666">
        <v>71269131</v>
      </c>
      <c r="G5862" s="675" t="s">
        <v>14552</v>
      </c>
      <c r="H5862" s="675" t="s">
        <v>9914</v>
      </c>
      <c r="I5862" s="675" t="s">
        <v>6929</v>
      </c>
      <c r="J5862" s="675" t="s">
        <v>9913</v>
      </c>
      <c r="K5862" s="666">
        <v>1</v>
      </c>
      <c r="L5862" s="666">
        <v>12</v>
      </c>
      <c r="M5862" s="691" t="s">
        <v>14246</v>
      </c>
      <c r="N5862" s="666">
        <v>3</v>
      </c>
      <c r="O5862" s="666">
        <v>6</v>
      </c>
      <c r="P5862" s="772" t="s">
        <v>14247</v>
      </c>
      <c r="Q5862" s="666">
        <v>1</v>
      </c>
      <c r="R5862" s="666">
        <v>12</v>
      </c>
    </row>
    <row r="5863" spans="1:18" ht="15.75" customHeight="1" x14ac:dyDescent="0.2">
      <c r="A5863" s="665" t="s">
        <v>13701</v>
      </c>
      <c r="B5863" s="666" t="s">
        <v>14241</v>
      </c>
      <c r="C5863" s="666" t="s">
        <v>14242</v>
      </c>
      <c r="D5863" s="675" t="s">
        <v>10738</v>
      </c>
      <c r="E5863" s="737" t="s">
        <v>1124</v>
      </c>
      <c r="F5863" s="666">
        <v>40251637</v>
      </c>
      <c r="G5863" s="675" t="s">
        <v>14553</v>
      </c>
      <c r="H5863" s="675" t="s">
        <v>10738</v>
      </c>
      <c r="I5863" s="675" t="s">
        <v>7361</v>
      </c>
      <c r="J5863" s="675" t="s">
        <v>13708</v>
      </c>
      <c r="K5863" s="666">
        <v>1</v>
      </c>
      <c r="L5863" s="666">
        <v>12</v>
      </c>
      <c r="M5863" s="691" t="s">
        <v>13929</v>
      </c>
      <c r="N5863" s="666">
        <v>3</v>
      </c>
      <c r="O5863" s="666">
        <v>6</v>
      </c>
      <c r="P5863" s="772" t="s">
        <v>13930</v>
      </c>
      <c r="Q5863" s="666">
        <v>1</v>
      </c>
      <c r="R5863" s="666">
        <v>12</v>
      </c>
    </row>
    <row r="5864" spans="1:18" ht="15.75" customHeight="1" x14ac:dyDescent="0.2">
      <c r="A5864" s="665" t="s">
        <v>13701</v>
      </c>
      <c r="B5864" s="666" t="s">
        <v>14241</v>
      </c>
      <c r="C5864" s="666" t="s">
        <v>14242</v>
      </c>
      <c r="D5864" s="675" t="s">
        <v>9914</v>
      </c>
      <c r="E5864" s="737" t="s">
        <v>6963</v>
      </c>
      <c r="F5864" s="666">
        <v>46083892</v>
      </c>
      <c r="G5864" s="675" t="s">
        <v>14554</v>
      </c>
      <c r="H5864" s="675" t="s">
        <v>9914</v>
      </c>
      <c r="I5864" s="675" t="s">
        <v>6929</v>
      </c>
      <c r="J5864" s="675" t="s">
        <v>9913</v>
      </c>
      <c r="K5864" s="666">
        <v>1</v>
      </c>
      <c r="L5864" s="666">
        <v>12</v>
      </c>
      <c r="M5864" s="691" t="s">
        <v>14246</v>
      </c>
      <c r="N5864" s="666">
        <v>3</v>
      </c>
      <c r="O5864" s="666">
        <v>6</v>
      </c>
      <c r="P5864" s="772" t="s">
        <v>14247</v>
      </c>
      <c r="Q5864" s="666">
        <v>1</v>
      </c>
      <c r="R5864" s="666">
        <v>12</v>
      </c>
    </row>
    <row r="5865" spans="1:18" ht="15.75" customHeight="1" x14ac:dyDescent="0.2">
      <c r="A5865" s="665" t="s">
        <v>13701</v>
      </c>
      <c r="B5865" s="666" t="s">
        <v>14241</v>
      </c>
      <c r="C5865" s="666" t="s">
        <v>14242</v>
      </c>
      <c r="D5865" s="675" t="s">
        <v>11169</v>
      </c>
      <c r="E5865" s="737" t="s">
        <v>1124</v>
      </c>
      <c r="F5865" s="666">
        <v>46725049</v>
      </c>
      <c r="G5865" s="675" t="s">
        <v>14555</v>
      </c>
      <c r="H5865" s="675" t="s">
        <v>11169</v>
      </c>
      <c r="I5865" s="675" t="s">
        <v>6929</v>
      </c>
      <c r="J5865" s="675" t="s">
        <v>11169</v>
      </c>
      <c r="K5865" s="666">
        <v>1</v>
      </c>
      <c r="L5865" s="666">
        <v>12</v>
      </c>
      <c r="M5865" s="691" t="s">
        <v>13929</v>
      </c>
      <c r="N5865" s="666">
        <v>3</v>
      </c>
      <c r="O5865" s="666">
        <v>6</v>
      </c>
      <c r="P5865" s="772" t="s">
        <v>13930</v>
      </c>
      <c r="Q5865" s="666">
        <v>1</v>
      </c>
      <c r="R5865" s="666">
        <v>12</v>
      </c>
    </row>
    <row r="5866" spans="1:18" ht="15.75" customHeight="1" x14ac:dyDescent="0.2">
      <c r="A5866" s="665" t="s">
        <v>13701</v>
      </c>
      <c r="B5866" s="666" t="s">
        <v>14241</v>
      </c>
      <c r="C5866" s="666" t="s">
        <v>14242</v>
      </c>
      <c r="D5866" s="675" t="s">
        <v>10738</v>
      </c>
      <c r="E5866" s="737" t="s">
        <v>1124</v>
      </c>
      <c r="F5866" s="666">
        <v>18229938</v>
      </c>
      <c r="G5866" s="675" t="s">
        <v>14556</v>
      </c>
      <c r="H5866" s="675" t="s">
        <v>10738</v>
      </c>
      <c r="I5866" s="675" t="s">
        <v>7361</v>
      </c>
      <c r="J5866" s="675" t="s">
        <v>13708</v>
      </c>
      <c r="K5866" s="666">
        <v>1</v>
      </c>
      <c r="L5866" s="666">
        <v>12</v>
      </c>
      <c r="M5866" s="691" t="s">
        <v>13929</v>
      </c>
      <c r="N5866" s="666">
        <v>3</v>
      </c>
      <c r="O5866" s="666">
        <v>6</v>
      </c>
      <c r="P5866" s="772" t="s">
        <v>13930</v>
      </c>
      <c r="Q5866" s="666">
        <v>1</v>
      </c>
      <c r="R5866" s="666">
        <v>12</v>
      </c>
    </row>
    <row r="5867" spans="1:18" ht="15.75" customHeight="1" x14ac:dyDescent="0.2">
      <c r="A5867" s="665" t="s">
        <v>13701</v>
      </c>
      <c r="B5867" s="666" t="s">
        <v>14241</v>
      </c>
      <c r="C5867" s="666" t="s">
        <v>14242</v>
      </c>
      <c r="D5867" s="675" t="s">
        <v>11806</v>
      </c>
      <c r="E5867" s="737" t="s">
        <v>4263</v>
      </c>
      <c r="F5867" s="666">
        <v>27858756</v>
      </c>
      <c r="G5867" s="675" t="s">
        <v>14557</v>
      </c>
      <c r="H5867" s="675" t="s">
        <v>11806</v>
      </c>
      <c r="I5867" s="675" t="s">
        <v>6929</v>
      </c>
      <c r="J5867" s="675" t="s">
        <v>13704</v>
      </c>
      <c r="K5867" s="666">
        <v>1</v>
      </c>
      <c r="L5867" s="666">
        <v>12</v>
      </c>
      <c r="M5867" s="691" t="s">
        <v>13979</v>
      </c>
      <c r="N5867" s="666">
        <v>3</v>
      </c>
      <c r="O5867" s="666">
        <v>6</v>
      </c>
      <c r="P5867" s="772" t="s">
        <v>13980</v>
      </c>
      <c r="Q5867" s="666">
        <v>1</v>
      </c>
      <c r="R5867" s="666">
        <v>12</v>
      </c>
    </row>
    <row r="5868" spans="1:18" ht="15.75" customHeight="1" x14ac:dyDescent="0.2">
      <c r="A5868" s="665" t="s">
        <v>13701</v>
      </c>
      <c r="B5868" s="666" t="s">
        <v>14241</v>
      </c>
      <c r="C5868" s="666" t="s">
        <v>14242</v>
      </c>
      <c r="D5868" s="675" t="s">
        <v>11169</v>
      </c>
      <c r="E5868" s="737" t="s">
        <v>1124</v>
      </c>
      <c r="F5868" s="666">
        <v>46229032</v>
      </c>
      <c r="G5868" s="675" t="s">
        <v>14558</v>
      </c>
      <c r="H5868" s="675" t="s">
        <v>11169</v>
      </c>
      <c r="I5868" s="675" t="s">
        <v>6929</v>
      </c>
      <c r="J5868" s="675" t="s">
        <v>11169</v>
      </c>
      <c r="K5868" s="666">
        <v>1</v>
      </c>
      <c r="L5868" s="666">
        <v>12</v>
      </c>
      <c r="M5868" s="691" t="s">
        <v>13929</v>
      </c>
      <c r="N5868" s="666">
        <v>3</v>
      </c>
      <c r="O5868" s="666">
        <v>6</v>
      </c>
      <c r="P5868" s="772" t="s">
        <v>13930</v>
      </c>
      <c r="Q5868" s="666">
        <v>1</v>
      </c>
      <c r="R5868" s="666">
        <v>12</v>
      </c>
    </row>
    <row r="5869" spans="1:18" ht="15.75" customHeight="1" x14ac:dyDescent="0.2">
      <c r="A5869" s="665" t="s">
        <v>13701</v>
      </c>
      <c r="B5869" s="666" t="s">
        <v>14241</v>
      </c>
      <c r="C5869" s="666" t="s">
        <v>14242</v>
      </c>
      <c r="D5869" s="675" t="s">
        <v>10738</v>
      </c>
      <c r="E5869" s="737" t="s">
        <v>1124</v>
      </c>
      <c r="F5869" s="666">
        <v>45608415</v>
      </c>
      <c r="G5869" s="675" t="s">
        <v>14559</v>
      </c>
      <c r="H5869" s="675" t="s">
        <v>10738</v>
      </c>
      <c r="I5869" s="675" t="s">
        <v>7361</v>
      </c>
      <c r="J5869" s="675" t="s">
        <v>13708</v>
      </c>
      <c r="K5869" s="666">
        <v>1</v>
      </c>
      <c r="L5869" s="666">
        <v>12</v>
      </c>
      <c r="M5869" s="691" t="s">
        <v>13929</v>
      </c>
      <c r="N5869" s="666">
        <v>3</v>
      </c>
      <c r="O5869" s="666">
        <v>6</v>
      </c>
      <c r="P5869" s="772" t="s">
        <v>13930</v>
      </c>
      <c r="Q5869" s="666">
        <v>1</v>
      </c>
      <c r="R5869" s="666">
        <v>12</v>
      </c>
    </row>
    <row r="5870" spans="1:18" ht="15.75" customHeight="1" x14ac:dyDescent="0.2">
      <c r="A5870" s="665" t="s">
        <v>13701</v>
      </c>
      <c r="B5870" s="666" t="s">
        <v>14241</v>
      </c>
      <c r="C5870" s="666" t="s">
        <v>14242</v>
      </c>
      <c r="D5870" s="675" t="s">
        <v>11169</v>
      </c>
      <c r="E5870" s="737" t="s">
        <v>1124</v>
      </c>
      <c r="F5870" s="666">
        <v>47244546</v>
      </c>
      <c r="G5870" s="675" t="s">
        <v>14560</v>
      </c>
      <c r="H5870" s="675" t="s">
        <v>11169</v>
      </c>
      <c r="I5870" s="675" t="s">
        <v>6929</v>
      </c>
      <c r="J5870" s="675" t="s">
        <v>11169</v>
      </c>
      <c r="K5870" s="666">
        <v>1</v>
      </c>
      <c r="L5870" s="666">
        <v>12</v>
      </c>
      <c r="M5870" s="691" t="s">
        <v>13929</v>
      </c>
      <c r="N5870" s="666">
        <v>3</v>
      </c>
      <c r="O5870" s="666">
        <v>6</v>
      </c>
      <c r="P5870" s="772" t="s">
        <v>13930</v>
      </c>
      <c r="Q5870" s="666">
        <v>1</v>
      </c>
      <c r="R5870" s="666">
        <v>12</v>
      </c>
    </row>
    <row r="5871" spans="1:18" ht="15.75" customHeight="1" x14ac:dyDescent="0.2">
      <c r="A5871" s="665" t="s">
        <v>13701</v>
      </c>
      <c r="B5871" s="666" t="s">
        <v>14241</v>
      </c>
      <c r="C5871" s="666" t="s">
        <v>14242</v>
      </c>
      <c r="D5871" s="675" t="s">
        <v>10738</v>
      </c>
      <c r="E5871" s="737" t="s">
        <v>1124</v>
      </c>
      <c r="F5871" s="666">
        <v>47412147</v>
      </c>
      <c r="G5871" s="675" t="s">
        <v>14561</v>
      </c>
      <c r="H5871" s="675" t="s">
        <v>10738</v>
      </c>
      <c r="I5871" s="675" t="s">
        <v>7361</v>
      </c>
      <c r="J5871" s="675" t="s">
        <v>13708</v>
      </c>
      <c r="K5871" s="666">
        <v>1</v>
      </c>
      <c r="L5871" s="666">
        <v>4</v>
      </c>
      <c r="M5871" s="691" t="s">
        <v>8308</v>
      </c>
      <c r="N5871" s="666"/>
      <c r="O5871" s="666"/>
      <c r="P5871" s="772"/>
      <c r="Q5871" s="666"/>
      <c r="R5871" s="666"/>
    </row>
    <row r="5872" spans="1:18" ht="15.75" customHeight="1" x14ac:dyDescent="0.2">
      <c r="A5872" s="676" t="s">
        <v>13701</v>
      </c>
      <c r="B5872" s="670" t="s">
        <v>14393</v>
      </c>
      <c r="C5872" s="670"/>
      <c r="D5872" s="675" t="s">
        <v>11169</v>
      </c>
      <c r="E5872" s="737" t="s">
        <v>9366</v>
      </c>
      <c r="F5872" s="666">
        <v>18220478</v>
      </c>
      <c r="G5872" s="675" t="s">
        <v>13881</v>
      </c>
      <c r="H5872" s="675" t="s">
        <v>11169</v>
      </c>
      <c r="I5872" s="668" t="s">
        <v>6929</v>
      </c>
      <c r="J5872" s="675" t="s">
        <v>11169</v>
      </c>
      <c r="K5872" s="670">
        <v>1</v>
      </c>
      <c r="L5872" s="670">
        <v>5</v>
      </c>
      <c r="M5872" s="691" t="s">
        <v>13882</v>
      </c>
      <c r="N5872" s="670"/>
      <c r="O5872" s="670"/>
      <c r="P5872" s="773"/>
      <c r="Q5872" s="670"/>
      <c r="R5872" s="670"/>
    </row>
    <row r="5873" spans="1:18" ht="15.75" customHeight="1" x14ac:dyDescent="0.2">
      <c r="A5873" s="665" t="s">
        <v>13701</v>
      </c>
      <c r="B5873" s="666" t="s">
        <v>14241</v>
      </c>
      <c r="C5873" s="666" t="s">
        <v>14242</v>
      </c>
      <c r="D5873" s="675" t="s">
        <v>11806</v>
      </c>
      <c r="E5873" s="737" t="s">
        <v>6979</v>
      </c>
      <c r="F5873" s="666">
        <v>18086628</v>
      </c>
      <c r="G5873" s="675" t="s">
        <v>14562</v>
      </c>
      <c r="H5873" s="675" t="s">
        <v>11806</v>
      </c>
      <c r="I5873" s="675" t="s">
        <v>6929</v>
      </c>
      <c r="J5873" s="675" t="s">
        <v>13704</v>
      </c>
      <c r="K5873" s="666">
        <v>1</v>
      </c>
      <c r="L5873" s="666">
        <v>12</v>
      </c>
      <c r="M5873" s="691" t="s">
        <v>14175</v>
      </c>
      <c r="N5873" s="666">
        <v>3</v>
      </c>
      <c r="O5873" s="666">
        <v>6</v>
      </c>
      <c r="P5873" s="772" t="s">
        <v>14176</v>
      </c>
      <c r="Q5873" s="666">
        <v>1</v>
      </c>
      <c r="R5873" s="666">
        <v>12</v>
      </c>
    </row>
    <row r="5874" spans="1:18" ht="15.75" customHeight="1" x14ac:dyDescent="0.2">
      <c r="A5874" s="665" t="s">
        <v>13701</v>
      </c>
      <c r="B5874" s="666" t="s">
        <v>14241</v>
      </c>
      <c r="C5874" s="666" t="s">
        <v>14242</v>
      </c>
      <c r="D5874" s="675" t="s">
        <v>10244</v>
      </c>
      <c r="E5874" s="737" t="s">
        <v>1124</v>
      </c>
      <c r="F5874" s="666">
        <v>47381199</v>
      </c>
      <c r="G5874" s="675" t="s">
        <v>14563</v>
      </c>
      <c r="H5874" s="675" t="s">
        <v>10244</v>
      </c>
      <c r="I5874" s="675" t="s">
        <v>7361</v>
      </c>
      <c r="J5874" s="675" t="s">
        <v>13708</v>
      </c>
      <c r="K5874" s="666">
        <v>1</v>
      </c>
      <c r="L5874" s="666">
        <v>12</v>
      </c>
      <c r="M5874" s="691" t="s">
        <v>13929</v>
      </c>
      <c r="N5874" s="666">
        <v>3</v>
      </c>
      <c r="O5874" s="666">
        <v>6</v>
      </c>
      <c r="P5874" s="772" t="s">
        <v>13930</v>
      </c>
      <c r="Q5874" s="666">
        <v>1</v>
      </c>
      <c r="R5874" s="666">
        <v>12</v>
      </c>
    </row>
    <row r="5875" spans="1:18" ht="15.75" customHeight="1" x14ac:dyDescent="0.2">
      <c r="A5875" s="665" t="s">
        <v>13701</v>
      </c>
      <c r="B5875" s="666" t="s">
        <v>14241</v>
      </c>
      <c r="C5875" s="666" t="s">
        <v>14242</v>
      </c>
      <c r="D5875" s="675" t="s">
        <v>10738</v>
      </c>
      <c r="E5875" s="737" t="s">
        <v>1124</v>
      </c>
      <c r="F5875" s="666">
        <v>40647353</v>
      </c>
      <c r="G5875" s="675" t="s">
        <v>14564</v>
      </c>
      <c r="H5875" s="675" t="s">
        <v>10738</v>
      </c>
      <c r="I5875" s="675" t="s">
        <v>7361</v>
      </c>
      <c r="J5875" s="675" t="s">
        <v>13708</v>
      </c>
      <c r="K5875" s="666">
        <v>1</v>
      </c>
      <c r="L5875" s="666">
        <v>12</v>
      </c>
      <c r="M5875" s="691" t="s">
        <v>13929</v>
      </c>
      <c r="N5875" s="666">
        <v>3</v>
      </c>
      <c r="O5875" s="666">
        <v>6</v>
      </c>
      <c r="P5875" s="772" t="s">
        <v>13930</v>
      </c>
      <c r="Q5875" s="666">
        <v>1</v>
      </c>
      <c r="R5875" s="666">
        <v>12</v>
      </c>
    </row>
    <row r="5876" spans="1:18" ht="15.75" customHeight="1" x14ac:dyDescent="0.2">
      <c r="A5876" s="665" t="s">
        <v>13701</v>
      </c>
      <c r="B5876" s="666" t="s">
        <v>14241</v>
      </c>
      <c r="C5876" s="666" t="s">
        <v>14242</v>
      </c>
      <c r="D5876" s="675" t="s">
        <v>9914</v>
      </c>
      <c r="E5876" s="737" t="s">
        <v>6963</v>
      </c>
      <c r="F5876" s="666">
        <v>45485211</v>
      </c>
      <c r="G5876" s="675" t="s">
        <v>14565</v>
      </c>
      <c r="H5876" s="675" t="s">
        <v>9914</v>
      </c>
      <c r="I5876" s="675" t="s">
        <v>6929</v>
      </c>
      <c r="J5876" s="675" t="s">
        <v>9913</v>
      </c>
      <c r="K5876" s="666">
        <v>1</v>
      </c>
      <c r="L5876" s="666">
        <v>12</v>
      </c>
      <c r="M5876" s="691" t="s">
        <v>14246</v>
      </c>
      <c r="N5876" s="666">
        <v>3</v>
      </c>
      <c r="O5876" s="666">
        <v>6</v>
      </c>
      <c r="P5876" s="772" t="s">
        <v>14247</v>
      </c>
      <c r="Q5876" s="666">
        <v>1</v>
      </c>
      <c r="R5876" s="666">
        <v>12</v>
      </c>
    </row>
    <row r="5877" spans="1:18" ht="15.75" customHeight="1" x14ac:dyDescent="0.2">
      <c r="A5877" s="665" t="s">
        <v>13701</v>
      </c>
      <c r="B5877" s="666" t="s">
        <v>14241</v>
      </c>
      <c r="C5877" s="666" t="s">
        <v>14242</v>
      </c>
      <c r="D5877" s="675" t="s">
        <v>9914</v>
      </c>
      <c r="E5877" s="737" t="s">
        <v>6963</v>
      </c>
      <c r="F5877" s="666">
        <v>17873187</v>
      </c>
      <c r="G5877" s="675" t="s">
        <v>14566</v>
      </c>
      <c r="H5877" s="675" t="s">
        <v>9914</v>
      </c>
      <c r="I5877" s="675" t="s">
        <v>6929</v>
      </c>
      <c r="J5877" s="675" t="s">
        <v>9913</v>
      </c>
      <c r="K5877" s="666">
        <v>1</v>
      </c>
      <c r="L5877" s="666">
        <v>12</v>
      </c>
      <c r="M5877" s="691" t="s">
        <v>14246</v>
      </c>
      <c r="N5877" s="666">
        <v>3</v>
      </c>
      <c r="O5877" s="666">
        <v>6</v>
      </c>
      <c r="P5877" s="772" t="s">
        <v>14247</v>
      </c>
      <c r="Q5877" s="666">
        <v>1</v>
      </c>
      <c r="R5877" s="666">
        <v>12</v>
      </c>
    </row>
    <row r="5878" spans="1:18" ht="15.75" customHeight="1" x14ac:dyDescent="0.2">
      <c r="A5878" s="665" t="s">
        <v>13701</v>
      </c>
      <c r="B5878" s="666" t="s">
        <v>14241</v>
      </c>
      <c r="C5878" s="666" t="s">
        <v>14242</v>
      </c>
      <c r="D5878" s="675" t="s">
        <v>10738</v>
      </c>
      <c r="E5878" s="737" t="s">
        <v>1124</v>
      </c>
      <c r="F5878" s="666">
        <v>41449294</v>
      </c>
      <c r="G5878" s="675" t="s">
        <v>14567</v>
      </c>
      <c r="H5878" s="675" t="s">
        <v>10738</v>
      </c>
      <c r="I5878" s="675" t="s">
        <v>7361</v>
      </c>
      <c r="J5878" s="675" t="s">
        <v>13708</v>
      </c>
      <c r="K5878" s="666">
        <v>1</v>
      </c>
      <c r="L5878" s="666">
        <v>12</v>
      </c>
      <c r="M5878" s="691" t="s">
        <v>13929</v>
      </c>
      <c r="N5878" s="666">
        <v>3</v>
      </c>
      <c r="O5878" s="666">
        <v>6</v>
      </c>
      <c r="P5878" s="772" t="s">
        <v>13930</v>
      </c>
      <c r="Q5878" s="666">
        <v>1</v>
      </c>
      <c r="R5878" s="666">
        <v>12</v>
      </c>
    </row>
    <row r="5879" spans="1:18" ht="15.75" customHeight="1" x14ac:dyDescent="0.2">
      <c r="A5879" s="665" t="s">
        <v>13701</v>
      </c>
      <c r="B5879" s="666" t="s">
        <v>14241</v>
      </c>
      <c r="C5879" s="666" t="s">
        <v>14242</v>
      </c>
      <c r="D5879" s="675" t="s">
        <v>9914</v>
      </c>
      <c r="E5879" s="737" t="s">
        <v>6963</v>
      </c>
      <c r="F5879" s="666">
        <v>70649417</v>
      </c>
      <c r="G5879" s="675" t="s">
        <v>14568</v>
      </c>
      <c r="H5879" s="675" t="s">
        <v>9914</v>
      </c>
      <c r="I5879" s="675" t="s">
        <v>6929</v>
      </c>
      <c r="J5879" s="675" t="s">
        <v>9913</v>
      </c>
      <c r="K5879" s="666">
        <v>1</v>
      </c>
      <c r="L5879" s="666">
        <v>12</v>
      </c>
      <c r="M5879" s="691" t="s">
        <v>14246</v>
      </c>
      <c r="N5879" s="666">
        <v>3</v>
      </c>
      <c r="O5879" s="666">
        <v>6</v>
      </c>
      <c r="P5879" s="772" t="s">
        <v>14247</v>
      </c>
      <c r="Q5879" s="666">
        <v>1</v>
      </c>
      <c r="R5879" s="666">
        <v>12</v>
      </c>
    </row>
    <row r="5880" spans="1:18" ht="15.75" customHeight="1" x14ac:dyDescent="0.2">
      <c r="A5880" s="665" t="s">
        <v>13701</v>
      </c>
      <c r="B5880" s="666" t="s">
        <v>14241</v>
      </c>
      <c r="C5880" s="666" t="s">
        <v>14242</v>
      </c>
      <c r="D5880" s="675" t="s">
        <v>10738</v>
      </c>
      <c r="E5880" s="737" t="s">
        <v>1124</v>
      </c>
      <c r="F5880" s="666">
        <v>40434739</v>
      </c>
      <c r="G5880" s="675" t="s">
        <v>14569</v>
      </c>
      <c r="H5880" s="675" t="s">
        <v>10738</v>
      </c>
      <c r="I5880" s="675" t="s">
        <v>7361</v>
      </c>
      <c r="J5880" s="675" t="s">
        <v>13708</v>
      </c>
      <c r="K5880" s="666">
        <v>1</v>
      </c>
      <c r="L5880" s="666">
        <v>12</v>
      </c>
      <c r="M5880" s="691" t="s">
        <v>13929</v>
      </c>
      <c r="N5880" s="666">
        <v>3</v>
      </c>
      <c r="O5880" s="666">
        <v>6</v>
      </c>
      <c r="P5880" s="772" t="s">
        <v>13930</v>
      </c>
      <c r="Q5880" s="666">
        <v>1</v>
      </c>
      <c r="R5880" s="666">
        <v>12</v>
      </c>
    </row>
    <row r="5881" spans="1:18" ht="15.75" customHeight="1" x14ac:dyDescent="0.2">
      <c r="A5881" s="665" t="s">
        <v>13701</v>
      </c>
      <c r="B5881" s="666" t="s">
        <v>14241</v>
      </c>
      <c r="C5881" s="666" t="s">
        <v>14242</v>
      </c>
      <c r="D5881" s="675" t="s">
        <v>9914</v>
      </c>
      <c r="E5881" s="737" t="s">
        <v>6979</v>
      </c>
      <c r="F5881" s="666">
        <v>40878503</v>
      </c>
      <c r="G5881" s="675" t="s">
        <v>14570</v>
      </c>
      <c r="H5881" s="675" t="s">
        <v>9914</v>
      </c>
      <c r="I5881" s="675" t="s">
        <v>6929</v>
      </c>
      <c r="J5881" s="675" t="s">
        <v>9913</v>
      </c>
      <c r="K5881" s="666">
        <v>3</v>
      </c>
      <c r="L5881" s="666">
        <v>5</v>
      </c>
      <c r="M5881" s="691" t="s">
        <v>14571</v>
      </c>
      <c r="N5881" s="666"/>
      <c r="O5881" s="666"/>
      <c r="P5881" s="772"/>
      <c r="Q5881" s="666"/>
      <c r="R5881" s="666"/>
    </row>
    <row r="5882" spans="1:18" ht="15.75" customHeight="1" x14ac:dyDescent="0.2">
      <c r="A5882" s="665" t="s">
        <v>13701</v>
      </c>
      <c r="B5882" s="666" t="s">
        <v>14241</v>
      </c>
      <c r="C5882" s="666" t="s">
        <v>14242</v>
      </c>
      <c r="D5882" s="675" t="s">
        <v>10854</v>
      </c>
      <c r="E5882" s="737" t="s">
        <v>6892</v>
      </c>
      <c r="F5882" s="666">
        <v>44444587</v>
      </c>
      <c r="G5882" s="675" t="s">
        <v>14572</v>
      </c>
      <c r="H5882" s="675" t="s">
        <v>10854</v>
      </c>
      <c r="I5882" s="675" t="s">
        <v>6929</v>
      </c>
      <c r="J5882" s="675" t="s">
        <v>10854</v>
      </c>
      <c r="K5882" s="666">
        <v>1</v>
      </c>
      <c r="L5882" s="666">
        <v>12</v>
      </c>
      <c r="M5882" s="691" t="s">
        <v>13939</v>
      </c>
      <c r="N5882" s="666">
        <v>3</v>
      </c>
      <c r="O5882" s="666">
        <v>6</v>
      </c>
      <c r="P5882" s="772" t="s">
        <v>13940</v>
      </c>
      <c r="Q5882" s="666">
        <v>1</v>
      </c>
      <c r="R5882" s="666">
        <v>12</v>
      </c>
    </row>
    <row r="5883" spans="1:18" ht="15.75" customHeight="1" x14ac:dyDescent="0.2">
      <c r="A5883" s="665" t="s">
        <v>13701</v>
      </c>
      <c r="B5883" s="666" t="s">
        <v>14241</v>
      </c>
      <c r="C5883" s="666" t="s">
        <v>14242</v>
      </c>
      <c r="D5883" s="675" t="s">
        <v>11806</v>
      </c>
      <c r="E5883" s="737" t="s">
        <v>6979</v>
      </c>
      <c r="F5883" s="666">
        <v>40342066</v>
      </c>
      <c r="G5883" s="675" t="s">
        <v>14573</v>
      </c>
      <c r="H5883" s="675" t="s">
        <v>11806</v>
      </c>
      <c r="I5883" s="675" t="s">
        <v>6929</v>
      </c>
      <c r="J5883" s="675" t="s">
        <v>13704</v>
      </c>
      <c r="K5883" s="666">
        <v>1</v>
      </c>
      <c r="L5883" s="666">
        <v>12</v>
      </c>
      <c r="M5883" s="691" t="s">
        <v>14175</v>
      </c>
      <c r="N5883" s="666">
        <v>3</v>
      </c>
      <c r="O5883" s="666">
        <v>6</v>
      </c>
      <c r="P5883" s="772" t="s">
        <v>14176</v>
      </c>
      <c r="Q5883" s="666">
        <v>1</v>
      </c>
      <c r="R5883" s="666">
        <v>12</v>
      </c>
    </row>
    <row r="5884" spans="1:18" ht="15.75" customHeight="1" x14ac:dyDescent="0.2">
      <c r="A5884" s="665" t="s">
        <v>13701</v>
      </c>
      <c r="B5884" s="666" t="s">
        <v>14241</v>
      </c>
      <c r="C5884" s="666" t="s">
        <v>14242</v>
      </c>
      <c r="D5884" s="675" t="s">
        <v>9914</v>
      </c>
      <c r="E5884" s="737" t="s">
        <v>6963</v>
      </c>
      <c r="F5884" s="666">
        <v>46601721</v>
      </c>
      <c r="G5884" s="675" t="s">
        <v>14574</v>
      </c>
      <c r="H5884" s="675" t="s">
        <v>9914</v>
      </c>
      <c r="I5884" s="675" t="s">
        <v>6929</v>
      </c>
      <c r="J5884" s="675" t="s">
        <v>9913</v>
      </c>
      <c r="K5884" s="666">
        <v>1</v>
      </c>
      <c r="L5884" s="666">
        <v>12</v>
      </c>
      <c r="M5884" s="691" t="s">
        <v>14246</v>
      </c>
      <c r="N5884" s="666">
        <v>3</v>
      </c>
      <c r="O5884" s="666">
        <v>6</v>
      </c>
      <c r="P5884" s="772" t="s">
        <v>14247</v>
      </c>
      <c r="Q5884" s="666">
        <v>1</v>
      </c>
      <c r="R5884" s="666">
        <v>12</v>
      </c>
    </row>
    <row r="5885" spans="1:18" ht="15.75" customHeight="1" x14ac:dyDescent="0.2">
      <c r="A5885" s="665" t="s">
        <v>13701</v>
      </c>
      <c r="B5885" s="666" t="s">
        <v>14241</v>
      </c>
      <c r="C5885" s="666" t="s">
        <v>14242</v>
      </c>
      <c r="D5885" s="675" t="s">
        <v>10738</v>
      </c>
      <c r="E5885" s="737" t="s">
        <v>1124</v>
      </c>
      <c r="F5885" s="666">
        <v>41629367</v>
      </c>
      <c r="G5885" s="675" t="s">
        <v>14575</v>
      </c>
      <c r="H5885" s="675" t="s">
        <v>10738</v>
      </c>
      <c r="I5885" s="675" t="s">
        <v>7361</v>
      </c>
      <c r="J5885" s="675" t="s">
        <v>13708</v>
      </c>
      <c r="K5885" s="666">
        <v>1</v>
      </c>
      <c r="L5885" s="666">
        <v>12</v>
      </c>
      <c r="M5885" s="691" t="s">
        <v>13929</v>
      </c>
      <c r="N5885" s="666">
        <v>3</v>
      </c>
      <c r="O5885" s="666">
        <v>6</v>
      </c>
      <c r="P5885" s="772" t="s">
        <v>13930</v>
      </c>
      <c r="Q5885" s="666">
        <v>1</v>
      </c>
      <c r="R5885" s="666">
        <v>12</v>
      </c>
    </row>
    <row r="5886" spans="1:18" ht="15.75" customHeight="1" x14ac:dyDescent="0.2">
      <c r="A5886" s="665" t="s">
        <v>13701</v>
      </c>
      <c r="B5886" s="666" t="s">
        <v>14241</v>
      </c>
      <c r="C5886" s="666" t="s">
        <v>14242</v>
      </c>
      <c r="D5886" s="675" t="s">
        <v>10738</v>
      </c>
      <c r="E5886" s="737" t="s">
        <v>1124</v>
      </c>
      <c r="F5886" s="666">
        <v>44481375</v>
      </c>
      <c r="G5886" s="675" t="s">
        <v>14576</v>
      </c>
      <c r="H5886" s="675" t="s">
        <v>10738</v>
      </c>
      <c r="I5886" s="675" t="s">
        <v>7361</v>
      </c>
      <c r="J5886" s="675" t="s">
        <v>13708</v>
      </c>
      <c r="K5886" s="666">
        <v>1</v>
      </c>
      <c r="L5886" s="666">
        <v>12</v>
      </c>
      <c r="M5886" s="691" t="s">
        <v>13929</v>
      </c>
      <c r="N5886" s="666">
        <v>3</v>
      </c>
      <c r="O5886" s="666">
        <v>6</v>
      </c>
      <c r="P5886" s="772" t="s">
        <v>13930</v>
      </c>
      <c r="Q5886" s="666">
        <v>1</v>
      </c>
      <c r="R5886" s="666">
        <v>12</v>
      </c>
    </row>
    <row r="5887" spans="1:18" ht="15.75" customHeight="1" x14ac:dyDescent="0.2">
      <c r="A5887" s="665" t="s">
        <v>13701</v>
      </c>
      <c r="B5887" s="666" t="s">
        <v>14241</v>
      </c>
      <c r="C5887" s="666" t="s">
        <v>14242</v>
      </c>
      <c r="D5887" s="675" t="s">
        <v>11169</v>
      </c>
      <c r="E5887" s="737" t="s">
        <v>1750</v>
      </c>
      <c r="F5887" s="666">
        <v>47808853</v>
      </c>
      <c r="G5887" s="675" t="s">
        <v>14577</v>
      </c>
      <c r="H5887" s="675" t="s">
        <v>11169</v>
      </c>
      <c r="I5887" s="675" t="s">
        <v>6929</v>
      </c>
      <c r="J5887" s="675" t="s">
        <v>11169</v>
      </c>
      <c r="K5887" s="666">
        <v>1</v>
      </c>
      <c r="L5887" s="666">
        <v>12</v>
      </c>
      <c r="M5887" s="691" t="s">
        <v>14250</v>
      </c>
      <c r="N5887" s="666">
        <v>3</v>
      </c>
      <c r="O5887" s="666">
        <v>6</v>
      </c>
      <c r="P5887" s="772" t="s">
        <v>14288</v>
      </c>
      <c r="Q5887" s="666">
        <v>1</v>
      </c>
      <c r="R5887" s="666">
        <v>12</v>
      </c>
    </row>
    <row r="5888" spans="1:18" ht="15.75" customHeight="1" x14ac:dyDescent="0.2">
      <c r="A5888" s="665" t="s">
        <v>13701</v>
      </c>
      <c r="B5888" s="666" t="s">
        <v>14241</v>
      </c>
      <c r="C5888" s="666" t="s">
        <v>14242</v>
      </c>
      <c r="D5888" s="675" t="s">
        <v>11806</v>
      </c>
      <c r="E5888" s="737" t="s">
        <v>4263</v>
      </c>
      <c r="F5888" s="666">
        <v>41390837</v>
      </c>
      <c r="G5888" s="675" t="s">
        <v>14578</v>
      </c>
      <c r="H5888" s="675" t="s">
        <v>11806</v>
      </c>
      <c r="I5888" s="675" t="s">
        <v>6929</v>
      </c>
      <c r="J5888" s="675" t="s">
        <v>13704</v>
      </c>
      <c r="K5888" s="666">
        <v>1</v>
      </c>
      <c r="L5888" s="666">
        <v>12</v>
      </c>
      <c r="M5888" s="691" t="s">
        <v>13979</v>
      </c>
      <c r="N5888" s="666">
        <v>2</v>
      </c>
      <c r="O5888" s="666">
        <v>4</v>
      </c>
      <c r="P5888" s="772" t="s">
        <v>14579</v>
      </c>
      <c r="Q5888" s="666"/>
      <c r="R5888" s="666"/>
    </row>
    <row r="5889" spans="1:18" ht="15.75" customHeight="1" x14ac:dyDescent="0.2">
      <c r="A5889" s="665" t="s">
        <v>13701</v>
      </c>
      <c r="B5889" s="666" t="s">
        <v>14241</v>
      </c>
      <c r="C5889" s="666" t="s">
        <v>14242</v>
      </c>
      <c r="D5889" s="675" t="s">
        <v>10244</v>
      </c>
      <c r="E5889" s="737" t="s">
        <v>1124</v>
      </c>
      <c r="F5889" s="666">
        <v>40871936</v>
      </c>
      <c r="G5889" s="675" t="s">
        <v>14580</v>
      </c>
      <c r="H5889" s="675" t="s">
        <v>10244</v>
      </c>
      <c r="I5889" s="675" t="s">
        <v>7361</v>
      </c>
      <c r="J5889" s="675" t="s">
        <v>13708</v>
      </c>
      <c r="K5889" s="666">
        <v>1</v>
      </c>
      <c r="L5889" s="666">
        <v>12</v>
      </c>
      <c r="M5889" s="691" t="s">
        <v>13929</v>
      </c>
      <c r="N5889" s="666">
        <v>3</v>
      </c>
      <c r="O5889" s="666">
        <v>6</v>
      </c>
      <c r="P5889" s="772" t="s">
        <v>13930</v>
      </c>
      <c r="Q5889" s="666">
        <v>1</v>
      </c>
      <c r="R5889" s="666">
        <v>12</v>
      </c>
    </row>
    <row r="5890" spans="1:18" ht="15.75" customHeight="1" x14ac:dyDescent="0.2">
      <c r="A5890" s="665" t="s">
        <v>13701</v>
      </c>
      <c r="B5890" s="666" t="s">
        <v>14241</v>
      </c>
      <c r="C5890" s="666" t="s">
        <v>14242</v>
      </c>
      <c r="D5890" s="675" t="s">
        <v>10738</v>
      </c>
      <c r="E5890" s="737" t="s">
        <v>1124</v>
      </c>
      <c r="F5890" s="666">
        <v>17873479</v>
      </c>
      <c r="G5890" s="675" t="s">
        <v>14581</v>
      </c>
      <c r="H5890" s="675" t="s">
        <v>10738</v>
      </c>
      <c r="I5890" s="675" t="s">
        <v>7361</v>
      </c>
      <c r="J5890" s="675" t="s">
        <v>13708</v>
      </c>
      <c r="K5890" s="666">
        <v>1</v>
      </c>
      <c r="L5890" s="666">
        <v>12</v>
      </c>
      <c r="M5890" s="691" t="s">
        <v>13929</v>
      </c>
      <c r="N5890" s="666">
        <v>3</v>
      </c>
      <c r="O5890" s="666">
        <v>6</v>
      </c>
      <c r="P5890" s="772" t="s">
        <v>13930</v>
      </c>
      <c r="Q5890" s="666">
        <v>1</v>
      </c>
      <c r="R5890" s="666">
        <v>12</v>
      </c>
    </row>
    <row r="5891" spans="1:18" ht="15.75" customHeight="1" x14ac:dyDescent="0.2">
      <c r="A5891" s="665" t="s">
        <v>13701</v>
      </c>
      <c r="B5891" s="666" t="s">
        <v>14241</v>
      </c>
      <c r="C5891" s="666" t="s">
        <v>14242</v>
      </c>
      <c r="D5891" s="675" t="s">
        <v>9914</v>
      </c>
      <c r="E5891" s="737" t="s">
        <v>6963</v>
      </c>
      <c r="F5891" s="666">
        <v>47283830</v>
      </c>
      <c r="G5891" s="675" t="s">
        <v>14582</v>
      </c>
      <c r="H5891" s="675" t="s">
        <v>9914</v>
      </c>
      <c r="I5891" s="675" t="s">
        <v>6929</v>
      </c>
      <c r="J5891" s="675" t="s">
        <v>9913</v>
      </c>
      <c r="K5891" s="666">
        <v>1</v>
      </c>
      <c r="L5891" s="666">
        <v>12</v>
      </c>
      <c r="M5891" s="691" t="s">
        <v>14246</v>
      </c>
      <c r="N5891" s="666">
        <v>3</v>
      </c>
      <c r="O5891" s="666">
        <v>5</v>
      </c>
      <c r="P5891" s="772" t="s">
        <v>14583</v>
      </c>
      <c r="Q5891" s="666">
        <v>1</v>
      </c>
      <c r="R5891" s="666">
        <v>12</v>
      </c>
    </row>
    <row r="5892" spans="1:18" ht="15.75" customHeight="1" x14ac:dyDescent="0.2">
      <c r="A5892" s="665" t="s">
        <v>13701</v>
      </c>
      <c r="B5892" s="666" t="s">
        <v>14241</v>
      </c>
      <c r="C5892" s="666" t="s">
        <v>14242</v>
      </c>
      <c r="D5892" s="675" t="s">
        <v>10854</v>
      </c>
      <c r="E5892" s="737" t="s">
        <v>6979</v>
      </c>
      <c r="F5892" s="666">
        <v>40114129</v>
      </c>
      <c r="G5892" s="675" t="s">
        <v>14584</v>
      </c>
      <c r="H5892" s="675" t="s">
        <v>10854</v>
      </c>
      <c r="I5892" s="675" t="s">
        <v>6929</v>
      </c>
      <c r="J5892" s="675" t="s">
        <v>10854</v>
      </c>
      <c r="K5892" s="666">
        <v>1</v>
      </c>
      <c r="L5892" s="666">
        <v>12</v>
      </c>
      <c r="M5892" s="691" t="s">
        <v>14175</v>
      </c>
      <c r="N5892" s="666">
        <v>3</v>
      </c>
      <c r="O5892" s="666">
        <v>6</v>
      </c>
      <c r="P5892" s="772" t="s">
        <v>14176</v>
      </c>
      <c r="Q5892" s="666">
        <v>1</v>
      </c>
      <c r="R5892" s="666">
        <v>12</v>
      </c>
    </row>
    <row r="5893" spans="1:18" ht="15.75" customHeight="1" x14ac:dyDescent="0.2">
      <c r="A5893" s="665" t="s">
        <v>13701</v>
      </c>
      <c r="B5893" s="666" t="s">
        <v>14241</v>
      </c>
      <c r="C5893" s="666" t="s">
        <v>14242</v>
      </c>
      <c r="D5893" s="675" t="s">
        <v>10738</v>
      </c>
      <c r="E5893" s="737" t="s">
        <v>1124</v>
      </c>
      <c r="F5893" s="666">
        <v>41127069</v>
      </c>
      <c r="G5893" s="675" t="s">
        <v>14585</v>
      </c>
      <c r="H5893" s="675" t="s">
        <v>10738</v>
      </c>
      <c r="I5893" s="675" t="s">
        <v>7361</v>
      </c>
      <c r="J5893" s="675" t="s">
        <v>13708</v>
      </c>
      <c r="K5893" s="666">
        <v>1</v>
      </c>
      <c r="L5893" s="666">
        <v>12</v>
      </c>
      <c r="M5893" s="691" t="s">
        <v>13929</v>
      </c>
      <c r="N5893" s="666">
        <v>3</v>
      </c>
      <c r="O5893" s="666">
        <v>6</v>
      </c>
      <c r="P5893" s="772" t="s">
        <v>13930</v>
      </c>
      <c r="Q5893" s="666">
        <v>1</v>
      </c>
      <c r="R5893" s="666">
        <v>12</v>
      </c>
    </row>
    <row r="5894" spans="1:18" ht="15.75" customHeight="1" x14ac:dyDescent="0.2">
      <c r="A5894" s="665" t="s">
        <v>13701</v>
      </c>
      <c r="B5894" s="666" t="s">
        <v>14241</v>
      </c>
      <c r="C5894" s="666" t="s">
        <v>14242</v>
      </c>
      <c r="D5894" s="675" t="s">
        <v>10244</v>
      </c>
      <c r="E5894" s="737" t="s">
        <v>1124</v>
      </c>
      <c r="F5894" s="666">
        <v>74118231</v>
      </c>
      <c r="G5894" s="675" t="s">
        <v>14586</v>
      </c>
      <c r="H5894" s="675" t="s">
        <v>10244</v>
      </c>
      <c r="I5894" s="675" t="s">
        <v>7361</v>
      </c>
      <c r="J5894" s="675" t="s">
        <v>13708</v>
      </c>
      <c r="K5894" s="666">
        <v>1</v>
      </c>
      <c r="L5894" s="666">
        <v>12</v>
      </c>
      <c r="M5894" s="691" t="s">
        <v>13929</v>
      </c>
      <c r="N5894" s="666">
        <v>3</v>
      </c>
      <c r="O5894" s="666">
        <v>6</v>
      </c>
      <c r="P5894" s="772" t="s">
        <v>13930</v>
      </c>
      <c r="Q5894" s="666">
        <v>1</v>
      </c>
      <c r="R5894" s="666">
        <v>12</v>
      </c>
    </row>
    <row r="5895" spans="1:18" ht="15.75" customHeight="1" x14ac:dyDescent="0.2">
      <c r="A5895" s="665" t="s">
        <v>13701</v>
      </c>
      <c r="B5895" s="666" t="s">
        <v>14241</v>
      </c>
      <c r="C5895" s="666" t="s">
        <v>14242</v>
      </c>
      <c r="D5895" s="675" t="s">
        <v>10738</v>
      </c>
      <c r="E5895" s="737" t="s">
        <v>1124</v>
      </c>
      <c r="F5895" s="666">
        <v>70156877</v>
      </c>
      <c r="G5895" s="675" t="s">
        <v>14587</v>
      </c>
      <c r="H5895" s="675" t="s">
        <v>10738</v>
      </c>
      <c r="I5895" s="675" t="s">
        <v>7361</v>
      </c>
      <c r="J5895" s="675" t="s">
        <v>13708</v>
      </c>
      <c r="K5895" s="666">
        <v>1</v>
      </c>
      <c r="L5895" s="666">
        <v>12</v>
      </c>
      <c r="M5895" s="691" t="s">
        <v>13929</v>
      </c>
      <c r="N5895" s="666">
        <v>3</v>
      </c>
      <c r="O5895" s="666">
        <v>6</v>
      </c>
      <c r="P5895" s="772" t="s">
        <v>13930</v>
      </c>
      <c r="Q5895" s="666">
        <v>1</v>
      </c>
      <c r="R5895" s="666">
        <v>12</v>
      </c>
    </row>
    <row r="5896" spans="1:18" ht="15.75" customHeight="1" x14ac:dyDescent="0.2">
      <c r="A5896" s="665" t="s">
        <v>13701</v>
      </c>
      <c r="B5896" s="666" t="s">
        <v>14241</v>
      </c>
      <c r="C5896" s="666" t="s">
        <v>14242</v>
      </c>
      <c r="D5896" s="675" t="s">
        <v>11169</v>
      </c>
      <c r="E5896" s="737" t="s">
        <v>1124</v>
      </c>
      <c r="F5896" s="666">
        <v>45558012</v>
      </c>
      <c r="G5896" s="675" t="s">
        <v>14588</v>
      </c>
      <c r="H5896" s="675" t="s">
        <v>11169</v>
      </c>
      <c r="I5896" s="675" t="s">
        <v>6929</v>
      </c>
      <c r="J5896" s="675" t="s">
        <v>11169</v>
      </c>
      <c r="K5896" s="666">
        <v>1</v>
      </c>
      <c r="L5896" s="666">
        <v>12</v>
      </c>
      <c r="M5896" s="691" t="s">
        <v>13929</v>
      </c>
      <c r="N5896" s="666">
        <v>3</v>
      </c>
      <c r="O5896" s="666">
        <v>6</v>
      </c>
      <c r="P5896" s="772" t="s">
        <v>13930</v>
      </c>
      <c r="Q5896" s="666">
        <v>1</v>
      </c>
      <c r="R5896" s="666">
        <v>12</v>
      </c>
    </row>
    <row r="5897" spans="1:18" ht="15.75" customHeight="1" x14ac:dyDescent="0.2">
      <c r="A5897" s="665" t="s">
        <v>13701</v>
      </c>
      <c r="B5897" s="666" t="s">
        <v>14241</v>
      </c>
      <c r="C5897" s="666" t="s">
        <v>14242</v>
      </c>
      <c r="D5897" s="675" t="s">
        <v>10738</v>
      </c>
      <c r="E5897" s="737" t="s">
        <v>1124</v>
      </c>
      <c r="F5897" s="666">
        <v>42917225</v>
      </c>
      <c r="G5897" s="675" t="s">
        <v>14589</v>
      </c>
      <c r="H5897" s="675" t="s">
        <v>10738</v>
      </c>
      <c r="I5897" s="675" t="s">
        <v>7361</v>
      </c>
      <c r="J5897" s="675" t="s">
        <v>13708</v>
      </c>
      <c r="K5897" s="666">
        <v>1</v>
      </c>
      <c r="L5897" s="666">
        <v>12</v>
      </c>
      <c r="M5897" s="691" t="s">
        <v>13929</v>
      </c>
      <c r="N5897" s="666">
        <v>3</v>
      </c>
      <c r="O5897" s="666">
        <v>6</v>
      </c>
      <c r="P5897" s="772" t="s">
        <v>13930</v>
      </c>
      <c r="Q5897" s="666">
        <v>1</v>
      </c>
      <c r="R5897" s="666">
        <v>12</v>
      </c>
    </row>
    <row r="5898" spans="1:18" ht="15.75" customHeight="1" x14ac:dyDescent="0.2">
      <c r="A5898" s="665" t="s">
        <v>13701</v>
      </c>
      <c r="B5898" s="666" t="s">
        <v>14241</v>
      </c>
      <c r="C5898" s="666" t="s">
        <v>14242</v>
      </c>
      <c r="D5898" s="675" t="s">
        <v>10738</v>
      </c>
      <c r="E5898" s="737" t="s">
        <v>5124</v>
      </c>
      <c r="F5898" s="666">
        <v>18134127</v>
      </c>
      <c r="G5898" s="675" t="s">
        <v>14590</v>
      </c>
      <c r="H5898" s="675" t="s">
        <v>10738</v>
      </c>
      <c r="I5898" s="675" t="s">
        <v>7361</v>
      </c>
      <c r="J5898" s="675" t="s">
        <v>13708</v>
      </c>
      <c r="K5898" s="666">
        <v>1</v>
      </c>
      <c r="L5898" s="666">
        <v>12</v>
      </c>
      <c r="M5898" s="691" t="s">
        <v>13828</v>
      </c>
      <c r="N5898" s="666">
        <v>3</v>
      </c>
      <c r="O5898" s="666">
        <v>6</v>
      </c>
      <c r="P5898" s="772" t="s">
        <v>13829</v>
      </c>
      <c r="Q5898" s="666">
        <v>1</v>
      </c>
      <c r="R5898" s="666">
        <v>12</v>
      </c>
    </row>
    <row r="5899" spans="1:18" ht="15.75" customHeight="1" x14ac:dyDescent="0.2">
      <c r="A5899" s="665" t="s">
        <v>13701</v>
      </c>
      <c r="B5899" s="666" t="s">
        <v>14241</v>
      </c>
      <c r="C5899" s="666" t="s">
        <v>14242</v>
      </c>
      <c r="D5899" s="675" t="s">
        <v>9914</v>
      </c>
      <c r="E5899" s="737" t="s">
        <v>6963</v>
      </c>
      <c r="F5899" s="666">
        <v>48164308</v>
      </c>
      <c r="G5899" s="675" t="s">
        <v>14591</v>
      </c>
      <c r="H5899" s="675" t="s">
        <v>9914</v>
      </c>
      <c r="I5899" s="675" t="s">
        <v>6929</v>
      </c>
      <c r="J5899" s="675" t="s">
        <v>9913</v>
      </c>
      <c r="K5899" s="666">
        <v>1</v>
      </c>
      <c r="L5899" s="666">
        <v>12</v>
      </c>
      <c r="M5899" s="691" t="s">
        <v>14246</v>
      </c>
      <c r="N5899" s="666">
        <v>3</v>
      </c>
      <c r="O5899" s="666">
        <v>6</v>
      </c>
      <c r="P5899" s="772" t="s">
        <v>14247</v>
      </c>
      <c r="Q5899" s="666">
        <v>1</v>
      </c>
      <c r="R5899" s="666">
        <v>12</v>
      </c>
    </row>
    <row r="5900" spans="1:18" ht="15.75" customHeight="1" x14ac:dyDescent="0.2">
      <c r="A5900" s="665" t="s">
        <v>13701</v>
      </c>
      <c r="B5900" s="666" t="s">
        <v>14241</v>
      </c>
      <c r="C5900" s="666" t="s">
        <v>14242</v>
      </c>
      <c r="D5900" s="675" t="s">
        <v>11806</v>
      </c>
      <c r="E5900" s="737" t="s">
        <v>1750</v>
      </c>
      <c r="F5900" s="666">
        <v>74072007</v>
      </c>
      <c r="G5900" s="675" t="s">
        <v>14592</v>
      </c>
      <c r="H5900" s="675" t="s">
        <v>11806</v>
      </c>
      <c r="I5900" s="675" t="s">
        <v>6929</v>
      </c>
      <c r="J5900" s="675" t="s">
        <v>13704</v>
      </c>
      <c r="K5900" s="666">
        <v>1</v>
      </c>
      <c r="L5900" s="666">
        <v>12</v>
      </c>
      <c r="M5900" s="691" t="s">
        <v>14250</v>
      </c>
      <c r="N5900" s="666">
        <v>3</v>
      </c>
      <c r="O5900" s="666">
        <v>6</v>
      </c>
      <c r="P5900" s="772" t="s">
        <v>14288</v>
      </c>
      <c r="Q5900" s="666">
        <v>1</v>
      </c>
      <c r="R5900" s="666">
        <v>12</v>
      </c>
    </row>
    <row r="5901" spans="1:18" ht="15.75" customHeight="1" x14ac:dyDescent="0.2">
      <c r="A5901" s="676" t="s">
        <v>13701</v>
      </c>
      <c r="B5901" s="670" t="s">
        <v>14393</v>
      </c>
      <c r="C5901" s="670"/>
      <c r="D5901" s="675" t="s">
        <v>11107</v>
      </c>
      <c r="E5901" s="737" t="s">
        <v>12220</v>
      </c>
      <c r="F5901" s="666">
        <v>72287576</v>
      </c>
      <c r="G5901" s="675" t="s">
        <v>9781</v>
      </c>
      <c r="H5901" s="675" t="s">
        <v>11107</v>
      </c>
      <c r="I5901" s="668" t="s">
        <v>6929</v>
      </c>
      <c r="J5901" s="692" t="s">
        <v>13914</v>
      </c>
      <c r="K5901" s="670">
        <v>1</v>
      </c>
      <c r="L5901" s="670">
        <v>3</v>
      </c>
      <c r="M5901" s="691" t="s">
        <v>13915</v>
      </c>
      <c r="N5901" s="670"/>
      <c r="O5901" s="670"/>
      <c r="P5901" s="773"/>
      <c r="Q5901" s="670"/>
      <c r="R5901" s="670"/>
    </row>
    <row r="5902" spans="1:18" ht="15.75" customHeight="1" x14ac:dyDescent="0.2">
      <c r="A5902" s="665" t="s">
        <v>13701</v>
      </c>
      <c r="B5902" s="666" t="s">
        <v>14241</v>
      </c>
      <c r="C5902" s="666" t="s">
        <v>14242</v>
      </c>
      <c r="D5902" s="675" t="s">
        <v>10854</v>
      </c>
      <c r="E5902" s="737" t="s">
        <v>6892</v>
      </c>
      <c r="F5902" s="666">
        <v>41124281</v>
      </c>
      <c r="G5902" s="675" t="s">
        <v>14593</v>
      </c>
      <c r="H5902" s="675" t="s">
        <v>10854</v>
      </c>
      <c r="I5902" s="675" t="s">
        <v>6929</v>
      </c>
      <c r="J5902" s="675" t="s">
        <v>10854</v>
      </c>
      <c r="K5902" s="666">
        <v>1</v>
      </c>
      <c r="L5902" s="666">
        <v>12</v>
      </c>
      <c r="M5902" s="691" t="s">
        <v>13939</v>
      </c>
      <c r="N5902" s="666">
        <v>3</v>
      </c>
      <c r="O5902" s="666">
        <v>6</v>
      </c>
      <c r="P5902" s="772" t="s">
        <v>13940</v>
      </c>
      <c r="Q5902" s="666">
        <v>1</v>
      </c>
      <c r="R5902" s="666">
        <v>12</v>
      </c>
    </row>
    <row r="5903" spans="1:18" ht="15.75" customHeight="1" x14ac:dyDescent="0.2">
      <c r="A5903" s="665" t="s">
        <v>13701</v>
      </c>
      <c r="B5903" s="666" t="s">
        <v>14241</v>
      </c>
      <c r="C5903" s="666" t="s">
        <v>14242</v>
      </c>
      <c r="D5903" s="675" t="s">
        <v>11169</v>
      </c>
      <c r="E5903" s="737" t="s">
        <v>1750</v>
      </c>
      <c r="F5903" s="666">
        <v>47115624</v>
      </c>
      <c r="G5903" s="675" t="s">
        <v>14594</v>
      </c>
      <c r="H5903" s="675" t="s">
        <v>11169</v>
      </c>
      <c r="I5903" s="675" t="s">
        <v>6929</v>
      </c>
      <c r="J5903" s="675" t="s">
        <v>11169</v>
      </c>
      <c r="K5903" s="666">
        <v>1</v>
      </c>
      <c r="L5903" s="666">
        <v>12</v>
      </c>
      <c r="M5903" s="691" t="s">
        <v>14250</v>
      </c>
      <c r="N5903" s="666">
        <v>3</v>
      </c>
      <c r="O5903" s="666">
        <v>6</v>
      </c>
      <c r="P5903" s="772" t="s">
        <v>14288</v>
      </c>
      <c r="Q5903" s="666">
        <v>1</v>
      </c>
      <c r="R5903" s="666">
        <v>12</v>
      </c>
    </row>
    <row r="5904" spans="1:18" ht="15.75" customHeight="1" x14ac:dyDescent="0.2">
      <c r="A5904" s="665" t="s">
        <v>13701</v>
      </c>
      <c r="B5904" s="666" t="s">
        <v>14241</v>
      </c>
      <c r="C5904" s="666" t="s">
        <v>14242</v>
      </c>
      <c r="D5904" s="675" t="s">
        <v>11169</v>
      </c>
      <c r="E5904" s="737" t="s">
        <v>1124</v>
      </c>
      <c r="F5904" s="666">
        <v>47633031</v>
      </c>
      <c r="G5904" s="675" t="s">
        <v>14595</v>
      </c>
      <c r="H5904" s="675" t="s">
        <v>11169</v>
      </c>
      <c r="I5904" s="675" t="s">
        <v>6929</v>
      </c>
      <c r="J5904" s="675" t="s">
        <v>11169</v>
      </c>
      <c r="K5904" s="666">
        <v>1</v>
      </c>
      <c r="L5904" s="666">
        <v>12</v>
      </c>
      <c r="M5904" s="691" t="s">
        <v>13929</v>
      </c>
      <c r="N5904" s="666">
        <v>3</v>
      </c>
      <c r="O5904" s="666">
        <v>6</v>
      </c>
      <c r="P5904" s="772" t="s">
        <v>13930</v>
      </c>
      <c r="Q5904" s="666">
        <v>1</v>
      </c>
      <c r="R5904" s="666">
        <v>12</v>
      </c>
    </row>
    <row r="5905" spans="1:18" ht="15.75" customHeight="1" x14ac:dyDescent="0.2">
      <c r="A5905" s="665" t="s">
        <v>13701</v>
      </c>
      <c r="B5905" s="666" t="s">
        <v>14241</v>
      </c>
      <c r="C5905" s="666" t="s">
        <v>14242</v>
      </c>
      <c r="D5905" s="675" t="s">
        <v>10390</v>
      </c>
      <c r="E5905" s="737" t="s">
        <v>5124</v>
      </c>
      <c r="F5905" s="666">
        <v>46886168</v>
      </c>
      <c r="G5905" s="675" t="s">
        <v>14596</v>
      </c>
      <c r="H5905" s="675" t="s">
        <v>10390</v>
      </c>
      <c r="I5905" s="675" t="s">
        <v>7361</v>
      </c>
      <c r="J5905" s="675" t="s">
        <v>13708</v>
      </c>
      <c r="K5905" s="666">
        <v>1</v>
      </c>
      <c r="L5905" s="666">
        <v>12</v>
      </c>
      <c r="M5905" s="691" t="s">
        <v>13828</v>
      </c>
      <c r="N5905" s="666">
        <v>3</v>
      </c>
      <c r="O5905" s="666">
        <v>6</v>
      </c>
      <c r="P5905" s="772" t="s">
        <v>13829</v>
      </c>
      <c r="Q5905" s="666">
        <v>1</v>
      </c>
      <c r="R5905" s="666">
        <v>12</v>
      </c>
    </row>
    <row r="5906" spans="1:18" ht="15.75" customHeight="1" x14ac:dyDescent="0.2">
      <c r="A5906" s="665" t="s">
        <v>13701</v>
      </c>
      <c r="B5906" s="666" t="s">
        <v>14241</v>
      </c>
      <c r="C5906" s="666" t="s">
        <v>14242</v>
      </c>
      <c r="D5906" s="675" t="s">
        <v>10390</v>
      </c>
      <c r="E5906" s="737" t="s">
        <v>5124</v>
      </c>
      <c r="F5906" s="666">
        <v>41613700</v>
      </c>
      <c r="G5906" s="675" t="s">
        <v>14597</v>
      </c>
      <c r="H5906" s="675" t="s">
        <v>10390</v>
      </c>
      <c r="I5906" s="675" t="s">
        <v>7361</v>
      </c>
      <c r="J5906" s="675" t="s">
        <v>13708</v>
      </c>
      <c r="K5906" s="666">
        <v>1</v>
      </c>
      <c r="L5906" s="666">
        <v>12</v>
      </c>
      <c r="M5906" s="691" t="s">
        <v>13828</v>
      </c>
      <c r="N5906" s="666">
        <v>3</v>
      </c>
      <c r="O5906" s="666">
        <v>6</v>
      </c>
      <c r="P5906" s="772" t="s">
        <v>13829</v>
      </c>
      <c r="Q5906" s="666">
        <v>1</v>
      </c>
      <c r="R5906" s="666">
        <v>12</v>
      </c>
    </row>
    <row r="5907" spans="1:18" ht="15.75" customHeight="1" x14ac:dyDescent="0.2">
      <c r="A5907" s="665" t="s">
        <v>13701</v>
      </c>
      <c r="B5907" s="666" t="s">
        <v>14241</v>
      </c>
      <c r="C5907" s="666" t="s">
        <v>14242</v>
      </c>
      <c r="D5907" s="675" t="s">
        <v>11806</v>
      </c>
      <c r="E5907" s="737" t="s">
        <v>1750</v>
      </c>
      <c r="F5907" s="666">
        <v>44280885</v>
      </c>
      <c r="G5907" s="675" t="s">
        <v>14598</v>
      </c>
      <c r="H5907" s="675" t="s">
        <v>11806</v>
      </c>
      <c r="I5907" s="675" t="s">
        <v>6929</v>
      </c>
      <c r="J5907" s="675" t="s">
        <v>13704</v>
      </c>
      <c r="K5907" s="666">
        <v>1</v>
      </c>
      <c r="L5907" s="666">
        <v>12</v>
      </c>
      <c r="M5907" s="691" t="s">
        <v>14250</v>
      </c>
      <c r="N5907" s="666">
        <v>3</v>
      </c>
      <c r="O5907" s="666">
        <v>6</v>
      </c>
      <c r="P5907" s="772" t="s">
        <v>14288</v>
      </c>
      <c r="Q5907" s="666">
        <v>1</v>
      </c>
      <c r="R5907" s="666">
        <v>12</v>
      </c>
    </row>
    <row r="5908" spans="1:18" ht="15.75" customHeight="1" x14ac:dyDescent="0.2">
      <c r="A5908" s="665" t="s">
        <v>13701</v>
      </c>
      <c r="B5908" s="666" t="s">
        <v>14241</v>
      </c>
      <c r="C5908" s="666" t="s">
        <v>14242</v>
      </c>
      <c r="D5908" s="675" t="s">
        <v>10738</v>
      </c>
      <c r="E5908" s="737" t="s">
        <v>5124</v>
      </c>
      <c r="F5908" s="666">
        <v>18153165</v>
      </c>
      <c r="G5908" s="675" t="s">
        <v>14599</v>
      </c>
      <c r="H5908" s="675" t="s">
        <v>10738</v>
      </c>
      <c r="I5908" s="675" t="s">
        <v>7361</v>
      </c>
      <c r="J5908" s="675" t="s">
        <v>13708</v>
      </c>
      <c r="K5908" s="666">
        <v>1</v>
      </c>
      <c r="L5908" s="666">
        <v>12</v>
      </c>
      <c r="M5908" s="691" t="s">
        <v>13828</v>
      </c>
      <c r="N5908" s="666">
        <v>3</v>
      </c>
      <c r="O5908" s="666">
        <v>6</v>
      </c>
      <c r="P5908" s="772" t="s">
        <v>13829</v>
      </c>
      <c r="Q5908" s="666">
        <v>1</v>
      </c>
      <c r="R5908" s="666">
        <v>12</v>
      </c>
    </row>
    <row r="5909" spans="1:18" ht="15.75" customHeight="1" x14ac:dyDescent="0.2">
      <c r="A5909" s="665" t="s">
        <v>13701</v>
      </c>
      <c r="B5909" s="666" t="s">
        <v>14241</v>
      </c>
      <c r="C5909" s="666" t="s">
        <v>14242</v>
      </c>
      <c r="D5909" s="675" t="s">
        <v>10842</v>
      </c>
      <c r="E5909" s="737" t="s">
        <v>1124</v>
      </c>
      <c r="F5909" s="666">
        <v>18207869</v>
      </c>
      <c r="G5909" s="675" t="s">
        <v>14600</v>
      </c>
      <c r="H5909" s="675" t="s">
        <v>10842</v>
      </c>
      <c r="I5909" s="675" t="s">
        <v>7361</v>
      </c>
      <c r="J5909" s="675" t="s">
        <v>13708</v>
      </c>
      <c r="K5909" s="666">
        <v>1</v>
      </c>
      <c r="L5909" s="666">
        <v>12</v>
      </c>
      <c r="M5909" s="691" t="s">
        <v>13929</v>
      </c>
      <c r="N5909" s="666">
        <v>3</v>
      </c>
      <c r="O5909" s="666">
        <v>6</v>
      </c>
      <c r="P5909" s="772" t="s">
        <v>13930</v>
      </c>
      <c r="Q5909" s="666">
        <v>1</v>
      </c>
      <c r="R5909" s="666">
        <v>12</v>
      </c>
    </row>
    <row r="5910" spans="1:18" ht="15.75" customHeight="1" x14ac:dyDescent="0.2">
      <c r="A5910" s="665" t="s">
        <v>13701</v>
      </c>
      <c r="B5910" s="666" t="s">
        <v>14241</v>
      </c>
      <c r="C5910" s="666" t="s">
        <v>14242</v>
      </c>
      <c r="D5910" s="675" t="s">
        <v>9914</v>
      </c>
      <c r="E5910" s="737" t="s">
        <v>6979</v>
      </c>
      <c r="F5910" s="666">
        <v>46350362</v>
      </c>
      <c r="G5910" s="675" t="s">
        <v>14601</v>
      </c>
      <c r="H5910" s="675" t="s">
        <v>9914</v>
      </c>
      <c r="I5910" s="675" t="s">
        <v>6929</v>
      </c>
      <c r="J5910" s="675" t="s">
        <v>9913</v>
      </c>
      <c r="K5910" s="666">
        <v>1</v>
      </c>
      <c r="L5910" s="666">
        <v>12</v>
      </c>
      <c r="M5910" s="691" t="s">
        <v>14175</v>
      </c>
      <c r="N5910" s="666">
        <v>3</v>
      </c>
      <c r="O5910" s="666">
        <v>6</v>
      </c>
      <c r="P5910" s="772" t="s">
        <v>14176</v>
      </c>
      <c r="Q5910" s="666">
        <v>1</v>
      </c>
      <c r="R5910" s="666">
        <v>12</v>
      </c>
    </row>
    <row r="5911" spans="1:18" ht="15.75" customHeight="1" x14ac:dyDescent="0.2">
      <c r="A5911" s="665" t="s">
        <v>13701</v>
      </c>
      <c r="B5911" s="666" t="s">
        <v>14241</v>
      </c>
      <c r="C5911" s="666" t="s">
        <v>14242</v>
      </c>
      <c r="D5911" s="675" t="s">
        <v>10738</v>
      </c>
      <c r="E5911" s="737" t="s">
        <v>5124</v>
      </c>
      <c r="F5911" s="666">
        <v>18184475</v>
      </c>
      <c r="G5911" s="675" t="s">
        <v>14602</v>
      </c>
      <c r="H5911" s="675" t="s">
        <v>10738</v>
      </c>
      <c r="I5911" s="675" t="s">
        <v>7361</v>
      </c>
      <c r="J5911" s="675" t="s">
        <v>13708</v>
      </c>
      <c r="K5911" s="666">
        <v>1</v>
      </c>
      <c r="L5911" s="666">
        <v>12</v>
      </c>
      <c r="M5911" s="691" t="s">
        <v>13828</v>
      </c>
      <c r="N5911" s="666">
        <v>3</v>
      </c>
      <c r="O5911" s="666">
        <v>6</v>
      </c>
      <c r="P5911" s="772" t="s">
        <v>13829</v>
      </c>
      <c r="Q5911" s="666">
        <v>1</v>
      </c>
      <c r="R5911" s="666">
        <v>12</v>
      </c>
    </row>
    <row r="5912" spans="1:18" ht="15.75" customHeight="1" x14ac:dyDescent="0.2">
      <c r="A5912" s="665" t="s">
        <v>13701</v>
      </c>
      <c r="B5912" s="666" t="s">
        <v>14241</v>
      </c>
      <c r="C5912" s="666" t="s">
        <v>14242</v>
      </c>
      <c r="D5912" s="675" t="s">
        <v>11169</v>
      </c>
      <c r="E5912" s="737" t="s">
        <v>6892</v>
      </c>
      <c r="F5912" s="666">
        <v>46233334</v>
      </c>
      <c r="G5912" s="675" t="s">
        <v>14603</v>
      </c>
      <c r="H5912" s="675" t="s">
        <v>11169</v>
      </c>
      <c r="I5912" s="675" t="s">
        <v>6929</v>
      </c>
      <c r="J5912" s="675" t="s">
        <v>11169</v>
      </c>
      <c r="K5912" s="666">
        <v>4</v>
      </c>
      <c r="L5912" s="666">
        <v>8</v>
      </c>
      <c r="M5912" s="691" t="s">
        <v>14604</v>
      </c>
      <c r="N5912" s="666"/>
      <c r="O5912" s="666"/>
      <c r="P5912" s="772"/>
      <c r="Q5912" s="666"/>
      <c r="R5912" s="666"/>
    </row>
    <row r="5913" spans="1:18" ht="15.75" customHeight="1" x14ac:dyDescent="0.2">
      <c r="A5913" s="665" t="s">
        <v>13701</v>
      </c>
      <c r="B5913" s="666" t="s">
        <v>14241</v>
      </c>
      <c r="C5913" s="666" t="s">
        <v>14242</v>
      </c>
      <c r="D5913" s="675" t="s">
        <v>9914</v>
      </c>
      <c r="E5913" s="737" t="s">
        <v>6963</v>
      </c>
      <c r="F5913" s="666">
        <v>44834330</v>
      </c>
      <c r="G5913" s="675" t="s">
        <v>14605</v>
      </c>
      <c r="H5913" s="675" t="s">
        <v>9914</v>
      </c>
      <c r="I5913" s="675" t="s">
        <v>6929</v>
      </c>
      <c r="J5913" s="675" t="s">
        <v>9913</v>
      </c>
      <c r="K5913" s="666">
        <v>6</v>
      </c>
      <c r="L5913" s="666">
        <v>9</v>
      </c>
      <c r="M5913" s="691" t="s">
        <v>14606</v>
      </c>
      <c r="N5913" s="666"/>
      <c r="O5913" s="666"/>
      <c r="P5913" s="772"/>
      <c r="Q5913" s="666"/>
      <c r="R5913" s="666"/>
    </row>
    <row r="5914" spans="1:18" ht="15.75" customHeight="1" x14ac:dyDescent="0.2">
      <c r="A5914" s="665" t="s">
        <v>13701</v>
      </c>
      <c r="B5914" s="666" t="s">
        <v>14241</v>
      </c>
      <c r="C5914" s="666" t="s">
        <v>14242</v>
      </c>
      <c r="D5914" s="675" t="s">
        <v>10390</v>
      </c>
      <c r="E5914" s="737" t="s">
        <v>5124</v>
      </c>
      <c r="F5914" s="666">
        <v>42425786</v>
      </c>
      <c r="G5914" s="675" t="s">
        <v>14607</v>
      </c>
      <c r="H5914" s="675" t="s">
        <v>10390</v>
      </c>
      <c r="I5914" s="675" t="s">
        <v>7361</v>
      </c>
      <c r="J5914" s="675" t="s">
        <v>13708</v>
      </c>
      <c r="K5914" s="666">
        <v>1</v>
      </c>
      <c r="L5914" s="666">
        <v>12</v>
      </c>
      <c r="M5914" s="691" t="s">
        <v>13828</v>
      </c>
      <c r="N5914" s="666">
        <v>3</v>
      </c>
      <c r="O5914" s="666">
        <v>6</v>
      </c>
      <c r="P5914" s="772" t="s">
        <v>13829</v>
      </c>
      <c r="Q5914" s="666">
        <v>1</v>
      </c>
      <c r="R5914" s="666">
        <v>12</v>
      </c>
    </row>
    <row r="5915" spans="1:18" ht="15.75" customHeight="1" x14ac:dyDescent="0.2">
      <c r="A5915" s="665" t="s">
        <v>13701</v>
      </c>
      <c r="B5915" s="666" t="s">
        <v>14241</v>
      </c>
      <c r="C5915" s="666" t="s">
        <v>14242</v>
      </c>
      <c r="D5915" s="675" t="s">
        <v>9914</v>
      </c>
      <c r="E5915" s="737" t="s">
        <v>6963</v>
      </c>
      <c r="F5915" s="666">
        <v>45810384</v>
      </c>
      <c r="G5915" s="675" t="s">
        <v>14608</v>
      </c>
      <c r="H5915" s="675" t="s">
        <v>9914</v>
      </c>
      <c r="I5915" s="675" t="s">
        <v>6929</v>
      </c>
      <c r="J5915" s="675" t="s">
        <v>9913</v>
      </c>
      <c r="K5915" s="666">
        <v>1</v>
      </c>
      <c r="L5915" s="666">
        <v>12</v>
      </c>
      <c r="M5915" s="691" t="s">
        <v>14246</v>
      </c>
      <c r="N5915" s="666">
        <v>3</v>
      </c>
      <c r="O5915" s="666">
        <v>6</v>
      </c>
      <c r="P5915" s="772" t="s">
        <v>14247</v>
      </c>
      <c r="Q5915" s="666">
        <v>1</v>
      </c>
      <c r="R5915" s="666">
        <v>12</v>
      </c>
    </row>
    <row r="5916" spans="1:18" ht="15.75" customHeight="1" x14ac:dyDescent="0.2">
      <c r="A5916" s="665" t="s">
        <v>13701</v>
      </c>
      <c r="B5916" s="666" t="s">
        <v>14241</v>
      </c>
      <c r="C5916" s="666" t="s">
        <v>14242</v>
      </c>
      <c r="D5916" s="675" t="s">
        <v>11169</v>
      </c>
      <c r="E5916" s="737" t="s">
        <v>1124</v>
      </c>
      <c r="F5916" s="666">
        <v>40207250</v>
      </c>
      <c r="G5916" s="675" t="s">
        <v>14609</v>
      </c>
      <c r="H5916" s="675" t="s">
        <v>11169</v>
      </c>
      <c r="I5916" s="675" t="s">
        <v>6929</v>
      </c>
      <c r="J5916" s="675" t="s">
        <v>11169</v>
      </c>
      <c r="K5916" s="666">
        <v>1</v>
      </c>
      <c r="L5916" s="666">
        <v>12</v>
      </c>
      <c r="M5916" s="691" t="s">
        <v>13929</v>
      </c>
      <c r="N5916" s="666">
        <v>3</v>
      </c>
      <c r="O5916" s="666">
        <v>6</v>
      </c>
      <c r="P5916" s="772" t="s">
        <v>13930</v>
      </c>
      <c r="Q5916" s="666">
        <v>1</v>
      </c>
      <c r="R5916" s="666">
        <v>12</v>
      </c>
    </row>
    <row r="5917" spans="1:18" ht="15.75" customHeight="1" x14ac:dyDescent="0.2">
      <c r="A5917" s="676" t="s">
        <v>13701</v>
      </c>
      <c r="B5917" s="670" t="s">
        <v>14393</v>
      </c>
      <c r="C5917" s="670"/>
      <c r="D5917" s="675" t="s">
        <v>9914</v>
      </c>
      <c r="E5917" s="737" t="s">
        <v>12250</v>
      </c>
      <c r="F5917" s="666">
        <v>46566952</v>
      </c>
      <c r="G5917" s="675" t="s">
        <v>13934</v>
      </c>
      <c r="H5917" s="675" t="s">
        <v>9914</v>
      </c>
      <c r="I5917" s="668" t="s">
        <v>6929</v>
      </c>
      <c r="J5917" s="668" t="s">
        <v>9913</v>
      </c>
      <c r="K5917" s="670">
        <v>1</v>
      </c>
      <c r="L5917" s="670">
        <v>6</v>
      </c>
      <c r="M5917" s="691" t="s">
        <v>13935</v>
      </c>
      <c r="N5917" s="670"/>
      <c r="O5917" s="670"/>
      <c r="P5917" s="773"/>
      <c r="Q5917" s="670"/>
      <c r="R5917" s="670"/>
    </row>
    <row r="5918" spans="1:18" ht="15.75" customHeight="1" x14ac:dyDescent="0.2">
      <c r="A5918" s="665" t="s">
        <v>13701</v>
      </c>
      <c r="B5918" s="666" t="s">
        <v>14241</v>
      </c>
      <c r="C5918" s="666" t="s">
        <v>14242</v>
      </c>
      <c r="D5918" s="675" t="s">
        <v>9914</v>
      </c>
      <c r="E5918" s="737" t="s">
        <v>6963</v>
      </c>
      <c r="F5918" s="666">
        <v>41960886</v>
      </c>
      <c r="G5918" s="675" t="s">
        <v>14610</v>
      </c>
      <c r="H5918" s="675" t="s">
        <v>9914</v>
      </c>
      <c r="I5918" s="675" t="s">
        <v>6929</v>
      </c>
      <c r="J5918" s="675" t="s">
        <v>9913</v>
      </c>
      <c r="K5918" s="666">
        <v>1</v>
      </c>
      <c r="L5918" s="666">
        <v>2</v>
      </c>
      <c r="M5918" s="691" t="s">
        <v>14611</v>
      </c>
      <c r="N5918" s="666"/>
      <c r="O5918" s="666"/>
      <c r="P5918" s="772"/>
      <c r="Q5918" s="666"/>
      <c r="R5918" s="666"/>
    </row>
    <row r="5919" spans="1:18" ht="15.75" customHeight="1" x14ac:dyDescent="0.2">
      <c r="A5919" s="665" t="s">
        <v>13701</v>
      </c>
      <c r="B5919" s="666" t="s">
        <v>14241</v>
      </c>
      <c r="C5919" s="666" t="s">
        <v>14242</v>
      </c>
      <c r="D5919" s="675" t="s">
        <v>10390</v>
      </c>
      <c r="E5919" s="737" t="s">
        <v>5124</v>
      </c>
      <c r="F5919" s="666">
        <v>41633977</v>
      </c>
      <c r="G5919" s="675" t="s">
        <v>14612</v>
      </c>
      <c r="H5919" s="675" t="s">
        <v>10390</v>
      </c>
      <c r="I5919" s="675" t="s">
        <v>7361</v>
      </c>
      <c r="J5919" s="675" t="s">
        <v>13708</v>
      </c>
      <c r="K5919" s="666">
        <v>1</v>
      </c>
      <c r="L5919" s="666">
        <v>12</v>
      </c>
      <c r="M5919" s="691" t="s">
        <v>13828</v>
      </c>
      <c r="N5919" s="666">
        <v>3</v>
      </c>
      <c r="O5919" s="666">
        <v>6</v>
      </c>
      <c r="P5919" s="772" t="s">
        <v>13829</v>
      </c>
      <c r="Q5919" s="666">
        <v>1</v>
      </c>
      <c r="R5919" s="666">
        <v>12</v>
      </c>
    </row>
    <row r="5920" spans="1:18" ht="15.75" customHeight="1" x14ac:dyDescent="0.2">
      <c r="A5920" s="665" t="s">
        <v>13701</v>
      </c>
      <c r="B5920" s="666" t="s">
        <v>14241</v>
      </c>
      <c r="C5920" s="666" t="s">
        <v>14242</v>
      </c>
      <c r="D5920" s="675" t="s">
        <v>11806</v>
      </c>
      <c r="E5920" s="737" t="s">
        <v>4263</v>
      </c>
      <c r="F5920" s="666">
        <v>46414241</v>
      </c>
      <c r="G5920" s="675" t="s">
        <v>14613</v>
      </c>
      <c r="H5920" s="675" t="s">
        <v>11806</v>
      </c>
      <c r="I5920" s="675" t="s">
        <v>6929</v>
      </c>
      <c r="J5920" s="675" t="s">
        <v>13704</v>
      </c>
      <c r="K5920" s="666">
        <v>1</v>
      </c>
      <c r="L5920" s="666">
        <v>12</v>
      </c>
      <c r="M5920" s="691" t="s">
        <v>13979</v>
      </c>
      <c r="N5920" s="666">
        <v>3</v>
      </c>
      <c r="O5920" s="666">
        <v>6</v>
      </c>
      <c r="P5920" s="772" t="s">
        <v>13980</v>
      </c>
      <c r="Q5920" s="666">
        <v>1</v>
      </c>
      <c r="R5920" s="666">
        <v>12</v>
      </c>
    </row>
    <row r="5921" spans="1:18" ht="15.75" customHeight="1" x14ac:dyDescent="0.2">
      <c r="A5921" s="665" t="s">
        <v>13701</v>
      </c>
      <c r="B5921" s="666" t="s">
        <v>14241</v>
      </c>
      <c r="C5921" s="666" t="s">
        <v>14242</v>
      </c>
      <c r="D5921" s="675" t="s">
        <v>11169</v>
      </c>
      <c r="E5921" s="737" t="s">
        <v>1750</v>
      </c>
      <c r="F5921" s="666">
        <v>45502217</v>
      </c>
      <c r="G5921" s="675" t="s">
        <v>14614</v>
      </c>
      <c r="H5921" s="675" t="s">
        <v>11169</v>
      </c>
      <c r="I5921" s="675" t="s">
        <v>6929</v>
      </c>
      <c r="J5921" s="675" t="s">
        <v>11169</v>
      </c>
      <c r="K5921" s="666">
        <v>1</v>
      </c>
      <c r="L5921" s="666">
        <v>12</v>
      </c>
      <c r="M5921" s="691" t="s">
        <v>14250</v>
      </c>
      <c r="N5921" s="666">
        <v>3</v>
      </c>
      <c r="O5921" s="666">
        <v>6</v>
      </c>
      <c r="P5921" s="772" t="s">
        <v>14288</v>
      </c>
      <c r="Q5921" s="666">
        <v>1</v>
      </c>
      <c r="R5921" s="666">
        <v>12</v>
      </c>
    </row>
    <row r="5922" spans="1:18" ht="15.75" customHeight="1" x14ac:dyDescent="0.2">
      <c r="A5922" s="665" t="s">
        <v>13701</v>
      </c>
      <c r="B5922" s="666" t="s">
        <v>14241</v>
      </c>
      <c r="C5922" s="666" t="s">
        <v>14242</v>
      </c>
      <c r="D5922" s="675" t="s">
        <v>11169</v>
      </c>
      <c r="E5922" s="737" t="s">
        <v>1750</v>
      </c>
      <c r="F5922" s="666">
        <v>70220265</v>
      </c>
      <c r="G5922" s="675" t="s">
        <v>14615</v>
      </c>
      <c r="H5922" s="675" t="s">
        <v>11169</v>
      </c>
      <c r="I5922" s="675" t="s">
        <v>6929</v>
      </c>
      <c r="J5922" s="675" t="s">
        <v>11169</v>
      </c>
      <c r="K5922" s="666">
        <v>1</v>
      </c>
      <c r="L5922" s="666">
        <v>12</v>
      </c>
      <c r="M5922" s="691" t="s">
        <v>14250</v>
      </c>
      <c r="N5922" s="666">
        <v>3</v>
      </c>
      <c r="O5922" s="666">
        <v>6</v>
      </c>
      <c r="P5922" s="772" t="s">
        <v>14288</v>
      </c>
      <c r="Q5922" s="666">
        <v>1</v>
      </c>
      <c r="R5922" s="666">
        <v>12</v>
      </c>
    </row>
    <row r="5923" spans="1:18" ht="15.75" customHeight="1" x14ac:dyDescent="0.2">
      <c r="A5923" s="665" t="s">
        <v>13701</v>
      </c>
      <c r="B5923" s="666" t="s">
        <v>14241</v>
      </c>
      <c r="C5923" s="666" t="s">
        <v>14242</v>
      </c>
      <c r="D5923" s="675" t="s">
        <v>11806</v>
      </c>
      <c r="E5923" s="737" t="s">
        <v>6979</v>
      </c>
      <c r="F5923" s="666">
        <v>71277645</v>
      </c>
      <c r="G5923" s="675" t="s">
        <v>14616</v>
      </c>
      <c r="H5923" s="675" t="s">
        <v>11806</v>
      </c>
      <c r="I5923" s="675" t="s">
        <v>6929</v>
      </c>
      <c r="J5923" s="675" t="s">
        <v>13704</v>
      </c>
      <c r="K5923" s="666">
        <v>1</v>
      </c>
      <c r="L5923" s="666">
        <v>12</v>
      </c>
      <c r="M5923" s="691" t="s">
        <v>14175</v>
      </c>
      <c r="N5923" s="666">
        <v>3</v>
      </c>
      <c r="O5923" s="666">
        <v>6</v>
      </c>
      <c r="P5923" s="772" t="s">
        <v>14176</v>
      </c>
      <c r="Q5923" s="666">
        <v>1</v>
      </c>
      <c r="R5923" s="666">
        <v>12</v>
      </c>
    </row>
    <row r="5924" spans="1:18" ht="15.75" customHeight="1" x14ac:dyDescent="0.2">
      <c r="A5924" s="665" t="s">
        <v>13701</v>
      </c>
      <c r="B5924" s="666" t="s">
        <v>14241</v>
      </c>
      <c r="C5924" s="666" t="s">
        <v>14242</v>
      </c>
      <c r="D5924" s="675" t="s">
        <v>9914</v>
      </c>
      <c r="E5924" s="737" t="s">
        <v>6979</v>
      </c>
      <c r="F5924" s="666">
        <v>72723468</v>
      </c>
      <c r="G5924" s="675" t="s">
        <v>14617</v>
      </c>
      <c r="H5924" s="675" t="s">
        <v>9914</v>
      </c>
      <c r="I5924" s="675" t="s">
        <v>6929</v>
      </c>
      <c r="J5924" s="675" t="s">
        <v>9913</v>
      </c>
      <c r="K5924" s="666">
        <v>1</v>
      </c>
      <c r="L5924" s="666">
        <v>12</v>
      </c>
      <c r="M5924" s="691" t="s">
        <v>14175</v>
      </c>
      <c r="N5924" s="666">
        <v>3</v>
      </c>
      <c r="O5924" s="666">
        <v>6</v>
      </c>
      <c r="P5924" s="772" t="s">
        <v>14176</v>
      </c>
      <c r="Q5924" s="666">
        <v>1</v>
      </c>
      <c r="R5924" s="666">
        <v>12</v>
      </c>
    </row>
    <row r="5925" spans="1:18" ht="15.75" customHeight="1" x14ac:dyDescent="0.2">
      <c r="A5925" s="665" t="s">
        <v>13701</v>
      </c>
      <c r="B5925" s="666" t="s">
        <v>14241</v>
      </c>
      <c r="C5925" s="666" t="s">
        <v>14242</v>
      </c>
      <c r="D5925" s="675" t="s">
        <v>11806</v>
      </c>
      <c r="E5925" s="737" t="s">
        <v>6979</v>
      </c>
      <c r="F5925" s="666">
        <v>80400795</v>
      </c>
      <c r="G5925" s="675" t="s">
        <v>14618</v>
      </c>
      <c r="H5925" s="675" t="s">
        <v>11806</v>
      </c>
      <c r="I5925" s="675" t="s">
        <v>6929</v>
      </c>
      <c r="J5925" s="675" t="s">
        <v>13704</v>
      </c>
      <c r="K5925" s="666">
        <v>1</v>
      </c>
      <c r="L5925" s="666">
        <v>12</v>
      </c>
      <c r="M5925" s="691" t="s">
        <v>14175</v>
      </c>
      <c r="N5925" s="666">
        <v>3</v>
      </c>
      <c r="O5925" s="666">
        <v>6</v>
      </c>
      <c r="P5925" s="772" t="s">
        <v>14176</v>
      </c>
      <c r="Q5925" s="666">
        <v>1</v>
      </c>
      <c r="R5925" s="666">
        <v>12</v>
      </c>
    </row>
    <row r="5926" spans="1:18" ht="15.75" customHeight="1" x14ac:dyDescent="0.2">
      <c r="A5926" s="665" t="s">
        <v>13701</v>
      </c>
      <c r="B5926" s="666" t="s">
        <v>14241</v>
      </c>
      <c r="C5926" s="666" t="s">
        <v>14242</v>
      </c>
      <c r="D5926" s="675" t="s">
        <v>9914</v>
      </c>
      <c r="E5926" s="737" t="s">
        <v>6963</v>
      </c>
      <c r="F5926" s="666">
        <v>49022969</v>
      </c>
      <c r="G5926" s="675" t="s">
        <v>14619</v>
      </c>
      <c r="H5926" s="675" t="s">
        <v>9914</v>
      </c>
      <c r="I5926" s="675" t="s">
        <v>6929</v>
      </c>
      <c r="J5926" s="675" t="s">
        <v>9913</v>
      </c>
      <c r="K5926" s="666">
        <v>1</v>
      </c>
      <c r="L5926" s="666">
        <v>12</v>
      </c>
      <c r="M5926" s="691" t="s">
        <v>14246</v>
      </c>
      <c r="N5926" s="666">
        <v>3</v>
      </c>
      <c r="O5926" s="666">
        <v>6</v>
      </c>
      <c r="P5926" s="772" t="s">
        <v>14247</v>
      </c>
      <c r="Q5926" s="666">
        <v>1</v>
      </c>
      <c r="R5926" s="666">
        <v>12</v>
      </c>
    </row>
    <row r="5927" spans="1:18" ht="15.75" customHeight="1" x14ac:dyDescent="0.2">
      <c r="A5927" s="665" t="s">
        <v>13701</v>
      </c>
      <c r="B5927" s="666" t="s">
        <v>14241</v>
      </c>
      <c r="C5927" s="666" t="s">
        <v>14242</v>
      </c>
      <c r="D5927" s="675" t="s">
        <v>9914</v>
      </c>
      <c r="E5927" s="737" t="s">
        <v>6963</v>
      </c>
      <c r="F5927" s="666">
        <v>43976227</v>
      </c>
      <c r="G5927" s="675" t="s">
        <v>14620</v>
      </c>
      <c r="H5927" s="675" t="s">
        <v>9914</v>
      </c>
      <c r="I5927" s="675" t="s">
        <v>6929</v>
      </c>
      <c r="J5927" s="675" t="s">
        <v>9913</v>
      </c>
      <c r="K5927" s="666">
        <v>1</v>
      </c>
      <c r="L5927" s="666">
        <v>12</v>
      </c>
      <c r="M5927" s="691" t="s">
        <v>14246</v>
      </c>
      <c r="N5927" s="666">
        <v>3</v>
      </c>
      <c r="O5927" s="666">
        <v>6</v>
      </c>
      <c r="P5927" s="772" t="s">
        <v>14247</v>
      </c>
      <c r="Q5927" s="666">
        <v>1</v>
      </c>
      <c r="R5927" s="666">
        <v>12</v>
      </c>
    </row>
    <row r="5928" spans="1:18" ht="15.75" customHeight="1" x14ac:dyDescent="0.2">
      <c r="A5928" s="665" t="s">
        <v>13701</v>
      </c>
      <c r="B5928" s="666" t="s">
        <v>14241</v>
      </c>
      <c r="C5928" s="666" t="s">
        <v>14242</v>
      </c>
      <c r="D5928" s="675" t="s">
        <v>9914</v>
      </c>
      <c r="E5928" s="737" t="s">
        <v>6963</v>
      </c>
      <c r="F5928" s="666">
        <v>46285236</v>
      </c>
      <c r="G5928" s="675" t="s">
        <v>14621</v>
      </c>
      <c r="H5928" s="675" t="s">
        <v>9914</v>
      </c>
      <c r="I5928" s="675" t="s">
        <v>6929</v>
      </c>
      <c r="J5928" s="675" t="s">
        <v>9913</v>
      </c>
      <c r="K5928" s="666">
        <v>1</v>
      </c>
      <c r="L5928" s="666">
        <v>12</v>
      </c>
      <c r="M5928" s="691" t="s">
        <v>14246</v>
      </c>
      <c r="N5928" s="666">
        <v>3</v>
      </c>
      <c r="O5928" s="666">
        <v>6</v>
      </c>
      <c r="P5928" s="772" t="s">
        <v>14247</v>
      </c>
      <c r="Q5928" s="666">
        <v>1</v>
      </c>
      <c r="R5928" s="666">
        <v>12</v>
      </c>
    </row>
    <row r="5929" spans="1:18" ht="15.75" customHeight="1" x14ac:dyDescent="0.2">
      <c r="A5929" s="665" t="s">
        <v>13701</v>
      </c>
      <c r="B5929" s="666" t="s">
        <v>14241</v>
      </c>
      <c r="C5929" s="666" t="s">
        <v>14242</v>
      </c>
      <c r="D5929" s="675" t="s">
        <v>10738</v>
      </c>
      <c r="E5929" s="737" t="s">
        <v>1124</v>
      </c>
      <c r="F5929" s="666">
        <v>19091167</v>
      </c>
      <c r="G5929" s="675" t="s">
        <v>14622</v>
      </c>
      <c r="H5929" s="675" t="s">
        <v>10738</v>
      </c>
      <c r="I5929" s="675" t="s">
        <v>7361</v>
      </c>
      <c r="J5929" s="675" t="s">
        <v>13708</v>
      </c>
      <c r="K5929" s="666">
        <v>1</v>
      </c>
      <c r="L5929" s="666">
        <v>12</v>
      </c>
      <c r="M5929" s="691" t="s">
        <v>13929</v>
      </c>
      <c r="N5929" s="666">
        <v>3</v>
      </c>
      <c r="O5929" s="666">
        <v>6</v>
      </c>
      <c r="P5929" s="772" t="s">
        <v>13930</v>
      </c>
      <c r="Q5929" s="666">
        <v>1</v>
      </c>
      <c r="R5929" s="666">
        <v>12</v>
      </c>
    </row>
    <row r="5930" spans="1:18" ht="15.75" customHeight="1" x14ac:dyDescent="0.2">
      <c r="A5930" s="665" t="s">
        <v>13701</v>
      </c>
      <c r="B5930" s="666" t="s">
        <v>14241</v>
      </c>
      <c r="C5930" s="666" t="s">
        <v>14242</v>
      </c>
      <c r="D5930" s="675" t="s">
        <v>10738</v>
      </c>
      <c r="E5930" s="737" t="s">
        <v>1124</v>
      </c>
      <c r="F5930" s="666">
        <v>41639557</v>
      </c>
      <c r="G5930" s="675" t="s">
        <v>14623</v>
      </c>
      <c r="H5930" s="675" t="s">
        <v>10738</v>
      </c>
      <c r="I5930" s="675" t="s">
        <v>7361</v>
      </c>
      <c r="J5930" s="675" t="s">
        <v>13708</v>
      </c>
      <c r="K5930" s="666">
        <v>1</v>
      </c>
      <c r="L5930" s="666">
        <v>12</v>
      </c>
      <c r="M5930" s="691" t="s">
        <v>13929</v>
      </c>
      <c r="N5930" s="666">
        <v>3</v>
      </c>
      <c r="O5930" s="666">
        <v>6</v>
      </c>
      <c r="P5930" s="772" t="s">
        <v>13930</v>
      </c>
      <c r="Q5930" s="666">
        <v>1</v>
      </c>
      <c r="R5930" s="666">
        <v>12</v>
      </c>
    </row>
    <row r="5931" spans="1:18" ht="15.75" customHeight="1" x14ac:dyDescent="0.2">
      <c r="A5931" s="665" t="s">
        <v>13701</v>
      </c>
      <c r="B5931" s="666" t="s">
        <v>14241</v>
      </c>
      <c r="C5931" s="666" t="s">
        <v>14242</v>
      </c>
      <c r="D5931" s="675" t="s">
        <v>11806</v>
      </c>
      <c r="E5931" s="737" t="s">
        <v>6979</v>
      </c>
      <c r="F5931" s="666">
        <v>73736151</v>
      </c>
      <c r="G5931" s="675" t="s">
        <v>14624</v>
      </c>
      <c r="H5931" s="675" t="s">
        <v>11806</v>
      </c>
      <c r="I5931" s="675" t="s">
        <v>6929</v>
      </c>
      <c r="J5931" s="675" t="s">
        <v>13704</v>
      </c>
      <c r="K5931" s="666">
        <v>1</v>
      </c>
      <c r="L5931" s="666">
        <v>12</v>
      </c>
      <c r="M5931" s="691" t="s">
        <v>14175</v>
      </c>
      <c r="N5931" s="666">
        <v>3</v>
      </c>
      <c r="O5931" s="666">
        <v>6</v>
      </c>
      <c r="P5931" s="772" t="s">
        <v>14176</v>
      </c>
      <c r="Q5931" s="666">
        <v>1</v>
      </c>
      <c r="R5931" s="666">
        <v>12</v>
      </c>
    </row>
    <row r="5932" spans="1:18" ht="15.75" customHeight="1" x14ac:dyDescent="0.2">
      <c r="A5932" s="665" t="s">
        <v>13701</v>
      </c>
      <c r="B5932" s="666" t="s">
        <v>14241</v>
      </c>
      <c r="C5932" s="666" t="s">
        <v>14242</v>
      </c>
      <c r="D5932" s="675" t="s">
        <v>11806</v>
      </c>
      <c r="E5932" s="737" t="s">
        <v>4263</v>
      </c>
      <c r="F5932" s="666">
        <v>40153895</v>
      </c>
      <c r="G5932" s="675" t="s">
        <v>14625</v>
      </c>
      <c r="H5932" s="675" t="s">
        <v>11806</v>
      </c>
      <c r="I5932" s="675" t="s">
        <v>6929</v>
      </c>
      <c r="J5932" s="675" t="s">
        <v>13704</v>
      </c>
      <c r="K5932" s="666">
        <v>1</v>
      </c>
      <c r="L5932" s="666">
        <v>12</v>
      </c>
      <c r="M5932" s="691" t="s">
        <v>13979</v>
      </c>
      <c r="N5932" s="666">
        <v>3</v>
      </c>
      <c r="O5932" s="666">
        <v>6</v>
      </c>
      <c r="P5932" s="772" t="s">
        <v>13980</v>
      </c>
      <c r="Q5932" s="666">
        <v>1</v>
      </c>
      <c r="R5932" s="666">
        <v>12</v>
      </c>
    </row>
    <row r="5933" spans="1:18" ht="15.75" customHeight="1" x14ac:dyDescent="0.2">
      <c r="A5933" s="665" t="s">
        <v>13701</v>
      </c>
      <c r="B5933" s="666" t="s">
        <v>14241</v>
      </c>
      <c r="C5933" s="666" t="s">
        <v>14242</v>
      </c>
      <c r="D5933" s="675" t="s">
        <v>11806</v>
      </c>
      <c r="E5933" s="737" t="s">
        <v>4263</v>
      </c>
      <c r="F5933" s="666">
        <v>41840016</v>
      </c>
      <c r="G5933" s="675" t="s">
        <v>14626</v>
      </c>
      <c r="H5933" s="675" t="s">
        <v>11806</v>
      </c>
      <c r="I5933" s="675" t="s">
        <v>6929</v>
      </c>
      <c r="J5933" s="675" t="s">
        <v>13704</v>
      </c>
      <c r="K5933" s="666">
        <v>1</v>
      </c>
      <c r="L5933" s="666">
        <v>12</v>
      </c>
      <c r="M5933" s="691" t="s">
        <v>13979</v>
      </c>
      <c r="N5933" s="666">
        <v>3</v>
      </c>
      <c r="O5933" s="666">
        <v>6</v>
      </c>
      <c r="P5933" s="772" t="s">
        <v>13980</v>
      </c>
      <c r="Q5933" s="666">
        <v>1</v>
      </c>
      <c r="R5933" s="666">
        <v>12</v>
      </c>
    </row>
    <row r="5934" spans="1:18" ht="15.75" customHeight="1" x14ac:dyDescent="0.2">
      <c r="A5934" s="665" t="s">
        <v>13701</v>
      </c>
      <c r="B5934" s="666" t="s">
        <v>14241</v>
      </c>
      <c r="C5934" s="666" t="s">
        <v>14242</v>
      </c>
      <c r="D5934" s="675" t="s">
        <v>9914</v>
      </c>
      <c r="E5934" s="737" t="s">
        <v>6963</v>
      </c>
      <c r="F5934" s="666">
        <v>71285687</v>
      </c>
      <c r="G5934" s="675" t="s">
        <v>14627</v>
      </c>
      <c r="H5934" s="675" t="s">
        <v>9914</v>
      </c>
      <c r="I5934" s="675" t="s">
        <v>6929</v>
      </c>
      <c r="J5934" s="675" t="s">
        <v>9913</v>
      </c>
      <c r="K5934" s="666">
        <v>1</v>
      </c>
      <c r="L5934" s="666">
        <v>12</v>
      </c>
      <c r="M5934" s="691" t="s">
        <v>14246</v>
      </c>
      <c r="N5934" s="666">
        <v>3</v>
      </c>
      <c r="O5934" s="666">
        <v>6</v>
      </c>
      <c r="P5934" s="772" t="s">
        <v>14247</v>
      </c>
      <c r="Q5934" s="666">
        <v>1</v>
      </c>
      <c r="R5934" s="666">
        <v>12</v>
      </c>
    </row>
    <row r="5935" spans="1:18" ht="15.75" customHeight="1" x14ac:dyDescent="0.2">
      <c r="A5935" s="665" t="s">
        <v>13701</v>
      </c>
      <c r="B5935" s="666" t="s">
        <v>14241</v>
      </c>
      <c r="C5935" s="666" t="s">
        <v>14242</v>
      </c>
      <c r="D5935" s="675" t="s">
        <v>10738</v>
      </c>
      <c r="E5935" s="737" t="s">
        <v>1124</v>
      </c>
      <c r="F5935" s="666">
        <v>27152369</v>
      </c>
      <c r="G5935" s="675" t="s">
        <v>14628</v>
      </c>
      <c r="H5935" s="675" t="s">
        <v>10738</v>
      </c>
      <c r="I5935" s="675" t="s">
        <v>7361</v>
      </c>
      <c r="J5935" s="675" t="s">
        <v>13708</v>
      </c>
      <c r="K5935" s="666">
        <v>1</v>
      </c>
      <c r="L5935" s="666">
        <v>12</v>
      </c>
      <c r="M5935" s="691" t="s">
        <v>13929</v>
      </c>
      <c r="N5935" s="666">
        <v>3</v>
      </c>
      <c r="O5935" s="666">
        <v>6</v>
      </c>
      <c r="P5935" s="772" t="s">
        <v>13930</v>
      </c>
      <c r="Q5935" s="666">
        <v>1</v>
      </c>
      <c r="R5935" s="666">
        <v>12</v>
      </c>
    </row>
    <row r="5936" spans="1:18" ht="15.75" customHeight="1" x14ac:dyDescent="0.2">
      <c r="A5936" s="665" t="s">
        <v>13701</v>
      </c>
      <c r="B5936" s="666" t="s">
        <v>14241</v>
      </c>
      <c r="C5936" s="666" t="s">
        <v>14242</v>
      </c>
      <c r="D5936" s="675" t="s">
        <v>10738</v>
      </c>
      <c r="E5936" s="737" t="s">
        <v>5124</v>
      </c>
      <c r="F5936" s="666">
        <v>43075690</v>
      </c>
      <c r="G5936" s="675" t="s">
        <v>14629</v>
      </c>
      <c r="H5936" s="675" t="s">
        <v>10738</v>
      </c>
      <c r="I5936" s="675" t="s">
        <v>7361</v>
      </c>
      <c r="J5936" s="675" t="s">
        <v>13708</v>
      </c>
      <c r="K5936" s="666">
        <v>1</v>
      </c>
      <c r="L5936" s="666">
        <v>12</v>
      </c>
      <c r="M5936" s="691" t="s">
        <v>13828</v>
      </c>
      <c r="N5936" s="666">
        <v>3</v>
      </c>
      <c r="O5936" s="666">
        <v>6</v>
      </c>
      <c r="P5936" s="772" t="s">
        <v>13829</v>
      </c>
      <c r="Q5936" s="666">
        <v>1</v>
      </c>
      <c r="R5936" s="666">
        <v>12</v>
      </c>
    </row>
    <row r="5937" spans="1:18" ht="15.75" customHeight="1" x14ac:dyDescent="0.2">
      <c r="A5937" s="665" t="s">
        <v>13701</v>
      </c>
      <c r="B5937" s="666" t="s">
        <v>14241</v>
      </c>
      <c r="C5937" s="666" t="s">
        <v>14242</v>
      </c>
      <c r="D5937" s="675" t="s">
        <v>11806</v>
      </c>
      <c r="E5937" s="737" t="s">
        <v>6979</v>
      </c>
      <c r="F5937" s="666">
        <v>47531328</v>
      </c>
      <c r="G5937" s="675" t="s">
        <v>14630</v>
      </c>
      <c r="H5937" s="675" t="s">
        <v>11806</v>
      </c>
      <c r="I5937" s="675" t="s">
        <v>6929</v>
      </c>
      <c r="J5937" s="675" t="s">
        <v>13704</v>
      </c>
      <c r="K5937" s="666">
        <v>1</v>
      </c>
      <c r="L5937" s="666">
        <v>12</v>
      </c>
      <c r="M5937" s="691" t="s">
        <v>14175</v>
      </c>
      <c r="N5937" s="666">
        <v>3</v>
      </c>
      <c r="O5937" s="666">
        <v>6</v>
      </c>
      <c r="P5937" s="772" t="s">
        <v>14176</v>
      </c>
      <c r="Q5937" s="666">
        <v>1</v>
      </c>
      <c r="R5937" s="666">
        <v>12</v>
      </c>
    </row>
    <row r="5938" spans="1:18" ht="15.75" customHeight="1" x14ac:dyDescent="0.2">
      <c r="A5938" s="665" t="s">
        <v>13701</v>
      </c>
      <c r="B5938" s="666" t="s">
        <v>14241</v>
      </c>
      <c r="C5938" s="666" t="s">
        <v>14242</v>
      </c>
      <c r="D5938" s="675" t="s">
        <v>9914</v>
      </c>
      <c r="E5938" s="737" t="s">
        <v>6979</v>
      </c>
      <c r="F5938" s="666">
        <v>46395886</v>
      </c>
      <c r="G5938" s="675" t="s">
        <v>14631</v>
      </c>
      <c r="H5938" s="675" t="s">
        <v>9914</v>
      </c>
      <c r="I5938" s="675" t="s">
        <v>6929</v>
      </c>
      <c r="J5938" s="675" t="s">
        <v>9913</v>
      </c>
      <c r="K5938" s="666">
        <v>1</v>
      </c>
      <c r="L5938" s="666">
        <v>12</v>
      </c>
      <c r="M5938" s="691" t="s">
        <v>14175</v>
      </c>
      <c r="N5938" s="666">
        <v>3</v>
      </c>
      <c r="O5938" s="666">
        <v>6</v>
      </c>
      <c r="P5938" s="772" t="s">
        <v>14176</v>
      </c>
      <c r="Q5938" s="666">
        <v>1</v>
      </c>
      <c r="R5938" s="666">
        <v>12</v>
      </c>
    </row>
    <row r="5939" spans="1:18" ht="15.75" customHeight="1" x14ac:dyDescent="0.2">
      <c r="A5939" s="665" t="s">
        <v>13701</v>
      </c>
      <c r="B5939" s="666" t="s">
        <v>14241</v>
      </c>
      <c r="C5939" s="666" t="s">
        <v>14242</v>
      </c>
      <c r="D5939" s="675" t="s">
        <v>11752</v>
      </c>
      <c r="E5939" s="737" t="s">
        <v>6963</v>
      </c>
      <c r="F5939" s="666">
        <v>18018703</v>
      </c>
      <c r="G5939" s="675" t="s">
        <v>14632</v>
      </c>
      <c r="H5939" s="675" t="s">
        <v>11752</v>
      </c>
      <c r="I5939" s="675" t="s">
        <v>6929</v>
      </c>
      <c r="J5939" s="675" t="s">
        <v>6960</v>
      </c>
      <c r="K5939" s="666" t="s">
        <v>10485</v>
      </c>
      <c r="L5939" s="666">
        <v>12</v>
      </c>
      <c r="M5939" s="691" t="s">
        <v>14246</v>
      </c>
      <c r="N5939" s="666">
        <v>3</v>
      </c>
      <c r="O5939" s="666">
        <v>6</v>
      </c>
      <c r="P5939" s="772" t="s">
        <v>14247</v>
      </c>
      <c r="Q5939" s="666" t="s">
        <v>10485</v>
      </c>
      <c r="R5939" s="666">
        <v>12</v>
      </c>
    </row>
    <row r="5940" spans="1:18" ht="15.75" customHeight="1" x14ac:dyDescent="0.2">
      <c r="A5940" s="665" t="s">
        <v>13701</v>
      </c>
      <c r="B5940" s="666" t="s">
        <v>14241</v>
      </c>
      <c r="C5940" s="666" t="s">
        <v>14242</v>
      </c>
      <c r="D5940" s="675" t="s">
        <v>10390</v>
      </c>
      <c r="E5940" s="737" t="s">
        <v>5124</v>
      </c>
      <c r="F5940" s="666">
        <v>46333948</v>
      </c>
      <c r="G5940" s="675" t="s">
        <v>14633</v>
      </c>
      <c r="H5940" s="675" t="s">
        <v>10390</v>
      </c>
      <c r="I5940" s="675" t="s">
        <v>7361</v>
      </c>
      <c r="J5940" s="675" t="s">
        <v>13708</v>
      </c>
      <c r="K5940" s="666">
        <v>1</v>
      </c>
      <c r="L5940" s="666">
        <v>12</v>
      </c>
      <c r="M5940" s="691" t="s">
        <v>13828</v>
      </c>
      <c r="N5940" s="666">
        <v>3</v>
      </c>
      <c r="O5940" s="666">
        <v>6</v>
      </c>
      <c r="P5940" s="772" t="s">
        <v>13829</v>
      </c>
      <c r="Q5940" s="666">
        <v>1</v>
      </c>
      <c r="R5940" s="666">
        <v>12</v>
      </c>
    </row>
    <row r="5941" spans="1:18" ht="15.75" customHeight="1" x14ac:dyDescent="0.2">
      <c r="A5941" s="665" t="s">
        <v>13701</v>
      </c>
      <c r="B5941" s="666" t="s">
        <v>14241</v>
      </c>
      <c r="C5941" s="666" t="s">
        <v>14242</v>
      </c>
      <c r="D5941" s="675" t="s">
        <v>9914</v>
      </c>
      <c r="E5941" s="737" t="s">
        <v>6963</v>
      </c>
      <c r="F5941" s="666">
        <v>70298083</v>
      </c>
      <c r="G5941" s="675" t="s">
        <v>11439</v>
      </c>
      <c r="H5941" s="675" t="s">
        <v>9914</v>
      </c>
      <c r="I5941" s="675" t="s">
        <v>6929</v>
      </c>
      <c r="J5941" s="675" t="s">
        <v>9913</v>
      </c>
      <c r="K5941" s="666">
        <v>1</v>
      </c>
      <c r="L5941" s="666">
        <v>1</v>
      </c>
      <c r="M5941" s="691" t="s">
        <v>14254</v>
      </c>
      <c r="N5941" s="666"/>
      <c r="O5941" s="666"/>
      <c r="P5941" s="772"/>
      <c r="Q5941" s="666" t="s">
        <v>554</v>
      </c>
      <c r="R5941" s="666" t="s">
        <v>554</v>
      </c>
    </row>
    <row r="5942" spans="1:18" ht="15.75" customHeight="1" x14ac:dyDescent="0.2">
      <c r="A5942" s="665" t="s">
        <v>13701</v>
      </c>
      <c r="B5942" s="666" t="s">
        <v>14241</v>
      </c>
      <c r="C5942" s="666" t="s">
        <v>14242</v>
      </c>
      <c r="D5942" s="675" t="s">
        <v>11169</v>
      </c>
      <c r="E5942" s="737" t="s">
        <v>1750</v>
      </c>
      <c r="F5942" s="666">
        <v>41032267</v>
      </c>
      <c r="G5942" s="675" t="s">
        <v>14634</v>
      </c>
      <c r="H5942" s="675" t="s">
        <v>11169</v>
      </c>
      <c r="I5942" s="675" t="s">
        <v>6929</v>
      </c>
      <c r="J5942" s="675" t="s">
        <v>11169</v>
      </c>
      <c r="K5942" s="666">
        <v>1</v>
      </c>
      <c r="L5942" s="666">
        <v>12</v>
      </c>
      <c r="M5942" s="691" t="s">
        <v>14250</v>
      </c>
      <c r="N5942" s="666">
        <v>3</v>
      </c>
      <c r="O5942" s="666">
        <v>6</v>
      </c>
      <c r="P5942" s="772" t="s">
        <v>14288</v>
      </c>
      <c r="Q5942" s="666">
        <v>1</v>
      </c>
      <c r="R5942" s="666">
        <v>12</v>
      </c>
    </row>
    <row r="5943" spans="1:18" ht="15.75" customHeight="1" x14ac:dyDescent="0.2">
      <c r="A5943" s="676" t="s">
        <v>13701</v>
      </c>
      <c r="B5943" s="670" t="s">
        <v>14393</v>
      </c>
      <c r="C5943" s="670"/>
      <c r="D5943" s="675" t="s">
        <v>11806</v>
      </c>
      <c r="E5943" s="737" t="s">
        <v>9366</v>
      </c>
      <c r="F5943" s="666">
        <v>42034172</v>
      </c>
      <c r="G5943" s="675" t="s">
        <v>13193</v>
      </c>
      <c r="H5943" s="675" t="s">
        <v>11806</v>
      </c>
      <c r="I5943" s="668" t="s">
        <v>6929</v>
      </c>
      <c r="J5943" s="668" t="s">
        <v>13704</v>
      </c>
      <c r="K5943" s="670">
        <v>1</v>
      </c>
      <c r="L5943" s="670">
        <v>2</v>
      </c>
      <c r="M5943" s="691" t="s">
        <v>13965</v>
      </c>
      <c r="N5943" s="670"/>
      <c r="O5943" s="670"/>
      <c r="P5943" s="773"/>
      <c r="Q5943" s="670"/>
      <c r="R5943" s="670"/>
    </row>
    <row r="5944" spans="1:18" ht="15.75" customHeight="1" x14ac:dyDescent="0.2">
      <c r="A5944" s="665" t="s">
        <v>13701</v>
      </c>
      <c r="B5944" s="666" t="s">
        <v>14241</v>
      </c>
      <c r="C5944" s="666" t="s">
        <v>14242</v>
      </c>
      <c r="D5944" s="675" t="s">
        <v>10854</v>
      </c>
      <c r="E5944" s="737" t="s">
        <v>6892</v>
      </c>
      <c r="F5944" s="666">
        <v>48090695</v>
      </c>
      <c r="G5944" s="675" t="s">
        <v>14635</v>
      </c>
      <c r="H5944" s="675" t="s">
        <v>10854</v>
      </c>
      <c r="I5944" s="675" t="s">
        <v>6929</v>
      </c>
      <c r="J5944" s="675" t="s">
        <v>10854</v>
      </c>
      <c r="K5944" s="666">
        <v>1</v>
      </c>
      <c r="L5944" s="666">
        <v>12</v>
      </c>
      <c r="M5944" s="691" t="s">
        <v>13939</v>
      </c>
      <c r="N5944" s="666">
        <v>3</v>
      </c>
      <c r="O5944" s="666">
        <v>6</v>
      </c>
      <c r="P5944" s="772" t="s">
        <v>13940</v>
      </c>
      <c r="Q5944" s="666">
        <v>1</v>
      </c>
      <c r="R5944" s="666">
        <v>12</v>
      </c>
    </row>
    <row r="5945" spans="1:18" ht="15.75" customHeight="1" x14ac:dyDescent="0.2">
      <c r="A5945" s="665" t="s">
        <v>13701</v>
      </c>
      <c r="B5945" s="666" t="s">
        <v>14241</v>
      </c>
      <c r="C5945" s="666" t="s">
        <v>14242</v>
      </c>
      <c r="D5945" s="675" t="s">
        <v>10390</v>
      </c>
      <c r="E5945" s="737" t="s">
        <v>5124</v>
      </c>
      <c r="F5945" s="666">
        <v>47196541</v>
      </c>
      <c r="G5945" s="675" t="s">
        <v>14636</v>
      </c>
      <c r="H5945" s="675" t="s">
        <v>10390</v>
      </c>
      <c r="I5945" s="675" t="s">
        <v>7361</v>
      </c>
      <c r="J5945" s="675" t="s">
        <v>13708</v>
      </c>
      <c r="K5945" s="666">
        <v>1</v>
      </c>
      <c r="L5945" s="666">
        <v>12</v>
      </c>
      <c r="M5945" s="691" t="s">
        <v>13828</v>
      </c>
      <c r="N5945" s="666">
        <v>3</v>
      </c>
      <c r="O5945" s="666">
        <v>6</v>
      </c>
      <c r="P5945" s="772" t="s">
        <v>13829</v>
      </c>
      <c r="Q5945" s="666">
        <v>1</v>
      </c>
      <c r="R5945" s="666">
        <v>12</v>
      </c>
    </row>
    <row r="5946" spans="1:18" ht="15.75" customHeight="1" x14ac:dyDescent="0.2">
      <c r="A5946" s="665" t="s">
        <v>13701</v>
      </c>
      <c r="B5946" s="666" t="s">
        <v>14241</v>
      </c>
      <c r="C5946" s="666" t="s">
        <v>14242</v>
      </c>
      <c r="D5946" s="675" t="s">
        <v>9914</v>
      </c>
      <c r="E5946" s="737" t="s">
        <v>6963</v>
      </c>
      <c r="F5946" s="666">
        <v>43796785</v>
      </c>
      <c r="G5946" s="675" t="s">
        <v>14637</v>
      </c>
      <c r="H5946" s="675" t="s">
        <v>9914</v>
      </c>
      <c r="I5946" s="675" t="s">
        <v>6929</v>
      </c>
      <c r="J5946" s="675" t="s">
        <v>9913</v>
      </c>
      <c r="K5946" s="666">
        <v>1</v>
      </c>
      <c r="L5946" s="666">
        <v>12</v>
      </c>
      <c r="M5946" s="691" t="s">
        <v>14246</v>
      </c>
      <c r="N5946" s="666">
        <v>3</v>
      </c>
      <c r="O5946" s="666">
        <v>6</v>
      </c>
      <c r="P5946" s="772" t="s">
        <v>14247</v>
      </c>
      <c r="Q5946" s="666">
        <v>1</v>
      </c>
      <c r="R5946" s="666">
        <v>12</v>
      </c>
    </row>
    <row r="5947" spans="1:18" ht="15.75" customHeight="1" x14ac:dyDescent="0.2">
      <c r="A5947" s="665" t="s">
        <v>13701</v>
      </c>
      <c r="B5947" s="666" t="s">
        <v>14241</v>
      </c>
      <c r="C5947" s="666" t="s">
        <v>14242</v>
      </c>
      <c r="D5947" s="675" t="s">
        <v>11169</v>
      </c>
      <c r="E5947" s="737" t="s">
        <v>1124</v>
      </c>
      <c r="F5947" s="666">
        <v>45061535</v>
      </c>
      <c r="G5947" s="675" t="s">
        <v>14638</v>
      </c>
      <c r="H5947" s="675" t="s">
        <v>11169</v>
      </c>
      <c r="I5947" s="675" t="s">
        <v>6929</v>
      </c>
      <c r="J5947" s="675" t="s">
        <v>11169</v>
      </c>
      <c r="K5947" s="666">
        <v>1</v>
      </c>
      <c r="L5947" s="666">
        <v>12</v>
      </c>
      <c r="M5947" s="691" t="s">
        <v>13929</v>
      </c>
      <c r="N5947" s="666">
        <v>3</v>
      </c>
      <c r="O5947" s="666">
        <v>6</v>
      </c>
      <c r="P5947" s="772" t="s">
        <v>13930</v>
      </c>
      <c r="Q5947" s="666">
        <v>1</v>
      </c>
      <c r="R5947" s="666">
        <v>12</v>
      </c>
    </row>
    <row r="5948" spans="1:18" ht="15.75" customHeight="1" x14ac:dyDescent="0.2">
      <c r="A5948" s="665" t="s">
        <v>13701</v>
      </c>
      <c r="B5948" s="666" t="s">
        <v>14241</v>
      </c>
      <c r="C5948" s="666" t="s">
        <v>14242</v>
      </c>
      <c r="D5948" s="675" t="s">
        <v>11169</v>
      </c>
      <c r="E5948" s="737" t="s">
        <v>1750</v>
      </c>
      <c r="F5948" s="666">
        <v>47197358</v>
      </c>
      <c r="G5948" s="675" t="s">
        <v>14639</v>
      </c>
      <c r="H5948" s="675" t="s">
        <v>11169</v>
      </c>
      <c r="I5948" s="675" t="s">
        <v>6929</v>
      </c>
      <c r="J5948" s="675" t="s">
        <v>11169</v>
      </c>
      <c r="K5948" s="666">
        <v>1</v>
      </c>
      <c r="L5948" s="666">
        <v>12</v>
      </c>
      <c r="M5948" s="691" t="s">
        <v>14250</v>
      </c>
      <c r="N5948" s="666">
        <v>3</v>
      </c>
      <c r="O5948" s="666">
        <v>6</v>
      </c>
      <c r="P5948" s="772" t="s">
        <v>14288</v>
      </c>
      <c r="Q5948" s="666">
        <v>1</v>
      </c>
      <c r="R5948" s="666">
        <v>12</v>
      </c>
    </row>
    <row r="5949" spans="1:18" ht="15.75" customHeight="1" x14ac:dyDescent="0.2">
      <c r="A5949" s="665" t="s">
        <v>13701</v>
      </c>
      <c r="B5949" s="666" t="s">
        <v>14241</v>
      </c>
      <c r="C5949" s="666" t="s">
        <v>14242</v>
      </c>
      <c r="D5949" s="675" t="s">
        <v>9914</v>
      </c>
      <c r="E5949" s="737" t="s">
        <v>6963</v>
      </c>
      <c r="F5949" s="666">
        <v>70673098</v>
      </c>
      <c r="G5949" s="675" t="s">
        <v>14640</v>
      </c>
      <c r="H5949" s="675" t="s">
        <v>9914</v>
      </c>
      <c r="I5949" s="675" t="s">
        <v>6929</v>
      </c>
      <c r="J5949" s="675" t="s">
        <v>9913</v>
      </c>
      <c r="K5949" s="666">
        <v>3</v>
      </c>
      <c r="L5949" s="666">
        <v>5</v>
      </c>
      <c r="M5949" s="691" t="s">
        <v>14270</v>
      </c>
      <c r="N5949" s="666"/>
      <c r="O5949" s="666"/>
      <c r="P5949" s="772"/>
      <c r="Q5949" s="666"/>
      <c r="R5949" s="666"/>
    </row>
    <row r="5950" spans="1:18" ht="15.75" customHeight="1" x14ac:dyDescent="0.2">
      <c r="A5950" s="665" t="s">
        <v>13701</v>
      </c>
      <c r="B5950" s="666" t="s">
        <v>14241</v>
      </c>
      <c r="C5950" s="666" t="s">
        <v>14242</v>
      </c>
      <c r="D5950" s="675" t="s">
        <v>9914</v>
      </c>
      <c r="E5950" s="737" t="s">
        <v>6963</v>
      </c>
      <c r="F5950" s="666">
        <v>70399541</v>
      </c>
      <c r="G5950" s="675" t="s">
        <v>14641</v>
      </c>
      <c r="H5950" s="675" t="s">
        <v>9914</v>
      </c>
      <c r="I5950" s="675" t="s">
        <v>6929</v>
      </c>
      <c r="J5950" s="675" t="s">
        <v>9913</v>
      </c>
      <c r="K5950" s="666">
        <v>1</v>
      </c>
      <c r="L5950" s="666">
        <v>12</v>
      </c>
      <c r="M5950" s="691" t="s">
        <v>14246</v>
      </c>
      <c r="N5950" s="666">
        <v>3</v>
      </c>
      <c r="O5950" s="666">
        <v>6</v>
      </c>
      <c r="P5950" s="772" t="s">
        <v>14247</v>
      </c>
      <c r="Q5950" s="666">
        <v>1</v>
      </c>
      <c r="R5950" s="666">
        <v>12</v>
      </c>
    </row>
    <row r="5951" spans="1:18" ht="15.75" customHeight="1" x14ac:dyDescent="0.2">
      <c r="A5951" s="665" t="s">
        <v>13701</v>
      </c>
      <c r="B5951" s="666" t="s">
        <v>14241</v>
      </c>
      <c r="C5951" s="666" t="s">
        <v>14242</v>
      </c>
      <c r="D5951" s="675" t="s">
        <v>10738</v>
      </c>
      <c r="E5951" s="737" t="s">
        <v>1124</v>
      </c>
      <c r="F5951" s="666">
        <v>18126193</v>
      </c>
      <c r="G5951" s="675" t="s">
        <v>14642</v>
      </c>
      <c r="H5951" s="675" t="s">
        <v>10738</v>
      </c>
      <c r="I5951" s="675" t="s">
        <v>7361</v>
      </c>
      <c r="J5951" s="675" t="s">
        <v>13708</v>
      </c>
      <c r="K5951" s="666">
        <v>1</v>
      </c>
      <c r="L5951" s="666">
        <v>12</v>
      </c>
      <c r="M5951" s="691" t="s">
        <v>13929</v>
      </c>
      <c r="N5951" s="666">
        <v>3</v>
      </c>
      <c r="O5951" s="666">
        <v>6</v>
      </c>
      <c r="P5951" s="772" t="s">
        <v>13930</v>
      </c>
      <c r="Q5951" s="666">
        <v>1</v>
      </c>
      <c r="R5951" s="666">
        <v>12</v>
      </c>
    </row>
    <row r="5952" spans="1:18" ht="15.75" customHeight="1" x14ac:dyDescent="0.2">
      <c r="A5952" s="665" t="s">
        <v>13701</v>
      </c>
      <c r="B5952" s="666" t="s">
        <v>14241</v>
      </c>
      <c r="C5952" s="666" t="s">
        <v>14242</v>
      </c>
      <c r="D5952" s="675" t="s">
        <v>10738</v>
      </c>
      <c r="E5952" s="737" t="s">
        <v>1124</v>
      </c>
      <c r="F5952" s="666">
        <v>72709596</v>
      </c>
      <c r="G5952" s="675" t="s">
        <v>14643</v>
      </c>
      <c r="H5952" s="675" t="s">
        <v>10738</v>
      </c>
      <c r="I5952" s="675" t="s">
        <v>7361</v>
      </c>
      <c r="J5952" s="675" t="s">
        <v>13708</v>
      </c>
      <c r="K5952" s="666">
        <v>1</v>
      </c>
      <c r="L5952" s="666">
        <v>12</v>
      </c>
      <c r="M5952" s="691" t="s">
        <v>13929</v>
      </c>
      <c r="N5952" s="666">
        <v>3</v>
      </c>
      <c r="O5952" s="666">
        <v>6</v>
      </c>
      <c r="P5952" s="772" t="s">
        <v>13930</v>
      </c>
      <c r="Q5952" s="666">
        <v>1</v>
      </c>
      <c r="R5952" s="666">
        <v>12</v>
      </c>
    </row>
    <row r="5953" spans="1:18" ht="15.75" customHeight="1" x14ac:dyDescent="0.2">
      <c r="A5953" s="665" t="s">
        <v>13701</v>
      </c>
      <c r="B5953" s="666" t="s">
        <v>14241</v>
      </c>
      <c r="C5953" s="666" t="s">
        <v>14242</v>
      </c>
      <c r="D5953" s="675" t="s">
        <v>10390</v>
      </c>
      <c r="E5953" s="737" t="s">
        <v>5124</v>
      </c>
      <c r="F5953" s="666">
        <v>47345325</v>
      </c>
      <c r="G5953" s="675" t="s">
        <v>14644</v>
      </c>
      <c r="H5953" s="675" t="s">
        <v>10390</v>
      </c>
      <c r="I5953" s="675" t="s">
        <v>7361</v>
      </c>
      <c r="J5953" s="675" t="s">
        <v>13708</v>
      </c>
      <c r="K5953" s="666">
        <v>1</v>
      </c>
      <c r="L5953" s="666">
        <v>12</v>
      </c>
      <c r="M5953" s="691" t="s">
        <v>13828</v>
      </c>
      <c r="N5953" s="666">
        <v>3</v>
      </c>
      <c r="O5953" s="666">
        <v>6</v>
      </c>
      <c r="P5953" s="772" t="s">
        <v>13829</v>
      </c>
      <c r="Q5953" s="666">
        <v>1</v>
      </c>
      <c r="R5953" s="666">
        <v>12</v>
      </c>
    </row>
    <row r="5954" spans="1:18" ht="15.75" customHeight="1" x14ac:dyDescent="0.2">
      <c r="A5954" s="665" t="s">
        <v>13701</v>
      </c>
      <c r="B5954" s="666" t="s">
        <v>14241</v>
      </c>
      <c r="C5954" s="666" t="s">
        <v>14242</v>
      </c>
      <c r="D5954" s="675" t="s">
        <v>10854</v>
      </c>
      <c r="E5954" s="737" t="s">
        <v>6979</v>
      </c>
      <c r="F5954" s="666">
        <v>18093902</v>
      </c>
      <c r="G5954" s="675" t="s">
        <v>14645</v>
      </c>
      <c r="H5954" s="675" t="s">
        <v>10854</v>
      </c>
      <c r="I5954" s="675" t="s">
        <v>6929</v>
      </c>
      <c r="J5954" s="675" t="s">
        <v>10854</v>
      </c>
      <c r="K5954" s="666">
        <v>1</v>
      </c>
      <c r="L5954" s="666">
        <v>12</v>
      </c>
      <c r="M5954" s="691" t="s">
        <v>14175</v>
      </c>
      <c r="N5954" s="666">
        <v>3</v>
      </c>
      <c r="O5954" s="666">
        <v>6</v>
      </c>
      <c r="P5954" s="772" t="s">
        <v>14176</v>
      </c>
      <c r="Q5954" s="666">
        <v>1</v>
      </c>
      <c r="R5954" s="666">
        <v>12</v>
      </c>
    </row>
    <row r="5955" spans="1:18" ht="15.75" customHeight="1" x14ac:dyDescent="0.2">
      <c r="A5955" s="665" t="s">
        <v>13701</v>
      </c>
      <c r="B5955" s="666" t="s">
        <v>14241</v>
      </c>
      <c r="C5955" s="666" t="s">
        <v>14242</v>
      </c>
      <c r="D5955" s="675" t="s">
        <v>11169</v>
      </c>
      <c r="E5955" s="737" t="s">
        <v>1124</v>
      </c>
      <c r="F5955" s="666">
        <v>46715934</v>
      </c>
      <c r="G5955" s="675" t="s">
        <v>14646</v>
      </c>
      <c r="H5955" s="675" t="s">
        <v>11169</v>
      </c>
      <c r="I5955" s="675" t="s">
        <v>6929</v>
      </c>
      <c r="J5955" s="675" t="s">
        <v>11169</v>
      </c>
      <c r="K5955" s="666">
        <v>1</v>
      </c>
      <c r="L5955" s="666">
        <v>12</v>
      </c>
      <c r="M5955" s="691" t="s">
        <v>13929</v>
      </c>
      <c r="N5955" s="666">
        <v>3</v>
      </c>
      <c r="O5955" s="666">
        <v>6</v>
      </c>
      <c r="P5955" s="772" t="s">
        <v>13930</v>
      </c>
      <c r="Q5955" s="666">
        <v>1</v>
      </c>
      <c r="R5955" s="666">
        <v>12</v>
      </c>
    </row>
    <row r="5956" spans="1:18" ht="15.75" customHeight="1" x14ac:dyDescent="0.2">
      <c r="A5956" s="665" t="s">
        <v>13701</v>
      </c>
      <c r="B5956" s="666" t="s">
        <v>14241</v>
      </c>
      <c r="C5956" s="666" t="s">
        <v>14242</v>
      </c>
      <c r="D5956" s="675" t="s">
        <v>9914</v>
      </c>
      <c r="E5956" s="737" t="s">
        <v>6963</v>
      </c>
      <c r="F5956" s="666">
        <v>70754979</v>
      </c>
      <c r="G5956" s="675" t="s">
        <v>14647</v>
      </c>
      <c r="H5956" s="675" t="s">
        <v>9914</v>
      </c>
      <c r="I5956" s="675" t="s">
        <v>6929</v>
      </c>
      <c r="J5956" s="675" t="s">
        <v>9913</v>
      </c>
      <c r="K5956" s="666">
        <v>3</v>
      </c>
      <c r="L5956" s="666">
        <v>6</v>
      </c>
      <c r="M5956" s="691" t="s">
        <v>14301</v>
      </c>
      <c r="N5956" s="666"/>
      <c r="O5956" s="666"/>
      <c r="P5956" s="772"/>
      <c r="Q5956" s="666"/>
      <c r="R5956" s="666"/>
    </row>
    <row r="5957" spans="1:18" ht="15.75" customHeight="1" x14ac:dyDescent="0.2">
      <c r="A5957" s="676" t="s">
        <v>13701</v>
      </c>
      <c r="B5957" s="670" t="s">
        <v>14393</v>
      </c>
      <c r="C5957" s="670"/>
      <c r="D5957" s="675" t="s">
        <v>11806</v>
      </c>
      <c r="E5957" s="737" t="s">
        <v>12261</v>
      </c>
      <c r="F5957" s="666">
        <v>80340927</v>
      </c>
      <c r="G5957" s="675" t="s">
        <v>13981</v>
      </c>
      <c r="H5957" s="675" t="s">
        <v>11806</v>
      </c>
      <c r="I5957" s="668" t="s">
        <v>6929</v>
      </c>
      <c r="J5957" s="668" t="s">
        <v>13704</v>
      </c>
      <c r="K5957" s="670">
        <v>1</v>
      </c>
      <c r="L5957" s="670">
        <v>7</v>
      </c>
      <c r="M5957" s="691" t="s">
        <v>13982</v>
      </c>
      <c r="N5957" s="670"/>
      <c r="O5957" s="670"/>
      <c r="P5957" s="773"/>
      <c r="Q5957" s="670"/>
      <c r="R5957" s="670"/>
    </row>
    <row r="5958" spans="1:18" ht="15.75" customHeight="1" x14ac:dyDescent="0.2">
      <c r="A5958" s="665" t="s">
        <v>13701</v>
      </c>
      <c r="B5958" s="666" t="s">
        <v>14241</v>
      </c>
      <c r="C5958" s="666" t="s">
        <v>14242</v>
      </c>
      <c r="D5958" s="675" t="s">
        <v>9914</v>
      </c>
      <c r="E5958" s="737" t="s">
        <v>6963</v>
      </c>
      <c r="F5958" s="666">
        <v>70379751</v>
      </c>
      <c r="G5958" s="675" t="s">
        <v>14648</v>
      </c>
      <c r="H5958" s="675" t="s">
        <v>9914</v>
      </c>
      <c r="I5958" s="675" t="s">
        <v>6929</v>
      </c>
      <c r="J5958" s="675" t="s">
        <v>9913</v>
      </c>
      <c r="K5958" s="666">
        <v>1</v>
      </c>
      <c r="L5958" s="666">
        <v>4</v>
      </c>
      <c r="M5958" s="691" t="s">
        <v>14331</v>
      </c>
      <c r="N5958" s="666"/>
      <c r="O5958" s="666"/>
      <c r="P5958" s="772"/>
      <c r="Q5958" s="666"/>
      <c r="R5958" s="666"/>
    </row>
    <row r="5959" spans="1:18" ht="15.75" customHeight="1" x14ac:dyDescent="0.2">
      <c r="A5959" s="665" t="s">
        <v>13701</v>
      </c>
      <c r="B5959" s="666" t="s">
        <v>14241</v>
      </c>
      <c r="C5959" s="666" t="s">
        <v>14242</v>
      </c>
      <c r="D5959" s="675" t="s">
        <v>9914</v>
      </c>
      <c r="E5959" s="737" t="s">
        <v>6963</v>
      </c>
      <c r="F5959" s="666">
        <v>72657810</v>
      </c>
      <c r="G5959" s="675" t="s">
        <v>14649</v>
      </c>
      <c r="H5959" s="675" t="s">
        <v>9914</v>
      </c>
      <c r="I5959" s="675" t="s">
        <v>6929</v>
      </c>
      <c r="J5959" s="675" t="s">
        <v>9913</v>
      </c>
      <c r="K5959" s="666">
        <v>1</v>
      </c>
      <c r="L5959" s="666">
        <v>12</v>
      </c>
      <c r="M5959" s="691" t="s">
        <v>14246</v>
      </c>
      <c r="N5959" s="666">
        <v>3</v>
      </c>
      <c r="O5959" s="666">
        <v>6</v>
      </c>
      <c r="P5959" s="772" t="s">
        <v>14247</v>
      </c>
      <c r="Q5959" s="666">
        <v>1</v>
      </c>
      <c r="R5959" s="666">
        <v>12</v>
      </c>
    </row>
    <row r="5960" spans="1:18" ht="15.75" customHeight="1" x14ac:dyDescent="0.2">
      <c r="A5960" s="665" t="s">
        <v>13701</v>
      </c>
      <c r="B5960" s="666" t="s">
        <v>14241</v>
      </c>
      <c r="C5960" s="666" t="s">
        <v>14242</v>
      </c>
      <c r="D5960" s="675" t="s">
        <v>9914</v>
      </c>
      <c r="E5960" s="737" t="s">
        <v>6979</v>
      </c>
      <c r="F5960" s="666">
        <v>48819157</v>
      </c>
      <c r="G5960" s="675" t="s">
        <v>14650</v>
      </c>
      <c r="H5960" s="675" t="s">
        <v>9914</v>
      </c>
      <c r="I5960" s="675" t="s">
        <v>6929</v>
      </c>
      <c r="J5960" s="675" t="s">
        <v>9913</v>
      </c>
      <c r="K5960" s="666">
        <v>1</v>
      </c>
      <c r="L5960" s="666">
        <v>12</v>
      </c>
      <c r="M5960" s="691" t="s">
        <v>14175</v>
      </c>
      <c r="N5960" s="666">
        <v>3</v>
      </c>
      <c r="O5960" s="666">
        <v>6</v>
      </c>
      <c r="P5960" s="772" t="s">
        <v>14176</v>
      </c>
      <c r="Q5960" s="666">
        <v>1</v>
      </c>
      <c r="R5960" s="666">
        <v>12</v>
      </c>
    </row>
    <row r="5961" spans="1:18" ht="15.75" customHeight="1" x14ac:dyDescent="0.2">
      <c r="A5961" s="665" t="s">
        <v>13701</v>
      </c>
      <c r="B5961" s="666" t="s">
        <v>14241</v>
      </c>
      <c r="C5961" s="666" t="s">
        <v>14242</v>
      </c>
      <c r="D5961" s="675" t="s">
        <v>10244</v>
      </c>
      <c r="E5961" s="737" t="s">
        <v>1124</v>
      </c>
      <c r="F5961" s="666">
        <v>47949640</v>
      </c>
      <c r="G5961" s="675" t="s">
        <v>14651</v>
      </c>
      <c r="H5961" s="675" t="s">
        <v>10244</v>
      </c>
      <c r="I5961" s="675" t="s">
        <v>7361</v>
      </c>
      <c r="J5961" s="675" t="s">
        <v>13708</v>
      </c>
      <c r="K5961" s="666">
        <v>1</v>
      </c>
      <c r="L5961" s="666">
        <v>12</v>
      </c>
      <c r="M5961" s="691" t="s">
        <v>13929</v>
      </c>
      <c r="N5961" s="666">
        <v>3</v>
      </c>
      <c r="O5961" s="666">
        <v>6</v>
      </c>
      <c r="P5961" s="772" t="s">
        <v>13930</v>
      </c>
      <c r="Q5961" s="666">
        <v>1</v>
      </c>
      <c r="R5961" s="666">
        <v>12</v>
      </c>
    </row>
    <row r="5962" spans="1:18" ht="15.75" customHeight="1" x14ac:dyDescent="0.2">
      <c r="A5962" s="665" t="s">
        <v>13701</v>
      </c>
      <c r="B5962" s="666" t="s">
        <v>14241</v>
      </c>
      <c r="C5962" s="666" t="s">
        <v>14242</v>
      </c>
      <c r="D5962" s="675" t="s">
        <v>10738</v>
      </c>
      <c r="E5962" s="737" t="s">
        <v>1124</v>
      </c>
      <c r="F5962" s="666">
        <v>74321809</v>
      </c>
      <c r="G5962" s="675" t="s">
        <v>14652</v>
      </c>
      <c r="H5962" s="675" t="s">
        <v>10738</v>
      </c>
      <c r="I5962" s="675" t="s">
        <v>7361</v>
      </c>
      <c r="J5962" s="675" t="s">
        <v>13708</v>
      </c>
      <c r="K5962" s="666">
        <v>1</v>
      </c>
      <c r="L5962" s="666">
        <v>12</v>
      </c>
      <c r="M5962" s="691" t="s">
        <v>13929</v>
      </c>
      <c r="N5962" s="666">
        <v>3</v>
      </c>
      <c r="O5962" s="666">
        <v>6</v>
      </c>
      <c r="P5962" s="772" t="s">
        <v>13930</v>
      </c>
      <c r="Q5962" s="666">
        <v>1</v>
      </c>
      <c r="R5962" s="666">
        <v>12</v>
      </c>
    </row>
    <row r="5963" spans="1:18" ht="15.75" customHeight="1" x14ac:dyDescent="0.2">
      <c r="A5963" s="665" t="s">
        <v>13701</v>
      </c>
      <c r="B5963" s="666" t="s">
        <v>14241</v>
      </c>
      <c r="C5963" s="666" t="s">
        <v>14242</v>
      </c>
      <c r="D5963" s="675" t="s">
        <v>10390</v>
      </c>
      <c r="E5963" s="737" t="s">
        <v>5124</v>
      </c>
      <c r="F5963" s="666">
        <v>70171021</v>
      </c>
      <c r="G5963" s="675" t="s">
        <v>14653</v>
      </c>
      <c r="H5963" s="675" t="s">
        <v>10390</v>
      </c>
      <c r="I5963" s="675" t="s">
        <v>7361</v>
      </c>
      <c r="J5963" s="675" t="s">
        <v>13708</v>
      </c>
      <c r="K5963" s="666">
        <v>1</v>
      </c>
      <c r="L5963" s="666">
        <v>12</v>
      </c>
      <c r="M5963" s="691" t="s">
        <v>13828</v>
      </c>
      <c r="N5963" s="666">
        <v>3</v>
      </c>
      <c r="O5963" s="666">
        <v>6</v>
      </c>
      <c r="P5963" s="772" t="s">
        <v>13829</v>
      </c>
      <c r="Q5963" s="666">
        <v>1</v>
      </c>
      <c r="R5963" s="666">
        <v>12</v>
      </c>
    </row>
    <row r="5964" spans="1:18" ht="15.75" customHeight="1" x14ac:dyDescent="0.2">
      <c r="A5964" s="665" t="s">
        <v>13701</v>
      </c>
      <c r="B5964" s="666" t="s">
        <v>14241</v>
      </c>
      <c r="C5964" s="666" t="s">
        <v>14242</v>
      </c>
      <c r="D5964" s="675" t="s">
        <v>10738</v>
      </c>
      <c r="E5964" s="737" t="s">
        <v>1124</v>
      </c>
      <c r="F5964" s="666">
        <v>46468597</v>
      </c>
      <c r="G5964" s="675" t="s">
        <v>14654</v>
      </c>
      <c r="H5964" s="675" t="s">
        <v>10738</v>
      </c>
      <c r="I5964" s="675" t="s">
        <v>7361</v>
      </c>
      <c r="J5964" s="675" t="s">
        <v>13708</v>
      </c>
      <c r="K5964" s="666">
        <v>1</v>
      </c>
      <c r="L5964" s="666">
        <v>12</v>
      </c>
      <c r="M5964" s="691" t="s">
        <v>13929</v>
      </c>
      <c r="N5964" s="666">
        <v>3</v>
      </c>
      <c r="O5964" s="666">
        <v>6</v>
      </c>
      <c r="P5964" s="772" t="s">
        <v>13930</v>
      </c>
      <c r="Q5964" s="666">
        <v>1</v>
      </c>
      <c r="R5964" s="666">
        <v>12</v>
      </c>
    </row>
    <row r="5965" spans="1:18" ht="15.75" customHeight="1" x14ac:dyDescent="0.2">
      <c r="A5965" s="665" t="s">
        <v>13701</v>
      </c>
      <c r="B5965" s="666" t="s">
        <v>14241</v>
      </c>
      <c r="C5965" s="666" t="s">
        <v>14242</v>
      </c>
      <c r="D5965" s="675" t="s">
        <v>11169</v>
      </c>
      <c r="E5965" s="737" t="s">
        <v>1750</v>
      </c>
      <c r="F5965" s="666">
        <v>70546698</v>
      </c>
      <c r="G5965" s="675" t="s">
        <v>14655</v>
      </c>
      <c r="H5965" s="675" t="s">
        <v>11169</v>
      </c>
      <c r="I5965" s="675" t="s">
        <v>6929</v>
      </c>
      <c r="J5965" s="675" t="s">
        <v>11169</v>
      </c>
      <c r="K5965" s="666">
        <v>1</v>
      </c>
      <c r="L5965" s="666">
        <v>12</v>
      </c>
      <c r="M5965" s="691" t="s">
        <v>14250</v>
      </c>
      <c r="N5965" s="666">
        <v>3</v>
      </c>
      <c r="O5965" s="666">
        <v>6</v>
      </c>
      <c r="P5965" s="772" t="s">
        <v>14288</v>
      </c>
      <c r="Q5965" s="666">
        <v>1</v>
      </c>
      <c r="R5965" s="666">
        <v>12</v>
      </c>
    </row>
    <row r="5966" spans="1:18" ht="15.75" customHeight="1" x14ac:dyDescent="0.2">
      <c r="A5966" s="665" t="s">
        <v>13701</v>
      </c>
      <c r="B5966" s="666" t="s">
        <v>14241</v>
      </c>
      <c r="C5966" s="666" t="s">
        <v>14242</v>
      </c>
      <c r="D5966" s="675" t="s">
        <v>11169</v>
      </c>
      <c r="E5966" s="737" t="s">
        <v>1124</v>
      </c>
      <c r="F5966" s="666">
        <v>70681742</v>
      </c>
      <c r="G5966" s="675" t="s">
        <v>14656</v>
      </c>
      <c r="H5966" s="675" t="s">
        <v>11169</v>
      </c>
      <c r="I5966" s="675" t="s">
        <v>6929</v>
      </c>
      <c r="J5966" s="675" t="s">
        <v>11169</v>
      </c>
      <c r="K5966" s="666">
        <v>1</v>
      </c>
      <c r="L5966" s="666">
        <v>12</v>
      </c>
      <c r="M5966" s="691" t="s">
        <v>13929</v>
      </c>
      <c r="N5966" s="666">
        <v>3</v>
      </c>
      <c r="O5966" s="666">
        <v>6</v>
      </c>
      <c r="P5966" s="772" t="s">
        <v>13930</v>
      </c>
      <c r="Q5966" s="666">
        <v>1</v>
      </c>
      <c r="R5966" s="666">
        <v>12</v>
      </c>
    </row>
    <row r="5967" spans="1:18" ht="15.75" customHeight="1" x14ac:dyDescent="0.2">
      <c r="A5967" s="665" t="s">
        <v>13701</v>
      </c>
      <c r="B5967" s="666" t="s">
        <v>14241</v>
      </c>
      <c r="C5967" s="666" t="s">
        <v>14242</v>
      </c>
      <c r="D5967" s="675" t="s">
        <v>11169</v>
      </c>
      <c r="E5967" s="737" t="s">
        <v>1124</v>
      </c>
      <c r="F5967" s="666">
        <v>43874072</v>
      </c>
      <c r="G5967" s="675" t="s">
        <v>14657</v>
      </c>
      <c r="H5967" s="675" t="s">
        <v>11169</v>
      </c>
      <c r="I5967" s="675" t="s">
        <v>6929</v>
      </c>
      <c r="J5967" s="675" t="s">
        <v>11169</v>
      </c>
      <c r="K5967" s="666">
        <v>1</v>
      </c>
      <c r="L5967" s="666">
        <v>12</v>
      </c>
      <c r="M5967" s="691" t="s">
        <v>13929</v>
      </c>
      <c r="N5967" s="666">
        <v>3</v>
      </c>
      <c r="O5967" s="666">
        <v>6</v>
      </c>
      <c r="P5967" s="772" t="s">
        <v>13930</v>
      </c>
      <c r="Q5967" s="666">
        <v>1</v>
      </c>
      <c r="R5967" s="666">
        <v>12</v>
      </c>
    </row>
    <row r="5968" spans="1:18" ht="15.75" customHeight="1" x14ac:dyDescent="0.2">
      <c r="A5968" s="665" t="s">
        <v>13701</v>
      </c>
      <c r="B5968" s="666" t="s">
        <v>14241</v>
      </c>
      <c r="C5968" s="666" t="s">
        <v>14242</v>
      </c>
      <c r="D5968" s="675" t="s">
        <v>9914</v>
      </c>
      <c r="E5968" s="737" t="s">
        <v>6979</v>
      </c>
      <c r="F5968" s="666">
        <v>43658682</v>
      </c>
      <c r="G5968" s="675" t="s">
        <v>14658</v>
      </c>
      <c r="H5968" s="675" t="s">
        <v>9914</v>
      </c>
      <c r="I5968" s="675" t="s">
        <v>6929</v>
      </c>
      <c r="J5968" s="675" t="s">
        <v>9913</v>
      </c>
      <c r="K5968" s="666">
        <v>1</v>
      </c>
      <c r="L5968" s="666">
        <v>12</v>
      </c>
      <c r="M5968" s="691" t="s">
        <v>14175</v>
      </c>
      <c r="N5968" s="666">
        <v>3</v>
      </c>
      <c r="O5968" s="666">
        <v>6</v>
      </c>
      <c r="P5968" s="772" t="s">
        <v>14176</v>
      </c>
      <c r="Q5968" s="666">
        <v>1</v>
      </c>
      <c r="R5968" s="666">
        <v>12</v>
      </c>
    </row>
    <row r="5969" spans="1:18" ht="15.75" customHeight="1" x14ac:dyDescent="0.2">
      <c r="A5969" s="665" t="s">
        <v>13701</v>
      </c>
      <c r="B5969" s="666" t="s">
        <v>14241</v>
      </c>
      <c r="C5969" s="666" t="s">
        <v>14242</v>
      </c>
      <c r="D5969" s="675" t="s">
        <v>9914</v>
      </c>
      <c r="E5969" s="737" t="s">
        <v>6963</v>
      </c>
      <c r="F5969" s="666">
        <v>18149037</v>
      </c>
      <c r="G5969" s="675" t="s">
        <v>14659</v>
      </c>
      <c r="H5969" s="675" t="s">
        <v>9914</v>
      </c>
      <c r="I5969" s="675" t="s">
        <v>6929</v>
      </c>
      <c r="J5969" s="675" t="s">
        <v>9913</v>
      </c>
      <c r="K5969" s="666">
        <v>1</v>
      </c>
      <c r="L5969" s="666">
        <v>12</v>
      </c>
      <c r="M5969" s="691" t="s">
        <v>14246</v>
      </c>
      <c r="N5969" s="666">
        <v>3</v>
      </c>
      <c r="O5969" s="666">
        <v>6</v>
      </c>
      <c r="P5969" s="772" t="s">
        <v>14247</v>
      </c>
      <c r="Q5969" s="666">
        <v>1</v>
      </c>
      <c r="R5969" s="666">
        <v>12</v>
      </c>
    </row>
    <row r="5970" spans="1:18" ht="15.75" customHeight="1" x14ac:dyDescent="0.2">
      <c r="A5970" s="665" t="s">
        <v>13701</v>
      </c>
      <c r="B5970" s="666" t="s">
        <v>14241</v>
      </c>
      <c r="C5970" s="666" t="s">
        <v>14242</v>
      </c>
      <c r="D5970" s="675" t="s">
        <v>10738</v>
      </c>
      <c r="E5970" s="737" t="s">
        <v>1124</v>
      </c>
      <c r="F5970" s="666">
        <v>18027259</v>
      </c>
      <c r="G5970" s="675" t="s">
        <v>14660</v>
      </c>
      <c r="H5970" s="675" t="s">
        <v>10738</v>
      </c>
      <c r="I5970" s="675" t="s">
        <v>7361</v>
      </c>
      <c r="J5970" s="675" t="s">
        <v>13708</v>
      </c>
      <c r="K5970" s="666">
        <v>1</v>
      </c>
      <c r="L5970" s="666">
        <v>12</v>
      </c>
      <c r="M5970" s="691" t="s">
        <v>13929</v>
      </c>
      <c r="N5970" s="666">
        <v>3</v>
      </c>
      <c r="O5970" s="666">
        <v>6</v>
      </c>
      <c r="P5970" s="772" t="s">
        <v>13930</v>
      </c>
      <c r="Q5970" s="666">
        <v>1</v>
      </c>
      <c r="R5970" s="666">
        <v>12</v>
      </c>
    </row>
    <row r="5971" spans="1:18" ht="15.75" customHeight="1" x14ac:dyDescent="0.2">
      <c r="A5971" s="665" t="s">
        <v>13701</v>
      </c>
      <c r="B5971" s="666" t="s">
        <v>14241</v>
      </c>
      <c r="C5971" s="666" t="s">
        <v>14242</v>
      </c>
      <c r="D5971" s="675" t="s">
        <v>10738</v>
      </c>
      <c r="E5971" s="737" t="s">
        <v>1124</v>
      </c>
      <c r="F5971" s="666">
        <v>45952388</v>
      </c>
      <c r="G5971" s="675" t="s">
        <v>14661</v>
      </c>
      <c r="H5971" s="675" t="s">
        <v>10738</v>
      </c>
      <c r="I5971" s="675" t="s">
        <v>7361</v>
      </c>
      <c r="J5971" s="675" t="s">
        <v>13708</v>
      </c>
      <c r="K5971" s="666">
        <v>1</v>
      </c>
      <c r="L5971" s="666">
        <v>12</v>
      </c>
      <c r="M5971" s="691" t="s">
        <v>13929</v>
      </c>
      <c r="N5971" s="666">
        <v>3</v>
      </c>
      <c r="O5971" s="666">
        <v>6</v>
      </c>
      <c r="P5971" s="772" t="s">
        <v>13930</v>
      </c>
      <c r="Q5971" s="666">
        <v>1</v>
      </c>
      <c r="R5971" s="666">
        <v>12</v>
      </c>
    </row>
    <row r="5972" spans="1:18" ht="15.75" customHeight="1" x14ac:dyDescent="0.2">
      <c r="A5972" s="665" t="s">
        <v>13701</v>
      </c>
      <c r="B5972" s="666" t="s">
        <v>14241</v>
      </c>
      <c r="C5972" s="666" t="s">
        <v>14242</v>
      </c>
      <c r="D5972" s="675" t="s">
        <v>10738</v>
      </c>
      <c r="E5972" s="737" t="s">
        <v>5124</v>
      </c>
      <c r="F5972" s="666">
        <v>44782482</v>
      </c>
      <c r="G5972" s="675" t="s">
        <v>14662</v>
      </c>
      <c r="H5972" s="675" t="s">
        <v>10738</v>
      </c>
      <c r="I5972" s="675" t="s">
        <v>7361</v>
      </c>
      <c r="J5972" s="675" t="s">
        <v>13708</v>
      </c>
      <c r="K5972" s="666">
        <v>1</v>
      </c>
      <c r="L5972" s="666">
        <v>12</v>
      </c>
      <c r="M5972" s="691" t="s">
        <v>13828</v>
      </c>
      <c r="N5972" s="666">
        <v>3</v>
      </c>
      <c r="O5972" s="666">
        <v>6</v>
      </c>
      <c r="P5972" s="772" t="s">
        <v>13829</v>
      </c>
      <c r="Q5972" s="666">
        <v>1</v>
      </c>
      <c r="R5972" s="666">
        <v>12</v>
      </c>
    </row>
    <row r="5973" spans="1:18" ht="15.75" customHeight="1" x14ac:dyDescent="0.2">
      <c r="A5973" s="665" t="s">
        <v>13701</v>
      </c>
      <c r="B5973" s="666" t="s">
        <v>14241</v>
      </c>
      <c r="C5973" s="666" t="s">
        <v>14242</v>
      </c>
      <c r="D5973" s="675" t="s">
        <v>10842</v>
      </c>
      <c r="E5973" s="737" t="s">
        <v>5124</v>
      </c>
      <c r="F5973" s="666">
        <v>45471379</v>
      </c>
      <c r="G5973" s="675" t="s">
        <v>14663</v>
      </c>
      <c r="H5973" s="675" t="s">
        <v>10842</v>
      </c>
      <c r="I5973" s="675" t="s">
        <v>7361</v>
      </c>
      <c r="J5973" s="675" t="s">
        <v>13708</v>
      </c>
      <c r="K5973" s="666">
        <v>1</v>
      </c>
      <c r="L5973" s="666">
        <v>12</v>
      </c>
      <c r="M5973" s="691" t="s">
        <v>13828</v>
      </c>
      <c r="N5973" s="666">
        <v>3</v>
      </c>
      <c r="O5973" s="666">
        <v>6</v>
      </c>
      <c r="P5973" s="772" t="s">
        <v>13829</v>
      </c>
      <c r="Q5973" s="666">
        <v>1</v>
      </c>
      <c r="R5973" s="666">
        <v>12</v>
      </c>
    </row>
    <row r="5974" spans="1:18" ht="15.75" customHeight="1" x14ac:dyDescent="0.2">
      <c r="A5974" s="665" t="s">
        <v>13701</v>
      </c>
      <c r="B5974" s="666" t="s">
        <v>14241</v>
      </c>
      <c r="C5974" s="666" t="s">
        <v>14242</v>
      </c>
      <c r="D5974" s="675" t="s">
        <v>11806</v>
      </c>
      <c r="E5974" s="737" t="s">
        <v>1750</v>
      </c>
      <c r="F5974" s="666">
        <v>47693121</v>
      </c>
      <c r="G5974" s="675" t="s">
        <v>11779</v>
      </c>
      <c r="H5974" s="675" t="s">
        <v>11806</v>
      </c>
      <c r="I5974" s="675" t="s">
        <v>6929</v>
      </c>
      <c r="J5974" s="675" t="s">
        <v>13704</v>
      </c>
      <c r="K5974" s="666">
        <v>1</v>
      </c>
      <c r="L5974" s="666">
        <v>4</v>
      </c>
      <c r="M5974" s="691" t="s">
        <v>14664</v>
      </c>
      <c r="N5974" s="666"/>
      <c r="O5974" s="666"/>
      <c r="P5974" s="772"/>
      <c r="Q5974" s="666"/>
      <c r="R5974" s="666"/>
    </row>
    <row r="5975" spans="1:18" ht="15.75" customHeight="1" x14ac:dyDescent="0.2">
      <c r="A5975" s="665" t="s">
        <v>13701</v>
      </c>
      <c r="B5975" s="666" t="s">
        <v>14241</v>
      </c>
      <c r="C5975" s="666" t="s">
        <v>14242</v>
      </c>
      <c r="D5975" s="675" t="s">
        <v>10390</v>
      </c>
      <c r="E5975" s="737" t="s">
        <v>5124</v>
      </c>
      <c r="F5975" s="666">
        <v>47186141</v>
      </c>
      <c r="G5975" s="675" t="s">
        <v>14665</v>
      </c>
      <c r="H5975" s="675" t="s">
        <v>10390</v>
      </c>
      <c r="I5975" s="675" t="s">
        <v>7361</v>
      </c>
      <c r="J5975" s="675" t="s">
        <v>13708</v>
      </c>
      <c r="K5975" s="666">
        <v>1</v>
      </c>
      <c r="L5975" s="666">
        <v>12</v>
      </c>
      <c r="M5975" s="691" t="s">
        <v>13828</v>
      </c>
      <c r="N5975" s="666">
        <v>3</v>
      </c>
      <c r="O5975" s="666">
        <v>6</v>
      </c>
      <c r="P5975" s="772" t="s">
        <v>13829</v>
      </c>
      <c r="Q5975" s="666">
        <v>1</v>
      </c>
      <c r="R5975" s="666">
        <v>12</v>
      </c>
    </row>
    <row r="5976" spans="1:18" ht="15.75" customHeight="1" x14ac:dyDescent="0.2">
      <c r="A5976" s="665" t="s">
        <v>13701</v>
      </c>
      <c r="B5976" s="666" t="s">
        <v>14241</v>
      </c>
      <c r="C5976" s="666" t="s">
        <v>14242</v>
      </c>
      <c r="D5976" s="675" t="s">
        <v>11169</v>
      </c>
      <c r="E5976" s="737" t="s">
        <v>1750</v>
      </c>
      <c r="F5976" s="666">
        <v>70178946</v>
      </c>
      <c r="G5976" s="675" t="s">
        <v>14666</v>
      </c>
      <c r="H5976" s="675" t="s">
        <v>11169</v>
      </c>
      <c r="I5976" s="675" t="s">
        <v>6929</v>
      </c>
      <c r="J5976" s="675" t="s">
        <v>11169</v>
      </c>
      <c r="K5976" s="666">
        <v>1</v>
      </c>
      <c r="L5976" s="666">
        <v>12</v>
      </c>
      <c r="M5976" s="691" t="s">
        <v>14250</v>
      </c>
      <c r="N5976" s="666">
        <v>3</v>
      </c>
      <c r="O5976" s="666">
        <v>6</v>
      </c>
      <c r="P5976" s="772" t="s">
        <v>14288</v>
      </c>
      <c r="Q5976" s="666">
        <v>1</v>
      </c>
      <c r="R5976" s="666">
        <v>12</v>
      </c>
    </row>
    <row r="5977" spans="1:18" ht="15.75" customHeight="1" x14ac:dyDescent="0.2">
      <c r="A5977" s="665" t="s">
        <v>13701</v>
      </c>
      <c r="B5977" s="666" t="s">
        <v>14241</v>
      </c>
      <c r="C5977" s="666" t="s">
        <v>14242</v>
      </c>
      <c r="D5977" s="675" t="s">
        <v>10738</v>
      </c>
      <c r="E5977" s="737" t="s">
        <v>1124</v>
      </c>
      <c r="F5977" s="666">
        <v>32875679</v>
      </c>
      <c r="G5977" s="675" t="s">
        <v>14667</v>
      </c>
      <c r="H5977" s="675" t="s">
        <v>10738</v>
      </c>
      <c r="I5977" s="675" t="s">
        <v>7361</v>
      </c>
      <c r="J5977" s="675" t="s">
        <v>13708</v>
      </c>
      <c r="K5977" s="666">
        <v>1</v>
      </c>
      <c r="L5977" s="666">
        <v>12</v>
      </c>
      <c r="M5977" s="691" t="s">
        <v>13929</v>
      </c>
      <c r="N5977" s="666">
        <v>3</v>
      </c>
      <c r="O5977" s="666">
        <v>6</v>
      </c>
      <c r="P5977" s="772" t="s">
        <v>13930</v>
      </c>
      <c r="Q5977" s="666">
        <v>1</v>
      </c>
      <c r="R5977" s="666">
        <v>12</v>
      </c>
    </row>
    <row r="5978" spans="1:18" ht="15.75" customHeight="1" x14ac:dyDescent="0.2">
      <c r="A5978" s="665" t="s">
        <v>13701</v>
      </c>
      <c r="B5978" s="666" t="s">
        <v>14241</v>
      </c>
      <c r="C5978" s="666" t="s">
        <v>14242</v>
      </c>
      <c r="D5978" s="675" t="s">
        <v>10738</v>
      </c>
      <c r="E5978" s="737" t="s">
        <v>5124</v>
      </c>
      <c r="F5978" s="666">
        <v>10834496</v>
      </c>
      <c r="G5978" s="675" t="s">
        <v>14668</v>
      </c>
      <c r="H5978" s="675" t="s">
        <v>10738</v>
      </c>
      <c r="I5978" s="675" t="s">
        <v>7361</v>
      </c>
      <c r="J5978" s="675" t="s">
        <v>13708</v>
      </c>
      <c r="K5978" s="666">
        <v>1</v>
      </c>
      <c r="L5978" s="666">
        <v>2</v>
      </c>
      <c r="M5978" s="691" t="s">
        <v>14304</v>
      </c>
      <c r="N5978" s="666"/>
      <c r="O5978" s="666"/>
      <c r="P5978" s="772"/>
      <c r="Q5978" s="666"/>
      <c r="R5978" s="666"/>
    </row>
    <row r="5979" spans="1:18" ht="15.75" customHeight="1" x14ac:dyDescent="0.2">
      <c r="A5979" s="665" t="s">
        <v>13701</v>
      </c>
      <c r="B5979" s="666" t="s">
        <v>14241</v>
      </c>
      <c r="C5979" s="666" t="s">
        <v>14242</v>
      </c>
      <c r="D5979" s="675" t="s">
        <v>10390</v>
      </c>
      <c r="E5979" s="737" t="s">
        <v>5124</v>
      </c>
      <c r="F5979" s="666">
        <v>47634532</v>
      </c>
      <c r="G5979" s="675" t="s">
        <v>14669</v>
      </c>
      <c r="H5979" s="675" t="s">
        <v>10390</v>
      </c>
      <c r="I5979" s="675" t="s">
        <v>7361</v>
      </c>
      <c r="J5979" s="675" t="s">
        <v>13708</v>
      </c>
      <c r="K5979" s="666">
        <v>1</v>
      </c>
      <c r="L5979" s="666">
        <v>12</v>
      </c>
      <c r="M5979" s="691" t="s">
        <v>13828</v>
      </c>
      <c r="N5979" s="666">
        <v>3</v>
      </c>
      <c r="O5979" s="666">
        <v>6</v>
      </c>
      <c r="P5979" s="772" t="s">
        <v>13829</v>
      </c>
      <c r="Q5979" s="666">
        <v>1</v>
      </c>
      <c r="R5979" s="666">
        <v>12</v>
      </c>
    </row>
    <row r="5980" spans="1:18" ht="15.75" customHeight="1" x14ac:dyDescent="0.2">
      <c r="A5980" s="665" t="s">
        <v>13701</v>
      </c>
      <c r="B5980" s="666" t="s">
        <v>14241</v>
      </c>
      <c r="C5980" s="666" t="s">
        <v>14242</v>
      </c>
      <c r="D5980" s="675" t="s">
        <v>10738</v>
      </c>
      <c r="E5980" s="737" t="s">
        <v>1124</v>
      </c>
      <c r="F5980" s="666">
        <v>18127197</v>
      </c>
      <c r="G5980" s="675" t="s">
        <v>14670</v>
      </c>
      <c r="H5980" s="675" t="s">
        <v>10738</v>
      </c>
      <c r="I5980" s="675" t="s">
        <v>7361</v>
      </c>
      <c r="J5980" s="675" t="s">
        <v>13708</v>
      </c>
      <c r="K5980" s="666">
        <v>1</v>
      </c>
      <c r="L5980" s="666">
        <v>12</v>
      </c>
      <c r="M5980" s="691" t="s">
        <v>13929</v>
      </c>
      <c r="N5980" s="666">
        <v>3</v>
      </c>
      <c r="O5980" s="666">
        <v>6</v>
      </c>
      <c r="P5980" s="772" t="s">
        <v>13930</v>
      </c>
      <c r="Q5980" s="666">
        <v>1</v>
      </c>
      <c r="R5980" s="666">
        <v>12</v>
      </c>
    </row>
    <row r="5981" spans="1:18" ht="15.75" customHeight="1" x14ac:dyDescent="0.2">
      <c r="A5981" s="665" t="s">
        <v>13701</v>
      </c>
      <c r="B5981" s="666" t="s">
        <v>14241</v>
      </c>
      <c r="C5981" s="666" t="s">
        <v>14242</v>
      </c>
      <c r="D5981" s="675" t="s">
        <v>9914</v>
      </c>
      <c r="E5981" s="737" t="s">
        <v>6979</v>
      </c>
      <c r="F5981" s="666">
        <v>42544343</v>
      </c>
      <c r="G5981" s="675" t="s">
        <v>14671</v>
      </c>
      <c r="H5981" s="675" t="s">
        <v>9914</v>
      </c>
      <c r="I5981" s="675" t="s">
        <v>6929</v>
      </c>
      <c r="J5981" s="675" t="s">
        <v>9913</v>
      </c>
      <c r="K5981" s="666">
        <v>3</v>
      </c>
      <c r="L5981" s="666">
        <v>5</v>
      </c>
      <c r="M5981" s="691" t="s">
        <v>14571</v>
      </c>
      <c r="N5981" s="666"/>
      <c r="O5981" s="666"/>
      <c r="P5981" s="772"/>
      <c r="Q5981" s="666"/>
      <c r="R5981" s="666"/>
    </row>
    <row r="5982" spans="1:18" ht="15.75" customHeight="1" x14ac:dyDescent="0.2">
      <c r="A5982" s="665" t="s">
        <v>13701</v>
      </c>
      <c r="B5982" s="666" t="s">
        <v>14241</v>
      </c>
      <c r="C5982" s="666" t="s">
        <v>14242</v>
      </c>
      <c r="D5982" s="675" t="s">
        <v>10738</v>
      </c>
      <c r="E5982" s="737" t="s">
        <v>5124</v>
      </c>
      <c r="F5982" s="666">
        <v>18859851</v>
      </c>
      <c r="G5982" s="675" t="s">
        <v>14672</v>
      </c>
      <c r="H5982" s="675" t="s">
        <v>10738</v>
      </c>
      <c r="I5982" s="675" t="s">
        <v>7361</v>
      </c>
      <c r="J5982" s="675" t="s">
        <v>13708</v>
      </c>
      <c r="K5982" s="666">
        <v>1</v>
      </c>
      <c r="L5982" s="666">
        <v>12</v>
      </c>
      <c r="M5982" s="691" t="s">
        <v>13828</v>
      </c>
      <c r="N5982" s="666">
        <v>3</v>
      </c>
      <c r="O5982" s="666">
        <v>6</v>
      </c>
      <c r="P5982" s="772" t="s">
        <v>13829</v>
      </c>
      <c r="Q5982" s="666">
        <v>1</v>
      </c>
      <c r="R5982" s="666">
        <v>12</v>
      </c>
    </row>
    <row r="5983" spans="1:18" ht="15.75" customHeight="1" x14ac:dyDescent="0.2">
      <c r="A5983" s="665" t="s">
        <v>13701</v>
      </c>
      <c r="B5983" s="666" t="s">
        <v>14241</v>
      </c>
      <c r="C5983" s="666" t="s">
        <v>14242</v>
      </c>
      <c r="D5983" s="675" t="s">
        <v>9914</v>
      </c>
      <c r="E5983" s="737" t="s">
        <v>6979</v>
      </c>
      <c r="F5983" s="666">
        <v>42615050</v>
      </c>
      <c r="G5983" s="675" t="s">
        <v>14673</v>
      </c>
      <c r="H5983" s="675" t="s">
        <v>9914</v>
      </c>
      <c r="I5983" s="675" t="s">
        <v>6929</v>
      </c>
      <c r="J5983" s="675" t="s">
        <v>9913</v>
      </c>
      <c r="K5983" s="666">
        <v>1</v>
      </c>
      <c r="L5983" s="666">
        <v>12</v>
      </c>
      <c r="M5983" s="691" t="s">
        <v>14175</v>
      </c>
      <c r="N5983" s="666"/>
      <c r="O5983" s="666"/>
      <c r="P5983" s="772"/>
      <c r="Q5983" s="666"/>
      <c r="R5983" s="666"/>
    </row>
    <row r="5984" spans="1:18" ht="15.75" customHeight="1" x14ac:dyDescent="0.2">
      <c r="A5984" s="665" t="s">
        <v>13701</v>
      </c>
      <c r="B5984" s="666" t="s">
        <v>14241</v>
      </c>
      <c r="C5984" s="666" t="s">
        <v>14242</v>
      </c>
      <c r="D5984" s="675" t="s">
        <v>11806</v>
      </c>
      <c r="E5984" s="737" t="s">
        <v>1750</v>
      </c>
      <c r="F5984" s="666">
        <v>48324309</v>
      </c>
      <c r="G5984" s="675" t="s">
        <v>14674</v>
      </c>
      <c r="H5984" s="675" t="s">
        <v>11806</v>
      </c>
      <c r="I5984" s="675" t="s">
        <v>6929</v>
      </c>
      <c r="J5984" s="675" t="s">
        <v>13704</v>
      </c>
      <c r="K5984" s="666">
        <v>1</v>
      </c>
      <c r="L5984" s="666">
        <v>2</v>
      </c>
      <c r="M5984" s="691" t="s">
        <v>14675</v>
      </c>
      <c r="N5984" s="666"/>
      <c r="O5984" s="666"/>
      <c r="P5984" s="772"/>
      <c r="Q5984" s="666"/>
      <c r="R5984" s="666"/>
    </row>
    <row r="5985" spans="1:18" ht="15.75" customHeight="1" x14ac:dyDescent="0.2">
      <c r="A5985" s="665" t="s">
        <v>13701</v>
      </c>
      <c r="B5985" s="666" t="s">
        <v>14241</v>
      </c>
      <c r="C5985" s="666" t="s">
        <v>14242</v>
      </c>
      <c r="D5985" s="675" t="s">
        <v>9914</v>
      </c>
      <c r="E5985" s="737" t="s">
        <v>6979</v>
      </c>
      <c r="F5985" s="666">
        <v>70341964</v>
      </c>
      <c r="G5985" s="675" t="s">
        <v>14676</v>
      </c>
      <c r="H5985" s="675" t="s">
        <v>9914</v>
      </c>
      <c r="I5985" s="675" t="s">
        <v>6929</v>
      </c>
      <c r="J5985" s="675" t="s">
        <v>9913</v>
      </c>
      <c r="K5985" s="666">
        <v>1</v>
      </c>
      <c r="L5985" s="666">
        <v>12</v>
      </c>
      <c r="M5985" s="691" t="s">
        <v>14175</v>
      </c>
      <c r="N5985" s="666">
        <v>3</v>
      </c>
      <c r="O5985" s="666">
        <v>6</v>
      </c>
      <c r="P5985" s="772" t="s">
        <v>14176</v>
      </c>
      <c r="Q5985" s="666">
        <v>1</v>
      </c>
      <c r="R5985" s="666">
        <v>12</v>
      </c>
    </row>
    <row r="5986" spans="1:18" ht="15.75" customHeight="1" x14ac:dyDescent="0.2">
      <c r="A5986" s="665" t="s">
        <v>13701</v>
      </c>
      <c r="B5986" s="666" t="s">
        <v>14241</v>
      </c>
      <c r="C5986" s="666" t="s">
        <v>14242</v>
      </c>
      <c r="D5986" s="675" t="s">
        <v>11806</v>
      </c>
      <c r="E5986" s="737" t="s">
        <v>1750</v>
      </c>
      <c r="F5986" s="666">
        <v>45228299</v>
      </c>
      <c r="G5986" s="675" t="s">
        <v>14677</v>
      </c>
      <c r="H5986" s="675" t="s">
        <v>11806</v>
      </c>
      <c r="I5986" s="675" t="s">
        <v>6929</v>
      </c>
      <c r="J5986" s="675" t="s">
        <v>13704</v>
      </c>
      <c r="K5986" s="666">
        <v>1</v>
      </c>
      <c r="L5986" s="666">
        <v>12</v>
      </c>
      <c r="M5986" s="691" t="s">
        <v>14250</v>
      </c>
      <c r="N5986" s="666">
        <v>3</v>
      </c>
      <c r="O5986" s="666">
        <v>6</v>
      </c>
      <c r="P5986" s="772" t="s">
        <v>14288</v>
      </c>
      <c r="Q5986" s="666">
        <v>1</v>
      </c>
      <c r="R5986" s="666">
        <v>12</v>
      </c>
    </row>
    <row r="5987" spans="1:18" ht="15.75" customHeight="1" x14ac:dyDescent="0.2">
      <c r="A5987" s="665" t="s">
        <v>13701</v>
      </c>
      <c r="B5987" s="666" t="s">
        <v>14241</v>
      </c>
      <c r="C5987" s="666" t="s">
        <v>14242</v>
      </c>
      <c r="D5987" s="675" t="s">
        <v>11806</v>
      </c>
      <c r="E5987" s="737" t="s">
        <v>1750</v>
      </c>
      <c r="F5987" s="666">
        <v>48114697</v>
      </c>
      <c r="G5987" s="675" t="s">
        <v>14678</v>
      </c>
      <c r="H5987" s="675" t="s">
        <v>11806</v>
      </c>
      <c r="I5987" s="675" t="s">
        <v>6929</v>
      </c>
      <c r="J5987" s="675" t="s">
        <v>13704</v>
      </c>
      <c r="K5987" s="666">
        <v>1</v>
      </c>
      <c r="L5987" s="666">
        <v>12</v>
      </c>
      <c r="M5987" s="691" t="s">
        <v>14250</v>
      </c>
      <c r="N5987" s="666">
        <v>3</v>
      </c>
      <c r="O5987" s="666">
        <v>6</v>
      </c>
      <c r="P5987" s="772" t="s">
        <v>14288</v>
      </c>
      <c r="Q5987" s="666">
        <v>1</v>
      </c>
      <c r="R5987" s="666">
        <v>12</v>
      </c>
    </row>
    <row r="5988" spans="1:18" ht="15.75" customHeight="1" x14ac:dyDescent="0.2">
      <c r="A5988" s="665" t="s">
        <v>13701</v>
      </c>
      <c r="B5988" s="666" t="s">
        <v>14241</v>
      </c>
      <c r="C5988" s="666" t="s">
        <v>14242</v>
      </c>
      <c r="D5988" s="675" t="s">
        <v>9914</v>
      </c>
      <c r="E5988" s="737" t="s">
        <v>6963</v>
      </c>
      <c r="F5988" s="666">
        <v>47250233</v>
      </c>
      <c r="G5988" s="675" t="s">
        <v>14679</v>
      </c>
      <c r="H5988" s="675" t="s">
        <v>9914</v>
      </c>
      <c r="I5988" s="675" t="s">
        <v>6929</v>
      </c>
      <c r="J5988" s="675" t="s">
        <v>9913</v>
      </c>
      <c r="K5988" s="666">
        <v>1</v>
      </c>
      <c r="L5988" s="666">
        <v>12</v>
      </c>
      <c r="M5988" s="691" t="s">
        <v>14246</v>
      </c>
      <c r="N5988" s="666">
        <v>3</v>
      </c>
      <c r="O5988" s="666">
        <v>6</v>
      </c>
      <c r="P5988" s="772" t="s">
        <v>14247</v>
      </c>
      <c r="Q5988" s="666">
        <v>1</v>
      </c>
      <c r="R5988" s="666">
        <v>12</v>
      </c>
    </row>
    <row r="5989" spans="1:18" ht="15.75" customHeight="1" x14ac:dyDescent="0.2">
      <c r="A5989" s="665" t="s">
        <v>13701</v>
      </c>
      <c r="B5989" s="666" t="s">
        <v>14241</v>
      </c>
      <c r="C5989" s="666" t="s">
        <v>14242</v>
      </c>
      <c r="D5989" s="675" t="s">
        <v>9914</v>
      </c>
      <c r="E5989" s="737" t="s">
        <v>6979</v>
      </c>
      <c r="F5989" s="666">
        <v>46160417</v>
      </c>
      <c r="G5989" s="675" t="s">
        <v>14680</v>
      </c>
      <c r="H5989" s="675" t="s">
        <v>9914</v>
      </c>
      <c r="I5989" s="675" t="s">
        <v>6929</v>
      </c>
      <c r="J5989" s="675" t="s">
        <v>9913</v>
      </c>
      <c r="K5989" s="666">
        <v>1</v>
      </c>
      <c r="L5989" s="666">
        <v>12</v>
      </c>
      <c r="M5989" s="691" t="s">
        <v>14175</v>
      </c>
      <c r="N5989" s="666">
        <v>3</v>
      </c>
      <c r="O5989" s="666">
        <v>6</v>
      </c>
      <c r="P5989" s="772" t="s">
        <v>14176</v>
      </c>
      <c r="Q5989" s="666">
        <v>1</v>
      </c>
      <c r="R5989" s="666">
        <v>12</v>
      </c>
    </row>
    <row r="5990" spans="1:18" ht="15.75" customHeight="1" x14ac:dyDescent="0.2">
      <c r="A5990" s="665" t="s">
        <v>13701</v>
      </c>
      <c r="B5990" s="666" t="s">
        <v>14241</v>
      </c>
      <c r="C5990" s="666" t="s">
        <v>14242</v>
      </c>
      <c r="D5990" s="675" t="s">
        <v>11806</v>
      </c>
      <c r="E5990" s="737" t="s">
        <v>4263</v>
      </c>
      <c r="F5990" s="666">
        <v>43057254</v>
      </c>
      <c r="G5990" s="675" t="s">
        <v>14681</v>
      </c>
      <c r="H5990" s="675" t="s">
        <v>11806</v>
      </c>
      <c r="I5990" s="675" t="s">
        <v>6929</v>
      </c>
      <c r="J5990" s="675" t="s">
        <v>13704</v>
      </c>
      <c r="K5990" s="666">
        <v>1</v>
      </c>
      <c r="L5990" s="666">
        <v>12</v>
      </c>
      <c r="M5990" s="691" t="s">
        <v>13979</v>
      </c>
      <c r="N5990" s="666">
        <v>3</v>
      </c>
      <c r="O5990" s="666">
        <v>6</v>
      </c>
      <c r="P5990" s="772" t="s">
        <v>13980</v>
      </c>
      <c r="Q5990" s="666">
        <v>1</v>
      </c>
      <c r="R5990" s="666">
        <v>12</v>
      </c>
    </row>
    <row r="5991" spans="1:18" ht="15.75" customHeight="1" x14ac:dyDescent="0.2">
      <c r="A5991" s="665" t="s">
        <v>13701</v>
      </c>
      <c r="B5991" s="666" t="s">
        <v>14241</v>
      </c>
      <c r="C5991" s="666" t="s">
        <v>14242</v>
      </c>
      <c r="D5991" s="675" t="s">
        <v>11169</v>
      </c>
      <c r="E5991" s="737" t="s">
        <v>6892</v>
      </c>
      <c r="F5991" s="666">
        <v>43414568</v>
      </c>
      <c r="G5991" s="675" t="s">
        <v>14682</v>
      </c>
      <c r="H5991" s="675" t="s">
        <v>11169</v>
      </c>
      <c r="I5991" s="675" t="s">
        <v>6929</v>
      </c>
      <c r="J5991" s="675" t="s">
        <v>11169</v>
      </c>
      <c r="K5991" s="666">
        <v>1</v>
      </c>
      <c r="L5991" s="666">
        <v>12</v>
      </c>
      <c r="M5991" s="691" t="s">
        <v>13939</v>
      </c>
      <c r="N5991" s="666">
        <v>3</v>
      </c>
      <c r="O5991" s="666">
        <v>6</v>
      </c>
      <c r="P5991" s="772" t="s">
        <v>13940</v>
      </c>
      <c r="Q5991" s="666">
        <v>1</v>
      </c>
      <c r="R5991" s="666">
        <v>12</v>
      </c>
    </row>
    <row r="5992" spans="1:18" ht="15.75" customHeight="1" x14ac:dyDescent="0.2">
      <c r="A5992" s="665" t="s">
        <v>13701</v>
      </c>
      <c r="B5992" s="666" t="s">
        <v>14241</v>
      </c>
      <c r="C5992" s="666" t="s">
        <v>14242</v>
      </c>
      <c r="D5992" s="675" t="s">
        <v>11169</v>
      </c>
      <c r="E5992" s="737" t="s">
        <v>6892</v>
      </c>
      <c r="F5992" s="666">
        <v>43214309</v>
      </c>
      <c r="G5992" s="675" t="s">
        <v>14683</v>
      </c>
      <c r="H5992" s="675" t="s">
        <v>11169</v>
      </c>
      <c r="I5992" s="675" t="s">
        <v>6929</v>
      </c>
      <c r="J5992" s="675" t="s">
        <v>11169</v>
      </c>
      <c r="K5992" s="666">
        <v>1</v>
      </c>
      <c r="L5992" s="666">
        <v>12</v>
      </c>
      <c r="M5992" s="691" t="s">
        <v>13939</v>
      </c>
      <c r="N5992" s="666">
        <v>3</v>
      </c>
      <c r="O5992" s="666">
        <v>6</v>
      </c>
      <c r="P5992" s="772" t="s">
        <v>13940</v>
      </c>
      <c r="Q5992" s="666">
        <v>1</v>
      </c>
      <c r="R5992" s="666">
        <v>12</v>
      </c>
    </row>
    <row r="5993" spans="1:18" ht="15.75" customHeight="1" x14ac:dyDescent="0.2">
      <c r="A5993" s="665" t="s">
        <v>13701</v>
      </c>
      <c r="B5993" s="666" t="s">
        <v>14241</v>
      </c>
      <c r="C5993" s="666" t="s">
        <v>14242</v>
      </c>
      <c r="D5993" s="675" t="s">
        <v>10738</v>
      </c>
      <c r="E5993" s="737" t="s">
        <v>1124</v>
      </c>
      <c r="F5993" s="666">
        <v>45994487</v>
      </c>
      <c r="G5993" s="675" t="s">
        <v>14684</v>
      </c>
      <c r="H5993" s="675" t="s">
        <v>10738</v>
      </c>
      <c r="I5993" s="675" t="s">
        <v>7361</v>
      </c>
      <c r="J5993" s="675" t="s">
        <v>13708</v>
      </c>
      <c r="K5993" s="666">
        <v>1</v>
      </c>
      <c r="L5993" s="666">
        <v>12</v>
      </c>
      <c r="M5993" s="691" t="s">
        <v>13929</v>
      </c>
      <c r="N5993" s="666">
        <v>3</v>
      </c>
      <c r="O5993" s="666">
        <v>6</v>
      </c>
      <c r="P5993" s="772" t="s">
        <v>13930</v>
      </c>
      <c r="Q5993" s="666">
        <v>1</v>
      </c>
      <c r="R5993" s="666">
        <v>12</v>
      </c>
    </row>
    <row r="5994" spans="1:18" ht="15.75" customHeight="1" x14ac:dyDescent="0.2">
      <c r="A5994" s="665" t="s">
        <v>13701</v>
      </c>
      <c r="B5994" s="666" t="s">
        <v>14241</v>
      </c>
      <c r="C5994" s="666" t="s">
        <v>14242</v>
      </c>
      <c r="D5994" s="675" t="s">
        <v>10738</v>
      </c>
      <c r="E5994" s="737" t="s">
        <v>5124</v>
      </c>
      <c r="F5994" s="666">
        <v>18171729</v>
      </c>
      <c r="G5994" s="675" t="s">
        <v>14685</v>
      </c>
      <c r="H5994" s="675" t="s">
        <v>10738</v>
      </c>
      <c r="I5994" s="675" t="s">
        <v>7361</v>
      </c>
      <c r="J5994" s="675" t="s">
        <v>13708</v>
      </c>
      <c r="K5994" s="666">
        <v>1</v>
      </c>
      <c r="L5994" s="666">
        <v>12</v>
      </c>
      <c r="M5994" s="691" t="s">
        <v>13828</v>
      </c>
      <c r="N5994" s="666">
        <v>3</v>
      </c>
      <c r="O5994" s="666">
        <v>6</v>
      </c>
      <c r="P5994" s="772" t="s">
        <v>13829</v>
      </c>
      <c r="Q5994" s="666">
        <v>1</v>
      </c>
      <c r="R5994" s="666">
        <v>12</v>
      </c>
    </row>
    <row r="5995" spans="1:18" ht="15.75" customHeight="1" x14ac:dyDescent="0.2">
      <c r="A5995" s="665" t="s">
        <v>13701</v>
      </c>
      <c r="B5995" s="666" t="s">
        <v>14241</v>
      </c>
      <c r="C5995" s="666" t="s">
        <v>14242</v>
      </c>
      <c r="D5995" s="675" t="s">
        <v>10842</v>
      </c>
      <c r="E5995" s="737" t="s">
        <v>5124</v>
      </c>
      <c r="F5995" s="666">
        <v>47332001</v>
      </c>
      <c r="G5995" s="675" t="s">
        <v>14686</v>
      </c>
      <c r="H5995" s="675" t="s">
        <v>10842</v>
      </c>
      <c r="I5995" s="675" t="s">
        <v>7361</v>
      </c>
      <c r="J5995" s="675" t="s">
        <v>13708</v>
      </c>
      <c r="K5995" s="666">
        <v>1</v>
      </c>
      <c r="L5995" s="666">
        <v>12</v>
      </c>
      <c r="M5995" s="691" t="s">
        <v>13828</v>
      </c>
      <c r="N5995" s="666">
        <v>3</v>
      </c>
      <c r="O5995" s="666">
        <v>6</v>
      </c>
      <c r="P5995" s="772" t="s">
        <v>13829</v>
      </c>
      <c r="Q5995" s="666">
        <v>1</v>
      </c>
      <c r="R5995" s="666">
        <v>12</v>
      </c>
    </row>
    <row r="5996" spans="1:18" ht="15.75" customHeight="1" x14ac:dyDescent="0.2">
      <c r="A5996" s="665" t="s">
        <v>13701</v>
      </c>
      <c r="B5996" s="666" t="s">
        <v>14241</v>
      </c>
      <c r="C5996" s="666" t="s">
        <v>14242</v>
      </c>
      <c r="D5996" s="675" t="s">
        <v>10738</v>
      </c>
      <c r="E5996" s="737" t="s">
        <v>1124</v>
      </c>
      <c r="F5996" s="666">
        <v>18212935</v>
      </c>
      <c r="G5996" s="675" t="s">
        <v>14687</v>
      </c>
      <c r="H5996" s="675" t="s">
        <v>10738</v>
      </c>
      <c r="I5996" s="675" t="s">
        <v>7361</v>
      </c>
      <c r="J5996" s="675" t="s">
        <v>13708</v>
      </c>
      <c r="K5996" s="666">
        <v>1</v>
      </c>
      <c r="L5996" s="666">
        <v>12</v>
      </c>
      <c r="M5996" s="691" t="s">
        <v>13929</v>
      </c>
      <c r="N5996" s="666">
        <v>3</v>
      </c>
      <c r="O5996" s="666">
        <v>6</v>
      </c>
      <c r="P5996" s="772" t="s">
        <v>13930</v>
      </c>
      <c r="Q5996" s="666">
        <v>1</v>
      </c>
      <c r="R5996" s="666">
        <v>12</v>
      </c>
    </row>
    <row r="5997" spans="1:18" ht="15.75" customHeight="1" x14ac:dyDescent="0.2">
      <c r="A5997" s="665" t="s">
        <v>13701</v>
      </c>
      <c r="B5997" s="666" t="s">
        <v>14241</v>
      </c>
      <c r="C5997" s="666" t="s">
        <v>14242</v>
      </c>
      <c r="D5997" s="675" t="s">
        <v>10356</v>
      </c>
      <c r="E5997" s="737" t="s">
        <v>6979</v>
      </c>
      <c r="F5997" s="666">
        <v>45438061</v>
      </c>
      <c r="G5997" s="675" t="s">
        <v>14688</v>
      </c>
      <c r="H5997" s="675" t="s">
        <v>10356</v>
      </c>
      <c r="I5997" s="675" t="s">
        <v>6929</v>
      </c>
      <c r="J5997" s="675" t="s">
        <v>10356</v>
      </c>
      <c r="K5997" s="666">
        <v>1</v>
      </c>
      <c r="L5997" s="666">
        <v>12</v>
      </c>
      <c r="M5997" s="691" t="s">
        <v>14175</v>
      </c>
      <c r="N5997" s="666">
        <v>3</v>
      </c>
      <c r="O5997" s="666">
        <v>6</v>
      </c>
      <c r="P5997" s="772" t="s">
        <v>14176</v>
      </c>
      <c r="Q5997" s="666">
        <v>1</v>
      </c>
      <c r="R5997" s="666">
        <v>12</v>
      </c>
    </row>
    <row r="5998" spans="1:18" ht="15.75" customHeight="1" x14ac:dyDescent="0.2">
      <c r="A5998" s="665" t="s">
        <v>13701</v>
      </c>
      <c r="B5998" s="666" t="s">
        <v>6922</v>
      </c>
      <c r="C5998" s="666" t="s">
        <v>14689</v>
      </c>
      <c r="D5998" s="675" t="s">
        <v>11806</v>
      </c>
      <c r="E5998" s="737" t="s">
        <v>1124</v>
      </c>
      <c r="F5998" s="666">
        <v>45228381</v>
      </c>
      <c r="G5998" s="675" t="s">
        <v>14690</v>
      </c>
      <c r="H5998" s="675" t="s">
        <v>11806</v>
      </c>
      <c r="I5998" s="675" t="s">
        <v>6929</v>
      </c>
      <c r="J5998" s="675" t="s">
        <v>13704</v>
      </c>
      <c r="K5998" s="666">
        <v>1</v>
      </c>
      <c r="L5998" s="666">
        <v>3</v>
      </c>
      <c r="M5998" s="691" t="s">
        <v>14691</v>
      </c>
      <c r="N5998" s="666"/>
      <c r="O5998" s="666"/>
      <c r="P5998" s="772"/>
      <c r="Q5998" s="666"/>
      <c r="R5998" s="666"/>
    </row>
    <row r="5999" spans="1:18" ht="15.75" customHeight="1" x14ac:dyDescent="0.2">
      <c r="A5999" s="665" t="s">
        <v>13701</v>
      </c>
      <c r="B5999" s="666" t="s">
        <v>6922</v>
      </c>
      <c r="C5999" s="666" t="s">
        <v>14689</v>
      </c>
      <c r="D5999" s="675" t="s">
        <v>11806</v>
      </c>
      <c r="E5999" s="737" t="s">
        <v>1124</v>
      </c>
      <c r="F5999" s="666">
        <v>46535760</v>
      </c>
      <c r="G5999" s="675" t="s">
        <v>14692</v>
      </c>
      <c r="H5999" s="675" t="s">
        <v>11806</v>
      </c>
      <c r="I5999" s="675" t="s">
        <v>6929</v>
      </c>
      <c r="J5999" s="675" t="s">
        <v>13704</v>
      </c>
      <c r="K5999" s="666">
        <v>1</v>
      </c>
      <c r="L5999" s="666">
        <v>3</v>
      </c>
      <c r="M5999" s="691" t="s">
        <v>14691</v>
      </c>
      <c r="N5999" s="666"/>
      <c r="O5999" s="666"/>
      <c r="P5999" s="772"/>
      <c r="Q5999" s="666"/>
      <c r="R5999" s="666"/>
    </row>
    <row r="6000" spans="1:18" ht="15.75" customHeight="1" x14ac:dyDescent="0.2">
      <c r="A6000" s="665" t="s">
        <v>13701</v>
      </c>
      <c r="B6000" s="666" t="s">
        <v>6922</v>
      </c>
      <c r="C6000" s="666" t="s">
        <v>14689</v>
      </c>
      <c r="D6000" s="675" t="s">
        <v>10738</v>
      </c>
      <c r="E6000" s="737" t="s">
        <v>5124</v>
      </c>
      <c r="F6000" s="666">
        <v>18117731</v>
      </c>
      <c r="G6000" s="675" t="s">
        <v>14693</v>
      </c>
      <c r="H6000" s="675" t="s">
        <v>10738</v>
      </c>
      <c r="I6000" s="675" t="s">
        <v>7361</v>
      </c>
      <c r="J6000" s="675" t="s">
        <v>13708</v>
      </c>
      <c r="K6000" s="666">
        <v>1</v>
      </c>
      <c r="L6000" s="666">
        <v>3</v>
      </c>
      <c r="M6000" s="691" t="s">
        <v>14694</v>
      </c>
      <c r="N6000" s="666"/>
      <c r="O6000" s="666"/>
      <c r="P6000" s="772"/>
      <c r="Q6000" s="666"/>
      <c r="R6000" s="666"/>
    </row>
    <row r="6001" spans="1:18" ht="15.75" customHeight="1" x14ac:dyDescent="0.2">
      <c r="A6001" s="665" t="s">
        <v>13701</v>
      </c>
      <c r="B6001" s="666" t="s">
        <v>6922</v>
      </c>
      <c r="C6001" s="666" t="s">
        <v>14689</v>
      </c>
      <c r="D6001" s="675" t="s">
        <v>9105</v>
      </c>
      <c r="E6001" s="737" t="s">
        <v>1124</v>
      </c>
      <c r="F6001" s="666">
        <v>40770187</v>
      </c>
      <c r="G6001" s="675" t="s">
        <v>14695</v>
      </c>
      <c r="H6001" s="675" t="s">
        <v>9105</v>
      </c>
      <c r="I6001" s="675" t="s">
        <v>6929</v>
      </c>
      <c r="J6001" s="675" t="s">
        <v>13873</v>
      </c>
      <c r="K6001" s="666">
        <v>1</v>
      </c>
      <c r="L6001" s="666">
        <v>3</v>
      </c>
      <c r="M6001" s="691" t="s">
        <v>14691</v>
      </c>
      <c r="N6001" s="666"/>
      <c r="O6001" s="666"/>
      <c r="P6001" s="772"/>
      <c r="Q6001" s="666"/>
      <c r="R6001" s="666"/>
    </row>
    <row r="6002" spans="1:18" ht="15.75" customHeight="1" x14ac:dyDescent="0.2">
      <c r="A6002" s="665" t="s">
        <v>13701</v>
      </c>
      <c r="B6002" s="666" t="s">
        <v>6922</v>
      </c>
      <c r="C6002" s="666" t="s">
        <v>14689</v>
      </c>
      <c r="D6002" s="675" t="s">
        <v>11806</v>
      </c>
      <c r="E6002" s="737" t="s">
        <v>1124</v>
      </c>
      <c r="F6002" s="666">
        <v>47007047</v>
      </c>
      <c r="G6002" s="675" t="s">
        <v>14696</v>
      </c>
      <c r="H6002" s="675" t="s">
        <v>11806</v>
      </c>
      <c r="I6002" s="675" t="s">
        <v>6929</v>
      </c>
      <c r="J6002" s="675" t="s">
        <v>13704</v>
      </c>
      <c r="K6002" s="666">
        <v>1</v>
      </c>
      <c r="L6002" s="666">
        <v>3</v>
      </c>
      <c r="M6002" s="691" t="s">
        <v>14691</v>
      </c>
      <c r="N6002" s="666"/>
      <c r="O6002" s="666"/>
      <c r="P6002" s="772"/>
      <c r="Q6002" s="666"/>
      <c r="R6002" s="666"/>
    </row>
    <row r="6003" spans="1:18" ht="15.75" customHeight="1" x14ac:dyDescent="0.2">
      <c r="A6003" s="665" t="s">
        <v>13701</v>
      </c>
      <c r="B6003" s="666" t="s">
        <v>6922</v>
      </c>
      <c r="C6003" s="666" t="s">
        <v>14689</v>
      </c>
      <c r="D6003" s="675" t="s">
        <v>11806</v>
      </c>
      <c r="E6003" s="737" t="s">
        <v>1124</v>
      </c>
      <c r="F6003" s="666">
        <v>19091086</v>
      </c>
      <c r="G6003" s="675" t="s">
        <v>14697</v>
      </c>
      <c r="H6003" s="675" t="s">
        <v>11806</v>
      </c>
      <c r="I6003" s="675" t="s">
        <v>6929</v>
      </c>
      <c r="J6003" s="675" t="s">
        <v>13704</v>
      </c>
      <c r="K6003" s="666">
        <v>1</v>
      </c>
      <c r="L6003" s="666">
        <v>3</v>
      </c>
      <c r="M6003" s="691" t="s">
        <v>14691</v>
      </c>
      <c r="N6003" s="666"/>
      <c r="O6003" s="666"/>
      <c r="P6003" s="772"/>
      <c r="Q6003" s="666"/>
      <c r="R6003" s="666"/>
    </row>
    <row r="6004" spans="1:18" ht="15.75" customHeight="1" x14ac:dyDescent="0.2">
      <c r="A6004" s="665" t="s">
        <v>13701</v>
      </c>
      <c r="B6004" s="666" t="s">
        <v>6922</v>
      </c>
      <c r="C6004" s="666" t="s">
        <v>14689</v>
      </c>
      <c r="D6004" s="675" t="s">
        <v>10356</v>
      </c>
      <c r="E6004" s="737" t="s">
        <v>1124</v>
      </c>
      <c r="F6004" s="666">
        <v>42170260</v>
      </c>
      <c r="G6004" s="675" t="s">
        <v>14698</v>
      </c>
      <c r="H6004" s="675" t="s">
        <v>10356</v>
      </c>
      <c r="I6004" s="675" t="s">
        <v>6929</v>
      </c>
      <c r="J6004" s="675" t="s">
        <v>10356</v>
      </c>
      <c r="K6004" s="666">
        <v>1</v>
      </c>
      <c r="L6004" s="666">
        <v>3</v>
      </c>
      <c r="M6004" s="691" t="s">
        <v>14691</v>
      </c>
      <c r="N6004" s="666"/>
      <c r="O6004" s="666"/>
      <c r="P6004" s="772"/>
      <c r="Q6004" s="666"/>
      <c r="R6004" s="666"/>
    </row>
    <row r="6005" spans="1:18" ht="15.75" customHeight="1" x14ac:dyDescent="0.2">
      <c r="A6005" s="665" t="s">
        <v>13701</v>
      </c>
      <c r="B6005" s="666" t="s">
        <v>6922</v>
      </c>
      <c r="C6005" s="666" t="s">
        <v>14689</v>
      </c>
      <c r="D6005" s="675" t="s">
        <v>11806</v>
      </c>
      <c r="E6005" s="737" t="s">
        <v>1124</v>
      </c>
      <c r="F6005" s="666">
        <v>47599177</v>
      </c>
      <c r="G6005" s="675" t="s">
        <v>14699</v>
      </c>
      <c r="H6005" s="675" t="s">
        <v>11806</v>
      </c>
      <c r="I6005" s="675" t="s">
        <v>6929</v>
      </c>
      <c r="J6005" s="675" t="s">
        <v>13704</v>
      </c>
      <c r="K6005" s="666">
        <v>1</v>
      </c>
      <c r="L6005" s="666">
        <v>3</v>
      </c>
      <c r="M6005" s="691" t="s">
        <v>14691</v>
      </c>
      <c r="N6005" s="666"/>
      <c r="O6005" s="666"/>
      <c r="P6005" s="772"/>
      <c r="Q6005" s="666"/>
      <c r="R6005" s="666"/>
    </row>
    <row r="6006" spans="1:18" ht="15.75" customHeight="1" x14ac:dyDescent="0.2">
      <c r="A6006" s="665" t="s">
        <v>13701</v>
      </c>
      <c r="B6006" s="666" t="s">
        <v>6922</v>
      </c>
      <c r="C6006" s="666" t="s">
        <v>14689</v>
      </c>
      <c r="D6006" s="675" t="s">
        <v>10738</v>
      </c>
      <c r="E6006" s="737" t="s">
        <v>5124</v>
      </c>
      <c r="F6006" s="666">
        <v>45107299</v>
      </c>
      <c r="G6006" s="675" t="s">
        <v>14700</v>
      </c>
      <c r="H6006" s="675" t="s">
        <v>10738</v>
      </c>
      <c r="I6006" s="675" t="s">
        <v>7361</v>
      </c>
      <c r="J6006" s="675" t="s">
        <v>13708</v>
      </c>
      <c r="K6006" s="666">
        <v>1</v>
      </c>
      <c r="L6006" s="666">
        <v>3</v>
      </c>
      <c r="M6006" s="691" t="s">
        <v>14694</v>
      </c>
      <c r="N6006" s="666"/>
      <c r="O6006" s="666"/>
      <c r="P6006" s="772"/>
      <c r="Q6006" s="666"/>
      <c r="R6006" s="666"/>
    </row>
    <row r="6007" spans="1:18" ht="15.75" customHeight="1" x14ac:dyDescent="0.2">
      <c r="A6007" s="665" t="s">
        <v>13701</v>
      </c>
      <c r="B6007" s="666" t="s">
        <v>6922</v>
      </c>
      <c r="C6007" s="666" t="s">
        <v>14689</v>
      </c>
      <c r="D6007" s="675" t="s">
        <v>10738</v>
      </c>
      <c r="E6007" s="737" t="s">
        <v>1124</v>
      </c>
      <c r="F6007" s="666">
        <v>19257076</v>
      </c>
      <c r="G6007" s="675" t="s">
        <v>14701</v>
      </c>
      <c r="H6007" s="675" t="s">
        <v>10738</v>
      </c>
      <c r="I6007" s="675" t="s">
        <v>7361</v>
      </c>
      <c r="J6007" s="675" t="s">
        <v>13708</v>
      </c>
      <c r="K6007" s="666">
        <v>1</v>
      </c>
      <c r="L6007" s="666">
        <v>3</v>
      </c>
      <c r="M6007" s="691" t="s">
        <v>14691</v>
      </c>
      <c r="N6007" s="666"/>
      <c r="O6007" s="666"/>
      <c r="P6007" s="772"/>
      <c r="Q6007" s="666"/>
      <c r="R6007" s="666"/>
    </row>
    <row r="6008" spans="1:18" ht="15.75" customHeight="1" x14ac:dyDescent="0.2">
      <c r="A6008" s="665" t="s">
        <v>13701</v>
      </c>
      <c r="B6008" s="666" t="s">
        <v>6922</v>
      </c>
      <c r="C6008" s="666" t="s">
        <v>14689</v>
      </c>
      <c r="D6008" s="675" t="s">
        <v>9105</v>
      </c>
      <c r="E6008" s="737" t="s">
        <v>1124</v>
      </c>
      <c r="F6008" s="666">
        <v>45348461</v>
      </c>
      <c r="G6008" s="675" t="s">
        <v>14702</v>
      </c>
      <c r="H6008" s="675" t="s">
        <v>9105</v>
      </c>
      <c r="I6008" s="675" t="s">
        <v>6929</v>
      </c>
      <c r="J6008" s="675" t="s">
        <v>13873</v>
      </c>
      <c r="K6008" s="666">
        <v>1</v>
      </c>
      <c r="L6008" s="666">
        <v>3</v>
      </c>
      <c r="M6008" s="691" t="s">
        <v>14691</v>
      </c>
      <c r="N6008" s="666"/>
      <c r="O6008" s="666"/>
      <c r="P6008" s="772"/>
      <c r="Q6008" s="666"/>
      <c r="R6008" s="666"/>
    </row>
    <row r="6009" spans="1:18" ht="15.75" customHeight="1" x14ac:dyDescent="0.2">
      <c r="A6009" s="665" t="s">
        <v>13701</v>
      </c>
      <c r="B6009" s="666" t="s">
        <v>6922</v>
      </c>
      <c r="C6009" s="666" t="s">
        <v>14689</v>
      </c>
      <c r="D6009" s="675" t="s">
        <v>10738</v>
      </c>
      <c r="E6009" s="737" t="s">
        <v>5124</v>
      </c>
      <c r="F6009" s="666">
        <v>17925338</v>
      </c>
      <c r="G6009" s="675" t="s">
        <v>14703</v>
      </c>
      <c r="H6009" s="675" t="s">
        <v>10738</v>
      </c>
      <c r="I6009" s="675" t="s">
        <v>7361</v>
      </c>
      <c r="J6009" s="675" t="s">
        <v>13708</v>
      </c>
      <c r="K6009" s="666">
        <v>1</v>
      </c>
      <c r="L6009" s="666">
        <v>3</v>
      </c>
      <c r="M6009" s="691" t="s">
        <v>14694</v>
      </c>
      <c r="N6009" s="666"/>
      <c r="O6009" s="666"/>
      <c r="P6009" s="772"/>
      <c r="Q6009" s="666"/>
      <c r="R6009" s="666"/>
    </row>
    <row r="6010" spans="1:18" ht="15.75" customHeight="1" x14ac:dyDescent="0.2">
      <c r="A6010" s="665" t="s">
        <v>13701</v>
      </c>
      <c r="B6010" s="666" t="s">
        <v>6922</v>
      </c>
      <c r="C6010" s="666" t="s">
        <v>14689</v>
      </c>
      <c r="D6010" s="675" t="s">
        <v>10738</v>
      </c>
      <c r="E6010" s="737" t="s">
        <v>5124</v>
      </c>
      <c r="F6010" s="666">
        <v>70299752</v>
      </c>
      <c r="G6010" s="675" t="s">
        <v>14704</v>
      </c>
      <c r="H6010" s="675" t="s">
        <v>10738</v>
      </c>
      <c r="I6010" s="675" t="s">
        <v>7361</v>
      </c>
      <c r="J6010" s="675" t="s">
        <v>13708</v>
      </c>
      <c r="K6010" s="666">
        <v>1</v>
      </c>
      <c r="L6010" s="666">
        <v>3</v>
      </c>
      <c r="M6010" s="691" t="s">
        <v>14694</v>
      </c>
      <c r="N6010" s="666"/>
      <c r="O6010" s="666"/>
      <c r="P6010" s="772"/>
      <c r="Q6010" s="666"/>
      <c r="R6010" s="666"/>
    </row>
    <row r="6011" spans="1:18" ht="15.75" customHeight="1" x14ac:dyDescent="0.2">
      <c r="A6011" s="665" t="s">
        <v>13701</v>
      </c>
      <c r="B6011" s="666" t="s">
        <v>6922</v>
      </c>
      <c r="C6011" s="666" t="s">
        <v>14689</v>
      </c>
      <c r="D6011" s="675" t="s">
        <v>10356</v>
      </c>
      <c r="E6011" s="737" t="s">
        <v>1124</v>
      </c>
      <c r="F6011" s="666">
        <v>43994170</v>
      </c>
      <c r="G6011" s="675" t="s">
        <v>14705</v>
      </c>
      <c r="H6011" s="675" t="s">
        <v>10356</v>
      </c>
      <c r="I6011" s="675" t="s">
        <v>6929</v>
      </c>
      <c r="J6011" s="675" t="s">
        <v>10356</v>
      </c>
      <c r="K6011" s="666">
        <v>1</v>
      </c>
      <c r="L6011" s="666">
        <v>3</v>
      </c>
      <c r="M6011" s="691" t="s">
        <v>14691</v>
      </c>
      <c r="N6011" s="666"/>
      <c r="O6011" s="666"/>
      <c r="P6011" s="772"/>
      <c r="Q6011" s="666"/>
      <c r="R6011" s="666"/>
    </row>
    <row r="6012" spans="1:18" ht="15.75" customHeight="1" x14ac:dyDescent="0.2">
      <c r="A6012" s="665" t="s">
        <v>13701</v>
      </c>
      <c r="B6012" s="666" t="s">
        <v>6922</v>
      </c>
      <c r="C6012" s="666" t="s">
        <v>14689</v>
      </c>
      <c r="D6012" s="675" t="s">
        <v>11806</v>
      </c>
      <c r="E6012" s="737" t="s">
        <v>1124</v>
      </c>
      <c r="F6012" s="666">
        <v>45379215</v>
      </c>
      <c r="G6012" s="675" t="s">
        <v>14706</v>
      </c>
      <c r="H6012" s="675" t="s">
        <v>11806</v>
      </c>
      <c r="I6012" s="675" t="s">
        <v>6929</v>
      </c>
      <c r="J6012" s="675" t="s">
        <v>13704</v>
      </c>
      <c r="K6012" s="666">
        <v>1</v>
      </c>
      <c r="L6012" s="666">
        <v>3</v>
      </c>
      <c r="M6012" s="691" t="s">
        <v>14691</v>
      </c>
      <c r="N6012" s="666"/>
      <c r="O6012" s="666"/>
      <c r="P6012" s="772"/>
      <c r="Q6012" s="666"/>
      <c r="R6012" s="666"/>
    </row>
    <row r="6013" spans="1:18" ht="15.75" customHeight="1" x14ac:dyDescent="0.2">
      <c r="A6013" s="665" t="s">
        <v>13701</v>
      </c>
      <c r="B6013" s="666" t="s">
        <v>6922</v>
      </c>
      <c r="C6013" s="666" t="s">
        <v>14689</v>
      </c>
      <c r="D6013" s="675" t="s">
        <v>10738</v>
      </c>
      <c r="E6013" s="737" t="s">
        <v>5124</v>
      </c>
      <c r="F6013" s="666">
        <v>41892470</v>
      </c>
      <c r="G6013" s="675" t="s">
        <v>14707</v>
      </c>
      <c r="H6013" s="675" t="s">
        <v>10738</v>
      </c>
      <c r="I6013" s="675" t="s">
        <v>7361</v>
      </c>
      <c r="J6013" s="675" t="s">
        <v>13708</v>
      </c>
      <c r="K6013" s="666">
        <v>1</v>
      </c>
      <c r="L6013" s="666">
        <v>3</v>
      </c>
      <c r="M6013" s="691" t="s">
        <v>14694</v>
      </c>
      <c r="N6013" s="666"/>
      <c r="O6013" s="666"/>
      <c r="P6013" s="772"/>
      <c r="Q6013" s="666"/>
      <c r="R6013" s="666"/>
    </row>
    <row r="6014" spans="1:18" ht="15.75" customHeight="1" x14ac:dyDescent="0.2">
      <c r="A6014" s="665" t="s">
        <v>13701</v>
      </c>
      <c r="B6014" s="666" t="s">
        <v>6922</v>
      </c>
      <c r="C6014" s="666" t="s">
        <v>14689</v>
      </c>
      <c r="D6014" s="675" t="s">
        <v>10738</v>
      </c>
      <c r="E6014" s="737" t="s">
        <v>1124</v>
      </c>
      <c r="F6014" s="666">
        <v>70338366</v>
      </c>
      <c r="G6014" s="675" t="s">
        <v>14708</v>
      </c>
      <c r="H6014" s="675" t="s">
        <v>10738</v>
      </c>
      <c r="I6014" s="675" t="s">
        <v>7361</v>
      </c>
      <c r="J6014" s="675" t="s">
        <v>13708</v>
      </c>
      <c r="K6014" s="666">
        <v>1</v>
      </c>
      <c r="L6014" s="666">
        <v>3</v>
      </c>
      <c r="M6014" s="691" t="s">
        <v>14691</v>
      </c>
      <c r="N6014" s="666"/>
      <c r="O6014" s="666"/>
      <c r="P6014" s="772"/>
      <c r="Q6014" s="666"/>
      <c r="R6014" s="666"/>
    </row>
    <row r="6015" spans="1:18" ht="15.75" customHeight="1" x14ac:dyDescent="0.2">
      <c r="A6015" s="665" t="s">
        <v>13701</v>
      </c>
      <c r="B6015" s="666" t="s">
        <v>6922</v>
      </c>
      <c r="C6015" s="666" t="s">
        <v>14689</v>
      </c>
      <c r="D6015" s="675" t="s">
        <v>11806</v>
      </c>
      <c r="E6015" s="737" t="s">
        <v>1124</v>
      </c>
      <c r="F6015" s="666">
        <v>45514478</v>
      </c>
      <c r="G6015" s="675" t="s">
        <v>14709</v>
      </c>
      <c r="H6015" s="675" t="s">
        <v>11806</v>
      </c>
      <c r="I6015" s="675" t="s">
        <v>6929</v>
      </c>
      <c r="J6015" s="675" t="s">
        <v>13704</v>
      </c>
      <c r="K6015" s="666">
        <v>1</v>
      </c>
      <c r="L6015" s="666">
        <v>3</v>
      </c>
      <c r="M6015" s="691" t="s">
        <v>14691</v>
      </c>
      <c r="N6015" s="666"/>
      <c r="O6015" s="666"/>
      <c r="P6015" s="772"/>
      <c r="Q6015" s="666"/>
      <c r="R6015" s="666"/>
    </row>
    <row r="6016" spans="1:18" ht="15.75" customHeight="1" x14ac:dyDescent="0.2">
      <c r="A6016" s="665" t="s">
        <v>13701</v>
      </c>
      <c r="B6016" s="666" t="s">
        <v>6922</v>
      </c>
      <c r="C6016" s="666" t="s">
        <v>14689</v>
      </c>
      <c r="D6016" s="675" t="s">
        <v>10738</v>
      </c>
      <c r="E6016" s="737" t="s">
        <v>1124</v>
      </c>
      <c r="F6016" s="666">
        <v>22703455</v>
      </c>
      <c r="G6016" s="675" t="s">
        <v>14710</v>
      </c>
      <c r="H6016" s="675" t="s">
        <v>10738</v>
      </c>
      <c r="I6016" s="675" t="s">
        <v>7361</v>
      </c>
      <c r="J6016" s="675" t="s">
        <v>13708</v>
      </c>
      <c r="K6016" s="666">
        <v>1</v>
      </c>
      <c r="L6016" s="666">
        <v>3</v>
      </c>
      <c r="M6016" s="691" t="s">
        <v>14691</v>
      </c>
      <c r="N6016" s="666"/>
      <c r="O6016" s="666"/>
      <c r="P6016" s="772"/>
      <c r="Q6016" s="666"/>
      <c r="R6016" s="666"/>
    </row>
    <row r="6017" spans="1:18" ht="15.75" customHeight="1" x14ac:dyDescent="0.2">
      <c r="A6017" s="665" t="s">
        <v>13701</v>
      </c>
      <c r="B6017" s="666" t="s">
        <v>6922</v>
      </c>
      <c r="C6017" s="666" t="s">
        <v>14689</v>
      </c>
      <c r="D6017" s="675" t="s">
        <v>9105</v>
      </c>
      <c r="E6017" s="737" t="s">
        <v>1124</v>
      </c>
      <c r="F6017" s="666">
        <v>48753782</v>
      </c>
      <c r="G6017" s="675" t="s">
        <v>11657</v>
      </c>
      <c r="H6017" s="675" t="s">
        <v>9105</v>
      </c>
      <c r="I6017" s="675" t="s">
        <v>6929</v>
      </c>
      <c r="J6017" s="675" t="s">
        <v>13873</v>
      </c>
      <c r="K6017" s="666">
        <v>1</v>
      </c>
      <c r="L6017" s="666">
        <v>3</v>
      </c>
      <c r="M6017" s="691" t="s">
        <v>14691</v>
      </c>
      <c r="N6017" s="666"/>
      <c r="O6017" s="666"/>
      <c r="P6017" s="772"/>
      <c r="Q6017" s="666"/>
      <c r="R6017" s="666"/>
    </row>
    <row r="6018" spans="1:18" ht="15.75" customHeight="1" x14ac:dyDescent="0.2">
      <c r="A6018" s="665" t="s">
        <v>13701</v>
      </c>
      <c r="B6018" s="666" t="s">
        <v>6922</v>
      </c>
      <c r="C6018" s="666" t="s">
        <v>14689</v>
      </c>
      <c r="D6018" s="675" t="s">
        <v>10738</v>
      </c>
      <c r="E6018" s="737" t="s">
        <v>5124</v>
      </c>
      <c r="F6018" s="666">
        <v>73997629</v>
      </c>
      <c r="G6018" s="675" t="s">
        <v>14711</v>
      </c>
      <c r="H6018" s="675" t="s">
        <v>10738</v>
      </c>
      <c r="I6018" s="675" t="s">
        <v>7361</v>
      </c>
      <c r="J6018" s="675" t="s">
        <v>13708</v>
      </c>
      <c r="K6018" s="666">
        <v>1</v>
      </c>
      <c r="L6018" s="666">
        <v>3</v>
      </c>
      <c r="M6018" s="691" t="s">
        <v>14694</v>
      </c>
      <c r="N6018" s="666"/>
      <c r="O6018" s="666"/>
      <c r="P6018" s="772"/>
      <c r="Q6018" s="666"/>
      <c r="R6018" s="666"/>
    </row>
    <row r="6019" spans="1:18" ht="15.75" customHeight="1" x14ac:dyDescent="0.2">
      <c r="A6019" s="665" t="s">
        <v>13701</v>
      </c>
      <c r="B6019" s="666" t="s">
        <v>6922</v>
      </c>
      <c r="C6019" s="666" t="s">
        <v>14689</v>
      </c>
      <c r="D6019" s="675" t="s">
        <v>11806</v>
      </c>
      <c r="E6019" s="737" t="s">
        <v>1124</v>
      </c>
      <c r="F6019" s="666">
        <v>47747943</v>
      </c>
      <c r="G6019" s="675" t="s">
        <v>14712</v>
      </c>
      <c r="H6019" s="675" t="s">
        <v>11806</v>
      </c>
      <c r="I6019" s="675" t="s">
        <v>6929</v>
      </c>
      <c r="J6019" s="675" t="s">
        <v>13704</v>
      </c>
      <c r="K6019" s="666">
        <v>1</v>
      </c>
      <c r="L6019" s="666">
        <v>3</v>
      </c>
      <c r="M6019" s="691" t="s">
        <v>14691</v>
      </c>
      <c r="N6019" s="666"/>
      <c r="O6019" s="666"/>
      <c r="P6019" s="772"/>
      <c r="Q6019" s="666"/>
      <c r="R6019" s="666"/>
    </row>
    <row r="6020" spans="1:18" ht="15.75" customHeight="1" x14ac:dyDescent="0.2">
      <c r="A6020" s="665" t="s">
        <v>13701</v>
      </c>
      <c r="B6020" s="666" t="s">
        <v>6922</v>
      </c>
      <c r="C6020" s="666" t="s">
        <v>14689</v>
      </c>
      <c r="D6020" s="675" t="s">
        <v>11806</v>
      </c>
      <c r="E6020" s="737" t="s">
        <v>1124</v>
      </c>
      <c r="F6020" s="666">
        <v>41430140</v>
      </c>
      <c r="G6020" s="675" t="s">
        <v>14713</v>
      </c>
      <c r="H6020" s="675" t="s">
        <v>11806</v>
      </c>
      <c r="I6020" s="675" t="s">
        <v>6929</v>
      </c>
      <c r="J6020" s="675" t="s">
        <v>13704</v>
      </c>
      <c r="K6020" s="666">
        <v>1</v>
      </c>
      <c r="L6020" s="666">
        <v>3</v>
      </c>
      <c r="M6020" s="691" t="s">
        <v>14691</v>
      </c>
      <c r="N6020" s="666"/>
      <c r="O6020" s="666"/>
      <c r="P6020" s="772"/>
      <c r="Q6020" s="666"/>
      <c r="R6020" s="666"/>
    </row>
    <row r="6021" spans="1:18" ht="15.75" customHeight="1" x14ac:dyDescent="0.2">
      <c r="A6021" s="665" t="s">
        <v>13701</v>
      </c>
      <c r="B6021" s="666" t="s">
        <v>6922</v>
      </c>
      <c r="C6021" s="666" t="s">
        <v>14689</v>
      </c>
      <c r="D6021" s="675" t="s">
        <v>10738</v>
      </c>
      <c r="E6021" s="737" t="s">
        <v>5124</v>
      </c>
      <c r="F6021" s="666">
        <v>44814604</v>
      </c>
      <c r="G6021" s="675" t="s">
        <v>14714</v>
      </c>
      <c r="H6021" s="675" t="s">
        <v>10738</v>
      </c>
      <c r="I6021" s="675" t="s">
        <v>7361</v>
      </c>
      <c r="J6021" s="675" t="s">
        <v>13708</v>
      </c>
      <c r="K6021" s="666">
        <v>1</v>
      </c>
      <c r="L6021" s="666">
        <v>3</v>
      </c>
      <c r="M6021" s="691" t="s">
        <v>14694</v>
      </c>
      <c r="N6021" s="666"/>
      <c r="O6021" s="666"/>
      <c r="P6021" s="772"/>
      <c r="Q6021" s="666"/>
      <c r="R6021" s="666"/>
    </row>
    <row r="6022" spans="1:18" ht="15.75" customHeight="1" x14ac:dyDescent="0.2">
      <c r="A6022" s="665" t="s">
        <v>13701</v>
      </c>
      <c r="B6022" s="666" t="s">
        <v>6922</v>
      </c>
      <c r="C6022" s="666" t="s">
        <v>14689</v>
      </c>
      <c r="D6022" s="675" t="s">
        <v>10356</v>
      </c>
      <c r="E6022" s="737" t="s">
        <v>1124</v>
      </c>
      <c r="F6022" s="666">
        <v>47180378</v>
      </c>
      <c r="G6022" s="675" t="s">
        <v>14715</v>
      </c>
      <c r="H6022" s="675" t="s">
        <v>10356</v>
      </c>
      <c r="I6022" s="675" t="s">
        <v>6929</v>
      </c>
      <c r="J6022" s="675" t="s">
        <v>10356</v>
      </c>
      <c r="K6022" s="666">
        <v>1</v>
      </c>
      <c r="L6022" s="666">
        <v>3</v>
      </c>
      <c r="M6022" s="691" t="s">
        <v>14691</v>
      </c>
      <c r="N6022" s="666"/>
      <c r="O6022" s="666"/>
      <c r="P6022" s="772"/>
      <c r="Q6022" s="666"/>
      <c r="R6022" s="666"/>
    </row>
    <row r="6023" spans="1:18" ht="15.75" customHeight="1" x14ac:dyDescent="0.2">
      <c r="A6023" s="665" t="s">
        <v>13701</v>
      </c>
      <c r="B6023" s="666" t="s">
        <v>6922</v>
      </c>
      <c r="C6023" s="666" t="s">
        <v>14689</v>
      </c>
      <c r="D6023" s="675" t="s">
        <v>11806</v>
      </c>
      <c r="E6023" s="737" t="s">
        <v>1124</v>
      </c>
      <c r="F6023" s="666">
        <v>47931247</v>
      </c>
      <c r="G6023" s="675" t="s">
        <v>14716</v>
      </c>
      <c r="H6023" s="675" t="s">
        <v>11806</v>
      </c>
      <c r="I6023" s="675" t="s">
        <v>6929</v>
      </c>
      <c r="J6023" s="675" t="s">
        <v>13704</v>
      </c>
      <c r="K6023" s="666">
        <v>1</v>
      </c>
      <c r="L6023" s="666">
        <v>3</v>
      </c>
      <c r="M6023" s="691" t="s">
        <v>14691</v>
      </c>
      <c r="N6023" s="666"/>
      <c r="O6023" s="666"/>
      <c r="P6023" s="772"/>
      <c r="Q6023" s="666"/>
      <c r="R6023" s="666"/>
    </row>
    <row r="6024" spans="1:18" ht="15.75" customHeight="1" x14ac:dyDescent="0.2">
      <c r="A6024" s="665" t="s">
        <v>13701</v>
      </c>
      <c r="B6024" s="666" t="s">
        <v>6922</v>
      </c>
      <c r="C6024" s="666" t="s">
        <v>14689</v>
      </c>
      <c r="D6024" s="675" t="s">
        <v>9105</v>
      </c>
      <c r="E6024" s="737" t="s">
        <v>1124</v>
      </c>
      <c r="F6024" s="666">
        <v>45596537</v>
      </c>
      <c r="G6024" s="675" t="s">
        <v>14717</v>
      </c>
      <c r="H6024" s="675" t="s">
        <v>9105</v>
      </c>
      <c r="I6024" s="675" t="s">
        <v>6929</v>
      </c>
      <c r="J6024" s="675" t="s">
        <v>13873</v>
      </c>
      <c r="K6024" s="666">
        <v>1</v>
      </c>
      <c r="L6024" s="666">
        <v>3</v>
      </c>
      <c r="M6024" s="691" t="s">
        <v>14691</v>
      </c>
      <c r="N6024" s="666"/>
      <c r="O6024" s="666"/>
      <c r="P6024" s="772"/>
      <c r="Q6024" s="666"/>
      <c r="R6024" s="666"/>
    </row>
    <row r="6025" spans="1:18" ht="15.75" customHeight="1" x14ac:dyDescent="0.2">
      <c r="A6025" s="665" t="s">
        <v>13701</v>
      </c>
      <c r="B6025" s="666" t="s">
        <v>6922</v>
      </c>
      <c r="C6025" s="666" t="s">
        <v>14689</v>
      </c>
      <c r="D6025" s="675" t="s">
        <v>10738</v>
      </c>
      <c r="E6025" s="737" t="s">
        <v>5124</v>
      </c>
      <c r="F6025" s="666">
        <v>70553952</v>
      </c>
      <c r="G6025" s="675" t="s">
        <v>13527</v>
      </c>
      <c r="H6025" s="675" t="s">
        <v>10738</v>
      </c>
      <c r="I6025" s="675" t="s">
        <v>7361</v>
      </c>
      <c r="J6025" s="675" t="s">
        <v>13708</v>
      </c>
      <c r="K6025" s="666">
        <v>1</v>
      </c>
      <c r="L6025" s="666">
        <v>3</v>
      </c>
      <c r="M6025" s="691" t="s">
        <v>14694</v>
      </c>
      <c r="N6025" s="666"/>
      <c r="O6025" s="666"/>
      <c r="P6025" s="772"/>
      <c r="Q6025" s="666"/>
      <c r="R6025" s="666"/>
    </row>
    <row r="6026" spans="1:18" ht="15.75" customHeight="1" x14ac:dyDescent="0.2">
      <c r="A6026" s="665" t="s">
        <v>13701</v>
      </c>
      <c r="B6026" s="666" t="s">
        <v>6922</v>
      </c>
      <c r="C6026" s="666" t="s">
        <v>14689</v>
      </c>
      <c r="D6026" s="675" t="s">
        <v>11806</v>
      </c>
      <c r="E6026" s="737" t="s">
        <v>1124</v>
      </c>
      <c r="F6026" s="666">
        <v>42230163</v>
      </c>
      <c r="G6026" s="675" t="s">
        <v>14718</v>
      </c>
      <c r="H6026" s="675" t="s">
        <v>11806</v>
      </c>
      <c r="I6026" s="675" t="s">
        <v>6929</v>
      </c>
      <c r="J6026" s="675" t="s">
        <v>13704</v>
      </c>
      <c r="K6026" s="666">
        <v>1</v>
      </c>
      <c r="L6026" s="666">
        <v>3</v>
      </c>
      <c r="M6026" s="691" t="s">
        <v>14691</v>
      </c>
      <c r="N6026" s="666"/>
      <c r="O6026" s="666"/>
      <c r="P6026" s="772"/>
      <c r="Q6026" s="666"/>
      <c r="R6026" s="666"/>
    </row>
    <row r="6027" spans="1:18" ht="15.75" customHeight="1" x14ac:dyDescent="0.2">
      <c r="A6027" s="665" t="s">
        <v>13701</v>
      </c>
      <c r="B6027" s="666" t="s">
        <v>6922</v>
      </c>
      <c r="C6027" s="666" t="s">
        <v>14689</v>
      </c>
      <c r="D6027" s="675" t="s">
        <v>10738</v>
      </c>
      <c r="E6027" s="737" t="s">
        <v>5124</v>
      </c>
      <c r="F6027" s="666">
        <v>43515098</v>
      </c>
      <c r="G6027" s="675" t="s">
        <v>14719</v>
      </c>
      <c r="H6027" s="675" t="s">
        <v>10738</v>
      </c>
      <c r="I6027" s="675" t="s">
        <v>7361</v>
      </c>
      <c r="J6027" s="675" t="s">
        <v>13708</v>
      </c>
      <c r="K6027" s="666">
        <v>1</v>
      </c>
      <c r="L6027" s="666">
        <v>3</v>
      </c>
      <c r="M6027" s="691" t="s">
        <v>14694</v>
      </c>
      <c r="N6027" s="666"/>
      <c r="O6027" s="666"/>
      <c r="P6027" s="772"/>
      <c r="Q6027" s="666"/>
      <c r="R6027" s="666"/>
    </row>
    <row r="6028" spans="1:18" ht="15.75" customHeight="1" x14ac:dyDescent="0.2">
      <c r="A6028" s="665" t="s">
        <v>13701</v>
      </c>
      <c r="B6028" s="666" t="s">
        <v>6922</v>
      </c>
      <c r="C6028" s="666" t="s">
        <v>14689</v>
      </c>
      <c r="D6028" s="675" t="s">
        <v>10738</v>
      </c>
      <c r="E6028" s="737" t="s">
        <v>5124</v>
      </c>
      <c r="F6028" s="666">
        <v>47834139</v>
      </c>
      <c r="G6028" s="675" t="s">
        <v>14720</v>
      </c>
      <c r="H6028" s="675" t="s">
        <v>10738</v>
      </c>
      <c r="I6028" s="675" t="s">
        <v>7361</v>
      </c>
      <c r="J6028" s="675" t="s">
        <v>13708</v>
      </c>
      <c r="K6028" s="666">
        <v>1</v>
      </c>
      <c r="L6028" s="666">
        <v>3</v>
      </c>
      <c r="M6028" s="691" t="s">
        <v>14694</v>
      </c>
      <c r="N6028" s="666"/>
      <c r="O6028" s="666"/>
      <c r="P6028" s="772"/>
      <c r="Q6028" s="666"/>
      <c r="R6028" s="666"/>
    </row>
    <row r="6029" spans="1:18" ht="15.75" customHeight="1" x14ac:dyDescent="0.2">
      <c r="A6029" s="665" t="s">
        <v>13701</v>
      </c>
      <c r="B6029" s="666" t="s">
        <v>6922</v>
      </c>
      <c r="C6029" s="666" t="s">
        <v>14689</v>
      </c>
      <c r="D6029" s="675" t="s">
        <v>9105</v>
      </c>
      <c r="E6029" s="737" t="s">
        <v>1124</v>
      </c>
      <c r="F6029" s="666">
        <v>818766</v>
      </c>
      <c r="G6029" s="675" t="s">
        <v>14721</v>
      </c>
      <c r="H6029" s="675" t="s">
        <v>9105</v>
      </c>
      <c r="I6029" s="675" t="s">
        <v>6929</v>
      </c>
      <c r="J6029" s="675" t="s">
        <v>13873</v>
      </c>
      <c r="K6029" s="666">
        <v>1</v>
      </c>
      <c r="L6029" s="666">
        <v>3</v>
      </c>
      <c r="M6029" s="691" t="s">
        <v>14691</v>
      </c>
      <c r="N6029" s="666"/>
      <c r="O6029" s="666"/>
      <c r="P6029" s="772"/>
      <c r="Q6029" s="666"/>
      <c r="R6029" s="666"/>
    </row>
    <row r="6030" spans="1:18" ht="15.75" customHeight="1" x14ac:dyDescent="0.2">
      <c r="A6030" s="665" t="s">
        <v>13701</v>
      </c>
      <c r="B6030" s="666" t="s">
        <v>6922</v>
      </c>
      <c r="C6030" s="666" t="s">
        <v>14689</v>
      </c>
      <c r="D6030" s="675" t="s">
        <v>10738</v>
      </c>
      <c r="E6030" s="737" t="s">
        <v>5124</v>
      </c>
      <c r="F6030" s="666">
        <v>40606457</v>
      </c>
      <c r="G6030" s="675" t="s">
        <v>14722</v>
      </c>
      <c r="H6030" s="675" t="s">
        <v>10738</v>
      </c>
      <c r="I6030" s="675" t="s">
        <v>7361</v>
      </c>
      <c r="J6030" s="675" t="s">
        <v>13708</v>
      </c>
      <c r="K6030" s="666">
        <v>1</v>
      </c>
      <c r="L6030" s="666">
        <v>3</v>
      </c>
      <c r="M6030" s="691" t="s">
        <v>14694</v>
      </c>
      <c r="N6030" s="666"/>
      <c r="O6030" s="666"/>
      <c r="P6030" s="772"/>
      <c r="Q6030" s="666"/>
      <c r="R6030" s="666"/>
    </row>
    <row r="6031" spans="1:18" ht="15.75" customHeight="1" x14ac:dyDescent="0.2">
      <c r="A6031" s="665" t="s">
        <v>13701</v>
      </c>
      <c r="B6031" s="666" t="s">
        <v>6922</v>
      </c>
      <c r="C6031" s="666" t="s">
        <v>14689</v>
      </c>
      <c r="D6031" s="675" t="s">
        <v>10738</v>
      </c>
      <c r="E6031" s="737" t="s">
        <v>5124</v>
      </c>
      <c r="F6031" s="666">
        <v>42828255</v>
      </c>
      <c r="G6031" s="675" t="s">
        <v>14723</v>
      </c>
      <c r="H6031" s="675" t="s">
        <v>10738</v>
      </c>
      <c r="I6031" s="675" t="s">
        <v>7361</v>
      </c>
      <c r="J6031" s="675" t="s">
        <v>13708</v>
      </c>
      <c r="K6031" s="666">
        <v>1</v>
      </c>
      <c r="L6031" s="666">
        <v>3</v>
      </c>
      <c r="M6031" s="691" t="s">
        <v>14694</v>
      </c>
      <c r="N6031" s="666"/>
      <c r="O6031" s="666"/>
      <c r="P6031" s="772"/>
      <c r="Q6031" s="666"/>
      <c r="R6031" s="666"/>
    </row>
    <row r="6032" spans="1:18" ht="15.75" customHeight="1" x14ac:dyDescent="0.2">
      <c r="A6032" s="665" t="s">
        <v>13701</v>
      </c>
      <c r="B6032" s="666" t="s">
        <v>6922</v>
      </c>
      <c r="C6032" s="666" t="s">
        <v>14689</v>
      </c>
      <c r="D6032" s="675" t="s">
        <v>9105</v>
      </c>
      <c r="E6032" s="737" t="s">
        <v>1124</v>
      </c>
      <c r="F6032" s="666">
        <v>71321903</v>
      </c>
      <c r="G6032" s="675" t="s">
        <v>14724</v>
      </c>
      <c r="H6032" s="675" t="s">
        <v>9105</v>
      </c>
      <c r="I6032" s="675" t="s">
        <v>6929</v>
      </c>
      <c r="J6032" s="675" t="s">
        <v>13873</v>
      </c>
      <c r="K6032" s="666">
        <v>1</v>
      </c>
      <c r="L6032" s="666">
        <v>3</v>
      </c>
      <c r="M6032" s="691" t="s">
        <v>14691</v>
      </c>
      <c r="N6032" s="666"/>
      <c r="O6032" s="666"/>
      <c r="P6032" s="772"/>
      <c r="Q6032" s="666"/>
      <c r="R6032" s="666"/>
    </row>
    <row r="6033" spans="1:18" ht="15.75" customHeight="1" x14ac:dyDescent="0.2">
      <c r="A6033" s="665" t="s">
        <v>13701</v>
      </c>
      <c r="B6033" s="666" t="s">
        <v>6922</v>
      </c>
      <c r="C6033" s="666" t="s">
        <v>14689</v>
      </c>
      <c r="D6033" s="675" t="s">
        <v>10738</v>
      </c>
      <c r="E6033" s="737" t="s">
        <v>5124</v>
      </c>
      <c r="F6033" s="666">
        <v>42095519</v>
      </c>
      <c r="G6033" s="675" t="s">
        <v>14725</v>
      </c>
      <c r="H6033" s="675" t="s">
        <v>10738</v>
      </c>
      <c r="I6033" s="675" t="s">
        <v>7361</v>
      </c>
      <c r="J6033" s="675" t="s">
        <v>13708</v>
      </c>
      <c r="K6033" s="666">
        <v>1</v>
      </c>
      <c r="L6033" s="666">
        <v>3</v>
      </c>
      <c r="M6033" s="691" t="s">
        <v>14694</v>
      </c>
      <c r="N6033" s="666"/>
      <c r="O6033" s="666"/>
      <c r="P6033" s="772"/>
      <c r="Q6033" s="666"/>
      <c r="R6033" s="666"/>
    </row>
    <row r="6034" spans="1:18" ht="15.75" customHeight="1" x14ac:dyDescent="0.2">
      <c r="A6034" s="665" t="s">
        <v>13701</v>
      </c>
      <c r="B6034" s="666" t="s">
        <v>6922</v>
      </c>
      <c r="C6034" s="666" t="s">
        <v>14689</v>
      </c>
      <c r="D6034" s="675" t="s">
        <v>10738</v>
      </c>
      <c r="E6034" s="737" t="s">
        <v>5124</v>
      </c>
      <c r="F6034" s="666">
        <v>45326510</v>
      </c>
      <c r="G6034" s="675" t="s">
        <v>14726</v>
      </c>
      <c r="H6034" s="675" t="s">
        <v>10738</v>
      </c>
      <c r="I6034" s="675" t="s">
        <v>7361</v>
      </c>
      <c r="J6034" s="675" t="s">
        <v>13708</v>
      </c>
      <c r="K6034" s="666">
        <v>1</v>
      </c>
      <c r="L6034" s="666">
        <v>3</v>
      </c>
      <c r="M6034" s="691" t="s">
        <v>14694</v>
      </c>
      <c r="N6034" s="666"/>
      <c r="O6034" s="666"/>
      <c r="P6034" s="772"/>
      <c r="Q6034" s="666"/>
      <c r="R6034" s="666"/>
    </row>
    <row r="6035" spans="1:18" ht="15.75" customHeight="1" x14ac:dyDescent="0.2">
      <c r="A6035" s="665" t="s">
        <v>13701</v>
      </c>
      <c r="B6035" s="666" t="s">
        <v>6922</v>
      </c>
      <c r="C6035" s="666" t="s">
        <v>14689</v>
      </c>
      <c r="D6035" s="675" t="s">
        <v>9914</v>
      </c>
      <c r="E6035" s="737" t="s">
        <v>6979</v>
      </c>
      <c r="F6035" s="666">
        <v>41987081</v>
      </c>
      <c r="G6035" s="675" t="s">
        <v>14727</v>
      </c>
      <c r="H6035" s="675" t="s">
        <v>9914</v>
      </c>
      <c r="I6035" s="675" t="s">
        <v>6929</v>
      </c>
      <c r="J6035" s="675" t="s">
        <v>9913</v>
      </c>
      <c r="K6035" s="666">
        <v>1</v>
      </c>
      <c r="L6035" s="666">
        <v>3</v>
      </c>
      <c r="M6035" s="691" t="s">
        <v>14728</v>
      </c>
      <c r="N6035" s="666"/>
      <c r="O6035" s="666"/>
      <c r="P6035" s="772"/>
      <c r="Q6035" s="666"/>
      <c r="R6035" s="666"/>
    </row>
    <row r="6036" spans="1:18" ht="15.75" customHeight="1" x14ac:dyDescent="0.2">
      <c r="A6036" s="665" t="s">
        <v>13701</v>
      </c>
      <c r="B6036" s="666" t="s">
        <v>6922</v>
      </c>
      <c r="C6036" s="666" t="s">
        <v>14689</v>
      </c>
      <c r="D6036" s="675" t="s">
        <v>11806</v>
      </c>
      <c r="E6036" s="737" t="s">
        <v>1124</v>
      </c>
      <c r="F6036" s="666">
        <v>46953231</v>
      </c>
      <c r="G6036" s="675" t="s">
        <v>11441</v>
      </c>
      <c r="H6036" s="675" t="s">
        <v>11806</v>
      </c>
      <c r="I6036" s="675" t="s">
        <v>6929</v>
      </c>
      <c r="J6036" s="675" t="s">
        <v>13704</v>
      </c>
      <c r="K6036" s="666">
        <v>1</v>
      </c>
      <c r="L6036" s="666">
        <v>3</v>
      </c>
      <c r="M6036" s="691" t="s">
        <v>14691</v>
      </c>
      <c r="N6036" s="666"/>
      <c r="O6036" s="666"/>
      <c r="P6036" s="772"/>
      <c r="Q6036" s="666"/>
      <c r="R6036" s="666"/>
    </row>
    <row r="6037" spans="1:18" ht="15.75" customHeight="1" x14ac:dyDescent="0.2">
      <c r="A6037" s="665" t="s">
        <v>13701</v>
      </c>
      <c r="B6037" s="666" t="s">
        <v>6922</v>
      </c>
      <c r="C6037" s="666" t="s">
        <v>14689</v>
      </c>
      <c r="D6037" s="675" t="s">
        <v>10738</v>
      </c>
      <c r="E6037" s="737" t="s">
        <v>5124</v>
      </c>
      <c r="F6037" s="666">
        <v>47789136</v>
      </c>
      <c r="G6037" s="675" t="s">
        <v>14729</v>
      </c>
      <c r="H6037" s="675" t="s">
        <v>10738</v>
      </c>
      <c r="I6037" s="675" t="s">
        <v>7361</v>
      </c>
      <c r="J6037" s="675" t="s">
        <v>13708</v>
      </c>
      <c r="K6037" s="666">
        <v>1</v>
      </c>
      <c r="L6037" s="666">
        <v>3</v>
      </c>
      <c r="M6037" s="691" t="s">
        <v>14694</v>
      </c>
      <c r="N6037" s="666"/>
      <c r="O6037" s="666"/>
      <c r="P6037" s="772"/>
      <c r="Q6037" s="666"/>
      <c r="R6037" s="666"/>
    </row>
    <row r="6038" spans="1:18" ht="15.75" customHeight="1" x14ac:dyDescent="0.2">
      <c r="A6038" s="665" t="s">
        <v>13701</v>
      </c>
      <c r="B6038" s="666" t="s">
        <v>6922</v>
      </c>
      <c r="C6038" s="666" t="s">
        <v>14689</v>
      </c>
      <c r="D6038" s="675" t="s">
        <v>10738</v>
      </c>
      <c r="E6038" s="737" t="s">
        <v>5124</v>
      </c>
      <c r="F6038" s="666">
        <v>47660919</v>
      </c>
      <c r="G6038" s="675" t="s">
        <v>14730</v>
      </c>
      <c r="H6038" s="675" t="s">
        <v>10738</v>
      </c>
      <c r="I6038" s="675" t="s">
        <v>7361</v>
      </c>
      <c r="J6038" s="675" t="s">
        <v>13708</v>
      </c>
      <c r="K6038" s="666">
        <v>1</v>
      </c>
      <c r="L6038" s="666">
        <v>3</v>
      </c>
      <c r="M6038" s="691" t="s">
        <v>14694</v>
      </c>
      <c r="N6038" s="666"/>
      <c r="O6038" s="666"/>
      <c r="P6038" s="772"/>
      <c r="Q6038" s="666"/>
      <c r="R6038" s="666"/>
    </row>
    <row r="6039" spans="1:18" ht="15.75" customHeight="1" x14ac:dyDescent="0.2">
      <c r="A6039" s="665" t="s">
        <v>13701</v>
      </c>
      <c r="B6039" s="666" t="s">
        <v>6922</v>
      </c>
      <c r="C6039" s="666" t="s">
        <v>14689</v>
      </c>
      <c r="D6039" s="675" t="s">
        <v>10356</v>
      </c>
      <c r="E6039" s="737" t="s">
        <v>1124</v>
      </c>
      <c r="F6039" s="666">
        <v>46477378</v>
      </c>
      <c r="G6039" s="675" t="s">
        <v>14731</v>
      </c>
      <c r="H6039" s="675" t="s">
        <v>10356</v>
      </c>
      <c r="I6039" s="675" t="s">
        <v>6929</v>
      </c>
      <c r="J6039" s="675" t="s">
        <v>10356</v>
      </c>
      <c r="K6039" s="666">
        <v>1</v>
      </c>
      <c r="L6039" s="666">
        <v>3</v>
      </c>
      <c r="M6039" s="691" t="s">
        <v>14691</v>
      </c>
      <c r="N6039" s="666"/>
      <c r="O6039" s="666"/>
      <c r="P6039" s="772"/>
      <c r="Q6039" s="666"/>
      <c r="R6039" s="666"/>
    </row>
    <row r="6040" spans="1:18" ht="15.75" customHeight="1" x14ac:dyDescent="0.2">
      <c r="A6040" s="665" t="s">
        <v>13701</v>
      </c>
      <c r="B6040" s="666" t="s">
        <v>6922</v>
      </c>
      <c r="C6040" s="666" t="s">
        <v>14689</v>
      </c>
      <c r="D6040" s="675" t="s">
        <v>10738</v>
      </c>
      <c r="E6040" s="737" t="s">
        <v>5124</v>
      </c>
      <c r="F6040" s="666">
        <v>40669174</v>
      </c>
      <c r="G6040" s="675" t="s">
        <v>14732</v>
      </c>
      <c r="H6040" s="675" t="s">
        <v>10738</v>
      </c>
      <c r="I6040" s="675" t="s">
        <v>7361</v>
      </c>
      <c r="J6040" s="675" t="s">
        <v>13708</v>
      </c>
      <c r="K6040" s="666">
        <v>1</v>
      </c>
      <c r="L6040" s="666">
        <v>3</v>
      </c>
      <c r="M6040" s="691" t="s">
        <v>14694</v>
      </c>
      <c r="N6040" s="666"/>
      <c r="O6040" s="666"/>
      <c r="P6040" s="772"/>
      <c r="Q6040" s="666"/>
      <c r="R6040" s="666"/>
    </row>
    <row r="6041" spans="1:18" ht="15.75" customHeight="1" x14ac:dyDescent="0.2">
      <c r="A6041" s="665" t="s">
        <v>13701</v>
      </c>
      <c r="B6041" s="666" t="s">
        <v>6922</v>
      </c>
      <c r="C6041" s="666" t="s">
        <v>14689</v>
      </c>
      <c r="D6041" s="675" t="s">
        <v>10738</v>
      </c>
      <c r="E6041" s="737" t="s">
        <v>5124</v>
      </c>
      <c r="F6041" s="666">
        <v>48277917</v>
      </c>
      <c r="G6041" s="675" t="s">
        <v>14733</v>
      </c>
      <c r="H6041" s="675" t="s">
        <v>10738</v>
      </c>
      <c r="I6041" s="675" t="s">
        <v>7361</v>
      </c>
      <c r="J6041" s="675" t="s">
        <v>13708</v>
      </c>
      <c r="K6041" s="666">
        <v>1</v>
      </c>
      <c r="L6041" s="666">
        <v>3</v>
      </c>
      <c r="M6041" s="691" t="s">
        <v>14694</v>
      </c>
      <c r="N6041" s="666"/>
      <c r="O6041" s="666"/>
      <c r="P6041" s="772"/>
      <c r="Q6041" s="666"/>
      <c r="R6041" s="666"/>
    </row>
    <row r="6042" spans="1:18" ht="15.75" customHeight="1" x14ac:dyDescent="0.2">
      <c r="A6042" s="665" t="s">
        <v>13701</v>
      </c>
      <c r="B6042" s="666" t="s">
        <v>6922</v>
      </c>
      <c r="C6042" s="666" t="s">
        <v>14689</v>
      </c>
      <c r="D6042" s="675" t="s">
        <v>10738</v>
      </c>
      <c r="E6042" s="737" t="s">
        <v>5124</v>
      </c>
      <c r="F6042" s="666">
        <v>80639000</v>
      </c>
      <c r="G6042" s="675" t="s">
        <v>14734</v>
      </c>
      <c r="H6042" s="675" t="s">
        <v>10738</v>
      </c>
      <c r="I6042" s="675" t="s">
        <v>7361</v>
      </c>
      <c r="J6042" s="675" t="s">
        <v>13708</v>
      </c>
      <c r="K6042" s="666">
        <v>1</v>
      </c>
      <c r="L6042" s="666">
        <v>3</v>
      </c>
      <c r="M6042" s="691" t="s">
        <v>14694</v>
      </c>
      <c r="N6042" s="666"/>
      <c r="O6042" s="666"/>
      <c r="P6042" s="772"/>
      <c r="Q6042" s="666"/>
      <c r="R6042" s="666"/>
    </row>
    <row r="6043" spans="1:18" ht="15.75" customHeight="1" x14ac:dyDescent="0.2">
      <c r="A6043" s="665" t="s">
        <v>13701</v>
      </c>
      <c r="B6043" s="666" t="s">
        <v>6922</v>
      </c>
      <c r="C6043" s="666" t="s">
        <v>14689</v>
      </c>
      <c r="D6043" s="675" t="s">
        <v>10738</v>
      </c>
      <c r="E6043" s="737" t="s">
        <v>5124</v>
      </c>
      <c r="F6043" s="666">
        <v>46832917</v>
      </c>
      <c r="G6043" s="675" t="s">
        <v>14735</v>
      </c>
      <c r="H6043" s="675" t="s">
        <v>10738</v>
      </c>
      <c r="I6043" s="675" t="s">
        <v>7361</v>
      </c>
      <c r="J6043" s="675" t="s">
        <v>13708</v>
      </c>
      <c r="K6043" s="666">
        <v>1</v>
      </c>
      <c r="L6043" s="666">
        <v>3</v>
      </c>
      <c r="M6043" s="691" t="s">
        <v>14694</v>
      </c>
      <c r="N6043" s="666"/>
      <c r="O6043" s="666"/>
      <c r="P6043" s="772"/>
      <c r="Q6043" s="666"/>
      <c r="R6043" s="666"/>
    </row>
    <row r="6044" spans="1:18" ht="15.75" customHeight="1" x14ac:dyDescent="0.2">
      <c r="A6044" s="665" t="s">
        <v>13701</v>
      </c>
      <c r="B6044" s="666" t="s">
        <v>6922</v>
      </c>
      <c r="C6044" s="666" t="s">
        <v>14689</v>
      </c>
      <c r="D6044" s="675" t="s">
        <v>10738</v>
      </c>
      <c r="E6044" s="737" t="s">
        <v>5124</v>
      </c>
      <c r="F6044" s="666">
        <v>33817401</v>
      </c>
      <c r="G6044" s="675" t="s">
        <v>14736</v>
      </c>
      <c r="H6044" s="675" t="s">
        <v>10738</v>
      </c>
      <c r="I6044" s="675" t="s">
        <v>7361</v>
      </c>
      <c r="J6044" s="675" t="s">
        <v>13708</v>
      </c>
      <c r="K6044" s="666">
        <v>1</v>
      </c>
      <c r="L6044" s="666">
        <v>3</v>
      </c>
      <c r="M6044" s="691" t="s">
        <v>14694</v>
      </c>
      <c r="N6044" s="666"/>
      <c r="O6044" s="666"/>
      <c r="P6044" s="772"/>
      <c r="Q6044" s="666"/>
      <c r="R6044" s="666"/>
    </row>
    <row r="6045" spans="1:18" ht="15.75" customHeight="1" x14ac:dyDescent="0.2">
      <c r="A6045" s="665" t="s">
        <v>13701</v>
      </c>
      <c r="B6045" s="666" t="s">
        <v>6922</v>
      </c>
      <c r="C6045" s="666" t="s">
        <v>14689</v>
      </c>
      <c r="D6045" s="675" t="s">
        <v>10738</v>
      </c>
      <c r="E6045" s="737" t="s">
        <v>5124</v>
      </c>
      <c r="F6045" s="666">
        <v>18147478</v>
      </c>
      <c r="G6045" s="675" t="s">
        <v>14737</v>
      </c>
      <c r="H6045" s="675" t="s">
        <v>10738</v>
      </c>
      <c r="I6045" s="675" t="s">
        <v>7361</v>
      </c>
      <c r="J6045" s="675" t="s">
        <v>13708</v>
      </c>
      <c r="K6045" s="666">
        <v>1</v>
      </c>
      <c r="L6045" s="666">
        <v>3</v>
      </c>
      <c r="M6045" s="691" t="s">
        <v>14694</v>
      </c>
      <c r="N6045" s="666"/>
      <c r="O6045" s="666"/>
      <c r="P6045" s="772"/>
      <c r="Q6045" s="666"/>
      <c r="R6045" s="666"/>
    </row>
    <row r="6046" spans="1:18" ht="15.75" customHeight="1" x14ac:dyDescent="0.2">
      <c r="A6046" s="665" t="s">
        <v>13701</v>
      </c>
      <c r="B6046" s="666" t="s">
        <v>6922</v>
      </c>
      <c r="C6046" s="666" t="s">
        <v>14689</v>
      </c>
      <c r="D6046" s="675" t="s">
        <v>11806</v>
      </c>
      <c r="E6046" s="737" t="s">
        <v>1124</v>
      </c>
      <c r="F6046" s="666">
        <v>18216672</v>
      </c>
      <c r="G6046" s="675" t="s">
        <v>14738</v>
      </c>
      <c r="H6046" s="675" t="s">
        <v>11806</v>
      </c>
      <c r="I6046" s="675" t="s">
        <v>6929</v>
      </c>
      <c r="J6046" s="675" t="s">
        <v>13704</v>
      </c>
      <c r="K6046" s="666">
        <v>1</v>
      </c>
      <c r="L6046" s="666">
        <v>3</v>
      </c>
      <c r="M6046" s="691" t="s">
        <v>14691</v>
      </c>
      <c r="N6046" s="666"/>
      <c r="O6046" s="666"/>
      <c r="P6046" s="772"/>
      <c r="Q6046" s="666"/>
      <c r="R6046" s="666"/>
    </row>
    <row r="6047" spans="1:18" ht="15.75" customHeight="1" x14ac:dyDescent="0.2">
      <c r="A6047" s="665" t="s">
        <v>13701</v>
      </c>
      <c r="B6047" s="666" t="s">
        <v>6922</v>
      </c>
      <c r="C6047" s="666" t="s">
        <v>14689</v>
      </c>
      <c r="D6047" s="675" t="s">
        <v>10738</v>
      </c>
      <c r="E6047" s="737" t="s">
        <v>5124</v>
      </c>
      <c r="F6047" s="666">
        <v>71654193</v>
      </c>
      <c r="G6047" s="675" t="s">
        <v>14739</v>
      </c>
      <c r="H6047" s="675" t="s">
        <v>10738</v>
      </c>
      <c r="I6047" s="675" t="s">
        <v>7361</v>
      </c>
      <c r="J6047" s="675" t="s">
        <v>13708</v>
      </c>
      <c r="K6047" s="666">
        <v>1</v>
      </c>
      <c r="L6047" s="666">
        <v>3</v>
      </c>
      <c r="M6047" s="691" t="s">
        <v>14694</v>
      </c>
      <c r="N6047" s="666"/>
      <c r="O6047" s="666"/>
      <c r="P6047" s="772"/>
      <c r="Q6047" s="666"/>
      <c r="R6047" s="666"/>
    </row>
    <row r="6048" spans="1:18" ht="15.75" customHeight="1" x14ac:dyDescent="0.2">
      <c r="A6048" s="665" t="s">
        <v>13701</v>
      </c>
      <c r="B6048" s="666" t="s">
        <v>6922</v>
      </c>
      <c r="C6048" s="666" t="s">
        <v>14689</v>
      </c>
      <c r="D6048" s="675" t="s">
        <v>11806</v>
      </c>
      <c r="E6048" s="737" t="s">
        <v>1124</v>
      </c>
      <c r="F6048" s="666">
        <v>42613407</v>
      </c>
      <c r="G6048" s="675" t="s">
        <v>14740</v>
      </c>
      <c r="H6048" s="675" t="s">
        <v>11806</v>
      </c>
      <c r="I6048" s="675" t="s">
        <v>6929</v>
      </c>
      <c r="J6048" s="675" t="s">
        <v>13704</v>
      </c>
      <c r="K6048" s="666">
        <v>1</v>
      </c>
      <c r="L6048" s="666">
        <v>3</v>
      </c>
      <c r="M6048" s="691" t="s">
        <v>14691</v>
      </c>
      <c r="N6048" s="666"/>
      <c r="O6048" s="666"/>
      <c r="P6048" s="772"/>
      <c r="Q6048" s="666"/>
      <c r="R6048" s="666"/>
    </row>
    <row r="6049" spans="1:18" ht="15.75" customHeight="1" x14ac:dyDescent="0.2">
      <c r="A6049" s="665" t="s">
        <v>13701</v>
      </c>
      <c r="B6049" s="666" t="s">
        <v>6922</v>
      </c>
      <c r="C6049" s="666" t="s">
        <v>14689</v>
      </c>
      <c r="D6049" s="675" t="s">
        <v>9105</v>
      </c>
      <c r="E6049" s="737" t="s">
        <v>1124</v>
      </c>
      <c r="F6049" s="666">
        <v>45426259</v>
      </c>
      <c r="G6049" s="675" t="s">
        <v>14741</v>
      </c>
      <c r="H6049" s="675" t="s">
        <v>9105</v>
      </c>
      <c r="I6049" s="675" t="s">
        <v>6929</v>
      </c>
      <c r="J6049" s="675" t="s">
        <v>13873</v>
      </c>
      <c r="K6049" s="666">
        <v>1</v>
      </c>
      <c r="L6049" s="666">
        <v>3</v>
      </c>
      <c r="M6049" s="691" t="s">
        <v>14691</v>
      </c>
      <c r="N6049" s="666"/>
      <c r="O6049" s="666"/>
      <c r="P6049" s="772"/>
      <c r="Q6049" s="666"/>
      <c r="R6049" s="666"/>
    </row>
    <row r="6050" spans="1:18" ht="15.75" customHeight="1" x14ac:dyDescent="0.2">
      <c r="A6050" s="665" t="s">
        <v>13701</v>
      </c>
      <c r="B6050" s="666" t="s">
        <v>6922</v>
      </c>
      <c r="C6050" s="666" t="s">
        <v>14689</v>
      </c>
      <c r="D6050" s="675" t="s">
        <v>10738</v>
      </c>
      <c r="E6050" s="737" t="s">
        <v>5124</v>
      </c>
      <c r="F6050" s="666">
        <v>48566155</v>
      </c>
      <c r="G6050" s="675" t="s">
        <v>14742</v>
      </c>
      <c r="H6050" s="675" t="s">
        <v>10738</v>
      </c>
      <c r="I6050" s="675" t="s">
        <v>7361</v>
      </c>
      <c r="J6050" s="675" t="s">
        <v>13708</v>
      </c>
      <c r="K6050" s="666">
        <v>1</v>
      </c>
      <c r="L6050" s="666">
        <v>3</v>
      </c>
      <c r="M6050" s="691" t="s">
        <v>14694</v>
      </c>
      <c r="N6050" s="666"/>
      <c r="O6050" s="666"/>
      <c r="P6050" s="772"/>
      <c r="Q6050" s="666"/>
      <c r="R6050" s="666"/>
    </row>
    <row r="6051" spans="1:18" ht="15.75" customHeight="1" x14ac:dyDescent="0.2">
      <c r="A6051" s="665" t="s">
        <v>13701</v>
      </c>
      <c r="B6051" s="666" t="s">
        <v>6922</v>
      </c>
      <c r="C6051" s="666" t="s">
        <v>14689</v>
      </c>
      <c r="D6051" s="675" t="s">
        <v>10356</v>
      </c>
      <c r="E6051" s="737" t="s">
        <v>1124</v>
      </c>
      <c r="F6051" s="666">
        <v>19096733</v>
      </c>
      <c r="G6051" s="675" t="s">
        <v>14743</v>
      </c>
      <c r="H6051" s="675" t="s">
        <v>10356</v>
      </c>
      <c r="I6051" s="675" t="s">
        <v>6929</v>
      </c>
      <c r="J6051" s="675" t="s">
        <v>10356</v>
      </c>
      <c r="K6051" s="666">
        <v>1</v>
      </c>
      <c r="L6051" s="666">
        <v>3</v>
      </c>
      <c r="M6051" s="691" t="s">
        <v>14691</v>
      </c>
      <c r="N6051" s="666"/>
      <c r="O6051" s="666"/>
      <c r="P6051" s="772"/>
      <c r="Q6051" s="666"/>
      <c r="R6051" s="666"/>
    </row>
    <row r="6052" spans="1:18" ht="15.75" customHeight="1" x14ac:dyDescent="0.2">
      <c r="A6052" s="665" t="s">
        <v>13701</v>
      </c>
      <c r="B6052" s="666" t="s">
        <v>6922</v>
      </c>
      <c r="C6052" s="666" t="s">
        <v>14689</v>
      </c>
      <c r="D6052" s="675" t="s">
        <v>10738</v>
      </c>
      <c r="E6052" s="737" t="s">
        <v>5124</v>
      </c>
      <c r="F6052" s="666">
        <v>70538942</v>
      </c>
      <c r="G6052" s="675" t="s">
        <v>14744</v>
      </c>
      <c r="H6052" s="675" t="s">
        <v>10738</v>
      </c>
      <c r="I6052" s="675" t="s">
        <v>7361</v>
      </c>
      <c r="J6052" s="675" t="s">
        <v>13708</v>
      </c>
      <c r="K6052" s="666">
        <v>1</v>
      </c>
      <c r="L6052" s="666">
        <v>3</v>
      </c>
      <c r="M6052" s="691" t="s">
        <v>14694</v>
      </c>
      <c r="N6052" s="666"/>
      <c r="O6052" s="666"/>
      <c r="P6052" s="772"/>
      <c r="Q6052" s="666"/>
      <c r="R6052" s="666"/>
    </row>
    <row r="6053" spans="1:18" ht="15.75" customHeight="1" x14ac:dyDescent="0.2">
      <c r="A6053" s="665" t="s">
        <v>13701</v>
      </c>
      <c r="B6053" s="666" t="s">
        <v>6922</v>
      </c>
      <c r="C6053" s="666" t="s">
        <v>14689</v>
      </c>
      <c r="D6053" s="675" t="s">
        <v>10356</v>
      </c>
      <c r="E6053" s="737" t="s">
        <v>1124</v>
      </c>
      <c r="F6053" s="666">
        <v>18093723</v>
      </c>
      <c r="G6053" s="675" t="s">
        <v>14745</v>
      </c>
      <c r="H6053" s="675" t="s">
        <v>10356</v>
      </c>
      <c r="I6053" s="675" t="s">
        <v>6929</v>
      </c>
      <c r="J6053" s="675" t="s">
        <v>10356</v>
      </c>
      <c r="K6053" s="666">
        <v>1</v>
      </c>
      <c r="L6053" s="666">
        <v>3</v>
      </c>
      <c r="M6053" s="691" t="s">
        <v>14691</v>
      </c>
      <c r="N6053" s="666"/>
      <c r="O6053" s="666"/>
      <c r="P6053" s="772"/>
      <c r="Q6053" s="666"/>
      <c r="R6053" s="666"/>
    </row>
    <row r="6054" spans="1:18" ht="15.75" customHeight="1" x14ac:dyDescent="0.2">
      <c r="A6054" s="676" t="s">
        <v>13701</v>
      </c>
      <c r="B6054" s="670" t="s">
        <v>14393</v>
      </c>
      <c r="C6054" s="670"/>
      <c r="D6054" s="675" t="s">
        <v>11806</v>
      </c>
      <c r="E6054" s="737" t="s">
        <v>9366</v>
      </c>
      <c r="F6054" s="666">
        <v>41084561</v>
      </c>
      <c r="G6054" s="675" t="s">
        <v>14081</v>
      </c>
      <c r="H6054" s="675" t="s">
        <v>11806</v>
      </c>
      <c r="I6054" s="668" t="s">
        <v>6929</v>
      </c>
      <c r="J6054" s="668" t="s">
        <v>13704</v>
      </c>
      <c r="K6054" s="670">
        <v>1</v>
      </c>
      <c r="L6054" s="670">
        <v>7</v>
      </c>
      <c r="M6054" s="691" t="s">
        <v>14082</v>
      </c>
      <c r="N6054" s="670"/>
      <c r="O6054" s="670"/>
      <c r="P6054" s="773"/>
      <c r="Q6054" s="670"/>
      <c r="R6054" s="670"/>
    </row>
    <row r="6055" spans="1:18" ht="15.75" customHeight="1" x14ac:dyDescent="0.2">
      <c r="A6055" s="665" t="s">
        <v>13701</v>
      </c>
      <c r="B6055" s="666" t="s">
        <v>6922</v>
      </c>
      <c r="C6055" s="666" t="s">
        <v>14689</v>
      </c>
      <c r="D6055" s="675" t="s">
        <v>11806</v>
      </c>
      <c r="E6055" s="737" t="s">
        <v>1124</v>
      </c>
      <c r="F6055" s="666">
        <v>47890803</v>
      </c>
      <c r="G6055" s="675" t="s">
        <v>14746</v>
      </c>
      <c r="H6055" s="675" t="s">
        <v>11806</v>
      </c>
      <c r="I6055" s="675" t="s">
        <v>6929</v>
      </c>
      <c r="J6055" s="675" t="s">
        <v>13704</v>
      </c>
      <c r="K6055" s="666">
        <v>1</v>
      </c>
      <c r="L6055" s="666">
        <v>3</v>
      </c>
      <c r="M6055" s="691" t="s">
        <v>14691</v>
      </c>
      <c r="N6055" s="666"/>
      <c r="O6055" s="666"/>
      <c r="P6055" s="772"/>
      <c r="Q6055" s="666"/>
      <c r="R6055" s="666"/>
    </row>
    <row r="6056" spans="1:18" ht="15.75" customHeight="1" x14ac:dyDescent="0.2">
      <c r="A6056" s="665" t="s">
        <v>13701</v>
      </c>
      <c r="B6056" s="666" t="s">
        <v>6922</v>
      </c>
      <c r="C6056" s="666" t="s">
        <v>14689</v>
      </c>
      <c r="D6056" s="675" t="s">
        <v>10738</v>
      </c>
      <c r="E6056" s="737" t="s">
        <v>5124</v>
      </c>
      <c r="F6056" s="666">
        <v>46304973</v>
      </c>
      <c r="G6056" s="675" t="s">
        <v>14747</v>
      </c>
      <c r="H6056" s="675" t="s">
        <v>10738</v>
      </c>
      <c r="I6056" s="675" t="s">
        <v>7361</v>
      </c>
      <c r="J6056" s="675" t="s">
        <v>13708</v>
      </c>
      <c r="K6056" s="666">
        <v>1</v>
      </c>
      <c r="L6056" s="666">
        <v>3</v>
      </c>
      <c r="M6056" s="691" t="s">
        <v>14694</v>
      </c>
      <c r="N6056" s="666"/>
      <c r="O6056" s="666"/>
      <c r="P6056" s="772"/>
      <c r="Q6056" s="666"/>
      <c r="R6056" s="666"/>
    </row>
    <row r="6057" spans="1:18" ht="15.75" customHeight="1" x14ac:dyDescent="0.2">
      <c r="A6057" s="665" t="s">
        <v>13701</v>
      </c>
      <c r="B6057" s="666" t="s">
        <v>6922</v>
      </c>
      <c r="C6057" s="666" t="s">
        <v>14689</v>
      </c>
      <c r="D6057" s="675" t="s">
        <v>10738</v>
      </c>
      <c r="E6057" s="737" t="s">
        <v>5124</v>
      </c>
      <c r="F6057" s="666">
        <v>45823008</v>
      </c>
      <c r="G6057" s="675" t="s">
        <v>14748</v>
      </c>
      <c r="H6057" s="675" t="s">
        <v>10738</v>
      </c>
      <c r="I6057" s="675" t="s">
        <v>7361</v>
      </c>
      <c r="J6057" s="675" t="s">
        <v>13708</v>
      </c>
      <c r="K6057" s="666">
        <v>1</v>
      </c>
      <c r="L6057" s="666">
        <v>3</v>
      </c>
      <c r="M6057" s="691" t="s">
        <v>14694</v>
      </c>
      <c r="N6057" s="666"/>
      <c r="O6057" s="666"/>
      <c r="P6057" s="772"/>
      <c r="Q6057" s="666"/>
      <c r="R6057" s="666"/>
    </row>
    <row r="6058" spans="1:18" ht="15.75" customHeight="1" x14ac:dyDescent="0.2">
      <c r="A6058" s="665" t="s">
        <v>13701</v>
      </c>
      <c r="B6058" s="666" t="s">
        <v>6922</v>
      </c>
      <c r="C6058" s="666" t="s">
        <v>14689</v>
      </c>
      <c r="D6058" s="675" t="s">
        <v>10738</v>
      </c>
      <c r="E6058" s="737" t="s">
        <v>5124</v>
      </c>
      <c r="F6058" s="666">
        <v>17995521</v>
      </c>
      <c r="G6058" s="675" t="s">
        <v>14749</v>
      </c>
      <c r="H6058" s="675" t="s">
        <v>10738</v>
      </c>
      <c r="I6058" s="675" t="s">
        <v>7361</v>
      </c>
      <c r="J6058" s="675" t="s">
        <v>13708</v>
      </c>
      <c r="K6058" s="666">
        <v>1</v>
      </c>
      <c r="L6058" s="666">
        <v>3</v>
      </c>
      <c r="M6058" s="691" t="s">
        <v>14694</v>
      </c>
      <c r="N6058" s="666"/>
      <c r="O6058" s="666"/>
      <c r="P6058" s="772"/>
      <c r="Q6058" s="666"/>
      <c r="R6058" s="666"/>
    </row>
    <row r="6059" spans="1:18" ht="15.75" customHeight="1" x14ac:dyDescent="0.2">
      <c r="A6059" s="665" t="s">
        <v>13701</v>
      </c>
      <c r="B6059" s="666" t="s">
        <v>6922</v>
      </c>
      <c r="C6059" s="666" t="s">
        <v>14689</v>
      </c>
      <c r="D6059" s="675" t="s">
        <v>10738</v>
      </c>
      <c r="E6059" s="737" t="s">
        <v>5124</v>
      </c>
      <c r="F6059" s="666">
        <v>18169022</v>
      </c>
      <c r="G6059" s="675" t="s">
        <v>14750</v>
      </c>
      <c r="H6059" s="675" t="s">
        <v>10738</v>
      </c>
      <c r="I6059" s="675" t="s">
        <v>7361</v>
      </c>
      <c r="J6059" s="675" t="s">
        <v>13708</v>
      </c>
      <c r="K6059" s="666">
        <v>1</v>
      </c>
      <c r="L6059" s="666">
        <v>3</v>
      </c>
      <c r="M6059" s="691" t="s">
        <v>14694</v>
      </c>
      <c r="N6059" s="666"/>
      <c r="O6059" s="666"/>
      <c r="P6059" s="772"/>
      <c r="Q6059" s="666"/>
      <c r="R6059" s="666"/>
    </row>
    <row r="6060" spans="1:18" ht="15.75" customHeight="1" x14ac:dyDescent="0.2">
      <c r="A6060" s="665" t="s">
        <v>13701</v>
      </c>
      <c r="B6060" s="666" t="s">
        <v>6922</v>
      </c>
      <c r="C6060" s="666" t="s">
        <v>14689</v>
      </c>
      <c r="D6060" s="675" t="s">
        <v>9914</v>
      </c>
      <c r="E6060" s="737" t="s">
        <v>6963</v>
      </c>
      <c r="F6060" s="666">
        <v>71324232</v>
      </c>
      <c r="G6060" s="675" t="s">
        <v>14751</v>
      </c>
      <c r="H6060" s="675" t="s">
        <v>9914</v>
      </c>
      <c r="I6060" s="675" t="s">
        <v>6929</v>
      </c>
      <c r="J6060" s="675" t="s">
        <v>9913</v>
      </c>
      <c r="K6060" s="666">
        <v>1</v>
      </c>
      <c r="L6060" s="666">
        <v>3</v>
      </c>
      <c r="M6060" s="691" t="s">
        <v>14752</v>
      </c>
      <c r="N6060" s="666"/>
      <c r="O6060" s="666"/>
      <c r="P6060" s="772"/>
      <c r="Q6060" s="666"/>
      <c r="R6060" s="666"/>
    </row>
    <row r="6061" spans="1:18" ht="15.75" customHeight="1" x14ac:dyDescent="0.2">
      <c r="A6061" s="665" t="s">
        <v>13701</v>
      </c>
      <c r="B6061" s="666" t="s">
        <v>6922</v>
      </c>
      <c r="C6061" s="666" t="s">
        <v>14689</v>
      </c>
      <c r="D6061" s="675" t="s">
        <v>11806</v>
      </c>
      <c r="E6061" s="737" t="s">
        <v>1124</v>
      </c>
      <c r="F6061" s="666">
        <v>71212101</v>
      </c>
      <c r="G6061" s="675" t="s">
        <v>14753</v>
      </c>
      <c r="H6061" s="675" t="s">
        <v>11806</v>
      </c>
      <c r="I6061" s="675" t="s">
        <v>6929</v>
      </c>
      <c r="J6061" s="675" t="s">
        <v>13704</v>
      </c>
      <c r="K6061" s="666">
        <v>1</v>
      </c>
      <c r="L6061" s="666">
        <v>3</v>
      </c>
      <c r="M6061" s="691" t="s">
        <v>14691</v>
      </c>
      <c r="N6061" s="666"/>
      <c r="O6061" s="666"/>
      <c r="P6061" s="772"/>
      <c r="Q6061" s="666"/>
      <c r="R6061" s="666"/>
    </row>
    <row r="6062" spans="1:18" ht="15.75" customHeight="1" x14ac:dyDescent="0.2">
      <c r="A6062" s="665" t="s">
        <v>13701</v>
      </c>
      <c r="B6062" s="666" t="s">
        <v>6922</v>
      </c>
      <c r="C6062" s="666" t="s">
        <v>14689</v>
      </c>
      <c r="D6062" s="675" t="s">
        <v>11806</v>
      </c>
      <c r="E6062" s="737" t="s">
        <v>1124</v>
      </c>
      <c r="F6062" s="666">
        <v>70576765</v>
      </c>
      <c r="G6062" s="675" t="s">
        <v>12189</v>
      </c>
      <c r="H6062" s="675" t="s">
        <v>11806</v>
      </c>
      <c r="I6062" s="675" t="s">
        <v>6929</v>
      </c>
      <c r="J6062" s="675" t="s">
        <v>13704</v>
      </c>
      <c r="K6062" s="666">
        <v>1</v>
      </c>
      <c r="L6062" s="666">
        <v>3</v>
      </c>
      <c r="M6062" s="691" t="s">
        <v>14691</v>
      </c>
      <c r="N6062" s="666"/>
      <c r="O6062" s="666"/>
      <c r="P6062" s="772"/>
      <c r="Q6062" s="666"/>
      <c r="R6062" s="666"/>
    </row>
    <row r="6063" spans="1:18" ht="15.75" customHeight="1" x14ac:dyDescent="0.2">
      <c r="A6063" s="676" t="s">
        <v>13701</v>
      </c>
      <c r="B6063" s="670" t="s">
        <v>14393</v>
      </c>
      <c r="C6063" s="670"/>
      <c r="D6063" s="675" t="s">
        <v>11806</v>
      </c>
      <c r="E6063" s="737" t="s">
        <v>12261</v>
      </c>
      <c r="F6063" s="666">
        <v>47587221</v>
      </c>
      <c r="G6063" s="675" t="s">
        <v>11550</v>
      </c>
      <c r="H6063" s="675" t="s">
        <v>11806</v>
      </c>
      <c r="I6063" s="668" t="s">
        <v>6929</v>
      </c>
      <c r="J6063" s="668" t="s">
        <v>13704</v>
      </c>
      <c r="K6063" s="670">
        <v>1</v>
      </c>
      <c r="L6063" s="670">
        <v>5</v>
      </c>
      <c r="M6063" s="691" t="s">
        <v>14091</v>
      </c>
      <c r="N6063" s="670"/>
      <c r="O6063" s="670"/>
      <c r="P6063" s="773"/>
      <c r="Q6063" s="670"/>
      <c r="R6063" s="670"/>
    </row>
    <row r="6064" spans="1:18" ht="15.75" customHeight="1" x14ac:dyDescent="0.2">
      <c r="A6064" s="665" t="s">
        <v>13701</v>
      </c>
      <c r="B6064" s="666" t="s">
        <v>6922</v>
      </c>
      <c r="C6064" s="666" t="s">
        <v>14689</v>
      </c>
      <c r="D6064" s="675" t="s">
        <v>10738</v>
      </c>
      <c r="E6064" s="737" t="s">
        <v>5124</v>
      </c>
      <c r="F6064" s="666">
        <v>40933936</v>
      </c>
      <c r="G6064" s="675" t="s">
        <v>14754</v>
      </c>
      <c r="H6064" s="675" t="s">
        <v>10738</v>
      </c>
      <c r="I6064" s="675" t="s">
        <v>7361</v>
      </c>
      <c r="J6064" s="675" t="s">
        <v>13708</v>
      </c>
      <c r="K6064" s="666">
        <v>1</v>
      </c>
      <c r="L6064" s="666">
        <v>3</v>
      </c>
      <c r="M6064" s="691" t="s">
        <v>14694</v>
      </c>
      <c r="N6064" s="666"/>
      <c r="O6064" s="666"/>
      <c r="P6064" s="772"/>
      <c r="Q6064" s="666"/>
      <c r="R6064" s="666"/>
    </row>
    <row r="6065" spans="1:18" ht="15.75" customHeight="1" x14ac:dyDescent="0.2">
      <c r="A6065" s="665" t="s">
        <v>13701</v>
      </c>
      <c r="B6065" s="666" t="s">
        <v>6922</v>
      </c>
      <c r="C6065" s="666" t="s">
        <v>14689</v>
      </c>
      <c r="D6065" s="675" t="s">
        <v>10356</v>
      </c>
      <c r="E6065" s="737" t="s">
        <v>1124</v>
      </c>
      <c r="F6065" s="666">
        <v>18032698</v>
      </c>
      <c r="G6065" s="675" t="s">
        <v>13508</v>
      </c>
      <c r="H6065" s="675" t="s">
        <v>10356</v>
      </c>
      <c r="I6065" s="675" t="s">
        <v>6929</v>
      </c>
      <c r="J6065" s="675" t="s">
        <v>10356</v>
      </c>
      <c r="K6065" s="666">
        <v>1</v>
      </c>
      <c r="L6065" s="666">
        <v>3</v>
      </c>
      <c r="M6065" s="691" t="s">
        <v>14691</v>
      </c>
      <c r="N6065" s="666"/>
      <c r="O6065" s="666"/>
      <c r="P6065" s="772"/>
      <c r="Q6065" s="666"/>
      <c r="R6065" s="666"/>
    </row>
    <row r="6066" spans="1:18" ht="15.75" customHeight="1" x14ac:dyDescent="0.2">
      <c r="A6066" s="665" t="s">
        <v>13701</v>
      </c>
      <c r="B6066" s="666" t="s">
        <v>6922</v>
      </c>
      <c r="C6066" s="666" t="s">
        <v>14689</v>
      </c>
      <c r="D6066" s="675" t="s">
        <v>10356</v>
      </c>
      <c r="E6066" s="737" t="s">
        <v>1124</v>
      </c>
      <c r="F6066" s="666">
        <v>17927348</v>
      </c>
      <c r="G6066" s="675" t="s">
        <v>14755</v>
      </c>
      <c r="H6066" s="675" t="s">
        <v>10356</v>
      </c>
      <c r="I6066" s="675" t="s">
        <v>6929</v>
      </c>
      <c r="J6066" s="675" t="s">
        <v>10356</v>
      </c>
      <c r="K6066" s="666">
        <v>1</v>
      </c>
      <c r="L6066" s="666">
        <v>3</v>
      </c>
      <c r="M6066" s="691" t="s">
        <v>14691</v>
      </c>
      <c r="N6066" s="666"/>
      <c r="O6066" s="666"/>
      <c r="P6066" s="772"/>
      <c r="Q6066" s="666"/>
      <c r="R6066" s="666"/>
    </row>
    <row r="6067" spans="1:18" ht="15.75" customHeight="1" x14ac:dyDescent="0.2">
      <c r="A6067" s="665" t="s">
        <v>13701</v>
      </c>
      <c r="B6067" s="666" t="s">
        <v>6922</v>
      </c>
      <c r="C6067" s="666" t="s">
        <v>14689</v>
      </c>
      <c r="D6067" s="675" t="s">
        <v>10738</v>
      </c>
      <c r="E6067" s="737" t="s">
        <v>5124</v>
      </c>
      <c r="F6067" s="666">
        <v>47303903</v>
      </c>
      <c r="G6067" s="675" t="s">
        <v>14756</v>
      </c>
      <c r="H6067" s="675" t="s">
        <v>10738</v>
      </c>
      <c r="I6067" s="675" t="s">
        <v>7361</v>
      </c>
      <c r="J6067" s="675" t="s">
        <v>13708</v>
      </c>
      <c r="K6067" s="666">
        <v>1</v>
      </c>
      <c r="L6067" s="666">
        <v>3</v>
      </c>
      <c r="M6067" s="691" t="s">
        <v>14694</v>
      </c>
      <c r="N6067" s="666"/>
      <c r="O6067" s="666"/>
      <c r="P6067" s="772"/>
      <c r="Q6067" s="666"/>
      <c r="R6067" s="666"/>
    </row>
    <row r="6068" spans="1:18" ht="15.75" customHeight="1" x14ac:dyDescent="0.2">
      <c r="A6068" s="676" t="s">
        <v>13701</v>
      </c>
      <c r="B6068" s="670" t="s">
        <v>14757</v>
      </c>
      <c r="C6068" s="670"/>
      <c r="D6068" s="675" t="s">
        <v>11806</v>
      </c>
      <c r="E6068" s="737" t="s">
        <v>12261</v>
      </c>
      <c r="F6068" s="666">
        <v>46515708</v>
      </c>
      <c r="G6068" s="675" t="s">
        <v>14096</v>
      </c>
      <c r="H6068" s="675" t="s">
        <v>11806</v>
      </c>
      <c r="I6068" s="668" t="s">
        <v>6929</v>
      </c>
      <c r="J6068" s="668" t="s">
        <v>13704</v>
      </c>
      <c r="K6068" s="670">
        <v>1</v>
      </c>
      <c r="L6068" s="670">
        <v>9</v>
      </c>
      <c r="M6068" s="691" t="s">
        <v>14097</v>
      </c>
      <c r="N6068" s="670"/>
      <c r="O6068" s="670"/>
      <c r="P6068" s="773"/>
      <c r="Q6068" s="670"/>
      <c r="R6068" s="670"/>
    </row>
    <row r="6069" spans="1:18" ht="15.75" customHeight="1" x14ac:dyDescent="0.2">
      <c r="A6069" s="665" t="s">
        <v>13701</v>
      </c>
      <c r="B6069" s="666" t="s">
        <v>6922</v>
      </c>
      <c r="C6069" s="666" t="s">
        <v>14689</v>
      </c>
      <c r="D6069" s="675" t="s">
        <v>9914</v>
      </c>
      <c r="E6069" s="737" t="s">
        <v>6979</v>
      </c>
      <c r="F6069" s="666">
        <v>43477175</v>
      </c>
      <c r="G6069" s="675" t="s">
        <v>14758</v>
      </c>
      <c r="H6069" s="675" t="s">
        <v>9914</v>
      </c>
      <c r="I6069" s="675" t="s">
        <v>6929</v>
      </c>
      <c r="J6069" s="675" t="s">
        <v>9913</v>
      </c>
      <c r="K6069" s="666">
        <v>1</v>
      </c>
      <c r="L6069" s="666">
        <v>3</v>
      </c>
      <c r="M6069" s="691" t="s">
        <v>14728</v>
      </c>
      <c r="N6069" s="666"/>
      <c r="O6069" s="666"/>
      <c r="P6069" s="772"/>
      <c r="Q6069" s="666"/>
      <c r="R6069" s="666"/>
    </row>
    <row r="6070" spans="1:18" ht="15.75" customHeight="1" x14ac:dyDescent="0.2">
      <c r="A6070" s="665" t="s">
        <v>13701</v>
      </c>
      <c r="B6070" s="666" t="s">
        <v>6922</v>
      </c>
      <c r="C6070" s="666" t="s">
        <v>14689</v>
      </c>
      <c r="D6070" s="675" t="s">
        <v>10738</v>
      </c>
      <c r="E6070" s="737" t="s">
        <v>5124</v>
      </c>
      <c r="F6070" s="666">
        <v>71618018</v>
      </c>
      <c r="G6070" s="675" t="s">
        <v>14759</v>
      </c>
      <c r="H6070" s="675" t="s">
        <v>10738</v>
      </c>
      <c r="I6070" s="675" t="s">
        <v>7361</v>
      </c>
      <c r="J6070" s="675" t="s">
        <v>13708</v>
      </c>
      <c r="K6070" s="666">
        <v>1</v>
      </c>
      <c r="L6070" s="666">
        <v>3</v>
      </c>
      <c r="M6070" s="691" t="s">
        <v>14694</v>
      </c>
      <c r="N6070" s="666"/>
      <c r="O6070" s="666"/>
      <c r="P6070" s="772"/>
      <c r="Q6070" s="666"/>
      <c r="R6070" s="666"/>
    </row>
    <row r="6071" spans="1:18" ht="15.75" customHeight="1" x14ac:dyDescent="0.2">
      <c r="A6071" s="665" t="s">
        <v>13701</v>
      </c>
      <c r="B6071" s="666" t="s">
        <v>6922</v>
      </c>
      <c r="C6071" s="666" t="s">
        <v>14689</v>
      </c>
      <c r="D6071" s="675" t="s">
        <v>10738</v>
      </c>
      <c r="E6071" s="737" t="s">
        <v>5124</v>
      </c>
      <c r="F6071" s="666">
        <v>18029404</v>
      </c>
      <c r="G6071" s="675" t="s">
        <v>14760</v>
      </c>
      <c r="H6071" s="675" t="s">
        <v>10738</v>
      </c>
      <c r="I6071" s="675" t="s">
        <v>7361</v>
      </c>
      <c r="J6071" s="675" t="s">
        <v>13708</v>
      </c>
      <c r="K6071" s="666">
        <v>1</v>
      </c>
      <c r="L6071" s="666">
        <v>3</v>
      </c>
      <c r="M6071" s="691" t="s">
        <v>14694</v>
      </c>
      <c r="N6071" s="666"/>
      <c r="O6071" s="666"/>
      <c r="P6071" s="772"/>
      <c r="Q6071" s="666"/>
      <c r="R6071" s="666"/>
    </row>
    <row r="6072" spans="1:18" ht="15.75" customHeight="1" x14ac:dyDescent="0.2">
      <c r="A6072" s="665" t="s">
        <v>13701</v>
      </c>
      <c r="B6072" s="666" t="s">
        <v>6922</v>
      </c>
      <c r="C6072" s="666" t="s">
        <v>14689</v>
      </c>
      <c r="D6072" s="675" t="s">
        <v>10738</v>
      </c>
      <c r="E6072" s="737" t="s">
        <v>5124</v>
      </c>
      <c r="F6072" s="666">
        <v>70389007</v>
      </c>
      <c r="G6072" s="675" t="s">
        <v>14761</v>
      </c>
      <c r="H6072" s="675" t="s">
        <v>10738</v>
      </c>
      <c r="I6072" s="675" t="s">
        <v>7361</v>
      </c>
      <c r="J6072" s="675" t="s">
        <v>13708</v>
      </c>
      <c r="K6072" s="666">
        <v>1</v>
      </c>
      <c r="L6072" s="666">
        <v>3</v>
      </c>
      <c r="M6072" s="691" t="s">
        <v>14694</v>
      </c>
      <c r="N6072" s="666"/>
      <c r="O6072" s="666"/>
      <c r="P6072" s="772"/>
      <c r="Q6072" s="666"/>
      <c r="R6072" s="666"/>
    </row>
    <row r="6073" spans="1:18" ht="15.75" customHeight="1" x14ac:dyDescent="0.2">
      <c r="A6073" s="665" t="s">
        <v>13701</v>
      </c>
      <c r="B6073" s="666" t="s">
        <v>6922</v>
      </c>
      <c r="C6073" s="666" t="s">
        <v>14689</v>
      </c>
      <c r="D6073" s="675" t="s">
        <v>10738</v>
      </c>
      <c r="E6073" s="737" t="s">
        <v>5124</v>
      </c>
      <c r="F6073" s="666">
        <v>80323872</v>
      </c>
      <c r="G6073" s="675" t="s">
        <v>14762</v>
      </c>
      <c r="H6073" s="675" t="s">
        <v>10738</v>
      </c>
      <c r="I6073" s="675" t="s">
        <v>7361</v>
      </c>
      <c r="J6073" s="675" t="s">
        <v>13708</v>
      </c>
      <c r="K6073" s="666">
        <v>1</v>
      </c>
      <c r="L6073" s="666">
        <v>3</v>
      </c>
      <c r="M6073" s="691" t="s">
        <v>14694</v>
      </c>
      <c r="N6073" s="666"/>
      <c r="O6073" s="666"/>
      <c r="P6073" s="772"/>
      <c r="Q6073" s="666"/>
      <c r="R6073" s="666"/>
    </row>
    <row r="6074" spans="1:18" ht="15.75" customHeight="1" x14ac:dyDescent="0.2">
      <c r="A6074" s="665" t="s">
        <v>13701</v>
      </c>
      <c r="B6074" s="666" t="s">
        <v>6922</v>
      </c>
      <c r="C6074" s="666" t="s">
        <v>14689</v>
      </c>
      <c r="D6074" s="675" t="s">
        <v>11806</v>
      </c>
      <c r="E6074" s="737" t="s">
        <v>1124</v>
      </c>
      <c r="F6074" s="666">
        <v>70785692</v>
      </c>
      <c r="G6074" s="675" t="s">
        <v>14763</v>
      </c>
      <c r="H6074" s="675" t="s">
        <v>11806</v>
      </c>
      <c r="I6074" s="675" t="s">
        <v>6929</v>
      </c>
      <c r="J6074" s="675" t="s">
        <v>13704</v>
      </c>
      <c r="K6074" s="666">
        <v>1</v>
      </c>
      <c r="L6074" s="666">
        <v>3</v>
      </c>
      <c r="M6074" s="691" t="s">
        <v>14691</v>
      </c>
      <c r="N6074" s="666"/>
      <c r="O6074" s="666"/>
      <c r="P6074" s="772"/>
      <c r="Q6074" s="666"/>
      <c r="R6074" s="666"/>
    </row>
    <row r="6075" spans="1:18" ht="15.75" customHeight="1" x14ac:dyDescent="0.2">
      <c r="A6075" s="665" t="s">
        <v>13701</v>
      </c>
      <c r="B6075" s="666" t="s">
        <v>6922</v>
      </c>
      <c r="C6075" s="666" t="s">
        <v>14689</v>
      </c>
      <c r="D6075" s="675" t="s">
        <v>9914</v>
      </c>
      <c r="E6075" s="737" t="s">
        <v>6979</v>
      </c>
      <c r="F6075" s="666">
        <v>43088451</v>
      </c>
      <c r="G6075" s="675" t="s">
        <v>14764</v>
      </c>
      <c r="H6075" s="675" t="s">
        <v>9914</v>
      </c>
      <c r="I6075" s="675" t="s">
        <v>6929</v>
      </c>
      <c r="J6075" s="675" t="s">
        <v>9913</v>
      </c>
      <c r="K6075" s="666">
        <v>1</v>
      </c>
      <c r="L6075" s="666">
        <v>3</v>
      </c>
      <c r="M6075" s="691" t="s">
        <v>14728</v>
      </c>
      <c r="N6075" s="666"/>
      <c r="O6075" s="666"/>
      <c r="P6075" s="772"/>
      <c r="Q6075" s="666"/>
      <c r="R6075" s="666"/>
    </row>
    <row r="6076" spans="1:18" ht="15.75" customHeight="1" x14ac:dyDescent="0.2">
      <c r="A6076" s="665" t="s">
        <v>13701</v>
      </c>
      <c r="B6076" s="666" t="s">
        <v>6922</v>
      </c>
      <c r="C6076" s="666" t="s">
        <v>14689</v>
      </c>
      <c r="D6076" s="675" t="s">
        <v>11806</v>
      </c>
      <c r="E6076" s="737" t="s">
        <v>1124</v>
      </c>
      <c r="F6076" s="666">
        <v>47656169</v>
      </c>
      <c r="G6076" s="675" t="s">
        <v>14765</v>
      </c>
      <c r="H6076" s="675" t="s">
        <v>11806</v>
      </c>
      <c r="I6076" s="675" t="s">
        <v>6929</v>
      </c>
      <c r="J6076" s="675" t="s">
        <v>13704</v>
      </c>
      <c r="K6076" s="666">
        <v>1</v>
      </c>
      <c r="L6076" s="666">
        <v>3</v>
      </c>
      <c r="M6076" s="691" t="s">
        <v>14691</v>
      </c>
      <c r="N6076" s="666"/>
      <c r="O6076" s="666"/>
      <c r="P6076" s="772"/>
      <c r="Q6076" s="666"/>
      <c r="R6076" s="666"/>
    </row>
    <row r="6077" spans="1:18" ht="15.75" customHeight="1" x14ac:dyDescent="0.2">
      <c r="A6077" s="665" t="s">
        <v>13701</v>
      </c>
      <c r="B6077" s="666" t="s">
        <v>6922</v>
      </c>
      <c r="C6077" s="666" t="s">
        <v>14689</v>
      </c>
      <c r="D6077" s="675" t="s">
        <v>10738</v>
      </c>
      <c r="E6077" s="737" t="s">
        <v>5124</v>
      </c>
      <c r="F6077" s="666">
        <v>48133530</v>
      </c>
      <c r="G6077" s="675" t="s">
        <v>14766</v>
      </c>
      <c r="H6077" s="675" t="s">
        <v>10738</v>
      </c>
      <c r="I6077" s="675" t="s">
        <v>7361</v>
      </c>
      <c r="J6077" s="675" t="s">
        <v>13708</v>
      </c>
      <c r="K6077" s="666">
        <v>1</v>
      </c>
      <c r="L6077" s="666">
        <v>3</v>
      </c>
      <c r="M6077" s="691" t="s">
        <v>14694</v>
      </c>
      <c r="N6077" s="666"/>
      <c r="O6077" s="666"/>
      <c r="P6077" s="772"/>
      <c r="Q6077" s="666"/>
      <c r="R6077" s="666"/>
    </row>
    <row r="6078" spans="1:18" ht="15.75" customHeight="1" x14ac:dyDescent="0.2">
      <c r="A6078" s="665" t="s">
        <v>13701</v>
      </c>
      <c r="B6078" s="666" t="s">
        <v>6922</v>
      </c>
      <c r="C6078" s="666" t="s">
        <v>14689</v>
      </c>
      <c r="D6078" s="675" t="s">
        <v>11806</v>
      </c>
      <c r="E6078" s="737" t="s">
        <v>1124</v>
      </c>
      <c r="F6078" s="666">
        <v>44050269</v>
      </c>
      <c r="G6078" s="675" t="s">
        <v>13627</v>
      </c>
      <c r="H6078" s="675" t="s">
        <v>11806</v>
      </c>
      <c r="I6078" s="675" t="s">
        <v>6929</v>
      </c>
      <c r="J6078" s="675" t="s">
        <v>13704</v>
      </c>
      <c r="K6078" s="666">
        <v>1</v>
      </c>
      <c r="L6078" s="666">
        <v>3</v>
      </c>
      <c r="M6078" s="691" t="s">
        <v>14691</v>
      </c>
      <c r="N6078" s="666"/>
      <c r="O6078" s="666"/>
      <c r="P6078" s="772"/>
      <c r="Q6078" s="666"/>
      <c r="R6078" s="666"/>
    </row>
    <row r="6079" spans="1:18" ht="15.75" customHeight="1" x14ac:dyDescent="0.2">
      <c r="A6079" s="665" t="s">
        <v>13701</v>
      </c>
      <c r="B6079" s="666" t="s">
        <v>6922</v>
      </c>
      <c r="C6079" s="666" t="s">
        <v>14689</v>
      </c>
      <c r="D6079" s="675" t="s">
        <v>10356</v>
      </c>
      <c r="E6079" s="737" t="s">
        <v>1124</v>
      </c>
      <c r="F6079" s="666">
        <v>71504702</v>
      </c>
      <c r="G6079" s="675" t="s">
        <v>14767</v>
      </c>
      <c r="H6079" s="675" t="s">
        <v>10356</v>
      </c>
      <c r="I6079" s="675" t="s">
        <v>6929</v>
      </c>
      <c r="J6079" s="675" t="s">
        <v>10356</v>
      </c>
      <c r="K6079" s="666">
        <v>1</v>
      </c>
      <c r="L6079" s="666">
        <v>3</v>
      </c>
      <c r="M6079" s="691" t="s">
        <v>14691</v>
      </c>
      <c r="N6079" s="666"/>
      <c r="O6079" s="666"/>
      <c r="P6079" s="772"/>
      <c r="Q6079" s="666"/>
      <c r="R6079" s="666"/>
    </row>
    <row r="6080" spans="1:18" ht="15.75" customHeight="1" x14ac:dyDescent="0.2">
      <c r="A6080" s="665" t="s">
        <v>13701</v>
      </c>
      <c r="B6080" s="666" t="s">
        <v>6922</v>
      </c>
      <c r="C6080" s="666" t="s">
        <v>14689</v>
      </c>
      <c r="D6080" s="675" t="s">
        <v>10738</v>
      </c>
      <c r="E6080" s="737" t="s">
        <v>5124</v>
      </c>
      <c r="F6080" s="666">
        <v>42214109</v>
      </c>
      <c r="G6080" s="675" t="s">
        <v>14768</v>
      </c>
      <c r="H6080" s="675" t="s">
        <v>10738</v>
      </c>
      <c r="I6080" s="675" t="s">
        <v>7361</v>
      </c>
      <c r="J6080" s="675" t="s">
        <v>13708</v>
      </c>
      <c r="K6080" s="666">
        <v>1</v>
      </c>
      <c r="L6080" s="666">
        <v>3</v>
      </c>
      <c r="M6080" s="691" t="s">
        <v>14694</v>
      </c>
      <c r="N6080" s="666"/>
      <c r="O6080" s="666"/>
      <c r="P6080" s="772"/>
      <c r="Q6080" s="666"/>
      <c r="R6080" s="666"/>
    </row>
    <row r="6081" spans="1:18" ht="15.75" customHeight="1" x14ac:dyDescent="0.2">
      <c r="A6081" s="665" t="s">
        <v>13701</v>
      </c>
      <c r="B6081" s="666" t="s">
        <v>6922</v>
      </c>
      <c r="C6081" s="666" t="s">
        <v>14689</v>
      </c>
      <c r="D6081" s="675" t="s">
        <v>9105</v>
      </c>
      <c r="E6081" s="737" t="s">
        <v>1124</v>
      </c>
      <c r="F6081" s="666">
        <v>18069664</v>
      </c>
      <c r="G6081" s="675" t="s">
        <v>14769</v>
      </c>
      <c r="H6081" s="675" t="s">
        <v>9105</v>
      </c>
      <c r="I6081" s="675" t="s">
        <v>6929</v>
      </c>
      <c r="J6081" s="675" t="s">
        <v>13873</v>
      </c>
      <c r="K6081" s="666">
        <v>1</v>
      </c>
      <c r="L6081" s="666">
        <v>3</v>
      </c>
      <c r="M6081" s="691" t="s">
        <v>14691</v>
      </c>
      <c r="N6081" s="666"/>
      <c r="O6081" s="666"/>
      <c r="P6081" s="772"/>
      <c r="Q6081" s="666"/>
      <c r="R6081" s="666"/>
    </row>
    <row r="6082" spans="1:18" ht="15.75" customHeight="1" x14ac:dyDescent="0.2">
      <c r="A6082" s="676" t="s">
        <v>13701</v>
      </c>
      <c r="B6082" s="670" t="s">
        <v>14393</v>
      </c>
      <c r="C6082" s="670"/>
      <c r="D6082" s="675" t="s">
        <v>10738</v>
      </c>
      <c r="E6082" s="737" t="s">
        <v>12256</v>
      </c>
      <c r="F6082" s="666">
        <v>42698238</v>
      </c>
      <c r="G6082" s="675" t="s">
        <v>14113</v>
      </c>
      <c r="H6082" s="675" t="s">
        <v>10738</v>
      </c>
      <c r="I6082" s="668" t="s">
        <v>7361</v>
      </c>
      <c r="J6082" s="668" t="s">
        <v>13708</v>
      </c>
      <c r="K6082" s="670">
        <v>1</v>
      </c>
      <c r="L6082" s="670">
        <v>3</v>
      </c>
      <c r="M6082" s="691" t="s">
        <v>14114</v>
      </c>
      <c r="N6082" s="670"/>
      <c r="O6082" s="670"/>
      <c r="P6082" s="773"/>
      <c r="Q6082" s="670"/>
      <c r="R6082" s="670"/>
    </row>
    <row r="6083" spans="1:18" ht="15.75" customHeight="1" x14ac:dyDescent="0.2">
      <c r="A6083" s="665" t="s">
        <v>13701</v>
      </c>
      <c r="B6083" s="666" t="s">
        <v>6922</v>
      </c>
      <c r="C6083" s="666" t="s">
        <v>14689</v>
      </c>
      <c r="D6083" s="675" t="s">
        <v>11806</v>
      </c>
      <c r="E6083" s="737" t="s">
        <v>1124</v>
      </c>
      <c r="F6083" s="666">
        <v>48471532</v>
      </c>
      <c r="G6083" s="675" t="s">
        <v>14770</v>
      </c>
      <c r="H6083" s="675" t="s">
        <v>11806</v>
      </c>
      <c r="I6083" s="675" t="s">
        <v>6929</v>
      </c>
      <c r="J6083" s="675" t="s">
        <v>13704</v>
      </c>
      <c r="K6083" s="666">
        <v>1</v>
      </c>
      <c r="L6083" s="666">
        <v>3</v>
      </c>
      <c r="M6083" s="691" t="s">
        <v>14691</v>
      </c>
      <c r="N6083" s="666"/>
      <c r="O6083" s="666"/>
      <c r="P6083" s="772"/>
      <c r="Q6083" s="666"/>
      <c r="R6083" s="666"/>
    </row>
    <row r="6084" spans="1:18" ht="15.75" customHeight="1" x14ac:dyDescent="0.2">
      <c r="A6084" s="665" t="s">
        <v>13701</v>
      </c>
      <c r="B6084" s="666" t="s">
        <v>6922</v>
      </c>
      <c r="C6084" s="666" t="s">
        <v>14689</v>
      </c>
      <c r="D6084" s="675" t="s">
        <v>10738</v>
      </c>
      <c r="E6084" s="737" t="s">
        <v>5124</v>
      </c>
      <c r="F6084" s="666">
        <v>77067069</v>
      </c>
      <c r="G6084" s="675" t="s">
        <v>14771</v>
      </c>
      <c r="H6084" s="675" t="s">
        <v>10738</v>
      </c>
      <c r="I6084" s="675" t="s">
        <v>7361</v>
      </c>
      <c r="J6084" s="675" t="s">
        <v>13708</v>
      </c>
      <c r="K6084" s="666">
        <v>1</v>
      </c>
      <c r="L6084" s="666">
        <v>3</v>
      </c>
      <c r="M6084" s="691" t="s">
        <v>14694</v>
      </c>
      <c r="N6084" s="666"/>
      <c r="O6084" s="666"/>
      <c r="P6084" s="772"/>
      <c r="Q6084" s="666"/>
      <c r="R6084" s="666"/>
    </row>
    <row r="6085" spans="1:18" ht="15.75" customHeight="1" x14ac:dyDescent="0.2">
      <c r="A6085" s="665" t="s">
        <v>13701</v>
      </c>
      <c r="B6085" s="666" t="s">
        <v>6922</v>
      </c>
      <c r="C6085" s="666" t="s">
        <v>14689</v>
      </c>
      <c r="D6085" s="675" t="s">
        <v>11806</v>
      </c>
      <c r="E6085" s="737" t="s">
        <v>1124</v>
      </c>
      <c r="F6085" s="666">
        <v>43371999</v>
      </c>
      <c r="G6085" s="675" t="s">
        <v>14772</v>
      </c>
      <c r="H6085" s="675" t="s">
        <v>11806</v>
      </c>
      <c r="I6085" s="675" t="s">
        <v>6929</v>
      </c>
      <c r="J6085" s="675" t="s">
        <v>13704</v>
      </c>
      <c r="K6085" s="666">
        <v>1</v>
      </c>
      <c r="L6085" s="666">
        <v>3</v>
      </c>
      <c r="M6085" s="691" t="s">
        <v>14691</v>
      </c>
      <c r="N6085" s="666"/>
      <c r="O6085" s="666"/>
      <c r="P6085" s="772"/>
      <c r="Q6085" s="666"/>
      <c r="R6085" s="666"/>
    </row>
    <row r="6086" spans="1:18" ht="15.75" customHeight="1" x14ac:dyDescent="0.2">
      <c r="A6086" s="665" t="s">
        <v>13701</v>
      </c>
      <c r="B6086" s="666" t="s">
        <v>6922</v>
      </c>
      <c r="C6086" s="666" t="s">
        <v>14689</v>
      </c>
      <c r="D6086" s="675" t="s">
        <v>10738</v>
      </c>
      <c r="E6086" s="737" t="s">
        <v>5124</v>
      </c>
      <c r="F6086" s="666">
        <v>76278640</v>
      </c>
      <c r="G6086" s="675" t="s">
        <v>14773</v>
      </c>
      <c r="H6086" s="675" t="s">
        <v>10738</v>
      </c>
      <c r="I6086" s="675" t="s">
        <v>7361</v>
      </c>
      <c r="J6086" s="675" t="s">
        <v>13708</v>
      </c>
      <c r="K6086" s="666">
        <v>1</v>
      </c>
      <c r="L6086" s="666">
        <v>3</v>
      </c>
      <c r="M6086" s="691" t="s">
        <v>14694</v>
      </c>
      <c r="N6086" s="666"/>
      <c r="O6086" s="666"/>
      <c r="P6086" s="772"/>
      <c r="Q6086" s="666"/>
      <c r="R6086" s="666"/>
    </row>
    <row r="6087" spans="1:18" ht="15.75" customHeight="1" x14ac:dyDescent="0.2">
      <c r="A6087" s="665" t="s">
        <v>13701</v>
      </c>
      <c r="B6087" s="666" t="s">
        <v>6922</v>
      </c>
      <c r="C6087" s="666" t="s">
        <v>14689</v>
      </c>
      <c r="D6087" s="675" t="s">
        <v>9914</v>
      </c>
      <c r="E6087" s="737" t="s">
        <v>6963</v>
      </c>
      <c r="F6087" s="666">
        <v>70673062</v>
      </c>
      <c r="G6087" s="675" t="s">
        <v>14774</v>
      </c>
      <c r="H6087" s="675" t="s">
        <v>9914</v>
      </c>
      <c r="I6087" s="675" t="s">
        <v>6929</v>
      </c>
      <c r="J6087" s="675" t="s">
        <v>9913</v>
      </c>
      <c r="K6087" s="666">
        <v>1</v>
      </c>
      <c r="L6087" s="666">
        <v>3</v>
      </c>
      <c r="M6087" s="691" t="s">
        <v>14752</v>
      </c>
      <c r="N6087" s="666"/>
      <c r="O6087" s="666"/>
      <c r="P6087" s="772"/>
      <c r="Q6087" s="666"/>
      <c r="R6087" s="666"/>
    </row>
    <row r="6088" spans="1:18" ht="15.75" customHeight="1" x14ac:dyDescent="0.2">
      <c r="A6088" s="665" t="s">
        <v>13701</v>
      </c>
      <c r="B6088" s="666" t="s">
        <v>6922</v>
      </c>
      <c r="C6088" s="666" t="s">
        <v>14689</v>
      </c>
      <c r="D6088" s="675" t="s">
        <v>11806</v>
      </c>
      <c r="E6088" s="737" t="s">
        <v>1124</v>
      </c>
      <c r="F6088" s="666">
        <v>44816060</v>
      </c>
      <c r="G6088" s="675" t="s">
        <v>14775</v>
      </c>
      <c r="H6088" s="675" t="s">
        <v>11806</v>
      </c>
      <c r="I6088" s="675" t="s">
        <v>6929</v>
      </c>
      <c r="J6088" s="675" t="s">
        <v>13704</v>
      </c>
      <c r="K6088" s="666">
        <v>1</v>
      </c>
      <c r="L6088" s="666">
        <v>3</v>
      </c>
      <c r="M6088" s="691" t="s">
        <v>14691</v>
      </c>
      <c r="N6088" s="666"/>
      <c r="O6088" s="666"/>
      <c r="P6088" s="772"/>
      <c r="Q6088" s="666"/>
      <c r="R6088" s="666"/>
    </row>
    <row r="6089" spans="1:18" ht="15.75" customHeight="1" x14ac:dyDescent="0.2">
      <c r="A6089" s="665" t="s">
        <v>13701</v>
      </c>
      <c r="B6089" s="666" t="s">
        <v>6922</v>
      </c>
      <c r="C6089" s="666" t="s">
        <v>14689</v>
      </c>
      <c r="D6089" s="675" t="s">
        <v>10738</v>
      </c>
      <c r="E6089" s="737" t="s">
        <v>5124</v>
      </c>
      <c r="F6089" s="666">
        <v>42940652</v>
      </c>
      <c r="G6089" s="675" t="s">
        <v>14776</v>
      </c>
      <c r="H6089" s="675" t="s">
        <v>10738</v>
      </c>
      <c r="I6089" s="675" t="s">
        <v>7361</v>
      </c>
      <c r="J6089" s="675" t="s">
        <v>13708</v>
      </c>
      <c r="K6089" s="666">
        <v>1</v>
      </c>
      <c r="L6089" s="666">
        <v>3</v>
      </c>
      <c r="M6089" s="691" t="s">
        <v>14694</v>
      </c>
      <c r="N6089" s="666"/>
      <c r="O6089" s="666"/>
      <c r="P6089" s="772"/>
      <c r="Q6089" s="666"/>
      <c r="R6089" s="666"/>
    </row>
    <row r="6090" spans="1:18" ht="15.75" customHeight="1" x14ac:dyDescent="0.2">
      <c r="A6090" s="665" t="s">
        <v>13701</v>
      </c>
      <c r="B6090" s="666" t="s">
        <v>6922</v>
      </c>
      <c r="C6090" s="666" t="s">
        <v>14689</v>
      </c>
      <c r="D6090" s="675" t="s">
        <v>10356</v>
      </c>
      <c r="E6090" s="737" t="s">
        <v>1124</v>
      </c>
      <c r="F6090" s="666">
        <v>18140889</v>
      </c>
      <c r="G6090" s="675" t="s">
        <v>14777</v>
      </c>
      <c r="H6090" s="675" t="s">
        <v>10356</v>
      </c>
      <c r="I6090" s="675" t="s">
        <v>6929</v>
      </c>
      <c r="J6090" s="675" t="s">
        <v>10356</v>
      </c>
      <c r="K6090" s="666">
        <v>1</v>
      </c>
      <c r="L6090" s="666">
        <v>3</v>
      </c>
      <c r="M6090" s="691" t="s">
        <v>14691</v>
      </c>
      <c r="N6090" s="666"/>
      <c r="O6090" s="666"/>
      <c r="P6090" s="772"/>
      <c r="Q6090" s="666"/>
      <c r="R6090" s="666"/>
    </row>
    <row r="6091" spans="1:18" ht="15.75" customHeight="1" x14ac:dyDescent="0.2">
      <c r="A6091" s="665" t="s">
        <v>13701</v>
      </c>
      <c r="B6091" s="666" t="s">
        <v>6922</v>
      </c>
      <c r="C6091" s="666" t="s">
        <v>14689</v>
      </c>
      <c r="D6091" s="675" t="s">
        <v>10738</v>
      </c>
      <c r="E6091" s="737" t="s">
        <v>5124</v>
      </c>
      <c r="F6091" s="666">
        <v>48936505</v>
      </c>
      <c r="G6091" s="675" t="s">
        <v>14778</v>
      </c>
      <c r="H6091" s="675" t="s">
        <v>10738</v>
      </c>
      <c r="I6091" s="675" t="s">
        <v>7361</v>
      </c>
      <c r="J6091" s="675" t="s">
        <v>13708</v>
      </c>
      <c r="K6091" s="666">
        <v>1</v>
      </c>
      <c r="L6091" s="666">
        <v>3</v>
      </c>
      <c r="M6091" s="691" t="s">
        <v>14694</v>
      </c>
      <c r="N6091" s="666"/>
      <c r="O6091" s="666"/>
      <c r="P6091" s="772"/>
      <c r="Q6091" s="666"/>
      <c r="R6091" s="666"/>
    </row>
    <row r="6092" spans="1:18" ht="15.75" customHeight="1" x14ac:dyDescent="0.2">
      <c r="A6092" s="665" t="s">
        <v>13701</v>
      </c>
      <c r="B6092" s="666" t="s">
        <v>6922</v>
      </c>
      <c r="C6092" s="666" t="s">
        <v>14689</v>
      </c>
      <c r="D6092" s="675" t="s">
        <v>10738</v>
      </c>
      <c r="E6092" s="737" t="s">
        <v>5124</v>
      </c>
      <c r="F6092" s="666">
        <v>43235374</v>
      </c>
      <c r="G6092" s="675" t="s">
        <v>14779</v>
      </c>
      <c r="H6092" s="675" t="s">
        <v>10738</v>
      </c>
      <c r="I6092" s="675" t="s">
        <v>7361</v>
      </c>
      <c r="J6092" s="675" t="s">
        <v>13708</v>
      </c>
      <c r="K6092" s="666">
        <v>1</v>
      </c>
      <c r="L6092" s="666">
        <v>3</v>
      </c>
      <c r="M6092" s="691" t="s">
        <v>14694</v>
      </c>
      <c r="N6092" s="666"/>
      <c r="O6092" s="666"/>
      <c r="P6092" s="772"/>
      <c r="Q6092" s="666"/>
      <c r="R6092" s="666"/>
    </row>
    <row r="6093" spans="1:18" ht="15.75" customHeight="1" x14ac:dyDescent="0.2">
      <c r="A6093" s="665" t="s">
        <v>13701</v>
      </c>
      <c r="B6093" s="666" t="s">
        <v>6922</v>
      </c>
      <c r="C6093" s="666" t="s">
        <v>14689</v>
      </c>
      <c r="D6093" s="675" t="s">
        <v>11806</v>
      </c>
      <c r="E6093" s="737" t="s">
        <v>6979</v>
      </c>
      <c r="F6093" s="666">
        <v>73298434</v>
      </c>
      <c r="G6093" s="675" t="s">
        <v>14780</v>
      </c>
      <c r="H6093" s="675" t="s">
        <v>11806</v>
      </c>
      <c r="I6093" s="675" t="s">
        <v>6929</v>
      </c>
      <c r="J6093" s="675" t="s">
        <v>13704</v>
      </c>
      <c r="K6093" s="666">
        <v>1</v>
      </c>
      <c r="L6093" s="666">
        <v>3</v>
      </c>
      <c r="M6093" s="691" t="s">
        <v>14728</v>
      </c>
      <c r="N6093" s="666"/>
      <c r="O6093" s="666"/>
      <c r="P6093" s="772"/>
      <c r="Q6093" s="666"/>
      <c r="R6093" s="666"/>
    </row>
    <row r="6094" spans="1:18" ht="15.75" customHeight="1" x14ac:dyDescent="0.2">
      <c r="A6094" s="665" t="s">
        <v>13701</v>
      </c>
      <c r="B6094" s="666" t="s">
        <v>6922</v>
      </c>
      <c r="C6094" s="666" t="s">
        <v>14689</v>
      </c>
      <c r="D6094" s="675" t="s">
        <v>9105</v>
      </c>
      <c r="E6094" s="737" t="s">
        <v>1124</v>
      </c>
      <c r="F6094" s="666">
        <v>44069078</v>
      </c>
      <c r="G6094" s="675" t="s">
        <v>14781</v>
      </c>
      <c r="H6094" s="675" t="s">
        <v>9105</v>
      </c>
      <c r="I6094" s="675" t="s">
        <v>6929</v>
      </c>
      <c r="J6094" s="675" t="s">
        <v>13873</v>
      </c>
      <c r="K6094" s="666">
        <v>1</v>
      </c>
      <c r="L6094" s="666">
        <v>3</v>
      </c>
      <c r="M6094" s="691" t="s">
        <v>14691</v>
      </c>
      <c r="N6094" s="666"/>
      <c r="O6094" s="666"/>
      <c r="P6094" s="772"/>
      <c r="Q6094" s="666"/>
      <c r="R6094" s="666"/>
    </row>
    <row r="6095" spans="1:18" ht="15.75" customHeight="1" x14ac:dyDescent="0.2">
      <c r="A6095" s="665" t="s">
        <v>13701</v>
      </c>
      <c r="B6095" s="666" t="s">
        <v>6922</v>
      </c>
      <c r="C6095" s="666" t="s">
        <v>14689</v>
      </c>
      <c r="D6095" s="675" t="s">
        <v>10738</v>
      </c>
      <c r="E6095" s="737" t="s">
        <v>5124</v>
      </c>
      <c r="F6095" s="666">
        <v>48095342</v>
      </c>
      <c r="G6095" s="675" t="s">
        <v>14782</v>
      </c>
      <c r="H6095" s="675" t="s">
        <v>10738</v>
      </c>
      <c r="I6095" s="675" t="s">
        <v>7361</v>
      </c>
      <c r="J6095" s="675" t="s">
        <v>13708</v>
      </c>
      <c r="K6095" s="666">
        <v>1</v>
      </c>
      <c r="L6095" s="666">
        <v>3</v>
      </c>
      <c r="M6095" s="691" t="s">
        <v>14694</v>
      </c>
      <c r="N6095" s="666"/>
      <c r="O6095" s="666"/>
      <c r="P6095" s="772"/>
      <c r="Q6095" s="666"/>
      <c r="R6095" s="666"/>
    </row>
    <row r="6096" spans="1:18" ht="15.75" customHeight="1" x14ac:dyDescent="0.2">
      <c r="A6096" s="665" t="s">
        <v>13701</v>
      </c>
      <c r="B6096" s="666" t="s">
        <v>6922</v>
      </c>
      <c r="C6096" s="666" t="s">
        <v>14689</v>
      </c>
      <c r="D6096" s="675" t="s">
        <v>10738</v>
      </c>
      <c r="E6096" s="737" t="s">
        <v>5124</v>
      </c>
      <c r="F6096" s="666">
        <v>70780783</v>
      </c>
      <c r="G6096" s="675" t="s">
        <v>14783</v>
      </c>
      <c r="H6096" s="675" t="s">
        <v>10738</v>
      </c>
      <c r="I6096" s="675" t="s">
        <v>7361</v>
      </c>
      <c r="J6096" s="675" t="s">
        <v>13708</v>
      </c>
      <c r="K6096" s="666">
        <v>1</v>
      </c>
      <c r="L6096" s="666">
        <v>3</v>
      </c>
      <c r="M6096" s="691" t="s">
        <v>14694</v>
      </c>
      <c r="N6096" s="666"/>
      <c r="O6096" s="666"/>
      <c r="P6096" s="772"/>
      <c r="Q6096" s="666"/>
      <c r="R6096" s="666"/>
    </row>
    <row r="6097" spans="1:18" ht="15.75" customHeight="1" x14ac:dyDescent="0.2">
      <c r="A6097" s="665" t="s">
        <v>13701</v>
      </c>
      <c r="B6097" s="666" t="s">
        <v>6922</v>
      </c>
      <c r="C6097" s="666" t="s">
        <v>14689</v>
      </c>
      <c r="D6097" s="675" t="s">
        <v>10356</v>
      </c>
      <c r="E6097" s="737" t="s">
        <v>1124</v>
      </c>
      <c r="F6097" s="666">
        <v>46419441</v>
      </c>
      <c r="G6097" s="675" t="s">
        <v>14784</v>
      </c>
      <c r="H6097" s="675" t="s">
        <v>10356</v>
      </c>
      <c r="I6097" s="675" t="s">
        <v>6929</v>
      </c>
      <c r="J6097" s="675" t="s">
        <v>10356</v>
      </c>
      <c r="K6097" s="666">
        <v>1</v>
      </c>
      <c r="L6097" s="666">
        <v>3</v>
      </c>
      <c r="M6097" s="691" t="s">
        <v>14691</v>
      </c>
      <c r="N6097" s="666"/>
      <c r="O6097" s="666"/>
      <c r="P6097" s="772"/>
      <c r="Q6097" s="666"/>
      <c r="R6097" s="666"/>
    </row>
    <row r="6098" spans="1:18" ht="15.75" customHeight="1" x14ac:dyDescent="0.2">
      <c r="A6098" s="665" t="s">
        <v>13701</v>
      </c>
      <c r="B6098" s="666" t="s">
        <v>6922</v>
      </c>
      <c r="C6098" s="666" t="s">
        <v>14689</v>
      </c>
      <c r="D6098" s="675" t="s">
        <v>10356</v>
      </c>
      <c r="E6098" s="737" t="s">
        <v>1124</v>
      </c>
      <c r="F6098" s="666">
        <v>18128437</v>
      </c>
      <c r="G6098" s="675" t="s">
        <v>10625</v>
      </c>
      <c r="H6098" s="675" t="s">
        <v>10356</v>
      </c>
      <c r="I6098" s="675" t="s">
        <v>6929</v>
      </c>
      <c r="J6098" s="675" t="s">
        <v>10356</v>
      </c>
      <c r="K6098" s="666">
        <v>1</v>
      </c>
      <c r="L6098" s="666">
        <v>3</v>
      </c>
      <c r="M6098" s="691" t="s">
        <v>14691</v>
      </c>
      <c r="N6098" s="666"/>
      <c r="O6098" s="666"/>
      <c r="P6098" s="772"/>
      <c r="Q6098" s="666"/>
      <c r="R6098" s="666"/>
    </row>
    <row r="6099" spans="1:18" ht="15.75" customHeight="1" x14ac:dyDescent="0.2">
      <c r="A6099" s="665" t="s">
        <v>13701</v>
      </c>
      <c r="B6099" s="666" t="s">
        <v>6922</v>
      </c>
      <c r="C6099" s="666" t="s">
        <v>14689</v>
      </c>
      <c r="D6099" s="675" t="s">
        <v>10738</v>
      </c>
      <c r="E6099" s="737" t="s">
        <v>5124</v>
      </c>
      <c r="F6099" s="666">
        <v>45217741</v>
      </c>
      <c r="G6099" s="675" t="s">
        <v>10739</v>
      </c>
      <c r="H6099" s="675" t="s">
        <v>10738</v>
      </c>
      <c r="I6099" s="675" t="s">
        <v>7361</v>
      </c>
      <c r="J6099" s="675" t="s">
        <v>13708</v>
      </c>
      <c r="K6099" s="666">
        <v>1</v>
      </c>
      <c r="L6099" s="666">
        <v>3</v>
      </c>
      <c r="M6099" s="691" t="s">
        <v>14694</v>
      </c>
      <c r="N6099" s="666"/>
      <c r="O6099" s="666"/>
      <c r="P6099" s="772"/>
      <c r="Q6099" s="666"/>
      <c r="R6099" s="666"/>
    </row>
    <row r="6100" spans="1:18" ht="15.75" customHeight="1" x14ac:dyDescent="0.2">
      <c r="A6100" s="665" t="s">
        <v>13701</v>
      </c>
      <c r="B6100" s="666" t="s">
        <v>6922</v>
      </c>
      <c r="C6100" s="666" t="s">
        <v>14689</v>
      </c>
      <c r="D6100" s="675" t="s">
        <v>10356</v>
      </c>
      <c r="E6100" s="737" t="s">
        <v>1124</v>
      </c>
      <c r="F6100" s="666">
        <v>41846693</v>
      </c>
      <c r="G6100" s="675" t="s">
        <v>14785</v>
      </c>
      <c r="H6100" s="675" t="s">
        <v>10356</v>
      </c>
      <c r="I6100" s="675" t="s">
        <v>6929</v>
      </c>
      <c r="J6100" s="675" t="s">
        <v>10356</v>
      </c>
      <c r="K6100" s="666">
        <v>1</v>
      </c>
      <c r="L6100" s="666">
        <v>3</v>
      </c>
      <c r="M6100" s="691" t="s">
        <v>14691</v>
      </c>
      <c r="N6100" s="666"/>
      <c r="O6100" s="666"/>
      <c r="P6100" s="772"/>
      <c r="Q6100" s="666"/>
      <c r="R6100" s="666"/>
    </row>
    <row r="6101" spans="1:18" ht="15.75" customHeight="1" x14ac:dyDescent="0.2">
      <c r="A6101" s="665" t="s">
        <v>13701</v>
      </c>
      <c r="B6101" s="666" t="s">
        <v>6922</v>
      </c>
      <c r="C6101" s="666" t="s">
        <v>14689</v>
      </c>
      <c r="D6101" s="675" t="s">
        <v>10356</v>
      </c>
      <c r="E6101" s="737" t="s">
        <v>1124</v>
      </c>
      <c r="F6101" s="666">
        <v>47572821</v>
      </c>
      <c r="G6101" s="675" t="s">
        <v>14786</v>
      </c>
      <c r="H6101" s="675" t="s">
        <v>10356</v>
      </c>
      <c r="I6101" s="675" t="s">
        <v>6929</v>
      </c>
      <c r="J6101" s="675" t="s">
        <v>10356</v>
      </c>
      <c r="K6101" s="666">
        <v>1</v>
      </c>
      <c r="L6101" s="666">
        <v>3</v>
      </c>
      <c r="M6101" s="691" t="s">
        <v>14691</v>
      </c>
      <c r="N6101" s="666"/>
      <c r="O6101" s="666"/>
      <c r="P6101" s="772"/>
      <c r="Q6101" s="666"/>
      <c r="R6101" s="666"/>
    </row>
    <row r="6102" spans="1:18" ht="15.75" customHeight="1" x14ac:dyDescent="0.2">
      <c r="A6102" s="665" t="s">
        <v>13701</v>
      </c>
      <c r="B6102" s="666" t="s">
        <v>6922</v>
      </c>
      <c r="C6102" s="666" t="s">
        <v>14689</v>
      </c>
      <c r="D6102" s="675" t="s">
        <v>10738</v>
      </c>
      <c r="E6102" s="737" t="s">
        <v>5124</v>
      </c>
      <c r="F6102" s="666">
        <v>46323845</v>
      </c>
      <c r="G6102" s="675" t="s">
        <v>14787</v>
      </c>
      <c r="H6102" s="675" t="s">
        <v>10738</v>
      </c>
      <c r="I6102" s="675" t="s">
        <v>7361</v>
      </c>
      <c r="J6102" s="675" t="s">
        <v>13708</v>
      </c>
      <c r="K6102" s="666">
        <v>1</v>
      </c>
      <c r="L6102" s="666">
        <v>3</v>
      </c>
      <c r="M6102" s="691" t="s">
        <v>14694</v>
      </c>
      <c r="N6102" s="666"/>
      <c r="O6102" s="666"/>
      <c r="P6102" s="772"/>
      <c r="Q6102" s="666"/>
      <c r="R6102" s="666"/>
    </row>
    <row r="6103" spans="1:18" ht="15.75" customHeight="1" x14ac:dyDescent="0.2">
      <c r="A6103" s="665" t="s">
        <v>13701</v>
      </c>
      <c r="B6103" s="666" t="s">
        <v>6922</v>
      </c>
      <c r="C6103" s="666" t="s">
        <v>14689</v>
      </c>
      <c r="D6103" s="675" t="s">
        <v>11806</v>
      </c>
      <c r="E6103" s="737" t="s">
        <v>1124</v>
      </c>
      <c r="F6103" s="666">
        <v>41905751</v>
      </c>
      <c r="G6103" s="675" t="s">
        <v>14788</v>
      </c>
      <c r="H6103" s="675" t="s">
        <v>11806</v>
      </c>
      <c r="I6103" s="675" t="s">
        <v>6929</v>
      </c>
      <c r="J6103" s="675" t="s">
        <v>13704</v>
      </c>
      <c r="K6103" s="666">
        <v>1</v>
      </c>
      <c r="L6103" s="666">
        <v>3</v>
      </c>
      <c r="M6103" s="691" t="s">
        <v>14691</v>
      </c>
      <c r="N6103" s="666"/>
      <c r="O6103" s="666"/>
      <c r="P6103" s="772"/>
      <c r="Q6103" s="666"/>
      <c r="R6103" s="666"/>
    </row>
    <row r="6104" spans="1:18" ht="15.75" customHeight="1" x14ac:dyDescent="0.2">
      <c r="A6104" s="665" t="s">
        <v>13701</v>
      </c>
      <c r="B6104" s="666" t="s">
        <v>6922</v>
      </c>
      <c r="C6104" s="666" t="s">
        <v>14689</v>
      </c>
      <c r="D6104" s="675" t="s">
        <v>11806</v>
      </c>
      <c r="E6104" s="737" t="s">
        <v>1124</v>
      </c>
      <c r="F6104" s="666">
        <v>18199371</v>
      </c>
      <c r="G6104" s="675" t="s">
        <v>14789</v>
      </c>
      <c r="H6104" s="675" t="s">
        <v>11806</v>
      </c>
      <c r="I6104" s="675" t="s">
        <v>6929</v>
      </c>
      <c r="J6104" s="675" t="s">
        <v>13704</v>
      </c>
      <c r="K6104" s="666">
        <v>1</v>
      </c>
      <c r="L6104" s="666">
        <v>3</v>
      </c>
      <c r="M6104" s="691" t="s">
        <v>14691</v>
      </c>
      <c r="N6104" s="666"/>
      <c r="O6104" s="666"/>
      <c r="P6104" s="772"/>
      <c r="Q6104" s="666"/>
      <c r="R6104" s="666"/>
    </row>
    <row r="6105" spans="1:18" ht="15.75" customHeight="1" x14ac:dyDescent="0.2">
      <c r="A6105" s="665" t="s">
        <v>13701</v>
      </c>
      <c r="B6105" s="666" t="s">
        <v>6922</v>
      </c>
      <c r="C6105" s="666" t="s">
        <v>14689</v>
      </c>
      <c r="D6105" s="675" t="s">
        <v>10738</v>
      </c>
      <c r="E6105" s="737" t="s">
        <v>5124</v>
      </c>
      <c r="F6105" s="666">
        <v>77076583</v>
      </c>
      <c r="G6105" s="675" t="s">
        <v>14790</v>
      </c>
      <c r="H6105" s="675" t="s">
        <v>10738</v>
      </c>
      <c r="I6105" s="675" t="s">
        <v>7361</v>
      </c>
      <c r="J6105" s="675" t="s">
        <v>13708</v>
      </c>
      <c r="K6105" s="666">
        <v>1</v>
      </c>
      <c r="L6105" s="666">
        <v>3</v>
      </c>
      <c r="M6105" s="691" t="s">
        <v>14694</v>
      </c>
      <c r="N6105" s="666"/>
      <c r="O6105" s="666"/>
      <c r="P6105" s="772"/>
      <c r="Q6105" s="666"/>
      <c r="R6105" s="666"/>
    </row>
    <row r="6106" spans="1:18" ht="15.75" customHeight="1" x14ac:dyDescent="0.2">
      <c r="A6106" s="665" t="s">
        <v>13701</v>
      </c>
      <c r="B6106" s="666" t="s">
        <v>6922</v>
      </c>
      <c r="C6106" s="666" t="s">
        <v>14689</v>
      </c>
      <c r="D6106" s="675" t="s">
        <v>10356</v>
      </c>
      <c r="E6106" s="737" t="s">
        <v>1124</v>
      </c>
      <c r="F6106" s="666">
        <v>44958590</v>
      </c>
      <c r="G6106" s="675" t="s">
        <v>14791</v>
      </c>
      <c r="H6106" s="675" t="s">
        <v>10356</v>
      </c>
      <c r="I6106" s="675" t="s">
        <v>6929</v>
      </c>
      <c r="J6106" s="675" t="s">
        <v>10356</v>
      </c>
      <c r="K6106" s="666">
        <v>1</v>
      </c>
      <c r="L6106" s="666">
        <v>3</v>
      </c>
      <c r="M6106" s="691" t="s">
        <v>14691</v>
      </c>
      <c r="N6106" s="666"/>
      <c r="O6106" s="666"/>
      <c r="P6106" s="772"/>
      <c r="Q6106" s="666"/>
      <c r="R6106" s="666"/>
    </row>
    <row r="6107" spans="1:18" ht="15.75" customHeight="1" x14ac:dyDescent="0.2">
      <c r="A6107" s="665" t="s">
        <v>13701</v>
      </c>
      <c r="B6107" s="666" t="s">
        <v>6922</v>
      </c>
      <c r="C6107" s="666" t="s">
        <v>14689</v>
      </c>
      <c r="D6107" s="675" t="s">
        <v>10356</v>
      </c>
      <c r="E6107" s="737" t="s">
        <v>1124</v>
      </c>
      <c r="F6107" s="666">
        <v>18199651</v>
      </c>
      <c r="G6107" s="675" t="s">
        <v>14792</v>
      </c>
      <c r="H6107" s="675" t="s">
        <v>10356</v>
      </c>
      <c r="I6107" s="675" t="s">
        <v>6929</v>
      </c>
      <c r="J6107" s="675" t="s">
        <v>10356</v>
      </c>
      <c r="K6107" s="666">
        <v>1</v>
      </c>
      <c r="L6107" s="666">
        <v>3</v>
      </c>
      <c r="M6107" s="691" t="s">
        <v>14691</v>
      </c>
      <c r="N6107" s="666"/>
      <c r="O6107" s="666"/>
      <c r="P6107" s="772"/>
      <c r="Q6107" s="666"/>
      <c r="R6107" s="666"/>
    </row>
    <row r="6108" spans="1:18" ht="15.75" customHeight="1" x14ac:dyDescent="0.2">
      <c r="A6108" s="665" t="s">
        <v>13701</v>
      </c>
      <c r="B6108" s="666" t="s">
        <v>6922</v>
      </c>
      <c r="C6108" s="666" t="s">
        <v>14689</v>
      </c>
      <c r="D6108" s="675" t="s">
        <v>11806</v>
      </c>
      <c r="E6108" s="737" t="s">
        <v>1124</v>
      </c>
      <c r="F6108" s="666">
        <v>75376202</v>
      </c>
      <c r="G6108" s="675" t="s">
        <v>14793</v>
      </c>
      <c r="H6108" s="675" t="s">
        <v>11806</v>
      </c>
      <c r="I6108" s="675" t="s">
        <v>6929</v>
      </c>
      <c r="J6108" s="675" t="s">
        <v>13704</v>
      </c>
      <c r="K6108" s="666">
        <v>1</v>
      </c>
      <c r="L6108" s="666">
        <v>3</v>
      </c>
      <c r="M6108" s="691" t="s">
        <v>14691</v>
      </c>
      <c r="N6108" s="666"/>
      <c r="O6108" s="666"/>
      <c r="P6108" s="772"/>
      <c r="Q6108" s="666"/>
      <c r="R6108" s="666"/>
    </row>
    <row r="6109" spans="1:18" ht="15.75" customHeight="1" x14ac:dyDescent="0.2">
      <c r="A6109" s="665" t="s">
        <v>13701</v>
      </c>
      <c r="B6109" s="666" t="s">
        <v>6922</v>
      </c>
      <c r="C6109" s="666" t="s">
        <v>14689</v>
      </c>
      <c r="D6109" s="675" t="s">
        <v>10738</v>
      </c>
      <c r="E6109" s="737" t="s">
        <v>5124</v>
      </c>
      <c r="F6109" s="666">
        <v>74054554</v>
      </c>
      <c r="G6109" s="675" t="s">
        <v>14794</v>
      </c>
      <c r="H6109" s="675" t="s">
        <v>10738</v>
      </c>
      <c r="I6109" s="675" t="s">
        <v>7361</v>
      </c>
      <c r="J6109" s="675" t="s">
        <v>13708</v>
      </c>
      <c r="K6109" s="666">
        <v>1</v>
      </c>
      <c r="L6109" s="666">
        <v>3</v>
      </c>
      <c r="M6109" s="691" t="s">
        <v>14694</v>
      </c>
      <c r="N6109" s="666"/>
      <c r="O6109" s="666"/>
      <c r="P6109" s="772"/>
      <c r="Q6109" s="666"/>
      <c r="R6109" s="666"/>
    </row>
    <row r="6110" spans="1:18" ht="15.75" customHeight="1" x14ac:dyDescent="0.2">
      <c r="A6110" s="665" t="s">
        <v>13701</v>
      </c>
      <c r="B6110" s="666" t="s">
        <v>6922</v>
      </c>
      <c r="C6110" s="666" t="s">
        <v>14689</v>
      </c>
      <c r="D6110" s="675" t="s">
        <v>10738</v>
      </c>
      <c r="E6110" s="737" t="s">
        <v>5124</v>
      </c>
      <c r="F6110" s="666">
        <v>45973950</v>
      </c>
      <c r="G6110" s="675" t="s">
        <v>14795</v>
      </c>
      <c r="H6110" s="675" t="s">
        <v>10738</v>
      </c>
      <c r="I6110" s="675" t="s">
        <v>7361</v>
      </c>
      <c r="J6110" s="675" t="s">
        <v>13708</v>
      </c>
      <c r="K6110" s="666">
        <v>1</v>
      </c>
      <c r="L6110" s="666">
        <v>3</v>
      </c>
      <c r="M6110" s="691" t="s">
        <v>14694</v>
      </c>
      <c r="N6110" s="666"/>
      <c r="O6110" s="666"/>
      <c r="P6110" s="772"/>
      <c r="Q6110" s="666"/>
      <c r="R6110" s="666"/>
    </row>
    <row r="6111" spans="1:18" ht="15.75" customHeight="1" x14ac:dyDescent="0.2">
      <c r="A6111" s="665" t="s">
        <v>13701</v>
      </c>
      <c r="B6111" s="666" t="s">
        <v>6922</v>
      </c>
      <c r="C6111" s="666" t="s">
        <v>14689</v>
      </c>
      <c r="D6111" s="675" t="s">
        <v>10738</v>
      </c>
      <c r="E6111" s="737" t="s">
        <v>5124</v>
      </c>
      <c r="F6111" s="666">
        <v>46183563</v>
      </c>
      <c r="G6111" s="675" t="s">
        <v>14796</v>
      </c>
      <c r="H6111" s="675" t="s">
        <v>10738</v>
      </c>
      <c r="I6111" s="675" t="s">
        <v>7361</v>
      </c>
      <c r="J6111" s="675" t="s">
        <v>13708</v>
      </c>
      <c r="K6111" s="666">
        <v>1</v>
      </c>
      <c r="L6111" s="666">
        <v>3</v>
      </c>
      <c r="M6111" s="691" t="s">
        <v>14694</v>
      </c>
      <c r="N6111" s="666"/>
      <c r="O6111" s="666"/>
      <c r="P6111" s="772"/>
      <c r="Q6111" s="666"/>
      <c r="R6111" s="666"/>
    </row>
    <row r="6112" spans="1:18" ht="15.75" customHeight="1" x14ac:dyDescent="0.2">
      <c r="A6112" s="665" t="s">
        <v>13701</v>
      </c>
      <c r="B6112" s="666" t="s">
        <v>6922</v>
      </c>
      <c r="C6112" s="666" t="s">
        <v>14689</v>
      </c>
      <c r="D6112" s="675" t="s">
        <v>11806</v>
      </c>
      <c r="E6112" s="737" t="s">
        <v>6979</v>
      </c>
      <c r="F6112" s="666">
        <v>43929733</v>
      </c>
      <c r="G6112" s="675" t="s">
        <v>14797</v>
      </c>
      <c r="H6112" s="675" t="s">
        <v>11806</v>
      </c>
      <c r="I6112" s="675" t="s">
        <v>6929</v>
      </c>
      <c r="J6112" s="675" t="s">
        <v>13704</v>
      </c>
      <c r="K6112" s="666">
        <v>1</v>
      </c>
      <c r="L6112" s="666">
        <v>3</v>
      </c>
      <c r="M6112" s="691" t="s">
        <v>14728</v>
      </c>
      <c r="N6112" s="666"/>
      <c r="O6112" s="666"/>
      <c r="P6112" s="772"/>
      <c r="Q6112" s="666"/>
      <c r="R6112" s="666"/>
    </row>
    <row r="6113" spans="1:18" ht="15.75" customHeight="1" x14ac:dyDescent="0.2">
      <c r="A6113" s="665" t="s">
        <v>13701</v>
      </c>
      <c r="B6113" s="666" t="s">
        <v>6922</v>
      </c>
      <c r="C6113" s="666" t="s">
        <v>14689</v>
      </c>
      <c r="D6113" s="675" t="s">
        <v>9914</v>
      </c>
      <c r="E6113" s="737" t="s">
        <v>6963</v>
      </c>
      <c r="F6113" s="666">
        <v>18172506</v>
      </c>
      <c r="G6113" s="675" t="s">
        <v>13624</v>
      </c>
      <c r="H6113" s="675" t="s">
        <v>9914</v>
      </c>
      <c r="I6113" s="675" t="s">
        <v>6929</v>
      </c>
      <c r="J6113" s="675" t="s">
        <v>9913</v>
      </c>
      <c r="K6113" s="666">
        <v>1</v>
      </c>
      <c r="L6113" s="666">
        <v>3</v>
      </c>
      <c r="M6113" s="691" t="s">
        <v>14752</v>
      </c>
      <c r="N6113" s="666"/>
      <c r="O6113" s="666"/>
      <c r="P6113" s="772"/>
      <c r="Q6113" s="666"/>
      <c r="R6113" s="666"/>
    </row>
    <row r="6114" spans="1:18" ht="15.75" customHeight="1" x14ac:dyDescent="0.2">
      <c r="A6114" s="665" t="s">
        <v>13701</v>
      </c>
      <c r="B6114" s="666" t="s">
        <v>6922</v>
      </c>
      <c r="C6114" s="666" t="s">
        <v>14689</v>
      </c>
      <c r="D6114" s="675" t="s">
        <v>10738</v>
      </c>
      <c r="E6114" s="737" t="s">
        <v>5124</v>
      </c>
      <c r="F6114" s="666">
        <v>70651675</v>
      </c>
      <c r="G6114" s="675" t="s">
        <v>14798</v>
      </c>
      <c r="H6114" s="675" t="s">
        <v>10738</v>
      </c>
      <c r="I6114" s="675" t="s">
        <v>7361</v>
      </c>
      <c r="J6114" s="675" t="s">
        <v>13708</v>
      </c>
      <c r="K6114" s="666">
        <v>1</v>
      </c>
      <c r="L6114" s="666">
        <v>3</v>
      </c>
      <c r="M6114" s="691" t="s">
        <v>14694</v>
      </c>
      <c r="N6114" s="666"/>
      <c r="O6114" s="666"/>
      <c r="P6114" s="772"/>
      <c r="Q6114" s="666"/>
      <c r="R6114" s="666"/>
    </row>
    <row r="6115" spans="1:18" ht="15.75" customHeight="1" x14ac:dyDescent="0.2">
      <c r="A6115" s="676" t="s">
        <v>13701</v>
      </c>
      <c r="B6115" s="670" t="s">
        <v>14393</v>
      </c>
      <c r="C6115" s="670"/>
      <c r="D6115" s="675" t="s">
        <v>11806</v>
      </c>
      <c r="E6115" s="737" t="s">
        <v>12291</v>
      </c>
      <c r="F6115" s="666">
        <v>44736847</v>
      </c>
      <c r="G6115" s="675" t="s">
        <v>14148</v>
      </c>
      <c r="H6115" s="675" t="s">
        <v>11806</v>
      </c>
      <c r="I6115" s="668" t="s">
        <v>6929</v>
      </c>
      <c r="J6115" s="668" t="s">
        <v>13704</v>
      </c>
      <c r="K6115" s="670">
        <v>1</v>
      </c>
      <c r="L6115" s="670">
        <v>9</v>
      </c>
      <c r="M6115" s="691" t="s">
        <v>14149</v>
      </c>
      <c r="N6115" s="670"/>
      <c r="O6115" s="670"/>
      <c r="P6115" s="773"/>
      <c r="Q6115" s="670"/>
      <c r="R6115" s="670"/>
    </row>
    <row r="6116" spans="1:18" ht="15.75" customHeight="1" x14ac:dyDescent="0.2">
      <c r="A6116" s="665" t="s">
        <v>13701</v>
      </c>
      <c r="B6116" s="666" t="s">
        <v>6922</v>
      </c>
      <c r="C6116" s="666" t="s">
        <v>14689</v>
      </c>
      <c r="D6116" s="675" t="s">
        <v>10244</v>
      </c>
      <c r="E6116" s="737" t="s">
        <v>1124</v>
      </c>
      <c r="F6116" s="666">
        <v>42791883</v>
      </c>
      <c r="G6116" s="675" t="s">
        <v>14799</v>
      </c>
      <c r="H6116" s="675" t="s">
        <v>10244</v>
      </c>
      <c r="I6116" s="675" t="s">
        <v>7361</v>
      </c>
      <c r="J6116" s="675" t="s">
        <v>13708</v>
      </c>
      <c r="K6116" s="666">
        <v>1</v>
      </c>
      <c r="L6116" s="666">
        <v>3</v>
      </c>
      <c r="M6116" s="691" t="s">
        <v>14691</v>
      </c>
      <c r="N6116" s="666"/>
      <c r="O6116" s="666"/>
      <c r="P6116" s="772"/>
      <c r="Q6116" s="666"/>
      <c r="R6116" s="666"/>
    </row>
    <row r="6117" spans="1:18" ht="15.75" customHeight="1" x14ac:dyDescent="0.2">
      <c r="A6117" s="665" t="s">
        <v>13701</v>
      </c>
      <c r="B6117" s="666" t="s">
        <v>6922</v>
      </c>
      <c r="C6117" s="666" t="s">
        <v>14689</v>
      </c>
      <c r="D6117" s="675" t="s">
        <v>11806</v>
      </c>
      <c r="E6117" s="737" t="s">
        <v>1124</v>
      </c>
      <c r="F6117" s="666">
        <v>47181143</v>
      </c>
      <c r="G6117" s="675" t="s">
        <v>14800</v>
      </c>
      <c r="H6117" s="675" t="s">
        <v>11806</v>
      </c>
      <c r="I6117" s="675" t="s">
        <v>6929</v>
      </c>
      <c r="J6117" s="675" t="s">
        <v>13704</v>
      </c>
      <c r="K6117" s="666">
        <v>1</v>
      </c>
      <c r="L6117" s="666">
        <v>3</v>
      </c>
      <c r="M6117" s="691" t="s">
        <v>14691</v>
      </c>
      <c r="N6117" s="666"/>
      <c r="O6117" s="666"/>
      <c r="P6117" s="772"/>
      <c r="Q6117" s="666"/>
      <c r="R6117" s="666"/>
    </row>
    <row r="6118" spans="1:18" ht="15.75" customHeight="1" x14ac:dyDescent="0.2">
      <c r="A6118" s="665" t="s">
        <v>13701</v>
      </c>
      <c r="B6118" s="666" t="s">
        <v>6922</v>
      </c>
      <c r="C6118" s="666" t="s">
        <v>14689</v>
      </c>
      <c r="D6118" s="675" t="s">
        <v>10738</v>
      </c>
      <c r="E6118" s="737" t="s">
        <v>5124</v>
      </c>
      <c r="F6118" s="666">
        <v>42352463</v>
      </c>
      <c r="G6118" s="675" t="s">
        <v>12155</v>
      </c>
      <c r="H6118" s="675" t="s">
        <v>10738</v>
      </c>
      <c r="I6118" s="675" t="s">
        <v>7361</v>
      </c>
      <c r="J6118" s="675" t="s">
        <v>13708</v>
      </c>
      <c r="K6118" s="666">
        <v>1</v>
      </c>
      <c r="L6118" s="666">
        <v>3</v>
      </c>
      <c r="M6118" s="691" t="s">
        <v>14694</v>
      </c>
      <c r="N6118" s="666"/>
      <c r="O6118" s="666"/>
      <c r="P6118" s="772"/>
      <c r="Q6118" s="666"/>
      <c r="R6118" s="666"/>
    </row>
    <row r="6119" spans="1:18" ht="15.75" customHeight="1" x14ac:dyDescent="0.2">
      <c r="A6119" s="665" t="s">
        <v>13701</v>
      </c>
      <c r="B6119" s="666" t="s">
        <v>6922</v>
      </c>
      <c r="C6119" s="666" t="s">
        <v>14689</v>
      </c>
      <c r="D6119" s="675" t="s">
        <v>11806</v>
      </c>
      <c r="E6119" s="737" t="s">
        <v>1124</v>
      </c>
      <c r="F6119" s="666">
        <v>47165441</v>
      </c>
      <c r="G6119" s="675" t="s">
        <v>14801</v>
      </c>
      <c r="H6119" s="675" t="s">
        <v>11806</v>
      </c>
      <c r="I6119" s="675" t="s">
        <v>6929</v>
      </c>
      <c r="J6119" s="675" t="s">
        <v>13704</v>
      </c>
      <c r="K6119" s="666">
        <v>1</v>
      </c>
      <c r="L6119" s="666">
        <v>3</v>
      </c>
      <c r="M6119" s="691" t="s">
        <v>14691</v>
      </c>
      <c r="N6119" s="666"/>
      <c r="O6119" s="666"/>
      <c r="P6119" s="772"/>
      <c r="Q6119" s="666"/>
      <c r="R6119" s="666"/>
    </row>
    <row r="6120" spans="1:18" ht="15.75" customHeight="1" x14ac:dyDescent="0.2">
      <c r="A6120" s="665" t="s">
        <v>13701</v>
      </c>
      <c r="B6120" s="666" t="s">
        <v>6922</v>
      </c>
      <c r="C6120" s="666" t="s">
        <v>14689</v>
      </c>
      <c r="D6120" s="675" t="s">
        <v>10738</v>
      </c>
      <c r="E6120" s="737" t="s">
        <v>5124</v>
      </c>
      <c r="F6120" s="666">
        <v>46330143</v>
      </c>
      <c r="G6120" s="675" t="s">
        <v>14802</v>
      </c>
      <c r="H6120" s="675" t="s">
        <v>10738</v>
      </c>
      <c r="I6120" s="675" t="s">
        <v>7361</v>
      </c>
      <c r="J6120" s="675" t="s">
        <v>13708</v>
      </c>
      <c r="K6120" s="666">
        <v>1</v>
      </c>
      <c r="L6120" s="666">
        <v>3</v>
      </c>
      <c r="M6120" s="691" t="s">
        <v>14694</v>
      </c>
      <c r="N6120" s="666"/>
      <c r="O6120" s="666"/>
      <c r="P6120" s="772"/>
      <c r="Q6120" s="666"/>
      <c r="R6120" s="666"/>
    </row>
    <row r="6121" spans="1:18" ht="15.75" customHeight="1" x14ac:dyDescent="0.2">
      <c r="A6121" s="665" t="s">
        <v>13701</v>
      </c>
      <c r="B6121" s="666" t="s">
        <v>6922</v>
      </c>
      <c r="C6121" s="666" t="s">
        <v>14689</v>
      </c>
      <c r="D6121" s="675" t="s">
        <v>9105</v>
      </c>
      <c r="E6121" s="737" t="s">
        <v>1124</v>
      </c>
      <c r="F6121" s="666">
        <v>42364559</v>
      </c>
      <c r="G6121" s="675" t="s">
        <v>14803</v>
      </c>
      <c r="H6121" s="675" t="s">
        <v>9105</v>
      </c>
      <c r="I6121" s="675" t="s">
        <v>6929</v>
      </c>
      <c r="J6121" s="675" t="s">
        <v>13873</v>
      </c>
      <c r="K6121" s="666">
        <v>1</v>
      </c>
      <c r="L6121" s="666">
        <v>3</v>
      </c>
      <c r="M6121" s="691" t="s">
        <v>14691</v>
      </c>
      <c r="N6121" s="666"/>
      <c r="O6121" s="666"/>
      <c r="P6121" s="772"/>
      <c r="Q6121" s="666"/>
      <c r="R6121" s="666"/>
    </row>
    <row r="6122" spans="1:18" ht="15.75" customHeight="1" x14ac:dyDescent="0.2">
      <c r="A6122" s="665" t="s">
        <v>13701</v>
      </c>
      <c r="B6122" s="666" t="s">
        <v>6922</v>
      </c>
      <c r="C6122" s="666" t="s">
        <v>14689</v>
      </c>
      <c r="D6122" s="675" t="s">
        <v>10738</v>
      </c>
      <c r="E6122" s="737" t="s">
        <v>5124</v>
      </c>
      <c r="F6122" s="666">
        <v>19573287</v>
      </c>
      <c r="G6122" s="675" t="s">
        <v>14804</v>
      </c>
      <c r="H6122" s="675" t="s">
        <v>10738</v>
      </c>
      <c r="I6122" s="675" t="s">
        <v>7361</v>
      </c>
      <c r="J6122" s="675" t="s">
        <v>13708</v>
      </c>
      <c r="K6122" s="666">
        <v>1</v>
      </c>
      <c r="L6122" s="666">
        <v>3</v>
      </c>
      <c r="M6122" s="691" t="s">
        <v>14694</v>
      </c>
      <c r="N6122" s="666"/>
      <c r="O6122" s="666"/>
      <c r="P6122" s="772"/>
      <c r="Q6122" s="666"/>
      <c r="R6122" s="666"/>
    </row>
    <row r="6123" spans="1:18" ht="15.75" customHeight="1" x14ac:dyDescent="0.2">
      <c r="A6123" s="665" t="s">
        <v>13701</v>
      </c>
      <c r="B6123" s="666" t="s">
        <v>6922</v>
      </c>
      <c r="C6123" s="666" t="s">
        <v>14689</v>
      </c>
      <c r="D6123" s="675" t="s">
        <v>10738</v>
      </c>
      <c r="E6123" s="737" t="s">
        <v>5124</v>
      </c>
      <c r="F6123" s="666">
        <v>75575835</v>
      </c>
      <c r="G6123" s="675" t="s">
        <v>14805</v>
      </c>
      <c r="H6123" s="675" t="s">
        <v>10738</v>
      </c>
      <c r="I6123" s="675" t="s">
        <v>7361</v>
      </c>
      <c r="J6123" s="675" t="s">
        <v>13708</v>
      </c>
      <c r="K6123" s="666">
        <v>1</v>
      </c>
      <c r="L6123" s="666">
        <v>3</v>
      </c>
      <c r="M6123" s="691" t="s">
        <v>14694</v>
      </c>
      <c r="N6123" s="666"/>
      <c r="O6123" s="666"/>
      <c r="P6123" s="772"/>
      <c r="Q6123" s="666"/>
      <c r="R6123" s="666"/>
    </row>
    <row r="6124" spans="1:18" ht="15.75" customHeight="1" x14ac:dyDescent="0.2">
      <c r="A6124" s="665" t="s">
        <v>13701</v>
      </c>
      <c r="B6124" s="666" t="s">
        <v>6922</v>
      </c>
      <c r="C6124" s="666" t="s">
        <v>14689</v>
      </c>
      <c r="D6124" s="675" t="s">
        <v>10356</v>
      </c>
      <c r="E6124" s="737" t="s">
        <v>1124</v>
      </c>
      <c r="F6124" s="666">
        <v>40389990</v>
      </c>
      <c r="G6124" s="675" t="s">
        <v>14806</v>
      </c>
      <c r="H6124" s="675" t="s">
        <v>10356</v>
      </c>
      <c r="I6124" s="675" t="s">
        <v>6929</v>
      </c>
      <c r="J6124" s="675" t="s">
        <v>10356</v>
      </c>
      <c r="K6124" s="666">
        <v>1</v>
      </c>
      <c r="L6124" s="666">
        <v>3</v>
      </c>
      <c r="M6124" s="691" t="s">
        <v>14691</v>
      </c>
      <c r="N6124" s="666"/>
      <c r="O6124" s="666"/>
      <c r="P6124" s="772"/>
      <c r="Q6124" s="666"/>
      <c r="R6124" s="666"/>
    </row>
    <row r="6125" spans="1:18" ht="15.75" customHeight="1" x14ac:dyDescent="0.2">
      <c r="A6125" s="665" t="s">
        <v>13701</v>
      </c>
      <c r="B6125" s="666" t="s">
        <v>6922</v>
      </c>
      <c r="C6125" s="666" t="s">
        <v>14689</v>
      </c>
      <c r="D6125" s="675" t="s">
        <v>11806</v>
      </c>
      <c r="E6125" s="737" t="s">
        <v>1124</v>
      </c>
      <c r="F6125" s="666">
        <v>70983067</v>
      </c>
      <c r="G6125" s="675" t="s">
        <v>14807</v>
      </c>
      <c r="H6125" s="675" t="s">
        <v>11806</v>
      </c>
      <c r="I6125" s="675" t="s">
        <v>6929</v>
      </c>
      <c r="J6125" s="675" t="s">
        <v>13704</v>
      </c>
      <c r="K6125" s="666">
        <v>1</v>
      </c>
      <c r="L6125" s="666">
        <v>3</v>
      </c>
      <c r="M6125" s="691" t="s">
        <v>14691</v>
      </c>
      <c r="N6125" s="666"/>
      <c r="O6125" s="666"/>
      <c r="P6125" s="772"/>
      <c r="Q6125" s="666"/>
      <c r="R6125" s="666"/>
    </row>
    <row r="6126" spans="1:18" ht="15.75" customHeight="1" x14ac:dyDescent="0.2">
      <c r="A6126" s="665" t="s">
        <v>13701</v>
      </c>
      <c r="B6126" s="666" t="s">
        <v>6922</v>
      </c>
      <c r="C6126" s="666" t="s">
        <v>14689</v>
      </c>
      <c r="D6126" s="675" t="s">
        <v>10738</v>
      </c>
      <c r="E6126" s="737" t="s">
        <v>5124</v>
      </c>
      <c r="F6126" s="666">
        <v>18069265</v>
      </c>
      <c r="G6126" s="675" t="s">
        <v>14808</v>
      </c>
      <c r="H6126" s="675" t="s">
        <v>10738</v>
      </c>
      <c r="I6126" s="675" t="s">
        <v>7361</v>
      </c>
      <c r="J6126" s="675" t="s">
        <v>13708</v>
      </c>
      <c r="K6126" s="666">
        <v>1</v>
      </c>
      <c r="L6126" s="666">
        <v>3</v>
      </c>
      <c r="M6126" s="691" t="s">
        <v>14694</v>
      </c>
      <c r="N6126" s="666"/>
      <c r="O6126" s="666"/>
      <c r="P6126" s="772"/>
      <c r="Q6126" s="666"/>
      <c r="R6126" s="666"/>
    </row>
    <row r="6127" spans="1:18" ht="15.75" customHeight="1" x14ac:dyDescent="0.2">
      <c r="A6127" s="665" t="s">
        <v>13701</v>
      </c>
      <c r="B6127" s="666" t="s">
        <v>6922</v>
      </c>
      <c r="C6127" s="666" t="s">
        <v>14689</v>
      </c>
      <c r="D6127" s="675" t="s">
        <v>10356</v>
      </c>
      <c r="E6127" s="737" t="s">
        <v>1124</v>
      </c>
      <c r="F6127" s="666">
        <v>42466414</v>
      </c>
      <c r="G6127" s="675" t="s">
        <v>14809</v>
      </c>
      <c r="H6127" s="675" t="s">
        <v>10356</v>
      </c>
      <c r="I6127" s="675" t="s">
        <v>6929</v>
      </c>
      <c r="J6127" s="675" t="s">
        <v>10356</v>
      </c>
      <c r="K6127" s="666">
        <v>1</v>
      </c>
      <c r="L6127" s="666">
        <v>3</v>
      </c>
      <c r="M6127" s="691" t="s">
        <v>14691</v>
      </c>
      <c r="N6127" s="666"/>
      <c r="O6127" s="666"/>
      <c r="P6127" s="772"/>
      <c r="Q6127" s="666"/>
      <c r="R6127" s="666"/>
    </row>
    <row r="6128" spans="1:18" ht="15.75" customHeight="1" x14ac:dyDescent="0.2">
      <c r="A6128" s="665" t="s">
        <v>13701</v>
      </c>
      <c r="B6128" s="666" t="s">
        <v>6922</v>
      </c>
      <c r="C6128" s="666" t="s">
        <v>14689</v>
      </c>
      <c r="D6128" s="675" t="s">
        <v>10356</v>
      </c>
      <c r="E6128" s="737" t="s">
        <v>1124</v>
      </c>
      <c r="F6128" s="666">
        <v>43546432</v>
      </c>
      <c r="G6128" s="675" t="s">
        <v>14810</v>
      </c>
      <c r="H6128" s="675" t="s">
        <v>10356</v>
      </c>
      <c r="I6128" s="675" t="s">
        <v>6929</v>
      </c>
      <c r="J6128" s="675" t="s">
        <v>10356</v>
      </c>
      <c r="K6128" s="666">
        <v>1</v>
      </c>
      <c r="L6128" s="666">
        <v>3</v>
      </c>
      <c r="M6128" s="691" t="s">
        <v>14691</v>
      </c>
      <c r="N6128" s="666"/>
      <c r="O6128" s="666"/>
      <c r="P6128" s="772"/>
      <c r="Q6128" s="666"/>
      <c r="R6128" s="666"/>
    </row>
    <row r="6129" spans="1:18" ht="15.75" customHeight="1" x14ac:dyDescent="0.2">
      <c r="A6129" s="665" t="s">
        <v>13701</v>
      </c>
      <c r="B6129" s="666" t="s">
        <v>6922</v>
      </c>
      <c r="C6129" s="666" t="s">
        <v>14689</v>
      </c>
      <c r="D6129" s="675" t="s">
        <v>10356</v>
      </c>
      <c r="E6129" s="737" t="s">
        <v>1124</v>
      </c>
      <c r="F6129" s="666">
        <v>18139916</v>
      </c>
      <c r="G6129" s="675" t="s">
        <v>14811</v>
      </c>
      <c r="H6129" s="675" t="s">
        <v>10356</v>
      </c>
      <c r="I6129" s="675" t="s">
        <v>6929</v>
      </c>
      <c r="J6129" s="675" t="s">
        <v>10356</v>
      </c>
      <c r="K6129" s="666">
        <v>1</v>
      </c>
      <c r="L6129" s="666">
        <v>3</v>
      </c>
      <c r="M6129" s="691" t="s">
        <v>14691</v>
      </c>
      <c r="N6129" s="666"/>
      <c r="O6129" s="666"/>
      <c r="P6129" s="772"/>
      <c r="Q6129" s="666"/>
      <c r="R6129" s="666"/>
    </row>
    <row r="6130" spans="1:18" ht="15.75" customHeight="1" x14ac:dyDescent="0.2">
      <c r="A6130" s="665" t="s">
        <v>13701</v>
      </c>
      <c r="B6130" s="666" t="s">
        <v>6922</v>
      </c>
      <c r="C6130" s="666" t="s">
        <v>14689</v>
      </c>
      <c r="D6130" s="675" t="s">
        <v>10738</v>
      </c>
      <c r="E6130" s="737" t="s">
        <v>5124</v>
      </c>
      <c r="F6130" s="666">
        <v>241662</v>
      </c>
      <c r="G6130" s="675" t="s">
        <v>14812</v>
      </c>
      <c r="H6130" s="675" t="s">
        <v>10738</v>
      </c>
      <c r="I6130" s="675" t="s">
        <v>7361</v>
      </c>
      <c r="J6130" s="675" t="s">
        <v>13708</v>
      </c>
      <c r="K6130" s="666">
        <v>1</v>
      </c>
      <c r="L6130" s="666">
        <v>3</v>
      </c>
      <c r="M6130" s="691" t="s">
        <v>14694</v>
      </c>
      <c r="N6130" s="666"/>
      <c r="O6130" s="666"/>
      <c r="P6130" s="772"/>
      <c r="Q6130" s="666"/>
      <c r="R6130" s="666"/>
    </row>
    <row r="6131" spans="1:18" ht="15.75" customHeight="1" x14ac:dyDescent="0.2">
      <c r="A6131" s="665" t="s">
        <v>13701</v>
      </c>
      <c r="B6131" s="666" t="s">
        <v>6922</v>
      </c>
      <c r="C6131" s="666" t="s">
        <v>14689</v>
      </c>
      <c r="D6131" s="675" t="s">
        <v>10738</v>
      </c>
      <c r="E6131" s="737" t="s">
        <v>5124</v>
      </c>
      <c r="F6131" s="666">
        <v>43912328</v>
      </c>
      <c r="G6131" s="675" t="s">
        <v>14813</v>
      </c>
      <c r="H6131" s="675" t="s">
        <v>10738</v>
      </c>
      <c r="I6131" s="675" t="s">
        <v>7361</v>
      </c>
      <c r="J6131" s="675" t="s">
        <v>13708</v>
      </c>
      <c r="K6131" s="666">
        <v>1</v>
      </c>
      <c r="L6131" s="666">
        <v>3</v>
      </c>
      <c r="M6131" s="691" t="s">
        <v>14694</v>
      </c>
      <c r="N6131" s="666"/>
      <c r="O6131" s="666"/>
      <c r="P6131" s="772"/>
      <c r="Q6131" s="666"/>
      <c r="R6131" s="666"/>
    </row>
    <row r="6132" spans="1:18" ht="15.75" customHeight="1" x14ac:dyDescent="0.2">
      <c r="A6132" s="665" t="s">
        <v>13701</v>
      </c>
      <c r="B6132" s="666" t="s">
        <v>6922</v>
      </c>
      <c r="C6132" s="666" t="s">
        <v>14689</v>
      </c>
      <c r="D6132" s="675" t="s">
        <v>10738</v>
      </c>
      <c r="E6132" s="737" t="s">
        <v>5124</v>
      </c>
      <c r="F6132" s="666">
        <v>73802042</v>
      </c>
      <c r="G6132" s="675" t="s">
        <v>14814</v>
      </c>
      <c r="H6132" s="675" t="s">
        <v>10738</v>
      </c>
      <c r="I6132" s="675" t="s">
        <v>7361</v>
      </c>
      <c r="J6132" s="675" t="s">
        <v>13708</v>
      </c>
      <c r="K6132" s="666">
        <v>1</v>
      </c>
      <c r="L6132" s="666">
        <v>3</v>
      </c>
      <c r="M6132" s="691" t="s">
        <v>14694</v>
      </c>
      <c r="N6132" s="666"/>
      <c r="O6132" s="666"/>
      <c r="P6132" s="772"/>
      <c r="Q6132" s="666"/>
      <c r="R6132" s="666"/>
    </row>
    <row r="6133" spans="1:18" ht="15.75" customHeight="1" x14ac:dyDescent="0.2">
      <c r="A6133" s="665" t="s">
        <v>13701</v>
      </c>
      <c r="B6133" s="666" t="s">
        <v>6922</v>
      </c>
      <c r="C6133" s="666" t="s">
        <v>14689</v>
      </c>
      <c r="D6133" s="675" t="s">
        <v>10738</v>
      </c>
      <c r="E6133" s="737" t="s">
        <v>5124</v>
      </c>
      <c r="F6133" s="666">
        <v>48507583</v>
      </c>
      <c r="G6133" s="675" t="s">
        <v>14815</v>
      </c>
      <c r="H6133" s="675" t="s">
        <v>10738</v>
      </c>
      <c r="I6133" s="675" t="s">
        <v>7361</v>
      </c>
      <c r="J6133" s="675" t="s">
        <v>13708</v>
      </c>
      <c r="K6133" s="666">
        <v>1</v>
      </c>
      <c r="L6133" s="666">
        <v>3</v>
      </c>
      <c r="M6133" s="691" t="s">
        <v>14694</v>
      </c>
      <c r="N6133" s="666"/>
      <c r="O6133" s="666"/>
      <c r="P6133" s="772"/>
      <c r="Q6133" s="666"/>
      <c r="R6133" s="666"/>
    </row>
    <row r="6134" spans="1:18" ht="15.75" customHeight="1" x14ac:dyDescent="0.2">
      <c r="A6134" s="676" t="s">
        <v>13701</v>
      </c>
      <c r="B6134" s="670" t="s">
        <v>14393</v>
      </c>
      <c r="C6134" s="670"/>
      <c r="D6134" s="675" t="s">
        <v>9914</v>
      </c>
      <c r="E6134" s="737" t="s">
        <v>12281</v>
      </c>
      <c r="F6134" s="666">
        <v>43713404</v>
      </c>
      <c r="G6134" s="675" t="s">
        <v>14168</v>
      </c>
      <c r="H6134" s="675" t="s">
        <v>9914</v>
      </c>
      <c r="I6134" s="668" t="s">
        <v>6929</v>
      </c>
      <c r="J6134" s="668" t="s">
        <v>9913</v>
      </c>
      <c r="K6134" s="670">
        <v>1</v>
      </c>
      <c r="L6134" s="670">
        <v>6</v>
      </c>
      <c r="M6134" s="691" t="s">
        <v>14169</v>
      </c>
      <c r="N6134" s="670"/>
      <c r="O6134" s="670"/>
      <c r="P6134" s="773"/>
      <c r="Q6134" s="670"/>
      <c r="R6134" s="670"/>
    </row>
    <row r="6135" spans="1:18" ht="15.75" customHeight="1" x14ac:dyDescent="0.2">
      <c r="A6135" s="665" t="s">
        <v>13701</v>
      </c>
      <c r="B6135" s="666" t="s">
        <v>6922</v>
      </c>
      <c r="C6135" s="666" t="s">
        <v>14689</v>
      </c>
      <c r="D6135" s="675" t="s">
        <v>10356</v>
      </c>
      <c r="E6135" s="737" t="s">
        <v>1124</v>
      </c>
      <c r="F6135" s="666">
        <v>41993272</v>
      </c>
      <c r="G6135" s="675" t="s">
        <v>14816</v>
      </c>
      <c r="H6135" s="675" t="s">
        <v>10356</v>
      </c>
      <c r="I6135" s="675" t="s">
        <v>6929</v>
      </c>
      <c r="J6135" s="675" t="s">
        <v>10356</v>
      </c>
      <c r="K6135" s="666">
        <v>1</v>
      </c>
      <c r="L6135" s="666">
        <v>3</v>
      </c>
      <c r="M6135" s="691" t="s">
        <v>14691</v>
      </c>
      <c r="N6135" s="666"/>
      <c r="O6135" s="666"/>
      <c r="P6135" s="772"/>
      <c r="Q6135" s="666"/>
      <c r="R6135" s="666"/>
    </row>
    <row r="6136" spans="1:18" ht="15.75" customHeight="1" x14ac:dyDescent="0.2">
      <c r="A6136" s="665" t="s">
        <v>13701</v>
      </c>
      <c r="B6136" s="666" t="s">
        <v>6922</v>
      </c>
      <c r="C6136" s="666" t="s">
        <v>14689</v>
      </c>
      <c r="D6136" s="675" t="s">
        <v>10356</v>
      </c>
      <c r="E6136" s="737" t="s">
        <v>1124</v>
      </c>
      <c r="F6136" s="666">
        <v>47029529</v>
      </c>
      <c r="G6136" s="675" t="s">
        <v>14817</v>
      </c>
      <c r="H6136" s="675" t="s">
        <v>10356</v>
      </c>
      <c r="I6136" s="675" t="s">
        <v>6929</v>
      </c>
      <c r="J6136" s="675" t="s">
        <v>10356</v>
      </c>
      <c r="K6136" s="666">
        <v>1</v>
      </c>
      <c r="L6136" s="666">
        <v>3</v>
      </c>
      <c r="M6136" s="691" t="s">
        <v>14691</v>
      </c>
      <c r="N6136" s="666"/>
      <c r="O6136" s="666"/>
      <c r="P6136" s="772"/>
      <c r="Q6136" s="666"/>
      <c r="R6136" s="666"/>
    </row>
    <row r="6137" spans="1:18" ht="15.75" customHeight="1" x14ac:dyDescent="0.2">
      <c r="A6137" s="665" t="s">
        <v>13701</v>
      </c>
      <c r="B6137" s="666" t="s">
        <v>6922</v>
      </c>
      <c r="C6137" s="666" t="s">
        <v>14689</v>
      </c>
      <c r="D6137" s="675" t="s">
        <v>11806</v>
      </c>
      <c r="E6137" s="737" t="s">
        <v>6979</v>
      </c>
      <c r="F6137" s="666">
        <v>70340551</v>
      </c>
      <c r="G6137" s="675" t="s">
        <v>14818</v>
      </c>
      <c r="H6137" s="675" t="s">
        <v>11806</v>
      </c>
      <c r="I6137" s="675" t="s">
        <v>6929</v>
      </c>
      <c r="J6137" s="675" t="s">
        <v>13704</v>
      </c>
      <c r="K6137" s="666">
        <v>1</v>
      </c>
      <c r="L6137" s="666">
        <v>3</v>
      </c>
      <c r="M6137" s="691" t="s">
        <v>14728</v>
      </c>
      <c r="N6137" s="666"/>
      <c r="O6137" s="666"/>
      <c r="P6137" s="772"/>
      <c r="Q6137" s="666"/>
      <c r="R6137" s="666"/>
    </row>
    <row r="6138" spans="1:18" ht="15.75" customHeight="1" x14ac:dyDescent="0.2">
      <c r="A6138" s="665" t="s">
        <v>13701</v>
      </c>
      <c r="B6138" s="666" t="s">
        <v>6922</v>
      </c>
      <c r="C6138" s="666" t="s">
        <v>14689</v>
      </c>
      <c r="D6138" s="675" t="s">
        <v>11806</v>
      </c>
      <c r="E6138" s="737" t="s">
        <v>6979</v>
      </c>
      <c r="F6138" s="666">
        <v>41822236</v>
      </c>
      <c r="G6138" s="675" t="s">
        <v>14819</v>
      </c>
      <c r="H6138" s="675" t="s">
        <v>11806</v>
      </c>
      <c r="I6138" s="675" t="s">
        <v>6929</v>
      </c>
      <c r="J6138" s="675" t="s">
        <v>13704</v>
      </c>
      <c r="K6138" s="666">
        <v>1</v>
      </c>
      <c r="L6138" s="666">
        <v>3</v>
      </c>
      <c r="M6138" s="691" t="s">
        <v>14728</v>
      </c>
      <c r="N6138" s="666"/>
      <c r="O6138" s="666"/>
      <c r="P6138" s="772"/>
      <c r="Q6138" s="666"/>
      <c r="R6138" s="666"/>
    </row>
    <row r="6139" spans="1:18" ht="15.75" customHeight="1" x14ac:dyDescent="0.2">
      <c r="A6139" s="665" t="s">
        <v>13701</v>
      </c>
      <c r="B6139" s="666" t="s">
        <v>6922</v>
      </c>
      <c r="C6139" s="666" t="s">
        <v>14689</v>
      </c>
      <c r="D6139" s="675" t="s">
        <v>11806</v>
      </c>
      <c r="E6139" s="737" t="s">
        <v>1124</v>
      </c>
      <c r="F6139" s="666">
        <v>70193135</v>
      </c>
      <c r="G6139" s="675" t="s">
        <v>14820</v>
      </c>
      <c r="H6139" s="675" t="s">
        <v>11806</v>
      </c>
      <c r="I6139" s="675" t="s">
        <v>6929</v>
      </c>
      <c r="J6139" s="675" t="s">
        <v>13704</v>
      </c>
      <c r="K6139" s="666">
        <v>1</v>
      </c>
      <c r="L6139" s="666">
        <v>3</v>
      </c>
      <c r="M6139" s="691" t="s">
        <v>14691</v>
      </c>
      <c r="N6139" s="666"/>
      <c r="O6139" s="666"/>
      <c r="P6139" s="772"/>
      <c r="Q6139" s="666"/>
      <c r="R6139" s="666"/>
    </row>
    <row r="6140" spans="1:18" ht="15.75" customHeight="1" x14ac:dyDescent="0.2">
      <c r="A6140" s="665" t="s">
        <v>13701</v>
      </c>
      <c r="B6140" s="666" t="s">
        <v>6922</v>
      </c>
      <c r="C6140" s="666" t="s">
        <v>14689</v>
      </c>
      <c r="D6140" s="675" t="s">
        <v>10738</v>
      </c>
      <c r="E6140" s="737" t="s">
        <v>5124</v>
      </c>
      <c r="F6140" s="666">
        <v>75915958</v>
      </c>
      <c r="G6140" s="675" t="s">
        <v>14821</v>
      </c>
      <c r="H6140" s="675" t="s">
        <v>10738</v>
      </c>
      <c r="I6140" s="675" t="s">
        <v>7361</v>
      </c>
      <c r="J6140" s="675" t="s">
        <v>13708</v>
      </c>
      <c r="K6140" s="666">
        <v>1</v>
      </c>
      <c r="L6140" s="666">
        <v>3</v>
      </c>
      <c r="M6140" s="691" t="s">
        <v>14694</v>
      </c>
      <c r="N6140" s="666"/>
      <c r="O6140" s="666"/>
      <c r="P6140" s="772"/>
      <c r="Q6140" s="666"/>
      <c r="R6140" s="666"/>
    </row>
    <row r="6141" spans="1:18" ht="15.75" customHeight="1" x14ac:dyDescent="0.2">
      <c r="A6141" s="665" t="s">
        <v>13701</v>
      </c>
      <c r="B6141" s="666" t="s">
        <v>6922</v>
      </c>
      <c r="C6141" s="666" t="s">
        <v>14689</v>
      </c>
      <c r="D6141" s="675" t="s">
        <v>10738</v>
      </c>
      <c r="E6141" s="737" t="s">
        <v>5124</v>
      </c>
      <c r="F6141" s="666">
        <v>44996214</v>
      </c>
      <c r="G6141" s="675" t="s">
        <v>10675</v>
      </c>
      <c r="H6141" s="675" t="s">
        <v>10738</v>
      </c>
      <c r="I6141" s="675" t="s">
        <v>7361</v>
      </c>
      <c r="J6141" s="675" t="s">
        <v>13708</v>
      </c>
      <c r="K6141" s="666">
        <v>1</v>
      </c>
      <c r="L6141" s="666">
        <v>3</v>
      </c>
      <c r="M6141" s="691" t="s">
        <v>14694</v>
      </c>
      <c r="N6141" s="666"/>
      <c r="O6141" s="666"/>
      <c r="P6141" s="772"/>
      <c r="Q6141" s="666"/>
      <c r="R6141" s="666"/>
    </row>
    <row r="6142" spans="1:18" ht="15.75" customHeight="1" x14ac:dyDescent="0.2">
      <c r="A6142" s="665" t="s">
        <v>13701</v>
      </c>
      <c r="B6142" s="666" t="s">
        <v>6922</v>
      </c>
      <c r="C6142" s="666" t="s">
        <v>14689</v>
      </c>
      <c r="D6142" s="675" t="s">
        <v>10738</v>
      </c>
      <c r="E6142" s="737" t="s">
        <v>5124</v>
      </c>
      <c r="F6142" s="666">
        <v>72504865</v>
      </c>
      <c r="G6142" s="675" t="s">
        <v>11587</v>
      </c>
      <c r="H6142" s="675" t="s">
        <v>10738</v>
      </c>
      <c r="I6142" s="675" t="s">
        <v>7361</v>
      </c>
      <c r="J6142" s="675" t="s">
        <v>13708</v>
      </c>
      <c r="K6142" s="666">
        <v>1</v>
      </c>
      <c r="L6142" s="666">
        <v>3</v>
      </c>
      <c r="M6142" s="691" t="s">
        <v>14694</v>
      </c>
      <c r="N6142" s="666"/>
      <c r="O6142" s="666"/>
      <c r="P6142" s="772"/>
      <c r="Q6142" s="666"/>
      <c r="R6142" s="666"/>
    </row>
    <row r="6143" spans="1:18" ht="15.75" customHeight="1" x14ac:dyDescent="0.2">
      <c r="A6143" s="665" t="s">
        <v>13701</v>
      </c>
      <c r="B6143" s="666" t="s">
        <v>6922</v>
      </c>
      <c r="C6143" s="666" t="s">
        <v>14689</v>
      </c>
      <c r="D6143" s="675" t="s">
        <v>10356</v>
      </c>
      <c r="E6143" s="737" t="s">
        <v>1124</v>
      </c>
      <c r="F6143" s="666">
        <v>45984777</v>
      </c>
      <c r="G6143" s="675" t="s">
        <v>14822</v>
      </c>
      <c r="H6143" s="675" t="s">
        <v>10356</v>
      </c>
      <c r="I6143" s="675" t="s">
        <v>6929</v>
      </c>
      <c r="J6143" s="675" t="s">
        <v>10356</v>
      </c>
      <c r="K6143" s="666">
        <v>1</v>
      </c>
      <c r="L6143" s="666">
        <v>3</v>
      </c>
      <c r="M6143" s="691" t="s">
        <v>14691</v>
      </c>
      <c r="N6143" s="666"/>
      <c r="O6143" s="666"/>
      <c r="P6143" s="772"/>
      <c r="Q6143" s="666"/>
      <c r="R6143" s="666"/>
    </row>
    <row r="6144" spans="1:18" ht="15.75" customHeight="1" x14ac:dyDescent="0.2">
      <c r="A6144" s="665" t="s">
        <v>13701</v>
      </c>
      <c r="B6144" s="666" t="s">
        <v>6922</v>
      </c>
      <c r="C6144" s="666" t="s">
        <v>14689</v>
      </c>
      <c r="D6144" s="675" t="s">
        <v>10356</v>
      </c>
      <c r="E6144" s="737" t="s">
        <v>1124</v>
      </c>
      <c r="F6144" s="666">
        <v>18189198</v>
      </c>
      <c r="G6144" s="675" t="s">
        <v>14823</v>
      </c>
      <c r="H6144" s="675" t="s">
        <v>10356</v>
      </c>
      <c r="I6144" s="675" t="s">
        <v>6929</v>
      </c>
      <c r="J6144" s="675" t="s">
        <v>10356</v>
      </c>
      <c r="K6144" s="666">
        <v>1</v>
      </c>
      <c r="L6144" s="666">
        <v>3</v>
      </c>
      <c r="M6144" s="691" t="s">
        <v>14691</v>
      </c>
      <c r="N6144" s="666"/>
      <c r="O6144" s="666"/>
      <c r="P6144" s="772"/>
      <c r="Q6144" s="666"/>
      <c r="R6144" s="666"/>
    </row>
    <row r="6145" spans="1:18" ht="15.75" customHeight="1" x14ac:dyDescent="0.2">
      <c r="A6145" s="665" t="s">
        <v>13701</v>
      </c>
      <c r="B6145" s="666" t="s">
        <v>6922</v>
      </c>
      <c r="C6145" s="666" t="s">
        <v>14689</v>
      </c>
      <c r="D6145" s="675" t="s">
        <v>11806</v>
      </c>
      <c r="E6145" s="737" t="s">
        <v>1124</v>
      </c>
      <c r="F6145" s="666">
        <v>70562720</v>
      </c>
      <c r="G6145" s="675" t="s">
        <v>14824</v>
      </c>
      <c r="H6145" s="675" t="s">
        <v>11806</v>
      </c>
      <c r="I6145" s="675" t="s">
        <v>6929</v>
      </c>
      <c r="J6145" s="675" t="s">
        <v>13704</v>
      </c>
      <c r="K6145" s="666">
        <v>1</v>
      </c>
      <c r="L6145" s="666">
        <v>3</v>
      </c>
      <c r="M6145" s="691" t="s">
        <v>14691</v>
      </c>
      <c r="N6145" s="666"/>
      <c r="O6145" s="666"/>
      <c r="P6145" s="772"/>
      <c r="Q6145" s="666"/>
      <c r="R6145" s="666"/>
    </row>
    <row r="6146" spans="1:18" ht="15.75" customHeight="1" x14ac:dyDescent="0.2">
      <c r="A6146" s="665" t="s">
        <v>13701</v>
      </c>
      <c r="B6146" s="666" t="s">
        <v>6922</v>
      </c>
      <c r="C6146" s="666" t="s">
        <v>14689</v>
      </c>
      <c r="D6146" s="675" t="s">
        <v>10738</v>
      </c>
      <c r="E6146" s="737" t="s">
        <v>5124</v>
      </c>
      <c r="F6146" s="666">
        <v>40751359</v>
      </c>
      <c r="G6146" s="675" t="s">
        <v>14825</v>
      </c>
      <c r="H6146" s="675" t="s">
        <v>10738</v>
      </c>
      <c r="I6146" s="675" t="s">
        <v>7361</v>
      </c>
      <c r="J6146" s="675" t="s">
        <v>13708</v>
      </c>
      <c r="K6146" s="666">
        <v>1</v>
      </c>
      <c r="L6146" s="666">
        <v>3</v>
      </c>
      <c r="M6146" s="691" t="s">
        <v>14694</v>
      </c>
      <c r="N6146" s="666"/>
      <c r="O6146" s="666"/>
      <c r="P6146" s="772"/>
      <c r="Q6146" s="666"/>
      <c r="R6146" s="666"/>
    </row>
    <row r="6147" spans="1:18" ht="15.75" customHeight="1" x14ac:dyDescent="0.2">
      <c r="A6147" s="665" t="s">
        <v>13701</v>
      </c>
      <c r="B6147" s="666" t="s">
        <v>6922</v>
      </c>
      <c r="C6147" s="666" t="s">
        <v>14689</v>
      </c>
      <c r="D6147" s="675" t="s">
        <v>11806</v>
      </c>
      <c r="E6147" s="737" t="s">
        <v>6979</v>
      </c>
      <c r="F6147" s="666">
        <v>45926092</v>
      </c>
      <c r="G6147" s="675" t="s">
        <v>14826</v>
      </c>
      <c r="H6147" s="675" t="s">
        <v>11806</v>
      </c>
      <c r="I6147" s="675" t="s">
        <v>6929</v>
      </c>
      <c r="J6147" s="675" t="s">
        <v>13704</v>
      </c>
      <c r="K6147" s="666">
        <v>1</v>
      </c>
      <c r="L6147" s="666">
        <v>3</v>
      </c>
      <c r="M6147" s="691" t="s">
        <v>14728</v>
      </c>
      <c r="N6147" s="666"/>
      <c r="O6147" s="666"/>
      <c r="P6147" s="772"/>
      <c r="Q6147" s="666"/>
      <c r="R6147" s="666"/>
    </row>
    <row r="6148" spans="1:18" ht="15.75" customHeight="1" x14ac:dyDescent="0.2">
      <c r="A6148" s="665" t="s">
        <v>13701</v>
      </c>
      <c r="B6148" s="666" t="s">
        <v>6922</v>
      </c>
      <c r="C6148" s="666" t="s">
        <v>14689</v>
      </c>
      <c r="D6148" s="675" t="s">
        <v>10738</v>
      </c>
      <c r="E6148" s="737" t="s">
        <v>5124</v>
      </c>
      <c r="F6148" s="666">
        <v>42802170</v>
      </c>
      <c r="G6148" s="675" t="s">
        <v>14827</v>
      </c>
      <c r="H6148" s="675" t="s">
        <v>10738</v>
      </c>
      <c r="I6148" s="675" t="s">
        <v>7361</v>
      </c>
      <c r="J6148" s="675" t="s">
        <v>13708</v>
      </c>
      <c r="K6148" s="666">
        <v>1</v>
      </c>
      <c r="L6148" s="666">
        <v>3</v>
      </c>
      <c r="M6148" s="691" t="s">
        <v>14694</v>
      </c>
      <c r="N6148" s="666"/>
      <c r="O6148" s="666"/>
      <c r="P6148" s="772"/>
      <c r="Q6148" s="666"/>
      <c r="R6148" s="666"/>
    </row>
    <row r="6149" spans="1:18" ht="15.75" customHeight="1" x14ac:dyDescent="0.2">
      <c r="A6149" s="665" t="s">
        <v>13701</v>
      </c>
      <c r="B6149" s="666" t="s">
        <v>6922</v>
      </c>
      <c r="C6149" s="666" t="s">
        <v>14689</v>
      </c>
      <c r="D6149" s="675" t="s">
        <v>10738</v>
      </c>
      <c r="E6149" s="737" t="s">
        <v>5124</v>
      </c>
      <c r="F6149" s="666">
        <v>18095284</v>
      </c>
      <c r="G6149" s="675" t="s">
        <v>14828</v>
      </c>
      <c r="H6149" s="675" t="s">
        <v>10738</v>
      </c>
      <c r="I6149" s="675" t="s">
        <v>7361</v>
      </c>
      <c r="J6149" s="675" t="s">
        <v>13708</v>
      </c>
      <c r="K6149" s="666">
        <v>1</v>
      </c>
      <c r="L6149" s="666">
        <v>3</v>
      </c>
      <c r="M6149" s="691" t="s">
        <v>14694</v>
      </c>
      <c r="N6149" s="666"/>
      <c r="O6149" s="666"/>
      <c r="P6149" s="772"/>
      <c r="Q6149" s="666"/>
      <c r="R6149" s="666"/>
    </row>
    <row r="6150" spans="1:18" ht="15.75" customHeight="1" x14ac:dyDescent="0.2">
      <c r="A6150" s="665" t="s">
        <v>13701</v>
      </c>
      <c r="B6150" s="666" t="s">
        <v>6922</v>
      </c>
      <c r="C6150" s="666" t="s">
        <v>14689</v>
      </c>
      <c r="D6150" s="675" t="s">
        <v>10244</v>
      </c>
      <c r="E6150" s="737" t="s">
        <v>1124</v>
      </c>
      <c r="F6150" s="666">
        <v>47739090</v>
      </c>
      <c r="G6150" s="675" t="s">
        <v>14829</v>
      </c>
      <c r="H6150" s="675" t="s">
        <v>10244</v>
      </c>
      <c r="I6150" s="675" t="s">
        <v>7361</v>
      </c>
      <c r="J6150" s="675" t="s">
        <v>13708</v>
      </c>
      <c r="K6150" s="666">
        <v>1</v>
      </c>
      <c r="L6150" s="666">
        <v>3</v>
      </c>
      <c r="M6150" s="691" t="s">
        <v>14691</v>
      </c>
      <c r="N6150" s="666"/>
      <c r="O6150" s="666"/>
      <c r="P6150" s="772"/>
      <c r="Q6150" s="666"/>
      <c r="R6150" s="666"/>
    </row>
    <row r="6151" spans="1:18" ht="15.75" customHeight="1" x14ac:dyDescent="0.2">
      <c r="A6151" s="665" t="s">
        <v>13701</v>
      </c>
      <c r="B6151" s="666" t="s">
        <v>6922</v>
      </c>
      <c r="C6151" s="666" t="s">
        <v>14689</v>
      </c>
      <c r="D6151" s="675" t="s">
        <v>10738</v>
      </c>
      <c r="E6151" s="737" t="s">
        <v>5124</v>
      </c>
      <c r="F6151" s="666">
        <v>18837008</v>
      </c>
      <c r="G6151" s="675" t="s">
        <v>14830</v>
      </c>
      <c r="H6151" s="675" t="s">
        <v>10738</v>
      </c>
      <c r="I6151" s="675" t="s">
        <v>7361</v>
      </c>
      <c r="J6151" s="675" t="s">
        <v>13708</v>
      </c>
      <c r="K6151" s="666">
        <v>1</v>
      </c>
      <c r="L6151" s="666">
        <v>3</v>
      </c>
      <c r="M6151" s="691" t="s">
        <v>14694</v>
      </c>
      <c r="N6151" s="666"/>
      <c r="O6151" s="666"/>
      <c r="P6151" s="772"/>
      <c r="Q6151" s="666"/>
      <c r="R6151" s="666"/>
    </row>
    <row r="6152" spans="1:18" ht="15.75" customHeight="1" x14ac:dyDescent="0.2">
      <c r="A6152" s="665" t="s">
        <v>13701</v>
      </c>
      <c r="B6152" s="666" t="s">
        <v>6922</v>
      </c>
      <c r="C6152" s="666" t="s">
        <v>14689</v>
      </c>
      <c r="D6152" s="675" t="s">
        <v>10738</v>
      </c>
      <c r="E6152" s="737" t="s">
        <v>5124</v>
      </c>
      <c r="F6152" s="666">
        <v>18068166</v>
      </c>
      <c r="G6152" s="675" t="s">
        <v>14831</v>
      </c>
      <c r="H6152" s="675" t="s">
        <v>10738</v>
      </c>
      <c r="I6152" s="675" t="s">
        <v>7361</v>
      </c>
      <c r="J6152" s="675" t="s">
        <v>13708</v>
      </c>
      <c r="K6152" s="666">
        <v>1</v>
      </c>
      <c r="L6152" s="666">
        <v>3</v>
      </c>
      <c r="M6152" s="691" t="s">
        <v>14694</v>
      </c>
      <c r="N6152" s="666"/>
      <c r="O6152" s="666"/>
      <c r="P6152" s="772"/>
      <c r="Q6152" s="666"/>
      <c r="R6152" s="666"/>
    </row>
    <row r="6153" spans="1:18" ht="15.75" customHeight="1" x14ac:dyDescent="0.2">
      <c r="A6153" s="665" t="s">
        <v>13701</v>
      </c>
      <c r="B6153" s="666" t="s">
        <v>6922</v>
      </c>
      <c r="C6153" s="666" t="s">
        <v>14689</v>
      </c>
      <c r="D6153" s="675" t="s">
        <v>10738</v>
      </c>
      <c r="E6153" s="737" t="s">
        <v>5124</v>
      </c>
      <c r="F6153" s="666">
        <v>19062137</v>
      </c>
      <c r="G6153" s="675" t="s">
        <v>14832</v>
      </c>
      <c r="H6153" s="675" t="s">
        <v>10738</v>
      </c>
      <c r="I6153" s="675" t="s">
        <v>7361</v>
      </c>
      <c r="J6153" s="675" t="s">
        <v>13708</v>
      </c>
      <c r="K6153" s="666">
        <v>1</v>
      </c>
      <c r="L6153" s="666">
        <v>3</v>
      </c>
      <c r="M6153" s="691" t="s">
        <v>14694</v>
      </c>
      <c r="N6153" s="666"/>
      <c r="O6153" s="666"/>
      <c r="P6153" s="772"/>
      <c r="Q6153" s="666"/>
      <c r="R6153" s="666"/>
    </row>
    <row r="6154" spans="1:18" ht="15.75" customHeight="1" x14ac:dyDescent="0.2">
      <c r="A6154" s="665" t="s">
        <v>13701</v>
      </c>
      <c r="B6154" s="666" t="s">
        <v>6922</v>
      </c>
      <c r="C6154" s="666" t="s">
        <v>14689</v>
      </c>
      <c r="D6154" s="675" t="s">
        <v>10738</v>
      </c>
      <c r="E6154" s="737" t="s">
        <v>5124</v>
      </c>
      <c r="F6154" s="666">
        <v>40727529</v>
      </c>
      <c r="G6154" s="675" t="s">
        <v>14833</v>
      </c>
      <c r="H6154" s="675" t="s">
        <v>10738</v>
      </c>
      <c r="I6154" s="675" t="s">
        <v>7361</v>
      </c>
      <c r="J6154" s="675" t="s">
        <v>13708</v>
      </c>
      <c r="K6154" s="666">
        <v>1</v>
      </c>
      <c r="L6154" s="666">
        <v>3</v>
      </c>
      <c r="M6154" s="691" t="s">
        <v>14694</v>
      </c>
      <c r="N6154" s="666"/>
      <c r="O6154" s="666"/>
      <c r="P6154" s="772"/>
      <c r="Q6154" s="666"/>
      <c r="R6154" s="666"/>
    </row>
    <row r="6155" spans="1:18" ht="15.75" customHeight="1" x14ac:dyDescent="0.2">
      <c r="A6155" s="665" t="s">
        <v>13701</v>
      </c>
      <c r="B6155" s="666" t="s">
        <v>6922</v>
      </c>
      <c r="C6155" s="666" t="s">
        <v>14689</v>
      </c>
      <c r="D6155" s="675" t="s">
        <v>10738</v>
      </c>
      <c r="E6155" s="737" t="s">
        <v>5124</v>
      </c>
      <c r="F6155" s="666">
        <v>41402732</v>
      </c>
      <c r="G6155" s="675" t="s">
        <v>14834</v>
      </c>
      <c r="H6155" s="675" t="s">
        <v>10738</v>
      </c>
      <c r="I6155" s="675" t="s">
        <v>7361</v>
      </c>
      <c r="J6155" s="675" t="s">
        <v>13708</v>
      </c>
      <c r="K6155" s="666">
        <v>1</v>
      </c>
      <c r="L6155" s="666">
        <v>3</v>
      </c>
      <c r="M6155" s="691" t="s">
        <v>14694</v>
      </c>
      <c r="N6155" s="666"/>
      <c r="O6155" s="666"/>
      <c r="P6155" s="772"/>
      <c r="Q6155" s="666"/>
      <c r="R6155" s="666"/>
    </row>
    <row r="6156" spans="1:18" ht="15.75" customHeight="1" x14ac:dyDescent="0.2">
      <c r="A6156" s="665" t="s">
        <v>13701</v>
      </c>
      <c r="B6156" s="666" t="s">
        <v>6922</v>
      </c>
      <c r="C6156" s="666" t="s">
        <v>14689</v>
      </c>
      <c r="D6156" s="675" t="s">
        <v>10738</v>
      </c>
      <c r="E6156" s="737" t="s">
        <v>5124</v>
      </c>
      <c r="F6156" s="666">
        <v>45437860</v>
      </c>
      <c r="G6156" s="675" t="s">
        <v>14835</v>
      </c>
      <c r="H6156" s="675" t="s">
        <v>10738</v>
      </c>
      <c r="I6156" s="675" t="s">
        <v>7361</v>
      </c>
      <c r="J6156" s="675" t="s">
        <v>13708</v>
      </c>
      <c r="K6156" s="666">
        <v>1</v>
      </c>
      <c r="L6156" s="666">
        <v>3</v>
      </c>
      <c r="M6156" s="691" t="s">
        <v>14694</v>
      </c>
      <c r="N6156" s="666"/>
      <c r="O6156" s="666"/>
      <c r="P6156" s="772"/>
      <c r="Q6156" s="666"/>
      <c r="R6156" s="666"/>
    </row>
    <row r="6157" spans="1:18" ht="15.75" customHeight="1" x14ac:dyDescent="0.2">
      <c r="A6157" s="676" t="s">
        <v>13701</v>
      </c>
      <c r="B6157" s="670" t="s">
        <v>14393</v>
      </c>
      <c r="C6157" s="670"/>
      <c r="D6157" s="675" t="s">
        <v>9914</v>
      </c>
      <c r="E6157" s="737" t="s">
        <v>12281</v>
      </c>
      <c r="F6157" s="666">
        <v>43005861</v>
      </c>
      <c r="G6157" s="675" t="s">
        <v>14197</v>
      </c>
      <c r="H6157" s="675" t="s">
        <v>9914</v>
      </c>
      <c r="I6157" s="668" t="s">
        <v>6929</v>
      </c>
      <c r="J6157" s="668" t="s">
        <v>9913</v>
      </c>
      <c r="K6157" s="670">
        <v>1</v>
      </c>
      <c r="L6157" s="670">
        <v>2</v>
      </c>
      <c r="M6157" s="691" t="s">
        <v>14198</v>
      </c>
      <c r="N6157" s="670"/>
      <c r="O6157" s="670"/>
      <c r="P6157" s="773"/>
      <c r="Q6157" s="670"/>
      <c r="R6157" s="670"/>
    </row>
    <row r="6158" spans="1:18" ht="15.75" customHeight="1" x14ac:dyDescent="0.2">
      <c r="A6158" s="665" t="s">
        <v>13701</v>
      </c>
      <c r="B6158" s="666" t="s">
        <v>6922</v>
      </c>
      <c r="C6158" s="666" t="s">
        <v>14689</v>
      </c>
      <c r="D6158" s="675" t="s">
        <v>10738</v>
      </c>
      <c r="E6158" s="737" t="s">
        <v>5124</v>
      </c>
      <c r="F6158" s="666">
        <v>47544509</v>
      </c>
      <c r="G6158" s="675" t="s">
        <v>14836</v>
      </c>
      <c r="H6158" s="675" t="s">
        <v>10738</v>
      </c>
      <c r="I6158" s="675" t="s">
        <v>7361</v>
      </c>
      <c r="J6158" s="675" t="s">
        <v>13708</v>
      </c>
      <c r="K6158" s="666">
        <v>1</v>
      </c>
      <c r="L6158" s="666">
        <v>3</v>
      </c>
      <c r="M6158" s="691" t="s">
        <v>14694</v>
      </c>
      <c r="N6158" s="666"/>
      <c r="O6158" s="666"/>
      <c r="P6158" s="772"/>
      <c r="Q6158" s="666"/>
      <c r="R6158" s="666"/>
    </row>
    <row r="6159" spans="1:18" ht="15.75" customHeight="1" x14ac:dyDescent="0.2">
      <c r="A6159" s="665" t="s">
        <v>13701</v>
      </c>
      <c r="B6159" s="666" t="s">
        <v>6922</v>
      </c>
      <c r="C6159" s="666" t="s">
        <v>14689</v>
      </c>
      <c r="D6159" s="675" t="s">
        <v>11806</v>
      </c>
      <c r="E6159" s="737" t="s">
        <v>1124</v>
      </c>
      <c r="F6159" s="666">
        <v>48055609</v>
      </c>
      <c r="G6159" s="675" t="s">
        <v>14837</v>
      </c>
      <c r="H6159" s="675" t="s">
        <v>11806</v>
      </c>
      <c r="I6159" s="675" t="s">
        <v>6929</v>
      </c>
      <c r="J6159" s="675" t="s">
        <v>13704</v>
      </c>
      <c r="K6159" s="666">
        <v>1</v>
      </c>
      <c r="L6159" s="666">
        <v>3</v>
      </c>
      <c r="M6159" s="691" t="s">
        <v>14691</v>
      </c>
      <c r="N6159" s="666"/>
      <c r="O6159" s="666"/>
      <c r="P6159" s="772"/>
      <c r="Q6159" s="666"/>
      <c r="R6159" s="666"/>
    </row>
    <row r="6160" spans="1:18" ht="15.75" customHeight="1" x14ac:dyDescent="0.2">
      <c r="A6160" s="665" t="s">
        <v>13701</v>
      </c>
      <c r="B6160" s="666" t="s">
        <v>6922</v>
      </c>
      <c r="C6160" s="666" t="s">
        <v>14689</v>
      </c>
      <c r="D6160" s="675" t="s">
        <v>10738</v>
      </c>
      <c r="E6160" s="737" t="s">
        <v>5124</v>
      </c>
      <c r="F6160" s="666">
        <v>18149959</v>
      </c>
      <c r="G6160" s="675" t="s">
        <v>14838</v>
      </c>
      <c r="H6160" s="675" t="s">
        <v>10738</v>
      </c>
      <c r="I6160" s="675" t="s">
        <v>7361</v>
      </c>
      <c r="J6160" s="675" t="s">
        <v>13708</v>
      </c>
      <c r="K6160" s="666">
        <v>1</v>
      </c>
      <c r="L6160" s="666">
        <v>3</v>
      </c>
      <c r="M6160" s="691" t="s">
        <v>14694</v>
      </c>
      <c r="N6160" s="666"/>
      <c r="O6160" s="666"/>
      <c r="P6160" s="772"/>
      <c r="Q6160" s="666"/>
      <c r="R6160" s="666"/>
    </row>
    <row r="6161" spans="1:18" ht="15.75" customHeight="1" x14ac:dyDescent="0.2">
      <c r="A6161" s="665" t="s">
        <v>13701</v>
      </c>
      <c r="B6161" s="666" t="s">
        <v>6922</v>
      </c>
      <c r="C6161" s="666" t="s">
        <v>14689</v>
      </c>
      <c r="D6161" s="675" t="s">
        <v>10738</v>
      </c>
      <c r="E6161" s="737" t="s">
        <v>5124</v>
      </c>
      <c r="F6161" s="666">
        <v>46895743</v>
      </c>
      <c r="G6161" s="675" t="s">
        <v>14839</v>
      </c>
      <c r="H6161" s="675" t="s">
        <v>10738</v>
      </c>
      <c r="I6161" s="675" t="s">
        <v>7361</v>
      </c>
      <c r="J6161" s="675" t="s">
        <v>13708</v>
      </c>
      <c r="K6161" s="666">
        <v>1</v>
      </c>
      <c r="L6161" s="666">
        <v>3</v>
      </c>
      <c r="M6161" s="691" t="s">
        <v>14694</v>
      </c>
      <c r="N6161" s="666"/>
      <c r="O6161" s="666"/>
      <c r="P6161" s="772"/>
      <c r="Q6161" s="666"/>
      <c r="R6161" s="666"/>
    </row>
    <row r="6162" spans="1:18" ht="15.75" customHeight="1" x14ac:dyDescent="0.2">
      <c r="A6162" s="665" t="s">
        <v>13701</v>
      </c>
      <c r="B6162" s="666" t="s">
        <v>6922</v>
      </c>
      <c r="C6162" s="666" t="s">
        <v>14689</v>
      </c>
      <c r="D6162" s="675" t="s">
        <v>10356</v>
      </c>
      <c r="E6162" s="737" t="s">
        <v>1124</v>
      </c>
      <c r="F6162" s="666">
        <v>45977270</v>
      </c>
      <c r="G6162" s="675" t="s">
        <v>14840</v>
      </c>
      <c r="H6162" s="675" t="s">
        <v>10356</v>
      </c>
      <c r="I6162" s="675" t="s">
        <v>6929</v>
      </c>
      <c r="J6162" s="675" t="s">
        <v>10356</v>
      </c>
      <c r="K6162" s="666">
        <v>1</v>
      </c>
      <c r="L6162" s="666">
        <v>3</v>
      </c>
      <c r="M6162" s="691" t="s">
        <v>14691</v>
      </c>
      <c r="N6162" s="666"/>
      <c r="O6162" s="666"/>
      <c r="P6162" s="772"/>
      <c r="Q6162" s="666"/>
      <c r="R6162" s="666"/>
    </row>
    <row r="6163" spans="1:18" ht="15.75" customHeight="1" x14ac:dyDescent="0.2">
      <c r="A6163" s="665" t="s">
        <v>13701</v>
      </c>
      <c r="B6163" s="666" t="s">
        <v>6922</v>
      </c>
      <c r="C6163" s="666" t="s">
        <v>14689</v>
      </c>
      <c r="D6163" s="675" t="s">
        <v>11806</v>
      </c>
      <c r="E6163" s="737" t="s">
        <v>1124</v>
      </c>
      <c r="F6163" s="666">
        <v>48307592</v>
      </c>
      <c r="G6163" s="675" t="s">
        <v>14841</v>
      </c>
      <c r="H6163" s="675" t="s">
        <v>11806</v>
      </c>
      <c r="I6163" s="675" t="s">
        <v>6929</v>
      </c>
      <c r="J6163" s="675" t="s">
        <v>13704</v>
      </c>
      <c r="K6163" s="666">
        <v>1</v>
      </c>
      <c r="L6163" s="666">
        <v>3</v>
      </c>
      <c r="M6163" s="691" t="s">
        <v>14691</v>
      </c>
      <c r="N6163" s="666"/>
      <c r="O6163" s="666"/>
      <c r="P6163" s="772"/>
      <c r="Q6163" s="666"/>
      <c r="R6163" s="666"/>
    </row>
    <row r="6164" spans="1:18" ht="15.75" customHeight="1" x14ac:dyDescent="0.2">
      <c r="A6164" s="665" t="s">
        <v>13701</v>
      </c>
      <c r="B6164" s="666" t="s">
        <v>6922</v>
      </c>
      <c r="C6164" s="666" t="s">
        <v>14689</v>
      </c>
      <c r="D6164" s="675" t="s">
        <v>10738</v>
      </c>
      <c r="E6164" s="737" t="s">
        <v>5124</v>
      </c>
      <c r="F6164" s="666">
        <v>46475703</v>
      </c>
      <c r="G6164" s="675" t="s">
        <v>13630</v>
      </c>
      <c r="H6164" s="675" t="s">
        <v>10738</v>
      </c>
      <c r="I6164" s="675" t="s">
        <v>7361</v>
      </c>
      <c r="J6164" s="675" t="s">
        <v>13708</v>
      </c>
      <c r="K6164" s="666">
        <v>1</v>
      </c>
      <c r="L6164" s="666">
        <v>3</v>
      </c>
      <c r="M6164" s="691" t="s">
        <v>14694</v>
      </c>
      <c r="N6164" s="666"/>
      <c r="O6164" s="666"/>
      <c r="P6164" s="772"/>
      <c r="Q6164" s="666"/>
      <c r="R6164" s="666"/>
    </row>
    <row r="6165" spans="1:18" ht="15.75" customHeight="1" x14ac:dyDescent="0.2">
      <c r="A6165" s="665" t="s">
        <v>13701</v>
      </c>
      <c r="B6165" s="666" t="s">
        <v>6922</v>
      </c>
      <c r="C6165" s="666" t="s">
        <v>14689</v>
      </c>
      <c r="D6165" s="675" t="s">
        <v>11806</v>
      </c>
      <c r="E6165" s="737" t="s">
        <v>1124</v>
      </c>
      <c r="F6165" s="666">
        <v>41371305</v>
      </c>
      <c r="G6165" s="675" t="s">
        <v>14842</v>
      </c>
      <c r="H6165" s="675" t="s">
        <v>11806</v>
      </c>
      <c r="I6165" s="675" t="s">
        <v>6929</v>
      </c>
      <c r="J6165" s="675" t="s">
        <v>13704</v>
      </c>
      <c r="K6165" s="666">
        <v>1</v>
      </c>
      <c r="L6165" s="666">
        <v>3</v>
      </c>
      <c r="M6165" s="691" t="s">
        <v>14691</v>
      </c>
      <c r="N6165" s="666"/>
      <c r="O6165" s="666"/>
      <c r="P6165" s="772"/>
      <c r="Q6165" s="666"/>
      <c r="R6165" s="666"/>
    </row>
    <row r="6166" spans="1:18" ht="15.75" customHeight="1" x14ac:dyDescent="0.2">
      <c r="A6166" s="665" t="s">
        <v>13701</v>
      </c>
      <c r="B6166" s="666" t="s">
        <v>6922</v>
      </c>
      <c r="C6166" s="666" t="s">
        <v>14689</v>
      </c>
      <c r="D6166" s="675" t="s">
        <v>10738</v>
      </c>
      <c r="E6166" s="737" t="s">
        <v>5124</v>
      </c>
      <c r="F6166" s="666">
        <v>48052327</v>
      </c>
      <c r="G6166" s="675" t="s">
        <v>14843</v>
      </c>
      <c r="H6166" s="675" t="s">
        <v>10738</v>
      </c>
      <c r="I6166" s="675" t="s">
        <v>7361</v>
      </c>
      <c r="J6166" s="675" t="s">
        <v>13708</v>
      </c>
      <c r="K6166" s="666">
        <v>1</v>
      </c>
      <c r="L6166" s="666">
        <v>3</v>
      </c>
      <c r="M6166" s="691" t="s">
        <v>14694</v>
      </c>
      <c r="N6166" s="666"/>
      <c r="O6166" s="666"/>
      <c r="P6166" s="772"/>
      <c r="Q6166" s="666"/>
      <c r="R6166" s="666"/>
    </row>
    <row r="6167" spans="1:18" ht="15.75" customHeight="1" x14ac:dyDescent="0.2">
      <c r="A6167" s="676" t="s">
        <v>13701</v>
      </c>
      <c r="B6167" s="670" t="s">
        <v>14393</v>
      </c>
      <c r="C6167" s="670"/>
      <c r="D6167" s="675" t="s">
        <v>11076</v>
      </c>
      <c r="E6167" s="737" t="s">
        <v>12291</v>
      </c>
      <c r="F6167" s="666">
        <v>80581369</v>
      </c>
      <c r="G6167" s="675" t="s">
        <v>14208</v>
      </c>
      <c r="H6167" s="675" t="s">
        <v>11076</v>
      </c>
      <c r="I6167" s="668" t="s">
        <v>6929</v>
      </c>
      <c r="J6167" s="692" t="s">
        <v>10964</v>
      </c>
      <c r="K6167" s="670">
        <v>1</v>
      </c>
      <c r="L6167" s="670">
        <v>9</v>
      </c>
      <c r="M6167" s="691" t="s">
        <v>14149</v>
      </c>
      <c r="N6167" s="670"/>
      <c r="O6167" s="670"/>
      <c r="P6167" s="773"/>
      <c r="Q6167" s="670"/>
      <c r="R6167" s="670"/>
    </row>
    <row r="6168" spans="1:18" ht="15.75" customHeight="1" x14ac:dyDescent="0.2">
      <c r="A6168" s="665" t="s">
        <v>13701</v>
      </c>
      <c r="B6168" s="666" t="s">
        <v>6922</v>
      </c>
      <c r="C6168" s="666" t="s">
        <v>14689</v>
      </c>
      <c r="D6168" s="675" t="s">
        <v>10738</v>
      </c>
      <c r="E6168" s="737" t="s">
        <v>5124</v>
      </c>
      <c r="F6168" s="666">
        <v>18178746</v>
      </c>
      <c r="G6168" s="675" t="s">
        <v>14844</v>
      </c>
      <c r="H6168" s="675" t="s">
        <v>10738</v>
      </c>
      <c r="I6168" s="675" t="s">
        <v>7361</v>
      </c>
      <c r="J6168" s="675" t="s">
        <v>13708</v>
      </c>
      <c r="K6168" s="666">
        <v>1</v>
      </c>
      <c r="L6168" s="666">
        <v>3</v>
      </c>
      <c r="M6168" s="691" t="s">
        <v>14694</v>
      </c>
      <c r="N6168" s="666"/>
      <c r="O6168" s="666"/>
      <c r="P6168" s="772"/>
      <c r="Q6168" s="666"/>
      <c r="R6168" s="666"/>
    </row>
    <row r="6169" spans="1:18" ht="15.75" customHeight="1" x14ac:dyDescent="0.2">
      <c r="A6169" s="665" t="s">
        <v>13701</v>
      </c>
      <c r="B6169" s="666" t="s">
        <v>6922</v>
      </c>
      <c r="C6169" s="666" t="s">
        <v>14689</v>
      </c>
      <c r="D6169" s="675" t="s">
        <v>10738</v>
      </c>
      <c r="E6169" s="737" t="s">
        <v>5124</v>
      </c>
      <c r="F6169" s="666">
        <v>41865850</v>
      </c>
      <c r="G6169" s="675" t="s">
        <v>14845</v>
      </c>
      <c r="H6169" s="675" t="s">
        <v>10738</v>
      </c>
      <c r="I6169" s="675" t="s">
        <v>7361</v>
      </c>
      <c r="J6169" s="675" t="s">
        <v>13708</v>
      </c>
      <c r="K6169" s="666">
        <v>1</v>
      </c>
      <c r="L6169" s="666">
        <v>3</v>
      </c>
      <c r="M6169" s="691" t="s">
        <v>14694</v>
      </c>
      <c r="N6169" s="666"/>
      <c r="O6169" s="666"/>
      <c r="P6169" s="772"/>
      <c r="Q6169" s="666"/>
      <c r="R6169" s="666"/>
    </row>
    <row r="6170" spans="1:18" ht="15.75" customHeight="1" x14ac:dyDescent="0.2">
      <c r="A6170" s="665" t="s">
        <v>13701</v>
      </c>
      <c r="B6170" s="666" t="s">
        <v>6922</v>
      </c>
      <c r="C6170" s="666" t="s">
        <v>14689</v>
      </c>
      <c r="D6170" s="675" t="s">
        <v>9105</v>
      </c>
      <c r="E6170" s="737" t="s">
        <v>1124</v>
      </c>
      <c r="F6170" s="666">
        <v>70007696</v>
      </c>
      <c r="G6170" s="675" t="s">
        <v>14846</v>
      </c>
      <c r="H6170" s="675" t="s">
        <v>9105</v>
      </c>
      <c r="I6170" s="675" t="s">
        <v>6929</v>
      </c>
      <c r="J6170" s="675" t="s">
        <v>13873</v>
      </c>
      <c r="K6170" s="666">
        <v>1</v>
      </c>
      <c r="L6170" s="666">
        <v>3</v>
      </c>
      <c r="M6170" s="691" t="s">
        <v>14691</v>
      </c>
      <c r="N6170" s="666"/>
      <c r="O6170" s="666"/>
      <c r="P6170" s="772"/>
      <c r="Q6170" s="666"/>
      <c r="R6170" s="666"/>
    </row>
    <row r="6171" spans="1:18" ht="15.75" customHeight="1" x14ac:dyDescent="0.2">
      <c r="A6171" s="665" t="s">
        <v>13701</v>
      </c>
      <c r="B6171" s="666" t="s">
        <v>6922</v>
      </c>
      <c r="C6171" s="666" t="s">
        <v>14689</v>
      </c>
      <c r="D6171" s="675" t="s">
        <v>10356</v>
      </c>
      <c r="E6171" s="737" t="s">
        <v>1124</v>
      </c>
      <c r="F6171" s="666">
        <v>70289556</v>
      </c>
      <c r="G6171" s="675" t="s">
        <v>14847</v>
      </c>
      <c r="H6171" s="675" t="s">
        <v>10356</v>
      </c>
      <c r="I6171" s="675" t="s">
        <v>6929</v>
      </c>
      <c r="J6171" s="675" t="s">
        <v>10356</v>
      </c>
      <c r="K6171" s="666">
        <v>1</v>
      </c>
      <c r="L6171" s="666">
        <v>3</v>
      </c>
      <c r="M6171" s="691" t="s">
        <v>14691</v>
      </c>
      <c r="N6171" s="666"/>
      <c r="O6171" s="666"/>
      <c r="P6171" s="772"/>
      <c r="Q6171" s="666"/>
      <c r="R6171" s="666"/>
    </row>
    <row r="6172" spans="1:18" ht="15.75" customHeight="1" x14ac:dyDescent="0.2">
      <c r="A6172" s="665" t="s">
        <v>13701</v>
      </c>
      <c r="B6172" s="666" t="s">
        <v>6922</v>
      </c>
      <c r="C6172" s="666" t="s">
        <v>14689</v>
      </c>
      <c r="D6172" s="675" t="s">
        <v>10356</v>
      </c>
      <c r="E6172" s="737" t="s">
        <v>1124</v>
      </c>
      <c r="F6172" s="666">
        <v>40699854</v>
      </c>
      <c r="G6172" s="675" t="s">
        <v>14848</v>
      </c>
      <c r="H6172" s="675" t="s">
        <v>10356</v>
      </c>
      <c r="I6172" s="675" t="s">
        <v>6929</v>
      </c>
      <c r="J6172" s="675" t="s">
        <v>10356</v>
      </c>
      <c r="K6172" s="666">
        <v>1</v>
      </c>
      <c r="L6172" s="666">
        <v>3</v>
      </c>
      <c r="M6172" s="691" t="s">
        <v>14691</v>
      </c>
      <c r="N6172" s="666"/>
      <c r="O6172" s="666"/>
      <c r="P6172" s="772"/>
      <c r="Q6172" s="666"/>
      <c r="R6172" s="666"/>
    </row>
    <row r="6173" spans="1:18" ht="15.75" customHeight="1" x14ac:dyDescent="0.2">
      <c r="A6173" s="665" t="s">
        <v>13701</v>
      </c>
      <c r="B6173" s="666" t="s">
        <v>6922</v>
      </c>
      <c r="C6173" s="666" t="s">
        <v>14689</v>
      </c>
      <c r="D6173" s="675" t="s">
        <v>10738</v>
      </c>
      <c r="E6173" s="737" t="s">
        <v>5124</v>
      </c>
      <c r="F6173" s="666">
        <v>18224783</v>
      </c>
      <c r="G6173" s="675" t="s">
        <v>14849</v>
      </c>
      <c r="H6173" s="675" t="s">
        <v>10738</v>
      </c>
      <c r="I6173" s="675" t="s">
        <v>7361</v>
      </c>
      <c r="J6173" s="675" t="s">
        <v>13708</v>
      </c>
      <c r="K6173" s="666">
        <v>1</v>
      </c>
      <c r="L6173" s="666">
        <v>3</v>
      </c>
      <c r="M6173" s="691" t="s">
        <v>14694</v>
      </c>
      <c r="N6173" s="666"/>
      <c r="O6173" s="666"/>
      <c r="P6173" s="772"/>
      <c r="Q6173" s="666"/>
      <c r="R6173" s="666"/>
    </row>
    <row r="6174" spans="1:18" ht="15.75" customHeight="1" x14ac:dyDescent="0.2">
      <c r="A6174" s="665" t="s">
        <v>13701</v>
      </c>
      <c r="B6174" s="666" t="s">
        <v>6922</v>
      </c>
      <c r="C6174" s="666" t="s">
        <v>14689</v>
      </c>
      <c r="D6174" s="675" t="s">
        <v>10738</v>
      </c>
      <c r="E6174" s="737" t="s">
        <v>5124</v>
      </c>
      <c r="F6174" s="666">
        <v>26955611</v>
      </c>
      <c r="G6174" s="675" t="s">
        <v>14850</v>
      </c>
      <c r="H6174" s="675" t="s">
        <v>10738</v>
      </c>
      <c r="I6174" s="675" t="s">
        <v>7361</v>
      </c>
      <c r="J6174" s="675" t="s">
        <v>13708</v>
      </c>
      <c r="K6174" s="666">
        <v>1</v>
      </c>
      <c r="L6174" s="666">
        <v>3</v>
      </c>
      <c r="M6174" s="691" t="s">
        <v>14694</v>
      </c>
      <c r="N6174" s="666"/>
      <c r="O6174" s="666"/>
      <c r="P6174" s="772"/>
      <c r="Q6174" s="666"/>
      <c r="R6174" s="666"/>
    </row>
    <row r="6175" spans="1:18" ht="15.75" customHeight="1" x14ac:dyDescent="0.2">
      <c r="A6175" s="665" t="s">
        <v>13701</v>
      </c>
      <c r="B6175" s="666" t="s">
        <v>6922</v>
      </c>
      <c r="C6175" s="666" t="s">
        <v>14689</v>
      </c>
      <c r="D6175" s="675" t="s">
        <v>11806</v>
      </c>
      <c r="E6175" s="737" t="s">
        <v>1124</v>
      </c>
      <c r="F6175" s="666">
        <v>47026256</v>
      </c>
      <c r="G6175" s="675" t="s">
        <v>14851</v>
      </c>
      <c r="H6175" s="675" t="s">
        <v>11806</v>
      </c>
      <c r="I6175" s="675" t="s">
        <v>6929</v>
      </c>
      <c r="J6175" s="675" t="s">
        <v>13704</v>
      </c>
      <c r="K6175" s="666">
        <v>1</v>
      </c>
      <c r="L6175" s="666">
        <v>3</v>
      </c>
      <c r="M6175" s="691" t="s">
        <v>14691</v>
      </c>
      <c r="N6175" s="666"/>
      <c r="O6175" s="666"/>
      <c r="P6175" s="772"/>
      <c r="Q6175" s="666"/>
      <c r="R6175" s="666"/>
    </row>
    <row r="6176" spans="1:18" ht="15.75" customHeight="1" x14ac:dyDescent="0.2">
      <c r="A6176" s="665" t="s">
        <v>13701</v>
      </c>
      <c r="B6176" s="666" t="s">
        <v>6922</v>
      </c>
      <c r="C6176" s="666" t="s">
        <v>14689</v>
      </c>
      <c r="D6176" s="675" t="s">
        <v>10356</v>
      </c>
      <c r="E6176" s="737" t="s">
        <v>1124</v>
      </c>
      <c r="F6176" s="666">
        <v>46762511</v>
      </c>
      <c r="G6176" s="675" t="s">
        <v>13491</v>
      </c>
      <c r="H6176" s="675" t="s">
        <v>10356</v>
      </c>
      <c r="I6176" s="675" t="s">
        <v>6929</v>
      </c>
      <c r="J6176" s="675" t="s">
        <v>10356</v>
      </c>
      <c r="K6176" s="666">
        <v>1</v>
      </c>
      <c r="L6176" s="666">
        <v>3</v>
      </c>
      <c r="M6176" s="691" t="s">
        <v>14691</v>
      </c>
      <c r="N6176" s="666"/>
      <c r="O6176" s="666"/>
      <c r="P6176" s="772"/>
      <c r="Q6176" s="666"/>
      <c r="R6176" s="666"/>
    </row>
    <row r="6177" spans="1:18" ht="15.75" customHeight="1" x14ac:dyDescent="0.2">
      <c r="A6177" s="665" t="s">
        <v>13701</v>
      </c>
      <c r="B6177" s="666" t="s">
        <v>6922</v>
      </c>
      <c r="C6177" s="666" t="s">
        <v>14689</v>
      </c>
      <c r="D6177" s="675" t="s">
        <v>10356</v>
      </c>
      <c r="E6177" s="737" t="s">
        <v>1124</v>
      </c>
      <c r="F6177" s="666">
        <v>18009794</v>
      </c>
      <c r="G6177" s="675" t="s">
        <v>14852</v>
      </c>
      <c r="H6177" s="675" t="s">
        <v>10356</v>
      </c>
      <c r="I6177" s="675" t="s">
        <v>6929</v>
      </c>
      <c r="J6177" s="675" t="s">
        <v>10356</v>
      </c>
      <c r="K6177" s="666">
        <v>1</v>
      </c>
      <c r="L6177" s="666">
        <v>3</v>
      </c>
      <c r="M6177" s="691" t="s">
        <v>14691</v>
      </c>
      <c r="N6177" s="666"/>
      <c r="O6177" s="666"/>
      <c r="P6177" s="772"/>
      <c r="Q6177" s="666"/>
      <c r="R6177" s="666"/>
    </row>
    <row r="6178" spans="1:18" ht="15.75" customHeight="1" x14ac:dyDescent="0.2">
      <c r="A6178" s="665" t="s">
        <v>13701</v>
      </c>
      <c r="B6178" s="666" t="s">
        <v>6922</v>
      </c>
      <c r="C6178" s="666" t="s">
        <v>14689</v>
      </c>
      <c r="D6178" s="675" t="s">
        <v>10738</v>
      </c>
      <c r="E6178" s="737" t="s">
        <v>5124</v>
      </c>
      <c r="F6178" s="666">
        <v>42075337</v>
      </c>
      <c r="G6178" s="675" t="s">
        <v>14853</v>
      </c>
      <c r="H6178" s="675" t="s">
        <v>10738</v>
      </c>
      <c r="I6178" s="675" t="s">
        <v>7361</v>
      </c>
      <c r="J6178" s="675" t="s">
        <v>13708</v>
      </c>
      <c r="K6178" s="666">
        <v>1</v>
      </c>
      <c r="L6178" s="666">
        <v>3</v>
      </c>
      <c r="M6178" s="691" t="s">
        <v>14694</v>
      </c>
      <c r="N6178" s="666"/>
      <c r="O6178" s="666"/>
      <c r="P6178" s="772"/>
      <c r="Q6178" s="666"/>
      <c r="R6178" s="666"/>
    </row>
    <row r="6179" spans="1:18" ht="15.75" customHeight="1" x14ac:dyDescent="0.2">
      <c r="A6179" s="665" t="s">
        <v>13701</v>
      </c>
      <c r="B6179" s="666" t="s">
        <v>6922</v>
      </c>
      <c r="C6179" s="666" t="s">
        <v>14689</v>
      </c>
      <c r="D6179" s="675" t="s">
        <v>11806</v>
      </c>
      <c r="E6179" s="737" t="s">
        <v>1124</v>
      </c>
      <c r="F6179" s="666">
        <v>45016328</v>
      </c>
      <c r="G6179" s="675" t="s">
        <v>14854</v>
      </c>
      <c r="H6179" s="675" t="s">
        <v>11806</v>
      </c>
      <c r="I6179" s="675" t="s">
        <v>6929</v>
      </c>
      <c r="J6179" s="675" t="s">
        <v>13704</v>
      </c>
      <c r="K6179" s="666">
        <v>1</v>
      </c>
      <c r="L6179" s="666">
        <v>3</v>
      </c>
      <c r="M6179" s="691" t="s">
        <v>14691</v>
      </c>
      <c r="N6179" s="666"/>
      <c r="O6179" s="666"/>
      <c r="P6179" s="772"/>
      <c r="Q6179" s="666"/>
      <c r="R6179" s="666"/>
    </row>
    <row r="6180" spans="1:18" ht="15.75" customHeight="1" x14ac:dyDescent="0.2">
      <c r="A6180" s="665" t="s">
        <v>13701</v>
      </c>
      <c r="B6180" s="666" t="s">
        <v>6922</v>
      </c>
      <c r="C6180" s="666" t="s">
        <v>14689</v>
      </c>
      <c r="D6180" s="675" t="s">
        <v>9914</v>
      </c>
      <c r="E6180" s="737" t="s">
        <v>6963</v>
      </c>
      <c r="F6180" s="666">
        <v>72119745</v>
      </c>
      <c r="G6180" s="675" t="s">
        <v>11437</v>
      </c>
      <c r="H6180" s="675" t="s">
        <v>9914</v>
      </c>
      <c r="I6180" s="675" t="s">
        <v>6929</v>
      </c>
      <c r="J6180" s="675" t="s">
        <v>9913</v>
      </c>
      <c r="K6180" s="666">
        <v>1</v>
      </c>
      <c r="L6180" s="666">
        <v>3</v>
      </c>
      <c r="M6180" s="691" t="s">
        <v>14752</v>
      </c>
      <c r="N6180" s="666"/>
      <c r="O6180" s="666"/>
      <c r="P6180" s="772"/>
      <c r="Q6180" s="666"/>
      <c r="R6180" s="666"/>
    </row>
    <row r="6181" spans="1:18" ht="15.75" customHeight="1" x14ac:dyDescent="0.2">
      <c r="A6181" s="676" t="s">
        <v>13701</v>
      </c>
      <c r="B6181" s="670" t="s">
        <v>14393</v>
      </c>
      <c r="C6181" s="670"/>
      <c r="D6181" s="675" t="s">
        <v>8629</v>
      </c>
      <c r="E6181" s="737" t="s">
        <v>12224</v>
      </c>
      <c r="F6181" s="666">
        <v>17981707</v>
      </c>
      <c r="G6181" s="675" t="s">
        <v>14224</v>
      </c>
      <c r="H6181" s="675" t="s">
        <v>8629</v>
      </c>
      <c r="I6181" s="668" t="s">
        <v>7541</v>
      </c>
      <c r="J6181" s="668" t="s">
        <v>13708</v>
      </c>
      <c r="K6181" s="670">
        <v>1</v>
      </c>
      <c r="L6181" s="670">
        <v>9</v>
      </c>
      <c r="M6181" s="691" t="s">
        <v>14225</v>
      </c>
      <c r="N6181" s="670"/>
      <c r="O6181" s="670"/>
      <c r="P6181" s="773"/>
      <c r="Q6181" s="670"/>
      <c r="R6181" s="670"/>
    </row>
    <row r="6182" spans="1:18" ht="15.75" customHeight="1" x14ac:dyDescent="0.2">
      <c r="A6182" s="665" t="s">
        <v>13701</v>
      </c>
      <c r="B6182" s="666" t="s">
        <v>6922</v>
      </c>
      <c r="C6182" s="666" t="s">
        <v>14689</v>
      </c>
      <c r="D6182" s="675" t="s">
        <v>10738</v>
      </c>
      <c r="E6182" s="737" t="s">
        <v>5124</v>
      </c>
      <c r="F6182" s="666">
        <v>73766138</v>
      </c>
      <c r="G6182" s="675" t="s">
        <v>14855</v>
      </c>
      <c r="H6182" s="675" t="s">
        <v>10738</v>
      </c>
      <c r="I6182" s="675" t="s">
        <v>7361</v>
      </c>
      <c r="J6182" s="675" t="s">
        <v>13708</v>
      </c>
      <c r="K6182" s="666">
        <v>1</v>
      </c>
      <c r="L6182" s="666">
        <v>3</v>
      </c>
      <c r="M6182" s="691" t="s">
        <v>14694</v>
      </c>
      <c r="N6182" s="666"/>
      <c r="O6182" s="666"/>
      <c r="P6182" s="772"/>
      <c r="Q6182" s="666"/>
      <c r="R6182" s="666"/>
    </row>
    <row r="6183" spans="1:18" ht="15.75" customHeight="1" x14ac:dyDescent="0.2">
      <c r="A6183" s="665" t="s">
        <v>13701</v>
      </c>
      <c r="B6183" s="666" t="s">
        <v>6922</v>
      </c>
      <c r="C6183" s="666" t="s">
        <v>14689</v>
      </c>
      <c r="D6183" s="675" t="s">
        <v>11806</v>
      </c>
      <c r="E6183" s="737" t="s">
        <v>6979</v>
      </c>
      <c r="F6183" s="666">
        <v>47399914</v>
      </c>
      <c r="G6183" s="675" t="s">
        <v>14856</v>
      </c>
      <c r="H6183" s="675" t="s">
        <v>11806</v>
      </c>
      <c r="I6183" s="675" t="s">
        <v>6929</v>
      </c>
      <c r="J6183" s="675" t="s">
        <v>13704</v>
      </c>
      <c r="K6183" s="666">
        <v>1</v>
      </c>
      <c r="L6183" s="666">
        <v>3</v>
      </c>
      <c r="M6183" s="691" t="s">
        <v>14728</v>
      </c>
      <c r="N6183" s="666"/>
      <c r="O6183" s="666"/>
      <c r="P6183" s="772"/>
      <c r="Q6183" s="666"/>
      <c r="R6183" s="666"/>
    </row>
    <row r="6184" spans="1:18" ht="15.75" customHeight="1" x14ac:dyDescent="0.2">
      <c r="A6184" s="665" t="s">
        <v>13701</v>
      </c>
      <c r="B6184" s="666" t="s">
        <v>6922</v>
      </c>
      <c r="C6184" s="666" t="s">
        <v>14689</v>
      </c>
      <c r="D6184" s="675" t="s">
        <v>9914</v>
      </c>
      <c r="E6184" s="737" t="s">
        <v>6963</v>
      </c>
      <c r="F6184" s="666">
        <v>70369714</v>
      </c>
      <c r="G6184" s="675" t="s">
        <v>14857</v>
      </c>
      <c r="H6184" s="675" t="s">
        <v>9914</v>
      </c>
      <c r="I6184" s="675" t="s">
        <v>6929</v>
      </c>
      <c r="J6184" s="675" t="s">
        <v>9913</v>
      </c>
      <c r="K6184" s="666">
        <v>1</v>
      </c>
      <c r="L6184" s="666">
        <v>3</v>
      </c>
      <c r="M6184" s="691" t="s">
        <v>14752</v>
      </c>
      <c r="N6184" s="666"/>
      <c r="O6184" s="666"/>
      <c r="P6184" s="772"/>
      <c r="Q6184" s="666"/>
      <c r="R6184" s="666"/>
    </row>
    <row r="6185" spans="1:18" ht="15.75" customHeight="1" x14ac:dyDescent="0.2">
      <c r="A6185" s="665" t="s">
        <v>13701</v>
      </c>
      <c r="B6185" s="666" t="s">
        <v>6922</v>
      </c>
      <c r="C6185" s="666" t="s">
        <v>14689</v>
      </c>
      <c r="D6185" s="675" t="s">
        <v>10738</v>
      </c>
      <c r="E6185" s="737" t="s">
        <v>5124</v>
      </c>
      <c r="F6185" s="666">
        <v>76698229</v>
      </c>
      <c r="G6185" s="675" t="s">
        <v>11596</v>
      </c>
      <c r="H6185" s="675" t="s">
        <v>10738</v>
      </c>
      <c r="I6185" s="675" t="s">
        <v>7361</v>
      </c>
      <c r="J6185" s="675" t="s">
        <v>13708</v>
      </c>
      <c r="K6185" s="666">
        <v>1</v>
      </c>
      <c r="L6185" s="666">
        <v>3</v>
      </c>
      <c r="M6185" s="691" t="s">
        <v>14694</v>
      </c>
      <c r="N6185" s="666"/>
      <c r="O6185" s="666"/>
      <c r="P6185" s="772"/>
      <c r="Q6185" s="666"/>
      <c r="R6185" s="666"/>
    </row>
    <row r="6186" spans="1:18" ht="15.75" customHeight="1" x14ac:dyDescent="0.2">
      <c r="A6186" s="665" t="s">
        <v>13701</v>
      </c>
      <c r="B6186" s="666" t="s">
        <v>6922</v>
      </c>
      <c r="C6186" s="666" t="s">
        <v>14689</v>
      </c>
      <c r="D6186" s="675" t="s">
        <v>11806</v>
      </c>
      <c r="E6186" s="737" t="s">
        <v>1124</v>
      </c>
      <c r="F6186" s="666">
        <v>73678804</v>
      </c>
      <c r="G6186" s="675" t="s">
        <v>14858</v>
      </c>
      <c r="H6186" s="675" t="s">
        <v>11806</v>
      </c>
      <c r="I6186" s="675" t="s">
        <v>6929</v>
      </c>
      <c r="J6186" s="675" t="s">
        <v>13704</v>
      </c>
      <c r="K6186" s="666">
        <v>1</v>
      </c>
      <c r="L6186" s="666">
        <v>3</v>
      </c>
      <c r="M6186" s="691" t="s">
        <v>14691</v>
      </c>
      <c r="N6186" s="666"/>
      <c r="O6186" s="666"/>
      <c r="P6186" s="772"/>
      <c r="Q6186" s="666"/>
      <c r="R6186" s="666"/>
    </row>
    <row r="6187" spans="1:18" ht="15.75" customHeight="1" x14ac:dyDescent="0.2">
      <c r="A6187" s="665" t="s">
        <v>13701</v>
      </c>
      <c r="B6187" s="666" t="s">
        <v>6922</v>
      </c>
      <c r="C6187" s="666" t="s">
        <v>14689</v>
      </c>
      <c r="D6187" s="675" t="s">
        <v>11806</v>
      </c>
      <c r="E6187" s="737" t="s">
        <v>1124</v>
      </c>
      <c r="F6187" s="666">
        <v>44022547</v>
      </c>
      <c r="G6187" s="675" t="s">
        <v>14859</v>
      </c>
      <c r="H6187" s="675" t="s">
        <v>11806</v>
      </c>
      <c r="I6187" s="675" t="s">
        <v>6929</v>
      </c>
      <c r="J6187" s="675" t="s">
        <v>13704</v>
      </c>
      <c r="K6187" s="666">
        <v>1</v>
      </c>
      <c r="L6187" s="666">
        <v>3</v>
      </c>
      <c r="M6187" s="691" t="s">
        <v>14691</v>
      </c>
      <c r="N6187" s="666"/>
      <c r="O6187" s="666"/>
      <c r="P6187" s="772"/>
      <c r="Q6187" s="666"/>
      <c r="R6187" s="666"/>
    </row>
    <row r="6188" spans="1:18" ht="15.75" customHeight="1" x14ac:dyDescent="0.2">
      <c r="A6188" s="665" t="s">
        <v>13701</v>
      </c>
      <c r="B6188" s="666" t="s">
        <v>6922</v>
      </c>
      <c r="C6188" s="666" t="s">
        <v>14689</v>
      </c>
      <c r="D6188" s="675" t="s">
        <v>10244</v>
      </c>
      <c r="E6188" s="737" t="s">
        <v>1124</v>
      </c>
      <c r="F6188" s="666">
        <v>46564510</v>
      </c>
      <c r="G6188" s="675" t="s">
        <v>14860</v>
      </c>
      <c r="H6188" s="675" t="s">
        <v>10244</v>
      </c>
      <c r="I6188" s="675" t="s">
        <v>7361</v>
      </c>
      <c r="J6188" s="675" t="s">
        <v>13708</v>
      </c>
      <c r="K6188" s="666">
        <v>1</v>
      </c>
      <c r="L6188" s="666">
        <v>3</v>
      </c>
      <c r="M6188" s="691" t="s">
        <v>14691</v>
      </c>
      <c r="N6188" s="666"/>
      <c r="O6188" s="666"/>
      <c r="P6188" s="772"/>
      <c r="Q6188" s="666"/>
      <c r="R6188" s="666"/>
    </row>
    <row r="6189" spans="1:18" ht="15.75" customHeight="1" x14ac:dyDescent="0.2">
      <c r="A6189" s="665" t="s">
        <v>13701</v>
      </c>
      <c r="B6189" s="666" t="s">
        <v>6922</v>
      </c>
      <c r="C6189" s="666" t="s">
        <v>14689</v>
      </c>
      <c r="D6189" s="675" t="s">
        <v>10738</v>
      </c>
      <c r="E6189" s="737" t="s">
        <v>5124</v>
      </c>
      <c r="F6189" s="666">
        <v>18118699</v>
      </c>
      <c r="G6189" s="675" t="s">
        <v>14861</v>
      </c>
      <c r="H6189" s="675" t="s">
        <v>10738</v>
      </c>
      <c r="I6189" s="675" t="s">
        <v>7361</v>
      </c>
      <c r="J6189" s="675" t="s">
        <v>13708</v>
      </c>
      <c r="K6189" s="666">
        <v>1</v>
      </c>
      <c r="L6189" s="666">
        <v>3</v>
      </c>
      <c r="M6189" s="691" t="s">
        <v>14694</v>
      </c>
      <c r="N6189" s="666"/>
      <c r="O6189" s="666"/>
      <c r="P6189" s="772"/>
      <c r="Q6189" s="666"/>
      <c r="R6189" s="666"/>
    </row>
    <row r="6190" spans="1:18" ht="15.75" customHeight="1" x14ac:dyDescent="0.2">
      <c r="A6190" s="665" t="s">
        <v>13701</v>
      </c>
      <c r="B6190" s="666" t="s">
        <v>6922</v>
      </c>
      <c r="C6190" s="666" t="s">
        <v>14689</v>
      </c>
      <c r="D6190" s="675" t="s">
        <v>10738</v>
      </c>
      <c r="E6190" s="737" t="s">
        <v>5124</v>
      </c>
      <c r="F6190" s="666">
        <v>70772630</v>
      </c>
      <c r="G6190" s="675" t="s">
        <v>14862</v>
      </c>
      <c r="H6190" s="675" t="s">
        <v>10738</v>
      </c>
      <c r="I6190" s="675" t="s">
        <v>7361</v>
      </c>
      <c r="J6190" s="675" t="s">
        <v>13708</v>
      </c>
      <c r="K6190" s="666">
        <v>1</v>
      </c>
      <c r="L6190" s="666">
        <v>3</v>
      </c>
      <c r="M6190" s="691" t="s">
        <v>14694</v>
      </c>
      <c r="N6190" s="666"/>
      <c r="O6190" s="666"/>
      <c r="P6190" s="772"/>
      <c r="Q6190" s="666"/>
      <c r="R6190" s="666"/>
    </row>
    <row r="6191" spans="1:18" ht="15.75" customHeight="1" x14ac:dyDescent="0.2">
      <c r="A6191" s="665" t="s">
        <v>13701</v>
      </c>
      <c r="B6191" s="666" t="s">
        <v>6922</v>
      </c>
      <c r="C6191" s="666" t="s">
        <v>14689</v>
      </c>
      <c r="D6191" s="675" t="s">
        <v>10738</v>
      </c>
      <c r="E6191" s="737" t="s">
        <v>5124</v>
      </c>
      <c r="F6191" s="666">
        <v>43130531</v>
      </c>
      <c r="G6191" s="675" t="s">
        <v>14863</v>
      </c>
      <c r="H6191" s="675" t="s">
        <v>10738</v>
      </c>
      <c r="I6191" s="675" t="s">
        <v>7361</v>
      </c>
      <c r="J6191" s="675" t="s">
        <v>13708</v>
      </c>
      <c r="K6191" s="666">
        <v>1</v>
      </c>
      <c r="L6191" s="666">
        <v>3</v>
      </c>
      <c r="M6191" s="691" t="s">
        <v>14694</v>
      </c>
      <c r="N6191" s="666"/>
      <c r="O6191" s="666"/>
      <c r="P6191" s="772"/>
      <c r="Q6191" s="666"/>
      <c r="R6191" s="666"/>
    </row>
    <row r="6192" spans="1:18" ht="15.75" customHeight="1" x14ac:dyDescent="0.2">
      <c r="A6192" s="676" t="s">
        <v>13701</v>
      </c>
      <c r="B6192" s="670" t="s">
        <v>14393</v>
      </c>
      <c r="C6192" s="670"/>
      <c r="D6192" s="675" t="s">
        <v>8987</v>
      </c>
      <c r="E6192" s="737" t="s">
        <v>12291</v>
      </c>
      <c r="F6192" s="666">
        <v>40590903</v>
      </c>
      <c r="G6192" s="675" t="s">
        <v>9763</v>
      </c>
      <c r="H6192" s="675" t="s">
        <v>8987</v>
      </c>
      <c r="I6192" s="668" t="s">
        <v>6929</v>
      </c>
      <c r="J6192" s="668" t="s">
        <v>9837</v>
      </c>
      <c r="K6192" s="670">
        <v>1</v>
      </c>
      <c r="L6192" s="670">
        <v>5</v>
      </c>
      <c r="M6192" s="691" t="s">
        <v>13710</v>
      </c>
      <c r="N6192" s="670"/>
      <c r="O6192" s="670"/>
      <c r="P6192" s="773"/>
      <c r="Q6192" s="670"/>
      <c r="R6192" s="670"/>
    </row>
    <row r="6193" spans="1:18" ht="15.75" customHeight="1" x14ac:dyDescent="0.2">
      <c r="A6193" s="665" t="s">
        <v>13701</v>
      </c>
      <c r="B6193" s="666" t="s">
        <v>6922</v>
      </c>
      <c r="C6193" s="666" t="s">
        <v>14689</v>
      </c>
      <c r="D6193" s="675" t="s">
        <v>10738</v>
      </c>
      <c r="E6193" s="737" t="s">
        <v>5124</v>
      </c>
      <c r="F6193" s="666">
        <v>70086076</v>
      </c>
      <c r="G6193" s="675" t="s">
        <v>14864</v>
      </c>
      <c r="H6193" s="675" t="s">
        <v>10738</v>
      </c>
      <c r="I6193" s="675" t="s">
        <v>7361</v>
      </c>
      <c r="J6193" s="675" t="s">
        <v>13708</v>
      </c>
      <c r="K6193" s="666">
        <v>1</v>
      </c>
      <c r="L6193" s="666">
        <v>3</v>
      </c>
      <c r="M6193" s="691" t="s">
        <v>14694</v>
      </c>
      <c r="N6193" s="666"/>
      <c r="O6193" s="666"/>
      <c r="P6193" s="772"/>
      <c r="Q6193" s="666"/>
      <c r="R6193" s="666"/>
    </row>
    <row r="6194" spans="1:18" ht="15.75" customHeight="1" x14ac:dyDescent="0.2">
      <c r="A6194" s="665" t="s">
        <v>13701</v>
      </c>
      <c r="B6194" s="666" t="s">
        <v>6922</v>
      </c>
      <c r="C6194" s="666" t="s">
        <v>14689</v>
      </c>
      <c r="D6194" s="675" t="s">
        <v>10356</v>
      </c>
      <c r="E6194" s="737" t="s">
        <v>1124</v>
      </c>
      <c r="F6194" s="666">
        <v>17933045</v>
      </c>
      <c r="G6194" s="675" t="s">
        <v>14865</v>
      </c>
      <c r="H6194" s="675" t="s">
        <v>10356</v>
      </c>
      <c r="I6194" s="675" t="s">
        <v>6929</v>
      </c>
      <c r="J6194" s="675" t="s">
        <v>10356</v>
      </c>
      <c r="K6194" s="666">
        <v>1</v>
      </c>
      <c r="L6194" s="666">
        <v>3</v>
      </c>
      <c r="M6194" s="691" t="s">
        <v>14691</v>
      </c>
      <c r="N6194" s="666"/>
      <c r="O6194" s="666"/>
      <c r="P6194" s="772"/>
      <c r="Q6194" s="666"/>
      <c r="R6194" s="666"/>
    </row>
    <row r="6195" spans="1:18" ht="15.75" customHeight="1" x14ac:dyDescent="0.2">
      <c r="A6195" s="665" t="s">
        <v>13701</v>
      </c>
      <c r="B6195" s="666" t="s">
        <v>6922</v>
      </c>
      <c r="C6195" s="666" t="s">
        <v>14689</v>
      </c>
      <c r="D6195" s="675" t="s">
        <v>9105</v>
      </c>
      <c r="E6195" s="737" t="s">
        <v>1124</v>
      </c>
      <c r="F6195" s="666">
        <v>47261212</v>
      </c>
      <c r="G6195" s="675" t="s">
        <v>14866</v>
      </c>
      <c r="H6195" s="675" t="s">
        <v>9105</v>
      </c>
      <c r="I6195" s="675" t="s">
        <v>6929</v>
      </c>
      <c r="J6195" s="675" t="s">
        <v>13873</v>
      </c>
      <c r="K6195" s="666">
        <v>1</v>
      </c>
      <c r="L6195" s="666">
        <v>3</v>
      </c>
      <c r="M6195" s="691" t="s">
        <v>14691</v>
      </c>
      <c r="N6195" s="666"/>
      <c r="O6195" s="666"/>
      <c r="P6195" s="772"/>
      <c r="Q6195" s="666"/>
      <c r="R6195" s="666"/>
    </row>
    <row r="6196" spans="1:18" ht="15.75" customHeight="1" x14ac:dyDescent="0.2">
      <c r="A6196" s="665" t="s">
        <v>13701</v>
      </c>
      <c r="B6196" s="666" t="s">
        <v>6922</v>
      </c>
      <c r="C6196" s="666" t="s">
        <v>14689</v>
      </c>
      <c r="D6196" s="675" t="s">
        <v>10356</v>
      </c>
      <c r="E6196" s="737" t="s">
        <v>1124</v>
      </c>
      <c r="F6196" s="666">
        <v>47062727</v>
      </c>
      <c r="G6196" s="675" t="s">
        <v>14867</v>
      </c>
      <c r="H6196" s="675" t="s">
        <v>10356</v>
      </c>
      <c r="I6196" s="675" t="s">
        <v>6929</v>
      </c>
      <c r="J6196" s="675" t="s">
        <v>10356</v>
      </c>
      <c r="K6196" s="666">
        <v>1</v>
      </c>
      <c r="L6196" s="666">
        <v>3</v>
      </c>
      <c r="M6196" s="691" t="s">
        <v>14691</v>
      </c>
      <c r="N6196" s="666"/>
      <c r="O6196" s="666"/>
      <c r="P6196" s="772"/>
      <c r="Q6196" s="666"/>
      <c r="R6196" s="666"/>
    </row>
    <row r="6197" spans="1:18" ht="15.75" customHeight="1" x14ac:dyDescent="0.2">
      <c r="A6197" s="665" t="s">
        <v>13701</v>
      </c>
      <c r="B6197" s="666" t="s">
        <v>6922</v>
      </c>
      <c r="C6197" s="666" t="s">
        <v>14689</v>
      </c>
      <c r="D6197" s="675" t="s">
        <v>11806</v>
      </c>
      <c r="E6197" s="737" t="s">
        <v>1124</v>
      </c>
      <c r="F6197" s="666">
        <v>43673354</v>
      </c>
      <c r="G6197" s="675" t="s">
        <v>14868</v>
      </c>
      <c r="H6197" s="675" t="s">
        <v>11806</v>
      </c>
      <c r="I6197" s="675" t="s">
        <v>6929</v>
      </c>
      <c r="J6197" s="675" t="s">
        <v>13704</v>
      </c>
      <c r="K6197" s="666">
        <v>1</v>
      </c>
      <c r="L6197" s="666">
        <v>3</v>
      </c>
      <c r="M6197" s="691" t="s">
        <v>14691</v>
      </c>
      <c r="N6197" s="666"/>
      <c r="O6197" s="666"/>
      <c r="P6197" s="772"/>
      <c r="Q6197" s="666"/>
      <c r="R6197" s="666"/>
    </row>
    <row r="6198" spans="1:18" ht="15.75" customHeight="1" x14ac:dyDescent="0.2">
      <c r="A6198" s="665" t="s">
        <v>13701</v>
      </c>
      <c r="B6198" s="666" t="s">
        <v>6922</v>
      </c>
      <c r="C6198" s="666" t="s">
        <v>14689</v>
      </c>
      <c r="D6198" s="675" t="s">
        <v>9914</v>
      </c>
      <c r="E6198" s="737" t="s">
        <v>6963</v>
      </c>
      <c r="F6198" s="666">
        <v>46179598</v>
      </c>
      <c r="G6198" s="675" t="s">
        <v>14869</v>
      </c>
      <c r="H6198" s="675" t="s">
        <v>9914</v>
      </c>
      <c r="I6198" s="675" t="s">
        <v>6929</v>
      </c>
      <c r="J6198" s="675" t="s">
        <v>9913</v>
      </c>
      <c r="K6198" s="666">
        <v>1</v>
      </c>
      <c r="L6198" s="666">
        <v>3</v>
      </c>
      <c r="M6198" s="691" t="s">
        <v>14752</v>
      </c>
      <c r="N6198" s="666"/>
      <c r="O6198" s="666"/>
      <c r="P6198" s="772"/>
      <c r="Q6198" s="666"/>
      <c r="R6198" s="666"/>
    </row>
    <row r="6199" spans="1:18" ht="15.75" customHeight="1" x14ac:dyDescent="0.2">
      <c r="A6199" s="665" t="s">
        <v>13701</v>
      </c>
      <c r="B6199" s="666" t="s">
        <v>6922</v>
      </c>
      <c r="C6199" s="666" t="s">
        <v>14689</v>
      </c>
      <c r="D6199" s="675" t="s">
        <v>10356</v>
      </c>
      <c r="E6199" s="737" t="s">
        <v>1124</v>
      </c>
      <c r="F6199" s="666">
        <v>18027662</v>
      </c>
      <c r="G6199" s="675" t="s">
        <v>14870</v>
      </c>
      <c r="H6199" s="675" t="s">
        <v>10356</v>
      </c>
      <c r="I6199" s="675" t="s">
        <v>6929</v>
      </c>
      <c r="J6199" s="675" t="s">
        <v>10356</v>
      </c>
      <c r="K6199" s="666">
        <v>1</v>
      </c>
      <c r="L6199" s="666">
        <v>3</v>
      </c>
      <c r="M6199" s="691" t="s">
        <v>14691</v>
      </c>
      <c r="N6199" s="666"/>
      <c r="O6199" s="666"/>
      <c r="P6199" s="772"/>
      <c r="Q6199" s="666"/>
      <c r="R6199" s="666"/>
    </row>
    <row r="6200" spans="1:18" ht="15.75" customHeight="1" x14ac:dyDescent="0.2">
      <c r="A6200" s="665" t="s">
        <v>13701</v>
      </c>
      <c r="B6200" s="666" t="s">
        <v>6922</v>
      </c>
      <c r="C6200" s="666" t="s">
        <v>14689</v>
      </c>
      <c r="D6200" s="675" t="s">
        <v>10738</v>
      </c>
      <c r="E6200" s="737" t="s">
        <v>5124</v>
      </c>
      <c r="F6200" s="666">
        <v>17842406</v>
      </c>
      <c r="G6200" s="675" t="s">
        <v>14871</v>
      </c>
      <c r="H6200" s="675" t="s">
        <v>10738</v>
      </c>
      <c r="I6200" s="675" t="s">
        <v>7361</v>
      </c>
      <c r="J6200" s="675" t="s">
        <v>13708</v>
      </c>
      <c r="K6200" s="666">
        <v>1</v>
      </c>
      <c r="L6200" s="666">
        <v>3</v>
      </c>
      <c r="M6200" s="691" t="s">
        <v>14694</v>
      </c>
      <c r="N6200" s="666"/>
      <c r="O6200" s="666"/>
      <c r="P6200" s="772"/>
      <c r="Q6200" s="666"/>
      <c r="R6200" s="666"/>
    </row>
    <row r="6201" spans="1:18" ht="15.75" customHeight="1" x14ac:dyDescent="0.2">
      <c r="A6201" s="665" t="s">
        <v>13701</v>
      </c>
      <c r="B6201" s="666" t="s">
        <v>6922</v>
      </c>
      <c r="C6201" s="666" t="s">
        <v>14689</v>
      </c>
      <c r="D6201" s="675" t="s">
        <v>11806</v>
      </c>
      <c r="E6201" s="737" t="s">
        <v>1124</v>
      </c>
      <c r="F6201" s="666">
        <v>45217699</v>
      </c>
      <c r="G6201" s="675" t="s">
        <v>14872</v>
      </c>
      <c r="H6201" s="675" t="s">
        <v>11806</v>
      </c>
      <c r="I6201" s="675" t="s">
        <v>6929</v>
      </c>
      <c r="J6201" s="675" t="s">
        <v>13704</v>
      </c>
      <c r="K6201" s="666">
        <v>1</v>
      </c>
      <c r="L6201" s="666">
        <v>3</v>
      </c>
      <c r="M6201" s="691" t="s">
        <v>14691</v>
      </c>
      <c r="N6201" s="666"/>
      <c r="O6201" s="666"/>
      <c r="P6201" s="772"/>
      <c r="Q6201" s="666"/>
      <c r="R6201" s="666"/>
    </row>
    <row r="6202" spans="1:18" ht="15.75" customHeight="1" x14ac:dyDescent="0.2">
      <c r="A6202" s="665" t="s">
        <v>13701</v>
      </c>
      <c r="B6202" s="666" t="s">
        <v>6922</v>
      </c>
      <c r="C6202" s="666" t="s">
        <v>14689</v>
      </c>
      <c r="D6202" s="675" t="s">
        <v>11806</v>
      </c>
      <c r="E6202" s="737" t="s">
        <v>1124</v>
      </c>
      <c r="F6202" s="666">
        <v>45727653</v>
      </c>
      <c r="G6202" s="675" t="s">
        <v>14873</v>
      </c>
      <c r="H6202" s="675" t="s">
        <v>11806</v>
      </c>
      <c r="I6202" s="675" t="s">
        <v>6929</v>
      </c>
      <c r="J6202" s="675" t="s">
        <v>13704</v>
      </c>
      <c r="K6202" s="666">
        <v>1</v>
      </c>
      <c r="L6202" s="666">
        <v>3</v>
      </c>
      <c r="M6202" s="691" t="s">
        <v>14691</v>
      </c>
      <c r="N6202" s="666"/>
      <c r="O6202" s="666"/>
      <c r="P6202" s="772"/>
      <c r="Q6202" s="666"/>
      <c r="R6202" s="666"/>
    </row>
    <row r="6203" spans="1:18" ht="15.75" customHeight="1" x14ac:dyDescent="0.2">
      <c r="A6203" s="676" t="s">
        <v>13701</v>
      </c>
      <c r="B6203" s="670" t="s">
        <v>14874</v>
      </c>
      <c r="C6203" s="670"/>
      <c r="D6203" s="675" t="s">
        <v>9914</v>
      </c>
      <c r="E6203" s="737" t="s">
        <v>14875</v>
      </c>
      <c r="F6203" s="666">
        <v>45493262</v>
      </c>
      <c r="G6203" s="675" t="s">
        <v>14253</v>
      </c>
      <c r="H6203" s="675" t="s">
        <v>9914</v>
      </c>
      <c r="I6203" s="668" t="s">
        <v>6929</v>
      </c>
      <c r="J6203" s="668" t="s">
        <v>9913</v>
      </c>
      <c r="K6203" s="670">
        <v>1</v>
      </c>
      <c r="L6203" s="670">
        <v>1</v>
      </c>
      <c r="M6203" s="753" t="s">
        <v>14254</v>
      </c>
      <c r="N6203" s="670" t="s">
        <v>554</v>
      </c>
      <c r="O6203" s="670" t="s">
        <v>554</v>
      </c>
      <c r="P6203" s="773"/>
      <c r="Q6203" s="670" t="s">
        <v>554</v>
      </c>
      <c r="R6203" s="670" t="s">
        <v>554</v>
      </c>
    </row>
    <row r="6204" spans="1:18" ht="15.75" customHeight="1" x14ac:dyDescent="0.2">
      <c r="A6204" s="665" t="s">
        <v>13701</v>
      </c>
      <c r="B6204" s="666" t="s">
        <v>6922</v>
      </c>
      <c r="C6204" s="666" t="s">
        <v>14689</v>
      </c>
      <c r="D6204" s="675" t="s">
        <v>11806</v>
      </c>
      <c r="E6204" s="737" t="s">
        <v>1124</v>
      </c>
      <c r="F6204" s="666">
        <v>45206139</v>
      </c>
      <c r="G6204" s="675" t="s">
        <v>14876</v>
      </c>
      <c r="H6204" s="675" t="s">
        <v>11806</v>
      </c>
      <c r="I6204" s="675" t="s">
        <v>6929</v>
      </c>
      <c r="J6204" s="675" t="s">
        <v>13704</v>
      </c>
      <c r="K6204" s="666">
        <v>1</v>
      </c>
      <c r="L6204" s="666">
        <v>3</v>
      </c>
      <c r="M6204" s="691" t="s">
        <v>14691</v>
      </c>
      <c r="N6204" s="666"/>
      <c r="O6204" s="666"/>
      <c r="P6204" s="772"/>
      <c r="Q6204" s="666"/>
      <c r="R6204" s="666"/>
    </row>
    <row r="6205" spans="1:18" ht="15.75" customHeight="1" x14ac:dyDescent="0.2">
      <c r="A6205" s="665" t="s">
        <v>13701</v>
      </c>
      <c r="B6205" s="666" t="s">
        <v>6922</v>
      </c>
      <c r="C6205" s="666" t="s">
        <v>14689</v>
      </c>
      <c r="D6205" s="675" t="s">
        <v>10738</v>
      </c>
      <c r="E6205" s="737" t="s">
        <v>5124</v>
      </c>
      <c r="F6205" s="666">
        <v>75351485</v>
      </c>
      <c r="G6205" s="675" t="s">
        <v>14877</v>
      </c>
      <c r="H6205" s="675" t="s">
        <v>10738</v>
      </c>
      <c r="I6205" s="675" t="s">
        <v>7361</v>
      </c>
      <c r="J6205" s="675" t="s">
        <v>13708</v>
      </c>
      <c r="K6205" s="666">
        <v>1</v>
      </c>
      <c r="L6205" s="666">
        <v>3</v>
      </c>
      <c r="M6205" s="691" t="s">
        <v>14694</v>
      </c>
      <c r="N6205" s="666"/>
      <c r="O6205" s="666"/>
      <c r="P6205" s="772"/>
      <c r="Q6205" s="666"/>
      <c r="R6205" s="666"/>
    </row>
    <row r="6206" spans="1:18" ht="15.75" customHeight="1" x14ac:dyDescent="0.2">
      <c r="A6206" s="665" t="s">
        <v>13701</v>
      </c>
      <c r="B6206" s="666" t="s">
        <v>6922</v>
      </c>
      <c r="C6206" s="666" t="s">
        <v>14689</v>
      </c>
      <c r="D6206" s="675" t="s">
        <v>10356</v>
      </c>
      <c r="E6206" s="737" t="s">
        <v>1124</v>
      </c>
      <c r="F6206" s="666">
        <v>45426142</v>
      </c>
      <c r="G6206" s="675" t="s">
        <v>14878</v>
      </c>
      <c r="H6206" s="675" t="s">
        <v>10356</v>
      </c>
      <c r="I6206" s="675" t="s">
        <v>6929</v>
      </c>
      <c r="J6206" s="675" t="s">
        <v>10356</v>
      </c>
      <c r="K6206" s="666">
        <v>1</v>
      </c>
      <c r="L6206" s="666">
        <v>3</v>
      </c>
      <c r="M6206" s="691" t="s">
        <v>14691</v>
      </c>
      <c r="N6206" s="666"/>
      <c r="O6206" s="666"/>
      <c r="P6206" s="772"/>
      <c r="Q6206" s="666"/>
      <c r="R6206" s="666"/>
    </row>
    <row r="6207" spans="1:18" ht="15.75" customHeight="1" x14ac:dyDescent="0.2">
      <c r="A6207" s="665" t="s">
        <v>13701</v>
      </c>
      <c r="B6207" s="666" t="s">
        <v>6922</v>
      </c>
      <c r="C6207" s="666" t="s">
        <v>14689</v>
      </c>
      <c r="D6207" s="675" t="s">
        <v>10738</v>
      </c>
      <c r="E6207" s="737" t="s">
        <v>5124</v>
      </c>
      <c r="F6207" s="666">
        <v>44999947</v>
      </c>
      <c r="G6207" s="675" t="s">
        <v>14879</v>
      </c>
      <c r="H6207" s="675" t="s">
        <v>10738</v>
      </c>
      <c r="I6207" s="675" t="s">
        <v>7361</v>
      </c>
      <c r="J6207" s="675" t="s">
        <v>13708</v>
      </c>
      <c r="K6207" s="666">
        <v>1</v>
      </c>
      <c r="L6207" s="666">
        <v>3</v>
      </c>
      <c r="M6207" s="691" t="s">
        <v>14694</v>
      </c>
      <c r="N6207" s="666"/>
      <c r="O6207" s="666"/>
      <c r="P6207" s="772"/>
      <c r="Q6207" s="666"/>
      <c r="R6207" s="666"/>
    </row>
    <row r="6208" spans="1:18" ht="15.75" customHeight="1" x14ac:dyDescent="0.2">
      <c r="A6208" s="665" t="s">
        <v>13701</v>
      </c>
      <c r="B6208" s="666" t="s">
        <v>6922</v>
      </c>
      <c r="C6208" s="666" t="s">
        <v>14689</v>
      </c>
      <c r="D6208" s="675" t="s">
        <v>9914</v>
      </c>
      <c r="E6208" s="737" t="s">
        <v>6979</v>
      </c>
      <c r="F6208" s="666">
        <v>47302808</v>
      </c>
      <c r="G6208" s="675" t="s">
        <v>14880</v>
      </c>
      <c r="H6208" s="675" t="s">
        <v>9914</v>
      </c>
      <c r="I6208" s="675" t="s">
        <v>6929</v>
      </c>
      <c r="J6208" s="675" t="s">
        <v>9913</v>
      </c>
      <c r="K6208" s="666">
        <v>1</v>
      </c>
      <c r="L6208" s="666">
        <v>3</v>
      </c>
      <c r="M6208" s="691" t="s">
        <v>14728</v>
      </c>
      <c r="N6208" s="666"/>
      <c r="O6208" s="666"/>
      <c r="P6208" s="772"/>
      <c r="Q6208" s="666"/>
      <c r="R6208" s="666"/>
    </row>
    <row r="6209" spans="1:18" ht="15.75" customHeight="1" x14ac:dyDescent="0.2">
      <c r="A6209" s="665" t="s">
        <v>13701</v>
      </c>
      <c r="B6209" s="666" t="s">
        <v>6922</v>
      </c>
      <c r="C6209" s="666" t="s">
        <v>14689</v>
      </c>
      <c r="D6209" s="675" t="s">
        <v>10738</v>
      </c>
      <c r="E6209" s="737" t="s">
        <v>5124</v>
      </c>
      <c r="F6209" s="666">
        <v>40389045</v>
      </c>
      <c r="G6209" s="675" t="s">
        <v>14881</v>
      </c>
      <c r="H6209" s="675" t="s">
        <v>10738</v>
      </c>
      <c r="I6209" s="675" t="s">
        <v>7361</v>
      </c>
      <c r="J6209" s="675" t="s">
        <v>13708</v>
      </c>
      <c r="K6209" s="666">
        <v>1</v>
      </c>
      <c r="L6209" s="666">
        <v>3</v>
      </c>
      <c r="M6209" s="691" t="s">
        <v>14694</v>
      </c>
      <c r="N6209" s="666"/>
      <c r="O6209" s="666"/>
      <c r="P6209" s="772"/>
      <c r="Q6209" s="666"/>
      <c r="R6209" s="666"/>
    </row>
    <row r="6210" spans="1:18" ht="15.75" customHeight="1" x14ac:dyDescent="0.2">
      <c r="A6210" s="665" t="s">
        <v>13701</v>
      </c>
      <c r="B6210" s="666" t="s">
        <v>6922</v>
      </c>
      <c r="C6210" s="666" t="s">
        <v>14689</v>
      </c>
      <c r="D6210" s="675" t="s">
        <v>10738</v>
      </c>
      <c r="E6210" s="737" t="s">
        <v>5124</v>
      </c>
      <c r="F6210" s="666">
        <v>72384008</v>
      </c>
      <c r="G6210" s="675" t="s">
        <v>14882</v>
      </c>
      <c r="H6210" s="675" t="s">
        <v>10738</v>
      </c>
      <c r="I6210" s="675" t="s">
        <v>7361</v>
      </c>
      <c r="J6210" s="675" t="s">
        <v>13708</v>
      </c>
      <c r="K6210" s="666">
        <v>1</v>
      </c>
      <c r="L6210" s="666">
        <v>3</v>
      </c>
      <c r="M6210" s="691" t="s">
        <v>14694</v>
      </c>
      <c r="N6210" s="666"/>
      <c r="O6210" s="666"/>
      <c r="P6210" s="772"/>
      <c r="Q6210" s="666"/>
      <c r="R6210" s="666"/>
    </row>
    <row r="6211" spans="1:18" ht="15.75" customHeight="1" x14ac:dyDescent="0.2">
      <c r="A6211" s="665" t="s">
        <v>13701</v>
      </c>
      <c r="B6211" s="666" t="s">
        <v>6922</v>
      </c>
      <c r="C6211" s="666" t="s">
        <v>14689</v>
      </c>
      <c r="D6211" s="675" t="s">
        <v>10738</v>
      </c>
      <c r="E6211" s="737" t="s">
        <v>5124</v>
      </c>
      <c r="F6211" s="666">
        <v>47883385</v>
      </c>
      <c r="G6211" s="675" t="s">
        <v>14883</v>
      </c>
      <c r="H6211" s="675" t="s">
        <v>10738</v>
      </c>
      <c r="I6211" s="675" t="s">
        <v>7361</v>
      </c>
      <c r="J6211" s="675" t="s">
        <v>13708</v>
      </c>
      <c r="K6211" s="666">
        <v>1</v>
      </c>
      <c r="L6211" s="666">
        <v>3</v>
      </c>
      <c r="M6211" s="691" t="s">
        <v>14694</v>
      </c>
      <c r="N6211" s="666"/>
      <c r="O6211" s="666"/>
      <c r="P6211" s="772"/>
      <c r="Q6211" s="666"/>
      <c r="R6211" s="666"/>
    </row>
    <row r="6212" spans="1:18" ht="15.75" customHeight="1" x14ac:dyDescent="0.2">
      <c r="A6212" s="676" t="s">
        <v>13701</v>
      </c>
      <c r="B6212" s="670" t="s">
        <v>14874</v>
      </c>
      <c r="C6212" s="670"/>
      <c r="D6212" s="675" t="s">
        <v>11806</v>
      </c>
      <c r="E6212" s="737" t="s">
        <v>12250</v>
      </c>
      <c r="F6212" s="666">
        <v>46777430</v>
      </c>
      <c r="G6212" s="675" t="s">
        <v>14263</v>
      </c>
      <c r="H6212" s="675" t="s">
        <v>11806</v>
      </c>
      <c r="I6212" s="668" t="s">
        <v>6929</v>
      </c>
      <c r="J6212" s="668" t="s">
        <v>13704</v>
      </c>
      <c r="K6212" s="670">
        <v>1</v>
      </c>
      <c r="L6212" s="670">
        <v>4</v>
      </c>
      <c r="M6212" s="691" t="s">
        <v>14264</v>
      </c>
      <c r="N6212" s="670"/>
      <c r="O6212" s="670"/>
      <c r="P6212" s="773"/>
      <c r="Q6212" s="670"/>
      <c r="R6212" s="670"/>
    </row>
    <row r="6213" spans="1:18" ht="15.75" customHeight="1" x14ac:dyDescent="0.2">
      <c r="A6213" s="665" t="s">
        <v>13701</v>
      </c>
      <c r="B6213" s="666" t="s">
        <v>6922</v>
      </c>
      <c r="C6213" s="666" t="s">
        <v>14689</v>
      </c>
      <c r="D6213" s="675" t="s">
        <v>10356</v>
      </c>
      <c r="E6213" s="737" t="s">
        <v>1124</v>
      </c>
      <c r="F6213" s="666">
        <v>19238934</v>
      </c>
      <c r="G6213" s="675" t="s">
        <v>14884</v>
      </c>
      <c r="H6213" s="675" t="s">
        <v>10356</v>
      </c>
      <c r="I6213" s="675" t="s">
        <v>6929</v>
      </c>
      <c r="J6213" s="675" t="s">
        <v>10356</v>
      </c>
      <c r="K6213" s="666">
        <v>1</v>
      </c>
      <c r="L6213" s="666">
        <v>3</v>
      </c>
      <c r="M6213" s="691" t="s">
        <v>14691</v>
      </c>
      <c r="N6213" s="666"/>
      <c r="O6213" s="666"/>
      <c r="P6213" s="772"/>
      <c r="Q6213" s="666"/>
      <c r="R6213" s="666"/>
    </row>
    <row r="6214" spans="1:18" ht="15.75" customHeight="1" x14ac:dyDescent="0.2">
      <c r="A6214" s="665" t="s">
        <v>13701</v>
      </c>
      <c r="B6214" s="666" t="s">
        <v>6922</v>
      </c>
      <c r="C6214" s="666" t="s">
        <v>14689</v>
      </c>
      <c r="D6214" s="675" t="s">
        <v>10738</v>
      </c>
      <c r="E6214" s="737" t="s">
        <v>5124</v>
      </c>
      <c r="F6214" s="666">
        <v>43920834</v>
      </c>
      <c r="G6214" s="675" t="s">
        <v>14885</v>
      </c>
      <c r="H6214" s="675" t="s">
        <v>10738</v>
      </c>
      <c r="I6214" s="675" t="s">
        <v>7361</v>
      </c>
      <c r="J6214" s="675" t="s">
        <v>13708</v>
      </c>
      <c r="K6214" s="666">
        <v>1</v>
      </c>
      <c r="L6214" s="666">
        <v>3</v>
      </c>
      <c r="M6214" s="691" t="s">
        <v>14694</v>
      </c>
      <c r="N6214" s="666"/>
      <c r="O6214" s="666"/>
      <c r="P6214" s="772"/>
      <c r="Q6214" s="666"/>
      <c r="R6214" s="666"/>
    </row>
    <row r="6215" spans="1:18" ht="15.75" customHeight="1" x14ac:dyDescent="0.2">
      <c r="A6215" s="665" t="s">
        <v>13701</v>
      </c>
      <c r="B6215" s="666" t="s">
        <v>6922</v>
      </c>
      <c r="C6215" s="666" t="s">
        <v>14689</v>
      </c>
      <c r="D6215" s="675" t="s">
        <v>11806</v>
      </c>
      <c r="E6215" s="737" t="s">
        <v>1124</v>
      </c>
      <c r="F6215" s="666">
        <v>43476562</v>
      </c>
      <c r="G6215" s="675" t="s">
        <v>14886</v>
      </c>
      <c r="H6215" s="675" t="s">
        <v>11806</v>
      </c>
      <c r="I6215" s="675" t="s">
        <v>6929</v>
      </c>
      <c r="J6215" s="675" t="s">
        <v>13704</v>
      </c>
      <c r="K6215" s="666">
        <v>1</v>
      </c>
      <c r="L6215" s="666">
        <v>3</v>
      </c>
      <c r="M6215" s="691" t="s">
        <v>14691</v>
      </c>
      <c r="N6215" s="666"/>
      <c r="O6215" s="666"/>
      <c r="P6215" s="772"/>
      <c r="Q6215" s="666"/>
      <c r="R6215" s="666"/>
    </row>
    <row r="6216" spans="1:18" ht="15.75" customHeight="1" x14ac:dyDescent="0.2">
      <c r="A6216" s="665" t="s">
        <v>13701</v>
      </c>
      <c r="B6216" s="666" t="s">
        <v>6922</v>
      </c>
      <c r="C6216" s="666" t="s">
        <v>14689</v>
      </c>
      <c r="D6216" s="675" t="s">
        <v>10356</v>
      </c>
      <c r="E6216" s="737" t="s">
        <v>1124</v>
      </c>
      <c r="F6216" s="666">
        <v>44399410</v>
      </c>
      <c r="G6216" s="675" t="s">
        <v>14887</v>
      </c>
      <c r="H6216" s="675" t="s">
        <v>10356</v>
      </c>
      <c r="I6216" s="675" t="s">
        <v>6929</v>
      </c>
      <c r="J6216" s="675" t="s">
        <v>10356</v>
      </c>
      <c r="K6216" s="666">
        <v>1</v>
      </c>
      <c r="L6216" s="666">
        <v>3</v>
      </c>
      <c r="M6216" s="691" t="s">
        <v>14691</v>
      </c>
      <c r="N6216" s="666"/>
      <c r="O6216" s="666"/>
      <c r="P6216" s="772"/>
      <c r="Q6216" s="666"/>
      <c r="R6216" s="666"/>
    </row>
    <row r="6217" spans="1:18" ht="15.75" customHeight="1" x14ac:dyDescent="0.2">
      <c r="A6217" s="676" t="s">
        <v>13701</v>
      </c>
      <c r="B6217" s="670" t="s">
        <v>14874</v>
      </c>
      <c r="C6217" s="670"/>
      <c r="D6217" s="675" t="s">
        <v>9914</v>
      </c>
      <c r="E6217" s="737" t="s">
        <v>14875</v>
      </c>
      <c r="F6217" s="666">
        <v>70677447</v>
      </c>
      <c r="G6217" s="675" t="s">
        <v>14269</v>
      </c>
      <c r="H6217" s="675" t="s">
        <v>9914</v>
      </c>
      <c r="I6217" s="668" t="s">
        <v>6929</v>
      </c>
      <c r="J6217" s="668" t="s">
        <v>9913</v>
      </c>
      <c r="K6217" s="670">
        <v>3</v>
      </c>
      <c r="L6217" s="670">
        <v>5</v>
      </c>
      <c r="M6217" s="691" t="s">
        <v>14270</v>
      </c>
      <c r="N6217" s="670"/>
      <c r="O6217" s="670"/>
      <c r="P6217" s="773"/>
      <c r="Q6217" s="670"/>
      <c r="R6217" s="670"/>
    </row>
    <row r="6218" spans="1:18" ht="15.75" customHeight="1" x14ac:dyDescent="0.2">
      <c r="A6218" s="665" t="s">
        <v>13701</v>
      </c>
      <c r="B6218" s="666" t="s">
        <v>6922</v>
      </c>
      <c r="C6218" s="666" t="s">
        <v>14689</v>
      </c>
      <c r="D6218" s="675" t="s">
        <v>10738</v>
      </c>
      <c r="E6218" s="737" t="s">
        <v>5124</v>
      </c>
      <c r="F6218" s="666">
        <v>42297606</v>
      </c>
      <c r="G6218" s="675" t="s">
        <v>14888</v>
      </c>
      <c r="H6218" s="675" t="s">
        <v>10738</v>
      </c>
      <c r="I6218" s="675" t="s">
        <v>7361</v>
      </c>
      <c r="J6218" s="675" t="s">
        <v>13708</v>
      </c>
      <c r="K6218" s="666">
        <v>1</v>
      </c>
      <c r="L6218" s="666">
        <v>3</v>
      </c>
      <c r="M6218" s="691" t="s">
        <v>14694</v>
      </c>
      <c r="N6218" s="666"/>
      <c r="O6218" s="666"/>
      <c r="P6218" s="772"/>
      <c r="Q6218" s="666"/>
      <c r="R6218" s="666"/>
    </row>
    <row r="6219" spans="1:18" ht="15.75" customHeight="1" x14ac:dyDescent="0.2">
      <c r="A6219" s="665" t="s">
        <v>13701</v>
      </c>
      <c r="B6219" s="666" t="s">
        <v>6922</v>
      </c>
      <c r="C6219" s="666" t="s">
        <v>14689</v>
      </c>
      <c r="D6219" s="675" t="s">
        <v>11806</v>
      </c>
      <c r="E6219" s="737" t="s">
        <v>1124</v>
      </c>
      <c r="F6219" s="666">
        <v>61220515</v>
      </c>
      <c r="G6219" s="675" t="s">
        <v>13633</v>
      </c>
      <c r="H6219" s="675" t="s">
        <v>11806</v>
      </c>
      <c r="I6219" s="675" t="s">
        <v>6929</v>
      </c>
      <c r="J6219" s="675" t="s">
        <v>13704</v>
      </c>
      <c r="K6219" s="666">
        <v>1</v>
      </c>
      <c r="L6219" s="666">
        <v>3</v>
      </c>
      <c r="M6219" s="691" t="s">
        <v>14691</v>
      </c>
      <c r="N6219" s="666"/>
      <c r="O6219" s="666"/>
      <c r="P6219" s="772"/>
      <c r="Q6219" s="666"/>
      <c r="R6219" s="666"/>
    </row>
    <row r="6220" spans="1:18" ht="15.75" customHeight="1" x14ac:dyDescent="0.2">
      <c r="A6220" s="665" t="s">
        <v>13701</v>
      </c>
      <c r="B6220" s="666" t="s">
        <v>6922</v>
      </c>
      <c r="C6220" s="666" t="s">
        <v>14689</v>
      </c>
      <c r="D6220" s="675" t="s">
        <v>11806</v>
      </c>
      <c r="E6220" s="737" t="s">
        <v>1124</v>
      </c>
      <c r="F6220" s="666">
        <v>45206189</v>
      </c>
      <c r="G6220" s="675" t="s">
        <v>14889</v>
      </c>
      <c r="H6220" s="675" t="s">
        <v>11806</v>
      </c>
      <c r="I6220" s="675" t="s">
        <v>6929</v>
      </c>
      <c r="J6220" s="675" t="s">
        <v>13704</v>
      </c>
      <c r="K6220" s="666">
        <v>1</v>
      </c>
      <c r="L6220" s="666">
        <v>3</v>
      </c>
      <c r="M6220" s="691" t="s">
        <v>14691</v>
      </c>
      <c r="N6220" s="666"/>
      <c r="O6220" s="666"/>
      <c r="P6220" s="772"/>
      <c r="Q6220" s="666"/>
      <c r="R6220" s="666"/>
    </row>
    <row r="6221" spans="1:18" ht="15.75" customHeight="1" x14ac:dyDescent="0.2">
      <c r="A6221" s="665" t="s">
        <v>13701</v>
      </c>
      <c r="B6221" s="666" t="s">
        <v>6922</v>
      </c>
      <c r="C6221" s="666" t="s">
        <v>14689</v>
      </c>
      <c r="D6221" s="675" t="s">
        <v>10738</v>
      </c>
      <c r="E6221" s="737" t="s">
        <v>5124</v>
      </c>
      <c r="F6221" s="666">
        <v>76627887</v>
      </c>
      <c r="G6221" s="675" t="s">
        <v>14890</v>
      </c>
      <c r="H6221" s="675" t="s">
        <v>10738</v>
      </c>
      <c r="I6221" s="675" t="s">
        <v>7361</v>
      </c>
      <c r="J6221" s="675" t="s">
        <v>13708</v>
      </c>
      <c r="K6221" s="666">
        <v>1</v>
      </c>
      <c r="L6221" s="666">
        <v>3</v>
      </c>
      <c r="M6221" s="691" t="s">
        <v>14694</v>
      </c>
      <c r="N6221" s="666"/>
      <c r="O6221" s="666"/>
      <c r="P6221" s="772"/>
      <c r="Q6221" s="666"/>
      <c r="R6221" s="666"/>
    </row>
    <row r="6222" spans="1:18" ht="15.75" customHeight="1" x14ac:dyDescent="0.2">
      <c r="A6222" s="665" t="s">
        <v>13701</v>
      </c>
      <c r="B6222" s="666" t="s">
        <v>6922</v>
      </c>
      <c r="C6222" s="666" t="s">
        <v>14689</v>
      </c>
      <c r="D6222" s="675" t="s">
        <v>10356</v>
      </c>
      <c r="E6222" s="737" t="s">
        <v>1124</v>
      </c>
      <c r="F6222" s="666">
        <v>18084765</v>
      </c>
      <c r="G6222" s="675" t="s">
        <v>14891</v>
      </c>
      <c r="H6222" s="675" t="s">
        <v>10356</v>
      </c>
      <c r="I6222" s="675" t="s">
        <v>6929</v>
      </c>
      <c r="J6222" s="675" t="s">
        <v>10356</v>
      </c>
      <c r="K6222" s="666">
        <v>1</v>
      </c>
      <c r="L6222" s="666">
        <v>3</v>
      </c>
      <c r="M6222" s="691" t="s">
        <v>14691</v>
      </c>
      <c r="N6222" s="666"/>
      <c r="O6222" s="666"/>
      <c r="P6222" s="772"/>
      <c r="Q6222" s="666"/>
      <c r="R6222" s="666"/>
    </row>
    <row r="6223" spans="1:18" ht="15.75" customHeight="1" x14ac:dyDescent="0.2">
      <c r="A6223" s="665" t="s">
        <v>13701</v>
      </c>
      <c r="B6223" s="666" t="s">
        <v>6922</v>
      </c>
      <c r="C6223" s="666" t="s">
        <v>14689</v>
      </c>
      <c r="D6223" s="675" t="s">
        <v>10738</v>
      </c>
      <c r="E6223" s="737" t="s">
        <v>5124</v>
      </c>
      <c r="F6223" s="666">
        <v>47741966</v>
      </c>
      <c r="G6223" s="675" t="s">
        <v>14892</v>
      </c>
      <c r="H6223" s="675" t="s">
        <v>10738</v>
      </c>
      <c r="I6223" s="675" t="s">
        <v>7361</v>
      </c>
      <c r="J6223" s="675" t="s">
        <v>13708</v>
      </c>
      <c r="K6223" s="666">
        <v>1</v>
      </c>
      <c r="L6223" s="666">
        <v>3</v>
      </c>
      <c r="M6223" s="691" t="s">
        <v>14694</v>
      </c>
      <c r="N6223" s="666"/>
      <c r="O6223" s="666"/>
      <c r="P6223" s="772"/>
      <c r="Q6223" s="666"/>
      <c r="R6223" s="666"/>
    </row>
    <row r="6224" spans="1:18" ht="15.75" customHeight="1" x14ac:dyDescent="0.2">
      <c r="A6224" s="676" t="s">
        <v>13701</v>
      </c>
      <c r="B6224" s="670" t="s">
        <v>14874</v>
      </c>
      <c r="C6224" s="670"/>
      <c r="D6224" s="675" t="s">
        <v>11806</v>
      </c>
      <c r="E6224" s="737" t="s">
        <v>12250</v>
      </c>
      <c r="F6224" s="666">
        <v>46486172</v>
      </c>
      <c r="G6224" s="675" t="s">
        <v>10797</v>
      </c>
      <c r="H6224" s="675" t="s">
        <v>11806</v>
      </c>
      <c r="I6224" s="668" t="s">
        <v>6929</v>
      </c>
      <c r="J6224" s="668" t="s">
        <v>13704</v>
      </c>
      <c r="K6224" s="670">
        <v>5</v>
      </c>
      <c r="L6224" s="670">
        <v>10</v>
      </c>
      <c r="M6224" s="691" t="s">
        <v>14278</v>
      </c>
      <c r="N6224" s="670"/>
      <c r="O6224" s="670"/>
      <c r="P6224" s="773"/>
      <c r="Q6224" s="670"/>
      <c r="R6224" s="670"/>
    </row>
    <row r="6225" spans="1:18" ht="15.75" customHeight="1" x14ac:dyDescent="0.2">
      <c r="A6225" s="665" t="s">
        <v>13701</v>
      </c>
      <c r="B6225" s="666" t="s">
        <v>6922</v>
      </c>
      <c r="C6225" s="666" t="s">
        <v>14689</v>
      </c>
      <c r="D6225" s="675" t="s">
        <v>10738</v>
      </c>
      <c r="E6225" s="737" t="s">
        <v>5124</v>
      </c>
      <c r="F6225" s="666">
        <v>44490870</v>
      </c>
      <c r="G6225" s="675" t="s">
        <v>14893</v>
      </c>
      <c r="H6225" s="675" t="s">
        <v>10738</v>
      </c>
      <c r="I6225" s="675" t="s">
        <v>7361</v>
      </c>
      <c r="J6225" s="675" t="s">
        <v>13708</v>
      </c>
      <c r="K6225" s="666">
        <v>1</v>
      </c>
      <c r="L6225" s="666">
        <v>3</v>
      </c>
      <c r="M6225" s="691" t="s">
        <v>14694</v>
      </c>
      <c r="N6225" s="666"/>
      <c r="O6225" s="666"/>
      <c r="P6225" s="772"/>
      <c r="Q6225" s="666"/>
      <c r="R6225" s="666"/>
    </row>
    <row r="6226" spans="1:18" ht="15.75" customHeight="1" x14ac:dyDescent="0.2">
      <c r="A6226" s="665" t="s">
        <v>13701</v>
      </c>
      <c r="B6226" s="666" t="s">
        <v>6922</v>
      </c>
      <c r="C6226" s="666" t="s">
        <v>14689</v>
      </c>
      <c r="D6226" s="675" t="s">
        <v>11806</v>
      </c>
      <c r="E6226" s="737" t="s">
        <v>1124</v>
      </c>
      <c r="F6226" s="666">
        <v>45243716</v>
      </c>
      <c r="G6226" s="675" t="s">
        <v>14894</v>
      </c>
      <c r="H6226" s="675" t="s">
        <v>11806</v>
      </c>
      <c r="I6226" s="675" t="s">
        <v>6929</v>
      </c>
      <c r="J6226" s="675" t="s">
        <v>13704</v>
      </c>
      <c r="K6226" s="666">
        <v>1</v>
      </c>
      <c r="L6226" s="666">
        <v>3</v>
      </c>
      <c r="M6226" s="691" t="s">
        <v>14691</v>
      </c>
      <c r="N6226" s="666"/>
      <c r="O6226" s="666"/>
      <c r="P6226" s="772"/>
      <c r="Q6226" s="666"/>
      <c r="R6226" s="666"/>
    </row>
    <row r="6227" spans="1:18" ht="15.75" customHeight="1" x14ac:dyDescent="0.2">
      <c r="A6227" s="665" t="s">
        <v>13701</v>
      </c>
      <c r="B6227" s="666" t="s">
        <v>6922</v>
      </c>
      <c r="C6227" s="666" t="s">
        <v>14689</v>
      </c>
      <c r="D6227" s="675" t="s">
        <v>10356</v>
      </c>
      <c r="E6227" s="737" t="s">
        <v>1124</v>
      </c>
      <c r="F6227" s="666">
        <v>42268182</v>
      </c>
      <c r="G6227" s="675" t="s">
        <v>13636</v>
      </c>
      <c r="H6227" s="675" t="s">
        <v>10356</v>
      </c>
      <c r="I6227" s="675" t="s">
        <v>6929</v>
      </c>
      <c r="J6227" s="675" t="s">
        <v>10356</v>
      </c>
      <c r="K6227" s="666">
        <v>1</v>
      </c>
      <c r="L6227" s="666">
        <v>3</v>
      </c>
      <c r="M6227" s="691" t="s">
        <v>14691</v>
      </c>
      <c r="N6227" s="666"/>
      <c r="O6227" s="666"/>
      <c r="P6227" s="772"/>
      <c r="Q6227" s="666"/>
      <c r="R6227" s="666"/>
    </row>
    <row r="6228" spans="1:18" ht="15.75" customHeight="1" x14ac:dyDescent="0.2">
      <c r="A6228" s="665" t="s">
        <v>13701</v>
      </c>
      <c r="B6228" s="666" t="s">
        <v>6922</v>
      </c>
      <c r="C6228" s="666" t="s">
        <v>14689</v>
      </c>
      <c r="D6228" s="675" t="s">
        <v>11806</v>
      </c>
      <c r="E6228" s="737" t="s">
        <v>1124</v>
      </c>
      <c r="F6228" s="666">
        <v>76721886</v>
      </c>
      <c r="G6228" s="675" t="s">
        <v>13691</v>
      </c>
      <c r="H6228" s="675" t="s">
        <v>11806</v>
      </c>
      <c r="I6228" s="675" t="s">
        <v>6929</v>
      </c>
      <c r="J6228" s="675" t="s">
        <v>13704</v>
      </c>
      <c r="K6228" s="666">
        <v>1</v>
      </c>
      <c r="L6228" s="666">
        <v>3</v>
      </c>
      <c r="M6228" s="691" t="s">
        <v>14691</v>
      </c>
      <c r="N6228" s="666"/>
      <c r="O6228" s="666"/>
      <c r="P6228" s="772"/>
      <c r="Q6228" s="666"/>
      <c r="R6228" s="666"/>
    </row>
    <row r="6229" spans="1:18" ht="15.75" customHeight="1" x14ac:dyDescent="0.2">
      <c r="A6229" s="665" t="s">
        <v>13701</v>
      </c>
      <c r="B6229" s="666" t="s">
        <v>6922</v>
      </c>
      <c r="C6229" s="666" t="s">
        <v>14689</v>
      </c>
      <c r="D6229" s="675" t="s">
        <v>10244</v>
      </c>
      <c r="E6229" s="737" t="s">
        <v>1124</v>
      </c>
      <c r="F6229" s="666">
        <v>46564883</v>
      </c>
      <c r="G6229" s="675" t="s">
        <v>14895</v>
      </c>
      <c r="H6229" s="675" t="s">
        <v>10244</v>
      </c>
      <c r="I6229" s="675" t="s">
        <v>7361</v>
      </c>
      <c r="J6229" s="675" t="s">
        <v>13708</v>
      </c>
      <c r="K6229" s="666">
        <v>1</v>
      </c>
      <c r="L6229" s="666">
        <v>3</v>
      </c>
      <c r="M6229" s="691" t="s">
        <v>14691</v>
      </c>
      <c r="N6229" s="666"/>
      <c r="O6229" s="666"/>
      <c r="P6229" s="772"/>
      <c r="Q6229" s="666"/>
      <c r="R6229" s="666"/>
    </row>
    <row r="6230" spans="1:18" ht="15.75" customHeight="1" x14ac:dyDescent="0.2">
      <c r="A6230" s="665" t="s">
        <v>13701</v>
      </c>
      <c r="B6230" s="666" t="s">
        <v>6922</v>
      </c>
      <c r="C6230" s="666" t="s">
        <v>14689</v>
      </c>
      <c r="D6230" s="675" t="s">
        <v>10738</v>
      </c>
      <c r="E6230" s="737" t="s">
        <v>5124</v>
      </c>
      <c r="F6230" s="666">
        <v>18169488</v>
      </c>
      <c r="G6230" s="675" t="s">
        <v>14896</v>
      </c>
      <c r="H6230" s="675" t="s">
        <v>10738</v>
      </c>
      <c r="I6230" s="675" t="s">
        <v>7361</v>
      </c>
      <c r="J6230" s="675" t="s">
        <v>13708</v>
      </c>
      <c r="K6230" s="666">
        <v>1</v>
      </c>
      <c r="L6230" s="666">
        <v>3</v>
      </c>
      <c r="M6230" s="691" t="s">
        <v>14694</v>
      </c>
      <c r="N6230" s="666"/>
      <c r="O6230" s="666"/>
      <c r="P6230" s="772"/>
      <c r="Q6230" s="666"/>
      <c r="R6230" s="666"/>
    </row>
    <row r="6231" spans="1:18" ht="15.75" customHeight="1" x14ac:dyDescent="0.2">
      <c r="A6231" s="665" t="s">
        <v>13701</v>
      </c>
      <c r="B6231" s="666" t="s">
        <v>6922</v>
      </c>
      <c r="C6231" s="666" t="s">
        <v>14689</v>
      </c>
      <c r="D6231" s="675" t="s">
        <v>11806</v>
      </c>
      <c r="E6231" s="737" t="s">
        <v>1124</v>
      </c>
      <c r="F6231" s="666">
        <v>18087436</v>
      </c>
      <c r="G6231" s="675" t="s">
        <v>14897</v>
      </c>
      <c r="H6231" s="675" t="s">
        <v>11806</v>
      </c>
      <c r="I6231" s="675" t="s">
        <v>6929</v>
      </c>
      <c r="J6231" s="675" t="s">
        <v>13704</v>
      </c>
      <c r="K6231" s="666">
        <v>1</v>
      </c>
      <c r="L6231" s="666">
        <v>3</v>
      </c>
      <c r="M6231" s="691" t="s">
        <v>14691</v>
      </c>
      <c r="N6231" s="666"/>
      <c r="O6231" s="666"/>
      <c r="P6231" s="772"/>
      <c r="Q6231" s="666"/>
      <c r="R6231" s="666"/>
    </row>
    <row r="6232" spans="1:18" ht="15.75" customHeight="1" x14ac:dyDescent="0.2">
      <c r="A6232" s="665" t="s">
        <v>13701</v>
      </c>
      <c r="B6232" s="666" t="s">
        <v>6922</v>
      </c>
      <c r="C6232" s="666" t="s">
        <v>14689</v>
      </c>
      <c r="D6232" s="675" t="s">
        <v>10738</v>
      </c>
      <c r="E6232" s="737" t="s">
        <v>5124</v>
      </c>
      <c r="F6232" s="666">
        <v>43534031</v>
      </c>
      <c r="G6232" s="675" t="s">
        <v>14898</v>
      </c>
      <c r="H6232" s="675" t="s">
        <v>10738</v>
      </c>
      <c r="I6232" s="675" t="s">
        <v>7361</v>
      </c>
      <c r="J6232" s="675" t="s">
        <v>13708</v>
      </c>
      <c r="K6232" s="666">
        <v>1</v>
      </c>
      <c r="L6232" s="666">
        <v>3</v>
      </c>
      <c r="M6232" s="691" t="s">
        <v>14694</v>
      </c>
      <c r="N6232" s="666"/>
      <c r="O6232" s="666"/>
      <c r="P6232" s="772"/>
      <c r="Q6232" s="666"/>
      <c r="R6232" s="666"/>
    </row>
    <row r="6233" spans="1:18" ht="15.75" customHeight="1" x14ac:dyDescent="0.2">
      <c r="A6233" s="665" t="s">
        <v>13701</v>
      </c>
      <c r="B6233" s="666" t="s">
        <v>6922</v>
      </c>
      <c r="C6233" s="666" t="s">
        <v>14689</v>
      </c>
      <c r="D6233" s="675" t="s">
        <v>11806</v>
      </c>
      <c r="E6233" s="737" t="s">
        <v>1124</v>
      </c>
      <c r="F6233" s="666">
        <v>48038197</v>
      </c>
      <c r="G6233" s="675" t="s">
        <v>14899</v>
      </c>
      <c r="H6233" s="675" t="s">
        <v>11806</v>
      </c>
      <c r="I6233" s="675" t="s">
        <v>6929</v>
      </c>
      <c r="J6233" s="675" t="s">
        <v>13704</v>
      </c>
      <c r="K6233" s="666">
        <v>1</v>
      </c>
      <c r="L6233" s="666">
        <v>3</v>
      </c>
      <c r="M6233" s="691" t="s">
        <v>14691</v>
      </c>
      <c r="N6233" s="666"/>
      <c r="O6233" s="666"/>
      <c r="P6233" s="772"/>
      <c r="Q6233" s="666"/>
      <c r="R6233" s="666"/>
    </row>
    <row r="6234" spans="1:18" ht="15.75" customHeight="1" x14ac:dyDescent="0.2">
      <c r="A6234" s="665" t="s">
        <v>13701</v>
      </c>
      <c r="B6234" s="666" t="s">
        <v>6922</v>
      </c>
      <c r="C6234" s="666" t="s">
        <v>14689</v>
      </c>
      <c r="D6234" s="675" t="s">
        <v>11806</v>
      </c>
      <c r="E6234" s="737" t="s">
        <v>1124</v>
      </c>
      <c r="F6234" s="666">
        <v>70057446</v>
      </c>
      <c r="G6234" s="675" t="s">
        <v>14900</v>
      </c>
      <c r="H6234" s="675" t="s">
        <v>11806</v>
      </c>
      <c r="I6234" s="675" t="s">
        <v>6929</v>
      </c>
      <c r="J6234" s="675" t="s">
        <v>13704</v>
      </c>
      <c r="K6234" s="666">
        <v>1</v>
      </c>
      <c r="L6234" s="666">
        <v>3</v>
      </c>
      <c r="M6234" s="691" t="s">
        <v>14691</v>
      </c>
      <c r="N6234" s="666"/>
      <c r="O6234" s="666"/>
      <c r="P6234" s="772"/>
      <c r="Q6234" s="666"/>
      <c r="R6234" s="666"/>
    </row>
    <row r="6235" spans="1:18" ht="15.75" customHeight="1" x14ac:dyDescent="0.2">
      <c r="A6235" s="665" t="s">
        <v>13701</v>
      </c>
      <c r="B6235" s="666" t="s">
        <v>6922</v>
      </c>
      <c r="C6235" s="666" t="s">
        <v>14689</v>
      </c>
      <c r="D6235" s="675" t="s">
        <v>10738</v>
      </c>
      <c r="E6235" s="737" t="s">
        <v>5124</v>
      </c>
      <c r="F6235" s="666">
        <v>41716907</v>
      </c>
      <c r="G6235" s="675" t="s">
        <v>14901</v>
      </c>
      <c r="H6235" s="675" t="s">
        <v>10738</v>
      </c>
      <c r="I6235" s="675" t="s">
        <v>7361</v>
      </c>
      <c r="J6235" s="675" t="s">
        <v>13708</v>
      </c>
      <c r="K6235" s="666">
        <v>1</v>
      </c>
      <c r="L6235" s="666">
        <v>3</v>
      </c>
      <c r="M6235" s="691" t="s">
        <v>14694</v>
      </c>
      <c r="N6235" s="666"/>
      <c r="O6235" s="666"/>
      <c r="P6235" s="772"/>
      <c r="Q6235" s="666"/>
      <c r="R6235" s="666"/>
    </row>
    <row r="6236" spans="1:18" ht="15.75" customHeight="1" x14ac:dyDescent="0.2">
      <c r="A6236" s="665" t="s">
        <v>13701</v>
      </c>
      <c r="B6236" s="666" t="s">
        <v>6922</v>
      </c>
      <c r="C6236" s="666" t="s">
        <v>14689</v>
      </c>
      <c r="D6236" s="675" t="s">
        <v>10738</v>
      </c>
      <c r="E6236" s="737" t="s">
        <v>5124</v>
      </c>
      <c r="F6236" s="666">
        <v>47668632</v>
      </c>
      <c r="G6236" s="675" t="s">
        <v>14902</v>
      </c>
      <c r="H6236" s="675" t="s">
        <v>10738</v>
      </c>
      <c r="I6236" s="675" t="s">
        <v>7361</v>
      </c>
      <c r="J6236" s="675" t="s">
        <v>13708</v>
      </c>
      <c r="K6236" s="666">
        <v>1</v>
      </c>
      <c r="L6236" s="666">
        <v>3</v>
      </c>
      <c r="M6236" s="691" t="s">
        <v>14694</v>
      </c>
      <c r="N6236" s="666"/>
      <c r="O6236" s="666"/>
      <c r="P6236" s="772"/>
      <c r="Q6236" s="666"/>
      <c r="R6236" s="666"/>
    </row>
    <row r="6237" spans="1:18" ht="15.75" customHeight="1" x14ac:dyDescent="0.2">
      <c r="A6237" s="665" t="s">
        <v>13701</v>
      </c>
      <c r="B6237" s="666" t="s">
        <v>6922</v>
      </c>
      <c r="C6237" s="666" t="s">
        <v>14689</v>
      </c>
      <c r="D6237" s="675" t="s">
        <v>11806</v>
      </c>
      <c r="E6237" s="737" t="s">
        <v>1124</v>
      </c>
      <c r="F6237" s="666">
        <v>47627832</v>
      </c>
      <c r="G6237" s="675" t="s">
        <v>14903</v>
      </c>
      <c r="H6237" s="675" t="s">
        <v>11806</v>
      </c>
      <c r="I6237" s="675" t="s">
        <v>6929</v>
      </c>
      <c r="J6237" s="675" t="s">
        <v>13704</v>
      </c>
      <c r="K6237" s="666">
        <v>1</v>
      </c>
      <c r="L6237" s="666">
        <v>3</v>
      </c>
      <c r="M6237" s="691" t="s">
        <v>14691</v>
      </c>
      <c r="N6237" s="666"/>
      <c r="O6237" s="666"/>
      <c r="P6237" s="772"/>
      <c r="Q6237" s="666"/>
      <c r="R6237" s="666"/>
    </row>
    <row r="6238" spans="1:18" ht="15.75" customHeight="1" x14ac:dyDescent="0.2">
      <c r="A6238" s="665" t="s">
        <v>13701</v>
      </c>
      <c r="B6238" s="666" t="s">
        <v>6922</v>
      </c>
      <c r="C6238" s="666" t="s">
        <v>14689</v>
      </c>
      <c r="D6238" s="675" t="s">
        <v>10738</v>
      </c>
      <c r="E6238" s="737" t="s">
        <v>5124</v>
      </c>
      <c r="F6238" s="666">
        <v>70570469</v>
      </c>
      <c r="G6238" s="675" t="s">
        <v>14904</v>
      </c>
      <c r="H6238" s="675" t="s">
        <v>10738</v>
      </c>
      <c r="I6238" s="675" t="s">
        <v>7361</v>
      </c>
      <c r="J6238" s="675" t="s">
        <v>13708</v>
      </c>
      <c r="K6238" s="666">
        <v>1</v>
      </c>
      <c r="L6238" s="666">
        <v>3</v>
      </c>
      <c r="M6238" s="691" t="s">
        <v>14694</v>
      </c>
      <c r="N6238" s="666"/>
      <c r="O6238" s="666"/>
      <c r="P6238" s="772"/>
      <c r="Q6238" s="666"/>
      <c r="R6238" s="666"/>
    </row>
    <row r="6239" spans="1:18" ht="15.75" customHeight="1" x14ac:dyDescent="0.2">
      <c r="A6239" s="665" t="s">
        <v>13701</v>
      </c>
      <c r="B6239" s="666" t="s">
        <v>6922</v>
      </c>
      <c r="C6239" s="666" t="s">
        <v>14689</v>
      </c>
      <c r="D6239" s="675" t="s">
        <v>11806</v>
      </c>
      <c r="E6239" s="737" t="s">
        <v>1124</v>
      </c>
      <c r="F6239" s="666">
        <v>44945688</v>
      </c>
      <c r="G6239" s="675" t="s">
        <v>14905</v>
      </c>
      <c r="H6239" s="675" t="s">
        <v>11806</v>
      </c>
      <c r="I6239" s="675" t="s">
        <v>6929</v>
      </c>
      <c r="J6239" s="675" t="s">
        <v>13704</v>
      </c>
      <c r="K6239" s="666">
        <v>1</v>
      </c>
      <c r="L6239" s="666">
        <v>3</v>
      </c>
      <c r="M6239" s="691" t="s">
        <v>14691</v>
      </c>
      <c r="N6239" s="666"/>
      <c r="O6239" s="666"/>
      <c r="P6239" s="772"/>
      <c r="Q6239" s="666"/>
      <c r="R6239" s="666"/>
    </row>
    <row r="6240" spans="1:18" ht="15.75" customHeight="1" x14ac:dyDescent="0.2">
      <c r="A6240" s="665" t="s">
        <v>13701</v>
      </c>
      <c r="B6240" s="666" t="s">
        <v>6922</v>
      </c>
      <c r="C6240" s="666" t="s">
        <v>14689</v>
      </c>
      <c r="D6240" s="675" t="s">
        <v>10738</v>
      </c>
      <c r="E6240" s="737" t="s">
        <v>5124</v>
      </c>
      <c r="F6240" s="666">
        <v>33781397</v>
      </c>
      <c r="G6240" s="675" t="s">
        <v>14906</v>
      </c>
      <c r="H6240" s="675" t="s">
        <v>10738</v>
      </c>
      <c r="I6240" s="675" t="s">
        <v>7361</v>
      </c>
      <c r="J6240" s="675" t="s">
        <v>13708</v>
      </c>
      <c r="K6240" s="666">
        <v>1</v>
      </c>
      <c r="L6240" s="666">
        <v>3</v>
      </c>
      <c r="M6240" s="691" t="s">
        <v>14694</v>
      </c>
      <c r="N6240" s="666"/>
      <c r="O6240" s="666"/>
      <c r="P6240" s="772"/>
      <c r="Q6240" s="666"/>
      <c r="R6240" s="666"/>
    </row>
    <row r="6241" spans="1:18" ht="15.75" customHeight="1" x14ac:dyDescent="0.2">
      <c r="A6241" s="665" t="s">
        <v>13701</v>
      </c>
      <c r="B6241" s="666" t="s">
        <v>6922</v>
      </c>
      <c r="C6241" s="666" t="s">
        <v>14689</v>
      </c>
      <c r="D6241" s="675" t="s">
        <v>11806</v>
      </c>
      <c r="E6241" s="737" t="s">
        <v>1124</v>
      </c>
      <c r="F6241" s="666">
        <v>43191563</v>
      </c>
      <c r="G6241" s="675" t="s">
        <v>14907</v>
      </c>
      <c r="H6241" s="675" t="s">
        <v>11806</v>
      </c>
      <c r="I6241" s="675" t="s">
        <v>6929</v>
      </c>
      <c r="J6241" s="675" t="s">
        <v>13704</v>
      </c>
      <c r="K6241" s="666">
        <v>1</v>
      </c>
      <c r="L6241" s="666">
        <v>3</v>
      </c>
      <c r="M6241" s="691" t="s">
        <v>14691</v>
      </c>
      <c r="N6241" s="666"/>
      <c r="O6241" s="666"/>
      <c r="P6241" s="772"/>
      <c r="Q6241" s="666"/>
      <c r="R6241" s="666"/>
    </row>
    <row r="6242" spans="1:18" ht="15.75" customHeight="1" x14ac:dyDescent="0.2">
      <c r="A6242" s="676" t="s">
        <v>13701</v>
      </c>
      <c r="B6242" s="670" t="s">
        <v>14874</v>
      </c>
      <c r="C6242" s="670"/>
      <c r="D6242" s="675" t="s">
        <v>11806</v>
      </c>
      <c r="E6242" s="737" t="s">
        <v>12250</v>
      </c>
      <c r="F6242" s="666">
        <v>72026338</v>
      </c>
      <c r="G6242" s="675" t="s">
        <v>14298</v>
      </c>
      <c r="H6242" s="675" t="s">
        <v>11806</v>
      </c>
      <c r="I6242" s="668" t="s">
        <v>6929</v>
      </c>
      <c r="J6242" s="668" t="s">
        <v>13704</v>
      </c>
      <c r="K6242" s="670">
        <v>5</v>
      </c>
      <c r="L6242" s="670">
        <v>10</v>
      </c>
      <c r="M6242" s="691" t="s">
        <v>14278</v>
      </c>
      <c r="N6242" s="670"/>
      <c r="O6242" s="670"/>
      <c r="P6242" s="773"/>
      <c r="Q6242" s="670"/>
      <c r="R6242" s="670"/>
    </row>
    <row r="6243" spans="1:18" ht="15.75" customHeight="1" x14ac:dyDescent="0.2">
      <c r="A6243" s="665" t="s">
        <v>13701</v>
      </c>
      <c r="B6243" s="666" t="s">
        <v>6922</v>
      </c>
      <c r="C6243" s="666" t="s">
        <v>14689</v>
      </c>
      <c r="D6243" s="675" t="s">
        <v>10356</v>
      </c>
      <c r="E6243" s="737" t="s">
        <v>1124</v>
      </c>
      <c r="F6243" s="666">
        <v>73518161</v>
      </c>
      <c r="G6243" s="675" t="s">
        <v>14908</v>
      </c>
      <c r="H6243" s="675" t="s">
        <v>10356</v>
      </c>
      <c r="I6243" s="675" t="s">
        <v>6929</v>
      </c>
      <c r="J6243" s="675" t="s">
        <v>10356</v>
      </c>
      <c r="K6243" s="666">
        <v>1</v>
      </c>
      <c r="L6243" s="666">
        <v>3</v>
      </c>
      <c r="M6243" s="691" t="s">
        <v>14691</v>
      </c>
      <c r="N6243" s="666"/>
      <c r="O6243" s="666"/>
      <c r="P6243" s="772"/>
      <c r="Q6243" s="666"/>
      <c r="R6243" s="666"/>
    </row>
    <row r="6244" spans="1:18" ht="15.75" customHeight="1" x14ac:dyDescent="0.2">
      <c r="A6244" s="676" t="s">
        <v>13701</v>
      </c>
      <c r="B6244" s="670" t="s">
        <v>14874</v>
      </c>
      <c r="C6244" s="670"/>
      <c r="D6244" s="675" t="s">
        <v>9914</v>
      </c>
      <c r="E6244" s="737" t="s">
        <v>14875</v>
      </c>
      <c r="F6244" s="666">
        <v>47818088</v>
      </c>
      <c r="G6244" s="675" t="s">
        <v>14300</v>
      </c>
      <c r="H6244" s="675" t="s">
        <v>9914</v>
      </c>
      <c r="I6244" s="668" t="s">
        <v>6929</v>
      </c>
      <c r="J6244" s="668" t="s">
        <v>9913</v>
      </c>
      <c r="K6244" s="670">
        <v>3</v>
      </c>
      <c r="L6244" s="670">
        <v>6</v>
      </c>
      <c r="M6244" s="691" t="s">
        <v>14301</v>
      </c>
      <c r="N6244" s="670"/>
      <c r="O6244" s="670"/>
      <c r="P6244" s="773"/>
      <c r="Q6244" s="670"/>
      <c r="R6244" s="670"/>
    </row>
    <row r="6245" spans="1:18" ht="15.75" customHeight="1" x14ac:dyDescent="0.2">
      <c r="A6245" s="665" t="s">
        <v>13701</v>
      </c>
      <c r="B6245" s="666" t="s">
        <v>6922</v>
      </c>
      <c r="C6245" s="666" t="s">
        <v>14689</v>
      </c>
      <c r="D6245" s="675" t="s">
        <v>11806</v>
      </c>
      <c r="E6245" s="737" t="s">
        <v>1124</v>
      </c>
      <c r="F6245" s="666">
        <v>47195017</v>
      </c>
      <c r="G6245" s="675" t="s">
        <v>14909</v>
      </c>
      <c r="H6245" s="675" t="s">
        <v>11806</v>
      </c>
      <c r="I6245" s="675" t="s">
        <v>6929</v>
      </c>
      <c r="J6245" s="675" t="s">
        <v>13704</v>
      </c>
      <c r="K6245" s="666">
        <v>1</v>
      </c>
      <c r="L6245" s="666">
        <v>3</v>
      </c>
      <c r="M6245" s="691" t="s">
        <v>14691</v>
      </c>
      <c r="N6245" s="666"/>
      <c r="O6245" s="666"/>
      <c r="P6245" s="772"/>
      <c r="Q6245" s="666"/>
      <c r="R6245" s="666"/>
    </row>
    <row r="6246" spans="1:18" ht="15.75" customHeight="1" x14ac:dyDescent="0.2">
      <c r="A6246" s="676" t="s">
        <v>13701</v>
      </c>
      <c r="B6246" s="670" t="s">
        <v>14874</v>
      </c>
      <c r="C6246" s="670"/>
      <c r="D6246" s="675" t="s">
        <v>10390</v>
      </c>
      <c r="E6246" s="737" t="s">
        <v>8906</v>
      </c>
      <c r="F6246" s="666">
        <v>47101104</v>
      </c>
      <c r="G6246" s="675" t="s">
        <v>14303</v>
      </c>
      <c r="H6246" s="675" t="s">
        <v>10390</v>
      </c>
      <c r="I6246" s="668" t="s">
        <v>7361</v>
      </c>
      <c r="J6246" s="668" t="s">
        <v>13708</v>
      </c>
      <c r="K6246" s="670">
        <v>1</v>
      </c>
      <c r="L6246" s="670">
        <v>2</v>
      </c>
      <c r="M6246" s="691" t="s">
        <v>14304</v>
      </c>
      <c r="N6246" s="670"/>
      <c r="O6246" s="670"/>
      <c r="P6246" s="773"/>
      <c r="Q6246" s="670"/>
      <c r="R6246" s="670"/>
    </row>
    <row r="6247" spans="1:18" ht="15.75" customHeight="1" x14ac:dyDescent="0.2">
      <c r="A6247" s="676" t="s">
        <v>13701</v>
      </c>
      <c r="B6247" s="670" t="s">
        <v>14874</v>
      </c>
      <c r="C6247" s="670"/>
      <c r="D6247" s="675" t="s">
        <v>13312</v>
      </c>
      <c r="E6247" s="737" t="s">
        <v>13199</v>
      </c>
      <c r="F6247" s="666">
        <v>40418645</v>
      </c>
      <c r="G6247" s="675" t="s">
        <v>14305</v>
      </c>
      <c r="H6247" s="675" t="s">
        <v>13312</v>
      </c>
      <c r="I6247" s="668" t="s">
        <v>6929</v>
      </c>
      <c r="J6247" s="668" t="s">
        <v>9914</v>
      </c>
      <c r="K6247" s="670">
        <v>1</v>
      </c>
      <c r="L6247" s="670">
        <v>4</v>
      </c>
      <c r="M6247" s="691" t="s">
        <v>14306</v>
      </c>
      <c r="N6247" s="670"/>
      <c r="O6247" s="670"/>
      <c r="P6247" s="773"/>
      <c r="Q6247" s="670"/>
      <c r="R6247" s="670"/>
    </row>
    <row r="6248" spans="1:18" ht="15.75" customHeight="1" x14ac:dyDescent="0.2">
      <c r="A6248" s="665" t="s">
        <v>13701</v>
      </c>
      <c r="B6248" s="666" t="s">
        <v>6922</v>
      </c>
      <c r="C6248" s="666" t="s">
        <v>14689</v>
      </c>
      <c r="D6248" s="675" t="s">
        <v>10738</v>
      </c>
      <c r="E6248" s="737" t="s">
        <v>5124</v>
      </c>
      <c r="F6248" s="666">
        <v>41767060</v>
      </c>
      <c r="G6248" s="675" t="s">
        <v>14910</v>
      </c>
      <c r="H6248" s="675" t="s">
        <v>10738</v>
      </c>
      <c r="I6248" s="675" t="s">
        <v>7361</v>
      </c>
      <c r="J6248" s="675" t="s">
        <v>13708</v>
      </c>
      <c r="K6248" s="666">
        <v>1</v>
      </c>
      <c r="L6248" s="666">
        <v>3</v>
      </c>
      <c r="M6248" s="691" t="s">
        <v>14694</v>
      </c>
      <c r="N6248" s="666"/>
      <c r="O6248" s="666"/>
      <c r="P6248" s="772"/>
      <c r="Q6248" s="666"/>
      <c r="R6248" s="666"/>
    </row>
    <row r="6249" spans="1:18" ht="15.75" customHeight="1" x14ac:dyDescent="0.2">
      <c r="A6249" s="665" t="s">
        <v>13701</v>
      </c>
      <c r="B6249" s="666" t="s">
        <v>6922</v>
      </c>
      <c r="C6249" s="666" t="s">
        <v>14689</v>
      </c>
      <c r="D6249" s="675" t="s">
        <v>11806</v>
      </c>
      <c r="E6249" s="737" t="s">
        <v>1124</v>
      </c>
      <c r="F6249" s="666">
        <v>42495068</v>
      </c>
      <c r="G6249" s="675" t="s">
        <v>14911</v>
      </c>
      <c r="H6249" s="675" t="s">
        <v>11806</v>
      </c>
      <c r="I6249" s="675" t="s">
        <v>6929</v>
      </c>
      <c r="J6249" s="675" t="s">
        <v>13704</v>
      </c>
      <c r="K6249" s="666">
        <v>1</v>
      </c>
      <c r="L6249" s="666">
        <v>3</v>
      </c>
      <c r="M6249" s="691" t="s">
        <v>14691</v>
      </c>
      <c r="N6249" s="666"/>
      <c r="O6249" s="666"/>
      <c r="P6249" s="772"/>
      <c r="Q6249" s="666"/>
      <c r="R6249" s="666"/>
    </row>
    <row r="6250" spans="1:18" ht="15.75" customHeight="1" x14ac:dyDescent="0.2">
      <c r="A6250" s="676" t="s">
        <v>13701</v>
      </c>
      <c r="B6250" s="670" t="s">
        <v>14874</v>
      </c>
      <c r="C6250" s="670"/>
      <c r="D6250" s="675" t="s">
        <v>11169</v>
      </c>
      <c r="E6250" s="737" t="s">
        <v>14912</v>
      </c>
      <c r="F6250" s="666">
        <v>80320039</v>
      </c>
      <c r="G6250" s="675" t="s">
        <v>14309</v>
      </c>
      <c r="H6250" s="675" t="s">
        <v>11169</v>
      </c>
      <c r="I6250" s="668" t="s">
        <v>6929</v>
      </c>
      <c r="J6250" s="675" t="s">
        <v>11169</v>
      </c>
      <c r="K6250" s="670">
        <v>4</v>
      </c>
      <c r="L6250" s="670">
        <v>8</v>
      </c>
      <c r="M6250" s="691" t="s">
        <v>14310</v>
      </c>
      <c r="N6250" s="670"/>
      <c r="O6250" s="670"/>
      <c r="P6250" s="773"/>
      <c r="Q6250" s="670"/>
      <c r="R6250" s="670"/>
    </row>
    <row r="6251" spans="1:18" ht="15.75" customHeight="1" x14ac:dyDescent="0.2">
      <c r="A6251" s="665" t="s">
        <v>13701</v>
      </c>
      <c r="B6251" s="666" t="s">
        <v>6922</v>
      </c>
      <c r="C6251" s="666" t="s">
        <v>14689</v>
      </c>
      <c r="D6251" s="675" t="s">
        <v>11806</v>
      </c>
      <c r="E6251" s="737" t="s">
        <v>1124</v>
      </c>
      <c r="F6251" s="666">
        <v>47376290</v>
      </c>
      <c r="G6251" s="675" t="s">
        <v>11548</v>
      </c>
      <c r="H6251" s="675" t="s">
        <v>11806</v>
      </c>
      <c r="I6251" s="675" t="s">
        <v>6929</v>
      </c>
      <c r="J6251" s="675" t="s">
        <v>13704</v>
      </c>
      <c r="K6251" s="666">
        <v>1</v>
      </c>
      <c r="L6251" s="666">
        <v>3</v>
      </c>
      <c r="M6251" s="691" t="s">
        <v>14691</v>
      </c>
      <c r="N6251" s="666"/>
      <c r="O6251" s="666"/>
      <c r="P6251" s="772"/>
      <c r="Q6251" s="666"/>
      <c r="R6251" s="666"/>
    </row>
    <row r="6252" spans="1:18" ht="15.75" customHeight="1" x14ac:dyDescent="0.2">
      <c r="A6252" s="665" t="s">
        <v>13701</v>
      </c>
      <c r="B6252" s="666" t="s">
        <v>6922</v>
      </c>
      <c r="C6252" s="666" t="s">
        <v>14689</v>
      </c>
      <c r="D6252" s="675" t="s">
        <v>10738</v>
      </c>
      <c r="E6252" s="737" t="s">
        <v>5124</v>
      </c>
      <c r="F6252" s="666">
        <v>45744204</v>
      </c>
      <c r="G6252" s="675" t="s">
        <v>14913</v>
      </c>
      <c r="H6252" s="675" t="s">
        <v>10738</v>
      </c>
      <c r="I6252" s="675" t="s">
        <v>7361</v>
      </c>
      <c r="J6252" s="675" t="s">
        <v>13708</v>
      </c>
      <c r="K6252" s="666">
        <v>1</v>
      </c>
      <c r="L6252" s="666">
        <v>3</v>
      </c>
      <c r="M6252" s="691" t="s">
        <v>14694</v>
      </c>
      <c r="N6252" s="666"/>
      <c r="O6252" s="666"/>
      <c r="P6252" s="772"/>
      <c r="Q6252" s="666"/>
      <c r="R6252" s="666"/>
    </row>
    <row r="6253" spans="1:18" ht="15.75" customHeight="1" x14ac:dyDescent="0.2">
      <c r="A6253" s="665" t="s">
        <v>13701</v>
      </c>
      <c r="B6253" s="666" t="s">
        <v>6922</v>
      </c>
      <c r="C6253" s="666" t="s">
        <v>14689</v>
      </c>
      <c r="D6253" s="675" t="s">
        <v>10738</v>
      </c>
      <c r="E6253" s="737" t="s">
        <v>1124</v>
      </c>
      <c r="F6253" s="666">
        <v>45628935</v>
      </c>
      <c r="G6253" s="675" t="s">
        <v>14914</v>
      </c>
      <c r="H6253" s="675" t="s">
        <v>10738</v>
      </c>
      <c r="I6253" s="675" t="s">
        <v>7361</v>
      </c>
      <c r="J6253" s="675" t="s">
        <v>13708</v>
      </c>
      <c r="K6253" s="666">
        <v>1</v>
      </c>
      <c r="L6253" s="666">
        <v>3</v>
      </c>
      <c r="M6253" s="691" t="s">
        <v>14691</v>
      </c>
      <c r="N6253" s="666"/>
      <c r="O6253" s="666"/>
      <c r="P6253" s="772"/>
      <c r="Q6253" s="666"/>
      <c r="R6253" s="666"/>
    </row>
    <row r="6254" spans="1:18" ht="15.75" customHeight="1" x14ac:dyDescent="0.2">
      <c r="A6254" s="665" t="s">
        <v>13701</v>
      </c>
      <c r="B6254" s="666" t="s">
        <v>6922</v>
      </c>
      <c r="C6254" s="666" t="s">
        <v>14689</v>
      </c>
      <c r="D6254" s="675" t="s">
        <v>10738</v>
      </c>
      <c r="E6254" s="737" t="s">
        <v>5124</v>
      </c>
      <c r="F6254" s="666">
        <v>18029377</v>
      </c>
      <c r="G6254" s="675" t="s">
        <v>14915</v>
      </c>
      <c r="H6254" s="675" t="s">
        <v>10738</v>
      </c>
      <c r="I6254" s="675" t="s">
        <v>7361</v>
      </c>
      <c r="J6254" s="675" t="s">
        <v>13708</v>
      </c>
      <c r="K6254" s="666">
        <v>1</v>
      </c>
      <c r="L6254" s="666">
        <v>3</v>
      </c>
      <c r="M6254" s="691" t="s">
        <v>14694</v>
      </c>
      <c r="N6254" s="666"/>
      <c r="O6254" s="666"/>
      <c r="P6254" s="772"/>
      <c r="Q6254" s="666"/>
      <c r="R6254" s="666"/>
    </row>
    <row r="6255" spans="1:18" ht="15.75" customHeight="1" x14ac:dyDescent="0.2">
      <c r="A6255" s="665" t="s">
        <v>13701</v>
      </c>
      <c r="B6255" s="666" t="s">
        <v>6922</v>
      </c>
      <c r="C6255" s="666" t="s">
        <v>14689</v>
      </c>
      <c r="D6255" s="675" t="s">
        <v>10738</v>
      </c>
      <c r="E6255" s="737" t="s">
        <v>5124</v>
      </c>
      <c r="F6255" s="666">
        <v>18103969</v>
      </c>
      <c r="G6255" s="675" t="s">
        <v>14916</v>
      </c>
      <c r="H6255" s="675" t="s">
        <v>10738</v>
      </c>
      <c r="I6255" s="675" t="s">
        <v>7361</v>
      </c>
      <c r="J6255" s="675" t="s">
        <v>13708</v>
      </c>
      <c r="K6255" s="666">
        <v>1</v>
      </c>
      <c r="L6255" s="666">
        <v>3</v>
      </c>
      <c r="M6255" s="691" t="s">
        <v>14694</v>
      </c>
      <c r="N6255" s="666"/>
      <c r="O6255" s="666"/>
      <c r="P6255" s="772"/>
      <c r="Q6255" s="666"/>
      <c r="R6255" s="666"/>
    </row>
    <row r="6256" spans="1:18" ht="15.75" customHeight="1" x14ac:dyDescent="0.2">
      <c r="A6256" s="665" t="s">
        <v>13701</v>
      </c>
      <c r="B6256" s="666" t="s">
        <v>6922</v>
      </c>
      <c r="C6256" s="666" t="s">
        <v>14689</v>
      </c>
      <c r="D6256" s="675" t="s">
        <v>11806</v>
      </c>
      <c r="E6256" s="737" t="s">
        <v>1124</v>
      </c>
      <c r="F6256" s="666">
        <v>47142883</v>
      </c>
      <c r="G6256" s="675" t="s">
        <v>14917</v>
      </c>
      <c r="H6256" s="675" t="s">
        <v>11806</v>
      </c>
      <c r="I6256" s="675" t="s">
        <v>6929</v>
      </c>
      <c r="J6256" s="675" t="s">
        <v>13704</v>
      </c>
      <c r="K6256" s="666">
        <v>1</v>
      </c>
      <c r="L6256" s="666">
        <v>3</v>
      </c>
      <c r="M6256" s="691" t="s">
        <v>14691</v>
      </c>
      <c r="N6256" s="666"/>
      <c r="O6256" s="666"/>
      <c r="P6256" s="772"/>
      <c r="Q6256" s="666"/>
      <c r="R6256" s="666"/>
    </row>
    <row r="6257" spans="1:18" ht="15.75" customHeight="1" x14ac:dyDescent="0.2">
      <c r="A6257" s="665" t="s">
        <v>13701</v>
      </c>
      <c r="B6257" s="666" t="s">
        <v>6922</v>
      </c>
      <c r="C6257" s="666" t="s">
        <v>14689</v>
      </c>
      <c r="D6257" s="675" t="s">
        <v>10738</v>
      </c>
      <c r="E6257" s="737" t="s">
        <v>5124</v>
      </c>
      <c r="F6257" s="666">
        <v>43911693</v>
      </c>
      <c r="G6257" s="675" t="s">
        <v>14918</v>
      </c>
      <c r="H6257" s="675" t="s">
        <v>10738</v>
      </c>
      <c r="I6257" s="675" t="s">
        <v>7361</v>
      </c>
      <c r="J6257" s="675" t="s">
        <v>13708</v>
      </c>
      <c r="K6257" s="666">
        <v>1</v>
      </c>
      <c r="L6257" s="666">
        <v>3</v>
      </c>
      <c r="M6257" s="691" t="s">
        <v>14694</v>
      </c>
      <c r="N6257" s="666"/>
      <c r="O6257" s="666"/>
      <c r="P6257" s="772"/>
      <c r="Q6257" s="666"/>
      <c r="R6257" s="666"/>
    </row>
    <row r="6258" spans="1:18" ht="15.75" customHeight="1" x14ac:dyDescent="0.2">
      <c r="A6258" s="665" t="s">
        <v>13701</v>
      </c>
      <c r="B6258" s="666" t="s">
        <v>6922</v>
      </c>
      <c r="C6258" s="666" t="s">
        <v>14689</v>
      </c>
      <c r="D6258" s="675" t="s">
        <v>10738</v>
      </c>
      <c r="E6258" s="737" t="s">
        <v>5124</v>
      </c>
      <c r="F6258" s="666">
        <v>70120042</v>
      </c>
      <c r="G6258" s="675" t="s">
        <v>11604</v>
      </c>
      <c r="H6258" s="675" t="s">
        <v>10738</v>
      </c>
      <c r="I6258" s="675" t="s">
        <v>7361</v>
      </c>
      <c r="J6258" s="675" t="s">
        <v>13708</v>
      </c>
      <c r="K6258" s="666">
        <v>1</v>
      </c>
      <c r="L6258" s="666">
        <v>3</v>
      </c>
      <c r="M6258" s="691" t="s">
        <v>14694</v>
      </c>
      <c r="N6258" s="666"/>
      <c r="O6258" s="666"/>
      <c r="P6258" s="772"/>
      <c r="Q6258" s="666"/>
      <c r="R6258" s="666"/>
    </row>
    <row r="6259" spans="1:18" ht="15.75" customHeight="1" x14ac:dyDescent="0.2">
      <c r="A6259" s="665" t="s">
        <v>13701</v>
      </c>
      <c r="B6259" s="666" t="s">
        <v>6922</v>
      </c>
      <c r="C6259" s="666" t="s">
        <v>14689</v>
      </c>
      <c r="D6259" s="675" t="s">
        <v>10738</v>
      </c>
      <c r="E6259" s="737" t="s">
        <v>5124</v>
      </c>
      <c r="F6259" s="666">
        <v>47962061</v>
      </c>
      <c r="G6259" s="675" t="s">
        <v>14919</v>
      </c>
      <c r="H6259" s="675" t="s">
        <v>10738</v>
      </c>
      <c r="I6259" s="675" t="s">
        <v>7361</v>
      </c>
      <c r="J6259" s="675" t="s">
        <v>13708</v>
      </c>
      <c r="K6259" s="666">
        <v>1</v>
      </c>
      <c r="L6259" s="666">
        <v>3</v>
      </c>
      <c r="M6259" s="691" t="s">
        <v>14694</v>
      </c>
      <c r="N6259" s="666"/>
      <c r="O6259" s="666"/>
      <c r="P6259" s="772"/>
      <c r="Q6259" s="666"/>
      <c r="R6259" s="666"/>
    </row>
    <row r="6260" spans="1:18" ht="15.75" customHeight="1" x14ac:dyDescent="0.2">
      <c r="A6260" s="665" t="s">
        <v>13701</v>
      </c>
      <c r="B6260" s="666" t="s">
        <v>6922</v>
      </c>
      <c r="C6260" s="666" t="s">
        <v>14689</v>
      </c>
      <c r="D6260" s="675" t="s">
        <v>9105</v>
      </c>
      <c r="E6260" s="737" t="s">
        <v>1124</v>
      </c>
      <c r="F6260" s="666">
        <v>45650444</v>
      </c>
      <c r="G6260" s="675" t="s">
        <v>14920</v>
      </c>
      <c r="H6260" s="675" t="s">
        <v>9105</v>
      </c>
      <c r="I6260" s="675" t="s">
        <v>6929</v>
      </c>
      <c r="J6260" s="675" t="s">
        <v>13873</v>
      </c>
      <c r="K6260" s="666">
        <v>1</v>
      </c>
      <c r="L6260" s="666">
        <v>3</v>
      </c>
      <c r="M6260" s="691" t="s">
        <v>14691</v>
      </c>
      <c r="N6260" s="666"/>
      <c r="O6260" s="666"/>
      <c r="P6260" s="772"/>
      <c r="Q6260" s="666"/>
      <c r="R6260" s="666"/>
    </row>
    <row r="6261" spans="1:18" ht="15.75" customHeight="1" x14ac:dyDescent="0.2">
      <c r="A6261" s="665" t="s">
        <v>13701</v>
      </c>
      <c r="B6261" s="666" t="s">
        <v>6922</v>
      </c>
      <c r="C6261" s="666" t="s">
        <v>14689</v>
      </c>
      <c r="D6261" s="675" t="s">
        <v>10738</v>
      </c>
      <c r="E6261" s="737" t="s">
        <v>5124</v>
      </c>
      <c r="F6261" s="666">
        <v>70070017</v>
      </c>
      <c r="G6261" s="675" t="s">
        <v>14921</v>
      </c>
      <c r="H6261" s="675" t="s">
        <v>10738</v>
      </c>
      <c r="I6261" s="675" t="s">
        <v>7361</v>
      </c>
      <c r="J6261" s="675" t="s">
        <v>13708</v>
      </c>
      <c r="K6261" s="666">
        <v>1</v>
      </c>
      <c r="L6261" s="666">
        <v>3</v>
      </c>
      <c r="M6261" s="691" t="s">
        <v>14694</v>
      </c>
      <c r="N6261" s="666"/>
      <c r="O6261" s="666"/>
      <c r="P6261" s="772"/>
      <c r="Q6261" s="666"/>
      <c r="R6261" s="666"/>
    </row>
    <row r="6262" spans="1:18" ht="15.75" customHeight="1" x14ac:dyDescent="0.2">
      <c r="A6262" s="665" t="s">
        <v>13701</v>
      </c>
      <c r="B6262" s="666" t="s">
        <v>6922</v>
      </c>
      <c r="C6262" s="666" t="s">
        <v>14689</v>
      </c>
      <c r="D6262" s="675" t="s">
        <v>11806</v>
      </c>
      <c r="E6262" s="737" t="s">
        <v>1124</v>
      </c>
      <c r="F6262" s="666">
        <v>72868033</v>
      </c>
      <c r="G6262" s="675" t="s">
        <v>13634</v>
      </c>
      <c r="H6262" s="675" t="s">
        <v>11806</v>
      </c>
      <c r="I6262" s="675" t="s">
        <v>6929</v>
      </c>
      <c r="J6262" s="675" t="s">
        <v>13704</v>
      </c>
      <c r="K6262" s="666">
        <v>1</v>
      </c>
      <c r="L6262" s="666">
        <v>3</v>
      </c>
      <c r="M6262" s="691" t="s">
        <v>14691</v>
      </c>
      <c r="N6262" s="666"/>
      <c r="O6262" s="666"/>
      <c r="P6262" s="772"/>
      <c r="Q6262" s="666"/>
      <c r="R6262" s="666"/>
    </row>
    <row r="6263" spans="1:18" ht="15.75" customHeight="1" x14ac:dyDescent="0.2">
      <c r="A6263" s="665" t="s">
        <v>13701</v>
      </c>
      <c r="B6263" s="666" t="s">
        <v>6922</v>
      </c>
      <c r="C6263" s="666" t="s">
        <v>14689</v>
      </c>
      <c r="D6263" s="675" t="s">
        <v>10738</v>
      </c>
      <c r="E6263" s="737" t="s">
        <v>5124</v>
      </c>
      <c r="F6263" s="666">
        <v>42969836</v>
      </c>
      <c r="G6263" s="675" t="s">
        <v>14922</v>
      </c>
      <c r="H6263" s="675" t="s">
        <v>10738</v>
      </c>
      <c r="I6263" s="675" t="s">
        <v>7361</v>
      </c>
      <c r="J6263" s="675" t="s">
        <v>13708</v>
      </c>
      <c r="K6263" s="666">
        <v>1</v>
      </c>
      <c r="L6263" s="666">
        <v>3</v>
      </c>
      <c r="M6263" s="691" t="s">
        <v>14694</v>
      </c>
      <c r="N6263" s="666"/>
      <c r="O6263" s="666"/>
      <c r="P6263" s="772"/>
      <c r="Q6263" s="666"/>
      <c r="R6263" s="666"/>
    </row>
    <row r="6264" spans="1:18" ht="15.75" customHeight="1" x14ac:dyDescent="0.2">
      <c r="A6264" s="665" t="s">
        <v>13701</v>
      </c>
      <c r="B6264" s="666" t="s">
        <v>6922</v>
      </c>
      <c r="C6264" s="666" t="s">
        <v>14689</v>
      </c>
      <c r="D6264" s="675" t="s">
        <v>10738</v>
      </c>
      <c r="E6264" s="737" t="s">
        <v>5124</v>
      </c>
      <c r="F6264" s="666">
        <v>22093066</v>
      </c>
      <c r="G6264" s="675" t="s">
        <v>14923</v>
      </c>
      <c r="H6264" s="675" t="s">
        <v>10738</v>
      </c>
      <c r="I6264" s="675" t="s">
        <v>7361</v>
      </c>
      <c r="J6264" s="675" t="s">
        <v>13708</v>
      </c>
      <c r="K6264" s="666">
        <v>1</v>
      </c>
      <c r="L6264" s="666">
        <v>3</v>
      </c>
      <c r="M6264" s="691" t="s">
        <v>14694</v>
      </c>
      <c r="N6264" s="666"/>
      <c r="O6264" s="666"/>
      <c r="P6264" s="772"/>
      <c r="Q6264" s="666"/>
      <c r="R6264" s="666"/>
    </row>
    <row r="6265" spans="1:18" ht="15.75" customHeight="1" x14ac:dyDescent="0.2">
      <c r="A6265" s="665" t="s">
        <v>13701</v>
      </c>
      <c r="B6265" s="666" t="s">
        <v>6922</v>
      </c>
      <c r="C6265" s="666" t="s">
        <v>14689</v>
      </c>
      <c r="D6265" s="675" t="s">
        <v>10738</v>
      </c>
      <c r="E6265" s="737" t="s">
        <v>5124</v>
      </c>
      <c r="F6265" s="666">
        <v>70009465</v>
      </c>
      <c r="G6265" s="675" t="s">
        <v>14924</v>
      </c>
      <c r="H6265" s="675" t="s">
        <v>10738</v>
      </c>
      <c r="I6265" s="675" t="s">
        <v>7361</v>
      </c>
      <c r="J6265" s="675" t="s">
        <v>13708</v>
      </c>
      <c r="K6265" s="666">
        <v>1</v>
      </c>
      <c r="L6265" s="666">
        <v>3</v>
      </c>
      <c r="M6265" s="691" t="s">
        <v>14694</v>
      </c>
      <c r="N6265" s="666"/>
      <c r="O6265" s="666"/>
      <c r="P6265" s="772"/>
      <c r="Q6265" s="666"/>
      <c r="R6265" s="666"/>
    </row>
    <row r="6266" spans="1:18" ht="15.75" customHeight="1" x14ac:dyDescent="0.2">
      <c r="A6266" s="665" t="s">
        <v>13701</v>
      </c>
      <c r="B6266" s="666" t="s">
        <v>6922</v>
      </c>
      <c r="C6266" s="666" t="s">
        <v>14689</v>
      </c>
      <c r="D6266" s="675" t="s">
        <v>11806</v>
      </c>
      <c r="E6266" s="737" t="s">
        <v>1124</v>
      </c>
      <c r="F6266" s="666">
        <v>46861545</v>
      </c>
      <c r="G6266" s="675" t="s">
        <v>14925</v>
      </c>
      <c r="H6266" s="675" t="s">
        <v>11806</v>
      </c>
      <c r="I6266" s="675" t="s">
        <v>6929</v>
      </c>
      <c r="J6266" s="675" t="s">
        <v>13704</v>
      </c>
      <c r="K6266" s="666">
        <v>1</v>
      </c>
      <c r="L6266" s="666">
        <v>3</v>
      </c>
      <c r="M6266" s="691" t="s">
        <v>14691</v>
      </c>
      <c r="N6266" s="666"/>
      <c r="O6266" s="666"/>
      <c r="P6266" s="772"/>
      <c r="Q6266" s="666"/>
      <c r="R6266" s="666"/>
    </row>
    <row r="6267" spans="1:18" ht="15.75" customHeight="1" x14ac:dyDescent="0.2">
      <c r="A6267" s="665" t="s">
        <v>13701</v>
      </c>
      <c r="B6267" s="666" t="s">
        <v>6922</v>
      </c>
      <c r="C6267" s="666" t="s">
        <v>14689</v>
      </c>
      <c r="D6267" s="675" t="s">
        <v>10356</v>
      </c>
      <c r="E6267" s="737" t="s">
        <v>1124</v>
      </c>
      <c r="F6267" s="666">
        <v>45215748</v>
      </c>
      <c r="G6267" s="675" t="s">
        <v>14926</v>
      </c>
      <c r="H6267" s="675" t="s">
        <v>10356</v>
      </c>
      <c r="I6267" s="675" t="s">
        <v>6929</v>
      </c>
      <c r="J6267" s="675" t="s">
        <v>10356</v>
      </c>
      <c r="K6267" s="666">
        <v>1</v>
      </c>
      <c r="L6267" s="666">
        <v>3</v>
      </c>
      <c r="M6267" s="691" t="s">
        <v>14691</v>
      </c>
      <c r="N6267" s="666"/>
      <c r="O6267" s="666"/>
      <c r="P6267" s="772"/>
      <c r="Q6267" s="666"/>
      <c r="R6267" s="666"/>
    </row>
    <row r="6268" spans="1:18" ht="15.75" customHeight="1" x14ac:dyDescent="0.2">
      <c r="A6268" s="665" t="s">
        <v>13701</v>
      </c>
      <c r="B6268" s="666" t="s">
        <v>6922</v>
      </c>
      <c r="C6268" s="666" t="s">
        <v>14689</v>
      </c>
      <c r="D6268" s="675" t="s">
        <v>11806</v>
      </c>
      <c r="E6268" s="737" t="s">
        <v>1124</v>
      </c>
      <c r="F6268" s="666">
        <v>72648920</v>
      </c>
      <c r="G6268" s="675" t="s">
        <v>14927</v>
      </c>
      <c r="H6268" s="675" t="s">
        <v>11806</v>
      </c>
      <c r="I6268" s="675" t="s">
        <v>6929</v>
      </c>
      <c r="J6268" s="675" t="s">
        <v>13704</v>
      </c>
      <c r="K6268" s="666">
        <v>1</v>
      </c>
      <c r="L6268" s="666">
        <v>3</v>
      </c>
      <c r="M6268" s="691" t="s">
        <v>14691</v>
      </c>
      <c r="N6268" s="666"/>
      <c r="O6268" s="666"/>
      <c r="P6268" s="772"/>
      <c r="Q6268" s="666"/>
      <c r="R6268" s="666"/>
    </row>
    <row r="6269" spans="1:18" ht="15.75" customHeight="1" x14ac:dyDescent="0.2">
      <c r="A6269" s="676" t="s">
        <v>13701</v>
      </c>
      <c r="B6269" s="670" t="s">
        <v>14874</v>
      </c>
      <c r="C6269" s="670"/>
      <c r="D6269" s="675" t="s">
        <v>9914</v>
      </c>
      <c r="E6269" s="737" t="s">
        <v>14875</v>
      </c>
      <c r="F6269" s="666">
        <v>42529426</v>
      </c>
      <c r="G6269" s="675" t="s">
        <v>14330</v>
      </c>
      <c r="H6269" s="675" t="s">
        <v>9914</v>
      </c>
      <c r="I6269" s="668" t="s">
        <v>6929</v>
      </c>
      <c r="J6269" s="668" t="s">
        <v>9913</v>
      </c>
      <c r="K6269" s="670">
        <v>1</v>
      </c>
      <c r="L6269" s="670">
        <v>4</v>
      </c>
      <c r="M6269" s="691" t="s">
        <v>14331</v>
      </c>
      <c r="N6269" s="670"/>
      <c r="O6269" s="670"/>
      <c r="P6269" s="773"/>
      <c r="Q6269" s="670"/>
      <c r="R6269" s="670"/>
    </row>
    <row r="6270" spans="1:18" ht="15.75" customHeight="1" x14ac:dyDescent="0.2">
      <c r="A6270" s="665" t="s">
        <v>13701</v>
      </c>
      <c r="B6270" s="666" t="s">
        <v>6922</v>
      </c>
      <c r="C6270" s="666" t="s">
        <v>14689</v>
      </c>
      <c r="D6270" s="675" t="s">
        <v>10738</v>
      </c>
      <c r="E6270" s="737" t="s">
        <v>5124</v>
      </c>
      <c r="F6270" s="666">
        <v>43328512</v>
      </c>
      <c r="G6270" s="675" t="s">
        <v>14928</v>
      </c>
      <c r="H6270" s="675" t="s">
        <v>10738</v>
      </c>
      <c r="I6270" s="675" t="s">
        <v>7361</v>
      </c>
      <c r="J6270" s="675" t="s">
        <v>13708</v>
      </c>
      <c r="K6270" s="666">
        <v>1</v>
      </c>
      <c r="L6270" s="666">
        <v>3</v>
      </c>
      <c r="M6270" s="691" t="s">
        <v>14694</v>
      </c>
      <c r="N6270" s="666"/>
      <c r="O6270" s="666"/>
      <c r="P6270" s="772"/>
      <c r="Q6270" s="666"/>
      <c r="R6270" s="666"/>
    </row>
    <row r="6271" spans="1:18" ht="15.75" customHeight="1" x14ac:dyDescent="0.2">
      <c r="A6271" s="665" t="s">
        <v>13701</v>
      </c>
      <c r="B6271" s="666" t="s">
        <v>6922</v>
      </c>
      <c r="C6271" s="666" t="s">
        <v>14689</v>
      </c>
      <c r="D6271" s="675" t="s">
        <v>10738</v>
      </c>
      <c r="E6271" s="737" t="s">
        <v>5124</v>
      </c>
      <c r="F6271" s="666">
        <v>44863997</v>
      </c>
      <c r="G6271" s="675" t="s">
        <v>14929</v>
      </c>
      <c r="H6271" s="675" t="s">
        <v>10738</v>
      </c>
      <c r="I6271" s="675" t="s">
        <v>7361</v>
      </c>
      <c r="J6271" s="675" t="s">
        <v>13708</v>
      </c>
      <c r="K6271" s="666">
        <v>1</v>
      </c>
      <c r="L6271" s="666">
        <v>3</v>
      </c>
      <c r="M6271" s="691" t="s">
        <v>14694</v>
      </c>
      <c r="N6271" s="666"/>
      <c r="O6271" s="666"/>
      <c r="P6271" s="772"/>
      <c r="Q6271" s="666"/>
      <c r="R6271" s="666"/>
    </row>
    <row r="6272" spans="1:18" ht="15.75" customHeight="1" x14ac:dyDescent="0.2">
      <c r="A6272" s="665" t="s">
        <v>13701</v>
      </c>
      <c r="B6272" s="666" t="s">
        <v>6922</v>
      </c>
      <c r="C6272" s="666" t="s">
        <v>14689</v>
      </c>
      <c r="D6272" s="675" t="s">
        <v>10738</v>
      </c>
      <c r="E6272" s="737" t="s">
        <v>5124</v>
      </c>
      <c r="F6272" s="666">
        <v>18143078</v>
      </c>
      <c r="G6272" s="675" t="s">
        <v>14930</v>
      </c>
      <c r="H6272" s="675" t="s">
        <v>10738</v>
      </c>
      <c r="I6272" s="675" t="s">
        <v>7361</v>
      </c>
      <c r="J6272" s="675" t="s">
        <v>13708</v>
      </c>
      <c r="K6272" s="666">
        <v>1</v>
      </c>
      <c r="L6272" s="666">
        <v>3</v>
      </c>
      <c r="M6272" s="691" t="s">
        <v>14694</v>
      </c>
      <c r="N6272" s="666"/>
      <c r="O6272" s="666"/>
      <c r="P6272" s="772"/>
      <c r="Q6272" s="666"/>
      <c r="R6272" s="666"/>
    </row>
    <row r="6273" spans="1:18" ht="15.75" customHeight="1" x14ac:dyDescent="0.2">
      <c r="A6273" s="665" t="s">
        <v>13701</v>
      </c>
      <c r="B6273" s="666" t="s">
        <v>6922</v>
      </c>
      <c r="C6273" s="666" t="s">
        <v>14689</v>
      </c>
      <c r="D6273" s="675" t="s">
        <v>10356</v>
      </c>
      <c r="E6273" s="737" t="s">
        <v>1124</v>
      </c>
      <c r="F6273" s="666">
        <v>18222034</v>
      </c>
      <c r="G6273" s="675" t="s">
        <v>13693</v>
      </c>
      <c r="H6273" s="675" t="s">
        <v>10356</v>
      </c>
      <c r="I6273" s="675" t="s">
        <v>6929</v>
      </c>
      <c r="J6273" s="675" t="s">
        <v>10356</v>
      </c>
      <c r="K6273" s="666">
        <v>1</v>
      </c>
      <c r="L6273" s="666">
        <v>3</v>
      </c>
      <c r="M6273" s="691" t="s">
        <v>14691</v>
      </c>
      <c r="N6273" s="666"/>
      <c r="O6273" s="666"/>
      <c r="P6273" s="772"/>
      <c r="Q6273" s="666"/>
      <c r="R6273" s="666"/>
    </row>
    <row r="6274" spans="1:18" ht="15.75" customHeight="1" x14ac:dyDescent="0.2">
      <c r="A6274" s="665" t="s">
        <v>13701</v>
      </c>
      <c r="B6274" s="666" t="s">
        <v>6922</v>
      </c>
      <c r="C6274" s="666" t="s">
        <v>14689</v>
      </c>
      <c r="D6274" s="675" t="s">
        <v>11806</v>
      </c>
      <c r="E6274" s="737" t="s">
        <v>1124</v>
      </c>
      <c r="F6274" s="666">
        <v>70282805</v>
      </c>
      <c r="G6274" s="675" t="s">
        <v>14931</v>
      </c>
      <c r="H6274" s="675" t="s">
        <v>11806</v>
      </c>
      <c r="I6274" s="675" t="s">
        <v>6929</v>
      </c>
      <c r="J6274" s="675" t="s">
        <v>13704</v>
      </c>
      <c r="K6274" s="666">
        <v>1</v>
      </c>
      <c r="L6274" s="666">
        <v>3</v>
      </c>
      <c r="M6274" s="691" t="s">
        <v>14691</v>
      </c>
      <c r="N6274" s="666"/>
      <c r="O6274" s="666"/>
      <c r="P6274" s="772"/>
      <c r="Q6274" s="666"/>
      <c r="R6274" s="666"/>
    </row>
    <row r="6275" spans="1:18" ht="15.75" customHeight="1" x14ac:dyDescent="0.2">
      <c r="A6275" s="676" t="s">
        <v>13701</v>
      </c>
      <c r="B6275" s="670" t="s">
        <v>14874</v>
      </c>
      <c r="C6275" s="670"/>
      <c r="D6275" s="675" t="s">
        <v>11806</v>
      </c>
      <c r="E6275" s="737" t="s">
        <v>14912</v>
      </c>
      <c r="F6275" s="666">
        <v>46685724</v>
      </c>
      <c r="G6275" s="675" t="s">
        <v>14337</v>
      </c>
      <c r="H6275" s="675" t="s">
        <v>11806</v>
      </c>
      <c r="I6275" s="668" t="s">
        <v>6929</v>
      </c>
      <c r="J6275" s="668" t="s">
        <v>13704</v>
      </c>
      <c r="K6275" s="670">
        <v>3</v>
      </c>
      <c r="L6275" s="670">
        <v>5</v>
      </c>
      <c r="M6275" s="691" t="s">
        <v>14338</v>
      </c>
      <c r="N6275" s="670"/>
      <c r="O6275" s="670"/>
      <c r="P6275" s="773"/>
      <c r="Q6275" s="670"/>
      <c r="R6275" s="670"/>
    </row>
    <row r="6276" spans="1:18" ht="15.75" customHeight="1" x14ac:dyDescent="0.2">
      <c r="A6276" s="665" t="s">
        <v>13701</v>
      </c>
      <c r="B6276" s="666" t="s">
        <v>6922</v>
      </c>
      <c r="C6276" s="666" t="s">
        <v>14689</v>
      </c>
      <c r="D6276" s="675" t="s">
        <v>11806</v>
      </c>
      <c r="E6276" s="737" t="s">
        <v>1124</v>
      </c>
      <c r="F6276" s="666">
        <v>46960674</v>
      </c>
      <c r="G6276" s="675" t="s">
        <v>14932</v>
      </c>
      <c r="H6276" s="675" t="s">
        <v>11806</v>
      </c>
      <c r="I6276" s="675" t="s">
        <v>6929</v>
      </c>
      <c r="J6276" s="675" t="s">
        <v>13704</v>
      </c>
      <c r="K6276" s="666">
        <v>1</v>
      </c>
      <c r="L6276" s="666">
        <v>3</v>
      </c>
      <c r="M6276" s="691" t="s">
        <v>14691</v>
      </c>
      <c r="N6276" s="666"/>
      <c r="O6276" s="666"/>
      <c r="P6276" s="772"/>
      <c r="Q6276" s="666"/>
      <c r="R6276" s="666"/>
    </row>
    <row r="6277" spans="1:18" ht="15.75" customHeight="1" x14ac:dyDescent="0.2">
      <c r="A6277" s="665" t="s">
        <v>13701</v>
      </c>
      <c r="B6277" s="666" t="s">
        <v>6922</v>
      </c>
      <c r="C6277" s="666" t="s">
        <v>14689</v>
      </c>
      <c r="D6277" s="675" t="s">
        <v>11806</v>
      </c>
      <c r="E6277" s="737" t="s">
        <v>1124</v>
      </c>
      <c r="F6277" s="666">
        <v>46939139</v>
      </c>
      <c r="G6277" s="675" t="s">
        <v>14933</v>
      </c>
      <c r="H6277" s="675" t="s">
        <v>11806</v>
      </c>
      <c r="I6277" s="675" t="s">
        <v>6929</v>
      </c>
      <c r="J6277" s="675" t="s">
        <v>13704</v>
      </c>
      <c r="K6277" s="666">
        <v>1</v>
      </c>
      <c r="L6277" s="666">
        <v>3</v>
      </c>
      <c r="M6277" s="691" t="s">
        <v>14691</v>
      </c>
      <c r="N6277" s="666"/>
      <c r="O6277" s="666"/>
      <c r="P6277" s="772"/>
      <c r="Q6277" s="666"/>
      <c r="R6277" s="666"/>
    </row>
    <row r="6278" spans="1:18" ht="15.75" customHeight="1" x14ac:dyDescent="0.2">
      <c r="A6278" s="665" t="s">
        <v>13701</v>
      </c>
      <c r="B6278" s="666" t="s">
        <v>6922</v>
      </c>
      <c r="C6278" s="666" t="s">
        <v>14689</v>
      </c>
      <c r="D6278" s="675" t="s">
        <v>10738</v>
      </c>
      <c r="E6278" s="737" t="s">
        <v>5124</v>
      </c>
      <c r="F6278" s="666">
        <v>75103142</v>
      </c>
      <c r="G6278" s="675" t="s">
        <v>14934</v>
      </c>
      <c r="H6278" s="675" t="s">
        <v>10738</v>
      </c>
      <c r="I6278" s="675" t="s">
        <v>7361</v>
      </c>
      <c r="J6278" s="675" t="s">
        <v>13708</v>
      </c>
      <c r="K6278" s="666">
        <v>1</v>
      </c>
      <c r="L6278" s="666">
        <v>3</v>
      </c>
      <c r="M6278" s="691" t="s">
        <v>14694</v>
      </c>
      <c r="N6278" s="666"/>
      <c r="O6278" s="666"/>
      <c r="P6278" s="772"/>
      <c r="Q6278" s="666"/>
      <c r="R6278" s="666"/>
    </row>
    <row r="6279" spans="1:18" ht="15.75" customHeight="1" x14ac:dyDescent="0.2">
      <c r="A6279" s="665" t="s">
        <v>13701</v>
      </c>
      <c r="B6279" s="666" t="s">
        <v>6922</v>
      </c>
      <c r="C6279" s="666" t="s">
        <v>14689</v>
      </c>
      <c r="D6279" s="675" t="s">
        <v>10356</v>
      </c>
      <c r="E6279" s="737" t="s">
        <v>1124</v>
      </c>
      <c r="F6279" s="666">
        <v>70242526</v>
      </c>
      <c r="G6279" s="675" t="s">
        <v>14935</v>
      </c>
      <c r="H6279" s="675" t="s">
        <v>10356</v>
      </c>
      <c r="I6279" s="675" t="s">
        <v>6929</v>
      </c>
      <c r="J6279" s="675" t="s">
        <v>10356</v>
      </c>
      <c r="K6279" s="666">
        <v>1</v>
      </c>
      <c r="L6279" s="666">
        <v>3</v>
      </c>
      <c r="M6279" s="691" t="s">
        <v>14691</v>
      </c>
      <c r="N6279" s="666"/>
      <c r="O6279" s="666"/>
      <c r="P6279" s="772"/>
      <c r="Q6279" s="666"/>
      <c r="R6279" s="666"/>
    </row>
    <row r="6280" spans="1:18" ht="15.75" customHeight="1" x14ac:dyDescent="0.2">
      <c r="A6280" s="665" t="s">
        <v>13701</v>
      </c>
      <c r="B6280" s="666" t="s">
        <v>6922</v>
      </c>
      <c r="C6280" s="666" t="s">
        <v>14689</v>
      </c>
      <c r="D6280" s="675" t="s">
        <v>9105</v>
      </c>
      <c r="E6280" s="737" t="s">
        <v>1124</v>
      </c>
      <c r="F6280" s="666">
        <v>46667995</v>
      </c>
      <c r="G6280" s="675" t="s">
        <v>14936</v>
      </c>
      <c r="H6280" s="675" t="s">
        <v>9105</v>
      </c>
      <c r="I6280" s="675" t="s">
        <v>6929</v>
      </c>
      <c r="J6280" s="675" t="s">
        <v>13873</v>
      </c>
      <c r="K6280" s="666">
        <v>1</v>
      </c>
      <c r="L6280" s="666">
        <v>3</v>
      </c>
      <c r="M6280" s="691" t="s">
        <v>14691</v>
      </c>
      <c r="N6280" s="666"/>
      <c r="O6280" s="666"/>
      <c r="P6280" s="772"/>
      <c r="Q6280" s="666"/>
      <c r="R6280" s="666"/>
    </row>
    <row r="6281" spans="1:18" ht="15.75" customHeight="1" x14ac:dyDescent="0.2">
      <c r="A6281" s="665" t="s">
        <v>13701</v>
      </c>
      <c r="B6281" s="666" t="s">
        <v>6922</v>
      </c>
      <c r="C6281" s="666" t="s">
        <v>14689</v>
      </c>
      <c r="D6281" s="675" t="s">
        <v>10738</v>
      </c>
      <c r="E6281" s="737" t="s">
        <v>5124</v>
      </c>
      <c r="F6281" s="666">
        <v>70751941</v>
      </c>
      <c r="G6281" s="675" t="s">
        <v>14937</v>
      </c>
      <c r="H6281" s="675" t="s">
        <v>10738</v>
      </c>
      <c r="I6281" s="675" t="s">
        <v>7361</v>
      </c>
      <c r="J6281" s="675" t="s">
        <v>13708</v>
      </c>
      <c r="K6281" s="666">
        <v>1</v>
      </c>
      <c r="L6281" s="666">
        <v>3</v>
      </c>
      <c r="M6281" s="691" t="s">
        <v>14694</v>
      </c>
      <c r="N6281" s="666"/>
      <c r="O6281" s="666"/>
      <c r="P6281" s="772"/>
      <c r="Q6281" s="666"/>
      <c r="R6281" s="666"/>
    </row>
    <row r="6282" spans="1:18" ht="15.75" customHeight="1" x14ac:dyDescent="0.2">
      <c r="A6282" s="665" t="s">
        <v>13701</v>
      </c>
      <c r="B6282" s="666" t="s">
        <v>6922</v>
      </c>
      <c r="C6282" s="666" t="s">
        <v>14689</v>
      </c>
      <c r="D6282" s="675" t="s">
        <v>10738</v>
      </c>
      <c r="E6282" s="737" t="s">
        <v>1124</v>
      </c>
      <c r="F6282" s="666">
        <v>44287048</v>
      </c>
      <c r="G6282" s="675" t="s">
        <v>14938</v>
      </c>
      <c r="H6282" s="675" t="s">
        <v>10738</v>
      </c>
      <c r="I6282" s="675" t="s">
        <v>7361</v>
      </c>
      <c r="J6282" s="675" t="s">
        <v>13708</v>
      </c>
      <c r="K6282" s="666">
        <v>1</v>
      </c>
      <c r="L6282" s="666">
        <v>3</v>
      </c>
      <c r="M6282" s="691" t="s">
        <v>14691</v>
      </c>
      <c r="N6282" s="666"/>
      <c r="O6282" s="666"/>
      <c r="P6282" s="772"/>
      <c r="Q6282" s="666"/>
      <c r="R6282" s="666"/>
    </row>
    <row r="6283" spans="1:18" ht="15.75" customHeight="1" x14ac:dyDescent="0.2">
      <c r="A6283" s="665" t="s">
        <v>13701</v>
      </c>
      <c r="B6283" s="666" t="s">
        <v>6922</v>
      </c>
      <c r="C6283" s="666" t="s">
        <v>14689</v>
      </c>
      <c r="D6283" s="675" t="s">
        <v>10738</v>
      </c>
      <c r="E6283" s="737" t="s">
        <v>5124</v>
      </c>
      <c r="F6283" s="666">
        <v>70854883</v>
      </c>
      <c r="G6283" s="675" t="s">
        <v>14939</v>
      </c>
      <c r="H6283" s="675" t="s">
        <v>10738</v>
      </c>
      <c r="I6283" s="675" t="s">
        <v>7361</v>
      </c>
      <c r="J6283" s="675" t="s">
        <v>13708</v>
      </c>
      <c r="K6283" s="666">
        <v>1</v>
      </c>
      <c r="L6283" s="666">
        <v>3</v>
      </c>
      <c r="M6283" s="691" t="s">
        <v>14694</v>
      </c>
      <c r="N6283" s="666"/>
      <c r="O6283" s="666"/>
      <c r="P6283" s="772"/>
      <c r="Q6283" s="666"/>
      <c r="R6283" s="666"/>
    </row>
    <row r="6284" spans="1:18" ht="15.75" customHeight="1" x14ac:dyDescent="0.2">
      <c r="A6284" s="665" t="s">
        <v>13701</v>
      </c>
      <c r="B6284" s="666" t="s">
        <v>6922</v>
      </c>
      <c r="C6284" s="666" t="s">
        <v>14689</v>
      </c>
      <c r="D6284" s="675" t="s">
        <v>10738</v>
      </c>
      <c r="E6284" s="737" t="s">
        <v>5124</v>
      </c>
      <c r="F6284" s="666">
        <v>18213175</v>
      </c>
      <c r="G6284" s="675" t="s">
        <v>14940</v>
      </c>
      <c r="H6284" s="675" t="s">
        <v>10738</v>
      </c>
      <c r="I6284" s="675" t="s">
        <v>7361</v>
      </c>
      <c r="J6284" s="675" t="s">
        <v>13708</v>
      </c>
      <c r="K6284" s="666">
        <v>1</v>
      </c>
      <c r="L6284" s="666">
        <v>3</v>
      </c>
      <c r="M6284" s="691" t="s">
        <v>14694</v>
      </c>
      <c r="N6284" s="666"/>
      <c r="O6284" s="666"/>
      <c r="P6284" s="772"/>
      <c r="Q6284" s="666"/>
      <c r="R6284" s="666"/>
    </row>
    <row r="6285" spans="1:18" ht="15.75" customHeight="1" x14ac:dyDescent="0.2">
      <c r="A6285" s="665" t="s">
        <v>13701</v>
      </c>
      <c r="B6285" s="666" t="s">
        <v>6922</v>
      </c>
      <c r="C6285" s="666" t="s">
        <v>14689</v>
      </c>
      <c r="D6285" s="675" t="s">
        <v>10356</v>
      </c>
      <c r="E6285" s="737" t="s">
        <v>1124</v>
      </c>
      <c r="F6285" s="666">
        <v>41924617</v>
      </c>
      <c r="G6285" s="675" t="s">
        <v>14941</v>
      </c>
      <c r="H6285" s="675" t="s">
        <v>10356</v>
      </c>
      <c r="I6285" s="675" t="s">
        <v>6929</v>
      </c>
      <c r="J6285" s="675" t="s">
        <v>10356</v>
      </c>
      <c r="K6285" s="666">
        <v>1</v>
      </c>
      <c r="L6285" s="666">
        <v>3</v>
      </c>
      <c r="M6285" s="691" t="s">
        <v>14691</v>
      </c>
      <c r="N6285" s="666"/>
      <c r="O6285" s="666"/>
      <c r="P6285" s="772"/>
      <c r="Q6285" s="666"/>
      <c r="R6285" s="666"/>
    </row>
    <row r="6286" spans="1:18" ht="15.75" customHeight="1" x14ac:dyDescent="0.2">
      <c r="A6286" s="665" t="s">
        <v>13701</v>
      </c>
      <c r="B6286" s="666" t="s">
        <v>6922</v>
      </c>
      <c r="C6286" s="666" t="s">
        <v>14689</v>
      </c>
      <c r="D6286" s="675" t="s">
        <v>10356</v>
      </c>
      <c r="E6286" s="737" t="s">
        <v>1124</v>
      </c>
      <c r="F6286" s="666">
        <v>18168435</v>
      </c>
      <c r="G6286" s="675" t="s">
        <v>13462</v>
      </c>
      <c r="H6286" s="675" t="s">
        <v>10356</v>
      </c>
      <c r="I6286" s="675" t="s">
        <v>6929</v>
      </c>
      <c r="J6286" s="675" t="s">
        <v>10356</v>
      </c>
      <c r="K6286" s="666">
        <v>1</v>
      </c>
      <c r="L6286" s="666">
        <v>3</v>
      </c>
      <c r="M6286" s="691" t="s">
        <v>14691</v>
      </c>
      <c r="N6286" s="666"/>
      <c r="O6286" s="666"/>
      <c r="P6286" s="772"/>
      <c r="Q6286" s="666"/>
      <c r="R6286" s="666"/>
    </row>
    <row r="6287" spans="1:18" ht="15.75" customHeight="1" x14ac:dyDescent="0.2">
      <c r="A6287" s="665" t="s">
        <v>13701</v>
      </c>
      <c r="B6287" s="666" t="s">
        <v>6922</v>
      </c>
      <c r="C6287" s="666" t="s">
        <v>14689</v>
      </c>
      <c r="D6287" s="675" t="s">
        <v>10738</v>
      </c>
      <c r="E6287" s="737" t="s">
        <v>5124</v>
      </c>
      <c r="F6287" s="666">
        <v>74602112</v>
      </c>
      <c r="G6287" s="675" t="s">
        <v>14942</v>
      </c>
      <c r="H6287" s="675" t="s">
        <v>10738</v>
      </c>
      <c r="I6287" s="675" t="s">
        <v>7361</v>
      </c>
      <c r="J6287" s="675" t="s">
        <v>13708</v>
      </c>
      <c r="K6287" s="666">
        <v>1</v>
      </c>
      <c r="L6287" s="666">
        <v>3</v>
      </c>
      <c r="M6287" s="691" t="s">
        <v>14694</v>
      </c>
      <c r="N6287" s="666"/>
      <c r="O6287" s="666"/>
      <c r="P6287" s="772"/>
      <c r="Q6287" s="666"/>
      <c r="R6287" s="666"/>
    </row>
    <row r="6288" spans="1:18" ht="15.75" customHeight="1" x14ac:dyDescent="0.2">
      <c r="A6288" s="676" t="s">
        <v>13701</v>
      </c>
      <c r="B6288" s="670" t="s">
        <v>14874</v>
      </c>
      <c r="C6288" s="670"/>
      <c r="D6288" s="675" t="s">
        <v>9914</v>
      </c>
      <c r="E6288" s="737" t="s">
        <v>13197</v>
      </c>
      <c r="F6288" s="666">
        <v>46475266</v>
      </c>
      <c r="G6288" s="675" t="s">
        <v>14352</v>
      </c>
      <c r="H6288" s="675" t="s">
        <v>9914</v>
      </c>
      <c r="I6288" s="668" t="s">
        <v>6929</v>
      </c>
      <c r="J6288" s="668" t="s">
        <v>9913</v>
      </c>
      <c r="K6288" s="670">
        <v>1</v>
      </c>
      <c r="L6288" s="670">
        <v>1</v>
      </c>
      <c r="M6288" s="753" t="s">
        <v>13752</v>
      </c>
      <c r="N6288" s="670" t="s">
        <v>554</v>
      </c>
      <c r="O6288" s="670" t="s">
        <v>554</v>
      </c>
      <c r="P6288" s="773"/>
      <c r="Q6288" s="670"/>
      <c r="R6288" s="670"/>
    </row>
    <row r="6289" spans="1:18" ht="15.75" customHeight="1" x14ac:dyDescent="0.2">
      <c r="A6289" s="665" t="s">
        <v>13701</v>
      </c>
      <c r="B6289" s="666" t="s">
        <v>6922</v>
      </c>
      <c r="C6289" s="666" t="s">
        <v>14689</v>
      </c>
      <c r="D6289" s="675" t="s">
        <v>11806</v>
      </c>
      <c r="E6289" s="737" t="s">
        <v>1124</v>
      </c>
      <c r="F6289" s="666">
        <v>18226730</v>
      </c>
      <c r="G6289" s="675" t="s">
        <v>14943</v>
      </c>
      <c r="H6289" s="675" t="s">
        <v>11806</v>
      </c>
      <c r="I6289" s="675" t="s">
        <v>6929</v>
      </c>
      <c r="J6289" s="675" t="s">
        <v>13704</v>
      </c>
      <c r="K6289" s="666">
        <v>1</v>
      </c>
      <c r="L6289" s="666">
        <v>3</v>
      </c>
      <c r="M6289" s="691" t="s">
        <v>14691</v>
      </c>
      <c r="N6289" s="666"/>
      <c r="O6289" s="666"/>
      <c r="P6289" s="772"/>
      <c r="Q6289" s="666"/>
      <c r="R6289" s="666"/>
    </row>
    <row r="6290" spans="1:18" ht="15.75" customHeight="1" x14ac:dyDescent="0.2">
      <c r="A6290" s="676" t="s">
        <v>13701</v>
      </c>
      <c r="B6290" s="670" t="s">
        <v>14874</v>
      </c>
      <c r="C6290" s="670"/>
      <c r="D6290" s="675" t="s">
        <v>10390</v>
      </c>
      <c r="E6290" s="737" t="s">
        <v>8906</v>
      </c>
      <c r="F6290" s="666">
        <v>26723858</v>
      </c>
      <c r="G6290" s="675" t="s">
        <v>14354</v>
      </c>
      <c r="H6290" s="675" t="s">
        <v>10390</v>
      </c>
      <c r="I6290" s="668" t="s">
        <v>7361</v>
      </c>
      <c r="J6290" s="668" t="s">
        <v>13708</v>
      </c>
      <c r="K6290" s="670">
        <v>3</v>
      </c>
      <c r="L6290" s="670">
        <v>5</v>
      </c>
      <c r="M6290" s="691" t="s">
        <v>14355</v>
      </c>
      <c r="N6290" s="670"/>
      <c r="O6290" s="670"/>
      <c r="P6290" s="773"/>
      <c r="Q6290" s="670"/>
      <c r="R6290" s="670"/>
    </row>
    <row r="6291" spans="1:18" ht="15.75" customHeight="1" x14ac:dyDescent="0.2">
      <c r="A6291" s="665" t="s">
        <v>13701</v>
      </c>
      <c r="B6291" s="666" t="s">
        <v>6922</v>
      </c>
      <c r="C6291" s="666" t="s">
        <v>14689</v>
      </c>
      <c r="D6291" s="675" t="s">
        <v>9914</v>
      </c>
      <c r="E6291" s="737" t="s">
        <v>6963</v>
      </c>
      <c r="F6291" s="666">
        <v>42711672</v>
      </c>
      <c r="G6291" s="675" t="s">
        <v>14944</v>
      </c>
      <c r="H6291" s="675" t="s">
        <v>9914</v>
      </c>
      <c r="I6291" s="675" t="s">
        <v>6929</v>
      </c>
      <c r="J6291" s="675" t="s">
        <v>9913</v>
      </c>
      <c r="K6291" s="666">
        <v>1</v>
      </c>
      <c r="L6291" s="666">
        <v>3</v>
      </c>
      <c r="M6291" s="691" t="s">
        <v>14752</v>
      </c>
      <c r="N6291" s="666"/>
      <c r="O6291" s="666"/>
      <c r="P6291" s="772"/>
      <c r="Q6291" s="666"/>
      <c r="R6291" s="666"/>
    </row>
    <row r="6292" spans="1:18" ht="15.75" customHeight="1" x14ac:dyDescent="0.2">
      <c r="A6292" s="665" t="s">
        <v>13701</v>
      </c>
      <c r="B6292" s="666" t="s">
        <v>6922</v>
      </c>
      <c r="C6292" s="666" t="s">
        <v>14689</v>
      </c>
      <c r="D6292" s="675" t="s">
        <v>10738</v>
      </c>
      <c r="E6292" s="737" t="s">
        <v>5124</v>
      </c>
      <c r="F6292" s="666">
        <v>45709951</v>
      </c>
      <c r="G6292" s="675" t="s">
        <v>14945</v>
      </c>
      <c r="H6292" s="675" t="s">
        <v>10738</v>
      </c>
      <c r="I6292" s="675" t="s">
        <v>7361</v>
      </c>
      <c r="J6292" s="675" t="s">
        <v>13708</v>
      </c>
      <c r="K6292" s="666">
        <v>1</v>
      </c>
      <c r="L6292" s="666">
        <v>3</v>
      </c>
      <c r="M6292" s="691" t="s">
        <v>14694</v>
      </c>
      <c r="N6292" s="666"/>
      <c r="O6292" s="666"/>
      <c r="P6292" s="772"/>
      <c r="Q6292" s="666"/>
      <c r="R6292" s="666"/>
    </row>
    <row r="6293" spans="1:18" ht="15.75" customHeight="1" x14ac:dyDescent="0.2">
      <c r="A6293" s="665" t="s">
        <v>13701</v>
      </c>
      <c r="B6293" s="666" t="s">
        <v>6922</v>
      </c>
      <c r="C6293" s="666" t="s">
        <v>14689</v>
      </c>
      <c r="D6293" s="675" t="s">
        <v>10738</v>
      </c>
      <c r="E6293" s="737" t="s">
        <v>5124</v>
      </c>
      <c r="F6293" s="666">
        <v>44856639</v>
      </c>
      <c r="G6293" s="675" t="s">
        <v>14946</v>
      </c>
      <c r="H6293" s="675" t="s">
        <v>10738</v>
      </c>
      <c r="I6293" s="675" t="s">
        <v>7361</v>
      </c>
      <c r="J6293" s="675" t="s">
        <v>13708</v>
      </c>
      <c r="K6293" s="666">
        <v>1</v>
      </c>
      <c r="L6293" s="666">
        <v>3</v>
      </c>
      <c r="M6293" s="691" t="s">
        <v>14694</v>
      </c>
      <c r="N6293" s="666"/>
      <c r="O6293" s="666"/>
      <c r="P6293" s="772"/>
      <c r="Q6293" s="666"/>
      <c r="R6293" s="666"/>
    </row>
    <row r="6294" spans="1:18" ht="15.75" customHeight="1" x14ac:dyDescent="0.2">
      <c r="A6294" s="665" t="s">
        <v>13701</v>
      </c>
      <c r="B6294" s="666" t="s">
        <v>6922</v>
      </c>
      <c r="C6294" s="666" t="s">
        <v>14689</v>
      </c>
      <c r="D6294" s="675" t="s">
        <v>10738</v>
      </c>
      <c r="E6294" s="737" t="s">
        <v>5124</v>
      </c>
      <c r="F6294" s="666">
        <v>77035139</v>
      </c>
      <c r="G6294" s="675" t="s">
        <v>11685</v>
      </c>
      <c r="H6294" s="675" t="s">
        <v>10738</v>
      </c>
      <c r="I6294" s="675" t="s">
        <v>7361</v>
      </c>
      <c r="J6294" s="675" t="s">
        <v>13708</v>
      </c>
      <c r="K6294" s="666">
        <v>1</v>
      </c>
      <c r="L6294" s="666">
        <v>3</v>
      </c>
      <c r="M6294" s="691" t="s">
        <v>14694</v>
      </c>
      <c r="N6294" s="666"/>
      <c r="O6294" s="666"/>
      <c r="P6294" s="772"/>
      <c r="Q6294" s="666"/>
      <c r="R6294" s="666"/>
    </row>
    <row r="6295" spans="1:18" ht="15.75" customHeight="1" x14ac:dyDescent="0.2">
      <c r="A6295" s="665" t="s">
        <v>13701</v>
      </c>
      <c r="B6295" s="666" t="s">
        <v>6922</v>
      </c>
      <c r="C6295" s="666" t="s">
        <v>14689</v>
      </c>
      <c r="D6295" s="675" t="s">
        <v>11806</v>
      </c>
      <c r="E6295" s="737" t="s">
        <v>1124</v>
      </c>
      <c r="F6295" s="666">
        <v>46682719</v>
      </c>
      <c r="G6295" s="675" t="s">
        <v>14947</v>
      </c>
      <c r="H6295" s="675" t="s">
        <v>11806</v>
      </c>
      <c r="I6295" s="675" t="s">
        <v>6929</v>
      </c>
      <c r="J6295" s="675" t="s">
        <v>13704</v>
      </c>
      <c r="K6295" s="666">
        <v>1</v>
      </c>
      <c r="L6295" s="666">
        <v>3</v>
      </c>
      <c r="M6295" s="691" t="s">
        <v>14691</v>
      </c>
      <c r="N6295" s="666"/>
      <c r="O6295" s="666"/>
      <c r="P6295" s="772"/>
      <c r="Q6295" s="666"/>
      <c r="R6295" s="666"/>
    </row>
    <row r="6296" spans="1:18" ht="15.75" customHeight="1" x14ac:dyDescent="0.2">
      <c r="A6296" s="665" t="s">
        <v>13701</v>
      </c>
      <c r="B6296" s="666" t="s">
        <v>6922</v>
      </c>
      <c r="C6296" s="666" t="s">
        <v>14689</v>
      </c>
      <c r="D6296" s="675" t="s">
        <v>10738</v>
      </c>
      <c r="E6296" s="737" t="s">
        <v>5124</v>
      </c>
      <c r="F6296" s="666">
        <v>76543155</v>
      </c>
      <c r="G6296" s="675" t="s">
        <v>14948</v>
      </c>
      <c r="H6296" s="675" t="s">
        <v>10738</v>
      </c>
      <c r="I6296" s="675" t="s">
        <v>7361</v>
      </c>
      <c r="J6296" s="675" t="s">
        <v>13708</v>
      </c>
      <c r="K6296" s="666">
        <v>1</v>
      </c>
      <c r="L6296" s="666">
        <v>3</v>
      </c>
      <c r="M6296" s="691" t="s">
        <v>14694</v>
      </c>
      <c r="N6296" s="666"/>
      <c r="O6296" s="666"/>
      <c r="P6296" s="772"/>
      <c r="Q6296" s="666"/>
      <c r="R6296" s="666"/>
    </row>
    <row r="6297" spans="1:18" ht="15.75" customHeight="1" x14ac:dyDescent="0.2">
      <c r="A6297" s="665" t="s">
        <v>13701</v>
      </c>
      <c r="B6297" s="666" t="s">
        <v>6922</v>
      </c>
      <c r="C6297" s="666" t="s">
        <v>14689</v>
      </c>
      <c r="D6297" s="675" t="s">
        <v>11806</v>
      </c>
      <c r="E6297" s="737" t="s">
        <v>1124</v>
      </c>
      <c r="F6297" s="666">
        <v>70048959</v>
      </c>
      <c r="G6297" s="675" t="s">
        <v>14949</v>
      </c>
      <c r="H6297" s="675" t="s">
        <v>11806</v>
      </c>
      <c r="I6297" s="675" t="s">
        <v>6929</v>
      </c>
      <c r="J6297" s="675" t="s">
        <v>13704</v>
      </c>
      <c r="K6297" s="666">
        <v>1</v>
      </c>
      <c r="L6297" s="666">
        <v>3</v>
      </c>
      <c r="M6297" s="691" t="s">
        <v>14691</v>
      </c>
      <c r="N6297" s="666"/>
      <c r="O6297" s="666"/>
      <c r="P6297" s="772"/>
      <c r="Q6297" s="666"/>
      <c r="R6297" s="666"/>
    </row>
    <row r="6298" spans="1:18" ht="15.75" customHeight="1" x14ac:dyDescent="0.2">
      <c r="A6298" s="665" t="s">
        <v>13701</v>
      </c>
      <c r="B6298" s="666" t="s">
        <v>6922</v>
      </c>
      <c r="C6298" s="666" t="s">
        <v>14689</v>
      </c>
      <c r="D6298" s="675" t="s">
        <v>10738</v>
      </c>
      <c r="E6298" s="737" t="s">
        <v>5124</v>
      </c>
      <c r="F6298" s="666">
        <v>17831317</v>
      </c>
      <c r="G6298" s="675" t="s">
        <v>14950</v>
      </c>
      <c r="H6298" s="675" t="s">
        <v>10738</v>
      </c>
      <c r="I6298" s="675" t="s">
        <v>7361</v>
      </c>
      <c r="J6298" s="675" t="s">
        <v>13708</v>
      </c>
      <c r="K6298" s="666">
        <v>1</v>
      </c>
      <c r="L6298" s="666">
        <v>3</v>
      </c>
      <c r="M6298" s="691" t="s">
        <v>14694</v>
      </c>
      <c r="N6298" s="666"/>
      <c r="O6298" s="666"/>
      <c r="P6298" s="772"/>
      <c r="Q6298" s="666"/>
      <c r="R6298" s="666"/>
    </row>
    <row r="6299" spans="1:18" ht="15.75" customHeight="1" x14ac:dyDescent="0.2">
      <c r="A6299" s="665" t="s">
        <v>13701</v>
      </c>
      <c r="B6299" s="666" t="s">
        <v>6922</v>
      </c>
      <c r="C6299" s="666" t="s">
        <v>14689</v>
      </c>
      <c r="D6299" s="675" t="s">
        <v>10738</v>
      </c>
      <c r="E6299" s="737" t="s">
        <v>5124</v>
      </c>
      <c r="F6299" s="666">
        <v>71930616</v>
      </c>
      <c r="G6299" s="675" t="s">
        <v>11615</v>
      </c>
      <c r="H6299" s="675" t="s">
        <v>10738</v>
      </c>
      <c r="I6299" s="675" t="s">
        <v>7361</v>
      </c>
      <c r="J6299" s="675" t="s">
        <v>13708</v>
      </c>
      <c r="K6299" s="666">
        <v>1</v>
      </c>
      <c r="L6299" s="666">
        <v>3</v>
      </c>
      <c r="M6299" s="691" t="s">
        <v>14694</v>
      </c>
      <c r="N6299" s="666"/>
      <c r="O6299" s="666"/>
      <c r="P6299" s="772"/>
      <c r="Q6299" s="666"/>
      <c r="R6299" s="666"/>
    </row>
    <row r="6300" spans="1:18" ht="15.75" customHeight="1" x14ac:dyDescent="0.2">
      <c r="A6300" s="665" t="s">
        <v>13701</v>
      </c>
      <c r="B6300" s="666" t="s">
        <v>6922</v>
      </c>
      <c r="C6300" s="666" t="s">
        <v>14689</v>
      </c>
      <c r="D6300" s="675" t="s">
        <v>10738</v>
      </c>
      <c r="E6300" s="737" t="s">
        <v>5124</v>
      </c>
      <c r="F6300" s="666">
        <v>47504202</v>
      </c>
      <c r="G6300" s="675" t="s">
        <v>14951</v>
      </c>
      <c r="H6300" s="675" t="s">
        <v>10738</v>
      </c>
      <c r="I6300" s="675" t="s">
        <v>7361</v>
      </c>
      <c r="J6300" s="675" t="s">
        <v>13708</v>
      </c>
      <c r="K6300" s="666">
        <v>1</v>
      </c>
      <c r="L6300" s="666">
        <v>3</v>
      </c>
      <c r="M6300" s="691" t="s">
        <v>14694</v>
      </c>
      <c r="N6300" s="666"/>
      <c r="O6300" s="666"/>
      <c r="P6300" s="772"/>
      <c r="Q6300" s="666"/>
      <c r="R6300" s="666"/>
    </row>
    <row r="6301" spans="1:18" ht="15.75" customHeight="1" x14ac:dyDescent="0.2">
      <c r="A6301" s="676" t="s">
        <v>13701</v>
      </c>
      <c r="B6301" s="670" t="s">
        <v>14874</v>
      </c>
      <c r="C6301" s="670"/>
      <c r="D6301" s="675" t="s">
        <v>9914</v>
      </c>
      <c r="E6301" s="737" t="s">
        <v>13197</v>
      </c>
      <c r="F6301" s="666">
        <v>41943147</v>
      </c>
      <c r="G6301" s="675" t="s">
        <v>14366</v>
      </c>
      <c r="H6301" s="675" t="s">
        <v>9914</v>
      </c>
      <c r="I6301" s="668" t="s">
        <v>6929</v>
      </c>
      <c r="J6301" s="668" t="s">
        <v>9913</v>
      </c>
      <c r="K6301" s="670">
        <v>1</v>
      </c>
      <c r="L6301" s="670">
        <v>1</v>
      </c>
      <c r="M6301" s="753" t="s">
        <v>13752</v>
      </c>
      <c r="N6301" s="670" t="s">
        <v>554</v>
      </c>
      <c r="O6301" s="670" t="s">
        <v>554</v>
      </c>
      <c r="P6301" s="773"/>
      <c r="Q6301" s="670"/>
      <c r="R6301" s="670"/>
    </row>
    <row r="6302" spans="1:18" ht="15.75" customHeight="1" x14ac:dyDescent="0.2">
      <c r="A6302" s="665" t="s">
        <v>13701</v>
      </c>
      <c r="B6302" s="666" t="s">
        <v>6922</v>
      </c>
      <c r="C6302" s="666" t="s">
        <v>14689</v>
      </c>
      <c r="D6302" s="675" t="s">
        <v>10738</v>
      </c>
      <c r="E6302" s="737" t="s">
        <v>5124</v>
      </c>
      <c r="F6302" s="666">
        <v>42451409</v>
      </c>
      <c r="G6302" s="675" t="s">
        <v>14952</v>
      </c>
      <c r="H6302" s="675" t="s">
        <v>10738</v>
      </c>
      <c r="I6302" s="675" t="s">
        <v>7361</v>
      </c>
      <c r="J6302" s="675" t="s">
        <v>13708</v>
      </c>
      <c r="K6302" s="666">
        <v>1</v>
      </c>
      <c r="L6302" s="666">
        <v>3</v>
      </c>
      <c r="M6302" s="691" t="s">
        <v>14694</v>
      </c>
      <c r="N6302" s="666"/>
      <c r="O6302" s="666"/>
      <c r="P6302" s="772"/>
      <c r="Q6302" s="666"/>
      <c r="R6302" s="666"/>
    </row>
    <row r="6303" spans="1:18" ht="15.75" customHeight="1" x14ac:dyDescent="0.2">
      <c r="A6303" s="665" t="s">
        <v>13701</v>
      </c>
      <c r="B6303" s="666" t="s">
        <v>6922</v>
      </c>
      <c r="C6303" s="666" t="s">
        <v>14689</v>
      </c>
      <c r="D6303" s="675" t="s">
        <v>10356</v>
      </c>
      <c r="E6303" s="737" t="s">
        <v>1124</v>
      </c>
      <c r="F6303" s="666">
        <v>18215642</v>
      </c>
      <c r="G6303" s="675" t="s">
        <v>14953</v>
      </c>
      <c r="H6303" s="675" t="s">
        <v>10356</v>
      </c>
      <c r="I6303" s="675" t="s">
        <v>6929</v>
      </c>
      <c r="J6303" s="675" t="s">
        <v>10356</v>
      </c>
      <c r="K6303" s="666">
        <v>1</v>
      </c>
      <c r="L6303" s="666">
        <v>3</v>
      </c>
      <c r="M6303" s="691" t="s">
        <v>14691</v>
      </c>
      <c r="N6303" s="666"/>
      <c r="O6303" s="666"/>
      <c r="P6303" s="772"/>
      <c r="Q6303" s="666"/>
      <c r="R6303" s="666"/>
    </row>
    <row r="6304" spans="1:18" ht="15.75" customHeight="1" x14ac:dyDescent="0.2">
      <c r="A6304" s="665" t="s">
        <v>13701</v>
      </c>
      <c r="B6304" s="666" t="s">
        <v>6922</v>
      </c>
      <c r="C6304" s="666" t="s">
        <v>14689</v>
      </c>
      <c r="D6304" s="675" t="s">
        <v>11806</v>
      </c>
      <c r="E6304" s="737" t="s">
        <v>6979</v>
      </c>
      <c r="F6304" s="666">
        <v>71466720</v>
      </c>
      <c r="G6304" s="675" t="s">
        <v>11882</v>
      </c>
      <c r="H6304" s="675" t="s">
        <v>11806</v>
      </c>
      <c r="I6304" s="675" t="s">
        <v>6929</v>
      </c>
      <c r="J6304" s="675" t="s">
        <v>13704</v>
      </c>
      <c r="K6304" s="666">
        <v>1</v>
      </c>
      <c r="L6304" s="666">
        <v>3</v>
      </c>
      <c r="M6304" s="691" t="s">
        <v>14728</v>
      </c>
      <c r="N6304" s="666"/>
      <c r="O6304" s="666"/>
      <c r="P6304" s="772"/>
      <c r="Q6304" s="666"/>
      <c r="R6304" s="666"/>
    </row>
    <row r="6305" spans="1:18" ht="15.75" customHeight="1" x14ac:dyDescent="0.2">
      <c r="A6305" s="665" t="s">
        <v>13701</v>
      </c>
      <c r="B6305" s="666" t="s">
        <v>6922</v>
      </c>
      <c r="C6305" s="666" t="s">
        <v>14689</v>
      </c>
      <c r="D6305" s="675" t="s">
        <v>10738</v>
      </c>
      <c r="E6305" s="737" t="s">
        <v>5124</v>
      </c>
      <c r="F6305" s="666">
        <v>18149380</v>
      </c>
      <c r="G6305" s="675" t="s">
        <v>14954</v>
      </c>
      <c r="H6305" s="675" t="s">
        <v>10738</v>
      </c>
      <c r="I6305" s="675" t="s">
        <v>7361</v>
      </c>
      <c r="J6305" s="675" t="s">
        <v>13708</v>
      </c>
      <c r="K6305" s="666">
        <v>1</v>
      </c>
      <c r="L6305" s="666">
        <v>3</v>
      </c>
      <c r="M6305" s="691" t="s">
        <v>14694</v>
      </c>
      <c r="N6305" s="666"/>
      <c r="O6305" s="666"/>
      <c r="P6305" s="772"/>
      <c r="Q6305" s="666"/>
      <c r="R6305" s="666"/>
    </row>
    <row r="6306" spans="1:18" ht="15.75" customHeight="1" x14ac:dyDescent="0.2">
      <c r="A6306" s="665" t="s">
        <v>13701</v>
      </c>
      <c r="B6306" s="666" t="s">
        <v>6922</v>
      </c>
      <c r="C6306" s="666" t="s">
        <v>14689</v>
      </c>
      <c r="D6306" s="675" t="s">
        <v>10738</v>
      </c>
      <c r="E6306" s="737" t="s">
        <v>5124</v>
      </c>
      <c r="F6306" s="666">
        <v>70052135</v>
      </c>
      <c r="G6306" s="675" t="s">
        <v>14955</v>
      </c>
      <c r="H6306" s="675" t="s">
        <v>10738</v>
      </c>
      <c r="I6306" s="675" t="s">
        <v>7361</v>
      </c>
      <c r="J6306" s="675" t="s">
        <v>13708</v>
      </c>
      <c r="K6306" s="666">
        <v>1</v>
      </c>
      <c r="L6306" s="666">
        <v>3</v>
      </c>
      <c r="M6306" s="691" t="s">
        <v>14694</v>
      </c>
      <c r="N6306" s="666"/>
      <c r="O6306" s="666"/>
      <c r="P6306" s="772"/>
      <c r="Q6306" s="666"/>
      <c r="R6306" s="666"/>
    </row>
    <row r="6307" spans="1:18" ht="15.75" customHeight="1" x14ac:dyDescent="0.2">
      <c r="A6307" s="665" t="s">
        <v>13701</v>
      </c>
      <c r="B6307" s="666" t="s">
        <v>6922</v>
      </c>
      <c r="C6307" s="666" t="s">
        <v>14689</v>
      </c>
      <c r="D6307" s="675" t="s">
        <v>9105</v>
      </c>
      <c r="E6307" s="737" t="s">
        <v>1124</v>
      </c>
      <c r="F6307" s="666">
        <v>76575048</v>
      </c>
      <c r="G6307" s="675" t="s">
        <v>14956</v>
      </c>
      <c r="H6307" s="675" t="s">
        <v>9105</v>
      </c>
      <c r="I6307" s="675" t="s">
        <v>6929</v>
      </c>
      <c r="J6307" s="675" t="s">
        <v>13873</v>
      </c>
      <c r="K6307" s="666">
        <v>1</v>
      </c>
      <c r="L6307" s="666">
        <v>3</v>
      </c>
      <c r="M6307" s="691" t="s">
        <v>14691</v>
      </c>
      <c r="N6307" s="666"/>
      <c r="O6307" s="666"/>
      <c r="P6307" s="772"/>
      <c r="Q6307" s="666"/>
      <c r="R6307" s="666"/>
    </row>
    <row r="6308" spans="1:18" ht="15.75" customHeight="1" x14ac:dyDescent="0.2">
      <c r="A6308" s="665" t="s">
        <v>13701</v>
      </c>
      <c r="B6308" s="666" t="s">
        <v>6922</v>
      </c>
      <c r="C6308" s="666" t="s">
        <v>14689</v>
      </c>
      <c r="D6308" s="675" t="s">
        <v>10738</v>
      </c>
      <c r="E6308" s="737" t="s">
        <v>5124</v>
      </c>
      <c r="F6308" s="666">
        <v>42190283</v>
      </c>
      <c r="G6308" s="675" t="s">
        <v>14957</v>
      </c>
      <c r="H6308" s="675" t="s">
        <v>10738</v>
      </c>
      <c r="I6308" s="675" t="s">
        <v>7361</v>
      </c>
      <c r="J6308" s="675" t="s">
        <v>13708</v>
      </c>
      <c r="K6308" s="666">
        <v>1</v>
      </c>
      <c r="L6308" s="666">
        <v>3</v>
      </c>
      <c r="M6308" s="691" t="s">
        <v>14694</v>
      </c>
      <c r="N6308" s="666"/>
      <c r="O6308" s="666"/>
      <c r="P6308" s="772"/>
      <c r="Q6308" s="666"/>
      <c r="R6308" s="666"/>
    </row>
    <row r="6309" spans="1:18" ht="15.75" customHeight="1" x14ac:dyDescent="0.2">
      <c r="A6309" s="665" t="s">
        <v>13701</v>
      </c>
      <c r="B6309" s="666" t="s">
        <v>6922</v>
      </c>
      <c r="C6309" s="666" t="s">
        <v>14689</v>
      </c>
      <c r="D6309" s="675" t="s">
        <v>10738</v>
      </c>
      <c r="E6309" s="737" t="s">
        <v>5124</v>
      </c>
      <c r="F6309" s="666">
        <v>71002975</v>
      </c>
      <c r="G6309" s="675" t="s">
        <v>14958</v>
      </c>
      <c r="H6309" s="675" t="s">
        <v>10738</v>
      </c>
      <c r="I6309" s="675" t="s">
        <v>7361</v>
      </c>
      <c r="J6309" s="675" t="s">
        <v>13708</v>
      </c>
      <c r="K6309" s="666">
        <v>1</v>
      </c>
      <c r="L6309" s="666">
        <v>3</v>
      </c>
      <c r="M6309" s="691" t="s">
        <v>14694</v>
      </c>
      <c r="N6309" s="666"/>
      <c r="O6309" s="666"/>
      <c r="P6309" s="772"/>
      <c r="Q6309" s="666"/>
      <c r="R6309" s="666"/>
    </row>
    <row r="6310" spans="1:18" ht="15.75" customHeight="1" x14ac:dyDescent="0.2">
      <c r="A6310" s="665" t="s">
        <v>13701</v>
      </c>
      <c r="B6310" s="666" t="s">
        <v>6922</v>
      </c>
      <c r="C6310" s="666" t="s">
        <v>14689</v>
      </c>
      <c r="D6310" s="675" t="s">
        <v>10356</v>
      </c>
      <c r="E6310" s="737" t="s">
        <v>1124</v>
      </c>
      <c r="F6310" s="666">
        <v>43021278</v>
      </c>
      <c r="G6310" s="675" t="s">
        <v>14959</v>
      </c>
      <c r="H6310" s="675" t="s">
        <v>10356</v>
      </c>
      <c r="I6310" s="675" t="s">
        <v>6929</v>
      </c>
      <c r="J6310" s="675" t="s">
        <v>10356</v>
      </c>
      <c r="K6310" s="666">
        <v>1</v>
      </c>
      <c r="L6310" s="666">
        <v>3</v>
      </c>
      <c r="M6310" s="691" t="s">
        <v>14691</v>
      </c>
      <c r="N6310" s="666"/>
      <c r="O6310" s="666"/>
      <c r="P6310" s="772"/>
      <c r="Q6310" s="666"/>
      <c r="R6310" s="666"/>
    </row>
    <row r="6311" spans="1:18" ht="15.75" customHeight="1" x14ac:dyDescent="0.2">
      <c r="A6311" s="676" t="s">
        <v>13701</v>
      </c>
      <c r="B6311" s="670" t="s">
        <v>14874</v>
      </c>
      <c r="C6311" s="670"/>
      <c r="D6311" s="675" t="s">
        <v>11806</v>
      </c>
      <c r="E6311" s="737" t="s">
        <v>14912</v>
      </c>
      <c r="F6311" s="666">
        <v>70026836</v>
      </c>
      <c r="G6311" s="675" t="s">
        <v>14377</v>
      </c>
      <c r="H6311" s="675" t="s">
        <v>11806</v>
      </c>
      <c r="I6311" s="668" t="s">
        <v>6929</v>
      </c>
      <c r="J6311" s="668" t="s">
        <v>13704</v>
      </c>
      <c r="K6311" s="670">
        <v>1</v>
      </c>
      <c r="L6311" s="670">
        <v>3</v>
      </c>
      <c r="M6311" s="691" t="s">
        <v>14378</v>
      </c>
      <c r="N6311" s="670"/>
      <c r="O6311" s="670"/>
      <c r="P6311" s="773"/>
      <c r="Q6311" s="670"/>
      <c r="R6311" s="670"/>
    </row>
    <row r="6312" spans="1:18" ht="15.75" customHeight="1" x14ac:dyDescent="0.2">
      <c r="A6312" s="665" t="s">
        <v>13701</v>
      </c>
      <c r="B6312" s="666" t="s">
        <v>6922</v>
      </c>
      <c r="C6312" s="666" t="s">
        <v>14689</v>
      </c>
      <c r="D6312" s="675" t="s">
        <v>11806</v>
      </c>
      <c r="E6312" s="737" t="s">
        <v>6979</v>
      </c>
      <c r="F6312" s="666">
        <v>45389079</v>
      </c>
      <c r="G6312" s="675" t="s">
        <v>14960</v>
      </c>
      <c r="H6312" s="675" t="s">
        <v>11806</v>
      </c>
      <c r="I6312" s="675" t="s">
        <v>6929</v>
      </c>
      <c r="J6312" s="675" t="s">
        <v>13704</v>
      </c>
      <c r="K6312" s="666">
        <v>1</v>
      </c>
      <c r="L6312" s="666">
        <v>3</v>
      </c>
      <c r="M6312" s="691" t="s">
        <v>14728</v>
      </c>
      <c r="N6312" s="666"/>
      <c r="O6312" s="666"/>
      <c r="P6312" s="772"/>
      <c r="Q6312" s="666"/>
      <c r="R6312" s="666"/>
    </row>
    <row r="6313" spans="1:18" ht="15.75" customHeight="1" x14ac:dyDescent="0.2">
      <c r="A6313" s="665" t="s">
        <v>13701</v>
      </c>
      <c r="B6313" s="666" t="s">
        <v>6922</v>
      </c>
      <c r="C6313" s="666" t="s">
        <v>14689</v>
      </c>
      <c r="D6313" s="675" t="s">
        <v>11806</v>
      </c>
      <c r="E6313" s="737" t="s">
        <v>1124</v>
      </c>
      <c r="F6313" s="666">
        <v>70008532</v>
      </c>
      <c r="G6313" s="675" t="s">
        <v>14961</v>
      </c>
      <c r="H6313" s="675" t="s">
        <v>11806</v>
      </c>
      <c r="I6313" s="675" t="s">
        <v>6929</v>
      </c>
      <c r="J6313" s="675" t="s">
        <v>13704</v>
      </c>
      <c r="K6313" s="666">
        <v>1</v>
      </c>
      <c r="L6313" s="666">
        <v>3</v>
      </c>
      <c r="M6313" s="691" t="s">
        <v>14691</v>
      </c>
      <c r="N6313" s="666"/>
      <c r="O6313" s="666"/>
      <c r="P6313" s="772"/>
      <c r="Q6313" s="666"/>
      <c r="R6313" s="666"/>
    </row>
    <row r="6314" spans="1:18" ht="15.75" customHeight="1" x14ac:dyDescent="0.2">
      <c r="A6314" s="665" t="s">
        <v>13701</v>
      </c>
      <c r="B6314" s="666" t="s">
        <v>6922</v>
      </c>
      <c r="C6314" s="666" t="s">
        <v>14689</v>
      </c>
      <c r="D6314" s="675" t="s">
        <v>11806</v>
      </c>
      <c r="E6314" s="737" t="s">
        <v>6979</v>
      </c>
      <c r="F6314" s="666">
        <v>70399587</v>
      </c>
      <c r="G6314" s="675" t="s">
        <v>11442</v>
      </c>
      <c r="H6314" s="675" t="s">
        <v>11806</v>
      </c>
      <c r="I6314" s="675" t="s">
        <v>6929</v>
      </c>
      <c r="J6314" s="675" t="s">
        <v>13704</v>
      </c>
      <c r="K6314" s="666">
        <v>1</v>
      </c>
      <c r="L6314" s="666">
        <v>3</v>
      </c>
      <c r="M6314" s="691" t="s">
        <v>14728</v>
      </c>
      <c r="N6314" s="666"/>
      <c r="O6314" s="666"/>
      <c r="P6314" s="772"/>
      <c r="Q6314" s="666"/>
      <c r="R6314" s="666"/>
    </row>
    <row r="6315" spans="1:18" ht="15.75" customHeight="1" x14ac:dyDescent="0.2">
      <c r="A6315" s="665" t="s">
        <v>13701</v>
      </c>
      <c r="B6315" s="666" t="s">
        <v>6922</v>
      </c>
      <c r="C6315" s="666" t="s">
        <v>14689</v>
      </c>
      <c r="D6315" s="675" t="s">
        <v>10738</v>
      </c>
      <c r="E6315" s="737" t="s">
        <v>5124</v>
      </c>
      <c r="F6315" s="666">
        <v>44196967</v>
      </c>
      <c r="G6315" s="675" t="s">
        <v>14962</v>
      </c>
      <c r="H6315" s="675" t="s">
        <v>10738</v>
      </c>
      <c r="I6315" s="675" t="s">
        <v>7361</v>
      </c>
      <c r="J6315" s="675" t="s">
        <v>13708</v>
      </c>
      <c r="K6315" s="666">
        <v>1</v>
      </c>
      <c r="L6315" s="666">
        <v>3</v>
      </c>
      <c r="M6315" s="691" t="s">
        <v>14694</v>
      </c>
      <c r="N6315" s="666"/>
      <c r="O6315" s="666"/>
      <c r="P6315" s="772"/>
      <c r="Q6315" s="666"/>
      <c r="R6315" s="666"/>
    </row>
    <row r="6316" spans="1:18" ht="15.75" customHeight="1" x14ac:dyDescent="0.2">
      <c r="A6316" s="665" t="s">
        <v>13701</v>
      </c>
      <c r="B6316" s="666" t="s">
        <v>6922</v>
      </c>
      <c r="C6316" s="666" t="s">
        <v>14689</v>
      </c>
      <c r="D6316" s="675" t="s">
        <v>10738</v>
      </c>
      <c r="E6316" s="737" t="s">
        <v>5124</v>
      </c>
      <c r="F6316" s="666">
        <v>18078333</v>
      </c>
      <c r="G6316" s="675" t="s">
        <v>14963</v>
      </c>
      <c r="H6316" s="675" t="s">
        <v>10738</v>
      </c>
      <c r="I6316" s="675" t="s">
        <v>7361</v>
      </c>
      <c r="J6316" s="675" t="s">
        <v>13708</v>
      </c>
      <c r="K6316" s="666">
        <v>1</v>
      </c>
      <c r="L6316" s="666">
        <v>3</v>
      </c>
      <c r="M6316" s="691" t="s">
        <v>14694</v>
      </c>
      <c r="N6316" s="666"/>
      <c r="O6316" s="666"/>
      <c r="P6316" s="772"/>
      <c r="Q6316" s="666"/>
      <c r="R6316" s="666"/>
    </row>
    <row r="6317" spans="1:18" ht="15.75" customHeight="1" x14ac:dyDescent="0.2">
      <c r="A6317" s="665" t="s">
        <v>13701</v>
      </c>
      <c r="B6317" s="666" t="s">
        <v>6922</v>
      </c>
      <c r="C6317" s="666" t="s">
        <v>14689</v>
      </c>
      <c r="D6317" s="675" t="s">
        <v>9105</v>
      </c>
      <c r="E6317" s="737" t="s">
        <v>1124</v>
      </c>
      <c r="F6317" s="666">
        <v>45151076</v>
      </c>
      <c r="G6317" s="675" t="s">
        <v>13629</v>
      </c>
      <c r="H6317" s="675" t="s">
        <v>9105</v>
      </c>
      <c r="I6317" s="675" t="s">
        <v>6929</v>
      </c>
      <c r="J6317" s="675" t="s">
        <v>13873</v>
      </c>
      <c r="K6317" s="666">
        <v>1</v>
      </c>
      <c r="L6317" s="666">
        <v>3</v>
      </c>
      <c r="M6317" s="691" t="s">
        <v>14691</v>
      </c>
      <c r="N6317" s="666"/>
      <c r="O6317" s="666"/>
      <c r="P6317" s="772"/>
      <c r="Q6317" s="666"/>
      <c r="R6317" s="666"/>
    </row>
    <row r="6318" spans="1:18" ht="15.75" customHeight="1" x14ac:dyDescent="0.2">
      <c r="A6318" s="665" t="s">
        <v>13701</v>
      </c>
      <c r="B6318" s="666" t="s">
        <v>6922</v>
      </c>
      <c r="C6318" s="666" t="s">
        <v>14689</v>
      </c>
      <c r="D6318" s="675" t="s">
        <v>11806</v>
      </c>
      <c r="E6318" s="737" t="s">
        <v>1124</v>
      </c>
      <c r="F6318" s="666">
        <v>44892398</v>
      </c>
      <c r="G6318" s="675" t="s">
        <v>14964</v>
      </c>
      <c r="H6318" s="675" t="s">
        <v>11806</v>
      </c>
      <c r="I6318" s="675" t="s">
        <v>6929</v>
      </c>
      <c r="J6318" s="675" t="s">
        <v>13704</v>
      </c>
      <c r="K6318" s="666">
        <v>1</v>
      </c>
      <c r="L6318" s="666">
        <v>3</v>
      </c>
      <c r="M6318" s="691" t="s">
        <v>14691</v>
      </c>
      <c r="N6318" s="666"/>
      <c r="O6318" s="666"/>
      <c r="P6318" s="772"/>
      <c r="Q6318" s="666"/>
      <c r="R6318" s="666"/>
    </row>
    <row r="6319" spans="1:18" ht="15.75" customHeight="1" x14ac:dyDescent="0.2">
      <c r="A6319" s="665" t="s">
        <v>13701</v>
      </c>
      <c r="B6319" s="666" t="s">
        <v>6922</v>
      </c>
      <c r="C6319" s="666" t="s">
        <v>14689</v>
      </c>
      <c r="D6319" s="675" t="s">
        <v>10738</v>
      </c>
      <c r="E6319" s="737" t="s">
        <v>5124</v>
      </c>
      <c r="F6319" s="666">
        <v>48709857</v>
      </c>
      <c r="G6319" s="675" t="s">
        <v>14965</v>
      </c>
      <c r="H6319" s="675" t="s">
        <v>10738</v>
      </c>
      <c r="I6319" s="675" t="s">
        <v>7361</v>
      </c>
      <c r="J6319" s="675" t="s">
        <v>13708</v>
      </c>
      <c r="K6319" s="666">
        <v>1</v>
      </c>
      <c r="L6319" s="666">
        <v>3</v>
      </c>
      <c r="M6319" s="691" t="s">
        <v>14694</v>
      </c>
      <c r="N6319" s="666"/>
      <c r="O6319" s="666"/>
      <c r="P6319" s="772"/>
      <c r="Q6319" s="666"/>
      <c r="R6319" s="666"/>
    </row>
    <row r="6320" spans="1:18" ht="15.75" customHeight="1" x14ac:dyDescent="0.2">
      <c r="A6320" s="665" t="s">
        <v>13701</v>
      </c>
      <c r="B6320" s="666" t="s">
        <v>6922</v>
      </c>
      <c r="C6320" s="666" t="s">
        <v>14689</v>
      </c>
      <c r="D6320" s="675" t="s">
        <v>10738</v>
      </c>
      <c r="E6320" s="737" t="s">
        <v>5124</v>
      </c>
      <c r="F6320" s="666">
        <v>41006524</v>
      </c>
      <c r="G6320" s="675" t="s">
        <v>14966</v>
      </c>
      <c r="H6320" s="675" t="s">
        <v>10738</v>
      </c>
      <c r="I6320" s="675" t="s">
        <v>7361</v>
      </c>
      <c r="J6320" s="675" t="s">
        <v>13708</v>
      </c>
      <c r="K6320" s="666">
        <v>1</v>
      </c>
      <c r="L6320" s="666">
        <v>3</v>
      </c>
      <c r="M6320" s="691" t="s">
        <v>14694</v>
      </c>
      <c r="N6320" s="666"/>
      <c r="O6320" s="666"/>
      <c r="P6320" s="772"/>
      <c r="Q6320" s="666"/>
      <c r="R6320" s="666"/>
    </row>
    <row r="6321" spans="1:18" ht="15.75" customHeight="1" x14ac:dyDescent="0.2">
      <c r="A6321" s="665" t="s">
        <v>13701</v>
      </c>
      <c r="B6321" s="666" t="s">
        <v>6922</v>
      </c>
      <c r="C6321" s="666" t="s">
        <v>14689</v>
      </c>
      <c r="D6321" s="675" t="s">
        <v>10738</v>
      </c>
      <c r="E6321" s="737" t="s">
        <v>5124</v>
      </c>
      <c r="F6321" s="666">
        <v>43021263</v>
      </c>
      <c r="G6321" s="675" t="s">
        <v>14967</v>
      </c>
      <c r="H6321" s="675" t="s">
        <v>10738</v>
      </c>
      <c r="I6321" s="675" t="s">
        <v>7361</v>
      </c>
      <c r="J6321" s="675" t="s">
        <v>13708</v>
      </c>
      <c r="K6321" s="666">
        <v>1</v>
      </c>
      <c r="L6321" s="666">
        <v>3</v>
      </c>
      <c r="M6321" s="691" t="s">
        <v>14694</v>
      </c>
      <c r="N6321" s="666"/>
      <c r="O6321" s="666"/>
      <c r="P6321" s="772"/>
      <c r="Q6321" s="666"/>
      <c r="R6321" s="666"/>
    </row>
    <row r="6322" spans="1:18" ht="15.75" customHeight="1" x14ac:dyDescent="0.2">
      <c r="A6322" s="665" t="s">
        <v>13701</v>
      </c>
      <c r="B6322" s="666" t="s">
        <v>6922</v>
      </c>
      <c r="C6322" s="666" t="s">
        <v>14689</v>
      </c>
      <c r="D6322" s="675" t="s">
        <v>11806</v>
      </c>
      <c r="E6322" s="737" t="s">
        <v>1124</v>
      </c>
      <c r="F6322" s="666">
        <v>73703851</v>
      </c>
      <c r="G6322" s="675" t="s">
        <v>14968</v>
      </c>
      <c r="H6322" s="675" t="s">
        <v>11806</v>
      </c>
      <c r="I6322" s="675" t="s">
        <v>6929</v>
      </c>
      <c r="J6322" s="675" t="s">
        <v>13704</v>
      </c>
      <c r="K6322" s="666">
        <v>1</v>
      </c>
      <c r="L6322" s="666">
        <v>3</v>
      </c>
      <c r="M6322" s="691" t="s">
        <v>14691</v>
      </c>
      <c r="N6322" s="666"/>
      <c r="O6322" s="666"/>
      <c r="P6322" s="772"/>
      <c r="Q6322" s="666"/>
      <c r="R6322" s="666"/>
    </row>
    <row r="6323" spans="1:18" ht="15.75" customHeight="1" x14ac:dyDescent="0.2">
      <c r="A6323" s="665" t="s">
        <v>13701</v>
      </c>
      <c r="B6323" s="666" t="s">
        <v>6922</v>
      </c>
      <c r="C6323" s="666" t="s">
        <v>14689</v>
      </c>
      <c r="D6323" s="675" t="s">
        <v>10356</v>
      </c>
      <c r="E6323" s="737" t="s">
        <v>1124</v>
      </c>
      <c r="F6323" s="666">
        <v>47152439</v>
      </c>
      <c r="G6323" s="675" t="s">
        <v>14969</v>
      </c>
      <c r="H6323" s="675" t="s">
        <v>10356</v>
      </c>
      <c r="I6323" s="675" t="s">
        <v>6929</v>
      </c>
      <c r="J6323" s="675" t="s">
        <v>10356</v>
      </c>
      <c r="K6323" s="666">
        <v>1</v>
      </c>
      <c r="L6323" s="666">
        <v>3</v>
      </c>
      <c r="M6323" s="691" t="s">
        <v>14691</v>
      </c>
      <c r="N6323" s="666"/>
      <c r="O6323" s="666"/>
      <c r="P6323" s="772"/>
      <c r="Q6323" s="666"/>
      <c r="R6323" s="666"/>
    </row>
    <row r="6324" spans="1:18" ht="15.75" customHeight="1" x14ac:dyDescent="0.2">
      <c r="A6324" s="665" t="s">
        <v>13701</v>
      </c>
      <c r="B6324" s="666" t="s">
        <v>6922</v>
      </c>
      <c r="C6324" s="666" t="s">
        <v>14689</v>
      </c>
      <c r="D6324" s="675" t="s">
        <v>10738</v>
      </c>
      <c r="E6324" s="737" t="s">
        <v>5124</v>
      </c>
      <c r="F6324" s="666">
        <v>40976062</v>
      </c>
      <c r="G6324" s="675" t="s">
        <v>14970</v>
      </c>
      <c r="H6324" s="675" t="s">
        <v>10738</v>
      </c>
      <c r="I6324" s="675" t="s">
        <v>7361</v>
      </c>
      <c r="J6324" s="675" t="s">
        <v>13708</v>
      </c>
      <c r="K6324" s="666">
        <v>1</v>
      </c>
      <c r="L6324" s="666">
        <v>3</v>
      </c>
      <c r="M6324" s="691" t="s">
        <v>14694</v>
      </c>
      <c r="N6324" s="666"/>
      <c r="O6324" s="666"/>
      <c r="P6324" s="772"/>
      <c r="Q6324" s="666"/>
      <c r="R6324" s="666"/>
    </row>
    <row r="6325" spans="1:18" ht="15.75" customHeight="1" x14ac:dyDescent="0.2">
      <c r="A6325" s="665" t="s">
        <v>13701</v>
      </c>
      <c r="B6325" s="666" t="s">
        <v>6922</v>
      </c>
      <c r="C6325" s="666" t="s">
        <v>14689</v>
      </c>
      <c r="D6325" s="675" t="s">
        <v>11806</v>
      </c>
      <c r="E6325" s="737" t="s">
        <v>1124</v>
      </c>
      <c r="F6325" s="666">
        <v>44617228</v>
      </c>
      <c r="G6325" s="675" t="s">
        <v>14971</v>
      </c>
      <c r="H6325" s="675" t="s">
        <v>11806</v>
      </c>
      <c r="I6325" s="675" t="s">
        <v>6929</v>
      </c>
      <c r="J6325" s="675" t="s">
        <v>13704</v>
      </c>
      <c r="K6325" s="666">
        <v>1</v>
      </c>
      <c r="L6325" s="666">
        <v>3</v>
      </c>
      <c r="M6325" s="691" t="s">
        <v>14691</v>
      </c>
      <c r="N6325" s="666"/>
      <c r="O6325" s="666"/>
      <c r="P6325" s="772"/>
      <c r="Q6325" s="666"/>
      <c r="R6325" s="666"/>
    </row>
    <row r="6326" spans="1:18" ht="15.75" customHeight="1" x14ac:dyDescent="0.2">
      <c r="A6326" s="665" t="s">
        <v>13701</v>
      </c>
      <c r="B6326" s="666" t="s">
        <v>6922</v>
      </c>
      <c r="C6326" s="666" t="s">
        <v>14689</v>
      </c>
      <c r="D6326" s="675" t="s">
        <v>11806</v>
      </c>
      <c r="E6326" s="737" t="s">
        <v>1124</v>
      </c>
      <c r="F6326" s="666">
        <v>70351503</v>
      </c>
      <c r="G6326" s="675" t="s">
        <v>14972</v>
      </c>
      <c r="H6326" s="675" t="s">
        <v>11806</v>
      </c>
      <c r="I6326" s="675" t="s">
        <v>6929</v>
      </c>
      <c r="J6326" s="675" t="s">
        <v>13704</v>
      </c>
      <c r="K6326" s="666">
        <v>1</v>
      </c>
      <c r="L6326" s="666">
        <v>3</v>
      </c>
      <c r="M6326" s="691" t="s">
        <v>14691</v>
      </c>
      <c r="N6326" s="666"/>
      <c r="O6326" s="666"/>
      <c r="P6326" s="772"/>
      <c r="Q6326" s="666"/>
      <c r="R6326" s="666"/>
    </row>
    <row r="6327" spans="1:18" ht="15.75" customHeight="1" x14ac:dyDescent="0.2">
      <c r="A6327" s="665" t="s">
        <v>13701</v>
      </c>
      <c r="B6327" s="666" t="s">
        <v>6922</v>
      </c>
      <c r="C6327" s="666" t="s">
        <v>14689</v>
      </c>
      <c r="D6327" s="675" t="s">
        <v>10738</v>
      </c>
      <c r="E6327" s="737" t="s">
        <v>5124</v>
      </c>
      <c r="F6327" s="666">
        <v>45204414</v>
      </c>
      <c r="G6327" s="675" t="s">
        <v>14973</v>
      </c>
      <c r="H6327" s="675" t="s">
        <v>10738</v>
      </c>
      <c r="I6327" s="675" t="s">
        <v>7361</v>
      </c>
      <c r="J6327" s="675" t="s">
        <v>13708</v>
      </c>
      <c r="K6327" s="666">
        <v>1</v>
      </c>
      <c r="L6327" s="666">
        <v>3</v>
      </c>
      <c r="M6327" s="691" t="s">
        <v>14694</v>
      </c>
      <c r="N6327" s="666"/>
      <c r="O6327" s="666"/>
      <c r="P6327" s="772"/>
      <c r="Q6327" s="666"/>
      <c r="R6327" s="666"/>
    </row>
    <row r="6328" spans="1:18" ht="15.75" customHeight="1" x14ac:dyDescent="0.2">
      <c r="A6328" s="665" t="s">
        <v>13701</v>
      </c>
      <c r="B6328" s="666" t="s">
        <v>6922</v>
      </c>
      <c r="C6328" s="666" t="s">
        <v>14689</v>
      </c>
      <c r="D6328" s="675" t="s">
        <v>9914</v>
      </c>
      <c r="E6328" s="737" t="s">
        <v>6963</v>
      </c>
      <c r="F6328" s="666">
        <v>47248265</v>
      </c>
      <c r="G6328" s="675" t="s">
        <v>14974</v>
      </c>
      <c r="H6328" s="675" t="s">
        <v>9914</v>
      </c>
      <c r="I6328" s="675" t="s">
        <v>6929</v>
      </c>
      <c r="J6328" s="675" t="s">
        <v>9913</v>
      </c>
      <c r="K6328" s="666">
        <v>1</v>
      </c>
      <c r="L6328" s="666">
        <v>3</v>
      </c>
      <c r="M6328" s="691" t="s">
        <v>14752</v>
      </c>
      <c r="N6328" s="666"/>
      <c r="O6328" s="666"/>
      <c r="P6328" s="772"/>
      <c r="Q6328" s="666"/>
      <c r="R6328" s="666"/>
    </row>
    <row r="6329" spans="1:18" ht="15.75" customHeight="1" x14ac:dyDescent="0.2">
      <c r="A6329" s="665" t="s">
        <v>13701</v>
      </c>
      <c r="B6329" s="666" t="s">
        <v>6922</v>
      </c>
      <c r="C6329" s="666" t="s">
        <v>14689</v>
      </c>
      <c r="D6329" s="675" t="s">
        <v>9914</v>
      </c>
      <c r="E6329" s="737" t="s">
        <v>6979</v>
      </c>
      <c r="F6329" s="666">
        <v>18212115</v>
      </c>
      <c r="G6329" s="675" t="s">
        <v>14975</v>
      </c>
      <c r="H6329" s="675" t="s">
        <v>9914</v>
      </c>
      <c r="I6329" s="675" t="s">
        <v>6929</v>
      </c>
      <c r="J6329" s="675" t="s">
        <v>9913</v>
      </c>
      <c r="K6329" s="666">
        <v>1</v>
      </c>
      <c r="L6329" s="666">
        <v>3</v>
      </c>
      <c r="M6329" s="691" t="s">
        <v>14728</v>
      </c>
      <c r="N6329" s="666"/>
      <c r="O6329" s="666"/>
      <c r="P6329" s="772"/>
      <c r="Q6329" s="666"/>
      <c r="R6329" s="666"/>
    </row>
    <row r="6330" spans="1:18" ht="15.75" customHeight="1" x14ac:dyDescent="0.2">
      <c r="A6330" s="665" t="s">
        <v>13701</v>
      </c>
      <c r="B6330" s="666" t="s">
        <v>6922</v>
      </c>
      <c r="C6330" s="666" t="s">
        <v>14689</v>
      </c>
      <c r="D6330" s="675" t="s">
        <v>10738</v>
      </c>
      <c r="E6330" s="737" t="s">
        <v>5124</v>
      </c>
      <c r="F6330" s="666">
        <v>60516331</v>
      </c>
      <c r="G6330" s="675" t="s">
        <v>14976</v>
      </c>
      <c r="H6330" s="675" t="s">
        <v>10738</v>
      </c>
      <c r="I6330" s="675" t="s">
        <v>7361</v>
      </c>
      <c r="J6330" s="675" t="s">
        <v>13708</v>
      </c>
      <c r="K6330" s="666">
        <v>1</v>
      </c>
      <c r="L6330" s="666">
        <v>3</v>
      </c>
      <c r="M6330" s="691" t="s">
        <v>14694</v>
      </c>
      <c r="N6330" s="666"/>
      <c r="O6330" s="666"/>
      <c r="P6330" s="772"/>
      <c r="Q6330" s="666"/>
      <c r="R6330" s="666"/>
    </row>
    <row r="6331" spans="1:18" ht="15.75" customHeight="1" x14ac:dyDescent="0.2">
      <c r="A6331" s="676" t="s">
        <v>13701</v>
      </c>
      <c r="B6331" s="670" t="s">
        <v>14874</v>
      </c>
      <c r="C6331" s="670"/>
      <c r="D6331" s="675" t="s">
        <v>11806</v>
      </c>
      <c r="E6331" s="737" t="s">
        <v>13197</v>
      </c>
      <c r="F6331" s="666">
        <v>75260154</v>
      </c>
      <c r="G6331" s="675" t="s">
        <v>14398</v>
      </c>
      <c r="H6331" s="675" t="s">
        <v>11806</v>
      </c>
      <c r="I6331" s="668" t="s">
        <v>6929</v>
      </c>
      <c r="J6331" s="668" t="s">
        <v>13704</v>
      </c>
      <c r="K6331" s="670">
        <v>5</v>
      </c>
      <c r="L6331" s="670">
        <v>11</v>
      </c>
      <c r="M6331" s="691" t="s">
        <v>14399</v>
      </c>
      <c r="N6331" s="670"/>
      <c r="O6331" s="670"/>
      <c r="P6331" s="773"/>
      <c r="Q6331" s="670"/>
      <c r="R6331" s="670"/>
    </row>
    <row r="6332" spans="1:18" ht="15.75" customHeight="1" x14ac:dyDescent="0.2">
      <c r="A6332" s="665" t="s">
        <v>13701</v>
      </c>
      <c r="B6332" s="666" t="s">
        <v>6922</v>
      </c>
      <c r="C6332" s="666" t="s">
        <v>14689</v>
      </c>
      <c r="D6332" s="675" t="s">
        <v>9105</v>
      </c>
      <c r="E6332" s="737" t="s">
        <v>1124</v>
      </c>
      <c r="F6332" s="666">
        <v>45120729</v>
      </c>
      <c r="G6332" s="675" t="s">
        <v>14977</v>
      </c>
      <c r="H6332" s="675" t="s">
        <v>9105</v>
      </c>
      <c r="I6332" s="675" t="s">
        <v>6929</v>
      </c>
      <c r="J6332" s="675" t="s">
        <v>13873</v>
      </c>
      <c r="K6332" s="666">
        <v>1</v>
      </c>
      <c r="L6332" s="666">
        <v>3</v>
      </c>
      <c r="M6332" s="691" t="s">
        <v>14691</v>
      </c>
      <c r="N6332" s="666"/>
      <c r="O6332" s="666"/>
      <c r="P6332" s="772"/>
      <c r="Q6332" s="666"/>
      <c r="R6332" s="666"/>
    </row>
    <row r="6333" spans="1:18" ht="15.75" customHeight="1" x14ac:dyDescent="0.2">
      <c r="A6333" s="665" t="s">
        <v>13701</v>
      </c>
      <c r="B6333" s="666" t="s">
        <v>6922</v>
      </c>
      <c r="C6333" s="666" t="s">
        <v>14689</v>
      </c>
      <c r="D6333" s="675" t="s">
        <v>10738</v>
      </c>
      <c r="E6333" s="737" t="s">
        <v>5124</v>
      </c>
      <c r="F6333" s="666">
        <v>41670462</v>
      </c>
      <c r="G6333" s="675" t="s">
        <v>14978</v>
      </c>
      <c r="H6333" s="675" t="s">
        <v>10738</v>
      </c>
      <c r="I6333" s="675" t="s">
        <v>7361</v>
      </c>
      <c r="J6333" s="675" t="s">
        <v>13708</v>
      </c>
      <c r="K6333" s="666">
        <v>1</v>
      </c>
      <c r="L6333" s="666">
        <v>3</v>
      </c>
      <c r="M6333" s="691" t="s">
        <v>14694</v>
      </c>
      <c r="N6333" s="666"/>
      <c r="O6333" s="666"/>
      <c r="P6333" s="772"/>
      <c r="Q6333" s="666"/>
      <c r="R6333" s="666"/>
    </row>
    <row r="6334" spans="1:18" ht="15.75" customHeight="1" x14ac:dyDescent="0.2">
      <c r="A6334" s="665" t="s">
        <v>13701</v>
      </c>
      <c r="B6334" s="666" t="s">
        <v>6922</v>
      </c>
      <c r="C6334" s="666" t="s">
        <v>14689</v>
      </c>
      <c r="D6334" s="675" t="s">
        <v>9105</v>
      </c>
      <c r="E6334" s="737" t="s">
        <v>1124</v>
      </c>
      <c r="F6334" s="666">
        <v>46599335</v>
      </c>
      <c r="G6334" s="675" t="s">
        <v>14979</v>
      </c>
      <c r="H6334" s="675" t="s">
        <v>9105</v>
      </c>
      <c r="I6334" s="675" t="s">
        <v>6929</v>
      </c>
      <c r="J6334" s="675" t="s">
        <v>13873</v>
      </c>
      <c r="K6334" s="666">
        <v>1</v>
      </c>
      <c r="L6334" s="666">
        <v>3</v>
      </c>
      <c r="M6334" s="691" t="s">
        <v>14691</v>
      </c>
      <c r="N6334" s="666"/>
      <c r="O6334" s="666"/>
      <c r="P6334" s="772"/>
      <c r="Q6334" s="666"/>
      <c r="R6334" s="666"/>
    </row>
    <row r="6335" spans="1:18" ht="15.75" customHeight="1" x14ac:dyDescent="0.2">
      <c r="A6335" s="665" t="s">
        <v>13701</v>
      </c>
      <c r="B6335" s="666" t="s">
        <v>6922</v>
      </c>
      <c r="C6335" s="666" t="s">
        <v>14689</v>
      </c>
      <c r="D6335" s="675" t="s">
        <v>10738</v>
      </c>
      <c r="E6335" s="737" t="s">
        <v>5124</v>
      </c>
      <c r="F6335" s="666">
        <v>18148609</v>
      </c>
      <c r="G6335" s="675" t="s">
        <v>14980</v>
      </c>
      <c r="H6335" s="675" t="s">
        <v>10738</v>
      </c>
      <c r="I6335" s="675" t="s">
        <v>7361</v>
      </c>
      <c r="J6335" s="675" t="s">
        <v>13708</v>
      </c>
      <c r="K6335" s="666">
        <v>1</v>
      </c>
      <c r="L6335" s="666">
        <v>3</v>
      </c>
      <c r="M6335" s="691" t="s">
        <v>14694</v>
      </c>
      <c r="N6335" s="666"/>
      <c r="O6335" s="666"/>
      <c r="P6335" s="772"/>
      <c r="Q6335" s="666"/>
      <c r="R6335" s="666"/>
    </row>
    <row r="6336" spans="1:18" ht="15.75" customHeight="1" x14ac:dyDescent="0.2">
      <c r="A6336" s="665" t="s">
        <v>13701</v>
      </c>
      <c r="B6336" s="666" t="s">
        <v>6922</v>
      </c>
      <c r="C6336" s="666" t="s">
        <v>14689</v>
      </c>
      <c r="D6336" s="675" t="s">
        <v>11806</v>
      </c>
      <c r="E6336" s="737" t="s">
        <v>1124</v>
      </c>
      <c r="F6336" s="666">
        <v>70342787</v>
      </c>
      <c r="G6336" s="675" t="s">
        <v>14981</v>
      </c>
      <c r="H6336" s="675" t="s">
        <v>11806</v>
      </c>
      <c r="I6336" s="675" t="s">
        <v>6929</v>
      </c>
      <c r="J6336" s="675" t="s">
        <v>13704</v>
      </c>
      <c r="K6336" s="666">
        <v>1</v>
      </c>
      <c r="L6336" s="666">
        <v>3</v>
      </c>
      <c r="M6336" s="691" t="s">
        <v>14691</v>
      </c>
      <c r="N6336" s="666"/>
      <c r="O6336" s="666"/>
      <c r="P6336" s="772"/>
      <c r="Q6336" s="666"/>
      <c r="R6336" s="666"/>
    </row>
    <row r="6337" spans="1:18" ht="15.75" customHeight="1" x14ac:dyDescent="0.2">
      <c r="A6337" s="665" t="s">
        <v>13701</v>
      </c>
      <c r="B6337" s="666" t="s">
        <v>6922</v>
      </c>
      <c r="C6337" s="666" t="s">
        <v>14689</v>
      </c>
      <c r="D6337" s="675" t="s">
        <v>11806</v>
      </c>
      <c r="E6337" s="737" t="s">
        <v>1124</v>
      </c>
      <c r="F6337" s="666">
        <v>44997965</v>
      </c>
      <c r="G6337" s="675" t="s">
        <v>14982</v>
      </c>
      <c r="H6337" s="675" t="s">
        <v>11806</v>
      </c>
      <c r="I6337" s="675" t="s">
        <v>6929</v>
      </c>
      <c r="J6337" s="675" t="s">
        <v>13704</v>
      </c>
      <c r="K6337" s="666">
        <v>1</v>
      </c>
      <c r="L6337" s="666">
        <v>3</v>
      </c>
      <c r="M6337" s="691" t="s">
        <v>14691</v>
      </c>
      <c r="N6337" s="666"/>
      <c r="O6337" s="666"/>
      <c r="P6337" s="772"/>
      <c r="Q6337" s="666"/>
      <c r="R6337" s="666"/>
    </row>
    <row r="6338" spans="1:18" ht="15.75" customHeight="1" x14ac:dyDescent="0.2">
      <c r="A6338" s="665" t="s">
        <v>13701</v>
      </c>
      <c r="B6338" s="666" t="s">
        <v>6922</v>
      </c>
      <c r="C6338" s="666" t="s">
        <v>14689</v>
      </c>
      <c r="D6338" s="675" t="s">
        <v>11806</v>
      </c>
      <c r="E6338" s="737" t="s">
        <v>1124</v>
      </c>
      <c r="F6338" s="666">
        <v>72697770</v>
      </c>
      <c r="G6338" s="675" t="s">
        <v>14983</v>
      </c>
      <c r="H6338" s="675" t="s">
        <v>11806</v>
      </c>
      <c r="I6338" s="675" t="s">
        <v>6929</v>
      </c>
      <c r="J6338" s="675" t="s">
        <v>13704</v>
      </c>
      <c r="K6338" s="666">
        <v>1</v>
      </c>
      <c r="L6338" s="666">
        <v>3</v>
      </c>
      <c r="M6338" s="691" t="s">
        <v>14691</v>
      </c>
      <c r="N6338" s="666"/>
      <c r="O6338" s="666"/>
      <c r="P6338" s="772"/>
      <c r="Q6338" s="666"/>
      <c r="R6338" s="666"/>
    </row>
    <row r="6339" spans="1:18" ht="15.75" customHeight="1" x14ac:dyDescent="0.2">
      <c r="A6339" s="665" t="s">
        <v>13701</v>
      </c>
      <c r="B6339" s="666" t="s">
        <v>6922</v>
      </c>
      <c r="C6339" s="666" t="s">
        <v>14689</v>
      </c>
      <c r="D6339" s="675" t="s">
        <v>11806</v>
      </c>
      <c r="E6339" s="737" t="s">
        <v>1124</v>
      </c>
      <c r="F6339" s="666">
        <v>70392769</v>
      </c>
      <c r="G6339" s="675" t="s">
        <v>14984</v>
      </c>
      <c r="H6339" s="675" t="s">
        <v>11806</v>
      </c>
      <c r="I6339" s="675" t="s">
        <v>6929</v>
      </c>
      <c r="J6339" s="675" t="s">
        <v>13704</v>
      </c>
      <c r="K6339" s="666">
        <v>1</v>
      </c>
      <c r="L6339" s="666">
        <v>3</v>
      </c>
      <c r="M6339" s="691" t="s">
        <v>14691</v>
      </c>
      <c r="N6339" s="666"/>
      <c r="O6339" s="666"/>
      <c r="P6339" s="772"/>
      <c r="Q6339" s="666"/>
      <c r="R6339" s="666"/>
    </row>
    <row r="6340" spans="1:18" ht="15.75" customHeight="1" x14ac:dyDescent="0.2">
      <c r="A6340" s="665" t="s">
        <v>13701</v>
      </c>
      <c r="B6340" s="666" t="s">
        <v>6922</v>
      </c>
      <c r="C6340" s="666" t="s">
        <v>14689</v>
      </c>
      <c r="D6340" s="675" t="s">
        <v>10738</v>
      </c>
      <c r="E6340" s="737" t="s">
        <v>5124</v>
      </c>
      <c r="F6340" s="666">
        <v>41936607</v>
      </c>
      <c r="G6340" s="675" t="s">
        <v>14985</v>
      </c>
      <c r="H6340" s="675" t="s">
        <v>10738</v>
      </c>
      <c r="I6340" s="675" t="s">
        <v>7361</v>
      </c>
      <c r="J6340" s="675" t="s">
        <v>13708</v>
      </c>
      <c r="K6340" s="666">
        <v>1</v>
      </c>
      <c r="L6340" s="666">
        <v>3</v>
      </c>
      <c r="M6340" s="691" t="s">
        <v>14694</v>
      </c>
      <c r="N6340" s="666"/>
      <c r="O6340" s="666"/>
      <c r="P6340" s="772"/>
      <c r="Q6340" s="666"/>
      <c r="R6340" s="666"/>
    </row>
    <row r="6341" spans="1:18" ht="15.75" customHeight="1" x14ac:dyDescent="0.2">
      <c r="A6341" s="676" t="s">
        <v>13701</v>
      </c>
      <c r="B6341" s="670" t="s">
        <v>14874</v>
      </c>
      <c r="C6341" s="670"/>
      <c r="D6341" s="675" t="s">
        <v>9914</v>
      </c>
      <c r="E6341" s="737" t="s">
        <v>14875</v>
      </c>
      <c r="F6341" s="666">
        <v>40662130</v>
      </c>
      <c r="G6341" s="675" t="s">
        <v>14409</v>
      </c>
      <c r="H6341" s="675" t="s">
        <v>9914</v>
      </c>
      <c r="I6341" s="668" t="s">
        <v>6929</v>
      </c>
      <c r="J6341" s="668" t="s">
        <v>9913</v>
      </c>
      <c r="K6341" s="670">
        <v>1</v>
      </c>
      <c r="L6341" s="670">
        <v>3</v>
      </c>
      <c r="M6341" s="691" t="s">
        <v>14410</v>
      </c>
      <c r="N6341" s="670"/>
      <c r="O6341" s="670"/>
      <c r="P6341" s="773"/>
      <c r="Q6341" s="670"/>
      <c r="R6341" s="670"/>
    </row>
    <row r="6342" spans="1:18" ht="15.75" customHeight="1" x14ac:dyDescent="0.2">
      <c r="A6342" s="665" t="s">
        <v>13701</v>
      </c>
      <c r="B6342" s="666" t="s">
        <v>6922</v>
      </c>
      <c r="C6342" s="666" t="s">
        <v>14689</v>
      </c>
      <c r="D6342" s="675" t="s">
        <v>10738</v>
      </c>
      <c r="E6342" s="737" t="s">
        <v>5124</v>
      </c>
      <c r="F6342" s="666">
        <v>46355795</v>
      </c>
      <c r="G6342" s="675" t="s">
        <v>14986</v>
      </c>
      <c r="H6342" s="675" t="s">
        <v>10738</v>
      </c>
      <c r="I6342" s="675" t="s">
        <v>7361</v>
      </c>
      <c r="J6342" s="675" t="s">
        <v>13708</v>
      </c>
      <c r="K6342" s="666">
        <v>1</v>
      </c>
      <c r="L6342" s="666">
        <v>3</v>
      </c>
      <c r="M6342" s="691" t="s">
        <v>14694</v>
      </c>
      <c r="N6342" s="666"/>
      <c r="O6342" s="666"/>
      <c r="P6342" s="772"/>
      <c r="Q6342" s="666"/>
      <c r="R6342" s="666"/>
    </row>
    <row r="6343" spans="1:18" ht="15.75" customHeight="1" x14ac:dyDescent="0.2">
      <c r="A6343" s="676" t="s">
        <v>13701</v>
      </c>
      <c r="B6343" s="670" t="s">
        <v>14874</v>
      </c>
      <c r="C6343" s="670"/>
      <c r="D6343" s="675" t="s">
        <v>9914</v>
      </c>
      <c r="E6343" s="737" t="s">
        <v>13197</v>
      </c>
      <c r="F6343" s="666">
        <v>70025377</v>
      </c>
      <c r="G6343" s="675" t="s">
        <v>14412</v>
      </c>
      <c r="H6343" s="675" t="s">
        <v>9914</v>
      </c>
      <c r="I6343" s="668" t="s">
        <v>6929</v>
      </c>
      <c r="J6343" s="668" t="s">
        <v>9913</v>
      </c>
      <c r="K6343" s="670">
        <v>5</v>
      </c>
      <c r="L6343" s="670">
        <v>10</v>
      </c>
      <c r="M6343" s="691" t="s">
        <v>14413</v>
      </c>
      <c r="N6343" s="670"/>
      <c r="O6343" s="670"/>
      <c r="P6343" s="773"/>
      <c r="Q6343" s="670"/>
      <c r="R6343" s="670"/>
    </row>
    <row r="6344" spans="1:18" ht="15.75" customHeight="1" x14ac:dyDescent="0.2">
      <c r="A6344" s="665" t="s">
        <v>13701</v>
      </c>
      <c r="B6344" s="666" t="s">
        <v>6922</v>
      </c>
      <c r="C6344" s="666" t="s">
        <v>14689</v>
      </c>
      <c r="D6344" s="675" t="s">
        <v>10738</v>
      </c>
      <c r="E6344" s="737" t="s">
        <v>5124</v>
      </c>
      <c r="F6344" s="666">
        <v>48488454</v>
      </c>
      <c r="G6344" s="675" t="s">
        <v>11446</v>
      </c>
      <c r="H6344" s="675" t="s">
        <v>10738</v>
      </c>
      <c r="I6344" s="675" t="s">
        <v>7361</v>
      </c>
      <c r="J6344" s="675" t="s">
        <v>13708</v>
      </c>
      <c r="K6344" s="666">
        <v>1</v>
      </c>
      <c r="L6344" s="666">
        <v>3</v>
      </c>
      <c r="M6344" s="691" t="s">
        <v>14694</v>
      </c>
      <c r="N6344" s="666"/>
      <c r="O6344" s="666"/>
      <c r="P6344" s="772"/>
      <c r="Q6344" s="666"/>
      <c r="R6344" s="666"/>
    </row>
    <row r="6345" spans="1:18" ht="15.75" customHeight="1" x14ac:dyDescent="0.2">
      <c r="A6345" s="665" t="s">
        <v>13701</v>
      </c>
      <c r="B6345" s="666" t="s">
        <v>6922</v>
      </c>
      <c r="C6345" s="666" t="s">
        <v>14689</v>
      </c>
      <c r="D6345" s="675" t="s">
        <v>11806</v>
      </c>
      <c r="E6345" s="737" t="s">
        <v>1124</v>
      </c>
      <c r="F6345" s="666">
        <v>71451236</v>
      </c>
      <c r="G6345" s="675" t="s">
        <v>14987</v>
      </c>
      <c r="H6345" s="675" t="s">
        <v>11806</v>
      </c>
      <c r="I6345" s="675" t="s">
        <v>6929</v>
      </c>
      <c r="J6345" s="675" t="s">
        <v>13704</v>
      </c>
      <c r="K6345" s="666">
        <v>1</v>
      </c>
      <c r="L6345" s="666">
        <v>3</v>
      </c>
      <c r="M6345" s="691" t="s">
        <v>14691</v>
      </c>
      <c r="N6345" s="666"/>
      <c r="O6345" s="666"/>
      <c r="P6345" s="772"/>
      <c r="Q6345" s="666"/>
      <c r="R6345" s="666"/>
    </row>
    <row r="6346" spans="1:18" ht="15.75" customHeight="1" x14ac:dyDescent="0.2">
      <c r="A6346" s="665" t="s">
        <v>13701</v>
      </c>
      <c r="B6346" s="666" t="s">
        <v>6922</v>
      </c>
      <c r="C6346" s="666" t="s">
        <v>14689</v>
      </c>
      <c r="D6346" s="675" t="s">
        <v>10244</v>
      </c>
      <c r="E6346" s="737" t="s">
        <v>1124</v>
      </c>
      <c r="F6346" s="666">
        <v>48228685</v>
      </c>
      <c r="G6346" s="675" t="s">
        <v>14988</v>
      </c>
      <c r="H6346" s="675" t="s">
        <v>10244</v>
      </c>
      <c r="I6346" s="675" t="s">
        <v>7361</v>
      </c>
      <c r="J6346" s="675" t="s">
        <v>13708</v>
      </c>
      <c r="K6346" s="666">
        <v>1</v>
      </c>
      <c r="L6346" s="666">
        <v>3</v>
      </c>
      <c r="M6346" s="691" t="s">
        <v>14691</v>
      </c>
      <c r="N6346" s="666"/>
      <c r="O6346" s="666"/>
      <c r="P6346" s="772"/>
      <c r="Q6346" s="666"/>
      <c r="R6346" s="666"/>
    </row>
    <row r="6347" spans="1:18" ht="15.75" customHeight="1" x14ac:dyDescent="0.2">
      <c r="A6347" s="665" t="s">
        <v>13701</v>
      </c>
      <c r="B6347" s="666" t="s">
        <v>6922</v>
      </c>
      <c r="C6347" s="666" t="s">
        <v>14689</v>
      </c>
      <c r="D6347" s="675" t="s">
        <v>9914</v>
      </c>
      <c r="E6347" s="737" t="s">
        <v>6963</v>
      </c>
      <c r="F6347" s="666">
        <v>44801834</v>
      </c>
      <c r="G6347" s="675" t="s">
        <v>14989</v>
      </c>
      <c r="H6347" s="675" t="s">
        <v>9914</v>
      </c>
      <c r="I6347" s="675" t="s">
        <v>6929</v>
      </c>
      <c r="J6347" s="675" t="s">
        <v>9913</v>
      </c>
      <c r="K6347" s="666">
        <v>1</v>
      </c>
      <c r="L6347" s="666">
        <v>3</v>
      </c>
      <c r="M6347" s="691" t="s">
        <v>14752</v>
      </c>
      <c r="N6347" s="666"/>
      <c r="O6347" s="666"/>
      <c r="P6347" s="772"/>
      <c r="Q6347" s="666"/>
      <c r="R6347" s="666"/>
    </row>
    <row r="6348" spans="1:18" ht="15.75" customHeight="1" x14ac:dyDescent="0.2">
      <c r="A6348" s="665" t="s">
        <v>13701</v>
      </c>
      <c r="B6348" s="666" t="s">
        <v>6922</v>
      </c>
      <c r="C6348" s="666" t="s">
        <v>14689</v>
      </c>
      <c r="D6348" s="675" t="s">
        <v>11806</v>
      </c>
      <c r="E6348" s="737" t="s">
        <v>1124</v>
      </c>
      <c r="F6348" s="666">
        <v>76643038</v>
      </c>
      <c r="G6348" s="675" t="s">
        <v>14990</v>
      </c>
      <c r="H6348" s="675" t="s">
        <v>11806</v>
      </c>
      <c r="I6348" s="675" t="s">
        <v>6929</v>
      </c>
      <c r="J6348" s="675" t="s">
        <v>13704</v>
      </c>
      <c r="K6348" s="666">
        <v>1</v>
      </c>
      <c r="L6348" s="666">
        <v>3</v>
      </c>
      <c r="M6348" s="691" t="s">
        <v>14691</v>
      </c>
      <c r="N6348" s="666"/>
      <c r="O6348" s="666"/>
      <c r="P6348" s="772"/>
      <c r="Q6348" s="666"/>
      <c r="R6348" s="666"/>
    </row>
    <row r="6349" spans="1:18" ht="15.75" customHeight="1" x14ac:dyDescent="0.2">
      <c r="A6349" s="665" t="s">
        <v>13701</v>
      </c>
      <c r="B6349" s="666" t="s">
        <v>6922</v>
      </c>
      <c r="C6349" s="666" t="s">
        <v>14689</v>
      </c>
      <c r="D6349" s="675" t="s">
        <v>11806</v>
      </c>
      <c r="E6349" s="737" t="s">
        <v>1124</v>
      </c>
      <c r="F6349" s="666">
        <v>46113127</v>
      </c>
      <c r="G6349" s="675" t="s">
        <v>14991</v>
      </c>
      <c r="H6349" s="675" t="s">
        <v>11806</v>
      </c>
      <c r="I6349" s="675" t="s">
        <v>6929</v>
      </c>
      <c r="J6349" s="675" t="s">
        <v>13704</v>
      </c>
      <c r="K6349" s="666">
        <v>1</v>
      </c>
      <c r="L6349" s="666">
        <v>3</v>
      </c>
      <c r="M6349" s="691" t="s">
        <v>14691</v>
      </c>
      <c r="N6349" s="666"/>
      <c r="O6349" s="666"/>
      <c r="P6349" s="772"/>
      <c r="Q6349" s="666"/>
      <c r="R6349" s="666"/>
    </row>
    <row r="6350" spans="1:18" ht="15.75" customHeight="1" x14ac:dyDescent="0.2">
      <c r="A6350" s="665" t="s">
        <v>13701</v>
      </c>
      <c r="B6350" s="666" t="s">
        <v>6922</v>
      </c>
      <c r="C6350" s="666" t="s">
        <v>14689</v>
      </c>
      <c r="D6350" s="675" t="s">
        <v>11806</v>
      </c>
      <c r="E6350" s="737" t="s">
        <v>6979</v>
      </c>
      <c r="F6350" s="666">
        <v>70777777</v>
      </c>
      <c r="G6350" s="675" t="s">
        <v>14992</v>
      </c>
      <c r="H6350" s="675" t="s">
        <v>11806</v>
      </c>
      <c r="I6350" s="675" t="s">
        <v>6929</v>
      </c>
      <c r="J6350" s="675" t="s">
        <v>13704</v>
      </c>
      <c r="K6350" s="666">
        <v>1</v>
      </c>
      <c r="L6350" s="666">
        <v>3</v>
      </c>
      <c r="M6350" s="691" t="s">
        <v>14728</v>
      </c>
      <c r="N6350" s="666"/>
      <c r="O6350" s="666"/>
      <c r="P6350" s="772"/>
      <c r="Q6350" s="666"/>
      <c r="R6350" s="666"/>
    </row>
    <row r="6351" spans="1:18" ht="15.75" customHeight="1" x14ac:dyDescent="0.2">
      <c r="A6351" s="676" t="s">
        <v>13701</v>
      </c>
      <c r="B6351" s="670" t="s">
        <v>14874</v>
      </c>
      <c r="C6351" s="670"/>
      <c r="D6351" s="675" t="s">
        <v>10738</v>
      </c>
      <c r="E6351" s="737" t="s">
        <v>12279</v>
      </c>
      <c r="F6351" s="666">
        <v>48039841</v>
      </c>
      <c r="G6351" s="675" t="s">
        <v>14422</v>
      </c>
      <c r="H6351" s="675" t="s">
        <v>10738</v>
      </c>
      <c r="I6351" s="668" t="s">
        <v>7361</v>
      </c>
      <c r="J6351" s="668" t="s">
        <v>13708</v>
      </c>
      <c r="K6351" s="670">
        <v>1</v>
      </c>
      <c r="L6351" s="670">
        <v>2</v>
      </c>
      <c r="M6351" s="691" t="s">
        <v>14423</v>
      </c>
      <c r="N6351" s="670"/>
      <c r="O6351" s="670"/>
      <c r="P6351" s="773"/>
      <c r="Q6351" s="670"/>
      <c r="R6351" s="670"/>
    </row>
    <row r="6352" spans="1:18" ht="15.75" customHeight="1" x14ac:dyDescent="0.2">
      <c r="A6352" s="665" t="s">
        <v>13701</v>
      </c>
      <c r="B6352" s="666" t="s">
        <v>6922</v>
      </c>
      <c r="C6352" s="666" t="s">
        <v>14689</v>
      </c>
      <c r="D6352" s="675" t="s">
        <v>9914</v>
      </c>
      <c r="E6352" s="737" t="s">
        <v>6963</v>
      </c>
      <c r="F6352" s="666">
        <v>77566912</v>
      </c>
      <c r="G6352" s="675" t="s">
        <v>14993</v>
      </c>
      <c r="H6352" s="675" t="s">
        <v>9914</v>
      </c>
      <c r="I6352" s="675" t="s">
        <v>6929</v>
      </c>
      <c r="J6352" s="675" t="s">
        <v>9913</v>
      </c>
      <c r="K6352" s="666">
        <v>1</v>
      </c>
      <c r="L6352" s="666">
        <v>3</v>
      </c>
      <c r="M6352" s="691" t="s">
        <v>14752</v>
      </c>
      <c r="N6352" s="666"/>
      <c r="O6352" s="666"/>
      <c r="P6352" s="772"/>
      <c r="Q6352" s="666"/>
      <c r="R6352" s="666"/>
    </row>
    <row r="6353" spans="1:18" ht="15.75" customHeight="1" x14ac:dyDescent="0.2">
      <c r="A6353" s="665" t="s">
        <v>13701</v>
      </c>
      <c r="B6353" s="666" t="s">
        <v>6922</v>
      </c>
      <c r="C6353" s="666" t="s">
        <v>14689</v>
      </c>
      <c r="D6353" s="675" t="s">
        <v>10738</v>
      </c>
      <c r="E6353" s="737" t="s">
        <v>5124</v>
      </c>
      <c r="F6353" s="666">
        <v>72956700</v>
      </c>
      <c r="G6353" s="675" t="s">
        <v>14994</v>
      </c>
      <c r="H6353" s="675" t="s">
        <v>10738</v>
      </c>
      <c r="I6353" s="675" t="s">
        <v>7361</v>
      </c>
      <c r="J6353" s="675" t="s">
        <v>13708</v>
      </c>
      <c r="K6353" s="666">
        <v>1</v>
      </c>
      <c r="L6353" s="666">
        <v>3</v>
      </c>
      <c r="M6353" s="691" t="s">
        <v>14694</v>
      </c>
      <c r="N6353" s="666"/>
      <c r="O6353" s="666"/>
      <c r="P6353" s="772"/>
      <c r="Q6353" s="666"/>
      <c r="R6353" s="666"/>
    </row>
    <row r="6354" spans="1:18" ht="15.75" customHeight="1" x14ac:dyDescent="0.2">
      <c r="A6354" s="665" t="s">
        <v>13701</v>
      </c>
      <c r="B6354" s="666" t="s">
        <v>6922</v>
      </c>
      <c r="C6354" s="666" t="s">
        <v>14689</v>
      </c>
      <c r="D6354" s="675" t="s">
        <v>10738</v>
      </c>
      <c r="E6354" s="737" t="s">
        <v>5124</v>
      </c>
      <c r="F6354" s="666">
        <v>73391377</v>
      </c>
      <c r="G6354" s="675" t="s">
        <v>14995</v>
      </c>
      <c r="H6354" s="675" t="s">
        <v>10738</v>
      </c>
      <c r="I6354" s="675" t="s">
        <v>7361</v>
      </c>
      <c r="J6354" s="675" t="s">
        <v>13708</v>
      </c>
      <c r="K6354" s="666">
        <v>1</v>
      </c>
      <c r="L6354" s="666">
        <v>3</v>
      </c>
      <c r="M6354" s="691" t="s">
        <v>14694</v>
      </c>
      <c r="N6354" s="666"/>
      <c r="O6354" s="666"/>
      <c r="P6354" s="772"/>
      <c r="Q6354" s="666"/>
      <c r="R6354" s="666"/>
    </row>
    <row r="6355" spans="1:18" ht="15.75" customHeight="1" x14ac:dyDescent="0.2">
      <c r="A6355" s="665" t="s">
        <v>13701</v>
      </c>
      <c r="B6355" s="666" t="s">
        <v>6922</v>
      </c>
      <c r="C6355" s="666" t="s">
        <v>14689</v>
      </c>
      <c r="D6355" s="675" t="s">
        <v>10738</v>
      </c>
      <c r="E6355" s="737" t="s">
        <v>5124</v>
      </c>
      <c r="F6355" s="666">
        <v>41552402</v>
      </c>
      <c r="G6355" s="675" t="s">
        <v>14996</v>
      </c>
      <c r="H6355" s="675" t="s">
        <v>10738</v>
      </c>
      <c r="I6355" s="675" t="s">
        <v>7361</v>
      </c>
      <c r="J6355" s="675" t="s">
        <v>13708</v>
      </c>
      <c r="K6355" s="666">
        <v>1</v>
      </c>
      <c r="L6355" s="666">
        <v>3</v>
      </c>
      <c r="M6355" s="691" t="s">
        <v>14694</v>
      </c>
      <c r="N6355" s="666"/>
      <c r="O6355" s="666"/>
      <c r="P6355" s="772"/>
      <c r="Q6355" s="666"/>
      <c r="R6355" s="666"/>
    </row>
    <row r="6356" spans="1:18" ht="15.75" customHeight="1" x14ac:dyDescent="0.2">
      <c r="A6356" s="665" t="s">
        <v>13701</v>
      </c>
      <c r="B6356" s="666" t="s">
        <v>6922</v>
      </c>
      <c r="C6356" s="666" t="s">
        <v>14689</v>
      </c>
      <c r="D6356" s="675" t="s">
        <v>10854</v>
      </c>
      <c r="E6356" s="737" t="s">
        <v>6979</v>
      </c>
      <c r="F6356" s="666">
        <v>70300415</v>
      </c>
      <c r="G6356" s="675" t="s">
        <v>14997</v>
      </c>
      <c r="H6356" s="675" t="s">
        <v>10854</v>
      </c>
      <c r="I6356" s="675" t="s">
        <v>6929</v>
      </c>
      <c r="J6356" s="675" t="s">
        <v>10854</v>
      </c>
      <c r="K6356" s="666">
        <v>1</v>
      </c>
      <c r="L6356" s="666">
        <v>3</v>
      </c>
      <c r="M6356" s="691" t="s">
        <v>14728</v>
      </c>
      <c r="N6356" s="666"/>
      <c r="O6356" s="666"/>
      <c r="P6356" s="772"/>
      <c r="Q6356" s="666"/>
      <c r="R6356" s="666"/>
    </row>
    <row r="6357" spans="1:18" ht="15.75" customHeight="1" x14ac:dyDescent="0.2">
      <c r="A6357" s="665" t="s">
        <v>13701</v>
      </c>
      <c r="B6357" s="666" t="s">
        <v>6922</v>
      </c>
      <c r="C6357" s="666" t="s">
        <v>14689</v>
      </c>
      <c r="D6357" s="675" t="s">
        <v>10738</v>
      </c>
      <c r="E6357" s="737" t="s">
        <v>5124</v>
      </c>
      <c r="F6357" s="666">
        <v>46570268</v>
      </c>
      <c r="G6357" s="675" t="s">
        <v>11625</v>
      </c>
      <c r="H6357" s="675" t="s">
        <v>10738</v>
      </c>
      <c r="I6357" s="675" t="s">
        <v>7361</v>
      </c>
      <c r="J6357" s="675" t="s">
        <v>13708</v>
      </c>
      <c r="K6357" s="666">
        <v>1</v>
      </c>
      <c r="L6357" s="666">
        <v>3</v>
      </c>
      <c r="M6357" s="691" t="s">
        <v>14694</v>
      </c>
      <c r="N6357" s="666"/>
      <c r="O6357" s="666"/>
      <c r="P6357" s="772"/>
      <c r="Q6357" s="666"/>
      <c r="R6357" s="666"/>
    </row>
    <row r="6358" spans="1:18" ht="15.75" customHeight="1" x14ac:dyDescent="0.2">
      <c r="A6358" s="665" t="s">
        <v>13701</v>
      </c>
      <c r="B6358" s="666" t="s">
        <v>6922</v>
      </c>
      <c r="C6358" s="666" t="s">
        <v>14689</v>
      </c>
      <c r="D6358" s="675" t="s">
        <v>10738</v>
      </c>
      <c r="E6358" s="737" t="s">
        <v>5124</v>
      </c>
      <c r="F6358" s="666">
        <v>47361503</v>
      </c>
      <c r="G6358" s="675" t="s">
        <v>14998</v>
      </c>
      <c r="H6358" s="675" t="s">
        <v>10738</v>
      </c>
      <c r="I6358" s="675" t="s">
        <v>7361</v>
      </c>
      <c r="J6358" s="675" t="s">
        <v>13708</v>
      </c>
      <c r="K6358" s="666">
        <v>1</v>
      </c>
      <c r="L6358" s="666">
        <v>3</v>
      </c>
      <c r="M6358" s="691" t="s">
        <v>14694</v>
      </c>
      <c r="N6358" s="666"/>
      <c r="O6358" s="666"/>
      <c r="P6358" s="772"/>
      <c r="Q6358" s="666"/>
      <c r="R6358" s="666"/>
    </row>
    <row r="6359" spans="1:18" ht="15.75" customHeight="1" x14ac:dyDescent="0.2">
      <c r="A6359" s="676" t="s">
        <v>13701</v>
      </c>
      <c r="B6359" s="670" t="s">
        <v>14874</v>
      </c>
      <c r="C6359" s="670"/>
      <c r="D6359" s="675" t="s">
        <v>10244</v>
      </c>
      <c r="E6359" s="737" t="s">
        <v>12279</v>
      </c>
      <c r="F6359" s="666">
        <v>45085129</v>
      </c>
      <c r="G6359" s="675" t="s">
        <v>14431</v>
      </c>
      <c r="H6359" s="675" t="s">
        <v>10244</v>
      </c>
      <c r="I6359" s="668" t="s">
        <v>7361</v>
      </c>
      <c r="J6359" s="668" t="s">
        <v>13708</v>
      </c>
      <c r="K6359" s="670">
        <v>1</v>
      </c>
      <c r="L6359" s="670">
        <v>1</v>
      </c>
      <c r="M6359" s="753">
        <v>3255</v>
      </c>
      <c r="N6359" s="670"/>
      <c r="O6359" s="670"/>
      <c r="P6359" s="773"/>
      <c r="Q6359" s="670"/>
      <c r="R6359" s="670"/>
    </row>
    <row r="6360" spans="1:18" ht="15.75" customHeight="1" x14ac:dyDescent="0.2">
      <c r="A6360" s="665" t="s">
        <v>13701</v>
      </c>
      <c r="B6360" s="666" t="s">
        <v>6922</v>
      </c>
      <c r="C6360" s="666" t="s">
        <v>14689</v>
      </c>
      <c r="D6360" s="675" t="s">
        <v>9914</v>
      </c>
      <c r="E6360" s="737" t="s">
        <v>6963</v>
      </c>
      <c r="F6360" s="666">
        <v>70447967</v>
      </c>
      <c r="G6360" s="675" t="s">
        <v>14999</v>
      </c>
      <c r="H6360" s="675" t="s">
        <v>9914</v>
      </c>
      <c r="I6360" s="675" t="s">
        <v>6929</v>
      </c>
      <c r="J6360" s="675" t="s">
        <v>9913</v>
      </c>
      <c r="K6360" s="666">
        <v>1</v>
      </c>
      <c r="L6360" s="666">
        <v>3</v>
      </c>
      <c r="M6360" s="691" t="s">
        <v>14752</v>
      </c>
      <c r="N6360" s="666"/>
      <c r="O6360" s="666"/>
      <c r="P6360" s="772"/>
      <c r="Q6360" s="666"/>
      <c r="R6360" s="666"/>
    </row>
    <row r="6361" spans="1:18" ht="15.75" customHeight="1" x14ac:dyDescent="0.2">
      <c r="A6361" s="665" t="s">
        <v>13701</v>
      </c>
      <c r="B6361" s="666" t="s">
        <v>6922</v>
      </c>
      <c r="C6361" s="666" t="s">
        <v>14689</v>
      </c>
      <c r="D6361" s="675" t="s">
        <v>10738</v>
      </c>
      <c r="E6361" s="737" t="s">
        <v>5124</v>
      </c>
      <c r="F6361" s="666">
        <v>47983584</v>
      </c>
      <c r="G6361" s="675" t="s">
        <v>15000</v>
      </c>
      <c r="H6361" s="675" t="s">
        <v>10738</v>
      </c>
      <c r="I6361" s="675" t="s">
        <v>7361</v>
      </c>
      <c r="J6361" s="675" t="s">
        <v>13708</v>
      </c>
      <c r="K6361" s="666">
        <v>1</v>
      </c>
      <c r="L6361" s="666">
        <v>3</v>
      </c>
      <c r="M6361" s="691" t="s">
        <v>14694</v>
      </c>
      <c r="N6361" s="666"/>
      <c r="O6361" s="666"/>
      <c r="P6361" s="772"/>
      <c r="Q6361" s="666"/>
      <c r="R6361" s="666"/>
    </row>
    <row r="6362" spans="1:18" ht="15.75" customHeight="1" x14ac:dyDescent="0.2">
      <c r="A6362" s="665" t="s">
        <v>13701</v>
      </c>
      <c r="B6362" s="666" t="s">
        <v>6922</v>
      </c>
      <c r="C6362" s="666" t="s">
        <v>14689</v>
      </c>
      <c r="D6362" s="675" t="s">
        <v>11806</v>
      </c>
      <c r="E6362" s="737" t="s">
        <v>1124</v>
      </c>
      <c r="F6362" s="666">
        <v>41125810</v>
      </c>
      <c r="G6362" s="675" t="s">
        <v>15001</v>
      </c>
      <c r="H6362" s="675" t="s">
        <v>11806</v>
      </c>
      <c r="I6362" s="675" t="s">
        <v>6929</v>
      </c>
      <c r="J6362" s="675" t="s">
        <v>13704</v>
      </c>
      <c r="K6362" s="666">
        <v>1</v>
      </c>
      <c r="L6362" s="666">
        <v>3</v>
      </c>
      <c r="M6362" s="691" t="s">
        <v>14691</v>
      </c>
      <c r="N6362" s="666"/>
      <c r="O6362" s="666"/>
      <c r="P6362" s="772"/>
      <c r="Q6362" s="666"/>
      <c r="R6362" s="666"/>
    </row>
    <row r="6363" spans="1:18" ht="15.75" customHeight="1" x14ac:dyDescent="0.2">
      <c r="A6363" s="665" t="s">
        <v>13701</v>
      </c>
      <c r="B6363" s="666" t="s">
        <v>6922</v>
      </c>
      <c r="C6363" s="666" t="s">
        <v>14689</v>
      </c>
      <c r="D6363" s="675" t="s">
        <v>9914</v>
      </c>
      <c r="E6363" s="737" t="s">
        <v>6963</v>
      </c>
      <c r="F6363" s="666">
        <v>18211635</v>
      </c>
      <c r="G6363" s="675" t="s">
        <v>15002</v>
      </c>
      <c r="H6363" s="675" t="s">
        <v>9914</v>
      </c>
      <c r="I6363" s="675" t="s">
        <v>6929</v>
      </c>
      <c r="J6363" s="675" t="s">
        <v>9913</v>
      </c>
      <c r="K6363" s="666">
        <v>1</v>
      </c>
      <c r="L6363" s="666">
        <v>3</v>
      </c>
      <c r="M6363" s="691" t="s">
        <v>14752</v>
      </c>
      <c r="N6363" s="666"/>
      <c r="O6363" s="666"/>
      <c r="P6363" s="772"/>
      <c r="Q6363" s="666"/>
      <c r="R6363" s="666"/>
    </row>
    <row r="6364" spans="1:18" ht="15.75" customHeight="1" x14ac:dyDescent="0.2">
      <c r="A6364" s="665" t="s">
        <v>13701</v>
      </c>
      <c r="B6364" s="666" t="s">
        <v>6922</v>
      </c>
      <c r="C6364" s="666" t="s">
        <v>14689</v>
      </c>
      <c r="D6364" s="675" t="s">
        <v>9105</v>
      </c>
      <c r="E6364" s="737" t="s">
        <v>1124</v>
      </c>
      <c r="F6364" s="666">
        <v>70235355</v>
      </c>
      <c r="G6364" s="675" t="s">
        <v>13474</v>
      </c>
      <c r="H6364" s="675" t="s">
        <v>9105</v>
      </c>
      <c r="I6364" s="675" t="s">
        <v>6929</v>
      </c>
      <c r="J6364" s="675" t="s">
        <v>13873</v>
      </c>
      <c r="K6364" s="666">
        <v>1</v>
      </c>
      <c r="L6364" s="666">
        <v>3</v>
      </c>
      <c r="M6364" s="691" t="s">
        <v>14691</v>
      </c>
      <c r="N6364" s="666"/>
      <c r="O6364" s="666"/>
      <c r="P6364" s="772"/>
      <c r="Q6364" s="666"/>
      <c r="R6364" s="666"/>
    </row>
    <row r="6365" spans="1:18" ht="15.75" customHeight="1" x14ac:dyDescent="0.2">
      <c r="A6365" s="676" t="s">
        <v>13701</v>
      </c>
      <c r="B6365" s="670" t="s">
        <v>14874</v>
      </c>
      <c r="C6365" s="670"/>
      <c r="D6365" s="675" t="s">
        <v>9914</v>
      </c>
      <c r="E6365" s="737" t="s">
        <v>14875</v>
      </c>
      <c r="F6365" s="666">
        <v>47169592</v>
      </c>
      <c r="G6365" s="675" t="s">
        <v>14438</v>
      </c>
      <c r="H6365" s="675" t="s">
        <v>9914</v>
      </c>
      <c r="I6365" s="668" t="s">
        <v>6929</v>
      </c>
      <c r="J6365" s="668" t="s">
        <v>9913</v>
      </c>
      <c r="K6365" s="670">
        <v>3</v>
      </c>
      <c r="L6365" s="670">
        <v>6</v>
      </c>
      <c r="M6365" s="691" t="s">
        <v>14301</v>
      </c>
      <c r="N6365" s="670"/>
      <c r="O6365" s="670"/>
      <c r="P6365" s="773"/>
      <c r="Q6365" s="670"/>
      <c r="R6365" s="670"/>
    </row>
    <row r="6366" spans="1:18" ht="15.75" customHeight="1" x14ac:dyDescent="0.2">
      <c r="A6366" s="676" t="s">
        <v>13701</v>
      </c>
      <c r="B6366" s="670" t="s">
        <v>14874</v>
      </c>
      <c r="C6366" s="670"/>
      <c r="D6366" s="675" t="s">
        <v>9914</v>
      </c>
      <c r="E6366" s="737" t="s">
        <v>14875</v>
      </c>
      <c r="F6366" s="666">
        <v>47146267</v>
      </c>
      <c r="G6366" s="675" t="s">
        <v>11527</v>
      </c>
      <c r="H6366" s="675" t="s">
        <v>9914</v>
      </c>
      <c r="I6366" s="668" t="s">
        <v>6929</v>
      </c>
      <c r="J6366" s="668" t="s">
        <v>9913</v>
      </c>
      <c r="K6366" s="670">
        <v>3</v>
      </c>
      <c r="L6366" s="670">
        <v>5</v>
      </c>
      <c r="M6366" s="691" t="s">
        <v>14270</v>
      </c>
      <c r="N6366" s="670"/>
      <c r="O6366" s="670"/>
      <c r="P6366" s="773"/>
      <c r="Q6366" s="670"/>
      <c r="R6366" s="670"/>
    </row>
    <row r="6367" spans="1:18" ht="15.75" customHeight="1" x14ac:dyDescent="0.2">
      <c r="A6367" s="665" t="s">
        <v>13701</v>
      </c>
      <c r="B6367" s="666" t="s">
        <v>6922</v>
      </c>
      <c r="C6367" s="666" t="s">
        <v>14689</v>
      </c>
      <c r="D6367" s="675" t="s">
        <v>10738</v>
      </c>
      <c r="E6367" s="737" t="s">
        <v>5124</v>
      </c>
      <c r="F6367" s="666">
        <v>80181027</v>
      </c>
      <c r="G6367" s="675" t="s">
        <v>15003</v>
      </c>
      <c r="H6367" s="675" t="s">
        <v>10738</v>
      </c>
      <c r="I6367" s="675" t="s">
        <v>7361</v>
      </c>
      <c r="J6367" s="675" t="s">
        <v>13708</v>
      </c>
      <c r="K6367" s="666">
        <v>1</v>
      </c>
      <c r="L6367" s="666">
        <v>3</v>
      </c>
      <c r="M6367" s="691" t="s">
        <v>14694</v>
      </c>
      <c r="N6367" s="666"/>
      <c r="O6367" s="666"/>
      <c r="P6367" s="772"/>
      <c r="Q6367" s="666"/>
      <c r="R6367" s="666"/>
    </row>
    <row r="6368" spans="1:18" ht="15.75" customHeight="1" x14ac:dyDescent="0.2">
      <c r="A6368" s="665" t="s">
        <v>13701</v>
      </c>
      <c r="B6368" s="666" t="s">
        <v>6922</v>
      </c>
      <c r="C6368" s="666" t="s">
        <v>14689</v>
      </c>
      <c r="D6368" s="675" t="s">
        <v>10738</v>
      </c>
      <c r="E6368" s="737" t="s">
        <v>5124</v>
      </c>
      <c r="F6368" s="666">
        <v>40583815</v>
      </c>
      <c r="G6368" s="675" t="s">
        <v>15004</v>
      </c>
      <c r="H6368" s="675" t="s">
        <v>10738</v>
      </c>
      <c r="I6368" s="675" t="s">
        <v>7361</v>
      </c>
      <c r="J6368" s="675" t="s">
        <v>13708</v>
      </c>
      <c r="K6368" s="666">
        <v>1</v>
      </c>
      <c r="L6368" s="666">
        <v>3</v>
      </c>
      <c r="M6368" s="691" t="s">
        <v>14694</v>
      </c>
      <c r="N6368" s="666"/>
      <c r="O6368" s="666"/>
      <c r="P6368" s="772"/>
      <c r="Q6368" s="666"/>
      <c r="R6368" s="666"/>
    </row>
    <row r="6369" spans="1:18" ht="15.75" customHeight="1" x14ac:dyDescent="0.2">
      <c r="A6369" s="665" t="s">
        <v>13701</v>
      </c>
      <c r="B6369" s="666" t="s">
        <v>6922</v>
      </c>
      <c r="C6369" s="666" t="s">
        <v>14689</v>
      </c>
      <c r="D6369" s="675" t="s">
        <v>11806</v>
      </c>
      <c r="E6369" s="737" t="s">
        <v>1124</v>
      </c>
      <c r="F6369" s="666">
        <v>48164335</v>
      </c>
      <c r="G6369" s="675" t="s">
        <v>15005</v>
      </c>
      <c r="H6369" s="675" t="s">
        <v>11806</v>
      </c>
      <c r="I6369" s="675" t="s">
        <v>6929</v>
      </c>
      <c r="J6369" s="675" t="s">
        <v>13704</v>
      </c>
      <c r="K6369" s="666">
        <v>1</v>
      </c>
      <c r="L6369" s="666">
        <v>3</v>
      </c>
      <c r="M6369" s="691" t="s">
        <v>14691</v>
      </c>
      <c r="N6369" s="666"/>
      <c r="O6369" s="666"/>
      <c r="P6369" s="772"/>
      <c r="Q6369" s="666"/>
      <c r="R6369" s="666"/>
    </row>
    <row r="6370" spans="1:18" ht="15.75" customHeight="1" x14ac:dyDescent="0.2">
      <c r="A6370" s="665" t="s">
        <v>13701</v>
      </c>
      <c r="B6370" s="666" t="s">
        <v>6922</v>
      </c>
      <c r="C6370" s="666" t="s">
        <v>14689</v>
      </c>
      <c r="D6370" s="675" t="s">
        <v>10738</v>
      </c>
      <c r="E6370" s="737" t="s">
        <v>5124</v>
      </c>
      <c r="F6370" s="666">
        <v>46489617</v>
      </c>
      <c r="G6370" s="675" t="s">
        <v>15006</v>
      </c>
      <c r="H6370" s="675" t="s">
        <v>10738</v>
      </c>
      <c r="I6370" s="675" t="s">
        <v>7361</v>
      </c>
      <c r="J6370" s="675" t="s">
        <v>13708</v>
      </c>
      <c r="K6370" s="666">
        <v>1</v>
      </c>
      <c r="L6370" s="666">
        <v>3</v>
      </c>
      <c r="M6370" s="691" t="s">
        <v>14694</v>
      </c>
      <c r="N6370" s="666"/>
      <c r="O6370" s="666"/>
      <c r="P6370" s="772"/>
      <c r="Q6370" s="666"/>
      <c r="R6370" s="666"/>
    </row>
    <row r="6371" spans="1:18" ht="15.75" customHeight="1" x14ac:dyDescent="0.2">
      <c r="A6371" s="676" t="s">
        <v>13701</v>
      </c>
      <c r="B6371" s="670" t="s">
        <v>14874</v>
      </c>
      <c r="C6371" s="670"/>
      <c r="D6371" s="675" t="s">
        <v>10854</v>
      </c>
      <c r="E6371" s="737" t="s">
        <v>13197</v>
      </c>
      <c r="F6371" s="666">
        <v>46284955</v>
      </c>
      <c r="G6371" s="675" t="s">
        <v>10886</v>
      </c>
      <c r="H6371" s="675" t="s">
        <v>10854</v>
      </c>
      <c r="I6371" s="668" t="s">
        <v>6929</v>
      </c>
      <c r="J6371" s="675" t="s">
        <v>10854</v>
      </c>
      <c r="K6371" s="670">
        <v>1</v>
      </c>
      <c r="L6371" s="670">
        <v>2</v>
      </c>
      <c r="M6371" s="691" t="s">
        <v>14444</v>
      </c>
      <c r="N6371" s="670"/>
      <c r="O6371" s="670"/>
      <c r="P6371" s="773"/>
      <c r="Q6371" s="670"/>
      <c r="R6371" s="670"/>
    </row>
    <row r="6372" spans="1:18" ht="15.75" customHeight="1" x14ac:dyDescent="0.2">
      <c r="A6372" s="665" t="s">
        <v>13701</v>
      </c>
      <c r="B6372" s="666" t="s">
        <v>6922</v>
      </c>
      <c r="C6372" s="666" t="s">
        <v>14689</v>
      </c>
      <c r="D6372" s="675" t="s">
        <v>11806</v>
      </c>
      <c r="E6372" s="737" t="s">
        <v>1124</v>
      </c>
      <c r="F6372" s="666">
        <v>45451541</v>
      </c>
      <c r="G6372" s="675" t="s">
        <v>15007</v>
      </c>
      <c r="H6372" s="675" t="s">
        <v>11806</v>
      </c>
      <c r="I6372" s="675" t="s">
        <v>6929</v>
      </c>
      <c r="J6372" s="675" t="s">
        <v>13704</v>
      </c>
      <c r="K6372" s="666">
        <v>1</v>
      </c>
      <c r="L6372" s="666">
        <v>3</v>
      </c>
      <c r="M6372" s="691" t="s">
        <v>14691</v>
      </c>
      <c r="N6372" s="666"/>
      <c r="O6372" s="666"/>
      <c r="P6372" s="772"/>
      <c r="Q6372" s="666"/>
      <c r="R6372" s="666"/>
    </row>
    <row r="6373" spans="1:18" ht="15.75" customHeight="1" x14ac:dyDescent="0.2">
      <c r="A6373" s="665" t="s">
        <v>13701</v>
      </c>
      <c r="B6373" s="666" t="s">
        <v>6922</v>
      </c>
      <c r="C6373" s="666" t="s">
        <v>14689</v>
      </c>
      <c r="D6373" s="675" t="s">
        <v>11806</v>
      </c>
      <c r="E6373" s="737" t="s">
        <v>1124</v>
      </c>
      <c r="F6373" s="666">
        <v>18163168</v>
      </c>
      <c r="G6373" s="675" t="s">
        <v>15008</v>
      </c>
      <c r="H6373" s="675" t="s">
        <v>11806</v>
      </c>
      <c r="I6373" s="675" t="s">
        <v>6929</v>
      </c>
      <c r="J6373" s="675" t="s">
        <v>13704</v>
      </c>
      <c r="K6373" s="666">
        <v>1</v>
      </c>
      <c r="L6373" s="666">
        <v>3</v>
      </c>
      <c r="M6373" s="691" t="s">
        <v>14691</v>
      </c>
      <c r="N6373" s="666"/>
      <c r="O6373" s="666"/>
      <c r="P6373" s="772"/>
      <c r="Q6373" s="666"/>
      <c r="R6373" s="666"/>
    </row>
    <row r="6374" spans="1:18" ht="15.75" customHeight="1" x14ac:dyDescent="0.2">
      <c r="A6374" s="665" t="s">
        <v>13701</v>
      </c>
      <c r="B6374" s="666" t="s">
        <v>6922</v>
      </c>
      <c r="C6374" s="666" t="s">
        <v>14689</v>
      </c>
      <c r="D6374" s="675" t="s">
        <v>11806</v>
      </c>
      <c r="E6374" s="737" t="s">
        <v>1124</v>
      </c>
      <c r="F6374" s="666">
        <v>46512281</v>
      </c>
      <c r="G6374" s="675" t="s">
        <v>15009</v>
      </c>
      <c r="H6374" s="675" t="s">
        <v>11806</v>
      </c>
      <c r="I6374" s="675" t="s">
        <v>6929</v>
      </c>
      <c r="J6374" s="675" t="s">
        <v>13704</v>
      </c>
      <c r="K6374" s="666">
        <v>1</v>
      </c>
      <c r="L6374" s="666">
        <v>3</v>
      </c>
      <c r="M6374" s="691" t="s">
        <v>14691</v>
      </c>
      <c r="N6374" s="666"/>
      <c r="O6374" s="666"/>
      <c r="P6374" s="772"/>
      <c r="Q6374" s="666"/>
      <c r="R6374" s="666"/>
    </row>
    <row r="6375" spans="1:18" ht="15.75" customHeight="1" x14ac:dyDescent="0.2">
      <c r="A6375" s="665" t="s">
        <v>13701</v>
      </c>
      <c r="B6375" s="666" t="s">
        <v>6922</v>
      </c>
      <c r="C6375" s="666" t="s">
        <v>14689</v>
      </c>
      <c r="D6375" s="675" t="s">
        <v>10738</v>
      </c>
      <c r="E6375" s="737" t="s">
        <v>5124</v>
      </c>
      <c r="F6375" s="666">
        <v>74926203</v>
      </c>
      <c r="G6375" s="675" t="s">
        <v>15010</v>
      </c>
      <c r="H6375" s="675" t="s">
        <v>10738</v>
      </c>
      <c r="I6375" s="675" t="s">
        <v>7361</v>
      </c>
      <c r="J6375" s="675" t="s">
        <v>13708</v>
      </c>
      <c r="K6375" s="666">
        <v>1</v>
      </c>
      <c r="L6375" s="666">
        <v>3</v>
      </c>
      <c r="M6375" s="691" t="s">
        <v>14694</v>
      </c>
      <c r="N6375" s="666"/>
      <c r="O6375" s="666"/>
      <c r="P6375" s="772"/>
      <c r="Q6375" s="666"/>
      <c r="R6375" s="666"/>
    </row>
    <row r="6376" spans="1:18" ht="15.75" customHeight="1" x14ac:dyDescent="0.2">
      <c r="A6376" s="665" t="s">
        <v>13701</v>
      </c>
      <c r="B6376" s="666" t="s">
        <v>6922</v>
      </c>
      <c r="C6376" s="666" t="s">
        <v>14689</v>
      </c>
      <c r="D6376" s="675" t="s">
        <v>10356</v>
      </c>
      <c r="E6376" s="737" t="s">
        <v>1124</v>
      </c>
      <c r="F6376" s="666">
        <v>18212974</v>
      </c>
      <c r="G6376" s="675" t="s">
        <v>15011</v>
      </c>
      <c r="H6376" s="675" t="s">
        <v>10356</v>
      </c>
      <c r="I6376" s="675" t="s">
        <v>6929</v>
      </c>
      <c r="J6376" s="675" t="s">
        <v>10356</v>
      </c>
      <c r="K6376" s="666">
        <v>1</v>
      </c>
      <c r="L6376" s="666">
        <v>3</v>
      </c>
      <c r="M6376" s="691" t="s">
        <v>14691</v>
      </c>
      <c r="N6376" s="666"/>
      <c r="O6376" s="666"/>
      <c r="P6376" s="772"/>
      <c r="Q6376" s="666"/>
      <c r="R6376" s="666"/>
    </row>
    <row r="6377" spans="1:18" ht="15.75" customHeight="1" x14ac:dyDescent="0.2">
      <c r="A6377" s="665" t="s">
        <v>13701</v>
      </c>
      <c r="B6377" s="666" t="s">
        <v>6922</v>
      </c>
      <c r="C6377" s="666" t="s">
        <v>14689</v>
      </c>
      <c r="D6377" s="675" t="s">
        <v>10738</v>
      </c>
      <c r="E6377" s="737" t="s">
        <v>5124</v>
      </c>
      <c r="F6377" s="666">
        <v>40395760</v>
      </c>
      <c r="G6377" s="675" t="s">
        <v>15012</v>
      </c>
      <c r="H6377" s="675" t="s">
        <v>10738</v>
      </c>
      <c r="I6377" s="675" t="s">
        <v>7361</v>
      </c>
      <c r="J6377" s="675" t="s">
        <v>13708</v>
      </c>
      <c r="K6377" s="666">
        <v>1</v>
      </c>
      <c r="L6377" s="666">
        <v>3</v>
      </c>
      <c r="M6377" s="691" t="s">
        <v>14694</v>
      </c>
      <c r="N6377" s="666"/>
      <c r="O6377" s="666"/>
      <c r="P6377" s="772"/>
      <c r="Q6377" s="666"/>
      <c r="R6377" s="666"/>
    </row>
    <row r="6378" spans="1:18" ht="15.75" customHeight="1" x14ac:dyDescent="0.2">
      <c r="A6378" s="665" t="s">
        <v>13701</v>
      </c>
      <c r="B6378" s="666" t="s">
        <v>6922</v>
      </c>
      <c r="C6378" s="666" t="s">
        <v>14689</v>
      </c>
      <c r="D6378" s="675" t="s">
        <v>10738</v>
      </c>
      <c r="E6378" s="737" t="s">
        <v>5124</v>
      </c>
      <c r="F6378" s="666">
        <v>18182477</v>
      </c>
      <c r="G6378" s="675" t="s">
        <v>15013</v>
      </c>
      <c r="H6378" s="675" t="s">
        <v>10738</v>
      </c>
      <c r="I6378" s="675" t="s">
        <v>7361</v>
      </c>
      <c r="J6378" s="675" t="s">
        <v>13708</v>
      </c>
      <c r="K6378" s="666">
        <v>1</v>
      </c>
      <c r="L6378" s="666">
        <v>3</v>
      </c>
      <c r="M6378" s="691" t="s">
        <v>14694</v>
      </c>
      <c r="N6378" s="666"/>
      <c r="O6378" s="666"/>
      <c r="P6378" s="772"/>
      <c r="Q6378" s="666"/>
      <c r="R6378" s="666"/>
    </row>
    <row r="6379" spans="1:18" ht="15.75" customHeight="1" x14ac:dyDescent="0.2">
      <c r="A6379" s="665" t="s">
        <v>13701</v>
      </c>
      <c r="B6379" s="666" t="s">
        <v>6922</v>
      </c>
      <c r="C6379" s="666" t="s">
        <v>14689</v>
      </c>
      <c r="D6379" s="675" t="s">
        <v>11806</v>
      </c>
      <c r="E6379" s="737" t="s">
        <v>1124</v>
      </c>
      <c r="F6379" s="666">
        <v>47165451</v>
      </c>
      <c r="G6379" s="675" t="s">
        <v>15014</v>
      </c>
      <c r="H6379" s="675" t="s">
        <v>11806</v>
      </c>
      <c r="I6379" s="675" t="s">
        <v>6929</v>
      </c>
      <c r="J6379" s="675" t="s">
        <v>13704</v>
      </c>
      <c r="K6379" s="666">
        <v>1</v>
      </c>
      <c r="L6379" s="666">
        <v>3</v>
      </c>
      <c r="M6379" s="691" t="s">
        <v>14691</v>
      </c>
      <c r="N6379" s="666"/>
      <c r="O6379" s="666"/>
      <c r="P6379" s="772"/>
      <c r="Q6379" s="666"/>
      <c r="R6379" s="666"/>
    </row>
    <row r="6380" spans="1:18" ht="15.75" customHeight="1" x14ac:dyDescent="0.2">
      <c r="A6380" s="665" t="s">
        <v>13701</v>
      </c>
      <c r="B6380" s="666" t="s">
        <v>6922</v>
      </c>
      <c r="C6380" s="666" t="s">
        <v>14689</v>
      </c>
      <c r="D6380" s="675" t="s">
        <v>10738</v>
      </c>
      <c r="E6380" s="737" t="s">
        <v>5124</v>
      </c>
      <c r="F6380" s="666">
        <v>70813978</v>
      </c>
      <c r="G6380" s="675" t="s">
        <v>15015</v>
      </c>
      <c r="H6380" s="675" t="s">
        <v>10738</v>
      </c>
      <c r="I6380" s="675" t="s">
        <v>7361</v>
      </c>
      <c r="J6380" s="675" t="s">
        <v>13708</v>
      </c>
      <c r="K6380" s="666">
        <v>1</v>
      </c>
      <c r="L6380" s="666">
        <v>3</v>
      </c>
      <c r="M6380" s="691" t="s">
        <v>14694</v>
      </c>
      <c r="N6380" s="666"/>
      <c r="O6380" s="666"/>
      <c r="P6380" s="772"/>
      <c r="Q6380" s="666"/>
      <c r="R6380" s="666"/>
    </row>
    <row r="6381" spans="1:18" ht="15.75" customHeight="1" x14ac:dyDescent="0.2">
      <c r="A6381" s="665" t="s">
        <v>13701</v>
      </c>
      <c r="B6381" s="666" t="s">
        <v>6922</v>
      </c>
      <c r="C6381" s="666" t="s">
        <v>14689</v>
      </c>
      <c r="D6381" s="675" t="s">
        <v>9914</v>
      </c>
      <c r="E6381" s="737" t="s">
        <v>6963</v>
      </c>
      <c r="F6381" s="666">
        <v>42420224</v>
      </c>
      <c r="G6381" s="675" t="s">
        <v>10816</v>
      </c>
      <c r="H6381" s="675" t="s">
        <v>9914</v>
      </c>
      <c r="I6381" s="675" t="s">
        <v>6929</v>
      </c>
      <c r="J6381" s="675" t="s">
        <v>9913</v>
      </c>
      <c r="K6381" s="666">
        <v>1</v>
      </c>
      <c r="L6381" s="666">
        <v>3</v>
      </c>
      <c r="M6381" s="691" t="s">
        <v>14752</v>
      </c>
      <c r="N6381" s="666"/>
      <c r="O6381" s="666"/>
      <c r="P6381" s="772"/>
      <c r="Q6381" s="666"/>
      <c r="R6381" s="666"/>
    </row>
    <row r="6382" spans="1:18" ht="15.75" customHeight="1" x14ac:dyDescent="0.2">
      <c r="A6382" s="665" t="s">
        <v>13701</v>
      </c>
      <c r="B6382" s="666" t="s">
        <v>6922</v>
      </c>
      <c r="C6382" s="666" t="s">
        <v>14689</v>
      </c>
      <c r="D6382" s="675" t="s">
        <v>11806</v>
      </c>
      <c r="E6382" s="737" t="s">
        <v>1124</v>
      </c>
      <c r="F6382" s="666">
        <v>45215415</v>
      </c>
      <c r="G6382" s="675" t="s">
        <v>15016</v>
      </c>
      <c r="H6382" s="675" t="s">
        <v>11806</v>
      </c>
      <c r="I6382" s="675" t="s">
        <v>6929</v>
      </c>
      <c r="J6382" s="675" t="s">
        <v>13704</v>
      </c>
      <c r="K6382" s="666">
        <v>1</v>
      </c>
      <c r="L6382" s="666">
        <v>3</v>
      </c>
      <c r="M6382" s="691" t="s">
        <v>14691</v>
      </c>
      <c r="N6382" s="666"/>
      <c r="O6382" s="666"/>
      <c r="P6382" s="772"/>
      <c r="Q6382" s="666"/>
      <c r="R6382" s="666"/>
    </row>
    <row r="6383" spans="1:18" ht="15.75" customHeight="1" x14ac:dyDescent="0.2">
      <c r="A6383" s="665" t="s">
        <v>13701</v>
      </c>
      <c r="B6383" s="666" t="s">
        <v>6922</v>
      </c>
      <c r="C6383" s="666" t="s">
        <v>14689</v>
      </c>
      <c r="D6383" s="675" t="s">
        <v>10738</v>
      </c>
      <c r="E6383" s="737" t="s">
        <v>5124</v>
      </c>
      <c r="F6383" s="666">
        <v>80634745</v>
      </c>
      <c r="G6383" s="675" t="s">
        <v>15017</v>
      </c>
      <c r="H6383" s="675" t="s">
        <v>10738</v>
      </c>
      <c r="I6383" s="675" t="s">
        <v>7361</v>
      </c>
      <c r="J6383" s="675" t="s">
        <v>13708</v>
      </c>
      <c r="K6383" s="666">
        <v>1</v>
      </c>
      <c r="L6383" s="666">
        <v>3</v>
      </c>
      <c r="M6383" s="691" t="s">
        <v>14694</v>
      </c>
      <c r="N6383" s="666"/>
      <c r="O6383" s="666"/>
      <c r="P6383" s="772"/>
      <c r="Q6383" s="666"/>
      <c r="R6383" s="666"/>
    </row>
    <row r="6384" spans="1:18" ht="15.75" customHeight="1" x14ac:dyDescent="0.2">
      <c r="A6384" s="665" t="s">
        <v>13701</v>
      </c>
      <c r="B6384" s="666" t="s">
        <v>6922</v>
      </c>
      <c r="C6384" s="666" t="s">
        <v>14689</v>
      </c>
      <c r="D6384" s="675" t="s">
        <v>10738</v>
      </c>
      <c r="E6384" s="737" t="s">
        <v>5124</v>
      </c>
      <c r="F6384" s="666">
        <v>45450373</v>
      </c>
      <c r="G6384" s="675" t="s">
        <v>15018</v>
      </c>
      <c r="H6384" s="675" t="s">
        <v>10738</v>
      </c>
      <c r="I6384" s="675" t="s">
        <v>7361</v>
      </c>
      <c r="J6384" s="675" t="s">
        <v>13708</v>
      </c>
      <c r="K6384" s="666">
        <v>1</v>
      </c>
      <c r="L6384" s="666">
        <v>3</v>
      </c>
      <c r="M6384" s="691" t="s">
        <v>14694</v>
      </c>
      <c r="N6384" s="666"/>
      <c r="O6384" s="666"/>
      <c r="P6384" s="772"/>
      <c r="Q6384" s="666"/>
      <c r="R6384" s="666"/>
    </row>
    <row r="6385" spans="1:18" ht="15.75" customHeight="1" x14ac:dyDescent="0.2">
      <c r="A6385" s="665" t="s">
        <v>13701</v>
      </c>
      <c r="B6385" s="666" t="s">
        <v>6922</v>
      </c>
      <c r="C6385" s="666" t="s">
        <v>14689</v>
      </c>
      <c r="D6385" s="675" t="s">
        <v>10738</v>
      </c>
      <c r="E6385" s="737" t="s">
        <v>5124</v>
      </c>
      <c r="F6385" s="666">
        <v>46388761</v>
      </c>
      <c r="G6385" s="675" t="s">
        <v>15019</v>
      </c>
      <c r="H6385" s="675" t="s">
        <v>10738</v>
      </c>
      <c r="I6385" s="675" t="s">
        <v>7361</v>
      </c>
      <c r="J6385" s="675" t="s">
        <v>13708</v>
      </c>
      <c r="K6385" s="666">
        <v>1</v>
      </c>
      <c r="L6385" s="666">
        <v>3</v>
      </c>
      <c r="M6385" s="691" t="s">
        <v>14694</v>
      </c>
      <c r="N6385" s="666"/>
      <c r="O6385" s="666"/>
      <c r="P6385" s="772"/>
      <c r="Q6385" s="666"/>
      <c r="R6385" s="666"/>
    </row>
    <row r="6386" spans="1:18" ht="15.75" customHeight="1" x14ac:dyDescent="0.2">
      <c r="A6386" s="665" t="s">
        <v>13701</v>
      </c>
      <c r="B6386" s="666" t="s">
        <v>6922</v>
      </c>
      <c r="C6386" s="666" t="s">
        <v>14689</v>
      </c>
      <c r="D6386" s="675" t="s">
        <v>10356</v>
      </c>
      <c r="E6386" s="737" t="s">
        <v>1124</v>
      </c>
      <c r="F6386" s="666">
        <v>18180806</v>
      </c>
      <c r="G6386" s="675" t="s">
        <v>15020</v>
      </c>
      <c r="H6386" s="675" t="s">
        <v>10356</v>
      </c>
      <c r="I6386" s="675" t="s">
        <v>6929</v>
      </c>
      <c r="J6386" s="675" t="s">
        <v>10356</v>
      </c>
      <c r="K6386" s="666">
        <v>1</v>
      </c>
      <c r="L6386" s="666">
        <v>3</v>
      </c>
      <c r="M6386" s="691" t="s">
        <v>14691</v>
      </c>
      <c r="N6386" s="666"/>
      <c r="O6386" s="666"/>
      <c r="P6386" s="772"/>
      <c r="Q6386" s="666"/>
      <c r="R6386" s="666"/>
    </row>
    <row r="6387" spans="1:18" ht="15.75" customHeight="1" x14ac:dyDescent="0.2">
      <c r="A6387" s="665" t="s">
        <v>13701</v>
      </c>
      <c r="B6387" s="666" t="s">
        <v>6922</v>
      </c>
      <c r="C6387" s="666" t="s">
        <v>14689</v>
      </c>
      <c r="D6387" s="675" t="s">
        <v>10356</v>
      </c>
      <c r="E6387" s="737" t="s">
        <v>1124</v>
      </c>
      <c r="F6387" s="666">
        <v>41603443</v>
      </c>
      <c r="G6387" s="675" t="s">
        <v>13626</v>
      </c>
      <c r="H6387" s="675" t="s">
        <v>10356</v>
      </c>
      <c r="I6387" s="675" t="s">
        <v>6929</v>
      </c>
      <c r="J6387" s="675" t="s">
        <v>10356</v>
      </c>
      <c r="K6387" s="666">
        <v>1</v>
      </c>
      <c r="L6387" s="666">
        <v>3</v>
      </c>
      <c r="M6387" s="691" t="s">
        <v>14691</v>
      </c>
      <c r="N6387" s="666"/>
      <c r="O6387" s="666"/>
      <c r="P6387" s="772"/>
      <c r="Q6387" s="666"/>
      <c r="R6387" s="666"/>
    </row>
    <row r="6388" spans="1:18" ht="15.75" customHeight="1" x14ac:dyDescent="0.2">
      <c r="A6388" s="665" t="s">
        <v>13701</v>
      </c>
      <c r="B6388" s="666" t="s">
        <v>6922</v>
      </c>
      <c r="C6388" s="666" t="s">
        <v>14689</v>
      </c>
      <c r="D6388" s="675" t="s">
        <v>9914</v>
      </c>
      <c r="E6388" s="737" t="s">
        <v>6979</v>
      </c>
      <c r="F6388" s="666">
        <v>45048469</v>
      </c>
      <c r="G6388" s="675" t="s">
        <v>15021</v>
      </c>
      <c r="H6388" s="675" t="s">
        <v>9914</v>
      </c>
      <c r="I6388" s="675" t="s">
        <v>6929</v>
      </c>
      <c r="J6388" s="675" t="s">
        <v>9913</v>
      </c>
      <c r="K6388" s="666">
        <v>1</v>
      </c>
      <c r="L6388" s="666">
        <v>3</v>
      </c>
      <c r="M6388" s="691" t="s">
        <v>14728</v>
      </c>
      <c r="N6388" s="666"/>
      <c r="O6388" s="666"/>
      <c r="P6388" s="772"/>
      <c r="Q6388" s="666"/>
      <c r="R6388" s="666"/>
    </row>
    <row r="6389" spans="1:18" ht="15.75" customHeight="1" x14ac:dyDescent="0.2">
      <c r="A6389" s="665" t="s">
        <v>13701</v>
      </c>
      <c r="B6389" s="666" t="s">
        <v>6922</v>
      </c>
      <c r="C6389" s="666" t="s">
        <v>14689</v>
      </c>
      <c r="D6389" s="675" t="s">
        <v>10738</v>
      </c>
      <c r="E6389" s="737" t="s">
        <v>5124</v>
      </c>
      <c r="F6389" s="666">
        <v>18200903</v>
      </c>
      <c r="G6389" s="675" t="s">
        <v>11448</v>
      </c>
      <c r="H6389" s="675" t="s">
        <v>10738</v>
      </c>
      <c r="I6389" s="675" t="s">
        <v>7361</v>
      </c>
      <c r="J6389" s="675" t="s">
        <v>13708</v>
      </c>
      <c r="K6389" s="666">
        <v>1</v>
      </c>
      <c r="L6389" s="666">
        <v>3</v>
      </c>
      <c r="M6389" s="691" t="s">
        <v>14694</v>
      </c>
      <c r="N6389" s="666"/>
      <c r="O6389" s="666"/>
      <c r="P6389" s="772"/>
      <c r="Q6389" s="666"/>
      <c r="R6389" s="666"/>
    </row>
    <row r="6390" spans="1:18" ht="15.75" customHeight="1" x14ac:dyDescent="0.2">
      <c r="A6390" s="665" t="s">
        <v>13701</v>
      </c>
      <c r="B6390" s="666" t="s">
        <v>6922</v>
      </c>
      <c r="C6390" s="666" t="s">
        <v>14689</v>
      </c>
      <c r="D6390" s="675" t="s">
        <v>11806</v>
      </c>
      <c r="E6390" s="737" t="s">
        <v>1124</v>
      </c>
      <c r="F6390" s="666">
        <v>40614518</v>
      </c>
      <c r="G6390" s="675" t="s">
        <v>15022</v>
      </c>
      <c r="H6390" s="675" t="s">
        <v>11806</v>
      </c>
      <c r="I6390" s="675" t="s">
        <v>6929</v>
      </c>
      <c r="J6390" s="675" t="s">
        <v>13704</v>
      </c>
      <c r="K6390" s="666">
        <v>1</v>
      </c>
      <c r="L6390" s="666">
        <v>3</v>
      </c>
      <c r="M6390" s="691" t="s">
        <v>14691</v>
      </c>
      <c r="N6390" s="666"/>
      <c r="O6390" s="666"/>
      <c r="P6390" s="772"/>
      <c r="Q6390" s="666"/>
      <c r="R6390" s="666"/>
    </row>
    <row r="6391" spans="1:18" ht="15.75" customHeight="1" x14ac:dyDescent="0.2">
      <c r="A6391" s="665" t="s">
        <v>13701</v>
      </c>
      <c r="B6391" s="666" t="s">
        <v>6922</v>
      </c>
      <c r="C6391" s="666" t="s">
        <v>14689</v>
      </c>
      <c r="D6391" s="675" t="s">
        <v>10738</v>
      </c>
      <c r="E6391" s="737" t="s">
        <v>5124</v>
      </c>
      <c r="F6391" s="666">
        <v>70287701</v>
      </c>
      <c r="G6391" s="675" t="s">
        <v>11482</v>
      </c>
      <c r="H6391" s="675" t="s">
        <v>10738</v>
      </c>
      <c r="I6391" s="675" t="s">
        <v>7361</v>
      </c>
      <c r="J6391" s="675" t="s">
        <v>13708</v>
      </c>
      <c r="K6391" s="666">
        <v>1</v>
      </c>
      <c r="L6391" s="666">
        <v>3</v>
      </c>
      <c r="M6391" s="691" t="s">
        <v>14694</v>
      </c>
      <c r="N6391" s="666"/>
      <c r="O6391" s="666"/>
      <c r="P6391" s="772"/>
      <c r="Q6391" s="666"/>
      <c r="R6391" s="666"/>
    </row>
    <row r="6392" spans="1:18" ht="15.75" customHeight="1" x14ac:dyDescent="0.2">
      <c r="A6392" s="665" t="s">
        <v>13701</v>
      </c>
      <c r="B6392" s="666" t="s">
        <v>6922</v>
      </c>
      <c r="C6392" s="666" t="s">
        <v>14689</v>
      </c>
      <c r="D6392" s="675" t="s">
        <v>10738</v>
      </c>
      <c r="E6392" s="737" t="s">
        <v>5124</v>
      </c>
      <c r="F6392" s="666">
        <v>41911082</v>
      </c>
      <c r="G6392" s="675" t="s">
        <v>15023</v>
      </c>
      <c r="H6392" s="675" t="s">
        <v>10738</v>
      </c>
      <c r="I6392" s="675" t="s">
        <v>7361</v>
      </c>
      <c r="J6392" s="675" t="s">
        <v>13708</v>
      </c>
      <c r="K6392" s="666">
        <v>1</v>
      </c>
      <c r="L6392" s="666">
        <v>3</v>
      </c>
      <c r="M6392" s="691" t="s">
        <v>14694</v>
      </c>
      <c r="N6392" s="666"/>
      <c r="O6392" s="666"/>
      <c r="P6392" s="772"/>
      <c r="Q6392" s="666"/>
      <c r="R6392" s="666"/>
    </row>
    <row r="6393" spans="1:18" ht="15.75" customHeight="1" x14ac:dyDescent="0.2">
      <c r="A6393" s="676" t="s">
        <v>13701</v>
      </c>
      <c r="B6393" s="670" t="s">
        <v>14874</v>
      </c>
      <c r="C6393" s="670"/>
      <c r="D6393" s="675" t="s">
        <v>9914</v>
      </c>
      <c r="E6393" s="737" t="s">
        <v>14875</v>
      </c>
      <c r="F6393" s="666">
        <v>46670242</v>
      </c>
      <c r="G6393" s="675" t="s">
        <v>14466</v>
      </c>
      <c r="H6393" s="675" t="s">
        <v>9914</v>
      </c>
      <c r="I6393" s="668" t="s">
        <v>6929</v>
      </c>
      <c r="J6393" s="668" t="s">
        <v>9913</v>
      </c>
      <c r="K6393" s="670">
        <v>1</v>
      </c>
      <c r="L6393" s="670">
        <v>1</v>
      </c>
      <c r="M6393" s="753" t="s">
        <v>14254</v>
      </c>
      <c r="N6393" s="670" t="s">
        <v>554</v>
      </c>
      <c r="O6393" s="670" t="s">
        <v>554</v>
      </c>
      <c r="P6393" s="773"/>
      <c r="Q6393" s="670" t="s">
        <v>554</v>
      </c>
      <c r="R6393" s="670" t="s">
        <v>554</v>
      </c>
    </row>
    <row r="6394" spans="1:18" ht="15.75" customHeight="1" x14ac:dyDescent="0.2">
      <c r="A6394" s="665" t="s">
        <v>13701</v>
      </c>
      <c r="B6394" s="666" t="s">
        <v>6922</v>
      </c>
      <c r="C6394" s="666" t="s">
        <v>14689</v>
      </c>
      <c r="D6394" s="675" t="s">
        <v>9914</v>
      </c>
      <c r="E6394" s="737" t="s">
        <v>6979</v>
      </c>
      <c r="F6394" s="666">
        <v>10414704</v>
      </c>
      <c r="G6394" s="675" t="s">
        <v>15024</v>
      </c>
      <c r="H6394" s="675" t="s">
        <v>9914</v>
      </c>
      <c r="I6394" s="675" t="s">
        <v>6929</v>
      </c>
      <c r="J6394" s="675" t="s">
        <v>9913</v>
      </c>
      <c r="K6394" s="666">
        <v>1</v>
      </c>
      <c r="L6394" s="666">
        <v>3</v>
      </c>
      <c r="M6394" s="691" t="s">
        <v>14728</v>
      </c>
      <c r="N6394" s="666"/>
      <c r="O6394" s="666"/>
      <c r="P6394" s="772"/>
      <c r="Q6394" s="666"/>
      <c r="R6394" s="666"/>
    </row>
    <row r="6395" spans="1:18" ht="15.75" customHeight="1" x14ac:dyDescent="0.2">
      <c r="A6395" s="665" t="s">
        <v>13701</v>
      </c>
      <c r="B6395" s="666" t="s">
        <v>6922</v>
      </c>
      <c r="C6395" s="666" t="s">
        <v>14689</v>
      </c>
      <c r="D6395" s="675" t="s">
        <v>11806</v>
      </c>
      <c r="E6395" s="737" t="s">
        <v>1124</v>
      </c>
      <c r="F6395" s="666">
        <v>76480297</v>
      </c>
      <c r="G6395" s="675" t="s">
        <v>15025</v>
      </c>
      <c r="H6395" s="675" t="s">
        <v>11806</v>
      </c>
      <c r="I6395" s="675" t="s">
        <v>6929</v>
      </c>
      <c r="J6395" s="675" t="s">
        <v>13704</v>
      </c>
      <c r="K6395" s="666">
        <v>1</v>
      </c>
      <c r="L6395" s="666">
        <v>3</v>
      </c>
      <c r="M6395" s="691" t="s">
        <v>14691</v>
      </c>
      <c r="N6395" s="666"/>
      <c r="O6395" s="666"/>
      <c r="P6395" s="772"/>
      <c r="Q6395" s="666"/>
      <c r="R6395" s="666"/>
    </row>
    <row r="6396" spans="1:18" ht="15.75" customHeight="1" x14ac:dyDescent="0.2">
      <c r="A6396" s="665" t="s">
        <v>13701</v>
      </c>
      <c r="B6396" s="666" t="s">
        <v>6922</v>
      </c>
      <c r="C6396" s="666" t="s">
        <v>14689</v>
      </c>
      <c r="D6396" s="675" t="s">
        <v>10738</v>
      </c>
      <c r="E6396" s="737" t="s">
        <v>5124</v>
      </c>
      <c r="F6396" s="666">
        <v>45579022</v>
      </c>
      <c r="G6396" s="675" t="s">
        <v>15026</v>
      </c>
      <c r="H6396" s="675" t="s">
        <v>10738</v>
      </c>
      <c r="I6396" s="675" t="s">
        <v>7361</v>
      </c>
      <c r="J6396" s="675" t="s">
        <v>13708</v>
      </c>
      <c r="K6396" s="666">
        <v>1</v>
      </c>
      <c r="L6396" s="666">
        <v>3</v>
      </c>
      <c r="M6396" s="691" t="s">
        <v>14694</v>
      </c>
      <c r="N6396" s="666"/>
      <c r="O6396" s="666"/>
      <c r="P6396" s="772"/>
      <c r="Q6396" s="666"/>
      <c r="R6396" s="666"/>
    </row>
    <row r="6397" spans="1:18" ht="15.75" customHeight="1" x14ac:dyDescent="0.2">
      <c r="A6397" s="665" t="s">
        <v>13701</v>
      </c>
      <c r="B6397" s="666" t="s">
        <v>6922</v>
      </c>
      <c r="C6397" s="666" t="s">
        <v>14689</v>
      </c>
      <c r="D6397" s="675" t="s">
        <v>11806</v>
      </c>
      <c r="E6397" s="737" t="s">
        <v>1124</v>
      </c>
      <c r="F6397" s="666">
        <v>45526931</v>
      </c>
      <c r="G6397" s="675" t="s">
        <v>15027</v>
      </c>
      <c r="H6397" s="675" t="s">
        <v>11806</v>
      </c>
      <c r="I6397" s="675" t="s">
        <v>6929</v>
      </c>
      <c r="J6397" s="675" t="s">
        <v>13704</v>
      </c>
      <c r="K6397" s="666">
        <v>1</v>
      </c>
      <c r="L6397" s="666">
        <v>3</v>
      </c>
      <c r="M6397" s="691" t="s">
        <v>14691</v>
      </c>
      <c r="N6397" s="666"/>
      <c r="O6397" s="666"/>
      <c r="P6397" s="772"/>
      <c r="Q6397" s="666"/>
      <c r="R6397" s="666"/>
    </row>
    <row r="6398" spans="1:18" ht="15.75" customHeight="1" x14ac:dyDescent="0.2">
      <c r="A6398" s="665" t="s">
        <v>13701</v>
      </c>
      <c r="B6398" s="666" t="s">
        <v>6922</v>
      </c>
      <c r="C6398" s="666" t="s">
        <v>14689</v>
      </c>
      <c r="D6398" s="675" t="s">
        <v>11806</v>
      </c>
      <c r="E6398" s="737" t="s">
        <v>1124</v>
      </c>
      <c r="F6398" s="666">
        <v>46754645</v>
      </c>
      <c r="G6398" s="675" t="s">
        <v>15028</v>
      </c>
      <c r="H6398" s="675" t="s">
        <v>11806</v>
      </c>
      <c r="I6398" s="675" t="s">
        <v>6929</v>
      </c>
      <c r="J6398" s="675" t="s">
        <v>13704</v>
      </c>
      <c r="K6398" s="666">
        <v>1</v>
      </c>
      <c r="L6398" s="666">
        <v>3</v>
      </c>
      <c r="M6398" s="691" t="s">
        <v>14691</v>
      </c>
      <c r="N6398" s="666"/>
      <c r="O6398" s="666"/>
      <c r="P6398" s="772"/>
      <c r="Q6398" s="666"/>
      <c r="R6398" s="666"/>
    </row>
    <row r="6399" spans="1:18" ht="15.75" customHeight="1" x14ac:dyDescent="0.2">
      <c r="A6399" s="665" t="s">
        <v>13701</v>
      </c>
      <c r="B6399" s="666" t="s">
        <v>6922</v>
      </c>
      <c r="C6399" s="666" t="s">
        <v>14689</v>
      </c>
      <c r="D6399" s="675" t="s">
        <v>10738</v>
      </c>
      <c r="E6399" s="737" t="s">
        <v>5124</v>
      </c>
      <c r="F6399" s="666">
        <v>47941505</v>
      </c>
      <c r="G6399" s="675" t="s">
        <v>11449</v>
      </c>
      <c r="H6399" s="675" t="s">
        <v>10738</v>
      </c>
      <c r="I6399" s="675" t="s">
        <v>7361</v>
      </c>
      <c r="J6399" s="675" t="s">
        <v>13708</v>
      </c>
      <c r="K6399" s="666">
        <v>1</v>
      </c>
      <c r="L6399" s="666">
        <v>3</v>
      </c>
      <c r="M6399" s="691" t="s">
        <v>14694</v>
      </c>
      <c r="N6399" s="666"/>
      <c r="O6399" s="666"/>
      <c r="P6399" s="772"/>
      <c r="Q6399" s="666"/>
      <c r="R6399" s="666"/>
    </row>
    <row r="6400" spans="1:18" ht="15.75" customHeight="1" x14ac:dyDescent="0.2">
      <c r="A6400" s="676" t="s">
        <v>13701</v>
      </c>
      <c r="B6400" s="670" t="s">
        <v>14874</v>
      </c>
      <c r="C6400" s="670"/>
      <c r="D6400" s="675" t="s">
        <v>11806</v>
      </c>
      <c r="E6400" s="737" t="s">
        <v>14912</v>
      </c>
      <c r="F6400" s="666">
        <v>48303027</v>
      </c>
      <c r="G6400" s="675" t="s">
        <v>14473</v>
      </c>
      <c r="H6400" s="675" t="s">
        <v>11806</v>
      </c>
      <c r="I6400" s="668" t="s">
        <v>6929</v>
      </c>
      <c r="J6400" s="668" t="s">
        <v>13704</v>
      </c>
      <c r="K6400" s="670">
        <v>6</v>
      </c>
      <c r="L6400" s="670">
        <v>11</v>
      </c>
      <c r="M6400" s="691" t="s">
        <v>14474</v>
      </c>
      <c r="N6400" s="670"/>
      <c r="O6400" s="670"/>
      <c r="P6400" s="773"/>
      <c r="Q6400" s="670"/>
      <c r="R6400" s="670"/>
    </row>
    <row r="6401" spans="1:18" ht="15.75" customHeight="1" x14ac:dyDescent="0.2">
      <c r="A6401" s="665" t="s">
        <v>13701</v>
      </c>
      <c r="B6401" s="666" t="s">
        <v>6922</v>
      </c>
      <c r="C6401" s="666" t="s">
        <v>14689</v>
      </c>
      <c r="D6401" s="675" t="s">
        <v>11806</v>
      </c>
      <c r="E6401" s="737" t="s">
        <v>6979</v>
      </c>
      <c r="F6401" s="666">
        <v>71494817</v>
      </c>
      <c r="G6401" s="675" t="s">
        <v>15029</v>
      </c>
      <c r="H6401" s="675" t="s">
        <v>11806</v>
      </c>
      <c r="I6401" s="675" t="s">
        <v>6929</v>
      </c>
      <c r="J6401" s="675" t="s">
        <v>13704</v>
      </c>
      <c r="K6401" s="666">
        <v>1</v>
      </c>
      <c r="L6401" s="666">
        <v>3</v>
      </c>
      <c r="M6401" s="691" t="s">
        <v>14728</v>
      </c>
      <c r="N6401" s="666"/>
      <c r="O6401" s="666"/>
      <c r="P6401" s="772"/>
      <c r="Q6401" s="666"/>
      <c r="R6401" s="666"/>
    </row>
    <row r="6402" spans="1:18" ht="15.75" customHeight="1" x14ac:dyDescent="0.2">
      <c r="A6402" s="665" t="s">
        <v>13701</v>
      </c>
      <c r="B6402" s="666" t="s">
        <v>6922</v>
      </c>
      <c r="C6402" s="666" t="s">
        <v>14689</v>
      </c>
      <c r="D6402" s="675" t="s">
        <v>11806</v>
      </c>
      <c r="E6402" s="737" t="s">
        <v>1124</v>
      </c>
      <c r="F6402" s="666">
        <v>41666451</v>
      </c>
      <c r="G6402" s="675" t="s">
        <v>15030</v>
      </c>
      <c r="H6402" s="675" t="s">
        <v>11806</v>
      </c>
      <c r="I6402" s="675" t="s">
        <v>6929</v>
      </c>
      <c r="J6402" s="675" t="s">
        <v>13704</v>
      </c>
      <c r="K6402" s="666">
        <v>1</v>
      </c>
      <c r="L6402" s="666">
        <v>3</v>
      </c>
      <c r="M6402" s="691" t="s">
        <v>14691</v>
      </c>
      <c r="N6402" s="666"/>
      <c r="O6402" s="666"/>
      <c r="P6402" s="772"/>
      <c r="Q6402" s="666"/>
      <c r="R6402" s="666"/>
    </row>
    <row r="6403" spans="1:18" ht="15.75" customHeight="1" x14ac:dyDescent="0.2">
      <c r="A6403" s="665" t="s">
        <v>13701</v>
      </c>
      <c r="B6403" s="666" t="s">
        <v>6922</v>
      </c>
      <c r="C6403" s="666" t="s">
        <v>14689</v>
      </c>
      <c r="D6403" s="675" t="s">
        <v>11806</v>
      </c>
      <c r="E6403" s="737" t="s">
        <v>1124</v>
      </c>
      <c r="F6403" s="666">
        <v>43192304</v>
      </c>
      <c r="G6403" s="675" t="s">
        <v>15031</v>
      </c>
      <c r="H6403" s="675" t="s">
        <v>11806</v>
      </c>
      <c r="I6403" s="675" t="s">
        <v>6929</v>
      </c>
      <c r="J6403" s="675" t="s">
        <v>13704</v>
      </c>
      <c r="K6403" s="666">
        <v>1</v>
      </c>
      <c r="L6403" s="666">
        <v>3</v>
      </c>
      <c r="M6403" s="691" t="s">
        <v>14691</v>
      </c>
      <c r="N6403" s="666"/>
      <c r="O6403" s="666"/>
      <c r="P6403" s="772"/>
      <c r="Q6403" s="666"/>
      <c r="R6403" s="666"/>
    </row>
    <row r="6404" spans="1:18" ht="15.75" customHeight="1" x14ac:dyDescent="0.2">
      <c r="A6404" s="665" t="s">
        <v>13701</v>
      </c>
      <c r="B6404" s="666" t="s">
        <v>6922</v>
      </c>
      <c r="C6404" s="666" t="s">
        <v>14689</v>
      </c>
      <c r="D6404" s="675" t="s">
        <v>10738</v>
      </c>
      <c r="E6404" s="737" t="s">
        <v>5124</v>
      </c>
      <c r="F6404" s="666">
        <v>46318382</v>
      </c>
      <c r="G6404" s="675" t="s">
        <v>15032</v>
      </c>
      <c r="H6404" s="675" t="s">
        <v>10738</v>
      </c>
      <c r="I6404" s="675" t="s">
        <v>7361</v>
      </c>
      <c r="J6404" s="675" t="s">
        <v>13708</v>
      </c>
      <c r="K6404" s="666">
        <v>1</v>
      </c>
      <c r="L6404" s="666">
        <v>3</v>
      </c>
      <c r="M6404" s="691" t="s">
        <v>14694</v>
      </c>
      <c r="N6404" s="666"/>
      <c r="O6404" s="666"/>
      <c r="P6404" s="772"/>
      <c r="Q6404" s="666"/>
      <c r="R6404" s="666"/>
    </row>
    <row r="6405" spans="1:18" ht="15.75" customHeight="1" x14ac:dyDescent="0.2">
      <c r="A6405" s="665" t="s">
        <v>13701</v>
      </c>
      <c r="B6405" s="666" t="s">
        <v>6922</v>
      </c>
      <c r="C6405" s="666" t="s">
        <v>14689</v>
      </c>
      <c r="D6405" s="675" t="s">
        <v>10738</v>
      </c>
      <c r="E6405" s="737" t="s">
        <v>5124</v>
      </c>
      <c r="F6405" s="666">
        <v>18027586</v>
      </c>
      <c r="G6405" s="675" t="s">
        <v>15033</v>
      </c>
      <c r="H6405" s="675" t="s">
        <v>10738</v>
      </c>
      <c r="I6405" s="675" t="s">
        <v>7361</v>
      </c>
      <c r="J6405" s="675" t="s">
        <v>13708</v>
      </c>
      <c r="K6405" s="666">
        <v>1</v>
      </c>
      <c r="L6405" s="666">
        <v>3</v>
      </c>
      <c r="M6405" s="691" t="s">
        <v>14694</v>
      </c>
      <c r="N6405" s="666"/>
      <c r="O6405" s="666"/>
      <c r="P6405" s="772"/>
      <c r="Q6405" s="666"/>
      <c r="R6405" s="666"/>
    </row>
    <row r="6406" spans="1:18" ht="15.75" customHeight="1" x14ac:dyDescent="0.2">
      <c r="A6406" s="665" t="s">
        <v>13701</v>
      </c>
      <c r="B6406" s="666" t="s">
        <v>6922</v>
      </c>
      <c r="C6406" s="666" t="s">
        <v>14689</v>
      </c>
      <c r="D6406" s="675" t="s">
        <v>9914</v>
      </c>
      <c r="E6406" s="737" t="s">
        <v>6979</v>
      </c>
      <c r="F6406" s="666">
        <v>45581262</v>
      </c>
      <c r="G6406" s="675" t="s">
        <v>15034</v>
      </c>
      <c r="H6406" s="675" t="s">
        <v>9914</v>
      </c>
      <c r="I6406" s="675" t="s">
        <v>6929</v>
      </c>
      <c r="J6406" s="675" t="s">
        <v>9913</v>
      </c>
      <c r="K6406" s="666">
        <v>1</v>
      </c>
      <c r="L6406" s="666">
        <v>3</v>
      </c>
      <c r="M6406" s="691" t="s">
        <v>14728</v>
      </c>
      <c r="N6406" s="666"/>
      <c r="O6406" s="666"/>
      <c r="P6406" s="772"/>
      <c r="Q6406" s="666"/>
      <c r="R6406" s="666"/>
    </row>
    <row r="6407" spans="1:18" ht="15.75" customHeight="1" x14ac:dyDescent="0.2">
      <c r="A6407" s="665" t="s">
        <v>13701</v>
      </c>
      <c r="B6407" s="666" t="s">
        <v>6922</v>
      </c>
      <c r="C6407" s="666" t="s">
        <v>14689</v>
      </c>
      <c r="D6407" s="675" t="s">
        <v>10738</v>
      </c>
      <c r="E6407" s="737" t="s">
        <v>5124</v>
      </c>
      <c r="F6407" s="666">
        <v>18021327</v>
      </c>
      <c r="G6407" s="675" t="s">
        <v>15035</v>
      </c>
      <c r="H6407" s="675" t="s">
        <v>10738</v>
      </c>
      <c r="I6407" s="675" t="s">
        <v>7361</v>
      </c>
      <c r="J6407" s="675" t="s">
        <v>13708</v>
      </c>
      <c r="K6407" s="666">
        <v>1</v>
      </c>
      <c r="L6407" s="666">
        <v>3</v>
      </c>
      <c r="M6407" s="691" t="s">
        <v>14694</v>
      </c>
      <c r="N6407" s="666"/>
      <c r="O6407" s="666"/>
      <c r="P6407" s="772"/>
      <c r="Q6407" s="666"/>
      <c r="R6407" s="666"/>
    </row>
    <row r="6408" spans="1:18" ht="15.75" customHeight="1" x14ac:dyDescent="0.2">
      <c r="A6408" s="665" t="s">
        <v>13701</v>
      </c>
      <c r="B6408" s="666" t="s">
        <v>6922</v>
      </c>
      <c r="C6408" s="666" t="s">
        <v>14689</v>
      </c>
      <c r="D6408" s="675" t="s">
        <v>10738</v>
      </c>
      <c r="E6408" s="737" t="s">
        <v>5124</v>
      </c>
      <c r="F6408" s="666">
        <v>48144848</v>
      </c>
      <c r="G6408" s="675" t="s">
        <v>15036</v>
      </c>
      <c r="H6408" s="675" t="s">
        <v>10738</v>
      </c>
      <c r="I6408" s="675" t="s">
        <v>7361</v>
      </c>
      <c r="J6408" s="675" t="s">
        <v>13708</v>
      </c>
      <c r="K6408" s="666">
        <v>1</v>
      </c>
      <c r="L6408" s="666">
        <v>3</v>
      </c>
      <c r="M6408" s="691" t="s">
        <v>14694</v>
      </c>
      <c r="N6408" s="666"/>
      <c r="O6408" s="666"/>
      <c r="P6408" s="772"/>
      <c r="Q6408" s="666"/>
      <c r="R6408" s="666"/>
    </row>
    <row r="6409" spans="1:18" ht="15.75" customHeight="1" x14ac:dyDescent="0.2">
      <c r="A6409" s="665" t="s">
        <v>13701</v>
      </c>
      <c r="B6409" s="666" t="s">
        <v>6922</v>
      </c>
      <c r="C6409" s="666" t="s">
        <v>14689</v>
      </c>
      <c r="D6409" s="675" t="s">
        <v>10356</v>
      </c>
      <c r="E6409" s="737" t="s">
        <v>1124</v>
      </c>
      <c r="F6409" s="666">
        <v>42868656</v>
      </c>
      <c r="G6409" s="675" t="s">
        <v>15037</v>
      </c>
      <c r="H6409" s="675" t="s">
        <v>10356</v>
      </c>
      <c r="I6409" s="675" t="s">
        <v>6929</v>
      </c>
      <c r="J6409" s="675" t="s">
        <v>10356</v>
      </c>
      <c r="K6409" s="666">
        <v>1</v>
      </c>
      <c r="L6409" s="666">
        <v>3</v>
      </c>
      <c r="M6409" s="691" t="s">
        <v>14691</v>
      </c>
      <c r="N6409" s="666"/>
      <c r="O6409" s="666"/>
      <c r="P6409" s="772"/>
      <c r="Q6409" s="666"/>
      <c r="R6409" s="666"/>
    </row>
    <row r="6410" spans="1:18" ht="15.75" customHeight="1" x14ac:dyDescent="0.2">
      <c r="A6410" s="665" t="s">
        <v>13701</v>
      </c>
      <c r="B6410" s="666" t="s">
        <v>6922</v>
      </c>
      <c r="C6410" s="666" t="s">
        <v>14689</v>
      </c>
      <c r="D6410" s="675" t="s">
        <v>10738</v>
      </c>
      <c r="E6410" s="737" t="s">
        <v>5124</v>
      </c>
      <c r="F6410" s="666">
        <v>47029150</v>
      </c>
      <c r="G6410" s="675" t="s">
        <v>15038</v>
      </c>
      <c r="H6410" s="675" t="s">
        <v>10738</v>
      </c>
      <c r="I6410" s="675" t="s">
        <v>7361</v>
      </c>
      <c r="J6410" s="675" t="s">
        <v>13708</v>
      </c>
      <c r="K6410" s="666">
        <v>1</v>
      </c>
      <c r="L6410" s="666">
        <v>3</v>
      </c>
      <c r="M6410" s="691" t="s">
        <v>14694</v>
      </c>
      <c r="N6410" s="666"/>
      <c r="O6410" s="666"/>
      <c r="P6410" s="772"/>
      <c r="Q6410" s="666"/>
      <c r="R6410" s="666"/>
    </row>
    <row r="6411" spans="1:18" ht="15.75" customHeight="1" x14ac:dyDescent="0.2">
      <c r="A6411" s="665" t="s">
        <v>13701</v>
      </c>
      <c r="B6411" s="666" t="s">
        <v>6922</v>
      </c>
      <c r="C6411" s="666" t="s">
        <v>11026</v>
      </c>
      <c r="D6411" s="675" t="s">
        <v>11806</v>
      </c>
      <c r="E6411" s="737" t="s">
        <v>6979</v>
      </c>
      <c r="F6411" s="666">
        <v>70013760</v>
      </c>
      <c r="G6411" s="675" t="s">
        <v>15039</v>
      </c>
      <c r="H6411" s="675" t="s">
        <v>11806</v>
      </c>
      <c r="I6411" s="675" t="s">
        <v>6929</v>
      </c>
      <c r="J6411" s="675" t="s">
        <v>13704</v>
      </c>
      <c r="K6411" s="666">
        <v>3</v>
      </c>
      <c r="L6411" s="666">
        <v>8</v>
      </c>
      <c r="M6411" s="691" t="s">
        <v>15040</v>
      </c>
      <c r="N6411" s="666">
        <v>3</v>
      </c>
      <c r="O6411" s="666">
        <v>6</v>
      </c>
      <c r="P6411" s="772" t="s">
        <v>14176</v>
      </c>
      <c r="Q6411" s="666">
        <v>1</v>
      </c>
      <c r="R6411" s="666">
        <v>12</v>
      </c>
    </row>
    <row r="6412" spans="1:18" ht="15.75" customHeight="1" x14ac:dyDescent="0.2">
      <c r="A6412" s="665" t="s">
        <v>13701</v>
      </c>
      <c r="B6412" s="666" t="s">
        <v>6922</v>
      </c>
      <c r="C6412" s="666" t="s">
        <v>11026</v>
      </c>
      <c r="D6412" s="675" t="s">
        <v>10738</v>
      </c>
      <c r="E6412" s="737" t="s">
        <v>15041</v>
      </c>
      <c r="F6412" s="666">
        <v>18117731</v>
      </c>
      <c r="G6412" s="675" t="s">
        <v>14693</v>
      </c>
      <c r="H6412" s="675" t="s">
        <v>10738</v>
      </c>
      <c r="I6412" s="675" t="s">
        <v>7361</v>
      </c>
      <c r="J6412" s="675" t="s">
        <v>13708</v>
      </c>
      <c r="K6412" s="666">
        <v>3</v>
      </c>
      <c r="L6412" s="666">
        <v>8</v>
      </c>
      <c r="M6412" s="691" t="s">
        <v>15042</v>
      </c>
      <c r="N6412" s="666">
        <v>3</v>
      </c>
      <c r="O6412" s="666">
        <v>6</v>
      </c>
      <c r="P6412" s="772" t="s">
        <v>15043</v>
      </c>
      <c r="Q6412" s="666">
        <v>1</v>
      </c>
      <c r="R6412" s="666">
        <v>12</v>
      </c>
    </row>
    <row r="6413" spans="1:18" ht="15.75" customHeight="1" x14ac:dyDescent="0.2">
      <c r="A6413" s="665" t="s">
        <v>13701</v>
      </c>
      <c r="B6413" s="666" t="s">
        <v>6922</v>
      </c>
      <c r="C6413" s="666" t="s">
        <v>11026</v>
      </c>
      <c r="D6413" s="675" t="s">
        <v>8987</v>
      </c>
      <c r="E6413" s="737" t="s">
        <v>6979</v>
      </c>
      <c r="F6413" s="666">
        <v>41321746</v>
      </c>
      <c r="G6413" s="675" t="s">
        <v>15044</v>
      </c>
      <c r="H6413" s="675" t="s">
        <v>8987</v>
      </c>
      <c r="I6413" s="675" t="s">
        <v>6929</v>
      </c>
      <c r="J6413" s="675" t="s">
        <v>9837</v>
      </c>
      <c r="K6413" s="666">
        <v>3</v>
      </c>
      <c r="L6413" s="666">
        <v>8</v>
      </c>
      <c r="M6413" s="691" t="s">
        <v>15040</v>
      </c>
      <c r="N6413" s="666">
        <v>3</v>
      </c>
      <c r="O6413" s="666">
        <v>6</v>
      </c>
      <c r="P6413" s="772" t="s">
        <v>14176</v>
      </c>
      <c r="Q6413" s="666">
        <v>1</v>
      </c>
      <c r="R6413" s="666">
        <v>12</v>
      </c>
    </row>
    <row r="6414" spans="1:18" ht="15.75" customHeight="1" x14ac:dyDescent="0.2">
      <c r="A6414" s="665" t="s">
        <v>13701</v>
      </c>
      <c r="B6414" s="666" t="s">
        <v>6922</v>
      </c>
      <c r="C6414" s="666" t="s">
        <v>11026</v>
      </c>
      <c r="D6414" s="675" t="s">
        <v>9105</v>
      </c>
      <c r="E6414" s="737" t="s">
        <v>6979</v>
      </c>
      <c r="F6414" s="666">
        <v>40770187</v>
      </c>
      <c r="G6414" s="675" t="s">
        <v>14695</v>
      </c>
      <c r="H6414" s="675" t="s">
        <v>9105</v>
      </c>
      <c r="I6414" s="675" t="s">
        <v>6929</v>
      </c>
      <c r="J6414" s="675" t="s">
        <v>13873</v>
      </c>
      <c r="K6414" s="666">
        <v>3</v>
      </c>
      <c r="L6414" s="666">
        <v>8</v>
      </c>
      <c r="M6414" s="691" t="s">
        <v>15040</v>
      </c>
      <c r="N6414" s="666">
        <v>3</v>
      </c>
      <c r="O6414" s="666">
        <v>6</v>
      </c>
      <c r="P6414" s="772" t="s">
        <v>14176</v>
      </c>
      <c r="Q6414" s="666">
        <v>1</v>
      </c>
      <c r="R6414" s="666">
        <v>12</v>
      </c>
    </row>
    <row r="6415" spans="1:18" ht="15.75" customHeight="1" x14ac:dyDescent="0.2">
      <c r="A6415" s="665" t="s">
        <v>13701</v>
      </c>
      <c r="B6415" s="666" t="s">
        <v>6922</v>
      </c>
      <c r="C6415" s="666" t="s">
        <v>11026</v>
      </c>
      <c r="D6415" s="675" t="s">
        <v>11261</v>
      </c>
      <c r="E6415" s="737" t="s">
        <v>15041</v>
      </c>
      <c r="F6415" s="666">
        <v>44057797</v>
      </c>
      <c r="G6415" s="675" t="s">
        <v>15045</v>
      </c>
      <c r="H6415" s="675" t="s">
        <v>11261</v>
      </c>
      <c r="I6415" s="675" t="s">
        <v>7361</v>
      </c>
      <c r="J6415" s="675" t="s">
        <v>13708</v>
      </c>
      <c r="K6415" s="666">
        <v>3</v>
      </c>
      <c r="L6415" s="666">
        <v>8</v>
      </c>
      <c r="M6415" s="691" t="s">
        <v>15042</v>
      </c>
      <c r="N6415" s="666">
        <v>3</v>
      </c>
      <c r="O6415" s="666">
        <v>6</v>
      </c>
      <c r="P6415" s="772" t="s">
        <v>15043</v>
      </c>
      <c r="Q6415" s="666">
        <v>1</v>
      </c>
      <c r="R6415" s="666">
        <v>12</v>
      </c>
    </row>
    <row r="6416" spans="1:18" ht="15.75" customHeight="1" x14ac:dyDescent="0.2">
      <c r="A6416" s="665" t="s">
        <v>13701</v>
      </c>
      <c r="B6416" s="666" t="s">
        <v>6922</v>
      </c>
      <c r="C6416" s="666" t="s">
        <v>11026</v>
      </c>
      <c r="D6416" s="675" t="s">
        <v>11806</v>
      </c>
      <c r="E6416" s="737" t="s">
        <v>6979</v>
      </c>
      <c r="F6416" s="666">
        <v>19091086</v>
      </c>
      <c r="G6416" s="675" t="s">
        <v>14697</v>
      </c>
      <c r="H6416" s="675" t="s">
        <v>11806</v>
      </c>
      <c r="I6416" s="675" t="s">
        <v>6929</v>
      </c>
      <c r="J6416" s="675" t="s">
        <v>13704</v>
      </c>
      <c r="K6416" s="666">
        <v>3</v>
      </c>
      <c r="L6416" s="666">
        <v>8</v>
      </c>
      <c r="M6416" s="691" t="s">
        <v>15040</v>
      </c>
      <c r="N6416" s="666">
        <v>3</v>
      </c>
      <c r="O6416" s="666">
        <v>6</v>
      </c>
      <c r="P6416" s="772" t="s">
        <v>14176</v>
      </c>
      <c r="Q6416" s="666">
        <v>1</v>
      </c>
      <c r="R6416" s="666">
        <v>12</v>
      </c>
    </row>
    <row r="6417" spans="1:18" ht="15.75" customHeight="1" x14ac:dyDescent="0.2">
      <c r="A6417" s="665" t="s">
        <v>13701</v>
      </c>
      <c r="B6417" s="666" t="s">
        <v>6922</v>
      </c>
      <c r="C6417" s="666" t="s">
        <v>11026</v>
      </c>
      <c r="D6417" s="675" t="s">
        <v>10738</v>
      </c>
      <c r="E6417" s="737" t="s">
        <v>15041</v>
      </c>
      <c r="F6417" s="666">
        <v>45107299</v>
      </c>
      <c r="G6417" s="675" t="s">
        <v>14700</v>
      </c>
      <c r="H6417" s="675" t="s">
        <v>10738</v>
      </c>
      <c r="I6417" s="675" t="s">
        <v>7361</v>
      </c>
      <c r="J6417" s="675" t="s">
        <v>13708</v>
      </c>
      <c r="K6417" s="666">
        <v>3</v>
      </c>
      <c r="L6417" s="666">
        <v>8</v>
      </c>
      <c r="M6417" s="691" t="s">
        <v>15042</v>
      </c>
      <c r="N6417" s="666">
        <v>3</v>
      </c>
      <c r="O6417" s="666">
        <v>6</v>
      </c>
      <c r="P6417" s="772" t="s">
        <v>15043</v>
      </c>
      <c r="Q6417" s="666">
        <v>1</v>
      </c>
      <c r="R6417" s="666">
        <v>12</v>
      </c>
    </row>
    <row r="6418" spans="1:18" ht="15.75" customHeight="1" x14ac:dyDescent="0.2">
      <c r="A6418" s="665" t="s">
        <v>13701</v>
      </c>
      <c r="B6418" s="666" t="s">
        <v>6922</v>
      </c>
      <c r="C6418" s="666" t="s">
        <v>11026</v>
      </c>
      <c r="D6418" s="675" t="s">
        <v>10738</v>
      </c>
      <c r="E6418" s="737" t="s">
        <v>15041</v>
      </c>
      <c r="F6418" s="666">
        <v>19257076</v>
      </c>
      <c r="G6418" s="675" t="s">
        <v>14701</v>
      </c>
      <c r="H6418" s="675" t="s">
        <v>10738</v>
      </c>
      <c r="I6418" s="675" t="s">
        <v>7361</v>
      </c>
      <c r="J6418" s="675" t="s">
        <v>13708</v>
      </c>
      <c r="K6418" s="666">
        <v>3</v>
      </c>
      <c r="L6418" s="666">
        <v>8</v>
      </c>
      <c r="M6418" s="691" t="s">
        <v>15042</v>
      </c>
      <c r="N6418" s="666">
        <v>3</v>
      </c>
      <c r="O6418" s="666">
        <v>6</v>
      </c>
      <c r="P6418" s="772" t="s">
        <v>15043</v>
      </c>
      <c r="Q6418" s="666">
        <v>1</v>
      </c>
      <c r="R6418" s="666">
        <v>12</v>
      </c>
    </row>
    <row r="6419" spans="1:18" ht="15.75" customHeight="1" x14ac:dyDescent="0.2">
      <c r="A6419" s="665" t="s">
        <v>13701</v>
      </c>
      <c r="B6419" s="666" t="s">
        <v>6922</v>
      </c>
      <c r="C6419" s="666" t="s">
        <v>11026</v>
      </c>
      <c r="D6419" s="675" t="s">
        <v>9105</v>
      </c>
      <c r="E6419" s="737" t="s">
        <v>6979</v>
      </c>
      <c r="F6419" s="666">
        <v>45348461</v>
      </c>
      <c r="G6419" s="675" t="s">
        <v>14702</v>
      </c>
      <c r="H6419" s="675" t="s">
        <v>9105</v>
      </c>
      <c r="I6419" s="675" t="s">
        <v>6929</v>
      </c>
      <c r="J6419" s="675" t="s">
        <v>13873</v>
      </c>
      <c r="K6419" s="666">
        <v>3</v>
      </c>
      <c r="L6419" s="666">
        <v>8</v>
      </c>
      <c r="M6419" s="691" t="s">
        <v>15040</v>
      </c>
      <c r="N6419" s="666">
        <v>3</v>
      </c>
      <c r="O6419" s="666">
        <v>6</v>
      </c>
      <c r="P6419" s="772" t="s">
        <v>14176</v>
      </c>
      <c r="Q6419" s="666">
        <v>1</v>
      </c>
      <c r="R6419" s="666">
        <v>12</v>
      </c>
    </row>
    <row r="6420" spans="1:18" ht="15.75" customHeight="1" x14ac:dyDescent="0.2">
      <c r="A6420" s="676" t="s">
        <v>13701</v>
      </c>
      <c r="B6420" s="670" t="s">
        <v>14874</v>
      </c>
      <c r="C6420" s="670"/>
      <c r="D6420" s="675" t="s">
        <v>9914</v>
      </c>
      <c r="E6420" s="737" t="s">
        <v>13197</v>
      </c>
      <c r="F6420" s="666">
        <v>41943156</v>
      </c>
      <c r="G6420" s="675" t="s">
        <v>14495</v>
      </c>
      <c r="H6420" s="675" t="s">
        <v>9914</v>
      </c>
      <c r="I6420" s="668" t="s">
        <v>6929</v>
      </c>
      <c r="J6420" s="668" t="s">
        <v>9913</v>
      </c>
      <c r="K6420" s="670">
        <v>5</v>
      </c>
      <c r="L6420" s="670">
        <v>9</v>
      </c>
      <c r="M6420" s="691" t="s">
        <v>14496</v>
      </c>
      <c r="N6420" s="670"/>
      <c r="O6420" s="670"/>
      <c r="P6420" s="773"/>
      <c r="Q6420" s="670"/>
      <c r="R6420" s="670"/>
    </row>
    <row r="6421" spans="1:18" ht="15.75" customHeight="1" x14ac:dyDescent="0.2">
      <c r="A6421" s="665" t="s">
        <v>13701</v>
      </c>
      <c r="B6421" s="666" t="s">
        <v>6922</v>
      </c>
      <c r="C6421" s="666" t="s">
        <v>11026</v>
      </c>
      <c r="D6421" s="675" t="s">
        <v>10738</v>
      </c>
      <c r="E6421" s="737" t="s">
        <v>15041</v>
      </c>
      <c r="F6421" s="666">
        <v>17925338</v>
      </c>
      <c r="G6421" s="675" t="s">
        <v>14703</v>
      </c>
      <c r="H6421" s="675" t="s">
        <v>10738</v>
      </c>
      <c r="I6421" s="675" t="s">
        <v>7361</v>
      </c>
      <c r="J6421" s="675" t="s">
        <v>13708</v>
      </c>
      <c r="K6421" s="666">
        <v>3</v>
      </c>
      <c r="L6421" s="666">
        <v>8</v>
      </c>
      <c r="M6421" s="691" t="s">
        <v>15042</v>
      </c>
      <c r="N6421" s="666">
        <v>3</v>
      </c>
      <c r="O6421" s="666">
        <v>6</v>
      </c>
      <c r="P6421" s="772" t="s">
        <v>15043</v>
      </c>
      <c r="Q6421" s="666">
        <v>1</v>
      </c>
      <c r="R6421" s="666">
        <v>12</v>
      </c>
    </row>
    <row r="6422" spans="1:18" ht="15.75" customHeight="1" x14ac:dyDescent="0.2">
      <c r="A6422" s="665" t="s">
        <v>13701</v>
      </c>
      <c r="B6422" s="666" t="s">
        <v>6922</v>
      </c>
      <c r="C6422" s="666" t="s">
        <v>11026</v>
      </c>
      <c r="D6422" s="675" t="s">
        <v>11169</v>
      </c>
      <c r="E6422" s="737" t="s">
        <v>6979</v>
      </c>
      <c r="F6422" s="666">
        <v>46529930</v>
      </c>
      <c r="G6422" s="675" t="s">
        <v>15046</v>
      </c>
      <c r="H6422" s="675" t="s">
        <v>11169</v>
      </c>
      <c r="I6422" s="675" t="s">
        <v>6929</v>
      </c>
      <c r="J6422" s="675" t="s">
        <v>11169</v>
      </c>
      <c r="K6422" s="666">
        <v>3</v>
      </c>
      <c r="L6422" s="666">
        <v>8</v>
      </c>
      <c r="M6422" s="691" t="s">
        <v>15040</v>
      </c>
      <c r="N6422" s="666">
        <v>3</v>
      </c>
      <c r="O6422" s="666">
        <v>6</v>
      </c>
      <c r="P6422" s="772" t="s">
        <v>14176</v>
      </c>
      <c r="Q6422" s="666">
        <v>1</v>
      </c>
      <c r="R6422" s="666">
        <v>12</v>
      </c>
    </row>
    <row r="6423" spans="1:18" ht="15.75" customHeight="1" x14ac:dyDescent="0.2">
      <c r="A6423" s="665" t="s">
        <v>13701</v>
      </c>
      <c r="B6423" s="666" t="s">
        <v>6922</v>
      </c>
      <c r="C6423" s="666" t="s">
        <v>11026</v>
      </c>
      <c r="D6423" s="675" t="s">
        <v>11949</v>
      </c>
      <c r="E6423" s="737" t="s">
        <v>15041</v>
      </c>
      <c r="F6423" s="666">
        <v>46640994</v>
      </c>
      <c r="G6423" s="675" t="s">
        <v>15047</v>
      </c>
      <c r="H6423" s="675" t="s">
        <v>11949</v>
      </c>
      <c r="I6423" s="675" t="s">
        <v>7361</v>
      </c>
      <c r="J6423" s="675" t="s">
        <v>13708</v>
      </c>
      <c r="K6423" s="666">
        <v>3</v>
      </c>
      <c r="L6423" s="666">
        <v>8</v>
      </c>
      <c r="M6423" s="691" t="s">
        <v>15042</v>
      </c>
      <c r="N6423" s="666">
        <v>3</v>
      </c>
      <c r="O6423" s="666">
        <v>6</v>
      </c>
      <c r="P6423" s="772" t="s">
        <v>15043</v>
      </c>
      <c r="Q6423" s="666">
        <v>1</v>
      </c>
      <c r="R6423" s="666">
        <v>12</v>
      </c>
    </row>
    <row r="6424" spans="1:18" ht="15.75" customHeight="1" x14ac:dyDescent="0.2">
      <c r="A6424" s="676" t="s">
        <v>13701</v>
      </c>
      <c r="B6424" s="670" t="s">
        <v>14874</v>
      </c>
      <c r="C6424" s="670"/>
      <c r="D6424" s="675" t="s">
        <v>9914</v>
      </c>
      <c r="E6424" s="737" t="s">
        <v>14875</v>
      </c>
      <c r="F6424" s="666">
        <v>72168919</v>
      </c>
      <c r="G6424" s="675" t="s">
        <v>14500</v>
      </c>
      <c r="H6424" s="675" t="s">
        <v>9914</v>
      </c>
      <c r="I6424" s="668" t="s">
        <v>6929</v>
      </c>
      <c r="J6424" s="668" t="s">
        <v>9913</v>
      </c>
      <c r="K6424" s="670">
        <v>1</v>
      </c>
      <c r="L6424" s="670">
        <v>3</v>
      </c>
      <c r="M6424" s="691" t="s">
        <v>14410</v>
      </c>
      <c r="N6424" s="670"/>
      <c r="O6424" s="670"/>
      <c r="P6424" s="773"/>
      <c r="Q6424" s="670"/>
      <c r="R6424" s="670"/>
    </row>
    <row r="6425" spans="1:18" ht="15.75" customHeight="1" x14ac:dyDescent="0.2">
      <c r="A6425" s="665" t="s">
        <v>13701</v>
      </c>
      <c r="B6425" s="666" t="s">
        <v>6922</v>
      </c>
      <c r="C6425" s="666" t="s">
        <v>11026</v>
      </c>
      <c r="D6425" s="675" t="s">
        <v>11949</v>
      </c>
      <c r="E6425" s="737" t="s">
        <v>15041</v>
      </c>
      <c r="F6425" s="666">
        <v>46846981</v>
      </c>
      <c r="G6425" s="675" t="s">
        <v>15048</v>
      </c>
      <c r="H6425" s="675" t="s">
        <v>11949</v>
      </c>
      <c r="I6425" s="675" t="s">
        <v>7361</v>
      </c>
      <c r="J6425" s="675" t="s">
        <v>13708</v>
      </c>
      <c r="K6425" s="666">
        <v>3</v>
      </c>
      <c r="L6425" s="666">
        <v>8</v>
      </c>
      <c r="M6425" s="691" t="s">
        <v>15042</v>
      </c>
      <c r="N6425" s="666">
        <v>3</v>
      </c>
      <c r="O6425" s="666">
        <v>6</v>
      </c>
      <c r="P6425" s="772" t="s">
        <v>15043</v>
      </c>
      <c r="Q6425" s="666">
        <v>1</v>
      </c>
      <c r="R6425" s="666">
        <v>12</v>
      </c>
    </row>
    <row r="6426" spans="1:18" ht="15.75" customHeight="1" x14ac:dyDescent="0.2">
      <c r="A6426" s="665" t="s">
        <v>13701</v>
      </c>
      <c r="B6426" s="666" t="s">
        <v>6922</v>
      </c>
      <c r="C6426" s="666" t="s">
        <v>11026</v>
      </c>
      <c r="D6426" s="675" t="s">
        <v>10738</v>
      </c>
      <c r="E6426" s="737" t="s">
        <v>15041</v>
      </c>
      <c r="F6426" s="666">
        <v>41892470</v>
      </c>
      <c r="G6426" s="675" t="s">
        <v>14707</v>
      </c>
      <c r="H6426" s="675" t="s">
        <v>10738</v>
      </c>
      <c r="I6426" s="675" t="s">
        <v>7361</v>
      </c>
      <c r="J6426" s="675" t="s">
        <v>13708</v>
      </c>
      <c r="K6426" s="666">
        <v>3</v>
      </c>
      <c r="L6426" s="666">
        <v>8</v>
      </c>
      <c r="M6426" s="691" t="s">
        <v>15042</v>
      </c>
      <c r="N6426" s="666">
        <v>3</v>
      </c>
      <c r="O6426" s="666">
        <v>6</v>
      </c>
      <c r="P6426" s="772" t="s">
        <v>15043</v>
      </c>
      <c r="Q6426" s="666">
        <v>1</v>
      </c>
      <c r="R6426" s="666">
        <v>12</v>
      </c>
    </row>
    <row r="6427" spans="1:18" ht="15.75" customHeight="1" x14ac:dyDescent="0.2">
      <c r="A6427" s="665" t="s">
        <v>13701</v>
      </c>
      <c r="B6427" s="666" t="s">
        <v>6922</v>
      </c>
      <c r="C6427" s="666" t="s">
        <v>11026</v>
      </c>
      <c r="D6427" s="675" t="s">
        <v>11949</v>
      </c>
      <c r="E6427" s="737" t="s">
        <v>15041</v>
      </c>
      <c r="F6427" s="666">
        <v>71261526</v>
      </c>
      <c r="G6427" s="675" t="s">
        <v>15049</v>
      </c>
      <c r="H6427" s="675" t="s">
        <v>11949</v>
      </c>
      <c r="I6427" s="675" t="s">
        <v>7361</v>
      </c>
      <c r="J6427" s="675" t="s">
        <v>13708</v>
      </c>
      <c r="K6427" s="666">
        <v>3</v>
      </c>
      <c r="L6427" s="666">
        <v>8</v>
      </c>
      <c r="M6427" s="691" t="s">
        <v>15042</v>
      </c>
      <c r="N6427" s="666">
        <v>3</v>
      </c>
      <c r="O6427" s="666">
        <v>6</v>
      </c>
      <c r="P6427" s="772" t="s">
        <v>15043</v>
      </c>
      <c r="Q6427" s="666">
        <v>1</v>
      </c>
      <c r="R6427" s="666">
        <v>12</v>
      </c>
    </row>
    <row r="6428" spans="1:18" ht="15.75" customHeight="1" x14ac:dyDescent="0.2">
      <c r="A6428" s="665" t="s">
        <v>13701</v>
      </c>
      <c r="B6428" s="666" t="s">
        <v>6922</v>
      </c>
      <c r="C6428" s="666" t="s">
        <v>11026</v>
      </c>
      <c r="D6428" s="675" t="s">
        <v>11806</v>
      </c>
      <c r="E6428" s="737" t="s">
        <v>6979</v>
      </c>
      <c r="F6428" s="666">
        <v>42043513</v>
      </c>
      <c r="G6428" s="675" t="s">
        <v>15050</v>
      </c>
      <c r="H6428" s="675" t="s">
        <v>11806</v>
      </c>
      <c r="I6428" s="675" t="s">
        <v>6929</v>
      </c>
      <c r="J6428" s="675" t="s">
        <v>13704</v>
      </c>
      <c r="K6428" s="666">
        <v>3</v>
      </c>
      <c r="L6428" s="666">
        <v>8</v>
      </c>
      <c r="M6428" s="691" t="s">
        <v>15040</v>
      </c>
      <c r="N6428" s="666">
        <v>3</v>
      </c>
      <c r="O6428" s="666">
        <v>6</v>
      </c>
      <c r="P6428" s="772" t="s">
        <v>14176</v>
      </c>
      <c r="Q6428" s="666">
        <v>1</v>
      </c>
      <c r="R6428" s="666">
        <v>12</v>
      </c>
    </row>
    <row r="6429" spans="1:18" ht="15.75" customHeight="1" x14ac:dyDescent="0.2">
      <c r="A6429" s="665" t="s">
        <v>13701</v>
      </c>
      <c r="B6429" s="666" t="s">
        <v>6922</v>
      </c>
      <c r="C6429" s="666" t="s">
        <v>11026</v>
      </c>
      <c r="D6429" s="675" t="s">
        <v>10738</v>
      </c>
      <c r="E6429" s="737" t="s">
        <v>15041</v>
      </c>
      <c r="F6429" s="666">
        <v>43856666</v>
      </c>
      <c r="G6429" s="675" t="s">
        <v>15051</v>
      </c>
      <c r="H6429" s="675" t="s">
        <v>10738</v>
      </c>
      <c r="I6429" s="675" t="s">
        <v>7361</v>
      </c>
      <c r="J6429" s="675" t="s">
        <v>13708</v>
      </c>
      <c r="K6429" s="666">
        <v>3</v>
      </c>
      <c r="L6429" s="666">
        <v>8</v>
      </c>
      <c r="M6429" s="691" t="s">
        <v>15042</v>
      </c>
      <c r="N6429" s="666">
        <v>3</v>
      </c>
      <c r="O6429" s="666">
        <v>6</v>
      </c>
      <c r="P6429" s="772" t="s">
        <v>15043</v>
      </c>
      <c r="Q6429" s="666">
        <v>1</v>
      </c>
      <c r="R6429" s="666">
        <v>12</v>
      </c>
    </row>
    <row r="6430" spans="1:18" ht="15.75" customHeight="1" x14ac:dyDescent="0.2">
      <c r="A6430" s="665" t="s">
        <v>13701</v>
      </c>
      <c r="B6430" s="666" t="s">
        <v>6922</v>
      </c>
      <c r="C6430" s="666" t="s">
        <v>11026</v>
      </c>
      <c r="D6430" s="675" t="s">
        <v>10738</v>
      </c>
      <c r="E6430" s="737" t="s">
        <v>15041</v>
      </c>
      <c r="F6430" s="666">
        <v>70338366</v>
      </c>
      <c r="G6430" s="675" t="s">
        <v>14708</v>
      </c>
      <c r="H6430" s="675" t="s">
        <v>10738</v>
      </c>
      <c r="I6430" s="675" t="s">
        <v>7361</v>
      </c>
      <c r="J6430" s="675" t="s">
        <v>13708</v>
      </c>
      <c r="K6430" s="666">
        <v>3</v>
      </c>
      <c r="L6430" s="666">
        <v>8</v>
      </c>
      <c r="M6430" s="691" t="s">
        <v>15042</v>
      </c>
      <c r="N6430" s="666">
        <v>3</v>
      </c>
      <c r="O6430" s="666">
        <v>6</v>
      </c>
      <c r="P6430" s="772" t="s">
        <v>15043</v>
      </c>
      <c r="Q6430" s="666">
        <v>1</v>
      </c>
      <c r="R6430" s="666">
        <v>12</v>
      </c>
    </row>
    <row r="6431" spans="1:18" ht="15.75" customHeight="1" x14ac:dyDescent="0.2">
      <c r="A6431" s="665" t="s">
        <v>13701</v>
      </c>
      <c r="B6431" s="666" t="s">
        <v>6922</v>
      </c>
      <c r="C6431" s="666" t="s">
        <v>11026</v>
      </c>
      <c r="D6431" s="675" t="s">
        <v>10738</v>
      </c>
      <c r="E6431" s="737" t="s">
        <v>15041</v>
      </c>
      <c r="F6431" s="666">
        <v>22703455</v>
      </c>
      <c r="G6431" s="675" t="s">
        <v>15052</v>
      </c>
      <c r="H6431" s="675" t="s">
        <v>10738</v>
      </c>
      <c r="I6431" s="675" t="s">
        <v>7361</v>
      </c>
      <c r="J6431" s="675" t="s">
        <v>13708</v>
      </c>
      <c r="K6431" s="666">
        <v>3</v>
      </c>
      <c r="L6431" s="666">
        <v>8</v>
      </c>
      <c r="M6431" s="691" t="s">
        <v>15042</v>
      </c>
      <c r="N6431" s="666">
        <v>3</v>
      </c>
      <c r="O6431" s="666">
        <v>6</v>
      </c>
      <c r="P6431" s="772" t="s">
        <v>15043</v>
      </c>
      <c r="Q6431" s="666">
        <v>1</v>
      </c>
      <c r="R6431" s="666">
        <v>12</v>
      </c>
    </row>
    <row r="6432" spans="1:18" ht="15.75" customHeight="1" x14ac:dyDescent="0.2">
      <c r="A6432" s="665" t="s">
        <v>13701</v>
      </c>
      <c r="B6432" s="666" t="s">
        <v>6922</v>
      </c>
      <c r="C6432" s="666" t="s">
        <v>11026</v>
      </c>
      <c r="D6432" s="675" t="s">
        <v>10738</v>
      </c>
      <c r="E6432" s="737" t="s">
        <v>15041</v>
      </c>
      <c r="F6432" s="666">
        <v>73997629</v>
      </c>
      <c r="G6432" s="675" t="s">
        <v>14711</v>
      </c>
      <c r="H6432" s="675" t="s">
        <v>10738</v>
      </c>
      <c r="I6432" s="675" t="s">
        <v>7361</v>
      </c>
      <c r="J6432" s="675" t="s">
        <v>13708</v>
      </c>
      <c r="K6432" s="666">
        <v>3</v>
      </c>
      <c r="L6432" s="666">
        <v>8</v>
      </c>
      <c r="M6432" s="691" t="s">
        <v>15042</v>
      </c>
      <c r="N6432" s="666">
        <v>3</v>
      </c>
      <c r="O6432" s="666">
        <v>6</v>
      </c>
      <c r="P6432" s="772" t="s">
        <v>15043</v>
      </c>
      <c r="Q6432" s="666">
        <v>1</v>
      </c>
      <c r="R6432" s="666">
        <v>12</v>
      </c>
    </row>
    <row r="6433" spans="1:18" ht="15.75" customHeight="1" x14ac:dyDescent="0.2">
      <c r="A6433" s="665" t="s">
        <v>13701</v>
      </c>
      <c r="B6433" s="666" t="s">
        <v>6922</v>
      </c>
      <c r="C6433" s="666" t="s">
        <v>11026</v>
      </c>
      <c r="D6433" s="675" t="s">
        <v>10842</v>
      </c>
      <c r="E6433" s="737" t="s">
        <v>15041</v>
      </c>
      <c r="F6433" s="666">
        <v>45445973</v>
      </c>
      <c r="G6433" s="675" t="s">
        <v>15053</v>
      </c>
      <c r="H6433" s="675" t="s">
        <v>10842</v>
      </c>
      <c r="I6433" s="675" t="s">
        <v>7361</v>
      </c>
      <c r="J6433" s="675" t="s">
        <v>13708</v>
      </c>
      <c r="K6433" s="666">
        <v>3</v>
      </c>
      <c r="L6433" s="666">
        <v>8</v>
      </c>
      <c r="M6433" s="691" t="s">
        <v>15042</v>
      </c>
      <c r="N6433" s="666">
        <v>3</v>
      </c>
      <c r="O6433" s="666">
        <v>6</v>
      </c>
      <c r="P6433" s="772" t="s">
        <v>15043</v>
      </c>
      <c r="Q6433" s="666">
        <v>1</v>
      </c>
      <c r="R6433" s="666">
        <v>12</v>
      </c>
    </row>
    <row r="6434" spans="1:18" ht="15.75" customHeight="1" x14ac:dyDescent="0.2">
      <c r="A6434" s="665" t="s">
        <v>13701</v>
      </c>
      <c r="B6434" s="666" t="s">
        <v>6922</v>
      </c>
      <c r="C6434" s="666" t="s">
        <v>11026</v>
      </c>
      <c r="D6434" s="675" t="s">
        <v>10738</v>
      </c>
      <c r="E6434" s="737" t="s">
        <v>15041</v>
      </c>
      <c r="F6434" s="666">
        <v>44814604</v>
      </c>
      <c r="G6434" s="675" t="s">
        <v>15054</v>
      </c>
      <c r="H6434" s="675" t="s">
        <v>10738</v>
      </c>
      <c r="I6434" s="675" t="s">
        <v>7361</v>
      </c>
      <c r="J6434" s="675" t="s">
        <v>13708</v>
      </c>
      <c r="K6434" s="666">
        <v>3</v>
      </c>
      <c r="L6434" s="666">
        <v>8</v>
      </c>
      <c r="M6434" s="691" t="s">
        <v>15042</v>
      </c>
      <c r="N6434" s="666">
        <v>3</v>
      </c>
      <c r="O6434" s="666">
        <v>6</v>
      </c>
      <c r="P6434" s="772" t="s">
        <v>15043</v>
      </c>
      <c r="Q6434" s="666">
        <v>1</v>
      </c>
      <c r="R6434" s="666">
        <v>12</v>
      </c>
    </row>
    <row r="6435" spans="1:18" ht="15.75" customHeight="1" x14ac:dyDescent="0.2">
      <c r="A6435" s="665" t="s">
        <v>13701</v>
      </c>
      <c r="B6435" s="666" t="s">
        <v>6922</v>
      </c>
      <c r="C6435" s="666" t="s">
        <v>11026</v>
      </c>
      <c r="D6435" s="675" t="s">
        <v>11806</v>
      </c>
      <c r="E6435" s="737" t="s">
        <v>6979</v>
      </c>
      <c r="F6435" s="666">
        <v>48159031</v>
      </c>
      <c r="G6435" s="675" t="s">
        <v>15055</v>
      </c>
      <c r="H6435" s="675" t="s">
        <v>11806</v>
      </c>
      <c r="I6435" s="675" t="s">
        <v>6929</v>
      </c>
      <c r="J6435" s="675" t="s">
        <v>13704</v>
      </c>
      <c r="K6435" s="666">
        <v>3</v>
      </c>
      <c r="L6435" s="666">
        <v>8</v>
      </c>
      <c r="M6435" s="691" t="s">
        <v>15040</v>
      </c>
      <c r="N6435" s="666">
        <v>3</v>
      </c>
      <c r="O6435" s="666">
        <v>6</v>
      </c>
      <c r="P6435" s="772" t="s">
        <v>14176</v>
      </c>
      <c r="Q6435" s="666">
        <v>1</v>
      </c>
      <c r="R6435" s="666">
        <v>12</v>
      </c>
    </row>
    <row r="6436" spans="1:18" ht="15.75" customHeight="1" x14ac:dyDescent="0.2">
      <c r="A6436" s="665" t="s">
        <v>13701</v>
      </c>
      <c r="B6436" s="666" t="s">
        <v>6922</v>
      </c>
      <c r="C6436" s="666" t="s">
        <v>11026</v>
      </c>
      <c r="D6436" s="675" t="s">
        <v>11806</v>
      </c>
      <c r="E6436" s="737" t="s">
        <v>6979</v>
      </c>
      <c r="F6436" s="666">
        <v>42230163</v>
      </c>
      <c r="G6436" s="675" t="s">
        <v>14718</v>
      </c>
      <c r="H6436" s="675" t="s">
        <v>11806</v>
      </c>
      <c r="I6436" s="675" t="s">
        <v>6929</v>
      </c>
      <c r="J6436" s="675" t="s">
        <v>13704</v>
      </c>
      <c r="K6436" s="666">
        <v>3</v>
      </c>
      <c r="L6436" s="666">
        <v>8</v>
      </c>
      <c r="M6436" s="691" t="s">
        <v>15040</v>
      </c>
      <c r="N6436" s="666">
        <v>3</v>
      </c>
      <c r="O6436" s="666">
        <v>6</v>
      </c>
      <c r="P6436" s="772" t="s">
        <v>14176</v>
      </c>
      <c r="Q6436" s="666">
        <v>1</v>
      </c>
      <c r="R6436" s="666">
        <v>12</v>
      </c>
    </row>
    <row r="6437" spans="1:18" ht="15.75" customHeight="1" x14ac:dyDescent="0.2">
      <c r="A6437" s="665" t="s">
        <v>13701</v>
      </c>
      <c r="B6437" s="666" t="s">
        <v>6922</v>
      </c>
      <c r="C6437" s="666" t="s">
        <v>11026</v>
      </c>
      <c r="D6437" s="675" t="s">
        <v>10738</v>
      </c>
      <c r="E6437" s="737" t="s">
        <v>15041</v>
      </c>
      <c r="F6437" s="666">
        <v>43515098</v>
      </c>
      <c r="G6437" s="675" t="s">
        <v>14719</v>
      </c>
      <c r="H6437" s="675" t="s">
        <v>10738</v>
      </c>
      <c r="I6437" s="675" t="s">
        <v>7361</v>
      </c>
      <c r="J6437" s="675" t="s">
        <v>13708</v>
      </c>
      <c r="K6437" s="666">
        <v>3</v>
      </c>
      <c r="L6437" s="666">
        <v>8</v>
      </c>
      <c r="M6437" s="691" t="s">
        <v>15042</v>
      </c>
      <c r="N6437" s="666">
        <v>3</v>
      </c>
      <c r="O6437" s="666">
        <v>6</v>
      </c>
      <c r="P6437" s="772" t="s">
        <v>15043</v>
      </c>
      <c r="Q6437" s="666">
        <v>1</v>
      </c>
      <c r="R6437" s="666">
        <v>12</v>
      </c>
    </row>
    <row r="6438" spans="1:18" ht="15.75" customHeight="1" x14ac:dyDescent="0.2">
      <c r="A6438" s="665" t="s">
        <v>13701</v>
      </c>
      <c r="B6438" s="666" t="s">
        <v>6922</v>
      </c>
      <c r="C6438" s="666" t="s">
        <v>11026</v>
      </c>
      <c r="D6438" s="675" t="s">
        <v>11806</v>
      </c>
      <c r="E6438" s="737" t="s">
        <v>6979</v>
      </c>
      <c r="F6438" s="666">
        <v>46481542</v>
      </c>
      <c r="G6438" s="675" t="s">
        <v>15056</v>
      </c>
      <c r="H6438" s="675" t="s">
        <v>11806</v>
      </c>
      <c r="I6438" s="675" t="s">
        <v>6929</v>
      </c>
      <c r="J6438" s="675" t="s">
        <v>13704</v>
      </c>
      <c r="K6438" s="666">
        <v>3</v>
      </c>
      <c r="L6438" s="666">
        <v>8</v>
      </c>
      <c r="M6438" s="691" t="s">
        <v>15040</v>
      </c>
      <c r="N6438" s="666">
        <v>3</v>
      </c>
      <c r="O6438" s="666">
        <v>6</v>
      </c>
      <c r="P6438" s="772" t="s">
        <v>14176</v>
      </c>
      <c r="Q6438" s="666">
        <v>1</v>
      </c>
      <c r="R6438" s="666">
        <v>12</v>
      </c>
    </row>
    <row r="6439" spans="1:18" ht="15.75" customHeight="1" x14ac:dyDescent="0.2">
      <c r="A6439" s="665" t="s">
        <v>13701</v>
      </c>
      <c r="B6439" s="666" t="s">
        <v>6922</v>
      </c>
      <c r="C6439" s="666" t="s">
        <v>11026</v>
      </c>
      <c r="D6439" s="675" t="s">
        <v>9914</v>
      </c>
      <c r="E6439" s="737" t="s">
        <v>6963</v>
      </c>
      <c r="F6439" s="666">
        <v>77176827</v>
      </c>
      <c r="G6439" s="675" t="s">
        <v>15057</v>
      </c>
      <c r="H6439" s="675" t="s">
        <v>9914</v>
      </c>
      <c r="I6439" s="675" t="s">
        <v>6929</v>
      </c>
      <c r="J6439" s="675" t="s">
        <v>9913</v>
      </c>
      <c r="K6439" s="666">
        <v>3</v>
      </c>
      <c r="L6439" s="666">
        <v>8</v>
      </c>
      <c r="M6439" s="691" t="s">
        <v>15058</v>
      </c>
      <c r="N6439" s="666">
        <v>3</v>
      </c>
      <c r="O6439" s="666">
        <v>6</v>
      </c>
      <c r="P6439" s="772" t="s">
        <v>14247</v>
      </c>
      <c r="Q6439" s="666">
        <v>1</v>
      </c>
      <c r="R6439" s="666">
        <v>12</v>
      </c>
    </row>
    <row r="6440" spans="1:18" ht="15.75" customHeight="1" x14ac:dyDescent="0.2">
      <c r="A6440" s="665" t="s">
        <v>13701</v>
      </c>
      <c r="B6440" s="666" t="s">
        <v>6922</v>
      </c>
      <c r="C6440" s="666" t="s">
        <v>11026</v>
      </c>
      <c r="D6440" s="675" t="s">
        <v>10738</v>
      </c>
      <c r="E6440" s="737" t="s">
        <v>15041</v>
      </c>
      <c r="F6440" s="666">
        <v>81041609</v>
      </c>
      <c r="G6440" s="675" t="s">
        <v>15059</v>
      </c>
      <c r="H6440" s="675" t="s">
        <v>10738</v>
      </c>
      <c r="I6440" s="675" t="s">
        <v>7361</v>
      </c>
      <c r="J6440" s="675" t="s">
        <v>13708</v>
      </c>
      <c r="K6440" s="666">
        <v>3</v>
      </c>
      <c r="L6440" s="666">
        <v>8</v>
      </c>
      <c r="M6440" s="691" t="s">
        <v>15042</v>
      </c>
      <c r="N6440" s="666">
        <v>3</v>
      </c>
      <c r="O6440" s="666">
        <v>6</v>
      </c>
      <c r="P6440" s="772" t="s">
        <v>15043</v>
      </c>
      <c r="Q6440" s="666">
        <v>1</v>
      </c>
      <c r="R6440" s="666">
        <v>12</v>
      </c>
    </row>
    <row r="6441" spans="1:18" ht="15.75" customHeight="1" x14ac:dyDescent="0.2">
      <c r="A6441" s="665" t="s">
        <v>13701</v>
      </c>
      <c r="B6441" s="666" t="s">
        <v>6922</v>
      </c>
      <c r="C6441" s="666" t="s">
        <v>11026</v>
      </c>
      <c r="D6441" s="675" t="s">
        <v>11806</v>
      </c>
      <c r="E6441" s="737" t="s">
        <v>6979</v>
      </c>
      <c r="F6441" s="666">
        <v>48063899</v>
      </c>
      <c r="G6441" s="675" t="s">
        <v>13582</v>
      </c>
      <c r="H6441" s="675" t="s">
        <v>11806</v>
      </c>
      <c r="I6441" s="675" t="s">
        <v>6929</v>
      </c>
      <c r="J6441" s="675" t="s">
        <v>13704</v>
      </c>
      <c r="K6441" s="666">
        <v>3</v>
      </c>
      <c r="L6441" s="666">
        <v>8</v>
      </c>
      <c r="M6441" s="691" t="s">
        <v>15040</v>
      </c>
      <c r="N6441" s="666">
        <v>3</v>
      </c>
      <c r="O6441" s="666">
        <v>6</v>
      </c>
      <c r="P6441" s="772" t="s">
        <v>14176</v>
      </c>
      <c r="Q6441" s="666">
        <v>1</v>
      </c>
      <c r="R6441" s="666">
        <v>12</v>
      </c>
    </row>
    <row r="6442" spans="1:18" ht="15.75" customHeight="1" x14ac:dyDescent="0.2">
      <c r="A6442" s="665" t="s">
        <v>13701</v>
      </c>
      <c r="B6442" s="666" t="s">
        <v>6922</v>
      </c>
      <c r="C6442" s="666" t="s">
        <v>11026</v>
      </c>
      <c r="D6442" s="675" t="s">
        <v>11169</v>
      </c>
      <c r="E6442" s="737" t="s">
        <v>6979</v>
      </c>
      <c r="F6442" s="666">
        <v>73049905</v>
      </c>
      <c r="G6442" s="675" t="s">
        <v>15060</v>
      </c>
      <c r="H6442" s="675" t="s">
        <v>11169</v>
      </c>
      <c r="I6442" s="675" t="s">
        <v>6929</v>
      </c>
      <c r="J6442" s="675" t="s">
        <v>11169</v>
      </c>
      <c r="K6442" s="666">
        <v>3</v>
      </c>
      <c r="L6442" s="666">
        <v>8</v>
      </c>
      <c r="M6442" s="691" t="s">
        <v>15040</v>
      </c>
      <c r="N6442" s="666">
        <v>3</v>
      </c>
      <c r="O6442" s="666">
        <v>6</v>
      </c>
      <c r="P6442" s="772" t="s">
        <v>14176</v>
      </c>
      <c r="Q6442" s="666">
        <v>1</v>
      </c>
      <c r="R6442" s="666">
        <v>12</v>
      </c>
    </row>
    <row r="6443" spans="1:18" ht="15.75" customHeight="1" x14ac:dyDescent="0.2">
      <c r="A6443" s="665" t="s">
        <v>13701</v>
      </c>
      <c r="B6443" s="666" t="s">
        <v>6922</v>
      </c>
      <c r="C6443" s="666" t="s">
        <v>11026</v>
      </c>
      <c r="D6443" s="675" t="s">
        <v>10738</v>
      </c>
      <c r="E6443" s="737" t="s">
        <v>15041</v>
      </c>
      <c r="F6443" s="666">
        <v>42087297</v>
      </c>
      <c r="G6443" s="675" t="s">
        <v>15061</v>
      </c>
      <c r="H6443" s="675" t="s">
        <v>10738</v>
      </c>
      <c r="I6443" s="675" t="s">
        <v>7361</v>
      </c>
      <c r="J6443" s="675" t="s">
        <v>13708</v>
      </c>
      <c r="K6443" s="666">
        <v>3</v>
      </c>
      <c r="L6443" s="666">
        <v>8</v>
      </c>
      <c r="M6443" s="691" t="s">
        <v>15042</v>
      </c>
      <c r="N6443" s="666">
        <v>3</v>
      </c>
      <c r="O6443" s="666">
        <v>6</v>
      </c>
      <c r="P6443" s="772" t="s">
        <v>15043</v>
      </c>
      <c r="Q6443" s="666">
        <v>1</v>
      </c>
      <c r="R6443" s="666">
        <v>12</v>
      </c>
    </row>
    <row r="6444" spans="1:18" ht="15.75" customHeight="1" x14ac:dyDescent="0.2">
      <c r="A6444" s="665" t="s">
        <v>13701</v>
      </c>
      <c r="B6444" s="666" t="s">
        <v>6922</v>
      </c>
      <c r="C6444" s="666" t="s">
        <v>11026</v>
      </c>
      <c r="D6444" s="675" t="s">
        <v>9105</v>
      </c>
      <c r="E6444" s="737" t="s">
        <v>6979</v>
      </c>
      <c r="F6444" s="666">
        <v>71321903</v>
      </c>
      <c r="G6444" s="675" t="s">
        <v>14724</v>
      </c>
      <c r="H6444" s="675" t="s">
        <v>9105</v>
      </c>
      <c r="I6444" s="675" t="s">
        <v>6929</v>
      </c>
      <c r="J6444" s="675" t="s">
        <v>13873</v>
      </c>
      <c r="K6444" s="666">
        <v>3</v>
      </c>
      <c r="L6444" s="666">
        <v>8</v>
      </c>
      <c r="M6444" s="691" t="s">
        <v>15040</v>
      </c>
      <c r="N6444" s="666">
        <v>3</v>
      </c>
      <c r="O6444" s="666">
        <v>6</v>
      </c>
      <c r="P6444" s="772" t="s">
        <v>14176</v>
      </c>
      <c r="Q6444" s="666">
        <v>1</v>
      </c>
      <c r="R6444" s="666">
        <v>12</v>
      </c>
    </row>
    <row r="6445" spans="1:18" ht="15.75" customHeight="1" x14ac:dyDescent="0.2">
      <c r="A6445" s="665" t="s">
        <v>13701</v>
      </c>
      <c r="B6445" s="666" t="s">
        <v>6922</v>
      </c>
      <c r="C6445" s="666" t="s">
        <v>11026</v>
      </c>
      <c r="D6445" s="675" t="s">
        <v>10738</v>
      </c>
      <c r="E6445" s="737" t="s">
        <v>15041</v>
      </c>
      <c r="F6445" s="666">
        <v>42095519</v>
      </c>
      <c r="G6445" s="675" t="s">
        <v>14725</v>
      </c>
      <c r="H6445" s="675" t="s">
        <v>10738</v>
      </c>
      <c r="I6445" s="675" t="s">
        <v>7361</v>
      </c>
      <c r="J6445" s="675" t="s">
        <v>13708</v>
      </c>
      <c r="K6445" s="666">
        <v>3</v>
      </c>
      <c r="L6445" s="666">
        <v>8</v>
      </c>
      <c r="M6445" s="691" t="s">
        <v>15042</v>
      </c>
      <c r="N6445" s="666">
        <v>3</v>
      </c>
      <c r="O6445" s="666">
        <v>6</v>
      </c>
      <c r="P6445" s="772" t="s">
        <v>15043</v>
      </c>
      <c r="Q6445" s="666">
        <v>1</v>
      </c>
      <c r="R6445" s="666">
        <v>12</v>
      </c>
    </row>
    <row r="6446" spans="1:18" ht="15.75" customHeight="1" x14ac:dyDescent="0.2">
      <c r="A6446" s="665" t="s">
        <v>13701</v>
      </c>
      <c r="B6446" s="666" t="s">
        <v>6922</v>
      </c>
      <c r="C6446" s="666" t="s">
        <v>11026</v>
      </c>
      <c r="D6446" s="675" t="s">
        <v>11949</v>
      </c>
      <c r="E6446" s="737" t="s">
        <v>15041</v>
      </c>
      <c r="F6446" s="666">
        <v>43904741</v>
      </c>
      <c r="G6446" s="675" t="s">
        <v>15062</v>
      </c>
      <c r="H6446" s="675" t="s">
        <v>11949</v>
      </c>
      <c r="I6446" s="675" t="s">
        <v>7361</v>
      </c>
      <c r="J6446" s="675" t="s">
        <v>13708</v>
      </c>
      <c r="K6446" s="666">
        <v>3</v>
      </c>
      <c r="L6446" s="666">
        <v>8</v>
      </c>
      <c r="M6446" s="691" t="s">
        <v>15042</v>
      </c>
      <c r="N6446" s="666">
        <v>3</v>
      </c>
      <c r="O6446" s="666">
        <v>6</v>
      </c>
      <c r="P6446" s="772" t="s">
        <v>15043</v>
      </c>
      <c r="Q6446" s="666">
        <v>1</v>
      </c>
      <c r="R6446" s="666">
        <v>12</v>
      </c>
    </row>
    <row r="6447" spans="1:18" ht="15.75" customHeight="1" x14ac:dyDescent="0.2">
      <c r="A6447" s="665" t="s">
        <v>13701</v>
      </c>
      <c r="B6447" s="666" t="s">
        <v>6922</v>
      </c>
      <c r="C6447" s="666" t="s">
        <v>11026</v>
      </c>
      <c r="D6447" s="675" t="s">
        <v>9914</v>
      </c>
      <c r="E6447" s="737" t="s">
        <v>6963</v>
      </c>
      <c r="F6447" s="666">
        <v>41987081</v>
      </c>
      <c r="G6447" s="675" t="s">
        <v>14727</v>
      </c>
      <c r="H6447" s="675" t="s">
        <v>9914</v>
      </c>
      <c r="I6447" s="675" t="s">
        <v>6929</v>
      </c>
      <c r="J6447" s="675" t="s">
        <v>9913</v>
      </c>
      <c r="K6447" s="666">
        <v>3</v>
      </c>
      <c r="L6447" s="666">
        <v>8</v>
      </c>
      <c r="M6447" s="691" t="s">
        <v>15058</v>
      </c>
      <c r="N6447" s="666">
        <v>3</v>
      </c>
      <c r="O6447" s="666">
        <v>6</v>
      </c>
      <c r="P6447" s="772" t="s">
        <v>14247</v>
      </c>
      <c r="Q6447" s="666">
        <v>1</v>
      </c>
      <c r="R6447" s="666">
        <v>12</v>
      </c>
    </row>
    <row r="6448" spans="1:18" ht="15.75" customHeight="1" x14ac:dyDescent="0.2">
      <c r="A6448" s="665" t="s">
        <v>13701</v>
      </c>
      <c r="B6448" s="666" t="s">
        <v>6922</v>
      </c>
      <c r="C6448" s="666" t="s">
        <v>11026</v>
      </c>
      <c r="D6448" s="675" t="s">
        <v>11806</v>
      </c>
      <c r="E6448" s="737" t="s">
        <v>6979</v>
      </c>
      <c r="F6448" s="666">
        <v>46953231</v>
      </c>
      <c r="G6448" s="675" t="s">
        <v>11441</v>
      </c>
      <c r="H6448" s="675" t="s">
        <v>11806</v>
      </c>
      <c r="I6448" s="675" t="s">
        <v>6929</v>
      </c>
      <c r="J6448" s="675" t="s">
        <v>13704</v>
      </c>
      <c r="K6448" s="666">
        <v>3</v>
      </c>
      <c r="L6448" s="666">
        <v>8</v>
      </c>
      <c r="M6448" s="691" t="s">
        <v>15040</v>
      </c>
      <c r="N6448" s="666">
        <v>3</v>
      </c>
      <c r="O6448" s="666">
        <v>6</v>
      </c>
      <c r="P6448" s="772" t="s">
        <v>14176</v>
      </c>
      <c r="Q6448" s="666">
        <v>1</v>
      </c>
      <c r="R6448" s="666">
        <v>12</v>
      </c>
    </row>
    <row r="6449" spans="1:18" ht="15.75" customHeight="1" x14ac:dyDescent="0.2">
      <c r="A6449" s="665" t="s">
        <v>13701</v>
      </c>
      <c r="B6449" s="666" t="s">
        <v>6922</v>
      </c>
      <c r="C6449" s="666" t="s">
        <v>11026</v>
      </c>
      <c r="D6449" s="675" t="s">
        <v>10738</v>
      </c>
      <c r="E6449" s="737" t="s">
        <v>15041</v>
      </c>
      <c r="F6449" s="666">
        <v>47789136</v>
      </c>
      <c r="G6449" s="675" t="s">
        <v>14729</v>
      </c>
      <c r="H6449" s="675" t="s">
        <v>10738</v>
      </c>
      <c r="I6449" s="675" t="s">
        <v>7361</v>
      </c>
      <c r="J6449" s="675" t="s">
        <v>13708</v>
      </c>
      <c r="K6449" s="666">
        <v>3</v>
      </c>
      <c r="L6449" s="666">
        <v>8</v>
      </c>
      <c r="M6449" s="691" t="s">
        <v>15042</v>
      </c>
      <c r="N6449" s="666">
        <v>3</v>
      </c>
      <c r="O6449" s="666">
        <v>6</v>
      </c>
      <c r="P6449" s="772" t="s">
        <v>15043</v>
      </c>
      <c r="Q6449" s="666">
        <v>1</v>
      </c>
      <c r="R6449" s="666">
        <v>12</v>
      </c>
    </row>
    <row r="6450" spans="1:18" ht="15.75" customHeight="1" x14ac:dyDescent="0.2">
      <c r="A6450" s="665" t="s">
        <v>13701</v>
      </c>
      <c r="B6450" s="666" t="s">
        <v>6922</v>
      </c>
      <c r="C6450" s="666" t="s">
        <v>11026</v>
      </c>
      <c r="D6450" s="675" t="s">
        <v>9914</v>
      </c>
      <c r="E6450" s="737" t="s">
        <v>6963</v>
      </c>
      <c r="F6450" s="666">
        <v>47839907</v>
      </c>
      <c r="G6450" s="675" t="s">
        <v>15063</v>
      </c>
      <c r="H6450" s="675" t="s">
        <v>9914</v>
      </c>
      <c r="I6450" s="675" t="s">
        <v>6929</v>
      </c>
      <c r="J6450" s="675" t="s">
        <v>9913</v>
      </c>
      <c r="K6450" s="666">
        <v>3</v>
      </c>
      <c r="L6450" s="666">
        <v>8</v>
      </c>
      <c r="M6450" s="691" t="s">
        <v>15058</v>
      </c>
      <c r="N6450" s="666">
        <v>3</v>
      </c>
      <c r="O6450" s="666">
        <v>6</v>
      </c>
      <c r="P6450" s="772" t="s">
        <v>14247</v>
      </c>
      <c r="Q6450" s="666">
        <v>1</v>
      </c>
      <c r="R6450" s="666">
        <v>12</v>
      </c>
    </row>
    <row r="6451" spans="1:18" ht="15.75" customHeight="1" x14ac:dyDescent="0.2">
      <c r="A6451" s="665" t="s">
        <v>13701</v>
      </c>
      <c r="B6451" s="666" t="s">
        <v>6922</v>
      </c>
      <c r="C6451" s="666" t="s">
        <v>11026</v>
      </c>
      <c r="D6451" s="675" t="s">
        <v>11806</v>
      </c>
      <c r="E6451" s="737" t="s">
        <v>6979</v>
      </c>
      <c r="F6451" s="666">
        <v>73098698</v>
      </c>
      <c r="G6451" s="675" t="s">
        <v>12888</v>
      </c>
      <c r="H6451" s="675" t="s">
        <v>11806</v>
      </c>
      <c r="I6451" s="675" t="s">
        <v>6929</v>
      </c>
      <c r="J6451" s="675" t="s">
        <v>13704</v>
      </c>
      <c r="K6451" s="666">
        <v>3</v>
      </c>
      <c r="L6451" s="666">
        <v>8</v>
      </c>
      <c r="M6451" s="691" t="s">
        <v>15040</v>
      </c>
      <c r="N6451" s="666">
        <v>3</v>
      </c>
      <c r="O6451" s="666">
        <v>6</v>
      </c>
      <c r="P6451" s="772" t="s">
        <v>14176</v>
      </c>
      <c r="Q6451" s="666">
        <v>1</v>
      </c>
      <c r="R6451" s="666">
        <v>12</v>
      </c>
    </row>
    <row r="6452" spans="1:18" ht="15.75" customHeight="1" x14ac:dyDescent="0.2">
      <c r="A6452" s="665" t="s">
        <v>13701</v>
      </c>
      <c r="B6452" s="666" t="s">
        <v>6922</v>
      </c>
      <c r="C6452" s="666" t="s">
        <v>11026</v>
      </c>
      <c r="D6452" s="675" t="s">
        <v>11806</v>
      </c>
      <c r="E6452" s="737" t="s">
        <v>6979</v>
      </c>
      <c r="F6452" s="666">
        <v>73065242</v>
      </c>
      <c r="G6452" s="675" t="s">
        <v>15064</v>
      </c>
      <c r="H6452" s="675" t="s">
        <v>11806</v>
      </c>
      <c r="I6452" s="675" t="s">
        <v>6929</v>
      </c>
      <c r="J6452" s="675" t="s">
        <v>13704</v>
      </c>
      <c r="K6452" s="666">
        <v>3</v>
      </c>
      <c r="L6452" s="666">
        <v>8</v>
      </c>
      <c r="M6452" s="691" t="s">
        <v>15040</v>
      </c>
      <c r="N6452" s="666">
        <v>3</v>
      </c>
      <c r="O6452" s="666">
        <v>6</v>
      </c>
      <c r="P6452" s="772" t="s">
        <v>14176</v>
      </c>
      <c r="Q6452" s="666">
        <v>1</v>
      </c>
      <c r="R6452" s="666">
        <v>12</v>
      </c>
    </row>
    <row r="6453" spans="1:18" ht="15.75" customHeight="1" x14ac:dyDescent="0.2">
      <c r="A6453" s="676" t="s">
        <v>13701</v>
      </c>
      <c r="B6453" s="670" t="s">
        <v>14874</v>
      </c>
      <c r="C6453" s="670"/>
      <c r="D6453" s="675" t="s">
        <v>9914</v>
      </c>
      <c r="E6453" s="737" t="s">
        <v>14875</v>
      </c>
      <c r="F6453" s="666">
        <v>18182982</v>
      </c>
      <c r="G6453" s="675" t="s">
        <v>11528</v>
      </c>
      <c r="H6453" s="675" t="s">
        <v>9914</v>
      </c>
      <c r="I6453" s="668" t="s">
        <v>6929</v>
      </c>
      <c r="J6453" s="668" t="s">
        <v>9913</v>
      </c>
      <c r="K6453" s="670">
        <v>3</v>
      </c>
      <c r="L6453" s="670">
        <v>5</v>
      </c>
      <c r="M6453" s="691" t="s">
        <v>14270</v>
      </c>
      <c r="N6453" s="670"/>
      <c r="O6453" s="670"/>
      <c r="P6453" s="773"/>
      <c r="Q6453" s="670"/>
      <c r="R6453" s="670"/>
    </row>
    <row r="6454" spans="1:18" ht="15.75" customHeight="1" x14ac:dyDescent="0.2">
      <c r="A6454" s="665" t="s">
        <v>13701</v>
      </c>
      <c r="B6454" s="666" t="s">
        <v>6922</v>
      </c>
      <c r="C6454" s="666" t="s">
        <v>11026</v>
      </c>
      <c r="D6454" s="675" t="s">
        <v>10738</v>
      </c>
      <c r="E6454" s="737" t="s">
        <v>15041</v>
      </c>
      <c r="F6454" s="666">
        <v>47660919</v>
      </c>
      <c r="G6454" s="675" t="s">
        <v>14730</v>
      </c>
      <c r="H6454" s="675" t="s">
        <v>10738</v>
      </c>
      <c r="I6454" s="675" t="s">
        <v>7361</v>
      </c>
      <c r="J6454" s="675" t="s">
        <v>13708</v>
      </c>
      <c r="K6454" s="666">
        <v>3</v>
      </c>
      <c r="L6454" s="666">
        <v>8</v>
      </c>
      <c r="M6454" s="691" t="s">
        <v>15042</v>
      </c>
      <c r="N6454" s="666">
        <v>3</v>
      </c>
      <c r="O6454" s="666">
        <v>6</v>
      </c>
      <c r="P6454" s="772" t="s">
        <v>15043</v>
      </c>
      <c r="Q6454" s="666">
        <v>1</v>
      </c>
      <c r="R6454" s="666">
        <v>12</v>
      </c>
    </row>
    <row r="6455" spans="1:18" ht="15.75" customHeight="1" x14ac:dyDescent="0.2">
      <c r="A6455" s="665" t="s">
        <v>13701</v>
      </c>
      <c r="B6455" s="666" t="s">
        <v>6922</v>
      </c>
      <c r="C6455" s="666" t="s">
        <v>11026</v>
      </c>
      <c r="D6455" s="675" t="s">
        <v>8987</v>
      </c>
      <c r="E6455" s="737" t="s">
        <v>6979</v>
      </c>
      <c r="F6455" s="666">
        <v>48052057</v>
      </c>
      <c r="G6455" s="675" t="s">
        <v>15065</v>
      </c>
      <c r="H6455" s="675" t="s">
        <v>8987</v>
      </c>
      <c r="I6455" s="675" t="s">
        <v>6929</v>
      </c>
      <c r="J6455" s="675" t="s">
        <v>9837</v>
      </c>
      <c r="K6455" s="666">
        <v>3</v>
      </c>
      <c r="L6455" s="666">
        <v>8</v>
      </c>
      <c r="M6455" s="691" t="s">
        <v>15040</v>
      </c>
      <c r="N6455" s="666">
        <v>3</v>
      </c>
      <c r="O6455" s="666">
        <v>6</v>
      </c>
      <c r="P6455" s="772" t="s">
        <v>14176</v>
      </c>
      <c r="Q6455" s="666">
        <v>1</v>
      </c>
      <c r="R6455" s="666">
        <v>12</v>
      </c>
    </row>
    <row r="6456" spans="1:18" ht="15.75" customHeight="1" x14ac:dyDescent="0.2">
      <c r="A6456" s="665" t="s">
        <v>13701</v>
      </c>
      <c r="B6456" s="666" t="s">
        <v>6922</v>
      </c>
      <c r="C6456" s="666" t="s">
        <v>11026</v>
      </c>
      <c r="D6456" s="675" t="s">
        <v>11949</v>
      </c>
      <c r="E6456" s="737" t="s">
        <v>15041</v>
      </c>
      <c r="F6456" s="666">
        <v>45299670</v>
      </c>
      <c r="G6456" s="675" t="s">
        <v>15066</v>
      </c>
      <c r="H6456" s="675" t="s">
        <v>11949</v>
      </c>
      <c r="I6456" s="675" t="s">
        <v>7361</v>
      </c>
      <c r="J6456" s="675" t="s">
        <v>13708</v>
      </c>
      <c r="K6456" s="666">
        <v>3</v>
      </c>
      <c r="L6456" s="666">
        <v>8</v>
      </c>
      <c r="M6456" s="691" t="s">
        <v>15042</v>
      </c>
      <c r="N6456" s="666">
        <v>3</v>
      </c>
      <c r="O6456" s="666">
        <v>6</v>
      </c>
      <c r="P6456" s="772" t="s">
        <v>15043</v>
      </c>
      <c r="Q6456" s="666">
        <v>1</v>
      </c>
      <c r="R6456" s="666">
        <v>12</v>
      </c>
    </row>
    <row r="6457" spans="1:18" ht="15.75" customHeight="1" x14ac:dyDescent="0.2">
      <c r="A6457" s="665" t="s">
        <v>13701</v>
      </c>
      <c r="B6457" s="666" t="s">
        <v>6922</v>
      </c>
      <c r="C6457" s="666" t="s">
        <v>11026</v>
      </c>
      <c r="D6457" s="675" t="s">
        <v>10738</v>
      </c>
      <c r="E6457" s="737" t="s">
        <v>15041</v>
      </c>
      <c r="F6457" s="666">
        <v>40669174</v>
      </c>
      <c r="G6457" s="675" t="s">
        <v>14732</v>
      </c>
      <c r="H6457" s="675" t="s">
        <v>10738</v>
      </c>
      <c r="I6457" s="675" t="s">
        <v>7361</v>
      </c>
      <c r="J6457" s="675" t="s">
        <v>13708</v>
      </c>
      <c r="K6457" s="666">
        <v>3</v>
      </c>
      <c r="L6457" s="666">
        <v>8</v>
      </c>
      <c r="M6457" s="691" t="s">
        <v>15042</v>
      </c>
      <c r="N6457" s="666">
        <v>3</v>
      </c>
      <c r="O6457" s="666">
        <v>6</v>
      </c>
      <c r="P6457" s="772" t="s">
        <v>15043</v>
      </c>
      <c r="Q6457" s="666">
        <v>1</v>
      </c>
      <c r="R6457" s="666">
        <v>12</v>
      </c>
    </row>
    <row r="6458" spans="1:18" ht="15.75" customHeight="1" x14ac:dyDescent="0.2">
      <c r="A6458" s="665" t="s">
        <v>13701</v>
      </c>
      <c r="B6458" s="666" t="s">
        <v>6922</v>
      </c>
      <c r="C6458" s="666" t="s">
        <v>11026</v>
      </c>
      <c r="D6458" s="675" t="s">
        <v>10738</v>
      </c>
      <c r="E6458" s="737" t="s">
        <v>15041</v>
      </c>
      <c r="F6458" s="666">
        <v>80639000</v>
      </c>
      <c r="G6458" s="675" t="s">
        <v>15067</v>
      </c>
      <c r="H6458" s="675" t="s">
        <v>10738</v>
      </c>
      <c r="I6458" s="675" t="s">
        <v>7361</v>
      </c>
      <c r="J6458" s="675" t="s">
        <v>13708</v>
      </c>
      <c r="K6458" s="666">
        <v>3</v>
      </c>
      <c r="L6458" s="666">
        <v>8</v>
      </c>
      <c r="M6458" s="691" t="s">
        <v>15042</v>
      </c>
      <c r="N6458" s="666">
        <v>3</v>
      </c>
      <c r="O6458" s="666">
        <v>6</v>
      </c>
      <c r="P6458" s="772" t="s">
        <v>15043</v>
      </c>
      <c r="Q6458" s="666">
        <v>1</v>
      </c>
      <c r="R6458" s="666">
        <v>12</v>
      </c>
    </row>
    <row r="6459" spans="1:18" ht="15.75" customHeight="1" x14ac:dyDescent="0.2">
      <c r="A6459" s="665" t="s">
        <v>13701</v>
      </c>
      <c r="B6459" s="666" t="s">
        <v>6922</v>
      </c>
      <c r="C6459" s="666" t="s">
        <v>11026</v>
      </c>
      <c r="D6459" s="675" t="s">
        <v>10738</v>
      </c>
      <c r="E6459" s="737" t="s">
        <v>15041</v>
      </c>
      <c r="F6459" s="666">
        <v>33817401</v>
      </c>
      <c r="G6459" s="675" t="s">
        <v>14736</v>
      </c>
      <c r="H6459" s="675" t="s">
        <v>10738</v>
      </c>
      <c r="I6459" s="675" t="s">
        <v>7361</v>
      </c>
      <c r="J6459" s="675" t="s">
        <v>13708</v>
      </c>
      <c r="K6459" s="666">
        <v>3</v>
      </c>
      <c r="L6459" s="666">
        <v>8</v>
      </c>
      <c r="M6459" s="691" t="s">
        <v>15042</v>
      </c>
      <c r="N6459" s="666">
        <v>3</v>
      </c>
      <c r="O6459" s="666">
        <v>6</v>
      </c>
      <c r="P6459" s="772" t="s">
        <v>15043</v>
      </c>
      <c r="Q6459" s="666">
        <v>1</v>
      </c>
      <c r="R6459" s="666">
        <v>12</v>
      </c>
    </row>
    <row r="6460" spans="1:18" ht="15.75" customHeight="1" x14ac:dyDescent="0.2">
      <c r="A6460" s="676" t="s">
        <v>13701</v>
      </c>
      <c r="B6460" s="670" t="s">
        <v>14874</v>
      </c>
      <c r="C6460" s="670"/>
      <c r="D6460" s="675" t="s">
        <v>9914</v>
      </c>
      <c r="E6460" s="737" t="s">
        <v>14875</v>
      </c>
      <c r="F6460" s="666">
        <v>44887446</v>
      </c>
      <c r="G6460" s="675" t="s">
        <v>14535</v>
      </c>
      <c r="H6460" s="675" t="s">
        <v>9914</v>
      </c>
      <c r="I6460" s="668" t="s">
        <v>6929</v>
      </c>
      <c r="J6460" s="668" t="s">
        <v>9913</v>
      </c>
      <c r="K6460" s="670">
        <v>1</v>
      </c>
      <c r="L6460" s="670">
        <v>1</v>
      </c>
      <c r="M6460" s="753" t="s">
        <v>14254</v>
      </c>
      <c r="N6460" s="670" t="s">
        <v>554</v>
      </c>
      <c r="O6460" s="670" t="s">
        <v>554</v>
      </c>
      <c r="P6460" s="773"/>
      <c r="Q6460" s="670" t="s">
        <v>554</v>
      </c>
      <c r="R6460" s="670" t="s">
        <v>554</v>
      </c>
    </row>
    <row r="6461" spans="1:18" ht="15.75" customHeight="1" x14ac:dyDescent="0.2">
      <c r="A6461" s="665" t="s">
        <v>13701</v>
      </c>
      <c r="B6461" s="666" t="s">
        <v>6922</v>
      </c>
      <c r="C6461" s="666" t="s">
        <v>11026</v>
      </c>
      <c r="D6461" s="675" t="s">
        <v>11806</v>
      </c>
      <c r="E6461" s="737" t="s">
        <v>6979</v>
      </c>
      <c r="F6461" s="666">
        <v>71327886</v>
      </c>
      <c r="G6461" s="675" t="s">
        <v>15068</v>
      </c>
      <c r="H6461" s="675" t="s">
        <v>11806</v>
      </c>
      <c r="I6461" s="675" t="s">
        <v>6929</v>
      </c>
      <c r="J6461" s="675" t="s">
        <v>13704</v>
      </c>
      <c r="K6461" s="666">
        <v>3</v>
      </c>
      <c r="L6461" s="666">
        <v>8</v>
      </c>
      <c r="M6461" s="691" t="s">
        <v>15040</v>
      </c>
      <c r="N6461" s="666">
        <v>3</v>
      </c>
      <c r="O6461" s="666">
        <v>6</v>
      </c>
      <c r="P6461" s="772" t="s">
        <v>14176</v>
      </c>
      <c r="Q6461" s="666">
        <v>1</v>
      </c>
      <c r="R6461" s="666">
        <v>12</v>
      </c>
    </row>
    <row r="6462" spans="1:18" ht="15.75" customHeight="1" x14ac:dyDescent="0.2">
      <c r="A6462" s="665" t="s">
        <v>13701</v>
      </c>
      <c r="B6462" s="666" t="s">
        <v>6922</v>
      </c>
      <c r="C6462" s="666" t="s">
        <v>11026</v>
      </c>
      <c r="D6462" s="675" t="s">
        <v>11806</v>
      </c>
      <c r="E6462" s="737" t="s">
        <v>6979</v>
      </c>
      <c r="F6462" s="666">
        <v>45800493</v>
      </c>
      <c r="G6462" s="675" t="s">
        <v>15069</v>
      </c>
      <c r="H6462" s="675" t="s">
        <v>11806</v>
      </c>
      <c r="I6462" s="675" t="s">
        <v>6929</v>
      </c>
      <c r="J6462" s="675" t="s">
        <v>13704</v>
      </c>
      <c r="K6462" s="666">
        <v>3</v>
      </c>
      <c r="L6462" s="666">
        <v>8</v>
      </c>
      <c r="M6462" s="691" t="s">
        <v>15040</v>
      </c>
      <c r="N6462" s="666">
        <v>3</v>
      </c>
      <c r="O6462" s="666">
        <v>6</v>
      </c>
      <c r="P6462" s="772" t="s">
        <v>14176</v>
      </c>
      <c r="Q6462" s="666">
        <v>1</v>
      </c>
      <c r="R6462" s="666">
        <v>12</v>
      </c>
    </row>
    <row r="6463" spans="1:18" ht="15.75" customHeight="1" x14ac:dyDescent="0.2">
      <c r="A6463" s="676" t="s">
        <v>13701</v>
      </c>
      <c r="B6463" s="670" t="s">
        <v>14874</v>
      </c>
      <c r="C6463" s="670"/>
      <c r="D6463" s="675" t="s">
        <v>9914</v>
      </c>
      <c r="E6463" s="737" t="s">
        <v>14875</v>
      </c>
      <c r="F6463" s="666">
        <v>47614867</v>
      </c>
      <c r="G6463" s="675" t="s">
        <v>14538</v>
      </c>
      <c r="H6463" s="675" t="s">
        <v>9914</v>
      </c>
      <c r="I6463" s="668" t="s">
        <v>6929</v>
      </c>
      <c r="J6463" s="668" t="s">
        <v>9913</v>
      </c>
      <c r="K6463" s="670">
        <v>3</v>
      </c>
      <c r="L6463" s="670">
        <v>6</v>
      </c>
      <c r="M6463" s="691" t="s">
        <v>14301</v>
      </c>
      <c r="N6463" s="670"/>
      <c r="O6463" s="670"/>
      <c r="P6463" s="773"/>
      <c r="Q6463" s="670"/>
      <c r="R6463" s="670"/>
    </row>
    <row r="6464" spans="1:18" ht="15.75" customHeight="1" x14ac:dyDescent="0.2">
      <c r="A6464" s="665" t="s">
        <v>13701</v>
      </c>
      <c r="B6464" s="666" t="s">
        <v>6922</v>
      </c>
      <c r="C6464" s="666" t="s">
        <v>11026</v>
      </c>
      <c r="D6464" s="675" t="s">
        <v>9914</v>
      </c>
      <c r="E6464" s="737" t="s">
        <v>6963</v>
      </c>
      <c r="F6464" s="666">
        <v>73272468</v>
      </c>
      <c r="G6464" s="675" t="s">
        <v>15070</v>
      </c>
      <c r="H6464" s="675" t="s">
        <v>9914</v>
      </c>
      <c r="I6464" s="675" t="s">
        <v>6929</v>
      </c>
      <c r="J6464" s="675" t="s">
        <v>9913</v>
      </c>
      <c r="K6464" s="666">
        <v>3</v>
      </c>
      <c r="L6464" s="666">
        <v>8</v>
      </c>
      <c r="M6464" s="691" t="s">
        <v>15058</v>
      </c>
      <c r="N6464" s="666">
        <v>3</v>
      </c>
      <c r="O6464" s="666">
        <v>6</v>
      </c>
      <c r="P6464" s="772" t="s">
        <v>14247</v>
      </c>
      <c r="Q6464" s="666">
        <v>1</v>
      </c>
      <c r="R6464" s="666">
        <v>12</v>
      </c>
    </row>
    <row r="6465" spans="1:18" ht="15.75" customHeight="1" x14ac:dyDescent="0.2">
      <c r="A6465" s="665" t="s">
        <v>13701</v>
      </c>
      <c r="B6465" s="666" t="s">
        <v>6922</v>
      </c>
      <c r="C6465" s="666" t="s">
        <v>11026</v>
      </c>
      <c r="D6465" s="675" t="s">
        <v>10738</v>
      </c>
      <c r="E6465" s="737" t="s">
        <v>15041</v>
      </c>
      <c r="F6465" s="666">
        <v>18147478</v>
      </c>
      <c r="G6465" s="675" t="s">
        <v>14737</v>
      </c>
      <c r="H6465" s="675" t="s">
        <v>10738</v>
      </c>
      <c r="I6465" s="675" t="s">
        <v>7361</v>
      </c>
      <c r="J6465" s="675" t="s">
        <v>13708</v>
      </c>
      <c r="K6465" s="666">
        <v>3</v>
      </c>
      <c r="L6465" s="666">
        <v>8</v>
      </c>
      <c r="M6465" s="691" t="s">
        <v>15042</v>
      </c>
      <c r="N6465" s="666">
        <v>3</v>
      </c>
      <c r="O6465" s="666">
        <v>6</v>
      </c>
      <c r="P6465" s="772" t="s">
        <v>15043</v>
      </c>
      <c r="Q6465" s="666">
        <v>1</v>
      </c>
      <c r="R6465" s="666">
        <v>12</v>
      </c>
    </row>
    <row r="6466" spans="1:18" ht="15.75" customHeight="1" x14ac:dyDescent="0.2">
      <c r="A6466" s="676" t="s">
        <v>13701</v>
      </c>
      <c r="B6466" s="670" t="s">
        <v>14874</v>
      </c>
      <c r="C6466" s="670"/>
      <c r="D6466" s="675" t="s">
        <v>9914</v>
      </c>
      <c r="E6466" s="737" t="s">
        <v>14875</v>
      </c>
      <c r="F6466" s="666">
        <v>70465798</v>
      </c>
      <c r="G6466" s="675" t="s">
        <v>14541</v>
      </c>
      <c r="H6466" s="675" t="s">
        <v>9914</v>
      </c>
      <c r="I6466" s="668" t="s">
        <v>6929</v>
      </c>
      <c r="J6466" s="668" t="s">
        <v>9913</v>
      </c>
      <c r="K6466" s="670">
        <v>1</v>
      </c>
      <c r="L6466" s="670">
        <v>1</v>
      </c>
      <c r="M6466" s="753" t="s">
        <v>14254</v>
      </c>
      <c r="N6466" s="670" t="s">
        <v>554</v>
      </c>
      <c r="O6466" s="670" t="s">
        <v>554</v>
      </c>
      <c r="P6466" s="773"/>
      <c r="Q6466" s="670" t="s">
        <v>554</v>
      </c>
      <c r="R6466" s="670" t="s">
        <v>554</v>
      </c>
    </row>
    <row r="6467" spans="1:18" ht="15.75" customHeight="1" x14ac:dyDescent="0.2">
      <c r="A6467" s="665" t="s">
        <v>13701</v>
      </c>
      <c r="B6467" s="666" t="s">
        <v>6922</v>
      </c>
      <c r="C6467" s="666" t="s">
        <v>11026</v>
      </c>
      <c r="D6467" s="675" t="s">
        <v>11806</v>
      </c>
      <c r="E6467" s="737" t="s">
        <v>6979</v>
      </c>
      <c r="F6467" s="666">
        <v>46850873</v>
      </c>
      <c r="G6467" s="675" t="s">
        <v>15071</v>
      </c>
      <c r="H6467" s="675" t="s">
        <v>11806</v>
      </c>
      <c r="I6467" s="675" t="s">
        <v>6929</v>
      </c>
      <c r="J6467" s="675" t="s">
        <v>13704</v>
      </c>
      <c r="K6467" s="666">
        <v>3</v>
      </c>
      <c r="L6467" s="666">
        <v>8</v>
      </c>
      <c r="M6467" s="691" t="s">
        <v>15040</v>
      </c>
      <c r="N6467" s="666">
        <v>3</v>
      </c>
      <c r="O6467" s="666">
        <v>6</v>
      </c>
      <c r="P6467" s="772" t="s">
        <v>14176</v>
      </c>
      <c r="Q6467" s="666">
        <v>1</v>
      </c>
      <c r="R6467" s="666">
        <v>12</v>
      </c>
    </row>
    <row r="6468" spans="1:18" ht="15.75" customHeight="1" x14ac:dyDescent="0.2">
      <c r="A6468" s="665" t="s">
        <v>13701</v>
      </c>
      <c r="B6468" s="666" t="s">
        <v>6922</v>
      </c>
      <c r="C6468" s="666" t="s">
        <v>11026</v>
      </c>
      <c r="D6468" s="675" t="s">
        <v>10738</v>
      </c>
      <c r="E6468" s="737" t="s">
        <v>15041</v>
      </c>
      <c r="F6468" s="666">
        <v>71122681</v>
      </c>
      <c r="G6468" s="675" t="s">
        <v>15072</v>
      </c>
      <c r="H6468" s="675" t="s">
        <v>10738</v>
      </c>
      <c r="I6468" s="675" t="s">
        <v>7361</v>
      </c>
      <c r="J6468" s="675" t="s">
        <v>13708</v>
      </c>
      <c r="K6468" s="666">
        <v>3</v>
      </c>
      <c r="L6468" s="666">
        <v>8</v>
      </c>
      <c r="M6468" s="691" t="s">
        <v>15042</v>
      </c>
      <c r="N6468" s="666">
        <v>3</v>
      </c>
      <c r="O6468" s="666">
        <v>6</v>
      </c>
      <c r="P6468" s="772" t="s">
        <v>15043</v>
      </c>
      <c r="Q6468" s="666">
        <v>1</v>
      </c>
      <c r="R6468" s="666">
        <v>12</v>
      </c>
    </row>
    <row r="6469" spans="1:18" ht="15.75" customHeight="1" x14ac:dyDescent="0.2">
      <c r="A6469" s="665" t="s">
        <v>13701</v>
      </c>
      <c r="B6469" s="666" t="s">
        <v>6922</v>
      </c>
      <c r="C6469" s="666" t="s">
        <v>11026</v>
      </c>
      <c r="D6469" s="675" t="s">
        <v>11169</v>
      </c>
      <c r="E6469" s="737" t="s">
        <v>6979</v>
      </c>
      <c r="F6469" s="666">
        <v>45258357</v>
      </c>
      <c r="G6469" s="675" t="s">
        <v>15073</v>
      </c>
      <c r="H6469" s="675" t="s">
        <v>11169</v>
      </c>
      <c r="I6469" s="675" t="s">
        <v>6929</v>
      </c>
      <c r="J6469" s="675" t="s">
        <v>11169</v>
      </c>
      <c r="K6469" s="666">
        <v>3</v>
      </c>
      <c r="L6469" s="666">
        <v>8</v>
      </c>
      <c r="M6469" s="691" t="s">
        <v>15040</v>
      </c>
      <c r="N6469" s="666">
        <v>3</v>
      </c>
      <c r="O6469" s="666">
        <v>6</v>
      </c>
      <c r="P6469" s="772" t="s">
        <v>14176</v>
      </c>
      <c r="Q6469" s="666">
        <v>1</v>
      </c>
      <c r="R6469" s="666">
        <v>12</v>
      </c>
    </row>
    <row r="6470" spans="1:18" ht="15.75" customHeight="1" x14ac:dyDescent="0.2">
      <c r="A6470" s="665" t="s">
        <v>13701</v>
      </c>
      <c r="B6470" s="666" t="s">
        <v>6922</v>
      </c>
      <c r="C6470" s="666" t="s">
        <v>11026</v>
      </c>
      <c r="D6470" s="675" t="s">
        <v>10356</v>
      </c>
      <c r="E6470" s="737" t="s">
        <v>6979</v>
      </c>
      <c r="F6470" s="666">
        <v>19096733</v>
      </c>
      <c r="G6470" s="675" t="s">
        <v>14743</v>
      </c>
      <c r="H6470" s="675" t="s">
        <v>10356</v>
      </c>
      <c r="I6470" s="675" t="s">
        <v>6929</v>
      </c>
      <c r="J6470" s="675" t="s">
        <v>10356</v>
      </c>
      <c r="K6470" s="666">
        <v>3</v>
      </c>
      <c r="L6470" s="666">
        <v>8</v>
      </c>
      <c r="M6470" s="691" t="s">
        <v>15040</v>
      </c>
      <c r="N6470" s="666">
        <v>3</v>
      </c>
      <c r="O6470" s="666">
        <v>6</v>
      </c>
      <c r="P6470" s="772" t="s">
        <v>14176</v>
      </c>
      <c r="Q6470" s="666">
        <v>1</v>
      </c>
      <c r="R6470" s="666">
        <v>12</v>
      </c>
    </row>
    <row r="6471" spans="1:18" ht="15.75" customHeight="1" x14ac:dyDescent="0.2">
      <c r="A6471" s="665" t="s">
        <v>13701</v>
      </c>
      <c r="B6471" s="666" t="s">
        <v>6922</v>
      </c>
      <c r="C6471" s="666" t="s">
        <v>11026</v>
      </c>
      <c r="D6471" s="675" t="s">
        <v>11806</v>
      </c>
      <c r="E6471" s="737" t="s">
        <v>6979</v>
      </c>
      <c r="F6471" s="666">
        <v>42542424</v>
      </c>
      <c r="G6471" s="675" t="s">
        <v>15074</v>
      </c>
      <c r="H6471" s="675" t="s">
        <v>11806</v>
      </c>
      <c r="I6471" s="675" t="s">
        <v>6929</v>
      </c>
      <c r="J6471" s="675" t="s">
        <v>13704</v>
      </c>
      <c r="K6471" s="666">
        <v>3</v>
      </c>
      <c r="L6471" s="666">
        <v>8</v>
      </c>
      <c r="M6471" s="691" t="s">
        <v>15040</v>
      </c>
      <c r="N6471" s="666">
        <v>3</v>
      </c>
      <c r="O6471" s="666">
        <v>6</v>
      </c>
      <c r="P6471" s="772" t="s">
        <v>14176</v>
      </c>
      <c r="Q6471" s="666">
        <v>1</v>
      </c>
      <c r="R6471" s="666">
        <v>12</v>
      </c>
    </row>
    <row r="6472" spans="1:18" ht="15.75" customHeight="1" x14ac:dyDescent="0.2">
      <c r="A6472" s="665" t="s">
        <v>13701</v>
      </c>
      <c r="B6472" s="666" t="s">
        <v>6922</v>
      </c>
      <c r="C6472" s="666" t="s">
        <v>11026</v>
      </c>
      <c r="D6472" s="675" t="s">
        <v>11806</v>
      </c>
      <c r="E6472" s="737" t="s">
        <v>6979</v>
      </c>
      <c r="F6472" s="666">
        <v>47890803</v>
      </c>
      <c r="G6472" s="675" t="s">
        <v>14746</v>
      </c>
      <c r="H6472" s="675" t="s">
        <v>11806</v>
      </c>
      <c r="I6472" s="675" t="s">
        <v>6929</v>
      </c>
      <c r="J6472" s="675" t="s">
        <v>13704</v>
      </c>
      <c r="K6472" s="666">
        <v>3</v>
      </c>
      <c r="L6472" s="666">
        <v>8</v>
      </c>
      <c r="M6472" s="691" t="s">
        <v>15040</v>
      </c>
      <c r="N6472" s="666">
        <v>3</v>
      </c>
      <c r="O6472" s="666">
        <v>6</v>
      </c>
      <c r="P6472" s="772" t="s">
        <v>14176</v>
      </c>
      <c r="Q6472" s="666">
        <v>1</v>
      </c>
      <c r="R6472" s="666">
        <v>12</v>
      </c>
    </row>
    <row r="6473" spans="1:18" ht="15.75" customHeight="1" x14ac:dyDescent="0.2">
      <c r="A6473" s="665" t="s">
        <v>13701</v>
      </c>
      <c r="B6473" s="666" t="s">
        <v>6922</v>
      </c>
      <c r="C6473" s="666" t="s">
        <v>11026</v>
      </c>
      <c r="D6473" s="675" t="s">
        <v>10738</v>
      </c>
      <c r="E6473" s="737" t="s">
        <v>15041</v>
      </c>
      <c r="F6473" s="666">
        <v>46304973</v>
      </c>
      <c r="G6473" s="675" t="s">
        <v>14747</v>
      </c>
      <c r="H6473" s="675" t="s">
        <v>10738</v>
      </c>
      <c r="I6473" s="675" t="s">
        <v>7361</v>
      </c>
      <c r="J6473" s="675" t="s">
        <v>13708</v>
      </c>
      <c r="K6473" s="666">
        <v>3</v>
      </c>
      <c r="L6473" s="666">
        <v>8</v>
      </c>
      <c r="M6473" s="691" t="s">
        <v>15042</v>
      </c>
      <c r="N6473" s="666">
        <v>3</v>
      </c>
      <c r="O6473" s="666">
        <v>6</v>
      </c>
      <c r="P6473" s="772" t="s">
        <v>15043</v>
      </c>
      <c r="Q6473" s="666">
        <v>1</v>
      </c>
      <c r="R6473" s="666">
        <v>12</v>
      </c>
    </row>
    <row r="6474" spans="1:18" ht="15.75" customHeight="1" x14ac:dyDescent="0.2">
      <c r="A6474" s="665" t="s">
        <v>13701</v>
      </c>
      <c r="B6474" s="666" t="s">
        <v>6922</v>
      </c>
      <c r="C6474" s="666" t="s">
        <v>11026</v>
      </c>
      <c r="D6474" s="675" t="s">
        <v>10738</v>
      </c>
      <c r="E6474" s="737" t="s">
        <v>15041</v>
      </c>
      <c r="F6474" s="666">
        <v>45823008</v>
      </c>
      <c r="G6474" s="675" t="s">
        <v>15075</v>
      </c>
      <c r="H6474" s="675" t="s">
        <v>10738</v>
      </c>
      <c r="I6474" s="675" t="s">
        <v>7361</v>
      </c>
      <c r="J6474" s="675" t="s">
        <v>13708</v>
      </c>
      <c r="K6474" s="666">
        <v>3</v>
      </c>
      <c r="L6474" s="666">
        <v>8</v>
      </c>
      <c r="M6474" s="691" t="s">
        <v>15042</v>
      </c>
      <c r="N6474" s="666">
        <v>3</v>
      </c>
      <c r="O6474" s="666">
        <v>6</v>
      </c>
      <c r="P6474" s="772" t="s">
        <v>15043</v>
      </c>
      <c r="Q6474" s="666">
        <v>1</v>
      </c>
      <c r="R6474" s="666">
        <v>12</v>
      </c>
    </row>
    <row r="6475" spans="1:18" ht="15.75" customHeight="1" x14ac:dyDescent="0.2">
      <c r="A6475" s="665" t="s">
        <v>13701</v>
      </c>
      <c r="B6475" s="666" t="s">
        <v>6922</v>
      </c>
      <c r="C6475" s="666" t="s">
        <v>11026</v>
      </c>
      <c r="D6475" s="675" t="s">
        <v>10738</v>
      </c>
      <c r="E6475" s="737" t="s">
        <v>15041</v>
      </c>
      <c r="F6475" s="666">
        <v>17995521</v>
      </c>
      <c r="G6475" s="675" t="s">
        <v>14749</v>
      </c>
      <c r="H6475" s="675" t="s">
        <v>10738</v>
      </c>
      <c r="I6475" s="675" t="s">
        <v>7361</v>
      </c>
      <c r="J6475" s="675" t="s">
        <v>13708</v>
      </c>
      <c r="K6475" s="666">
        <v>3</v>
      </c>
      <c r="L6475" s="666">
        <v>8</v>
      </c>
      <c r="M6475" s="691" t="s">
        <v>15042</v>
      </c>
      <c r="N6475" s="666">
        <v>3</v>
      </c>
      <c r="O6475" s="666">
        <v>6</v>
      </c>
      <c r="P6475" s="772" t="s">
        <v>15043</v>
      </c>
      <c r="Q6475" s="666">
        <v>1</v>
      </c>
      <c r="R6475" s="666">
        <v>12</v>
      </c>
    </row>
    <row r="6476" spans="1:18" ht="15.75" customHeight="1" x14ac:dyDescent="0.2">
      <c r="A6476" s="665" t="s">
        <v>13701</v>
      </c>
      <c r="B6476" s="666" t="s">
        <v>6922</v>
      </c>
      <c r="C6476" s="666" t="s">
        <v>11026</v>
      </c>
      <c r="D6476" s="675" t="s">
        <v>10738</v>
      </c>
      <c r="E6476" s="737" t="s">
        <v>15041</v>
      </c>
      <c r="F6476" s="666">
        <v>18169022</v>
      </c>
      <c r="G6476" s="675" t="s">
        <v>14750</v>
      </c>
      <c r="H6476" s="675" t="s">
        <v>10738</v>
      </c>
      <c r="I6476" s="675" t="s">
        <v>7361</v>
      </c>
      <c r="J6476" s="675" t="s">
        <v>13708</v>
      </c>
      <c r="K6476" s="666">
        <v>3</v>
      </c>
      <c r="L6476" s="666">
        <v>8</v>
      </c>
      <c r="M6476" s="691" t="s">
        <v>15042</v>
      </c>
      <c r="N6476" s="666">
        <v>3</v>
      </c>
      <c r="O6476" s="666">
        <v>6</v>
      </c>
      <c r="P6476" s="772" t="s">
        <v>15043</v>
      </c>
      <c r="Q6476" s="666">
        <v>1</v>
      </c>
      <c r="R6476" s="666">
        <v>12</v>
      </c>
    </row>
    <row r="6477" spans="1:18" ht="15.75" customHeight="1" x14ac:dyDescent="0.2">
      <c r="A6477" s="665" t="s">
        <v>13701</v>
      </c>
      <c r="B6477" s="666" t="s">
        <v>6922</v>
      </c>
      <c r="C6477" s="666" t="s">
        <v>11026</v>
      </c>
      <c r="D6477" s="675" t="s">
        <v>9914</v>
      </c>
      <c r="E6477" s="737" t="s">
        <v>6963</v>
      </c>
      <c r="F6477" s="666">
        <v>71324232</v>
      </c>
      <c r="G6477" s="675" t="s">
        <v>14751</v>
      </c>
      <c r="H6477" s="675" t="s">
        <v>9914</v>
      </c>
      <c r="I6477" s="675" t="s">
        <v>6929</v>
      </c>
      <c r="J6477" s="675" t="s">
        <v>9913</v>
      </c>
      <c r="K6477" s="666">
        <v>3</v>
      </c>
      <c r="L6477" s="666">
        <v>8</v>
      </c>
      <c r="M6477" s="691" t="s">
        <v>15058</v>
      </c>
      <c r="N6477" s="666">
        <v>3</v>
      </c>
      <c r="O6477" s="666">
        <v>6</v>
      </c>
      <c r="P6477" s="772" t="s">
        <v>14247</v>
      </c>
      <c r="Q6477" s="666">
        <v>1</v>
      </c>
      <c r="R6477" s="666">
        <v>12</v>
      </c>
    </row>
    <row r="6478" spans="1:18" ht="15.75" customHeight="1" x14ac:dyDescent="0.2">
      <c r="A6478" s="665" t="s">
        <v>13701</v>
      </c>
      <c r="B6478" s="666" t="s">
        <v>6922</v>
      </c>
      <c r="C6478" s="666" t="s">
        <v>11026</v>
      </c>
      <c r="D6478" s="675" t="s">
        <v>10738</v>
      </c>
      <c r="E6478" s="737" t="s">
        <v>15041</v>
      </c>
      <c r="F6478" s="666">
        <v>40933936</v>
      </c>
      <c r="G6478" s="675" t="s">
        <v>14754</v>
      </c>
      <c r="H6478" s="675" t="s">
        <v>10738</v>
      </c>
      <c r="I6478" s="675" t="s">
        <v>7361</v>
      </c>
      <c r="J6478" s="675" t="s">
        <v>13708</v>
      </c>
      <c r="K6478" s="666">
        <v>3</v>
      </c>
      <c r="L6478" s="666">
        <v>8</v>
      </c>
      <c r="M6478" s="691" t="s">
        <v>15042</v>
      </c>
      <c r="N6478" s="666">
        <v>3</v>
      </c>
      <c r="O6478" s="666">
        <v>6</v>
      </c>
      <c r="P6478" s="772" t="s">
        <v>15043</v>
      </c>
      <c r="Q6478" s="666">
        <v>1</v>
      </c>
      <c r="R6478" s="666">
        <v>12</v>
      </c>
    </row>
    <row r="6479" spans="1:18" ht="15.75" customHeight="1" x14ac:dyDescent="0.2">
      <c r="A6479" s="665" t="s">
        <v>13701</v>
      </c>
      <c r="B6479" s="666" t="s">
        <v>6922</v>
      </c>
      <c r="C6479" s="666" t="s">
        <v>11026</v>
      </c>
      <c r="D6479" s="675" t="s">
        <v>11806</v>
      </c>
      <c r="E6479" s="737" t="s">
        <v>6979</v>
      </c>
      <c r="F6479" s="666">
        <v>45348435</v>
      </c>
      <c r="G6479" s="675" t="s">
        <v>11668</v>
      </c>
      <c r="H6479" s="675" t="s">
        <v>11806</v>
      </c>
      <c r="I6479" s="675" t="s">
        <v>6929</v>
      </c>
      <c r="J6479" s="675" t="s">
        <v>13704</v>
      </c>
      <c r="K6479" s="666">
        <v>3</v>
      </c>
      <c r="L6479" s="666">
        <v>8</v>
      </c>
      <c r="M6479" s="691" t="s">
        <v>15040</v>
      </c>
      <c r="N6479" s="666">
        <v>3</v>
      </c>
      <c r="O6479" s="666">
        <v>6</v>
      </c>
      <c r="P6479" s="772" t="s">
        <v>14176</v>
      </c>
      <c r="Q6479" s="666">
        <v>1</v>
      </c>
      <c r="R6479" s="666">
        <v>12</v>
      </c>
    </row>
    <row r="6480" spans="1:18" ht="15.75" customHeight="1" x14ac:dyDescent="0.2">
      <c r="A6480" s="665" t="s">
        <v>13701</v>
      </c>
      <c r="B6480" s="666" t="s">
        <v>6922</v>
      </c>
      <c r="C6480" s="666" t="s">
        <v>11026</v>
      </c>
      <c r="D6480" s="675" t="s">
        <v>10356</v>
      </c>
      <c r="E6480" s="737" t="s">
        <v>6979</v>
      </c>
      <c r="F6480" s="666">
        <v>17927348</v>
      </c>
      <c r="G6480" s="675" t="s">
        <v>14755</v>
      </c>
      <c r="H6480" s="675" t="s">
        <v>10356</v>
      </c>
      <c r="I6480" s="675" t="s">
        <v>6929</v>
      </c>
      <c r="J6480" s="675" t="s">
        <v>10356</v>
      </c>
      <c r="K6480" s="666">
        <v>3</v>
      </c>
      <c r="L6480" s="666">
        <v>8</v>
      </c>
      <c r="M6480" s="691" t="s">
        <v>15040</v>
      </c>
      <c r="N6480" s="666">
        <v>3</v>
      </c>
      <c r="O6480" s="666">
        <v>6</v>
      </c>
      <c r="P6480" s="772" t="s">
        <v>14176</v>
      </c>
      <c r="Q6480" s="666">
        <v>1</v>
      </c>
      <c r="R6480" s="666">
        <v>12</v>
      </c>
    </row>
    <row r="6481" spans="1:18" ht="15.75" customHeight="1" x14ac:dyDescent="0.2">
      <c r="A6481" s="665" t="s">
        <v>13701</v>
      </c>
      <c r="B6481" s="666" t="s">
        <v>6922</v>
      </c>
      <c r="C6481" s="666" t="s">
        <v>11026</v>
      </c>
      <c r="D6481" s="675" t="s">
        <v>11806</v>
      </c>
      <c r="E6481" s="737" t="s">
        <v>6979</v>
      </c>
      <c r="F6481" s="666">
        <v>18175279</v>
      </c>
      <c r="G6481" s="675" t="s">
        <v>15076</v>
      </c>
      <c r="H6481" s="675" t="s">
        <v>11806</v>
      </c>
      <c r="I6481" s="675" t="s">
        <v>6929</v>
      </c>
      <c r="J6481" s="675" t="s">
        <v>13704</v>
      </c>
      <c r="K6481" s="666">
        <v>3</v>
      </c>
      <c r="L6481" s="666">
        <v>8</v>
      </c>
      <c r="M6481" s="691" t="s">
        <v>15040</v>
      </c>
      <c r="N6481" s="666">
        <v>3</v>
      </c>
      <c r="O6481" s="666">
        <v>6</v>
      </c>
      <c r="P6481" s="772" t="s">
        <v>14176</v>
      </c>
      <c r="Q6481" s="666">
        <v>1</v>
      </c>
      <c r="R6481" s="666">
        <v>12</v>
      </c>
    </row>
    <row r="6482" spans="1:18" ht="15.75" customHeight="1" x14ac:dyDescent="0.2">
      <c r="A6482" s="665" t="s">
        <v>13701</v>
      </c>
      <c r="B6482" s="666" t="s">
        <v>6922</v>
      </c>
      <c r="C6482" s="666" t="s">
        <v>11026</v>
      </c>
      <c r="D6482" s="675" t="s">
        <v>10738</v>
      </c>
      <c r="E6482" s="737" t="s">
        <v>15041</v>
      </c>
      <c r="F6482" s="666">
        <v>47303903</v>
      </c>
      <c r="G6482" s="675" t="s">
        <v>14756</v>
      </c>
      <c r="H6482" s="675" t="s">
        <v>10738</v>
      </c>
      <c r="I6482" s="675" t="s">
        <v>7361</v>
      </c>
      <c r="J6482" s="675" t="s">
        <v>13708</v>
      </c>
      <c r="K6482" s="666">
        <v>3</v>
      </c>
      <c r="L6482" s="666">
        <v>8</v>
      </c>
      <c r="M6482" s="691" t="s">
        <v>15042</v>
      </c>
      <c r="N6482" s="666">
        <v>3</v>
      </c>
      <c r="O6482" s="666">
        <v>6</v>
      </c>
      <c r="P6482" s="772" t="s">
        <v>15043</v>
      </c>
      <c r="Q6482" s="666">
        <v>1</v>
      </c>
      <c r="R6482" s="666">
        <v>12</v>
      </c>
    </row>
    <row r="6483" spans="1:18" ht="15.75" customHeight="1" x14ac:dyDescent="0.2">
      <c r="A6483" s="665" t="s">
        <v>13701</v>
      </c>
      <c r="B6483" s="666" t="s">
        <v>6922</v>
      </c>
      <c r="C6483" s="666" t="s">
        <v>11026</v>
      </c>
      <c r="D6483" s="675" t="s">
        <v>10738</v>
      </c>
      <c r="E6483" s="737" t="s">
        <v>15041</v>
      </c>
      <c r="F6483" s="666">
        <v>76358961</v>
      </c>
      <c r="G6483" s="675" t="s">
        <v>15077</v>
      </c>
      <c r="H6483" s="675" t="s">
        <v>10738</v>
      </c>
      <c r="I6483" s="675" t="s">
        <v>7361</v>
      </c>
      <c r="J6483" s="675" t="s">
        <v>13708</v>
      </c>
      <c r="K6483" s="666">
        <v>3</v>
      </c>
      <c r="L6483" s="666">
        <v>8</v>
      </c>
      <c r="M6483" s="691" t="s">
        <v>15042</v>
      </c>
      <c r="N6483" s="666">
        <v>3</v>
      </c>
      <c r="O6483" s="666">
        <v>6</v>
      </c>
      <c r="P6483" s="772" t="s">
        <v>15043</v>
      </c>
      <c r="Q6483" s="666">
        <v>1</v>
      </c>
      <c r="R6483" s="666">
        <v>12</v>
      </c>
    </row>
    <row r="6484" spans="1:18" ht="15.75" customHeight="1" x14ac:dyDescent="0.2">
      <c r="A6484" s="665" t="s">
        <v>13701</v>
      </c>
      <c r="B6484" s="666" t="s">
        <v>6922</v>
      </c>
      <c r="C6484" s="666" t="s">
        <v>11026</v>
      </c>
      <c r="D6484" s="675" t="s">
        <v>11806</v>
      </c>
      <c r="E6484" s="737" t="s">
        <v>6979</v>
      </c>
      <c r="F6484" s="666">
        <v>43070688</v>
      </c>
      <c r="G6484" s="675" t="s">
        <v>15078</v>
      </c>
      <c r="H6484" s="675" t="s">
        <v>11806</v>
      </c>
      <c r="I6484" s="675" t="s">
        <v>6929</v>
      </c>
      <c r="J6484" s="675" t="s">
        <v>13704</v>
      </c>
      <c r="K6484" s="666">
        <v>3</v>
      </c>
      <c r="L6484" s="666">
        <v>8</v>
      </c>
      <c r="M6484" s="691" t="s">
        <v>15040</v>
      </c>
      <c r="N6484" s="666">
        <v>3</v>
      </c>
      <c r="O6484" s="666">
        <v>6</v>
      </c>
      <c r="P6484" s="772" t="s">
        <v>14176</v>
      </c>
      <c r="Q6484" s="666">
        <v>1</v>
      </c>
      <c r="R6484" s="666">
        <v>12</v>
      </c>
    </row>
    <row r="6485" spans="1:18" ht="15.75" customHeight="1" x14ac:dyDescent="0.2">
      <c r="A6485" s="665" t="s">
        <v>13701</v>
      </c>
      <c r="B6485" s="666" t="s">
        <v>6922</v>
      </c>
      <c r="C6485" s="666" t="s">
        <v>11026</v>
      </c>
      <c r="D6485" s="675" t="s">
        <v>9914</v>
      </c>
      <c r="E6485" s="737" t="s">
        <v>6963</v>
      </c>
      <c r="F6485" s="666">
        <v>43477175</v>
      </c>
      <c r="G6485" s="675" t="s">
        <v>14758</v>
      </c>
      <c r="H6485" s="675" t="s">
        <v>9914</v>
      </c>
      <c r="I6485" s="675" t="s">
        <v>6929</v>
      </c>
      <c r="J6485" s="675" t="s">
        <v>9913</v>
      </c>
      <c r="K6485" s="666">
        <v>3</v>
      </c>
      <c r="L6485" s="666">
        <v>8</v>
      </c>
      <c r="M6485" s="691" t="s">
        <v>15058</v>
      </c>
      <c r="N6485" s="666">
        <v>3</v>
      </c>
      <c r="O6485" s="666">
        <v>6</v>
      </c>
      <c r="P6485" s="772" t="s">
        <v>14247</v>
      </c>
      <c r="Q6485" s="666">
        <v>1</v>
      </c>
      <c r="R6485" s="666">
        <v>12</v>
      </c>
    </row>
    <row r="6486" spans="1:18" ht="15.75" customHeight="1" x14ac:dyDescent="0.2">
      <c r="A6486" s="676" t="s">
        <v>13701</v>
      </c>
      <c r="B6486" s="670" t="s">
        <v>14874</v>
      </c>
      <c r="C6486" s="670"/>
      <c r="D6486" s="675" t="s">
        <v>10738</v>
      </c>
      <c r="E6486" s="737" t="s">
        <v>12279</v>
      </c>
      <c r="F6486" s="666">
        <v>47412147</v>
      </c>
      <c r="G6486" s="675" t="s">
        <v>14561</v>
      </c>
      <c r="H6486" s="675" t="s">
        <v>10738</v>
      </c>
      <c r="I6486" s="668" t="s">
        <v>7361</v>
      </c>
      <c r="J6486" s="668" t="s">
        <v>13708</v>
      </c>
      <c r="K6486" s="670">
        <v>1</v>
      </c>
      <c r="L6486" s="670">
        <v>4</v>
      </c>
      <c r="M6486" s="691" t="s">
        <v>8308</v>
      </c>
      <c r="N6486" s="670"/>
      <c r="O6486" s="670"/>
      <c r="P6486" s="773"/>
      <c r="Q6486" s="670"/>
      <c r="R6486" s="670"/>
    </row>
    <row r="6487" spans="1:18" ht="15.75" customHeight="1" x14ac:dyDescent="0.2">
      <c r="A6487" s="665" t="s">
        <v>13701</v>
      </c>
      <c r="B6487" s="666" t="s">
        <v>6922</v>
      </c>
      <c r="C6487" s="666" t="s">
        <v>11026</v>
      </c>
      <c r="D6487" s="675" t="s">
        <v>10738</v>
      </c>
      <c r="E6487" s="737" t="s">
        <v>15041</v>
      </c>
      <c r="F6487" s="666">
        <v>71618018</v>
      </c>
      <c r="G6487" s="675" t="s">
        <v>14759</v>
      </c>
      <c r="H6487" s="675" t="s">
        <v>10738</v>
      </c>
      <c r="I6487" s="675" t="s">
        <v>7361</v>
      </c>
      <c r="J6487" s="675" t="s">
        <v>13708</v>
      </c>
      <c r="K6487" s="666">
        <v>3</v>
      </c>
      <c r="L6487" s="666">
        <v>8</v>
      </c>
      <c r="M6487" s="691" t="s">
        <v>15042</v>
      </c>
      <c r="N6487" s="666">
        <v>3</v>
      </c>
      <c r="O6487" s="666">
        <v>6</v>
      </c>
      <c r="P6487" s="772" t="s">
        <v>15043</v>
      </c>
      <c r="Q6487" s="666">
        <v>1</v>
      </c>
      <c r="R6487" s="666">
        <v>12</v>
      </c>
    </row>
    <row r="6488" spans="1:18" ht="15.75" customHeight="1" x14ac:dyDescent="0.2">
      <c r="A6488" s="665" t="s">
        <v>13701</v>
      </c>
      <c r="B6488" s="666" t="s">
        <v>6922</v>
      </c>
      <c r="C6488" s="666" t="s">
        <v>11026</v>
      </c>
      <c r="D6488" s="675" t="s">
        <v>10738</v>
      </c>
      <c r="E6488" s="737" t="s">
        <v>15041</v>
      </c>
      <c r="F6488" s="666">
        <v>70389007</v>
      </c>
      <c r="G6488" s="675" t="s">
        <v>14761</v>
      </c>
      <c r="H6488" s="675" t="s">
        <v>10738</v>
      </c>
      <c r="I6488" s="675" t="s">
        <v>7361</v>
      </c>
      <c r="J6488" s="675" t="s">
        <v>13708</v>
      </c>
      <c r="K6488" s="666">
        <v>3</v>
      </c>
      <c r="L6488" s="666">
        <v>8</v>
      </c>
      <c r="M6488" s="691" t="s">
        <v>15042</v>
      </c>
      <c r="N6488" s="666">
        <v>3</v>
      </c>
      <c r="O6488" s="666">
        <v>6</v>
      </c>
      <c r="P6488" s="772" t="s">
        <v>15043</v>
      </c>
      <c r="Q6488" s="666">
        <v>1</v>
      </c>
      <c r="R6488" s="666">
        <v>12</v>
      </c>
    </row>
    <row r="6489" spans="1:18" ht="15.75" customHeight="1" x14ac:dyDescent="0.2">
      <c r="A6489" s="665" t="s">
        <v>13701</v>
      </c>
      <c r="B6489" s="666" t="s">
        <v>6922</v>
      </c>
      <c r="C6489" s="666" t="s">
        <v>11026</v>
      </c>
      <c r="D6489" s="675" t="s">
        <v>10738</v>
      </c>
      <c r="E6489" s="737" t="s">
        <v>15041</v>
      </c>
      <c r="F6489" s="666">
        <v>80323872</v>
      </c>
      <c r="G6489" s="675" t="s">
        <v>14762</v>
      </c>
      <c r="H6489" s="675" t="s">
        <v>10738</v>
      </c>
      <c r="I6489" s="675" t="s">
        <v>7361</v>
      </c>
      <c r="J6489" s="675" t="s">
        <v>13708</v>
      </c>
      <c r="K6489" s="666">
        <v>3</v>
      </c>
      <c r="L6489" s="666">
        <v>8</v>
      </c>
      <c r="M6489" s="691" t="s">
        <v>15042</v>
      </c>
      <c r="N6489" s="666">
        <v>3</v>
      </c>
      <c r="O6489" s="666">
        <v>6</v>
      </c>
      <c r="P6489" s="772" t="s">
        <v>15043</v>
      </c>
      <c r="Q6489" s="666">
        <v>1</v>
      </c>
      <c r="R6489" s="666">
        <v>12</v>
      </c>
    </row>
    <row r="6490" spans="1:18" ht="15.75" customHeight="1" x14ac:dyDescent="0.2">
      <c r="A6490" s="665" t="s">
        <v>13701</v>
      </c>
      <c r="B6490" s="666" t="s">
        <v>6922</v>
      </c>
      <c r="C6490" s="666" t="s">
        <v>11026</v>
      </c>
      <c r="D6490" s="675" t="s">
        <v>9914</v>
      </c>
      <c r="E6490" s="737" t="s">
        <v>6963</v>
      </c>
      <c r="F6490" s="666">
        <v>46745897</v>
      </c>
      <c r="G6490" s="675" t="s">
        <v>15079</v>
      </c>
      <c r="H6490" s="675" t="s">
        <v>9914</v>
      </c>
      <c r="I6490" s="675" t="s">
        <v>6929</v>
      </c>
      <c r="J6490" s="675" t="s">
        <v>9913</v>
      </c>
      <c r="K6490" s="666">
        <v>3</v>
      </c>
      <c r="L6490" s="666">
        <v>8</v>
      </c>
      <c r="M6490" s="691" t="s">
        <v>15058</v>
      </c>
      <c r="N6490" s="666">
        <v>3</v>
      </c>
      <c r="O6490" s="666">
        <v>6</v>
      </c>
      <c r="P6490" s="772" t="s">
        <v>14247</v>
      </c>
      <c r="Q6490" s="666">
        <v>1</v>
      </c>
      <c r="R6490" s="666">
        <v>12</v>
      </c>
    </row>
    <row r="6491" spans="1:18" ht="15.75" customHeight="1" x14ac:dyDescent="0.2">
      <c r="A6491" s="665" t="s">
        <v>13701</v>
      </c>
      <c r="B6491" s="666" t="s">
        <v>6922</v>
      </c>
      <c r="C6491" s="666" t="s">
        <v>11026</v>
      </c>
      <c r="D6491" s="675" t="s">
        <v>9914</v>
      </c>
      <c r="E6491" s="737" t="s">
        <v>6963</v>
      </c>
      <c r="F6491" s="666">
        <v>43088451</v>
      </c>
      <c r="G6491" s="675" t="s">
        <v>14764</v>
      </c>
      <c r="H6491" s="675" t="s">
        <v>9914</v>
      </c>
      <c r="I6491" s="675" t="s">
        <v>6929</v>
      </c>
      <c r="J6491" s="675" t="s">
        <v>9913</v>
      </c>
      <c r="K6491" s="666">
        <v>3</v>
      </c>
      <c r="L6491" s="666">
        <v>8</v>
      </c>
      <c r="M6491" s="691" t="s">
        <v>15058</v>
      </c>
      <c r="N6491" s="666">
        <v>3</v>
      </c>
      <c r="O6491" s="666">
        <v>6</v>
      </c>
      <c r="P6491" s="772" t="s">
        <v>14247</v>
      </c>
      <c r="Q6491" s="666">
        <v>1</v>
      </c>
      <c r="R6491" s="666">
        <v>12</v>
      </c>
    </row>
    <row r="6492" spans="1:18" ht="15.75" customHeight="1" x14ac:dyDescent="0.2">
      <c r="A6492" s="665" t="s">
        <v>13701</v>
      </c>
      <c r="B6492" s="666" t="s">
        <v>6922</v>
      </c>
      <c r="C6492" s="666" t="s">
        <v>11026</v>
      </c>
      <c r="D6492" s="675" t="s">
        <v>10854</v>
      </c>
      <c r="E6492" s="737" t="s">
        <v>6979</v>
      </c>
      <c r="F6492" s="666">
        <v>18141703</v>
      </c>
      <c r="G6492" s="675" t="s">
        <v>15080</v>
      </c>
      <c r="H6492" s="675" t="s">
        <v>10854</v>
      </c>
      <c r="I6492" s="675" t="s">
        <v>6929</v>
      </c>
      <c r="J6492" s="675" t="s">
        <v>10854</v>
      </c>
      <c r="K6492" s="666">
        <v>3</v>
      </c>
      <c r="L6492" s="666">
        <v>8</v>
      </c>
      <c r="M6492" s="691" t="s">
        <v>15040</v>
      </c>
      <c r="N6492" s="666">
        <v>3</v>
      </c>
      <c r="O6492" s="666">
        <v>6</v>
      </c>
      <c r="P6492" s="772" t="s">
        <v>14176</v>
      </c>
      <c r="Q6492" s="666">
        <v>1</v>
      </c>
      <c r="R6492" s="666">
        <v>12</v>
      </c>
    </row>
    <row r="6493" spans="1:18" ht="15.75" customHeight="1" x14ac:dyDescent="0.2">
      <c r="A6493" s="665" t="s">
        <v>13701</v>
      </c>
      <c r="B6493" s="666" t="s">
        <v>6922</v>
      </c>
      <c r="C6493" s="666" t="s">
        <v>11026</v>
      </c>
      <c r="D6493" s="675" t="s">
        <v>10356</v>
      </c>
      <c r="E6493" s="737" t="s">
        <v>6979</v>
      </c>
      <c r="F6493" s="666">
        <v>71504702</v>
      </c>
      <c r="G6493" s="675" t="s">
        <v>15081</v>
      </c>
      <c r="H6493" s="675" t="s">
        <v>10356</v>
      </c>
      <c r="I6493" s="675" t="s">
        <v>6929</v>
      </c>
      <c r="J6493" s="675" t="s">
        <v>10356</v>
      </c>
      <c r="K6493" s="666">
        <v>3</v>
      </c>
      <c r="L6493" s="666">
        <v>8</v>
      </c>
      <c r="M6493" s="691" t="s">
        <v>15040</v>
      </c>
      <c r="N6493" s="666">
        <v>3</v>
      </c>
      <c r="O6493" s="666">
        <v>6</v>
      </c>
      <c r="P6493" s="772" t="s">
        <v>14176</v>
      </c>
      <c r="Q6493" s="666">
        <v>1</v>
      </c>
      <c r="R6493" s="666">
        <v>12</v>
      </c>
    </row>
    <row r="6494" spans="1:18" ht="15.75" customHeight="1" x14ac:dyDescent="0.2">
      <c r="A6494" s="665" t="s">
        <v>13701</v>
      </c>
      <c r="B6494" s="666" t="s">
        <v>6922</v>
      </c>
      <c r="C6494" s="666" t="s">
        <v>11026</v>
      </c>
      <c r="D6494" s="675" t="s">
        <v>9914</v>
      </c>
      <c r="E6494" s="737" t="s">
        <v>6963</v>
      </c>
      <c r="F6494" s="666">
        <v>72238729</v>
      </c>
      <c r="G6494" s="675" t="s">
        <v>15082</v>
      </c>
      <c r="H6494" s="675" t="s">
        <v>9914</v>
      </c>
      <c r="I6494" s="675" t="s">
        <v>6929</v>
      </c>
      <c r="J6494" s="675" t="s">
        <v>9913</v>
      </c>
      <c r="K6494" s="666">
        <v>3</v>
      </c>
      <c r="L6494" s="666">
        <v>8</v>
      </c>
      <c r="M6494" s="691" t="s">
        <v>15058</v>
      </c>
      <c r="N6494" s="666">
        <v>3</v>
      </c>
      <c r="O6494" s="666">
        <v>6</v>
      </c>
      <c r="P6494" s="772" t="s">
        <v>14247</v>
      </c>
      <c r="Q6494" s="666">
        <v>1</v>
      </c>
      <c r="R6494" s="666">
        <v>12</v>
      </c>
    </row>
    <row r="6495" spans="1:18" ht="15.75" customHeight="1" x14ac:dyDescent="0.2">
      <c r="A6495" s="676" t="s">
        <v>13701</v>
      </c>
      <c r="B6495" s="670" t="s">
        <v>14874</v>
      </c>
      <c r="C6495" s="670"/>
      <c r="D6495" s="675" t="s">
        <v>9914</v>
      </c>
      <c r="E6495" s="737" t="s">
        <v>13197</v>
      </c>
      <c r="F6495" s="666">
        <v>40878503</v>
      </c>
      <c r="G6495" s="675" t="s">
        <v>14570</v>
      </c>
      <c r="H6495" s="675" t="s">
        <v>9914</v>
      </c>
      <c r="I6495" s="668" t="s">
        <v>6929</v>
      </c>
      <c r="J6495" s="668" t="s">
        <v>9913</v>
      </c>
      <c r="K6495" s="670">
        <v>3</v>
      </c>
      <c r="L6495" s="670">
        <v>5</v>
      </c>
      <c r="M6495" s="691" t="s">
        <v>14571</v>
      </c>
      <c r="N6495" s="670"/>
      <c r="O6495" s="670"/>
      <c r="P6495" s="773"/>
      <c r="Q6495" s="670"/>
      <c r="R6495" s="670"/>
    </row>
    <row r="6496" spans="1:18" ht="15.75" customHeight="1" x14ac:dyDescent="0.2">
      <c r="A6496" s="665" t="s">
        <v>13701</v>
      </c>
      <c r="B6496" s="666" t="s">
        <v>6922</v>
      </c>
      <c r="C6496" s="666" t="s">
        <v>11026</v>
      </c>
      <c r="D6496" s="675" t="s">
        <v>11806</v>
      </c>
      <c r="E6496" s="737" t="s">
        <v>6979</v>
      </c>
      <c r="F6496" s="666">
        <v>48471532</v>
      </c>
      <c r="G6496" s="675" t="s">
        <v>14770</v>
      </c>
      <c r="H6496" s="675" t="s">
        <v>11806</v>
      </c>
      <c r="I6496" s="675" t="s">
        <v>6929</v>
      </c>
      <c r="J6496" s="675" t="s">
        <v>13704</v>
      </c>
      <c r="K6496" s="666">
        <v>3</v>
      </c>
      <c r="L6496" s="666">
        <v>8</v>
      </c>
      <c r="M6496" s="691" t="s">
        <v>15040</v>
      </c>
      <c r="N6496" s="666">
        <v>3</v>
      </c>
      <c r="O6496" s="666">
        <v>6</v>
      </c>
      <c r="P6496" s="772" t="s">
        <v>14176</v>
      </c>
      <c r="Q6496" s="666">
        <v>1</v>
      </c>
      <c r="R6496" s="666">
        <v>12</v>
      </c>
    </row>
    <row r="6497" spans="1:18" ht="15.75" customHeight="1" x14ac:dyDescent="0.2">
      <c r="A6497" s="665" t="s">
        <v>13701</v>
      </c>
      <c r="B6497" s="666" t="s">
        <v>6922</v>
      </c>
      <c r="C6497" s="666" t="s">
        <v>11026</v>
      </c>
      <c r="D6497" s="675" t="s">
        <v>11949</v>
      </c>
      <c r="E6497" s="737" t="s">
        <v>15041</v>
      </c>
      <c r="F6497" s="666">
        <v>41839663</v>
      </c>
      <c r="G6497" s="675" t="s">
        <v>15083</v>
      </c>
      <c r="H6497" s="675" t="s">
        <v>11949</v>
      </c>
      <c r="I6497" s="675" t="s">
        <v>7361</v>
      </c>
      <c r="J6497" s="675" t="s">
        <v>13708</v>
      </c>
      <c r="K6497" s="666">
        <v>3</v>
      </c>
      <c r="L6497" s="666">
        <v>8</v>
      </c>
      <c r="M6497" s="691" t="s">
        <v>15042</v>
      </c>
      <c r="N6497" s="666">
        <v>3</v>
      </c>
      <c r="O6497" s="666">
        <v>6</v>
      </c>
      <c r="P6497" s="772" t="s">
        <v>15043</v>
      </c>
      <c r="Q6497" s="666">
        <v>1</v>
      </c>
      <c r="R6497" s="666">
        <v>12</v>
      </c>
    </row>
    <row r="6498" spans="1:18" ht="15.75" customHeight="1" x14ac:dyDescent="0.2">
      <c r="A6498" s="665" t="s">
        <v>13701</v>
      </c>
      <c r="B6498" s="666" t="s">
        <v>6922</v>
      </c>
      <c r="C6498" s="666" t="s">
        <v>11026</v>
      </c>
      <c r="D6498" s="675" t="s">
        <v>10738</v>
      </c>
      <c r="E6498" s="737" t="s">
        <v>15041</v>
      </c>
      <c r="F6498" s="666">
        <v>77067069</v>
      </c>
      <c r="G6498" s="675" t="s">
        <v>14771</v>
      </c>
      <c r="H6498" s="675" t="s">
        <v>10738</v>
      </c>
      <c r="I6498" s="675" t="s">
        <v>7361</v>
      </c>
      <c r="J6498" s="675" t="s">
        <v>13708</v>
      </c>
      <c r="K6498" s="666">
        <v>3</v>
      </c>
      <c r="L6498" s="666">
        <v>8</v>
      </c>
      <c r="M6498" s="691" t="s">
        <v>15042</v>
      </c>
      <c r="N6498" s="666">
        <v>3</v>
      </c>
      <c r="O6498" s="666">
        <v>6</v>
      </c>
      <c r="P6498" s="772" t="s">
        <v>15043</v>
      </c>
      <c r="Q6498" s="666">
        <v>1</v>
      </c>
      <c r="R6498" s="666">
        <v>12</v>
      </c>
    </row>
    <row r="6499" spans="1:18" ht="15.75" customHeight="1" x14ac:dyDescent="0.2">
      <c r="A6499" s="665" t="s">
        <v>13701</v>
      </c>
      <c r="B6499" s="666" t="s">
        <v>6922</v>
      </c>
      <c r="C6499" s="666" t="s">
        <v>11026</v>
      </c>
      <c r="D6499" s="675" t="s">
        <v>10738</v>
      </c>
      <c r="E6499" s="737" t="s">
        <v>15041</v>
      </c>
      <c r="F6499" s="666">
        <v>76278640</v>
      </c>
      <c r="G6499" s="675" t="s">
        <v>14773</v>
      </c>
      <c r="H6499" s="675" t="s">
        <v>10738</v>
      </c>
      <c r="I6499" s="675" t="s">
        <v>7361</v>
      </c>
      <c r="J6499" s="675" t="s">
        <v>13708</v>
      </c>
      <c r="K6499" s="666">
        <v>3</v>
      </c>
      <c r="L6499" s="666">
        <v>8</v>
      </c>
      <c r="M6499" s="691" t="s">
        <v>15042</v>
      </c>
      <c r="N6499" s="666">
        <v>3</v>
      </c>
      <c r="O6499" s="666">
        <v>6</v>
      </c>
      <c r="P6499" s="772" t="s">
        <v>15043</v>
      </c>
      <c r="Q6499" s="666">
        <v>1</v>
      </c>
      <c r="R6499" s="666">
        <v>12</v>
      </c>
    </row>
    <row r="6500" spans="1:18" ht="15.75" customHeight="1" x14ac:dyDescent="0.2">
      <c r="A6500" s="665" t="s">
        <v>13701</v>
      </c>
      <c r="B6500" s="666" t="s">
        <v>6922</v>
      </c>
      <c r="C6500" s="666" t="s">
        <v>11026</v>
      </c>
      <c r="D6500" s="675" t="s">
        <v>9914</v>
      </c>
      <c r="E6500" s="737" t="s">
        <v>6963</v>
      </c>
      <c r="F6500" s="666">
        <v>70673062</v>
      </c>
      <c r="G6500" s="675" t="s">
        <v>14774</v>
      </c>
      <c r="H6500" s="675" t="s">
        <v>9914</v>
      </c>
      <c r="I6500" s="675" t="s">
        <v>6929</v>
      </c>
      <c r="J6500" s="675" t="s">
        <v>9913</v>
      </c>
      <c r="K6500" s="666">
        <v>3</v>
      </c>
      <c r="L6500" s="666">
        <v>8</v>
      </c>
      <c r="M6500" s="691" t="s">
        <v>15058</v>
      </c>
      <c r="N6500" s="666">
        <v>3</v>
      </c>
      <c r="O6500" s="666">
        <v>6</v>
      </c>
      <c r="P6500" s="772" t="s">
        <v>14247</v>
      </c>
      <c r="Q6500" s="666">
        <v>1</v>
      </c>
      <c r="R6500" s="666">
        <v>12</v>
      </c>
    </row>
    <row r="6501" spans="1:18" ht="15.75" customHeight="1" x14ac:dyDescent="0.2">
      <c r="A6501" s="665" t="s">
        <v>13701</v>
      </c>
      <c r="B6501" s="666" t="s">
        <v>6922</v>
      </c>
      <c r="C6501" s="666" t="s">
        <v>11026</v>
      </c>
      <c r="D6501" s="675" t="s">
        <v>10738</v>
      </c>
      <c r="E6501" s="737" t="s">
        <v>15041</v>
      </c>
      <c r="F6501" s="666">
        <v>42940652</v>
      </c>
      <c r="G6501" s="675" t="s">
        <v>14776</v>
      </c>
      <c r="H6501" s="675" t="s">
        <v>10738</v>
      </c>
      <c r="I6501" s="675" t="s">
        <v>7361</v>
      </c>
      <c r="J6501" s="675" t="s">
        <v>13708</v>
      </c>
      <c r="K6501" s="666">
        <v>3</v>
      </c>
      <c r="L6501" s="666">
        <v>8</v>
      </c>
      <c r="M6501" s="691" t="s">
        <v>15042</v>
      </c>
      <c r="N6501" s="666">
        <v>3</v>
      </c>
      <c r="O6501" s="666">
        <v>6</v>
      </c>
      <c r="P6501" s="772" t="s">
        <v>15043</v>
      </c>
      <c r="Q6501" s="666">
        <v>1</v>
      </c>
      <c r="R6501" s="666">
        <v>12</v>
      </c>
    </row>
    <row r="6502" spans="1:18" ht="15.75" customHeight="1" x14ac:dyDescent="0.2">
      <c r="A6502" s="665" t="s">
        <v>13701</v>
      </c>
      <c r="B6502" s="666" t="s">
        <v>6922</v>
      </c>
      <c r="C6502" s="666" t="s">
        <v>11026</v>
      </c>
      <c r="D6502" s="675" t="s">
        <v>10738</v>
      </c>
      <c r="E6502" s="737" t="s">
        <v>15041</v>
      </c>
      <c r="F6502" s="666">
        <v>48936505</v>
      </c>
      <c r="G6502" s="675" t="s">
        <v>14778</v>
      </c>
      <c r="H6502" s="675" t="s">
        <v>10738</v>
      </c>
      <c r="I6502" s="675" t="s">
        <v>7361</v>
      </c>
      <c r="J6502" s="675" t="s">
        <v>13708</v>
      </c>
      <c r="K6502" s="666">
        <v>3</v>
      </c>
      <c r="L6502" s="666">
        <v>8</v>
      </c>
      <c r="M6502" s="691" t="s">
        <v>15042</v>
      </c>
      <c r="N6502" s="666">
        <v>3</v>
      </c>
      <c r="O6502" s="666">
        <v>6</v>
      </c>
      <c r="P6502" s="772" t="s">
        <v>15043</v>
      </c>
      <c r="Q6502" s="666">
        <v>1</v>
      </c>
      <c r="R6502" s="666">
        <v>12</v>
      </c>
    </row>
    <row r="6503" spans="1:18" ht="15.75" customHeight="1" x14ac:dyDescent="0.2">
      <c r="A6503" s="665" t="s">
        <v>13701</v>
      </c>
      <c r="B6503" s="666" t="s">
        <v>6922</v>
      </c>
      <c r="C6503" s="666" t="s">
        <v>11026</v>
      </c>
      <c r="D6503" s="675" t="s">
        <v>10854</v>
      </c>
      <c r="E6503" s="737" t="s">
        <v>6979</v>
      </c>
      <c r="F6503" s="666">
        <v>43482323</v>
      </c>
      <c r="G6503" s="675" t="s">
        <v>15084</v>
      </c>
      <c r="H6503" s="675" t="s">
        <v>10854</v>
      </c>
      <c r="I6503" s="675" t="s">
        <v>6929</v>
      </c>
      <c r="J6503" s="675" t="s">
        <v>10854</v>
      </c>
      <c r="K6503" s="666">
        <v>3</v>
      </c>
      <c r="L6503" s="666">
        <v>8</v>
      </c>
      <c r="M6503" s="691" t="s">
        <v>15040</v>
      </c>
      <c r="N6503" s="666">
        <v>3</v>
      </c>
      <c r="O6503" s="666">
        <v>6</v>
      </c>
      <c r="P6503" s="772" t="s">
        <v>14176</v>
      </c>
      <c r="Q6503" s="666">
        <v>1</v>
      </c>
      <c r="R6503" s="666">
        <v>12</v>
      </c>
    </row>
    <row r="6504" spans="1:18" ht="15.75" customHeight="1" x14ac:dyDescent="0.2">
      <c r="A6504" s="665" t="s">
        <v>13701</v>
      </c>
      <c r="B6504" s="666" t="s">
        <v>6922</v>
      </c>
      <c r="C6504" s="666" t="s">
        <v>11026</v>
      </c>
      <c r="D6504" s="675" t="s">
        <v>11107</v>
      </c>
      <c r="E6504" s="737" t="s">
        <v>6979</v>
      </c>
      <c r="F6504" s="666">
        <v>43128771</v>
      </c>
      <c r="G6504" s="675" t="s">
        <v>15085</v>
      </c>
      <c r="H6504" s="675" t="s">
        <v>11107</v>
      </c>
      <c r="I6504" s="675" t="s">
        <v>6929</v>
      </c>
      <c r="J6504" s="692" t="s">
        <v>14117</v>
      </c>
      <c r="K6504" s="666">
        <v>3</v>
      </c>
      <c r="L6504" s="666">
        <v>8</v>
      </c>
      <c r="M6504" s="691" t="s">
        <v>15040</v>
      </c>
      <c r="N6504" s="666">
        <v>3</v>
      </c>
      <c r="O6504" s="666">
        <v>6</v>
      </c>
      <c r="P6504" s="772" t="s">
        <v>14176</v>
      </c>
      <c r="Q6504" s="666">
        <v>1</v>
      </c>
      <c r="R6504" s="666">
        <v>12</v>
      </c>
    </row>
    <row r="6505" spans="1:18" ht="15.75" customHeight="1" x14ac:dyDescent="0.2">
      <c r="A6505" s="665" t="s">
        <v>13701</v>
      </c>
      <c r="B6505" s="666" t="s">
        <v>6922</v>
      </c>
      <c r="C6505" s="666" t="s">
        <v>11026</v>
      </c>
      <c r="D6505" s="675" t="s">
        <v>11169</v>
      </c>
      <c r="E6505" s="737" t="s">
        <v>6979</v>
      </c>
      <c r="F6505" s="666">
        <v>43054913</v>
      </c>
      <c r="G6505" s="675" t="s">
        <v>13570</v>
      </c>
      <c r="H6505" s="675" t="s">
        <v>11169</v>
      </c>
      <c r="I6505" s="675" t="s">
        <v>6929</v>
      </c>
      <c r="J6505" s="675" t="s">
        <v>11169</v>
      </c>
      <c r="K6505" s="666">
        <v>3</v>
      </c>
      <c r="L6505" s="666">
        <v>8</v>
      </c>
      <c r="M6505" s="691" t="s">
        <v>15040</v>
      </c>
      <c r="N6505" s="666">
        <v>3</v>
      </c>
      <c r="O6505" s="666">
        <v>6</v>
      </c>
      <c r="P6505" s="772" t="s">
        <v>14176</v>
      </c>
      <c r="Q6505" s="666">
        <v>1</v>
      </c>
      <c r="R6505" s="666">
        <v>12</v>
      </c>
    </row>
    <row r="6506" spans="1:18" ht="15.75" customHeight="1" x14ac:dyDescent="0.2">
      <c r="A6506" s="665" t="s">
        <v>13701</v>
      </c>
      <c r="B6506" s="666" t="s">
        <v>6922</v>
      </c>
      <c r="C6506" s="666" t="s">
        <v>11026</v>
      </c>
      <c r="D6506" s="675" t="s">
        <v>11949</v>
      </c>
      <c r="E6506" s="737" t="s">
        <v>15041</v>
      </c>
      <c r="F6506" s="666">
        <v>41932608</v>
      </c>
      <c r="G6506" s="675" t="s">
        <v>15086</v>
      </c>
      <c r="H6506" s="675" t="s">
        <v>11949</v>
      </c>
      <c r="I6506" s="675" t="s">
        <v>7361</v>
      </c>
      <c r="J6506" s="675" t="s">
        <v>13708</v>
      </c>
      <c r="K6506" s="666">
        <v>3</v>
      </c>
      <c r="L6506" s="666">
        <v>8</v>
      </c>
      <c r="M6506" s="691" t="s">
        <v>15042</v>
      </c>
      <c r="N6506" s="666">
        <v>3</v>
      </c>
      <c r="O6506" s="666">
        <v>6</v>
      </c>
      <c r="P6506" s="772" t="s">
        <v>15043</v>
      </c>
      <c r="Q6506" s="666">
        <v>1</v>
      </c>
      <c r="R6506" s="666">
        <v>12</v>
      </c>
    </row>
    <row r="6507" spans="1:18" ht="15.75" customHeight="1" x14ac:dyDescent="0.2">
      <c r="A6507" s="665" t="s">
        <v>13701</v>
      </c>
      <c r="B6507" s="666" t="s">
        <v>6922</v>
      </c>
      <c r="C6507" s="666" t="s">
        <v>11026</v>
      </c>
      <c r="D6507" s="675" t="s">
        <v>10738</v>
      </c>
      <c r="E6507" s="737" t="s">
        <v>15041</v>
      </c>
      <c r="F6507" s="666">
        <v>43235374</v>
      </c>
      <c r="G6507" s="675" t="s">
        <v>14779</v>
      </c>
      <c r="H6507" s="675" t="s">
        <v>10738</v>
      </c>
      <c r="I6507" s="675" t="s">
        <v>7361</v>
      </c>
      <c r="J6507" s="675" t="s">
        <v>13708</v>
      </c>
      <c r="K6507" s="666">
        <v>3</v>
      </c>
      <c r="L6507" s="666">
        <v>8</v>
      </c>
      <c r="M6507" s="691" t="s">
        <v>15042</v>
      </c>
      <c r="N6507" s="666">
        <v>3</v>
      </c>
      <c r="O6507" s="666">
        <v>6</v>
      </c>
      <c r="P6507" s="772" t="s">
        <v>15043</v>
      </c>
      <c r="Q6507" s="666">
        <v>1</v>
      </c>
      <c r="R6507" s="666">
        <v>12</v>
      </c>
    </row>
    <row r="6508" spans="1:18" ht="15.75" customHeight="1" x14ac:dyDescent="0.2">
      <c r="A6508" s="665" t="s">
        <v>13701</v>
      </c>
      <c r="B6508" s="666" t="s">
        <v>6922</v>
      </c>
      <c r="C6508" s="666" t="s">
        <v>11026</v>
      </c>
      <c r="D6508" s="675" t="s">
        <v>11949</v>
      </c>
      <c r="E6508" s="737" t="s">
        <v>15041</v>
      </c>
      <c r="F6508" s="666">
        <v>45114294</v>
      </c>
      <c r="G6508" s="675" t="s">
        <v>15087</v>
      </c>
      <c r="H6508" s="675" t="s">
        <v>11949</v>
      </c>
      <c r="I6508" s="675" t="s">
        <v>7361</v>
      </c>
      <c r="J6508" s="675" t="s">
        <v>13708</v>
      </c>
      <c r="K6508" s="666">
        <v>3</v>
      </c>
      <c r="L6508" s="666">
        <v>8</v>
      </c>
      <c r="M6508" s="691" t="s">
        <v>15042</v>
      </c>
      <c r="N6508" s="666">
        <v>3</v>
      </c>
      <c r="O6508" s="666">
        <v>6</v>
      </c>
      <c r="P6508" s="772" t="s">
        <v>15043</v>
      </c>
      <c r="Q6508" s="666">
        <v>1</v>
      </c>
      <c r="R6508" s="666">
        <v>12</v>
      </c>
    </row>
    <row r="6509" spans="1:18" ht="15.75" customHeight="1" x14ac:dyDescent="0.2">
      <c r="A6509" s="665" t="s">
        <v>13701</v>
      </c>
      <c r="B6509" s="666" t="s">
        <v>6922</v>
      </c>
      <c r="C6509" s="666" t="s">
        <v>11026</v>
      </c>
      <c r="D6509" s="675" t="s">
        <v>10738</v>
      </c>
      <c r="E6509" s="737" t="s">
        <v>15041</v>
      </c>
      <c r="F6509" s="666">
        <v>48095342</v>
      </c>
      <c r="G6509" s="675" t="s">
        <v>14782</v>
      </c>
      <c r="H6509" s="675" t="s">
        <v>10738</v>
      </c>
      <c r="I6509" s="675" t="s">
        <v>7361</v>
      </c>
      <c r="J6509" s="675" t="s">
        <v>13708</v>
      </c>
      <c r="K6509" s="666">
        <v>3</v>
      </c>
      <c r="L6509" s="666">
        <v>8</v>
      </c>
      <c r="M6509" s="691" t="s">
        <v>15042</v>
      </c>
      <c r="N6509" s="666">
        <v>3</v>
      </c>
      <c r="O6509" s="666">
        <v>6</v>
      </c>
      <c r="P6509" s="772" t="s">
        <v>15043</v>
      </c>
      <c r="Q6509" s="666">
        <v>1</v>
      </c>
      <c r="R6509" s="666">
        <v>12</v>
      </c>
    </row>
    <row r="6510" spans="1:18" ht="15.75" customHeight="1" x14ac:dyDescent="0.2">
      <c r="A6510" s="665" t="s">
        <v>13701</v>
      </c>
      <c r="B6510" s="666" t="s">
        <v>6922</v>
      </c>
      <c r="C6510" s="666" t="s">
        <v>11026</v>
      </c>
      <c r="D6510" s="675" t="s">
        <v>10738</v>
      </c>
      <c r="E6510" s="737" t="s">
        <v>15041</v>
      </c>
      <c r="F6510" s="666">
        <v>70780783</v>
      </c>
      <c r="G6510" s="675" t="s">
        <v>14783</v>
      </c>
      <c r="H6510" s="675" t="s">
        <v>10738</v>
      </c>
      <c r="I6510" s="675" t="s">
        <v>7361</v>
      </c>
      <c r="J6510" s="675" t="s">
        <v>13708</v>
      </c>
      <c r="K6510" s="666">
        <v>3</v>
      </c>
      <c r="L6510" s="666">
        <v>8</v>
      </c>
      <c r="M6510" s="691" t="s">
        <v>15042</v>
      </c>
      <c r="N6510" s="666">
        <v>3</v>
      </c>
      <c r="O6510" s="666">
        <v>6</v>
      </c>
      <c r="P6510" s="772" t="s">
        <v>15043</v>
      </c>
      <c r="Q6510" s="666">
        <v>1</v>
      </c>
      <c r="R6510" s="666">
        <v>12</v>
      </c>
    </row>
    <row r="6511" spans="1:18" ht="15.75" customHeight="1" x14ac:dyDescent="0.2">
      <c r="A6511" s="665" t="s">
        <v>13701</v>
      </c>
      <c r="B6511" s="666" t="s">
        <v>6922</v>
      </c>
      <c r="C6511" s="666" t="s">
        <v>11026</v>
      </c>
      <c r="D6511" s="675" t="s">
        <v>10842</v>
      </c>
      <c r="E6511" s="737" t="s">
        <v>15041</v>
      </c>
      <c r="F6511" s="666">
        <v>48042012</v>
      </c>
      <c r="G6511" s="675" t="s">
        <v>15088</v>
      </c>
      <c r="H6511" s="675" t="s">
        <v>10842</v>
      </c>
      <c r="I6511" s="675" t="s">
        <v>7361</v>
      </c>
      <c r="J6511" s="675" t="s">
        <v>13708</v>
      </c>
      <c r="K6511" s="666">
        <v>3</v>
      </c>
      <c r="L6511" s="666">
        <v>8</v>
      </c>
      <c r="M6511" s="691" t="s">
        <v>15042</v>
      </c>
      <c r="N6511" s="666">
        <v>3</v>
      </c>
      <c r="O6511" s="666">
        <v>6</v>
      </c>
      <c r="P6511" s="772" t="s">
        <v>15043</v>
      </c>
      <c r="Q6511" s="666">
        <v>1</v>
      </c>
      <c r="R6511" s="666">
        <v>12</v>
      </c>
    </row>
    <row r="6512" spans="1:18" ht="15.75" customHeight="1" x14ac:dyDescent="0.2">
      <c r="A6512" s="665" t="s">
        <v>13701</v>
      </c>
      <c r="B6512" s="666" t="s">
        <v>6922</v>
      </c>
      <c r="C6512" s="666" t="s">
        <v>11026</v>
      </c>
      <c r="D6512" s="675" t="s">
        <v>11169</v>
      </c>
      <c r="E6512" s="737" t="s">
        <v>6979</v>
      </c>
      <c r="F6512" s="666">
        <v>45714531</v>
      </c>
      <c r="G6512" s="675" t="s">
        <v>15089</v>
      </c>
      <c r="H6512" s="675" t="s">
        <v>11169</v>
      </c>
      <c r="I6512" s="675" t="s">
        <v>6929</v>
      </c>
      <c r="J6512" s="675" t="s">
        <v>11169</v>
      </c>
      <c r="K6512" s="666">
        <v>3</v>
      </c>
      <c r="L6512" s="666">
        <v>8</v>
      </c>
      <c r="M6512" s="691" t="s">
        <v>15040</v>
      </c>
      <c r="N6512" s="666">
        <v>3</v>
      </c>
      <c r="O6512" s="666">
        <v>6</v>
      </c>
      <c r="P6512" s="772" t="s">
        <v>14176</v>
      </c>
      <c r="Q6512" s="666">
        <v>1</v>
      </c>
      <c r="R6512" s="666">
        <v>12</v>
      </c>
    </row>
    <row r="6513" spans="1:18" ht="15.75" customHeight="1" x14ac:dyDescent="0.2">
      <c r="A6513" s="665" t="s">
        <v>13701</v>
      </c>
      <c r="B6513" s="666" t="s">
        <v>6922</v>
      </c>
      <c r="C6513" s="666" t="s">
        <v>11026</v>
      </c>
      <c r="D6513" s="675" t="s">
        <v>10356</v>
      </c>
      <c r="E6513" s="737" t="s">
        <v>6979</v>
      </c>
      <c r="F6513" s="666">
        <v>46419441</v>
      </c>
      <c r="G6513" s="675" t="s">
        <v>14784</v>
      </c>
      <c r="H6513" s="675" t="s">
        <v>10356</v>
      </c>
      <c r="I6513" s="675" t="s">
        <v>6929</v>
      </c>
      <c r="J6513" s="675" t="s">
        <v>10356</v>
      </c>
      <c r="K6513" s="666">
        <v>3</v>
      </c>
      <c r="L6513" s="666">
        <v>8</v>
      </c>
      <c r="M6513" s="691" t="s">
        <v>15040</v>
      </c>
      <c r="N6513" s="666">
        <v>3</v>
      </c>
      <c r="O6513" s="666">
        <v>6</v>
      </c>
      <c r="P6513" s="772" t="s">
        <v>14176</v>
      </c>
      <c r="Q6513" s="666">
        <v>1</v>
      </c>
      <c r="R6513" s="666">
        <v>12</v>
      </c>
    </row>
    <row r="6514" spans="1:18" ht="15.75" customHeight="1" x14ac:dyDescent="0.2">
      <c r="A6514" s="665" t="s">
        <v>13701</v>
      </c>
      <c r="B6514" s="666" t="s">
        <v>6922</v>
      </c>
      <c r="C6514" s="666" t="s">
        <v>11026</v>
      </c>
      <c r="D6514" s="675" t="s">
        <v>9914</v>
      </c>
      <c r="E6514" s="737" t="s">
        <v>6963</v>
      </c>
      <c r="F6514" s="666">
        <v>46731713</v>
      </c>
      <c r="G6514" s="675" t="s">
        <v>15090</v>
      </c>
      <c r="H6514" s="675" t="s">
        <v>9914</v>
      </c>
      <c r="I6514" s="675" t="s">
        <v>6929</v>
      </c>
      <c r="J6514" s="675" t="s">
        <v>9913</v>
      </c>
      <c r="K6514" s="666">
        <v>3</v>
      </c>
      <c r="L6514" s="666">
        <v>8</v>
      </c>
      <c r="M6514" s="691" t="s">
        <v>15058</v>
      </c>
      <c r="N6514" s="666">
        <v>3</v>
      </c>
      <c r="O6514" s="666">
        <v>6</v>
      </c>
      <c r="P6514" s="772" t="s">
        <v>14247</v>
      </c>
      <c r="Q6514" s="666">
        <v>1</v>
      </c>
      <c r="R6514" s="666">
        <v>12</v>
      </c>
    </row>
    <row r="6515" spans="1:18" ht="15.75" customHeight="1" x14ac:dyDescent="0.2">
      <c r="A6515" s="665" t="s">
        <v>13701</v>
      </c>
      <c r="B6515" s="666" t="s">
        <v>6922</v>
      </c>
      <c r="C6515" s="666" t="s">
        <v>11026</v>
      </c>
      <c r="D6515" s="675" t="s">
        <v>10738</v>
      </c>
      <c r="E6515" s="737" t="s">
        <v>15041</v>
      </c>
      <c r="F6515" s="666">
        <v>46323845</v>
      </c>
      <c r="G6515" s="675" t="s">
        <v>14787</v>
      </c>
      <c r="H6515" s="675" t="s">
        <v>10738</v>
      </c>
      <c r="I6515" s="675" t="s">
        <v>7361</v>
      </c>
      <c r="J6515" s="675" t="s">
        <v>13708</v>
      </c>
      <c r="K6515" s="666">
        <v>3</v>
      </c>
      <c r="L6515" s="666">
        <v>8</v>
      </c>
      <c r="M6515" s="691" t="s">
        <v>15042</v>
      </c>
      <c r="N6515" s="666">
        <v>3</v>
      </c>
      <c r="O6515" s="666">
        <v>6</v>
      </c>
      <c r="P6515" s="772" t="s">
        <v>15043</v>
      </c>
      <c r="Q6515" s="666">
        <v>1</v>
      </c>
      <c r="R6515" s="666">
        <v>12</v>
      </c>
    </row>
    <row r="6516" spans="1:18" ht="15.75" customHeight="1" x14ac:dyDescent="0.2">
      <c r="A6516" s="665" t="s">
        <v>13701</v>
      </c>
      <c r="B6516" s="666" t="s">
        <v>6922</v>
      </c>
      <c r="C6516" s="666" t="s">
        <v>11026</v>
      </c>
      <c r="D6516" s="675" t="s">
        <v>11806</v>
      </c>
      <c r="E6516" s="737" t="s">
        <v>6979</v>
      </c>
      <c r="F6516" s="666">
        <v>46169833</v>
      </c>
      <c r="G6516" s="675" t="s">
        <v>15091</v>
      </c>
      <c r="H6516" s="675" t="s">
        <v>11806</v>
      </c>
      <c r="I6516" s="675" t="s">
        <v>6929</v>
      </c>
      <c r="J6516" s="675" t="s">
        <v>13704</v>
      </c>
      <c r="K6516" s="666">
        <v>3</v>
      </c>
      <c r="L6516" s="666">
        <v>8</v>
      </c>
      <c r="M6516" s="691" t="s">
        <v>15040</v>
      </c>
      <c r="N6516" s="666">
        <v>3</v>
      </c>
      <c r="O6516" s="666">
        <v>6</v>
      </c>
      <c r="P6516" s="772" t="s">
        <v>14176</v>
      </c>
      <c r="Q6516" s="666">
        <v>1</v>
      </c>
      <c r="R6516" s="666">
        <v>12</v>
      </c>
    </row>
    <row r="6517" spans="1:18" ht="15.75" customHeight="1" x14ac:dyDescent="0.2">
      <c r="A6517" s="665" t="s">
        <v>13701</v>
      </c>
      <c r="B6517" s="666" t="s">
        <v>6922</v>
      </c>
      <c r="C6517" s="666" t="s">
        <v>11026</v>
      </c>
      <c r="D6517" s="675" t="s">
        <v>11169</v>
      </c>
      <c r="E6517" s="737" t="s">
        <v>6979</v>
      </c>
      <c r="F6517" s="666">
        <v>42114194</v>
      </c>
      <c r="G6517" s="675" t="s">
        <v>15092</v>
      </c>
      <c r="H6517" s="675" t="s">
        <v>11169</v>
      </c>
      <c r="I6517" s="675" t="s">
        <v>6929</v>
      </c>
      <c r="J6517" s="675" t="s">
        <v>11169</v>
      </c>
      <c r="K6517" s="666">
        <v>3</v>
      </c>
      <c r="L6517" s="666">
        <v>8</v>
      </c>
      <c r="M6517" s="691" t="s">
        <v>15040</v>
      </c>
      <c r="N6517" s="666">
        <v>3</v>
      </c>
      <c r="O6517" s="666">
        <v>6</v>
      </c>
      <c r="P6517" s="772" t="s">
        <v>14176</v>
      </c>
      <c r="Q6517" s="666">
        <v>1</v>
      </c>
      <c r="R6517" s="666">
        <v>12</v>
      </c>
    </row>
    <row r="6518" spans="1:18" ht="15.75" customHeight="1" x14ac:dyDescent="0.2">
      <c r="A6518" s="665" t="s">
        <v>13701</v>
      </c>
      <c r="B6518" s="666" t="s">
        <v>6922</v>
      </c>
      <c r="C6518" s="666" t="s">
        <v>11026</v>
      </c>
      <c r="D6518" s="675" t="s">
        <v>9914</v>
      </c>
      <c r="E6518" s="737" t="s">
        <v>6963</v>
      </c>
      <c r="F6518" s="666">
        <v>46075624</v>
      </c>
      <c r="G6518" s="675" t="s">
        <v>15093</v>
      </c>
      <c r="H6518" s="675" t="s">
        <v>9914</v>
      </c>
      <c r="I6518" s="675" t="s">
        <v>6929</v>
      </c>
      <c r="J6518" s="675" t="s">
        <v>9913</v>
      </c>
      <c r="K6518" s="666">
        <v>3</v>
      </c>
      <c r="L6518" s="666">
        <v>8</v>
      </c>
      <c r="M6518" s="691" t="s">
        <v>15058</v>
      </c>
      <c r="N6518" s="666">
        <v>3</v>
      </c>
      <c r="O6518" s="666">
        <v>6</v>
      </c>
      <c r="P6518" s="772" t="s">
        <v>14247</v>
      </c>
      <c r="Q6518" s="666">
        <v>1</v>
      </c>
      <c r="R6518" s="666">
        <v>12</v>
      </c>
    </row>
    <row r="6519" spans="1:18" ht="15.75" customHeight="1" x14ac:dyDescent="0.2">
      <c r="A6519" s="665" t="s">
        <v>13701</v>
      </c>
      <c r="B6519" s="666" t="s">
        <v>6922</v>
      </c>
      <c r="C6519" s="666" t="s">
        <v>11026</v>
      </c>
      <c r="D6519" s="675" t="s">
        <v>11949</v>
      </c>
      <c r="E6519" s="737" t="s">
        <v>15041</v>
      </c>
      <c r="F6519" s="666">
        <v>72734464</v>
      </c>
      <c r="G6519" s="675" t="s">
        <v>15094</v>
      </c>
      <c r="H6519" s="675" t="s">
        <v>11949</v>
      </c>
      <c r="I6519" s="675" t="s">
        <v>7361</v>
      </c>
      <c r="J6519" s="675" t="s">
        <v>13708</v>
      </c>
      <c r="K6519" s="666">
        <v>3</v>
      </c>
      <c r="L6519" s="666">
        <v>8</v>
      </c>
      <c r="M6519" s="691" t="s">
        <v>15042</v>
      </c>
      <c r="N6519" s="666">
        <v>3</v>
      </c>
      <c r="O6519" s="666">
        <v>6</v>
      </c>
      <c r="P6519" s="772" t="s">
        <v>15043</v>
      </c>
      <c r="Q6519" s="666">
        <v>1</v>
      </c>
      <c r="R6519" s="666">
        <v>12</v>
      </c>
    </row>
    <row r="6520" spans="1:18" ht="15.75" customHeight="1" x14ac:dyDescent="0.2">
      <c r="A6520" s="665" t="s">
        <v>13701</v>
      </c>
      <c r="B6520" s="666" t="s">
        <v>6922</v>
      </c>
      <c r="C6520" s="666" t="s">
        <v>11026</v>
      </c>
      <c r="D6520" s="675" t="s">
        <v>11169</v>
      </c>
      <c r="E6520" s="737" t="s">
        <v>6979</v>
      </c>
      <c r="F6520" s="666">
        <v>42891007</v>
      </c>
      <c r="G6520" s="675" t="s">
        <v>15095</v>
      </c>
      <c r="H6520" s="675" t="s">
        <v>11169</v>
      </c>
      <c r="I6520" s="675" t="s">
        <v>6929</v>
      </c>
      <c r="J6520" s="675" t="s">
        <v>11169</v>
      </c>
      <c r="K6520" s="666">
        <v>3</v>
      </c>
      <c r="L6520" s="666">
        <v>8</v>
      </c>
      <c r="M6520" s="691" t="s">
        <v>15040</v>
      </c>
      <c r="N6520" s="666">
        <v>3</v>
      </c>
      <c r="O6520" s="666">
        <v>6</v>
      </c>
      <c r="P6520" s="772" t="s">
        <v>14176</v>
      </c>
      <c r="Q6520" s="666">
        <v>1</v>
      </c>
      <c r="R6520" s="666">
        <v>12</v>
      </c>
    </row>
    <row r="6521" spans="1:18" ht="15.75" customHeight="1" x14ac:dyDescent="0.2">
      <c r="A6521" s="665" t="s">
        <v>13701</v>
      </c>
      <c r="B6521" s="666" t="s">
        <v>6922</v>
      </c>
      <c r="C6521" s="666" t="s">
        <v>11026</v>
      </c>
      <c r="D6521" s="675" t="s">
        <v>10738</v>
      </c>
      <c r="E6521" s="737" t="s">
        <v>15041</v>
      </c>
      <c r="F6521" s="666">
        <v>77076583</v>
      </c>
      <c r="G6521" s="675" t="s">
        <v>14790</v>
      </c>
      <c r="H6521" s="675" t="s">
        <v>10738</v>
      </c>
      <c r="I6521" s="675" t="s">
        <v>7361</v>
      </c>
      <c r="J6521" s="675" t="s">
        <v>13708</v>
      </c>
      <c r="K6521" s="666">
        <v>3</v>
      </c>
      <c r="L6521" s="666">
        <v>8</v>
      </c>
      <c r="M6521" s="691" t="s">
        <v>15042</v>
      </c>
      <c r="N6521" s="666">
        <v>3</v>
      </c>
      <c r="O6521" s="666">
        <v>6</v>
      </c>
      <c r="P6521" s="772" t="s">
        <v>15043</v>
      </c>
      <c r="Q6521" s="666">
        <v>1</v>
      </c>
      <c r="R6521" s="666">
        <v>12</v>
      </c>
    </row>
    <row r="6522" spans="1:18" ht="15.75" customHeight="1" x14ac:dyDescent="0.2">
      <c r="A6522" s="665" t="s">
        <v>13701</v>
      </c>
      <c r="B6522" s="666" t="s">
        <v>6922</v>
      </c>
      <c r="C6522" s="666" t="s">
        <v>11026</v>
      </c>
      <c r="D6522" s="675" t="s">
        <v>10738</v>
      </c>
      <c r="E6522" s="737" t="s">
        <v>15041</v>
      </c>
      <c r="F6522" s="666">
        <v>40995394</v>
      </c>
      <c r="G6522" s="675" t="s">
        <v>15096</v>
      </c>
      <c r="H6522" s="675" t="s">
        <v>10738</v>
      </c>
      <c r="I6522" s="675" t="s">
        <v>7361</v>
      </c>
      <c r="J6522" s="675" t="s">
        <v>13708</v>
      </c>
      <c r="K6522" s="666">
        <v>3</v>
      </c>
      <c r="L6522" s="666">
        <v>8</v>
      </c>
      <c r="M6522" s="691" t="s">
        <v>15042</v>
      </c>
      <c r="N6522" s="666">
        <v>3</v>
      </c>
      <c r="O6522" s="666">
        <v>6</v>
      </c>
      <c r="P6522" s="772" t="s">
        <v>15043</v>
      </c>
      <c r="Q6522" s="666">
        <v>1</v>
      </c>
      <c r="R6522" s="666">
        <v>12</v>
      </c>
    </row>
    <row r="6523" spans="1:18" ht="15.75" customHeight="1" x14ac:dyDescent="0.2">
      <c r="A6523" s="665" t="s">
        <v>13701</v>
      </c>
      <c r="B6523" s="666" t="s">
        <v>6922</v>
      </c>
      <c r="C6523" s="666" t="s">
        <v>11026</v>
      </c>
      <c r="D6523" s="675" t="s">
        <v>11806</v>
      </c>
      <c r="E6523" s="737" t="s">
        <v>6979</v>
      </c>
      <c r="F6523" s="666">
        <v>47639344</v>
      </c>
      <c r="G6523" s="675" t="s">
        <v>15097</v>
      </c>
      <c r="H6523" s="675" t="s">
        <v>11806</v>
      </c>
      <c r="I6523" s="675" t="s">
        <v>6929</v>
      </c>
      <c r="J6523" s="675" t="s">
        <v>13704</v>
      </c>
      <c r="K6523" s="666">
        <v>3</v>
      </c>
      <c r="L6523" s="666">
        <v>8</v>
      </c>
      <c r="M6523" s="691" t="s">
        <v>15040</v>
      </c>
      <c r="N6523" s="666">
        <v>3</v>
      </c>
      <c r="O6523" s="666">
        <v>6</v>
      </c>
      <c r="P6523" s="772" t="s">
        <v>14176</v>
      </c>
      <c r="Q6523" s="666">
        <v>1</v>
      </c>
      <c r="R6523" s="666">
        <v>12</v>
      </c>
    </row>
    <row r="6524" spans="1:18" ht="15.75" customHeight="1" x14ac:dyDescent="0.2">
      <c r="A6524" s="665" t="s">
        <v>13701</v>
      </c>
      <c r="B6524" s="666" t="s">
        <v>6922</v>
      </c>
      <c r="C6524" s="666" t="s">
        <v>11026</v>
      </c>
      <c r="D6524" s="675" t="s">
        <v>9914</v>
      </c>
      <c r="E6524" s="737" t="s">
        <v>6963</v>
      </c>
      <c r="F6524" s="666">
        <v>47538689</v>
      </c>
      <c r="G6524" s="675" t="s">
        <v>15098</v>
      </c>
      <c r="H6524" s="675" t="s">
        <v>9914</v>
      </c>
      <c r="I6524" s="675" t="s">
        <v>6929</v>
      </c>
      <c r="J6524" s="675" t="s">
        <v>9913</v>
      </c>
      <c r="K6524" s="666">
        <v>3</v>
      </c>
      <c r="L6524" s="666">
        <v>8</v>
      </c>
      <c r="M6524" s="691" t="s">
        <v>15058</v>
      </c>
      <c r="N6524" s="666">
        <v>3</v>
      </c>
      <c r="O6524" s="666">
        <v>6</v>
      </c>
      <c r="P6524" s="772" t="s">
        <v>14247</v>
      </c>
      <c r="Q6524" s="666">
        <v>1</v>
      </c>
      <c r="R6524" s="666">
        <v>12</v>
      </c>
    </row>
    <row r="6525" spans="1:18" ht="15.75" customHeight="1" x14ac:dyDescent="0.2">
      <c r="A6525" s="676" t="s">
        <v>13701</v>
      </c>
      <c r="B6525" s="670" t="s">
        <v>14874</v>
      </c>
      <c r="C6525" s="670"/>
      <c r="D6525" s="675" t="s">
        <v>11169</v>
      </c>
      <c r="E6525" s="737" t="s">
        <v>9369</v>
      </c>
      <c r="F6525" s="666">
        <v>46233334</v>
      </c>
      <c r="G6525" s="675" t="s">
        <v>14603</v>
      </c>
      <c r="H6525" s="675" t="s">
        <v>11169</v>
      </c>
      <c r="I6525" s="668" t="s">
        <v>6929</v>
      </c>
      <c r="J6525" s="675" t="s">
        <v>11169</v>
      </c>
      <c r="K6525" s="670">
        <v>4</v>
      </c>
      <c r="L6525" s="670">
        <v>8</v>
      </c>
      <c r="M6525" s="691" t="s">
        <v>14604</v>
      </c>
      <c r="N6525" s="670"/>
      <c r="O6525" s="670"/>
      <c r="P6525" s="773"/>
      <c r="Q6525" s="670"/>
      <c r="R6525" s="670"/>
    </row>
    <row r="6526" spans="1:18" ht="15.75" customHeight="1" x14ac:dyDescent="0.2">
      <c r="A6526" s="676" t="s">
        <v>13701</v>
      </c>
      <c r="B6526" s="670" t="s">
        <v>14874</v>
      </c>
      <c r="C6526" s="670"/>
      <c r="D6526" s="675" t="s">
        <v>9914</v>
      </c>
      <c r="E6526" s="737" t="s">
        <v>14875</v>
      </c>
      <c r="F6526" s="666">
        <v>44834330</v>
      </c>
      <c r="G6526" s="675" t="s">
        <v>14605</v>
      </c>
      <c r="H6526" s="675" t="s">
        <v>9914</v>
      </c>
      <c r="I6526" s="668" t="s">
        <v>6929</v>
      </c>
      <c r="J6526" s="668" t="s">
        <v>9913</v>
      </c>
      <c r="K6526" s="670">
        <v>6</v>
      </c>
      <c r="L6526" s="670">
        <v>9</v>
      </c>
      <c r="M6526" s="691" t="s">
        <v>14606</v>
      </c>
      <c r="N6526" s="670"/>
      <c r="O6526" s="670"/>
      <c r="P6526" s="773"/>
      <c r="Q6526" s="670"/>
      <c r="R6526" s="670"/>
    </row>
    <row r="6527" spans="1:18" ht="15.75" customHeight="1" x14ac:dyDescent="0.2">
      <c r="A6527" s="665" t="s">
        <v>13701</v>
      </c>
      <c r="B6527" s="666" t="s">
        <v>6922</v>
      </c>
      <c r="C6527" s="666" t="s">
        <v>11026</v>
      </c>
      <c r="D6527" s="675" t="s">
        <v>11806</v>
      </c>
      <c r="E6527" s="737" t="s">
        <v>6979</v>
      </c>
      <c r="F6527" s="666">
        <v>42849430</v>
      </c>
      <c r="G6527" s="675" t="s">
        <v>15099</v>
      </c>
      <c r="H6527" s="675" t="s">
        <v>11806</v>
      </c>
      <c r="I6527" s="675" t="s">
        <v>6929</v>
      </c>
      <c r="J6527" s="675" t="s">
        <v>13704</v>
      </c>
      <c r="K6527" s="666">
        <v>3</v>
      </c>
      <c r="L6527" s="666">
        <v>8</v>
      </c>
      <c r="M6527" s="691" t="s">
        <v>15040</v>
      </c>
      <c r="N6527" s="666">
        <v>3</v>
      </c>
      <c r="O6527" s="666">
        <v>6</v>
      </c>
      <c r="P6527" s="772" t="s">
        <v>14176</v>
      </c>
      <c r="Q6527" s="666">
        <v>1</v>
      </c>
      <c r="R6527" s="666">
        <v>12</v>
      </c>
    </row>
    <row r="6528" spans="1:18" ht="15.75" customHeight="1" x14ac:dyDescent="0.2">
      <c r="A6528" s="665" t="s">
        <v>13701</v>
      </c>
      <c r="B6528" s="666" t="s">
        <v>6922</v>
      </c>
      <c r="C6528" s="666" t="s">
        <v>11026</v>
      </c>
      <c r="D6528" s="675" t="s">
        <v>10356</v>
      </c>
      <c r="E6528" s="737" t="s">
        <v>6979</v>
      </c>
      <c r="F6528" s="666">
        <v>18199651</v>
      </c>
      <c r="G6528" s="675" t="s">
        <v>14792</v>
      </c>
      <c r="H6528" s="675" t="s">
        <v>10356</v>
      </c>
      <c r="I6528" s="675" t="s">
        <v>6929</v>
      </c>
      <c r="J6528" s="675" t="s">
        <v>10356</v>
      </c>
      <c r="K6528" s="666">
        <v>3</v>
      </c>
      <c r="L6528" s="666">
        <v>8</v>
      </c>
      <c r="M6528" s="691" t="s">
        <v>15040</v>
      </c>
      <c r="N6528" s="666">
        <v>3</v>
      </c>
      <c r="O6528" s="666">
        <v>6</v>
      </c>
      <c r="P6528" s="772" t="s">
        <v>14176</v>
      </c>
      <c r="Q6528" s="666">
        <v>1</v>
      </c>
      <c r="R6528" s="666">
        <v>12</v>
      </c>
    </row>
    <row r="6529" spans="1:18" ht="15.75" customHeight="1" x14ac:dyDescent="0.2">
      <c r="A6529" s="665" t="s">
        <v>13701</v>
      </c>
      <c r="B6529" s="666" t="s">
        <v>6922</v>
      </c>
      <c r="C6529" s="666" t="s">
        <v>11026</v>
      </c>
      <c r="D6529" s="675" t="s">
        <v>10738</v>
      </c>
      <c r="E6529" s="737" t="s">
        <v>15041</v>
      </c>
      <c r="F6529" s="666">
        <v>45973950</v>
      </c>
      <c r="G6529" s="675" t="s">
        <v>14795</v>
      </c>
      <c r="H6529" s="675" t="s">
        <v>10738</v>
      </c>
      <c r="I6529" s="675" t="s">
        <v>7361</v>
      </c>
      <c r="J6529" s="675" t="s">
        <v>13708</v>
      </c>
      <c r="K6529" s="666">
        <v>3</v>
      </c>
      <c r="L6529" s="666">
        <v>8</v>
      </c>
      <c r="M6529" s="691" t="s">
        <v>15042</v>
      </c>
      <c r="N6529" s="666">
        <v>3</v>
      </c>
      <c r="O6529" s="666">
        <v>6</v>
      </c>
      <c r="P6529" s="772" t="s">
        <v>15043</v>
      </c>
      <c r="Q6529" s="666">
        <v>1</v>
      </c>
      <c r="R6529" s="666">
        <v>12</v>
      </c>
    </row>
    <row r="6530" spans="1:18" ht="15.75" customHeight="1" x14ac:dyDescent="0.2">
      <c r="A6530" s="676" t="s">
        <v>13701</v>
      </c>
      <c r="B6530" s="670" t="s">
        <v>14874</v>
      </c>
      <c r="C6530" s="670"/>
      <c r="D6530" s="675" t="s">
        <v>9914</v>
      </c>
      <c r="E6530" s="737" t="s">
        <v>14875</v>
      </c>
      <c r="F6530" s="666">
        <v>41960886</v>
      </c>
      <c r="G6530" s="675" t="s">
        <v>14610</v>
      </c>
      <c r="H6530" s="675" t="s">
        <v>9914</v>
      </c>
      <c r="I6530" s="668" t="s">
        <v>6929</v>
      </c>
      <c r="J6530" s="668" t="s">
        <v>9913</v>
      </c>
      <c r="K6530" s="670">
        <v>1</v>
      </c>
      <c r="L6530" s="670">
        <v>2</v>
      </c>
      <c r="M6530" s="691" t="s">
        <v>14611</v>
      </c>
      <c r="N6530" s="670"/>
      <c r="O6530" s="670"/>
      <c r="P6530" s="773"/>
      <c r="Q6530" s="670"/>
      <c r="R6530" s="670"/>
    </row>
    <row r="6531" spans="1:18" ht="15.75" customHeight="1" x14ac:dyDescent="0.2">
      <c r="A6531" s="665" t="s">
        <v>13701</v>
      </c>
      <c r="B6531" s="666" t="s">
        <v>6922</v>
      </c>
      <c r="C6531" s="666" t="s">
        <v>11026</v>
      </c>
      <c r="D6531" s="675" t="s">
        <v>11806</v>
      </c>
      <c r="E6531" s="737" t="s">
        <v>6979</v>
      </c>
      <c r="F6531" s="666">
        <v>45516136</v>
      </c>
      <c r="G6531" s="675" t="s">
        <v>10514</v>
      </c>
      <c r="H6531" s="675" t="s">
        <v>11806</v>
      </c>
      <c r="I6531" s="675" t="s">
        <v>6929</v>
      </c>
      <c r="J6531" s="675" t="s">
        <v>13704</v>
      </c>
      <c r="K6531" s="666">
        <v>3</v>
      </c>
      <c r="L6531" s="666">
        <v>8</v>
      </c>
      <c r="M6531" s="691" t="s">
        <v>15040</v>
      </c>
      <c r="N6531" s="666">
        <v>3</v>
      </c>
      <c r="O6531" s="666">
        <v>6</v>
      </c>
      <c r="P6531" s="772" t="s">
        <v>14176</v>
      </c>
      <c r="Q6531" s="666">
        <v>1</v>
      </c>
      <c r="R6531" s="666">
        <v>12</v>
      </c>
    </row>
    <row r="6532" spans="1:18" ht="15.75" customHeight="1" x14ac:dyDescent="0.2">
      <c r="A6532" s="665" t="s">
        <v>13701</v>
      </c>
      <c r="B6532" s="666" t="s">
        <v>6922</v>
      </c>
      <c r="C6532" s="666" t="s">
        <v>11026</v>
      </c>
      <c r="D6532" s="675" t="s">
        <v>10854</v>
      </c>
      <c r="E6532" s="737" t="s">
        <v>6979</v>
      </c>
      <c r="F6532" s="666">
        <v>45644300</v>
      </c>
      <c r="G6532" s="675" t="s">
        <v>15100</v>
      </c>
      <c r="H6532" s="675" t="s">
        <v>10854</v>
      </c>
      <c r="I6532" s="675" t="s">
        <v>6929</v>
      </c>
      <c r="J6532" s="675" t="s">
        <v>10854</v>
      </c>
      <c r="K6532" s="666">
        <v>3</v>
      </c>
      <c r="L6532" s="666">
        <v>8</v>
      </c>
      <c r="M6532" s="691" t="s">
        <v>15040</v>
      </c>
      <c r="N6532" s="666">
        <v>3</v>
      </c>
      <c r="O6532" s="666">
        <v>6</v>
      </c>
      <c r="P6532" s="772" t="s">
        <v>14176</v>
      </c>
      <c r="Q6532" s="666">
        <v>1</v>
      </c>
      <c r="R6532" s="666">
        <v>12</v>
      </c>
    </row>
    <row r="6533" spans="1:18" ht="15.75" customHeight="1" x14ac:dyDescent="0.2">
      <c r="A6533" s="665" t="s">
        <v>13701</v>
      </c>
      <c r="B6533" s="666" t="s">
        <v>6922</v>
      </c>
      <c r="C6533" s="666" t="s">
        <v>11026</v>
      </c>
      <c r="D6533" s="675" t="s">
        <v>11806</v>
      </c>
      <c r="E6533" s="737" t="s">
        <v>6979</v>
      </c>
      <c r="F6533" s="666">
        <v>43929733</v>
      </c>
      <c r="G6533" s="675" t="s">
        <v>14797</v>
      </c>
      <c r="H6533" s="675" t="s">
        <v>11806</v>
      </c>
      <c r="I6533" s="675" t="s">
        <v>6929</v>
      </c>
      <c r="J6533" s="675" t="s">
        <v>13704</v>
      </c>
      <c r="K6533" s="666">
        <v>3</v>
      </c>
      <c r="L6533" s="666">
        <v>8</v>
      </c>
      <c r="M6533" s="691" t="s">
        <v>15040</v>
      </c>
      <c r="N6533" s="666">
        <v>3</v>
      </c>
      <c r="O6533" s="666">
        <v>6</v>
      </c>
      <c r="P6533" s="772" t="s">
        <v>14176</v>
      </c>
      <c r="Q6533" s="666">
        <v>1</v>
      </c>
      <c r="R6533" s="666">
        <v>12</v>
      </c>
    </row>
    <row r="6534" spans="1:18" ht="15.75" customHeight="1" x14ac:dyDescent="0.2">
      <c r="A6534" s="665" t="s">
        <v>13701</v>
      </c>
      <c r="B6534" s="666" t="s">
        <v>6922</v>
      </c>
      <c r="C6534" s="666" t="s">
        <v>11026</v>
      </c>
      <c r="D6534" s="675" t="s">
        <v>9914</v>
      </c>
      <c r="E6534" s="737" t="s">
        <v>6963</v>
      </c>
      <c r="F6534" s="666">
        <v>71860666</v>
      </c>
      <c r="G6534" s="675" t="s">
        <v>15101</v>
      </c>
      <c r="H6534" s="675" t="s">
        <v>9914</v>
      </c>
      <c r="I6534" s="675" t="s">
        <v>6929</v>
      </c>
      <c r="J6534" s="675" t="s">
        <v>9913</v>
      </c>
      <c r="K6534" s="666">
        <v>3</v>
      </c>
      <c r="L6534" s="666">
        <v>8</v>
      </c>
      <c r="M6534" s="691" t="s">
        <v>15058</v>
      </c>
      <c r="N6534" s="666">
        <v>3</v>
      </c>
      <c r="O6534" s="666">
        <v>6</v>
      </c>
      <c r="P6534" s="772" t="s">
        <v>14247</v>
      </c>
      <c r="Q6534" s="666">
        <v>1</v>
      </c>
      <c r="R6534" s="666">
        <v>12</v>
      </c>
    </row>
    <row r="6535" spans="1:18" ht="15.75" customHeight="1" x14ac:dyDescent="0.2">
      <c r="A6535" s="665" t="s">
        <v>13701</v>
      </c>
      <c r="B6535" s="666" t="s">
        <v>6922</v>
      </c>
      <c r="C6535" s="666" t="s">
        <v>11026</v>
      </c>
      <c r="D6535" s="675" t="s">
        <v>11169</v>
      </c>
      <c r="E6535" s="737" t="s">
        <v>6979</v>
      </c>
      <c r="F6535" s="666">
        <v>47636359</v>
      </c>
      <c r="G6535" s="675" t="s">
        <v>15102</v>
      </c>
      <c r="H6535" s="675" t="s">
        <v>11169</v>
      </c>
      <c r="I6535" s="675" t="s">
        <v>6929</v>
      </c>
      <c r="J6535" s="675" t="s">
        <v>11169</v>
      </c>
      <c r="K6535" s="666">
        <v>3</v>
      </c>
      <c r="L6535" s="666">
        <v>8</v>
      </c>
      <c r="M6535" s="691" t="s">
        <v>15040</v>
      </c>
      <c r="N6535" s="666">
        <v>3</v>
      </c>
      <c r="O6535" s="666">
        <v>6</v>
      </c>
      <c r="P6535" s="772" t="s">
        <v>14176</v>
      </c>
      <c r="Q6535" s="666">
        <v>1</v>
      </c>
      <c r="R6535" s="666">
        <v>12</v>
      </c>
    </row>
    <row r="6536" spans="1:18" ht="15.75" customHeight="1" x14ac:dyDescent="0.2">
      <c r="A6536" s="665" t="s">
        <v>13701</v>
      </c>
      <c r="B6536" s="666" t="s">
        <v>6922</v>
      </c>
      <c r="C6536" s="666" t="s">
        <v>11026</v>
      </c>
      <c r="D6536" s="675" t="s">
        <v>11169</v>
      </c>
      <c r="E6536" s="737" t="s">
        <v>6979</v>
      </c>
      <c r="F6536" s="666">
        <v>70261001</v>
      </c>
      <c r="G6536" s="675" t="s">
        <v>15103</v>
      </c>
      <c r="H6536" s="675" t="s">
        <v>11169</v>
      </c>
      <c r="I6536" s="675" t="s">
        <v>6929</v>
      </c>
      <c r="J6536" s="675" t="s">
        <v>11169</v>
      </c>
      <c r="K6536" s="666">
        <v>3</v>
      </c>
      <c r="L6536" s="666">
        <v>8</v>
      </c>
      <c r="M6536" s="691" t="s">
        <v>15040</v>
      </c>
      <c r="N6536" s="666">
        <v>3</v>
      </c>
      <c r="O6536" s="666">
        <v>6</v>
      </c>
      <c r="P6536" s="772" t="s">
        <v>14176</v>
      </c>
      <c r="Q6536" s="666">
        <v>1</v>
      </c>
      <c r="R6536" s="666">
        <v>12</v>
      </c>
    </row>
    <row r="6537" spans="1:18" ht="15.75" customHeight="1" x14ac:dyDescent="0.2">
      <c r="A6537" s="665" t="s">
        <v>13701</v>
      </c>
      <c r="B6537" s="666" t="s">
        <v>6922</v>
      </c>
      <c r="C6537" s="666" t="s">
        <v>11026</v>
      </c>
      <c r="D6537" s="675" t="s">
        <v>10854</v>
      </c>
      <c r="E6537" s="737" t="s">
        <v>6979</v>
      </c>
      <c r="F6537" s="666">
        <v>47675354</v>
      </c>
      <c r="G6537" s="675" t="s">
        <v>15104</v>
      </c>
      <c r="H6537" s="675" t="s">
        <v>10854</v>
      </c>
      <c r="I6537" s="675" t="s">
        <v>6929</v>
      </c>
      <c r="J6537" s="675" t="s">
        <v>10854</v>
      </c>
      <c r="K6537" s="666">
        <v>3</v>
      </c>
      <c r="L6537" s="666">
        <v>8</v>
      </c>
      <c r="M6537" s="691" t="s">
        <v>15040</v>
      </c>
      <c r="N6537" s="666">
        <v>3</v>
      </c>
      <c r="O6537" s="666">
        <v>6</v>
      </c>
      <c r="P6537" s="772" t="s">
        <v>14176</v>
      </c>
      <c r="Q6537" s="666">
        <v>1</v>
      </c>
      <c r="R6537" s="666">
        <v>12</v>
      </c>
    </row>
    <row r="6538" spans="1:18" ht="15.75" customHeight="1" x14ac:dyDescent="0.2">
      <c r="A6538" s="665" t="s">
        <v>13701</v>
      </c>
      <c r="B6538" s="666" t="s">
        <v>6922</v>
      </c>
      <c r="C6538" s="666" t="s">
        <v>11026</v>
      </c>
      <c r="D6538" s="675" t="s">
        <v>10738</v>
      </c>
      <c r="E6538" s="737" t="s">
        <v>15041</v>
      </c>
      <c r="F6538" s="666">
        <v>42927799</v>
      </c>
      <c r="G6538" s="675" t="s">
        <v>11678</v>
      </c>
      <c r="H6538" s="675" t="s">
        <v>10738</v>
      </c>
      <c r="I6538" s="675" t="s">
        <v>7361</v>
      </c>
      <c r="J6538" s="675" t="s">
        <v>13708</v>
      </c>
      <c r="K6538" s="666">
        <v>3</v>
      </c>
      <c r="L6538" s="666">
        <v>8</v>
      </c>
      <c r="M6538" s="691" t="s">
        <v>15042</v>
      </c>
      <c r="N6538" s="666">
        <v>3</v>
      </c>
      <c r="O6538" s="666">
        <v>6</v>
      </c>
      <c r="P6538" s="772" t="s">
        <v>15043</v>
      </c>
      <c r="Q6538" s="666">
        <v>1</v>
      </c>
      <c r="R6538" s="666">
        <v>12</v>
      </c>
    </row>
    <row r="6539" spans="1:18" ht="15.75" customHeight="1" x14ac:dyDescent="0.2">
      <c r="A6539" s="665" t="s">
        <v>13701</v>
      </c>
      <c r="B6539" s="666" t="s">
        <v>6922</v>
      </c>
      <c r="C6539" s="666" t="s">
        <v>11026</v>
      </c>
      <c r="D6539" s="675" t="s">
        <v>10738</v>
      </c>
      <c r="E6539" s="737" t="s">
        <v>15041</v>
      </c>
      <c r="F6539" s="666">
        <v>1122869</v>
      </c>
      <c r="G6539" s="675" t="s">
        <v>15105</v>
      </c>
      <c r="H6539" s="675" t="s">
        <v>10738</v>
      </c>
      <c r="I6539" s="675" t="s">
        <v>7361</v>
      </c>
      <c r="J6539" s="675" t="s">
        <v>13708</v>
      </c>
      <c r="K6539" s="666">
        <v>3</v>
      </c>
      <c r="L6539" s="666">
        <v>8</v>
      </c>
      <c r="M6539" s="691" t="s">
        <v>15042</v>
      </c>
      <c r="N6539" s="666">
        <v>3</v>
      </c>
      <c r="O6539" s="666">
        <v>6</v>
      </c>
      <c r="P6539" s="772" t="s">
        <v>15043</v>
      </c>
      <c r="Q6539" s="666">
        <v>1</v>
      </c>
      <c r="R6539" s="666">
        <v>12</v>
      </c>
    </row>
    <row r="6540" spans="1:18" ht="15.75" customHeight="1" x14ac:dyDescent="0.2">
      <c r="A6540" s="665" t="s">
        <v>13701</v>
      </c>
      <c r="B6540" s="666" t="s">
        <v>6922</v>
      </c>
      <c r="C6540" s="666" t="s">
        <v>11026</v>
      </c>
      <c r="D6540" s="675" t="s">
        <v>11169</v>
      </c>
      <c r="E6540" s="737" t="s">
        <v>6979</v>
      </c>
      <c r="F6540" s="666">
        <v>18220478</v>
      </c>
      <c r="G6540" s="675" t="s">
        <v>13881</v>
      </c>
      <c r="H6540" s="675" t="s">
        <v>11169</v>
      </c>
      <c r="I6540" s="675" t="s">
        <v>6929</v>
      </c>
      <c r="J6540" s="675" t="s">
        <v>11169</v>
      </c>
      <c r="K6540" s="666">
        <v>3</v>
      </c>
      <c r="L6540" s="666">
        <v>8</v>
      </c>
      <c r="M6540" s="691" t="s">
        <v>15040</v>
      </c>
      <c r="N6540" s="666">
        <v>3</v>
      </c>
      <c r="O6540" s="666">
        <v>6</v>
      </c>
      <c r="P6540" s="772" t="s">
        <v>14176</v>
      </c>
      <c r="Q6540" s="666">
        <v>1</v>
      </c>
      <c r="R6540" s="666">
        <v>12</v>
      </c>
    </row>
    <row r="6541" spans="1:18" ht="15.75" customHeight="1" x14ac:dyDescent="0.2">
      <c r="A6541" s="665" t="s">
        <v>13701</v>
      </c>
      <c r="B6541" s="666" t="s">
        <v>6922</v>
      </c>
      <c r="C6541" s="666" t="s">
        <v>11026</v>
      </c>
      <c r="D6541" s="675" t="s">
        <v>11169</v>
      </c>
      <c r="E6541" s="737" t="s">
        <v>6979</v>
      </c>
      <c r="F6541" s="666">
        <v>47848985</v>
      </c>
      <c r="G6541" s="675" t="s">
        <v>15106</v>
      </c>
      <c r="H6541" s="675" t="s">
        <v>11169</v>
      </c>
      <c r="I6541" s="675" t="s">
        <v>6929</v>
      </c>
      <c r="J6541" s="675" t="s">
        <v>11169</v>
      </c>
      <c r="K6541" s="666">
        <v>3</v>
      </c>
      <c r="L6541" s="666">
        <v>8</v>
      </c>
      <c r="M6541" s="691" t="s">
        <v>15040</v>
      </c>
      <c r="N6541" s="666">
        <v>3</v>
      </c>
      <c r="O6541" s="666">
        <v>6</v>
      </c>
      <c r="P6541" s="772" t="s">
        <v>14176</v>
      </c>
      <c r="Q6541" s="666">
        <v>1</v>
      </c>
      <c r="R6541" s="666">
        <v>12</v>
      </c>
    </row>
    <row r="6542" spans="1:18" ht="15.75" customHeight="1" x14ac:dyDescent="0.2">
      <c r="A6542" s="665" t="s">
        <v>13701</v>
      </c>
      <c r="B6542" s="666" t="s">
        <v>6922</v>
      </c>
      <c r="C6542" s="666" t="s">
        <v>11026</v>
      </c>
      <c r="D6542" s="675" t="s">
        <v>9914</v>
      </c>
      <c r="E6542" s="737" t="s">
        <v>6963</v>
      </c>
      <c r="F6542" s="666">
        <v>70044977</v>
      </c>
      <c r="G6542" s="675" t="s">
        <v>15107</v>
      </c>
      <c r="H6542" s="675" t="s">
        <v>9914</v>
      </c>
      <c r="I6542" s="675" t="s">
        <v>6929</v>
      </c>
      <c r="J6542" s="675" t="s">
        <v>9913</v>
      </c>
      <c r="K6542" s="666">
        <v>3</v>
      </c>
      <c r="L6542" s="666">
        <v>8</v>
      </c>
      <c r="M6542" s="691" t="s">
        <v>15058</v>
      </c>
      <c r="N6542" s="666">
        <v>3</v>
      </c>
      <c r="O6542" s="666">
        <v>6</v>
      </c>
      <c r="P6542" s="772" t="s">
        <v>14247</v>
      </c>
      <c r="Q6542" s="666">
        <v>1</v>
      </c>
      <c r="R6542" s="666">
        <v>12</v>
      </c>
    </row>
    <row r="6543" spans="1:18" ht="15.75" customHeight="1" x14ac:dyDescent="0.2">
      <c r="A6543" s="665" t="s">
        <v>13701</v>
      </c>
      <c r="B6543" s="666" t="s">
        <v>6922</v>
      </c>
      <c r="C6543" s="666" t="s">
        <v>11026</v>
      </c>
      <c r="D6543" s="675" t="s">
        <v>11169</v>
      </c>
      <c r="E6543" s="737" t="s">
        <v>6979</v>
      </c>
      <c r="F6543" s="666">
        <v>45449002</v>
      </c>
      <c r="G6543" s="675" t="s">
        <v>15108</v>
      </c>
      <c r="H6543" s="675" t="s">
        <v>11169</v>
      </c>
      <c r="I6543" s="675" t="s">
        <v>6929</v>
      </c>
      <c r="J6543" s="675" t="s">
        <v>11169</v>
      </c>
      <c r="K6543" s="666">
        <v>3</v>
      </c>
      <c r="L6543" s="666">
        <v>8</v>
      </c>
      <c r="M6543" s="691" t="s">
        <v>15040</v>
      </c>
      <c r="N6543" s="666">
        <v>3</v>
      </c>
      <c r="O6543" s="666">
        <v>6</v>
      </c>
      <c r="P6543" s="772" t="s">
        <v>14176</v>
      </c>
      <c r="Q6543" s="666">
        <v>1</v>
      </c>
      <c r="R6543" s="666">
        <v>12</v>
      </c>
    </row>
    <row r="6544" spans="1:18" ht="15.75" customHeight="1" x14ac:dyDescent="0.2">
      <c r="A6544" s="665" t="s">
        <v>13701</v>
      </c>
      <c r="B6544" s="666" t="s">
        <v>6922</v>
      </c>
      <c r="C6544" s="666" t="s">
        <v>11026</v>
      </c>
      <c r="D6544" s="675" t="s">
        <v>10738</v>
      </c>
      <c r="E6544" s="737" t="s">
        <v>15041</v>
      </c>
      <c r="F6544" s="666">
        <v>46330143</v>
      </c>
      <c r="G6544" s="675" t="s">
        <v>14802</v>
      </c>
      <c r="H6544" s="675" t="s">
        <v>10738</v>
      </c>
      <c r="I6544" s="675" t="s">
        <v>7361</v>
      </c>
      <c r="J6544" s="675" t="s">
        <v>13708</v>
      </c>
      <c r="K6544" s="666">
        <v>3</v>
      </c>
      <c r="L6544" s="666">
        <v>8</v>
      </c>
      <c r="M6544" s="691" t="s">
        <v>15042</v>
      </c>
      <c r="N6544" s="666">
        <v>3</v>
      </c>
      <c r="O6544" s="666">
        <v>6</v>
      </c>
      <c r="P6544" s="772" t="s">
        <v>15043</v>
      </c>
      <c r="Q6544" s="666">
        <v>1</v>
      </c>
      <c r="R6544" s="666">
        <v>12</v>
      </c>
    </row>
    <row r="6545" spans="1:18" ht="15.75" customHeight="1" x14ac:dyDescent="0.2">
      <c r="A6545" s="665" t="s">
        <v>13701</v>
      </c>
      <c r="B6545" s="666" t="s">
        <v>6922</v>
      </c>
      <c r="C6545" s="666" t="s">
        <v>11026</v>
      </c>
      <c r="D6545" s="675" t="s">
        <v>9105</v>
      </c>
      <c r="E6545" s="737" t="s">
        <v>6979</v>
      </c>
      <c r="F6545" s="666">
        <v>42364559</v>
      </c>
      <c r="G6545" s="675" t="s">
        <v>14803</v>
      </c>
      <c r="H6545" s="675" t="s">
        <v>9105</v>
      </c>
      <c r="I6545" s="675" t="s">
        <v>6929</v>
      </c>
      <c r="J6545" s="675" t="s">
        <v>13873</v>
      </c>
      <c r="K6545" s="666">
        <v>3</v>
      </c>
      <c r="L6545" s="666">
        <v>8</v>
      </c>
      <c r="M6545" s="691" t="s">
        <v>15040</v>
      </c>
      <c r="N6545" s="666">
        <v>3</v>
      </c>
      <c r="O6545" s="666">
        <v>6</v>
      </c>
      <c r="P6545" s="772" t="s">
        <v>14176</v>
      </c>
      <c r="Q6545" s="666">
        <v>1</v>
      </c>
      <c r="R6545" s="666">
        <v>12</v>
      </c>
    </row>
    <row r="6546" spans="1:18" ht="15.75" customHeight="1" x14ac:dyDescent="0.2">
      <c r="A6546" s="665" t="s">
        <v>13701</v>
      </c>
      <c r="B6546" s="666" t="s">
        <v>6922</v>
      </c>
      <c r="C6546" s="666" t="s">
        <v>11026</v>
      </c>
      <c r="D6546" s="675" t="s">
        <v>10738</v>
      </c>
      <c r="E6546" s="737" t="s">
        <v>15041</v>
      </c>
      <c r="F6546" s="666">
        <v>19573287</v>
      </c>
      <c r="G6546" s="675" t="s">
        <v>15109</v>
      </c>
      <c r="H6546" s="675" t="s">
        <v>10738</v>
      </c>
      <c r="I6546" s="675" t="s">
        <v>7361</v>
      </c>
      <c r="J6546" s="675" t="s">
        <v>13708</v>
      </c>
      <c r="K6546" s="666">
        <v>3</v>
      </c>
      <c r="L6546" s="666">
        <v>8</v>
      </c>
      <c r="M6546" s="691" t="s">
        <v>15042</v>
      </c>
      <c r="N6546" s="666">
        <v>3</v>
      </c>
      <c r="O6546" s="666">
        <v>6</v>
      </c>
      <c r="P6546" s="772" t="s">
        <v>15043</v>
      </c>
      <c r="Q6546" s="666">
        <v>1</v>
      </c>
      <c r="R6546" s="666">
        <v>12</v>
      </c>
    </row>
    <row r="6547" spans="1:18" ht="15.75" customHeight="1" x14ac:dyDescent="0.2">
      <c r="A6547" s="665" t="s">
        <v>13701</v>
      </c>
      <c r="B6547" s="666" t="s">
        <v>6922</v>
      </c>
      <c r="C6547" s="666" t="s">
        <v>11026</v>
      </c>
      <c r="D6547" s="675" t="s">
        <v>10738</v>
      </c>
      <c r="E6547" s="737" t="s">
        <v>15041</v>
      </c>
      <c r="F6547" s="666">
        <v>40096796</v>
      </c>
      <c r="G6547" s="675" t="s">
        <v>15110</v>
      </c>
      <c r="H6547" s="675" t="s">
        <v>10738</v>
      </c>
      <c r="I6547" s="675" t="s">
        <v>7361</v>
      </c>
      <c r="J6547" s="675" t="s">
        <v>13708</v>
      </c>
      <c r="K6547" s="666">
        <v>3</v>
      </c>
      <c r="L6547" s="666">
        <v>8</v>
      </c>
      <c r="M6547" s="691" t="s">
        <v>15042</v>
      </c>
      <c r="N6547" s="666">
        <v>3</v>
      </c>
      <c r="O6547" s="666">
        <v>6</v>
      </c>
      <c r="P6547" s="772" t="s">
        <v>15043</v>
      </c>
      <c r="Q6547" s="666">
        <v>1</v>
      </c>
      <c r="R6547" s="666">
        <v>12</v>
      </c>
    </row>
    <row r="6548" spans="1:18" ht="15.75" customHeight="1" x14ac:dyDescent="0.2">
      <c r="A6548" s="665" t="s">
        <v>13701</v>
      </c>
      <c r="B6548" s="666" t="s">
        <v>6922</v>
      </c>
      <c r="C6548" s="666" t="s">
        <v>11026</v>
      </c>
      <c r="D6548" s="675" t="s">
        <v>10842</v>
      </c>
      <c r="E6548" s="737" t="s">
        <v>15041</v>
      </c>
      <c r="F6548" s="666">
        <v>45107412</v>
      </c>
      <c r="G6548" s="675" t="s">
        <v>15111</v>
      </c>
      <c r="H6548" s="675" t="s">
        <v>10842</v>
      </c>
      <c r="I6548" s="675" t="s">
        <v>7361</v>
      </c>
      <c r="J6548" s="675" t="s">
        <v>13708</v>
      </c>
      <c r="K6548" s="666">
        <v>3</v>
      </c>
      <c r="L6548" s="666">
        <v>8</v>
      </c>
      <c r="M6548" s="691" t="s">
        <v>15042</v>
      </c>
      <c r="N6548" s="666">
        <v>3</v>
      </c>
      <c r="O6548" s="666">
        <v>6</v>
      </c>
      <c r="P6548" s="772" t="s">
        <v>15043</v>
      </c>
      <c r="Q6548" s="666">
        <v>1</v>
      </c>
      <c r="R6548" s="666">
        <v>12</v>
      </c>
    </row>
    <row r="6549" spans="1:18" ht="15.75" customHeight="1" x14ac:dyDescent="0.2">
      <c r="A6549" s="665" t="s">
        <v>13701</v>
      </c>
      <c r="B6549" s="666" t="s">
        <v>6922</v>
      </c>
      <c r="C6549" s="666" t="s">
        <v>11026</v>
      </c>
      <c r="D6549" s="675" t="s">
        <v>10738</v>
      </c>
      <c r="E6549" s="737" t="s">
        <v>15041</v>
      </c>
      <c r="F6549" s="666">
        <v>44719147</v>
      </c>
      <c r="G6549" s="675" t="s">
        <v>15112</v>
      </c>
      <c r="H6549" s="675" t="s">
        <v>10738</v>
      </c>
      <c r="I6549" s="675" t="s">
        <v>7361</v>
      </c>
      <c r="J6549" s="675" t="s">
        <v>13708</v>
      </c>
      <c r="K6549" s="666">
        <v>3</v>
      </c>
      <c r="L6549" s="666">
        <v>8</v>
      </c>
      <c r="M6549" s="691" t="s">
        <v>15042</v>
      </c>
      <c r="N6549" s="666">
        <v>3</v>
      </c>
      <c r="O6549" s="666">
        <v>6</v>
      </c>
      <c r="P6549" s="772" t="s">
        <v>15043</v>
      </c>
      <c r="Q6549" s="666">
        <v>1</v>
      </c>
      <c r="R6549" s="666">
        <v>12</v>
      </c>
    </row>
    <row r="6550" spans="1:18" ht="15.75" customHeight="1" x14ac:dyDescent="0.2">
      <c r="A6550" s="665" t="s">
        <v>13701</v>
      </c>
      <c r="B6550" s="666" t="s">
        <v>6922</v>
      </c>
      <c r="C6550" s="666" t="s">
        <v>11026</v>
      </c>
      <c r="D6550" s="675" t="s">
        <v>11949</v>
      </c>
      <c r="E6550" s="737" t="s">
        <v>15041</v>
      </c>
      <c r="F6550" s="666">
        <v>32987941</v>
      </c>
      <c r="G6550" s="675" t="s">
        <v>15113</v>
      </c>
      <c r="H6550" s="675" t="s">
        <v>11949</v>
      </c>
      <c r="I6550" s="675" t="s">
        <v>7361</v>
      </c>
      <c r="J6550" s="675" t="s">
        <v>13708</v>
      </c>
      <c r="K6550" s="666">
        <v>3</v>
      </c>
      <c r="L6550" s="666">
        <v>8</v>
      </c>
      <c r="M6550" s="691" t="s">
        <v>15042</v>
      </c>
      <c r="N6550" s="666">
        <v>3</v>
      </c>
      <c r="O6550" s="666">
        <v>6</v>
      </c>
      <c r="P6550" s="772" t="s">
        <v>15043</v>
      </c>
      <c r="Q6550" s="666">
        <v>1</v>
      </c>
      <c r="R6550" s="666">
        <v>12</v>
      </c>
    </row>
    <row r="6551" spans="1:18" ht="15.75" customHeight="1" x14ac:dyDescent="0.2">
      <c r="A6551" s="665" t="s">
        <v>13701</v>
      </c>
      <c r="B6551" s="666" t="s">
        <v>6922</v>
      </c>
      <c r="C6551" s="666" t="s">
        <v>11026</v>
      </c>
      <c r="D6551" s="675" t="s">
        <v>9914</v>
      </c>
      <c r="E6551" s="737" t="s">
        <v>6963</v>
      </c>
      <c r="F6551" s="666">
        <v>48343974</v>
      </c>
      <c r="G6551" s="675" t="s">
        <v>15114</v>
      </c>
      <c r="H6551" s="675" t="s">
        <v>9914</v>
      </c>
      <c r="I6551" s="675" t="s">
        <v>6929</v>
      </c>
      <c r="J6551" s="675" t="s">
        <v>9913</v>
      </c>
      <c r="K6551" s="666">
        <v>3</v>
      </c>
      <c r="L6551" s="666">
        <v>8</v>
      </c>
      <c r="M6551" s="691" t="s">
        <v>15058</v>
      </c>
      <c r="N6551" s="666">
        <v>3</v>
      </c>
      <c r="O6551" s="666">
        <v>6</v>
      </c>
      <c r="P6551" s="772" t="s">
        <v>14247</v>
      </c>
      <c r="Q6551" s="666">
        <v>1</v>
      </c>
      <c r="R6551" s="666">
        <v>12</v>
      </c>
    </row>
    <row r="6552" spans="1:18" ht="15.75" customHeight="1" x14ac:dyDescent="0.2">
      <c r="A6552" s="665" t="s">
        <v>13701</v>
      </c>
      <c r="B6552" s="666" t="s">
        <v>6922</v>
      </c>
      <c r="C6552" s="666" t="s">
        <v>11026</v>
      </c>
      <c r="D6552" s="675" t="s">
        <v>10356</v>
      </c>
      <c r="E6552" s="737" t="s">
        <v>6979</v>
      </c>
      <c r="F6552" s="666">
        <v>40389990</v>
      </c>
      <c r="G6552" s="675" t="s">
        <v>14806</v>
      </c>
      <c r="H6552" s="675" t="s">
        <v>10356</v>
      </c>
      <c r="I6552" s="675" t="s">
        <v>6929</v>
      </c>
      <c r="J6552" s="675" t="s">
        <v>10356</v>
      </c>
      <c r="K6552" s="666">
        <v>3</v>
      </c>
      <c r="L6552" s="666">
        <v>8</v>
      </c>
      <c r="M6552" s="691" t="s">
        <v>15040</v>
      </c>
      <c r="N6552" s="666">
        <v>3</v>
      </c>
      <c r="O6552" s="666">
        <v>6</v>
      </c>
      <c r="P6552" s="772" t="s">
        <v>14176</v>
      </c>
      <c r="Q6552" s="666">
        <v>1</v>
      </c>
      <c r="R6552" s="666">
        <v>12</v>
      </c>
    </row>
    <row r="6553" spans="1:18" ht="15.75" customHeight="1" x14ac:dyDescent="0.2">
      <c r="A6553" s="676" t="s">
        <v>13701</v>
      </c>
      <c r="B6553" s="670" t="s">
        <v>14874</v>
      </c>
      <c r="C6553" s="670"/>
      <c r="D6553" s="675" t="s">
        <v>9914</v>
      </c>
      <c r="E6553" s="737" t="s">
        <v>14875</v>
      </c>
      <c r="F6553" s="666">
        <v>70298083</v>
      </c>
      <c r="G6553" s="675" t="s">
        <v>11439</v>
      </c>
      <c r="H6553" s="675" t="s">
        <v>9914</v>
      </c>
      <c r="I6553" s="668" t="s">
        <v>6929</v>
      </c>
      <c r="J6553" s="668" t="s">
        <v>9913</v>
      </c>
      <c r="K6553" s="670">
        <v>1</v>
      </c>
      <c r="L6553" s="670">
        <v>1</v>
      </c>
      <c r="M6553" s="753" t="s">
        <v>14254</v>
      </c>
      <c r="N6553" s="670" t="s">
        <v>554</v>
      </c>
      <c r="O6553" s="670" t="s">
        <v>554</v>
      </c>
      <c r="P6553" s="773"/>
      <c r="Q6553" s="670" t="s">
        <v>554</v>
      </c>
      <c r="R6553" s="670" t="s">
        <v>554</v>
      </c>
    </row>
    <row r="6554" spans="1:18" ht="15.75" customHeight="1" x14ac:dyDescent="0.2">
      <c r="A6554" s="665" t="s">
        <v>13701</v>
      </c>
      <c r="B6554" s="666" t="s">
        <v>6922</v>
      </c>
      <c r="C6554" s="666" t="s">
        <v>11026</v>
      </c>
      <c r="D6554" s="675" t="s">
        <v>9914</v>
      </c>
      <c r="E6554" s="737" t="s">
        <v>6963</v>
      </c>
      <c r="F6554" s="666">
        <v>70299187</v>
      </c>
      <c r="G6554" s="675" t="s">
        <v>15115</v>
      </c>
      <c r="H6554" s="675" t="s">
        <v>9914</v>
      </c>
      <c r="I6554" s="675" t="s">
        <v>6929</v>
      </c>
      <c r="J6554" s="675" t="s">
        <v>9913</v>
      </c>
      <c r="K6554" s="666">
        <v>3</v>
      </c>
      <c r="L6554" s="666">
        <v>8</v>
      </c>
      <c r="M6554" s="691" t="s">
        <v>15058</v>
      </c>
      <c r="N6554" s="666">
        <v>3</v>
      </c>
      <c r="O6554" s="666">
        <v>6</v>
      </c>
      <c r="P6554" s="772" t="s">
        <v>14247</v>
      </c>
      <c r="Q6554" s="666">
        <v>1</v>
      </c>
      <c r="R6554" s="666">
        <v>12</v>
      </c>
    </row>
    <row r="6555" spans="1:18" ht="15.75" customHeight="1" x14ac:dyDescent="0.2">
      <c r="A6555" s="665" t="s">
        <v>13701</v>
      </c>
      <c r="B6555" s="666" t="s">
        <v>6922</v>
      </c>
      <c r="C6555" s="666" t="s">
        <v>11026</v>
      </c>
      <c r="D6555" s="675" t="s">
        <v>10738</v>
      </c>
      <c r="E6555" s="737" t="s">
        <v>15041</v>
      </c>
      <c r="F6555" s="666">
        <v>18069265</v>
      </c>
      <c r="G6555" s="675" t="s">
        <v>15116</v>
      </c>
      <c r="H6555" s="675" t="s">
        <v>10738</v>
      </c>
      <c r="I6555" s="675" t="s">
        <v>7361</v>
      </c>
      <c r="J6555" s="675" t="s">
        <v>13708</v>
      </c>
      <c r="K6555" s="666">
        <v>3</v>
      </c>
      <c r="L6555" s="666">
        <v>8</v>
      </c>
      <c r="M6555" s="691" t="s">
        <v>15042</v>
      </c>
      <c r="N6555" s="666">
        <v>3</v>
      </c>
      <c r="O6555" s="666">
        <v>6</v>
      </c>
      <c r="P6555" s="772" t="s">
        <v>15043</v>
      </c>
      <c r="Q6555" s="666">
        <v>1</v>
      </c>
      <c r="R6555" s="666">
        <v>12</v>
      </c>
    </row>
    <row r="6556" spans="1:18" ht="15.75" customHeight="1" x14ac:dyDescent="0.2">
      <c r="A6556" s="665" t="s">
        <v>13701</v>
      </c>
      <c r="B6556" s="666" t="s">
        <v>6922</v>
      </c>
      <c r="C6556" s="666" t="s">
        <v>11026</v>
      </c>
      <c r="D6556" s="675" t="s">
        <v>10356</v>
      </c>
      <c r="E6556" s="737" t="s">
        <v>6979</v>
      </c>
      <c r="F6556" s="666">
        <v>42466414</v>
      </c>
      <c r="G6556" s="675" t="s">
        <v>15117</v>
      </c>
      <c r="H6556" s="675" t="s">
        <v>10356</v>
      </c>
      <c r="I6556" s="675" t="s">
        <v>6929</v>
      </c>
      <c r="J6556" s="675" t="s">
        <v>10356</v>
      </c>
      <c r="K6556" s="666">
        <v>3</v>
      </c>
      <c r="L6556" s="666">
        <v>8</v>
      </c>
      <c r="M6556" s="691" t="s">
        <v>15040</v>
      </c>
      <c r="N6556" s="666">
        <v>3</v>
      </c>
      <c r="O6556" s="666">
        <v>6</v>
      </c>
      <c r="P6556" s="772" t="s">
        <v>14176</v>
      </c>
      <c r="Q6556" s="666">
        <v>1</v>
      </c>
      <c r="R6556" s="666">
        <v>12</v>
      </c>
    </row>
    <row r="6557" spans="1:18" ht="15.75" customHeight="1" x14ac:dyDescent="0.2">
      <c r="A6557" s="665" t="s">
        <v>13701</v>
      </c>
      <c r="B6557" s="666" t="s">
        <v>6922</v>
      </c>
      <c r="C6557" s="666" t="s">
        <v>11026</v>
      </c>
      <c r="D6557" s="675" t="s">
        <v>10356</v>
      </c>
      <c r="E6557" s="737" t="s">
        <v>6979</v>
      </c>
      <c r="F6557" s="666">
        <v>43546432</v>
      </c>
      <c r="G6557" s="675" t="s">
        <v>14810</v>
      </c>
      <c r="H6557" s="675" t="s">
        <v>10356</v>
      </c>
      <c r="I6557" s="675" t="s">
        <v>6929</v>
      </c>
      <c r="J6557" s="675" t="s">
        <v>10356</v>
      </c>
      <c r="K6557" s="666">
        <v>3</v>
      </c>
      <c r="L6557" s="666">
        <v>8</v>
      </c>
      <c r="M6557" s="691" t="s">
        <v>15040</v>
      </c>
      <c r="N6557" s="666">
        <v>3</v>
      </c>
      <c r="O6557" s="666">
        <v>6</v>
      </c>
      <c r="P6557" s="772" t="s">
        <v>14176</v>
      </c>
      <c r="Q6557" s="666">
        <v>1</v>
      </c>
      <c r="R6557" s="666">
        <v>12</v>
      </c>
    </row>
    <row r="6558" spans="1:18" ht="15.75" customHeight="1" x14ac:dyDescent="0.2">
      <c r="A6558" s="665" t="s">
        <v>13701</v>
      </c>
      <c r="B6558" s="666" t="s">
        <v>6922</v>
      </c>
      <c r="C6558" s="666" t="s">
        <v>11026</v>
      </c>
      <c r="D6558" s="675" t="s">
        <v>10738</v>
      </c>
      <c r="E6558" s="737" t="s">
        <v>15041</v>
      </c>
      <c r="F6558" s="666">
        <v>241662</v>
      </c>
      <c r="G6558" s="675" t="s">
        <v>14812</v>
      </c>
      <c r="H6558" s="675" t="s">
        <v>10738</v>
      </c>
      <c r="I6558" s="675" t="s">
        <v>7361</v>
      </c>
      <c r="J6558" s="675" t="s">
        <v>13708</v>
      </c>
      <c r="K6558" s="666">
        <v>3</v>
      </c>
      <c r="L6558" s="666">
        <v>8</v>
      </c>
      <c r="M6558" s="691" t="s">
        <v>15042</v>
      </c>
      <c r="N6558" s="666">
        <v>3</v>
      </c>
      <c r="O6558" s="666">
        <v>6</v>
      </c>
      <c r="P6558" s="772" t="s">
        <v>15043</v>
      </c>
      <c r="Q6558" s="666">
        <v>1</v>
      </c>
      <c r="R6558" s="666">
        <v>12</v>
      </c>
    </row>
    <row r="6559" spans="1:18" ht="15.75" customHeight="1" x14ac:dyDescent="0.2">
      <c r="A6559" s="665" t="s">
        <v>13701</v>
      </c>
      <c r="B6559" s="666" t="s">
        <v>6922</v>
      </c>
      <c r="C6559" s="666" t="s">
        <v>11026</v>
      </c>
      <c r="D6559" s="675" t="s">
        <v>10738</v>
      </c>
      <c r="E6559" s="737" t="s">
        <v>15041</v>
      </c>
      <c r="F6559" s="666">
        <v>43912328</v>
      </c>
      <c r="G6559" s="675" t="s">
        <v>14813</v>
      </c>
      <c r="H6559" s="675" t="s">
        <v>10738</v>
      </c>
      <c r="I6559" s="675" t="s">
        <v>7361</v>
      </c>
      <c r="J6559" s="675" t="s">
        <v>13708</v>
      </c>
      <c r="K6559" s="666">
        <v>3</v>
      </c>
      <c r="L6559" s="666">
        <v>8</v>
      </c>
      <c r="M6559" s="691" t="s">
        <v>15042</v>
      </c>
      <c r="N6559" s="666">
        <v>3</v>
      </c>
      <c r="O6559" s="666">
        <v>6</v>
      </c>
      <c r="P6559" s="772" t="s">
        <v>15043</v>
      </c>
      <c r="Q6559" s="666">
        <v>1</v>
      </c>
      <c r="R6559" s="666">
        <v>12</v>
      </c>
    </row>
    <row r="6560" spans="1:18" ht="15.75" customHeight="1" x14ac:dyDescent="0.2">
      <c r="A6560" s="676" t="s">
        <v>13701</v>
      </c>
      <c r="B6560" s="670" t="s">
        <v>14874</v>
      </c>
      <c r="C6560" s="670"/>
      <c r="D6560" s="675" t="s">
        <v>9914</v>
      </c>
      <c r="E6560" s="737" t="s">
        <v>14875</v>
      </c>
      <c r="F6560" s="666">
        <v>70673098</v>
      </c>
      <c r="G6560" s="675" t="s">
        <v>14640</v>
      </c>
      <c r="H6560" s="675" t="s">
        <v>9914</v>
      </c>
      <c r="I6560" s="668" t="s">
        <v>6929</v>
      </c>
      <c r="J6560" s="668" t="s">
        <v>9913</v>
      </c>
      <c r="K6560" s="670">
        <v>3</v>
      </c>
      <c r="L6560" s="670">
        <v>5</v>
      </c>
      <c r="M6560" s="691" t="s">
        <v>14270</v>
      </c>
      <c r="N6560" s="670"/>
      <c r="O6560" s="670"/>
      <c r="P6560" s="773"/>
      <c r="Q6560" s="670"/>
      <c r="R6560" s="670"/>
    </row>
    <row r="6561" spans="1:18" ht="15.75" customHeight="1" x14ac:dyDescent="0.2">
      <c r="A6561" s="665" t="s">
        <v>13701</v>
      </c>
      <c r="B6561" s="666" t="s">
        <v>6922</v>
      </c>
      <c r="C6561" s="666" t="s">
        <v>11026</v>
      </c>
      <c r="D6561" s="675" t="s">
        <v>10738</v>
      </c>
      <c r="E6561" s="737" t="s">
        <v>15041</v>
      </c>
      <c r="F6561" s="666">
        <v>73802042</v>
      </c>
      <c r="G6561" s="675" t="s">
        <v>14814</v>
      </c>
      <c r="H6561" s="675" t="s">
        <v>10738</v>
      </c>
      <c r="I6561" s="675" t="s">
        <v>7361</v>
      </c>
      <c r="J6561" s="675" t="s">
        <v>13708</v>
      </c>
      <c r="K6561" s="666">
        <v>3</v>
      </c>
      <c r="L6561" s="666">
        <v>8</v>
      </c>
      <c r="M6561" s="691" t="s">
        <v>15042</v>
      </c>
      <c r="N6561" s="666">
        <v>3</v>
      </c>
      <c r="O6561" s="666">
        <v>6</v>
      </c>
      <c r="P6561" s="772" t="s">
        <v>15043</v>
      </c>
      <c r="Q6561" s="666">
        <v>1</v>
      </c>
      <c r="R6561" s="666">
        <v>12</v>
      </c>
    </row>
    <row r="6562" spans="1:18" ht="15.75" customHeight="1" x14ac:dyDescent="0.2">
      <c r="A6562" s="665" t="s">
        <v>13701</v>
      </c>
      <c r="B6562" s="666" t="s">
        <v>6922</v>
      </c>
      <c r="C6562" s="666" t="s">
        <v>11026</v>
      </c>
      <c r="D6562" s="675" t="s">
        <v>10738</v>
      </c>
      <c r="E6562" s="737" t="s">
        <v>15041</v>
      </c>
      <c r="F6562" s="666">
        <v>48507583</v>
      </c>
      <c r="G6562" s="675" t="s">
        <v>14815</v>
      </c>
      <c r="H6562" s="675" t="s">
        <v>10738</v>
      </c>
      <c r="I6562" s="675" t="s">
        <v>7361</v>
      </c>
      <c r="J6562" s="675" t="s">
        <v>13708</v>
      </c>
      <c r="K6562" s="666">
        <v>3</v>
      </c>
      <c r="L6562" s="666">
        <v>8</v>
      </c>
      <c r="M6562" s="691" t="s">
        <v>15042</v>
      </c>
      <c r="N6562" s="666">
        <v>3</v>
      </c>
      <c r="O6562" s="666">
        <v>6</v>
      </c>
      <c r="P6562" s="772" t="s">
        <v>15043</v>
      </c>
      <c r="Q6562" s="666">
        <v>1</v>
      </c>
      <c r="R6562" s="666">
        <v>12</v>
      </c>
    </row>
    <row r="6563" spans="1:18" ht="15.75" customHeight="1" x14ac:dyDescent="0.2">
      <c r="A6563" s="665" t="s">
        <v>13701</v>
      </c>
      <c r="B6563" s="666" t="s">
        <v>6922</v>
      </c>
      <c r="C6563" s="666" t="s">
        <v>11026</v>
      </c>
      <c r="D6563" s="675" t="s">
        <v>11806</v>
      </c>
      <c r="E6563" s="737" t="s">
        <v>6979</v>
      </c>
      <c r="F6563" s="666">
        <v>41389392</v>
      </c>
      <c r="G6563" s="675" t="s">
        <v>15118</v>
      </c>
      <c r="H6563" s="675" t="s">
        <v>11806</v>
      </c>
      <c r="I6563" s="675" t="s">
        <v>6929</v>
      </c>
      <c r="J6563" s="675" t="s">
        <v>13704</v>
      </c>
      <c r="K6563" s="666">
        <v>3</v>
      </c>
      <c r="L6563" s="666">
        <v>8</v>
      </c>
      <c r="M6563" s="691" t="s">
        <v>15040</v>
      </c>
      <c r="N6563" s="666">
        <v>3</v>
      </c>
      <c r="O6563" s="666">
        <v>6</v>
      </c>
      <c r="P6563" s="772" t="s">
        <v>14176</v>
      </c>
      <c r="Q6563" s="666">
        <v>1</v>
      </c>
      <c r="R6563" s="666">
        <v>12</v>
      </c>
    </row>
    <row r="6564" spans="1:18" ht="15.75" customHeight="1" x14ac:dyDescent="0.2">
      <c r="A6564" s="665" t="s">
        <v>13701</v>
      </c>
      <c r="B6564" s="666" t="s">
        <v>6922</v>
      </c>
      <c r="C6564" s="666" t="s">
        <v>11026</v>
      </c>
      <c r="D6564" s="675" t="s">
        <v>11949</v>
      </c>
      <c r="E6564" s="737" t="s">
        <v>15041</v>
      </c>
      <c r="F6564" s="666">
        <v>74069440</v>
      </c>
      <c r="G6564" s="675" t="s">
        <v>15119</v>
      </c>
      <c r="H6564" s="675" t="s">
        <v>11949</v>
      </c>
      <c r="I6564" s="675" t="s">
        <v>7361</v>
      </c>
      <c r="J6564" s="675" t="s">
        <v>13708</v>
      </c>
      <c r="K6564" s="666">
        <v>3</v>
      </c>
      <c r="L6564" s="666">
        <v>8</v>
      </c>
      <c r="M6564" s="691" t="s">
        <v>15042</v>
      </c>
      <c r="N6564" s="666">
        <v>3</v>
      </c>
      <c r="O6564" s="666">
        <v>6</v>
      </c>
      <c r="P6564" s="772" t="s">
        <v>15043</v>
      </c>
      <c r="Q6564" s="666">
        <v>1</v>
      </c>
      <c r="R6564" s="666">
        <v>12</v>
      </c>
    </row>
    <row r="6565" spans="1:18" ht="15.75" customHeight="1" x14ac:dyDescent="0.2">
      <c r="A6565" s="665" t="s">
        <v>13701</v>
      </c>
      <c r="B6565" s="666" t="s">
        <v>6922</v>
      </c>
      <c r="C6565" s="666" t="s">
        <v>11026</v>
      </c>
      <c r="D6565" s="675" t="s">
        <v>9914</v>
      </c>
      <c r="E6565" s="737" t="s">
        <v>6963</v>
      </c>
      <c r="F6565" s="666">
        <v>40104912</v>
      </c>
      <c r="G6565" s="675" t="s">
        <v>15120</v>
      </c>
      <c r="H6565" s="675" t="s">
        <v>9914</v>
      </c>
      <c r="I6565" s="675" t="s">
        <v>6929</v>
      </c>
      <c r="J6565" s="675" t="s">
        <v>9913</v>
      </c>
      <c r="K6565" s="666">
        <v>3</v>
      </c>
      <c r="L6565" s="666">
        <v>8</v>
      </c>
      <c r="M6565" s="691" t="s">
        <v>15058</v>
      </c>
      <c r="N6565" s="666">
        <v>3</v>
      </c>
      <c r="O6565" s="666">
        <v>6</v>
      </c>
      <c r="P6565" s="772" t="s">
        <v>14247</v>
      </c>
      <c r="Q6565" s="666">
        <v>1</v>
      </c>
      <c r="R6565" s="666">
        <v>12</v>
      </c>
    </row>
    <row r="6566" spans="1:18" ht="15.75" customHeight="1" x14ac:dyDescent="0.2">
      <c r="A6566" s="665" t="s">
        <v>13701</v>
      </c>
      <c r="B6566" s="666" t="s">
        <v>6922</v>
      </c>
      <c r="C6566" s="666" t="s">
        <v>11026</v>
      </c>
      <c r="D6566" s="675" t="s">
        <v>10738</v>
      </c>
      <c r="E6566" s="737" t="s">
        <v>15041</v>
      </c>
      <c r="F6566" s="666">
        <v>75915958</v>
      </c>
      <c r="G6566" s="675" t="s">
        <v>14821</v>
      </c>
      <c r="H6566" s="675" t="s">
        <v>10738</v>
      </c>
      <c r="I6566" s="675" t="s">
        <v>7361</v>
      </c>
      <c r="J6566" s="675" t="s">
        <v>13708</v>
      </c>
      <c r="K6566" s="666">
        <v>3</v>
      </c>
      <c r="L6566" s="666">
        <v>8</v>
      </c>
      <c r="M6566" s="691" t="s">
        <v>15042</v>
      </c>
      <c r="N6566" s="666">
        <v>3</v>
      </c>
      <c r="O6566" s="666">
        <v>6</v>
      </c>
      <c r="P6566" s="772" t="s">
        <v>15043</v>
      </c>
      <c r="Q6566" s="666">
        <v>1</v>
      </c>
      <c r="R6566" s="666">
        <v>12</v>
      </c>
    </row>
    <row r="6567" spans="1:18" ht="15.75" customHeight="1" x14ac:dyDescent="0.2">
      <c r="A6567" s="676" t="s">
        <v>13701</v>
      </c>
      <c r="B6567" s="670" t="s">
        <v>14874</v>
      </c>
      <c r="C6567" s="670"/>
      <c r="D6567" s="675" t="s">
        <v>9914</v>
      </c>
      <c r="E6567" s="737" t="s">
        <v>14875</v>
      </c>
      <c r="F6567" s="666">
        <v>70754979</v>
      </c>
      <c r="G6567" s="675" t="s">
        <v>14647</v>
      </c>
      <c r="H6567" s="675" t="s">
        <v>9914</v>
      </c>
      <c r="I6567" s="668" t="s">
        <v>6929</v>
      </c>
      <c r="J6567" s="668" t="s">
        <v>9913</v>
      </c>
      <c r="K6567" s="670">
        <v>3</v>
      </c>
      <c r="L6567" s="670">
        <v>6</v>
      </c>
      <c r="M6567" s="691" t="s">
        <v>14301</v>
      </c>
      <c r="N6567" s="670"/>
      <c r="O6567" s="670"/>
      <c r="P6567" s="773"/>
      <c r="Q6567" s="670"/>
      <c r="R6567" s="670"/>
    </row>
    <row r="6568" spans="1:18" ht="15.75" customHeight="1" x14ac:dyDescent="0.2">
      <c r="A6568" s="676" t="s">
        <v>13701</v>
      </c>
      <c r="B6568" s="670" t="s">
        <v>14874</v>
      </c>
      <c r="C6568" s="670"/>
      <c r="D6568" s="675" t="s">
        <v>9914</v>
      </c>
      <c r="E6568" s="737" t="s">
        <v>14875</v>
      </c>
      <c r="F6568" s="666">
        <v>70379751</v>
      </c>
      <c r="G6568" s="675" t="s">
        <v>14648</v>
      </c>
      <c r="H6568" s="675" t="s">
        <v>9914</v>
      </c>
      <c r="I6568" s="668" t="s">
        <v>6929</v>
      </c>
      <c r="J6568" s="668" t="s">
        <v>9913</v>
      </c>
      <c r="K6568" s="670">
        <v>1</v>
      </c>
      <c r="L6568" s="670">
        <v>4</v>
      </c>
      <c r="M6568" s="691" t="s">
        <v>14331</v>
      </c>
      <c r="N6568" s="670"/>
      <c r="O6568" s="670"/>
      <c r="P6568" s="773"/>
      <c r="Q6568" s="670"/>
      <c r="R6568" s="670"/>
    </row>
    <row r="6569" spans="1:18" ht="15.75" customHeight="1" x14ac:dyDescent="0.2">
      <c r="A6569" s="665" t="s">
        <v>13701</v>
      </c>
      <c r="B6569" s="666" t="s">
        <v>6922</v>
      </c>
      <c r="C6569" s="666" t="s">
        <v>11026</v>
      </c>
      <c r="D6569" s="675" t="s">
        <v>9914</v>
      </c>
      <c r="E6569" s="737" t="s">
        <v>6963</v>
      </c>
      <c r="F6569" s="666">
        <v>71200661</v>
      </c>
      <c r="G6569" s="675" t="s">
        <v>15121</v>
      </c>
      <c r="H6569" s="675" t="s">
        <v>9914</v>
      </c>
      <c r="I6569" s="675" t="s">
        <v>6929</v>
      </c>
      <c r="J6569" s="675" t="s">
        <v>9913</v>
      </c>
      <c r="K6569" s="666">
        <v>3</v>
      </c>
      <c r="L6569" s="666">
        <v>8</v>
      </c>
      <c r="M6569" s="691" t="s">
        <v>15058</v>
      </c>
      <c r="N6569" s="666">
        <v>3</v>
      </c>
      <c r="O6569" s="666">
        <v>6</v>
      </c>
      <c r="P6569" s="772" t="s">
        <v>14247</v>
      </c>
      <c r="Q6569" s="666">
        <v>1</v>
      </c>
      <c r="R6569" s="666">
        <v>12</v>
      </c>
    </row>
    <row r="6570" spans="1:18" ht="15.75" customHeight="1" x14ac:dyDescent="0.2">
      <c r="A6570" s="665" t="s">
        <v>13701</v>
      </c>
      <c r="B6570" s="666" t="s">
        <v>6922</v>
      </c>
      <c r="C6570" s="666" t="s">
        <v>11026</v>
      </c>
      <c r="D6570" s="675" t="s">
        <v>10356</v>
      </c>
      <c r="E6570" s="737" t="s">
        <v>6979</v>
      </c>
      <c r="F6570" s="666">
        <v>18189198</v>
      </c>
      <c r="G6570" s="675" t="s">
        <v>14823</v>
      </c>
      <c r="H6570" s="675" t="s">
        <v>10356</v>
      </c>
      <c r="I6570" s="675" t="s">
        <v>6929</v>
      </c>
      <c r="J6570" s="675" t="s">
        <v>10356</v>
      </c>
      <c r="K6570" s="666">
        <v>3</v>
      </c>
      <c r="L6570" s="666">
        <v>8</v>
      </c>
      <c r="M6570" s="691" t="s">
        <v>15040</v>
      </c>
      <c r="N6570" s="666">
        <v>3</v>
      </c>
      <c r="O6570" s="666">
        <v>6</v>
      </c>
      <c r="P6570" s="772" t="s">
        <v>14176</v>
      </c>
      <c r="Q6570" s="666">
        <v>1</v>
      </c>
      <c r="R6570" s="666">
        <v>12</v>
      </c>
    </row>
    <row r="6571" spans="1:18" ht="15.75" customHeight="1" x14ac:dyDescent="0.2">
      <c r="A6571" s="665" t="s">
        <v>13701</v>
      </c>
      <c r="B6571" s="666" t="s">
        <v>6922</v>
      </c>
      <c r="C6571" s="666" t="s">
        <v>11026</v>
      </c>
      <c r="D6571" s="675" t="s">
        <v>10738</v>
      </c>
      <c r="E6571" s="737" t="s">
        <v>15041</v>
      </c>
      <c r="F6571" s="666">
        <v>40751359</v>
      </c>
      <c r="G6571" s="675" t="s">
        <v>14825</v>
      </c>
      <c r="H6571" s="675" t="s">
        <v>10738</v>
      </c>
      <c r="I6571" s="675" t="s">
        <v>7361</v>
      </c>
      <c r="J6571" s="675" t="s">
        <v>13708</v>
      </c>
      <c r="K6571" s="666">
        <v>3</v>
      </c>
      <c r="L6571" s="666">
        <v>8</v>
      </c>
      <c r="M6571" s="691" t="s">
        <v>15042</v>
      </c>
      <c r="N6571" s="666">
        <v>3</v>
      </c>
      <c r="O6571" s="666">
        <v>6</v>
      </c>
      <c r="P6571" s="772" t="s">
        <v>15043</v>
      </c>
      <c r="Q6571" s="666">
        <v>1</v>
      </c>
      <c r="R6571" s="666">
        <v>12</v>
      </c>
    </row>
    <row r="6572" spans="1:18" ht="15.75" customHeight="1" x14ac:dyDescent="0.2">
      <c r="A6572" s="665" t="s">
        <v>13701</v>
      </c>
      <c r="B6572" s="666" t="s">
        <v>6922</v>
      </c>
      <c r="C6572" s="666" t="s">
        <v>11026</v>
      </c>
      <c r="D6572" s="675" t="s">
        <v>11949</v>
      </c>
      <c r="E6572" s="737" t="s">
        <v>15041</v>
      </c>
      <c r="F6572" s="666">
        <v>45863919</v>
      </c>
      <c r="G6572" s="675" t="s">
        <v>15122</v>
      </c>
      <c r="H6572" s="675" t="s">
        <v>11949</v>
      </c>
      <c r="I6572" s="675" t="s">
        <v>7361</v>
      </c>
      <c r="J6572" s="675" t="s">
        <v>13708</v>
      </c>
      <c r="K6572" s="666">
        <v>3</v>
      </c>
      <c r="L6572" s="666">
        <v>8</v>
      </c>
      <c r="M6572" s="691" t="s">
        <v>15042</v>
      </c>
      <c r="N6572" s="666">
        <v>3</v>
      </c>
      <c r="O6572" s="666">
        <v>6</v>
      </c>
      <c r="P6572" s="772" t="s">
        <v>15043</v>
      </c>
      <c r="Q6572" s="666">
        <v>1</v>
      </c>
      <c r="R6572" s="666">
        <v>12</v>
      </c>
    </row>
    <row r="6573" spans="1:18" ht="15.75" customHeight="1" x14ac:dyDescent="0.2">
      <c r="A6573" s="665" t="s">
        <v>13701</v>
      </c>
      <c r="B6573" s="666" t="s">
        <v>6922</v>
      </c>
      <c r="C6573" s="666" t="s">
        <v>11026</v>
      </c>
      <c r="D6573" s="675" t="s">
        <v>10356</v>
      </c>
      <c r="E6573" s="737" t="s">
        <v>6979</v>
      </c>
      <c r="F6573" s="666">
        <v>46643526</v>
      </c>
      <c r="G6573" s="675" t="s">
        <v>10357</v>
      </c>
      <c r="H6573" s="675" t="s">
        <v>10356</v>
      </c>
      <c r="I6573" s="675" t="s">
        <v>6929</v>
      </c>
      <c r="J6573" s="675" t="s">
        <v>10356</v>
      </c>
      <c r="K6573" s="666">
        <v>3</v>
      </c>
      <c r="L6573" s="666">
        <v>8</v>
      </c>
      <c r="M6573" s="691" t="s">
        <v>15040</v>
      </c>
      <c r="N6573" s="666">
        <v>3</v>
      </c>
      <c r="O6573" s="666">
        <v>6</v>
      </c>
      <c r="P6573" s="772" t="s">
        <v>14176</v>
      </c>
      <c r="Q6573" s="666">
        <v>1</v>
      </c>
      <c r="R6573" s="666">
        <v>12</v>
      </c>
    </row>
    <row r="6574" spans="1:18" ht="15.75" customHeight="1" x14ac:dyDescent="0.2">
      <c r="A6574" s="665" t="s">
        <v>13701</v>
      </c>
      <c r="B6574" s="666" t="s">
        <v>6922</v>
      </c>
      <c r="C6574" s="666" t="s">
        <v>11026</v>
      </c>
      <c r="D6574" s="675" t="s">
        <v>11949</v>
      </c>
      <c r="E6574" s="737" t="s">
        <v>15041</v>
      </c>
      <c r="F6574" s="666">
        <v>40383083</v>
      </c>
      <c r="G6574" s="675" t="s">
        <v>15123</v>
      </c>
      <c r="H6574" s="675" t="s">
        <v>11949</v>
      </c>
      <c r="I6574" s="675" t="s">
        <v>7361</v>
      </c>
      <c r="J6574" s="675" t="s">
        <v>13708</v>
      </c>
      <c r="K6574" s="666">
        <v>3</v>
      </c>
      <c r="L6574" s="666">
        <v>8</v>
      </c>
      <c r="M6574" s="691" t="s">
        <v>15042</v>
      </c>
      <c r="N6574" s="666">
        <v>3</v>
      </c>
      <c r="O6574" s="666">
        <v>6</v>
      </c>
      <c r="P6574" s="772" t="s">
        <v>15043</v>
      </c>
      <c r="Q6574" s="666">
        <v>1</v>
      </c>
      <c r="R6574" s="666">
        <v>12</v>
      </c>
    </row>
    <row r="6575" spans="1:18" ht="15.75" customHeight="1" x14ac:dyDescent="0.2">
      <c r="A6575" s="665" t="s">
        <v>13701</v>
      </c>
      <c r="B6575" s="666" t="s">
        <v>6922</v>
      </c>
      <c r="C6575" s="666" t="s">
        <v>11026</v>
      </c>
      <c r="D6575" s="675" t="s">
        <v>10738</v>
      </c>
      <c r="E6575" s="737" t="s">
        <v>15041</v>
      </c>
      <c r="F6575" s="666">
        <v>42802170</v>
      </c>
      <c r="G6575" s="675" t="s">
        <v>14827</v>
      </c>
      <c r="H6575" s="675" t="s">
        <v>10738</v>
      </c>
      <c r="I6575" s="675" t="s">
        <v>7361</v>
      </c>
      <c r="J6575" s="675" t="s">
        <v>13708</v>
      </c>
      <c r="K6575" s="666">
        <v>3</v>
      </c>
      <c r="L6575" s="666">
        <v>8</v>
      </c>
      <c r="M6575" s="691" t="s">
        <v>15042</v>
      </c>
      <c r="N6575" s="666">
        <v>3</v>
      </c>
      <c r="O6575" s="666">
        <v>6</v>
      </c>
      <c r="P6575" s="772" t="s">
        <v>15043</v>
      </c>
      <c r="Q6575" s="666">
        <v>1</v>
      </c>
      <c r="R6575" s="666">
        <v>12</v>
      </c>
    </row>
    <row r="6576" spans="1:18" ht="15.75" customHeight="1" x14ac:dyDescent="0.2">
      <c r="A6576" s="665" t="s">
        <v>13701</v>
      </c>
      <c r="B6576" s="666" t="s">
        <v>6922</v>
      </c>
      <c r="C6576" s="666" t="s">
        <v>11026</v>
      </c>
      <c r="D6576" s="675" t="s">
        <v>10738</v>
      </c>
      <c r="E6576" s="737" t="s">
        <v>15041</v>
      </c>
      <c r="F6576" s="666">
        <v>18095284</v>
      </c>
      <c r="G6576" s="675" t="s">
        <v>14828</v>
      </c>
      <c r="H6576" s="675" t="s">
        <v>10738</v>
      </c>
      <c r="I6576" s="675" t="s">
        <v>7361</v>
      </c>
      <c r="J6576" s="675" t="s">
        <v>13708</v>
      </c>
      <c r="K6576" s="666">
        <v>3</v>
      </c>
      <c r="L6576" s="666">
        <v>8</v>
      </c>
      <c r="M6576" s="691" t="s">
        <v>15042</v>
      </c>
      <c r="N6576" s="666">
        <v>3</v>
      </c>
      <c r="O6576" s="666">
        <v>6</v>
      </c>
      <c r="P6576" s="772" t="s">
        <v>15043</v>
      </c>
      <c r="Q6576" s="666">
        <v>1</v>
      </c>
      <c r="R6576" s="666">
        <v>12</v>
      </c>
    </row>
    <row r="6577" spans="1:18" ht="15.75" customHeight="1" x14ac:dyDescent="0.2">
      <c r="A6577" s="665" t="s">
        <v>13701</v>
      </c>
      <c r="B6577" s="666" t="s">
        <v>6922</v>
      </c>
      <c r="C6577" s="666" t="s">
        <v>11026</v>
      </c>
      <c r="D6577" s="675" t="s">
        <v>11806</v>
      </c>
      <c r="E6577" s="737" t="s">
        <v>6979</v>
      </c>
      <c r="F6577" s="666">
        <v>46083915</v>
      </c>
      <c r="G6577" s="675" t="s">
        <v>15124</v>
      </c>
      <c r="H6577" s="675" t="s">
        <v>11806</v>
      </c>
      <c r="I6577" s="675" t="s">
        <v>6929</v>
      </c>
      <c r="J6577" s="675" t="s">
        <v>13704</v>
      </c>
      <c r="K6577" s="666">
        <v>3</v>
      </c>
      <c r="L6577" s="666">
        <v>8</v>
      </c>
      <c r="M6577" s="691" t="s">
        <v>15040</v>
      </c>
      <c r="N6577" s="666">
        <v>3</v>
      </c>
      <c r="O6577" s="666">
        <v>6</v>
      </c>
      <c r="P6577" s="772" t="s">
        <v>14176</v>
      </c>
      <c r="Q6577" s="666">
        <v>1</v>
      </c>
      <c r="R6577" s="666">
        <v>12</v>
      </c>
    </row>
    <row r="6578" spans="1:18" ht="15.75" customHeight="1" x14ac:dyDescent="0.2">
      <c r="A6578" s="665" t="s">
        <v>13701</v>
      </c>
      <c r="B6578" s="666" t="s">
        <v>6922</v>
      </c>
      <c r="C6578" s="666" t="s">
        <v>11026</v>
      </c>
      <c r="D6578" s="675" t="s">
        <v>11949</v>
      </c>
      <c r="E6578" s="737" t="s">
        <v>15041</v>
      </c>
      <c r="F6578" s="666">
        <v>47739090</v>
      </c>
      <c r="G6578" s="675" t="s">
        <v>14829</v>
      </c>
      <c r="H6578" s="675" t="s">
        <v>11949</v>
      </c>
      <c r="I6578" s="675" t="s">
        <v>7361</v>
      </c>
      <c r="J6578" s="675" t="s">
        <v>13708</v>
      </c>
      <c r="K6578" s="666">
        <v>3</v>
      </c>
      <c r="L6578" s="666">
        <v>8</v>
      </c>
      <c r="M6578" s="691" t="s">
        <v>15042</v>
      </c>
      <c r="N6578" s="666">
        <v>3</v>
      </c>
      <c r="O6578" s="666">
        <v>6</v>
      </c>
      <c r="P6578" s="772" t="s">
        <v>15043</v>
      </c>
      <c r="Q6578" s="666">
        <v>1</v>
      </c>
      <c r="R6578" s="666">
        <v>12</v>
      </c>
    </row>
    <row r="6579" spans="1:18" ht="15.75" customHeight="1" x14ac:dyDescent="0.2">
      <c r="A6579" s="665" t="s">
        <v>13701</v>
      </c>
      <c r="B6579" s="666" t="s">
        <v>6922</v>
      </c>
      <c r="C6579" s="666" t="s">
        <v>11026</v>
      </c>
      <c r="D6579" s="675" t="s">
        <v>11806</v>
      </c>
      <c r="E6579" s="737" t="s">
        <v>6979</v>
      </c>
      <c r="F6579" s="666">
        <v>47715919</v>
      </c>
      <c r="G6579" s="675" t="s">
        <v>15125</v>
      </c>
      <c r="H6579" s="675" t="s">
        <v>11806</v>
      </c>
      <c r="I6579" s="675" t="s">
        <v>6929</v>
      </c>
      <c r="J6579" s="675" t="s">
        <v>13704</v>
      </c>
      <c r="K6579" s="666">
        <v>3</v>
      </c>
      <c r="L6579" s="666">
        <v>8</v>
      </c>
      <c r="M6579" s="691" t="s">
        <v>15040</v>
      </c>
      <c r="N6579" s="666">
        <v>3</v>
      </c>
      <c r="O6579" s="666">
        <v>6</v>
      </c>
      <c r="P6579" s="772" t="s">
        <v>14176</v>
      </c>
      <c r="Q6579" s="666">
        <v>1</v>
      </c>
      <c r="R6579" s="666">
        <v>12</v>
      </c>
    </row>
    <row r="6580" spans="1:18" ht="15.75" customHeight="1" x14ac:dyDescent="0.2">
      <c r="A6580" s="665" t="s">
        <v>13701</v>
      </c>
      <c r="B6580" s="666" t="s">
        <v>6922</v>
      </c>
      <c r="C6580" s="666" t="s">
        <v>11026</v>
      </c>
      <c r="D6580" s="675" t="s">
        <v>11169</v>
      </c>
      <c r="E6580" s="737" t="s">
        <v>6979</v>
      </c>
      <c r="F6580" s="666">
        <v>19097759</v>
      </c>
      <c r="G6580" s="675" t="s">
        <v>15126</v>
      </c>
      <c r="H6580" s="675" t="s">
        <v>11169</v>
      </c>
      <c r="I6580" s="675" t="s">
        <v>6929</v>
      </c>
      <c r="J6580" s="675" t="s">
        <v>11169</v>
      </c>
      <c r="K6580" s="666">
        <v>3</v>
      </c>
      <c r="L6580" s="666">
        <v>8</v>
      </c>
      <c r="M6580" s="691" t="s">
        <v>15040</v>
      </c>
      <c r="N6580" s="666">
        <v>3</v>
      </c>
      <c r="O6580" s="666">
        <v>6</v>
      </c>
      <c r="P6580" s="772" t="s">
        <v>14176</v>
      </c>
      <c r="Q6580" s="666">
        <v>1</v>
      </c>
      <c r="R6580" s="666">
        <v>12</v>
      </c>
    </row>
    <row r="6581" spans="1:18" ht="15.75" customHeight="1" x14ac:dyDescent="0.2">
      <c r="A6581" s="665" t="s">
        <v>13701</v>
      </c>
      <c r="B6581" s="666" t="s">
        <v>6922</v>
      </c>
      <c r="C6581" s="666" t="s">
        <v>11026</v>
      </c>
      <c r="D6581" s="675" t="s">
        <v>10738</v>
      </c>
      <c r="E6581" s="737" t="s">
        <v>15041</v>
      </c>
      <c r="F6581" s="666">
        <v>18068166</v>
      </c>
      <c r="G6581" s="675" t="s">
        <v>14831</v>
      </c>
      <c r="H6581" s="675" t="s">
        <v>10738</v>
      </c>
      <c r="I6581" s="675" t="s">
        <v>7361</v>
      </c>
      <c r="J6581" s="675" t="s">
        <v>13708</v>
      </c>
      <c r="K6581" s="666">
        <v>3</v>
      </c>
      <c r="L6581" s="666">
        <v>8</v>
      </c>
      <c r="M6581" s="691" t="s">
        <v>15042</v>
      </c>
      <c r="N6581" s="666">
        <v>3</v>
      </c>
      <c r="O6581" s="666">
        <v>6</v>
      </c>
      <c r="P6581" s="772" t="s">
        <v>15043</v>
      </c>
      <c r="Q6581" s="666">
        <v>1</v>
      </c>
      <c r="R6581" s="666">
        <v>12</v>
      </c>
    </row>
    <row r="6582" spans="1:18" ht="15.75" customHeight="1" x14ac:dyDescent="0.2">
      <c r="A6582" s="665" t="s">
        <v>13701</v>
      </c>
      <c r="B6582" s="666" t="s">
        <v>6922</v>
      </c>
      <c r="C6582" s="666" t="s">
        <v>11026</v>
      </c>
      <c r="D6582" s="675" t="s">
        <v>10738</v>
      </c>
      <c r="E6582" s="737" t="s">
        <v>15041</v>
      </c>
      <c r="F6582" s="666">
        <v>40727529</v>
      </c>
      <c r="G6582" s="675" t="s">
        <v>14833</v>
      </c>
      <c r="H6582" s="675" t="s">
        <v>10738</v>
      </c>
      <c r="I6582" s="675" t="s">
        <v>7361</v>
      </c>
      <c r="J6582" s="675" t="s">
        <v>13708</v>
      </c>
      <c r="K6582" s="666">
        <v>3</v>
      </c>
      <c r="L6582" s="666">
        <v>8</v>
      </c>
      <c r="M6582" s="691" t="s">
        <v>15042</v>
      </c>
      <c r="N6582" s="666">
        <v>3</v>
      </c>
      <c r="O6582" s="666">
        <v>6</v>
      </c>
      <c r="P6582" s="772" t="s">
        <v>15043</v>
      </c>
      <c r="Q6582" s="666">
        <v>1</v>
      </c>
      <c r="R6582" s="666">
        <v>12</v>
      </c>
    </row>
    <row r="6583" spans="1:18" ht="15.75" customHeight="1" x14ac:dyDescent="0.2">
      <c r="A6583" s="665" t="s">
        <v>13701</v>
      </c>
      <c r="B6583" s="666" t="s">
        <v>6922</v>
      </c>
      <c r="C6583" s="666" t="s">
        <v>11026</v>
      </c>
      <c r="D6583" s="675" t="s">
        <v>10738</v>
      </c>
      <c r="E6583" s="737" t="s">
        <v>15041</v>
      </c>
      <c r="F6583" s="666">
        <v>41402732</v>
      </c>
      <c r="G6583" s="675" t="s">
        <v>14834</v>
      </c>
      <c r="H6583" s="675" t="s">
        <v>10738</v>
      </c>
      <c r="I6583" s="675" t="s">
        <v>7361</v>
      </c>
      <c r="J6583" s="675" t="s">
        <v>13708</v>
      </c>
      <c r="K6583" s="666">
        <v>3</v>
      </c>
      <c r="L6583" s="666">
        <v>8</v>
      </c>
      <c r="M6583" s="691" t="s">
        <v>15042</v>
      </c>
      <c r="N6583" s="666">
        <v>3</v>
      </c>
      <c r="O6583" s="666">
        <v>6</v>
      </c>
      <c r="P6583" s="772" t="s">
        <v>15043</v>
      </c>
      <c r="Q6583" s="666">
        <v>1</v>
      </c>
      <c r="R6583" s="666">
        <v>12</v>
      </c>
    </row>
    <row r="6584" spans="1:18" ht="15.75" customHeight="1" x14ac:dyDescent="0.2">
      <c r="A6584" s="676" t="s">
        <v>13701</v>
      </c>
      <c r="B6584" s="670" t="s">
        <v>14874</v>
      </c>
      <c r="C6584" s="670"/>
      <c r="D6584" s="675" t="s">
        <v>11806</v>
      </c>
      <c r="E6584" s="737" t="s">
        <v>14912</v>
      </c>
      <c r="F6584" s="666">
        <v>47693121</v>
      </c>
      <c r="G6584" s="675" t="s">
        <v>11779</v>
      </c>
      <c r="H6584" s="675" t="s">
        <v>11806</v>
      </c>
      <c r="I6584" s="668" t="s">
        <v>6929</v>
      </c>
      <c r="J6584" s="668" t="s">
        <v>13704</v>
      </c>
      <c r="K6584" s="670">
        <v>1</v>
      </c>
      <c r="L6584" s="670">
        <v>4</v>
      </c>
      <c r="M6584" s="691" t="s">
        <v>14664</v>
      </c>
      <c r="N6584" s="670"/>
      <c r="O6584" s="670"/>
      <c r="P6584" s="773"/>
      <c r="Q6584" s="670"/>
      <c r="R6584" s="670"/>
    </row>
    <row r="6585" spans="1:18" ht="15.75" customHeight="1" x14ac:dyDescent="0.2">
      <c r="A6585" s="665" t="s">
        <v>13701</v>
      </c>
      <c r="B6585" s="666" t="s">
        <v>6922</v>
      </c>
      <c r="C6585" s="666" t="s">
        <v>11026</v>
      </c>
      <c r="D6585" s="675" t="s">
        <v>10738</v>
      </c>
      <c r="E6585" s="737" t="s">
        <v>15041</v>
      </c>
      <c r="F6585" s="666">
        <v>45437860</v>
      </c>
      <c r="G6585" s="675" t="s">
        <v>14835</v>
      </c>
      <c r="H6585" s="675" t="s">
        <v>10738</v>
      </c>
      <c r="I6585" s="675" t="s">
        <v>7361</v>
      </c>
      <c r="J6585" s="675" t="s">
        <v>13708</v>
      </c>
      <c r="K6585" s="666">
        <v>3</v>
      </c>
      <c r="L6585" s="666">
        <v>8</v>
      </c>
      <c r="M6585" s="691" t="s">
        <v>15042</v>
      </c>
      <c r="N6585" s="666">
        <v>3</v>
      </c>
      <c r="O6585" s="666">
        <v>6</v>
      </c>
      <c r="P6585" s="772" t="s">
        <v>15043</v>
      </c>
      <c r="Q6585" s="666">
        <v>1</v>
      </c>
      <c r="R6585" s="666">
        <v>12</v>
      </c>
    </row>
    <row r="6586" spans="1:18" ht="15.75" customHeight="1" x14ac:dyDescent="0.2">
      <c r="A6586" s="665" t="s">
        <v>13701</v>
      </c>
      <c r="B6586" s="666" t="s">
        <v>6922</v>
      </c>
      <c r="C6586" s="666" t="s">
        <v>11026</v>
      </c>
      <c r="D6586" s="675" t="s">
        <v>10738</v>
      </c>
      <c r="E6586" s="737" t="s">
        <v>15041</v>
      </c>
      <c r="F6586" s="666">
        <v>47544509</v>
      </c>
      <c r="G6586" s="675" t="s">
        <v>14836</v>
      </c>
      <c r="H6586" s="675" t="s">
        <v>10738</v>
      </c>
      <c r="I6586" s="675" t="s">
        <v>7361</v>
      </c>
      <c r="J6586" s="675" t="s">
        <v>13708</v>
      </c>
      <c r="K6586" s="666">
        <v>3</v>
      </c>
      <c r="L6586" s="666">
        <v>8</v>
      </c>
      <c r="M6586" s="691" t="s">
        <v>15042</v>
      </c>
      <c r="N6586" s="666">
        <v>3</v>
      </c>
      <c r="O6586" s="666">
        <v>6</v>
      </c>
      <c r="P6586" s="772" t="s">
        <v>15043</v>
      </c>
      <c r="Q6586" s="666">
        <v>1</v>
      </c>
      <c r="R6586" s="666">
        <v>12</v>
      </c>
    </row>
    <row r="6587" spans="1:18" ht="15.75" customHeight="1" x14ac:dyDescent="0.2">
      <c r="A6587" s="665" t="s">
        <v>13701</v>
      </c>
      <c r="B6587" s="666" t="s">
        <v>6922</v>
      </c>
      <c r="C6587" s="666" t="s">
        <v>11026</v>
      </c>
      <c r="D6587" s="675" t="s">
        <v>10842</v>
      </c>
      <c r="E6587" s="737" t="s">
        <v>15041</v>
      </c>
      <c r="F6587" s="666">
        <v>70540941</v>
      </c>
      <c r="G6587" s="675" t="s">
        <v>15127</v>
      </c>
      <c r="H6587" s="675" t="s">
        <v>10842</v>
      </c>
      <c r="I6587" s="675" t="s">
        <v>7361</v>
      </c>
      <c r="J6587" s="675" t="s">
        <v>13708</v>
      </c>
      <c r="K6587" s="666">
        <v>3</v>
      </c>
      <c r="L6587" s="666">
        <v>8</v>
      </c>
      <c r="M6587" s="691" t="s">
        <v>15042</v>
      </c>
      <c r="N6587" s="666">
        <v>3</v>
      </c>
      <c r="O6587" s="666">
        <v>6</v>
      </c>
      <c r="P6587" s="772" t="s">
        <v>15043</v>
      </c>
      <c r="Q6587" s="666">
        <v>1</v>
      </c>
      <c r="R6587" s="666">
        <v>12</v>
      </c>
    </row>
    <row r="6588" spans="1:18" ht="15.75" customHeight="1" x14ac:dyDescent="0.2">
      <c r="A6588" s="676" t="s">
        <v>13701</v>
      </c>
      <c r="B6588" s="670" t="s">
        <v>14874</v>
      </c>
      <c r="C6588" s="670"/>
      <c r="D6588" s="675" t="s">
        <v>10738</v>
      </c>
      <c r="E6588" s="737" t="s">
        <v>8906</v>
      </c>
      <c r="F6588" s="666">
        <v>10834496</v>
      </c>
      <c r="G6588" s="675" t="s">
        <v>14668</v>
      </c>
      <c r="H6588" s="675" t="s">
        <v>10738</v>
      </c>
      <c r="I6588" s="668" t="s">
        <v>7361</v>
      </c>
      <c r="J6588" s="668" t="s">
        <v>13708</v>
      </c>
      <c r="K6588" s="670">
        <v>1</v>
      </c>
      <c r="L6588" s="670">
        <v>2</v>
      </c>
      <c r="M6588" s="691" t="s">
        <v>14304</v>
      </c>
      <c r="N6588" s="670"/>
      <c r="O6588" s="670"/>
      <c r="P6588" s="773"/>
      <c r="Q6588" s="670"/>
      <c r="R6588" s="670"/>
    </row>
    <row r="6589" spans="1:18" ht="15.75" customHeight="1" x14ac:dyDescent="0.2">
      <c r="A6589" s="665" t="s">
        <v>13701</v>
      </c>
      <c r="B6589" s="666" t="s">
        <v>6922</v>
      </c>
      <c r="C6589" s="666" t="s">
        <v>11026</v>
      </c>
      <c r="D6589" s="675" t="s">
        <v>10738</v>
      </c>
      <c r="E6589" s="737" t="s">
        <v>15041</v>
      </c>
      <c r="F6589" s="666">
        <v>46895743</v>
      </c>
      <c r="G6589" s="675" t="s">
        <v>14839</v>
      </c>
      <c r="H6589" s="675" t="s">
        <v>10738</v>
      </c>
      <c r="I6589" s="675" t="s">
        <v>7361</v>
      </c>
      <c r="J6589" s="675" t="s">
        <v>13708</v>
      </c>
      <c r="K6589" s="666">
        <v>3</v>
      </c>
      <c r="L6589" s="666">
        <v>8</v>
      </c>
      <c r="M6589" s="691" t="s">
        <v>15042</v>
      </c>
      <c r="N6589" s="666">
        <v>3</v>
      </c>
      <c r="O6589" s="666">
        <v>6</v>
      </c>
      <c r="P6589" s="772" t="s">
        <v>15043</v>
      </c>
      <c r="Q6589" s="666">
        <v>1</v>
      </c>
      <c r="R6589" s="666">
        <v>12</v>
      </c>
    </row>
    <row r="6590" spans="1:18" ht="15.75" customHeight="1" x14ac:dyDescent="0.2">
      <c r="A6590" s="665" t="s">
        <v>13701</v>
      </c>
      <c r="B6590" s="666" t="s">
        <v>6922</v>
      </c>
      <c r="C6590" s="666" t="s">
        <v>11026</v>
      </c>
      <c r="D6590" s="675" t="s">
        <v>10356</v>
      </c>
      <c r="E6590" s="737" t="s">
        <v>6979</v>
      </c>
      <c r="F6590" s="666">
        <v>45977270</v>
      </c>
      <c r="G6590" s="675" t="s">
        <v>14840</v>
      </c>
      <c r="H6590" s="675" t="s">
        <v>10356</v>
      </c>
      <c r="I6590" s="675" t="s">
        <v>6929</v>
      </c>
      <c r="J6590" s="675" t="s">
        <v>10356</v>
      </c>
      <c r="K6590" s="666">
        <v>3</v>
      </c>
      <c r="L6590" s="666">
        <v>8</v>
      </c>
      <c r="M6590" s="691" t="s">
        <v>15040</v>
      </c>
      <c r="N6590" s="666">
        <v>3</v>
      </c>
      <c r="O6590" s="666">
        <v>6</v>
      </c>
      <c r="P6590" s="772" t="s">
        <v>14176</v>
      </c>
      <c r="Q6590" s="666">
        <v>1</v>
      </c>
      <c r="R6590" s="666">
        <v>12</v>
      </c>
    </row>
    <row r="6591" spans="1:18" ht="15.75" customHeight="1" x14ac:dyDescent="0.2">
      <c r="A6591" s="676" t="s">
        <v>13701</v>
      </c>
      <c r="B6591" s="670" t="s">
        <v>14874</v>
      </c>
      <c r="C6591" s="670"/>
      <c r="D6591" s="675" t="s">
        <v>9914</v>
      </c>
      <c r="E6591" s="737" t="s">
        <v>13197</v>
      </c>
      <c r="F6591" s="666">
        <v>42544343</v>
      </c>
      <c r="G6591" s="675" t="s">
        <v>14671</v>
      </c>
      <c r="H6591" s="675" t="s">
        <v>9914</v>
      </c>
      <c r="I6591" s="668" t="s">
        <v>6929</v>
      </c>
      <c r="J6591" s="668" t="s">
        <v>9913</v>
      </c>
      <c r="K6591" s="670">
        <v>3</v>
      </c>
      <c r="L6591" s="670">
        <v>5</v>
      </c>
      <c r="M6591" s="691" t="s">
        <v>14571</v>
      </c>
      <c r="N6591" s="670"/>
      <c r="O6591" s="670"/>
      <c r="P6591" s="773"/>
      <c r="Q6591" s="670"/>
      <c r="R6591" s="670"/>
    </row>
    <row r="6592" spans="1:18" ht="15.75" customHeight="1" x14ac:dyDescent="0.2">
      <c r="A6592" s="665" t="s">
        <v>13701</v>
      </c>
      <c r="B6592" s="666" t="s">
        <v>6922</v>
      </c>
      <c r="C6592" s="666" t="s">
        <v>11026</v>
      </c>
      <c r="D6592" s="675" t="s">
        <v>8987</v>
      </c>
      <c r="E6592" s="737" t="s">
        <v>6979</v>
      </c>
      <c r="F6592" s="666">
        <v>41089642</v>
      </c>
      <c r="G6592" s="675" t="s">
        <v>15128</v>
      </c>
      <c r="H6592" s="675" t="s">
        <v>8987</v>
      </c>
      <c r="I6592" s="675" t="s">
        <v>6929</v>
      </c>
      <c r="J6592" s="675" t="s">
        <v>9837</v>
      </c>
      <c r="K6592" s="666">
        <v>3</v>
      </c>
      <c r="L6592" s="666">
        <v>8</v>
      </c>
      <c r="M6592" s="691" t="s">
        <v>15040</v>
      </c>
      <c r="N6592" s="666">
        <v>3</v>
      </c>
      <c r="O6592" s="666">
        <v>6</v>
      </c>
      <c r="P6592" s="772" t="s">
        <v>14176</v>
      </c>
      <c r="Q6592" s="666">
        <v>1</v>
      </c>
      <c r="R6592" s="666">
        <v>12</v>
      </c>
    </row>
    <row r="6593" spans="1:18" ht="15.75" customHeight="1" x14ac:dyDescent="0.2">
      <c r="A6593" s="665" t="s">
        <v>13701</v>
      </c>
      <c r="B6593" s="666" t="s">
        <v>6922</v>
      </c>
      <c r="C6593" s="666" t="s">
        <v>11026</v>
      </c>
      <c r="D6593" s="675" t="s">
        <v>11949</v>
      </c>
      <c r="E6593" s="737" t="s">
        <v>15041</v>
      </c>
      <c r="F6593" s="666">
        <v>44188318</v>
      </c>
      <c r="G6593" s="675" t="s">
        <v>15129</v>
      </c>
      <c r="H6593" s="675" t="s">
        <v>11949</v>
      </c>
      <c r="I6593" s="675" t="s">
        <v>7361</v>
      </c>
      <c r="J6593" s="675" t="s">
        <v>13708</v>
      </c>
      <c r="K6593" s="666">
        <v>3</v>
      </c>
      <c r="L6593" s="666">
        <v>8</v>
      </c>
      <c r="M6593" s="691" t="s">
        <v>15042</v>
      </c>
      <c r="N6593" s="666">
        <v>3</v>
      </c>
      <c r="O6593" s="666">
        <v>6</v>
      </c>
      <c r="P6593" s="772" t="s">
        <v>15043</v>
      </c>
      <c r="Q6593" s="666">
        <v>1</v>
      </c>
      <c r="R6593" s="666">
        <v>12</v>
      </c>
    </row>
    <row r="6594" spans="1:18" ht="15.75" customHeight="1" x14ac:dyDescent="0.2">
      <c r="A6594" s="676" t="s">
        <v>13701</v>
      </c>
      <c r="B6594" s="670" t="s">
        <v>14874</v>
      </c>
      <c r="C6594" s="670"/>
      <c r="D6594" s="675" t="s">
        <v>11806</v>
      </c>
      <c r="E6594" s="737" t="s">
        <v>14912</v>
      </c>
      <c r="F6594" s="666">
        <v>48324309</v>
      </c>
      <c r="G6594" s="675" t="s">
        <v>14674</v>
      </c>
      <c r="H6594" s="675" t="s">
        <v>11806</v>
      </c>
      <c r="I6594" s="668" t="s">
        <v>6929</v>
      </c>
      <c r="J6594" s="668" t="s">
        <v>13704</v>
      </c>
      <c r="K6594" s="670">
        <v>1</v>
      </c>
      <c r="L6594" s="670">
        <v>2</v>
      </c>
      <c r="M6594" s="691" t="s">
        <v>14675</v>
      </c>
      <c r="N6594" s="670"/>
      <c r="O6594" s="670"/>
      <c r="P6594" s="773"/>
      <c r="Q6594" s="670"/>
      <c r="R6594" s="670"/>
    </row>
    <row r="6595" spans="1:18" ht="15.75" customHeight="1" x14ac:dyDescent="0.2">
      <c r="A6595" s="665" t="s">
        <v>13701</v>
      </c>
      <c r="B6595" s="666" t="s">
        <v>6922</v>
      </c>
      <c r="C6595" s="666" t="s">
        <v>11026</v>
      </c>
      <c r="D6595" s="675" t="s">
        <v>9914</v>
      </c>
      <c r="E6595" s="737" t="s">
        <v>6963</v>
      </c>
      <c r="F6595" s="666">
        <v>239335</v>
      </c>
      <c r="G6595" s="675" t="s">
        <v>15130</v>
      </c>
      <c r="H6595" s="675" t="s">
        <v>9914</v>
      </c>
      <c r="I6595" s="675" t="s">
        <v>6929</v>
      </c>
      <c r="J6595" s="675" t="s">
        <v>9913</v>
      </c>
      <c r="K6595" s="666">
        <v>3</v>
      </c>
      <c r="L6595" s="666">
        <v>8</v>
      </c>
      <c r="M6595" s="691" t="s">
        <v>15058</v>
      </c>
      <c r="N6595" s="666">
        <v>3</v>
      </c>
      <c r="O6595" s="666">
        <v>6</v>
      </c>
      <c r="P6595" s="772" t="s">
        <v>14247</v>
      </c>
      <c r="Q6595" s="666">
        <v>1</v>
      </c>
      <c r="R6595" s="666">
        <v>12</v>
      </c>
    </row>
    <row r="6596" spans="1:18" ht="15.75" customHeight="1" x14ac:dyDescent="0.2">
      <c r="A6596" s="665" t="s">
        <v>13701</v>
      </c>
      <c r="B6596" s="666" t="s">
        <v>6922</v>
      </c>
      <c r="C6596" s="666" t="s">
        <v>11026</v>
      </c>
      <c r="D6596" s="675" t="s">
        <v>10738</v>
      </c>
      <c r="E6596" s="737" t="s">
        <v>15041</v>
      </c>
      <c r="F6596" s="666">
        <v>46475703</v>
      </c>
      <c r="G6596" s="675" t="s">
        <v>13630</v>
      </c>
      <c r="H6596" s="675" t="s">
        <v>10738</v>
      </c>
      <c r="I6596" s="675" t="s">
        <v>7361</v>
      </c>
      <c r="J6596" s="675" t="s">
        <v>13708</v>
      </c>
      <c r="K6596" s="666">
        <v>3</v>
      </c>
      <c r="L6596" s="666">
        <v>8</v>
      </c>
      <c r="M6596" s="691" t="s">
        <v>15042</v>
      </c>
      <c r="N6596" s="666">
        <v>3</v>
      </c>
      <c r="O6596" s="666">
        <v>6</v>
      </c>
      <c r="P6596" s="772" t="s">
        <v>15043</v>
      </c>
      <c r="Q6596" s="666">
        <v>1</v>
      </c>
      <c r="R6596" s="666">
        <v>12</v>
      </c>
    </row>
    <row r="6597" spans="1:18" ht="15.75" customHeight="1" x14ac:dyDescent="0.2">
      <c r="A6597" s="665" t="s">
        <v>13701</v>
      </c>
      <c r="B6597" s="666" t="s">
        <v>6922</v>
      </c>
      <c r="C6597" s="666" t="s">
        <v>11026</v>
      </c>
      <c r="D6597" s="675" t="s">
        <v>10738</v>
      </c>
      <c r="E6597" s="737" t="s">
        <v>15041</v>
      </c>
      <c r="F6597" s="666">
        <v>41952785</v>
      </c>
      <c r="G6597" s="675" t="s">
        <v>15131</v>
      </c>
      <c r="H6597" s="675" t="s">
        <v>10738</v>
      </c>
      <c r="I6597" s="675" t="s">
        <v>7361</v>
      </c>
      <c r="J6597" s="675" t="s">
        <v>13708</v>
      </c>
      <c r="K6597" s="666">
        <v>3</v>
      </c>
      <c r="L6597" s="666">
        <v>8</v>
      </c>
      <c r="M6597" s="691" t="s">
        <v>15042</v>
      </c>
      <c r="N6597" s="666">
        <v>3</v>
      </c>
      <c r="O6597" s="666">
        <v>6</v>
      </c>
      <c r="P6597" s="772" t="s">
        <v>15043</v>
      </c>
      <c r="Q6597" s="666">
        <v>1</v>
      </c>
      <c r="R6597" s="666">
        <v>12</v>
      </c>
    </row>
    <row r="6598" spans="1:18" ht="15.75" customHeight="1" x14ac:dyDescent="0.2">
      <c r="A6598" s="665" t="s">
        <v>13701</v>
      </c>
      <c r="B6598" s="666" t="s">
        <v>6922</v>
      </c>
      <c r="C6598" s="666" t="s">
        <v>11026</v>
      </c>
      <c r="D6598" s="675" t="s">
        <v>11806</v>
      </c>
      <c r="E6598" s="737" t="s">
        <v>6979</v>
      </c>
      <c r="F6598" s="666">
        <v>45516235</v>
      </c>
      <c r="G6598" s="675" t="s">
        <v>13546</v>
      </c>
      <c r="H6598" s="675" t="s">
        <v>11806</v>
      </c>
      <c r="I6598" s="675" t="s">
        <v>6929</v>
      </c>
      <c r="J6598" s="675" t="s">
        <v>13704</v>
      </c>
      <c r="K6598" s="666">
        <v>3</v>
      </c>
      <c r="L6598" s="666">
        <v>8</v>
      </c>
      <c r="M6598" s="691" t="s">
        <v>15040</v>
      </c>
      <c r="N6598" s="666">
        <v>3</v>
      </c>
      <c r="O6598" s="666">
        <v>6</v>
      </c>
      <c r="P6598" s="772" t="s">
        <v>14176</v>
      </c>
      <c r="Q6598" s="666">
        <v>1</v>
      </c>
      <c r="R6598" s="666">
        <v>12</v>
      </c>
    </row>
    <row r="6599" spans="1:18" ht="15.75" customHeight="1" x14ac:dyDescent="0.2">
      <c r="A6599" s="665" t="s">
        <v>13701</v>
      </c>
      <c r="B6599" s="666" t="s">
        <v>6922</v>
      </c>
      <c r="C6599" s="666" t="s">
        <v>11026</v>
      </c>
      <c r="D6599" s="675" t="s">
        <v>10738</v>
      </c>
      <c r="E6599" s="737" t="s">
        <v>15041</v>
      </c>
      <c r="F6599" s="666">
        <v>48052327</v>
      </c>
      <c r="G6599" s="675" t="s">
        <v>15132</v>
      </c>
      <c r="H6599" s="675" t="s">
        <v>10738</v>
      </c>
      <c r="I6599" s="675" t="s">
        <v>7361</v>
      </c>
      <c r="J6599" s="675" t="s">
        <v>13708</v>
      </c>
      <c r="K6599" s="666">
        <v>3</v>
      </c>
      <c r="L6599" s="666">
        <v>8</v>
      </c>
      <c r="M6599" s="691" t="s">
        <v>15042</v>
      </c>
      <c r="N6599" s="666">
        <v>3</v>
      </c>
      <c r="O6599" s="666">
        <v>6</v>
      </c>
      <c r="P6599" s="772" t="s">
        <v>15043</v>
      </c>
      <c r="Q6599" s="666">
        <v>1</v>
      </c>
      <c r="R6599" s="666">
        <v>12</v>
      </c>
    </row>
    <row r="6600" spans="1:18" ht="15.75" customHeight="1" x14ac:dyDescent="0.2">
      <c r="A6600" s="665" t="s">
        <v>13701</v>
      </c>
      <c r="B6600" s="666" t="s">
        <v>6922</v>
      </c>
      <c r="C6600" s="666" t="s">
        <v>11026</v>
      </c>
      <c r="D6600" s="675" t="s">
        <v>10738</v>
      </c>
      <c r="E6600" s="737" t="s">
        <v>15041</v>
      </c>
      <c r="F6600" s="666">
        <v>18178746</v>
      </c>
      <c r="G6600" s="675" t="s">
        <v>14844</v>
      </c>
      <c r="H6600" s="675" t="s">
        <v>10738</v>
      </c>
      <c r="I6600" s="675" t="s">
        <v>7361</v>
      </c>
      <c r="J6600" s="675" t="s">
        <v>13708</v>
      </c>
      <c r="K6600" s="666">
        <v>3</v>
      </c>
      <c r="L6600" s="666">
        <v>8</v>
      </c>
      <c r="M6600" s="691" t="s">
        <v>15042</v>
      </c>
      <c r="N6600" s="666">
        <v>3</v>
      </c>
      <c r="O6600" s="666">
        <v>6</v>
      </c>
      <c r="P6600" s="772" t="s">
        <v>15043</v>
      </c>
      <c r="Q6600" s="666">
        <v>1</v>
      </c>
      <c r="R6600" s="666">
        <v>12</v>
      </c>
    </row>
    <row r="6601" spans="1:18" ht="15.75" customHeight="1" x14ac:dyDescent="0.2">
      <c r="A6601" s="665" t="s">
        <v>13701</v>
      </c>
      <c r="B6601" s="666" t="s">
        <v>6922</v>
      </c>
      <c r="C6601" s="666" t="s">
        <v>11026</v>
      </c>
      <c r="D6601" s="675" t="s">
        <v>10738</v>
      </c>
      <c r="E6601" s="737" t="s">
        <v>15041</v>
      </c>
      <c r="F6601" s="666">
        <v>41865850</v>
      </c>
      <c r="G6601" s="675" t="s">
        <v>15133</v>
      </c>
      <c r="H6601" s="675" t="s">
        <v>10738</v>
      </c>
      <c r="I6601" s="675" t="s">
        <v>7361</v>
      </c>
      <c r="J6601" s="675" t="s">
        <v>13708</v>
      </c>
      <c r="K6601" s="666">
        <v>3</v>
      </c>
      <c r="L6601" s="666">
        <v>8</v>
      </c>
      <c r="M6601" s="691" t="s">
        <v>15042</v>
      </c>
      <c r="N6601" s="666">
        <v>3</v>
      </c>
      <c r="O6601" s="666">
        <v>6</v>
      </c>
      <c r="P6601" s="772" t="s">
        <v>15043</v>
      </c>
      <c r="Q6601" s="666">
        <v>1</v>
      </c>
      <c r="R6601" s="666">
        <v>12</v>
      </c>
    </row>
    <row r="6602" spans="1:18" ht="15.75" customHeight="1" x14ac:dyDescent="0.2">
      <c r="A6602" s="665" t="s">
        <v>13701</v>
      </c>
      <c r="B6602" s="666" t="s">
        <v>6922</v>
      </c>
      <c r="C6602" s="666" t="s">
        <v>11026</v>
      </c>
      <c r="D6602" s="675" t="s">
        <v>11169</v>
      </c>
      <c r="E6602" s="737" t="s">
        <v>6979</v>
      </c>
      <c r="F6602" s="666">
        <v>73670193</v>
      </c>
      <c r="G6602" s="675" t="s">
        <v>15134</v>
      </c>
      <c r="H6602" s="675" t="s">
        <v>11169</v>
      </c>
      <c r="I6602" s="675" t="s">
        <v>6929</v>
      </c>
      <c r="J6602" s="675" t="s">
        <v>11169</v>
      </c>
      <c r="K6602" s="666">
        <v>3</v>
      </c>
      <c r="L6602" s="666">
        <v>8</v>
      </c>
      <c r="M6602" s="691" t="s">
        <v>15040</v>
      </c>
      <c r="N6602" s="666">
        <v>3</v>
      </c>
      <c r="O6602" s="666">
        <v>6</v>
      </c>
      <c r="P6602" s="772" t="s">
        <v>14176</v>
      </c>
      <c r="Q6602" s="666">
        <v>1</v>
      </c>
      <c r="R6602" s="666">
        <v>12</v>
      </c>
    </row>
    <row r="6603" spans="1:18" ht="15.75" customHeight="1" x14ac:dyDescent="0.2">
      <c r="A6603" s="665" t="s">
        <v>13701</v>
      </c>
      <c r="B6603" s="666" t="s">
        <v>6922</v>
      </c>
      <c r="C6603" s="666" t="s">
        <v>11026</v>
      </c>
      <c r="D6603" s="675" t="s">
        <v>9105</v>
      </c>
      <c r="E6603" s="737" t="s">
        <v>6979</v>
      </c>
      <c r="F6603" s="666">
        <v>70007696</v>
      </c>
      <c r="G6603" s="675" t="s">
        <v>14846</v>
      </c>
      <c r="H6603" s="675" t="s">
        <v>9105</v>
      </c>
      <c r="I6603" s="675" t="s">
        <v>6929</v>
      </c>
      <c r="J6603" s="675" t="s">
        <v>13873</v>
      </c>
      <c r="K6603" s="666">
        <v>3</v>
      </c>
      <c r="L6603" s="666">
        <v>8</v>
      </c>
      <c r="M6603" s="691" t="s">
        <v>15040</v>
      </c>
      <c r="N6603" s="666">
        <v>3</v>
      </c>
      <c r="O6603" s="666">
        <v>6</v>
      </c>
      <c r="P6603" s="772" t="s">
        <v>14176</v>
      </c>
      <c r="Q6603" s="666">
        <v>1</v>
      </c>
      <c r="R6603" s="666">
        <v>12</v>
      </c>
    </row>
    <row r="6604" spans="1:18" ht="15.75" customHeight="1" x14ac:dyDescent="0.2">
      <c r="A6604" s="665" t="s">
        <v>13701</v>
      </c>
      <c r="B6604" s="666" t="s">
        <v>6922</v>
      </c>
      <c r="C6604" s="666" t="s">
        <v>11026</v>
      </c>
      <c r="D6604" s="675" t="s">
        <v>10854</v>
      </c>
      <c r="E6604" s="737" t="s">
        <v>6979</v>
      </c>
      <c r="F6604" s="666">
        <v>46908200</v>
      </c>
      <c r="G6604" s="675" t="s">
        <v>15135</v>
      </c>
      <c r="H6604" s="675" t="s">
        <v>10854</v>
      </c>
      <c r="I6604" s="675" t="s">
        <v>6929</v>
      </c>
      <c r="J6604" s="675" t="s">
        <v>10854</v>
      </c>
      <c r="K6604" s="666">
        <v>3</v>
      </c>
      <c r="L6604" s="666">
        <v>8</v>
      </c>
      <c r="M6604" s="691" t="s">
        <v>15040</v>
      </c>
      <c r="N6604" s="666">
        <v>3</v>
      </c>
      <c r="O6604" s="666">
        <v>6</v>
      </c>
      <c r="P6604" s="772" t="s">
        <v>14176</v>
      </c>
      <c r="Q6604" s="666">
        <v>1</v>
      </c>
      <c r="R6604" s="666">
        <v>12</v>
      </c>
    </row>
    <row r="6605" spans="1:18" ht="15.75" customHeight="1" x14ac:dyDescent="0.2">
      <c r="A6605" s="665" t="s">
        <v>13701</v>
      </c>
      <c r="B6605" s="666" t="s">
        <v>6922</v>
      </c>
      <c r="C6605" s="666" t="s">
        <v>11026</v>
      </c>
      <c r="D6605" s="675" t="s">
        <v>10738</v>
      </c>
      <c r="E6605" s="737" t="s">
        <v>15041</v>
      </c>
      <c r="F6605" s="666">
        <v>18224783</v>
      </c>
      <c r="G6605" s="675" t="s">
        <v>14849</v>
      </c>
      <c r="H6605" s="675" t="s">
        <v>10738</v>
      </c>
      <c r="I6605" s="675" t="s">
        <v>7361</v>
      </c>
      <c r="J6605" s="675" t="s">
        <v>13708</v>
      </c>
      <c r="K6605" s="666">
        <v>3</v>
      </c>
      <c r="L6605" s="666">
        <v>8</v>
      </c>
      <c r="M6605" s="691" t="s">
        <v>15042</v>
      </c>
      <c r="N6605" s="666">
        <v>3</v>
      </c>
      <c r="O6605" s="666">
        <v>6</v>
      </c>
      <c r="P6605" s="772" t="s">
        <v>15043</v>
      </c>
      <c r="Q6605" s="666">
        <v>1</v>
      </c>
      <c r="R6605" s="666">
        <v>12</v>
      </c>
    </row>
    <row r="6606" spans="1:18" ht="15.75" customHeight="1" x14ac:dyDescent="0.2">
      <c r="A6606" s="665" t="s">
        <v>13701</v>
      </c>
      <c r="B6606" s="666" t="s">
        <v>6922</v>
      </c>
      <c r="C6606" s="666" t="s">
        <v>11026</v>
      </c>
      <c r="D6606" s="675" t="s">
        <v>9914</v>
      </c>
      <c r="E6606" s="737" t="s">
        <v>6963</v>
      </c>
      <c r="F6606" s="666">
        <v>40084113</v>
      </c>
      <c r="G6606" s="675" t="s">
        <v>15136</v>
      </c>
      <c r="H6606" s="675" t="s">
        <v>9914</v>
      </c>
      <c r="I6606" s="675" t="s">
        <v>6929</v>
      </c>
      <c r="J6606" s="675" t="s">
        <v>9913</v>
      </c>
      <c r="K6606" s="666">
        <v>3</v>
      </c>
      <c r="L6606" s="666">
        <v>8</v>
      </c>
      <c r="M6606" s="691" t="s">
        <v>15058</v>
      </c>
      <c r="N6606" s="666">
        <v>3</v>
      </c>
      <c r="O6606" s="666">
        <v>6</v>
      </c>
      <c r="P6606" s="772" t="s">
        <v>14247</v>
      </c>
      <c r="Q6606" s="666">
        <v>1</v>
      </c>
      <c r="R6606" s="666">
        <v>12</v>
      </c>
    </row>
    <row r="6607" spans="1:18" ht="15.75" customHeight="1" x14ac:dyDescent="0.2">
      <c r="A6607" s="665" t="s">
        <v>13701</v>
      </c>
      <c r="B6607" s="666" t="s">
        <v>6922</v>
      </c>
      <c r="C6607" s="666" t="s">
        <v>11026</v>
      </c>
      <c r="D6607" s="675" t="s">
        <v>10738</v>
      </c>
      <c r="E6607" s="737" t="s">
        <v>15041</v>
      </c>
      <c r="F6607" s="666">
        <v>26955611</v>
      </c>
      <c r="G6607" s="675" t="s">
        <v>14850</v>
      </c>
      <c r="H6607" s="675" t="s">
        <v>10738</v>
      </c>
      <c r="I6607" s="675" t="s">
        <v>7361</v>
      </c>
      <c r="J6607" s="675" t="s">
        <v>13708</v>
      </c>
      <c r="K6607" s="666">
        <v>3</v>
      </c>
      <c r="L6607" s="666">
        <v>8</v>
      </c>
      <c r="M6607" s="691" t="s">
        <v>15042</v>
      </c>
      <c r="N6607" s="666">
        <v>3</v>
      </c>
      <c r="O6607" s="666">
        <v>6</v>
      </c>
      <c r="P6607" s="772" t="s">
        <v>15043</v>
      </c>
      <c r="Q6607" s="666">
        <v>1</v>
      </c>
      <c r="R6607" s="666">
        <v>12</v>
      </c>
    </row>
    <row r="6608" spans="1:18" ht="15.75" customHeight="1" x14ac:dyDescent="0.2">
      <c r="A6608" s="665" t="s">
        <v>13701</v>
      </c>
      <c r="B6608" s="666" t="s">
        <v>6922</v>
      </c>
      <c r="C6608" s="666" t="s">
        <v>11026</v>
      </c>
      <c r="D6608" s="675" t="s">
        <v>11169</v>
      </c>
      <c r="E6608" s="737" t="s">
        <v>6979</v>
      </c>
      <c r="F6608" s="666">
        <v>43202506</v>
      </c>
      <c r="G6608" s="675" t="s">
        <v>15137</v>
      </c>
      <c r="H6608" s="675" t="s">
        <v>11169</v>
      </c>
      <c r="I6608" s="675" t="s">
        <v>6929</v>
      </c>
      <c r="J6608" s="675" t="s">
        <v>11169</v>
      </c>
      <c r="K6608" s="666">
        <v>3</v>
      </c>
      <c r="L6608" s="666">
        <v>8</v>
      </c>
      <c r="M6608" s="691" t="s">
        <v>15040</v>
      </c>
      <c r="N6608" s="666">
        <v>3</v>
      </c>
      <c r="O6608" s="666">
        <v>6</v>
      </c>
      <c r="P6608" s="772" t="s">
        <v>14176</v>
      </c>
      <c r="Q6608" s="666">
        <v>1</v>
      </c>
      <c r="R6608" s="666">
        <v>12</v>
      </c>
    </row>
    <row r="6609" spans="1:18" ht="15.75" customHeight="1" x14ac:dyDescent="0.2">
      <c r="A6609" s="665" t="s">
        <v>13701</v>
      </c>
      <c r="B6609" s="666" t="s">
        <v>6922</v>
      </c>
      <c r="C6609" s="666" t="s">
        <v>11026</v>
      </c>
      <c r="D6609" s="675" t="s">
        <v>11107</v>
      </c>
      <c r="E6609" s="737" t="s">
        <v>6979</v>
      </c>
      <c r="F6609" s="666">
        <v>75712446</v>
      </c>
      <c r="G6609" s="675" t="s">
        <v>15138</v>
      </c>
      <c r="H6609" s="675" t="s">
        <v>11107</v>
      </c>
      <c r="I6609" s="675" t="s">
        <v>6929</v>
      </c>
      <c r="J6609" s="692" t="s">
        <v>15139</v>
      </c>
      <c r="K6609" s="666">
        <v>3</v>
      </c>
      <c r="L6609" s="666">
        <v>8</v>
      </c>
      <c r="M6609" s="691" t="s">
        <v>15040</v>
      </c>
      <c r="N6609" s="666">
        <v>3</v>
      </c>
      <c r="O6609" s="666">
        <v>6</v>
      </c>
      <c r="P6609" s="772" t="s">
        <v>14176</v>
      </c>
      <c r="Q6609" s="666">
        <v>1</v>
      </c>
      <c r="R6609" s="666">
        <v>12</v>
      </c>
    </row>
    <row r="6610" spans="1:18" ht="15.75" customHeight="1" x14ac:dyDescent="0.2">
      <c r="A6610" s="665" t="s">
        <v>13701</v>
      </c>
      <c r="B6610" s="666" t="s">
        <v>6922</v>
      </c>
      <c r="C6610" s="666" t="s">
        <v>11026</v>
      </c>
      <c r="D6610" s="675" t="s">
        <v>11806</v>
      </c>
      <c r="E6610" s="737" t="s">
        <v>6979</v>
      </c>
      <c r="F6610" s="666">
        <v>43884726</v>
      </c>
      <c r="G6610" s="675" t="s">
        <v>15140</v>
      </c>
      <c r="H6610" s="675" t="s">
        <v>11806</v>
      </c>
      <c r="I6610" s="675" t="s">
        <v>6929</v>
      </c>
      <c r="J6610" s="675" t="s">
        <v>13704</v>
      </c>
      <c r="K6610" s="666">
        <v>3</v>
      </c>
      <c r="L6610" s="666">
        <v>8</v>
      </c>
      <c r="M6610" s="691" t="s">
        <v>15040</v>
      </c>
      <c r="N6610" s="666">
        <v>3</v>
      </c>
      <c r="O6610" s="666">
        <v>6</v>
      </c>
      <c r="P6610" s="772" t="s">
        <v>14176</v>
      </c>
      <c r="Q6610" s="666">
        <v>1</v>
      </c>
      <c r="R6610" s="666">
        <v>12</v>
      </c>
    </row>
    <row r="6611" spans="1:18" ht="15.75" customHeight="1" x14ac:dyDescent="0.2">
      <c r="A6611" s="665" t="s">
        <v>13701</v>
      </c>
      <c r="B6611" s="666" t="s">
        <v>6922</v>
      </c>
      <c r="C6611" s="666" t="s">
        <v>11026</v>
      </c>
      <c r="D6611" s="675" t="s">
        <v>11806</v>
      </c>
      <c r="E6611" s="737" t="s">
        <v>6979</v>
      </c>
      <c r="F6611" s="666">
        <v>45016328</v>
      </c>
      <c r="G6611" s="675" t="s">
        <v>14854</v>
      </c>
      <c r="H6611" s="675" t="s">
        <v>11806</v>
      </c>
      <c r="I6611" s="675" t="s">
        <v>6929</v>
      </c>
      <c r="J6611" s="675" t="s">
        <v>13704</v>
      </c>
      <c r="K6611" s="666">
        <v>3</v>
      </c>
      <c r="L6611" s="666">
        <v>8</v>
      </c>
      <c r="M6611" s="691" t="s">
        <v>15040</v>
      </c>
      <c r="N6611" s="666">
        <v>3</v>
      </c>
      <c r="O6611" s="666">
        <v>6</v>
      </c>
      <c r="P6611" s="772" t="s">
        <v>14176</v>
      </c>
      <c r="Q6611" s="666">
        <v>1</v>
      </c>
      <c r="R6611" s="666">
        <v>12</v>
      </c>
    </row>
    <row r="6612" spans="1:18" ht="15.75" customHeight="1" x14ac:dyDescent="0.2">
      <c r="A6612" s="665" t="s">
        <v>13701</v>
      </c>
      <c r="B6612" s="666" t="s">
        <v>6922</v>
      </c>
      <c r="C6612" s="666" t="s">
        <v>11026</v>
      </c>
      <c r="D6612" s="675" t="s">
        <v>11169</v>
      </c>
      <c r="E6612" s="737" t="s">
        <v>6979</v>
      </c>
      <c r="F6612" s="666">
        <v>43856647</v>
      </c>
      <c r="G6612" s="675" t="s">
        <v>15141</v>
      </c>
      <c r="H6612" s="675" t="s">
        <v>11169</v>
      </c>
      <c r="I6612" s="675" t="s">
        <v>6929</v>
      </c>
      <c r="J6612" s="675" t="s">
        <v>11169</v>
      </c>
      <c r="K6612" s="666">
        <v>3</v>
      </c>
      <c r="L6612" s="666">
        <v>8</v>
      </c>
      <c r="M6612" s="691" t="s">
        <v>15040</v>
      </c>
      <c r="N6612" s="666">
        <v>3</v>
      </c>
      <c r="O6612" s="666">
        <v>6</v>
      </c>
      <c r="P6612" s="772" t="s">
        <v>14176</v>
      </c>
      <c r="Q6612" s="666">
        <v>1</v>
      </c>
      <c r="R6612" s="666">
        <v>12</v>
      </c>
    </row>
    <row r="6613" spans="1:18" ht="15.75" customHeight="1" x14ac:dyDescent="0.2">
      <c r="A6613" s="665" t="s">
        <v>13701</v>
      </c>
      <c r="B6613" s="666" t="s">
        <v>6922</v>
      </c>
      <c r="C6613" s="666" t="s">
        <v>11026</v>
      </c>
      <c r="D6613" s="675" t="s">
        <v>9914</v>
      </c>
      <c r="E6613" s="737" t="s">
        <v>6963</v>
      </c>
      <c r="F6613" s="666">
        <v>72119745</v>
      </c>
      <c r="G6613" s="675" t="s">
        <v>11437</v>
      </c>
      <c r="H6613" s="675" t="s">
        <v>9914</v>
      </c>
      <c r="I6613" s="675" t="s">
        <v>6929</v>
      </c>
      <c r="J6613" s="675" t="s">
        <v>9913</v>
      </c>
      <c r="K6613" s="666">
        <v>3</v>
      </c>
      <c r="L6613" s="666">
        <v>8</v>
      </c>
      <c r="M6613" s="691" t="s">
        <v>15058</v>
      </c>
      <c r="N6613" s="666">
        <v>3</v>
      </c>
      <c r="O6613" s="666">
        <v>6</v>
      </c>
      <c r="P6613" s="772" t="s">
        <v>14247</v>
      </c>
      <c r="Q6613" s="666">
        <v>1</v>
      </c>
      <c r="R6613" s="666">
        <v>12</v>
      </c>
    </row>
    <row r="6614" spans="1:18" ht="15.75" customHeight="1" x14ac:dyDescent="0.2">
      <c r="A6614" s="665" t="s">
        <v>13701</v>
      </c>
      <c r="B6614" s="666" t="s">
        <v>6922</v>
      </c>
      <c r="C6614" s="666" t="s">
        <v>11026</v>
      </c>
      <c r="D6614" s="675" t="s">
        <v>10356</v>
      </c>
      <c r="E6614" s="737" t="s">
        <v>6979</v>
      </c>
      <c r="F6614" s="666">
        <v>48586698</v>
      </c>
      <c r="G6614" s="675" t="s">
        <v>15142</v>
      </c>
      <c r="H6614" s="675" t="s">
        <v>10356</v>
      </c>
      <c r="I6614" s="675" t="s">
        <v>6929</v>
      </c>
      <c r="J6614" s="675" t="s">
        <v>10356</v>
      </c>
      <c r="K6614" s="666">
        <v>3</v>
      </c>
      <c r="L6614" s="666">
        <v>8</v>
      </c>
      <c r="M6614" s="691" t="s">
        <v>15040</v>
      </c>
      <c r="N6614" s="666">
        <v>3</v>
      </c>
      <c r="O6614" s="666">
        <v>6</v>
      </c>
      <c r="P6614" s="772" t="s">
        <v>14176</v>
      </c>
      <c r="Q6614" s="666">
        <v>1</v>
      </c>
      <c r="R6614" s="666">
        <v>12</v>
      </c>
    </row>
    <row r="6615" spans="1:18" ht="15.75" customHeight="1" x14ac:dyDescent="0.2">
      <c r="A6615" s="665" t="s">
        <v>13701</v>
      </c>
      <c r="B6615" s="666" t="s">
        <v>6922</v>
      </c>
      <c r="C6615" s="666" t="s">
        <v>11026</v>
      </c>
      <c r="D6615" s="675" t="s">
        <v>11949</v>
      </c>
      <c r="E6615" s="737" t="s">
        <v>15041</v>
      </c>
      <c r="F6615" s="666">
        <v>46564510</v>
      </c>
      <c r="G6615" s="675" t="s">
        <v>15143</v>
      </c>
      <c r="H6615" s="675" t="s">
        <v>11949</v>
      </c>
      <c r="I6615" s="675" t="s">
        <v>7361</v>
      </c>
      <c r="J6615" s="675" t="s">
        <v>13708</v>
      </c>
      <c r="K6615" s="666">
        <v>3</v>
      </c>
      <c r="L6615" s="666">
        <v>8</v>
      </c>
      <c r="M6615" s="691" t="s">
        <v>15042</v>
      </c>
      <c r="N6615" s="666">
        <v>3</v>
      </c>
      <c r="O6615" s="666">
        <v>6</v>
      </c>
      <c r="P6615" s="772" t="s">
        <v>15043</v>
      </c>
      <c r="Q6615" s="666">
        <v>1</v>
      </c>
      <c r="R6615" s="666">
        <v>12</v>
      </c>
    </row>
    <row r="6616" spans="1:18" ht="15.75" customHeight="1" x14ac:dyDescent="0.2">
      <c r="A6616" s="665" t="s">
        <v>13701</v>
      </c>
      <c r="B6616" s="666" t="s">
        <v>6922</v>
      </c>
      <c r="C6616" s="666" t="s">
        <v>11026</v>
      </c>
      <c r="D6616" s="675" t="s">
        <v>10738</v>
      </c>
      <c r="E6616" s="737" t="s">
        <v>15041</v>
      </c>
      <c r="F6616" s="666">
        <v>18118699</v>
      </c>
      <c r="G6616" s="675" t="s">
        <v>15144</v>
      </c>
      <c r="H6616" s="675" t="s">
        <v>10738</v>
      </c>
      <c r="I6616" s="675" t="s">
        <v>7361</v>
      </c>
      <c r="J6616" s="675" t="s">
        <v>13708</v>
      </c>
      <c r="K6616" s="666">
        <v>3</v>
      </c>
      <c r="L6616" s="666">
        <v>8</v>
      </c>
      <c r="M6616" s="691" t="s">
        <v>15042</v>
      </c>
      <c r="N6616" s="666">
        <v>3</v>
      </c>
      <c r="O6616" s="666">
        <v>6</v>
      </c>
      <c r="P6616" s="772" t="s">
        <v>15043</v>
      </c>
      <c r="Q6616" s="666">
        <v>1</v>
      </c>
      <c r="R6616" s="666">
        <v>12</v>
      </c>
    </row>
    <row r="6617" spans="1:18" ht="15.75" customHeight="1" x14ac:dyDescent="0.2">
      <c r="A6617" s="665" t="s">
        <v>13701</v>
      </c>
      <c r="B6617" s="666" t="s">
        <v>6922</v>
      </c>
      <c r="C6617" s="666" t="s">
        <v>11026</v>
      </c>
      <c r="D6617" s="675" t="s">
        <v>10738</v>
      </c>
      <c r="E6617" s="737" t="s">
        <v>15041</v>
      </c>
      <c r="F6617" s="666">
        <v>70772630</v>
      </c>
      <c r="G6617" s="675" t="s">
        <v>14862</v>
      </c>
      <c r="H6617" s="675" t="s">
        <v>10738</v>
      </c>
      <c r="I6617" s="675" t="s">
        <v>7361</v>
      </c>
      <c r="J6617" s="675" t="s">
        <v>13708</v>
      </c>
      <c r="K6617" s="666">
        <v>3</v>
      </c>
      <c r="L6617" s="666">
        <v>8</v>
      </c>
      <c r="M6617" s="691" t="s">
        <v>15042</v>
      </c>
      <c r="N6617" s="666">
        <v>3</v>
      </c>
      <c r="O6617" s="666">
        <v>6</v>
      </c>
      <c r="P6617" s="772" t="s">
        <v>15043</v>
      </c>
      <c r="Q6617" s="666">
        <v>1</v>
      </c>
      <c r="R6617" s="666">
        <v>12</v>
      </c>
    </row>
    <row r="6618" spans="1:18" ht="15.75" customHeight="1" x14ac:dyDescent="0.2">
      <c r="A6618" s="665" t="s">
        <v>13701</v>
      </c>
      <c r="B6618" s="666" t="s">
        <v>6922</v>
      </c>
      <c r="C6618" s="666" t="s">
        <v>11026</v>
      </c>
      <c r="D6618" s="675" t="s">
        <v>10738</v>
      </c>
      <c r="E6618" s="737" t="s">
        <v>15041</v>
      </c>
      <c r="F6618" s="666">
        <v>70086076</v>
      </c>
      <c r="G6618" s="675" t="s">
        <v>14864</v>
      </c>
      <c r="H6618" s="675" t="s">
        <v>10738</v>
      </c>
      <c r="I6618" s="675" t="s">
        <v>7361</v>
      </c>
      <c r="J6618" s="675" t="s">
        <v>13708</v>
      </c>
      <c r="K6618" s="666">
        <v>3</v>
      </c>
      <c r="L6618" s="666">
        <v>8</v>
      </c>
      <c r="M6618" s="691" t="s">
        <v>15042</v>
      </c>
      <c r="N6618" s="666">
        <v>3</v>
      </c>
      <c r="O6618" s="666">
        <v>6</v>
      </c>
      <c r="P6618" s="772" t="s">
        <v>15043</v>
      </c>
      <c r="Q6618" s="666">
        <v>1</v>
      </c>
      <c r="R6618" s="666">
        <v>12</v>
      </c>
    </row>
    <row r="6619" spans="1:18" ht="15.75" customHeight="1" x14ac:dyDescent="0.2">
      <c r="A6619" s="665" t="s">
        <v>13701</v>
      </c>
      <c r="B6619" s="666" t="s">
        <v>6922</v>
      </c>
      <c r="C6619" s="666" t="s">
        <v>11026</v>
      </c>
      <c r="D6619" s="675" t="s">
        <v>11806</v>
      </c>
      <c r="E6619" s="737" t="s">
        <v>6979</v>
      </c>
      <c r="F6619" s="666">
        <v>70607781</v>
      </c>
      <c r="G6619" s="675" t="s">
        <v>15145</v>
      </c>
      <c r="H6619" s="675" t="s">
        <v>11806</v>
      </c>
      <c r="I6619" s="675" t="s">
        <v>6929</v>
      </c>
      <c r="J6619" s="675" t="s">
        <v>13704</v>
      </c>
      <c r="K6619" s="666">
        <v>3</v>
      </c>
      <c r="L6619" s="666">
        <v>8</v>
      </c>
      <c r="M6619" s="691" t="s">
        <v>15040</v>
      </c>
      <c r="N6619" s="666">
        <v>3</v>
      </c>
      <c r="O6619" s="666">
        <v>6</v>
      </c>
      <c r="P6619" s="772" t="s">
        <v>14176</v>
      </c>
      <c r="Q6619" s="666">
        <v>1</v>
      </c>
      <c r="R6619" s="666">
        <v>12</v>
      </c>
    </row>
    <row r="6620" spans="1:18" ht="15.75" customHeight="1" x14ac:dyDescent="0.2">
      <c r="A6620" s="665" t="s">
        <v>13701</v>
      </c>
      <c r="B6620" s="666" t="s">
        <v>6922</v>
      </c>
      <c r="C6620" s="666" t="s">
        <v>11026</v>
      </c>
      <c r="D6620" s="675" t="s">
        <v>9105</v>
      </c>
      <c r="E6620" s="737" t="s">
        <v>6979</v>
      </c>
      <c r="F6620" s="666">
        <v>47261212</v>
      </c>
      <c r="G6620" s="675" t="s">
        <v>14866</v>
      </c>
      <c r="H6620" s="675" t="s">
        <v>9105</v>
      </c>
      <c r="I6620" s="675" t="s">
        <v>6929</v>
      </c>
      <c r="J6620" s="675" t="s">
        <v>13873</v>
      </c>
      <c r="K6620" s="666">
        <v>3</v>
      </c>
      <c r="L6620" s="666">
        <v>8</v>
      </c>
      <c r="M6620" s="691" t="s">
        <v>15040</v>
      </c>
      <c r="N6620" s="666">
        <v>3</v>
      </c>
      <c r="O6620" s="666">
        <v>6</v>
      </c>
      <c r="P6620" s="772" t="s">
        <v>14176</v>
      </c>
      <c r="Q6620" s="666">
        <v>1</v>
      </c>
      <c r="R6620" s="666">
        <v>12</v>
      </c>
    </row>
    <row r="6621" spans="1:18" ht="15.75" customHeight="1" x14ac:dyDescent="0.2">
      <c r="A6621" s="665" t="s">
        <v>13701</v>
      </c>
      <c r="B6621" s="666" t="s">
        <v>6922</v>
      </c>
      <c r="C6621" s="666" t="s">
        <v>11026</v>
      </c>
      <c r="D6621" s="675" t="s">
        <v>9914</v>
      </c>
      <c r="E6621" s="737" t="s">
        <v>6963</v>
      </c>
      <c r="F6621" s="666">
        <v>42374011</v>
      </c>
      <c r="G6621" s="675" t="s">
        <v>15146</v>
      </c>
      <c r="H6621" s="675" t="s">
        <v>9914</v>
      </c>
      <c r="I6621" s="675" t="s">
        <v>6929</v>
      </c>
      <c r="J6621" s="675" t="s">
        <v>9913</v>
      </c>
      <c r="K6621" s="666">
        <v>3</v>
      </c>
      <c r="L6621" s="666">
        <v>8</v>
      </c>
      <c r="M6621" s="691" t="s">
        <v>15058</v>
      </c>
      <c r="N6621" s="666">
        <v>3</v>
      </c>
      <c r="O6621" s="666">
        <v>6</v>
      </c>
      <c r="P6621" s="772" t="s">
        <v>14247</v>
      </c>
      <c r="Q6621" s="666">
        <v>1</v>
      </c>
      <c r="R6621" s="666">
        <v>12</v>
      </c>
    </row>
    <row r="6622" spans="1:18" ht="15.75" customHeight="1" x14ac:dyDescent="0.2">
      <c r="A6622" s="665" t="s">
        <v>13701</v>
      </c>
      <c r="B6622" s="666" t="s">
        <v>6922</v>
      </c>
      <c r="C6622" s="666" t="s">
        <v>11026</v>
      </c>
      <c r="D6622" s="675" t="s">
        <v>10356</v>
      </c>
      <c r="E6622" s="737" t="s">
        <v>6979</v>
      </c>
      <c r="F6622" s="666">
        <v>47496156</v>
      </c>
      <c r="G6622" s="675" t="s">
        <v>15147</v>
      </c>
      <c r="H6622" s="675" t="s">
        <v>10356</v>
      </c>
      <c r="I6622" s="675" t="s">
        <v>6929</v>
      </c>
      <c r="J6622" s="675" t="s">
        <v>10356</v>
      </c>
      <c r="K6622" s="666">
        <v>3</v>
      </c>
      <c r="L6622" s="666">
        <v>8</v>
      </c>
      <c r="M6622" s="691" t="s">
        <v>15040</v>
      </c>
      <c r="N6622" s="666">
        <v>3</v>
      </c>
      <c r="O6622" s="666">
        <v>6</v>
      </c>
      <c r="P6622" s="772" t="s">
        <v>14176</v>
      </c>
      <c r="Q6622" s="666">
        <v>1</v>
      </c>
      <c r="R6622" s="666">
        <v>12</v>
      </c>
    </row>
    <row r="6623" spans="1:18" ht="15.75" customHeight="1" x14ac:dyDescent="0.2">
      <c r="A6623" s="665" t="s">
        <v>13701</v>
      </c>
      <c r="B6623" s="666" t="s">
        <v>6922</v>
      </c>
      <c r="C6623" s="666" t="s">
        <v>11026</v>
      </c>
      <c r="D6623" s="675" t="s">
        <v>9914</v>
      </c>
      <c r="E6623" s="737" t="s">
        <v>6963</v>
      </c>
      <c r="F6623" s="666">
        <v>46179598</v>
      </c>
      <c r="G6623" s="675" t="s">
        <v>14869</v>
      </c>
      <c r="H6623" s="675" t="s">
        <v>9914</v>
      </c>
      <c r="I6623" s="675" t="s">
        <v>6929</v>
      </c>
      <c r="J6623" s="675" t="s">
        <v>9913</v>
      </c>
      <c r="K6623" s="666">
        <v>3</v>
      </c>
      <c r="L6623" s="666">
        <v>8</v>
      </c>
      <c r="M6623" s="691" t="s">
        <v>15058</v>
      </c>
      <c r="N6623" s="666">
        <v>3</v>
      </c>
      <c r="O6623" s="666">
        <v>6</v>
      </c>
      <c r="P6623" s="772" t="s">
        <v>14247</v>
      </c>
      <c r="Q6623" s="666">
        <v>1</v>
      </c>
      <c r="R6623" s="666">
        <v>12</v>
      </c>
    </row>
    <row r="6624" spans="1:18" ht="15.75" customHeight="1" x14ac:dyDescent="0.2">
      <c r="A6624" s="665" t="s">
        <v>13701</v>
      </c>
      <c r="B6624" s="666" t="s">
        <v>6922</v>
      </c>
      <c r="C6624" s="666" t="s">
        <v>11026</v>
      </c>
      <c r="D6624" s="675" t="s">
        <v>10356</v>
      </c>
      <c r="E6624" s="737" t="s">
        <v>6979</v>
      </c>
      <c r="F6624" s="666">
        <v>18027662</v>
      </c>
      <c r="G6624" s="675" t="s">
        <v>14870</v>
      </c>
      <c r="H6624" s="675" t="s">
        <v>10356</v>
      </c>
      <c r="I6624" s="675" t="s">
        <v>6929</v>
      </c>
      <c r="J6624" s="675" t="s">
        <v>10356</v>
      </c>
      <c r="K6624" s="666">
        <v>3</v>
      </c>
      <c r="L6624" s="666">
        <v>8</v>
      </c>
      <c r="M6624" s="691" t="s">
        <v>15040</v>
      </c>
      <c r="N6624" s="666">
        <v>3</v>
      </c>
      <c r="O6624" s="666">
        <v>6</v>
      </c>
      <c r="P6624" s="772" t="s">
        <v>14176</v>
      </c>
      <c r="Q6624" s="666">
        <v>1</v>
      </c>
      <c r="R6624" s="666">
        <v>12</v>
      </c>
    </row>
    <row r="6625" spans="1:18" ht="15.75" customHeight="1" x14ac:dyDescent="0.2">
      <c r="A6625" s="665" t="s">
        <v>13701</v>
      </c>
      <c r="B6625" s="666" t="s">
        <v>6922</v>
      </c>
      <c r="C6625" s="666" t="s">
        <v>11026</v>
      </c>
      <c r="D6625" s="675" t="s">
        <v>10738</v>
      </c>
      <c r="E6625" s="737" t="s">
        <v>15041</v>
      </c>
      <c r="F6625" s="666">
        <v>17842406</v>
      </c>
      <c r="G6625" s="675" t="s">
        <v>14871</v>
      </c>
      <c r="H6625" s="675" t="s">
        <v>10738</v>
      </c>
      <c r="I6625" s="675" t="s">
        <v>7361</v>
      </c>
      <c r="J6625" s="675" t="s">
        <v>13708</v>
      </c>
      <c r="K6625" s="666">
        <v>3</v>
      </c>
      <c r="L6625" s="666">
        <v>8</v>
      </c>
      <c r="M6625" s="691" t="s">
        <v>15042</v>
      </c>
      <c r="N6625" s="666">
        <v>3</v>
      </c>
      <c r="O6625" s="666">
        <v>6</v>
      </c>
      <c r="P6625" s="772" t="s">
        <v>15043</v>
      </c>
      <c r="Q6625" s="666">
        <v>1</v>
      </c>
      <c r="R6625" s="666">
        <v>12</v>
      </c>
    </row>
    <row r="6626" spans="1:18" ht="15.75" customHeight="1" x14ac:dyDescent="0.2">
      <c r="A6626" s="665" t="s">
        <v>13701</v>
      </c>
      <c r="B6626" s="666" t="s">
        <v>6922</v>
      </c>
      <c r="C6626" s="666" t="s">
        <v>11026</v>
      </c>
      <c r="D6626" s="675" t="s">
        <v>11806</v>
      </c>
      <c r="E6626" s="737" t="s">
        <v>6979</v>
      </c>
      <c r="F6626" s="666">
        <v>70010213</v>
      </c>
      <c r="G6626" s="675" t="s">
        <v>15148</v>
      </c>
      <c r="H6626" s="675" t="s">
        <v>11806</v>
      </c>
      <c r="I6626" s="675" t="s">
        <v>6929</v>
      </c>
      <c r="J6626" s="675" t="s">
        <v>13704</v>
      </c>
      <c r="K6626" s="666">
        <v>3</v>
      </c>
      <c r="L6626" s="666">
        <v>8</v>
      </c>
      <c r="M6626" s="691" t="s">
        <v>15040</v>
      </c>
      <c r="N6626" s="666">
        <v>3</v>
      </c>
      <c r="O6626" s="666">
        <v>6</v>
      </c>
      <c r="P6626" s="772" t="s">
        <v>14176</v>
      </c>
      <c r="Q6626" s="666">
        <v>1</v>
      </c>
      <c r="R6626" s="666">
        <v>12</v>
      </c>
    </row>
    <row r="6627" spans="1:18" ht="15.75" customHeight="1" x14ac:dyDescent="0.2">
      <c r="A6627" s="665" t="s">
        <v>13701</v>
      </c>
      <c r="B6627" s="666" t="s">
        <v>6922</v>
      </c>
      <c r="C6627" s="666" t="s">
        <v>11026</v>
      </c>
      <c r="D6627" s="675" t="s">
        <v>10738</v>
      </c>
      <c r="E6627" s="737" t="s">
        <v>15041</v>
      </c>
      <c r="F6627" s="666">
        <v>75351485</v>
      </c>
      <c r="G6627" s="675" t="s">
        <v>14877</v>
      </c>
      <c r="H6627" s="675" t="s">
        <v>10738</v>
      </c>
      <c r="I6627" s="675" t="s">
        <v>7361</v>
      </c>
      <c r="J6627" s="675" t="s">
        <v>13708</v>
      </c>
      <c r="K6627" s="666">
        <v>3</v>
      </c>
      <c r="L6627" s="666">
        <v>8</v>
      </c>
      <c r="M6627" s="691" t="s">
        <v>15042</v>
      </c>
      <c r="N6627" s="666">
        <v>3</v>
      </c>
      <c r="O6627" s="666">
        <v>6</v>
      </c>
      <c r="P6627" s="772" t="s">
        <v>15043</v>
      </c>
      <c r="Q6627" s="666">
        <v>1</v>
      </c>
      <c r="R6627" s="666">
        <v>12</v>
      </c>
    </row>
    <row r="6628" spans="1:18" ht="15.75" customHeight="1" x14ac:dyDescent="0.2">
      <c r="A6628" s="665" t="s">
        <v>13701</v>
      </c>
      <c r="B6628" s="666" t="s">
        <v>6922</v>
      </c>
      <c r="C6628" s="666" t="s">
        <v>11026</v>
      </c>
      <c r="D6628" s="675" t="s">
        <v>10738</v>
      </c>
      <c r="E6628" s="737" t="s">
        <v>15041</v>
      </c>
      <c r="F6628" s="666">
        <v>45658951</v>
      </c>
      <c r="G6628" s="675" t="s">
        <v>15149</v>
      </c>
      <c r="H6628" s="675" t="s">
        <v>10738</v>
      </c>
      <c r="I6628" s="675" t="s">
        <v>7361</v>
      </c>
      <c r="J6628" s="675" t="s">
        <v>13708</v>
      </c>
      <c r="K6628" s="666">
        <v>3</v>
      </c>
      <c r="L6628" s="666">
        <v>8</v>
      </c>
      <c r="M6628" s="691" t="s">
        <v>15042</v>
      </c>
      <c r="N6628" s="666">
        <v>3</v>
      </c>
      <c r="O6628" s="666">
        <v>6</v>
      </c>
      <c r="P6628" s="772" t="s">
        <v>15043</v>
      </c>
      <c r="Q6628" s="666">
        <v>1</v>
      </c>
      <c r="R6628" s="666">
        <v>12</v>
      </c>
    </row>
    <row r="6629" spans="1:18" ht="15.75" customHeight="1" x14ac:dyDescent="0.2">
      <c r="A6629" s="665" t="s">
        <v>13701</v>
      </c>
      <c r="B6629" s="666" t="s">
        <v>6922</v>
      </c>
      <c r="C6629" s="666" t="s">
        <v>11026</v>
      </c>
      <c r="D6629" s="675" t="s">
        <v>11949</v>
      </c>
      <c r="E6629" s="737" t="s">
        <v>15041</v>
      </c>
      <c r="F6629" s="666">
        <v>19097743</v>
      </c>
      <c r="G6629" s="675" t="s">
        <v>15150</v>
      </c>
      <c r="H6629" s="675" t="s">
        <v>11949</v>
      </c>
      <c r="I6629" s="675" t="s">
        <v>7361</v>
      </c>
      <c r="J6629" s="675" t="s">
        <v>13708</v>
      </c>
      <c r="K6629" s="666">
        <v>3</v>
      </c>
      <c r="L6629" s="666">
        <v>8</v>
      </c>
      <c r="M6629" s="691" t="s">
        <v>15042</v>
      </c>
      <c r="N6629" s="666">
        <v>3</v>
      </c>
      <c r="O6629" s="666">
        <v>6</v>
      </c>
      <c r="P6629" s="772" t="s">
        <v>15043</v>
      </c>
      <c r="Q6629" s="666">
        <v>1</v>
      </c>
      <c r="R6629" s="666">
        <v>12</v>
      </c>
    </row>
    <row r="6630" spans="1:18" ht="15.75" customHeight="1" x14ac:dyDescent="0.2">
      <c r="A6630" s="665" t="s">
        <v>13701</v>
      </c>
      <c r="B6630" s="666" t="s">
        <v>6922</v>
      </c>
      <c r="C6630" s="666" t="s">
        <v>11026</v>
      </c>
      <c r="D6630" s="675" t="s">
        <v>10356</v>
      </c>
      <c r="E6630" s="737" t="s">
        <v>6979</v>
      </c>
      <c r="F6630" s="666">
        <v>45426142</v>
      </c>
      <c r="G6630" s="675" t="s">
        <v>14878</v>
      </c>
      <c r="H6630" s="675" t="s">
        <v>10356</v>
      </c>
      <c r="I6630" s="675" t="s">
        <v>6929</v>
      </c>
      <c r="J6630" s="675" t="s">
        <v>10356</v>
      </c>
      <c r="K6630" s="666">
        <v>3</v>
      </c>
      <c r="L6630" s="666">
        <v>8</v>
      </c>
      <c r="M6630" s="691" t="s">
        <v>15040</v>
      </c>
      <c r="N6630" s="666">
        <v>3</v>
      </c>
      <c r="O6630" s="666">
        <v>6</v>
      </c>
      <c r="P6630" s="772" t="s">
        <v>14176</v>
      </c>
      <c r="Q6630" s="666">
        <v>1</v>
      </c>
      <c r="R6630" s="666">
        <v>12</v>
      </c>
    </row>
    <row r="6631" spans="1:18" ht="15.75" customHeight="1" x14ac:dyDescent="0.2">
      <c r="A6631" s="665" t="s">
        <v>13701</v>
      </c>
      <c r="B6631" s="666" t="s">
        <v>6922</v>
      </c>
      <c r="C6631" s="666" t="s">
        <v>11026</v>
      </c>
      <c r="D6631" s="675" t="s">
        <v>10738</v>
      </c>
      <c r="E6631" s="737" t="s">
        <v>15041</v>
      </c>
      <c r="F6631" s="666">
        <v>44999947</v>
      </c>
      <c r="G6631" s="675" t="s">
        <v>14879</v>
      </c>
      <c r="H6631" s="675" t="s">
        <v>10738</v>
      </c>
      <c r="I6631" s="675" t="s">
        <v>7361</v>
      </c>
      <c r="J6631" s="675" t="s">
        <v>13708</v>
      </c>
      <c r="K6631" s="666">
        <v>3</v>
      </c>
      <c r="L6631" s="666">
        <v>8</v>
      </c>
      <c r="M6631" s="691" t="s">
        <v>15042</v>
      </c>
      <c r="N6631" s="666">
        <v>3</v>
      </c>
      <c r="O6631" s="666">
        <v>6</v>
      </c>
      <c r="P6631" s="772" t="s">
        <v>15043</v>
      </c>
      <c r="Q6631" s="666">
        <v>1</v>
      </c>
      <c r="R6631" s="666">
        <v>12</v>
      </c>
    </row>
    <row r="6632" spans="1:18" ht="15.75" customHeight="1" x14ac:dyDescent="0.2">
      <c r="A6632" s="665" t="s">
        <v>13701</v>
      </c>
      <c r="B6632" s="666" t="s">
        <v>6922</v>
      </c>
      <c r="C6632" s="666" t="s">
        <v>11026</v>
      </c>
      <c r="D6632" s="675" t="s">
        <v>10738</v>
      </c>
      <c r="E6632" s="737" t="s">
        <v>15041</v>
      </c>
      <c r="F6632" s="666">
        <v>40389045</v>
      </c>
      <c r="G6632" s="675" t="s">
        <v>14881</v>
      </c>
      <c r="H6632" s="675" t="s">
        <v>10738</v>
      </c>
      <c r="I6632" s="675" t="s">
        <v>7361</v>
      </c>
      <c r="J6632" s="675" t="s">
        <v>13708</v>
      </c>
      <c r="K6632" s="666">
        <v>3</v>
      </c>
      <c r="L6632" s="666">
        <v>8</v>
      </c>
      <c r="M6632" s="691" t="s">
        <v>15042</v>
      </c>
      <c r="N6632" s="666">
        <v>3</v>
      </c>
      <c r="O6632" s="666">
        <v>6</v>
      </c>
      <c r="P6632" s="772" t="s">
        <v>15043</v>
      </c>
      <c r="Q6632" s="666">
        <v>1</v>
      </c>
      <c r="R6632" s="666">
        <v>12</v>
      </c>
    </row>
    <row r="6633" spans="1:18" ht="15.75" customHeight="1" x14ac:dyDescent="0.2">
      <c r="A6633" s="665" t="s">
        <v>13701</v>
      </c>
      <c r="B6633" s="666" t="s">
        <v>6922</v>
      </c>
      <c r="C6633" s="666" t="s">
        <v>11026</v>
      </c>
      <c r="D6633" s="675" t="s">
        <v>10738</v>
      </c>
      <c r="E6633" s="737" t="s">
        <v>15041</v>
      </c>
      <c r="F6633" s="666">
        <v>72384008</v>
      </c>
      <c r="G6633" s="675" t="s">
        <v>14882</v>
      </c>
      <c r="H6633" s="675" t="s">
        <v>10738</v>
      </c>
      <c r="I6633" s="675" t="s">
        <v>7361</v>
      </c>
      <c r="J6633" s="675" t="s">
        <v>13708</v>
      </c>
      <c r="K6633" s="666">
        <v>3</v>
      </c>
      <c r="L6633" s="666">
        <v>8</v>
      </c>
      <c r="M6633" s="691" t="s">
        <v>15042</v>
      </c>
      <c r="N6633" s="666">
        <v>3</v>
      </c>
      <c r="O6633" s="666">
        <v>6</v>
      </c>
      <c r="P6633" s="772" t="s">
        <v>15043</v>
      </c>
      <c r="Q6633" s="666">
        <v>1</v>
      </c>
      <c r="R6633" s="666">
        <v>12</v>
      </c>
    </row>
    <row r="6634" spans="1:18" ht="15.75" customHeight="1" x14ac:dyDescent="0.2">
      <c r="A6634" s="665" t="s">
        <v>13701</v>
      </c>
      <c r="B6634" s="666" t="s">
        <v>6922</v>
      </c>
      <c r="C6634" s="666" t="s">
        <v>11026</v>
      </c>
      <c r="D6634" s="675" t="s">
        <v>10356</v>
      </c>
      <c r="E6634" s="737" t="s">
        <v>6979</v>
      </c>
      <c r="F6634" s="666">
        <v>19238934</v>
      </c>
      <c r="G6634" s="675" t="s">
        <v>14884</v>
      </c>
      <c r="H6634" s="675" t="s">
        <v>10356</v>
      </c>
      <c r="I6634" s="675" t="s">
        <v>6929</v>
      </c>
      <c r="J6634" s="675" t="s">
        <v>10356</v>
      </c>
      <c r="K6634" s="666">
        <v>3</v>
      </c>
      <c r="L6634" s="666">
        <v>8</v>
      </c>
      <c r="M6634" s="691" t="s">
        <v>15040</v>
      </c>
      <c r="N6634" s="666">
        <v>3</v>
      </c>
      <c r="O6634" s="666">
        <v>6</v>
      </c>
      <c r="P6634" s="772" t="s">
        <v>14176</v>
      </c>
      <c r="Q6634" s="666">
        <v>1</v>
      </c>
      <c r="R6634" s="666">
        <v>12</v>
      </c>
    </row>
    <row r="6635" spans="1:18" ht="15.75" customHeight="1" x14ac:dyDescent="0.2">
      <c r="A6635" s="665" t="s">
        <v>13701</v>
      </c>
      <c r="B6635" s="666" t="s">
        <v>6922</v>
      </c>
      <c r="C6635" s="666" t="s">
        <v>11026</v>
      </c>
      <c r="D6635" s="675" t="s">
        <v>10738</v>
      </c>
      <c r="E6635" s="737" t="s">
        <v>15041</v>
      </c>
      <c r="F6635" s="666">
        <v>43920834</v>
      </c>
      <c r="G6635" s="675" t="s">
        <v>14885</v>
      </c>
      <c r="H6635" s="675" t="s">
        <v>10738</v>
      </c>
      <c r="I6635" s="675" t="s">
        <v>7361</v>
      </c>
      <c r="J6635" s="675" t="s">
        <v>13708</v>
      </c>
      <c r="K6635" s="666">
        <v>3</v>
      </c>
      <c r="L6635" s="666">
        <v>8</v>
      </c>
      <c r="M6635" s="691" t="s">
        <v>15042</v>
      </c>
      <c r="N6635" s="666">
        <v>3</v>
      </c>
      <c r="O6635" s="666">
        <v>6</v>
      </c>
      <c r="P6635" s="772" t="s">
        <v>15043</v>
      </c>
      <c r="Q6635" s="666">
        <v>1</v>
      </c>
      <c r="R6635" s="666">
        <v>12</v>
      </c>
    </row>
    <row r="6636" spans="1:18" ht="15.75" customHeight="1" x14ac:dyDescent="0.2">
      <c r="A6636" s="665" t="s">
        <v>13701</v>
      </c>
      <c r="B6636" s="666" t="s">
        <v>6922</v>
      </c>
      <c r="C6636" s="666" t="s">
        <v>11026</v>
      </c>
      <c r="D6636" s="675" t="s">
        <v>10738</v>
      </c>
      <c r="E6636" s="737" t="s">
        <v>15041</v>
      </c>
      <c r="F6636" s="666">
        <v>70559535</v>
      </c>
      <c r="G6636" s="675" t="s">
        <v>15151</v>
      </c>
      <c r="H6636" s="675" t="s">
        <v>10738</v>
      </c>
      <c r="I6636" s="675" t="s">
        <v>7361</v>
      </c>
      <c r="J6636" s="675" t="s">
        <v>13708</v>
      </c>
      <c r="K6636" s="666">
        <v>3</v>
      </c>
      <c r="L6636" s="666">
        <v>8</v>
      </c>
      <c r="M6636" s="691" t="s">
        <v>15042</v>
      </c>
      <c r="N6636" s="666">
        <v>3</v>
      </c>
      <c r="O6636" s="666">
        <v>6</v>
      </c>
      <c r="P6636" s="772" t="s">
        <v>15043</v>
      </c>
      <c r="Q6636" s="666">
        <v>1</v>
      </c>
      <c r="R6636" s="666">
        <v>12</v>
      </c>
    </row>
    <row r="6637" spans="1:18" ht="15.75" customHeight="1" x14ac:dyDescent="0.2">
      <c r="A6637" s="665" t="s">
        <v>13701</v>
      </c>
      <c r="B6637" s="666" t="s">
        <v>6922</v>
      </c>
      <c r="C6637" s="666" t="s">
        <v>11026</v>
      </c>
      <c r="D6637" s="675" t="s">
        <v>11806</v>
      </c>
      <c r="E6637" s="737" t="s">
        <v>6979</v>
      </c>
      <c r="F6637" s="666">
        <v>43388659</v>
      </c>
      <c r="G6637" s="675" t="s">
        <v>15152</v>
      </c>
      <c r="H6637" s="675" t="s">
        <v>11806</v>
      </c>
      <c r="I6637" s="675" t="s">
        <v>6929</v>
      </c>
      <c r="J6637" s="675" t="s">
        <v>13704</v>
      </c>
      <c r="K6637" s="666">
        <v>3</v>
      </c>
      <c r="L6637" s="666">
        <v>8</v>
      </c>
      <c r="M6637" s="691" t="s">
        <v>15040</v>
      </c>
      <c r="N6637" s="666">
        <v>3</v>
      </c>
      <c r="O6637" s="666">
        <v>6</v>
      </c>
      <c r="P6637" s="772" t="s">
        <v>14176</v>
      </c>
      <c r="Q6637" s="666">
        <v>1</v>
      </c>
      <c r="R6637" s="666">
        <v>12</v>
      </c>
    </row>
    <row r="6638" spans="1:18" ht="15.75" customHeight="1" x14ac:dyDescent="0.2">
      <c r="A6638" s="665" t="s">
        <v>13701</v>
      </c>
      <c r="B6638" s="666" t="s">
        <v>6922</v>
      </c>
      <c r="C6638" s="666" t="s">
        <v>11026</v>
      </c>
      <c r="D6638" s="675" t="s">
        <v>9914</v>
      </c>
      <c r="E6638" s="737" t="s">
        <v>6963</v>
      </c>
      <c r="F6638" s="666">
        <v>46231974</v>
      </c>
      <c r="G6638" s="675" t="s">
        <v>15153</v>
      </c>
      <c r="H6638" s="675" t="s">
        <v>9914</v>
      </c>
      <c r="I6638" s="675" t="s">
        <v>6929</v>
      </c>
      <c r="J6638" s="675" t="s">
        <v>9913</v>
      </c>
      <c r="K6638" s="666">
        <v>3</v>
      </c>
      <c r="L6638" s="666">
        <v>8</v>
      </c>
      <c r="M6638" s="691" t="s">
        <v>15058</v>
      </c>
      <c r="N6638" s="666">
        <v>3</v>
      </c>
      <c r="O6638" s="666">
        <v>6</v>
      </c>
      <c r="P6638" s="772" t="s">
        <v>14247</v>
      </c>
      <c r="Q6638" s="666">
        <v>1</v>
      </c>
      <c r="R6638" s="666">
        <v>12</v>
      </c>
    </row>
    <row r="6639" spans="1:18" ht="15.75" customHeight="1" x14ac:dyDescent="0.2">
      <c r="A6639" s="665" t="s">
        <v>13701</v>
      </c>
      <c r="B6639" s="666" t="s">
        <v>6922</v>
      </c>
      <c r="C6639" s="666" t="s">
        <v>11026</v>
      </c>
      <c r="D6639" s="675" t="s">
        <v>11806</v>
      </c>
      <c r="E6639" s="737" t="s">
        <v>6979</v>
      </c>
      <c r="F6639" s="666">
        <v>45852132</v>
      </c>
      <c r="G6639" s="675" t="s">
        <v>10818</v>
      </c>
      <c r="H6639" s="675" t="s">
        <v>11806</v>
      </c>
      <c r="I6639" s="675" t="s">
        <v>6929</v>
      </c>
      <c r="J6639" s="675" t="s">
        <v>13704</v>
      </c>
      <c r="K6639" s="666">
        <v>3</v>
      </c>
      <c r="L6639" s="666">
        <v>8</v>
      </c>
      <c r="M6639" s="691" t="s">
        <v>15040</v>
      </c>
      <c r="N6639" s="666">
        <v>3</v>
      </c>
      <c r="O6639" s="666">
        <v>6</v>
      </c>
      <c r="P6639" s="772" t="s">
        <v>14176</v>
      </c>
      <c r="Q6639" s="666">
        <v>1</v>
      </c>
      <c r="R6639" s="666">
        <v>12</v>
      </c>
    </row>
    <row r="6640" spans="1:18" ht="15.75" customHeight="1" x14ac:dyDescent="0.2">
      <c r="A6640" s="665" t="s">
        <v>13701</v>
      </c>
      <c r="B6640" s="666" t="s">
        <v>6922</v>
      </c>
      <c r="C6640" s="666" t="s">
        <v>11026</v>
      </c>
      <c r="D6640" s="675" t="s">
        <v>10738</v>
      </c>
      <c r="E6640" s="737" t="s">
        <v>15041</v>
      </c>
      <c r="F6640" s="666">
        <v>42297606</v>
      </c>
      <c r="G6640" s="675" t="s">
        <v>14888</v>
      </c>
      <c r="H6640" s="675" t="s">
        <v>10738</v>
      </c>
      <c r="I6640" s="675" t="s">
        <v>7361</v>
      </c>
      <c r="J6640" s="675" t="s">
        <v>13708</v>
      </c>
      <c r="K6640" s="666">
        <v>3</v>
      </c>
      <c r="L6640" s="666">
        <v>8</v>
      </c>
      <c r="M6640" s="691" t="s">
        <v>15042</v>
      </c>
      <c r="N6640" s="666">
        <v>3</v>
      </c>
      <c r="O6640" s="666">
        <v>6</v>
      </c>
      <c r="P6640" s="772" t="s">
        <v>15043</v>
      </c>
      <c r="Q6640" s="666">
        <v>1</v>
      </c>
      <c r="R6640" s="666">
        <v>12</v>
      </c>
    </row>
    <row r="6641" spans="1:18" ht="15.75" customHeight="1" x14ac:dyDescent="0.2">
      <c r="A6641" s="665" t="s">
        <v>13701</v>
      </c>
      <c r="B6641" s="666" t="s">
        <v>6922</v>
      </c>
      <c r="C6641" s="666" t="s">
        <v>11026</v>
      </c>
      <c r="D6641" s="675" t="s">
        <v>9914</v>
      </c>
      <c r="E6641" s="737" t="s">
        <v>6963</v>
      </c>
      <c r="F6641" s="666">
        <v>43565426</v>
      </c>
      <c r="G6641" s="675" t="s">
        <v>15154</v>
      </c>
      <c r="H6641" s="675" t="s">
        <v>9914</v>
      </c>
      <c r="I6641" s="675" t="s">
        <v>6929</v>
      </c>
      <c r="J6641" s="675" t="s">
        <v>9913</v>
      </c>
      <c r="K6641" s="666">
        <v>3</v>
      </c>
      <c r="L6641" s="666">
        <v>8</v>
      </c>
      <c r="M6641" s="691" t="s">
        <v>15058</v>
      </c>
      <c r="N6641" s="666">
        <v>3</v>
      </c>
      <c r="O6641" s="666">
        <v>6</v>
      </c>
      <c r="P6641" s="772" t="s">
        <v>14247</v>
      </c>
      <c r="Q6641" s="666">
        <v>1</v>
      </c>
      <c r="R6641" s="666">
        <v>12</v>
      </c>
    </row>
    <row r="6642" spans="1:18" ht="15.75" customHeight="1" x14ac:dyDescent="0.2">
      <c r="A6642" s="665" t="s">
        <v>13701</v>
      </c>
      <c r="B6642" s="666" t="s">
        <v>6922</v>
      </c>
      <c r="C6642" s="666" t="s">
        <v>11026</v>
      </c>
      <c r="D6642" s="675" t="s">
        <v>11949</v>
      </c>
      <c r="E6642" s="737" t="s">
        <v>15041</v>
      </c>
      <c r="F6642" s="666">
        <v>41134681</v>
      </c>
      <c r="G6642" s="675" t="s">
        <v>15155</v>
      </c>
      <c r="H6642" s="675" t="s">
        <v>11949</v>
      </c>
      <c r="I6642" s="675" t="s">
        <v>7361</v>
      </c>
      <c r="J6642" s="675" t="s">
        <v>13708</v>
      </c>
      <c r="K6642" s="666">
        <v>3</v>
      </c>
      <c r="L6642" s="666">
        <v>8</v>
      </c>
      <c r="M6642" s="691" t="s">
        <v>15042</v>
      </c>
      <c r="N6642" s="666">
        <v>3</v>
      </c>
      <c r="O6642" s="666">
        <v>6</v>
      </c>
      <c r="P6642" s="772" t="s">
        <v>15043</v>
      </c>
      <c r="Q6642" s="666">
        <v>1</v>
      </c>
      <c r="R6642" s="666">
        <v>12</v>
      </c>
    </row>
    <row r="6643" spans="1:18" ht="15.75" customHeight="1" x14ac:dyDescent="0.2">
      <c r="A6643" s="665" t="s">
        <v>13701</v>
      </c>
      <c r="B6643" s="666" t="s">
        <v>6922</v>
      </c>
      <c r="C6643" s="666" t="s">
        <v>11026</v>
      </c>
      <c r="D6643" s="675" t="s">
        <v>8987</v>
      </c>
      <c r="E6643" s="737" t="s">
        <v>6979</v>
      </c>
      <c r="F6643" s="666">
        <v>41933663</v>
      </c>
      <c r="G6643" s="675" t="s">
        <v>15156</v>
      </c>
      <c r="H6643" s="675" t="s">
        <v>8987</v>
      </c>
      <c r="I6643" s="675" t="s">
        <v>6929</v>
      </c>
      <c r="J6643" s="675" t="s">
        <v>9837</v>
      </c>
      <c r="K6643" s="666">
        <v>3</v>
      </c>
      <c r="L6643" s="666">
        <v>8</v>
      </c>
      <c r="M6643" s="691" t="s">
        <v>15040</v>
      </c>
      <c r="N6643" s="666">
        <v>3</v>
      </c>
      <c r="O6643" s="666">
        <v>6</v>
      </c>
      <c r="P6643" s="772" t="s">
        <v>14176</v>
      </c>
      <c r="Q6643" s="666">
        <v>1</v>
      </c>
      <c r="R6643" s="666">
        <v>12</v>
      </c>
    </row>
    <row r="6644" spans="1:18" ht="15.75" customHeight="1" x14ac:dyDescent="0.2">
      <c r="A6644" s="665" t="s">
        <v>13701</v>
      </c>
      <c r="B6644" s="666" t="s">
        <v>6922</v>
      </c>
      <c r="C6644" s="666" t="s">
        <v>11026</v>
      </c>
      <c r="D6644" s="675" t="s">
        <v>8987</v>
      </c>
      <c r="E6644" s="737" t="s">
        <v>6979</v>
      </c>
      <c r="F6644" s="666">
        <v>70294590</v>
      </c>
      <c r="G6644" s="675" t="s">
        <v>15157</v>
      </c>
      <c r="H6644" s="675" t="s">
        <v>8987</v>
      </c>
      <c r="I6644" s="675" t="s">
        <v>6929</v>
      </c>
      <c r="J6644" s="675" t="s">
        <v>9837</v>
      </c>
      <c r="K6644" s="666">
        <v>3</v>
      </c>
      <c r="L6644" s="666">
        <v>8</v>
      </c>
      <c r="M6644" s="691" t="s">
        <v>15040</v>
      </c>
      <c r="N6644" s="666">
        <v>3</v>
      </c>
      <c r="O6644" s="666">
        <v>6</v>
      </c>
      <c r="P6644" s="772" t="s">
        <v>14176</v>
      </c>
      <c r="Q6644" s="666">
        <v>1</v>
      </c>
      <c r="R6644" s="666">
        <v>12</v>
      </c>
    </row>
    <row r="6645" spans="1:18" ht="15.75" customHeight="1" x14ac:dyDescent="0.2">
      <c r="A6645" s="665" t="s">
        <v>13701</v>
      </c>
      <c r="B6645" s="666" t="s">
        <v>6922</v>
      </c>
      <c r="C6645" s="666" t="s">
        <v>11026</v>
      </c>
      <c r="D6645" s="675" t="s">
        <v>10854</v>
      </c>
      <c r="E6645" s="737" t="s">
        <v>6979</v>
      </c>
      <c r="F6645" s="666">
        <v>46529986</v>
      </c>
      <c r="G6645" s="675" t="s">
        <v>15158</v>
      </c>
      <c r="H6645" s="675" t="s">
        <v>10854</v>
      </c>
      <c r="I6645" s="675" t="s">
        <v>6929</v>
      </c>
      <c r="J6645" s="675" t="s">
        <v>10854</v>
      </c>
      <c r="K6645" s="666">
        <v>3</v>
      </c>
      <c r="L6645" s="666">
        <v>8</v>
      </c>
      <c r="M6645" s="691" t="s">
        <v>15040</v>
      </c>
      <c r="N6645" s="666">
        <v>3</v>
      </c>
      <c r="O6645" s="666">
        <v>6</v>
      </c>
      <c r="P6645" s="772" t="s">
        <v>14176</v>
      </c>
      <c r="Q6645" s="666">
        <v>1</v>
      </c>
      <c r="R6645" s="666">
        <v>12</v>
      </c>
    </row>
    <row r="6646" spans="1:18" ht="15.75" customHeight="1" x14ac:dyDescent="0.2">
      <c r="A6646" s="665" t="s">
        <v>13701</v>
      </c>
      <c r="B6646" s="666" t="s">
        <v>6922</v>
      </c>
      <c r="C6646" s="666" t="s">
        <v>11026</v>
      </c>
      <c r="D6646" s="675" t="s">
        <v>10738</v>
      </c>
      <c r="E6646" s="737" t="s">
        <v>15041</v>
      </c>
      <c r="F6646" s="666">
        <v>47741966</v>
      </c>
      <c r="G6646" s="675" t="s">
        <v>14892</v>
      </c>
      <c r="H6646" s="675" t="s">
        <v>10738</v>
      </c>
      <c r="I6646" s="675" t="s">
        <v>7361</v>
      </c>
      <c r="J6646" s="675" t="s">
        <v>13708</v>
      </c>
      <c r="K6646" s="666">
        <v>3</v>
      </c>
      <c r="L6646" s="666">
        <v>8</v>
      </c>
      <c r="M6646" s="691" t="s">
        <v>15042</v>
      </c>
      <c r="N6646" s="666">
        <v>3</v>
      </c>
      <c r="O6646" s="666">
        <v>6</v>
      </c>
      <c r="P6646" s="772" t="s">
        <v>15043</v>
      </c>
      <c r="Q6646" s="666">
        <v>1</v>
      </c>
      <c r="R6646" s="666">
        <v>12</v>
      </c>
    </row>
    <row r="6647" spans="1:18" ht="15.75" customHeight="1" x14ac:dyDescent="0.2">
      <c r="A6647" s="665" t="s">
        <v>13701</v>
      </c>
      <c r="B6647" s="666" t="s">
        <v>6922</v>
      </c>
      <c r="C6647" s="666" t="s">
        <v>11026</v>
      </c>
      <c r="D6647" s="675" t="s">
        <v>11806</v>
      </c>
      <c r="E6647" s="737" t="s">
        <v>6979</v>
      </c>
      <c r="F6647" s="666">
        <v>45845051</v>
      </c>
      <c r="G6647" s="675" t="s">
        <v>15159</v>
      </c>
      <c r="H6647" s="675" t="s">
        <v>11806</v>
      </c>
      <c r="I6647" s="675" t="s">
        <v>6929</v>
      </c>
      <c r="J6647" s="675" t="s">
        <v>13704</v>
      </c>
      <c r="K6647" s="666">
        <v>3</v>
      </c>
      <c r="L6647" s="666">
        <v>8</v>
      </c>
      <c r="M6647" s="691" t="s">
        <v>15040</v>
      </c>
      <c r="N6647" s="666">
        <v>3</v>
      </c>
      <c r="O6647" s="666">
        <v>6</v>
      </c>
      <c r="P6647" s="772" t="s">
        <v>14176</v>
      </c>
      <c r="Q6647" s="666">
        <v>1</v>
      </c>
      <c r="R6647" s="666">
        <v>12</v>
      </c>
    </row>
    <row r="6648" spans="1:18" ht="15.75" customHeight="1" x14ac:dyDescent="0.2">
      <c r="A6648" s="665" t="s">
        <v>13701</v>
      </c>
      <c r="B6648" s="666" t="s">
        <v>6922</v>
      </c>
      <c r="C6648" s="666" t="s">
        <v>11026</v>
      </c>
      <c r="D6648" s="675" t="s">
        <v>10738</v>
      </c>
      <c r="E6648" s="737" t="s">
        <v>15041</v>
      </c>
      <c r="F6648" s="666">
        <v>44490870</v>
      </c>
      <c r="G6648" s="675" t="s">
        <v>14893</v>
      </c>
      <c r="H6648" s="675" t="s">
        <v>10738</v>
      </c>
      <c r="I6648" s="675" t="s">
        <v>7361</v>
      </c>
      <c r="J6648" s="675" t="s">
        <v>13708</v>
      </c>
      <c r="K6648" s="666">
        <v>3</v>
      </c>
      <c r="L6648" s="666">
        <v>8</v>
      </c>
      <c r="M6648" s="691" t="s">
        <v>15042</v>
      </c>
      <c r="N6648" s="666">
        <v>3</v>
      </c>
      <c r="O6648" s="666">
        <v>6</v>
      </c>
      <c r="P6648" s="772" t="s">
        <v>15043</v>
      </c>
      <c r="Q6648" s="666">
        <v>1</v>
      </c>
      <c r="R6648" s="666">
        <v>12</v>
      </c>
    </row>
    <row r="6649" spans="1:18" ht="15.75" customHeight="1" x14ac:dyDescent="0.2">
      <c r="A6649" s="665" t="s">
        <v>13701</v>
      </c>
      <c r="B6649" s="666" t="s">
        <v>6922</v>
      </c>
      <c r="C6649" s="666" t="s">
        <v>11026</v>
      </c>
      <c r="D6649" s="675" t="s">
        <v>11806</v>
      </c>
      <c r="E6649" s="737" t="s">
        <v>6979</v>
      </c>
      <c r="F6649" s="666">
        <v>41372251</v>
      </c>
      <c r="G6649" s="675" t="s">
        <v>15160</v>
      </c>
      <c r="H6649" s="675" t="s">
        <v>11806</v>
      </c>
      <c r="I6649" s="675" t="s">
        <v>6929</v>
      </c>
      <c r="J6649" s="675" t="s">
        <v>13704</v>
      </c>
      <c r="K6649" s="666">
        <v>3</v>
      </c>
      <c r="L6649" s="666">
        <v>8</v>
      </c>
      <c r="M6649" s="691" t="s">
        <v>15040</v>
      </c>
      <c r="N6649" s="666">
        <v>3</v>
      </c>
      <c r="O6649" s="666">
        <v>6</v>
      </c>
      <c r="P6649" s="772" t="s">
        <v>14176</v>
      </c>
      <c r="Q6649" s="666">
        <v>1</v>
      </c>
      <c r="R6649" s="666">
        <v>12</v>
      </c>
    </row>
    <row r="6650" spans="1:18" ht="15.75" customHeight="1" x14ac:dyDescent="0.2">
      <c r="A6650" s="665" t="s">
        <v>13701</v>
      </c>
      <c r="B6650" s="666" t="s">
        <v>6922</v>
      </c>
      <c r="C6650" s="666" t="s">
        <v>11026</v>
      </c>
      <c r="D6650" s="675" t="s">
        <v>9914</v>
      </c>
      <c r="E6650" s="737" t="s">
        <v>6963</v>
      </c>
      <c r="F6650" s="666">
        <v>43099294</v>
      </c>
      <c r="G6650" s="675" t="s">
        <v>15161</v>
      </c>
      <c r="H6650" s="675" t="s">
        <v>9914</v>
      </c>
      <c r="I6650" s="675" t="s">
        <v>6929</v>
      </c>
      <c r="J6650" s="675" t="s">
        <v>9913</v>
      </c>
      <c r="K6650" s="666">
        <v>3</v>
      </c>
      <c r="L6650" s="666">
        <v>8</v>
      </c>
      <c r="M6650" s="691" t="s">
        <v>15058</v>
      </c>
      <c r="N6650" s="666">
        <v>3</v>
      </c>
      <c r="O6650" s="666">
        <v>6</v>
      </c>
      <c r="P6650" s="772" t="s">
        <v>14247</v>
      </c>
      <c r="Q6650" s="666">
        <v>1</v>
      </c>
      <c r="R6650" s="666">
        <v>12</v>
      </c>
    </row>
    <row r="6651" spans="1:18" ht="15.75" customHeight="1" x14ac:dyDescent="0.2">
      <c r="A6651" s="665" t="s">
        <v>13701</v>
      </c>
      <c r="B6651" s="666" t="s">
        <v>6922</v>
      </c>
      <c r="C6651" s="666" t="s">
        <v>11026</v>
      </c>
      <c r="D6651" s="675" t="s">
        <v>10854</v>
      </c>
      <c r="E6651" s="737" t="s">
        <v>6979</v>
      </c>
      <c r="F6651" s="666">
        <v>47221426</v>
      </c>
      <c r="G6651" s="675" t="s">
        <v>15162</v>
      </c>
      <c r="H6651" s="675" t="s">
        <v>10854</v>
      </c>
      <c r="I6651" s="675" t="s">
        <v>6929</v>
      </c>
      <c r="J6651" s="675" t="s">
        <v>10854</v>
      </c>
      <c r="K6651" s="666">
        <v>3</v>
      </c>
      <c r="L6651" s="666">
        <v>8</v>
      </c>
      <c r="M6651" s="691" t="s">
        <v>15040</v>
      </c>
      <c r="N6651" s="666">
        <v>3</v>
      </c>
      <c r="O6651" s="666">
        <v>6</v>
      </c>
      <c r="P6651" s="772" t="s">
        <v>14176</v>
      </c>
      <c r="Q6651" s="666">
        <v>1</v>
      </c>
      <c r="R6651" s="666">
        <v>12</v>
      </c>
    </row>
    <row r="6652" spans="1:18" ht="15.75" customHeight="1" x14ac:dyDescent="0.2">
      <c r="A6652" s="665" t="s">
        <v>13701</v>
      </c>
      <c r="B6652" s="666" t="s">
        <v>6922</v>
      </c>
      <c r="C6652" s="666" t="s">
        <v>11026</v>
      </c>
      <c r="D6652" s="675" t="s">
        <v>11949</v>
      </c>
      <c r="E6652" s="737" t="s">
        <v>15041</v>
      </c>
      <c r="F6652" s="666">
        <v>46564883</v>
      </c>
      <c r="G6652" s="675" t="s">
        <v>15163</v>
      </c>
      <c r="H6652" s="675" t="s">
        <v>11949</v>
      </c>
      <c r="I6652" s="675" t="s">
        <v>7361</v>
      </c>
      <c r="J6652" s="675" t="s">
        <v>13708</v>
      </c>
      <c r="K6652" s="666">
        <v>3</v>
      </c>
      <c r="L6652" s="666">
        <v>8</v>
      </c>
      <c r="M6652" s="691" t="s">
        <v>15042</v>
      </c>
      <c r="N6652" s="666">
        <v>3</v>
      </c>
      <c r="O6652" s="666">
        <v>6</v>
      </c>
      <c r="P6652" s="772" t="s">
        <v>15043</v>
      </c>
      <c r="Q6652" s="666">
        <v>1</v>
      </c>
      <c r="R6652" s="666">
        <v>12</v>
      </c>
    </row>
    <row r="6653" spans="1:18" ht="15.75" customHeight="1" x14ac:dyDescent="0.2">
      <c r="A6653" s="665" t="s">
        <v>13701</v>
      </c>
      <c r="B6653" s="666" t="s">
        <v>6922</v>
      </c>
      <c r="C6653" s="666" t="s">
        <v>11026</v>
      </c>
      <c r="D6653" s="675" t="s">
        <v>10738</v>
      </c>
      <c r="E6653" s="737" t="s">
        <v>15041</v>
      </c>
      <c r="F6653" s="666">
        <v>18169488</v>
      </c>
      <c r="G6653" s="675" t="s">
        <v>14896</v>
      </c>
      <c r="H6653" s="675" t="s">
        <v>10738</v>
      </c>
      <c r="I6653" s="675" t="s">
        <v>7361</v>
      </c>
      <c r="J6653" s="675" t="s">
        <v>13708</v>
      </c>
      <c r="K6653" s="666">
        <v>3</v>
      </c>
      <c r="L6653" s="666">
        <v>8</v>
      </c>
      <c r="M6653" s="691" t="s">
        <v>15042</v>
      </c>
      <c r="N6653" s="666">
        <v>3</v>
      </c>
      <c r="O6653" s="666">
        <v>6</v>
      </c>
      <c r="P6653" s="772" t="s">
        <v>15043</v>
      </c>
      <c r="Q6653" s="666">
        <v>1</v>
      </c>
      <c r="R6653" s="666">
        <v>12</v>
      </c>
    </row>
    <row r="6654" spans="1:18" ht="15.75" customHeight="1" x14ac:dyDescent="0.2">
      <c r="A6654" s="665" t="s">
        <v>13701</v>
      </c>
      <c r="B6654" s="666" t="s">
        <v>6922</v>
      </c>
      <c r="C6654" s="666" t="s">
        <v>11026</v>
      </c>
      <c r="D6654" s="675" t="s">
        <v>10738</v>
      </c>
      <c r="E6654" s="737" t="s">
        <v>15041</v>
      </c>
      <c r="F6654" s="666">
        <v>43534031</v>
      </c>
      <c r="G6654" s="675" t="s">
        <v>14898</v>
      </c>
      <c r="H6654" s="675" t="s">
        <v>10738</v>
      </c>
      <c r="I6654" s="675" t="s">
        <v>7361</v>
      </c>
      <c r="J6654" s="675" t="s">
        <v>13708</v>
      </c>
      <c r="K6654" s="666">
        <v>3</v>
      </c>
      <c r="L6654" s="666">
        <v>8</v>
      </c>
      <c r="M6654" s="691" t="s">
        <v>15042</v>
      </c>
      <c r="N6654" s="666">
        <v>3</v>
      </c>
      <c r="O6654" s="666">
        <v>6</v>
      </c>
      <c r="P6654" s="772" t="s">
        <v>15043</v>
      </c>
      <c r="Q6654" s="666">
        <v>1</v>
      </c>
      <c r="R6654" s="666">
        <v>12</v>
      </c>
    </row>
    <row r="6655" spans="1:18" ht="15.75" customHeight="1" x14ac:dyDescent="0.2">
      <c r="A6655" s="665" t="s">
        <v>13701</v>
      </c>
      <c r="B6655" s="666" t="s">
        <v>6922</v>
      </c>
      <c r="C6655" s="666" t="s">
        <v>11026</v>
      </c>
      <c r="D6655" s="675" t="s">
        <v>10738</v>
      </c>
      <c r="E6655" s="737" t="s">
        <v>15041</v>
      </c>
      <c r="F6655" s="666">
        <v>43367417</v>
      </c>
      <c r="G6655" s="675" t="s">
        <v>15164</v>
      </c>
      <c r="H6655" s="675" t="s">
        <v>10738</v>
      </c>
      <c r="I6655" s="675" t="s">
        <v>7361</v>
      </c>
      <c r="J6655" s="675" t="s">
        <v>13708</v>
      </c>
      <c r="K6655" s="666">
        <v>3</v>
      </c>
      <c r="L6655" s="666">
        <v>8</v>
      </c>
      <c r="M6655" s="691" t="s">
        <v>15042</v>
      </c>
      <c r="N6655" s="666">
        <v>3</v>
      </c>
      <c r="O6655" s="666">
        <v>6</v>
      </c>
      <c r="P6655" s="772" t="s">
        <v>15043</v>
      </c>
      <c r="Q6655" s="666">
        <v>1</v>
      </c>
      <c r="R6655" s="666">
        <v>12</v>
      </c>
    </row>
    <row r="6656" spans="1:18" ht="15.75" customHeight="1" x14ac:dyDescent="0.2">
      <c r="A6656" s="665" t="s">
        <v>13701</v>
      </c>
      <c r="B6656" s="666" t="s">
        <v>6922</v>
      </c>
      <c r="C6656" s="666" t="s">
        <v>11026</v>
      </c>
      <c r="D6656" s="675" t="s">
        <v>10738</v>
      </c>
      <c r="E6656" s="737" t="s">
        <v>15041</v>
      </c>
      <c r="F6656" s="666">
        <v>41716907</v>
      </c>
      <c r="G6656" s="675" t="s">
        <v>14901</v>
      </c>
      <c r="H6656" s="675" t="s">
        <v>10738</v>
      </c>
      <c r="I6656" s="675" t="s">
        <v>7361</v>
      </c>
      <c r="J6656" s="675" t="s">
        <v>13708</v>
      </c>
      <c r="K6656" s="666">
        <v>3</v>
      </c>
      <c r="L6656" s="666">
        <v>8</v>
      </c>
      <c r="M6656" s="691" t="s">
        <v>15042</v>
      </c>
      <c r="N6656" s="666">
        <v>3</v>
      </c>
      <c r="O6656" s="666">
        <v>6</v>
      </c>
      <c r="P6656" s="772" t="s">
        <v>15043</v>
      </c>
      <c r="Q6656" s="666">
        <v>1</v>
      </c>
      <c r="R6656" s="666">
        <v>12</v>
      </c>
    </row>
    <row r="6657" spans="1:18" ht="15.75" customHeight="1" x14ac:dyDescent="0.2">
      <c r="A6657" s="665" t="s">
        <v>13701</v>
      </c>
      <c r="B6657" s="666" t="s">
        <v>6922</v>
      </c>
      <c r="C6657" s="666" t="s">
        <v>11026</v>
      </c>
      <c r="D6657" s="675" t="s">
        <v>9105</v>
      </c>
      <c r="E6657" s="737" t="s">
        <v>6979</v>
      </c>
      <c r="F6657" s="666">
        <v>42940997</v>
      </c>
      <c r="G6657" s="675" t="s">
        <v>15165</v>
      </c>
      <c r="H6657" s="675" t="s">
        <v>9105</v>
      </c>
      <c r="I6657" s="675" t="s">
        <v>6929</v>
      </c>
      <c r="J6657" s="675" t="s">
        <v>13873</v>
      </c>
      <c r="K6657" s="666">
        <v>3</v>
      </c>
      <c r="L6657" s="666">
        <v>8</v>
      </c>
      <c r="M6657" s="691" t="s">
        <v>15040</v>
      </c>
      <c r="N6657" s="666">
        <v>3</v>
      </c>
      <c r="O6657" s="666">
        <v>6</v>
      </c>
      <c r="P6657" s="772" t="s">
        <v>14176</v>
      </c>
      <c r="Q6657" s="666">
        <v>1</v>
      </c>
      <c r="R6657" s="666">
        <v>12</v>
      </c>
    </row>
    <row r="6658" spans="1:18" ht="15.75" customHeight="1" x14ac:dyDescent="0.2">
      <c r="A6658" s="665" t="s">
        <v>13701</v>
      </c>
      <c r="B6658" s="666" t="s">
        <v>6922</v>
      </c>
      <c r="C6658" s="666" t="s">
        <v>11026</v>
      </c>
      <c r="D6658" s="675" t="s">
        <v>10738</v>
      </c>
      <c r="E6658" s="737" t="s">
        <v>15041</v>
      </c>
      <c r="F6658" s="666">
        <v>47668632</v>
      </c>
      <c r="G6658" s="675" t="s">
        <v>15166</v>
      </c>
      <c r="H6658" s="675" t="s">
        <v>10738</v>
      </c>
      <c r="I6658" s="675" t="s">
        <v>7361</v>
      </c>
      <c r="J6658" s="675" t="s">
        <v>13708</v>
      </c>
      <c r="K6658" s="666">
        <v>3</v>
      </c>
      <c r="L6658" s="666">
        <v>8</v>
      </c>
      <c r="M6658" s="691" t="s">
        <v>15042</v>
      </c>
      <c r="N6658" s="666">
        <v>3</v>
      </c>
      <c r="O6658" s="666">
        <v>6</v>
      </c>
      <c r="P6658" s="772" t="s">
        <v>15043</v>
      </c>
      <c r="Q6658" s="666">
        <v>1</v>
      </c>
      <c r="R6658" s="666">
        <v>12</v>
      </c>
    </row>
    <row r="6659" spans="1:18" ht="15.75" customHeight="1" x14ac:dyDescent="0.2">
      <c r="A6659" s="665" t="s">
        <v>13701</v>
      </c>
      <c r="B6659" s="666" t="s">
        <v>6922</v>
      </c>
      <c r="C6659" s="666" t="s">
        <v>11026</v>
      </c>
      <c r="D6659" s="675" t="s">
        <v>10738</v>
      </c>
      <c r="E6659" s="737" t="s">
        <v>15041</v>
      </c>
      <c r="F6659" s="666">
        <v>70570469</v>
      </c>
      <c r="G6659" s="675" t="s">
        <v>14904</v>
      </c>
      <c r="H6659" s="675" t="s">
        <v>10738</v>
      </c>
      <c r="I6659" s="675" t="s">
        <v>7361</v>
      </c>
      <c r="J6659" s="675" t="s">
        <v>13708</v>
      </c>
      <c r="K6659" s="666">
        <v>3</v>
      </c>
      <c r="L6659" s="666">
        <v>8</v>
      </c>
      <c r="M6659" s="691" t="s">
        <v>15042</v>
      </c>
      <c r="N6659" s="666">
        <v>3</v>
      </c>
      <c r="O6659" s="666">
        <v>6</v>
      </c>
      <c r="P6659" s="772" t="s">
        <v>15043</v>
      </c>
      <c r="Q6659" s="666">
        <v>1</v>
      </c>
      <c r="R6659" s="666">
        <v>12</v>
      </c>
    </row>
    <row r="6660" spans="1:18" ht="15.75" customHeight="1" x14ac:dyDescent="0.2">
      <c r="A6660" s="665" t="s">
        <v>13701</v>
      </c>
      <c r="B6660" s="666" t="s">
        <v>6922</v>
      </c>
      <c r="C6660" s="666" t="s">
        <v>11026</v>
      </c>
      <c r="D6660" s="675" t="s">
        <v>10738</v>
      </c>
      <c r="E6660" s="737" t="s">
        <v>15041</v>
      </c>
      <c r="F6660" s="666">
        <v>33781397</v>
      </c>
      <c r="G6660" s="675" t="s">
        <v>14906</v>
      </c>
      <c r="H6660" s="675" t="s">
        <v>10738</v>
      </c>
      <c r="I6660" s="675" t="s">
        <v>7361</v>
      </c>
      <c r="J6660" s="675" t="s">
        <v>13708</v>
      </c>
      <c r="K6660" s="666">
        <v>3</v>
      </c>
      <c r="L6660" s="666">
        <v>8</v>
      </c>
      <c r="M6660" s="691" t="s">
        <v>15042</v>
      </c>
      <c r="N6660" s="666">
        <v>3</v>
      </c>
      <c r="O6660" s="666">
        <v>6</v>
      </c>
      <c r="P6660" s="772" t="s">
        <v>15043</v>
      </c>
      <c r="Q6660" s="666">
        <v>1</v>
      </c>
      <c r="R6660" s="666">
        <v>12</v>
      </c>
    </row>
    <row r="6661" spans="1:18" ht="15.75" customHeight="1" x14ac:dyDescent="0.2">
      <c r="A6661" s="665" t="s">
        <v>13701</v>
      </c>
      <c r="B6661" s="666" t="s">
        <v>6922</v>
      </c>
      <c r="C6661" s="666" t="s">
        <v>11026</v>
      </c>
      <c r="D6661" s="675" t="s">
        <v>10356</v>
      </c>
      <c r="E6661" s="737" t="s">
        <v>6979</v>
      </c>
      <c r="F6661" s="666">
        <v>73518161</v>
      </c>
      <c r="G6661" s="675" t="s">
        <v>14908</v>
      </c>
      <c r="H6661" s="675" t="s">
        <v>10356</v>
      </c>
      <c r="I6661" s="675" t="s">
        <v>6929</v>
      </c>
      <c r="J6661" s="675" t="s">
        <v>10356</v>
      </c>
      <c r="K6661" s="666">
        <v>3</v>
      </c>
      <c r="L6661" s="666">
        <v>8</v>
      </c>
      <c r="M6661" s="691" t="s">
        <v>15040</v>
      </c>
      <c r="N6661" s="666">
        <v>3</v>
      </c>
      <c r="O6661" s="666">
        <v>6</v>
      </c>
      <c r="P6661" s="772" t="s">
        <v>14176</v>
      </c>
      <c r="Q6661" s="666">
        <v>1</v>
      </c>
      <c r="R6661" s="666">
        <v>12</v>
      </c>
    </row>
    <row r="6662" spans="1:18" ht="15.75" customHeight="1" x14ac:dyDescent="0.2">
      <c r="A6662" s="665" t="s">
        <v>13701</v>
      </c>
      <c r="B6662" s="666" t="s">
        <v>6922</v>
      </c>
      <c r="C6662" s="666" t="s">
        <v>11026</v>
      </c>
      <c r="D6662" s="675" t="s">
        <v>10738</v>
      </c>
      <c r="E6662" s="737" t="s">
        <v>15041</v>
      </c>
      <c r="F6662" s="666">
        <v>41767060</v>
      </c>
      <c r="G6662" s="675" t="s">
        <v>14910</v>
      </c>
      <c r="H6662" s="675" t="s">
        <v>10738</v>
      </c>
      <c r="I6662" s="675" t="s">
        <v>7361</v>
      </c>
      <c r="J6662" s="675" t="s">
        <v>13708</v>
      </c>
      <c r="K6662" s="666">
        <v>3</v>
      </c>
      <c r="L6662" s="666">
        <v>8</v>
      </c>
      <c r="M6662" s="691" t="s">
        <v>15042</v>
      </c>
      <c r="N6662" s="666">
        <v>3</v>
      </c>
      <c r="O6662" s="666">
        <v>6</v>
      </c>
      <c r="P6662" s="772" t="s">
        <v>15043</v>
      </c>
      <c r="Q6662" s="666">
        <v>1</v>
      </c>
      <c r="R6662" s="666">
        <v>12</v>
      </c>
    </row>
    <row r="6663" spans="1:18" ht="15.75" customHeight="1" x14ac:dyDescent="0.2">
      <c r="A6663" s="665" t="s">
        <v>13701</v>
      </c>
      <c r="B6663" s="666" t="s">
        <v>6922</v>
      </c>
      <c r="C6663" s="666" t="s">
        <v>11026</v>
      </c>
      <c r="D6663" s="675" t="s">
        <v>11806</v>
      </c>
      <c r="E6663" s="737" t="s">
        <v>6979</v>
      </c>
      <c r="F6663" s="666">
        <v>19092499</v>
      </c>
      <c r="G6663" s="675" t="s">
        <v>15167</v>
      </c>
      <c r="H6663" s="675" t="s">
        <v>11806</v>
      </c>
      <c r="I6663" s="675" t="s">
        <v>6929</v>
      </c>
      <c r="J6663" s="675" t="s">
        <v>13704</v>
      </c>
      <c r="K6663" s="666">
        <v>3</v>
      </c>
      <c r="L6663" s="666">
        <v>8</v>
      </c>
      <c r="M6663" s="691" t="s">
        <v>15040</v>
      </c>
      <c r="N6663" s="666">
        <v>3</v>
      </c>
      <c r="O6663" s="666">
        <v>6</v>
      </c>
      <c r="P6663" s="772" t="s">
        <v>14176</v>
      </c>
      <c r="Q6663" s="666">
        <v>1</v>
      </c>
      <c r="R6663" s="666">
        <v>12</v>
      </c>
    </row>
    <row r="6664" spans="1:18" ht="15.75" customHeight="1" x14ac:dyDescent="0.2">
      <c r="A6664" s="665" t="s">
        <v>13701</v>
      </c>
      <c r="B6664" s="666" t="s">
        <v>6922</v>
      </c>
      <c r="C6664" s="666" t="s">
        <v>11026</v>
      </c>
      <c r="D6664" s="675" t="s">
        <v>11806</v>
      </c>
      <c r="E6664" s="737" t="s">
        <v>6979</v>
      </c>
      <c r="F6664" s="666">
        <v>47376290</v>
      </c>
      <c r="G6664" s="675" t="s">
        <v>11548</v>
      </c>
      <c r="H6664" s="675" t="s">
        <v>11806</v>
      </c>
      <c r="I6664" s="675" t="s">
        <v>6929</v>
      </c>
      <c r="J6664" s="675" t="s">
        <v>13704</v>
      </c>
      <c r="K6664" s="666">
        <v>3</v>
      </c>
      <c r="L6664" s="666">
        <v>8</v>
      </c>
      <c r="M6664" s="691" t="s">
        <v>15040</v>
      </c>
      <c r="N6664" s="666">
        <v>3</v>
      </c>
      <c r="O6664" s="666">
        <v>6</v>
      </c>
      <c r="P6664" s="772" t="s">
        <v>14176</v>
      </c>
      <c r="Q6664" s="666">
        <v>1</v>
      </c>
      <c r="R6664" s="666">
        <v>12</v>
      </c>
    </row>
    <row r="6665" spans="1:18" ht="15.75" customHeight="1" x14ac:dyDescent="0.2">
      <c r="A6665" s="665" t="s">
        <v>13701</v>
      </c>
      <c r="B6665" s="666" t="s">
        <v>6922</v>
      </c>
      <c r="C6665" s="666" t="s">
        <v>11026</v>
      </c>
      <c r="D6665" s="675" t="s">
        <v>10738</v>
      </c>
      <c r="E6665" s="737" t="s">
        <v>15041</v>
      </c>
      <c r="F6665" s="666">
        <v>44919364</v>
      </c>
      <c r="G6665" s="675" t="s">
        <v>15168</v>
      </c>
      <c r="H6665" s="675" t="s">
        <v>10738</v>
      </c>
      <c r="I6665" s="675" t="s">
        <v>7361</v>
      </c>
      <c r="J6665" s="675" t="s">
        <v>13708</v>
      </c>
      <c r="K6665" s="666">
        <v>3</v>
      </c>
      <c r="L6665" s="666">
        <v>8</v>
      </c>
      <c r="M6665" s="691" t="s">
        <v>15042</v>
      </c>
      <c r="N6665" s="666">
        <v>3</v>
      </c>
      <c r="O6665" s="666">
        <v>6</v>
      </c>
      <c r="P6665" s="772" t="s">
        <v>15043</v>
      </c>
      <c r="Q6665" s="666">
        <v>1</v>
      </c>
      <c r="R6665" s="666">
        <v>12</v>
      </c>
    </row>
    <row r="6666" spans="1:18" ht="15.75" customHeight="1" x14ac:dyDescent="0.2">
      <c r="A6666" s="665" t="s">
        <v>13701</v>
      </c>
      <c r="B6666" s="666" t="s">
        <v>6922</v>
      </c>
      <c r="C6666" s="666" t="s">
        <v>11026</v>
      </c>
      <c r="D6666" s="675" t="s">
        <v>9914</v>
      </c>
      <c r="E6666" s="737" t="s">
        <v>6963</v>
      </c>
      <c r="F6666" s="666">
        <v>70654439</v>
      </c>
      <c r="G6666" s="675" t="s">
        <v>15169</v>
      </c>
      <c r="H6666" s="675" t="s">
        <v>9914</v>
      </c>
      <c r="I6666" s="675" t="s">
        <v>6929</v>
      </c>
      <c r="J6666" s="675" t="s">
        <v>9913</v>
      </c>
      <c r="K6666" s="666">
        <v>3</v>
      </c>
      <c r="L6666" s="666">
        <v>8</v>
      </c>
      <c r="M6666" s="691" t="s">
        <v>15058</v>
      </c>
      <c r="N6666" s="666">
        <v>3</v>
      </c>
      <c r="O6666" s="666">
        <v>6</v>
      </c>
      <c r="P6666" s="772" t="s">
        <v>14247</v>
      </c>
      <c r="Q6666" s="666">
        <v>1</v>
      </c>
      <c r="R6666" s="666">
        <v>12</v>
      </c>
    </row>
    <row r="6667" spans="1:18" ht="15.75" customHeight="1" x14ac:dyDescent="0.2">
      <c r="A6667" s="665" t="s">
        <v>13701</v>
      </c>
      <c r="B6667" s="666" t="s">
        <v>6922</v>
      </c>
      <c r="C6667" s="666" t="s">
        <v>11026</v>
      </c>
      <c r="D6667" s="675" t="s">
        <v>10738</v>
      </c>
      <c r="E6667" s="737" t="s">
        <v>15041</v>
      </c>
      <c r="F6667" s="666">
        <v>45628935</v>
      </c>
      <c r="G6667" s="675" t="s">
        <v>14914</v>
      </c>
      <c r="H6667" s="675" t="s">
        <v>10738</v>
      </c>
      <c r="I6667" s="675" t="s">
        <v>7361</v>
      </c>
      <c r="J6667" s="675" t="s">
        <v>13708</v>
      </c>
      <c r="K6667" s="666">
        <v>3</v>
      </c>
      <c r="L6667" s="666">
        <v>8</v>
      </c>
      <c r="M6667" s="691" t="s">
        <v>15042</v>
      </c>
      <c r="N6667" s="666">
        <v>3</v>
      </c>
      <c r="O6667" s="666">
        <v>6</v>
      </c>
      <c r="P6667" s="772" t="s">
        <v>15043</v>
      </c>
      <c r="Q6667" s="666">
        <v>1</v>
      </c>
      <c r="R6667" s="666">
        <v>12</v>
      </c>
    </row>
    <row r="6668" spans="1:18" ht="15.75" customHeight="1" x14ac:dyDescent="0.2">
      <c r="A6668" s="665" t="s">
        <v>13701</v>
      </c>
      <c r="B6668" s="666" t="s">
        <v>6922</v>
      </c>
      <c r="C6668" s="666" t="s">
        <v>11026</v>
      </c>
      <c r="D6668" s="675" t="s">
        <v>9105</v>
      </c>
      <c r="E6668" s="737" t="s">
        <v>6979</v>
      </c>
      <c r="F6668" s="666">
        <v>45926055</v>
      </c>
      <c r="G6668" s="675" t="s">
        <v>15170</v>
      </c>
      <c r="H6668" s="675" t="s">
        <v>9105</v>
      </c>
      <c r="I6668" s="675" t="s">
        <v>6929</v>
      </c>
      <c r="J6668" s="675" t="s">
        <v>13873</v>
      </c>
      <c r="K6668" s="666">
        <v>3</v>
      </c>
      <c r="L6668" s="666">
        <v>8</v>
      </c>
      <c r="M6668" s="691" t="s">
        <v>15040</v>
      </c>
      <c r="N6668" s="666">
        <v>3</v>
      </c>
      <c r="O6668" s="666">
        <v>6</v>
      </c>
      <c r="P6668" s="772" t="s">
        <v>14176</v>
      </c>
      <c r="Q6668" s="666">
        <v>1</v>
      </c>
      <c r="R6668" s="666">
        <v>12</v>
      </c>
    </row>
    <row r="6669" spans="1:18" ht="15.75" customHeight="1" x14ac:dyDescent="0.2">
      <c r="A6669" s="665" t="s">
        <v>13701</v>
      </c>
      <c r="B6669" s="666" t="s">
        <v>6922</v>
      </c>
      <c r="C6669" s="666" t="s">
        <v>11026</v>
      </c>
      <c r="D6669" s="675" t="s">
        <v>10738</v>
      </c>
      <c r="E6669" s="737" t="s">
        <v>15041</v>
      </c>
      <c r="F6669" s="666">
        <v>47412147</v>
      </c>
      <c r="G6669" s="675" t="s">
        <v>14561</v>
      </c>
      <c r="H6669" s="675" t="s">
        <v>10738</v>
      </c>
      <c r="I6669" s="675" t="s">
        <v>7361</v>
      </c>
      <c r="J6669" s="675" t="s">
        <v>13708</v>
      </c>
      <c r="K6669" s="666">
        <v>3</v>
      </c>
      <c r="L6669" s="666">
        <v>8</v>
      </c>
      <c r="M6669" s="691" t="s">
        <v>15042</v>
      </c>
      <c r="N6669" s="666">
        <v>3</v>
      </c>
      <c r="O6669" s="666">
        <v>6</v>
      </c>
      <c r="P6669" s="772" t="s">
        <v>15043</v>
      </c>
      <c r="Q6669" s="666">
        <v>1</v>
      </c>
      <c r="R6669" s="666">
        <v>12</v>
      </c>
    </row>
    <row r="6670" spans="1:18" ht="15.75" customHeight="1" x14ac:dyDescent="0.2">
      <c r="A6670" s="665" t="s">
        <v>13701</v>
      </c>
      <c r="B6670" s="666" t="s">
        <v>6922</v>
      </c>
      <c r="C6670" s="666" t="s">
        <v>11026</v>
      </c>
      <c r="D6670" s="675" t="s">
        <v>10738</v>
      </c>
      <c r="E6670" s="737" t="s">
        <v>15041</v>
      </c>
      <c r="F6670" s="666">
        <v>47962061</v>
      </c>
      <c r="G6670" s="675" t="s">
        <v>14919</v>
      </c>
      <c r="H6670" s="675" t="s">
        <v>10738</v>
      </c>
      <c r="I6670" s="675" t="s">
        <v>7361</v>
      </c>
      <c r="J6670" s="675" t="s">
        <v>13708</v>
      </c>
      <c r="K6670" s="666">
        <v>3</v>
      </c>
      <c r="L6670" s="666">
        <v>8</v>
      </c>
      <c r="M6670" s="691" t="s">
        <v>15042</v>
      </c>
      <c r="N6670" s="666">
        <v>3</v>
      </c>
      <c r="O6670" s="666">
        <v>6</v>
      </c>
      <c r="P6670" s="772" t="s">
        <v>15043</v>
      </c>
      <c r="Q6670" s="666">
        <v>1</v>
      </c>
      <c r="R6670" s="666">
        <v>12</v>
      </c>
    </row>
    <row r="6671" spans="1:18" ht="15.75" customHeight="1" x14ac:dyDescent="0.2">
      <c r="A6671" s="665" t="s">
        <v>13701</v>
      </c>
      <c r="B6671" s="666" t="s">
        <v>6922</v>
      </c>
      <c r="C6671" s="666" t="s">
        <v>11026</v>
      </c>
      <c r="D6671" s="675" t="s">
        <v>9105</v>
      </c>
      <c r="E6671" s="737" t="s">
        <v>6979</v>
      </c>
      <c r="F6671" s="666">
        <v>45650444</v>
      </c>
      <c r="G6671" s="675" t="s">
        <v>15171</v>
      </c>
      <c r="H6671" s="675" t="s">
        <v>9105</v>
      </c>
      <c r="I6671" s="675" t="s">
        <v>6929</v>
      </c>
      <c r="J6671" s="675" t="s">
        <v>13873</v>
      </c>
      <c r="K6671" s="666">
        <v>3</v>
      </c>
      <c r="L6671" s="666">
        <v>8</v>
      </c>
      <c r="M6671" s="691" t="s">
        <v>15040</v>
      </c>
      <c r="N6671" s="666">
        <v>3</v>
      </c>
      <c r="O6671" s="666">
        <v>6</v>
      </c>
      <c r="P6671" s="772" t="s">
        <v>14176</v>
      </c>
      <c r="Q6671" s="666">
        <v>1</v>
      </c>
      <c r="R6671" s="666">
        <v>12</v>
      </c>
    </row>
    <row r="6672" spans="1:18" ht="15.75" customHeight="1" x14ac:dyDescent="0.2">
      <c r="A6672" s="665" t="s">
        <v>13701</v>
      </c>
      <c r="B6672" s="666" t="s">
        <v>6922</v>
      </c>
      <c r="C6672" s="666" t="s">
        <v>11026</v>
      </c>
      <c r="D6672" s="675" t="s">
        <v>10738</v>
      </c>
      <c r="E6672" s="737" t="s">
        <v>15041</v>
      </c>
      <c r="F6672" s="666">
        <v>70070017</v>
      </c>
      <c r="G6672" s="675" t="s">
        <v>14921</v>
      </c>
      <c r="H6672" s="675" t="s">
        <v>10738</v>
      </c>
      <c r="I6672" s="675" t="s">
        <v>7361</v>
      </c>
      <c r="J6672" s="675" t="s">
        <v>13708</v>
      </c>
      <c r="K6672" s="666">
        <v>3</v>
      </c>
      <c r="L6672" s="666">
        <v>8</v>
      </c>
      <c r="M6672" s="691" t="s">
        <v>15042</v>
      </c>
      <c r="N6672" s="666">
        <v>3</v>
      </c>
      <c r="O6672" s="666">
        <v>6</v>
      </c>
      <c r="P6672" s="772" t="s">
        <v>15043</v>
      </c>
      <c r="Q6672" s="666">
        <v>1</v>
      </c>
      <c r="R6672" s="666">
        <v>12</v>
      </c>
    </row>
    <row r="6673" spans="1:18" ht="15.75" customHeight="1" x14ac:dyDescent="0.2">
      <c r="A6673" s="665" t="s">
        <v>13701</v>
      </c>
      <c r="B6673" s="666" t="s">
        <v>6922</v>
      </c>
      <c r="C6673" s="666" t="s">
        <v>11026</v>
      </c>
      <c r="D6673" s="675" t="s">
        <v>11806</v>
      </c>
      <c r="E6673" s="737" t="s">
        <v>6979</v>
      </c>
      <c r="F6673" s="666">
        <v>72868033</v>
      </c>
      <c r="G6673" s="675" t="s">
        <v>13634</v>
      </c>
      <c r="H6673" s="675" t="s">
        <v>11806</v>
      </c>
      <c r="I6673" s="675" t="s">
        <v>6929</v>
      </c>
      <c r="J6673" s="675" t="s">
        <v>13704</v>
      </c>
      <c r="K6673" s="666">
        <v>3</v>
      </c>
      <c r="L6673" s="666">
        <v>8</v>
      </c>
      <c r="M6673" s="691" t="s">
        <v>15040</v>
      </c>
      <c r="N6673" s="666">
        <v>3</v>
      </c>
      <c r="O6673" s="666">
        <v>6</v>
      </c>
      <c r="P6673" s="772" t="s">
        <v>14176</v>
      </c>
      <c r="Q6673" s="666">
        <v>1</v>
      </c>
      <c r="R6673" s="666">
        <v>12</v>
      </c>
    </row>
    <row r="6674" spans="1:18" ht="15.75" customHeight="1" x14ac:dyDescent="0.2">
      <c r="A6674" s="665" t="s">
        <v>13701</v>
      </c>
      <c r="B6674" s="666" t="s">
        <v>6922</v>
      </c>
      <c r="C6674" s="666" t="s">
        <v>11026</v>
      </c>
      <c r="D6674" s="675" t="s">
        <v>8987</v>
      </c>
      <c r="E6674" s="737" t="s">
        <v>6979</v>
      </c>
      <c r="F6674" s="666">
        <v>45487983</v>
      </c>
      <c r="G6674" s="675" t="s">
        <v>15172</v>
      </c>
      <c r="H6674" s="675" t="s">
        <v>8987</v>
      </c>
      <c r="I6674" s="675" t="s">
        <v>6929</v>
      </c>
      <c r="J6674" s="675" t="s">
        <v>9837</v>
      </c>
      <c r="K6674" s="666">
        <v>3</v>
      </c>
      <c r="L6674" s="666">
        <v>8</v>
      </c>
      <c r="M6674" s="691" t="s">
        <v>15040</v>
      </c>
      <c r="N6674" s="666">
        <v>3</v>
      </c>
      <c r="O6674" s="666">
        <v>6</v>
      </c>
      <c r="P6674" s="772" t="s">
        <v>14176</v>
      </c>
      <c r="Q6674" s="666">
        <v>1</v>
      </c>
      <c r="R6674" s="666">
        <v>12</v>
      </c>
    </row>
    <row r="6675" spans="1:18" ht="15.75" customHeight="1" x14ac:dyDescent="0.2">
      <c r="A6675" s="665" t="s">
        <v>13701</v>
      </c>
      <c r="B6675" s="666" t="s">
        <v>6922</v>
      </c>
      <c r="C6675" s="666" t="s">
        <v>11026</v>
      </c>
      <c r="D6675" s="675" t="s">
        <v>10738</v>
      </c>
      <c r="E6675" s="737" t="s">
        <v>15041</v>
      </c>
      <c r="F6675" s="666">
        <v>42969836</v>
      </c>
      <c r="G6675" s="675" t="s">
        <v>14922</v>
      </c>
      <c r="H6675" s="675" t="s">
        <v>10738</v>
      </c>
      <c r="I6675" s="675" t="s">
        <v>7361</v>
      </c>
      <c r="J6675" s="675" t="s">
        <v>13708</v>
      </c>
      <c r="K6675" s="666">
        <v>3</v>
      </c>
      <c r="L6675" s="666">
        <v>8</v>
      </c>
      <c r="M6675" s="691" t="s">
        <v>15042</v>
      </c>
      <c r="N6675" s="666">
        <v>3</v>
      </c>
      <c r="O6675" s="666">
        <v>6</v>
      </c>
      <c r="P6675" s="772" t="s">
        <v>15043</v>
      </c>
      <c r="Q6675" s="666">
        <v>1</v>
      </c>
      <c r="R6675" s="666">
        <v>12</v>
      </c>
    </row>
    <row r="6676" spans="1:18" ht="15.75" customHeight="1" x14ac:dyDescent="0.2">
      <c r="A6676" s="665" t="s">
        <v>13701</v>
      </c>
      <c r="B6676" s="666" t="s">
        <v>6922</v>
      </c>
      <c r="C6676" s="666" t="s">
        <v>11026</v>
      </c>
      <c r="D6676" s="675" t="s">
        <v>10738</v>
      </c>
      <c r="E6676" s="737" t="s">
        <v>15041</v>
      </c>
      <c r="F6676" s="666">
        <v>70009465</v>
      </c>
      <c r="G6676" s="675" t="s">
        <v>14924</v>
      </c>
      <c r="H6676" s="675" t="s">
        <v>10738</v>
      </c>
      <c r="I6676" s="675" t="s">
        <v>7361</v>
      </c>
      <c r="J6676" s="675" t="s">
        <v>13708</v>
      </c>
      <c r="K6676" s="666">
        <v>3</v>
      </c>
      <c r="L6676" s="666">
        <v>8</v>
      </c>
      <c r="M6676" s="691" t="s">
        <v>15042</v>
      </c>
      <c r="N6676" s="666">
        <v>3</v>
      </c>
      <c r="O6676" s="666">
        <v>6</v>
      </c>
      <c r="P6676" s="772" t="s">
        <v>15043</v>
      </c>
      <c r="Q6676" s="666">
        <v>1</v>
      </c>
      <c r="R6676" s="666">
        <v>12</v>
      </c>
    </row>
    <row r="6677" spans="1:18" ht="15.75" customHeight="1" x14ac:dyDescent="0.2">
      <c r="A6677" s="665" t="s">
        <v>13701</v>
      </c>
      <c r="B6677" s="666" t="s">
        <v>6922</v>
      </c>
      <c r="C6677" s="666" t="s">
        <v>11026</v>
      </c>
      <c r="D6677" s="675" t="s">
        <v>10356</v>
      </c>
      <c r="E6677" s="737" t="s">
        <v>6979</v>
      </c>
      <c r="F6677" s="666">
        <v>47451065</v>
      </c>
      <c r="G6677" s="675" t="s">
        <v>13614</v>
      </c>
      <c r="H6677" s="675" t="s">
        <v>10356</v>
      </c>
      <c r="I6677" s="675" t="s">
        <v>6929</v>
      </c>
      <c r="J6677" s="675" t="s">
        <v>10356</v>
      </c>
      <c r="K6677" s="666">
        <v>3</v>
      </c>
      <c r="L6677" s="666">
        <v>8</v>
      </c>
      <c r="M6677" s="691" t="s">
        <v>15040</v>
      </c>
      <c r="N6677" s="666">
        <v>3</v>
      </c>
      <c r="O6677" s="666">
        <v>6</v>
      </c>
      <c r="P6677" s="772" t="s">
        <v>14176</v>
      </c>
      <c r="Q6677" s="666">
        <v>1</v>
      </c>
      <c r="R6677" s="666">
        <v>12</v>
      </c>
    </row>
    <row r="6678" spans="1:18" ht="15.75" customHeight="1" x14ac:dyDescent="0.2">
      <c r="A6678" s="665" t="s">
        <v>13701</v>
      </c>
      <c r="B6678" s="666" t="s">
        <v>6922</v>
      </c>
      <c r="C6678" s="666" t="s">
        <v>11026</v>
      </c>
      <c r="D6678" s="675" t="s">
        <v>9914</v>
      </c>
      <c r="E6678" s="737" t="s">
        <v>6963</v>
      </c>
      <c r="F6678" s="666">
        <v>46713200</v>
      </c>
      <c r="G6678" s="675" t="s">
        <v>15173</v>
      </c>
      <c r="H6678" s="675" t="s">
        <v>9914</v>
      </c>
      <c r="I6678" s="675" t="s">
        <v>6929</v>
      </c>
      <c r="J6678" s="675" t="s">
        <v>9913</v>
      </c>
      <c r="K6678" s="666">
        <v>3</v>
      </c>
      <c r="L6678" s="666">
        <v>8</v>
      </c>
      <c r="M6678" s="691" t="s">
        <v>15058</v>
      </c>
      <c r="N6678" s="666">
        <v>3</v>
      </c>
      <c r="O6678" s="666">
        <v>6</v>
      </c>
      <c r="P6678" s="772" t="s">
        <v>14247</v>
      </c>
      <c r="Q6678" s="666">
        <v>1</v>
      </c>
      <c r="R6678" s="666">
        <v>12</v>
      </c>
    </row>
    <row r="6679" spans="1:18" ht="15.75" customHeight="1" x14ac:dyDescent="0.2">
      <c r="A6679" s="665" t="s">
        <v>13701</v>
      </c>
      <c r="B6679" s="666" t="s">
        <v>6922</v>
      </c>
      <c r="C6679" s="666" t="s">
        <v>11026</v>
      </c>
      <c r="D6679" s="675" t="s">
        <v>11949</v>
      </c>
      <c r="E6679" s="737" t="s">
        <v>15041</v>
      </c>
      <c r="F6679" s="666">
        <v>45005926</v>
      </c>
      <c r="G6679" s="675" t="s">
        <v>15174</v>
      </c>
      <c r="H6679" s="675" t="s">
        <v>11949</v>
      </c>
      <c r="I6679" s="675" t="s">
        <v>7361</v>
      </c>
      <c r="J6679" s="675" t="s">
        <v>13708</v>
      </c>
      <c r="K6679" s="666">
        <v>3</v>
      </c>
      <c r="L6679" s="666">
        <v>8</v>
      </c>
      <c r="M6679" s="691" t="s">
        <v>15042</v>
      </c>
      <c r="N6679" s="666">
        <v>3</v>
      </c>
      <c r="O6679" s="666">
        <v>6</v>
      </c>
      <c r="P6679" s="772" t="s">
        <v>15043</v>
      </c>
      <c r="Q6679" s="666">
        <v>1</v>
      </c>
      <c r="R6679" s="666">
        <v>12</v>
      </c>
    </row>
    <row r="6680" spans="1:18" ht="15.75" customHeight="1" x14ac:dyDescent="0.2">
      <c r="A6680" s="665" t="s">
        <v>13701</v>
      </c>
      <c r="B6680" s="666" t="s">
        <v>6922</v>
      </c>
      <c r="C6680" s="666" t="s">
        <v>11026</v>
      </c>
      <c r="D6680" s="675" t="s">
        <v>11806</v>
      </c>
      <c r="E6680" s="737" t="s">
        <v>6979</v>
      </c>
      <c r="F6680" s="666">
        <v>70223776</v>
      </c>
      <c r="G6680" s="675" t="s">
        <v>15175</v>
      </c>
      <c r="H6680" s="675" t="s">
        <v>11806</v>
      </c>
      <c r="I6680" s="675" t="s">
        <v>6929</v>
      </c>
      <c r="J6680" s="675" t="s">
        <v>13704</v>
      </c>
      <c r="K6680" s="666">
        <v>3</v>
      </c>
      <c r="L6680" s="666">
        <v>8</v>
      </c>
      <c r="M6680" s="691" t="s">
        <v>15040</v>
      </c>
      <c r="N6680" s="666">
        <v>3</v>
      </c>
      <c r="O6680" s="666">
        <v>6</v>
      </c>
      <c r="P6680" s="772" t="s">
        <v>14176</v>
      </c>
      <c r="Q6680" s="666">
        <v>1</v>
      </c>
      <c r="R6680" s="666">
        <v>12</v>
      </c>
    </row>
    <row r="6681" spans="1:18" ht="15.75" customHeight="1" x14ac:dyDescent="0.2">
      <c r="A6681" s="665" t="s">
        <v>13701</v>
      </c>
      <c r="B6681" s="666" t="s">
        <v>6922</v>
      </c>
      <c r="C6681" s="666" t="s">
        <v>11026</v>
      </c>
      <c r="D6681" s="675" t="s">
        <v>10842</v>
      </c>
      <c r="E6681" s="737" t="s">
        <v>15041</v>
      </c>
      <c r="F6681" s="666">
        <v>76415769</v>
      </c>
      <c r="G6681" s="675" t="s">
        <v>15176</v>
      </c>
      <c r="H6681" s="675" t="s">
        <v>10842</v>
      </c>
      <c r="I6681" s="675" t="s">
        <v>7361</v>
      </c>
      <c r="J6681" s="675" t="s">
        <v>13708</v>
      </c>
      <c r="K6681" s="666">
        <v>3</v>
      </c>
      <c r="L6681" s="666">
        <v>8</v>
      </c>
      <c r="M6681" s="691" t="s">
        <v>15042</v>
      </c>
      <c r="N6681" s="666">
        <v>3</v>
      </c>
      <c r="O6681" s="666">
        <v>6</v>
      </c>
      <c r="P6681" s="772" t="s">
        <v>15043</v>
      </c>
      <c r="Q6681" s="666">
        <v>1</v>
      </c>
      <c r="R6681" s="666">
        <v>12</v>
      </c>
    </row>
    <row r="6682" spans="1:18" ht="15.75" customHeight="1" x14ac:dyDescent="0.2">
      <c r="A6682" s="665" t="s">
        <v>13701</v>
      </c>
      <c r="B6682" s="666" t="s">
        <v>6922</v>
      </c>
      <c r="C6682" s="666" t="s">
        <v>11026</v>
      </c>
      <c r="D6682" s="675" t="s">
        <v>10738</v>
      </c>
      <c r="E6682" s="737" t="s">
        <v>15041</v>
      </c>
      <c r="F6682" s="666">
        <v>43328512</v>
      </c>
      <c r="G6682" s="675" t="s">
        <v>14928</v>
      </c>
      <c r="H6682" s="675" t="s">
        <v>10738</v>
      </c>
      <c r="I6682" s="675" t="s">
        <v>7361</v>
      </c>
      <c r="J6682" s="675" t="s">
        <v>13708</v>
      </c>
      <c r="K6682" s="666">
        <v>3</v>
      </c>
      <c r="L6682" s="666">
        <v>8</v>
      </c>
      <c r="M6682" s="691" t="s">
        <v>15042</v>
      </c>
      <c r="N6682" s="666">
        <v>3</v>
      </c>
      <c r="O6682" s="666">
        <v>6</v>
      </c>
      <c r="P6682" s="772" t="s">
        <v>15043</v>
      </c>
      <c r="Q6682" s="666">
        <v>1</v>
      </c>
      <c r="R6682" s="666">
        <v>12</v>
      </c>
    </row>
    <row r="6683" spans="1:18" ht="15.75" customHeight="1" x14ac:dyDescent="0.2">
      <c r="A6683" s="665" t="s">
        <v>13701</v>
      </c>
      <c r="B6683" s="666" t="s">
        <v>6922</v>
      </c>
      <c r="C6683" s="666" t="s">
        <v>11026</v>
      </c>
      <c r="D6683" s="675" t="s">
        <v>10738</v>
      </c>
      <c r="E6683" s="737" t="s">
        <v>15041</v>
      </c>
      <c r="F6683" s="666">
        <v>44863997</v>
      </c>
      <c r="G6683" s="675" t="s">
        <v>14929</v>
      </c>
      <c r="H6683" s="675" t="s">
        <v>10738</v>
      </c>
      <c r="I6683" s="675" t="s">
        <v>7361</v>
      </c>
      <c r="J6683" s="675" t="s">
        <v>13708</v>
      </c>
      <c r="K6683" s="666">
        <v>3</v>
      </c>
      <c r="L6683" s="666">
        <v>8</v>
      </c>
      <c r="M6683" s="691" t="s">
        <v>15042</v>
      </c>
      <c r="N6683" s="666">
        <v>3</v>
      </c>
      <c r="O6683" s="666">
        <v>6</v>
      </c>
      <c r="P6683" s="772" t="s">
        <v>15043</v>
      </c>
      <c r="Q6683" s="666">
        <v>1</v>
      </c>
      <c r="R6683" s="666">
        <v>12</v>
      </c>
    </row>
    <row r="6684" spans="1:18" ht="15.75" customHeight="1" x14ac:dyDescent="0.2">
      <c r="A6684" s="665" t="s">
        <v>13701</v>
      </c>
      <c r="B6684" s="666" t="s">
        <v>6922</v>
      </c>
      <c r="C6684" s="666" t="s">
        <v>11026</v>
      </c>
      <c r="D6684" s="675" t="s">
        <v>11806</v>
      </c>
      <c r="E6684" s="737" t="s">
        <v>6979</v>
      </c>
      <c r="F6684" s="666">
        <v>44420112</v>
      </c>
      <c r="G6684" s="675" t="s">
        <v>15177</v>
      </c>
      <c r="H6684" s="675" t="s">
        <v>11806</v>
      </c>
      <c r="I6684" s="675" t="s">
        <v>6929</v>
      </c>
      <c r="J6684" s="675" t="s">
        <v>13704</v>
      </c>
      <c r="K6684" s="666">
        <v>3</v>
      </c>
      <c r="L6684" s="666">
        <v>8</v>
      </c>
      <c r="M6684" s="691" t="s">
        <v>15040</v>
      </c>
      <c r="N6684" s="666">
        <v>3</v>
      </c>
      <c r="O6684" s="666">
        <v>6</v>
      </c>
      <c r="P6684" s="772" t="s">
        <v>14176</v>
      </c>
      <c r="Q6684" s="666">
        <v>1</v>
      </c>
      <c r="R6684" s="666">
        <v>12</v>
      </c>
    </row>
    <row r="6685" spans="1:18" ht="15.75" customHeight="1" x14ac:dyDescent="0.2">
      <c r="A6685" s="665" t="s">
        <v>13701</v>
      </c>
      <c r="B6685" s="666" t="s">
        <v>6922</v>
      </c>
      <c r="C6685" s="666" t="s">
        <v>11026</v>
      </c>
      <c r="D6685" s="675" t="s">
        <v>10738</v>
      </c>
      <c r="E6685" s="737" t="s">
        <v>15041</v>
      </c>
      <c r="F6685" s="666">
        <v>70293393</v>
      </c>
      <c r="G6685" s="675" t="s">
        <v>15178</v>
      </c>
      <c r="H6685" s="675" t="s">
        <v>10738</v>
      </c>
      <c r="I6685" s="675" t="s">
        <v>7361</v>
      </c>
      <c r="J6685" s="675" t="s">
        <v>13708</v>
      </c>
      <c r="K6685" s="666">
        <v>3</v>
      </c>
      <c r="L6685" s="666">
        <v>8</v>
      </c>
      <c r="M6685" s="691" t="s">
        <v>15042</v>
      </c>
      <c r="N6685" s="666">
        <v>3</v>
      </c>
      <c r="O6685" s="666">
        <v>6</v>
      </c>
      <c r="P6685" s="772" t="s">
        <v>15043</v>
      </c>
      <c r="Q6685" s="666">
        <v>1</v>
      </c>
      <c r="R6685" s="666">
        <v>12</v>
      </c>
    </row>
    <row r="6686" spans="1:18" ht="15.75" customHeight="1" x14ac:dyDescent="0.2">
      <c r="A6686" s="665" t="s">
        <v>13701</v>
      </c>
      <c r="B6686" s="666" t="s">
        <v>6922</v>
      </c>
      <c r="C6686" s="666" t="s">
        <v>11026</v>
      </c>
      <c r="D6686" s="675" t="s">
        <v>11806</v>
      </c>
      <c r="E6686" s="737" t="s">
        <v>6979</v>
      </c>
      <c r="F6686" s="666">
        <v>45892536</v>
      </c>
      <c r="G6686" s="675" t="s">
        <v>15179</v>
      </c>
      <c r="H6686" s="675" t="s">
        <v>11806</v>
      </c>
      <c r="I6686" s="675" t="s">
        <v>6929</v>
      </c>
      <c r="J6686" s="675" t="s">
        <v>13704</v>
      </c>
      <c r="K6686" s="666">
        <v>3</v>
      </c>
      <c r="L6686" s="666">
        <v>8</v>
      </c>
      <c r="M6686" s="691" t="s">
        <v>15040</v>
      </c>
      <c r="N6686" s="666">
        <v>3</v>
      </c>
      <c r="O6686" s="666">
        <v>6</v>
      </c>
      <c r="P6686" s="772" t="s">
        <v>14176</v>
      </c>
      <c r="Q6686" s="666">
        <v>1</v>
      </c>
      <c r="R6686" s="666">
        <v>12</v>
      </c>
    </row>
    <row r="6687" spans="1:18" ht="15.75" customHeight="1" x14ac:dyDescent="0.2">
      <c r="A6687" s="665" t="s">
        <v>13701</v>
      </c>
      <c r="B6687" s="666" t="s">
        <v>6922</v>
      </c>
      <c r="C6687" s="666" t="s">
        <v>11026</v>
      </c>
      <c r="D6687" s="675" t="s">
        <v>10738</v>
      </c>
      <c r="E6687" s="737" t="s">
        <v>15041</v>
      </c>
      <c r="F6687" s="666">
        <v>75479516</v>
      </c>
      <c r="G6687" s="675" t="s">
        <v>15180</v>
      </c>
      <c r="H6687" s="675" t="s">
        <v>10738</v>
      </c>
      <c r="I6687" s="675" t="s">
        <v>7361</v>
      </c>
      <c r="J6687" s="675" t="s">
        <v>13708</v>
      </c>
      <c r="K6687" s="666">
        <v>3</v>
      </c>
      <c r="L6687" s="666">
        <v>8</v>
      </c>
      <c r="M6687" s="691" t="s">
        <v>15042</v>
      </c>
      <c r="N6687" s="666">
        <v>3</v>
      </c>
      <c r="O6687" s="666">
        <v>6</v>
      </c>
      <c r="P6687" s="772" t="s">
        <v>15043</v>
      </c>
      <c r="Q6687" s="666">
        <v>1</v>
      </c>
      <c r="R6687" s="666">
        <v>12</v>
      </c>
    </row>
    <row r="6688" spans="1:18" ht="15.75" customHeight="1" x14ac:dyDescent="0.2">
      <c r="A6688" s="665" t="s">
        <v>13701</v>
      </c>
      <c r="B6688" s="666" t="s">
        <v>6922</v>
      </c>
      <c r="C6688" s="666" t="s">
        <v>11026</v>
      </c>
      <c r="D6688" s="675" t="s">
        <v>10738</v>
      </c>
      <c r="E6688" s="737" t="s">
        <v>15041</v>
      </c>
      <c r="F6688" s="666">
        <v>75103142</v>
      </c>
      <c r="G6688" s="675" t="s">
        <v>14934</v>
      </c>
      <c r="H6688" s="675" t="s">
        <v>10738</v>
      </c>
      <c r="I6688" s="675" t="s">
        <v>7361</v>
      </c>
      <c r="J6688" s="675" t="s">
        <v>13708</v>
      </c>
      <c r="K6688" s="666">
        <v>3</v>
      </c>
      <c r="L6688" s="666">
        <v>8</v>
      </c>
      <c r="M6688" s="691" t="s">
        <v>15042</v>
      </c>
      <c r="N6688" s="666">
        <v>3</v>
      </c>
      <c r="O6688" s="666">
        <v>6</v>
      </c>
      <c r="P6688" s="772" t="s">
        <v>15043</v>
      </c>
      <c r="Q6688" s="666">
        <v>1</v>
      </c>
      <c r="R6688" s="666">
        <v>12</v>
      </c>
    </row>
    <row r="6689" spans="1:18" ht="15.75" customHeight="1" x14ac:dyDescent="0.2">
      <c r="A6689" s="665" t="s">
        <v>13701</v>
      </c>
      <c r="B6689" s="666" t="s">
        <v>6922</v>
      </c>
      <c r="C6689" s="666" t="s">
        <v>11026</v>
      </c>
      <c r="D6689" s="675" t="s">
        <v>10738</v>
      </c>
      <c r="E6689" s="737" t="s">
        <v>15041</v>
      </c>
      <c r="F6689" s="666">
        <v>70751941</v>
      </c>
      <c r="G6689" s="675" t="s">
        <v>14937</v>
      </c>
      <c r="H6689" s="675" t="s">
        <v>10738</v>
      </c>
      <c r="I6689" s="675" t="s">
        <v>7361</v>
      </c>
      <c r="J6689" s="675" t="s">
        <v>13708</v>
      </c>
      <c r="K6689" s="666">
        <v>3</v>
      </c>
      <c r="L6689" s="666">
        <v>8</v>
      </c>
      <c r="M6689" s="691" t="s">
        <v>15042</v>
      </c>
      <c r="N6689" s="666">
        <v>3</v>
      </c>
      <c r="O6689" s="666">
        <v>6</v>
      </c>
      <c r="P6689" s="772" t="s">
        <v>15043</v>
      </c>
      <c r="Q6689" s="666">
        <v>1</v>
      </c>
      <c r="R6689" s="666">
        <v>12</v>
      </c>
    </row>
    <row r="6690" spans="1:18" ht="15.75" customHeight="1" x14ac:dyDescent="0.2">
      <c r="A6690" s="665" t="s">
        <v>13701</v>
      </c>
      <c r="B6690" s="666" t="s">
        <v>6922</v>
      </c>
      <c r="C6690" s="666" t="s">
        <v>11026</v>
      </c>
      <c r="D6690" s="675" t="s">
        <v>10738</v>
      </c>
      <c r="E6690" s="737" t="s">
        <v>15041</v>
      </c>
      <c r="F6690" s="666">
        <v>44287048</v>
      </c>
      <c r="G6690" s="675" t="s">
        <v>14938</v>
      </c>
      <c r="H6690" s="675" t="s">
        <v>10738</v>
      </c>
      <c r="I6690" s="675" t="s">
        <v>7361</v>
      </c>
      <c r="J6690" s="675" t="s">
        <v>13708</v>
      </c>
      <c r="K6690" s="666">
        <v>3</v>
      </c>
      <c r="L6690" s="666">
        <v>8</v>
      </c>
      <c r="M6690" s="691" t="s">
        <v>15042</v>
      </c>
      <c r="N6690" s="666">
        <v>3</v>
      </c>
      <c r="O6690" s="666">
        <v>6</v>
      </c>
      <c r="P6690" s="772" t="s">
        <v>15043</v>
      </c>
      <c r="Q6690" s="666">
        <v>1</v>
      </c>
      <c r="R6690" s="666">
        <v>12</v>
      </c>
    </row>
    <row r="6691" spans="1:18" ht="15.75" customHeight="1" x14ac:dyDescent="0.2">
      <c r="A6691" s="665" t="s">
        <v>13701</v>
      </c>
      <c r="B6691" s="666" t="s">
        <v>6922</v>
      </c>
      <c r="C6691" s="666" t="s">
        <v>11026</v>
      </c>
      <c r="D6691" s="675" t="s">
        <v>10738</v>
      </c>
      <c r="E6691" s="737" t="s">
        <v>15041</v>
      </c>
      <c r="F6691" s="666">
        <v>70854883</v>
      </c>
      <c r="G6691" s="675" t="s">
        <v>14939</v>
      </c>
      <c r="H6691" s="675" t="s">
        <v>10738</v>
      </c>
      <c r="I6691" s="675" t="s">
        <v>7361</v>
      </c>
      <c r="J6691" s="675" t="s">
        <v>13708</v>
      </c>
      <c r="K6691" s="666">
        <v>3</v>
      </c>
      <c r="L6691" s="666">
        <v>8</v>
      </c>
      <c r="M6691" s="691" t="s">
        <v>15042</v>
      </c>
      <c r="N6691" s="666">
        <v>3</v>
      </c>
      <c r="O6691" s="666">
        <v>6</v>
      </c>
      <c r="P6691" s="772" t="s">
        <v>15043</v>
      </c>
      <c r="Q6691" s="666">
        <v>1</v>
      </c>
      <c r="R6691" s="666">
        <v>12</v>
      </c>
    </row>
    <row r="6692" spans="1:18" ht="15.75" customHeight="1" x14ac:dyDescent="0.2">
      <c r="A6692" s="665" t="s">
        <v>13701</v>
      </c>
      <c r="B6692" s="666" t="s">
        <v>6922</v>
      </c>
      <c r="C6692" s="666" t="s">
        <v>11026</v>
      </c>
      <c r="D6692" s="675" t="s">
        <v>9914</v>
      </c>
      <c r="E6692" s="737" t="s">
        <v>6963</v>
      </c>
      <c r="F6692" s="666">
        <v>73053714</v>
      </c>
      <c r="G6692" s="675" t="s">
        <v>15181</v>
      </c>
      <c r="H6692" s="675" t="s">
        <v>9914</v>
      </c>
      <c r="I6692" s="675" t="s">
        <v>6929</v>
      </c>
      <c r="J6692" s="675" t="s">
        <v>9913</v>
      </c>
      <c r="K6692" s="666">
        <v>3</v>
      </c>
      <c r="L6692" s="666">
        <v>8</v>
      </c>
      <c r="M6692" s="691" t="s">
        <v>15058</v>
      </c>
      <c r="N6692" s="666">
        <v>3</v>
      </c>
      <c r="O6692" s="666">
        <v>6</v>
      </c>
      <c r="P6692" s="772" t="s">
        <v>14247</v>
      </c>
      <c r="Q6692" s="666">
        <v>1</v>
      </c>
      <c r="R6692" s="666">
        <v>12</v>
      </c>
    </row>
    <row r="6693" spans="1:18" ht="15.75" customHeight="1" x14ac:dyDescent="0.2">
      <c r="A6693" s="665" t="s">
        <v>13701</v>
      </c>
      <c r="B6693" s="666" t="s">
        <v>6922</v>
      </c>
      <c r="C6693" s="666" t="s">
        <v>11026</v>
      </c>
      <c r="D6693" s="675" t="s">
        <v>10356</v>
      </c>
      <c r="E6693" s="737" t="s">
        <v>6979</v>
      </c>
      <c r="F6693" s="666">
        <v>41924617</v>
      </c>
      <c r="G6693" s="675" t="s">
        <v>14941</v>
      </c>
      <c r="H6693" s="675" t="s">
        <v>10356</v>
      </c>
      <c r="I6693" s="675" t="s">
        <v>6929</v>
      </c>
      <c r="J6693" s="675" t="s">
        <v>10356</v>
      </c>
      <c r="K6693" s="666">
        <v>3</v>
      </c>
      <c r="L6693" s="666">
        <v>8</v>
      </c>
      <c r="M6693" s="691" t="s">
        <v>15040</v>
      </c>
      <c r="N6693" s="666">
        <v>3</v>
      </c>
      <c r="O6693" s="666">
        <v>6</v>
      </c>
      <c r="P6693" s="772" t="s">
        <v>14176</v>
      </c>
      <c r="Q6693" s="666">
        <v>1</v>
      </c>
      <c r="R6693" s="666">
        <v>12</v>
      </c>
    </row>
    <row r="6694" spans="1:18" ht="15.75" customHeight="1" x14ac:dyDescent="0.2">
      <c r="A6694" s="665" t="s">
        <v>13701</v>
      </c>
      <c r="B6694" s="666" t="s">
        <v>6922</v>
      </c>
      <c r="C6694" s="666" t="s">
        <v>11026</v>
      </c>
      <c r="D6694" s="675" t="s">
        <v>10738</v>
      </c>
      <c r="E6694" s="737" t="s">
        <v>15041</v>
      </c>
      <c r="F6694" s="666">
        <v>74602112</v>
      </c>
      <c r="G6694" s="675" t="s">
        <v>14942</v>
      </c>
      <c r="H6694" s="675" t="s">
        <v>10738</v>
      </c>
      <c r="I6694" s="675" t="s">
        <v>7361</v>
      </c>
      <c r="J6694" s="675" t="s">
        <v>13708</v>
      </c>
      <c r="K6694" s="666">
        <v>3</v>
      </c>
      <c r="L6694" s="666">
        <v>8</v>
      </c>
      <c r="M6694" s="691" t="s">
        <v>15042</v>
      </c>
      <c r="N6694" s="666">
        <v>3</v>
      </c>
      <c r="O6694" s="666">
        <v>6</v>
      </c>
      <c r="P6694" s="772" t="s">
        <v>15043</v>
      </c>
      <c r="Q6694" s="666">
        <v>1</v>
      </c>
      <c r="R6694" s="666">
        <v>12</v>
      </c>
    </row>
    <row r="6695" spans="1:18" ht="15.75" customHeight="1" x14ac:dyDescent="0.2">
      <c r="A6695" s="665" t="s">
        <v>13701</v>
      </c>
      <c r="B6695" s="666" t="s">
        <v>6922</v>
      </c>
      <c r="C6695" s="666" t="s">
        <v>11026</v>
      </c>
      <c r="D6695" s="675" t="s">
        <v>11169</v>
      </c>
      <c r="E6695" s="737" t="s">
        <v>6979</v>
      </c>
      <c r="F6695" s="666">
        <v>74348636</v>
      </c>
      <c r="G6695" s="675" t="s">
        <v>15182</v>
      </c>
      <c r="H6695" s="675" t="s">
        <v>11169</v>
      </c>
      <c r="I6695" s="675" t="s">
        <v>6929</v>
      </c>
      <c r="J6695" s="675" t="s">
        <v>11169</v>
      </c>
      <c r="K6695" s="666">
        <v>3</v>
      </c>
      <c r="L6695" s="666">
        <v>8</v>
      </c>
      <c r="M6695" s="691" t="s">
        <v>15040</v>
      </c>
      <c r="N6695" s="666">
        <v>3</v>
      </c>
      <c r="O6695" s="666">
        <v>6</v>
      </c>
      <c r="P6695" s="772" t="s">
        <v>14176</v>
      </c>
      <c r="Q6695" s="666">
        <v>1</v>
      </c>
      <c r="R6695" s="666">
        <v>12</v>
      </c>
    </row>
    <row r="6696" spans="1:18" ht="15.75" customHeight="1" x14ac:dyDescent="0.2">
      <c r="A6696" s="665" t="s">
        <v>13701</v>
      </c>
      <c r="B6696" s="666" t="s">
        <v>6922</v>
      </c>
      <c r="C6696" s="666" t="s">
        <v>11026</v>
      </c>
      <c r="D6696" s="675" t="s">
        <v>11806</v>
      </c>
      <c r="E6696" s="737" t="s">
        <v>6979</v>
      </c>
      <c r="F6696" s="666">
        <v>18226730</v>
      </c>
      <c r="G6696" s="675" t="s">
        <v>15183</v>
      </c>
      <c r="H6696" s="675" t="s">
        <v>11806</v>
      </c>
      <c r="I6696" s="675" t="s">
        <v>6929</v>
      </c>
      <c r="J6696" s="675" t="s">
        <v>13704</v>
      </c>
      <c r="K6696" s="666">
        <v>3</v>
      </c>
      <c r="L6696" s="666">
        <v>8</v>
      </c>
      <c r="M6696" s="691" t="s">
        <v>15040</v>
      </c>
      <c r="N6696" s="666">
        <v>3</v>
      </c>
      <c r="O6696" s="666">
        <v>6</v>
      </c>
      <c r="P6696" s="772" t="s">
        <v>14176</v>
      </c>
      <c r="Q6696" s="666">
        <v>1</v>
      </c>
      <c r="R6696" s="666">
        <v>12</v>
      </c>
    </row>
    <row r="6697" spans="1:18" ht="15.75" customHeight="1" x14ac:dyDescent="0.2">
      <c r="A6697" s="665" t="s">
        <v>13701</v>
      </c>
      <c r="B6697" s="666" t="s">
        <v>6922</v>
      </c>
      <c r="C6697" s="666" t="s">
        <v>11026</v>
      </c>
      <c r="D6697" s="675" t="s">
        <v>9914</v>
      </c>
      <c r="E6697" s="737" t="s">
        <v>6963</v>
      </c>
      <c r="F6697" s="666">
        <v>48054366</v>
      </c>
      <c r="G6697" s="675" t="s">
        <v>15184</v>
      </c>
      <c r="H6697" s="675" t="s">
        <v>9914</v>
      </c>
      <c r="I6697" s="675" t="s">
        <v>6929</v>
      </c>
      <c r="J6697" s="675" t="s">
        <v>9913</v>
      </c>
      <c r="K6697" s="666">
        <v>3</v>
      </c>
      <c r="L6697" s="666">
        <v>8</v>
      </c>
      <c r="M6697" s="691" t="s">
        <v>15058</v>
      </c>
      <c r="N6697" s="666">
        <v>3</v>
      </c>
      <c r="O6697" s="666">
        <v>6</v>
      </c>
      <c r="P6697" s="772" t="s">
        <v>14247</v>
      </c>
      <c r="Q6697" s="666">
        <v>1</v>
      </c>
      <c r="R6697" s="666">
        <v>12</v>
      </c>
    </row>
    <row r="6698" spans="1:18" ht="15.75" customHeight="1" x14ac:dyDescent="0.2">
      <c r="A6698" s="665" t="s">
        <v>13701</v>
      </c>
      <c r="B6698" s="666" t="s">
        <v>6922</v>
      </c>
      <c r="C6698" s="666" t="s">
        <v>11026</v>
      </c>
      <c r="D6698" s="675" t="s">
        <v>9914</v>
      </c>
      <c r="E6698" s="737" t="s">
        <v>6963</v>
      </c>
      <c r="F6698" s="666">
        <v>42711672</v>
      </c>
      <c r="G6698" s="675" t="s">
        <v>14944</v>
      </c>
      <c r="H6698" s="675" t="s">
        <v>9914</v>
      </c>
      <c r="I6698" s="675" t="s">
        <v>6929</v>
      </c>
      <c r="J6698" s="675" t="s">
        <v>9913</v>
      </c>
      <c r="K6698" s="666">
        <v>3</v>
      </c>
      <c r="L6698" s="666">
        <v>8</v>
      </c>
      <c r="M6698" s="691" t="s">
        <v>15058</v>
      </c>
      <c r="N6698" s="666">
        <v>3</v>
      </c>
      <c r="O6698" s="666">
        <v>6</v>
      </c>
      <c r="P6698" s="772" t="s">
        <v>14247</v>
      </c>
      <c r="Q6698" s="666">
        <v>1</v>
      </c>
      <c r="R6698" s="666">
        <v>12</v>
      </c>
    </row>
    <row r="6699" spans="1:18" ht="15.75" customHeight="1" x14ac:dyDescent="0.2">
      <c r="A6699" s="665" t="s">
        <v>13701</v>
      </c>
      <c r="B6699" s="666" t="s">
        <v>6922</v>
      </c>
      <c r="C6699" s="666" t="s">
        <v>11026</v>
      </c>
      <c r="D6699" s="675" t="s">
        <v>10738</v>
      </c>
      <c r="E6699" s="737" t="s">
        <v>15041</v>
      </c>
      <c r="F6699" s="666">
        <v>45709951</v>
      </c>
      <c r="G6699" s="675" t="s">
        <v>14945</v>
      </c>
      <c r="H6699" s="675" t="s">
        <v>10738</v>
      </c>
      <c r="I6699" s="675" t="s">
        <v>7361</v>
      </c>
      <c r="J6699" s="675" t="s">
        <v>13708</v>
      </c>
      <c r="K6699" s="666">
        <v>3</v>
      </c>
      <c r="L6699" s="666">
        <v>8</v>
      </c>
      <c r="M6699" s="691" t="s">
        <v>15042</v>
      </c>
      <c r="N6699" s="666">
        <v>3</v>
      </c>
      <c r="O6699" s="666">
        <v>6</v>
      </c>
      <c r="P6699" s="772" t="s">
        <v>15043</v>
      </c>
      <c r="Q6699" s="666">
        <v>1</v>
      </c>
      <c r="R6699" s="666">
        <v>12</v>
      </c>
    </row>
    <row r="6700" spans="1:18" ht="15.75" customHeight="1" x14ac:dyDescent="0.2">
      <c r="A6700" s="665" t="s">
        <v>13701</v>
      </c>
      <c r="B6700" s="666" t="s">
        <v>6922</v>
      </c>
      <c r="C6700" s="666" t="s">
        <v>11026</v>
      </c>
      <c r="D6700" s="675" t="s">
        <v>10738</v>
      </c>
      <c r="E6700" s="737" t="s">
        <v>15041</v>
      </c>
      <c r="F6700" s="666">
        <v>44856639</v>
      </c>
      <c r="G6700" s="675" t="s">
        <v>14946</v>
      </c>
      <c r="H6700" s="675" t="s">
        <v>10738</v>
      </c>
      <c r="I6700" s="675" t="s">
        <v>7361</v>
      </c>
      <c r="J6700" s="675" t="s">
        <v>13708</v>
      </c>
      <c r="K6700" s="666">
        <v>3</v>
      </c>
      <c r="L6700" s="666">
        <v>8</v>
      </c>
      <c r="M6700" s="691" t="s">
        <v>15042</v>
      </c>
      <c r="N6700" s="666">
        <v>3</v>
      </c>
      <c r="O6700" s="666">
        <v>6</v>
      </c>
      <c r="P6700" s="772" t="s">
        <v>15043</v>
      </c>
      <c r="Q6700" s="666">
        <v>1</v>
      </c>
      <c r="R6700" s="666">
        <v>12</v>
      </c>
    </row>
    <row r="6701" spans="1:18" ht="15.75" customHeight="1" x14ac:dyDescent="0.2">
      <c r="A6701" s="665" t="s">
        <v>13701</v>
      </c>
      <c r="B6701" s="666" t="s">
        <v>6922</v>
      </c>
      <c r="C6701" s="666" t="s">
        <v>11026</v>
      </c>
      <c r="D6701" s="675" t="s">
        <v>10738</v>
      </c>
      <c r="E6701" s="737" t="s">
        <v>15041</v>
      </c>
      <c r="F6701" s="666">
        <v>43796830</v>
      </c>
      <c r="G6701" s="675" t="s">
        <v>15185</v>
      </c>
      <c r="H6701" s="675" t="s">
        <v>10738</v>
      </c>
      <c r="I6701" s="675" t="s">
        <v>7361</v>
      </c>
      <c r="J6701" s="675" t="s">
        <v>13708</v>
      </c>
      <c r="K6701" s="666">
        <v>3</v>
      </c>
      <c r="L6701" s="666">
        <v>8</v>
      </c>
      <c r="M6701" s="691" t="s">
        <v>15042</v>
      </c>
      <c r="N6701" s="666">
        <v>3</v>
      </c>
      <c r="O6701" s="666">
        <v>6</v>
      </c>
      <c r="P6701" s="772" t="s">
        <v>15043</v>
      </c>
      <c r="Q6701" s="666">
        <v>1</v>
      </c>
      <c r="R6701" s="666">
        <v>12</v>
      </c>
    </row>
    <row r="6702" spans="1:18" ht="15.75" customHeight="1" x14ac:dyDescent="0.2">
      <c r="A6702" s="665" t="s">
        <v>13701</v>
      </c>
      <c r="B6702" s="666" t="s">
        <v>6922</v>
      </c>
      <c r="C6702" s="666" t="s">
        <v>11026</v>
      </c>
      <c r="D6702" s="675" t="s">
        <v>10738</v>
      </c>
      <c r="E6702" s="737" t="s">
        <v>15041</v>
      </c>
      <c r="F6702" s="666">
        <v>77035139</v>
      </c>
      <c r="G6702" s="675" t="s">
        <v>11685</v>
      </c>
      <c r="H6702" s="675" t="s">
        <v>10738</v>
      </c>
      <c r="I6702" s="675" t="s">
        <v>7361</v>
      </c>
      <c r="J6702" s="675" t="s">
        <v>13708</v>
      </c>
      <c r="K6702" s="666">
        <v>3</v>
      </c>
      <c r="L6702" s="666">
        <v>8</v>
      </c>
      <c r="M6702" s="691" t="s">
        <v>15042</v>
      </c>
      <c r="N6702" s="666">
        <v>3</v>
      </c>
      <c r="O6702" s="666">
        <v>6</v>
      </c>
      <c r="P6702" s="772" t="s">
        <v>15043</v>
      </c>
      <c r="Q6702" s="666">
        <v>1</v>
      </c>
      <c r="R6702" s="666">
        <v>12</v>
      </c>
    </row>
    <row r="6703" spans="1:18" ht="15.75" customHeight="1" x14ac:dyDescent="0.2">
      <c r="A6703" s="665" t="s">
        <v>13701</v>
      </c>
      <c r="B6703" s="666" t="s">
        <v>6922</v>
      </c>
      <c r="C6703" s="666" t="s">
        <v>11026</v>
      </c>
      <c r="D6703" s="675" t="s">
        <v>10738</v>
      </c>
      <c r="E6703" s="737" t="s">
        <v>15041</v>
      </c>
      <c r="F6703" s="666">
        <v>48039562</v>
      </c>
      <c r="G6703" s="675" t="s">
        <v>15186</v>
      </c>
      <c r="H6703" s="675" t="s">
        <v>10738</v>
      </c>
      <c r="I6703" s="675" t="s">
        <v>7361</v>
      </c>
      <c r="J6703" s="675" t="s">
        <v>13708</v>
      </c>
      <c r="K6703" s="666">
        <v>3</v>
      </c>
      <c r="L6703" s="666">
        <v>8</v>
      </c>
      <c r="M6703" s="691" t="s">
        <v>15042</v>
      </c>
      <c r="N6703" s="666">
        <v>3</v>
      </c>
      <c r="O6703" s="666">
        <v>6</v>
      </c>
      <c r="P6703" s="772" t="s">
        <v>15043</v>
      </c>
      <c r="Q6703" s="666">
        <v>1</v>
      </c>
      <c r="R6703" s="666">
        <v>12</v>
      </c>
    </row>
    <row r="6704" spans="1:18" ht="15.75" customHeight="1" x14ac:dyDescent="0.2">
      <c r="A6704" s="665" t="s">
        <v>13701</v>
      </c>
      <c r="B6704" s="666" t="s">
        <v>6922</v>
      </c>
      <c r="C6704" s="666" t="s">
        <v>11026</v>
      </c>
      <c r="D6704" s="675" t="s">
        <v>10738</v>
      </c>
      <c r="E6704" s="737" t="s">
        <v>15041</v>
      </c>
      <c r="F6704" s="666">
        <v>76543155</v>
      </c>
      <c r="G6704" s="675" t="s">
        <v>14948</v>
      </c>
      <c r="H6704" s="675" t="s">
        <v>10738</v>
      </c>
      <c r="I6704" s="675" t="s">
        <v>7361</v>
      </c>
      <c r="J6704" s="675" t="s">
        <v>13708</v>
      </c>
      <c r="K6704" s="666">
        <v>3</v>
      </c>
      <c r="L6704" s="666">
        <v>8</v>
      </c>
      <c r="M6704" s="691" t="s">
        <v>15042</v>
      </c>
      <c r="N6704" s="666">
        <v>3</v>
      </c>
      <c r="O6704" s="666">
        <v>6</v>
      </c>
      <c r="P6704" s="772" t="s">
        <v>15043</v>
      </c>
      <c r="Q6704" s="666">
        <v>1</v>
      </c>
      <c r="R6704" s="666">
        <v>12</v>
      </c>
    </row>
    <row r="6705" spans="1:18" ht="15.75" customHeight="1" x14ac:dyDescent="0.2">
      <c r="A6705" s="665" t="s">
        <v>13701</v>
      </c>
      <c r="B6705" s="666" t="s">
        <v>6922</v>
      </c>
      <c r="C6705" s="666" t="s">
        <v>11026</v>
      </c>
      <c r="D6705" s="675" t="s">
        <v>11806</v>
      </c>
      <c r="E6705" s="737" t="s">
        <v>6979</v>
      </c>
      <c r="F6705" s="666">
        <v>70048959</v>
      </c>
      <c r="G6705" s="675" t="s">
        <v>14949</v>
      </c>
      <c r="H6705" s="675" t="s">
        <v>11806</v>
      </c>
      <c r="I6705" s="675" t="s">
        <v>6929</v>
      </c>
      <c r="J6705" s="675" t="s">
        <v>13704</v>
      </c>
      <c r="K6705" s="666">
        <v>3</v>
      </c>
      <c r="L6705" s="666">
        <v>8</v>
      </c>
      <c r="M6705" s="691" t="s">
        <v>15040</v>
      </c>
      <c r="N6705" s="666">
        <v>3</v>
      </c>
      <c r="O6705" s="666">
        <v>6</v>
      </c>
      <c r="P6705" s="772" t="s">
        <v>14176</v>
      </c>
      <c r="Q6705" s="666">
        <v>1</v>
      </c>
      <c r="R6705" s="666">
        <v>12</v>
      </c>
    </row>
    <row r="6706" spans="1:18" ht="15.75" customHeight="1" x14ac:dyDescent="0.2">
      <c r="A6706" s="665" t="s">
        <v>13701</v>
      </c>
      <c r="B6706" s="666" t="s">
        <v>6922</v>
      </c>
      <c r="C6706" s="666" t="s">
        <v>11026</v>
      </c>
      <c r="D6706" s="675" t="s">
        <v>9914</v>
      </c>
      <c r="E6706" s="737" t="s">
        <v>6963</v>
      </c>
      <c r="F6706" s="666">
        <v>70652500</v>
      </c>
      <c r="G6706" s="675" t="s">
        <v>15187</v>
      </c>
      <c r="H6706" s="675" t="s">
        <v>9914</v>
      </c>
      <c r="I6706" s="675" t="s">
        <v>6929</v>
      </c>
      <c r="J6706" s="675" t="s">
        <v>9913</v>
      </c>
      <c r="K6706" s="666">
        <v>3</v>
      </c>
      <c r="L6706" s="666">
        <v>8</v>
      </c>
      <c r="M6706" s="691" t="s">
        <v>15058</v>
      </c>
      <c r="N6706" s="666">
        <v>3</v>
      </c>
      <c r="O6706" s="666">
        <v>6</v>
      </c>
      <c r="P6706" s="772" t="s">
        <v>14247</v>
      </c>
      <c r="Q6706" s="666">
        <v>1</v>
      </c>
      <c r="R6706" s="666">
        <v>12</v>
      </c>
    </row>
    <row r="6707" spans="1:18" ht="15.75" customHeight="1" x14ac:dyDescent="0.2">
      <c r="A6707" s="665" t="s">
        <v>13701</v>
      </c>
      <c r="B6707" s="666" t="s">
        <v>6922</v>
      </c>
      <c r="C6707" s="666" t="s">
        <v>11026</v>
      </c>
      <c r="D6707" s="675" t="s">
        <v>10738</v>
      </c>
      <c r="E6707" s="737" t="s">
        <v>15041</v>
      </c>
      <c r="F6707" s="666">
        <v>17831317</v>
      </c>
      <c r="G6707" s="675" t="s">
        <v>14950</v>
      </c>
      <c r="H6707" s="675" t="s">
        <v>10738</v>
      </c>
      <c r="I6707" s="675" t="s">
        <v>7361</v>
      </c>
      <c r="J6707" s="675" t="s">
        <v>13708</v>
      </c>
      <c r="K6707" s="666">
        <v>3</v>
      </c>
      <c r="L6707" s="666">
        <v>8</v>
      </c>
      <c r="M6707" s="691" t="s">
        <v>15042</v>
      </c>
      <c r="N6707" s="666">
        <v>3</v>
      </c>
      <c r="O6707" s="666">
        <v>6</v>
      </c>
      <c r="P6707" s="772" t="s">
        <v>15043</v>
      </c>
      <c r="Q6707" s="666">
        <v>1</v>
      </c>
      <c r="R6707" s="666">
        <v>12</v>
      </c>
    </row>
    <row r="6708" spans="1:18" ht="15.75" customHeight="1" x14ac:dyDescent="0.2">
      <c r="A6708" s="665" t="s">
        <v>13701</v>
      </c>
      <c r="B6708" s="666" t="s">
        <v>6922</v>
      </c>
      <c r="C6708" s="666" t="s">
        <v>11026</v>
      </c>
      <c r="D6708" s="675" t="s">
        <v>10738</v>
      </c>
      <c r="E6708" s="737" t="s">
        <v>15041</v>
      </c>
      <c r="F6708" s="666">
        <v>47504202</v>
      </c>
      <c r="G6708" s="675" t="s">
        <v>15188</v>
      </c>
      <c r="H6708" s="675" t="s">
        <v>10738</v>
      </c>
      <c r="I6708" s="675" t="s">
        <v>7361</v>
      </c>
      <c r="J6708" s="675" t="s">
        <v>13708</v>
      </c>
      <c r="K6708" s="666">
        <v>3</v>
      </c>
      <c r="L6708" s="666">
        <v>8</v>
      </c>
      <c r="M6708" s="691" t="s">
        <v>15042</v>
      </c>
      <c r="N6708" s="666">
        <v>3</v>
      </c>
      <c r="O6708" s="666">
        <v>6</v>
      </c>
      <c r="P6708" s="772" t="s">
        <v>15043</v>
      </c>
      <c r="Q6708" s="666">
        <v>1</v>
      </c>
      <c r="R6708" s="666">
        <v>12</v>
      </c>
    </row>
    <row r="6709" spans="1:18" ht="15.75" customHeight="1" x14ac:dyDescent="0.2">
      <c r="A6709" s="665" t="s">
        <v>13701</v>
      </c>
      <c r="B6709" s="666" t="s">
        <v>6922</v>
      </c>
      <c r="C6709" s="666" t="s">
        <v>11026</v>
      </c>
      <c r="D6709" s="675" t="s">
        <v>10738</v>
      </c>
      <c r="E6709" s="737" t="s">
        <v>15041</v>
      </c>
      <c r="F6709" s="666">
        <v>42451409</v>
      </c>
      <c r="G6709" s="675" t="s">
        <v>15189</v>
      </c>
      <c r="H6709" s="675" t="s">
        <v>10738</v>
      </c>
      <c r="I6709" s="675" t="s">
        <v>7361</v>
      </c>
      <c r="J6709" s="675" t="s">
        <v>13708</v>
      </c>
      <c r="K6709" s="666">
        <v>3</v>
      </c>
      <c r="L6709" s="666">
        <v>8</v>
      </c>
      <c r="M6709" s="691" t="s">
        <v>15042</v>
      </c>
      <c r="N6709" s="666">
        <v>3</v>
      </c>
      <c r="O6709" s="666">
        <v>6</v>
      </c>
      <c r="P6709" s="772" t="s">
        <v>15043</v>
      </c>
      <c r="Q6709" s="666">
        <v>1</v>
      </c>
      <c r="R6709" s="666">
        <v>12</v>
      </c>
    </row>
    <row r="6710" spans="1:18" ht="15.75" customHeight="1" x14ac:dyDescent="0.2">
      <c r="A6710" s="665" t="s">
        <v>13701</v>
      </c>
      <c r="B6710" s="666" t="s">
        <v>6922</v>
      </c>
      <c r="C6710" s="666" t="s">
        <v>11026</v>
      </c>
      <c r="D6710" s="675" t="s">
        <v>9914</v>
      </c>
      <c r="E6710" s="737" t="s">
        <v>6963</v>
      </c>
      <c r="F6710" s="666">
        <v>45544206</v>
      </c>
      <c r="G6710" s="675" t="s">
        <v>11461</v>
      </c>
      <c r="H6710" s="675" t="s">
        <v>9914</v>
      </c>
      <c r="I6710" s="675" t="s">
        <v>6929</v>
      </c>
      <c r="J6710" s="675" t="s">
        <v>9913</v>
      </c>
      <c r="K6710" s="666">
        <v>3</v>
      </c>
      <c r="L6710" s="666">
        <v>8</v>
      </c>
      <c r="M6710" s="691" t="s">
        <v>15058</v>
      </c>
      <c r="N6710" s="666">
        <v>3</v>
      </c>
      <c r="O6710" s="666">
        <v>6</v>
      </c>
      <c r="P6710" s="772" t="s">
        <v>14247</v>
      </c>
      <c r="Q6710" s="666">
        <v>1</v>
      </c>
      <c r="R6710" s="666">
        <v>12</v>
      </c>
    </row>
    <row r="6711" spans="1:18" ht="15.75" customHeight="1" x14ac:dyDescent="0.2">
      <c r="A6711" s="665" t="s">
        <v>13701</v>
      </c>
      <c r="B6711" s="666" t="s">
        <v>6922</v>
      </c>
      <c r="C6711" s="666" t="s">
        <v>11026</v>
      </c>
      <c r="D6711" s="675" t="s">
        <v>10854</v>
      </c>
      <c r="E6711" s="737" t="s">
        <v>6979</v>
      </c>
      <c r="F6711" s="666">
        <v>46331200</v>
      </c>
      <c r="G6711" s="675" t="s">
        <v>15190</v>
      </c>
      <c r="H6711" s="675" t="s">
        <v>10854</v>
      </c>
      <c r="I6711" s="675" t="s">
        <v>6929</v>
      </c>
      <c r="J6711" s="675" t="s">
        <v>10854</v>
      </c>
      <c r="K6711" s="666">
        <v>3</v>
      </c>
      <c r="L6711" s="666">
        <v>8</v>
      </c>
      <c r="M6711" s="691" t="s">
        <v>15040</v>
      </c>
      <c r="N6711" s="666">
        <v>3</v>
      </c>
      <c r="O6711" s="666">
        <v>6</v>
      </c>
      <c r="P6711" s="772" t="s">
        <v>14176</v>
      </c>
      <c r="Q6711" s="666">
        <v>1</v>
      </c>
      <c r="R6711" s="666">
        <v>12</v>
      </c>
    </row>
    <row r="6712" spans="1:18" ht="15.75" customHeight="1" x14ac:dyDescent="0.2">
      <c r="A6712" s="665" t="s">
        <v>13701</v>
      </c>
      <c r="B6712" s="666" t="s">
        <v>6922</v>
      </c>
      <c r="C6712" s="666" t="s">
        <v>11026</v>
      </c>
      <c r="D6712" s="675" t="s">
        <v>10738</v>
      </c>
      <c r="E6712" s="737" t="s">
        <v>15041</v>
      </c>
      <c r="F6712" s="666">
        <v>45221252</v>
      </c>
      <c r="G6712" s="675" t="s">
        <v>15191</v>
      </c>
      <c r="H6712" s="675" t="s">
        <v>10738</v>
      </c>
      <c r="I6712" s="675" t="s">
        <v>7361</v>
      </c>
      <c r="J6712" s="675" t="s">
        <v>13708</v>
      </c>
      <c r="K6712" s="666">
        <v>3</v>
      </c>
      <c r="L6712" s="666">
        <v>8</v>
      </c>
      <c r="M6712" s="691" t="s">
        <v>15042</v>
      </c>
      <c r="N6712" s="666">
        <v>3</v>
      </c>
      <c r="O6712" s="666">
        <v>6</v>
      </c>
      <c r="P6712" s="772" t="s">
        <v>15043</v>
      </c>
      <c r="Q6712" s="666">
        <v>1</v>
      </c>
      <c r="R6712" s="666">
        <v>12</v>
      </c>
    </row>
    <row r="6713" spans="1:18" ht="15.75" customHeight="1" x14ac:dyDescent="0.2">
      <c r="A6713" s="665" t="s">
        <v>13701</v>
      </c>
      <c r="B6713" s="666" t="s">
        <v>6922</v>
      </c>
      <c r="C6713" s="666" t="s">
        <v>11026</v>
      </c>
      <c r="D6713" s="675" t="s">
        <v>10738</v>
      </c>
      <c r="E6713" s="737" t="s">
        <v>15041</v>
      </c>
      <c r="F6713" s="666">
        <v>18149380</v>
      </c>
      <c r="G6713" s="675" t="s">
        <v>14954</v>
      </c>
      <c r="H6713" s="675" t="s">
        <v>10738</v>
      </c>
      <c r="I6713" s="675" t="s">
        <v>7361</v>
      </c>
      <c r="J6713" s="675" t="s">
        <v>13708</v>
      </c>
      <c r="K6713" s="666">
        <v>3</v>
      </c>
      <c r="L6713" s="666">
        <v>8</v>
      </c>
      <c r="M6713" s="691" t="s">
        <v>15042</v>
      </c>
      <c r="N6713" s="666">
        <v>3</v>
      </c>
      <c r="O6713" s="666">
        <v>6</v>
      </c>
      <c r="P6713" s="772" t="s">
        <v>15043</v>
      </c>
      <c r="Q6713" s="666">
        <v>1</v>
      </c>
      <c r="R6713" s="666">
        <v>12</v>
      </c>
    </row>
    <row r="6714" spans="1:18" ht="15.75" customHeight="1" x14ac:dyDescent="0.2">
      <c r="A6714" s="665" t="s">
        <v>13701</v>
      </c>
      <c r="B6714" s="666" t="s">
        <v>6922</v>
      </c>
      <c r="C6714" s="666" t="s">
        <v>11026</v>
      </c>
      <c r="D6714" s="675" t="s">
        <v>10738</v>
      </c>
      <c r="E6714" s="737" t="s">
        <v>15041</v>
      </c>
      <c r="F6714" s="666">
        <v>70052135</v>
      </c>
      <c r="G6714" s="675" t="s">
        <v>15192</v>
      </c>
      <c r="H6714" s="675" t="s">
        <v>10738</v>
      </c>
      <c r="I6714" s="675" t="s">
        <v>7361</v>
      </c>
      <c r="J6714" s="675" t="s">
        <v>13708</v>
      </c>
      <c r="K6714" s="666">
        <v>3</v>
      </c>
      <c r="L6714" s="666">
        <v>8</v>
      </c>
      <c r="M6714" s="691" t="s">
        <v>15042</v>
      </c>
      <c r="N6714" s="666">
        <v>3</v>
      </c>
      <c r="O6714" s="666">
        <v>6</v>
      </c>
      <c r="P6714" s="772" t="s">
        <v>15043</v>
      </c>
      <c r="Q6714" s="666">
        <v>1</v>
      </c>
      <c r="R6714" s="666">
        <v>12</v>
      </c>
    </row>
    <row r="6715" spans="1:18" ht="15.75" customHeight="1" x14ac:dyDescent="0.2">
      <c r="A6715" s="665" t="s">
        <v>13701</v>
      </c>
      <c r="B6715" s="666" t="s">
        <v>6922</v>
      </c>
      <c r="C6715" s="666" t="s">
        <v>11026</v>
      </c>
      <c r="D6715" s="675" t="s">
        <v>11806</v>
      </c>
      <c r="E6715" s="737" t="s">
        <v>6979</v>
      </c>
      <c r="F6715" s="666">
        <v>45250746</v>
      </c>
      <c r="G6715" s="675" t="s">
        <v>15193</v>
      </c>
      <c r="H6715" s="675" t="s">
        <v>11806</v>
      </c>
      <c r="I6715" s="675" t="s">
        <v>6929</v>
      </c>
      <c r="J6715" s="675" t="s">
        <v>13704</v>
      </c>
      <c r="K6715" s="666">
        <v>3</v>
      </c>
      <c r="L6715" s="666">
        <v>8</v>
      </c>
      <c r="M6715" s="691" t="s">
        <v>15040</v>
      </c>
      <c r="N6715" s="666">
        <v>3</v>
      </c>
      <c r="O6715" s="666">
        <v>6</v>
      </c>
      <c r="P6715" s="772" t="s">
        <v>14176</v>
      </c>
      <c r="Q6715" s="666">
        <v>1</v>
      </c>
      <c r="R6715" s="666">
        <v>12</v>
      </c>
    </row>
    <row r="6716" spans="1:18" ht="15.75" customHeight="1" x14ac:dyDescent="0.2">
      <c r="A6716" s="665" t="s">
        <v>13701</v>
      </c>
      <c r="B6716" s="666" t="s">
        <v>6922</v>
      </c>
      <c r="C6716" s="666" t="s">
        <v>11026</v>
      </c>
      <c r="D6716" s="675" t="s">
        <v>9914</v>
      </c>
      <c r="E6716" s="737" t="s">
        <v>6963</v>
      </c>
      <c r="F6716" s="666">
        <v>70392949</v>
      </c>
      <c r="G6716" s="675" t="s">
        <v>15194</v>
      </c>
      <c r="H6716" s="675" t="s">
        <v>9914</v>
      </c>
      <c r="I6716" s="675" t="s">
        <v>6929</v>
      </c>
      <c r="J6716" s="675" t="s">
        <v>9913</v>
      </c>
      <c r="K6716" s="666">
        <v>3</v>
      </c>
      <c r="L6716" s="666">
        <v>8</v>
      </c>
      <c r="M6716" s="691" t="s">
        <v>15058</v>
      </c>
      <c r="N6716" s="666">
        <v>3</v>
      </c>
      <c r="O6716" s="666">
        <v>6</v>
      </c>
      <c r="P6716" s="772" t="s">
        <v>14247</v>
      </c>
      <c r="Q6716" s="666">
        <v>1</v>
      </c>
      <c r="R6716" s="666">
        <v>12</v>
      </c>
    </row>
    <row r="6717" spans="1:18" ht="15.75" customHeight="1" x14ac:dyDescent="0.2">
      <c r="A6717" s="665" t="s">
        <v>13701</v>
      </c>
      <c r="B6717" s="666" t="s">
        <v>6922</v>
      </c>
      <c r="C6717" s="666" t="s">
        <v>11026</v>
      </c>
      <c r="D6717" s="675" t="s">
        <v>10738</v>
      </c>
      <c r="E6717" s="737" t="s">
        <v>15041</v>
      </c>
      <c r="F6717" s="666">
        <v>42190283</v>
      </c>
      <c r="G6717" s="675" t="s">
        <v>14957</v>
      </c>
      <c r="H6717" s="675" t="s">
        <v>10738</v>
      </c>
      <c r="I6717" s="675" t="s">
        <v>7361</v>
      </c>
      <c r="J6717" s="675" t="s">
        <v>13708</v>
      </c>
      <c r="K6717" s="666">
        <v>3</v>
      </c>
      <c r="L6717" s="666">
        <v>8</v>
      </c>
      <c r="M6717" s="691" t="s">
        <v>15042</v>
      </c>
      <c r="N6717" s="666">
        <v>3</v>
      </c>
      <c r="O6717" s="666">
        <v>6</v>
      </c>
      <c r="P6717" s="772" t="s">
        <v>15043</v>
      </c>
      <c r="Q6717" s="666">
        <v>1</v>
      </c>
      <c r="R6717" s="666">
        <v>12</v>
      </c>
    </row>
    <row r="6718" spans="1:18" ht="15.75" customHeight="1" x14ac:dyDescent="0.2">
      <c r="A6718" s="665" t="s">
        <v>13701</v>
      </c>
      <c r="B6718" s="666" t="s">
        <v>6922</v>
      </c>
      <c r="C6718" s="666" t="s">
        <v>11026</v>
      </c>
      <c r="D6718" s="675" t="s">
        <v>11806</v>
      </c>
      <c r="E6718" s="737" t="s">
        <v>6979</v>
      </c>
      <c r="F6718" s="666">
        <v>45389079</v>
      </c>
      <c r="G6718" s="675" t="s">
        <v>14960</v>
      </c>
      <c r="H6718" s="675" t="s">
        <v>11806</v>
      </c>
      <c r="I6718" s="675" t="s">
        <v>6929</v>
      </c>
      <c r="J6718" s="675" t="s">
        <v>13704</v>
      </c>
      <c r="K6718" s="666">
        <v>3</v>
      </c>
      <c r="L6718" s="666">
        <v>8</v>
      </c>
      <c r="M6718" s="691" t="s">
        <v>15040</v>
      </c>
      <c r="N6718" s="666">
        <v>3</v>
      </c>
      <c r="O6718" s="666">
        <v>6</v>
      </c>
      <c r="P6718" s="772" t="s">
        <v>14176</v>
      </c>
      <c r="Q6718" s="666">
        <v>1</v>
      </c>
      <c r="R6718" s="666">
        <v>12</v>
      </c>
    </row>
    <row r="6719" spans="1:18" ht="15.75" customHeight="1" x14ac:dyDescent="0.2">
      <c r="A6719" s="665" t="s">
        <v>13701</v>
      </c>
      <c r="B6719" s="666" t="s">
        <v>6922</v>
      </c>
      <c r="C6719" s="666" t="s">
        <v>11026</v>
      </c>
      <c r="D6719" s="675" t="s">
        <v>11806</v>
      </c>
      <c r="E6719" s="737" t="s">
        <v>6979</v>
      </c>
      <c r="F6719" s="666">
        <v>46946234</v>
      </c>
      <c r="G6719" s="675" t="s">
        <v>11423</v>
      </c>
      <c r="H6719" s="675" t="s">
        <v>11806</v>
      </c>
      <c r="I6719" s="675" t="s">
        <v>6929</v>
      </c>
      <c r="J6719" s="675" t="s">
        <v>13704</v>
      </c>
      <c r="K6719" s="666">
        <v>3</v>
      </c>
      <c r="L6719" s="666">
        <v>8</v>
      </c>
      <c r="M6719" s="691" t="s">
        <v>15040</v>
      </c>
      <c r="N6719" s="666">
        <v>3</v>
      </c>
      <c r="O6719" s="666">
        <v>6</v>
      </c>
      <c r="P6719" s="772" t="s">
        <v>14176</v>
      </c>
      <c r="Q6719" s="666">
        <v>1</v>
      </c>
      <c r="R6719" s="666">
        <v>12</v>
      </c>
    </row>
    <row r="6720" spans="1:18" ht="15.75" customHeight="1" x14ac:dyDescent="0.2">
      <c r="A6720" s="665" t="s">
        <v>13701</v>
      </c>
      <c r="B6720" s="666" t="s">
        <v>6922</v>
      </c>
      <c r="C6720" s="666" t="s">
        <v>11026</v>
      </c>
      <c r="D6720" s="675" t="s">
        <v>11806</v>
      </c>
      <c r="E6720" s="737" t="s">
        <v>6979</v>
      </c>
      <c r="F6720" s="666">
        <v>70161490</v>
      </c>
      <c r="G6720" s="675" t="s">
        <v>15195</v>
      </c>
      <c r="H6720" s="675" t="s">
        <v>11806</v>
      </c>
      <c r="I6720" s="675" t="s">
        <v>6929</v>
      </c>
      <c r="J6720" s="675" t="s">
        <v>13704</v>
      </c>
      <c r="K6720" s="666">
        <v>3</v>
      </c>
      <c r="L6720" s="666">
        <v>8</v>
      </c>
      <c r="M6720" s="691" t="s">
        <v>15040</v>
      </c>
      <c r="N6720" s="666">
        <v>3</v>
      </c>
      <c r="O6720" s="666">
        <v>6</v>
      </c>
      <c r="P6720" s="772" t="s">
        <v>14176</v>
      </c>
      <c r="Q6720" s="666">
        <v>1</v>
      </c>
      <c r="R6720" s="666">
        <v>12</v>
      </c>
    </row>
    <row r="6721" spans="1:18" ht="15.75" customHeight="1" x14ac:dyDescent="0.2">
      <c r="A6721" s="665" t="s">
        <v>13701</v>
      </c>
      <c r="B6721" s="666" t="s">
        <v>6922</v>
      </c>
      <c r="C6721" s="666" t="s">
        <v>11026</v>
      </c>
      <c r="D6721" s="675" t="s">
        <v>11806</v>
      </c>
      <c r="E6721" s="737" t="s">
        <v>6979</v>
      </c>
      <c r="F6721" s="666">
        <v>70399587</v>
      </c>
      <c r="G6721" s="675" t="s">
        <v>11442</v>
      </c>
      <c r="H6721" s="675" t="s">
        <v>11806</v>
      </c>
      <c r="I6721" s="675" t="s">
        <v>6929</v>
      </c>
      <c r="J6721" s="675" t="s">
        <v>13704</v>
      </c>
      <c r="K6721" s="666">
        <v>3</v>
      </c>
      <c r="L6721" s="666">
        <v>8</v>
      </c>
      <c r="M6721" s="691" t="s">
        <v>15040</v>
      </c>
      <c r="N6721" s="666">
        <v>3</v>
      </c>
      <c r="O6721" s="666">
        <v>6</v>
      </c>
      <c r="P6721" s="772" t="s">
        <v>14176</v>
      </c>
      <c r="Q6721" s="666">
        <v>1</v>
      </c>
      <c r="R6721" s="666">
        <v>12</v>
      </c>
    </row>
    <row r="6722" spans="1:18" ht="15.75" customHeight="1" x14ac:dyDescent="0.2">
      <c r="A6722" s="665" t="s">
        <v>13701</v>
      </c>
      <c r="B6722" s="666" t="s">
        <v>6922</v>
      </c>
      <c r="C6722" s="666" t="s">
        <v>11026</v>
      </c>
      <c r="D6722" s="675" t="s">
        <v>8987</v>
      </c>
      <c r="E6722" s="737" t="s">
        <v>6979</v>
      </c>
      <c r="F6722" s="666">
        <v>42954370</v>
      </c>
      <c r="G6722" s="675" t="s">
        <v>15196</v>
      </c>
      <c r="H6722" s="675" t="s">
        <v>8987</v>
      </c>
      <c r="I6722" s="675" t="s">
        <v>6929</v>
      </c>
      <c r="J6722" s="675" t="s">
        <v>9837</v>
      </c>
      <c r="K6722" s="666">
        <v>3</v>
      </c>
      <c r="L6722" s="666">
        <v>8</v>
      </c>
      <c r="M6722" s="691" t="s">
        <v>15040</v>
      </c>
      <c r="N6722" s="666">
        <v>3</v>
      </c>
      <c r="O6722" s="666">
        <v>6</v>
      </c>
      <c r="P6722" s="772" t="s">
        <v>14176</v>
      </c>
      <c r="Q6722" s="666">
        <v>1</v>
      </c>
      <c r="R6722" s="666">
        <v>12</v>
      </c>
    </row>
    <row r="6723" spans="1:18" ht="15.75" customHeight="1" x14ac:dyDescent="0.2">
      <c r="A6723" s="665" t="s">
        <v>13701</v>
      </c>
      <c r="B6723" s="666" t="s">
        <v>6922</v>
      </c>
      <c r="C6723" s="666" t="s">
        <v>11026</v>
      </c>
      <c r="D6723" s="675" t="s">
        <v>10738</v>
      </c>
      <c r="E6723" s="737" t="s">
        <v>15041</v>
      </c>
      <c r="F6723" s="666">
        <v>44196967</v>
      </c>
      <c r="G6723" s="675" t="s">
        <v>14962</v>
      </c>
      <c r="H6723" s="675" t="s">
        <v>10738</v>
      </c>
      <c r="I6723" s="675" t="s">
        <v>7361</v>
      </c>
      <c r="J6723" s="675" t="s">
        <v>13708</v>
      </c>
      <c r="K6723" s="666">
        <v>3</v>
      </c>
      <c r="L6723" s="666">
        <v>8</v>
      </c>
      <c r="M6723" s="691" t="s">
        <v>15042</v>
      </c>
      <c r="N6723" s="666">
        <v>3</v>
      </c>
      <c r="O6723" s="666">
        <v>6</v>
      </c>
      <c r="P6723" s="772" t="s">
        <v>15043</v>
      </c>
      <c r="Q6723" s="666">
        <v>1</v>
      </c>
      <c r="R6723" s="666">
        <v>12</v>
      </c>
    </row>
    <row r="6724" spans="1:18" ht="15.75" customHeight="1" x14ac:dyDescent="0.2">
      <c r="A6724" s="665" t="s">
        <v>13701</v>
      </c>
      <c r="B6724" s="666" t="s">
        <v>6922</v>
      </c>
      <c r="C6724" s="666" t="s">
        <v>11026</v>
      </c>
      <c r="D6724" s="675" t="s">
        <v>10854</v>
      </c>
      <c r="E6724" s="737" t="s">
        <v>6979</v>
      </c>
      <c r="F6724" s="666">
        <v>44517213</v>
      </c>
      <c r="G6724" s="675" t="s">
        <v>15197</v>
      </c>
      <c r="H6724" s="675" t="s">
        <v>10854</v>
      </c>
      <c r="I6724" s="675" t="s">
        <v>6929</v>
      </c>
      <c r="J6724" s="675" t="s">
        <v>10854</v>
      </c>
      <c r="K6724" s="666">
        <v>3</v>
      </c>
      <c r="L6724" s="666">
        <v>8</v>
      </c>
      <c r="M6724" s="691" t="s">
        <v>15040</v>
      </c>
      <c r="N6724" s="666">
        <v>3</v>
      </c>
      <c r="O6724" s="666">
        <v>6</v>
      </c>
      <c r="P6724" s="772" t="s">
        <v>14176</v>
      </c>
      <c r="Q6724" s="666">
        <v>1</v>
      </c>
      <c r="R6724" s="666">
        <v>12</v>
      </c>
    </row>
    <row r="6725" spans="1:18" ht="15.75" customHeight="1" x14ac:dyDescent="0.2">
      <c r="A6725" s="665" t="s">
        <v>13701</v>
      </c>
      <c r="B6725" s="666" t="s">
        <v>6922</v>
      </c>
      <c r="C6725" s="666" t="s">
        <v>11026</v>
      </c>
      <c r="D6725" s="675" t="s">
        <v>10738</v>
      </c>
      <c r="E6725" s="737" t="s">
        <v>15041</v>
      </c>
      <c r="F6725" s="666">
        <v>18078333</v>
      </c>
      <c r="G6725" s="675" t="s">
        <v>14963</v>
      </c>
      <c r="H6725" s="675" t="s">
        <v>10738</v>
      </c>
      <c r="I6725" s="675" t="s">
        <v>7361</v>
      </c>
      <c r="J6725" s="675" t="s">
        <v>13708</v>
      </c>
      <c r="K6725" s="666">
        <v>3</v>
      </c>
      <c r="L6725" s="666">
        <v>8</v>
      </c>
      <c r="M6725" s="691" t="s">
        <v>15042</v>
      </c>
      <c r="N6725" s="666">
        <v>3</v>
      </c>
      <c r="O6725" s="666">
        <v>6</v>
      </c>
      <c r="P6725" s="772" t="s">
        <v>15043</v>
      </c>
      <c r="Q6725" s="666">
        <v>1</v>
      </c>
      <c r="R6725" s="666">
        <v>12</v>
      </c>
    </row>
    <row r="6726" spans="1:18" ht="15.75" customHeight="1" x14ac:dyDescent="0.2">
      <c r="A6726" s="665" t="s">
        <v>13701</v>
      </c>
      <c r="B6726" s="666" t="s">
        <v>6922</v>
      </c>
      <c r="C6726" s="666" t="s">
        <v>11026</v>
      </c>
      <c r="D6726" s="675" t="s">
        <v>9105</v>
      </c>
      <c r="E6726" s="737" t="s">
        <v>6979</v>
      </c>
      <c r="F6726" s="666">
        <v>45151076</v>
      </c>
      <c r="G6726" s="675" t="s">
        <v>13629</v>
      </c>
      <c r="H6726" s="675" t="s">
        <v>9105</v>
      </c>
      <c r="I6726" s="675" t="s">
        <v>6929</v>
      </c>
      <c r="J6726" s="675" t="s">
        <v>13873</v>
      </c>
      <c r="K6726" s="666">
        <v>3</v>
      </c>
      <c r="L6726" s="666">
        <v>8</v>
      </c>
      <c r="M6726" s="691" t="s">
        <v>15040</v>
      </c>
      <c r="N6726" s="666">
        <v>3</v>
      </c>
      <c r="O6726" s="666">
        <v>6</v>
      </c>
      <c r="P6726" s="772" t="s">
        <v>14176</v>
      </c>
      <c r="Q6726" s="666">
        <v>1</v>
      </c>
      <c r="R6726" s="666">
        <v>12</v>
      </c>
    </row>
    <row r="6727" spans="1:18" ht="15.75" customHeight="1" x14ac:dyDescent="0.2">
      <c r="A6727" s="665" t="s">
        <v>13701</v>
      </c>
      <c r="B6727" s="666" t="s">
        <v>6922</v>
      </c>
      <c r="C6727" s="666" t="s">
        <v>11026</v>
      </c>
      <c r="D6727" s="675" t="s">
        <v>10738</v>
      </c>
      <c r="E6727" s="737" t="s">
        <v>15041</v>
      </c>
      <c r="F6727" s="666">
        <v>40469781</v>
      </c>
      <c r="G6727" s="675" t="s">
        <v>15198</v>
      </c>
      <c r="H6727" s="675" t="s">
        <v>10738</v>
      </c>
      <c r="I6727" s="675" t="s">
        <v>7361</v>
      </c>
      <c r="J6727" s="675" t="s">
        <v>13708</v>
      </c>
      <c r="K6727" s="666">
        <v>3</v>
      </c>
      <c r="L6727" s="666">
        <v>8</v>
      </c>
      <c r="M6727" s="691" t="s">
        <v>15042</v>
      </c>
      <c r="N6727" s="666">
        <v>3</v>
      </c>
      <c r="O6727" s="666">
        <v>6</v>
      </c>
      <c r="P6727" s="772" t="s">
        <v>15043</v>
      </c>
      <c r="Q6727" s="666">
        <v>1</v>
      </c>
      <c r="R6727" s="666">
        <v>12</v>
      </c>
    </row>
    <row r="6728" spans="1:18" ht="15.75" customHeight="1" x14ac:dyDescent="0.2">
      <c r="A6728" s="665" t="s">
        <v>13701</v>
      </c>
      <c r="B6728" s="666" t="s">
        <v>6922</v>
      </c>
      <c r="C6728" s="666" t="s">
        <v>11026</v>
      </c>
      <c r="D6728" s="675" t="s">
        <v>8987</v>
      </c>
      <c r="E6728" s="737" t="s">
        <v>6979</v>
      </c>
      <c r="F6728" s="666">
        <v>42404028</v>
      </c>
      <c r="G6728" s="675" t="s">
        <v>15199</v>
      </c>
      <c r="H6728" s="675" t="s">
        <v>8987</v>
      </c>
      <c r="I6728" s="675" t="s">
        <v>6929</v>
      </c>
      <c r="J6728" s="675" t="s">
        <v>9837</v>
      </c>
      <c r="K6728" s="666">
        <v>3</v>
      </c>
      <c r="L6728" s="666">
        <v>8</v>
      </c>
      <c r="M6728" s="691" t="s">
        <v>15040</v>
      </c>
      <c r="N6728" s="666">
        <v>3</v>
      </c>
      <c r="O6728" s="666">
        <v>6</v>
      </c>
      <c r="P6728" s="772" t="s">
        <v>14176</v>
      </c>
      <c r="Q6728" s="666">
        <v>1</v>
      </c>
      <c r="R6728" s="666">
        <v>12</v>
      </c>
    </row>
    <row r="6729" spans="1:18" ht="15.75" customHeight="1" x14ac:dyDescent="0.2">
      <c r="A6729" s="665" t="s">
        <v>13701</v>
      </c>
      <c r="B6729" s="666" t="s">
        <v>6922</v>
      </c>
      <c r="C6729" s="666" t="s">
        <v>11026</v>
      </c>
      <c r="D6729" s="675" t="s">
        <v>10738</v>
      </c>
      <c r="E6729" s="737" t="s">
        <v>15041</v>
      </c>
      <c r="F6729" s="666">
        <v>43021263</v>
      </c>
      <c r="G6729" s="675" t="s">
        <v>14967</v>
      </c>
      <c r="H6729" s="675" t="s">
        <v>10738</v>
      </c>
      <c r="I6729" s="675" t="s">
        <v>7361</v>
      </c>
      <c r="J6729" s="675" t="s">
        <v>13708</v>
      </c>
      <c r="K6729" s="666">
        <v>3</v>
      </c>
      <c r="L6729" s="666">
        <v>8</v>
      </c>
      <c r="M6729" s="691" t="s">
        <v>15042</v>
      </c>
      <c r="N6729" s="666">
        <v>3</v>
      </c>
      <c r="O6729" s="666">
        <v>6</v>
      </c>
      <c r="P6729" s="772" t="s">
        <v>15043</v>
      </c>
      <c r="Q6729" s="666">
        <v>1</v>
      </c>
      <c r="R6729" s="666">
        <v>12</v>
      </c>
    </row>
    <row r="6730" spans="1:18" ht="15.75" customHeight="1" x14ac:dyDescent="0.2">
      <c r="A6730" s="665" t="s">
        <v>13701</v>
      </c>
      <c r="B6730" s="666" t="s">
        <v>6922</v>
      </c>
      <c r="C6730" s="666" t="s">
        <v>11026</v>
      </c>
      <c r="D6730" s="675" t="s">
        <v>10356</v>
      </c>
      <c r="E6730" s="737" t="s">
        <v>6979</v>
      </c>
      <c r="F6730" s="666">
        <v>47152439</v>
      </c>
      <c r="G6730" s="675" t="s">
        <v>14969</v>
      </c>
      <c r="H6730" s="675" t="s">
        <v>10356</v>
      </c>
      <c r="I6730" s="675" t="s">
        <v>6929</v>
      </c>
      <c r="J6730" s="675" t="s">
        <v>10356</v>
      </c>
      <c r="K6730" s="666">
        <v>3</v>
      </c>
      <c r="L6730" s="666">
        <v>8</v>
      </c>
      <c r="M6730" s="691" t="s">
        <v>15040</v>
      </c>
      <c r="N6730" s="666">
        <v>3</v>
      </c>
      <c r="O6730" s="666">
        <v>6</v>
      </c>
      <c r="P6730" s="772" t="s">
        <v>14176</v>
      </c>
      <c r="Q6730" s="666">
        <v>1</v>
      </c>
      <c r="R6730" s="666">
        <v>12</v>
      </c>
    </row>
    <row r="6731" spans="1:18" ht="15.75" customHeight="1" x14ac:dyDescent="0.2">
      <c r="A6731" s="665" t="s">
        <v>13701</v>
      </c>
      <c r="B6731" s="666" t="s">
        <v>6922</v>
      </c>
      <c r="C6731" s="666" t="s">
        <v>11026</v>
      </c>
      <c r="D6731" s="675" t="s">
        <v>10854</v>
      </c>
      <c r="E6731" s="737" t="s">
        <v>6979</v>
      </c>
      <c r="F6731" s="666">
        <v>40322341</v>
      </c>
      <c r="G6731" s="675" t="s">
        <v>15200</v>
      </c>
      <c r="H6731" s="675" t="s">
        <v>10854</v>
      </c>
      <c r="I6731" s="675" t="s">
        <v>6929</v>
      </c>
      <c r="J6731" s="675" t="s">
        <v>10854</v>
      </c>
      <c r="K6731" s="666">
        <v>3</v>
      </c>
      <c r="L6731" s="666">
        <v>8</v>
      </c>
      <c r="M6731" s="691" t="s">
        <v>15040</v>
      </c>
      <c r="N6731" s="666">
        <v>3</v>
      </c>
      <c r="O6731" s="666">
        <v>6</v>
      </c>
      <c r="P6731" s="772" t="s">
        <v>14176</v>
      </c>
      <c r="Q6731" s="666">
        <v>1</v>
      </c>
      <c r="R6731" s="666">
        <v>12</v>
      </c>
    </row>
    <row r="6732" spans="1:18" ht="15.75" customHeight="1" x14ac:dyDescent="0.2">
      <c r="A6732" s="665" t="s">
        <v>13701</v>
      </c>
      <c r="B6732" s="666" t="s">
        <v>6922</v>
      </c>
      <c r="C6732" s="666" t="s">
        <v>11026</v>
      </c>
      <c r="D6732" s="675" t="s">
        <v>10738</v>
      </c>
      <c r="E6732" s="737" t="s">
        <v>15041</v>
      </c>
      <c r="F6732" s="666">
        <v>40976062</v>
      </c>
      <c r="G6732" s="675" t="s">
        <v>14970</v>
      </c>
      <c r="H6732" s="675" t="s">
        <v>10738</v>
      </c>
      <c r="I6732" s="675" t="s">
        <v>7361</v>
      </c>
      <c r="J6732" s="675" t="s">
        <v>13708</v>
      </c>
      <c r="K6732" s="666">
        <v>3</v>
      </c>
      <c r="L6732" s="666">
        <v>8</v>
      </c>
      <c r="M6732" s="691" t="s">
        <v>15042</v>
      </c>
      <c r="N6732" s="666">
        <v>3</v>
      </c>
      <c r="O6732" s="666">
        <v>6</v>
      </c>
      <c r="P6732" s="772" t="s">
        <v>15043</v>
      </c>
      <c r="Q6732" s="666">
        <v>1</v>
      </c>
      <c r="R6732" s="666">
        <v>12</v>
      </c>
    </row>
    <row r="6733" spans="1:18" ht="15.75" customHeight="1" x14ac:dyDescent="0.2">
      <c r="A6733" s="665" t="s">
        <v>13701</v>
      </c>
      <c r="B6733" s="666" t="s">
        <v>6922</v>
      </c>
      <c r="C6733" s="666" t="s">
        <v>11026</v>
      </c>
      <c r="D6733" s="675" t="s">
        <v>11806</v>
      </c>
      <c r="E6733" s="737" t="s">
        <v>6979</v>
      </c>
      <c r="F6733" s="666">
        <v>71917498</v>
      </c>
      <c r="G6733" s="675" t="s">
        <v>15201</v>
      </c>
      <c r="H6733" s="675" t="s">
        <v>11806</v>
      </c>
      <c r="I6733" s="675" t="s">
        <v>6929</v>
      </c>
      <c r="J6733" s="675" t="s">
        <v>13704</v>
      </c>
      <c r="K6733" s="666">
        <v>3</v>
      </c>
      <c r="L6733" s="666">
        <v>8</v>
      </c>
      <c r="M6733" s="691" t="s">
        <v>15040</v>
      </c>
      <c r="N6733" s="666">
        <v>3</v>
      </c>
      <c r="O6733" s="666">
        <v>6</v>
      </c>
      <c r="P6733" s="772" t="s">
        <v>14176</v>
      </c>
      <c r="Q6733" s="666">
        <v>1</v>
      </c>
      <c r="R6733" s="666">
        <v>12</v>
      </c>
    </row>
    <row r="6734" spans="1:18" ht="15.75" customHeight="1" x14ac:dyDescent="0.2">
      <c r="A6734" s="665" t="s">
        <v>13701</v>
      </c>
      <c r="B6734" s="666" t="s">
        <v>6922</v>
      </c>
      <c r="C6734" s="666" t="s">
        <v>11026</v>
      </c>
      <c r="D6734" s="675" t="s">
        <v>10854</v>
      </c>
      <c r="E6734" s="737" t="s">
        <v>6979</v>
      </c>
      <c r="F6734" s="666">
        <v>47216875</v>
      </c>
      <c r="G6734" s="675" t="s">
        <v>15202</v>
      </c>
      <c r="H6734" s="675" t="s">
        <v>10854</v>
      </c>
      <c r="I6734" s="675" t="s">
        <v>6929</v>
      </c>
      <c r="J6734" s="675" t="s">
        <v>10854</v>
      </c>
      <c r="K6734" s="666">
        <v>3</v>
      </c>
      <c r="L6734" s="666">
        <v>8</v>
      </c>
      <c r="M6734" s="691" t="s">
        <v>15040</v>
      </c>
      <c r="N6734" s="666">
        <v>3</v>
      </c>
      <c r="O6734" s="666">
        <v>6</v>
      </c>
      <c r="P6734" s="772" t="s">
        <v>14176</v>
      </c>
      <c r="Q6734" s="666">
        <v>1</v>
      </c>
      <c r="R6734" s="666">
        <v>12</v>
      </c>
    </row>
    <row r="6735" spans="1:18" ht="15.75" customHeight="1" x14ac:dyDescent="0.2">
      <c r="A6735" s="665" t="s">
        <v>13701</v>
      </c>
      <c r="B6735" s="666" t="s">
        <v>6922</v>
      </c>
      <c r="C6735" s="666" t="s">
        <v>11026</v>
      </c>
      <c r="D6735" s="675" t="s">
        <v>9914</v>
      </c>
      <c r="E6735" s="737" t="s">
        <v>6963</v>
      </c>
      <c r="F6735" s="666">
        <v>70506858</v>
      </c>
      <c r="G6735" s="675" t="s">
        <v>15203</v>
      </c>
      <c r="H6735" s="675" t="s">
        <v>9914</v>
      </c>
      <c r="I6735" s="675" t="s">
        <v>6929</v>
      </c>
      <c r="J6735" s="675" t="s">
        <v>9913</v>
      </c>
      <c r="K6735" s="666">
        <v>3</v>
      </c>
      <c r="L6735" s="666">
        <v>8</v>
      </c>
      <c r="M6735" s="691" t="s">
        <v>15058</v>
      </c>
      <c r="N6735" s="666">
        <v>3</v>
      </c>
      <c r="O6735" s="666">
        <v>6</v>
      </c>
      <c r="P6735" s="772" t="s">
        <v>14247</v>
      </c>
      <c r="Q6735" s="666">
        <v>1</v>
      </c>
      <c r="R6735" s="666">
        <v>12</v>
      </c>
    </row>
    <row r="6736" spans="1:18" ht="15.75" customHeight="1" x14ac:dyDescent="0.2">
      <c r="A6736" s="665" t="s">
        <v>13701</v>
      </c>
      <c r="B6736" s="666" t="s">
        <v>6922</v>
      </c>
      <c r="C6736" s="666" t="s">
        <v>11026</v>
      </c>
      <c r="D6736" s="675" t="s">
        <v>10738</v>
      </c>
      <c r="E6736" s="737" t="s">
        <v>15041</v>
      </c>
      <c r="F6736" s="666">
        <v>41601755</v>
      </c>
      <c r="G6736" s="675" t="s">
        <v>15204</v>
      </c>
      <c r="H6736" s="675" t="s">
        <v>10738</v>
      </c>
      <c r="I6736" s="675" t="s">
        <v>7361</v>
      </c>
      <c r="J6736" s="675" t="s">
        <v>13708</v>
      </c>
      <c r="K6736" s="666">
        <v>3</v>
      </c>
      <c r="L6736" s="666">
        <v>8</v>
      </c>
      <c r="M6736" s="691" t="s">
        <v>15042</v>
      </c>
      <c r="N6736" s="666">
        <v>3</v>
      </c>
      <c r="O6736" s="666">
        <v>6</v>
      </c>
      <c r="P6736" s="772" t="s">
        <v>15043</v>
      </c>
      <c r="Q6736" s="666">
        <v>1</v>
      </c>
      <c r="R6736" s="666">
        <v>12</v>
      </c>
    </row>
    <row r="6737" spans="1:18" ht="15.75" customHeight="1" x14ac:dyDescent="0.2">
      <c r="A6737" s="665" t="s">
        <v>13701</v>
      </c>
      <c r="B6737" s="666" t="s">
        <v>6922</v>
      </c>
      <c r="C6737" s="666" t="s">
        <v>11026</v>
      </c>
      <c r="D6737" s="675" t="s">
        <v>10738</v>
      </c>
      <c r="E6737" s="737" t="s">
        <v>15041</v>
      </c>
      <c r="F6737" s="666">
        <v>46520557</v>
      </c>
      <c r="G6737" s="675" t="s">
        <v>15205</v>
      </c>
      <c r="H6737" s="675" t="s">
        <v>10738</v>
      </c>
      <c r="I6737" s="675" t="s">
        <v>7361</v>
      </c>
      <c r="J6737" s="675" t="s">
        <v>13708</v>
      </c>
      <c r="K6737" s="666">
        <v>3</v>
      </c>
      <c r="L6737" s="666">
        <v>8</v>
      </c>
      <c r="M6737" s="691" t="s">
        <v>15042</v>
      </c>
      <c r="N6737" s="666">
        <v>3</v>
      </c>
      <c r="O6737" s="666">
        <v>6</v>
      </c>
      <c r="P6737" s="772" t="s">
        <v>15043</v>
      </c>
      <c r="Q6737" s="666">
        <v>1</v>
      </c>
      <c r="R6737" s="666">
        <v>12</v>
      </c>
    </row>
    <row r="6738" spans="1:18" ht="15.75" customHeight="1" x14ac:dyDescent="0.2">
      <c r="A6738" s="665" t="s">
        <v>13701</v>
      </c>
      <c r="B6738" s="666" t="s">
        <v>6922</v>
      </c>
      <c r="C6738" s="666" t="s">
        <v>11026</v>
      </c>
      <c r="D6738" s="675" t="s">
        <v>10738</v>
      </c>
      <c r="E6738" s="737" t="s">
        <v>15041</v>
      </c>
      <c r="F6738" s="666">
        <v>45204414</v>
      </c>
      <c r="G6738" s="675" t="s">
        <v>14973</v>
      </c>
      <c r="H6738" s="675" t="s">
        <v>10738</v>
      </c>
      <c r="I6738" s="675" t="s">
        <v>7361</v>
      </c>
      <c r="J6738" s="675" t="s">
        <v>13708</v>
      </c>
      <c r="K6738" s="666">
        <v>3</v>
      </c>
      <c r="L6738" s="666">
        <v>8</v>
      </c>
      <c r="M6738" s="691" t="s">
        <v>15042</v>
      </c>
      <c r="N6738" s="666">
        <v>3</v>
      </c>
      <c r="O6738" s="666">
        <v>6</v>
      </c>
      <c r="P6738" s="772" t="s">
        <v>15043</v>
      </c>
      <c r="Q6738" s="666">
        <v>1</v>
      </c>
      <c r="R6738" s="666">
        <v>12</v>
      </c>
    </row>
    <row r="6739" spans="1:18" ht="15.75" customHeight="1" x14ac:dyDescent="0.2">
      <c r="A6739" s="665" t="s">
        <v>13701</v>
      </c>
      <c r="B6739" s="666" t="s">
        <v>6922</v>
      </c>
      <c r="C6739" s="666" t="s">
        <v>11026</v>
      </c>
      <c r="D6739" s="675" t="s">
        <v>9914</v>
      </c>
      <c r="E6739" s="737" t="s">
        <v>6963</v>
      </c>
      <c r="F6739" s="666">
        <v>70482627</v>
      </c>
      <c r="G6739" s="675" t="s">
        <v>15206</v>
      </c>
      <c r="H6739" s="675" t="s">
        <v>9914</v>
      </c>
      <c r="I6739" s="675" t="s">
        <v>6929</v>
      </c>
      <c r="J6739" s="675" t="s">
        <v>9913</v>
      </c>
      <c r="K6739" s="666">
        <v>3</v>
      </c>
      <c r="L6739" s="666">
        <v>8</v>
      </c>
      <c r="M6739" s="691" t="s">
        <v>15058</v>
      </c>
      <c r="N6739" s="666">
        <v>3</v>
      </c>
      <c r="O6739" s="666">
        <v>6</v>
      </c>
      <c r="P6739" s="772" t="s">
        <v>14247</v>
      </c>
      <c r="Q6739" s="666">
        <v>1</v>
      </c>
      <c r="R6739" s="666">
        <v>12</v>
      </c>
    </row>
    <row r="6740" spans="1:18" ht="15.75" customHeight="1" x14ac:dyDescent="0.2">
      <c r="A6740" s="665" t="s">
        <v>13701</v>
      </c>
      <c r="B6740" s="666" t="s">
        <v>6922</v>
      </c>
      <c r="C6740" s="666" t="s">
        <v>11026</v>
      </c>
      <c r="D6740" s="675" t="s">
        <v>9914</v>
      </c>
      <c r="E6740" s="737" t="s">
        <v>6963</v>
      </c>
      <c r="F6740" s="666">
        <v>47248265</v>
      </c>
      <c r="G6740" s="675" t="s">
        <v>14974</v>
      </c>
      <c r="H6740" s="675" t="s">
        <v>9914</v>
      </c>
      <c r="I6740" s="675" t="s">
        <v>6929</v>
      </c>
      <c r="J6740" s="675" t="s">
        <v>9913</v>
      </c>
      <c r="K6740" s="666">
        <v>3</v>
      </c>
      <c r="L6740" s="666">
        <v>8</v>
      </c>
      <c r="M6740" s="691" t="s">
        <v>15058</v>
      </c>
      <c r="N6740" s="666">
        <v>3</v>
      </c>
      <c r="O6740" s="666">
        <v>6</v>
      </c>
      <c r="P6740" s="772" t="s">
        <v>14247</v>
      </c>
      <c r="Q6740" s="666">
        <v>1</v>
      </c>
      <c r="R6740" s="666">
        <v>12</v>
      </c>
    </row>
    <row r="6741" spans="1:18" ht="15.75" customHeight="1" x14ac:dyDescent="0.2">
      <c r="A6741" s="665" t="s">
        <v>13701</v>
      </c>
      <c r="B6741" s="666" t="s">
        <v>6922</v>
      </c>
      <c r="C6741" s="666" t="s">
        <v>11026</v>
      </c>
      <c r="D6741" s="675" t="s">
        <v>9914</v>
      </c>
      <c r="E6741" s="737" t="s">
        <v>6963</v>
      </c>
      <c r="F6741" s="666">
        <v>18212115</v>
      </c>
      <c r="G6741" s="675" t="s">
        <v>14975</v>
      </c>
      <c r="H6741" s="675" t="s">
        <v>9914</v>
      </c>
      <c r="I6741" s="675" t="s">
        <v>6929</v>
      </c>
      <c r="J6741" s="675" t="s">
        <v>9913</v>
      </c>
      <c r="K6741" s="666">
        <v>3</v>
      </c>
      <c r="L6741" s="666">
        <v>8</v>
      </c>
      <c r="M6741" s="691" t="s">
        <v>15058</v>
      </c>
      <c r="N6741" s="666">
        <v>3</v>
      </c>
      <c r="O6741" s="666">
        <v>6</v>
      </c>
      <c r="P6741" s="772" t="s">
        <v>14247</v>
      </c>
      <c r="Q6741" s="666">
        <v>1</v>
      </c>
      <c r="R6741" s="666">
        <v>12</v>
      </c>
    </row>
    <row r="6742" spans="1:18" ht="15.75" customHeight="1" x14ac:dyDescent="0.2">
      <c r="A6742" s="665" t="s">
        <v>13701</v>
      </c>
      <c r="B6742" s="666" t="s">
        <v>6922</v>
      </c>
      <c r="C6742" s="666" t="s">
        <v>11026</v>
      </c>
      <c r="D6742" s="675" t="s">
        <v>10738</v>
      </c>
      <c r="E6742" s="737" t="s">
        <v>15041</v>
      </c>
      <c r="F6742" s="666">
        <v>60516331</v>
      </c>
      <c r="G6742" s="675" t="s">
        <v>14976</v>
      </c>
      <c r="H6742" s="675" t="s">
        <v>10738</v>
      </c>
      <c r="I6742" s="675" t="s">
        <v>7361</v>
      </c>
      <c r="J6742" s="675" t="s">
        <v>13708</v>
      </c>
      <c r="K6742" s="666">
        <v>3</v>
      </c>
      <c r="L6742" s="666">
        <v>8</v>
      </c>
      <c r="M6742" s="691" t="s">
        <v>15042</v>
      </c>
      <c r="N6742" s="666">
        <v>3</v>
      </c>
      <c r="O6742" s="666">
        <v>6</v>
      </c>
      <c r="P6742" s="772" t="s">
        <v>15043</v>
      </c>
      <c r="Q6742" s="666">
        <v>1</v>
      </c>
      <c r="R6742" s="666">
        <v>12</v>
      </c>
    </row>
    <row r="6743" spans="1:18" ht="15.75" customHeight="1" x14ac:dyDescent="0.2">
      <c r="A6743" s="665" t="s">
        <v>13701</v>
      </c>
      <c r="B6743" s="666" t="s">
        <v>6922</v>
      </c>
      <c r="C6743" s="666" t="s">
        <v>11026</v>
      </c>
      <c r="D6743" s="675" t="s">
        <v>10738</v>
      </c>
      <c r="E6743" s="737" t="s">
        <v>15041</v>
      </c>
      <c r="F6743" s="666">
        <v>41670462</v>
      </c>
      <c r="G6743" s="675" t="s">
        <v>14978</v>
      </c>
      <c r="H6743" s="675" t="s">
        <v>10738</v>
      </c>
      <c r="I6743" s="675" t="s">
        <v>7361</v>
      </c>
      <c r="J6743" s="675" t="s">
        <v>13708</v>
      </c>
      <c r="K6743" s="666">
        <v>3</v>
      </c>
      <c r="L6743" s="666">
        <v>8</v>
      </c>
      <c r="M6743" s="691" t="s">
        <v>15042</v>
      </c>
      <c r="N6743" s="666">
        <v>3</v>
      </c>
      <c r="O6743" s="666">
        <v>6</v>
      </c>
      <c r="P6743" s="772" t="s">
        <v>15043</v>
      </c>
      <c r="Q6743" s="666">
        <v>1</v>
      </c>
      <c r="R6743" s="666">
        <v>12</v>
      </c>
    </row>
    <row r="6744" spans="1:18" ht="15.75" customHeight="1" x14ac:dyDescent="0.2">
      <c r="A6744" s="665" t="s">
        <v>13701</v>
      </c>
      <c r="B6744" s="666" t="s">
        <v>6922</v>
      </c>
      <c r="C6744" s="666" t="s">
        <v>11026</v>
      </c>
      <c r="D6744" s="675" t="s">
        <v>9105</v>
      </c>
      <c r="E6744" s="737" t="s">
        <v>6979</v>
      </c>
      <c r="F6744" s="666">
        <v>46599335</v>
      </c>
      <c r="G6744" s="675" t="s">
        <v>14979</v>
      </c>
      <c r="H6744" s="675" t="s">
        <v>9105</v>
      </c>
      <c r="I6744" s="675" t="s">
        <v>6929</v>
      </c>
      <c r="J6744" s="675" t="s">
        <v>13873</v>
      </c>
      <c r="K6744" s="666">
        <v>3</v>
      </c>
      <c r="L6744" s="666">
        <v>8</v>
      </c>
      <c r="M6744" s="691" t="s">
        <v>15040</v>
      </c>
      <c r="N6744" s="666">
        <v>3</v>
      </c>
      <c r="O6744" s="666">
        <v>6</v>
      </c>
      <c r="P6744" s="772" t="s">
        <v>14176</v>
      </c>
      <c r="Q6744" s="666">
        <v>1</v>
      </c>
      <c r="R6744" s="666">
        <v>12</v>
      </c>
    </row>
    <row r="6745" spans="1:18" ht="15.75" customHeight="1" x14ac:dyDescent="0.2">
      <c r="A6745" s="665" t="s">
        <v>13701</v>
      </c>
      <c r="B6745" s="666" t="s">
        <v>6922</v>
      </c>
      <c r="C6745" s="666" t="s">
        <v>11026</v>
      </c>
      <c r="D6745" s="675" t="s">
        <v>10738</v>
      </c>
      <c r="E6745" s="737" t="s">
        <v>15041</v>
      </c>
      <c r="F6745" s="666">
        <v>18148609</v>
      </c>
      <c r="G6745" s="675" t="s">
        <v>14980</v>
      </c>
      <c r="H6745" s="675" t="s">
        <v>10738</v>
      </c>
      <c r="I6745" s="675" t="s">
        <v>7361</v>
      </c>
      <c r="J6745" s="675" t="s">
        <v>13708</v>
      </c>
      <c r="K6745" s="666">
        <v>3</v>
      </c>
      <c r="L6745" s="666">
        <v>8</v>
      </c>
      <c r="M6745" s="691" t="s">
        <v>15042</v>
      </c>
      <c r="N6745" s="666">
        <v>3</v>
      </c>
      <c r="O6745" s="666">
        <v>6</v>
      </c>
      <c r="P6745" s="772" t="s">
        <v>15043</v>
      </c>
      <c r="Q6745" s="666">
        <v>1</v>
      </c>
      <c r="R6745" s="666">
        <v>12</v>
      </c>
    </row>
    <row r="6746" spans="1:18" ht="15.75" customHeight="1" x14ac:dyDescent="0.2">
      <c r="A6746" s="665" t="s">
        <v>13701</v>
      </c>
      <c r="B6746" s="666" t="s">
        <v>6922</v>
      </c>
      <c r="C6746" s="666" t="s">
        <v>11026</v>
      </c>
      <c r="D6746" s="675" t="s">
        <v>8987</v>
      </c>
      <c r="E6746" s="737" t="s">
        <v>6979</v>
      </c>
      <c r="F6746" s="666">
        <v>72746583</v>
      </c>
      <c r="G6746" s="675" t="s">
        <v>15207</v>
      </c>
      <c r="H6746" s="675" t="s">
        <v>8987</v>
      </c>
      <c r="I6746" s="675" t="s">
        <v>6929</v>
      </c>
      <c r="J6746" s="675" t="s">
        <v>9837</v>
      </c>
      <c r="K6746" s="666">
        <v>3</v>
      </c>
      <c r="L6746" s="666">
        <v>8</v>
      </c>
      <c r="M6746" s="691" t="s">
        <v>15040</v>
      </c>
      <c r="N6746" s="666">
        <v>3</v>
      </c>
      <c r="O6746" s="666">
        <v>6</v>
      </c>
      <c r="P6746" s="772" t="s">
        <v>14176</v>
      </c>
      <c r="Q6746" s="666">
        <v>1</v>
      </c>
      <c r="R6746" s="666">
        <v>12</v>
      </c>
    </row>
    <row r="6747" spans="1:18" ht="15.75" customHeight="1" x14ac:dyDescent="0.2">
      <c r="A6747" s="665" t="s">
        <v>13701</v>
      </c>
      <c r="B6747" s="666" t="s">
        <v>6922</v>
      </c>
      <c r="C6747" s="666" t="s">
        <v>11026</v>
      </c>
      <c r="D6747" s="675" t="s">
        <v>11806</v>
      </c>
      <c r="E6747" s="737" t="s">
        <v>6979</v>
      </c>
      <c r="F6747" s="666">
        <v>70342787</v>
      </c>
      <c r="G6747" s="675" t="s">
        <v>14981</v>
      </c>
      <c r="H6747" s="675" t="s">
        <v>11806</v>
      </c>
      <c r="I6747" s="675" t="s">
        <v>6929</v>
      </c>
      <c r="J6747" s="675" t="s">
        <v>13704</v>
      </c>
      <c r="K6747" s="666">
        <v>3</v>
      </c>
      <c r="L6747" s="666">
        <v>8</v>
      </c>
      <c r="M6747" s="691" t="s">
        <v>15040</v>
      </c>
      <c r="N6747" s="666">
        <v>3</v>
      </c>
      <c r="O6747" s="666">
        <v>6</v>
      </c>
      <c r="P6747" s="772" t="s">
        <v>14176</v>
      </c>
      <c r="Q6747" s="666">
        <v>1</v>
      </c>
      <c r="R6747" s="666">
        <v>12</v>
      </c>
    </row>
    <row r="6748" spans="1:18" ht="15.75" customHeight="1" x14ac:dyDescent="0.2">
      <c r="A6748" s="665" t="s">
        <v>13701</v>
      </c>
      <c r="B6748" s="666" t="s">
        <v>6922</v>
      </c>
      <c r="C6748" s="666" t="s">
        <v>11026</v>
      </c>
      <c r="D6748" s="675" t="s">
        <v>11806</v>
      </c>
      <c r="E6748" s="737" t="s">
        <v>6979</v>
      </c>
      <c r="F6748" s="666">
        <v>70392769</v>
      </c>
      <c r="G6748" s="675" t="s">
        <v>14984</v>
      </c>
      <c r="H6748" s="675" t="s">
        <v>11806</v>
      </c>
      <c r="I6748" s="675" t="s">
        <v>6929</v>
      </c>
      <c r="J6748" s="675" t="s">
        <v>13704</v>
      </c>
      <c r="K6748" s="666">
        <v>3</v>
      </c>
      <c r="L6748" s="666">
        <v>8</v>
      </c>
      <c r="M6748" s="691" t="s">
        <v>15040</v>
      </c>
      <c r="N6748" s="666">
        <v>3</v>
      </c>
      <c r="O6748" s="666">
        <v>6</v>
      </c>
      <c r="P6748" s="772" t="s">
        <v>14176</v>
      </c>
      <c r="Q6748" s="666">
        <v>1</v>
      </c>
      <c r="R6748" s="666">
        <v>12</v>
      </c>
    </row>
    <row r="6749" spans="1:18" ht="15.75" customHeight="1" x14ac:dyDescent="0.2">
      <c r="A6749" s="665" t="s">
        <v>13701</v>
      </c>
      <c r="B6749" s="666" t="s">
        <v>6922</v>
      </c>
      <c r="C6749" s="666" t="s">
        <v>11026</v>
      </c>
      <c r="D6749" s="675" t="s">
        <v>10738</v>
      </c>
      <c r="E6749" s="737" t="s">
        <v>15041</v>
      </c>
      <c r="F6749" s="666">
        <v>41936607</v>
      </c>
      <c r="G6749" s="675" t="s">
        <v>14985</v>
      </c>
      <c r="H6749" s="675" t="s">
        <v>10738</v>
      </c>
      <c r="I6749" s="675" t="s">
        <v>7361</v>
      </c>
      <c r="J6749" s="675" t="s">
        <v>13708</v>
      </c>
      <c r="K6749" s="666">
        <v>3</v>
      </c>
      <c r="L6749" s="666">
        <v>8</v>
      </c>
      <c r="M6749" s="691" t="s">
        <v>15042</v>
      </c>
      <c r="N6749" s="666">
        <v>3</v>
      </c>
      <c r="O6749" s="666">
        <v>6</v>
      </c>
      <c r="P6749" s="772" t="s">
        <v>15043</v>
      </c>
      <c r="Q6749" s="666">
        <v>1</v>
      </c>
      <c r="R6749" s="666">
        <v>12</v>
      </c>
    </row>
    <row r="6750" spans="1:18" ht="15.75" customHeight="1" x14ac:dyDescent="0.2">
      <c r="A6750" s="665" t="s">
        <v>13701</v>
      </c>
      <c r="B6750" s="666" t="s">
        <v>6922</v>
      </c>
      <c r="C6750" s="666" t="s">
        <v>11026</v>
      </c>
      <c r="D6750" s="675" t="s">
        <v>10738</v>
      </c>
      <c r="E6750" s="737" t="s">
        <v>15041</v>
      </c>
      <c r="F6750" s="666">
        <v>46355795</v>
      </c>
      <c r="G6750" s="675" t="s">
        <v>14986</v>
      </c>
      <c r="H6750" s="675" t="s">
        <v>10738</v>
      </c>
      <c r="I6750" s="675" t="s">
        <v>7361</v>
      </c>
      <c r="J6750" s="675" t="s">
        <v>13708</v>
      </c>
      <c r="K6750" s="666">
        <v>3</v>
      </c>
      <c r="L6750" s="666">
        <v>8</v>
      </c>
      <c r="M6750" s="691" t="s">
        <v>15042</v>
      </c>
      <c r="N6750" s="666">
        <v>3</v>
      </c>
      <c r="O6750" s="666">
        <v>6</v>
      </c>
      <c r="P6750" s="772" t="s">
        <v>15043</v>
      </c>
      <c r="Q6750" s="666">
        <v>1</v>
      </c>
      <c r="R6750" s="666">
        <v>12</v>
      </c>
    </row>
    <row r="6751" spans="1:18" ht="15.75" customHeight="1" x14ac:dyDescent="0.2">
      <c r="A6751" s="665" t="s">
        <v>13701</v>
      </c>
      <c r="B6751" s="666" t="s">
        <v>6922</v>
      </c>
      <c r="C6751" s="666" t="s">
        <v>11026</v>
      </c>
      <c r="D6751" s="675" t="s">
        <v>11806</v>
      </c>
      <c r="E6751" s="737" t="s">
        <v>6979</v>
      </c>
      <c r="F6751" s="666">
        <v>71451236</v>
      </c>
      <c r="G6751" s="675" t="s">
        <v>14987</v>
      </c>
      <c r="H6751" s="675" t="s">
        <v>11806</v>
      </c>
      <c r="I6751" s="675" t="s">
        <v>6929</v>
      </c>
      <c r="J6751" s="675" t="s">
        <v>13704</v>
      </c>
      <c r="K6751" s="666">
        <v>3</v>
      </c>
      <c r="L6751" s="666">
        <v>8</v>
      </c>
      <c r="M6751" s="691" t="s">
        <v>15040</v>
      </c>
      <c r="N6751" s="666">
        <v>3</v>
      </c>
      <c r="O6751" s="666">
        <v>6</v>
      </c>
      <c r="P6751" s="772" t="s">
        <v>14176</v>
      </c>
      <c r="Q6751" s="666">
        <v>1</v>
      </c>
      <c r="R6751" s="666">
        <v>12</v>
      </c>
    </row>
    <row r="6752" spans="1:18" ht="15.75" customHeight="1" x14ac:dyDescent="0.2">
      <c r="A6752" s="665" t="s">
        <v>13701</v>
      </c>
      <c r="B6752" s="666" t="s">
        <v>6922</v>
      </c>
      <c r="C6752" s="666" t="s">
        <v>11026</v>
      </c>
      <c r="D6752" s="675" t="s">
        <v>9914</v>
      </c>
      <c r="E6752" s="737" t="s">
        <v>6963</v>
      </c>
      <c r="F6752" s="666">
        <v>47937125</v>
      </c>
      <c r="G6752" s="675" t="s">
        <v>13562</v>
      </c>
      <c r="H6752" s="675" t="s">
        <v>9914</v>
      </c>
      <c r="I6752" s="675" t="s">
        <v>6929</v>
      </c>
      <c r="J6752" s="675" t="s">
        <v>9913</v>
      </c>
      <c r="K6752" s="666">
        <v>3</v>
      </c>
      <c r="L6752" s="666">
        <v>8</v>
      </c>
      <c r="M6752" s="691" t="s">
        <v>15058</v>
      </c>
      <c r="N6752" s="666">
        <v>3</v>
      </c>
      <c r="O6752" s="666">
        <v>6</v>
      </c>
      <c r="P6752" s="772" t="s">
        <v>14247</v>
      </c>
      <c r="Q6752" s="666">
        <v>1</v>
      </c>
      <c r="R6752" s="666">
        <v>12</v>
      </c>
    </row>
    <row r="6753" spans="1:18" ht="15.75" customHeight="1" x14ac:dyDescent="0.2">
      <c r="A6753" s="665" t="s">
        <v>13701</v>
      </c>
      <c r="B6753" s="666" t="s">
        <v>6922</v>
      </c>
      <c r="C6753" s="666" t="s">
        <v>11026</v>
      </c>
      <c r="D6753" s="675" t="s">
        <v>11806</v>
      </c>
      <c r="E6753" s="737" t="s">
        <v>6979</v>
      </c>
      <c r="F6753" s="666">
        <v>46113127</v>
      </c>
      <c r="G6753" s="675" t="s">
        <v>14991</v>
      </c>
      <c r="H6753" s="675" t="s">
        <v>11806</v>
      </c>
      <c r="I6753" s="675" t="s">
        <v>6929</v>
      </c>
      <c r="J6753" s="675" t="s">
        <v>13704</v>
      </c>
      <c r="K6753" s="666">
        <v>3</v>
      </c>
      <c r="L6753" s="666">
        <v>8</v>
      </c>
      <c r="M6753" s="691" t="s">
        <v>15040</v>
      </c>
      <c r="N6753" s="666">
        <v>3</v>
      </c>
      <c r="O6753" s="666">
        <v>6</v>
      </c>
      <c r="P6753" s="772" t="s">
        <v>14176</v>
      </c>
      <c r="Q6753" s="666">
        <v>1</v>
      </c>
      <c r="R6753" s="666">
        <v>12</v>
      </c>
    </row>
    <row r="6754" spans="1:18" ht="15.75" customHeight="1" x14ac:dyDescent="0.2">
      <c r="A6754" s="665" t="s">
        <v>13701</v>
      </c>
      <c r="B6754" s="666" t="s">
        <v>6922</v>
      </c>
      <c r="C6754" s="666" t="s">
        <v>11026</v>
      </c>
      <c r="D6754" s="675" t="s">
        <v>11806</v>
      </c>
      <c r="E6754" s="737" t="s">
        <v>6979</v>
      </c>
      <c r="F6754" s="666">
        <v>70777777</v>
      </c>
      <c r="G6754" s="675" t="s">
        <v>14992</v>
      </c>
      <c r="H6754" s="675" t="s">
        <v>11806</v>
      </c>
      <c r="I6754" s="675" t="s">
        <v>6929</v>
      </c>
      <c r="J6754" s="675" t="s">
        <v>13704</v>
      </c>
      <c r="K6754" s="666">
        <v>3</v>
      </c>
      <c r="L6754" s="666">
        <v>8</v>
      </c>
      <c r="M6754" s="691" t="s">
        <v>15040</v>
      </c>
      <c r="N6754" s="666">
        <v>3</v>
      </c>
      <c r="O6754" s="666">
        <v>6</v>
      </c>
      <c r="P6754" s="772" t="s">
        <v>14176</v>
      </c>
      <c r="Q6754" s="666">
        <v>1</v>
      </c>
      <c r="R6754" s="666">
        <v>12</v>
      </c>
    </row>
    <row r="6755" spans="1:18" ht="15.75" customHeight="1" x14ac:dyDescent="0.2">
      <c r="A6755" s="665" t="s">
        <v>13701</v>
      </c>
      <c r="B6755" s="666" t="s">
        <v>6922</v>
      </c>
      <c r="C6755" s="666" t="s">
        <v>11026</v>
      </c>
      <c r="D6755" s="675" t="s">
        <v>10356</v>
      </c>
      <c r="E6755" s="737" t="s">
        <v>6979</v>
      </c>
      <c r="F6755" s="666">
        <v>42048915</v>
      </c>
      <c r="G6755" s="675" t="s">
        <v>15208</v>
      </c>
      <c r="H6755" s="675" t="s">
        <v>10356</v>
      </c>
      <c r="I6755" s="675" t="s">
        <v>6929</v>
      </c>
      <c r="J6755" s="675" t="s">
        <v>10356</v>
      </c>
      <c r="K6755" s="666">
        <v>3</v>
      </c>
      <c r="L6755" s="666">
        <v>8</v>
      </c>
      <c r="M6755" s="691" t="s">
        <v>15040</v>
      </c>
      <c r="N6755" s="666">
        <v>3</v>
      </c>
      <c r="O6755" s="666">
        <v>6</v>
      </c>
      <c r="P6755" s="772" t="s">
        <v>14176</v>
      </c>
      <c r="Q6755" s="666">
        <v>1</v>
      </c>
      <c r="R6755" s="666">
        <v>12</v>
      </c>
    </row>
    <row r="6756" spans="1:18" ht="15.75" customHeight="1" x14ac:dyDescent="0.2">
      <c r="A6756" s="665" t="s">
        <v>13701</v>
      </c>
      <c r="B6756" s="666" t="s">
        <v>6922</v>
      </c>
      <c r="C6756" s="666" t="s">
        <v>11026</v>
      </c>
      <c r="D6756" s="675" t="s">
        <v>9914</v>
      </c>
      <c r="E6756" s="737" t="s">
        <v>6963</v>
      </c>
      <c r="F6756" s="666">
        <v>77566912</v>
      </c>
      <c r="G6756" s="675" t="s">
        <v>14993</v>
      </c>
      <c r="H6756" s="675" t="s">
        <v>9914</v>
      </c>
      <c r="I6756" s="675" t="s">
        <v>6929</v>
      </c>
      <c r="J6756" s="675" t="s">
        <v>9913</v>
      </c>
      <c r="K6756" s="666">
        <v>3</v>
      </c>
      <c r="L6756" s="666">
        <v>8</v>
      </c>
      <c r="M6756" s="691" t="s">
        <v>15058</v>
      </c>
      <c r="N6756" s="666">
        <v>3</v>
      </c>
      <c r="O6756" s="666">
        <v>6</v>
      </c>
      <c r="P6756" s="772" t="s">
        <v>14247</v>
      </c>
      <c r="Q6756" s="666">
        <v>1</v>
      </c>
      <c r="R6756" s="666">
        <v>12</v>
      </c>
    </row>
    <row r="6757" spans="1:18" ht="15.75" customHeight="1" x14ac:dyDescent="0.2">
      <c r="A6757" s="665" t="s">
        <v>13701</v>
      </c>
      <c r="B6757" s="666" t="s">
        <v>6922</v>
      </c>
      <c r="C6757" s="666" t="s">
        <v>11026</v>
      </c>
      <c r="D6757" s="675" t="s">
        <v>11806</v>
      </c>
      <c r="E6757" s="737" t="s">
        <v>6979</v>
      </c>
      <c r="F6757" s="666">
        <v>18215027</v>
      </c>
      <c r="G6757" s="675" t="s">
        <v>15209</v>
      </c>
      <c r="H6757" s="675" t="s">
        <v>11806</v>
      </c>
      <c r="I6757" s="675" t="s">
        <v>6929</v>
      </c>
      <c r="J6757" s="675" t="s">
        <v>13704</v>
      </c>
      <c r="K6757" s="666">
        <v>3</v>
      </c>
      <c r="L6757" s="666">
        <v>8</v>
      </c>
      <c r="M6757" s="691" t="s">
        <v>15040</v>
      </c>
      <c r="N6757" s="666">
        <v>3</v>
      </c>
      <c r="O6757" s="666">
        <v>6</v>
      </c>
      <c r="P6757" s="772" t="s">
        <v>14176</v>
      </c>
      <c r="Q6757" s="666">
        <v>1</v>
      </c>
      <c r="R6757" s="666">
        <v>12</v>
      </c>
    </row>
    <row r="6758" spans="1:18" ht="15.75" customHeight="1" x14ac:dyDescent="0.2">
      <c r="A6758" s="665" t="s">
        <v>13701</v>
      </c>
      <c r="B6758" s="666" t="s">
        <v>6922</v>
      </c>
      <c r="C6758" s="666" t="s">
        <v>11026</v>
      </c>
      <c r="D6758" s="675" t="s">
        <v>10842</v>
      </c>
      <c r="E6758" s="737" t="s">
        <v>15041</v>
      </c>
      <c r="F6758" s="666">
        <v>43899334</v>
      </c>
      <c r="G6758" s="675" t="s">
        <v>15210</v>
      </c>
      <c r="H6758" s="675" t="s">
        <v>10842</v>
      </c>
      <c r="I6758" s="675" t="s">
        <v>7361</v>
      </c>
      <c r="J6758" s="675" t="s">
        <v>13708</v>
      </c>
      <c r="K6758" s="666">
        <v>3</v>
      </c>
      <c r="L6758" s="666">
        <v>8</v>
      </c>
      <c r="M6758" s="691" t="s">
        <v>15042</v>
      </c>
      <c r="N6758" s="666">
        <v>3</v>
      </c>
      <c r="O6758" s="666">
        <v>6</v>
      </c>
      <c r="P6758" s="772" t="s">
        <v>15043</v>
      </c>
      <c r="Q6758" s="666">
        <v>1</v>
      </c>
      <c r="R6758" s="666">
        <v>12</v>
      </c>
    </row>
    <row r="6759" spans="1:18" ht="15.75" customHeight="1" x14ac:dyDescent="0.2">
      <c r="A6759" s="665" t="s">
        <v>13701</v>
      </c>
      <c r="B6759" s="666" t="s">
        <v>6922</v>
      </c>
      <c r="C6759" s="666" t="s">
        <v>11026</v>
      </c>
      <c r="D6759" s="675" t="s">
        <v>10854</v>
      </c>
      <c r="E6759" s="737" t="s">
        <v>6979</v>
      </c>
      <c r="F6759" s="666">
        <v>70193153</v>
      </c>
      <c r="G6759" s="675" t="s">
        <v>15211</v>
      </c>
      <c r="H6759" s="675" t="s">
        <v>10854</v>
      </c>
      <c r="I6759" s="675" t="s">
        <v>6929</v>
      </c>
      <c r="J6759" s="675" t="s">
        <v>10854</v>
      </c>
      <c r="K6759" s="666">
        <v>3</v>
      </c>
      <c r="L6759" s="666">
        <v>8</v>
      </c>
      <c r="M6759" s="691" t="s">
        <v>15040</v>
      </c>
      <c r="N6759" s="666">
        <v>3</v>
      </c>
      <c r="O6759" s="666">
        <v>6</v>
      </c>
      <c r="P6759" s="772" t="s">
        <v>14176</v>
      </c>
      <c r="Q6759" s="666">
        <v>1</v>
      </c>
      <c r="R6759" s="666">
        <v>12</v>
      </c>
    </row>
    <row r="6760" spans="1:18" ht="15.75" customHeight="1" x14ac:dyDescent="0.2">
      <c r="A6760" s="665" t="s">
        <v>13701</v>
      </c>
      <c r="B6760" s="666" t="s">
        <v>6922</v>
      </c>
      <c r="C6760" s="666" t="s">
        <v>11026</v>
      </c>
      <c r="D6760" s="675" t="s">
        <v>10738</v>
      </c>
      <c r="E6760" s="737" t="s">
        <v>15041</v>
      </c>
      <c r="F6760" s="666">
        <v>73391377</v>
      </c>
      <c r="G6760" s="675" t="s">
        <v>14995</v>
      </c>
      <c r="H6760" s="675" t="s">
        <v>10738</v>
      </c>
      <c r="I6760" s="675" t="s">
        <v>7361</v>
      </c>
      <c r="J6760" s="675" t="s">
        <v>13708</v>
      </c>
      <c r="K6760" s="666">
        <v>3</v>
      </c>
      <c r="L6760" s="666">
        <v>8</v>
      </c>
      <c r="M6760" s="691" t="s">
        <v>15042</v>
      </c>
      <c r="N6760" s="666">
        <v>3</v>
      </c>
      <c r="O6760" s="666">
        <v>6</v>
      </c>
      <c r="P6760" s="772" t="s">
        <v>15043</v>
      </c>
      <c r="Q6760" s="666">
        <v>1</v>
      </c>
      <c r="R6760" s="666">
        <v>12</v>
      </c>
    </row>
    <row r="6761" spans="1:18" ht="15.75" customHeight="1" x14ac:dyDescent="0.2">
      <c r="A6761" s="665" t="s">
        <v>13701</v>
      </c>
      <c r="B6761" s="666" t="s">
        <v>6922</v>
      </c>
      <c r="C6761" s="666" t="s">
        <v>11026</v>
      </c>
      <c r="D6761" s="675" t="s">
        <v>10738</v>
      </c>
      <c r="E6761" s="737" t="s">
        <v>15041</v>
      </c>
      <c r="F6761" s="666">
        <v>41552402</v>
      </c>
      <c r="G6761" s="675" t="s">
        <v>14996</v>
      </c>
      <c r="H6761" s="675" t="s">
        <v>10738</v>
      </c>
      <c r="I6761" s="675" t="s">
        <v>7361</v>
      </c>
      <c r="J6761" s="675" t="s">
        <v>13708</v>
      </c>
      <c r="K6761" s="666">
        <v>3</v>
      </c>
      <c r="L6761" s="666">
        <v>8</v>
      </c>
      <c r="M6761" s="691" t="s">
        <v>15042</v>
      </c>
      <c r="N6761" s="666">
        <v>3</v>
      </c>
      <c r="O6761" s="666">
        <v>6</v>
      </c>
      <c r="P6761" s="772" t="s">
        <v>15043</v>
      </c>
      <c r="Q6761" s="666">
        <v>1</v>
      </c>
      <c r="R6761" s="666">
        <v>12</v>
      </c>
    </row>
    <row r="6762" spans="1:18" ht="15.75" customHeight="1" x14ac:dyDescent="0.2">
      <c r="A6762" s="665" t="s">
        <v>13701</v>
      </c>
      <c r="B6762" s="666" t="s">
        <v>6922</v>
      </c>
      <c r="C6762" s="666" t="s">
        <v>11026</v>
      </c>
      <c r="D6762" s="675" t="s">
        <v>10738</v>
      </c>
      <c r="E6762" s="737" t="s">
        <v>15041</v>
      </c>
      <c r="F6762" s="666">
        <v>47361503</v>
      </c>
      <c r="G6762" s="675" t="s">
        <v>14998</v>
      </c>
      <c r="H6762" s="675" t="s">
        <v>10738</v>
      </c>
      <c r="I6762" s="675" t="s">
        <v>7361</v>
      </c>
      <c r="J6762" s="675" t="s">
        <v>13708</v>
      </c>
      <c r="K6762" s="666">
        <v>3</v>
      </c>
      <c r="L6762" s="666">
        <v>8</v>
      </c>
      <c r="M6762" s="691" t="s">
        <v>15042</v>
      </c>
      <c r="N6762" s="666">
        <v>3</v>
      </c>
      <c r="O6762" s="666">
        <v>6</v>
      </c>
      <c r="P6762" s="772" t="s">
        <v>15043</v>
      </c>
      <c r="Q6762" s="666">
        <v>1</v>
      </c>
      <c r="R6762" s="666">
        <v>12</v>
      </c>
    </row>
    <row r="6763" spans="1:18" ht="15.75" customHeight="1" x14ac:dyDescent="0.2">
      <c r="A6763" s="665" t="s">
        <v>13701</v>
      </c>
      <c r="B6763" s="666" t="s">
        <v>6922</v>
      </c>
      <c r="C6763" s="666" t="s">
        <v>11026</v>
      </c>
      <c r="D6763" s="675" t="s">
        <v>11806</v>
      </c>
      <c r="E6763" s="737" t="s">
        <v>6979</v>
      </c>
      <c r="F6763" s="666">
        <v>72220198</v>
      </c>
      <c r="G6763" s="675" t="s">
        <v>13054</v>
      </c>
      <c r="H6763" s="675" t="s">
        <v>11806</v>
      </c>
      <c r="I6763" s="675" t="s">
        <v>6929</v>
      </c>
      <c r="J6763" s="675" t="s">
        <v>13704</v>
      </c>
      <c r="K6763" s="666">
        <v>3</v>
      </c>
      <c r="L6763" s="666">
        <v>8</v>
      </c>
      <c r="M6763" s="691" t="s">
        <v>15040</v>
      </c>
      <c r="N6763" s="666">
        <v>3</v>
      </c>
      <c r="O6763" s="666">
        <v>6</v>
      </c>
      <c r="P6763" s="772" t="s">
        <v>14176</v>
      </c>
      <c r="Q6763" s="666">
        <v>1</v>
      </c>
      <c r="R6763" s="666">
        <v>12</v>
      </c>
    </row>
    <row r="6764" spans="1:18" ht="15.75" customHeight="1" x14ac:dyDescent="0.2">
      <c r="A6764" s="665" t="s">
        <v>13701</v>
      </c>
      <c r="B6764" s="666" t="s">
        <v>6922</v>
      </c>
      <c r="C6764" s="666" t="s">
        <v>11026</v>
      </c>
      <c r="D6764" s="675" t="s">
        <v>11806</v>
      </c>
      <c r="E6764" s="737" t="s">
        <v>6979</v>
      </c>
      <c r="F6764" s="666">
        <v>72948731</v>
      </c>
      <c r="G6764" s="675" t="s">
        <v>15212</v>
      </c>
      <c r="H6764" s="675" t="s">
        <v>11806</v>
      </c>
      <c r="I6764" s="675" t="s">
        <v>6929</v>
      </c>
      <c r="J6764" s="675" t="s">
        <v>13704</v>
      </c>
      <c r="K6764" s="666">
        <v>3</v>
      </c>
      <c r="L6764" s="666">
        <v>8</v>
      </c>
      <c r="M6764" s="691" t="s">
        <v>15040</v>
      </c>
      <c r="N6764" s="666">
        <v>3</v>
      </c>
      <c r="O6764" s="666">
        <v>6</v>
      </c>
      <c r="P6764" s="772" t="s">
        <v>14176</v>
      </c>
      <c r="Q6764" s="666">
        <v>1</v>
      </c>
      <c r="R6764" s="666">
        <v>12</v>
      </c>
    </row>
    <row r="6765" spans="1:18" ht="15.75" customHeight="1" x14ac:dyDescent="0.2">
      <c r="A6765" s="665" t="s">
        <v>13701</v>
      </c>
      <c r="B6765" s="666" t="s">
        <v>6922</v>
      </c>
      <c r="C6765" s="666" t="s">
        <v>11026</v>
      </c>
      <c r="D6765" s="675" t="s">
        <v>9914</v>
      </c>
      <c r="E6765" s="737" t="s">
        <v>6963</v>
      </c>
      <c r="F6765" s="666">
        <v>70447967</v>
      </c>
      <c r="G6765" s="675" t="s">
        <v>14999</v>
      </c>
      <c r="H6765" s="675" t="s">
        <v>9914</v>
      </c>
      <c r="I6765" s="675" t="s">
        <v>6929</v>
      </c>
      <c r="J6765" s="675" t="s">
        <v>9913</v>
      </c>
      <c r="K6765" s="666">
        <v>3</v>
      </c>
      <c r="L6765" s="666">
        <v>8</v>
      </c>
      <c r="M6765" s="691" t="s">
        <v>15058</v>
      </c>
      <c r="N6765" s="666">
        <v>3</v>
      </c>
      <c r="O6765" s="666">
        <v>6</v>
      </c>
      <c r="P6765" s="772" t="s">
        <v>14247</v>
      </c>
      <c r="Q6765" s="666">
        <v>1</v>
      </c>
      <c r="R6765" s="666">
        <v>12</v>
      </c>
    </row>
    <row r="6766" spans="1:18" ht="15.75" customHeight="1" x14ac:dyDescent="0.2">
      <c r="A6766" s="665" t="s">
        <v>13701</v>
      </c>
      <c r="B6766" s="666" t="s">
        <v>6922</v>
      </c>
      <c r="C6766" s="666" t="s">
        <v>11026</v>
      </c>
      <c r="D6766" s="675" t="s">
        <v>10356</v>
      </c>
      <c r="E6766" s="737" t="s">
        <v>6979</v>
      </c>
      <c r="F6766" s="666">
        <v>70583089</v>
      </c>
      <c r="G6766" s="675" t="s">
        <v>15213</v>
      </c>
      <c r="H6766" s="675" t="s">
        <v>10356</v>
      </c>
      <c r="I6766" s="675" t="s">
        <v>6929</v>
      </c>
      <c r="J6766" s="675" t="s">
        <v>10356</v>
      </c>
      <c r="K6766" s="666">
        <v>3</v>
      </c>
      <c r="L6766" s="666">
        <v>8</v>
      </c>
      <c r="M6766" s="691" t="s">
        <v>15040</v>
      </c>
      <c r="N6766" s="666">
        <v>3</v>
      </c>
      <c r="O6766" s="666">
        <v>6</v>
      </c>
      <c r="P6766" s="772" t="s">
        <v>14176</v>
      </c>
      <c r="Q6766" s="666">
        <v>1</v>
      </c>
      <c r="R6766" s="666">
        <v>12</v>
      </c>
    </row>
    <row r="6767" spans="1:18" ht="15.75" customHeight="1" x14ac:dyDescent="0.2">
      <c r="A6767" s="665" t="s">
        <v>13701</v>
      </c>
      <c r="B6767" s="666" t="s">
        <v>6922</v>
      </c>
      <c r="C6767" s="666" t="s">
        <v>11026</v>
      </c>
      <c r="D6767" s="675" t="s">
        <v>10738</v>
      </c>
      <c r="E6767" s="737" t="s">
        <v>15041</v>
      </c>
      <c r="F6767" s="666">
        <v>42309627</v>
      </c>
      <c r="G6767" s="675" t="s">
        <v>15214</v>
      </c>
      <c r="H6767" s="675" t="s">
        <v>10738</v>
      </c>
      <c r="I6767" s="675" t="s">
        <v>7361</v>
      </c>
      <c r="J6767" s="675" t="s">
        <v>13708</v>
      </c>
      <c r="K6767" s="666">
        <v>3</v>
      </c>
      <c r="L6767" s="666">
        <v>8</v>
      </c>
      <c r="M6767" s="691" t="s">
        <v>15042</v>
      </c>
      <c r="N6767" s="666">
        <v>3</v>
      </c>
      <c r="O6767" s="666">
        <v>6</v>
      </c>
      <c r="P6767" s="772" t="s">
        <v>15043</v>
      </c>
      <c r="Q6767" s="666">
        <v>1</v>
      </c>
      <c r="R6767" s="666">
        <v>12</v>
      </c>
    </row>
    <row r="6768" spans="1:18" ht="15.75" customHeight="1" x14ac:dyDescent="0.2">
      <c r="A6768" s="665" t="s">
        <v>13701</v>
      </c>
      <c r="B6768" s="666" t="s">
        <v>6922</v>
      </c>
      <c r="C6768" s="666" t="s">
        <v>11026</v>
      </c>
      <c r="D6768" s="675" t="s">
        <v>10738</v>
      </c>
      <c r="E6768" s="737" t="s">
        <v>15041</v>
      </c>
      <c r="F6768" s="666">
        <v>47983584</v>
      </c>
      <c r="G6768" s="675" t="s">
        <v>15000</v>
      </c>
      <c r="H6768" s="675" t="s">
        <v>10738</v>
      </c>
      <c r="I6768" s="675" t="s">
        <v>7361</v>
      </c>
      <c r="J6768" s="675" t="s">
        <v>13708</v>
      </c>
      <c r="K6768" s="666">
        <v>3</v>
      </c>
      <c r="L6768" s="666">
        <v>8</v>
      </c>
      <c r="M6768" s="691" t="s">
        <v>15042</v>
      </c>
      <c r="N6768" s="666">
        <v>3</v>
      </c>
      <c r="O6768" s="666">
        <v>6</v>
      </c>
      <c r="P6768" s="772" t="s">
        <v>15043</v>
      </c>
      <c r="Q6768" s="666">
        <v>1</v>
      </c>
      <c r="R6768" s="666">
        <v>12</v>
      </c>
    </row>
    <row r="6769" spans="1:18" ht="15.75" customHeight="1" x14ac:dyDescent="0.2">
      <c r="A6769" s="665" t="s">
        <v>13701</v>
      </c>
      <c r="B6769" s="666" t="s">
        <v>6922</v>
      </c>
      <c r="C6769" s="666" t="s">
        <v>11026</v>
      </c>
      <c r="D6769" s="675" t="s">
        <v>11806</v>
      </c>
      <c r="E6769" s="737" t="s">
        <v>6979</v>
      </c>
      <c r="F6769" s="666">
        <v>40760076</v>
      </c>
      <c r="G6769" s="675" t="s">
        <v>15215</v>
      </c>
      <c r="H6769" s="675" t="s">
        <v>11806</v>
      </c>
      <c r="I6769" s="675" t="s">
        <v>6929</v>
      </c>
      <c r="J6769" s="675" t="s">
        <v>13704</v>
      </c>
      <c r="K6769" s="666">
        <v>3</v>
      </c>
      <c r="L6769" s="666">
        <v>8</v>
      </c>
      <c r="M6769" s="691" t="s">
        <v>15040</v>
      </c>
      <c r="N6769" s="666">
        <v>3</v>
      </c>
      <c r="O6769" s="666">
        <v>6</v>
      </c>
      <c r="P6769" s="772" t="s">
        <v>14176</v>
      </c>
      <c r="Q6769" s="666">
        <v>1</v>
      </c>
      <c r="R6769" s="666">
        <v>12</v>
      </c>
    </row>
    <row r="6770" spans="1:18" ht="15.75" customHeight="1" x14ac:dyDescent="0.2">
      <c r="A6770" s="665" t="s">
        <v>13701</v>
      </c>
      <c r="B6770" s="666" t="s">
        <v>6922</v>
      </c>
      <c r="C6770" s="666" t="s">
        <v>11026</v>
      </c>
      <c r="D6770" s="675" t="s">
        <v>9914</v>
      </c>
      <c r="E6770" s="737" t="s">
        <v>6963</v>
      </c>
      <c r="F6770" s="666">
        <v>46732234</v>
      </c>
      <c r="G6770" s="675" t="s">
        <v>15216</v>
      </c>
      <c r="H6770" s="675" t="s">
        <v>9914</v>
      </c>
      <c r="I6770" s="675" t="s">
        <v>6929</v>
      </c>
      <c r="J6770" s="675" t="s">
        <v>9913</v>
      </c>
      <c r="K6770" s="666">
        <v>3</v>
      </c>
      <c r="L6770" s="666">
        <v>8</v>
      </c>
      <c r="M6770" s="691" t="s">
        <v>15058</v>
      </c>
      <c r="N6770" s="666">
        <v>3</v>
      </c>
      <c r="O6770" s="666">
        <v>6</v>
      </c>
      <c r="P6770" s="772" t="s">
        <v>14247</v>
      </c>
      <c r="Q6770" s="666">
        <v>1</v>
      </c>
      <c r="R6770" s="666">
        <v>12</v>
      </c>
    </row>
    <row r="6771" spans="1:18" ht="15.75" customHeight="1" x14ac:dyDescent="0.2">
      <c r="A6771" s="665" t="s">
        <v>13701</v>
      </c>
      <c r="B6771" s="666" t="s">
        <v>6922</v>
      </c>
      <c r="C6771" s="666" t="s">
        <v>11026</v>
      </c>
      <c r="D6771" s="675" t="s">
        <v>10738</v>
      </c>
      <c r="E6771" s="737" t="s">
        <v>15041</v>
      </c>
      <c r="F6771" s="666">
        <v>80181027</v>
      </c>
      <c r="G6771" s="675" t="s">
        <v>15003</v>
      </c>
      <c r="H6771" s="675" t="s">
        <v>10738</v>
      </c>
      <c r="I6771" s="675" t="s">
        <v>7361</v>
      </c>
      <c r="J6771" s="675" t="s">
        <v>13708</v>
      </c>
      <c r="K6771" s="666">
        <v>3</v>
      </c>
      <c r="L6771" s="666">
        <v>8</v>
      </c>
      <c r="M6771" s="691" t="s">
        <v>15042</v>
      </c>
      <c r="N6771" s="666">
        <v>3</v>
      </c>
      <c r="O6771" s="666">
        <v>6</v>
      </c>
      <c r="P6771" s="772" t="s">
        <v>15043</v>
      </c>
      <c r="Q6771" s="666">
        <v>1</v>
      </c>
      <c r="R6771" s="666">
        <v>12</v>
      </c>
    </row>
    <row r="6772" spans="1:18" ht="15.75" customHeight="1" x14ac:dyDescent="0.2">
      <c r="A6772" s="665" t="s">
        <v>13701</v>
      </c>
      <c r="B6772" s="666" t="s">
        <v>6922</v>
      </c>
      <c r="C6772" s="666" t="s">
        <v>11026</v>
      </c>
      <c r="D6772" s="675" t="s">
        <v>11806</v>
      </c>
      <c r="E6772" s="737" t="s">
        <v>6979</v>
      </c>
      <c r="F6772" s="666">
        <v>46954164</v>
      </c>
      <c r="G6772" s="675" t="s">
        <v>15217</v>
      </c>
      <c r="H6772" s="675" t="s">
        <v>11806</v>
      </c>
      <c r="I6772" s="675" t="s">
        <v>6929</v>
      </c>
      <c r="J6772" s="675" t="s">
        <v>13704</v>
      </c>
      <c r="K6772" s="666">
        <v>3</v>
      </c>
      <c r="L6772" s="666">
        <v>8</v>
      </c>
      <c r="M6772" s="691" t="s">
        <v>15040</v>
      </c>
      <c r="N6772" s="666">
        <v>3</v>
      </c>
      <c r="O6772" s="666">
        <v>6</v>
      </c>
      <c r="P6772" s="772" t="s">
        <v>14176</v>
      </c>
      <c r="Q6772" s="666">
        <v>1</v>
      </c>
      <c r="R6772" s="666">
        <v>12</v>
      </c>
    </row>
    <row r="6773" spans="1:18" ht="15.75" customHeight="1" x14ac:dyDescent="0.2">
      <c r="A6773" s="665" t="s">
        <v>13701</v>
      </c>
      <c r="B6773" s="666" t="s">
        <v>6922</v>
      </c>
      <c r="C6773" s="666" t="s">
        <v>11026</v>
      </c>
      <c r="D6773" s="675" t="s">
        <v>10738</v>
      </c>
      <c r="E6773" s="737" t="s">
        <v>15041</v>
      </c>
      <c r="F6773" s="666">
        <v>40583815</v>
      </c>
      <c r="G6773" s="675" t="s">
        <v>15004</v>
      </c>
      <c r="H6773" s="675" t="s">
        <v>10738</v>
      </c>
      <c r="I6773" s="675" t="s">
        <v>7361</v>
      </c>
      <c r="J6773" s="675" t="s">
        <v>13708</v>
      </c>
      <c r="K6773" s="666">
        <v>3</v>
      </c>
      <c r="L6773" s="666">
        <v>8</v>
      </c>
      <c r="M6773" s="691" t="s">
        <v>15042</v>
      </c>
      <c r="N6773" s="666">
        <v>3</v>
      </c>
      <c r="O6773" s="666">
        <v>6</v>
      </c>
      <c r="P6773" s="772" t="s">
        <v>15043</v>
      </c>
      <c r="Q6773" s="666">
        <v>1</v>
      </c>
      <c r="R6773" s="666">
        <v>12</v>
      </c>
    </row>
    <row r="6774" spans="1:18" ht="15.75" customHeight="1" x14ac:dyDescent="0.2">
      <c r="A6774" s="665" t="s">
        <v>13701</v>
      </c>
      <c r="B6774" s="666" t="s">
        <v>6922</v>
      </c>
      <c r="C6774" s="666" t="s">
        <v>11026</v>
      </c>
      <c r="D6774" s="675" t="s">
        <v>11169</v>
      </c>
      <c r="E6774" s="737" t="s">
        <v>6979</v>
      </c>
      <c r="F6774" s="666">
        <v>45523269</v>
      </c>
      <c r="G6774" s="675" t="s">
        <v>15218</v>
      </c>
      <c r="H6774" s="675" t="s">
        <v>11169</v>
      </c>
      <c r="I6774" s="675" t="s">
        <v>6929</v>
      </c>
      <c r="J6774" s="675" t="s">
        <v>11169</v>
      </c>
      <c r="K6774" s="666">
        <v>3</v>
      </c>
      <c r="L6774" s="666">
        <v>8</v>
      </c>
      <c r="M6774" s="691" t="s">
        <v>15040</v>
      </c>
      <c r="N6774" s="666">
        <v>3</v>
      </c>
      <c r="O6774" s="666">
        <v>6</v>
      </c>
      <c r="P6774" s="772" t="s">
        <v>14176</v>
      </c>
      <c r="Q6774" s="666">
        <v>1</v>
      </c>
      <c r="R6774" s="666">
        <v>12</v>
      </c>
    </row>
    <row r="6775" spans="1:18" ht="15.75" customHeight="1" x14ac:dyDescent="0.2">
      <c r="A6775" s="665" t="s">
        <v>13701</v>
      </c>
      <c r="B6775" s="666" t="s">
        <v>6922</v>
      </c>
      <c r="C6775" s="666" t="s">
        <v>11026</v>
      </c>
      <c r="D6775" s="675" t="s">
        <v>11169</v>
      </c>
      <c r="E6775" s="737" t="s">
        <v>6979</v>
      </c>
      <c r="F6775" s="666">
        <v>43500686</v>
      </c>
      <c r="G6775" s="675" t="s">
        <v>15219</v>
      </c>
      <c r="H6775" s="675" t="s">
        <v>11169</v>
      </c>
      <c r="I6775" s="675" t="s">
        <v>6929</v>
      </c>
      <c r="J6775" s="675" t="s">
        <v>11169</v>
      </c>
      <c r="K6775" s="666">
        <v>3</v>
      </c>
      <c r="L6775" s="666">
        <v>8</v>
      </c>
      <c r="M6775" s="691" t="s">
        <v>15040</v>
      </c>
      <c r="N6775" s="666">
        <v>3</v>
      </c>
      <c r="O6775" s="666">
        <v>6</v>
      </c>
      <c r="P6775" s="772" t="s">
        <v>14176</v>
      </c>
      <c r="Q6775" s="666">
        <v>1</v>
      </c>
      <c r="R6775" s="666">
        <v>12</v>
      </c>
    </row>
    <row r="6776" spans="1:18" ht="15.75" customHeight="1" x14ac:dyDescent="0.2">
      <c r="A6776" s="665" t="s">
        <v>13701</v>
      </c>
      <c r="B6776" s="666" t="s">
        <v>6922</v>
      </c>
      <c r="C6776" s="666" t="s">
        <v>11026</v>
      </c>
      <c r="D6776" s="675" t="s">
        <v>11806</v>
      </c>
      <c r="E6776" s="737" t="s">
        <v>6979</v>
      </c>
      <c r="F6776" s="666">
        <v>48164335</v>
      </c>
      <c r="G6776" s="675" t="s">
        <v>15005</v>
      </c>
      <c r="H6776" s="675" t="s">
        <v>11806</v>
      </c>
      <c r="I6776" s="675" t="s">
        <v>6929</v>
      </c>
      <c r="J6776" s="675" t="s">
        <v>13704</v>
      </c>
      <c r="K6776" s="666">
        <v>3</v>
      </c>
      <c r="L6776" s="666">
        <v>8</v>
      </c>
      <c r="M6776" s="691" t="s">
        <v>15040</v>
      </c>
      <c r="N6776" s="666">
        <v>3</v>
      </c>
      <c r="O6776" s="666">
        <v>6</v>
      </c>
      <c r="P6776" s="772" t="s">
        <v>14176</v>
      </c>
      <c r="Q6776" s="666">
        <v>1</v>
      </c>
      <c r="R6776" s="666">
        <v>12</v>
      </c>
    </row>
    <row r="6777" spans="1:18" ht="15.75" customHeight="1" x14ac:dyDescent="0.2">
      <c r="A6777" s="665" t="s">
        <v>13701</v>
      </c>
      <c r="B6777" s="666" t="s">
        <v>6922</v>
      </c>
      <c r="C6777" s="666" t="s">
        <v>11026</v>
      </c>
      <c r="D6777" s="675" t="s">
        <v>10356</v>
      </c>
      <c r="E6777" s="737" t="s">
        <v>6979</v>
      </c>
      <c r="F6777" s="666">
        <v>18212974</v>
      </c>
      <c r="G6777" s="675" t="s">
        <v>15220</v>
      </c>
      <c r="H6777" s="675" t="s">
        <v>10356</v>
      </c>
      <c r="I6777" s="675" t="s">
        <v>6929</v>
      </c>
      <c r="J6777" s="675" t="s">
        <v>10356</v>
      </c>
      <c r="K6777" s="666">
        <v>3</v>
      </c>
      <c r="L6777" s="666">
        <v>8</v>
      </c>
      <c r="M6777" s="691" t="s">
        <v>15040</v>
      </c>
      <c r="N6777" s="666">
        <v>3</v>
      </c>
      <c r="O6777" s="666">
        <v>6</v>
      </c>
      <c r="P6777" s="772" t="s">
        <v>14176</v>
      </c>
      <c r="Q6777" s="666">
        <v>1</v>
      </c>
      <c r="R6777" s="666">
        <v>12</v>
      </c>
    </row>
    <row r="6778" spans="1:18" ht="15.75" customHeight="1" x14ac:dyDescent="0.2">
      <c r="A6778" s="665" t="s">
        <v>13701</v>
      </c>
      <c r="B6778" s="666" t="s">
        <v>6922</v>
      </c>
      <c r="C6778" s="666" t="s">
        <v>11026</v>
      </c>
      <c r="D6778" s="675" t="s">
        <v>10738</v>
      </c>
      <c r="E6778" s="737" t="s">
        <v>15041</v>
      </c>
      <c r="F6778" s="666">
        <v>44291608</v>
      </c>
      <c r="G6778" s="675" t="s">
        <v>15221</v>
      </c>
      <c r="H6778" s="675" t="s">
        <v>10738</v>
      </c>
      <c r="I6778" s="675" t="s">
        <v>7361</v>
      </c>
      <c r="J6778" s="675" t="s">
        <v>13708</v>
      </c>
      <c r="K6778" s="666">
        <v>3</v>
      </c>
      <c r="L6778" s="666">
        <v>8</v>
      </c>
      <c r="M6778" s="691" t="s">
        <v>15042</v>
      </c>
      <c r="N6778" s="666">
        <v>3</v>
      </c>
      <c r="O6778" s="666">
        <v>6</v>
      </c>
      <c r="P6778" s="772" t="s">
        <v>15043</v>
      </c>
      <c r="Q6778" s="666">
        <v>1</v>
      </c>
      <c r="R6778" s="666">
        <v>12</v>
      </c>
    </row>
    <row r="6779" spans="1:18" ht="15.75" customHeight="1" x14ac:dyDescent="0.2">
      <c r="A6779" s="665" t="s">
        <v>13701</v>
      </c>
      <c r="B6779" s="666" t="s">
        <v>6922</v>
      </c>
      <c r="C6779" s="666" t="s">
        <v>11026</v>
      </c>
      <c r="D6779" s="675" t="s">
        <v>10738</v>
      </c>
      <c r="E6779" s="737" t="s">
        <v>15041</v>
      </c>
      <c r="F6779" s="666">
        <v>18182477</v>
      </c>
      <c r="G6779" s="675" t="s">
        <v>15013</v>
      </c>
      <c r="H6779" s="675" t="s">
        <v>10738</v>
      </c>
      <c r="I6779" s="675" t="s">
        <v>7361</v>
      </c>
      <c r="J6779" s="675" t="s">
        <v>13708</v>
      </c>
      <c r="K6779" s="666">
        <v>3</v>
      </c>
      <c r="L6779" s="666">
        <v>8</v>
      </c>
      <c r="M6779" s="691" t="s">
        <v>15042</v>
      </c>
      <c r="N6779" s="666">
        <v>3</v>
      </c>
      <c r="O6779" s="666">
        <v>6</v>
      </c>
      <c r="P6779" s="772" t="s">
        <v>15043</v>
      </c>
      <c r="Q6779" s="666">
        <v>1</v>
      </c>
      <c r="R6779" s="666">
        <v>12</v>
      </c>
    </row>
    <row r="6780" spans="1:18" ht="15.75" customHeight="1" x14ac:dyDescent="0.2">
      <c r="A6780" s="665" t="s">
        <v>13701</v>
      </c>
      <c r="B6780" s="666" t="s">
        <v>6922</v>
      </c>
      <c r="C6780" s="666" t="s">
        <v>11026</v>
      </c>
      <c r="D6780" s="675" t="s">
        <v>11169</v>
      </c>
      <c r="E6780" s="737" t="s">
        <v>6979</v>
      </c>
      <c r="F6780" s="666">
        <v>40728986</v>
      </c>
      <c r="G6780" s="675" t="s">
        <v>15222</v>
      </c>
      <c r="H6780" s="675" t="s">
        <v>11169</v>
      </c>
      <c r="I6780" s="675" t="s">
        <v>6929</v>
      </c>
      <c r="J6780" s="675" t="s">
        <v>11169</v>
      </c>
      <c r="K6780" s="666">
        <v>3</v>
      </c>
      <c r="L6780" s="666">
        <v>8</v>
      </c>
      <c r="M6780" s="691" t="s">
        <v>15040</v>
      </c>
      <c r="N6780" s="666">
        <v>3</v>
      </c>
      <c r="O6780" s="666">
        <v>6</v>
      </c>
      <c r="P6780" s="772" t="s">
        <v>14176</v>
      </c>
      <c r="Q6780" s="666">
        <v>1</v>
      </c>
      <c r="R6780" s="666">
        <v>12</v>
      </c>
    </row>
    <row r="6781" spans="1:18" ht="15.75" customHeight="1" x14ac:dyDescent="0.2">
      <c r="A6781" s="665" t="s">
        <v>13701</v>
      </c>
      <c r="B6781" s="666" t="s">
        <v>6922</v>
      </c>
      <c r="C6781" s="666" t="s">
        <v>11026</v>
      </c>
      <c r="D6781" s="675" t="s">
        <v>11806</v>
      </c>
      <c r="E6781" s="737" t="s">
        <v>6979</v>
      </c>
      <c r="F6781" s="666">
        <v>70340556</v>
      </c>
      <c r="G6781" s="675" t="s">
        <v>15223</v>
      </c>
      <c r="H6781" s="675" t="s">
        <v>11806</v>
      </c>
      <c r="I6781" s="675" t="s">
        <v>6929</v>
      </c>
      <c r="J6781" s="675" t="s">
        <v>13704</v>
      </c>
      <c r="K6781" s="666">
        <v>3</v>
      </c>
      <c r="L6781" s="666">
        <v>8</v>
      </c>
      <c r="M6781" s="691" t="s">
        <v>15040</v>
      </c>
      <c r="N6781" s="666">
        <v>3</v>
      </c>
      <c r="O6781" s="666">
        <v>6</v>
      </c>
      <c r="P6781" s="772" t="s">
        <v>14176</v>
      </c>
      <c r="Q6781" s="666">
        <v>1</v>
      </c>
      <c r="R6781" s="666">
        <v>12</v>
      </c>
    </row>
    <row r="6782" spans="1:18" ht="15.75" customHeight="1" x14ac:dyDescent="0.2">
      <c r="A6782" s="665" t="s">
        <v>13701</v>
      </c>
      <c r="B6782" s="666" t="s">
        <v>6922</v>
      </c>
      <c r="C6782" s="666" t="s">
        <v>11026</v>
      </c>
      <c r="D6782" s="675" t="s">
        <v>10738</v>
      </c>
      <c r="E6782" s="737" t="s">
        <v>15041</v>
      </c>
      <c r="F6782" s="666">
        <v>70813978</v>
      </c>
      <c r="G6782" s="675" t="s">
        <v>15015</v>
      </c>
      <c r="H6782" s="675" t="s">
        <v>10738</v>
      </c>
      <c r="I6782" s="675" t="s">
        <v>7361</v>
      </c>
      <c r="J6782" s="675" t="s">
        <v>13708</v>
      </c>
      <c r="K6782" s="666">
        <v>3</v>
      </c>
      <c r="L6782" s="666">
        <v>8</v>
      </c>
      <c r="M6782" s="691" t="s">
        <v>15042</v>
      </c>
      <c r="N6782" s="666">
        <v>3</v>
      </c>
      <c r="O6782" s="666">
        <v>6</v>
      </c>
      <c r="P6782" s="772" t="s">
        <v>15043</v>
      </c>
      <c r="Q6782" s="666">
        <v>1</v>
      </c>
      <c r="R6782" s="666">
        <v>12</v>
      </c>
    </row>
    <row r="6783" spans="1:18" ht="15.75" customHeight="1" x14ac:dyDescent="0.2">
      <c r="A6783" s="665" t="s">
        <v>13701</v>
      </c>
      <c r="B6783" s="666" t="s">
        <v>6922</v>
      </c>
      <c r="C6783" s="666" t="s">
        <v>11026</v>
      </c>
      <c r="D6783" s="675" t="s">
        <v>10738</v>
      </c>
      <c r="E6783" s="737" t="s">
        <v>15041</v>
      </c>
      <c r="F6783" s="666">
        <v>44158525</v>
      </c>
      <c r="G6783" s="675" t="s">
        <v>15224</v>
      </c>
      <c r="H6783" s="675" t="s">
        <v>10738</v>
      </c>
      <c r="I6783" s="675" t="s">
        <v>7361</v>
      </c>
      <c r="J6783" s="675" t="s">
        <v>13708</v>
      </c>
      <c r="K6783" s="666">
        <v>3</v>
      </c>
      <c r="L6783" s="666">
        <v>8</v>
      </c>
      <c r="M6783" s="691" t="s">
        <v>15042</v>
      </c>
      <c r="N6783" s="666">
        <v>3</v>
      </c>
      <c r="O6783" s="666">
        <v>6</v>
      </c>
      <c r="P6783" s="772" t="s">
        <v>15043</v>
      </c>
      <c r="Q6783" s="666">
        <v>1</v>
      </c>
      <c r="R6783" s="666">
        <v>12</v>
      </c>
    </row>
    <row r="6784" spans="1:18" ht="15.75" customHeight="1" x14ac:dyDescent="0.2">
      <c r="A6784" s="665" t="s">
        <v>13701</v>
      </c>
      <c r="B6784" s="666" t="s">
        <v>6922</v>
      </c>
      <c r="C6784" s="666" t="s">
        <v>11026</v>
      </c>
      <c r="D6784" s="675" t="s">
        <v>11806</v>
      </c>
      <c r="E6784" s="737" t="s">
        <v>6979</v>
      </c>
      <c r="F6784" s="666">
        <v>45215415</v>
      </c>
      <c r="G6784" s="675" t="s">
        <v>15016</v>
      </c>
      <c r="H6784" s="675" t="s">
        <v>11806</v>
      </c>
      <c r="I6784" s="675" t="s">
        <v>6929</v>
      </c>
      <c r="J6784" s="675" t="s">
        <v>13704</v>
      </c>
      <c r="K6784" s="666">
        <v>3</v>
      </c>
      <c r="L6784" s="666">
        <v>8</v>
      </c>
      <c r="M6784" s="691" t="s">
        <v>15040</v>
      </c>
      <c r="N6784" s="666">
        <v>3</v>
      </c>
      <c r="O6784" s="666">
        <v>6</v>
      </c>
      <c r="P6784" s="772" t="s">
        <v>14176</v>
      </c>
      <c r="Q6784" s="666">
        <v>1</v>
      </c>
      <c r="R6784" s="666">
        <v>12</v>
      </c>
    </row>
    <row r="6785" spans="1:18" ht="15.75" customHeight="1" x14ac:dyDescent="0.2">
      <c r="A6785" s="665" t="s">
        <v>13701</v>
      </c>
      <c r="B6785" s="666" t="s">
        <v>6922</v>
      </c>
      <c r="C6785" s="666" t="s">
        <v>11026</v>
      </c>
      <c r="D6785" s="675" t="s">
        <v>10842</v>
      </c>
      <c r="E6785" s="737" t="s">
        <v>15041</v>
      </c>
      <c r="F6785" s="666">
        <v>74449935</v>
      </c>
      <c r="G6785" s="675" t="s">
        <v>15225</v>
      </c>
      <c r="H6785" s="675" t="s">
        <v>10842</v>
      </c>
      <c r="I6785" s="675" t="s">
        <v>7361</v>
      </c>
      <c r="J6785" s="675" t="s">
        <v>13708</v>
      </c>
      <c r="K6785" s="666">
        <v>3</v>
      </c>
      <c r="L6785" s="666">
        <v>8</v>
      </c>
      <c r="M6785" s="691" t="s">
        <v>15042</v>
      </c>
      <c r="N6785" s="666">
        <v>3</v>
      </c>
      <c r="O6785" s="666">
        <v>6</v>
      </c>
      <c r="P6785" s="772" t="s">
        <v>15043</v>
      </c>
      <c r="Q6785" s="666">
        <v>1</v>
      </c>
      <c r="R6785" s="666">
        <v>12</v>
      </c>
    </row>
    <row r="6786" spans="1:18" ht="15.75" customHeight="1" x14ac:dyDescent="0.2">
      <c r="A6786" s="665" t="s">
        <v>13701</v>
      </c>
      <c r="B6786" s="666" t="s">
        <v>6922</v>
      </c>
      <c r="C6786" s="666" t="s">
        <v>11026</v>
      </c>
      <c r="D6786" s="675" t="s">
        <v>11949</v>
      </c>
      <c r="E6786" s="737" t="s">
        <v>15041</v>
      </c>
      <c r="F6786" s="666">
        <v>46876385</v>
      </c>
      <c r="G6786" s="675" t="s">
        <v>15226</v>
      </c>
      <c r="H6786" s="675" t="s">
        <v>11949</v>
      </c>
      <c r="I6786" s="675" t="s">
        <v>7361</v>
      </c>
      <c r="J6786" s="675" t="s">
        <v>13708</v>
      </c>
      <c r="K6786" s="666">
        <v>3</v>
      </c>
      <c r="L6786" s="666">
        <v>8</v>
      </c>
      <c r="M6786" s="691" t="s">
        <v>15042</v>
      </c>
      <c r="N6786" s="666">
        <v>3</v>
      </c>
      <c r="O6786" s="666">
        <v>6</v>
      </c>
      <c r="P6786" s="772" t="s">
        <v>15043</v>
      </c>
      <c r="Q6786" s="666">
        <v>1</v>
      </c>
      <c r="R6786" s="666">
        <v>12</v>
      </c>
    </row>
    <row r="6787" spans="1:18" ht="15.75" customHeight="1" x14ac:dyDescent="0.2">
      <c r="A6787" s="665" t="s">
        <v>13701</v>
      </c>
      <c r="B6787" s="666" t="s">
        <v>6922</v>
      </c>
      <c r="C6787" s="666" t="s">
        <v>11026</v>
      </c>
      <c r="D6787" s="675" t="s">
        <v>10738</v>
      </c>
      <c r="E6787" s="737" t="s">
        <v>15041</v>
      </c>
      <c r="F6787" s="666">
        <v>45450373</v>
      </c>
      <c r="G6787" s="675" t="s">
        <v>12171</v>
      </c>
      <c r="H6787" s="675" t="s">
        <v>10738</v>
      </c>
      <c r="I6787" s="675" t="s">
        <v>7361</v>
      </c>
      <c r="J6787" s="675" t="s">
        <v>13708</v>
      </c>
      <c r="K6787" s="666">
        <v>3</v>
      </c>
      <c r="L6787" s="666">
        <v>8</v>
      </c>
      <c r="M6787" s="691" t="s">
        <v>15042</v>
      </c>
      <c r="N6787" s="666">
        <v>3</v>
      </c>
      <c r="O6787" s="666">
        <v>6</v>
      </c>
      <c r="P6787" s="772" t="s">
        <v>15043</v>
      </c>
      <c r="Q6787" s="666">
        <v>1</v>
      </c>
      <c r="R6787" s="666">
        <v>12</v>
      </c>
    </row>
    <row r="6788" spans="1:18" ht="15.75" customHeight="1" x14ac:dyDescent="0.2">
      <c r="A6788" s="665" t="s">
        <v>13701</v>
      </c>
      <c r="B6788" s="666" t="s">
        <v>6922</v>
      </c>
      <c r="C6788" s="666" t="s">
        <v>11026</v>
      </c>
      <c r="D6788" s="675" t="s">
        <v>10738</v>
      </c>
      <c r="E6788" s="737" t="s">
        <v>15041</v>
      </c>
      <c r="F6788" s="666">
        <v>46388761</v>
      </c>
      <c r="G6788" s="675" t="s">
        <v>15019</v>
      </c>
      <c r="H6788" s="675" t="s">
        <v>10738</v>
      </c>
      <c r="I6788" s="675" t="s">
        <v>7361</v>
      </c>
      <c r="J6788" s="675" t="s">
        <v>13708</v>
      </c>
      <c r="K6788" s="666">
        <v>3</v>
      </c>
      <c r="L6788" s="666">
        <v>8</v>
      </c>
      <c r="M6788" s="691" t="s">
        <v>15042</v>
      </c>
      <c r="N6788" s="666">
        <v>3</v>
      </c>
      <c r="O6788" s="666">
        <v>6</v>
      </c>
      <c r="P6788" s="772" t="s">
        <v>15043</v>
      </c>
      <c r="Q6788" s="666">
        <v>1</v>
      </c>
      <c r="R6788" s="666">
        <v>12</v>
      </c>
    </row>
    <row r="6789" spans="1:18" ht="15.75" customHeight="1" x14ac:dyDescent="0.2">
      <c r="A6789" s="665" t="s">
        <v>13701</v>
      </c>
      <c r="B6789" s="666" t="s">
        <v>6922</v>
      </c>
      <c r="C6789" s="666" t="s">
        <v>11026</v>
      </c>
      <c r="D6789" s="675" t="s">
        <v>10356</v>
      </c>
      <c r="E6789" s="737" t="s">
        <v>6979</v>
      </c>
      <c r="F6789" s="666">
        <v>18180806</v>
      </c>
      <c r="G6789" s="675" t="s">
        <v>15227</v>
      </c>
      <c r="H6789" s="675" t="s">
        <v>10356</v>
      </c>
      <c r="I6789" s="675" t="s">
        <v>6929</v>
      </c>
      <c r="J6789" s="675" t="s">
        <v>10356</v>
      </c>
      <c r="K6789" s="666">
        <v>3</v>
      </c>
      <c r="L6789" s="666">
        <v>8</v>
      </c>
      <c r="M6789" s="691" t="s">
        <v>15040</v>
      </c>
      <c r="N6789" s="666">
        <v>3</v>
      </c>
      <c r="O6789" s="666">
        <v>6</v>
      </c>
      <c r="P6789" s="772" t="s">
        <v>14176</v>
      </c>
      <c r="Q6789" s="666">
        <v>1</v>
      </c>
      <c r="R6789" s="666">
        <v>12</v>
      </c>
    </row>
    <row r="6790" spans="1:18" ht="15.75" customHeight="1" x14ac:dyDescent="0.2">
      <c r="A6790" s="665" t="s">
        <v>13701</v>
      </c>
      <c r="B6790" s="666" t="s">
        <v>6922</v>
      </c>
      <c r="C6790" s="666" t="s">
        <v>11026</v>
      </c>
      <c r="D6790" s="675" t="s">
        <v>9914</v>
      </c>
      <c r="E6790" s="737" t="s">
        <v>6963</v>
      </c>
      <c r="F6790" s="666">
        <v>45048469</v>
      </c>
      <c r="G6790" s="675" t="s">
        <v>15228</v>
      </c>
      <c r="H6790" s="675" t="s">
        <v>9914</v>
      </c>
      <c r="I6790" s="675" t="s">
        <v>6929</v>
      </c>
      <c r="J6790" s="675" t="s">
        <v>9913</v>
      </c>
      <c r="K6790" s="666">
        <v>3</v>
      </c>
      <c r="L6790" s="666">
        <v>8</v>
      </c>
      <c r="M6790" s="691" t="s">
        <v>15058</v>
      </c>
      <c r="N6790" s="666">
        <v>3</v>
      </c>
      <c r="O6790" s="666">
        <v>6</v>
      </c>
      <c r="P6790" s="772" t="s">
        <v>14247</v>
      </c>
      <c r="Q6790" s="666">
        <v>1</v>
      </c>
      <c r="R6790" s="666">
        <v>12</v>
      </c>
    </row>
    <row r="6791" spans="1:18" ht="15.75" customHeight="1" x14ac:dyDescent="0.2">
      <c r="A6791" s="665" t="s">
        <v>13701</v>
      </c>
      <c r="B6791" s="666" t="s">
        <v>6922</v>
      </c>
      <c r="C6791" s="666" t="s">
        <v>11026</v>
      </c>
      <c r="D6791" s="675" t="s">
        <v>11169</v>
      </c>
      <c r="E6791" s="737" t="s">
        <v>6979</v>
      </c>
      <c r="F6791" s="666">
        <v>73269955</v>
      </c>
      <c r="G6791" s="675" t="s">
        <v>15229</v>
      </c>
      <c r="H6791" s="675" t="s">
        <v>11169</v>
      </c>
      <c r="I6791" s="675" t="s">
        <v>6929</v>
      </c>
      <c r="J6791" s="675" t="s">
        <v>11169</v>
      </c>
      <c r="K6791" s="666">
        <v>3</v>
      </c>
      <c r="L6791" s="666">
        <v>8</v>
      </c>
      <c r="M6791" s="691" t="s">
        <v>15040</v>
      </c>
      <c r="N6791" s="666">
        <v>3</v>
      </c>
      <c r="O6791" s="666">
        <v>6</v>
      </c>
      <c r="P6791" s="772" t="s">
        <v>14176</v>
      </c>
      <c r="Q6791" s="666">
        <v>1</v>
      </c>
      <c r="R6791" s="666">
        <v>12</v>
      </c>
    </row>
    <row r="6792" spans="1:18" ht="15.75" customHeight="1" x14ac:dyDescent="0.2">
      <c r="A6792" s="665" t="s">
        <v>13701</v>
      </c>
      <c r="B6792" s="666" t="s">
        <v>6922</v>
      </c>
      <c r="C6792" s="666" t="s">
        <v>11026</v>
      </c>
      <c r="D6792" s="675" t="s">
        <v>10738</v>
      </c>
      <c r="E6792" s="737" t="s">
        <v>15041</v>
      </c>
      <c r="F6792" s="666">
        <v>46431558</v>
      </c>
      <c r="G6792" s="675" t="s">
        <v>15230</v>
      </c>
      <c r="H6792" s="675" t="s">
        <v>10738</v>
      </c>
      <c r="I6792" s="675" t="s">
        <v>7361</v>
      </c>
      <c r="J6792" s="675" t="s">
        <v>13708</v>
      </c>
      <c r="K6792" s="666">
        <v>3</v>
      </c>
      <c r="L6792" s="666">
        <v>8</v>
      </c>
      <c r="M6792" s="691" t="s">
        <v>15042</v>
      </c>
      <c r="N6792" s="666">
        <v>3</v>
      </c>
      <c r="O6792" s="666">
        <v>6</v>
      </c>
      <c r="P6792" s="772" t="s">
        <v>15043</v>
      </c>
      <c r="Q6792" s="666">
        <v>1</v>
      </c>
      <c r="R6792" s="666">
        <v>12</v>
      </c>
    </row>
    <row r="6793" spans="1:18" ht="15.75" customHeight="1" x14ac:dyDescent="0.2">
      <c r="A6793" s="665" t="s">
        <v>13701</v>
      </c>
      <c r="B6793" s="666" t="s">
        <v>6922</v>
      </c>
      <c r="C6793" s="666" t="s">
        <v>11026</v>
      </c>
      <c r="D6793" s="675" t="s">
        <v>11949</v>
      </c>
      <c r="E6793" s="737" t="s">
        <v>15041</v>
      </c>
      <c r="F6793" s="666">
        <v>18906999</v>
      </c>
      <c r="G6793" s="675" t="s">
        <v>15231</v>
      </c>
      <c r="H6793" s="675" t="s">
        <v>11949</v>
      </c>
      <c r="I6793" s="675" t="s">
        <v>7361</v>
      </c>
      <c r="J6793" s="675" t="s">
        <v>13708</v>
      </c>
      <c r="K6793" s="666">
        <v>3</v>
      </c>
      <c r="L6793" s="666">
        <v>8</v>
      </c>
      <c r="M6793" s="691" t="s">
        <v>15042</v>
      </c>
      <c r="N6793" s="666">
        <v>3</v>
      </c>
      <c r="O6793" s="666">
        <v>6</v>
      </c>
      <c r="P6793" s="772" t="s">
        <v>15043</v>
      </c>
      <c r="Q6793" s="666">
        <v>1</v>
      </c>
      <c r="R6793" s="666">
        <v>12</v>
      </c>
    </row>
    <row r="6794" spans="1:18" ht="15.75" customHeight="1" x14ac:dyDescent="0.2">
      <c r="A6794" s="665" t="s">
        <v>13701</v>
      </c>
      <c r="B6794" s="666" t="s">
        <v>6922</v>
      </c>
      <c r="C6794" s="666" t="s">
        <v>11026</v>
      </c>
      <c r="D6794" s="675" t="s">
        <v>11169</v>
      </c>
      <c r="E6794" s="737" t="s">
        <v>6979</v>
      </c>
      <c r="F6794" s="666">
        <v>40467580</v>
      </c>
      <c r="G6794" s="675" t="s">
        <v>15232</v>
      </c>
      <c r="H6794" s="675" t="s">
        <v>11169</v>
      </c>
      <c r="I6794" s="675" t="s">
        <v>6929</v>
      </c>
      <c r="J6794" s="675" t="s">
        <v>11169</v>
      </c>
      <c r="K6794" s="666">
        <v>3</v>
      </c>
      <c r="L6794" s="666">
        <v>8</v>
      </c>
      <c r="M6794" s="691" t="s">
        <v>15040</v>
      </c>
      <c r="N6794" s="666">
        <v>3</v>
      </c>
      <c r="O6794" s="666">
        <v>6</v>
      </c>
      <c r="P6794" s="772" t="s">
        <v>14176</v>
      </c>
      <c r="Q6794" s="666">
        <v>1</v>
      </c>
      <c r="R6794" s="666">
        <v>12</v>
      </c>
    </row>
    <row r="6795" spans="1:18" ht="15.75" customHeight="1" x14ac:dyDescent="0.2">
      <c r="A6795" s="665" t="s">
        <v>13701</v>
      </c>
      <c r="B6795" s="666" t="s">
        <v>6922</v>
      </c>
      <c r="C6795" s="666" t="s">
        <v>11026</v>
      </c>
      <c r="D6795" s="675" t="s">
        <v>11806</v>
      </c>
      <c r="E6795" s="737" t="s">
        <v>6979</v>
      </c>
      <c r="F6795" s="666">
        <v>40614518</v>
      </c>
      <c r="G6795" s="675" t="s">
        <v>15022</v>
      </c>
      <c r="H6795" s="675" t="s">
        <v>11806</v>
      </c>
      <c r="I6795" s="675" t="s">
        <v>6929</v>
      </c>
      <c r="J6795" s="675" t="s">
        <v>13704</v>
      </c>
      <c r="K6795" s="666">
        <v>3</v>
      </c>
      <c r="L6795" s="666">
        <v>8</v>
      </c>
      <c r="M6795" s="691" t="s">
        <v>15040</v>
      </c>
      <c r="N6795" s="666">
        <v>3</v>
      </c>
      <c r="O6795" s="666">
        <v>6</v>
      </c>
      <c r="P6795" s="772" t="s">
        <v>14176</v>
      </c>
      <c r="Q6795" s="666">
        <v>1</v>
      </c>
      <c r="R6795" s="666">
        <v>12</v>
      </c>
    </row>
    <row r="6796" spans="1:18" ht="15.75" customHeight="1" x14ac:dyDescent="0.2">
      <c r="A6796" s="665" t="s">
        <v>13701</v>
      </c>
      <c r="B6796" s="666" t="s">
        <v>6922</v>
      </c>
      <c r="C6796" s="666" t="s">
        <v>11026</v>
      </c>
      <c r="D6796" s="675" t="s">
        <v>10738</v>
      </c>
      <c r="E6796" s="737" t="s">
        <v>15041</v>
      </c>
      <c r="F6796" s="666">
        <v>41911082</v>
      </c>
      <c r="G6796" s="675" t="s">
        <v>15023</v>
      </c>
      <c r="H6796" s="675" t="s">
        <v>10738</v>
      </c>
      <c r="I6796" s="675" t="s">
        <v>7361</v>
      </c>
      <c r="J6796" s="675" t="s">
        <v>13708</v>
      </c>
      <c r="K6796" s="666">
        <v>3</v>
      </c>
      <c r="L6796" s="666">
        <v>8</v>
      </c>
      <c r="M6796" s="691" t="s">
        <v>15042</v>
      </c>
      <c r="N6796" s="666">
        <v>3</v>
      </c>
      <c r="O6796" s="666">
        <v>6</v>
      </c>
      <c r="P6796" s="772" t="s">
        <v>15043</v>
      </c>
      <c r="Q6796" s="666">
        <v>1</v>
      </c>
      <c r="R6796" s="666">
        <v>12</v>
      </c>
    </row>
    <row r="6797" spans="1:18" ht="15.75" customHeight="1" x14ac:dyDescent="0.2">
      <c r="A6797" s="665" t="s">
        <v>13701</v>
      </c>
      <c r="B6797" s="666" t="s">
        <v>6922</v>
      </c>
      <c r="C6797" s="666" t="s">
        <v>11026</v>
      </c>
      <c r="D6797" s="675" t="s">
        <v>10738</v>
      </c>
      <c r="E6797" s="737" t="s">
        <v>15041</v>
      </c>
      <c r="F6797" s="666">
        <v>16784052</v>
      </c>
      <c r="G6797" s="675" t="s">
        <v>15233</v>
      </c>
      <c r="H6797" s="675" t="s">
        <v>10738</v>
      </c>
      <c r="I6797" s="675" t="s">
        <v>7361</v>
      </c>
      <c r="J6797" s="675" t="s">
        <v>13708</v>
      </c>
      <c r="K6797" s="666">
        <v>3</v>
      </c>
      <c r="L6797" s="666">
        <v>8</v>
      </c>
      <c r="M6797" s="691" t="s">
        <v>15042</v>
      </c>
      <c r="N6797" s="666">
        <v>3</v>
      </c>
      <c r="O6797" s="666">
        <v>6</v>
      </c>
      <c r="P6797" s="772" t="s">
        <v>15043</v>
      </c>
      <c r="Q6797" s="666">
        <v>1</v>
      </c>
      <c r="R6797" s="666">
        <v>12</v>
      </c>
    </row>
    <row r="6798" spans="1:18" ht="15.75" customHeight="1" x14ac:dyDescent="0.2">
      <c r="A6798" s="665" t="s">
        <v>13701</v>
      </c>
      <c r="B6798" s="666" t="s">
        <v>6922</v>
      </c>
      <c r="C6798" s="666" t="s">
        <v>11026</v>
      </c>
      <c r="D6798" s="675" t="s">
        <v>11806</v>
      </c>
      <c r="E6798" s="737" t="s">
        <v>6979</v>
      </c>
      <c r="F6798" s="666">
        <v>44569465</v>
      </c>
      <c r="G6798" s="675" t="s">
        <v>15234</v>
      </c>
      <c r="H6798" s="675" t="s">
        <v>11806</v>
      </c>
      <c r="I6798" s="675" t="s">
        <v>6929</v>
      </c>
      <c r="J6798" s="675" t="s">
        <v>13704</v>
      </c>
      <c r="K6798" s="666">
        <v>3</v>
      </c>
      <c r="L6798" s="666">
        <v>8</v>
      </c>
      <c r="M6798" s="691" t="s">
        <v>15040</v>
      </c>
      <c r="N6798" s="666">
        <v>3</v>
      </c>
      <c r="O6798" s="666">
        <v>6</v>
      </c>
      <c r="P6798" s="772" t="s">
        <v>14176</v>
      </c>
      <c r="Q6798" s="666">
        <v>1</v>
      </c>
      <c r="R6798" s="666">
        <v>12</v>
      </c>
    </row>
    <row r="6799" spans="1:18" ht="15.75" customHeight="1" x14ac:dyDescent="0.2">
      <c r="A6799" s="665" t="s">
        <v>13701</v>
      </c>
      <c r="B6799" s="666" t="s">
        <v>6922</v>
      </c>
      <c r="C6799" s="666" t="s">
        <v>11026</v>
      </c>
      <c r="D6799" s="675" t="s">
        <v>9914</v>
      </c>
      <c r="E6799" s="737" t="s">
        <v>6963</v>
      </c>
      <c r="F6799" s="666">
        <v>77506794</v>
      </c>
      <c r="G6799" s="675" t="s">
        <v>15235</v>
      </c>
      <c r="H6799" s="675" t="s">
        <v>9914</v>
      </c>
      <c r="I6799" s="675" t="s">
        <v>6929</v>
      </c>
      <c r="J6799" s="675" t="s">
        <v>9913</v>
      </c>
      <c r="K6799" s="666">
        <v>3</v>
      </c>
      <c r="L6799" s="666">
        <v>8</v>
      </c>
      <c r="M6799" s="691" t="s">
        <v>15058</v>
      </c>
      <c r="N6799" s="666">
        <v>3</v>
      </c>
      <c r="O6799" s="666">
        <v>6</v>
      </c>
      <c r="P6799" s="772" t="s">
        <v>14247</v>
      </c>
      <c r="Q6799" s="666">
        <v>1</v>
      </c>
      <c r="R6799" s="666">
        <v>12</v>
      </c>
    </row>
    <row r="6800" spans="1:18" ht="15.75" customHeight="1" x14ac:dyDescent="0.2">
      <c r="A6800" s="665" t="s">
        <v>13701</v>
      </c>
      <c r="B6800" s="666" t="s">
        <v>6922</v>
      </c>
      <c r="C6800" s="666" t="s">
        <v>11026</v>
      </c>
      <c r="D6800" s="675" t="s">
        <v>9914</v>
      </c>
      <c r="E6800" s="737" t="s">
        <v>6963</v>
      </c>
      <c r="F6800" s="666">
        <v>48014756</v>
      </c>
      <c r="G6800" s="675" t="s">
        <v>13648</v>
      </c>
      <c r="H6800" s="675" t="s">
        <v>9914</v>
      </c>
      <c r="I6800" s="675" t="s">
        <v>6929</v>
      </c>
      <c r="J6800" s="675" t="s">
        <v>9913</v>
      </c>
      <c r="K6800" s="666">
        <v>3</v>
      </c>
      <c r="L6800" s="666">
        <v>8</v>
      </c>
      <c r="M6800" s="691" t="s">
        <v>15058</v>
      </c>
      <c r="N6800" s="666">
        <v>3</v>
      </c>
      <c r="O6800" s="666">
        <v>6</v>
      </c>
      <c r="P6800" s="772" t="s">
        <v>14247</v>
      </c>
      <c r="Q6800" s="666">
        <v>1</v>
      </c>
      <c r="R6800" s="666">
        <v>12</v>
      </c>
    </row>
    <row r="6801" spans="1:18" ht="15.75" customHeight="1" x14ac:dyDescent="0.2">
      <c r="A6801" s="665" t="s">
        <v>13701</v>
      </c>
      <c r="B6801" s="666" t="s">
        <v>6922</v>
      </c>
      <c r="C6801" s="666" t="s">
        <v>11026</v>
      </c>
      <c r="D6801" s="675" t="s">
        <v>9914</v>
      </c>
      <c r="E6801" s="737" t="s">
        <v>6963</v>
      </c>
      <c r="F6801" s="666">
        <v>10414704</v>
      </c>
      <c r="G6801" s="675" t="s">
        <v>15024</v>
      </c>
      <c r="H6801" s="675" t="s">
        <v>9914</v>
      </c>
      <c r="I6801" s="675" t="s">
        <v>6929</v>
      </c>
      <c r="J6801" s="675" t="s">
        <v>9913</v>
      </c>
      <c r="K6801" s="666">
        <v>3</v>
      </c>
      <c r="L6801" s="666">
        <v>8</v>
      </c>
      <c r="M6801" s="691" t="s">
        <v>15058</v>
      </c>
      <c r="N6801" s="666">
        <v>3</v>
      </c>
      <c r="O6801" s="666">
        <v>6</v>
      </c>
      <c r="P6801" s="772" t="s">
        <v>14247</v>
      </c>
      <c r="Q6801" s="666">
        <v>1</v>
      </c>
      <c r="R6801" s="666">
        <v>12</v>
      </c>
    </row>
    <row r="6802" spans="1:18" ht="15.75" customHeight="1" x14ac:dyDescent="0.2">
      <c r="A6802" s="665" t="s">
        <v>13701</v>
      </c>
      <c r="B6802" s="666" t="s">
        <v>6922</v>
      </c>
      <c r="C6802" s="666" t="s">
        <v>11026</v>
      </c>
      <c r="D6802" s="675" t="s">
        <v>9914</v>
      </c>
      <c r="E6802" s="737" t="s">
        <v>6963</v>
      </c>
      <c r="F6802" s="666">
        <v>18149991</v>
      </c>
      <c r="G6802" s="675" t="s">
        <v>15236</v>
      </c>
      <c r="H6802" s="675" t="s">
        <v>9914</v>
      </c>
      <c r="I6802" s="675" t="s">
        <v>6929</v>
      </c>
      <c r="J6802" s="675" t="s">
        <v>9913</v>
      </c>
      <c r="K6802" s="666">
        <v>3</v>
      </c>
      <c r="L6802" s="666">
        <v>8</v>
      </c>
      <c r="M6802" s="691" t="s">
        <v>15058</v>
      </c>
      <c r="N6802" s="666">
        <v>3</v>
      </c>
      <c r="O6802" s="666">
        <v>6</v>
      </c>
      <c r="P6802" s="772" t="s">
        <v>14247</v>
      </c>
      <c r="Q6802" s="666">
        <v>1</v>
      </c>
      <c r="R6802" s="666">
        <v>12</v>
      </c>
    </row>
    <row r="6803" spans="1:18" ht="15.75" customHeight="1" x14ac:dyDescent="0.2">
      <c r="A6803" s="665" t="s">
        <v>13701</v>
      </c>
      <c r="B6803" s="666" t="s">
        <v>6922</v>
      </c>
      <c r="C6803" s="666" t="s">
        <v>11026</v>
      </c>
      <c r="D6803" s="675" t="s">
        <v>8987</v>
      </c>
      <c r="E6803" s="737" t="s">
        <v>6979</v>
      </c>
      <c r="F6803" s="666">
        <v>44879505</v>
      </c>
      <c r="G6803" s="675" t="s">
        <v>15237</v>
      </c>
      <c r="H6803" s="675" t="s">
        <v>8987</v>
      </c>
      <c r="I6803" s="675" t="s">
        <v>6929</v>
      </c>
      <c r="J6803" s="675" t="s">
        <v>9837</v>
      </c>
      <c r="K6803" s="666">
        <v>3</v>
      </c>
      <c r="L6803" s="666">
        <v>8</v>
      </c>
      <c r="M6803" s="691" t="s">
        <v>15040</v>
      </c>
      <c r="N6803" s="666">
        <v>3</v>
      </c>
      <c r="O6803" s="666">
        <v>6</v>
      </c>
      <c r="P6803" s="772" t="s">
        <v>14176</v>
      </c>
      <c r="Q6803" s="666">
        <v>1</v>
      </c>
      <c r="R6803" s="666">
        <v>12</v>
      </c>
    </row>
    <row r="6804" spans="1:18" ht="15.75" customHeight="1" x14ac:dyDescent="0.2">
      <c r="A6804" s="665" t="s">
        <v>13701</v>
      </c>
      <c r="B6804" s="666" t="s">
        <v>6922</v>
      </c>
      <c r="C6804" s="666" t="s">
        <v>11026</v>
      </c>
      <c r="D6804" s="675" t="s">
        <v>11949</v>
      </c>
      <c r="E6804" s="737" t="s">
        <v>15041</v>
      </c>
      <c r="F6804" s="666">
        <v>44863992</v>
      </c>
      <c r="G6804" s="675" t="s">
        <v>15238</v>
      </c>
      <c r="H6804" s="675" t="s">
        <v>11949</v>
      </c>
      <c r="I6804" s="675" t="s">
        <v>7361</v>
      </c>
      <c r="J6804" s="675" t="s">
        <v>13708</v>
      </c>
      <c r="K6804" s="666">
        <v>3</v>
      </c>
      <c r="L6804" s="666">
        <v>8</v>
      </c>
      <c r="M6804" s="691" t="s">
        <v>15042</v>
      </c>
      <c r="N6804" s="666">
        <v>3</v>
      </c>
      <c r="O6804" s="666">
        <v>6</v>
      </c>
      <c r="P6804" s="772" t="s">
        <v>15043</v>
      </c>
      <c r="Q6804" s="666">
        <v>1</v>
      </c>
      <c r="R6804" s="666">
        <v>12</v>
      </c>
    </row>
    <row r="6805" spans="1:18" ht="15.75" customHeight="1" x14ac:dyDescent="0.2">
      <c r="A6805" s="665" t="s">
        <v>13701</v>
      </c>
      <c r="B6805" s="666" t="s">
        <v>6922</v>
      </c>
      <c r="C6805" s="666" t="s">
        <v>11026</v>
      </c>
      <c r="D6805" s="675" t="s">
        <v>11806</v>
      </c>
      <c r="E6805" s="737" t="s">
        <v>6979</v>
      </c>
      <c r="F6805" s="666">
        <v>46754645</v>
      </c>
      <c r="G6805" s="675" t="s">
        <v>15028</v>
      </c>
      <c r="H6805" s="675" t="s">
        <v>11806</v>
      </c>
      <c r="I6805" s="675" t="s">
        <v>6929</v>
      </c>
      <c r="J6805" s="675" t="s">
        <v>13704</v>
      </c>
      <c r="K6805" s="666">
        <v>3</v>
      </c>
      <c r="L6805" s="666">
        <v>8</v>
      </c>
      <c r="M6805" s="691" t="s">
        <v>15040</v>
      </c>
      <c r="N6805" s="666">
        <v>3</v>
      </c>
      <c r="O6805" s="666">
        <v>6</v>
      </c>
      <c r="P6805" s="772" t="s">
        <v>14176</v>
      </c>
      <c r="Q6805" s="666">
        <v>1</v>
      </c>
      <c r="R6805" s="666">
        <v>12</v>
      </c>
    </row>
    <row r="6806" spans="1:18" ht="15.75" customHeight="1" x14ac:dyDescent="0.2">
      <c r="A6806" s="665" t="s">
        <v>13701</v>
      </c>
      <c r="B6806" s="666" t="s">
        <v>6922</v>
      </c>
      <c r="C6806" s="666" t="s">
        <v>11026</v>
      </c>
      <c r="D6806" s="675" t="s">
        <v>11806</v>
      </c>
      <c r="E6806" s="737" t="s">
        <v>6979</v>
      </c>
      <c r="F6806" s="666">
        <v>71494817</v>
      </c>
      <c r="G6806" s="675" t="s">
        <v>15029</v>
      </c>
      <c r="H6806" s="675" t="s">
        <v>11806</v>
      </c>
      <c r="I6806" s="675" t="s">
        <v>6929</v>
      </c>
      <c r="J6806" s="675" t="s">
        <v>13704</v>
      </c>
      <c r="K6806" s="666">
        <v>3</v>
      </c>
      <c r="L6806" s="666">
        <v>8</v>
      </c>
      <c r="M6806" s="691" t="s">
        <v>15040</v>
      </c>
      <c r="N6806" s="666">
        <v>3</v>
      </c>
      <c r="O6806" s="666">
        <v>6</v>
      </c>
      <c r="P6806" s="772" t="s">
        <v>14176</v>
      </c>
      <c r="Q6806" s="666">
        <v>1</v>
      </c>
      <c r="R6806" s="666">
        <v>12</v>
      </c>
    </row>
    <row r="6807" spans="1:18" ht="15.75" customHeight="1" x14ac:dyDescent="0.2">
      <c r="A6807" s="665" t="s">
        <v>13701</v>
      </c>
      <c r="B6807" s="666" t="s">
        <v>6922</v>
      </c>
      <c r="C6807" s="666" t="s">
        <v>11026</v>
      </c>
      <c r="D6807" s="675" t="s">
        <v>11806</v>
      </c>
      <c r="E6807" s="737" t="s">
        <v>6979</v>
      </c>
      <c r="F6807" s="666">
        <v>41666451</v>
      </c>
      <c r="G6807" s="675" t="s">
        <v>15030</v>
      </c>
      <c r="H6807" s="675" t="s">
        <v>11806</v>
      </c>
      <c r="I6807" s="675" t="s">
        <v>6929</v>
      </c>
      <c r="J6807" s="675" t="s">
        <v>13704</v>
      </c>
      <c r="K6807" s="666">
        <v>3</v>
      </c>
      <c r="L6807" s="666">
        <v>8</v>
      </c>
      <c r="M6807" s="691" t="s">
        <v>15040</v>
      </c>
      <c r="N6807" s="666">
        <v>3</v>
      </c>
      <c r="O6807" s="666">
        <v>6</v>
      </c>
      <c r="P6807" s="772" t="s">
        <v>14176</v>
      </c>
      <c r="Q6807" s="666">
        <v>1</v>
      </c>
      <c r="R6807" s="666">
        <v>12</v>
      </c>
    </row>
    <row r="6808" spans="1:18" ht="15.75" customHeight="1" x14ac:dyDescent="0.2">
      <c r="A6808" s="665" t="s">
        <v>13701</v>
      </c>
      <c r="B6808" s="666" t="s">
        <v>6922</v>
      </c>
      <c r="C6808" s="666" t="s">
        <v>11026</v>
      </c>
      <c r="D6808" s="675" t="s">
        <v>8987</v>
      </c>
      <c r="E6808" s="737" t="s">
        <v>6979</v>
      </c>
      <c r="F6808" s="666">
        <v>42062326</v>
      </c>
      <c r="G6808" s="675" t="s">
        <v>15239</v>
      </c>
      <c r="H6808" s="675" t="s">
        <v>8987</v>
      </c>
      <c r="I6808" s="675" t="s">
        <v>6929</v>
      </c>
      <c r="J6808" s="675" t="s">
        <v>9837</v>
      </c>
      <c r="K6808" s="666">
        <v>3</v>
      </c>
      <c r="L6808" s="666">
        <v>8</v>
      </c>
      <c r="M6808" s="691" t="s">
        <v>15040</v>
      </c>
      <c r="N6808" s="666">
        <v>3</v>
      </c>
      <c r="O6808" s="666">
        <v>6</v>
      </c>
      <c r="P6808" s="772" t="s">
        <v>14176</v>
      </c>
      <c r="Q6808" s="666">
        <v>1</v>
      </c>
      <c r="R6808" s="666">
        <v>12</v>
      </c>
    </row>
    <row r="6809" spans="1:18" ht="15.75" customHeight="1" x14ac:dyDescent="0.2">
      <c r="A6809" s="665" t="s">
        <v>13701</v>
      </c>
      <c r="B6809" s="666" t="s">
        <v>6922</v>
      </c>
      <c r="C6809" s="666" t="s">
        <v>11026</v>
      </c>
      <c r="D6809" s="675" t="s">
        <v>10738</v>
      </c>
      <c r="E6809" s="737" t="s">
        <v>15041</v>
      </c>
      <c r="F6809" s="666">
        <v>18021327</v>
      </c>
      <c r="G6809" s="675" t="s">
        <v>15035</v>
      </c>
      <c r="H6809" s="675" t="s">
        <v>10738</v>
      </c>
      <c r="I6809" s="675" t="s">
        <v>7361</v>
      </c>
      <c r="J6809" s="675" t="s">
        <v>13708</v>
      </c>
      <c r="K6809" s="666">
        <v>3</v>
      </c>
      <c r="L6809" s="666">
        <v>8</v>
      </c>
      <c r="M6809" s="691" t="s">
        <v>15042</v>
      </c>
      <c r="N6809" s="666">
        <v>3</v>
      </c>
      <c r="O6809" s="666">
        <v>6</v>
      </c>
      <c r="P6809" s="772" t="s">
        <v>15043</v>
      </c>
      <c r="Q6809" s="666">
        <v>1</v>
      </c>
      <c r="R6809" s="666">
        <v>12</v>
      </c>
    </row>
    <row r="6810" spans="1:18" ht="15.75" customHeight="1" x14ac:dyDescent="0.2">
      <c r="A6810" s="665" t="s">
        <v>13701</v>
      </c>
      <c r="B6810" s="666" t="s">
        <v>6922</v>
      </c>
      <c r="C6810" s="666" t="s">
        <v>11026</v>
      </c>
      <c r="D6810" s="675" t="s">
        <v>10356</v>
      </c>
      <c r="E6810" s="737" t="s">
        <v>6979</v>
      </c>
      <c r="F6810" s="666">
        <v>18108371</v>
      </c>
      <c r="G6810" s="675" t="s">
        <v>15240</v>
      </c>
      <c r="H6810" s="675" t="s">
        <v>10356</v>
      </c>
      <c r="I6810" s="675" t="s">
        <v>6929</v>
      </c>
      <c r="J6810" s="675" t="s">
        <v>10356</v>
      </c>
      <c r="K6810" s="666">
        <v>3</v>
      </c>
      <c r="L6810" s="666">
        <v>8</v>
      </c>
      <c r="M6810" s="691" t="s">
        <v>15040</v>
      </c>
      <c r="N6810" s="666">
        <v>3</v>
      </c>
      <c r="O6810" s="666">
        <v>6</v>
      </c>
      <c r="P6810" s="772" t="s">
        <v>14176</v>
      </c>
      <c r="Q6810" s="666">
        <v>1</v>
      </c>
      <c r="R6810" s="666">
        <v>12</v>
      </c>
    </row>
    <row r="6811" spans="1:18" ht="15.75" customHeight="1" x14ac:dyDescent="0.2">
      <c r="A6811" s="665" t="s">
        <v>13701</v>
      </c>
      <c r="B6811" s="666" t="s">
        <v>6922</v>
      </c>
      <c r="C6811" s="666" t="s">
        <v>11026</v>
      </c>
      <c r="D6811" s="675" t="s">
        <v>10356</v>
      </c>
      <c r="E6811" s="737" t="s">
        <v>6979</v>
      </c>
      <c r="F6811" s="666">
        <v>42868656</v>
      </c>
      <c r="G6811" s="675" t="s">
        <v>15241</v>
      </c>
      <c r="H6811" s="675" t="s">
        <v>10356</v>
      </c>
      <c r="I6811" s="675" t="s">
        <v>6929</v>
      </c>
      <c r="J6811" s="675" t="s">
        <v>10356</v>
      </c>
      <c r="K6811" s="666">
        <v>3</v>
      </c>
      <c r="L6811" s="666">
        <v>8</v>
      </c>
      <c r="M6811" s="691" t="s">
        <v>15040</v>
      </c>
      <c r="N6811" s="666">
        <v>3</v>
      </c>
      <c r="O6811" s="666">
        <v>6</v>
      </c>
      <c r="P6811" s="772" t="s">
        <v>14176</v>
      </c>
      <c r="Q6811" s="666">
        <v>1</v>
      </c>
      <c r="R6811" s="666">
        <v>12</v>
      </c>
    </row>
    <row r="6812" spans="1:18" ht="15.75" customHeight="1" x14ac:dyDescent="0.2">
      <c r="A6812" s="665" t="s">
        <v>13701</v>
      </c>
      <c r="B6812" s="666" t="s">
        <v>6922</v>
      </c>
      <c r="C6812" s="666" t="s">
        <v>11026</v>
      </c>
      <c r="D6812" s="675" t="s">
        <v>11806</v>
      </c>
      <c r="E6812" s="737" t="s">
        <v>6979</v>
      </c>
      <c r="F6812" s="666">
        <v>76762310</v>
      </c>
      <c r="G6812" s="675" t="s">
        <v>10775</v>
      </c>
      <c r="H6812" s="675" t="s">
        <v>11806</v>
      </c>
      <c r="I6812" s="675" t="s">
        <v>6929</v>
      </c>
      <c r="J6812" s="675" t="s">
        <v>13704</v>
      </c>
      <c r="K6812" s="666">
        <v>3</v>
      </c>
      <c r="L6812" s="666">
        <v>8</v>
      </c>
      <c r="M6812" s="691" t="s">
        <v>15040</v>
      </c>
      <c r="N6812" s="666">
        <v>3</v>
      </c>
      <c r="O6812" s="666">
        <v>6</v>
      </c>
      <c r="P6812" s="772" t="s">
        <v>14176</v>
      </c>
      <c r="Q6812" s="666">
        <v>1</v>
      </c>
      <c r="R6812" s="666">
        <v>12</v>
      </c>
    </row>
    <row r="6813" spans="1:18" ht="15.75" customHeight="1" x14ac:dyDescent="0.2">
      <c r="A6813" s="665" t="s">
        <v>13701</v>
      </c>
      <c r="B6813" s="666" t="s">
        <v>6922</v>
      </c>
      <c r="C6813" s="666" t="s">
        <v>14689</v>
      </c>
      <c r="D6813" s="675" t="s">
        <v>8987</v>
      </c>
      <c r="E6813" s="737" t="s">
        <v>15041</v>
      </c>
      <c r="F6813" s="666">
        <v>42922907</v>
      </c>
      <c r="G6813" s="675" t="s">
        <v>10206</v>
      </c>
      <c r="H6813" s="675" t="s">
        <v>8987</v>
      </c>
      <c r="I6813" s="675" t="s">
        <v>6929</v>
      </c>
      <c r="J6813" s="675" t="s">
        <v>9837</v>
      </c>
      <c r="K6813" s="666">
        <v>1</v>
      </c>
      <c r="L6813" s="666">
        <v>7</v>
      </c>
      <c r="M6813" s="691" t="s">
        <v>15242</v>
      </c>
      <c r="N6813" s="666"/>
      <c r="O6813" s="666"/>
      <c r="P6813" s="772"/>
      <c r="Q6813" s="666"/>
      <c r="R6813" s="666"/>
    </row>
    <row r="6814" spans="1:18" ht="15.75" customHeight="1" x14ac:dyDescent="0.2">
      <c r="A6814" s="665" t="s">
        <v>13701</v>
      </c>
      <c r="B6814" s="666" t="s">
        <v>6922</v>
      </c>
      <c r="C6814" s="666" t="s">
        <v>14689</v>
      </c>
      <c r="D6814" s="675" t="s">
        <v>8611</v>
      </c>
      <c r="E6814" s="737" t="s">
        <v>5124</v>
      </c>
      <c r="F6814" s="666">
        <v>40367286</v>
      </c>
      <c r="G6814" s="675" t="s">
        <v>15243</v>
      </c>
      <c r="H6814" s="675" t="s">
        <v>8611</v>
      </c>
      <c r="I6814" s="675" t="s">
        <v>7361</v>
      </c>
      <c r="J6814" s="675" t="s">
        <v>13708</v>
      </c>
      <c r="K6814" s="666">
        <v>1</v>
      </c>
      <c r="L6814" s="666">
        <v>7</v>
      </c>
      <c r="M6814" s="691" t="s">
        <v>14210</v>
      </c>
      <c r="N6814" s="666"/>
      <c r="O6814" s="666"/>
      <c r="P6814" s="772"/>
      <c r="Q6814" s="666"/>
      <c r="R6814" s="666"/>
    </row>
    <row r="6815" spans="1:18" ht="15.75" customHeight="1" x14ac:dyDescent="0.2">
      <c r="A6815" s="665" t="s">
        <v>13701</v>
      </c>
      <c r="B6815" s="666" t="s">
        <v>6922</v>
      </c>
      <c r="C6815" s="666" t="s">
        <v>14689</v>
      </c>
      <c r="D6815" s="675" t="s">
        <v>10854</v>
      </c>
      <c r="E6815" s="737" t="s">
        <v>15041</v>
      </c>
      <c r="F6815" s="666">
        <v>47248103</v>
      </c>
      <c r="G6815" s="675" t="s">
        <v>15244</v>
      </c>
      <c r="H6815" s="675" t="s">
        <v>10854</v>
      </c>
      <c r="I6815" s="675" t="s">
        <v>6929</v>
      </c>
      <c r="J6815" s="675" t="s">
        <v>10854</v>
      </c>
      <c r="K6815" s="666">
        <v>1</v>
      </c>
      <c r="L6815" s="666">
        <v>7</v>
      </c>
      <c r="M6815" s="691" t="s">
        <v>15242</v>
      </c>
      <c r="N6815" s="666"/>
      <c r="O6815" s="666"/>
      <c r="P6815" s="772"/>
      <c r="Q6815" s="666"/>
      <c r="R6815" s="666"/>
    </row>
    <row r="6816" spans="1:18" ht="15.75" customHeight="1" x14ac:dyDescent="0.2">
      <c r="A6816" s="665" t="s">
        <v>13701</v>
      </c>
      <c r="B6816" s="666" t="s">
        <v>6922</v>
      </c>
      <c r="C6816" s="666" t="s">
        <v>14689</v>
      </c>
      <c r="D6816" s="675" t="s">
        <v>9913</v>
      </c>
      <c r="E6816" s="737" t="s">
        <v>13855</v>
      </c>
      <c r="F6816" s="666">
        <v>42927994</v>
      </c>
      <c r="G6816" s="675" t="s">
        <v>15245</v>
      </c>
      <c r="H6816" s="675" t="s">
        <v>9913</v>
      </c>
      <c r="I6816" s="675" t="s">
        <v>6929</v>
      </c>
      <c r="J6816" s="675" t="s">
        <v>9913</v>
      </c>
      <c r="K6816" s="666">
        <v>1</v>
      </c>
      <c r="L6816" s="666">
        <v>7</v>
      </c>
      <c r="M6816" s="691" t="s">
        <v>15246</v>
      </c>
      <c r="N6816" s="666"/>
      <c r="O6816" s="666"/>
      <c r="P6816" s="772"/>
      <c r="Q6816" s="666"/>
      <c r="R6816" s="666"/>
    </row>
    <row r="6817" spans="1:18" ht="15.75" customHeight="1" x14ac:dyDescent="0.2">
      <c r="A6817" s="665" t="s">
        <v>13701</v>
      </c>
      <c r="B6817" s="666" t="s">
        <v>6922</v>
      </c>
      <c r="C6817" s="666" t="s">
        <v>14689</v>
      </c>
      <c r="D6817" s="675" t="s">
        <v>8987</v>
      </c>
      <c r="E6817" s="737" t="s">
        <v>4263</v>
      </c>
      <c r="F6817" s="666">
        <v>47851403</v>
      </c>
      <c r="G6817" s="675" t="s">
        <v>15247</v>
      </c>
      <c r="H6817" s="675" t="s">
        <v>8987</v>
      </c>
      <c r="I6817" s="675" t="s">
        <v>6929</v>
      </c>
      <c r="J6817" s="675" t="s">
        <v>9837</v>
      </c>
      <c r="K6817" s="666">
        <v>1</v>
      </c>
      <c r="L6817" s="666">
        <v>7</v>
      </c>
      <c r="M6817" s="691" t="s">
        <v>15248</v>
      </c>
      <c r="N6817" s="666"/>
      <c r="O6817" s="666"/>
      <c r="P6817" s="772"/>
      <c r="Q6817" s="666"/>
      <c r="R6817" s="666"/>
    </row>
    <row r="6818" spans="1:18" ht="15.75" customHeight="1" x14ac:dyDescent="0.2">
      <c r="A6818" s="665" t="s">
        <v>13701</v>
      </c>
      <c r="B6818" s="666" t="s">
        <v>6922</v>
      </c>
      <c r="C6818" s="666" t="s">
        <v>14689</v>
      </c>
      <c r="D6818" s="675" t="s">
        <v>8987</v>
      </c>
      <c r="E6818" s="737" t="s">
        <v>15041</v>
      </c>
      <c r="F6818" s="666">
        <v>47124504</v>
      </c>
      <c r="G6818" s="675" t="s">
        <v>13847</v>
      </c>
      <c r="H6818" s="675" t="s">
        <v>8987</v>
      </c>
      <c r="I6818" s="675" t="s">
        <v>6929</v>
      </c>
      <c r="J6818" s="675" t="s">
        <v>9837</v>
      </c>
      <c r="K6818" s="666">
        <v>1</v>
      </c>
      <c r="L6818" s="666">
        <v>7</v>
      </c>
      <c r="M6818" s="691" t="s">
        <v>15242</v>
      </c>
      <c r="N6818" s="666"/>
      <c r="O6818" s="666"/>
      <c r="P6818" s="772"/>
      <c r="Q6818" s="666"/>
      <c r="R6818" s="666"/>
    </row>
    <row r="6819" spans="1:18" ht="15.75" customHeight="1" x14ac:dyDescent="0.2">
      <c r="A6819" s="665" t="s">
        <v>13701</v>
      </c>
      <c r="B6819" s="666" t="s">
        <v>6922</v>
      </c>
      <c r="C6819" s="666" t="s">
        <v>14689</v>
      </c>
      <c r="D6819" s="675" t="s">
        <v>8987</v>
      </c>
      <c r="E6819" s="737" t="s">
        <v>15041</v>
      </c>
      <c r="F6819" s="666">
        <v>43134587</v>
      </c>
      <c r="G6819" s="675" t="s">
        <v>15249</v>
      </c>
      <c r="H6819" s="675" t="s">
        <v>8987</v>
      </c>
      <c r="I6819" s="675" t="s">
        <v>6929</v>
      </c>
      <c r="J6819" s="675" t="s">
        <v>9837</v>
      </c>
      <c r="K6819" s="666">
        <v>1</v>
      </c>
      <c r="L6819" s="666">
        <v>7</v>
      </c>
      <c r="M6819" s="691" t="s">
        <v>15242</v>
      </c>
      <c r="N6819" s="666"/>
      <c r="O6819" s="666"/>
      <c r="P6819" s="772"/>
      <c r="Q6819" s="666"/>
      <c r="R6819" s="666"/>
    </row>
    <row r="6820" spans="1:18" ht="15.75" customHeight="1" x14ac:dyDescent="0.2">
      <c r="A6820" s="665" t="s">
        <v>13701</v>
      </c>
      <c r="B6820" s="666" t="s">
        <v>6922</v>
      </c>
      <c r="C6820" s="666" t="s">
        <v>14689</v>
      </c>
      <c r="D6820" s="675" t="s">
        <v>15250</v>
      </c>
      <c r="E6820" s="737" t="s">
        <v>15041</v>
      </c>
      <c r="F6820" s="666">
        <v>43324025</v>
      </c>
      <c r="G6820" s="675" t="s">
        <v>15251</v>
      </c>
      <c r="H6820" s="675" t="s">
        <v>15250</v>
      </c>
      <c r="I6820" s="675" t="s">
        <v>6929</v>
      </c>
      <c r="J6820" s="692" t="s">
        <v>15252</v>
      </c>
      <c r="K6820" s="666">
        <v>1</v>
      </c>
      <c r="L6820" s="666">
        <v>7</v>
      </c>
      <c r="M6820" s="691" t="s">
        <v>15242</v>
      </c>
      <c r="N6820" s="666"/>
      <c r="O6820" s="666"/>
      <c r="P6820" s="772"/>
      <c r="Q6820" s="666"/>
      <c r="R6820" s="666"/>
    </row>
    <row r="6821" spans="1:18" ht="15.75" customHeight="1" x14ac:dyDescent="0.2">
      <c r="A6821" s="665" t="s">
        <v>13701</v>
      </c>
      <c r="B6821" s="666" t="s">
        <v>6922</v>
      </c>
      <c r="C6821" s="666" t="s">
        <v>14689</v>
      </c>
      <c r="D6821" s="675" t="s">
        <v>10854</v>
      </c>
      <c r="E6821" s="737" t="s">
        <v>15041</v>
      </c>
      <c r="F6821" s="666">
        <v>18093145</v>
      </c>
      <c r="G6821" s="675" t="s">
        <v>15253</v>
      </c>
      <c r="H6821" s="675" t="s">
        <v>10854</v>
      </c>
      <c r="I6821" s="675" t="s">
        <v>6929</v>
      </c>
      <c r="J6821" s="675" t="s">
        <v>10854</v>
      </c>
      <c r="K6821" s="666">
        <v>1</v>
      </c>
      <c r="L6821" s="666">
        <v>7</v>
      </c>
      <c r="M6821" s="691" t="s">
        <v>15242</v>
      </c>
      <c r="N6821" s="666"/>
      <c r="O6821" s="666"/>
      <c r="P6821" s="772"/>
      <c r="Q6821" s="666"/>
      <c r="R6821" s="666"/>
    </row>
    <row r="6822" spans="1:18" ht="15.75" customHeight="1" x14ac:dyDescent="0.2">
      <c r="A6822" s="665" t="s">
        <v>13701</v>
      </c>
      <c r="B6822" s="666" t="s">
        <v>6922</v>
      </c>
      <c r="C6822" s="666" t="s">
        <v>14689</v>
      </c>
      <c r="D6822" s="675" t="s">
        <v>11806</v>
      </c>
      <c r="E6822" s="737" t="s">
        <v>4263</v>
      </c>
      <c r="F6822" s="666">
        <v>72555751</v>
      </c>
      <c r="G6822" s="675" t="s">
        <v>15254</v>
      </c>
      <c r="H6822" s="675" t="s">
        <v>11806</v>
      </c>
      <c r="I6822" s="675" t="s">
        <v>6929</v>
      </c>
      <c r="J6822" s="675" t="s">
        <v>13704</v>
      </c>
      <c r="K6822" s="666">
        <v>1</v>
      </c>
      <c r="L6822" s="666">
        <v>7</v>
      </c>
      <c r="M6822" s="691" t="s">
        <v>15248</v>
      </c>
      <c r="N6822" s="666"/>
      <c r="O6822" s="666"/>
      <c r="P6822" s="772"/>
      <c r="Q6822" s="666"/>
      <c r="R6822" s="666"/>
    </row>
    <row r="6823" spans="1:18" ht="15.75" customHeight="1" x14ac:dyDescent="0.2">
      <c r="A6823" s="665" t="s">
        <v>13701</v>
      </c>
      <c r="B6823" s="666" t="s">
        <v>6922</v>
      </c>
      <c r="C6823" s="666" t="s">
        <v>14689</v>
      </c>
      <c r="D6823" s="675" t="s">
        <v>8670</v>
      </c>
      <c r="E6823" s="737" t="s">
        <v>7454</v>
      </c>
      <c r="F6823" s="666">
        <v>77271022</v>
      </c>
      <c r="G6823" s="675" t="s">
        <v>15255</v>
      </c>
      <c r="H6823" s="675" t="s">
        <v>8670</v>
      </c>
      <c r="I6823" s="675" t="s">
        <v>7541</v>
      </c>
      <c r="J6823" s="675" t="s">
        <v>13708</v>
      </c>
      <c r="K6823" s="666">
        <v>1</v>
      </c>
      <c r="L6823" s="666">
        <v>7</v>
      </c>
      <c r="M6823" s="691" t="s">
        <v>15256</v>
      </c>
      <c r="N6823" s="666"/>
      <c r="O6823" s="666"/>
      <c r="P6823" s="772"/>
      <c r="Q6823" s="666"/>
      <c r="R6823" s="666"/>
    </row>
    <row r="6824" spans="1:18" ht="15.75" customHeight="1" x14ac:dyDescent="0.2">
      <c r="A6824" s="665" t="s">
        <v>13701</v>
      </c>
      <c r="B6824" s="666" t="s">
        <v>6922</v>
      </c>
      <c r="C6824" s="666" t="s">
        <v>14689</v>
      </c>
      <c r="D6824" s="675" t="s">
        <v>8611</v>
      </c>
      <c r="E6824" s="737" t="s">
        <v>5124</v>
      </c>
      <c r="F6824" s="666">
        <v>42045732</v>
      </c>
      <c r="G6824" s="675" t="s">
        <v>10373</v>
      </c>
      <c r="H6824" s="675" t="s">
        <v>8611</v>
      </c>
      <c r="I6824" s="675" t="s">
        <v>7361</v>
      </c>
      <c r="J6824" s="675" t="s">
        <v>13708</v>
      </c>
      <c r="K6824" s="666">
        <v>1</v>
      </c>
      <c r="L6824" s="666">
        <v>7</v>
      </c>
      <c r="M6824" s="691" t="s">
        <v>14210</v>
      </c>
      <c r="N6824" s="666"/>
      <c r="O6824" s="666"/>
      <c r="P6824" s="772"/>
      <c r="Q6824" s="666"/>
      <c r="R6824" s="666"/>
    </row>
    <row r="6825" spans="1:18" ht="15.75" customHeight="1" x14ac:dyDescent="0.2">
      <c r="A6825" s="665" t="s">
        <v>13701</v>
      </c>
      <c r="B6825" s="666" t="s">
        <v>6922</v>
      </c>
      <c r="C6825" s="666" t="s">
        <v>14689</v>
      </c>
      <c r="D6825" s="675" t="s">
        <v>8987</v>
      </c>
      <c r="E6825" s="737" t="s">
        <v>15041</v>
      </c>
      <c r="F6825" s="666">
        <v>43305673</v>
      </c>
      <c r="G6825" s="675" t="s">
        <v>15257</v>
      </c>
      <c r="H6825" s="675" t="s">
        <v>8987</v>
      </c>
      <c r="I6825" s="675" t="s">
        <v>6929</v>
      </c>
      <c r="J6825" s="675" t="s">
        <v>9837</v>
      </c>
      <c r="K6825" s="666">
        <v>1</v>
      </c>
      <c r="L6825" s="666">
        <v>7</v>
      </c>
      <c r="M6825" s="691" t="s">
        <v>15242</v>
      </c>
      <c r="N6825" s="666"/>
      <c r="O6825" s="666"/>
      <c r="P6825" s="772"/>
      <c r="Q6825" s="666"/>
      <c r="R6825" s="666"/>
    </row>
    <row r="6826" spans="1:18" ht="15.75" customHeight="1" x14ac:dyDescent="0.2">
      <c r="A6826" s="665" t="s">
        <v>13701</v>
      </c>
      <c r="B6826" s="666" t="s">
        <v>6922</v>
      </c>
      <c r="C6826" s="666" t="s">
        <v>14689</v>
      </c>
      <c r="D6826" s="675" t="s">
        <v>10854</v>
      </c>
      <c r="E6826" s="737" t="s">
        <v>15041</v>
      </c>
      <c r="F6826" s="666">
        <v>47221426</v>
      </c>
      <c r="G6826" s="675" t="s">
        <v>15258</v>
      </c>
      <c r="H6826" s="675" t="s">
        <v>10854</v>
      </c>
      <c r="I6826" s="675" t="s">
        <v>6929</v>
      </c>
      <c r="J6826" s="675" t="s">
        <v>10854</v>
      </c>
      <c r="K6826" s="666">
        <v>1</v>
      </c>
      <c r="L6826" s="666">
        <v>7</v>
      </c>
      <c r="M6826" s="691" t="s">
        <v>15242</v>
      </c>
      <c r="N6826" s="666"/>
      <c r="O6826" s="666"/>
      <c r="P6826" s="772"/>
      <c r="Q6826" s="666"/>
      <c r="R6826" s="666"/>
    </row>
    <row r="6827" spans="1:18" ht="15.75" customHeight="1" x14ac:dyDescent="0.2">
      <c r="A6827" s="665" t="s">
        <v>13701</v>
      </c>
      <c r="B6827" s="666" t="s">
        <v>6922</v>
      </c>
      <c r="C6827" s="666" t="s">
        <v>14689</v>
      </c>
      <c r="D6827" s="675" t="s">
        <v>12297</v>
      </c>
      <c r="E6827" s="737" t="s">
        <v>6944</v>
      </c>
      <c r="F6827" s="666">
        <v>45487072</v>
      </c>
      <c r="G6827" s="675" t="s">
        <v>15259</v>
      </c>
      <c r="H6827" s="675" t="s">
        <v>12297</v>
      </c>
      <c r="I6827" s="675" t="s">
        <v>6929</v>
      </c>
      <c r="J6827" s="675" t="s">
        <v>9913</v>
      </c>
      <c r="K6827" s="666">
        <v>1</v>
      </c>
      <c r="L6827" s="666">
        <v>7</v>
      </c>
      <c r="M6827" s="691" t="s">
        <v>15260</v>
      </c>
      <c r="N6827" s="666"/>
      <c r="O6827" s="666"/>
      <c r="P6827" s="772"/>
      <c r="Q6827" s="666"/>
      <c r="R6827" s="666"/>
    </row>
    <row r="6828" spans="1:18" ht="15.75" customHeight="1" x14ac:dyDescent="0.2">
      <c r="A6828" s="665" t="s">
        <v>13701</v>
      </c>
      <c r="B6828" s="666" t="s">
        <v>6922</v>
      </c>
      <c r="C6828" s="666" t="s">
        <v>14689</v>
      </c>
      <c r="D6828" s="675" t="s">
        <v>8987</v>
      </c>
      <c r="E6828" s="737" t="s">
        <v>15041</v>
      </c>
      <c r="F6828" s="666">
        <v>42002399</v>
      </c>
      <c r="G6828" s="675" t="s">
        <v>13545</v>
      </c>
      <c r="H6828" s="675" t="s">
        <v>8987</v>
      </c>
      <c r="I6828" s="675" t="s">
        <v>6929</v>
      </c>
      <c r="J6828" s="675" t="s">
        <v>9837</v>
      </c>
      <c r="K6828" s="666">
        <v>1</v>
      </c>
      <c r="L6828" s="666">
        <v>7</v>
      </c>
      <c r="M6828" s="691" t="s">
        <v>15242</v>
      </c>
      <c r="N6828" s="666"/>
      <c r="O6828" s="666"/>
      <c r="P6828" s="772"/>
      <c r="Q6828" s="666"/>
      <c r="R6828" s="666"/>
    </row>
    <row r="6829" spans="1:18" ht="15.75" customHeight="1" x14ac:dyDescent="0.2">
      <c r="A6829" s="665" t="s">
        <v>13701</v>
      </c>
      <c r="B6829" s="666" t="s">
        <v>6922</v>
      </c>
      <c r="C6829" s="666" t="s">
        <v>14689</v>
      </c>
      <c r="D6829" s="675" t="s">
        <v>11806</v>
      </c>
      <c r="E6829" s="737" t="s">
        <v>15041</v>
      </c>
      <c r="F6829" s="666">
        <v>72868033</v>
      </c>
      <c r="G6829" s="675" t="s">
        <v>13634</v>
      </c>
      <c r="H6829" s="675" t="s">
        <v>11806</v>
      </c>
      <c r="I6829" s="675" t="s">
        <v>6929</v>
      </c>
      <c r="J6829" s="675" t="s">
        <v>13704</v>
      </c>
      <c r="K6829" s="666">
        <v>1</v>
      </c>
      <c r="L6829" s="666">
        <v>7</v>
      </c>
      <c r="M6829" s="691" t="s">
        <v>15242</v>
      </c>
      <c r="N6829" s="666"/>
      <c r="O6829" s="666"/>
      <c r="P6829" s="772"/>
      <c r="Q6829" s="666"/>
      <c r="R6829" s="666"/>
    </row>
    <row r="6830" spans="1:18" ht="15.75" customHeight="1" x14ac:dyDescent="0.2">
      <c r="A6830" s="665" t="s">
        <v>13701</v>
      </c>
      <c r="B6830" s="666" t="s">
        <v>6922</v>
      </c>
      <c r="C6830" s="666" t="s">
        <v>14689</v>
      </c>
      <c r="D6830" s="675" t="s">
        <v>8987</v>
      </c>
      <c r="E6830" s="737" t="s">
        <v>15041</v>
      </c>
      <c r="F6830" s="666">
        <v>45594062</v>
      </c>
      <c r="G6830" s="675" t="s">
        <v>15261</v>
      </c>
      <c r="H6830" s="675" t="s">
        <v>8987</v>
      </c>
      <c r="I6830" s="675" t="s">
        <v>6929</v>
      </c>
      <c r="J6830" s="675" t="s">
        <v>9837</v>
      </c>
      <c r="K6830" s="666">
        <v>1</v>
      </c>
      <c r="L6830" s="666">
        <v>7</v>
      </c>
      <c r="M6830" s="691" t="s">
        <v>15242</v>
      </c>
      <c r="N6830" s="666"/>
      <c r="O6830" s="666"/>
      <c r="P6830" s="772"/>
      <c r="Q6830" s="666"/>
      <c r="R6830" s="666"/>
    </row>
    <row r="6831" spans="1:18" ht="15.75" customHeight="1" x14ac:dyDescent="0.2">
      <c r="A6831" s="665" t="s">
        <v>13701</v>
      </c>
      <c r="B6831" s="666" t="s">
        <v>6922</v>
      </c>
      <c r="C6831" s="666" t="s">
        <v>14689</v>
      </c>
      <c r="D6831" s="675" t="s">
        <v>8987</v>
      </c>
      <c r="E6831" s="737" t="s">
        <v>15041</v>
      </c>
      <c r="F6831" s="666">
        <v>70415322</v>
      </c>
      <c r="G6831" s="675" t="s">
        <v>15262</v>
      </c>
      <c r="H6831" s="675" t="s">
        <v>8987</v>
      </c>
      <c r="I6831" s="675" t="s">
        <v>6929</v>
      </c>
      <c r="J6831" s="675" t="s">
        <v>9837</v>
      </c>
      <c r="K6831" s="666">
        <v>1</v>
      </c>
      <c r="L6831" s="666">
        <v>7</v>
      </c>
      <c r="M6831" s="691" t="s">
        <v>15242</v>
      </c>
      <c r="N6831" s="666"/>
      <c r="O6831" s="666"/>
      <c r="P6831" s="772"/>
      <c r="Q6831" s="666"/>
      <c r="R6831" s="666"/>
    </row>
    <row r="6832" spans="1:18" ht="15.75" customHeight="1" x14ac:dyDescent="0.2">
      <c r="A6832" s="665" t="s">
        <v>13701</v>
      </c>
      <c r="B6832" s="666" t="s">
        <v>6922</v>
      </c>
      <c r="C6832" s="666" t="s">
        <v>14689</v>
      </c>
      <c r="D6832" s="675" t="s">
        <v>9914</v>
      </c>
      <c r="E6832" s="737" t="s">
        <v>13855</v>
      </c>
      <c r="F6832" s="666">
        <v>40878503</v>
      </c>
      <c r="G6832" s="675" t="s">
        <v>14570</v>
      </c>
      <c r="H6832" s="675" t="s">
        <v>9914</v>
      </c>
      <c r="I6832" s="675" t="s">
        <v>6929</v>
      </c>
      <c r="J6832" s="675" t="s">
        <v>9913</v>
      </c>
      <c r="K6832" s="666">
        <v>1</v>
      </c>
      <c r="L6832" s="666">
        <v>7</v>
      </c>
      <c r="M6832" s="691" t="s">
        <v>15246</v>
      </c>
      <c r="N6832" s="666"/>
      <c r="O6832" s="666"/>
      <c r="P6832" s="772"/>
      <c r="Q6832" s="666"/>
      <c r="R6832" s="666"/>
    </row>
    <row r="6833" spans="1:18" ht="15.75" customHeight="1" x14ac:dyDescent="0.2">
      <c r="A6833" s="665" t="s">
        <v>13701</v>
      </c>
      <c r="B6833" s="666" t="s">
        <v>6922</v>
      </c>
      <c r="C6833" s="666" t="s">
        <v>14689</v>
      </c>
      <c r="D6833" s="675" t="s">
        <v>15250</v>
      </c>
      <c r="E6833" s="737" t="s">
        <v>15041</v>
      </c>
      <c r="F6833" s="666">
        <v>43217250</v>
      </c>
      <c r="G6833" s="675" t="s">
        <v>15263</v>
      </c>
      <c r="H6833" s="675" t="s">
        <v>15250</v>
      </c>
      <c r="I6833" s="675" t="s">
        <v>6929</v>
      </c>
      <c r="J6833" s="692" t="s">
        <v>15252</v>
      </c>
      <c r="K6833" s="666">
        <v>1</v>
      </c>
      <c r="L6833" s="666">
        <v>7</v>
      </c>
      <c r="M6833" s="691" t="s">
        <v>15242</v>
      </c>
      <c r="N6833" s="666"/>
      <c r="O6833" s="666"/>
      <c r="P6833" s="772"/>
      <c r="Q6833" s="666"/>
      <c r="R6833" s="666"/>
    </row>
    <row r="6834" spans="1:18" ht="15.75" customHeight="1" x14ac:dyDescent="0.2">
      <c r="A6834" s="665" t="s">
        <v>13701</v>
      </c>
      <c r="B6834" s="666" t="s">
        <v>6922</v>
      </c>
      <c r="C6834" s="666" t="s">
        <v>14689</v>
      </c>
      <c r="D6834" s="675" t="s">
        <v>8987</v>
      </c>
      <c r="E6834" s="737" t="s">
        <v>15041</v>
      </c>
      <c r="F6834" s="666">
        <v>43468158</v>
      </c>
      <c r="G6834" s="675" t="s">
        <v>15264</v>
      </c>
      <c r="H6834" s="675" t="s">
        <v>8987</v>
      </c>
      <c r="I6834" s="675" t="s">
        <v>6929</v>
      </c>
      <c r="J6834" s="675" t="s">
        <v>9837</v>
      </c>
      <c r="K6834" s="666">
        <v>1</v>
      </c>
      <c r="L6834" s="666">
        <v>7</v>
      </c>
      <c r="M6834" s="691" t="s">
        <v>15242</v>
      </c>
      <c r="N6834" s="666"/>
      <c r="O6834" s="666"/>
      <c r="P6834" s="772"/>
      <c r="Q6834" s="666"/>
      <c r="R6834" s="666"/>
    </row>
    <row r="6835" spans="1:18" ht="15.75" customHeight="1" x14ac:dyDescent="0.2">
      <c r="A6835" s="665" t="s">
        <v>13701</v>
      </c>
      <c r="B6835" s="666" t="s">
        <v>6922</v>
      </c>
      <c r="C6835" s="666" t="s">
        <v>14689</v>
      </c>
      <c r="D6835" s="675" t="s">
        <v>10738</v>
      </c>
      <c r="E6835" s="737" t="s">
        <v>5124</v>
      </c>
      <c r="F6835" s="666">
        <v>18213175</v>
      </c>
      <c r="G6835" s="675" t="s">
        <v>14940</v>
      </c>
      <c r="H6835" s="675" t="s">
        <v>10738</v>
      </c>
      <c r="I6835" s="675" t="s">
        <v>7361</v>
      </c>
      <c r="J6835" s="675" t="s">
        <v>13708</v>
      </c>
      <c r="K6835" s="666">
        <v>1</v>
      </c>
      <c r="L6835" s="666">
        <v>7</v>
      </c>
      <c r="M6835" s="691" t="s">
        <v>14210</v>
      </c>
      <c r="N6835" s="666"/>
      <c r="O6835" s="666"/>
      <c r="P6835" s="772"/>
      <c r="Q6835" s="666"/>
      <c r="R6835" s="666"/>
    </row>
    <row r="6836" spans="1:18" ht="15.75" customHeight="1" x14ac:dyDescent="0.2">
      <c r="A6836" s="665" t="s">
        <v>13701</v>
      </c>
      <c r="B6836" s="666" t="s">
        <v>6922</v>
      </c>
      <c r="C6836" s="666" t="s">
        <v>14689</v>
      </c>
      <c r="D6836" s="675" t="s">
        <v>8987</v>
      </c>
      <c r="E6836" s="737" t="s">
        <v>15041</v>
      </c>
      <c r="F6836" s="666">
        <v>73048838</v>
      </c>
      <c r="G6836" s="675" t="s">
        <v>15265</v>
      </c>
      <c r="H6836" s="675" t="s">
        <v>8987</v>
      </c>
      <c r="I6836" s="675" t="s">
        <v>6929</v>
      </c>
      <c r="J6836" s="675" t="s">
        <v>9837</v>
      </c>
      <c r="K6836" s="666">
        <v>1</v>
      </c>
      <c r="L6836" s="666">
        <v>7</v>
      </c>
      <c r="M6836" s="691" t="s">
        <v>15242</v>
      </c>
      <c r="N6836" s="666"/>
      <c r="O6836" s="666"/>
      <c r="P6836" s="772"/>
      <c r="Q6836" s="666"/>
      <c r="R6836" s="666"/>
    </row>
    <row r="6837" spans="1:18" ht="15.75" customHeight="1" x14ac:dyDescent="0.2">
      <c r="A6837" s="665" t="s">
        <v>13701</v>
      </c>
      <c r="B6837" s="666" t="s">
        <v>6922</v>
      </c>
      <c r="C6837" s="666" t="s">
        <v>14689</v>
      </c>
      <c r="D6837" s="675" t="s">
        <v>8987</v>
      </c>
      <c r="E6837" s="737" t="s">
        <v>15041</v>
      </c>
      <c r="F6837" s="666">
        <v>18224715</v>
      </c>
      <c r="G6837" s="675" t="s">
        <v>15266</v>
      </c>
      <c r="H6837" s="675" t="s">
        <v>8987</v>
      </c>
      <c r="I6837" s="675" t="s">
        <v>6929</v>
      </c>
      <c r="J6837" s="675" t="s">
        <v>9837</v>
      </c>
      <c r="K6837" s="666">
        <v>1</v>
      </c>
      <c r="L6837" s="666">
        <v>7</v>
      </c>
      <c r="M6837" s="691" t="s">
        <v>15242</v>
      </c>
      <c r="N6837" s="666"/>
      <c r="O6837" s="666"/>
      <c r="P6837" s="772"/>
      <c r="Q6837" s="666"/>
      <c r="R6837" s="666"/>
    </row>
    <row r="6838" spans="1:18" ht="15.75" customHeight="1" x14ac:dyDescent="0.2">
      <c r="A6838" s="665" t="s">
        <v>13701</v>
      </c>
      <c r="B6838" s="666" t="s">
        <v>6922</v>
      </c>
      <c r="C6838" s="666" t="s">
        <v>14689</v>
      </c>
      <c r="D6838" s="675" t="s">
        <v>8987</v>
      </c>
      <c r="E6838" s="737" t="s">
        <v>15041</v>
      </c>
      <c r="F6838" s="666">
        <v>70301899</v>
      </c>
      <c r="G6838" s="675" t="s">
        <v>15267</v>
      </c>
      <c r="H6838" s="675" t="s">
        <v>8987</v>
      </c>
      <c r="I6838" s="675" t="s">
        <v>6929</v>
      </c>
      <c r="J6838" s="675" t="s">
        <v>9837</v>
      </c>
      <c r="K6838" s="666">
        <v>1</v>
      </c>
      <c r="L6838" s="666">
        <v>7</v>
      </c>
      <c r="M6838" s="691" t="s">
        <v>15242</v>
      </c>
      <c r="N6838" s="666"/>
      <c r="O6838" s="666"/>
      <c r="P6838" s="772"/>
      <c r="Q6838" s="666"/>
      <c r="R6838" s="666"/>
    </row>
    <row r="6839" spans="1:18" ht="15.75" customHeight="1" x14ac:dyDescent="0.2">
      <c r="A6839" s="665" t="s">
        <v>13701</v>
      </c>
      <c r="B6839" s="666" t="s">
        <v>6922</v>
      </c>
      <c r="C6839" s="666" t="s">
        <v>14689</v>
      </c>
      <c r="D6839" s="675" t="s">
        <v>8987</v>
      </c>
      <c r="E6839" s="737" t="s">
        <v>15041</v>
      </c>
      <c r="F6839" s="666">
        <v>18114316</v>
      </c>
      <c r="G6839" s="675" t="s">
        <v>15268</v>
      </c>
      <c r="H6839" s="675" t="s">
        <v>8987</v>
      </c>
      <c r="I6839" s="675" t="s">
        <v>6929</v>
      </c>
      <c r="J6839" s="675" t="s">
        <v>9837</v>
      </c>
      <c r="K6839" s="666">
        <v>1</v>
      </c>
      <c r="L6839" s="666">
        <v>7</v>
      </c>
      <c r="M6839" s="691" t="s">
        <v>15242</v>
      </c>
      <c r="N6839" s="666"/>
      <c r="O6839" s="666"/>
      <c r="P6839" s="772"/>
      <c r="Q6839" s="666"/>
      <c r="R6839" s="666"/>
    </row>
    <row r="6840" spans="1:18" ht="15.75" customHeight="1" x14ac:dyDescent="0.2">
      <c r="A6840" s="665" t="s">
        <v>13701</v>
      </c>
      <c r="B6840" s="666" t="s">
        <v>6922</v>
      </c>
      <c r="C6840" s="666" t="s">
        <v>14689</v>
      </c>
      <c r="D6840" s="675" t="s">
        <v>11076</v>
      </c>
      <c r="E6840" s="737" t="s">
        <v>15041</v>
      </c>
      <c r="F6840" s="666">
        <v>46069215</v>
      </c>
      <c r="G6840" s="675" t="s">
        <v>15269</v>
      </c>
      <c r="H6840" s="675" t="s">
        <v>11076</v>
      </c>
      <c r="I6840" s="675" t="s">
        <v>6929</v>
      </c>
      <c r="J6840" s="692" t="s">
        <v>10964</v>
      </c>
      <c r="K6840" s="666">
        <v>1</v>
      </c>
      <c r="L6840" s="666">
        <v>7</v>
      </c>
      <c r="M6840" s="691" t="s">
        <v>15242</v>
      </c>
      <c r="N6840" s="666"/>
      <c r="O6840" s="666"/>
      <c r="P6840" s="772"/>
      <c r="Q6840" s="666"/>
      <c r="R6840" s="666"/>
    </row>
    <row r="6841" spans="1:18" ht="15.75" customHeight="1" x14ac:dyDescent="0.2">
      <c r="A6841" s="665" t="s">
        <v>13701</v>
      </c>
      <c r="B6841" s="666" t="s">
        <v>6922</v>
      </c>
      <c r="C6841" s="666" t="s">
        <v>14689</v>
      </c>
      <c r="D6841" s="675" t="s">
        <v>8670</v>
      </c>
      <c r="E6841" s="737" t="s">
        <v>7454</v>
      </c>
      <c r="F6841" s="666">
        <v>75026314</v>
      </c>
      <c r="G6841" s="675" t="s">
        <v>15270</v>
      </c>
      <c r="H6841" s="675" t="s">
        <v>8670</v>
      </c>
      <c r="I6841" s="675" t="s">
        <v>7541</v>
      </c>
      <c r="J6841" s="675" t="s">
        <v>13708</v>
      </c>
      <c r="K6841" s="666">
        <v>1</v>
      </c>
      <c r="L6841" s="666">
        <v>7</v>
      </c>
      <c r="M6841" s="691" t="s">
        <v>15256</v>
      </c>
      <c r="N6841" s="666"/>
      <c r="O6841" s="666"/>
      <c r="P6841" s="772"/>
      <c r="Q6841" s="666"/>
      <c r="R6841" s="666"/>
    </row>
    <row r="6842" spans="1:18" ht="15.75" customHeight="1" x14ac:dyDescent="0.2">
      <c r="A6842" s="665" t="s">
        <v>13701</v>
      </c>
      <c r="B6842" s="666" t="s">
        <v>6922</v>
      </c>
      <c r="C6842" s="666" t="s">
        <v>14689</v>
      </c>
      <c r="D6842" s="675" t="s">
        <v>10738</v>
      </c>
      <c r="E6842" s="737" t="s">
        <v>12595</v>
      </c>
      <c r="F6842" s="666">
        <v>18013388</v>
      </c>
      <c r="G6842" s="675" t="s">
        <v>15271</v>
      </c>
      <c r="H6842" s="675" t="s">
        <v>10738</v>
      </c>
      <c r="I6842" s="675" t="s">
        <v>7361</v>
      </c>
      <c r="J6842" s="675" t="s">
        <v>13708</v>
      </c>
      <c r="K6842" s="666">
        <v>1</v>
      </c>
      <c r="L6842" s="666">
        <v>7</v>
      </c>
      <c r="M6842" s="691" t="s">
        <v>15272</v>
      </c>
      <c r="N6842" s="666"/>
      <c r="O6842" s="666"/>
      <c r="P6842" s="772"/>
      <c r="Q6842" s="666"/>
      <c r="R6842" s="666"/>
    </row>
    <row r="6843" spans="1:18" ht="15.75" customHeight="1" x14ac:dyDescent="0.2">
      <c r="A6843" s="665" t="s">
        <v>13701</v>
      </c>
      <c r="B6843" s="666" t="s">
        <v>6922</v>
      </c>
      <c r="C6843" s="666" t="s">
        <v>14689</v>
      </c>
      <c r="D6843" s="675" t="s">
        <v>11076</v>
      </c>
      <c r="E6843" s="737" t="s">
        <v>15041</v>
      </c>
      <c r="F6843" s="666">
        <v>47160516</v>
      </c>
      <c r="G6843" s="675" t="s">
        <v>15273</v>
      </c>
      <c r="H6843" s="675" t="s">
        <v>11076</v>
      </c>
      <c r="I6843" s="675" t="s">
        <v>6929</v>
      </c>
      <c r="J6843" s="692" t="s">
        <v>10964</v>
      </c>
      <c r="K6843" s="666">
        <v>1</v>
      </c>
      <c r="L6843" s="666">
        <v>7</v>
      </c>
      <c r="M6843" s="691" t="s">
        <v>15242</v>
      </c>
      <c r="N6843" s="666"/>
      <c r="O6843" s="666"/>
      <c r="P6843" s="772"/>
      <c r="Q6843" s="666"/>
      <c r="R6843" s="666"/>
    </row>
    <row r="6844" spans="1:18" ht="15.75" customHeight="1" x14ac:dyDescent="0.2">
      <c r="A6844" s="665" t="s">
        <v>13701</v>
      </c>
      <c r="B6844" s="666" t="s">
        <v>6922</v>
      </c>
      <c r="C6844" s="666" t="s">
        <v>14689</v>
      </c>
      <c r="D6844" s="675" t="s">
        <v>11806</v>
      </c>
      <c r="E6844" s="737" t="s">
        <v>15041</v>
      </c>
      <c r="F6844" s="666">
        <v>70257292</v>
      </c>
      <c r="G6844" s="675" t="s">
        <v>15274</v>
      </c>
      <c r="H6844" s="675" t="s">
        <v>11806</v>
      </c>
      <c r="I6844" s="675" t="s">
        <v>6929</v>
      </c>
      <c r="J6844" s="675" t="s">
        <v>13704</v>
      </c>
      <c r="K6844" s="666">
        <v>1</v>
      </c>
      <c r="L6844" s="666">
        <v>7</v>
      </c>
      <c r="M6844" s="691" t="s">
        <v>15242</v>
      </c>
      <c r="N6844" s="666"/>
      <c r="O6844" s="666"/>
      <c r="P6844" s="772"/>
      <c r="Q6844" s="666"/>
      <c r="R6844" s="666"/>
    </row>
    <row r="6845" spans="1:18" ht="15.75" customHeight="1" x14ac:dyDescent="0.2">
      <c r="A6845" s="665" t="s">
        <v>13701</v>
      </c>
      <c r="B6845" s="666" t="s">
        <v>6922</v>
      </c>
      <c r="C6845" s="666" t="s">
        <v>14689</v>
      </c>
      <c r="D6845" s="675" t="s">
        <v>8987</v>
      </c>
      <c r="E6845" s="737" t="s">
        <v>15041</v>
      </c>
      <c r="F6845" s="666">
        <v>40590903</v>
      </c>
      <c r="G6845" s="675" t="s">
        <v>9763</v>
      </c>
      <c r="H6845" s="675" t="s">
        <v>8987</v>
      </c>
      <c r="I6845" s="675" t="s">
        <v>6929</v>
      </c>
      <c r="J6845" s="675" t="s">
        <v>9837</v>
      </c>
      <c r="K6845" s="666">
        <v>1</v>
      </c>
      <c r="L6845" s="666">
        <v>7</v>
      </c>
      <c r="M6845" s="691" t="s">
        <v>15242</v>
      </c>
      <c r="N6845" s="666"/>
      <c r="O6845" s="666"/>
      <c r="P6845" s="772"/>
      <c r="Q6845" s="666"/>
      <c r="R6845" s="666"/>
    </row>
    <row r="6846" spans="1:18" ht="15.75" customHeight="1" x14ac:dyDescent="0.2">
      <c r="A6846" s="665" t="s">
        <v>13701</v>
      </c>
      <c r="B6846" s="666" t="s">
        <v>6922</v>
      </c>
      <c r="C6846" s="666" t="s">
        <v>11026</v>
      </c>
      <c r="D6846" s="675" t="s">
        <v>11806</v>
      </c>
      <c r="E6846" s="737" t="s">
        <v>4266</v>
      </c>
      <c r="F6846" s="666">
        <v>46535760</v>
      </c>
      <c r="G6846" s="675" t="s">
        <v>14692</v>
      </c>
      <c r="H6846" s="675" t="s">
        <v>11806</v>
      </c>
      <c r="I6846" s="675" t="s">
        <v>6929</v>
      </c>
      <c r="J6846" s="675" t="s">
        <v>13704</v>
      </c>
      <c r="K6846" s="666">
        <v>3</v>
      </c>
      <c r="L6846" s="666">
        <v>6</v>
      </c>
      <c r="M6846" s="691" t="s">
        <v>15275</v>
      </c>
      <c r="N6846" s="666">
        <v>3</v>
      </c>
      <c r="O6846" s="666">
        <v>6</v>
      </c>
      <c r="P6846" s="772" t="s">
        <v>15276</v>
      </c>
      <c r="Q6846" s="666">
        <v>1</v>
      </c>
      <c r="R6846" s="666">
        <v>12</v>
      </c>
    </row>
    <row r="6847" spans="1:18" ht="15.75" customHeight="1" x14ac:dyDescent="0.2">
      <c r="A6847" s="665" t="s">
        <v>13701</v>
      </c>
      <c r="B6847" s="666" t="s">
        <v>6922</v>
      </c>
      <c r="C6847" s="666" t="s">
        <v>11026</v>
      </c>
      <c r="D6847" s="675" t="s">
        <v>10738</v>
      </c>
      <c r="E6847" s="737" t="s">
        <v>15041</v>
      </c>
      <c r="F6847" s="666">
        <v>46191172</v>
      </c>
      <c r="G6847" s="675" t="s">
        <v>15277</v>
      </c>
      <c r="H6847" s="675" t="s">
        <v>10738</v>
      </c>
      <c r="I6847" s="675" t="s">
        <v>7361</v>
      </c>
      <c r="J6847" s="675" t="s">
        <v>13708</v>
      </c>
      <c r="K6847" s="666">
        <v>3</v>
      </c>
      <c r="L6847" s="666">
        <v>6</v>
      </c>
      <c r="M6847" s="691" t="s">
        <v>15278</v>
      </c>
      <c r="N6847" s="666">
        <v>3</v>
      </c>
      <c r="O6847" s="666">
        <v>6</v>
      </c>
      <c r="P6847" s="772" t="s">
        <v>15043</v>
      </c>
      <c r="Q6847" s="666">
        <v>1</v>
      </c>
      <c r="R6847" s="666">
        <v>12</v>
      </c>
    </row>
    <row r="6848" spans="1:18" ht="15.75" customHeight="1" x14ac:dyDescent="0.2">
      <c r="A6848" s="665" t="s">
        <v>13701</v>
      </c>
      <c r="B6848" s="666" t="s">
        <v>6922</v>
      </c>
      <c r="C6848" s="666" t="s">
        <v>11026</v>
      </c>
      <c r="D6848" s="675" t="s">
        <v>11806</v>
      </c>
      <c r="E6848" s="737" t="s">
        <v>4266</v>
      </c>
      <c r="F6848" s="666">
        <v>41570936</v>
      </c>
      <c r="G6848" s="675" t="s">
        <v>15279</v>
      </c>
      <c r="H6848" s="675" t="s">
        <v>11806</v>
      </c>
      <c r="I6848" s="675" t="s">
        <v>6929</v>
      </c>
      <c r="J6848" s="675" t="s">
        <v>13704</v>
      </c>
      <c r="K6848" s="666">
        <v>3</v>
      </c>
      <c r="L6848" s="666">
        <v>6</v>
      </c>
      <c r="M6848" s="691" t="s">
        <v>15275</v>
      </c>
      <c r="N6848" s="666">
        <v>3</v>
      </c>
      <c r="O6848" s="666">
        <v>6</v>
      </c>
      <c r="P6848" s="772" t="s">
        <v>15276</v>
      </c>
      <c r="Q6848" s="666">
        <v>1</v>
      </c>
      <c r="R6848" s="666">
        <v>12</v>
      </c>
    </row>
    <row r="6849" spans="1:18" ht="15.75" customHeight="1" x14ac:dyDescent="0.2">
      <c r="A6849" s="665" t="s">
        <v>13701</v>
      </c>
      <c r="B6849" s="666" t="s">
        <v>6922</v>
      </c>
      <c r="C6849" s="666" t="s">
        <v>11026</v>
      </c>
      <c r="D6849" s="675" t="s">
        <v>11806</v>
      </c>
      <c r="E6849" s="737" t="s">
        <v>4266</v>
      </c>
      <c r="F6849" s="666">
        <v>44565126</v>
      </c>
      <c r="G6849" s="675" t="s">
        <v>15280</v>
      </c>
      <c r="H6849" s="675" t="s">
        <v>11806</v>
      </c>
      <c r="I6849" s="675" t="s">
        <v>6929</v>
      </c>
      <c r="J6849" s="675" t="s">
        <v>13704</v>
      </c>
      <c r="K6849" s="666">
        <v>3</v>
      </c>
      <c r="L6849" s="666">
        <v>6</v>
      </c>
      <c r="M6849" s="691" t="s">
        <v>15275</v>
      </c>
      <c r="N6849" s="666">
        <v>3</v>
      </c>
      <c r="O6849" s="666">
        <v>6</v>
      </c>
      <c r="P6849" s="772" t="s">
        <v>15276</v>
      </c>
      <c r="Q6849" s="666">
        <v>1</v>
      </c>
      <c r="R6849" s="666">
        <v>12</v>
      </c>
    </row>
    <row r="6850" spans="1:18" ht="15.75" customHeight="1" x14ac:dyDescent="0.2">
      <c r="A6850" s="665" t="s">
        <v>13701</v>
      </c>
      <c r="B6850" s="666" t="s">
        <v>6922</v>
      </c>
      <c r="C6850" s="666" t="s">
        <v>11026</v>
      </c>
      <c r="D6850" s="675" t="s">
        <v>11806</v>
      </c>
      <c r="E6850" s="737" t="s">
        <v>4266</v>
      </c>
      <c r="F6850" s="666">
        <v>18845602</v>
      </c>
      <c r="G6850" s="675" t="s">
        <v>15281</v>
      </c>
      <c r="H6850" s="675" t="s">
        <v>11806</v>
      </c>
      <c r="I6850" s="675" t="s">
        <v>6929</v>
      </c>
      <c r="J6850" s="675" t="s">
        <v>13704</v>
      </c>
      <c r="K6850" s="666">
        <v>3</v>
      </c>
      <c r="L6850" s="666">
        <v>6</v>
      </c>
      <c r="M6850" s="691" t="s">
        <v>15275</v>
      </c>
      <c r="N6850" s="666">
        <v>3</v>
      </c>
      <c r="O6850" s="666">
        <v>6</v>
      </c>
      <c r="P6850" s="772" t="s">
        <v>15276</v>
      </c>
      <c r="Q6850" s="666">
        <v>1</v>
      </c>
      <c r="R6850" s="666">
        <v>12</v>
      </c>
    </row>
    <row r="6851" spans="1:18" ht="15.75" customHeight="1" x14ac:dyDescent="0.2">
      <c r="A6851" s="665" t="s">
        <v>13701</v>
      </c>
      <c r="B6851" s="666" t="s">
        <v>6922</v>
      </c>
      <c r="C6851" s="666" t="s">
        <v>11026</v>
      </c>
      <c r="D6851" s="675" t="s">
        <v>10738</v>
      </c>
      <c r="E6851" s="737" t="s">
        <v>15041</v>
      </c>
      <c r="F6851" s="666">
        <v>70299752</v>
      </c>
      <c r="G6851" s="675" t="s">
        <v>14704</v>
      </c>
      <c r="H6851" s="675" t="s">
        <v>10738</v>
      </c>
      <c r="I6851" s="675" t="s">
        <v>7361</v>
      </c>
      <c r="J6851" s="675" t="s">
        <v>13708</v>
      </c>
      <c r="K6851" s="666">
        <v>3</v>
      </c>
      <c r="L6851" s="666">
        <v>6</v>
      </c>
      <c r="M6851" s="691" t="s">
        <v>15278</v>
      </c>
      <c r="N6851" s="666">
        <v>3</v>
      </c>
      <c r="O6851" s="666">
        <v>6</v>
      </c>
      <c r="P6851" s="772" t="s">
        <v>15043</v>
      </c>
      <c r="Q6851" s="666">
        <v>1</v>
      </c>
      <c r="R6851" s="666">
        <v>12</v>
      </c>
    </row>
    <row r="6852" spans="1:18" ht="15.75" customHeight="1" x14ac:dyDescent="0.2">
      <c r="A6852" s="665" t="s">
        <v>13701</v>
      </c>
      <c r="B6852" s="666" t="s">
        <v>6922</v>
      </c>
      <c r="C6852" s="666" t="s">
        <v>11026</v>
      </c>
      <c r="D6852" s="675" t="s">
        <v>10738</v>
      </c>
      <c r="E6852" s="737" t="s">
        <v>15041</v>
      </c>
      <c r="F6852" s="666">
        <v>44193818</v>
      </c>
      <c r="G6852" s="675" t="s">
        <v>15282</v>
      </c>
      <c r="H6852" s="675" t="s">
        <v>10738</v>
      </c>
      <c r="I6852" s="675" t="s">
        <v>7361</v>
      </c>
      <c r="J6852" s="675" t="s">
        <v>13708</v>
      </c>
      <c r="K6852" s="666">
        <v>3</v>
      </c>
      <c r="L6852" s="666">
        <v>6</v>
      </c>
      <c r="M6852" s="691" t="s">
        <v>15278</v>
      </c>
      <c r="N6852" s="666">
        <v>3</v>
      </c>
      <c r="O6852" s="666">
        <v>6</v>
      </c>
      <c r="P6852" s="772" t="s">
        <v>15043</v>
      </c>
      <c r="Q6852" s="666">
        <v>1</v>
      </c>
      <c r="R6852" s="666">
        <v>12</v>
      </c>
    </row>
    <row r="6853" spans="1:18" ht="15.75" customHeight="1" x14ac:dyDescent="0.2">
      <c r="A6853" s="665" t="s">
        <v>13701</v>
      </c>
      <c r="B6853" s="666" t="s">
        <v>6922</v>
      </c>
      <c r="C6853" s="666" t="s">
        <v>11026</v>
      </c>
      <c r="D6853" s="675" t="s">
        <v>10738</v>
      </c>
      <c r="E6853" s="737" t="s">
        <v>15041</v>
      </c>
      <c r="F6853" s="666">
        <v>43532165</v>
      </c>
      <c r="G6853" s="675" t="s">
        <v>15283</v>
      </c>
      <c r="H6853" s="675" t="s">
        <v>10738</v>
      </c>
      <c r="I6853" s="675" t="s">
        <v>7361</v>
      </c>
      <c r="J6853" s="675" t="s">
        <v>13708</v>
      </c>
      <c r="K6853" s="666">
        <v>3</v>
      </c>
      <c r="L6853" s="666">
        <v>6</v>
      </c>
      <c r="M6853" s="691" t="s">
        <v>15278</v>
      </c>
      <c r="N6853" s="666">
        <v>3</v>
      </c>
      <c r="O6853" s="666">
        <v>6</v>
      </c>
      <c r="P6853" s="772" t="s">
        <v>15043</v>
      </c>
      <c r="Q6853" s="666">
        <v>1</v>
      </c>
      <c r="R6853" s="666">
        <v>12</v>
      </c>
    </row>
    <row r="6854" spans="1:18" ht="15.75" customHeight="1" x14ac:dyDescent="0.2">
      <c r="A6854" s="665" t="s">
        <v>13701</v>
      </c>
      <c r="B6854" s="666" t="s">
        <v>6922</v>
      </c>
      <c r="C6854" s="666" t="s">
        <v>11026</v>
      </c>
      <c r="D6854" s="675" t="s">
        <v>10738</v>
      </c>
      <c r="E6854" s="737" t="s">
        <v>15041</v>
      </c>
      <c r="F6854" s="666">
        <v>47834139</v>
      </c>
      <c r="G6854" s="675" t="s">
        <v>14720</v>
      </c>
      <c r="H6854" s="675" t="s">
        <v>10738</v>
      </c>
      <c r="I6854" s="675" t="s">
        <v>7361</v>
      </c>
      <c r="J6854" s="675" t="s">
        <v>13708</v>
      </c>
      <c r="K6854" s="666">
        <v>3</v>
      </c>
      <c r="L6854" s="666">
        <v>6</v>
      </c>
      <c r="M6854" s="691" t="s">
        <v>15278</v>
      </c>
      <c r="N6854" s="666">
        <v>3</v>
      </c>
      <c r="O6854" s="666">
        <v>6</v>
      </c>
      <c r="P6854" s="772" t="s">
        <v>15043</v>
      </c>
      <c r="Q6854" s="666">
        <v>1</v>
      </c>
      <c r="R6854" s="666">
        <v>12</v>
      </c>
    </row>
    <row r="6855" spans="1:18" ht="15.75" customHeight="1" x14ac:dyDescent="0.2">
      <c r="A6855" s="665" t="s">
        <v>13701</v>
      </c>
      <c r="B6855" s="666" t="s">
        <v>6922</v>
      </c>
      <c r="C6855" s="666" t="s">
        <v>11026</v>
      </c>
      <c r="D6855" s="675" t="s">
        <v>11806</v>
      </c>
      <c r="E6855" s="737" t="s">
        <v>4266</v>
      </c>
      <c r="F6855" s="666">
        <v>48491219</v>
      </c>
      <c r="G6855" s="675" t="s">
        <v>15284</v>
      </c>
      <c r="H6855" s="675" t="s">
        <v>11806</v>
      </c>
      <c r="I6855" s="675" t="s">
        <v>6929</v>
      </c>
      <c r="J6855" s="675" t="s">
        <v>13704</v>
      </c>
      <c r="K6855" s="666">
        <v>3</v>
      </c>
      <c r="L6855" s="666">
        <v>6</v>
      </c>
      <c r="M6855" s="691" t="s">
        <v>15275</v>
      </c>
      <c r="N6855" s="666">
        <v>3</v>
      </c>
      <c r="O6855" s="666">
        <v>6</v>
      </c>
      <c r="P6855" s="772" t="s">
        <v>15276</v>
      </c>
      <c r="Q6855" s="666">
        <v>1</v>
      </c>
      <c r="R6855" s="666">
        <v>12</v>
      </c>
    </row>
    <row r="6856" spans="1:18" ht="15.75" customHeight="1" x14ac:dyDescent="0.2">
      <c r="A6856" s="665" t="s">
        <v>13701</v>
      </c>
      <c r="B6856" s="666" t="s">
        <v>6922</v>
      </c>
      <c r="C6856" s="666" t="s">
        <v>11026</v>
      </c>
      <c r="D6856" s="675" t="s">
        <v>11806</v>
      </c>
      <c r="E6856" s="737" t="s">
        <v>4266</v>
      </c>
      <c r="F6856" s="666">
        <v>45800493</v>
      </c>
      <c r="G6856" s="675" t="s">
        <v>15285</v>
      </c>
      <c r="H6856" s="675" t="s">
        <v>11806</v>
      </c>
      <c r="I6856" s="675" t="s">
        <v>6929</v>
      </c>
      <c r="J6856" s="675" t="s">
        <v>13704</v>
      </c>
      <c r="K6856" s="666">
        <v>3</v>
      </c>
      <c r="L6856" s="666">
        <v>6</v>
      </c>
      <c r="M6856" s="691" t="s">
        <v>15275</v>
      </c>
      <c r="N6856" s="666">
        <v>3</v>
      </c>
      <c r="O6856" s="666">
        <v>6</v>
      </c>
      <c r="P6856" s="772" t="s">
        <v>15276</v>
      </c>
      <c r="Q6856" s="666">
        <v>1</v>
      </c>
      <c r="R6856" s="666">
        <v>12</v>
      </c>
    </row>
    <row r="6857" spans="1:18" ht="15.75" customHeight="1" x14ac:dyDescent="0.2">
      <c r="A6857" s="665" t="s">
        <v>13701</v>
      </c>
      <c r="B6857" s="666" t="s">
        <v>6922</v>
      </c>
      <c r="C6857" s="666" t="s">
        <v>11026</v>
      </c>
      <c r="D6857" s="675" t="s">
        <v>10738</v>
      </c>
      <c r="E6857" s="737" t="s">
        <v>15041</v>
      </c>
      <c r="F6857" s="666">
        <v>18021641</v>
      </c>
      <c r="G6857" s="675" t="s">
        <v>15286</v>
      </c>
      <c r="H6857" s="675" t="s">
        <v>10738</v>
      </c>
      <c r="I6857" s="675" t="s">
        <v>7361</v>
      </c>
      <c r="J6857" s="675" t="s">
        <v>13708</v>
      </c>
      <c r="K6857" s="666">
        <v>3</v>
      </c>
      <c r="L6857" s="666">
        <v>6</v>
      </c>
      <c r="M6857" s="691" t="s">
        <v>15278</v>
      </c>
      <c r="N6857" s="666">
        <v>3</v>
      </c>
      <c r="O6857" s="666">
        <v>6</v>
      </c>
      <c r="P6857" s="772" t="s">
        <v>15043</v>
      </c>
      <c r="Q6857" s="666">
        <v>1</v>
      </c>
      <c r="R6857" s="666">
        <v>12</v>
      </c>
    </row>
    <row r="6858" spans="1:18" ht="15.75" customHeight="1" x14ac:dyDescent="0.2">
      <c r="A6858" s="665" t="s">
        <v>13701</v>
      </c>
      <c r="B6858" s="666" t="s">
        <v>6922</v>
      </c>
      <c r="C6858" s="666" t="s">
        <v>11026</v>
      </c>
      <c r="D6858" s="675" t="s">
        <v>10738</v>
      </c>
      <c r="E6858" s="737" t="s">
        <v>15041</v>
      </c>
      <c r="F6858" s="666">
        <v>18029404</v>
      </c>
      <c r="G6858" s="675" t="s">
        <v>14760</v>
      </c>
      <c r="H6858" s="675" t="s">
        <v>10738</v>
      </c>
      <c r="I6858" s="675" t="s">
        <v>7361</v>
      </c>
      <c r="J6858" s="675" t="s">
        <v>13708</v>
      </c>
      <c r="K6858" s="666">
        <v>3</v>
      </c>
      <c r="L6858" s="666">
        <v>6</v>
      </c>
      <c r="M6858" s="691" t="s">
        <v>15278</v>
      </c>
      <c r="N6858" s="666">
        <v>3</v>
      </c>
      <c r="O6858" s="666">
        <v>6</v>
      </c>
      <c r="P6858" s="772" t="s">
        <v>15043</v>
      </c>
      <c r="Q6858" s="666">
        <v>1</v>
      </c>
      <c r="R6858" s="666">
        <v>12</v>
      </c>
    </row>
    <row r="6859" spans="1:18" ht="15.75" customHeight="1" x14ac:dyDescent="0.2">
      <c r="A6859" s="665" t="s">
        <v>13701</v>
      </c>
      <c r="B6859" s="666" t="s">
        <v>6922</v>
      </c>
      <c r="C6859" s="666" t="s">
        <v>11026</v>
      </c>
      <c r="D6859" s="675" t="s">
        <v>10738</v>
      </c>
      <c r="E6859" s="737" t="s">
        <v>15041</v>
      </c>
      <c r="F6859" s="666">
        <v>45946316</v>
      </c>
      <c r="G6859" s="675" t="s">
        <v>15287</v>
      </c>
      <c r="H6859" s="675" t="s">
        <v>10738</v>
      </c>
      <c r="I6859" s="675" t="s">
        <v>7361</v>
      </c>
      <c r="J6859" s="675" t="s">
        <v>13708</v>
      </c>
      <c r="K6859" s="666">
        <v>3</v>
      </c>
      <c r="L6859" s="666">
        <v>6</v>
      </c>
      <c r="M6859" s="691" t="s">
        <v>15278</v>
      </c>
      <c r="N6859" s="666">
        <v>3</v>
      </c>
      <c r="O6859" s="666">
        <v>6</v>
      </c>
      <c r="P6859" s="772" t="s">
        <v>15043</v>
      </c>
      <c r="Q6859" s="666">
        <v>1</v>
      </c>
      <c r="R6859" s="666">
        <v>12</v>
      </c>
    </row>
    <row r="6860" spans="1:18" ht="15.75" customHeight="1" x14ac:dyDescent="0.2">
      <c r="A6860" s="665" t="s">
        <v>13701</v>
      </c>
      <c r="B6860" s="666" t="s">
        <v>6922</v>
      </c>
      <c r="C6860" s="666" t="s">
        <v>11026</v>
      </c>
      <c r="D6860" s="675" t="s">
        <v>10738</v>
      </c>
      <c r="E6860" s="737" t="s">
        <v>15041</v>
      </c>
      <c r="F6860" s="666">
        <v>70293366</v>
      </c>
      <c r="G6860" s="675" t="s">
        <v>15288</v>
      </c>
      <c r="H6860" s="675" t="s">
        <v>10738</v>
      </c>
      <c r="I6860" s="675" t="s">
        <v>7361</v>
      </c>
      <c r="J6860" s="675" t="s">
        <v>13708</v>
      </c>
      <c r="K6860" s="666">
        <v>3</v>
      </c>
      <c r="L6860" s="666">
        <v>6</v>
      </c>
      <c r="M6860" s="691" t="s">
        <v>15278</v>
      </c>
      <c r="N6860" s="666">
        <v>3</v>
      </c>
      <c r="O6860" s="666">
        <v>6</v>
      </c>
      <c r="P6860" s="772" t="s">
        <v>15043</v>
      </c>
      <c r="Q6860" s="666">
        <v>1</v>
      </c>
      <c r="R6860" s="666">
        <v>12</v>
      </c>
    </row>
    <row r="6861" spans="1:18" ht="15.75" customHeight="1" x14ac:dyDescent="0.2">
      <c r="A6861" s="665" t="s">
        <v>13701</v>
      </c>
      <c r="B6861" s="666" t="s">
        <v>6922</v>
      </c>
      <c r="C6861" s="666" t="s">
        <v>11026</v>
      </c>
      <c r="D6861" s="675" t="s">
        <v>10738</v>
      </c>
      <c r="E6861" s="737" t="s">
        <v>15041</v>
      </c>
      <c r="F6861" s="666">
        <v>77233385</v>
      </c>
      <c r="G6861" s="675" t="s">
        <v>15289</v>
      </c>
      <c r="H6861" s="675" t="s">
        <v>10738</v>
      </c>
      <c r="I6861" s="675" t="s">
        <v>7361</v>
      </c>
      <c r="J6861" s="675" t="s">
        <v>13708</v>
      </c>
      <c r="K6861" s="666">
        <v>3</v>
      </c>
      <c r="L6861" s="666">
        <v>6</v>
      </c>
      <c r="M6861" s="691" t="s">
        <v>15278</v>
      </c>
      <c r="N6861" s="666">
        <v>3</v>
      </c>
      <c r="O6861" s="666">
        <v>6</v>
      </c>
      <c r="P6861" s="772" t="s">
        <v>15043</v>
      </c>
      <c r="Q6861" s="666">
        <v>1</v>
      </c>
      <c r="R6861" s="666">
        <v>12</v>
      </c>
    </row>
    <row r="6862" spans="1:18" ht="15.75" customHeight="1" x14ac:dyDescent="0.2">
      <c r="A6862" s="665" t="s">
        <v>13701</v>
      </c>
      <c r="B6862" s="666" t="s">
        <v>6922</v>
      </c>
      <c r="C6862" s="666" t="s">
        <v>11026</v>
      </c>
      <c r="D6862" s="675" t="s">
        <v>10738</v>
      </c>
      <c r="E6862" s="737" t="s">
        <v>15041</v>
      </c>
      <c r="F6862" s="666">
        <v>76347763</v>
      </c>
      <c r="G6862" s="675" t="s">
        <v>15290</v>
      </c>
      <c r="H6862" s="675" t="s">
        <v>10738</v>
      </c>
      <c r="I6862" s="675" t="s">
        <v>7361</v>
      </c>
      <c r="J6862" s="675" t="s">
        <v>13708</v>
      </c>
      <c r="K6862" s="666">
        <v>3</v>
      </c>
      <c r="L6862" s="666">
        <v>6</v>
      </c>
      <c r="M6862" s="691" t="s">
        <v>15278</v>
      </c>
      <c r="N6862" s="666">
        <v>3</v>
      </c>
      <c r="O6862" s="666">
        <v>6</v>
      </c>
      <c r="P6862" s="772" t="s">
        <v>15043</v>
      </c>
      <c r="Q6862" s="666">
        <v>1</v>
      </c>
      <c r="R6862" s="666">
        <v>12</v>
      </c>
    </row>
    <row r="6863" spans="1:18" ht="15.75" customHeight="1" x14ac:dyDescent="0.2">
      <c r="A6863" s="665" t="s">
        <v>13701</v>
      </c>
      <c r="B6863" s="666" t="s">
        <v>6922</v>
      </c>
      <c r="C6863" s="666" t="s">
        <v>11026</v>
      </c>
      <c r="D6863" s="675" t="s">
        <v>10738</v>
      </c>
      <c r="E6863" s="737" t="s">
        <v>15041</v>
      </c>
      <c r="F6863" s="666">
        <v>70150804</v>
      </c>
      <c r="G6863" s="675" t="s">
        <v>15291</v>
      </c>
      <c r="H6863" s="675" t="s">
        <v>10738</v>
      </c>
      <c r="I6863" s="675" t="s">
        <v>7361</v>
      </c>
      <c r="J6863" s="675" t="s">
        <v>13708</v>
      </c>
      <c r="K6863" s="666">
        <v>3</v>
      </c>
      <c r="L6863" s="666">
        <v>6</v>
      </c>
      <c r="M6863" s="691" t="s">
        <v>15278</v>
      </c>
      <c r="N6863" s="666">
        <v>3</v>
      </c>
      <c r="O6863" s="666">
        <v>6</v>
      </c>
      <c r="P6863" s="772" t="s">
        <v>15043</v>
      </c>
      <c r="Q6863" s="666">
        <v>1</v>
      </c>
      <c r="R6863" s="666">
        <v>12</v>
      </c>
    </row>
    <row r="6864" spans="1:18" ht="15.75" customHeight="1" x14ac:dyDescent="0.2">
      <c r="A6864" s="665" t="s">
        <v>13701</v>
      </c>
      <c r="B6864" s="666" t="s">
        <v>6922</v>
      </c>
      <c r="C6864" s="666" t="s">
        <v>11026</v>
      </c>
      <c r="D6864" s="675" t="s">
        <v>10738</v>
      </c>
      <c r="E6864" s="737" t="s">
        <v>15041</v>
      </c>
      <c r="F6864" s="666">
        <v>45073861</v>
      </c>
      <c r="G6864" s="675" t="s">
        <v>15292</v>
      </c>
      <c r="H6864" s="675" t="s">
        <v>10738</v>
      </c>
      <c r="I6864" s="675" t="s">
        <v>7361</v>
      </c>
      <c r="J6864" s="675" t="s">
        <v>13708</v>
      </c>
      <c r="K6864" s="666">
        <v>3</v>
      </c>
      <c r="L6864" s="666">
        <v>6</v>
      </c>
      <c r="M6864" s="691" t="s">
        <v>15278</v>
      </c>
      <c r="N6864" s="666">
        <v>3</v>
      </c>
      <c r="O6864" s="666">
        <v>6</v>
      </c>
      <c r="P6864" s="772" t="s">
        <v>15043</v>
      </c>
      <c r="Q6864" s="666">
        <v>1</v>
      </c>
      <c r="R6864" s="666">
        <v>12</v>
      </c>
    </row>
    <row r="6865" spans="1:18" ht="15.75" customHeight="1" x14ac:dyDescent="0.2">
      <c r="A6865" s="665" t="s">
        <v>13701</v>
      </c>
      <c r="B6865" s="666" t="s">
        <v>6922</v>
      </c>
      <c r="C6865" s="666" t="s">
        <v>11026</v>
      </c>
      <c r="D6865" s="675" t="s">
        <v>10738</v>
      </c>
      <c r="E6865" s="737" t="s">
        <v>15041</v>
      </c>
      <c r="F6865" s="666">
        <v>42336846</v>
      </c>
      <c r="G6865" s="675" t="s">
        <v>15293</v>
      </c>
      <c r="H6865" s="675" t="s">
        <v>10738</v>
      </c>
      <c r="I6865" s="675" t="s">
        <v>7361</v>
      </c>
      <c r="J6865" s="675" t="s">
        <v>13708</v>
      </c>
      <c r="K6865" s="666">
        <v>3</v>
      </c>
      <c r="L6865" s="666">
        <v>6</v>
      </c>
      <c r="M6865" s="691" t="s">
        <v>15278</v>
      </c>
      <c r="N6865" s="666">
        <v>3</v>
      </c>
      <c r="O6865" s="666">
        <v>6</v>
      </c>
      <c r="P6865" s="772" t="s">
        <v>15043</v>
      </c>
      <c r="Q6865" s="666">
        <v>1</v>
      </c>
      <c r="R6865" s="666">
        <v>12</v>
      </c>
    </row>
    <row r="6866" spans="1:18" ht="15.75" customHeight="1" x14ac:dyDescent="0.2">
      <c r="A6866" s="665" t="s">
        <v>13701</v>
      </c>
      <c r="B6866" s="666" t="s">
        <v>6922</v>
      </c>
      <c r="C6866" s="666" t="s">
        <v>11026</v>
      </c>
      <c r="D6866" s="675" t="s">
        <v>10738</v>
      </c>
      <c r="E6866" s="737" t="s">
        <v>15041</v>
      </c>
      <c r="F6866" s="666">
        <v>42052240</v>
      </c>
      <c r="G6866" s="675" t="s">
        <v>15294</v>
      </c>
      <c r="H6866" s="675" t="s">
        <v>10738</v>
      </c>
      <c r="I6866" s="675" t="s">
        <v>7361</v>
      </c>
      <c r="J6866" s="675" t="s">
        <v>13708</v>
      </c>
      <c r="K6866" s="666">
        <v>3</v>
      </c>
      <c r="L6866" s="666">
        <v>6</v>
      </c>
      <c r="M6866" s="691" t="s">
        <v>15278</v>
      </c>
      <c r="N6866" s="666">
        <v>3</v>
      </c>
      <c r="O6866" s="666">
        <v>6</v>
      </c>
      <c r="P6866" s="772" t="s">
        <v>15043</v>
      </c>
      <c r="Q6866" s="666">
        <v>1</v>
      </c>
      <c r="R6866" s="666">
        <v>12</v>
      </c>
    </row>
    <row r="6867" spans="1:18" ht="15.75" customHeight="1" x14ac:dyDescent="0.2">
      <c r="A6867" s="665" t="s">
        <v>13701</v>
      </c>
      <c r="B6867" s="666" t="s">
        <v>6922</v>
      </c>
      <c r="C6867" s="666" t="s">
        <v>11026</v>
      </c>
      <c r="D6867" s="675" t="s">
        <v>11806</v>
      </c>
      <c r="E6867" s="737" t="s">
        <v>4266</v>
      </c>
      <c r="F6867" s="666">
        <v>76454124</v>
      </c>
      <c r="G6867" s="675" t="s">
        <v>15295</v>
      </c>
      <c r="H6867" s="675" t="s">
        <v>11806</v>
      </c>
      <c r="I6867" s="675" t="s">
        <v>6929</v>
      </c>
      <c r="J6867" s="675" t="s">
        <v>13704</v>
      </c>
      <c r="K6867" s="666">
        <v>3</v>
      </c>
      <c r="L6867" s="666">
        <v>6</v>
      </c>
      <c r="M6867" s="691" t="s">
        <v>15275</v>
      </c>
      <c r="N6867" s="666">
        <v>3</v>
      </c>
      <c r="O6867" s="666">
        <v>6</v>
      </c>
      <c r="P6867" s="772" t="s">
        <v>15276</v>
      </c>
      <c r="Q6867" s="666">
        <v>1</v>
      </c>
      <c r="R6867" s="666">
        <v>12</v>
      </c>
    </row>
    <row r="6868" spans="1:18" ht="15.75" customHeight="1" x14ac:dyDescent="0.2">
      <c r="A6868" s="665" t="s">
        <v>13701</v>
      </c>
      <c r="B6868" s="666" t="s">
        <v>6922</v>
      </c>
      <c r="C6868" s="666" t="s">
        <v>11026</v>
      </c>
      <c r="D6868" s="675" t="s">
        <v>10738</v>
      </c>
      <c r="E6868" s="737" t="s">
        <v>15041</v>
      </c>
      <c r="F6868" s="666">
        <v>73958156</v>
      </c>
      <c r="G6868" s="675" t="s">
        <v>15296</v>
      </c>
      <c r="H6868" s="675" t="s">
        <v>10738</v>
      </c>
      <c r="I6868" s="675" t="s">
        <v>7361</v>
      </c>
      <c r="J6868" s="675" t="s">
        <v>13708</v>
      </c>
      <c r="K6868" s="666">
        <v>3</v>
      </c>
      <c r="L6868" s="666">
        <v>6</v>
      </c>
      <c r="M6868" s="691" t="s">
        <v>15278</v>
      </c>
      <c r="N6868" s="666">
        <v>3</v>
      </c>
      <c r="O6868" s="666">
        <v>6</v>
      </c>
      <c r="P6868" s="772" t="s">
        <v>15043</v>
      </c>
      <c r="Q6868" s="666">
        <v>1</v>
      </c>
      <c r="R6868" s="666">
        <v>12</v>
      </c>
    </row>
    <row r="6869" spans="1:18" ht="15.75" customHeight="1" x14ac:dyDescent="0.2">
      <c r="A6869" s="665" t="s">
        <v>13701</v>
      </c>
      <c r="B6869" s="666" t="s">
        <v>6922</v>
      </c>
      <c r="C6869" s="666" t="s">
        <v>11026</v>
      </c>
      <c r="D6869" s="675" t="s">
        <v>11806</v>
      </c>
      <c r="E6869" s="737" t="s">
        <v>4266</v>
      </c>
      <c r="F6869" s="666">
        <v>47181143</v>
      </c>
      <c r="G6869" s="675" t="s">
        <v>14800</v>
      </c>
      <c r="H6869" s="675" t="s">
        <v>11806</v>
      </c>
      <c r="I6869" s="675" t="s">
        <v>6929</v>
      </c>
      <c r="J6869" s="675" t="s">
        <v>13704</v>
      </c>
      <c r="K6869" s="666">
        <v>3</v>
      </c>
      <c r="L6869" s="666">
        <v>6</v>
      </c>
      <c r="M6869" s="691" t="s">
        <v>15275</v>
      </c>
      <c r="N6869" s="666">
        <v>3</v>
      </c>
      <c r="O6869" s="666">
        <v>6</v>
      </c>
      <c r="P6869" s="772" t="s">
        <v>15276</v>
      </c>
      <c r="Q6869" s="666">
        <v>1</v>
      </c>
      <c r="R6869" s="666">
        <v>12</v>
      </c>
    </row>
    <row r="6870" spans="1:18" ht="15.75" customHeight="1" x14ac:dyDescent="0.2">
      <c r="A6870" s="665" t="s">
        <v>13701</v>
      </c>
      <c r="B6870" s="666" t="s">
        <v>6922</v>
      </c>
      <c r="C6870" s="666" t="s">
        <v>11026</v>
      </c>
      <c r="D6870" s="675" t="s">
        <v>11806</v>
      </c>
      <c r="E6870" s="737" t="s">
        <v>4266</v>
      </c>
      <c r="F6870" s="666">
        <v>70009685</v>
      </c>
      <c r="G6870" s="675" t="s">
        <v>15297</v>
      </c>
      <c r="H6870" s="675" t="s">
        <v>11806</v>
      </c>
      <c r="I6870" s="675" t="s">
        <v>6929</v>
      </c>
      <c r="J6870" s="675" t="s">
        <v>13704</v>
      </c>
      <c r="K6870" s="666">
        <v>3</v>
      </c>
      <c r="L6870" s="666">
        <v>6</v>
      </c>
      <c r="M6870" s="691" t="s">
        <v>15275</v>
      </c>
      <c r="N6870" s="666">
        <v>3</v>
      </c>
      <c r="O6870" s="666">
        <v>6</v>
      </c>
      <c r="P6870" s="772" t="s">
        <v>15276</v>
      </c>
      <c r="Q6870" s="666">
        <v>1</v>
      </c>
      <c r="R6870" s="666">
        <v>12</v>
      </c>
    </row>
    <row r="6871" spans="1:18" ht="15.75" customHeight="1" x14ac:dyDescent="0.2">
      <c r="A6871" s="665" t="s">
        <v>13701</v>
      </c>
      <c r="B6871" s="666" t="s">
        <v>6922</v>
      </c>
      <c r="C6871" s="666" t="s">
        <v>11026</v>
      </c>
      <c r="D6871" s="675" t="s">
        <v>11806</v>
      </c>
      <c r="E6871" s="737" t="s">
        <v>4266</v>
      </c>
      <c r="F6871" s="666">
        <v>74384631</v>
      </c>
      <c r="G6871" s="675" t="s">
        <v>15298</v>
      </c>
      <c r="H6871" s="675" t="s">
        <v>11806</v>
      </c>
      <c r="I6871" s="675" t="s">
        <v>6929</v>
      </c>
      <c r="J6871" s="675" t="s">
        <v>13704</v>
      </c>
      <c r="K6871" s="666">
        <v>3</v>
      </c>
      <c r="L6871" s="666">
        <v>6</v>
      </c>
      <c r="M6871" s="691" t="s">
        <v>15275</v>
      </c>
      <c r="N6871" s="666">
        <v>3</v>
      </c>
      <c r="O6871" s="666">
        <v>6</v>
      </c>
      <c r="P6871" s="772" t="s">
        <v>15276</v>
      </c>
      <c r="Q6871" s="666">
        <v>1</v>
      </c>
      <c r="R6871" s="666">
        <v>12</v>
      </c>
    </row>
    <row r="6872" spans="1:18" ht="15.75" customHeight="1" x14ac:dyDescent="0.2">
      <c r="A6872" s="665" t="s">
        <v>13701</v>
      </c>
      <c r="B6872" s="666" t="s">
        <v>6922</v>
      </c>
      <c r="C6872" s="666" t="s">
        <v>11026</v>
      </c>
      <c r="D6872" s="675" t="s">
        <v>11806</v>
      </c>
      <c r="E6872" s="737" t="s">
        <v>4266</v>
      </c>
      <c r="F6872" s="666">
        <v>47191691</v>
      </c>
      <c r="G6872" s="675" t="s">
        <v>10217</v>
      </c>
      <c r="H6872" s="675" t="s">
        <v>11806</v>
      </c>
      <c r="I6872" s="675" t="s">
        <v>6929</v>
      </c>
      <c r="J6872" s="675" t="s">
        <v>13704</v>
      </c>
      <c r="K6872" s="666">
        <v>3</v>
      </c>
      <c r="L6872" s="666">
        <v>6</v>
      </c>
      <c r="M6872" s="691" t="s">
        <v>15275</v>
      </c>
      <c r="N6872" s="666">
        <v>3</v>
      </c>
      <c r="O6872" s="666">
        <v>6</v>
      </c>
      <c r="P6872" s="772" t="s">
        <v>15276</v>
      </c>
      <c r="Q6872" s="666">
        <v>1</v>
      </c>
      <c r="R6872" s="666">
        <v>12</v>
      </c>
    </row>
    <row r="6873" spans="1:18" ht="15.75" customHeight="1" x14ac:dyDescent="0.2">
      <c r="A6873" s="665" t="s">
        <v>13701</v>
      </c>
      <c r="B6873" s="666" t="s">
        <v>6922</v>
      </c>
      <c r="C6873" s="666" t="s">
        <v>11026</v>
      </c>
      <c r="D6873" s="675" t="s">
        <v>10738</v>
      </c>
      <c r="E6873" s="737" t="s">
        <v>15041</v>
      </c>
      <c r="F6873" s="666">
        <v>47097804</v>
      </c>
      <c r="G6873" s="675" t="s">
        <v>15299</v>
      </c>
      <c r="H6873" s="675" t="s">
        <v>10738</v>
      </c>
      <c r="I6873" s="675" t="s">
        <v>7361</v>
      </c>
      <c r="J6873" s="675" t="s">
        <v>13708</v>
      </c>
      <c r="K6873" s="666">
        <v>3</v>
      </c>
      <c r="L6873" s="666">
        <v>6</v>
      </c>
      <c r="M6873" s="691" t="s">
        <v>15278</v>
      </c>
      <c r="N6873" s="666">
        <v>3</v>
      </c>
      <c r="O6873" s="666">
        <v>6</v>
      </c>
      <c r="P6873" s="772" t="s">
        <v>15043</v>
      </c>
      <c r="Q6873" s="666">
        <v>1</v>
      </c>
      <c r="R6873" s="666">
        <v>12</v>
      </c>
    </row>
    <row r="6874" spans="1:18" ht="15.75" customHeight="1" x14ac:dyDescent="0.2">
      <c r="A6874" s="665" t="s">
        <v>13701</v>
      </c>
      <c r="B6874" s="666" t="s">
        <v>6922</v>
      </c>
      <c r="C6874" s="666" t="s">
        <v>11026</v>
      </c>
      <c r="D6874" s="675" t="s">
        <v>10738</v>
      </c>
      <c r="E6874" s="737" t="s">
        <v>15041</v>
      </c>
      <c r="F6874" s="666">
        <v>77786526</v>
      </c>
      <c r="G6874" s="675" t="s">
        <v>15300</v>
      </c>
      <c r="H6874" s="675" t="s">
        <v>10738</v>
      </c>
      <c r="I6874" s="675" t="s">
        <v>7361</v>
      </c>
      <c r="J6874" s="675" t="s">
        <v>13708</v>
      </c>
      <c r="K6874" s="666">
        <v>3</v>
      </c>
      <c r="L6874" s="666">
        <v>6</v>
      </c>
      <c r="M6874" s="691" t="s">
        <v>15278</v>
      </c>
      <c r="N6874" s="666">
        <v>3</v>
      </c>
      <c r="O6874" s="666">
        <v>6</v>
      </c>
      <c r="P6874" s="772" t="s">
        <v>15043</v>
      </c>
      <c r="Q6874" s="666">
        <v>1</v>
      </c>
      <c r="R6874" s="666">
        <v>12</v>
      </c>
    </row>
    <row r="6875" spans="1:18" ht="15.75" customHeight="1" x14ac:dyDescent="0.2">
      <c r="A6875" s="665" t="s">
        <v>13701</v>
      </c>
      <c r="B6875" s="666" t="s">
        <v>6922</v>
      </c>
      <c r="C6875" s="666" t="s">
        <v>11026</v>
      </c>
      <c r="D6875" s="675" t="s">
        <v>10738</v>
      </c>
      <c r="E6875" s="737" t="s">
        <v>15041</v>
      </c>
      <c r="F6875" s="666">
        <v>18224510</v>
      </c>
      <c r="G6875" s="675" t="s">
        <v>15301</v>
      </c>
      <c r="H6875" s="675" t="s">
        <v>10738</v>
      </c>
      <c r="I6875" s="675" t="s">
        <v>7361</v>
      </c>
      <c r="J6875" s="675" t="s">
        <v>13708</v>
      </c>
      <c r="K6875" s="666">
        <v>3</v>
      </c>
      <c r="L6875" s="666">
        <v>6</v>
      </c>
      <c r="M6875" s="691" t="s">
        <v>15278</v>
      </c>
      <c r="N6875" s="666">
        <v>3</v>
      </c>
      <c r="O6875" s="666">
        <v>6</v>
      </c>
      <c r="P6875" s="772" t="s">
        <v>15043</v>
      </c>
      <c r="Q6875" s="666">
        <v>1</v>
      </c>
      <c r="R6875" s="666">
        <v>12</v>
      </c>
    </row>
    <row r="6876" spans="1:18" ht="15.75" customHeight="1" x14ac:dyDescent="0.2">
      <c r="A6876" s="665" t="s">
        <v>13701</v>
      </c>
      <c r="B6876" s="666" t="s">
        <v>6922</v>
      </c>
      <c r="C6876" s="666" t="s">
        <v>11026</v>
      </c>
      <c r="D6876" s="675" t="s">
        <v>11806</v>
      </c>
      <c r="E6876" s="737" t="s">
        <v>4266</v>
      </c>
      <c r="F6876" s="666">
        <v>70825505</v>
      </c>
      <c r="G6876" s="675" t="s">
        <v>15302</v>
      </c>
      <c r="H6876" s="675" t="s">
        <v>11806</v>
      </c>
      <c r="I6876" s="675" t="s">
        <v>6929</v>
      </c>
      <c r="J6876" s="675" t="s">
        <v>13704</v>
      </c>
      <c r="K6876" s="666">
        <v>3</v>
      </c>
      <c r="L6876" s="666">
        <v>6</v>
      </c>
      <c r="M6876" s="691" t="s">
        <v>15275</v>
      </c>
      <c r="N6876" s="666">
        <v>3</v>
      </c>
      <c r="O6876" s="666">
        <v>6</v>
      </c>
      <c r="P6876" s="772" t="s">
        <v>15276</v>
      </c>
      <c r="Q6876" s="666">
        <v>1</v>
      </c>
      <c r="R6876" s="666">
        <v>12</v>
      </c>
    </row>
    <row r="6877" spans="1:18" ht="15.75" customHeight="1" x14ac:dyDescent="0.2">
      <c r="A6877" s="665" t="s">
        <v>13701</v>
      </c>
      <c r="B6877" s="666" t="s">
        <v>6922</v>
      </c>
      <c r="C6877" s="666" t="s">
        <v>11026</v>
      </c>
      <c r="D6877" s="675" t="s">
        <v>10738</v>
      </c>
      <c r="E6877" s="737" t="s">
        <v>15041</v>
      </c>
      <c r="F6877" s="666">
        <v>70607815</v>
      </c>
      <c r="G6877" s="675" t="s">
        <v>15303</v>
      </c>
      <c r="H6877" s="675" t="s">
        <v>10738</v>
      </c>
      <c r="I6877" s="675" t="s">
        <v>7361</v>
      </c>
      <c r="J6877" s="675" t="s">
        <v>13708</v>
      </c>
      <c r="K6877" s="666">
        <v>3</v>
      </c>
      <c r="L6877" s="666">
        <v>6</v>
      </c>
      <c r="M6877" s="691" t="s">
        <v>15278</v>
      </c>
      <c r="N6877" s="666">
        <v>3</v>
      </c>
      <c r="O6877" s="666">
        <v>6</v>
      </c>
      <c r="P6877" s="772" t="s">
        <v>15043</v>
      </c>
      <c r="Q6877" s="666">
        <v>1</v>
      </c>
      <c r="R6877" s="666">
        <v>12</v>
      </c>
    </row>
    <row r="6878" spans="1:18" ht="15.75" customHeight="1" x14ac:dyDescent="0.2">
      <c r="A6878" s="665" t="s">
        <v>13701</v>
      </c>
      <c r="B6878" s="666" t="s">
        <v>6922</v>
      </c>
      <c r="C6878" s="666" t="s">
        <v>11026</v>
      </c>
      <c r="D6878" s="675" t="s">
        <v>10738</v>
      </c>
      <c r="E6878" s="737" t="s">
        <v>15041</v>
      </c>
      <c r="F6878" s="666">
        <v>42264892</v>
      </c>
      <c r="G6878" s="675" t="s">
        <v>15304</v>
      </c>
      <c r="H6878" s="675" t="s">
        <v>10738</v>
      </c>
      <c r="I6878" s="675" t="s">
        <v>7361</v>
      </c>
      <c r="J6878" s="675" t="s">
        <v>13708</v>
      </c>
      <c r="K6878" s="666">
        <v>3</v>
      </c>
      <c r="L6878" s="666">
        <v>6</v>
      </c>
      <c r="M6878" s="691" t="s">
        <v>15278</v>
      </c>
      <c r="N6878" s="666">
        <v>3</v>
      </c>
      <c r="O6878" s="666">
        <v>6</v>
      </c>
      <c r="P6878" s="772" t="s">
        <v>15043</v>
      </c>
      <c r="Q6878" s="666">
        <v>1</v>
      </c>
      <c r="R6878" s="666">
        <v>12</v>
      </c>
    </row>
    <row r="6879" spans="1:18" ht="15.75" customHeight="1" x14ac:dyDescent="0.2">
      <c r="A6879" s="665" t="s">
        <v>13701</v>
      </c>
      <c r="B6879" s="666" t="s">
        <v>6922</v>
      </c>
      <c r="C6879" s="666" t="s">
        <v>11026</v>
      </c>
      <c r="D6879" s="675" t="s">
        <v>10738</v>
      </c>
      <c r="E6879" s="737" t="s">
        <v>15041</v>
      </c>
      <c r="F6879" s="666">
        <v>47745080</v>
      </c>
      <c r="G6879" s="675" t="s">
        <v>15305</v>
      </c>
      <c r="H6879" s="675" t="s">
        <v>10738</v>
      </c>
      <c r="I6879" s="675" t="s">
        <v>7361</v>
      </c>
      <c r="J6879" s="675" t="s">
        <v>13708</v>
      </c>
      <c r="K6879" s="666">
        <v>3</v>
      </c>
      <c r="L6879" s="666">
        <v>6</v>
      </c>
      <c r="M6879" s="691" t="s">
        <v>15278</v>
      </c>
      <c r="N6879" s="666">
        <v>3</v>
      </c>
      <c r="O6879" s="666">
        <v>6</v>
      </c>
      <c r="P6879" s="772" t="s">
        <v>15043</v>
      </c>
      <c r="Q6879" s="666">
        <v>1</v>
      </c>
      <c r="R6879" s="666">
        <v>12</v>
      </c>
    </row>
    <row r="6880" spans="1:18" ht="15.75" customHeight="1" x14ac:dyDescent="0.2">
      <c r="A6880" s="665" t="s">
        <v>13701</v>
      </c>
      <c r="B6880" s="666" t="s">
        <v>6922</v>
      </c>
      <c r="C6880" s="666" t="s">
        <v>11026</v>
      </c>
      <c r="D6880" s="675" t="s">
        <v>11806</v>
      </c>
      <c r="E6880" s="737" t="s">
        <v>4266</v>
      </c>
      <c r="F6880" s="666">
        <v>71004341</v>
      </c>
      <c r="G6880" s="675" t="s">
        <v>15306</v>
      </c>
      <c r="H6880" s="675" t="s">
        <v>11806</v>
      </c>
      <c r="I6880" s="675" t="s">
        <v>6929</v>
      </c>
      <c r="J6880" s="675" t="s">
        <v>13704</v>
      </c>
      <c r="K6880" s="666">
        <v>3</v>
      </c>
      <c r="L6880" s="666">
        <v>6</v>
      </c>
      <c r="M6880" s="691" t="s">
        <v>15275</v>
      </c>
      <c r="N6880" s="666">
        <v>3</v>
      </c>
      <c r="O6880" s="666">
        <v>6</v>
      </c>
      <c r="P6880" s="772" t="s">
        <v>15276</v>
      </c>
      <c r="Q6880" s="666">
        <v>1</v>
      </c>
      <c r="R6880" s="666">
        <v>12</v>
      </c>
    </row>
    <row r="6881" spans="1:18" ht="15.75" customHeight="1" x14ac:dyDescent="0.2">
      <c r="A6881" s="665" t="s">
        <v>13701</v>
      </c>
      <c r="B6881" s="666" t="s">
        <v>6922</v>
      </c>
      <c r="C6881" s="666" t="s">
        <v>11026</v>
      </c>
      <c r="D6881" s="675" t="s">
        <v>11806</v>
      </c>
      <c r="E6881" s="737" t="s">
        <v>4266</v>
      </c>
      <c r="F6881" s="666">
        <v>46715536</v>
      </c>
      <c r="G6881" s="675" t="s">
        <v>15307</v>
      </c>
      <c r="H6881" s="675" t="s">
        <v>11806</v>
      </c>
      <c r="I6881" s="675" t="s">
        <v>6929</v>
      </c>
      <c r="J6881" s="675" t="s">
        <v>13704</v>
      </c>
      <c r="K6881" s="666">
        <v>3</v>
      </c>
      <c r="L6881" s="666">
        <v>6</v>
      </c>
      <c r="M6881" s="691" t="s">
        <v>15275</v>
      </c>
      <c r="N6881" s="666">
        <v>3</v>
      </c>
      <c r="O6881" s="666">
        <v>6</v>
      </c>
      <c r="P6881" s="772" t="s">
        <v>15276</v>
      </c>
      <c r="Q6881" s="666">
        <v>1</v>
      </c>
      <c r="R6881" s="666">
        <v>12</v>
      </c>
    </row>
    <row r="6882" spans="1:18" ht="15.75" customHeight="1" x14ac:dyDescent="0.2">
      <c r="A6882" s="665" t="s">
        <v>13701</v>
      </c>
      <c r="B6882" s="666" t="s">
        <v>6922</v>
      </c>
      <c r="C6882" s="666" t="s">
        <v>11026</v>
      </c>
      <c r="D6882" s="675" t="s">
        <v>11806</v>
      </c>
      <c r="E6882" s="737" t="s">
        <v>4266</v>
      </c>
      <c r="F6882" s="666">
        <v>18045253</v>
      </c>
      <c r="G6882" s="675" t="s">
        <v>15308</v>
      </c>
      <c r="H6882" s="675" t="s">
        <v>11806</v>
      </c>
      <c r="I6882" s="675" t="s">
        <v>6929</v>
      </c>
      <c r="J6882" s="675" t="s">
        <v>13704</v>
      </c>
      <c r="K6882" s="666">
        <v>3</v>
      </c>
      <c r="L6882" s="666">
        <v>6</v>
      </c>
      <c r="M6882" s="691" t="s">
        <v>15275</v>
      </c>
      <c r="N6882" s="666">
        <v>3</v>
      </c>
      <c r="O6882" s="666">
        <v>6</v>
      </c>
      <c r="P6882" s="772" t="s">
        <v>15276</v>
      </c>
      <c r="Q6882" s="666">
        <v>1</v>
      </c>
      <c r="R6882" s="666">
        <v>12</v>
      </c>
    </row>
    <row r="6883" spans="1:18" ht="15.75" customHeight="1" x14ac:dyDescent="0.2">
      <c r="A6883" s="665" t="s">
        <v>13701</v>
      </c>
      <c r="B6883" s="666" t="s">
        <v>6922</v>
      </c>
      <c r="C6883" s="666" t="s">
        <v>11026</v>
      </c>
      <c r="D6883" s="675" t="s">
        <v>11806</v>
      </c>
      <c r="E6883" s="737" t="s">
        <v>4266</v>
      </c>
      <c r="F6883" s="666">
        <v>47263654</v>
      </c>
      <c r="G6883" s="675" t="s">
        <v>15309</v>
      </c>
      <c r="H6883" s="675" t="s">
        <v>11806</v>
      </c>
      <c r="I6883" s="675" t="s">
        <v>6929</v>
      </c>
      <c r="J6883" s="675" t="s">
        <v>13704</v>
      </c>
      <c r="K6883" s="666">
        <v>3</v>
      </c>
      <c r="L6883" s="666">
        <v>6</v>
      </c>
      <c r="M6883" s="691" t="s">
        <v>15275</v>
      </c>
      <c r="N6883" s="666">
        <v>3</v>
      </c>
      <c r="O6883" s="666">
        <v>6</v>
      </c>
      <c r="P6883" s="772" t="s">
        <v>15276</v>
      </c>
      <c r="Q6883" s="666">
        <v>1</v>
      </c>
      <c r="R6883" s="666">
        <v>12</v>
      </c>
    </row>
    <row r="6884" spans="1:18" ht="15.75" customHeight="1" x14ac:dyDescent="0.2">
      <c r="A6884" s="665" t="s">
        <v>13701</v>
      </c>
      <c r="B6884" s="666" t="s">
        <v>6922</v>
      </c>
      <c r="C6884" s="666" t="s">
        <v>11026</v>
      </c>
      <c r="D6884" s="675" t="s">
        <v>10738</v>
      </c>
      <c r="E6884" s="737" t="s">
        <v>15041</v>
      </c>
      <c r="F6884" s="666">
        <v>46498195</v>
      </c>
      <c r="G6884" s="675" t="s">
        <v>15310</v>
      </c>
      <c r="H6884" s="675" t="s">
        <v>10738</v>
      </c>
      <c r="I6884" s="675" t="s">
        <v>7361</v>
      </c>
      <c r="J6884" s="675" t="s">
        <v>13708</v>
      </c>
      <c r="K6884" s="666">
        <v>3</v>
      </c>
      <c r="L6884" s="666">
        <v>6</v>
      </c>
      <c r="M6884" s="691" t="s">
        <v>15278</v>
      </c>
      <c r="N6884" s="666">
        <v>3</v>
      </c>
      <c r="O6884" s="666">
        <v>6</v>
      </c>
      <c r="P6884" s="772" t="s">
        <v>15043</v>
      </c>
      <c r="Q6884" s="666">
        <v>1</v>
      </c>
      <c r="R6884" s="666">
        <v>12</v>
      </c>
    </row>
    <row r="6885" spans="1:18" ht="15.75" customHeight="1" x14ac:dyDescent="0.2">
      <c r="A6885" s="665" t="s">
        <v>13701</v>
      </c>
      <c r="B6885" s="666" t="s">
        <v>6922</v>
      </c>
      <c r="C6885" s="666" t="s">
        <v>11026</v>
      </c>
      <c r="D6885" s="675" t="s">
        <v>10738</v>
      </c>
      <c r="E6885" s="737" t="s">
        <v>15041</v>
      </c>
      <c r="F6885" s="666">
        <v>70763094</v>
      </c>
      <c r="G6885" s="675" t="s">
        <v>15311</v>
      </c>
      <c r="H6885" s="675" t="s">
        <v>10738</v>
      </c>
      <c r="I6885" s="675" t="s">
        <v>7361</v>
      </c>
      <c r="J6885" s="675" t="s">
        <v>13708</v>
      </c>
      <c r="K6885" s="666">
        <v>3</v>
      </c>
      <c r="L6885" s="666">
        <v>6</v>
      </c>
      <c r="M6885" s="691" t="s">
        <v>15278</v>
      </c>
      <c r="N6885" s="666">
        <v>3</v>
      </c>
      <c r="O6885" s="666">
        <v>6</v>
      </c>
      <c r="P6885" s="772" t="s">
        <v>15043</v>
      </c>
      <c r="Q6885" s="666">
        <v>1</v>
      </c>
      <c r="R6885" s="666">
        <v>12</v>
      </c>
    </row>
    <row r="6886" spans="1:18" ht="15.75" customHeight="1" x14ac:dyDescent="0.2">
      <c r="A6886" s="665" t="s">
        <v>13701</v>
      </c>
      <c r="B6886" s="666" t="s">
        <v>6922</v>
      </c>
      <c r="C6886" s="666" t="s">
        <v>11026</v>
      </c>
      <c r="D6886" s="675" t="s">
        <v>11806</v>
      </c>
      <c r="E6886" s="737" t="s">
        <v>4266</v>
      </c>
      <c r="F6886" s="666">
        <v>46482249</v>
      </c>
      <c r="G6886" s="675" t="s">
        <v>15312</v>
      </c>
      <c r="H6886" s="675" t="s">
        <v>11806</v>
      </c>
      <c r="I6886" s="675" t="s">
        <v>6929</v>
      </c>
      <c r="J6886" s="675" t="s">
        <v>13704</v>
      </c>
      <c r="K6886" s="666">
        <v>3</v>
      </c>
      <c r="L6886" s="666">
        <v>6</v>
      </c>
      <c r="M6886" s="691" t="s">
        <v>15275</v>
      </c>
      <c r="N6886" s="666">
        <v>3</v>
      </c>
      <c r="O6886" s="666">
        <v>6</v>
      </c>
      <c r="P6886" s="772" t="s">
        <v>15276</v>
      </c>
      <c r="Q6886" s="666">
        <v>1</v>
      </c>
      <c r="R6886" s="666">
        <v>12</v>
      </c>
    </row>
    <row r="6887" spans="1:18" ht="15.75" customHeight="1" x14ac:dyDescent="0.2">
      <c r="A6887" s="665" t="s">
        <v>13701</v>
      </c>
      <c r="B6887" s="666" t="s">
        <v>6922</v>
      </c>
      <c r="C6887" s="666" t="s">
        <v>11026</v>
      </c>
      <c r="D6887" s="675" t="s">
        <v>10738</v>
      </c>
      <c r="E6887" s="737" t="s">
        <v>15041</v>
      </c>
      <c r="F6887" s="666">
        <v>41578590</v>
      </c>
      <c r="G6887" s="675" t="s">
        <v>15313</v>
      </c>
      <c r="H6887" s="675" t="s">
        <v>10738</v>
      </c>
      <c r="I6887" s="675" t="s">
        <v>7361</v>
      </c>
      <c r="J6887" s="675" t="s">
        <v>13708</v>
      </c>
      <c r="K6887" s="666">
        <v>3</v>
      </c>
      <c r="L6887" s="666">
        <v>6</v>
      </c>
      <c r="M6887" s="691" t="s">
        <v>15278</v>
      </c>
      <c r="N6887" s="666">
        <v>3</v>
      </c>
      <c r="O6887" s="666">
        <v>6</v>
      </c>
      <c r="P6887" s="772" t="s">
        <v>15043</v>
      </c>
      <c r="Q6887" s="666">
        <v>1</v>
      </c>
      <c r="R6887" s="666">
        <v>12</v>
      </c>
    </row>
    <row r="6888" spans="1:18" ht="15.75" customHeight="1" x14ac:dyDescent="0.2">
      <c r="A6888" s="665" t="s">
        <v>13701</v>
      </c>
      <c r="B6888" s="666" t="s">
        <v>6922</v>
      </c>
      <c r="C6888" s="666" t="s">
        <v>11026</v>
      </c>
      <c r="D6888" s="675" t="s">
        <v>11806</v>
      </c>
      <c r="E6888" s="737" t="s">
        <v>4266</v>
      </c>
      <c r="F6888" s="666">
        <v>70435000</v>
      </c>
      <c r="G6888" s="675" t="s">
        <v>15314</v>
      </c>
      <c r="H6888" s="675" t="s">
        <v>11806</v>
      </c>
      <c r="I6888" s="675" t="s">
        <v>6929</v>
      </c>
      <c r="J6888" s="675" t="s">
        <v>13704</v>
      </c>
      <c r="K6888" s="666">
        <v>3</v>
      </c>
      <c r="L6888" s="666">
        <v>6</v>
      </c>
      <c r="M6888" s="691" t="s">
        <v>15275</v>
      </c>
      <c r="N6888" s="666">
        <v>3</v>
      </c>
      <c r="O6888" s="666">
        <v>6</v>
      </c>
      <c r="P6888" s="772" t="s">
        <v>15276</v>
      </c>
      <c r="Q6888" s="666">
        <v>1</v>
      </c>
      <c r="R6888" s="666">
        <v>12</v>
      </c>
    </row>
    <row r="6889" spans="1:18" ht="15.75" customHeight="1" x14ac:dyDescent="0.2">
      <c r="A6889" s="665" t="s">
        <v>13701</v>
      </c>
      <c r="B6889" s="666" t="s">
        <v>6922</v>
      </c>
      <c r="C6889" s="666" t="s">
        <v>11026</v>
      </c>
      <c r="D6889" s="675" t="s">
        <v>10738</v>
      </c>
      <c r="E6889" s="737" t="s">
        <v>15041</v>
      </c>
      <c r="F6889" s="666">
        <v>18149959</v>
      </c>
      <c r="G6889" s="675" t="s">
        <v>14838</v>
      </c>
      <c r="H6889" s="675" t="s">
        <v>10738</v>
      </c>
      <c r="I6889" s="675" t="s">
        <v>7361</v>
      </c>
      <c r="J6889" s="675" t="s">
        <v>13708</v>
      </c>
      <c r="K6889" s="666">
        <v>3</v>
      </c>
      <c r="L6889" s="666">
        <v>6</v>
      </c>
      <c r="M6889" s="691" t="s">
        <v>15278</v>
      </c>
      <c r="N6889" s="666">
        <v>3</v>
      </c>
      <c r="O6889" s="666">
        <v>6</v>
      </c>
      <c r="P6889" s="772" t="s">
        <v>15043</v>
      </c>
      <c r="Q6889" s="666">
        <v>1</v>
      </c>
      <c r="R6889" s="666">
        <v>12</v>
      </c>
    </row>
    <row r="6890" spans="1:18" ht="15.75" customHeight="1" x14ac:dyDescent="0.2">
      <c r="A6890" s="665" t="s">
        <v>13701</v>
      </c>
      <c r="B6890" s="666" t="s">
        <v>6922</v>
      </c>
      <c r="C6890" s="666" t="s">
        <v>11026</v>
      </c>
      <c r="D6890" s="675" t="s">
        <v>10738</v>
      </c>
      <c r="E6890" s="737" t="s">
        <v>15041</v>
      </c>
      <c r="F6890" s="666">
        <v>40736714</v>
      </c>
      <c r="G6890" s="675" t="s">
        <v>15315</v>
      </c>
      <c r="H6890" s="675" t="s">
        <v>10738</v>
      </c>
      <c r="I6890" s="675" t="s">
        <v>7361</v>
      </c>
      <c r="J6890" s="675" t="s">
        <v>13708</v>
      </c>
      <c r="K6890" s="666">
        <v>3</v>
      </c>
      <c r="L6890" s="666">
        <v>6</v>
      </c>
      <c r="M6890" s="691" t="s">
        <v>15278</v>
      </c>
      <c r="N6890" s="666">
        <v>3</v>
      </c>
      <c r="O6890" s="666">
        <v>6</v>
      </c>
      <c r="P6890" s="772" t="s">
        <v>15043</v>
      </c>
      <c r="Q6890" s="666">
        <v>1</v>
      </c>
      <c r="R6890" s="666">
        <v>12</v>
      </c>
    </row>
    <row r="6891" spans="1:18" ht="15.75" customHeight="1" x14ac:dyDescent="0.2">
      <c r="A6891" s="665" t="s">
        <v>13701</v>
      </c>
      <c r="B6891" s="666" t="s">
        <v>6922</v>
      </c>
      <c r="C6891" s="666" t="s">
        <v>11026</v>
      </c>
      <c r="D6891" s="675" t="s">
        <v>10738</v>
      </c>
      <c r="E6891" s="737" t="s">
        <v>15041</v>
      </c>
      <c r="F6891" s="666">
        <v>42085010</v>
      </c>
      <c r="G6891" s="675" t="s">
        <v>15316</v>
      </c>
      <c r="H6891" s="675" t="s">
        <v>10738</v>
      </c>
      <c r="I6891" s="675" t="s">
        <v>7361</v>
      </c>
      <c r="J6891" s="675" t="s">
        <v>13708</v>
      </c>
      <c r="K6891" s="666">
        <v>3</v>
      </c>
      <c r="L6891" s="666">
        <v>6</v>
      </c>
      <c r="M6891" s="691" t="s">
        <v>15278</v>
      </c>
      <c r="N6891" s="666">
        <v>3</v>
      </c>
      <c r="O6891" s="666">
        <v>6</v>
      </c>
      <c r="P6891" s="772" t="s">
        <v>15043</v>
      </c>
      <c r="Q6891" s="666">
        <v>1</v>
      </c>
      <c r="R6891" s="666">
        <v>12</v>
      </c>
    </row>
    <row r="6892" spans="1:18" ht="15.75" customHeight="1" x14ac:dyDescent="0.2">
      <c r="A6892" s="665" t="s">
        <v>13701</v>
      </c>
      <c r="B6892" s="666" t="s">
        <v>6922</v>
      </c>
      <c r="C6892" s="666" t="s">
        <v>11026</v>
      </c>
      <c r="D6892" s="675" t="s">
        <v>11806</v>
      </c>
      <c r="E6892" s="737" t="s">
        <v>4266</v>
      </c>
      <c r="F6892" s="666">
        <v>71076787</v>
      </c>
      <c r="G6892" s="675" t="s">
        <v>15317</v>
      </c>
      <c r="H6892" s="675" t="s">
        <v>11806</v>
      </c>
      <c r="I6892" s="675" t="s">
        <v>6929</v>
      </c>
      <c r="J6892" s="675" t="s">
        <v>13704</v>
      </c>
      <c r="K6892" s="666">
        <v>3</v>
      </c>
      <c r="L6892" s="666">
        <v>6</v>
      </c>
      <c r="M6892" s="691" t="s">
        <v>15275</v>
      </c>
      <c r="N6892" s="666">
        <v>3</v>
      </c>
      <c r="O6892" s="666">
        <v>6</v>
      </c>
      <c r="P6892" s="772" t="s">
        <v>15276</v>
      </c>
      <c r="Q6892" s="666">
        <v>1</v>
      </c>
      <c r="R6892" s="666">
        <v>12</v>
      </c>
    </row>
    <row r="6893" spans="1:18" ht="15.75" customHeight="1" x14ac:dyDescent="0.2">
      <c r="A6893" s="665" t="s">
        <v>13701</v>
      </c>
      <c r="B6893" s="666" t="s">
        <v>6922</v>
      </c>
      <c r="C6893" s="666" t="s">
        <v>11026</v>
      </c>
      <c r="D6893" s="675" t="s">
        <v>10738</v>
      </c>
      <c r="E6893" s="737" t="s">
        <v>15041</v>
      </c>
      <c r="F6893" s="666">
        <v>18078861</v>
      </c>
      <c r="G6893" s="675" t="s">
        <v>15318</v>
      </c>
      <c r="H6893" s="675" t="s">
        <v>10738</v>
      </c>
      <c r="I6893" s="675" t="s">
        <v>7361</v>
      </c>
      <c r="J6893" s="675" t="s">
        <v>13708</v>
      </c>
      <c r="K6893" s="666">
        <v>3</v>
      </c>
      <c r="L6893" s="666">
        <v>6</v>
      </c>
      <c r="M6893" s="691" t="s">
        <v>15278</v>
      </c>
      <c r="N6893" s="666">
        <v>3</v>
      </c>
      <c r="O6893" s="666">
        <v>6</v>
      </c>
      <c r="P6893" s="772" t="s">
        <v>15043</v>
      </c>
      <c r="Q6893" s="666">
        <v>1</v>
      </c>
      <c r="R6893" s="666">
        <v>12</v>
      </c>
    </row>
    <row r="6894" spans="1:18" ht="15.75" customHeight="1" x14ac:dyDescent="0.2">
      <c r="A6894" s="665" t="s">
        <v>13701</v>
      </c>
      <c r="B6894" s="666" t="s">
        <v>6922</v>
      </c>
      <c r="C6894" s="666" t="s">
        <v>11026</v>
      </c>
      <c r="D6894" s="675" t="s">
        <v>10738</v>
      </c>
      <c r="E6894" s="737" t="s">
        <v>15041</v>
      </c>
      <c r="F6894" s="666">
        <v>17937998</v>
      </c>
      <c r="G6894" s="675" t="s">
        <v>15319</v>
      </c>
      <c r="H6894" s="675" t="s">
        <v>10738</v>
      </c>
      <c r="I6894" s="675" t="s">
        <v>7361</v>
      </c>
      <c r="J6894" s="675" t="s">
        <v>13708</v>
      </c>
      <c r="K6894" s="666">
        <v>3</v>
      </c>
      <c r="L6894" s="666">
        <v>6</v>
      </c>
      <c r="M6894" s="691" t="s">
        <v>15278</v>
      </c>
      <c r="N6894" s="666">
        <v>3</v>
      </c>
      <c r="O6894" s="666">
        <v>6</v>
      </c>
      <c r="P6894" s="772" t="s">
        <v>15043</v>
      </c>
      <c r="Q6894" s="666">
        <v>1</v>
      </c>
      <c r="R6894" s="666">
        <v>12</v>
      </c>
    </row>
    <row r="6895" spans="1:18" ht="15.75" customHeight="1" x14ac:dyDescent="0.2">
      <c r="A6895" s="665" t="s">
        <v>13701</v>
      </c>
      <c r="B6895" s="666" t="s">
        <v>6922</v>
      </c>
      <c r="C6895" s="666" t="s">
        <v>11026</v>
      </c>
      <c r="D6895" s="675" t="s">
        <v>10738</v>
      </c>
      <c r="E6895" s="737" t="s">
        <v>15041</v>
      </c>
      <c r="F6895" s="666">
        <v>42845667</v>
      </c>
      <c r="G6895" s="675" t="s">
        <v>15320</v>
      </c>
      <c r="H6895" s="675" t="s">
        <v>10738</v>
      </c>
      <c r="I6895" s="675" t="s">
        <v>7361</v>
      </c>
      <c r="J6895" s="675" t="s">
        <v>13708</v>
      </c>
      <c r="K6895" s="666">
        <v>3</v>
      </c>
      <c r="L6895" s="666">
        <v>6</v>
      </c>
      <c r="M6895" s="691" t="s">
        <v>15278</v>
      </c>
      <c r="N6895" s="666">
        <v>3</v>
      </c>
      <c r="O6895" s="666">
        <v>6</v>
      </c>
      <c r="P6895" s="772" t="s">
        <v>15043</v>
      </c>
      <c r="Q6895" s="666">
        <v>1</v>
      </c>
      <c r="R6895" s="666">
        <v>12</v>
      </c>
    </row>
    <row r="6896" spans="1:18" ht="15.75" customHeight="1" x14ac:dyDescent="0.2">
      <c r="A6896" s="665" t="s">
        <v>13701</v>
      </c>
      <c r="B6896" s="666" t="s">
        <v>6922</v>
      </c>
      <c r="C6896" s="666" t="s">
        <v>11026</v>
      </c>
      <c r="D6896" s="675" t="s">
        <v>10738</v>
      </c>
      <c r="E6896" s="737" t="s">
        <v>15041</v>
      </c>
      <c r="F6896" s="666">
        <v>45754917</v>
      </c>
      <c r="G6896" s="675" t="s">
        <v>10650</v>
      </c>
      <c r="H6896" s="675" t="s">
        <v>10738</v>
      </c>
      <c r="I6896" s="675" t="s">
        <v>7361</v>
      </c>
      <c r="J6896" s="675" t="s">
        <v>13708</v>
      </c>
      <c r="K6896" s="666">
        <v>3</v>
      </c>
      <c r="L6896" s="666">
        <v>6</v>
      </c>
      <c r="M6896" s="691" t="s">
        <v>15278</v>
      </c>
      <c r="N6896" s="666">
        <v>3</v>
      </c>
      <c r="O6896" s="666">
        <v>6</v>
      </c>
      <c r="P6896" s="772" t="s">
        <v>15043</v>
      </c>
      <c r="Q6896" s="666">
        <v>1</v>
      </c>
      <c r="R6896" s="666">
        <v>12</v>
      </c>
    </row>
    <row r="6897" spans="1:18" ht="15.75" customHeight="1" x14ac:dyDescent="0.2">
      <c r="A6897" s="665" t="s">
        <v>13701</v>
      </c>
      <c r="B6897" s="666" t="s">
        <v>6922</v>
      </c>
      <c r="C6897" s="666" t="s">
        <v>11026</v>
      </c>
      <c r="D6897" s="675" t="s">
        <v>10738</v>
      </c>
      <c r="E6897" s="737" t="s">
        <v>15041</v>
      </c>
      <c r="F6897" s="666">
        <v>47784927</v>
      </c>
      <c r="G6897" s="675" t="s">
        <v>15321</v>
      </c>
      <c r="H6897" s="675" t="s">
        <v>10738</v>
      </c>
      <c r="I6897" s="675" t="s">
        <v>7361</v>
      </c>
      <c r="J6897" s="675" t="s">
        <v>13708</v>
      </c>
      <c r="K6897" s="666">
        <v>3</v>
      </c>
      <c r="L6897" s="666">
        <v>6</v>
      </c>
      <c r="M6897" s="691" t="s">
        <v>15278</v>
      </c>
      <c r="N6897" s="666">
        <v>3</v>
      </c>
      <c r="O6897" s="666">
        <v>6</v>
      </c>
      <c r="P6897" s="772" t="s">
        <v>15043</v>
      </c>
      <c r="Q6897" s="666">
        <v>1</v>
      </c>
      <c r="R6897" s="666">
        <v>12</v>
      </c>
    </row>
    <row r="6898" spans="1:18" ht="15.75" customHeight="1" x14ac:dyDescent="0.2">
      <c r="A6898" s="665" t="s">
        <v>13701</v>
      </c>
      <c r="B6898" s="666" t="s">
        <v>6922</v>
      </c>
      <c r="C6898" s="666" t="s">
        <v>11026</v>
      </c>
      <c r="D6898" s="675" t="s">
        <v>11806</v>
      </c>
      <c r="E6898" s="737" t="s">
        <v>4266</v>
      </c>
      <c r="F6898" s="666">
        <v>47595215</v>
      </c>
      <c r="G6898" s="675" t="s">
        <v>15322</v>
      </c>
      <c r="H6898" s="675" t="s">
        <v>11806</v>
      </c>
      <c r="I6898" s="675" t="s">
        <v>6929</v>
      </c>
      <c r="J6898" s="675" t="s">
        <v>13704</v>
      </c>
      <c r="K6898" s="666">
        <v>3</v>
      </c>
      <c r="L6898" s="666">
        <v>6</v>
      </c>
      <c r="M6898" s="691" t="s">
        <v>15275</v>
      </c>
      <c r="N6898" s="666">
        <v>3</v>
      </c>
      <c r="O6898" s="666">
        <v>6</v>
      </c>
      <c r="P6898" s="772" t="s">
        <v>15276</v>
      </c>
      <c r="Q6898" s="666">
        <v>1</v>
      </c>
      <c r="R6898" s="666">
        <v>12</v>
      </c>
    </row>
    <row r="6899" spans="1:18" ht="15.75" customHeight="1" x14ac:dyDescent="0.2">
      <c r="A6899" s="665" t="s">
        <v>13701</v>
      </c>
      <c r="B6899" s="666" t="s">
        <v>6922</v>
      </c>
      <c r="C6899" s="666" t="s">
        <v>11026</v>
      </c>
      <c r="D6899" s="675" t="s">
        <v>10738</v>
      </c>
      <c r="E6899" s="737" t="s">
        <v>15041</v>
      </c>
      <c r="F6899" s="666">
        <v>47409443</v>
      </c>
      <c r="G6899" s="675" t="s">
        <v>15323</v>
      </c>
      <c r="H6899" s="675" t="s">
        <v>10738</v>
      </c>
      <c r="I6899" s="675" t="s">
        <v>7361</v>
      </c>
      <c r="J6899" s="675" t="s">
        <v>13708</v>
      </c>
      <c r="K6899" s="666">
        <v>3</v>
      </c>
      <c r="L6899" s="666">
        <v>6</v>
      </c>
      <c r="M6899" s="691" t="s">
        <v>15278</v>
      </c>
      <c r="N6899" s="666">
        <v>3</v>
      </c>
      <c r="O6899" s="666">
        <v>6</v>
      </c>
      <c r="P6899" s="772" t="s">
        <v>15043</v>
      </c>
      <c r="Q6899" s="666">
        <v>1</v>
      </c>
      <c r="R6899" s="666">
        <v>12</v>
      </c>
    </row>
    <row r="6900" spans="1:18" ht="15.75" customHeight="1" x14ac:dyDescent="0.2">
      <c r="A6900" s="665" t="s">
        <v>13701</v>
      </c>
      <c r="B6900" s="666" t="s">
        <v>6922</v>
      </c>
      <c r="C6900" s="666" t="s">
        <v>11026</v>
      </c>
      <c r="D6900" s="675" t="s">
        <v>11806</v>
      </c>
      <c r="E6900" s="737" t="s">
        <v>4266</v>
      </c>
      <c r="F6900" s="666">
        <v>73107746</v>
      </c>
      <c r="G6900" s="675" t="s">
        <v>15324</v>
      </c>
      <c r="H6900" s="675" t="s">
        <v>11806</v>
      </c>
      <c r="I6900" s="675" t="s">
        <v>6929</v>
      </c>
      <c r="J6900" s="675" t="s">
        <v>13704</v>
      </c>
      <c r="K6900" s="666">
        <v>3</v>
      </c>
      <c r="L6900" s="666">
        <v>6</v>
      </c>
      <c r="M6900" s="691" t="s">
        <v>15275</v>
      </c>
      <c r="N6900" s="666">
        <v>3</v>
      </c>
      <c r="O6900" s="666">
        <v>6</v>
      </c>
      <c r="P6900" s="772" t="s">
        <v>15276</v>
      </c>
      <c r="Q6900" s="666">
        <v>1</v>
      </c>
      <c r="R6900" s="666">
        <v>12</v>
      </c>
    </row>
    <row r="6901" spans="1:18" ht="15.75" customHeight="1" x14ac:dyDescent="0.2">
      <c r="A6901" s="665" t="s">
        <v>13701</v>
      </c>
      <c r="B6901" s="666" t="s">
        <v>6922</v>
      </c>
      <c r="C6901" s="666" t="s">
        <v>11026</v>
      </c>
      <c r="D6901" s="675" t="s">
        <v>10738</v>
      </c>
      <c r="E6901" s="737" t="s">
        <v>15041</v>
      </c>
      <c r="F6901" s="666">
        <v>44384596</v>
      </c>
      <c r="G6901" s="675" t="s">
        <v>15325</v>
      </c>
      <c r="H6901" s="675" t="s">
        <v>10738</v>
      </c>
      <c r="I6901" s="675" t="s">
        <v>7361</v>
      </c>
      <c r="J6901" s="675" t="s">
        <v>13708</v>
      </c>
      <c r="K6901" s="666">
        <v>3</v>
      </c>
      <c r="L6901" s="666">
        <v>6</v>
      </c>
      <c r="M6901" s="691" t="s">
        <v>15278</v>
      </c>
      <c r="N6901" s="666">
        <v>3</v>
      </c>
      <c r="O6901" s="666">
        <v>6</v>
      </c>
      <c r="P6901" s="772" t="s">
        <v>15043</v>
      </c>
      <c r="Q6901" s="666">
        <v>1</v>
      </c>
      <c r="R6901" s="666">
        <v>12</v>
      </c>
    </row>
    <row r="6902" spans="1:18" ht="15.75" customHeight="1" x14ac:dyDescent="0.2">
      <c r="A6902" s="665" t="s">
        <v>13701</v>
      </c>
      <c r="B6902" s="666" t="s">
        <v>6922</v>
      </c>
      <c r="C6902" s="666" t="s">
        <v>11026</v>
      </c>
      <c r="D6902" s="675" t="s">
        <v>11806</v>
      </c>
      <c r="E6902" s="737" t="s">
        <v>4266</v>
      </c>
      <c r="F6902" s="666">
        <v>47951013</v>
      </c>
      <c r="G6902" s="675" t="s">
        <v>10550</v>
      </c>
      <c r="H6902" s="675" t="s">
        <v>11806</v>
      </c>
      <c r="I6902" s="675" t="s">
        <v>6929</v>
      </c>
      <c r="J6902" s="675" t="s">
        <v>13704</v>
      </c>
      <c r="K6902" s="666">
        <v>3</v>
      </c>
      <c r="L6902" s="666">
        <v>6</v>
      </c>
      <c r="M6902" s="691" t="s">
        <v>15275</v>
      </c>
      <c r="N6902" s="666">
        <v>3</v>
      </c>
      <c r="O6902" s="666">
        <v>6</v>
      </c>
      <c r="P6902" s="772" t="s">
        <v>15276</v>
      </c>
      <c r="Q6902" s="666">
        <v>1</v>
      </c>
      <c r="R6902" s="666">
        <v>12</v>
      </c>
    </row>
    <row r="6903" spans="1:18" ht="15.75" customHeight="1" x14ac:dyDescent="0.2">
      <c r="A6903" s="665" t="s">
        <v>13701</v>
      </c>
      <c r="B6903" s="666" t="s">
        <v>6922</v>
      </c>
      <c r="C6903" s="666" t="s">
        <v>11026</v>
      </c>
      <c r="D6903" s="675" t="s">
        <v>10738</v>
      </c>
      <c r="E6903" s="737" t="s">
        <v>15041</v>
      </c>
      <c r="F6903" s="666">
        <v>18119513</v>
      </c>
      <c r="G6903" s="675" t="s">
        <v>15326</v>
      </c>
      <c r="H6903" s="675" t="s">
        <v>10738</v>
      </c>
      <c r="I6903" s="675" t="s">
        <v>7361</v>
      </c>
      <c r="J6903" s="675" t="s">
        <v>13708</v>
      </c>
      <c r="K6903" s="666">
        <v>3</v>
      </c>
      <c r="L6903" s="666">
        <v>6</v>
      </c>
      <c r="M6903" s="691" t="s">
        <v>15278</v>
      </c>
      <c r="N6903" s="666">
        <v>3</v>
      </c>
      <c r="O6903" s="666">
        <v>6</v>
      </c>
      <c r="P6903" s="772" t="s">
        <v>15043</v>
      </c>
      <c r="Q6903" s="666">
        <v>1</v>
      </c>
      <c r="R6903" s="666">
        <v>12</v>
      </c>
    </row>
    <row r="6904" spans="1:18" ht="15.75" customHeight="1" x14ac:dyDescent="0.2">
      <c r="A6904" s="665" t="s">
        <v>13701</v>
      </c>
      <c r="B6904" s="666" t="s">
        <v>6922</v>
      </c>
      <c r="C6904" s="666" t="s">
        <v>11026</v>
      </c>
      <c r="D6904" s="675" t="s">
        <v>10738</v>
      </c>
      <c r="E6904" s="737" t="s">
        <v>15041</v>
      </c>
      <c r="F6904" s="666">
        <v>41457659</v>
      </c>
      <c r="G6904" s="675" t="s">
        <v>15327</v>
      </c>
      <c r="H6904" s="675" t="s">
        <v>10738</v>
      </c>
      <c r="I6904" s="675" t="s">
        <v>7361</v>
      </c>
      <c r="J6904" s="675" t="s">
        <v>13708</v>
      </c>
      <c r="K6904" s="666">
        <v>3</v>
      </c>
      <c r="L6904" s="666">
        <v>6</v>
      </c>
      <c r="M6904" s="691" t="s">
        <v>15278</v>
      </c>
      <c r="N6904" s="666">
        <v>3</v>
      </c>
      <c r="O6904" s="666">
        <v>6</v>
      </c>
      <c r="P6904" s="772" t="s">
        <v>15043</v>
      </c>
      <c r="Q6904" s="666">
        <v>1</v>
      </c>
      <c r="R6904" s="666">
        <v>12</v>
      </c>
    </row>
    <row r="6905" spans="1:18" ht="15.75" customHeight="1" x14ac:dyDescent="0.2">
      <c r="A6905" s="665" t="s">
        <v>13701</v>
      </c>
      <c r="B6905" s="666" t="s">
        <v>6922</v>
      </c>
      <c r="C6905" s="666" t="s">
        <v>11026</v>
      </c>
      <c r="D6905" s="675" t="s">
        <v>10738</v>
      </c>
      <c r="E6905" s="737" t="s">
        <v>15041</v>
      </c>
      <c r="F6905" s="666">
        <v>42088875</v>
      </c>
      <c r="G6905" s="675" t="s">
        <v>15328</v>
      </c>
      <c r="H6905" s="675" t="s">
        <v>10738</v>
      </c>
      <c r="I6905" s="675" t="s">
        <v>7361</v>
      </c>
      <c r="J6905" s="675" t="s">
        <v>13708</v>
      </c>
      <c r="K6905" s="666">
        <v>3</v>
      </c>
      <c r="L6905" s="666">
        <v>6</v>
      </c>
      <c r="M6905" s="691" t="s">
        <v>15278</v>
      </c>
      <c r="N6905" s="666">
        <v>3</v>
      </c>
      <c r="O6905" s="666">
        <v>6</v>
      </c>
      <c r="P6905" s="772" t="s">
        <v>15043</v>
      </c>
      <c r="Q6905" s="666">
        <v>1</v>
      </c>
      <c r="R6905" s="666">
        <v>12</v>
      </c>
    </row>
    <row r="6906" spans="1:18" ht="15.75" customHeight="1" x14ac:dyDescent="0.2">
      <c r="A6906" s="665" t="s">
        <v>13701</v>
      </c>
      <c r="B6906" s="666" t="s">
        <v>6922</v>
      </c>
      <c r="C6906" s="666" t="s">
        <v>11026</v>
      </c>
      <c r="D6906" s="675" t="s">
        <v>11806</v>
      </c>
      <c r="E6906" s="737" t="s">
        <v>4266</v>
      </c>
      <c r="F6906" s="666">
        <v>46608705</v>
      </c>
      <c r="G6906" s="675" t="s">
        <v>15329</v>
      </c>
      <c r="H6906" s="675" t="s">
        <v>11806</v>
      </c>
      <c r="I6906" s="675" t="s">
        <v>6929</v>
      </c>
      <c r="J6906" s="675" t="s">
        <v>13704</v>
      </c>
      <c r="K6906" s="666">
        <v>3</v>
      </c>
      <c r="L6906" s="666">
        <v>6</v>
      </c>
      <c r="M6906" s="691" t="s">
        <v>15275</v>
      </c>
      <c r="N6906" s="666">
        <v>3</v>
      </c>
      <c r="O6906" s="666">
        <v>6</v>
      </c>
      <c r="P6906" s="772" t="s">
        <v>15276</v>
      </c>
      <c r="Q6906" s="666">
        <v>1</v>
      </c>
      <c r="R6906" s="666">
        <v>12</v>
      </c>
    </row>
    <row r="6907" spans="1:18" ht="15.75" customHeight="1" x14ac:dyDescent="0.2">
      <c r="A6907" s="665" t="s">
        <v>13701</v>
      </c>
      <c r="B6907" s="666" t="s">
        <v>6922</v>
      </c>
      <c r="C6907" s="666" t="s">
        <v>11026</v>
      </c>
      <c r="D6907" s="675" t="s">
        <v>10738</v>
      </c>
      <c r="E6907" s="737" t="s">
        <v>15041</v>
      </c>
      <c r="F6907" s="666">
        <v>45666300</v>
      </c>
      <c r="G6907" s="675" t="s">
        <v>15330</v>
      </c>
      <c r="H6907" s="675" t="s">
        <v>10738</v>
      </c>
      <c r="I6907" s="675" t="s">
        <v>7361</v>
      </c>
      <c r="J6907" s="675" t="s">
        <v>13708</v>
      </c>
      <c r="K6907" s="666">
        <v>3</v>
      </c>
      <c r="L6907" s="666">
        <v>6</v>
      </c>
      <c r="M6907" s="691" t="s">
        <v>15278</v>
      </c>
      <c r="N6907" s="666">
        <v>3</v>
      </c>
      <c r="O6907" s="666">
        <v>6</v>
      </c>
      <c r="P6907" s="772" t="s">
        <v>15043</v>
      </c>
      <c r="Q6907" s="666">
        <v>1</v>
      </c>
      <c r="R6907" s="666">
        <v>12</v>
      </c>
    </row>
    <row r="6908" spans="1:18" ht="15.75" customHeight="1" x14ac:dyDescent="0.2">
      <c r="A6908" s="665" t="s">
        <v>13701</v>
      </c>
      <c r="B6908" s="666" t="s">
        <v>6922</v>
      </c>
      <c r="C6908" s="666" t="s">
        <v>11026</v>
      </c>
      <c r="D6908" s="675" t="s">
        <v>10738</v>
      </c>
      <c r="E6908" s="737" t="s">
        <v>15041</v>
      </c>
      <c r="F6908" s="666">
        <v>47883385</v>
      </c>
      <c r="G6908" s="675" t="s">
        <v>14883</v>
      </c>
      <c r="H6908" s="675" t="s">
        <v>10738</v>
      </c>
      <c r="I6908" s="675" t="s">
        <v>7361</v>
      </c>
      <c r="J6908" s="675" t="s">
        <v>13708</v>
      </c>
      <c r="K6908" s="666">
        <v>3</v>
      </c>
      <c r="L6908" s="666">
        <v>6</v>
      </c>
      <c r="M6908" s="691" t="s">
        <v>15278</v>
      </c>
      <c r="N6908" s="666">
        <v>3</v>
      </c>
      <c r="O6908" s="666">
        <v>6</v>
      </c>
      <c r="P6908" s="772" t="s">
        <v>15043</v>
      </c>
      <c r="Q6908" s="666">
        <v>1</v>
      </c>
      <c r="R6908" s="666">
        <v>12</v>
      </c>
    </row>
    <row r="6909" spans="1:18" ht="15.75" customHeight="1" x14ac:dyDescent="0.2">
      <c r="A6909" s="665" t="s">
        <v>13701</v>
      </c>
      <c r="B6909" s="666" t="s">
        <v>6922</v>
      </c>
      <c r="C6909" s="666" t="s">
        <v>11026</v>
      </c>
      <c r="D6909" s="675" t="s">
        <v>10738</v>
      </c>
      <c r="E6909" s="737" t="s">
        <v>15041</v>
      </c>
      <c r="F6909" s="666">
        <v>46199877</v>
      </c>
      <c r="G6909" s="675" t="s">
        <v>15331</v>
      </c>
      <c r="H6909" s="675" t="s">
        <v>10738</v>
      </c>
      <c r="I6909" s="675" t="s">
        <v>7361</v>
      </c>
      <c r="J6909" s="675" t="s">
        <v>13708</v>
      </c>
      <c r="K6909" s="666">
        <v>3</v>
      </c>
      <c r="L6909" s="666">
        <v>6</v>
      </c>
      <c r="M6909" s="691" t="s">
        <v>15278</v>
      </c>
      <c r="N6909" s="666">
        <v>3</v>
      </c>
      <c r="O6909" s="666">
        <v>6</v>
      </c>
      <c r="P6909" s="772" t="s">
        <v>15043</v>
      </c>
      <c r="Q6909" s="666">
        <v>1</v>
      </c>
      <c r="R6909" s="666">
        <v>12</v>
      </c>
    </row>
    <row r="6910" spans="1:18" ht="15.75" customHeight="1" x14ac:dyDescent="0.2">
      <c r="A6910" s="665" t="s">
        <v>13701</v>
      </c>
      <c r="B6910" s="666" t="s">
        <v>6922</v>
      </c>
      <c r="C6910" s="666" t="s">
        <v>11026</v>
      </c>
      <c r="D6910" s="675" t="s">
        <v>11806</v>
      </c>
      <c r="E6910" s="737" t="s">
        <v>4266</v>
      </c>
      <c r="F6910" s="666">
        <v>76203732</v>
      </c>
      <c r="G6910" s="675" t="s">
        <v>15332</v>
      </c>
      <c r="H6910" s="675" t="s">
        <v>11806</v>
      </c>
      <c r="I6910" s="675" t="s">
        <v>6929</v>
      </c>
      <c r="J6910" s="675" t="s">
        <v>13704</v>
      </c>
      <c r="K6910" s="666">
        <v>3</v>
      </c>
      <c r="L6910" s="666">
        <v>6</v>
      </c>
      <c r="M6910" s="691" t="s">
        <v>15275</v>
      </c>
      <c r="N6910" s="666">
        <v>3</v>
      </c>
      <c r="O6910" s="666">
        <v>6</v>
      </c>
      <c r="P6910" s="772" t="s">
        <v>15276</v>
      </c>
      <c r="Q6910" s="666">
        <v>1</v>
      </c>
      <c r="R6910" s="666">
        <v>12</v>
      </c>
    </row>
    <row r="6911" spans="1:18" ht="15.75" customHeight="1" x14ac:dyDescent="0.2">
      <c r="A6911" s="665" t="s">
        <v>13701</v>
      </c>
      <c r="B6911" s="666" t="s">
        <v>6922</v>
      </c>
      <c r="C6911" s="666" t="s">
        <v>11026</v>
      </c>
      <c r="D6911" s="675" t="s">
        <v>10738</v>
      </c>
      <c r="E6911" s="737" t="s">
        <v>15041</v>
      </c>
      <c r="F6911" s="666">
        <v>46073717</v>
      </c>
      <c r="G6911" s="675" t="s">
        <v>15333</v>
      </c>
      <c r="H6911" s="675" t="s">
        <v>10738</v>
      </c>
      <c r="I6911" s="675" t="s">
        <v>7361</v>
      </c>
      <c r="J6911" s="675" t="s">
        <v>13708</v>
      </c>
      <c r="K6911" s="666">
        <v>3</v>
      </c>
      <c r="L6911" s="666">
        <v>6</v>
      </c>
      <c r="M6911" s="691" t="s">
        <v>15278</v>
      </c>
      <c r="N6911" s="666">
        <v>3</v>
      </c>
      <c r="O6911" s="666">
        <v>6</v>
      </c>
      <c r="P6911" s="772" t="s">
        <v>15043</v>
      </c>
      <c r="Q6911" s="666">
        <v>1</v>
      </c>
      <c r="R6911" s="666">
        <v>12</v>
      </c>
    </row>
    <row r="6912" spans="1:18" ht="15.75" customHeight="1" x14ac:dyDescent="0.2">
      <c r="A6912" s="665" t="s">
        <v>13701</v>
      </c>
      <c r="B6912" s="666" t="s">
        <v>6922</v>
      </c>
      <c r="C6912" s="666" t="s">
        <v>11026</v>
      </c>
      <c r="D6912" s="675" t="s">
        <v>11806</v>
      </c>
      <c r="E6912" s="737" t="s">
        <v>4266</v>
      </c>
      <c r="F6912" s="666">
        <v>76943689</v>
      </c>
      <c r="G6912" s="675" t="s">
        <v>15334</v>
      </c>
      <c r="H6912" s="675" t="s">
        <v>11806</v>
      </c>
      <c r="I6912" s="675" t="s">
        <v>6929</v>
      </c>
      <c r="J6912" s="675" t="s">
        <v>13704</v>
      </c>
      <c r="K6912" s="666">
        <v>3</v>
      </c>
      <c r="L6912" s="666">
        <v>6</v>
      </c>
      <c r="M6912" s="691" t="s">
        <v>15275</v>
      </c>
      <c r="N6912" s="666">
        <v>3</v>
      </c>
      <c r="O6912" s="666">
        <v>6</v>
      </c>
      <c r="P6912" s="772" t="s">
        <v>15276</v>
      </c>
      <c r="Q6912" s="666">
        <v>1</v>
      </c>
      <c r="R6912" s="666">
        <v>12</v>
      </c>
    </row>
    <row r="6913" spans="1:18" ht="15.75" customHeight="1" x14ac:dyDescent="0.2">
      <c r="A6913" s="665" t="s">
        <v>13701</v>
      </c>
      <c r="B6913" s="666" t="s">
        <v>6922</v>
      </c>
      <c r="C6913" s="666" t="s">
        <v>11026</v>
      </c>
      <c r="D6913" s="675" t="s">
        <v>10738</v>
      </c>
      <c r="E6913" s="737" t="s">
        <v>15041</v>
      </c>
      <c r="F6913" s="666">
        <v>77476169</v>
      </c>
      <c r="G6913" s="675" t="s">
        <v>15335</v>
      </c>
      <c r="H6913" s="675" t="s">
        <v>10738</v>
      </c>
      <c r="I6913" s="675" t="s">
        <v>7361</v>
      </c>
      <c r="J6913" s="675" t="s">
        <v>13708</v>
      </c>
      <c r="K6913" s="666">
        <v>3</v>
      </c>
      <c r="L6913" s="666">
        <v>6</v>
      </c>
      <c r="M6913" s="691" t="s">
        <v>15278</v>
      </c>
      <c r="N6913" s="666">
        <v>3</v>
      </c>
      <c r="O6913" s="666">
        <v>6</v>
      </c>
      <c r="P6913" s="772" t="s">
        <v>15043</v>
      </c>
      <c r="Q6913" s="666">
        <v>1</v>
      </c>
      <c r="R6913" s="666">
        <v>12</v>
      </c>
    </row>
    <row r="6914" spans="1:18" ht="15.75" customHeight="1" x14ac:dyDescent="0.2">
      <c r="A6914" s="665" t="s">
        <v>13701</v>
      </c>
      <c r="B6914" s="666" t="s">
        <v>6922</v>
      </c>
      <c r="C6914" s="666" t="s">
        <v>11026</v>
      </c>
      <c r="D6914" s="675" t="s">
        <v>11806</v>
      </c>
      <c r="E6914" s="737" t="s">
        <v>4266</v>
      </c>
      <c r="F6914" s="666">
        <v>45231797</v>
      </c>
      <c r="G6914" s="675" t="s">
        <v>15336</v>
      </c>
      <c r="H6914" s="675" t="s">
        <v>11806</v>
      </c>
      <c r="I6914" s="675" t="s">
        <v>6929</v>
      </c>
      <c r="J6914" s="675" t="s">
        <v>13704</v>
      </c>
      <c r="K6914" s="666">
        <v>3</v>
      </c>
      <c r="L6914" s="666">
        <v>6</v>
      </c>
      <c r="M6914" s="691" t="s">
        <v>15275</v>
      </c>
      <c r="N6914" s="666">
        <v>3</v>
      </c>
      <c r="O6914" s="666">
        <v>6</v>
      </c>
      <c r="P6914" s="772" t="s">
        <v>15276</v>
      </c>
      <c r="Q6914" s="666">
        <v>1</v>
      </c>
      <c r="R6914" s="666">
        <v>12</v>
      </c>
    </row>
    <row r="6915" spans="1:18" ht="15.75" customHeight="1" x14ac:dyDescent="0.2">
      <c r="A6915" s="665" t="s">
        <v>13701</v>
      </c>
      <c r="B6915" s="666" t="s">
        <v>6922</v>
      </c>
      <c r="C6915" s="666" t="s">
        <v>11026</v>
      </c>
      <c r="D6915" s="675" t="s">
        <v>11806</v>
      </c>
      <c r="E6915" s="737" t="s">
        <v>4266</v>
      </c>
      <c r="F6915" s="666">
        <v>41410353</v>
      </c>
      <c r="G6915" s="675" t="s">
        <v>10897</v>
      </c>
      <c r="H6915" s="675" t="s">
        <v>11806</v>
      </c>
      <c r="I6915" s="675" t="s">
        <v>6929</v>
      </c>
      <c r="J6915" s="675" t="s">
        <v>13704</v>
      </c>
      <c r="K6915" s="666">
        <v>3</v>
      </c>
      <c r="L6915" s="666">
        <v>6</v>
      </c>
      <c r="M6915" s="691" t="s">
        <v>15275</v>
      </c>
      <c r="N6915" s="666">
        <v>3</v>
      </c>
      <c r="O6915" s="666">
        <v>6</v>
      </c>
      <c r="P6915" s="772" t="s">
        <v>15276</v>
      </c>
      <c r="Q6915" s="666">
        <v>1</v>
      </c>
      <c r="R6915" s="666">
        <v>12</v>
      </c>
    </row>
    <row r="6916" spans="1:18" ht="15.75" customHeight="1" x14ac:dyDescent="0.2">
      <c r="A6916" s="665" t="s">
        <v>13701</v>
      </c>
      <c r="B6916" s="666" t="s">
        <v>6922</v>
      </c>
      <c r="C6916" s="666" t="s">
        <v>11026</v>
      </c>
      <c r="D6916" s="675" t="s">
        <v>11806</v>
      </c>
      <c r="E6916" s="737" t="s">
        <v>4266</v>
      </c>
      <c r="F6916" s="666">
        <v>70290493</v>
      </c>
      <c r="G6916" s="675" t="s">
        <v>15337</v>
      </c>
      <c r="H6916" s="675" t="s">
        <v>11806</v>
      </c>
      <c r="I6916" s="675" t="s">
        <v>6929</v>
      </c>
      <c r="J6916" s="675" t="s">
        <v>13704</v>
      </c>
      <c r="K6916" s="666">
        <v>3</v>
      </c>
      <c r="L6916" s="666">
        <v>6</v>
      </c>
      <c r="M6916" s="691" t="s">
        <v>15275</v>
      </c>
      <c r="N6916" s="666">
        <v>3</v>
      </c>
      <c r="O6916" s="666">
        <v>6</v>
      </c>
      <c r="P6916" s="772" t="s">
        <v>15276</v>
      </c>
      <c r="Q6916" s="666">
        <v>1</v>
      </c>
      <c r="R6916" s="666">
        <v>12</v>
      </c>
    </row>
    <row r="6917" spans="1:18" ht="15.75" customHeight="1" x14ac:dyDescent="0.2">
      <c r="A6917" s="665" t="s">
        <v>13701</v>
      </c>
      <c r="B6917" s="666" t="s">
        <v>6922</v>
      </c>
      <c r="C6917" s="666" t="s">
        <v>11026</v>
      </c>
      <c r="D6917" s="675" t="s">
        <v>10738</v>
      </c>
      <c r="E6917" s="737" t="s">
        <v>15041</v>
      </c>
      <c r="F6917" s="666">
        <v>47141622</v>
      </c>
      <c r="G6917" s="675" t="s">
        <v>15338</v>
      </c>
      <c r="H6917" s="675" t="s">
        <v>10738</v>
      </c>
      <c r="I6917" s="675" t="s">
        <v>7361</v>
      </c>
      <c r="J6917" s="675" t="s">
        <v>13708</v>
      </c>
      <c r="K6917" s="666">
        <v>3</v>
      </c>
      <c r="L6917" s="666">
        <v>6</v>
      </c>
      <c r="M6917" s="691" t="s">
        <v>15278</v>
      </c>
      <c r="N6917" s="666">
        <v>3</v>
      </c>
      <c r="O6917" s="666">
        <v>6</v>
      </c>
      <c r="P6917" s="772" t="s">
        <v>15043</v>
      </c>
      <c r="Q6917" s="666">
        <v>1</v>
      </c>
      <c r="R6917" s="666">
        <v>12</v>
      </c>
    </row>
    <row r="6918" spans="1:18" ht="15.75" customHeight="1" x14ac:dyDescent="0.2">
      <c r="A6918" s="665" t="s">
        <v>13701</v>
      </c>
      <c r="B6918" s="666" t="s">
        <v>6922</v>
      </c>
      <c r="C6918" s="666" t="s">
        <v>11026</v>
      </c>
      <c r="D6918" s="675" t="s">
        <v>11806</v>
      </c>
      <c r="E6918" s="737" t="s">
        <v>4266</v>
      </c>
      <c r="F6918" s="666">
        <v>71250422</v>
      </c>
      <c r="G6918" s="675" t="s">
        <v>15339</v>
      </c>
      <c r="H6918" s="675" t="s">
        <v>11806</v>
      </c>
      <c r="I6918" s="675" t="s">
        <v>6929</v>
      </c>
      <c r="J6918" s="675" t="s">
        <v>13704</v>
      </c>
      <c r="K6918" s="666">
        <v>3</v>
      </c>
      <c r="L6918" s="666">
        <v>6</v>
      </c>
      <c r="M6918" s="691" t="s">
        <v>15275</v>
      </c>
      <c r="N6918" s="666">
        <v>3</v>
      </c>
      <c r="O6918" s="666">
        <v>6</v>
      </c>
      <c r="P6918" s="772" t="s">
        <v>15276</v>
      </c>
      <c r="Q6918" s="666">
        <v>1</v>
      </c>
      <c r="R6918" s="666">
        <v>12</v>
      </c>
    </row>
    <row r="6919" spans="1:18" ht="15.75" customHeight="1" x14ac:dyDescent="0.2">
      <c r="A6919" s="665" t="s">
        <v>13701</v>
      </c>
      <c r="B6919" s="666" t="s">
        <v>6922</v>
      </c>
      <c r="C6919" s="666" t="s">
        <v>11026</v>
      </c>
      <c r="D6919" s="675" t="s">
        <v>11806</v>
      </c>
      <c r="E6919" s="737" t="s">
        <v>4266</v>
      </c>
      <c r="F6919" s="666">
        <v>46540842</v>
      </c>
      <c r="G6919" s="675" t="s">
        <v>15340</v>
      </c>
      <c r="H6919" s="675" t="s">
        <v>11806</v>
      </c>
      <c r="I6919" s="675" t="s">
        <v>6929</v>
      </c>
      <c r="J6919" s="675" t="s">
        <v>13704</v>
      </c>
      <c r="K6919" s="666">
        <v>3</v>
      </c>
      <c r="L6919" s="666">
        <v>6</v>
      </c>
      <c r="M6919" s="691" t="s">
        <v>15275</v>
      </c>
      <c r="N6919" s="666">
        <v>3</v>
      </c>
      <c r="O6919" s="666">
        <v>6</v>
      </c>
      <c r="P6919" s="772" t="s">
        <v>15276</v>
      </c>
      <c r="Q6919" s="666">
        <v>1</v>
      </c>
      <c r="R6919" s="666">
        <v>12</v>
      </c>
    </row>
    <row r="6920" spans="1:18" ht="15.75" customHeight="1" x14ac:dyDescent="0.2">
      <c r="A6920" s="665" t="s">
        <v>13701</v>
      </c>
      <c r="B6920" s="666" t="s">
        <v>6922</v>
      </c>
      <c r="C6920" s="666" t="s">
        <v>11026</v>
      </c>
      <c r="D6920" s="675" t="s">
        <v>11806</v>
      </c>
      <c r="E6920" s="737" t="s">
        <v>4266</v>
      </c>
      <c r="F6920" s="666">
        <v>47627832</v>
      </c>
      <c r="G6920" s="675" t="s">
        <v>14903</v>
      </c>
      <c r="H6920" s="675" t="s">
        <v>11806</v>
      </c>
      <c r="I6920" s="675" t="s">
        <v>6929</v>
      </c>
      <c r="J6920" s="675" t="s">
        <v>13704</v>
      </c>
      <c r="K6920" s="666">
        <v>3</v>
      </c>
      <c r="L6920" s="666">
        <v>6</v>
      </c>
      <c r="M6920" s="691" t="s">
        <v>15275</v>
      </c>
      <c r="N6920" s="666">
        <v>3</v>
      </c>
      <c r="O6920" s="666">
        <v>6</v>
      </c>
      <c r="P6920" s="772" t="s">
        <v>15276</v>
      </c>
      <c r="Q6920" s="666">
        <v>1</v>
      </c>
      <c r="R6920" s="666">
        <v>12</v>
      </c>
    </row>
    <row r="6921" spans="1:18" ht="15.75" customHeight="1" x14ac:dyDescent="0.2">
      <c r="A6921" s="665" t="s">
        <v>13701</v>
      </c>
      <c r="B6921" s="666" t="s">
        <v>6922</v>
      </c>
      <c r="C6921" s="666" t="s">
        <v>11026</v>
      </c>
      <c r="D6921" s="675" t="s">
        <v>11806</v>
      </c>
      <c r="E6921" s="737" t="s">
        <v>4266</v>
      </c>
      <c r="F6921" s="666">
        <v>70831779</v>
      </c>
      <c r="G6921" s="675" t="s">
        <v>15341</v>
      </c>
      <c r="H6921" s="675" t="s">
        <v>11806</v>
      </c>
      <c r="I6921" s="675" t="s">
        <v>6929</v>
      </c>
      <c r="J6921" s="675" t="s">
        <v>13704</v>
      </c>
      <c r="K6921" s="666">
        <v>3</v>
      </c>
      <c r="L6921" s="666">
        <v>6</v>
      </c>
      <c r="M6921" s="691" t="s">
        <v>15275</v>
      </c>
      <c r="N6921" s="666">
        <v>3</v>
      </c>
      <c r="O6921" s="666">
        <v>6</v>
      </c>
      <c r="P6921" s="772" t="s">
        <v>15276</v>
      </c>
      <c r="Q6921" s="666">
        <v>1</v>
      </c>
      <c r="R6921" s="666">
        <v>12</v>
      </c>
    </row>
    <row r="6922" spans="1:18" ht="15.75" customHeight="1" x14ac:dyDescent="0.2">
      <c r="A6922" s="665" t="s">
        <v>13701</v>
      </c>
      <c r="B6922" s="666" t="s">
        <v>6922</v>
      </c>
      <c r="C6922" s="666" t="s">
        <v>11026</v>
      </c>
      <c r="D6922" s="675" t="s">
        <v>11806</v>
      </c>
      <c r="E6922" s="737" t="s">
        <v>4266</v>
      </c>
      <c r="F6922" s="666">
        <v>42495068</v>
      </c>
      <c r="G6922" s="675" t="s">
        <v>14911</v>
      </c>
      <c r="H6922" s="675" t="s">
        <v>11806</v>
      </c>
      <c r="I6922" s="675" t="s">
        <v>6929</v>
      </c>
      <c r="J6922" s="675" t="s">
        <v>13704</v>
      </c>
      <c r="K6922" s="666">
        <v>3</v>
      </c>
      <c r="L6922" s="666">
        <v>6</v>
      </c>
      <c r="M6922" s="691" t="s">
        <v>15275</v>
      </c>
      <c r="N6922" s="666">
        <v>3</v>
      </c>
      <c r="O6922" s="666">
        <v>6</v>
      </c>
      <c r="P6922" s="772" t="s">
        <v>15276</v>
      </c>
      <c r="Q6922" s="666">
        <v>1</v>
      </c>
      <c r="R6922" s="666">
        <v>12</v>
      </c>
    </row>
    <row r="6923" spans="1:18" ht="15.75" customHeight="1" x14ac:dyDescent="0.2">
      <c r="A6923" s="665" t="s">
        <v>13701</v>
      </c>
      <c r="B6923" s="666" t="s">
        <v>6922</v>
      </c>
      <c r="C6923" s="666" t="s">
        <v>11026</v>
      </c>
      <c r="D6923" s="675" t="s">
        <v>11806</v>
      </c>
      <c r="E6923" s="737" t="s">
        <v>4266</v>
      </c>
      <c r="F6923" s="666">
        <v>72425949</v>
      </c>
      <c r="G6923" s="675" t="s">
        <v>15342</v>
      </c>
      <c r="H6923" s="675" t="s">
        <v>11806</v>
      </c>
      <c r="I6923" s="675" t="s">
        <v>6929</v>
      </c>
      <c r="J6923" s="675" t="s">
        <v>13704</v>
      </c>
      <c r="K6923" s="666">
        <v>3</v>
      </c>
      <c r="L6923" s="666">
        <v>6</v>
      </c>
      <c r="M6923" s="691" t="s">
        <v>15275</v>
      </c>
      <c r="N6923" s="666">
        <v>3</v>
      </c>
      <c r="O6923" s="666">
        <v>6</v>
      </c>
      <c r="P6923" s="772" t="s">
        <v>15276</v>
      </c>
      <c r="Q6923" s="666">
        <v>1</v>
      </c>
      <c r="R6923" s="666">
        <v>12</v>
      </c>
    </row>
    <row r="6924" spans="1:18" ht="15.75" customHeight="1" x14ac:dyDescent="0.2">
      <c r="A6924" s="665" t="s">
        <v>13701</v>
      </c>
      <c r="B6924" s="666" t="s">
        <v>6922</v>
      </c>
      <c r="C6924" s="666" t="s">
        <v>11026</v>
      </c>
      <c r="D6924" s="675" t="s">
        <v>10738</v>
      </c>
      <c r="E6924" s="737" t="s">
        <v>15041</v>
      </c>
      <c r="F6924" s="666">
        <v>18083706</v>
      </c>
      <c r="G6924" s="675" t="s">
        <v>15343</v>
      </c>
      <c r="H6924" s="675" t="s">
        <v>10738</v>
      </c>
      <c r="I6924" s="675" t="s">
        <v>7361</v>
      </c>
      <c r="J6924" s="675" t="s">
        <v>13708</v>
      </c>
      <c r="K6924" s="666">
        <v>3</v>
      </c>
      <c r="L6924" s="666">
        <v>6</v>
      </c>
      <c r="M6924" s="691" t="s">
        <v>15278</v>
      </c>
      <c r="N6924" s="666">
        <v>3</v>
      </c>
      <c r="O6924" s="666">
        <v>6</v>
      </c>
      <c r="P6924" s="772" t="s">
        <v>15043</v>
      </c>
      <c r="Q6924" s="666">
        <v>1</v>
      </c>
      <c r="R6924" s="666">
        <v>12</v>
      </c>
    </row>
    <row r="6925" spans="1:18" ht="15.75" customHeight="1" x14ac:dyDescent="0.2">
      <c r="A6925" s="665" t="s">
        <v>13701</v>
      </c>
      <c r="B6925" s="666" t="s">
        <v>6922</v>
      </c>
      <c r="C6925" s="666" t="s">
        <v>11026</v>
      </c>
      <c r="D6925" s="675" t="s">
        <v>10738</v>
      </c>
      <c r="E6925" s="737" t="s">
        <v>15041</v>
      </c>
      <c r="F6925" s="666">
        <v>74739152</v>
      </c>
      <c r="G6925" s="675" t="s">
        <v>15344</v>
      </c>
      <c r="H6925" s="675" t="s">
        <v>10738</v>
      </c>
      <c r="I6925" s="675" t="s">
        <v>7361</v>
      </c>
      <c r="J6925" s="675" t="s">
        <v>13708</v>
      </c>
      <c r="K6925" s="666">
        <v>3</v>
      </c>
      <c r="L6925" s="666">
        <v>6</v>
      </c>
      <c r="M6925" s="691" t="s">
        <v>15278</v>
      </c>
      <c r="N6925" s="666">
        <v>3</v>
      </c>
      <c r="O6925" s="666">
        <v>6</v>
      </c>
      <c r="P6925" s="772" t="s">
        <v>15043</v>
      </c>
      <c r="Q6925" s="666">
        <v>1</v>
      </c>
      <c r="R6925" s="666">
        <v>12</v>
      </c>
    </row>
    <row r="6926" spans="1:18" ht="15.75" customHeight="1" x14ac:dyDescent="0.2">
      <c r="A6926" s="665" t="s">
        <v>13701</v>
      </c>
      <c r="B6926" s="666" t="s">
        <v>6922</v>
      </c>
      <c r="C6926" s="666" t="s">
        <v>11026</v>
      </c>
      <c r="D6926" s="675" t="s">
        <v>11806</v>
      </c>
      <c r="E6926" s="737" t="s">
        <v>4266</v>
      </c>
      <c r="F6926" s="666">
        <v>46960674</v>
      </c>
      <c r="G6926" s="675" t="s">
        <v>14932</v>
      </c>
      <c r="H6926" s="675" t="s">
        <v>11806</v>
      </c>
      <c r="I6926" s="675" t="s">
        <v>6929</v>
      </c>
      <c r="J6926" s="675" t="s">
        <v>13704</v>
      </c>
      <c r="K6926" s="666">
        <v>3</v>
      </c>
      <c r="L6926" s="666">
        <v>6</v>
      </c>
      <c r="M6926" s="691" t="s">
        <v>15275</v>
      </c>
      <c r="N6926" s="666">
        <v>3</v>
      </c>
      <c r="O6926" s="666">
        <v>6</v>
      </c>
      <c r="P6926" s="772" t="s">
        <v>15276</v>
      </c>
      <c r="Q6926" s="666">
        <v>1</v>
      </c>
      <c r="R6926" s="666">
        <v>12</v>
      </c>
    </row>
    <row r="6927" spans="1:18" ht="15.75" customHeight="1" x14ac:dyDescent="0.2">
      <c r="A6927" s="665" t="s">
        <v>13701</v>
      </c>
      <c r="B6927" s="666" t="s">
        <v>6922</v>
      </c>
      <c r="C6927" s="666" t="s">
        <v>11026</v>
      </c>
      <c r="D6927" s="675" t="s">
        <v>10738</v>
      </c>
      <c r="E6927" s="737" t="s">
        <v>15041</v>
      </c>
      <c r="F6927" s="666">
        <v>46849623</v>
      </c>
      <c r="G6927" s="675" t="s">
        <v>15345</v>
      </c>
      <c r="H6927" s="675" t="s">
        <v>10738</v>
      </c>
      <c r="I6927" s="675" t="s">
        <v>7361</v>
      </c>
      <c r="J6927" s="675" t="s">
        <v>13708</v>
      </c>
      <c r="K6927" s="666">
        <v>3</v>
      </c>
      <c r="L6927" s="666">
        <v>6</v>
      </c>
      <c r="M6927" s="691" t="s">
        <v>15278</v>
      </c>
      <c r="N6927" s="666">
        <v>3</v>
      </c>
      <c r="O6927" s="666">
        <v>6</v>
      </c>
      <c r="P6927" s="772" t="s">
        <v>15043</v>
      </c>
      <c r="Q6927" s="666">
        <v>1</v>
      </c>
      <c r="R6927" s="666">
        <v>12</v>
      </c>
    </row>
    <row r="6928" spans="1:18" ht="15.75" customHeight="1" x14ac:dyDescent="0.2">
      <c r="A6928" s="665" t="s">
        <v>13701</v>
      </c>
      <c r="B6928" s="666" t="s">
        <v>6922</v>
      </c>
      <c r="C6928" s="666" t="s">
        <v>11026</v>
      </c>
      <c r="D6928" s="675" t="s">
        <v>11806</v>
      </c>
      <c r="E6928" s="737" t="s">
        <v>4266</v>
      </c>
      <c r="F6928" s="666">
        <v>76880424</v>
      </c>
      <c r="G6928" s="675" t="s">
        <v>15346</v>
      </c>
      <c r="H6928" s="675" t="s">
        <v>11806</v>
      </c>
      <c r="I6928" s="675" t="s">
        <v>6929</v>
      </c>
      <c r="J6928" s="675" t="s">
        <v>13704</v>
      </c>
      <c r="K6928" s="666">
        <v>3</v>
      </c>
      <c r="L6928" s="666">
        <v>6</v>
      </c>
      <c r="M6928" s="691" t="s">
        <v>15275</v>
      </c>
      <c r="N6928" s="666">
        <v>3</v>
      </c>
      <c r="O6928" s="666">
        <v>6</v>
      </c>
      <c r="P6928" s="772" t="s">
        <v>15276</v>
      </c>
      <c r="Q6928" s="666">
        <v>1</v>
      </c>
      <c r="R6928" s="666">
        <v>12</v>
      </c>
    </row>
    <row r="6929" spans="1:18" ht="15.75" customHeight="1" x14ac:dyDescent="0.2">
      <c r="A6929" s="665" t="s">
        <v>13701</v>
      </c>
      <c r="B6929" s="666" t="s">
        <v>6922</v>
      </c>
      <c r="C6929" s="666" t="s">
        <v>11026</v>
      </c>
      <c r="D6929" s="675" t="s">
        <v>11806</v>
      </c>
      <c r="E6929" s="737" t="s">
        <v>4266</v>
      </c>
      <c r="F6929" s="666">
        <v>41655043</v>
      </c>
      <c r="G6929" s="675" t="s">
        <v>15347</v>
      </c>
      <c r="H6929" s="675" t="s">
        <v>11806</v>
      </c>
      <c r="I6929" s="675" t="s">
        <v>6929</v>
      </c>
      <c r="J6929" s="675" t="s">
        <v>13704</v>
      </c>
      <c r="K6929" s="666">
        <v>3</v>
      </c>
      <c r="L6929" s="666">
        <v>6</v>
      </c>
      <c r="M6929" s="691" t="s">
        <v>15275</v>
      </c>
      <c r="N6929" s="666">
        <v>3</v>
      </c>
      <c r="O6929" s="666">
        <v>6</v>
      </c>
      <c r="P6929" s="772" t="s">
        <v>15276</v>
      </c>
      <c r="Q6929" s="666">
        <v>1</v>
      </c>
      <c r="R6929" s="666">
        <v>12</v>
      </c>
    </row>
    <row r="6930" spans="1:18" ht="15.75" customHeight="1" x14ac:dyDescent="0.2">
      <c r="A6930" s="665" t="s">
        <v>13701</v>
      </c>
      <c r="B6930" s="666" t="s">
        <v>6922</v>
      </c>
      <c r="C6930" s="666" t="s">
        <v>11026</v>
      </c>
      <c r="D6930" s="675" t="s">
        <v>11806</v>
      </c>
      <c r="E6930" s="737" t="s">
        <v>4266</v>
      </c>
      <c r="F6930" s="666">
        <v>70538940</v>
      </c>
      <c r="G6930" s="675" t="s">
        <v>15348</v>
      </c>
      <c r="H6930" s="675" t="s">
        <v>11806</v>
      </c>
      <c r="I6930" s="675" t="s">
        <v>6929</v>
      </c>
      <c r="J6930" s="675" t="s">
        <v>13704</v>
      </c>
      <c r="K6930" s="666">
        <v>3</v>
      </c>
      <c r="L6930" s="666">
        <v>6</v>
      </c>
      <c r="M6930" s="691" t="s">
        <v>15275</v>
      </c>
      <c r="N6930" s="666">
        <v>3</v>
      </c>
      <c r="O6930" s="666">
        <v>6</v>
      </c>
      <c r="P6930" s="772" t="s">
        <v>15276</v>
      </c>
      <c r="Q6930" s="666">
        <v>1</v>
      </c>
      <c r="R6930" s="666">
        <v>12</v>
      </c>
    </row>
    <row r="6931" spans="1:18" ht="15.75" customHeight="1" x14ac:dyDescent="0.2">
      <c r="A6931" s="665" t="s">
        <v>13701</v>
      </c>
      <c r="B6931" s="666" t="s">
        <v>6922</v>
      </c>
      <c r="C6931" s="666" t="s">
        <v>11026</v>
      </c>
      <c r="D6931" s="675" t="s">
        <v>10738</v>
      </c>
      <c r="E6931" s="737" t="s">
        <v>15041</v>
      </c>
      <c r="F6931" s="666">
        <v>40100434</v>
      </c>
      <c r="G6931" s="675" t="s">
        <v>15349</v>
      </c>
      <c r="H6931" s="675" t="s">
        <v>10738</v>
      </c>
      <c r="I6931" s="675" t="s">
        <v>7361</v>
      </c>
      <c r="J6931" s="675" t="s">
        <v>13708</v>
      </c>
      <c r="K6931" s="666">
        <v>3</v>
      </c>
      <c r="L6931" s="666">
        <v>6</v>
      </c>
      <c r="M6931" s="691" t="s">
        <v>15278</v>
      </c>
      <c r="N6931" s="666">
        <v>3</v>
      </c>
      <c r="O6931" s="666">
        <v>6</v>
      </c>
      <c r="P6931" s="772" t="s">
        <v>15043</v>
      </c>
      <c r="Q6931" s="666">
        <v>1</v>
      </c>
      <c r="R6931" s="666">
        <v>12</v>
      </c>
    </row>
    <row r="6932" spans="1:18" ht="15.75" customHeight="1" x14ac:dyDescent="0.2">
      <c r="A6932" s="665" t="s">
        <v>13701</v>
      </c>
      <c r="B6932" s="666" t="s">
        <v>6922</v>
      </c>
      <c r="C6932" s="666" t="s">
        <v>11026</v>
      </c>
      <c r="D6932" s="675" t="s">
        <v>10738</v>
      </c>
      <c r="E6932" s="737" t="s">
        <v>15041</v>
      </c>
      <c r="F6932" s="666">
        <v>41592644</v>
      </c>
      <c r="G6932" s="675" t="s">
        <v>15350</v>
      </c>
      <c r="H6932" s="675" t="s">
        <v>10738</v>
      </c>
      <c r="I6932" s="675" t="s">
        <v>7361</v>
      </c>
      <c r="J6932" s="675" t="s">
        <v>13708</v>
      </c>
      <c r="K6932" s="666">
        <v>3</v>
      </c>
      <c r="L6932" s="666">
        <v>6</v>
      </c>
      <c r="M6932" s="691" t="s">
        <v>15278</v>
      </c>
      <c r="N6932" s="666">
        <v>3</v>
      </c>
      <c r="O6932" s="666">
        <v>6</v>
      </c>
      <c r="P6932" s="772" t="s">
        <v>15043</v>
      </c>
      <c r="Q6932" s="666">
        <v>1</v>
      </c>
      <c r="R6932" s="666">
        <v>12</v>
      </c>
    </row>
    <row r="6933" spans="1:18" ht="15.75" customHeight="1" x14ac:dyDescent="0.2">
      <c r="A6933" s="665" t="s">
        <v>13701</v>
      </c>
      <c r="B6933" s="666" t="s">
        <v>6922</v>
      </c>
      <c r="C6933" s="666" t="s">
        <v>11026</v>
      </c>
      <c r="D6933" s="675" t="s">
        <v>10738</v>
      </c>
      <c r="E6933" s="737" t="s">
        <v>15041</v>
      </c>
      <c r="F6933" s="666">
        <v>41636020</v>
      </c>
      <c r="G6933" s="675" t="s">
        <v>15351</v>
      </c>
      <c r="H6933" s="675" t="s">
        <v>10738</v>
      </c>
      <c r="I6933" s="675" t="s">
        <v>7361</v>
      </c>
      <c r="J6933" s="675" t="s">
        <v>13708</v>
      </c>
      <c r="K6933" s="666">
        <v>3</v>
      </c>
      <c r="L6933" s="666">
        <v>6</v>
      </c>
      <c r="M6933" s="691" t="s">
        <v>15278</v>
      </c>
      <c r="N6933" s="666">
        <v>3</v>
      </c>
      <c r="O6933" s="666">
        <v>6</v>
      </c>
      <c r="P6933" s="772" t="s">
        <v>15043</v>
      </c>
      <c r="Q6933" s="666">
        <v>1</v>
      </c>
      <c r="R6933" s="666">
        <v>12</v>
      </c>
    </row>
    <row r="6934" spans="1:18" ht="15.75" customHeight="1" x14ac:dyDescent="0.2">
      <c r="A6934" s="665" t="s">
        <v>13701</v>
      </c>
      <c r="B6934" s="666" t="s">
        <v>6922</v>
      </c>
      <c r="C6934" s="666" t="s">
        <v>11026</v>
      </c>
      <c r="D6934" s="675" t="s">
        <v>11806</v>
      </c>
      <c r="E6934" s="737" t="s">
        <v>4266</v>
      </c>
      <c r="F6934" s="666">
        <v>46761317</v>
      </c>
      <c r="G6934" s="675" t="s">
        <v>15352</v>
      </c>
      <c r="H6934" s="675" t="s">
        <v>11806</v>
      </c>
      <c r="I6934" s="675" t="s">
        <v>6929</v>
      </c>
      <c r="J6934" s="675" t="s">
        <v>13704</v>
      </c>
      <c r="K6934" s="666">
        <v>3</v>
      </c>
      <c r="L6934" s="666">
        <v>6</v>
      </c>
      <c r="M6934" s="691" t="s">
        <v>15275</v>
      </c>
      <c r="N6934" s="666">
        <v>3</v>
      </c>
      <c r="O6934" s="666">
        <v>6</v>
      </c>
      <c r="P6934" s="772" t="s">
        <v>15276</v>
      </c>
      <c r="Q6934" s="666">
        <v>1</v>
      </c>
      <c r="R6934" s="666">
        <v>12</v>
      </c>
    </row>
    <row r="6935" spans="1:18" ht="15.75" customHeight="1" x14ac:dyDescent="0.2">
      <c r="A6935" s="665" t="s">
        <v>13701</v>
      </c>
      <c r="B6935" s="666" t="s">
        <v>6922</v>
      </c>
      <c r="C6935" s="666" t="s">
        <v>11026</v>
      </c>
      <c r="D6935" s="675" t="s">
        <v>10738</v>
      </c>
      <c r="E6935" s="737" t="s">
        <v>15041</v>
      </c>
      <c r="F6935" s="666">
        <v>70290504</v>
      </c>
      <c r="G6935" s="675" t="s">
        <v>15353</v>
      </c>
      <c r="H6935" s="675" t="s">
        <v>10738</v>
      </c>
      <c r="I6935" s="675" t="s">
        <v>7361</v>
      </c>
      <c r="J6935" s="675" t="s">
        <v>13708</v>
      </c>
      <c r="K6935" s="666">
        <v>3</v>
      </c>
      <c r="L6935" s="666">
        <v>6</v>
      </c>
      <c r="M6935" s="691" t="s">
        <v>15278</v>
      </c>
      <c r="N6935" s="666">
        <v>3</v>
      </c>
      <c r="O6935" s="666">
        <v>6</v>
      </c>
      <c r="P6935" s="772" t="s">
        <v>15043</v>
      </c>
      <c r="Q6935" s="666">
        <v>1</v>
      </c>
      <c r="R6935" s="666">
        <v>12</v>
      </c>
    </row>
    <row r="6936" spans="1:18" ht="15.75" customHeight="1" x14ac:dyDescent="0.2">
      <c r="A6936" s="665" t="s">
        <v>13701</v>
      </c>
      <c r="B6936" s="666" t="s">
        <v>6922</v>
      </c>
      <c r="C6936" s="666" t="s">
        <v>11026</v>
      </c>
      <c r="D6936" s="675" t="s">
        <v>10738</v>
      </c>
      <c r="E6936" s="737" t="s">
        <v>15041</v>
      </c>
      <c r="F6936" s="666">
        <v>75985567</v>
      </c>
      <c r="G6936" s="675" t="s">
        <v>15354</v>
      </c>
      <c r="H6936" s="675" t="s">
        <v>10738</v>
      </c>
      <c r="I6936" s="675" t="s">
        <v>7361</v>
      </c>
      <c r="J6936" s="675" t="s">
        <v>13708</v>
      </c>
      <c r="K6936" s="666">
        <v>3</v>
      </c>
      <c r="L6936" s="666">
        <v>6</v>
      </c>
      <c r="M6936" s="691" t="s">
        <v>15278</v>
      </c>
      <c r="N6936" s="666">
        <v>3</v>
      </c>
      <c r="O6936" s="666">
        <v>6</v>
      </c>
      <c r="P6936" s="772" t="s">
        <v>15043</v>
      </c>
      <c r="Q6936" s="666">
        <v>1</v>
      </c>
      <c r="R6936" s="666">
        <v>12</v>
      </c>
    </row>
    <row r="6937" spans="1:18" ht="15.75" customHeight="1" x14ac:dyDescent="0.2">
      <c r="A6937" s="665" t="s">
        <v>13701</v>
      </c>
      <c r="B6937" s="666" t="s">
        <v>6922</v>
      </c>
      <c r="C6937" s="666" t="s">
        <v>11026</v>
      </c>
      <c r="D6937" s="675" t="s">
        <v>10738</v>
      </c>
      <c r="E6937" s="737" t="s">
        <v>15041</v>
      </c>
      <c r="F6937" s="666">
        <v>45542167</v>
      </c>
      <c r="G6937" s="675" t="s">
        <v>15355</v>
      </c>
      <c r="H6937" s="675" t="s">
        <v>10738</v>
      </c>
      <c r="I6937" s="675" t="s">
        <v>7361</v>
      </c>
      <c r="J6937" s="675" t="s">
        <v>13708</v>
      </c>
      <c r="K6937" s="666">
        <v>3</v>
      </c>
      <c r="L6937" s="666">
        <v>6</v>
      </c>
      <c r="M6937" s="691" t="s">
        <v>15278</v>
      </c>
      <c r="N6937" s="666">
        <v>3</v>
      </c>
      <c r="O6937" s="666">
        <v>6</v>
      </c>
      <c r="P6937" s="772" t="s">
        <v>15043</v>
      </c>
      <c r="Q6937" s="666">
        <v>1</v>
      </c>
      <c r="R6937" s="666">
        <v>12</v>
      </c>
    </row>
    <row r="6938" spans="1:18" ht="15.75" customHeight="1" x14ac:dyDescent="0.2">
      <c r="A6938" s="665" t="s">
        <v>13701</v>
      </c>
      <c r="B6938" s="666" t="s">
        <v>6922</v>
      </c>
      <c r="C6938" s="666" t="s">
        <v>11026</v>
      </c>
      <c r="D6938" s="675" t="s">
        <v>10738</v>
      </c>
      <c r="E6938" s="737" t="s">
        <v>15041</v>
      </c>
      <c r="F6938" s="666">
        <v>75437725</v>
      </c>
      <c r="G6938" s="675" t="s">
        <v>15356</v>
      </c>
      <c r="H6938" s="675" t="s">
        <v>10738</v>
      </c>
      <c r="I6938" s="675" t="s">
        <v>7361</v>
      </c>
      <c r="J6938" s="675" t="s">
        <v>13708</v>
      </c>
      <c r="K6938" s="666">
        <v>3</v>
      </c>
      <c r="L6938" s="666">
        <v>6</v>
      </c>
      <c r="M6938" s="691" t="s">
        <v>15278</v>
      </c>
      <c r="N6938" s="666">
        <v>3</v>
      </c>
      <c r="O6938" s="666">
        <v>6</v>
      </c>
      <c r="P6938" s="772" t="s">
        <v>15043</v>
      </c>
      <c r="Q6938" s="666">
        <v>1</v>
      </c>
      <c r="R6938" s="666">
        <v>12</v>
      </c>
    </row>
    <row r="6939" spans="1:18" ht="15.75" customHeight="1" x14ac:dyDescent="0.2">
      <c r="A6939" s="665" t="s">
        <v>13701</v>
      </c>
      <c r="B6939" s="666" t="s">
        <v>6922</v>
      </c>
      <c r="C6939" s="666" t="s">
        <v>11026</v>
      </c>
      <c r="D6939" s="675" t="s">
        <v>10738</v>
      </c>
      <c r="E6939" s="737" t="s">
        <v>15041</v>
      </c>
      <c r="F6939" s="666">
        <v>22675871</v>
      </c>
      <c r="G6939" s="675" t="s">
        <v>15357</v>
      </c>
      <c r="H6939" s="675" t="s">
        <v>10738</v>
      </c>
      <c r="I6939" s="675" t="s">
        <v>7361</v>
      </c>
      <c r="J6939" s="675" t="s">
        <v>13708</v>
      </c>
      <c r="K6939" s="666">
        <v>3</v>
      </c>
      <c r="L6939" s="666">
        <v>6</v>
      </c>
      <c r="M6939" s="691" t="s">
        <v>15278</v>
      </c>
      <c r="N6939" s="666">
        <v>3</v>
      </c>
      <c r="O6939" s="666">
        <v>6</v>
      </c>
      <c r="P6939" s="772" t="s">
        <v>15043</v>
      </c>
      <c r="Q6939" s="666">
        <v>1</v>
      </c>
      <c r="R6939" s="666">
        <v>12</v>
      </c>
    </row>
    <row r="6940" spans="1:18" ht="15.75" customHeight="1" x14ac:dyDescent="0.2">
      <c r="A6940" s="665" t="s">
        <v>13701</v>
      </c>
      <c r="B6940" s="666" t="s">
        <v>6922</v>
      </c>
      <c r="C6940" s="666" t="s">
        <v>11026</v>
      </c>
      <c r="D6940" s="675" t="s">
        <v>10738</v>
      </c>
      <c r="E6940" s="737" t="s">
        <v>15041</v>
      </c>
      <c r="F6940" s="666">
        <v>48709857</v>
      </c>
      <c r="G6940" s="675" t="s">
        <v>14965</v>
      </c>
      <c r="H6940" s="675" t="s">
        <v>10738</v>
      </c>
      <c r="I6940" s="675" t="s">
        <v>7361</v>
      </c>
      <c r="J6940" s="675" t="s">
        <v>13708</v>
      </c>
      <c r="K6940" s="666">
        <v>3</v>
      </c>
      <c r="L6940" s="666">
        <v>6</v>
      </c>
      <c r="M6940" s="691" t="s">
        <v>15278</v>
      </c>
      <c r="N6940" s="666">
        <v>3</v>
      </c>
      <c r="O6940" s="666">
        <v>6</v>
      </c>
      <c r="P6940" s="772" t="s">
        <v>15043</v>
      </c>
      <c r="Q6940" s="666">
        <v>1</v>
      </c>
      <c r="R6940" s="666">
        <v>12</v>
      </c>
    </row>
    <row r="6941" spans="1:18" ht="15.75" customHeight="1" x14ac:dyDescent="0.2">
      <c r="A6941" s="665" t="s">
        <v>13701</v>
      </c>
      <c r="B6941" s="666" t="s">
        <v>6922</v>
      </c>
      <c r="C6941" s="666" t="s">
        <v>11026</v>
      </c>
      <c r="D6941" s="675" t="s">
        <v>10738</v>
      </c>
      <c r="E6941" s="737" t="s">
        <v>15041</v>
      </c>
      <c r="F6941" s="666">
        <v>41006524</v>
      </c>
      <c r="G6941" s="675" t="s">
        <v>14966</v>
      </c>
      <c r="H6941" s="675" t="s">
        <v>10738</v>
      </c>
      <c r="I6941" s="675" t="s">
        <v>7361</v>
      </c>
      <c r="J6941" s="675" t="s">
        <v>13708</v>
      </c>
      <c r="K6941" s="666">
        <v>3</v>
      </c>
      <c r="L6941" s="666">
        <v>6</v>
      </c>
      <c r="M6941" s="691" t="s">
        <v>15278</v>
      </c>
      <c r="N6941" s="666">
        <v>3</v>
      </c>
      <c r="O6941" s="666">
        <v>6</v>
      </c>
      <c r="P6941" s="772" t="s">
        <v>15043</v>
      </c>
      <c r="Q6941" s="666">
        <v>1</v>
      </c>
      <c r="R6941" s="666">
        <v>12</v>
      </c>
    </row>
    <row r="6942" spans="1:18" ht="15.75" customHeight="1" x14ac:dyDescent="0.2">
      <c r="A6942" s="665" t="s">
        <v>13701</v>
      </c>
      <c r="B6942" s="666" t="s">
        <v>6922</v>
      </c>
      <c r="C6942" s="666" t="s">
        <v>11026</v>
      </c>
      <c r="D6942" s="675" t="s">
        <v>11806</v>
      </c>
      <c r="E6942" s="737" t="s">
        <v>4266</v>
      </c>
      <c r="F6942" s="666">
        <v>45663598</v>
      </c>
      <c r="G6942" s="675" t="s">
        <v>15358</v>
      </c>
      <c r="H6942" s="675" t="s">
        <v>11806</v>
      </c>
      <c r="I6942" s="675" t="s">
        <v>6929</v>
      </c>
      <c r="J6942" s="675" t="s">
        <v>13704</v>
      </c>
      <c r="K6942" s="666">
        <v>3</v>
      </c>
      <c r="L6942" s="666">
        <v>6</v>
      </c>
      <c r="M6942" s="691" t="s">
        <v>15275</v>
      </c>
      <c r="N6942" s="666">
        <v>3</v>
      </c>
      <c r="O6942" s="666">
        <v>6</v>
      </c>
      <c r="P6942" s="772" t="s">
        <v>15276</v>
      </c>
      <c r="Q6942" s="666">
        <v>1</v>
      </c>
      <c r="R6942" s="666">
        <v>12</v>
      </c>
    </row>
    <row r="6943" spans="1:18" ht="15.75" customHeight="1" x14ac:dyDescent="0.2">
      <c r="A6943" s="665" t="s">
        <v>13701</v>
      </c>
      <c r="B6943" s="666" t="s">
        <v>6922</v>
      </c>
      <c r="C6943" s="666" t="s">
        <v>11026</v>
      </c>
      <c r="D6943" s="675" t="s">
        <v>11806</v>
      </c>
      <c r="E6943" s="737" t="s">
        <v>4266</v>
      </c>
      <c r="F6943" s="666">
        <v>45204381</v>
      </c>
      <c r="G6943" s="675" t="s">
        <v>15359</v>
      </c>
      <c r="H6943" s="675" t="s">
        <v>11806</v>
      </c>
      <c r="I6943" s="675" t="s">
        <v>6929</v>
      </c>
      <c r="J6943" s="675" t="s">
        <v>13704</v>
      </c>
      <c r="K6943" s="666">
        <v>3</v>
      </c>
      <c r="L6943" s="666">
        <v>6</v>
      </c>
      <c r="M6943" s="691" t="s">
        <v>15275</v>
      </c>
      <c r="N6943" s="666">
        <v>3</v>
      </c>
      <c r="O6943" s="666">
        <v>6</v>
      </c>
      <c r="P6943" s="772" t="s">
        <v>15276</v>
      </c>
      <c r="Q6943" s="666">
        <v>1</v>
      </c>
      <c r="R6943" s="666">
        <v>12</v>
      </c>
    </row>
    <row r="6944" spans="1:18" ht="15.75" customHeight="1" x14ac:dyDescent="0.2">
      <c r="A6944" s="665" t="s">
        <v>13701</v>
      </c>
      <c r="B6944" s="666" t="s">
        <v>6922</v>
      </c>
      <c r="C6944" s="666" t="s">
        <v>11026</v>
      </c>
      <c r="D6944" s="675" t="s">
        <v>10738</v>
      </c>
      <c r="E6944" s="737" t="s">
        <v>15041</v>
      </c>
      <c r="F6944" s="666">
        <v>44214174</v>
      </c>
      <c r="G6944" s="675" t="s">
        <v>15360</v>
      </c>
      <c r="H6944" s="675" t="s">
        <v>10738</v>
      </c>
      <c r="I6944" s="675" t="s">
        <v>7361</v>
      </c>
      <c r="J6944" s="675" t="s">
        <v>13708</v>
      </c>
      <c r="K6944" s="666">
        <v>3</v>
      </c>
      <c r="L6944" s="666">
        <v>6</v>
      </c>
      <c r="M6944" s="691" t="s">
        <v>15278</v>
      </c>
      <c r="N6944" s="666">
        <v>3</v>
      </c>
      <c r="O6944" s="666">
        <v>6</v>
      </c>
      <c r="P6944" s="772" t="s">
        <v>15043</v>
      </c>
      <c r="Q6944" s="666">
        <v>1</v>
      </c>
      <c r="R6944" s="666">
        <v>12</v>
      </c>
    </row>
    <row r="6945" spans="1:18" ht="15.75" customHeight="1" x14ac:dyDescent="0.2">
      <c r="A6945" s="665" t="s">
        <v>13701</v>
      </c>
      <c r="B6945" s="666" t="s">
        <v>6922</v>
      </c>
      <c r="C6945" s="666" t="s">
        <v>11026</v>
      </c>
      <c r="D6945" s="675" t="s">
        <v>11806</v>
      </c>
      <c r="E6945" s="737" t="s">
        <v>4266</v>
      </c>
      <c r="F6945" s="666">
        <v>70351503</v>
      </c>
      <c r="G6945" s="675" t="s">
        <v>14972</v>
      </c>
      <c r="H6945" s="675" t="s">
        <v>11806</v>
      </c>
      <c r="I6945" s="675" t="s">
        <v>6929</v>
      </c>
      <c r="J6945" s="675" t="s">
        <v>13704</v>
      </c>
      <c r="K6945" s="666">
        <v>3</v>
      </c>
      <c r="L6945" s="666">
        <v>6</v>
      </c>
      <c r="M6945" s="691" t="s">
        <v>15275</v>
      </c>
      <c r="N6945" s="666">
        <v>3</v>
      </c>
      <c r="O6945" s="666">
        <v>6</v>
      </c>
      <c r="P6945" s="772" t="s">
        <v>15276</v>
      </c>
      <c r="Q6945" s="666">
        <v>1</v>
      </c>
      <c r="R6945" s="666">
        <v>12</v>
      </c>
    </row>
    <row r="6946" spans="1:18" ht="15.75" customHeight="1" x14ac:dyDescent="0.2">
      <c r="A6946" s="665" t="s">
        <v>13701</v>
      </c>
      <c r="B6946" s="666" t="s">
        <v>6922</v>
      </c>
      <c r="C6946" s="666" t="s">
        <v>11026</v>
      </c>
      <c r="D6946" s="675" t="s">
        <v>11806</v>
      </c>
      <c r="E6946" s="737" t="s">
        <v>4266</v>
      </c>
      <c r="F6946" s="666">
        <v>45436821</v>
      </c>
      <c r="G6946" s="675" t="s">
        <v>15361</v>
      </c>
      <c r="H6946" s="675" t="s">
        <v>11806</v>
      </c>
      <c r="I6946" s="675" t="s">
        <v>6929</v>
      </c>
      <c r="J6946" s="675" t="s">
        <v>13704</v>
      </c>
      <c r="K6946" s="666">
        <v>3</v>
      </c>
      <c r="L6946" s="666">
        <v>6</v>
      </c>
      <c r="M6946" s="691" t="s">
        <v>15275</v>
      </c>
      <c r="N6946" s="666">
        <v>3</v>
      </c>
      <c r="O6946" s="666">
        <v>6</v>
      </c>
      <c r="P6946" s="772" t="s">
        <v>15276</v>
      </c>
      <c r="Q6946" s="666">
        <v>1</v>
      </c>
      <c r="R6946" s="666">
        <v>12</v>
      </c>
    </row>
    <row r="6947" spans="1:18" ht="15.75" customHeight="1" x14ac:dyDescent="0.2">
      <c r="A6947" s="665" t="s">
        <v>13701</v>
      </c>
      <c r="B6947" s="666" t="s">
        <v>6922</v>
      </c>
      <c r="C6947" s="666" t="s">
        <v>11026</v>
      </c>
      <c r="D6947" s="675" t="s">
        <v>10738</v>
      </c>
      <c r="E6947" s="737" t="s">
        <v>15041</v>
      </c>
      <c r="F6947" s="666">
        <v>72740319</v>
      </c>
      <c r="G6947" s="675" t="s">
        <v>15362</v>
      </c>
      <c r="H6947" s="675" t="s">
        <v>10738</v>
      </c>
      <c r="I6947" s="675" t="s">
        <v>7361</v>
      </c>
      <c r="J6947" s="675" t="s">
        <v>13708</v>
      </c>
      <c r="K6947" s="666">
        <v>3</v>
      </c>
      <c r="L6947" s="666">
        <v>6</v>
      </c>
      <c r="M6947" s="691" t="s">
        <v>15278</v>
      </c>
      <c r="N6947" s="666">
        <v>3</v>
      </c>
      <c r="O6947" s="666">
        <v>6</v>
      </c>
      <c r="P6947" s="772" t="s">
        <v>15043</v>
      </c>
      <c r="Q6947" s="666">
        <v>1</v>
      </c>
      <c r="R6947" s="666">
        <v>12</v>
      </c>
    </row>
    <row r="6948" spans="1:18" ht="15.75" customHeight="1" x14ac:dyDescent="0.2">
      <c r="A6948" s="665" t="s">
        <v>13701</v>
      </c>
      <c r="B6948" s="666" t="s">
        <v>6922</v>
      </c>
      <c r="C6948" s="666" t="s">
        <v>11026</v>
      </c>
      <c r="D6948" s="675" t="s">
        <v>11806</v>
      </c>
      <c r="E6948" s="737" t="s">
        <v>4266</v>
      </c>
      <c r="F6948" s="666">
        <v>47087168</v>
      </c>
      <c r="G6948" s="675" t="s">
        <v>15363</v>
      </c>
      <c r="H6948" s="675" t="s">
        <v>11806</v>
      </c>
      <c r="I6948" s="675" t="s">
        <v>6929</v>
      </c>
      <c r="J6948" s="675" t="s">
        <v>13704</v>
      </c>
      <c r="K6948" s="666">
        <v>3</v>
      </c>
      <c r="L6948" s="666">
        <v>6</v>
      </c>
      <c r="M6948" s="691" t="s">
        <v>15275</v>
      </c>
      <c r="N6948" s="666">
        <v>3</v>
      </c>
      <c r="O6948" s="666">
        <v>6</v>
      </c>
      <c r="P6948" s="772" t="s">
        <v>15276</v>
      </c>
      <c r="Q6948" s="666">
        <v>1</v>
      </c>
      <c r="R6948" s="666">
        <v>12</v>
      </c>
    </row>
    <row r="6949" spans="1:18" ht="15.75" customHeight="1" x14ac:dyDescent="0.2">
      <c r="A6949" s="665" t="s">
        <v>13701</v>
      </c>
      <c r="B6949" s="666" t="s">
        <v>6922</v>
      </c>
      <c r="C6949" s="666" t="s">
        <v>11026</v>
      </c>
      <c r="D6949" s="675" t="s">
        <v>10738</v>
      </c>
      <c r="E6949" s="737" t="s">
        <v>15041</v>
      </c>
      <c r="F6949" s="666">
        <v>18138367</v>
      </c>
      <c r="G6949" s="675" t="s">
        <v>15364</v>
      </c>
      <c r="H6949" s="675" t="s">
        <v>10738</v>
      </c>
      <c r="I6949" s="675" t="s">
        <v>7361</v>
      </c>
      <c r="J6949" s="675" t="s">
        <v>13708</v>
      </c>
      <c r="K6949" s="666">
        <v>3</v>
      </c>
      <c r="L6949" s="666">
        <v>6</v>
      </c>
      <c r="M6949" s="691" t="s">
        <v>15278</v>
      </c>
      <c r="N6949" s="666">
        <v>3</v>
      </c>
      <c r="O6949" s="666">
        <v>6</v>
      </c>
      <c r="P6949" s="772" t="s">
        <v>15043</v>
      </c>
      <c r="Q6949" s="666">
        <v>1</v>
      </c>
      <c r="R6949" s="666">
        <v>12</v>
      </c>
    </row>
    <row r="6950" spans="1:18" ht="15.75" customHeight="1" x14ac:dyDescent="0.2">
      <c r="A6950" s="665" t="s">
        <v>13701</v>
      </c>
      <c r="B6950" s="666" t="s">
        <v>6922</v>
      </c>
      <c r="C6950" s="666" t="s">
        <v>11026</v>
      </c>
      <c r="D6950" s="675" t="s">
        <v>10738</v>
      </c>
      <c r="E6950" s="737" t="s">
        <v>15041</v>
      </c>
      <c r="F6950" s="666">
        <v>76539825</v>
      </c>
      <c r="G6950" s="675" t="s">
        <v>15365</v>
      </c>
      <c r="H6950" s="675" t="s">
        <v>10738</v>
      </c>
      <c r="I6950" s="675" t="s">
        <v>7361</v>
      </c>
      <c r="J6950" s="675" t="s">
        <v>13708</v>
      </c>
      <c r="K6950" s="666">
        <v>3</v>
      </c>
      <c r="L6950" s="666">
        <v>6</v>
      </c>
      <c r="M6950" s="691" t="s">
        <v>15278</v>
      </c>
      <c r="N6950" s="666">
        <v>3</v>
      </c>
      <c r="O6950" s="666">
        <v>6</v>
      </c>
      <c r="P6950" s="772" t="s">
        <v>15043</v>
      </c>
      <c r="Q6950" s="666">
        <v>1</v>
      </c>
      <c r="R6950" s="666">
        <v>12</v>
      </c>
    </row>
    <row r="6951" spans="1:18" ht="15.75" customHeight="1" x14ac:dyDescent="0.2">
      <c r="A6951" s="665" t="s">
        <v>13701</v>
      </c>
      <c r="B6951" s="666" t="s">
        <v>6922</v>
      </c>
      <c r="C6951" s="666" t="s">
        <v>11026</v>
      </c>
      <c r="D6951" s="675" t="s">
        <v>11806</v>
      </c>
      <c r="E6951" s="737" t="s">
        <v>4266</v>
      </c>
      <c r="F6951" s="666">
        <v>48697721</v>
      </c>
      <c r="G6951" s="675" t="s">
        <v>15366</v>
      </c>
      <c r="H6951" s="675" t="s">
        <v>11806</v>
      </c>
      <c r="I6951" s="675" t="s">
        <v>6929</v>
      </c>
      <c r="J6951" s="675" t="s">
        <v>13704</v>
      </c>
      <c r="K6951" s="666">
        <v>3</v>
      </c>
      <c r="L6951" s="666">
        <v>6</v>
      </c>
      <c r="M6951" s="691" t="s">
        <v>15275</v>
      </c>
      <c r="N6951" s="666">
        <v>3</v>
      </c>
      <c r="O6951" s="666">
        <v>6</v>
      </c>
      <c r="P6951" s="772" t="s">
        <v>15276</v>
      </c>
      <c r="Q6951" s="666">
        <v>1</v>
      </c>
      <c r="R6951" s="666">
        <v>12</v>
      </c>
    </row>
    <row r="6952" spans="1:18" ht="15.75" customHeight="1" x14ac:dyDescent="0.2">
      <c r="A6952" s="665" t="s">
        <v>13701</v>
      </c>
      <c r="B6952" s="666" t="s">
        <v>6922</v>
      </c>
      <c r="C6952" s="666" t="s">
        <v>11026</v>
      </c>
      <c r="D6952" s="675" t="s">
        <v>11806</v>
      </c>
      <c r="E6952" s="737" t="s">
        <v>4266</v>
      </c>
      <c r="F6952" s="666">
        <v>46223682</v>
      </c>
      <c r="G6952" s="675" t="s">
        <v>15367</v>
      </c>
      <c r="H6952" s="675" t="s">
        <v>11806</v>
      </c>
      <c r="I6952" s="675" t="s">
        <v>6929</v>
      </c>
      <c r="J6952" s="675" t="s">
        <v>13704</v>
      </c>
      <c r="K6952" s="666">
        <v>3</v>
      </c>
      <c r="L6952" s="666">
        <v>6</v>
      </c>
      <c r="M6952" s="691" t="s">
        <v>15275</v>
      </c>
      <c r="N6952" s="666">
        <v>3</v>
      </c>
      <c r="O6952" s="666">
        <v>6</v>
      </c>
      <c r="P6952" s="772" t="s">
        <v>15276</v>
      </c>
      <c r="Q6952" s="666">
        <v>1</v>
      </c>
      <c r="R6952" s="666">
        <v>12</v>
      </c>
    </row>
    <row r="6953" spans="1:18" ht="15.75" customHeight="1" x14ac:dyDescent="0.2">
      <c r="A6953" s="665" t="s">
        <v>13701</v>
      </c>
      <c r="B6953" s="666" t="s">
        <v>6922</v>
      </c>
      <c r="C6953" s="666" t="s">
        <v>11026</v>
      </c>
      <c r="D6953" s="675" t="s">
        <v>11806</v>
      </c>
      <c r="E6953" s="737" t="s">
        <v>4266</v>
      </c>
      <c r="F6953" s="666">
        <v>72942903</v>
      </c>
      <c r="G6953" s="675" t="s">
        <v>15368</v>
      </c>
      <c r="H6953" s="675" t="s">
        <v>11806</v>
      </c>
      <c r="I6953" s="675" t="s">
        <v>6929</v>
      </c>
      <c r="J6953" s="675" t="s">
        <v>13704</v>
      </c>
      <c r="K6953" s="666">
        <v>3</v>
      </c>
      <c r="L6953" s="666">
        <v>6</v>
      </c>
      <c r="M6953" s="691" t="s">
        <v>15275</v>
      </c>
      <c r="N6953" s="666">
        <v>3</v>
      </c>
      <c r="O6953" s="666">
        <v>6</v>
      </c>
      <c r="P6953" s="772" t="s">
        <v>15276</v>
      </c>
      <c r="Q6953" s="666">
        <v>1</v>
      </c>
      <c r="R6953" s="666">
        <v>12</v>
      </c>
    </row>
    <row r="6954" spans="1:18" ht="15.75" customHeight="1" x14ac:dyDescent="0.2">
      <c r="A6954" s="665" t="s">
        <v>13701</v>
      </c>
      <c r="B6954" s="666" t="s">
        <v>6922</v>
      </c>
      <c r="C6954" s="666" t="s">
        <v>11026</v>
      </c>
      <c r="D6954" s="675" t="s">
        <v>10738</v>
      </c>
      <c r="E6954" s="737" t="s">
        <v>15041</v>
      </c>
      <c r="F6954" s="666">
        <v>62178127</v>
      </c>
      <c r="G6954" s="675" t="s">
        <v>15369</v>
      </c>
      <c r="H6954" s="675" t="s">
        <v>10738</v>
      </c>
      <c r="I6954" s="675" t="s">
        <v>7361</v>
      </c>
      <c r="J6954" s="675" t="s">
        <v>13708</v>
      </c>
      <c r="K6954" s="666">
        <v>3</v>
      </c>
      <c r="L6954" s="666">
        <v>6</v>
      </c>
      <c r="M6954" s="691" t="s">
        <v>15278</v>
      </c>
      <c r="N6954" s="666">
        <v>3</v>
      </c>
      <c r="O6954" s="666">
        <v>6</v>
      </c>
      <c r="P6954" s="772" t="s">
        <v>15043</v>
      </c>
      <c r="Q6954" s="666">
        <v>1</v>
      </c>
      <c r="R6954" s="666">
        <v>12</v>
      </c>
    </row>
    <row r="6955" spans="1:18" ht="15.75" customHeight="1" x14ac:dyDescent="0.2">
      <c r="A6955" s="665" t="s">
        <v>13701</v>
      </c>
      <c r="B6955" s="666" t="s">
        <v>6922</v>
      </c>
      <c r="C6955" s="666" t="s">
        <v>11026</v>
      </c>
      <c r="D6955" s="675" t="s">
        <v>11806</v>
      </c>
      <c r="E6955" s="737" t="s">
        <v>4266</v>
      </c>
      <c r="F6955" s="666">
        <v>43175847</v>
      </c>
      <c r="G6955" s="675" t="s">
        <v>15370</v>
      </c>
      <c r="H6955" s="675" t="s">
        <v>11806</v>
      </c>
      <c r="I6955" s="675" t="s">
        <v>6929</v>
      </c>
      <c r="J6955" s="675" t="s">
        <v>13704</v>
      </c>
      <c r="K6955" s="666">
        <v>3</v>
      </c>
      <c r="L6955" s="666">
        <v>6</v>
      </c>
      <c r="M6955" s="691" t="s">
        <v>15275</v>
      </c>
      <c r="N6955" s="666">
        <v>3</v>
      </c>
      <c r="O6955" s="666">
        <v>6</v>
      </c>
      <c r="P6955" s="772" t="s">
        <v>15276</v>
      </c>
      <c r="Q6955" s="666">
        <v>1</v>
      </c>
      <c r="R6955" s="666">
        <v>12</v>
      </c>
    </row>
    <row r="6956" spans="1:18" ht="15.75" customHeight="1" x14ac:dyDescent="0.2">
      <c r="A6956" s="665" t="s">
        <v>13701</v>
      </c>
      <c r="B6956" s="666" t="s">
        <v>6922</v>
      </c>
      <c r="C6956" s="666" t="s">
        <v>11026</v>
      </c>
      <c r="D6956" s="675" t="s">
        <v>11806</v>
      </c>
      <c r="E6956" s="737" t="s">
        <v>4266</v>
      </c>
      <c r="F6956" s="666">
        <v>70471150</v>
      </c>
      <c r="G6956" s="675" t="s">
        <v>15371</v>
      </c>
      <c r="H6956" s="675" t="s">
        <v>11806</v>
      </c>
      <c r="I6956" s="675" t="s">
        <v>6929</v>
      </c>
      <c r="J6956" s="675" t="s">
        <v>13704</v>
      </c>
      <c r="K6956" s="666">
        <v>3</v>
      </c>
      <c r="L6956" s="666">
        <v>6</v>
      </c>
      <c r="M6956" s="691" t="s">
        <v>15275</v>
      </c>
      <c r="N6956" s="666">
        <v>3</v>
      </c>
      <c r="O6956" s="666">
        <v>6</v>
      </c>
      <c r="P6956" s="772" t="s">
        <v>15276</v>
      </c>
      <c r="Q6956" s="666">
        <v>1</v>
      </c>
      <c r="R6956" s="666">
        <v>12</v>
      </c>
    </row>
    <row r="6957" spans="1:18" ht="15.75" customHeight="1" x14ac:dyDescent="0.2">
      <c r="A6957" s="665" t="s">
        <v>13701</v>
      </c>
      <c r="B6957" s="666" t="s">
        <v>6922</v>
      </c>
      <c r="C6957" s="666" t="s">
        <v>11026</v>
      </c>
      <c r="D6957" s="675" t="s">
        <v>11806</v>
      </c>
      <c r="E6957" s="737" t="s">
        <v>4266</v>
      </c>
      <c r="F6957" s="666">
        <v>47197331</v>
      </c>
      <c r="G6957" s="675" t="s">
        <v>15372</v>
      </c>
      <c r="H6957" s="675" t="s">
        <v>11806</v>
      </c>
      <c r="I6957" s="675" t="s">
        <v>6929</v>
      </c>
      <c r="J6957" s="675" t="s">
        <v>13704</v>
      </c>
      <c r="K6957" s="666">
        <v>3</v>
      </c>
      <c r="L6957" s="666">
        <v>6</v>
      </c>
      <c r="M6957" s="691" t="s">
        <v>15275</v>
      </c>
      <c r="N6957" s="666">
        <v>3</v>
      </c>
      <c r="O6957" s="666">
        <v>6</v>
      </c>
      <c r="P6957" s="772" t="s">
        <v>15276</v>
      </c>
      <c r="Q6957" s="666">
        <v>1</v>
      </c>
      <c r="R6957" s="666">
        <v>12</v>
      </c>
    </row>
    <row r="6958" spans="1:18" ht="15.75" customHeight="1" x14ac:dyDescent="0.2">
      <c r="A6958" s="665" t="s">
        <v>13701</v>
      </c>
      <c r="B6958" s="666" t="s">
        <v>6922</v>
      </c>
      <c r="C6958" s="666" t="s">
        <v>11026</v>
      </c>
      <c r="D6958" s="675" t="s">
        <v>11806</v>
      </c>
      <c r="E6958" s="737" t="s">
        <v>4266</v>
      </c>
      <c r="F6958" s="666">
        <v>43363509</v>
      </c>
      <c r="G6958" s="675" t="s">
        <v>15373</v>
      </c>
      <c r="H6958" s="675" t="s">
        <v>11806</v>
      </c>
      <c r="I6958" s="675" t="s">
        <v>6929</v>
      </c>
      <c r="J6958" s="675" t="s">
        <v>13704</v>
      </c>
      <c r="K6958" s="666">
        <v>3</v>
      </c>
      <c r="L6958" s="666">
        <v>6</v>
      </c>
      <c r="M6958" s="691" t="s">
        <v>15275</v>
      </c>
      <c r="N6958" s="666">
        <v>3</v>
      </c>
      <c r="O6958" s="666">
        <v>6</v>
      </c>
      <c r="P6958" s="772" t="s">
        <v>15276</v>
      </c>
      <c r="Q6958" s="666">
        <v>1</v>
      </c>
      <c r="R6958" s="666">
        <v>12</v>
      </c>
    </row>
    <row r="6959" spans="1:18" ht="15.75" customHeight="1" x14ac:dyDescent="0.2">
      <c r="A6959" s="665" t="s">
        <v>13701</v>
      </c>
      <c r="B6959" s="666" t="s">
        <v>6922</v>
      </c>
      <c r="C6959" s="666" t="s">
        <v>11026</v>
      </c>
      <c r="D6959" s="675" t="s">
        <v>11806</v>
      </c>
      <c r="E6959" s="737" t="s">
        <v>4266</v>
      </c>
      <c r="F6959" s="666">
        <v>43834595</v>
      </c>
      <c r="G6959" s="675" t="s">
        <v>15374</v>
      </c>
      <c r="H6959" s="675" t="s">
        <v>11806</v>
      </c>
      <c r="I6959" s="675" t="s">
        <v>6929</v>
      </c>
      <c r="J6959" s="675" t="s">
        <v>13704</v>
      </c>
      <c r="K6959" s="666">
        <v>3</v>
      </c>
      <c r="L6959" s="666">
        <v>6</v>
      </c>
      <c r="M6959" s="691" t="s">
        <v>15275</v>
      </c>
      <c r="N6959" s="666">
        <v>3</v>
      </c>
      <c r="O6959" s="666">
        <v>6</v>
      </c>
      <c r="P6959" s="772" t="s">
        <v>15276</v>
      </c>
      <c r="Q6959" s="666">
        <v>1</v>
      </c>
      <c r="R6959" s="666">
        <v>12</v>
      </c>
    </row>
    <row r="6960" spans="1:18" ht="15.75" customHeight="1" x14ac:dyDescent="0.2">
      <c r="A6960" s="665" t="s">
        <v>13701</v>
      </c>
      <c r="B6960" s="666" t="s">
        <v>6922</v>
      </c>
      <c r="C6960" s="666" t="s">
        <v>11026</v>
      </c>
      <c r="D6960" s="675" t="s">
        <v>11806</v>
      </c>
      <c r="E6960" s="737" t="s">
        <v>4266</v>
      </c>
      <c r="F6960" s="666">
        <v>47725355</v>
      </c>
      <c r="G6960" s="675" t="s">
        <v>11396</v>
      </c>
      <c r="H6960" s="675" t="s">
        <v>11806</v>
      </c>
      <c r="I6960" s="675" t="s">
        <v>6929</v>
      </c>
      <c r="J6960" s="675" t="s">
        <v>13704</v>
      </c>
      <c r="K6960" s="666">
        <v>3</v>
      </c>
      <c r="L6960" s="666">
        <v>6</v>
      </c>
      <c r="M6960" s="691" t="s">
        <v>15275</v>
      </c>
      <c r="N6960" s="666">
        <v>3</v>
      </c>
      <c r="O6960" s="666">
        <v>6</v>
      </c>
      <c r="P6960" s="772" t="s">
        <v>15276</v>
      </c>
      <c r="Q6960" s="666">
        <v>1</v>
      </c>
      <c r="R6960" s="666">
        <v>12</v>
      </c>
    </row>
    <row r="6961" spans="1:18" ht="15.75" customHeight="1" x14ac:dyDescent="0.2">
      <c r="A6961" s="665" t="s">
        <v>13701</v>
      </c>
      <c r="B6961" s="666" t="s">
        <v>6922</v>
      </c>
      <c r="C6961" s="666" t="s">
        <v>11026</v>
      </c>
      <c r="D6961" s="675" t="s">
        <v>11806</v>
      </c>
      <c r="E6961" s="737" t="s">
        <v>4266</v>
      </c>
      <c r="F6961" s="666">
        <v>48392241</v>
      </c>
      <c r="G6961" s="675" t="s">
        <v>15375</v>
      </c>
      <c r="H6961" s="675" t="s">
        <v>11806</v>
      </c>
      <c r="I6961" s="675" t="s">
        <v>6929</v>
      </c>
      <c r="J6961" s="675" t="s">
        <v>13704</v>
      </c>
      <c r="K6961" s="666">
        <v>3</v>
      </c>
      <c r="L6961" s="666">
        <v>6</v>
      </c>
      <c r="M6961" s="691" t="s">
        <v>15275</v>
      </c>
      <c r="N6961" s="666">
        <v>3</v>
      </c>
      <c r="O6961" s="666">
        <v>6</v>
      </c>
      <c r="P6961" s="772" t="s">
        <v>15276</v>
      </c>
      <c r="Q6961" s="666">
        <v>1</v>
      </c>
      <c r="R6961" s="666">
        <v>12</v>
      </c>
    </row>
    <row r="6962" spans="1:18" ht="15.75" customHeight="1" x14ac:dyDescent="0.2">
      <c r="A6962" s="665" t="s">
        <v>13701</v>
      </c>
      <c r="B6962" s="666" t="s">
        <v>6922</v>
      </c>
      <c r="C6962" s="666" t="s">
        <v>11026</v>
      </c>
      <c r="D6962" s="675" t="s">
        <v>10738</v>
      </c>
      <c r="E6962" s="737" t="s">
        <v>15041</v>
      </c>
      <c r="F6962" s="666">
        <v>70791133</v>
      </c>
      <c r="G6962" s="675" t="s">
        <v>15376</v>
      </c>
      <c r="H6962" s="675" t="s">
        <v>10738</v>
      </c>
      <c r="I6962" s="675" t="s">
        <v>7361</v>
      </c>
      <c r="J6962" s="675" t="s">
        <v>13708</v>
      </c>
      <c r="K6962" s="666">
        <v>3</v>
      </c>
      <c r="L6962" s="666">
        <v>6</v>
      </c>
      <c r="M6962" s="691" t="s">
        <v>15278</v>
      </c>
      <c r="N6962" s="666">
        <v>3</v>
      </c>
      <c r="O6962" s="666">
        <v>6</v>
      </c>
      <c r="P6962" s="772" t="s">
        <v>15043</v>
      </c>
      <c r="Q6962" s="666">
        <v>1</v>
      </c>
      <c r="R6962" s="666">
        <v>12</v>
      </c>
    </row>
    <row r="6963" spans="1:18" ht="15.75" customHeight="1" x14ac:dyDescent="0.2">
      <c r="A6963" s="665" t="s">
        <v>13701</v>
      </c>
      <c r="B6963" s="666" t="s">
        <v>6922</v>
      </c>
      <c r="C6963" s="666" t="s">
        <v>11026</v>
      </c>
      <c r="D6963" s="675" t="s">
        <v>10738</v>
      </c>
      <c r="E6963" s="737" t="s">
        <v>15041</v>
      </c>
      <c r="F6963" s="666">
        <v>45436183</v>
      </c>
      <c r="G6963" s="675" t="s">
        <v>15377</v>
      </c>
      <c r="H6963" s="675" t="s">
        <v>10738</v>
      </c>
      <c r="I6963" s="675" t="s">
        <v>7361</v>
      </c>
      <c r="J6963" s="675" t="s">
        <v>13708</v>
      </c>
      <c r="K6963" s="666">
        <v>3</v>
      </c>
      <c r="L6963" s="666">
        <v>6</v>
      </c>
      <c r="M6963" s="691" t="s">
        <v>15278</v>
      </c>
      <c r="N6963" s="666">
        <v>3</v>
      </c>
      <c r="O6963" s="666">
        <v>6</v>
      </c>
      <c r="P6963" s="772" t="s">
        <v>15043</v>
      </c>
      <c r="Q6963" s="666">
        <v>1</v>
      </c>
      <c r="R6963" s="666">
        <v>12</v>
      </c>
    </row>
    <row r="6964" spans="1:18" ht="15.75" customHeight="1" x14ac:dyDescent="0.2">
      <c r="A6964" s="665" t="s">
        <v>13701</v>
      </c>
      <c r="B6964" s="666" t="s">
        <v>6922</v>
      </c>
      <c r="C6964" s="666" t="s">
        <v>11026</v>
      </c>
      <c r="D6964" s="675" t="s">
        <v>10738</v>
      </c>
      <c r="E6964" s="737" t="s">
        <v>15041</v>
      </c>
      <c r="F6964" s="666">
        <v>80524279</v>
      </c>
      <c r="G6964" s="675" t="s">
        <v>15378</v>
      </c>
      <c r="H6964" s="675" t="s">
        <v>10738</v>
      </c>
      <c r="I6964" s="675" t="s">
        <v>7361</v>
      </c>
      <c r="J6964" s="675" t="s">
        <v>13708</v>
      </c>
      <c r="K6964" s="666">
        <v>3</v>
      </c>
      <c r="L6964" s="666">
        <v>6</v>
      </c>
      <c r="M6964" s="691" t="s">
        <v>15278</v>
      </c>
      <c r="N6964" s="666">
        <v>3</v>
      </c>
      <c r="O6964" s="666">
        <v>6</v>
      </c>
      <c r="P6964" s="772" t="s">
        <v>15043</v>
      </c>
      <c r="Q6964" s="666">
        <v>1</v>
      </c>
      <c r="R6964" s="666">
        <v>12</v>
      </c>
    </row>
    <row r="6965" spans="1:18" ht="15.75" customHeight="1" x14ac:dyDescent="0.2">
      <c r="A6965" s="665" t="s">
        <v>13701</v>
      </c>
      <c r="B6965" s="666" t="s">
        <v>6922</v>
      </c>
      <c r="C6965" s="666" t="s">
        <v>11026</v>
      </c>
      <c r="D6965" s="675" t="s">
        <v>10738</v>
      </c>
      <c r="E6965" s="737" t="s">
        <v>15041</v>
      </c>
      <c r="F6965" s="666">
        <v>46495784</v>
      </c>
      <c r="G6965" s="675" t="s">
        <v>15379</v>
      </c>
      <c r="H6965" s="675" t="s">
        <v>10738</v>
      </c>
      <c r="I6965" s="675" t="s">
        <v>7361</v>
      </c>
      <c r="J6965" s="675" t="s">
        <v>13708</v>
      </c>
      <c r="K6965" s="666">
        <v>3</v>
      </c>
      <c r="L6965" s="666">
        <v>6</v>
      </c>
      <c r="M6965" s="691" t="s">
        <v>15278</v>
      </c>
      <c r="N6965" s="666">
        <v>3</v>
      </c>
      <c r="O6965" s="666">
        <v>6</v>
      </c>
      <c r="P6965" s="772" t="s">
        <v>15043</v>
      </c>
      <c r="Q6965" s="666">
        <v>1</v>
      </c>
      <c r="R6965" s="666">
        <v>12</v>
      </c>
    </row>
    <row r="6966" spans="1:18" ht="15.75" customHeight="1" x14ac:dyDescent="0.2">
      <c r="A6966" s="665" t="s">
        <v>13701</v>
      </c>
      <c r="B6966" s="666" t="s">
        <v>6922</v>
      </c>
      <c r="C6966" s="666" t="s">
        <v>11026</v>
      </c>
      <c r="D6966" s="675" t="s">
        <v>10738</v>
      </c>
      <c r="E6966" s="737" t="s">
        <v>15041</v>
      </c>
      <c r="F6966" s="666">
        <v>40166243</v>
      </c>
      <c r="G6966" s="675" t="s">
        <v>15380</v>
      </c>
      <c r="H6966" s="675" t="s">
        <v>10738</v>
      </c>
      <c r="I6966" s="675" t="s">
        <v>7361</v>
      </c>
      <c r="J6966" s="675" t="s">
        <v>13708</v>
      </c>
      <c r="K6966" s="666">
        <v>3</v>
      </c>
      <c r="L6966" s="666">
        <v>6</v>
      </c>
      <c r="M6966" s="691" t="s">
        <v>15278</v>
      </c>
      <c r="N6966" s="666">
        <v>3</v>
      </c>
      <c r="O6966" s="666">
        <v>6</v>
      </c>
      <c r="P6966" s="772" t="s">
        <v>15043</v>
      </c>
      <c r="Q6966" s="666">
        <v>1</v>
      </c>
      <c r="R6966" s="666">
        <v>12</v>
      </c>
    </row>
    <row r="6967" spans="1:18" ht="15.75" customHeight="1" x14ac:dyDescent="0.2">
      <c r="A6967" s="665" t="s">
        <v>13701</v>
      </c>
      <c r="B6967" s="666" t="s">
        <v>6922</v>
      </c>
      <c r="C6967" s="666" t="s">
        <v>11026</v>
      </c>
      <c r="D6967" s="675" t="s">
        <v>10738</v>
      </c>
      <c r="E6967" s="737" t="s">
        <v>15041</v>
      </c>
      <c r="F6967" s="666">
        <v>41650000</v>
      </c>
      <c r="G6967" s="675" t="s">
        <v>15381</v>
      </c>
      <c r="H6967" s="675" t="s">
        <v>10738</v>
      </c>
      <c r="I6967" s="675" t="s">
        <v>7361</v>
      </c>
      <c r="J6967" s="675" t="s">
        <v>13708</v>
      </c>
      <c r="K6967" s="666">
        <v>3</v>
      </c>
      <c r="L6967" s="666">
        <v>6</v>
      </c>
      <c r="M6967" s="691" t="s">
        <v>15278</v>
      </c>
      <c r="N6967" s="666">
        <v>3</v>
      </c>
      <c r="O6967" s="666">
        <v>6</v>
      </c>
      <c r="P6967" s="772" t="s">
        <v>15043</v>
      </c>
      <c r="Q6967" s="666">
        <v>1</v>
      </c>
      <c r="R6967" s="666">
        <v>12</v>
      </c>
    </row>
    <row r="6968" spans="1:18" ht="15.75" customHeight="1" x14ac:dyDescent="0.2">
      <c r="A6968" s="665" t="s">
        <v>13701</v>
      </c>
      <c r="B6968" s="666" t="s">
        <v>6922</v>
      </c>
      <c r="C6968" s="666" t="s">
        <v>11026</v>
      </c>
      <c r="D6968" s="675" t="s">
        <v>11806</v>
      </c>
      <c r="E6968" s="737" t="s">
        <v>4266</v>
      </c>
      <c r="F6968" s="666">
        <v>46191711</v>
      </c>
      <c r="G6968" s="675" t="s">
        <v>15382</v>
      </c>
      <c r="H6968" s="675" t="s">
        <v>11806</v>
      </c>
      <c r="I6968" s="675" t="s">
        <v>6929</v>
      </c>
      <c r="J6968" s="675" t="s">
        <v>13704</v>
      </c>
      <c r="K6968" s="666">
        <v>3</v>
      </c>
      <c r="L6968" s="666">
        <v>6</v>
      </c>
      <c r="M6968" s="691" t="s">
        <v>15275</v>
      </c>
      <c r="N6968" s="666">
        <v>3</v>
      </c>
      <c r="O6968" s="666">
        <v>6</v>
      </c>
      <c r="P6968" s="772" t="s">
        <v>15276</v>
      </c>
      <c r="Q6968" s="666">
        <v>1</v>
      </c>
      <c r="R6968" s="666">
        <v>12</v>
      </c>
    </row>
    <row r="6969" spans="1:18" ht="15.75" customHeight="1" x14ac:dyDescent="0.2">
      <c r="A6969" s="665" t="s">
        <v>13701</v>
      </c>
      <c r="B6969" s="666" t="s">
        <v>6922</v>
      </c>
      <c r="C6969" s="666" t="s">
        <v>11026</v>
      </c>
      <c r="D6969" s="675" t="s">
        <v>10738</v>
      </c>
      <c r="E6969" s="737" t="s">
        <v>15041</v>
      </c>
      <c r="F6969" s="666">
        <v>44436198</v>
      </c>
      <c r="G6969" s="675" t="s">
        <v>15383</v>
      </c>
      <c r="H6969" s="675" t="s">
        <v>10738</v>
      </c>
      <c r="I6969" s="675" t="s">
        <v>7361</v>
      </c>
      <c r="J6969" s="675" t="s">
        <v>13708</v>
      </c>
      <c r="K6969" s="666">
        <v>3</v>
      </c>
      <c r="L6969" s="666">
        <v>6</v>
      </c>
      <c r="M6969" s="691" t="s">
        <v>15278</v>
      </c>
      <c r="N6969" s="666">
        <v>3</v>
      </c>
      <c r="O6969" s="666">
        <v>6</v>
      </c>
      <c r="P6969" s="772" t="s">
        <v>15043</v>
      </c>
      <c r="Q6969" s="666">
        <v>1</v>
      </c>
      <c r="R6969" s="666">
        <v>12</v>
      </c>
    </row>
    <row r="6970" spans="1:18" ht="15.75" customHeight="1" x14ac:dyDescent="0.2">
      <c r="A6970" s="665" t="s">
        <v>13701</v>
      </c>
      <c r="B6970" s="666" t="s">
        <v>6922</v>
      </c>
      <c r="C6970" s="666" t="s">
        <v>11026</v>
      </c>
      <c r="D6970" s="675" t="s">
        <v>11806</v>
      </c>
      <c r="E6970" s="737" t="s">
        <v>4266</v>
      </c>
      <c r="F6970" s="666">
        <v>40622986</v>
      </c>
      <c r="G6970" s="675" t="s">
        <v>15384</v>
      </c>
      <c r="H6970" s="675" t="s">
        <v>11806</v>
      </c>
      <c r="I6970" s="675" t="s">
        <v>6929</v>
      </c>
      <c r="J6970" s="675" t="s">
        <v>13704</v>
      </c>
      <c r="K6970" s="666">
        <v>3</v>
      </c>
      <c r="L6970" s="666">
        <v>6</v>
      </c>
      <c r="M6970" s="691" t="s">
        <v>15275</v>
      </c>
      <c r="N6970" s="666">
        <v>3</v>
      </c>
      <c r="O6970" s="666">
        <v>6</v>
      </c>
      <c r="P6970" s="772" t="s">
        <v>15276</v>
      </c>
      <c r="Q6970" s="666">
        <v>1</v>
      </c>
      <c r="R6970" s="666">
        <v>12</v>
      </c>
    </row>
    <row r="6971" spans="1:18" ht="15.75" customHeight="1" x14ac:dyDescent="0.2">
      <c r="A6971" s="665" t="s">
        <v>13701</v>
      </c>
      <c r="B6971" s="666" t="s">
        <v>6922</v>
      </c>
      <c r="C6971" s="666" t="s">
        <v>11026</v>
      </c>
      <c r="D6971" s="675" t="s">
        <v>10738</v>
      </c>
      <c r="E6971" s="737" t="s">
        <v>15041</v>
      </c>
      <c r="F6971" s="666">
        <v>18856981</v>
      </c>
      <c r="G6971" s="675" t="s">
        <v>15385</v>
      </c>
      <c r="H6971" s="675" t="s">
        <v>10738</v>
      </c>
      <c r="I6971" s="675" t="s">
        <v>7361</v>
      </c>
      <c r="J6971" s="675" t="s">
        <v>13708</v>
      </c>
      <c r="K6971" s="666">
        <v>3</v>
      </c>
      <c r="L6971" s="666">
        <v>6</v>
      </c>
      <c r="M6971" s="691" t="s">
        <v>15278</v>
      </c>
      <c r="N6971" s="666">
        <v>3</v>
      </c>
      <c r="O6971" s="666">
        <v>6</v>
      </c>
      <c r="P6971" s="772" t="s">
        <v>15043</v>
      </c>
      <c r="Q6971" s="666">
        <v>1</v>
      </c>
      <c r="R6971" s="666">
        <v>12</v>
      </c>
    </row>
    <row r="6972" spans="1:18" ht="15.75" customHeight="1" x14ac:dyDescent="0.2">
      <c r="A6972" s="665" t="s">
        <v>13701</v>
      </c>
      <c r="B6972" s="666" t="s">
        <v>6922</v>
      </c>
      <c r="C6972" s="666" t="s">
        <v>11026</v>
      </c>
      <c r="D6972" s="675" t="s">
        <v>11806</v>
      </c>
      <c r="E6972" s="737" t="s">
        <v>4266</v>
      </c>
      <c r="F6972" s="666">
        <v>45619089</v>
      </c>
      <c r="G6972" s="675" t="s">
        <v>15386</v>
      </c>
      <c r="H6972" s="675" t="s">
        <v>11806</v>
      </c>
      <c r="I6972" s="675" t="s">
        <v>6929</v>
      </c>
      <c r="J6972" s="675" t="s">
        <v>13704</v>
      </c>
      <c r="K6972" s="666">
        <v>3</v>
      </c>
      <c r="L6972" s="666">
        <v>6</v>
      </c>
      <c r="M6972" s="691" t="s">
        <v>15275</v>
      </c>
      <c r="N6972" s="666">
        <v>3</v>
      </c>
      <c r="O6972" s="666">
        <v>6</v>
      </c>
      <c r="P6972" s="772" t="s">
        <v>15276</v>
      </c>
      <c r="Q6972" s="666">
        <v>1</v>
      </c>
      <c r="R6972" s="666">
        <v>12</v>
      </c>
    </row>
    <row r="6973" spans="1:18" ht="15.75" customHeight="1" x14ac:dyDescent="0.2">
      <c r="A6973" s="665" t="s">
        <v>13701</v>
      </c>
      <c r="B6973" s="666" t="s">
        <v>6922</v>
      </c>
      <c r="C6973" s="666" t="s">
        <v>11026</v>
      </c>
      <c r="D6973" s="675" t="s">
        <v>11806</v>
      </c>
      <c r="E6973" s="737" t="s">
        <v>4266</v>
      </c>
      <c r="F6973" s="666">
        <v>40361268</v>
      </c>
      <c r="G6973" s="675" t="s">
        <v>15387</v>
      </c>
      <c r="H6973" s="675" t="s">
        <v>11806</v>
      </c>
      <c r="I6973" s="675" t="s">
        <v>6929</v>
      </c>
      <c r="J6973" s="675" t="s">
        <v>13704</v>
      </c>
      <c r="K6973" s="666">
        <v>3</v>
      </c>
      <c r="L6973" s="666">
        <v>6</v>
      </c>
      <c r="M6973" s="691" t="s">
        <v>15275</v>
      </c>
      <c r="N6973" s="666">
        <v>3</v>
      </c>
      <c r="O6973" s="666">
        <v>6</v>
      </c>
      <c r="P6973" s="772" t="s">
        <v>15276</v>
      </c>
      <c r="Q6973" s="666">
        <v>1</v>
      </c>
      <c r="R6973" s="666">
        <v>12</v>
      </c>
    </row>
    <row r="6974" spans="1:18" ht="15.75" customHeight="1" x14ac:dyDescent="0.2">
      <c r="A6974" s="665" t="s">
        <v>13701</v>
      </c>
      <c r="B6974" s="666" t="s">
        <v>6922</v>
      </c>
      <c r="C6974" s="666" t="s">
        <v>11026</v>
      </c>
      <c r="D6974" s="675" t="s">
        <v>11806</v>
      </c>
      <c r="E6974" s="737" t="s">
        <v>4266</v>
      </c>
      <c r="F6974" s="666">
        <v>70140845</v>
      </c>
      <c r="G6974" s="675" t="s">
        <v>15388</v>
      </c>
      <c r="H6974" s="675" t="s">
        <v>11806</v>
      </c>
      <c r="I6974" s="675" t="s">
        <v>6929</v>
      </c>
      <c r="J6974" s="675" t="s">
        <v>13704</v>
      </c>
      <c r="K6974" s="666">
        <v>3</v>
      </c>
      <c r="L6974" s="666">
        <v>6</v>
      </c>
      <c r="M6974" s="691" t="s">
        <v>15275</v>
      </c>
      <c r="N6974" s="666">
        <v>3</v>
      </c>
      <c r="O6974" s="666">
        <v>6</v>
      </c>
      <c r="P6974" s="772" t="s">
        <v>15276</v>
      </c>
      <c r="Q6974" s="666">
        <v>1</v>
      </c>
      <c r="R6974" s="666">
        <v>12</v>
      </c>
    </row>
    <row r="6975" spans="1:18" ht="15.75" customHeight="1" x14ac:dyDescent="0.2">
      <c r="A6975" s="665" t="s">
        <v>13701</v>
      </c>
      <c r="B6975" s="666" t="s">
        <v>6922</v>
      </c>
      <c r="C6975" s="666" t="s">
        <v>11026</v>
      </c>
      <c r="D6975" s="675" t="s">
        <v>11806</v>
      </c>
      <c r="E6975" s="737" t="s">
        <v>4266</v>
      </c>
      <c r="F6975" s="666">
        <v>45891341</v>
      </c>
      <c r="G6975" s="675" t="s">
        <v>15389</v>
      </c>
      <c r="H6975" s="675" t="s">
        <v>11806</v>
      </c>
      <c r="I6975" s="675" t="s">
        <v>6929</v>
      </c>
      <c r="J6975" s="675" t="s">
        <v>13704</v>
      </c>
      <c r="K6975" s="666">
        <v>3</v>
      </c>
      <c r="L6975" s="666">
        <v>6</v>
      </c>
      <c r="M6975" s="691" t="s">
        <v>15275</v>
      </c>
      <c r="N6975" s="666">
        <v>3</v>
      </c>
      <c r="O6975" s="666">
        <v>6</v>
      </c>
      <c r="P6975" s="772" t="s">
        <v>15276</v>
      </c>
      <c r="Q6975" s="666">
        <v>1</v>
      </c>
      <c r="R6975" s="666">
        <v>12</v>
      </c>
    </row>
    <row r="6976" spans="1:18" ht="15.75" customHeight="1" x14ac:dyDescent="0.2">
      <c r="A6976" s="665" t="s">
        <v>13701</v>
      </c>
      <c r="B6976" s="666" t="s">
        <v>6922</v>
      </c>
      <c r="C6976" s="666" t="s">
        <v>11026</v>
      </c>
      <c r="D6976" s="675" t="s">
        <v>11806</v>
      </c>
      <c r="E6976" s="737" t="s">
        <v>4266</v>
      </c>
      <c r="F6976" s="666">
        <v>18167005</v>
      </c>
      <c r="G6976" s="675" t="s">
        <v>15390</v>
      </c>
      <c r="H6976" s="675" t="s">
        <v>11806</v>
      </c>
      <c r="I6976" s="675" t="s">
        <v>6929</v>
      </c>
      <c r="J6976" s="675" t="s">
        <v>13704</v>
      </c>
      <c r="K6976" s="666">
        <v>3</v>
      </c>
      <c r="L6976" s="666">
        <v>6</v>
      </c>
      <c r="M6976" s="691" t="s">
        <v>15275</v>
      </c>
      <c r="N6976" s="666">
        <v>3</v>
      </c>
      <c r="O6976" s="666">
        <v>6</v>
      </c>
      <c r="P6976" s="772" t="s">
        <v>15276</v>
      </c>
      <c r="Q6976" s="666">
        <v>1</v>
      </c>
      <c r="R6976" s="666">
        <v>12</v>
      </c>
    </row>
    <row r="6977" spans="1:18" ht="15.75" customHeight="1" x14ac:dyDescent="0.2">
      <c r="A6977" s="665" t="s">
        <v>13701</v>
      </c>
      <c r="B6977" s="666" t="s">
        <v>6922</v>
      </c>
      <c r="C6977" s="666" t="s">
        <v>11026</v>
      </c>
      <c r="D6977" s="675" t="s">
        <v>11806</v>
      </c>
      <c r="E6977" s="737" t="s">
        <v>4266</v>
      </c>
      <c r="F6977" s="666">
        <v>45016328</v>
      </c>
      <c r="G6977" s="675" t="s">
        <v>14854</v>
      </c>
      <c r="H6977" s="675" t="s">
        <v>11806</v>
      </c>
      <c r="I6977" s="675" t="s">
        <v>6929</v>
      </c>
      <c r="J6977" s="675" t="s">
        <v>13704</v>
      </c>
      <c r="K6977" s="666">
        <v>3</v>
      </c>
      <c r="L6977" s="666">
        <v>6</v>
      </c>
      <c r="M6977" s="691" t="s">
        <v>15275</v>
      </c>
      <c r="N6977" s="666">
        <v>3</v>
      </c>
      <c r="O6977" s="666">
        <v>6</v>
      </c>
      <c r="P6977" s="772" t="s">
        <v>15276</v>
      </c>
      <c r="Q6977" s="666">
        <v>1</v>
      </c>
      <c r="R6977" s="666">
        <v>12</v>
      </c>
    </row>
    <row r="6978" spans="1:18" ht="15.75" customHeight="1" x14ac:dyDescent="0.2">
      <c r="A6978" s="665" t="s">
        <v>13701</v>
      </c>
      <c r="B6978" s="666" t="s">
        <v>6922</v>
      </c>
      <c r="C6978" s="666" t="s">
        <v>11026</v>
      </c>
      <c r="D6978" s="675" t="s">
        <v>11806</v>
      </c>
      <c r="E6978" s="737" t="s">
        <v>4266</v>
      </c>
      <c r="F6978" s="666">
        <v>43673354</v>
      </c>
      <c r="G6978" s="675" t="s">
        <v>14868</v>
      </c>
      <c r="H6978" s="675" t="s">
        <v>11806</v>
      </c>
      <c r="I6978" s="675" t="s">
        <v>6929</v>
      </c>
      <c r="J6978" s="675" t="s">
        <v>13704</v>
      </c>
      <c r="K6978" s="666">
        <v>3</v>
      </c>
      <c r="L6978" s="666">
        <v>6</v>
      </c>
      <c r="M6978" s="691" t="s">
        <v>15275</v>
      </c>
      <c r="N6978" s="666">
        <v>3</v>
      </c>
      <c r="O6978" s="666">
        <v>6</v>
      </c>
      <c r="P6978" s="772" t="s">
        <v>15276</v>
      </c>
      <c r="Q6978" s="666">
        <v>1</v>
      </c>
      <c r="R6978" s="666">
        <v>12</v>
      </c>
    </row>
    <row r="6979" spans="1:18" ht="15.75" customHeight="1" x14ac:dyDescent="0.2">
      <c r="A6979" s="665" t="s">
        <v>13701</v>
      </c>
      <c r="B6979" s="666" t="s">
        <v>6922</v>
      </c>
      <c r="C6979" s="666" t="s">
        <v>11026</v>
      </c>
      <c r="D6979" s="675" t="s">
        <v>11806</v>
      </c>
      <c r="E6979" s="737" t="s">
        <v>4266</v>
      </c>
      <c r="F6979" s="666">
        <v>40129234</v>
      </c>
      <c r="G6979" s="675" t="s">
        <v>15391</v>
      </c>
      <c r="H6979" s="675" t="s">
        <v>11806</v>
      </c>
      <c r="I6979" s="675" t="s">
        <v>6929</v>
      </c>
      <c r="J6979" s="675" t="s">
        <v>13704</v>
      </c>
      <c r="K6979" s="666">
        <v>3</v>
      </c>
      <c r="L6979" s="666">
        <v>6</v>
      </c>
      <c r="M6979" s="691" t="s">
        <v>15275</v>
      </c>
      <c r="N6979" s="666">
        <v>3</v>
      </c>
      <c r="O6979" s="666">
        <v>6</v>
      </c>
      <c r="P6979" s="772" t="s">
        <v>15276</v>
      </c>
      <c r="Q6979" s="666">
        <v>1</v>
      </c>
      <c r="R6979" s="666">
        <v>12</v>
      </c>
    </row>
    <row r="6980" spans="1:18" ht="15.75" customHeight="1" x14ac:dyDescent="0.2">
      <c r="A6980" s="665" t="s">
        <v>13701</v>
      </c>
      <c r="B6980" s="666" t="s">
        <v>6922</v>
      </c>
      <c r="C6980" s="666" t="s">
        <v>11026</v>
      </c>
      <c r="D6980" s="675" t="s">
        <v>11806</v>
      </c>
      <c r="E6980" s="737" t="s">
        <v>4266</v>
      </c>
      <c r="F6980" s="666">
        <v>17629364</v>
      </c>
      <c r="G6980" s="675" t="s">
        <v>15392</v>
      </c>
      <c r="H6980" s="675" t="s">
        <v>11806</v>
      </c>
      <c r="I6980" s="675" t="s">
        <v>6929</v>
      </c>
      <c r="J6980" s="675" t="s">
        <v>13704</v>
      </c>
      <c r="K6980" s="666">
        <v>3</v>
      </c>
      <c r="L6980" s="666">
        <v>6</v>
      </c>
      <c r="M6980" s="691" t="s">
        <v>15275</v>
      </c>
      <c r="N6980" s="666">
        <v>3</v>
      </c>
      <c r="O6980" s="666">
        <v>6</v>
      </c>
      <c r="P6980" s="772" t="s">
        <v>15276</v>
      </c>
      <c r="Q6980" s="666">
        <v>1</v>
      </c>
      <c r="R6980" s="666">
        <v>12</v>
      </c>
    </row>
    <row r="6981" spans="1:18" ht="15.75" customHeight="1" x14ac:dyDescent="0.2">
      <c r="A6981" s="665" t="s">
        <v>13701</v>
      </c>
      <c r="B6981" s="666" t="s">
        <v>6922</v>
      </c>
      <c r="C6981" s="666" t="s">
        <v>11026</v>
      </c>
      <c r="D6981" s="675" t="s">
        <v>11806</v>
      </c>
      <c r="E6981" s="737" t="s">
        <v>4266</v>
      </c>
      <c r="F6981" s="666">
        <v>41084561</v>
      </c>
      <c r="G6981" s="675" t="s">
        <v>14081</v>
      </c>
      <c r="H6981" s="675" t="s">
        <v>11806</v>
      </c>
      <c r="I6981" s="675" t="s">
        <v>6929</v>
      </c>
      <c r="J6981" s="675" t="s">
        <v>13704</v>
      </c>
      <c r="K6981" s="666">
        <v>3</v>
      </c>
      <c r="L6981" s="666">
        <v>6</v>
      </c>
      <c r="M6981" s="691" t="s">
        <v>15275</v>
      </c>
      <c r="N6981" s="666">
        <v>3</v>
      </c>
      <c r="O6981" s="666">
        <v>6</v>
      </c>
      <c r="P6981" s="772" t="s">
        <v>15276</v>
      </c>
      <c r="Q6981" s="666">
        <v>1</v>
      </c>
      <c r="R6981" s="666">
        <v>12</v>
      </c>
    </row>
    <row r="6982" spans="1:18" ht="15.75" customHeight="1" x14ac:dyDescent="0.2">
      <c r="A6982" s="665" t="s">
        <v>13701</v>
      </c>
      <c r="B6982" s="666" t="s">
        <v>6922</v>
      </c>
      <c r="C6982" s="666" t="s">
        <v>11026</v>
      </c>
      <c r="D6982" s="675" t="s">
        <v>11806</v>
      </c>
      <c r="E6982" s="737" t="s">
        <v>4266</v>
      </c>
      <c r="F6982" s="666">
        <v>46717867</v>
      </c>
      <c r="G6982" s="675" t="s">
        <v>15393</v>
      </c>
      <c r="H6982" s="675" t="s">
        <v>11806</v>
      </c>
      <c r="I6982" s="675" t="s">
        <v>6929</v>
      </c>
      <c r="J6982" s="675" t="s">
        <v>13704</v>
      </c>
      <c r="K6982" s="666">
        <v>3</v>
      </c>
      <c r="L6982" s="666">
        <v>6</v>
      </c>
      <c r="M6982" s="691" t="s">
        <v>15275</v>
      </c>
      <c r="N6982" s="666">
        <v>3</v>
      </c>
      <c r="O6982" s="666">
        <v>6</v>
      </c>
      <c r="P6982" s="772" t="s">
        <v>15276</v>
      </c>
      <c r="Q6982" s="666">
        <v>1</v>
      </c>
      <c r="R6982" s="666">
        <v>12</v>
      </c>
    </row>
    <row r="6983" spans="1:18" ht="15.75" customHeight="1" x14ac:dyDescent="0.2">
      <c r="A6983" s="665" t="s">
        <v>13701</v>
      </c>
      <c r="B6983" s="666" t="s">
        <v>6922</v>
      </c>
      <c r="C6983" s="666" t="s">
        <v>11026</v>
      </c>
      <c r="D6983" s="675" t="s">
        <v>11806</v>
      </c>
      <c r="E6983" s="737" t="s">
        <v>4266</v>
      </c>
      <c r="F6983" s="666">
        <v>40834387</v>
      </c>
      <c r="G6983" s="675" t="s">
        <v>15394</v>
      </c>
      <c r="H6983" s="675" t="s">
        <v>11806</v>
      </c>
      <c r="I6983" s="675" t="s">
        <v>6929</v>
      </c>
      <c r="J6983" s="675" t="s">
        <v>13704</v>
      </c>
      <c r="K6983" s="666">
        <v>3</v>
      </c>
      <c r="L6983" s="666">
        <v>6</v>
      </c>
      <c r="M6983" s="691" t="s">
        <v>15275</v>
      </c>
      <c r="N6983" s="666">
        <v>3</v>
      </c>
      <c r="O6983" s="666">
        <v>6</v>
      </c>
      <c r="P6983" s="772" t="s">
        <v>15276</v>
      </c>
      <c r="Q6983" s="666">
        <v>1</v>
      </c>
      <c r="R6983" s="666">
        <v>12</v>
      </c>
    </row>
    <row r="6984" spans="1:18" ht="15.75" customHeight="1" x14ac:dyDescent="0.2">
      <c r="A6984" s="665" t="s">
        <v>13701</v>
      </c>
      <c r="B6984" s="666" t="s">
        <v>6922</v>
      </c>
      <c r="C6984" s="666" t="s">
        <v>11026</v>
      </c>
      <c r="D6984" s="675" t="s">
        <v>11806</v>
      </c>
      <c r="E6984" s="737" t="s">
        <v>4266</v>
      </c>
      <c r="F6984" s="666">
        <v>70932072</v>
      </c>
      <c r="G6984" s="675" t="s">
        <v>15395</v>
      </c>
      <c r="H6984" s="675" t="s">
        <v>11806</v>
      </c>
      <c r="I6984" s="675" t="s">
        <v>6929</v>
      </c>
      <c r="J6984" s="675" t="s">
        <v>13704</v>
      </c>
      <c r="K6984" s="666">
        <v>3</v>
      </c>
      <c r="L6984" s="666">
        <v>6</v>
      </c>
      <c r="M6984" s="691" t="s">
        <v>15275</v>
      </c>
      <c r="N6984" s="666">
        <v>3</v>
      </c>
      <c r="O6984" s="666">
        <v>6</v>
      </c>
      <c r="P6984" s="772" t="s">
        <v>15276</v>
      </c>
      <c r="Q6984" s="666">
        <v>1</v>
      </c>
      <c r="R6984" s="666">
        <v>12</v>
      </c>
    </row>
    <row r="6985" spans="1:18" ht="15.75" customHeight="1" x14ac:dyDescent="0.2">
      <c r="A6985" s="665" t="s">
        <v>13701</v>
      </c>
      <c r="B6985" s="666" t="s">
        <v>6922</v>
      </c>
      <c r="C6985" s="666" t="s">
        <v>11026</v>
      </c>
      <c r="D6985" s="675" t="s">
        <v>11806</v>
      </c>
      <c r="E6985" s="737" t="s">
        <v>4266</v>
      </c>
      <c r="F6985" s="666">
        <v>48046025</v>
      </c>
      <c r="G6985" s="675" t="s">
        <v>15396</v>
      </c>
      <c r="H6985" s="675" t="s">
        <v>11806</v>
      </c>
      <c r="I6985" s="675" t="s">
        <v>6929</v>
      </c>
      <c r="J6985" s="675" t="s">
        <v>13704</v>
      </c>
      <c r="K6985" s="666">
        <v>3</v>
      </c>
      <c r="L6985" s="666">
        <v>6</v>
      </c>
      <c r="M6985" s="691" t="s">
        <v>15275</v>
      </c>
      <c r="N6985" s="666">
        <v>3</v>
      </c>
      <c r="O6985" s="666">
        <v>6</v>
      </c>
      <c r="P6985" s="772" t="s">
        <v>15276</v>
      </c>
      <c r="Q6985" s="666">
        <v>1</v>
      </c>
      <c r="R6985" s="666">
        <v>12</v>
      </c>
    </row>
    <row r="6986" spans="1:18" ht="15.75" customHeight="1" x14ac:dyDescent="0.2">
      <c r="A6986" s="665" t="s">
        <v>13701</v>
      </c>
      <c r="B6986" s="666" t="s">
        <v>6922</v>
      </c>
      <c r="C6986" s="666" t="s">
        <v>11026</v>
      </c>
      <c r="D6986" s="675" t="s">
        <v>11806</v>
      </c>
      <c r="E6986" s="737" t="s">
        <v>4266</v>
      </c>
      <c r="F6986" s="666">
        <v>43501791</v>
      </c>
      <c r="G6986" s="675" t="s">
        <v>15397</v>
      </c>
      <c r="H6986" s="675" t="s">
        <v>11806</v>
      </c>
      <c r="I6986" s="675" t="s">
        <v>6929</v>
      </c>
      <c r="J6986" s="675" t="s">
        <v>13704</v>
      </c>
      <c r="K6986" s="666">
        <v>3</v>
      </c>
      <c r="L6986" s="666">
        <v>6</v>
      </c>
      <c r="M6986" s="691" t="s">
        <v>15275</v>
      </c>
      <c r="N6986" s="666">
        <v>3</v>
      </c>
      <c r="O6986" s="666">
        <v>6</v>
      </c>
      <c r="P6986" s="772" t="s">
        <v>15276</v>
      </c>
      <c r="Q6986" s="666">
        <v>1</v>
      </c>
      <c r="R6986" s="666">
        <v>12</v>
      </c>
    </row>
    <row r="6987" spans="1:18" ht="15.75" customHeight="1" x14ac:dyDescent="0.2">
      <c r="A6987" s="665" t="s">
        <v>13701</v>
      </c>
      <c r="B6987" s="666" t="s">
        <v>6922</v>
      </c>
      <c r="C6987" s="666" t="s">
        <v>11026</v>
      </c>
      <c r="D6987" s="675" t="s">
        <v>11806</v>
      </c>
      <c r="E6987" s="737" t="s">
        <v>4266</v>
      </c>
      <c r="F6987" s="666">
        <v>47275451</v>
      </c>
      <c r="G6987" s="675" t="s">
        <v>15398</v>
      </c>
      <c r="H6987" s="675" t="s">
        <v>11806</v>
      </c>
      <c r="I6987" s="675" t="s">
        <v>6929</v>
      </c>
      <c r="J6987" s="675" t="s">
        <v>13704</v>
      </c>
      <c r="K6987" s="666">
        <v>3</v>
      </c>
      <c r="L6987" s="666">
        <v>6</v>
      </c>
      <c r="M6987" s="691" t="s">
        <v>15275</v>
      </c>
      <c r="N6987" s="666">
        <v>3</v>
      </c>
      <c r="O6987" s="666">
        <v>6</v>
      </c>
      <c r="P6987" s="772" t="s">
        <v>15276</v>
      </c>
      <c r="Q6987" s="666">
        <v>1</v>
      </c>
      <c r="R6987" s="666">
        <v>12</v>
      </c>
    </row>
    <row r="6988" spans="1:18" ht="15.75" customHeight="1" x14ac:dyDescent="0.2">
      <c r="A6988" s="665" t="s">
        <v>13701</v>
      </c>
      <c r="B6988" s="666" t="s">
        <v>6922</v>
      </c>
      <c r="C6988" s="666" t="s">
        <v>11026</v>
      </c>
      <c r="D6988" s="675" t="s">
        <v>9914</v>
      </c>
      <c r="E6988" s="737" t="s">
        <v>6963</v>
      </c>
      <c r="F6988" s="666">
        <v>48571042</v>
      </c>
      <c r="G6988" s="675" t="s">
        <v>15399</v>
      </c>
      <c r="H6988" s="675" t="s">
        <v>9914</v>
      </c>
      <c r="I6988" s="675" t="s">
        <v>6929</v>
      </c>
      <c r="J6988" s="675" t="s">
        <v>9913</v>
      </c>
      <c r="K6988" s="666">
        <v>1</v>
      </c>
      <c r="L6988" s="666">
        <v>3</v>
      </c>
      <c r="M6988" s="691" t="s">
        <v>15400</v>
      </c>
      <c r="N6988" s="666">
        <v>3</v>
      </c>
      <c r="O6988" s="666">
        <v>6</v>
      </c>
      <c r="P6988" s="772" t="s">
        <v>14247</v>
      </c>
      <c r="Q6988" s="666">
        <v>1</v>
      </c>
      <c r="R6988" s="666">
        <v>12</v>
      </c>
    </row>
    <row r="6989" spans="1:18" ht="15.75" customHeight="1" x14ac:dyDescent="0.2">
      <c r="A6989" s="665" t="s">
        <v>13701</v>
      </c>
      <c r="B6989" s="666" t="s">
        <v>6922</v>
      </c>
      <c r="C6989" s="666" t="s">
        <v>11026</v>
      </c>
      <c r="D6989" s="675" t="s">
        <v>11806</v>
      </c>
      <c r="E6989" s="737" t="s">
        <v>6979</v>
      </c>
      <c r="F6989" s="666">
        <v>41402690</v>
      </c>
      <c r="G6989" s="675" t="s">
        <v>15401</v>
      </c>
      <c r="H6989" s="675" t="s">
        <v>11806</v>
      </c>
      <c r="I6989" s="675" t="s">
        <v>6929</v>
      </c>
      <c r="J6989" s="675" t="s">
        <v>13704</v>
      </c>
      <c r="K6989" s="666">
        <v>1</v>
      </c>
      <c r="L6989" s="666">
        <v>3</v>
      </c>
      <c r="M6989" s="691" t="s">
        <v>15402</v>
      </c>
      <c r="N6989" s="666">
        <v>3</v>
      </c>
      <c r="O6989" s="666">
        <v>6</v>
      </c>
      <c r="P6989" s="772" t="s">
        <v>14176</v>
      </c>
      <c r="Q6989" s="666">
        <v>1</v>
      </c>
      <c r="R6989" s="666">
        <v>12</v>
      </c>
    </row>
    <row r="6990" spans="1:18" ht="15.75" customHeight="1" x14ac:dyDescent="0.2">
      <c r="A6990" s="665" t="s">
        <v>13701</v>
      </c>
      <c r="B6990" s="666" t="s">
        <v>6922</v>
      </c>
      <c r="C6990" s="666" t="s">
        <v>11026</v>
      </c>
      <c r="D6990" s="675" t="s">
        <v>11806</v>
      </c>
      <c r="E6990" s="737" t="s">
        <v>6979</v>
      </c>
      <c r="F6990" s="666">
        <v>71875290</v>
      </c>
      <c r="G6990" s="675" t="s">
        <v>15403</v>
      </c>
      <c r="H6990" s="675" t="s">
        <v>11806</v>
      </c>
      <c r="I6990" s="675" t="s">
        <v>6929</v>
      </c>
      <c r="J6990" s="675" t="s">
        <v>13704</v>
      </c>
      <c r="K6990" s="666">
        <v>1</v>
      </c>
      <c r="L6990" s="666">
        <v>3</v>
      </c>
      <c r="M6990" s="691" t="s">
        <v>15402</v>
      </c>
      <c r="N6990" s="666">
        <v>3</v>
      </c>
      <c r="O6990" s="666">
        <v>6</v>
      </c>
      <c r="P6990" s="772" t="s">
        <v>14176</v>
      </c>
      <c r="Q6990" s="666">
        <v>1</v>
      </c>
      <c r="R6990" s="666">
        <v>12</v>
      </c>
    </row>
    <row r="6991" spans="1:18" ht="15.75" customHeight="1" x14ac:dyDescent="0.2">
      <c r="A6991" s="665" t="s">
        <v>13701</v>
      </c>
      <c r="B6991" s="666" t="s">
        <v>6922</v>
      </c>
      <c r="C6991" s="666" t="s">
        <v>11026</v>
      </c>
      <c r="D6991" s="675" t="s">
        <v>11169</v>
      </c>
      <c r="E6991" s="737" t="s">
        <v>6892</v>
      </c>
      <c r="F6991" s="666">
        <v>71446155</v>
      </c>
      <c r="G6991" s="675" t="s">
        <v>15404</v>
      </c>
      <c r="H6991" s="675" t="s">
        <v>11169</v>
      </c>
      <c r="I6991" s="675" t="s">
        <v>6929</v>
      </c>
      <c r="J6991" s="675" t="s">
        <v>11169</v>
      </c>
      <c r="K6991" s="666">
        <v>1</v>
      </c>
      <c r="L6991" s="666">
        <v>3</v>
      </c>
      <c r="M6991" s="691" t="s">
        <v>15405</v>
      </c>
      <c r="N6991" s="666">
        <v>3</v>
      </c>
      <c r="O6991" s="666">
        <v>6</v>
      </c>
      <c r="P6991" s="772" t="s">
        <v>13940</v>
      </c>
      <c r="Q6991" s="666">
        <v>1</v>
      </c>
      <c r="R6991" s="666">
        <v>12</v>
      </c>
    </row>
    <row r="6992" spans="1:18" ht="15.75" customHeight="1" x14ac:dyDescent="0.2">
      <c r="A6992" s="665" t="s">
        <v>13701</v>
      </c>
      <c r="B6992" s="666" t="s">
        <v>6922</v>
      </c>
      <c r="C6992" s="666" t="s">
        <v>11026</v>
      </c>
      <c r="D6992" s="675" t="s">
        <v>11806</v>
      </c>
      <c r="E6992" s="737" t="s">
        <v>6979</v>
      </c>
      <c r="F6992" s="666">
        <v>46777430</v>
      </c>
      <c r="G6992" s="675" t="s">
        <v>14263</v>
      </c>
      <c r="H6992" s="675" t="s">
        <v>11806</v>
      </c>
      <c r="I6992" s="675" t="s">
        <v>6929</v>
      </c>
      <c r="J6992" s="675" t="s">
        <v>13704</v>
      </c>
      <c r="K6992" s="666">
        <v>1</v>
      </c>
      <c r="L6992" s="666">
        <v>3</v>
      </c>
      <c r="M6992" s="691" t="s">
        <v>15402</v>
      </c>
      <c r="N6992" s="666">
        <v>3</v>
      </c>
      <c r="O6992" s="666">
        <v>6</v>
      </c>
      <c r="P6992" s="772" t="s">
        <v>14176</v>
      </c>
      <c r="Q6992" s="666">
        <v>1</v>
      </c>
      <c r="R6992" s="666">
        <v>12</v>
      </c>
    </row>
    <row r="6993" spans="1:18" ht="15.75" customHeight="1" x14ac:dyDescent="0.2">
      <c r="A6993" s="665" t="s">
        <v>13701</v>
      </c>
      <c r="B6993" s="666" t="s">
        <v>6922</v>
      </c>
      <c r="C6993" s="666" t="s">
        <v>11026</v>
      </c>
      <c r="D6993" s="675" t="s">
        <v>9914</v>
      </c>
      <c r="E6993" s="737" t="s">
        <v>6963</v>
      </c>
      <c r="F6993" s="666">
        <v>70559941</v>
      </c>
      <c r="G6993" s="675" t="s">
        <v>15406</v>
      </c>
      <c r="H6993" s="675" t="s">
        <v>9914</v>
      </c>
      <c r="I6993" s="675" t="s">
        <v>6929</v>
      </c>
      <c r="J6993" s="675" t="s">
        <v>9913</v>
      </c>
      <c r="K6993" s="666">
        <v>1</v>
      </c>
      <c r="L6993" s="666">
        <v>3</v>
      </c>
      <c r="M6993" s="691" t="s">
        <v>15400</v>
      </c>
      <c r="N6993" s="666">
        <v>3</v>
      </c>
      <c r="O6993" s="666">
        <v>6</v>
      </c>
      <c r="P6993" s="772" t="s">
        <v>14247</v>
      </c>
      <c r="Q6993" s="666">
        <v>1</v>
      </c>
      <c r="R6993" s="666">
        <v>12</v>
      </c>
    </row>
    <row r="6994" spans="1:18" ht="15.75" customHeight="1" x14ac:dyDescent="0.2">
      <c r="A6994" s="665" t="s">
        <v>13701</v>
      </c>
      <c r="B6994" s="666" t="s">
        <v>6922</v>
      </c>
      <c r="C6994" s="666" t="s">
        <v>11026</v>
      </c>
      <c r="D6994" s="675" t="s">
        <v>11806</v>
      </c>
      <c r="E6994" s="737" t="s">
        <v>6979</v>
      </c>
      <c r="F6994" s="666">
        <v>47161094</v>
      </c>
      <c r="G6994" s="675" t="s">
        <v>10635</v>
      </c>
      <c r="H6994" s="675" t="s">
        <v>11806</v>
      </c>
      <c r="I6994" s="675" t="s">
        <v>6929</v>
      </c>
      <c r="J6994" s="675" t="s">
        <v>13704</v>
      </c>
      <c r="K6994" s="666">
        <v>1</v>
      </c>
      <c r="L6994" s="666">
        <v>3</v>
      </c>
      <c r="M6994" s="691" t="s">
        <v>15402</v>
      </c>
      <c r="N6994" s="666">
        <v>3</v>
      </c>
      <c r="O6994" s="666">
        <v>6</v>
      </c>
      <c r="P6994" s="772" t="s">
        <v>14176</v>
      </c>
      <c r="Q6994" s="666">
        <v>1</v>
      </c>
      <c r="R6994" s="666">
        <v>12</v>
      </c>
    </row>
    <row r="6995" spans="1:18" ht="15.75" customHeight="1" x14ac:dyDescent="0.2">
      <c r="A6995" s="665" t="s">
        <v>13701</v>
      </c>
      <c r="B6995" s="666" t="s">
        <v>6922</v>
      </c>
      <c r="C6995" s="666" t="s">
        <v>11026</v>
      </c>
      <c r="D6995" s="675" t="s">
        <v>9914</v>
      </c>
      <c r="E6995" s="737" t="s">
        <v>6963</v>
      </c>
      <c r="F6995" s="666">
        <v>43875373</v>
      </c>
      <c r="G6995" s="675" t="s">
        <v>15407</v>
      </c>
      <c r="H6995" s="675" t="s">
        <v>9914</v>
      </c>
      <c r="I6995" s="675" t="s">
        <v>6929</v>
      </c>
      <c r="J6995" s="675" t="s">
        <v>9913</v>
      </c>
      <c r="K6995" s="666">
        <v>1</v>
      </c>
      <c r="L6995" s="666">
        <v>3</v>
      </c>
      <c r="M6995" s="691" t="s">
        <v>15400</v>
      </c>
      <c r="N6995" s="666">
        <v>3</v>
      </c>
      <c r="O6995" s="666">
        <v>6</v>
      </c>
      <c r="P6995" s="772" t="s">
        <v>14247</v>
      </c>
      <c r="Q6995" s="666">
        <v>1</v>
      </c>
      <c r="R6995" s="666">
        <v>12</v>
      </c>
    </row>
    <row r="6996" spans="1:18" ht="15.75" customHeight="1" x14ac:dyDescent="0.2">
      <c r="A6996" s="665" t="s">
        <v>13701</v>
      </c>
      <c r="B6996" s="666" t="s">
        <v>6922</v>
      </c>
      <c r="C6996" s="666" t="s">
        <v>11026</v>
      </c>
      <c r="D6996" s="675" t="s">
        <v>9914</v>
      </c>
      <c r="E6996" s="737" t="s">
        <v>6963</v>
      </c>
      <c r="F6996" s="666">
        <v>46715559</v>
      </c>
      <c r="G6996" s="675" t="s">
        <v>15408</v>
      </c>
      <c r="H6996" s="675" t="s">
        <v>9914</v>
      </c>
      <c r="I6996" s="675" t="s">
        <v>6929</v>
      </c>
      <c r="J6996" s="675" t="s">
        <v>9913</v>
      </c>
      <c r="K6996" s="666">
        <v>1</v>
      </c>
      <c r="L6996" s="666">
        <v>3</v>
      </c>
      <c r="M6996" s="691" t="s">
        <v>15400</v>
      </c>
      <c r="N6996" s="666">
        <v>3</v>
      </c>
      <c r="O6996" s="666">
        <v>6</v>
      </c>
      <c r="P6996" s="772" t="s">
        <v>14247</v>
      </c>
      <c r="Q6996" s="666">
        <v>1</v>
      </c>
      <c r="R6996" s="666">
        <v>12</v>
      </c>
    </row>
    <row r="6997" spans="1:18" ht="15.75" customHeight="1" x14ac:dyDescent="0.2">
      <c r="A6997" s="665" t="s">
        <v>13701</v>
      </c>
      <c r="B6997" s="666" t="s">
        <v>6922</v>
      </c>
      <c r="C6997" s="666" t="s">
        <v>11026</v>
      </c>
      <c r="D6997" s="675" t="s">
        <v>9914</v>
      </c>
      <c r="E6997" s="737" t="s">
        <v>6963</v>
      </c>
      <c r="F6997" s="666">
        <v>47301780</v>
      </c>
      <c r="G6997" s="675" t="s">
        <v>13577</v>
      </c>
      <c r="H6997" s="675" t="s">
        <v>9914</v>
      </c>
      <c r="I6997" s="675" t="s">
        <v>6929</v>
      </c>
      <c r="J6997" s="675" t="s">
        <v>9913</v>
      </c>
      <c r="K6997" s="666">
        <v>1</v>
      </c>
      <c r="L6997" s="666">
        <v>3</v>
      </c>
      <c r="M6997" s="691" t="s">
        <v>15400</v>
      </c>
      <c r="N6997" s="666">
        <v>3</v>
      </c>
      <c r="O6997" s="666">
        <v>6</v>
      </c>
      <c r="P6997" s="772" t="s">
        <v>14247</v>
      </c>
      <c r="Q6997" s="666">
        <v>1</v>
      </c>
      <c r="R6997" s="666">
        <v>12</v>
      </c>
    </row>
    <row r="6998" spans="1:18" ht="15.75" customHeight="1" x14ac:dyDescent="0.2">
      <c r="A6998" s="665" t="s">
        <v>13701</v>
      </c>
      <c r="B6998" s="666" t="s">
        <v>6922</v>
      </c>
      <c r="C6998" s="666" t="s">
        <v>11026</v>
      </c>
      <c r="D6998" s="675" t="s">
        <v>9914</v>
      </c>
      <c r="E6998" s="737" t="s">
        <v>6963</v>
      </c>
      <c r="F6998" s="666">
        <v>18086697</v>
      </c>
      <c r="G6998" s="675" t="s">
        <v>15409</v>
      </c>
      <c r="H6998" s="675" t="s">
        <v>9914</v>
      </c>
      <c r="I6998" s="675" t="s">
        <v>6929</v>
      </c>
      <c r="J6998" s="675" t="s">
        <v>9913</v>
      </c>
      <c r="K6998" s="666">
        <v>1</v>
      </c>
      <c r="L6998" s="666">
        <v>3</v>
      </c>
      <c r="M6998" s="691" t="s">
        <v>15400</v>
      </c>
      <c r="N6998" s="666">
        <v>3</v>
      </c>
      <c r="O6998" s="666">
        <v>6</v>
      </c>
      <c r="P6998" s="772" t="s">
        <v>14247</v>
      </c>
      <c r="Q6998" s="666">
        <v>1</v>
      </c>
      <c r="R6998" s="666">
        <v>12</v>
      </c>
    </row>
    <row r="6999" spans="1:18" ht="15.75" customHeight="1" x14ac:dyDescent="0.2">
      <c r="A6999" s="665" t="s">
        <v>13701</v>
      </c>
      <c r="B6999" s="666" t="s">
        <v>6922</v>
      </c>
      <c r="C6999" s="666" t="s">
        <v>11026</v>
      </c>
      <c r="D6999" s="675" t="s">
        <v>10738</v>
      </c>
      <c r="E6999" s="737" t="s">
        <v>15041</v>
      </c>
      <c r="F6999" s="666">
        <v>71317145</v>
      </c>
      <c r="G6999" s="675" t="s">
        <v>15410</v>
      </c>
      <c r="H6999" s="675" t="s">
        <v>10738</v>
      </c>
      <c r="I6999" s="675" t="s">
        <v>7361</v>
      </c>
      <c r="J6999" s="675" t="s">
        <v>13708</v>
      </c>
      <c r="K6999" s="666">
        <v>1</v>
      </c>
      <c r="L6999" s="666">
        <v>3</v>
      </c>
      <c r="M6999" s="691" t="s">
        <v>15411</v>
      </c>
      <c r="N6999" s="666">
        <v>3</v>
      </c>
      <c r="O6999" s="666">
        <v>6</v>
      </c>
      <c r="P6999" s="772" t="s">
        <v>15043</v>
      </c>
      <c r="Q6999" s="666">
        <v>1</v>
      </c>
      <c r="R6999" s="666">
        <v>12</v>
      </c>
    </row>
    <row r="7000" spans="1:18" ht="15.75" customHeight="1" x14ac:dyDescent="0.2">
      <c r="A7000" s="665" t="s">
        <v>13701</v>
      </c>
      <c r="B7000" s="666" t="s">
        <v>6922</v>
      </c>
      <c r="C7000" s="666" t="s">
        <v>11026</v>
      </c>
      <c r="D7000" s="675" t="s">
        <v>11806</v>
      </c>
      <c r="E7000" s="737" t="s">
        <v>6979</v>
      </c>
      <c r="F7000" s="666">
        <v>70815299</v>
      </c>
      <c r="G7000" s="675" t="s">
        <v>15412</v>
      </c>
      <c r="H7000" s="675" t="s">
        <v>11806</v>
      </c>
      <c r="I7000" s="675" t="s">
        <v>6929</v>
      </c>
      <c r="J7000" s="675" t="s">
        <v>13704</v>
      </c>
      <c r="K7000" s="666">
        <v>1</v>
      </c>
      <c r="L7000" s="666">
        <v>3</v>
      </c>
      <c r="M7000" s="691" t="s">
        <v>15402</v>
      </c>
      <c r="N7000" s="666">
        <v>3</v>
      </c>
      <c r="O7000" s="666">
        <v>6</v>
      </c>
      <c r="P7000" s="772" t="s">
        <v>14176</v>
      </c>
      <c r="Q7000" s="666">
        <v>1</v>
      </c>
      <c r="R7000" s="666">
        <v>12</v>
      </c>
    </row>
    <row r="7001" spans="1:18" ht="15.75" customHeight="1" x14ac:dyDescent="0.2">
      <c r="A7001" s="665" t="s">
        <v>13701</v>
      </c>
      <c r="B7001" s="666" t="s">
        <v>6922</v>
      </c>
      <c r="C7001" s="666" t="s">
        <v>11026</v>
      </c>
      <c r="D7001" s="675" t="s">
        <v>9914</v>
      </c>
      <c r="E7001" s="737" t="s">
        <v>6963</v>
      </c>
      <c r="F7001" s="666">
        <v>76266314</v>
      </c>
      <c r="G7001" s="675" t="s">
        <v>13561</v>
      </c>
      <c r="H7001" s="675" t="s">
        <v>9914</v>
      </c>
      <c r="I7001" s="675" t="s">
        <v>6929</v>
      </c>
      <c r="J7001" s="675" t="s">
        <v>9913</v>
      </c>
      <c r="K7001" s="666">
        <v>1</v>
      </c>
      <c r="L7001" s="666">
        <v>3</v>
      </c>
      <c r="M7001" s="691" t="s">
        <v>15400</v>
      </c>
      <c r="N7001" s="666">
        <v>3</v>
      </c>
      <c r="O7001" s="666">
        <v>6</v>
      </c>
      <c r="P7001" s="772" t="s">
        <v>14247</v>
      </c>
      <c r="Q7001" s="666">
        <v>1</v>
      </c>
      <c r="R7001" s="666">
        <v>12</v>
      </c>
    </row>
    <row r="7002" spans="1:18" ht="15.75" customHeight="1" x14ac:dyDescent="0.2">
      <c r="A7002" s="665" t="s">
        <v>13701</v>
      </c>
      <c r="B7002" s="666" t="s">
        <v>6922</v>
      </c>
      <c r="C7002" s="666" t="s">
        <v>11026</v>
      </c>
      <c r="D7002" s="675" t="s">
        <v>11806</v>
      </c>
      <c r="E7002" s="737" t="s">
        <v>6979</v>
      </c>
      <c r="F7002" s="666">
        <v>45320853</v>
      </c>
      <c r="G7002" s="675" t="s">
        <v>12217</v>
      </c>
      <c r="H7002" s="675" t="s">
        <v>11806</v>
      </c>
      <c r="I7002" s="675" t="s">
        <v>6929</v>
      </c>
      <c r="J7002" s="675" t="s">
        <v>13704</v>
      </c>
      <c r="K7002" s="666">
        <v>1</v>
      </c>
      <c r="L7002" s="666">
        <v>3</v>
      </c>
      <c r="M7002" s="691" t="s">
        <v>15402</v>
      </c>
      <c r="N7002" s="666">
        <v>3</v>
      </c>
      <c r="O7002" s="666">
        <v>6</v>
      </c>
      <c r="P7002" s="772" t="s">
        <v>14176</v>
      </c>
      <c r="Q7002" s="666">
        <v>1</v>
      </c>
      <c r="R7002" s="666">
        <v>12</v>
      </c>
    </row>
    <row r="7003" spans="1:18" ht="15.75" customHeight="1" x14ac:dyDescent="0.2">
      <c r="A7003" s="665" t="s">
        <v>13701</v>
      </c>
      <c r="B7003" s="666" t="s">
        <v>6922</v>
      </c>
      <c r="C7003" s="666" t="s">
        <v>11026</v>
      </c>
      <c r="D7003" s="675" t="s">
        <v>9914</v>
      </c>
      <c r="E7003" s="737" t="s">
        <v>6963</v>
      </c>
      <c r="F7003" s="666">
        <v>45812958</v>
      </c>
      <c r="G7003" s="675" t="s">
        <v>15413</v>
      </c>
      <c r="H7003" s="675" t="s">
        <v>9914</v>
      </c>
      <c r="I7003" s="675" t="s">
        <v>6929</v>
      </c>
      <c r="J7003" s="675" t="s">
        <v>9913</v>
      </c>
      <c r="K7003" s="666">
        <v>1</v>
      </c>
      <c r="L7003" s="666">
        <v>3</v>
      </c>
      <c r="M7003" s="691" t="s">
        <v>15400</v>
      </c>
      <c r="N7003" s="666">
        <v>3</v>
      </c>
      <c r="O7003" s="666">
        <v>6</v>
      </c>
      <c r="P7003" s="772" t="s">
        <v>14247</v>
      </c>
      <c r="Q7003" s="666">
        <v>1</v>
      </c>
      <c r="R7003" s="666">
        <v>12</v>
      </c>
    </row>
    <row r="7004" spans="1:18" ht="15.75" customHeight="1" x14ac:dyDescent="0.2">
      <c r="A7004" s="665" t="s">
        <v>13701</v>
      </c>
      <c r="B7004" s="666" t="s">
        <v>6922</v>
      </c>
      <c r="C7004" s="666" t="s">
        <v>11026</v>
      </c>
      <c r="D7004" s="675" t="s">
        <v>11806</v>
      </c>
      <c r="E7004" s="737" t="s">
        <v>6979</v>
      </c>
      <c r="F7004" s="666">
        <v>73590312</v>
      </c>
      <c r="G7004" s="675" t="s">
        <v>15414</v>
      </c>
      <c r="H7004" s="675" t="s">
        <v>11806</v>
      </c>
      <c r="I7004" s="675" t="s">
        <v>6929</v>
      </c>
      <c r="J7004" s="675" t="s">
        <v>13704</v>
      </c>
      <c r="K7004" s="666">
        <v>1</v>
      </c>
      <c r="L7004" s="666">
        <v>3</v>
      </c>
      <c r="M7004" s="691" t="s">
        <v>15402</v>
      </c>
      <c r="N7004" s="666">
        <v>3</v>
      </c>
      <c r="O7004" s="666">
        <v>6</v>
      </c>
      <c r="P7004" s="772" t="s">
        <v>14176</v>
      </c>
      <c r="Q7004" s="666">
        <v>1</v>
      </c>
      <c r="R7004" s="666">
        <v>12</v>
      </c>
    </row>
    <row r="7005" spans="1:18" ht="15.75" customHeight="1" x14ac:dyDescent="0.2">
      <c r="A7005" s="665" t="s">
        <v>13701</v>
      </c>
      <c r="B7005" s="666" t="s">
        <v>6922</v>
      </c>
      <c r="C7005" s="666" t="s">
        <v>11026</v>
      </c>
      <c r="D7005" s="675" t="s">
        <v>11806</v>
      </c>
      <c r="E7005" s="737" t="s">
        <v>6979</v>
      </c>
      <c r="F7005" s="666">
        <v>70287341</v>
      </c>
      <c r="G7005" s="675" t="s">
        <v>10686</v>
      </c>
      <c r="H7005" s="675" t="s">
        <v>11806</v>
      </c>
      <c r="I7005" s="675" t="s">
        <v>6929</v>
      </c>
      <c r="J7005" s="675" t="s">
        <v>13704</v>
      </c>
      <c r="K7005" s="666">
        <v>1</v>
      </c>
      <c r="L7005" s="666">
        <v>3</v>
      </c>
      <c r="M7005" s="691" t="s">
        <v>15402</v>
      </c>
      <c r="N7005" s="666">
        <v>3</v>
      </c>
      <c r="O7005" s="666">
        <v>6</v>
      </c>
      <c r="P7005" s="772" t="s">
        <v>14176</v>
      </c>
      <c r="Q7005" s="666">
        <v>1</v>
      </c>
      <c r="R7005" s="666">
        <v>12</v>
      </c>
    </row>
    <row r="7006" spans="1:18" ht="15.75" customHeight="1" x14ac:dyDescent="0.2">
      <c r="A7006" s="665" t="s">
        <v>13701</v>
      </c>
      <c r="B7006" s="666" t="s">
        <v>6922</v>
      </c>
      <c r="C7006" s="666" t="s">
        <v>11026</v>
      </c>
      <c r="D7006" s="675" t="s">
        <v>9914</v>
      </c>
      <c r="E7006" s="737" t="s">
        <v>6963</v>
      </c>
      <c r="F7006" s="666">
        <v>43011251</v>
      </c>
      <c r="G7006" s="675" t="s">
        <v>15415</v>
      </c>
      <c r="H7006" s="675" t="s">
        <v>9914</v>
      </c>
      <c r="I7006" s="675" t="s">
        <v>6929</v>
      </c>
      <c r="J7006" s="675" t="s">
        <v>9913</v>
      </c>
      <c r="K7006" s="666">
        <v>1</v>
      </c>
      <c r="L7006" s="666">
        <v>3</v>
      </c>
      <c r="M7006" s="691" t="s">
        <v>15400</v>
      </c>
      <c r="N7006" s="666">
        <v>3</v>
      </c>
      <c r="O7006" s="666">
        <v>6</v>
      </c>
      <c r="P7006" s="772" t="s">
        <v>14247</v>
      </c>
      <c r="Q7006" s="666">
        <v>1</v>
      </c>
      <c r="R7006" s="666">
        <v>12</v>
      </c>
    </row>
    <row r="7007" spans="1:18" ht="15.75" customHeight="1" x14ac:dyDescent="0.2">
      <c r="A7007" s="665" t="s">
        <v>13701</v>
      </c>
      <c r="B7007" s="666" t="s">
        <v>6922</v>
      </c>
      <c r="C7007" s="666" t="s">
        <v>11026</v>
      </c>
      <c r="D7007" s="675" t="s">
        <v>9914</v>
      </c>
      <c r="E7007" s="737" t="s">
        <v>6963</v>
      </c>
      <c r="F7007" s="666">
        <v>75452826</v>
      </c>
      <c r="G7007" s="675" t="s">
        <v>15416</v>
      </c>
      <c r="H7007" s="675" t="s">
        <v>9914</v>
      </c>
      <c r="I7007" s="675" t="s">
        <v>6929</v>
      </c>
      <c r="J7007" s="675" t="s">
        <v>9913</v>
      </c>
      <c r="K7007" s="666">
        <v>1</v>
      </c>
      <c r="L7007" s="666">
        <v>3</v>
      </c>
      <c r="M7007" s="691" t="s">
        <v>15400</v>
      </c>
      <c r="N7007" s="666">
        <v>3</v>
      </c>
      <c r="O7007" s="666">
        <v>6</v>
      </c>
      <c r="P7007" s="772" t="s">
        <v>14247</v>
      </c>
      <c r="Q7007" s="666">
        <v>1</v>
      </c>
      <c r="R7007" s="666">
        <v>12</v>
      </c>
    </row>
    <row r="7008" spans="1:18" ht="15.75" customHeight="1" x14ac:dyDescent="0.2">
      <c r="A7008" s="665" t="s">
        <v>13701</v>
      </c>
      <c r="B7008" s="666" t="s">
        <v>6922</v>
      </c>
      <c r="C7008" s="666" t="s">
        <v>11026</v>
      </c>
      <c r="D7008" s="675" t="s">
        <v>11806</v>
      </c>
      <c r="E7008" s="737" t="s">
        <v>4266</v>
      </c>
      <c r="F7008" s="666">
        <v>70390898</v>
      </c>
      <c r="G7008" s="675" t="s">
        <v>15417</v>
      </c>
      <c r="H7008" s="675" t="s">
        <v>11806</v>
      </c>
      <c r="I7008" s="675" t="s">
        <v>6929</v>
      </c>
      <c r="J7008" s="675" t="s">
        <v>13704</v>
      </c>
      <c r="K7008" s="666">
        <v>1</v>
      </c>
      <c r="L7008" s="666">
        <v>3</v>
      </c>
      <c r="M7008" s="691" t="s">
        <v>15418</v>
      </c>
      <c r="N7008" s="666">
        <v>3</v>
      </c>
      <c r="O7008" s="666">
        <v>6</v>
      </c>
      <c r="P7008" s="772" t="s">
        <v>15276</v>
      </c>
      <c r="Q7008" s="666">
        <v>1</v>
      </c>
      <c r="R7008" s="666">
        <v>12</v>
      </c>
    </row>
    <row r="7009" spans="1:18" ht="15.75" customHeight="1" x14ac:dyDescent="0.2">
      <c r="A7009" s="665" t="s">
        <v>13701</v>
      </c>
      <c r="B7009" s="666" t="s">
        <v>6922</v>
      </c>
      <c r="C7009" s="666" t="s">
        <v>11026</v>
      </c>
      <c r="D7009" s="675" t="s">
        <v>10738</v>
      </c>
      <c r="E7009" s="737" t="s">
        <v>15041</v>
      </c>
      <c r="F7009" s="666">
        <v>19072663</v>
      </c>
      <c r="G7009" s="675" t="s">
        <v>15419</v>
      </c>
      <c r="H7009" s="675" t="s">
        <v>10738</v>
      </c>
      <c r="I7009" s="675" t="s">
        <v>7361</v>
      </c>
      <c r="J7009" s="675" t="s">
        <v>13708</v>
      </c>
      <c r="K7009" s="666">
        <v>1</v>
      </c>
      <c r="L7009" s="666">
        <v>3</v>
      </c>
      <c r="M7009" s="691" t="s">
        <v>15411</v>
      </c>
      <c r="N7009" s="666">
        <v>3</v>
      </c>
      <c r="O7009" s="666">
        <v>6</v>
      </c>
      <c r="P7009" s="772" t="s">
        <v>15043</v>
      </c>
      <c r="Q7009" s="666">
        <v>1</v>
      </c>
      <c r="R7009" s="666">
        <v>12</v>
      </c>
    </row>
    <row r="7010" spans="1:18" ht="15.75" customHeight="1" x14ac:dyDescent="0.2">
      <c r="A7010" s="665" t="s">
        <v>13701</v>
      </c>
      <c r="B7010" s="666" t="s">
        <v>6922</v>
      </c>
      <c r="C7010" s="666" t="s">
        <v>11026</v>
      </c>
      <c r="D7010" s="675" t="s">
        <v>10738</v>
      </c>
      <c r="E7010" s="737" t="s">
        <v>15041</v>
      </c>
      <c r="F7010" s="666">
        <v>45006178</v>
      </c>
      <c r="G7010" s="675" t="s">
        <v>15420</v>
      </c>
      <c r="H7010" s="675" t="s">
        <v>10738</v>
      </c>
      <c r="I7010" s="675" t="s">
        <v>7361</v>
      </c>
      <c r="J7010" s="675" t="s">
        <v>13708</v>
      </c>
      <c r="K7010" s="666">
        <v>1</v>
      </c>
      <c r="L7010" s="666">
        <v>3</v>
      </c>
      <c r="M7010" s="691" t="s">
        <v>15411</v>
      </c>
      <c r="N7010" s="666">
        <v>3</v>
      </c>
      <c r="O7010" s="666">
        <v>6</v>
      </c>
      <c r="P7010" s="772" t="s">
        <v>15043</v>
      </c>
      <c r="Q7010" s="666">
        <v>1</v>
      </c>
      <c r="R7010" s="666">
        <v>12</v>
      </c>
    </row>
    <row r="7011" spans="1:18" ht="15.75" customHeight="1" x14ac:dyDescent="0.2">
      <c r="A7011" s="665" t="s">
        <v>13701</v>
      </c>
      <c r="B7011" s="666" t="s">
        <v>6922</v>
      </c>
      <c r="C7011" s="666" t="s">
        <v>11026</v>
      </c>
      <c r="D7011" s="675" t="s">
        <v>9914</v>
      </c>
      <c r="E7011" s="737" t="s">
        <v>6963</v>
      </c>
      <c r="F7011" s="666">
        <v>72886085</v>
      </c>
      <c r="G7011" s="675" t="s">
        <v>15421</v>
      </c>
      <c r="H7011" s="675" t="s">
        <v>9914</v>
      </c>
      <c r="I7011" s="675" t="s">
        <v>6929</v>
      </c>
      <c r="J7011" s="675" t="s">
        <v>9913</v>
      </c>
      <c r="K7011" s="666">
        <v>1</v>
      </c>
      <c r="L7011" s="666">
        <v>3</v>
      </c>
      <c r="M7011" s="691" t="s">
        <v>15400</v>
      </c>
      <c r="N7011" s="666">
        <v>3</v>
      </c>
      <c r="O7011" s="666">
        <v>6</v>
      </c>
      <c r="P7011" s="772" t="s">
        <v>14247</v>
      </c>
      <c r="Q7011" s="666">
        <v>1</v>
      </c>
      <c r="R7011" s="666">
        <v>12</v>
      </c>
    </row>
    <row r="7012" spans="1:18" ht="15.75" customHeight="1" x14ac:dyDescent="0.2">
      <c r="A7012" s="665" t="s">
        <v>13701</v>
      </c>
      <c r="B7012" s="666" t="s">
        <v>6922</v>
      </c>
      <c r="C7012" s="666" t="s">
        <v>11026</v>
      </c>
      <c r="D7012" s="675" t="s">
        <v>9914</v>
      </c>
      <c r="E7012" s="737" t="s">
        <v>6963</v>
      </c>
      <c r="F7012" s="666">
        <v>70469341</v>
      </c>
      <c r="G7012" s="675" t="s">
        <v>15422</v>
      </c>
      <c r="H7012" s="675" t="s">
        <v>9914</v>
      </c>
      <c r="I7012" s="675" t="s">
        <v>6929</v>
      </c>
      <c r="J7012" s="675" t="s">
        <v>9913</v>
      </c>
      <c r="K7012" s="666">
        <v>1</v>
      </c>
      <c r="L7012" s="666">
        <v>3</v>
      </c>
      <c r="M7012" s="691" t="s">
        <v>15400</v>
      </c>
      <c r="N7012" s="666">
        <v>3</v>
      </c>
      <c r="O7012" s="666">
        <v>6</v>
      </c>
      <c r="P7012" s="772" t="s">
        <v>14247</v>
      </c>
      <c r="Q7012" s="666">
        <v>1</v>
      </c>
      <c r="R7012" s="666">
        <v>12</v>
      </c>
    </row>
    <row r="7013" spans="1:18" ht="15.75" customHeight="1" x14ac:dyDescent="0.2">
      <c r="A7013" s="665" t="s">
        <v>13701</v>
      </c>
      <c r="B7013" s="666" t="s">
        <v>6922</v>
      </c>
      <c r="C7013" s="666" t="s">
        <v>11026</v>
      </c>
      <c r="D7013" s="675" t="s">
        <v>10738</v>
      </c>
      <c r="E7013" s="737" t="s">
        <v>15041</v>
      </c>
      <c r="F7013" s="666">
        <v>45986121</v>
      </c>
      <c r="G7013" s="675" t="s">
        <v>15423</v>
      </c>
      <c r="H7013" s="675" t="s">
        <v>10738</v>
      </c>
      <c r="I7013" s="675" t="s">
        <v>7361</v>
      </c>
      <c r="J7013" s="675" t="s">
        <v>13708</v>
      </c>
      <c r="K7013" s="666">
        <v>1</v>
      </c>
      <c r="L7013" s="666">
        <v>3</v>
      </c>
      <c r="M7013" s="691" t="s">
        <v>15411</v>
      </c>
      <c r="N7013" s="666">
        <v>3</v>
      </c>
      <c r="O7013" s="666">
        <v>6</v>
      </c>
      <c r="P7013" s="772" t="s">
        <v>15043</v>
      </c>
      <c r="Q7013" s="666">
        <v>1</v>
      </c>
      <c r="R7013" s="666">
        <v>12</v>
      </c>
    </row>
    <row r="7014" spans="1:18" ht="15.75" customHeight="1" x14ac:dyDescent="0.2">
      <c r="A7014" s="665" t="s">
        <v>13701</v>
      </c>
      <c r="B7014" s="666" t="s">
        <v>6922</v>
      </c>
      <c r="C7014" s="666" t="s">
        <v>11026</v>
      </c>
      <c r="D7014" s="675" t="s">
        <v>9914</v>
      </c>
      <c r="E7014" s="737" t="s">
        <v>6963</v>
      </c>
      <c r="F7014" s="666">
        <v>76853222</v>
      </c>
      <c r="G7014" s="675" t="s">
        <v>13623</v>
      </c>
      <c r="H7014" s="675" t="s">
        <v>9914</v>
      </c>
      <c r="I7014" s="675" t="s">
        <v>6929</v>
      </c>
      <c r="J7014" s="675" t="s">
        <v>9913</v>
      </c>
      <c r="K7014" s="666">
        <v>1</v>
      </c>
      <c r="L7014" s="666">
        <v>3</v>
      </c>
      <c r="M7014" s="691" t="s">
        <v>15400</v>
      </c>
      <c r="N7014" s="666">
        <v>3</v>
      </c>
      <c r="O7014" s="666">
        <v>6</v>
      </c>
      <c r="P7014" s="772" t="s">
        <v>14247</v>
      </c>
      <c r="Q7014" s="666">
        <v>1</v>
      </c>
      <c r="R7014" s="666">
        <v>12</v>
      </c>
    </row>
    <row r="7015" spans="1:18" ht="15.75" customHeight="1" x14ac:dyDescent="0.2">
      <c r="A7015" s="665" t="s">
        <v>13701</v>
      </c>
      <c r="B7015" s="666" t="s">
        <v>6922</v>
      </c>
      <c r="C7015" s="666" t="s">
        <v>11026</v>
      </c>
      <c r="D7015" s="675" t="s">
        <v>11806</v>
      </c>
      <c r="E7015" s="737" t="s">
        <v>6979</v>
      </c>
      <c r="F7015" s="666">
        <v>44923044</v>
      </c>
      <c r="G7015" s="675" t="s">
        <v>15424</v>
      </c>
      <c r="H7015" s="675" t="s">
        <v>11806</v>
      </c>
      <c r="I7015" s="675" t="s">
        <v>6929</v>
      </c>
      <c r="J7015" s="675" t="s">
        <v>13704</v>
      </c>
      <c r="K7015" s="666">
        <v>1</v>
      </c>
      <c r="L7015" s="666">
        <v>3</v>
      </c>
      <c r="M7015" s="691" t="s">
        <v>15402</v>
      </c>
      <c r="N7015" s="666">
        <v>3</v>
      </c>
      <c r="O7015" s="666">
        <v>6</v>
      </c>
      <c r="P7015" s="772" t="s">
        <v>14176</v>
      </c>
      <c r="Q7015" s="666">
        <v>1</v>
      </c>
      <c r="R7015" s="666">
        <v>12</v>
      </c>
    </row>
    <row r="7016" spans="1:18" ht="15.75" customHeight="1" x14ac:dyDescent="0.2">
      <c r="A7016" s="665" t="s">
        <v>13701</v>
      </c>
      <c r="B7016" s="666" t="s">
        <v>6922</v>
      </c>
      <c r="C7016" s="666" t="s">
        <v>11026</v>
      </c>
      <c r="D7016" s="675" t="s">
        <v>9105</v>
      </c>
      <c r="E7016" s="737" t="s">
        <v>6979</v>
      </c>
      <c r="F7016" s="666">
        <v>18145194</v>
      </c>
      <c r="G7016" s="675" t="s">
        <v>15425</v>
      </c>
      <c r="H7016" s="675" t="s">
        <v>9105</v>
      </c>
      <c r="I7016" s="675" t="s">
        <v>6929</v>
      </c>
      <c r="J7016" s="675" t="s">
        <v>13873</v>
      </c>
      <c r="K7016" s="666">
        <v>1</v>
      </c>
      <c r="L7016" s="666">
        <v>3</v>
      </c>
      <c r="M7016" s="691" t="s">
        <v>15402</v>
      </c>
      <c r="N7016" s="666">
        <v>3</v>
      </c>
      <c r="O7016" s="666">
        <v>6</v>
      </c>
      <c r="P7016" s="772" t="s">
        <v>14176</v>
      </c>
      <c r="Q7016" s="666">
        <v>1</v>
      </c>
      <c r="R7016" s="666">
        <v>12</v>
      </c>
    </row>
    <row r="7017" spans="1:18" ht="15.75" customHeight="1" x14ac:dyDescent="0.2">
      <c r="A7017" s="665" t="s">
        <v>13701</v>
      </c>
      <c r="B7017" s="666" t="s">
        <v>6922</v>
      </c>
      <c r="C7017" s="666" t="s">
        <v>11026</v>
      </c>
      <c r="D7017" s="675" t="s">
        <v>10738</v>
      </c>
      <c r="E7017" s="737" t="s">
        <v>15041</v>
      </c>
      <c r="F7017" s="666">
        <v>48025708</v>
      </c>
      <c r="G7017" s="675" t="s">
        <v>15426</v>
      </c>
      <c r="H7017" s="675" t="s">
        <v>10738</v>
      </c>
      <c r="I7017" s="675" t="s">
        <v>7361</v>
      </c>
      <c r="J7017" s="675" t="s">
        <v>13708</v>
      </c>
      <c r="K7017" s="666">
        <v>1</v>
      </c>
      <c r="L7017" s="666">
        <v>3</v>
      </c>
      <c r="M7017" s="691" t="s">
        <v>15411</v>
      </c>
      <c r="N7017" s="666">
        <v>3</v>
      </c>
      <c r="O7017" s="666">
        <v>6</v>
      </c>
      <c r="P7017" s="772" t="s">
        <v>15043</v>
      </c>
      <c r="Q7017" s="666">
        <v>1</v>
      </c>
      <c r="R7017" s="666">
        <v>12</v>
      </c>
    </row>
    <row r="7018" spans="1:18" ht="15.75" customHeight="1" x14ac:dyDescent="0.2">
      <c r="A7018" s="665" t="s">
        <v>13701</v>
      </c>
      <c r="B7018" s="666" t="s">
        <v>6922</v>
      </c>
      <c r="C7018" s="666" t="s">
        <v>11026</v>
      </c>
      <c r="D7018" s="675" t="s">
        <v>10738</v>
      </c>
      <c r="E7018" s="737" t="s">
        <v>15041</v>
      </c>
      <c r="F7018" s="666">
        <v>42640599</v>
      </c>
      <c r="G7018" s="675" t="s">
        <v>15427</v>
      </c>
      <c r="H7018" s="675" t="s">
        <v>10738</v>
      </c>
      <c r="I7018" s="675" t="s">
        <v>7361</v>
      </c>
      <c r="J7018" s="675" t="s">
        <v>13708</v>
      </c>
      <c r="K7018" s="666">
        <v>1</v>
      </c>
      <c r="L7018" s="666">
        <v>3</v>
      </c>
      <c r="M7018" s="691" t="s">
        <v>15411</v>
      </c>
      <c r="N7018" s="666">
        <v>3</v>
      </c>
      <c r="O7018" s="666">
        <v>6</v>
      </c>
      <c r="P7018" s="772" t="s">
        <v>15043</v>
      </c>
      <c r="Q7018" s="666">
        <v>1</v>
      </c>
      <c r="R7018" s="666">
        <v>12</v>
      </c>
    </row>
    <row r="7019" spans="1:18" ht="15.75" customHeight="1" x14ac:dyDescent="0.2">
      <c r="A7019" s="665" t="s">
        <v>13701</v>
      </c>
      <c r="B7019" s="666" t="s">
        <v>6922</v>
      </c>
      <c r="C7019" s="666" t="s">
        <v>11026</v>
      </c>
      <c r="D7019" s="675" t="s">
        <v>11806</v>
      </c>
      <c r="E7019" s="737" t="s">
        <v>6979</v>
      </c>
      <c r="F7019" s="666">
        <v>46311499</v>
      </c>
      <c r="G7019" s="675" t="s">
        <v>15428</v>
      </c>
      <c r="H7019" s="675" t="s">
        <v>11806</v>
      </c>
      <c r="I7019" s="675" t="s">
        <v>6929</v>
      </c>
      <c r="J7019" s="675" t="s">
        <v>13704</v>
      </c>
      <c r="K7019" s="666">
        <v>1</v>
      </c>
      <c r="L7019" s="666">
        <v>3</v>
      </c>
      <c r="M7019" s="691" t="s">
        <v>15402</v>
      </c>
      <c r="N7019" s="666">
        <v>3</v>
      </c>
      <c r="O7019" s="666">
        <v>6</v>
      </c>
      <c r="P7019" s="772" t="s">
        <v>14176</v>
      </c>
      <c r="Q7019" s="666">
        <v>1</v>
      </c>
      <c r="R7019" s="666">
        <v>12</v>
      </c>
    </row>
    <row r="7020" spans="1:18" ht="15.75" customHeight="1" x14ac:dyDescent="0.2">
      <c r="A7020" s="665" t="s">
        <v>13701</v>
      </c>
      <c r="B7020" s="666" t="s">
        <v>6922</v>
      </c>
      <c r="C7020" s="666" t="s">
        <v>11026</v>
      </c>
      <c r="D7020" s="675" t="s">
        <v>11806</v>
      </c>
      <c r="E7020" s="737" t="s">
        <v>4266</v>
      </c>
      <c r="F7020" s="666">
        <v>18225460</v>
      </c>
      <c r="G7020" s="675" t="s">
        <v>15429</v>
      </c>
      <c r="H7020" s="675" t="s">
        <v>11806</v>
      </c>
      <c r="I7020" s="675" t="s">
        <v>6929</v>
      </c>
      <c r="J7020" s="675" t="s">
        <v>13704</v>
      </c>
      <c r="K7020" s="666">
        <v>1</v>
      </c>
      <c r="L7020" s="666">
        <v>3</v>
      </c>
      <c r="M7020" s="691" t="s">
        <v>15418</v>
      </c>
      <c r="N7020" s="666">
        <v>3</v>
      </c>
      <c r="O7020" s="666">
        <v>6</v>
      </c>
      <c r="P7020" s="772" t="s">
        <v>15276</v>
      </c>
      <c r="Q7020" s="666">
        <v>1</v>
      </c>
      <c r="R7020" s="666">
        <v>12</v>
      </c>
    </row>
    <row r="7021" spans="1:18" ht="15.75" customHeight="1" x14ac:dyDescent="0.2">
      <c r="A7021" s="665" t="s">
        <v>13701</v>
      </c>
      <c r="B7021" s="666" t="s">
        <v>6922</v>
      </c>
      <c r="C7021" s="666" t="s">
        <v>11026</v>
      </c>
      <c r="D7021" s="675" t="s">
        <v>9914</v>
      </c>
      <c r="E7021" s="737" t="s">
        <v>6963</v>
      </c>
      <c r="F7021" s="666">
        <v>44887446</v>
      </c>
      <c r="G7021" s="675" t="s">
        <v>14535</v>
      </c>
      <c r="H7021" s="675" t="s">
        <v>9914</v>
      </c>
      <c r="I7021" s="675" t="s">
        <v>6929</v>
      </c>
      <c r="J7021" s="675" t="s">
        <v>9913</v>
      </c>
      <c r="K7021" s="666">
        <v>1</v>
      </c>
      <c r="L7021" s="666">
        <v>3</v>
      </c>
      <c r="M7021" s="691" t="s">
        <v>15400</v>
      </c>
      <c r="N7021" s="666">
        <v>3</v>
      </c>
      <c r="O7021" s="666">
        <v>6</v>
      </c>
      <c r="P7021" s="772" t="s">
        <v>14247</v>
      </c>
      <c r="Q7021" s="666">
        <v>1</v>
      </c>
      <c r="R7021" s="666">
        <v>12</v>
      </c>
    </row>
    <row r="7022" spans="1:18" ht="15.75" customHeight="1" x14ac:dyDescent="0.2">
      <c r="A7022" s="665" t="s">
        <v>13701</v>
      </c>
      <c r="B7022" s="666" t="s">
        <v>6922</v>
      </c>
      <c r="C7022" s="666" t="s">
        <v>11026</v>
      </c>
      <c r="D7022" s="675" t="s">
        <v>10738</v>
      </c>
      <c r="E7022" s="737" t="s">
        <v>15041</v>
      </c>
      <c r="F7022" s="666">
        <v>41953610</v>
      </c>
      <c r="G7022" s="675" t="s">
        <v>15430</v>
      </c>
      <c r="H7022" s="675" t="s">
        <v>10738</v>
      </c>
      <c r="I7022" s="675" t="s">
        <v>7361</v>
      </c>
      <c r="J7022" s="675" t="s">
        <v>13708</v>
      </c>
      <c r="K7022" s="666">
        <v>1</v>
      </c>
      <c r="L7022" s="666">
        <v>3</v>
      </c>
      <c r="M7022" s="691" t="s">
        <v>15411</v>
      </c>
      <c r="N7022" s="666">
        <v>3</v>
      </c>
      <c r="O7022" s="666">
        <v>6</v>
      </c>
      <c r="P7022" s="772" t="s">
        <v>15043</v>
      </c>
      <c r="Q7022" s="666">
        <v>1</v>
      </c>
      <c r="R7022" s="666">
        <v>12</v>
      </c>
    </row>
    <row r="7023" spans="1:18" ht="15.75" customHeight="1" x14ac:dyDescent="0.2">
      <c r="A7023" s="665" t="s">
        <v>13701</v>
      </c>
      <c r="B7023" s="666" t="s">
        <v>6922</v>
      </c>
      <c r="C7023" s="666" t="s">
        <v>11026</v>
      </c>
      <c r="D7023" s="675" t="s">
        <v>11806</v>
      </c>
      <c r="E7023" s="737" t="s">
        <v>6979</v>
      </c>
      <c r="F7023" s="666">
        <v>44224678</v>
      </c>
      <c r="G7023" s="675" t="s">
        <v>15431</v>
      </c>
      <c r="H7023" s="675" t="s">
        <v>11806</v>
      </c>
      <c r="I7023" s="675" t="s">
        <v>6929</v>
      </c>
      <c r="J7023" s="675" t="s">
        <v>13704</v>
      </c>
      <c r="K7023" s="666">
        <v>1</v>
      </c>
      <c r="L7023" s="666">
        <v>3</v>
      </c>
      <c r="M7023" s="691" t="s">
        <v>15402</v>
      </c>
      <c r="N7023" s="666">
        <v>3</v>
      </c>
      <c r="O7023" s="666">
        <v>6</v>
      </c>
      <c r="P7023" s="772" t="s">
        <v>14176</v>
      </c>
      <c r="Q7023" s="666">
        <v>1</v>
      </c>
      <c r="R7023" s="666">
        <v>12</v>
      </c>
    </row>
    <row r="7024" spans="1:18" ht="15.75" customHeight="1" x14ac:dyDescent="0.2">
      <c r="A7024" s="665" t="s">
        <v>13701</v>
      </c>
      <c r="B7024" s="666" t="s">
        <v>6922</v>
      </c>
      <c r="C7024" s="666" t="s">
        <v>11026</v>
      </c>
      <c r="D7024" s="675" t="s">
        <v>10738</v>
      </c>
      <c r="E7024" s="737" t="s">
        <v>15041</v>
      </c>
      <c r="F7024" s="666">
        <v>73766189</v>
      </c>
      <c r="G7024" s="675" t="s">
        <v>15432</v>
      </c>
      <c r="H7024" s="675" t="s">
        <v>10738</v>
      </c>
      <c r="I7024" s="675" t="s">
        <v>7361</v>
      </c>
      <c r="J7024" s="675" t="s">
        <v>13708</v>
      </c>
      <c r="K7024" s="666">
        <v>1</v>
      </c>
      <c r="L7024" s="666">
        <v>3</v>
      </c>
      <c r="M7024" s="691" t="s">
        <v>15411</v>
      </c>
      <c r="N7024" s="666">
        <v>3</v>
      </c>
      <c r="O7024" s="666">
        <v>6</v>
      </c>
      <c r="P7024" s="772" t="s">
        <v>15043</v>
      </c>
      <c r="Q7024" s="666">
        <v>1</v>
      </c>
      <c r="R7024" s="666">
        <v>12</v>
      </c>
    </row>
    <row r="7025" spans="1:18" ht="15.75" customHeight="1" x14ac:dyDescent="0.2">
      <c r="A7025" s="665" t="s">
        <v>13701</v>
      </c>
      <c r="B7025" s="666" t="s">
        <v>6922</v>
      </c>
      <c r="C7025" s="666" t="s">
        <v>11026</v>
      </c>
      <c r="D7025" s="675" t="s">
        <v>9914</v>
      </c>
      <c r="E7025" s="737" t="s">
        <v>6963</v>
      </c>
      <c r="F7025" s="666">
        <v>72436342</v>
      </c>
      <c r="G7025" s="675" t="s">
        <v>15433</v>
      </c>
      <c r="H7025" s="675" t="s">
        <v>9914</v>
      </c>
      <c r="I7025" s="675" t="s">
        <v>6929</v>
      </c>
      <c r="J7025" s="675" t="s">
        <v>9913</v>
      </c>
      <c r="K7025" s="666">
        <v>1</v>
      </c>
      <c r="L7025" s="666">
        <v>3</v>
      </c>
      <c r="M7025" s="691" t="s">
        <v>15400</v>
      </c>
      <c r="N7025" s="666">
        <v>3</v>
      </c>
      <c r="O7025" s="666">
        <v>6</v>
      </c>
      <c r="P7025" s="772" t="s">
        <v>14247</v>
      </c>
      <c r="Q7025" s="666">
        <v>1</v>
      </c>
      <c r="R7025" s="666">
        <v>12</v>
      </c>
    </row>
    <row r="7026" spans="1:18" ht="15.75" customHeight="1" x14ac:dyDescent="0.2">
      <c r="A7026" s="665" t="s">
        <v>13701</v>
      </c>
      <c r="B7026" s="666" t="s">
        <v>6922</v>
      </c>
      <c r="C7026" s="666" t="s">
        <v>11026</v>
      </c>
      <c r="D7026" s="675" t="s">
        <v>10738</v>
      </c>
      <c r="E7026" s="737" t="s">
        <v>15041</v>
      </c>
      <c r="F7026" s="666">
        <v>41440357</v>
      </c>
      <c r="G7026" s="675" t="s">
        <v>15434</v>
      </c>
      <c r="H7026" s="675" t="s">
        <v>10738</v>
      </c>
      <c r="I7026" s="675" t="s">
        <v>7361</v>
      </c>
      <c r="J7026" s="675" t="s">
        <v>13708</v>
      </c>
      <c r="K7026" s="666">
        <v>1</v>
      </c>
      <c r="L7026" s="666">
        <v>3</v>
      </c>
      <c r="M7026" s="691" t="s">
        <v>15411</v>
      </c>
      <c r="N7026" s="666">
        <v>3</v>
      </c>
      <c r="O7026" s="666">
        <v>6</v>
      </c>
      <c r="P7026" s="772" t="s">
        <v>15043</v>
      </c>
      <c r="Q7026" s="666">
        <v>1</v>
      </c>
      <c r="R7026" s="666">
        <v>12</v>
      </c>
    </row>
    <row r="7027" spans="1:18" ht="15.75" customHeight="1" x14ac:dyDescent="0.2">
      <c r="A7027" s="665" t="s">
        <v>13701</v>
      </c>
      <c r="B7027" s="666" t="s">
        <v>6922</v>
      </c>
      <c r="C7027" s="666" t="s">
        <v>11026</v>
      </c>
      <c r="D7027" s="675" t="s">
        <v>10738</v>
      </c>
      <c r="E7027" s="737" t="s">
        <v>15041</v>
      </c>
      <c r="F7027" s="666">
        <v>40237544</v>
      </c>
      <c r="G7027" s="675" t="s">
        <v>15435</v>
      </c>
      <c r="H7027" s="675" t="s">
        <v>10738</v>
      </c>
      <c r="I7027" s="675" t="s">
        <v>7361</v>
      </c>
      <c r="J7027" s="675" t="s">
        <v>13708</v>
      </c>
      <c r="K7027" s="666">
        <v>1</v>
      </c>
      <c r="L7027" s="666">
        <v>3</v>
      </c>
      <c r="M7027" s="691" t="s">
        <v>15411</v>
      </c>
      <c r="N7027" s="666">
        <v>3</v>
      </c>
      <c r="O7027" s="666">
        <v>6</v>
      </c>
      <c r="P7027" s="772" t="s">
        <v>15043</v>
      </c>
      <c r="Q7027" s="666">
        <v>1</v>
      </c>
      <c r="R7027" s="666">
        <v>12</v>
      </c>
    </row>
    <row r="7028" spans="1:18" ht="15.75" customHeight="1" x14ac:dyDescent="0.2">
      <c r="A7028" s="665" t="s">
        <v>13701</v>
      </c>
      <c r="B7028" s="666" t="s">
        <v>6922</v>
      </c>
      <c r="C7028" s="666" t="s">
        <v>11026</v>
      </c>
      <c r="D7028" s="675" t="s">
        <v>11806</v>
      </c>
      <c r="E7028" s="737" t="s">
        <v>6979</v>
      </c>
      <c r="F7028" s="666">
        <v>72808246</v>
      </c>
      <c r="G7028" s="675" t="s">
        <v>15436</v>
      </c>
      <c r="H7028" s="675" t="s">
        <v>11806</v>
      </c>
      <c r="I7028" s="675" t="s">
        <v>6929</v>
      </c>
      <c r="J7028" s="675" t="s">
        <v>13704</v>
      </c>
      <c r="K7028" s="666">
        <v>1</v>
      </c>
      <c r="L7028" s="666">
        <v>3</v>
      </c>
      <c r="M7028" s="691" t="s">
        <v>15402</v>
      </c>
      <c r="N7028" s="666">
        <v>3</v>
      </c>
      <c r="O7028" s="666">
        <v>6</v>
      </c>
      <c r="P7028" s="772" t="s">
        <v>14176</v>
      </c>
      <c r="Q7028" s="666">
        <v>1</v>
      </c>
      <c r="R7028" s="666">
        <v>12</v>
      </c>
    </row>
    <row r="7029" spans="1:18" ht="15.75" customHeight="1" x14ac:dyDescent="0.2">
      <c r="A7029" s="665" t="s">
        <v>13701</v>
      </c>
      <c r="B7029" s="666" t="s">
        <v>6922</v>
      </c>
      <c r="C7029" s="666" t="s">
        <v>11026</v>
      </c>
      <c r="D7029" s="675" t="s">
        <v>9914</v>
      </c>
      <c r="E7029" s="737" t="s">
        <v>6963</v>
      </c>
      <c r="F7029" s="666">
        <v>47675528</v>
      </c>
      <c r="G7029" s="675" t="s">
        <v>13538</v>
      </c>
      <c r="H7029" s="675" t="s">
        <v>9914</v>
      </c>
      <c r="I7029" s="675" t="s">
        <v>6929</v>
      </c>
      <c r="J7029" s="675" t="s">
        <v>9913</v>
      </c>
      <c r="K7029" s="666">
        <v>1</v>
      </c>
      <c r="L7029" s="666">
        <v>3</v>
      </c>
      <c r="M7029" s="691" t="s">
        <v>15400</v>
      </c>
      <c r="N7029" s="666">
        <v>3</v>
      </c>
      <c r="O7029" s="666">
        <v>6</v>
      </c>
      <c r="P7029" s="772" t="s">
        <v>14247</v>
      </c>
      <c r="Q7029" s="666">
        <v>1</v>
      </c>
      <c r="R7029" s="666">
        <v>12</v>
      </c>
    </row>
    <row r="7030" spans="1:18" ht="15.75" customHeight="1" x14ac:dyDescent="0.2">
      <c r="A7030" s="665" t="s">
        <v>13701</v>
      </c>
      <c r="B7030" s="666" t="s">
        <v>6922</v>
      </c>
      <c r="C7030" s="666" t="s">
        <v>11026</v>
      </c>
      <c r="D7030" s="675" t="s">
        <v>11806</v>
      </c>
      <c r="E7030" s="737" t="s">
        <v>4266</v>
      </c>
      <c r="F7030" s="666">
        <v>72741361</v>
      </c>
      <c r="G7030" s="675" t="s">
        <v>15437</v>
      </c>
      <c r="H7030" s="675" t="s">
        <v>11806</v>
      </c>
      <c r="I7030" s="675" t="s">
        <v>6929</v>
      </c>
      <c r="J7030" s="675" t="s">
        <v>13704</v>
      </c>
      <c r="K7030" s="666">
        <v>1</v>
      </c>
      <c r="L7030" s="666">
        <v>3</v>
      </c>
      <c r="M7030" s="691" t="s">
        <v>15418</v>
      </c>
      <c r="N7030" s="666">
        <v>3</v>
      </c>
      <c r="O7030" s="666">
        <v>6</v>
      </c>
      <c r="P7030" s="772" t="s">
        <v>15276</v>
      </c>
      <c r="Q7030" s="666">
        <v>1</v>
      </c>
      <c r="R7030" s="666">
        <v>12</v>
      </c>
    </row>
    <row r="7031" spans="1:18" ht="15.75" customHeight="1" x14ac:dyDescent="0.2">
      <c r="A7031" s="665" t="s">
        <v>13701</v>
      </c>
      <c r="B7031" s="666" t="s">
        <v>6922</v>
      </c>
      <c r="C7031" s="666" t="s">
        <v>11026</v>
      </c>
      <c r="D7031" s="675" t="s">
        <v>11806</v>
      </c>
      <c r="E7031" s="737" t="s">
        <v>6979</v>
      </c>
      <c r="F7031" s="666">
        <v>46297203</v>
      </c>
      <c r="G7031" s="675" t="s">
        <v>15438</v>
      </c>
      <c r="H7031" s="675" t="s">
        <v>11806</v>
      </c>
      <c r="I7031" s="675" t="s">
        <v>6929</v>
      </c>
      <c r="J7031" s="675" t="s">
        <v>13704</v>
      </c>
      <c r="K7031" s="666">
        <v>1</v>
      </c>
      <c r="L7031" s="666">
        <v>3</v>
      </c>
      <c r="M7031" s="691" t="s">
        <v>15402</v>
      </c>
      <c r="N7031" s="666">
        <v>3</v>
      </c>
      <c r="O7031" s="666">
        <v>6</v>
      </c>
      <c r="P7031" s="772" t="s">
        <v>14176</v>
      </c>
      <c r="Q7031" s="666">
        <v>1</v>
      </c>
      <c r="R7031" s="666">
        <v>12</v>
      </c>
    </row>
    <row r="7032" spans="1:18" ht="15.75" customHeight="1" x14ac:dyDescent="0.2">
      <c r="A7032" s="665" t="s">
        <v>13701</v>
      </c>
      <c r="B7032" s="666" t="s">
        <v>6922</v>
      </c>
      <c r="C7032" s="666" t="s">
        <v>11026</v>
      </c>
      <c r="D7032" s="675" t="s">
        <v>9914</v>
      </c>
      <c r="E7032" s="737" t="s">
        <v>6963</v>
      </c>
      <c r="F7032" s="666">
        <v>42433581</v>
      </c>
      <c r="G7032" s="675" t="s">
        <v>15439</v>
      </c>
      <c r="H7032" s="675" t="s">
        <v>9914</v>
      </c>
      <c r="I7032" s="675" t="s">
        <v>6929</v>
      </c>
      <c r="J7032" s="675" t="s">
        <v>9913</v>
      </c>
      <c r="K7032" s="666">
        <v>1</v>
      </c>
      <c r="L7032" s="666">
        <v>3</v>
      </c>
      <c r="M7032" s="691" t="s">
        <v>15400</v>
      </c>
      <c r="N7032" s="666">
        <v>3</v>
      </c>
      <c r="O7032" s="666">
        <v>6</v>
      </c>
      <c r="P7032" s="772" t="s">
        <v>14247</v>
      </c>
      <c r="Q7032" s="666">
        <v>1</v>
      </c>
      <c r="R7032" s="666">
        <v>12</v>
      </c>
    </row>
    <row r="7033" spans="1:18" ht="15.75" customHeight="1" x14ac:dyDescent="0.2">
      <c r="A7033" s="665" t="s">
        <v>13701</v>
      </c>
      <c r="B7033" s="666" t="s">
        <v>6922</v>
      </c>
      <c r="C7033" s="666" t="s">
        <v>11026</v>
      </c>
      <c r="D7033" s="675" t="s">
        <v>9914</v>
      </c>
      <c r="E7033" s="737" t="s">
        <v>6963</v>
      </c>
      <c r="F7033" s="666">
        <v>71402418</v>
      </c>
      <c r="G7033" s="675" t="s">
        <v>15440</v>
      </c>
      <c r="H7033" s="675" t="s">
        <v>9914</v>
      </c>
      <c r="I7033" s="675" t="s">
        <v>6929</v>
      </c>
      <c r="J7033" s="675" t="s">
        <v>9913</v>
      </c>
      <c r="K7033" s="666">
        <v>1</v>
      </c>
      <c r="L7033" s="666">
        <v>3</v>
      </c>
      <c r="M7033" s="691" t="s">
        <v>15400</v>
      </c>
      <c r="N7033" s="666">
        <v>3</v>
      </c>
      <c r="O7033" s="666">
        <v>6</v>
      </c>
      <c r="P7033" s="772" t="s">
        <v>14247</v>
      </c>
      <c r="Q7033" s="666">
        <v>1</v>
      </c>
      <c r="R7033" s="666">
        <v>12</v>
      </c>
    </row>
    <row r="7034" spans="1:18" ht="15.75" customHeight="1" x14ac:dyDescent="0.2">
      <c r="A7034" s="665" t="s">
        <v>13701</v>
      </c>
      <c r="B7034" s="666" t="s">
        <v>6922</v>
      </c>
      <c r="C7034" s="666" t="s">
        <v>11026</v>
      </c>
      <c r="D7034" s="675" t="s">
        <v>11806</v>
      </c>
      <c r="E7034" s="737" t="s">
        <v>6979</v>
      </c>
      <c r="F7034" s="666">
        <v>70676756</v>
      </c>
      <c r="G7034" s="675" t="s">
        <v>11557</v>
      </c>
      <c r="H7034" s="675" t="s">
        <v>11806</v>
      </c>
      <c r="I7034" s="675" t="s">
        <v>6929</v>
      </c>
      <c r="J7034" s="675" t="s">
        <v>13704</v>
      </c>
      <c r="K7034" s="666">
        <v>1</v>
      </c>
      <c r="L7034" s="666">
        <v>3</v>
      </c>
      <c r="M7034" s="691" t="s">
        <v>15402</v>
      </c>
      <c r="N7034" s="666">
        <v>3</v>
      </c>
      <c r="O7034" s="666">
        <v>6</v>
      </c>
      <c r="P7034" s="772" t="s">
        <v>14176</v>
      </c>
      <c r="Q7034" s="666">
        <v>1</v>
      </c>
      <c r="R7034" s="666">
        <v>12</v>
      </c>
    </row>
    <row r="7035" spans="1:18" ht="15.75" customHeight="1" x14ac:dyDescent="0.2">
      <c r="A7035" s="665" t="s">
        <v>13701</v>
      </c>
      <c r="B7035" s="666" t="s">
        <v>6922</v>
      </c>
      <c r="C7035" s="666" t="s">
        <v>11026</v>
      </c>
      <c r="D7035" s="675" t="s">
        <v>11806</v>
      </c>
      <c r="E7035" s="737" t="s">
        <v>6979</v>
      </c>
      <c r="F7035" s="666">
        <v>43300889</v>
      </c>
      <c r="G7035" s="675" t="s">
        <v>15441</v>
      </c>
      <c r="H7035" s="675" t="s">
        <v>11806</v>
      </c>
      <c r="I7035" s="675" t="s">
        <v>6929</v>
      </c>
      <c r="J7035" s="675" t="s">
        <v>13704</v>
      </c>
      <c r="K7035" s="666">
        <v>1</v>
      </c>
      <c r="L7035" s="666">
        <v>3</v>
      </c>
      <c r="M7035" s="691" t="s">
        <v>15402</v>
      </c>
      <c r="N7035" s="666">
        <v>3</v>
      </c>
      <c r="O7035" s="666">
        <v>6</v>
      </c>
      <c r="P7035" s="772" t="s">
        <v>14176</v>
      </c>
      <c r="Q7035" s="666">
        <v>1</v>
      </c>
      <c r="R7035" s="666">
        <v>12</v>
      </c>
    </row>
    <row r="7036" spans="1:18" ht="15.75" customHeight="1" x14ac:dyDescent="0.2">
      <c r="A7036" s="665" t="s">
        <v>13701</v>
      </c>
      <c r="B7036" s="666" t="s">
        <v>6922</v>
      </c>
      <c r="C7036" s="666" t="s">
        <v>11026</v>
      </c>
      <c r="D7036" s="675" t="s">
        <v>10738</v>
      </c>
      <c r="E7036" s="737" t="s">
        <v>15041</v>
      </c>
      <c r="F7036" s="666">
        <v>18184088</v>
      </c>
      <c r="G7036" s="675" t="s">
        <v>15442</v>
      </c>
      <c r="H7036" s="675" t="s">
        <v>10738</v>
      </c>
      <c r="I7036" s="675" t="s">
        <v>7361</v>
      </c>
      <c r="J7036" s="675" t="s">
        <v>13708</v>
      </c>
      <c r="K7036" s="666">
        <v>1</v>
      </c>
      <c r="L7036" s="666">
        <v>3</v>
      </c>
      <c r="M7036" s="691" t="s">
        <v>15411</v>
      </c>
      <c r="N7036" s="666">
        <v>3</v>
      </c>
      <c r="O7036" s="666">
        <v>6</v>
      </c>
      <c r="P7036" s="772" t="s">
        <v>15043</v>
      </c>
      <c r="Q7036" s="666">
        <v>1</v>
      </c>
      <c r="R7036" s="666">
        <v>12</v>
      </c>
    </row>
    <row r="7037" spans="1:18" ht="15.75" customHeight="1" x14ac:dyDescent="0.2">
      <c r="A7037" s="665" t="s">
        <v>13701</v>
      </c>
      <c r="B7037" s="666" t="s">
        <v>6922</v>
      </c>
      <c r="C7037" s="666" t="s">
        <v>11026</v>
      </c>
      <c r="D7037" s="675" t="s">
        <v>11169</v>
      </c>
      <c r="E7037" s="737" t="s">
        <v>6892</v>
      </c>
      <c r="F7037" s="666">
        <v>47361478</v>
      </c>
      <c r="G7037" s="675" t="s">
        <v>15443</v>
      </c>
      <c r="H7037" s="675" t="s">
        <v>11169</v>
      </c>
      <c r="I7037" s="675" t="s">
        <v>6929</v>
      </c>
      <c r="J7037" s="675" t="s">
        <v>11169</v>
      </c>
      <c r="K7037" s="666">
        <v>1</v>
      </c>
      <c r="L7037" s="666">
        <v>3</v>
      </c>
      <c r="M7037" s="691" t="s">
        <v>15405</v>
      </c>
      <c r="N7037" s="666">
        <v>3</v>
      </c>
      <c r="O7037" s="666">
        <v>6</v>
      </c>
      <c r="P7037" s="772" t="s">
        <v>13940</v>
      </c>
      <c r="Q7037" s="666">
        <v>1</v>
      </c>
      <c r="R7037" s="666">
        <v>12</v>
      </c>
    </row>
    <row r="7038" spans="1:18" ht="15.75" customHeight="1" x14ac:dyDescent="0.2">
      <c r="A7038" s="665" t="s">
        <v>13701</v>
      </c>
      <c r="B7038" s="666" t="s">
        <v>6922</v>
      </c>
      <c r="C7038" s="666" t="s">
        <v>11026</v>
      </c>
      <c r="D7038" s="675" t="s">
        <v>9914</v>
      </c>
      <c r="E7038" s="737" t="s">
        <v>6963</v>
      </c>
      <c r="F7038" s="666">
        <v>46407334</v>
      </c>
      <c r="G7038" s="675" t="s">
        <v>15444</v>
      </c>
      <c r="H7038" s="675" t="s">
        <v>9914</v>
      </c>
      <c r="I7038" s="675" t="s">
        <v>6929</v>
      </c>
      <c r="J7038" s="675" t="s">
        <v>9913</v>
      </c>
      <c r="K7038" s="666">
        <v>1</v>
      </c>
      <c r="L7038" s="666">
        <v>3</v>
      </c>
      <c r="M7038" s="691" t="s">
        <v>15400</v>
      </c>
      <c r="N7038" s="666">
        <v>3</v>
      </c>
      <c r="O7038" s="666">
        <v>6</v>
      </c>
      <c r="P7038" s="772" t="s">
        <v>14247</v>
      </c>
      <c r="Q7038" s="666">
        <v>1</v>
      </c>
      <c r="R7038" s="666">
        <v>12</v>
      </c>
    </row>
    <row r="7039" spans="1:18" ht="15.75" customHeight="1" x14ac:dyDescent="0.2">
      <c r="A7039" s="665" t="s">
        <v>13701</v>
      </c>
      <c r="B7039" s="666" t="s">
        <v>6922</v>
      </c>
      <c r="C7039" s="666" t="s">
        <v>11026</v>
      </c>
      <c r="D7039" s="675" t="s">
        <v>11169</v>
      </c>
      <c r="E7039" s="737" t="s">
        <v>1750</v>
      </c>
      <c r="F7039" s="666">
        <v>40817572</v>
      </c>
      <c r="G7039" s="675" t="s">
        <v>15445</v>
      </c>
      <c r="H7039" s="675" t="s">
        <v>11169</v>
      </c>
      <c r="I7039" s="675" t="s">
        <v>6929</v>
      </c>
      <c r="J7039" s="675" t="s">
        <v>11169</v>
      </c>
      <c r="K7039" s="666">
        <v>1</v>
      </c>
      <c r="L7039" s="666">
        <v>3</v>
      </c>
      <c r="M7039" s="691" t="s">
        <v>15446</v>
      </c>
      <c r="N7039" s="666">
        <v>3</v>
      </c>
      <c r="O7039" s="666">
        <v>6</v>
      </c>
      <c r="P7039" s="772" t="s">
        <v>14288</v>
      </c>
      <c r="Q7039" s="666">
        <v>1</v>
      </c>
      <c r="R7039" s="666">
        <v>12</v>
      </c>
    </row>
    <row r="7040" spans="1:18" ht="15.75" customHeight="1" x14ac:dyDescent="0.2">
      <c r="A7040" s="665" t="s">
        <v>13701</v>
      </c>
      <c r="B7040" s="666" t="s">
        <v>6922</v>
      </c>
      <c r="C7040" s="666" t="s">
        <v>11026</v>
      </c>
      <c r="D7040" s="675" t="s">
        <v>9914</v>
      </c>
      <c r="E7040" s="737" t="s">
        <v>6963</v>
      </c>
      <c r="F7040" s="666">
        <v>44052952</v>
      </c>
      <c r="G7040" s="675" t="s">
        <v>13572</v>
      </c>
      <c r="H7040" s="675" t="s">
        <v>9914</v>
      </c>
      <c r="I7040" s="675" t="s">
        <v>6929</v>
      </c>
      <c r="J7040" s="675" t="s">
        <v>9913</v>
      </c>
      <c r="K7040" s="666">
        <v>1</v>
      </c>
      <c r="L7040" s="666">
        <v>3</v>
      </c>
      <c r="M7040" s="691" t="s">
        <v>15400</v>
      </c>
      <c r="N7040" s="666">
        <v>3</v>
      </c>
      <c r="O7040" s="666">
        <v>6</v>
      </c>
      <c r="P7040" s="772" t="s">
        <v>14247</v>
      </c>
      <c r="Q7040" s="666">
        <v>1</v>
      </c>
      <c r="R7040" s="666">
        <v>12</v>
      </c>
    </row>
    <row r="7041" spans="1:18" ht="15.75" customHeight="1" x14ac:dyDescent="0.2">
      <c r="A7041" s="665" t="s">
        <v>13701</v>
      </c>
      <c r="B7041" s="666" t="s">
        <v>6922</v>
      </c>
      <c r="C7041" s="666" t="s">
        <v>14689</v>
      </c>
      <c r="D7041" s="675" t="s">
        <v>8670</v>
      </c>
      <c r="E7041" s="737" t="s">
        <v>7454</v>
      </c>
      <c r="F7041" s="666">
        <v>80639051</v>
      </c>
      <c r="G7041" s="675" t="s">
        <v>15447</v>
      </c>
      <c r="H7041" s="675" t="s">
        <v>8670</v>
      </c>
      <c r="I7041" s="675" t="s">
        <v>7541</v>
      </c>
      <c r="J7041" s="675" t="s">
        <v>13708</v>
      </c>
      <c r="K7041" s="666">
        <v>1</v>
      </c>
      <c r="L7041" s="666">
        <v>2</v>
      </c>
      <c r="M7041" s="691" t="s">
        <v>15448</v>
      </c>
      <c r="N7041" s="666">
        <v>1</v>
      </c>
      <c r="O7041" s="666">
        <v>6</v>
      </c>
      <c r="P7041" s="772" t="s">
        <v>13710</v>
      </c>
      <c r="Q7041" s="666">
        <v>1</v>
      </c>
      <c r="R7041" s="666">
        <v>12</v>
      </c>
    </row>
    <row r="7042" spans="1:18" ht="15.75" customHeight="1" x14ac:dyDescent="0.2">
      <c r="A7042" s="665" t="s">
        <v>13701</v>
      </c>
      <c r="B7042" s="666" t="s">
        <v>6922</v>
      </c>
      <c r="C7042" s="666" t="s">
        <v>14689</v>
      </c>
      <c r="D7042" s="675" t="s">
        <v>10361</v>
      </c>
      <c r="E7042" s="737" t="s">
        <v>4263</v>
      </c>
      <c r="F7042" s="666">
        <v>45306013</v>
      </c>
      <c r="G7042" s="675" t="s">
        <v>15449</v>
      </c>
      <c r="H7042" s="675" t="s">
        <v>10361</v>
      </c>
      <c r="I7042" s="675" t="s">
        <v>6929</v>
      </c>
      <c r="J7042" s="675" t="s">
        <v>12863</v>
      </c>
      <c r="K7042" s="666">
        <v>1</v>
      </c>
      <c r="L7042" s="666">
        <v>2</v>
      </c>
      <c r="M7042" s="691" t="s">
        <v>15450</v>
      </c>
      <c r="N7042" s="666">
        <v>1</v>
      </c>
      <c r="O7042" s="666">
        <v>6</v>
      </c>
      <c r="P7042" s="772" t="s">
        <v>13935</v>
      </c>
      <c r="Q7042" s="666">
        <v>1</v>
      </c>
      <c r="R7042" s="666">
        <v>12</v>
      </c>
    </row>
    <row r="7043" spans="1:18" ht="15.75" customHeight="1" x14ac:dyDescent="0.2">
      <c r="A7043" s="665" t="s">
        <v>13701</v>
      </c>
      <c r="B7043" s="666" t="s">
        <v>6922</v>
      </c>
      <c r="C7043" s="666" t="s">
        <v>14689</v>
      </c>
      <c r="D7043" s="675" t="s">
        <v>6938</v>
      </c>
      <c r="E7043" s="737" t="s">
        <v>4263</v>
      </c>
      <c r="F7043" s="666">
        <v>40979297</v>
      </c>
      <c r="G7043" s="675" t="s">
        <v>15451</v>
      </c>
      <c r="H7043" s="675" t="s">
        <v>6938</v>
      </c>
      <c r="I7043" s="675" t="s">
        <v>6929</v>
      </c>
      <c r="J7043" s="675" t="s">
        <v>6938</v>
      </c>
      <c r="K7043" s="666">
        <v>1</v>
      </c>
      <c r="L7043" s="666">
        <v>2</v>
      </c>
      <c r="M7043" s="691" t="s">
        <v>15450</v>
      </c>
      <c r="N7043" s="666">
        <v>1</v>
      </c>
      <c r="O7043" s="666">
        <v>6</v>
      </c>
      <c r="P7043" s="772" t="s">
        <v>13935</v>
      </c>
      <c r="Q7043" s="666">
        <v>1</v>
      </c>
      <c r="R7043" s="666">
        <v>12</v>
      </c>
    </row>
    <row r="7044" spans="1:18" ht="15.75" customHeight="1" x14ac:dyDescent="0.2">
      <c r="A7044" s="665" t="s">
        <v>13701</v>
      </c>
      <c r="B7044" s="666" t="s">
        <v>6922</v>
      </c>
      <c r="C7044" s="666" t="s">
        <v>14689</v>
      </c>
      <c r="D7044" s="675" t="s">
        <v>6938</v>
      </c>
      <c r="E7044" s="737" t="s">
        <v>5091</v>
      </c>
      <c r="F7044" s="666">
        <v>70263006</v>
      </c>
      <c r="G7044" s="675" t="s">
        <v>15452</v>
      </c>
      <c r="H7044" s="675" t="s">
        <v>6938</v>
      </c>
      <c r="I7044" s="675" t="s">
        <v>6929</v>
      </c>
      <c r="J7044" s="675" t="s">
        <v>6938</v>
      </c>
      <c r="K7044" s="666">
        <v>1</v>
      </c>
      <c r="L7044" s="666">
        <v>2</v>
      </c>
      <c r="M7044" s="691" t="s">
        <v>15453</v>
      </c>
      <c r="N7044" s="666">
        <v>1</v>
      </c>
      <c r="O7044" s="666">
        <v>6</v>
      </c>
      <c r="P7044" s="772" t="s">
        <v>15454</v>
      </c>
      <c r="Q7044" s="666">
        <v>1</v>
      </c>
      <c r="R7044" s="666">
        <v>12</v>
      </c>
    </row>
    <row r="7045" spans="1:18" ht="15.75" customHeight="1" x14ac:dyDescent="0.2">
      <c r="A7045" s="665" t="s">
        <v>13701</v>
      </c>
      <c r="B7045" s="666" t="s">
        <v>6922</v>
      </c>
      <c r="C7045" s="666" t="s">
        <v>14689</v>
      </c>
      <c r="D7045" s="675" t="s">
        <v>15455</v>
      </c>
      <c r="E7045" s="737" t="s">
        <v>4263</v>
      </c>
      <c r="F7045" s="666">
        <v>76520850</v>
      </c>
      <c r="G7045" s="675" t="s">
        <v>15456</v>
      </c>
      <c r="H7045" s="675" t="s">
        <v>15455</v>
      </c>
      <c r="I7045" s="675" t="s">
        <v>6929</v>
      </c>
      <c r="J7045" s="675" t="s">
        <v>6938</v>
      </c>
      <c r="K7045" s="666">
        <v>1</v>
      </c>
      <c r="L7045" s="666">
        <v>2</v>
      </c>
      <c r="M7045" s="691" t="s">
        <v>15450</v>
      </c>
      <c r="N7045" s="666">
        <v>1</v>
      </c>
      <c r="O7045" s="666">
        <v>6</v>
      </c>
      <c r="P7045" s="772" t="s">
        <v>13935</v>
      </c>
      <c r="Q7045" s="666">
        <v>1</v>
      </c>
      <c r="R7045" s="666">
        <v>12</v>
      </c>
    </row>
    <row r="7046" spans="1:18" ht="15.75" customHeight="1" x14ac:dyDescent="0.2">
      <c r="A7046" s="665" t="s">
        <v>13701</v>
      </c>
      <c r="B7046" s="666" t="s">
        <v>6922</v>
      </c>
      <c r="C7046" s="666" t="s">
        <v>14689</v>
      </c>
      <c r="D7046" s="675" t="s">
        <v>10356</v>
      </c>
      <c r="E7046" s="737" t="s">
        <v>4263</v>
      </c>
      <c r="F7046" s="666">
        <v>44582152</v>
      </c>
      <c r="G7046" s="675" t="s">
        <v>15457</v>
      </c>
      <c r="H7046" s="675" t="s">
        <v>10356</v>
      </c>
      <c r="I7046" s="675" t="s">
        <v>6929</v>
      </c>
      <c r="J7046" s="675" t="s">
        <v>10356</v>
      </c>
      <c r="K7046" s="666">
        <v>1</v>
      </c>
      <c r="L7046" s="666">
        <v>2</v>
      </c>
      <c r="M7046" s="691" t="s">
        <v>15450</v>
      </c>
      <c r="N7046" s="666"/>
      <c r="O7046" s="666"/>
      <c r="P7046" s="772" t="s">
        <v>13935</v>
      </c>
      <c r="Q7046" s="666"/>
      <c r="R7046" s="666"/>
    </row>
    <row r="7047" spans="1:18" ht="15.75" customHeight="1" x14ac:dyDescent="0.2">
      <c r="A7047" s="665" t="s">
        <v>13701</v>
      </c>
      <c r="B7047" s="666" t="s">
        <v>6922</v>
      </c>
      <c r="C7047" s="666" t="s">
        <v>11026</v>
      </c>
      <c r="D7047" s="675" t="s">
        <v>10738</v>
      </c>
      <c r="E7047" s="737" t="s">
        <v>15041</v>
      </c>
      <c r="F7047" s="666">
        <v>44832337</v>
      </c>
      <c r="G7047" s="675" t="s">
        <v>15458</v>
      </c>
      <c r="H7047" s="675" t="s">
        <v>10738</v>
      </c>
      <c r="I7047" s="675" t="s">
        <v>7361</v>
      </c>
      <c r="J7047" s="675" t="s">
        <v>13708</v>
      </c>
      <c r="K7047" s="666"/>
      <c r="L7047" s="666"/>
      <c r="M7047" s="691"/>
      <c r="N7047" s="666">
        <v>3</v>
      </c>
      <c r="O7047" s="666">
        <v>5</v>
      </c>
      <c r="P7047" s="772" t="s">
        <v>15459</v>
      </c>
      <c r="Q7047" s="666">
        <v>1</v>
      </c>
      <c r="R7047" s="666">
        <v>12</v>
      </c>
    </row>
    <row r="7048" spans="1:18" ht="15.75" customHeight="1" x14ac:dyDescent="0.2">
      <c r="A7048" s="665" t="s">
        <v>13701</v>
      </c>
      <c r="B7048" s="666" t="s">
        <v>6922</v>
      </c>
      <c r="C7048" s="666" t="s">
        <v>11026</v>
      </c>
      <c r="D7048" s="675" t="s">
        <v>10390</v>
      </c>
      <c r="E7048" s="737" t="s">
        <v>15041</v>
      </c>
      <c r="F7048" s="666">
        <v>42125473</v>
      </c>
      <c r="G7048" s="675" t="s">
        <v>15460</v>
      </c>
      <c r="H7048" s="675" t="s">
        <v>10390</v>
      </c>
      <c r="I7048" s="675" t="s">
        <v>7361</v>
      </c>
      <c r="J7048" s="675" t="s">
        <v>13708</v>
      </c>
      <c r="K7048" s="666"/>
      <c r="L7048" s="666"/>
      <c r="M7048" s="691"/>
      <c r="N7048" s="666">
        <v>3</v>
      </c>
      <c r="O7048" s="666">
        <v>5</v>
      </c>
      <c r="P7048" s="772" t="s">
        <v>15459</v>
      </c>
      <c r="Q7048" s="666">
        <v>1</v>
      </c>
      <c r="R7048" s="666">
        <v>12</v>
      </c>
    </row>
    <row r="7049" spans="1:18" ht="15.75" customHeight="1" x14ac:dyDescent="0.2">
      <c r="A7049" s="665" t="s">
        <v>13701</v>
      </c>
      <c r="B7049" s="666" t="s">
        <v>6922</v>
      </c>
      <c r="C7049" s="666" t="s">
        <v>11026</v>
      </c>
      <c r="D7049" s="675" t="s">
        <v>11806</v>
      </c>
      <c r="E7049" s="737" t="s">
        <v>4266</v>
      </c>
      <c r="F7049" s="666">
        <v>18205914</v>
      </c>
      <c r="G7049" s="675" t="s">
        <v>15461</v>
      </c>
      <c r="H7049" s="675" t="s">
        <v>11806</v>
      </c>
      <c r="I7049" s="675" t="s">
        <v>6929</v>
      </c>
      <c r="J7049" s="675" t="s">
        <v>13704</v>
      </c>
      <c r="K7049" s="666"/>
      <c r="L7049" s="666"/>
      <c r="M7049" s="691"/>
      <c r="N7049" s="666">
        <v>3</v>
      </c>
      <c r="O7049" s="666">
        <v>5</v>
      </c>
      <c r="P7049" s="772" t="s">
        <v>15462</v>
      </c>
      <c r="Q7049" s="666">
        <v>1</v>
      </c>
      <c r="R7049" s="666">
        <v>12</v>
      </c>
    </row>
    <row r="7050" spans="1:18" ht="15.75" customHeight="1" x14ac:dyDescent="0.2">
      <c r="A7050" s="665" t="s">
        <v>13701</v>
      </c>
      <c r="B7050" s="666" t="s">
        <v>6922</v>
      </c>
      <c r="C7050" s="666" t="s">
        <v>11026</v>
      </c>
      <c r="D7050" s="675" t="s">
        <v>11806</v>
      </c>
      <c r="E7050" s="737" t="s">
        <v>4266</v>
      </c>
      <c r="F7050" s="666">
        <v>70140845</v>
      </c>
      <c r="G7050" s="675" t="s">
        <v>15388</v>
      </c>
      <c r="H7050" s="675" t="s">
        <v>11806</v>
      </c>
      <c r="I7050" s="675" t="s">
        <v>6929</v>
      </c>
      <c r="J7050" s="675" t="s">
        <v>13704</v>
      </c>
      <c r="K7050" s="666"/>
      <c r="L7050" s="666"/>
      <c r="M7050" s="691"/>
      <c r="N7050" s="666">
        <v>3</v>
      </c>
      <c r="O7050" s="666">
        <v>5</v>
      </c>
      <c r="P7050" s="772" t="s">
        <v>15462</v>
      </c>
      <c r="Q7050" s="666">
        <v>1</v>
      </c>
      <c r="R7050" s="666">
        <v>12</v>
      </c>
    </row>
    <row r="7051" spans="1:18" ht="15.75" customHeight="1" x14ac:dyDescent="0.2">
      <c r="A7051" s="665" t="s">
        <v>13701</v>
      </c>
      <c r="B7051" s="666" t="s">
        <v>6922</v>
      </c>
      <c r="C7051" s="666" t="s">
        <v>11026</v>
      </c>
      <c r="D7051" s="675" t="s">
        <v>11806</v>
      </c>
      <c r="E7051" s="737" t="s">
        <v>4266</v>
      </c>
      <c r="F7051" s="666">
        <v>43095768</v>
      </c>
      <c r="G7051" s="675" t="s">
        <v>15463</v>
      </c>
      <c r="H7051" s="675" t="s">
        <v>11806</v>
      </c>
      <c r="I7051" s="675" t="s">
        <v>6929</v>
      </c>
      <c r="J7051" s="675" t="s">
        <v>13704</v>
      </c>
      <c r="K7051" s="666"/>
      <c r="L7051" s="666"/>
      <c r="M7051" s="691"/>
      <c r="N7051" s="666">
        <v>3</v>
      </c>
      <c r="O7051" s="666">
        <v>5</v>
      </c>
      <c r="P7051" s="772" t="s">
        <v>15462</v>
      </c>
      <c r="Q7051" s="666">
        <v>1</v>
      </c>
      <c r="R7051" s="666">
        <v>12</v>
      </c>
    </row>
    <row r="7052" spans="1:18" ht="15.75" customHeight="1" x14ac:dyDescent="0.2">
      <c r="A7052" s="665" t="s">
        <v>13701</v>
      </c>
      <c r="B7052" s="666" t="s">
        <v>6922</v>
      </c>
      <c r="C7052" s="666" t="s">
        <v>11026</v>
      </c>
      <c r="D7052" s="675" t="s">
        <v>10738</v>
      </c>
      <c r="E7052" s="737" t="s">
        <v>15041</v>
      </c>
      <c r="F7052" s="666">
        <v>45857558</v>
      </c>
      <c r="G7052" s="675" t="s">
        <v>15464</v>
      </c>
      <c r="H7052" s="675" t="s">
        <v>10738</v>
      </c>
      <c r="I7052" s="675" t="s">
        <v>7361</v>
      </c>
      <c r="J7052" s="675" t="s">
        <v>13708</v>
      </c>
      <c r="K7052" s="666"/>
      <c r="L7052" s="666"/>
      <c r="M7052" s="691"/>
      <c r="N7052" s="666">
        <v>3</v>
      </c>
      <c r="O7052" s="666">
        <v>5</v>
      </c>
      <c r="P7052" s="772" t="s">
        <v>15459</v>
      </c>
      <c r="Q7052" s="666">
        <v>1</v>
      </c>
      <c r="R7052" s="666">
        <v>12</v>
      </c>
    </row>
    <row r="7053" spans="1:18" ht="15.75" customHeight="1" x14ac:dyDescent="0.2">
      <c r="A7053" s="665" t="s">
        <v>13701</v>
      </c>
      <c r="B7053" s="666" t="s">
        <v>6922</v>
      </c>
      <c r="C7053" s="666" t="s">
        <v>11026</v>
      </c>
      <c r="D7053" s="675" t="s">
        <v>11806</v>
      </c>
      <c r="E7053" s="737" t="s">
        <v>4266</v>
      </c>
      <c r="F7053" s="666">
        <v>71559224</v>
      </c>
      <c r="G7053" s="675" t="s">
        <v>15465</v>
      </c>
      <c r="H7053" s="675" t="s">
        <v>11806</v>
      </c>
      <c r="I7053" s="675" t="s">
        <v>6929</v>
      </c>
      <c r="J7053" s="675" t="s">
        <v>13704</v>
      </c>
      <c r="K7053" s="666"/>
      <c r="L7053" s="666"/>
      <c r="M7053" s="691"/>
      <c r="N7053" s="666">
        <v>3</v>
      </c>
      <c r="O7053" s="666">
        <v>5</v>
      </c>
      <c r="P7053" s="772" t="s">
        <v>15462</v>
      </c>
      <c r="Q7053" s="666">
        <v>1</v>
      </c>
      <c r="R7053" s="666">
        <v>12</v>
      </c>
    </row>
    <row r="7054" spans="1:18" ht="15.75" customHeight="1" x14ac:dyDescent="0.2">
      <c r="A7054" s="665" t="s">
        <v>13701</v>
      </c>
      <c r="B7054" s="666" t="s">
        <v>6922</v>
      </c>
      <c r="C7054" s="666" t="s">
        <v>11026</v>
      </c>
      <c r="D7054" s="675" t="s">
        <v>11806</v>
      </c>
      <c r="E7054" s="737" t="s">
        <v>4266</v>
      </c>
      <c r="F7054" s="666">
        <v>71727372</v>
      </c>
      <c r="G7054" s="675" t="s">
        <v>15466</v>
      </c>
      <c r="H7054" s="675" t="s">
        <v>11806</v>
      </c>
      <c r="I7054" s="675" t="s">
        <v>6929</v>
      </c>
      <c r="J7054" s="675" t="s">
        <v>13704</v>
      </c>
      <c r="K7054" s="666"/>
      <c r="L7054" s="666"/>
      <c r="M7054" s="691"/>
      <c r="N7054" s="666">
        <v>3</v>
      </c>
      <c r="O7054" s="666">
        <v>5</v>
      </c>
      <c r="P7054" s="772" t="s">
        <v>15462</v>
      </c>
      <c r="Q7054" s="666">
        <v>1</v>
      </c>
      <c r="R7054" s="666">
        <v>12</v>
      </c>
    </row>
    <row r="7055" spans="1:18" ht="15.75" customHeight="1" x14ac:dyDescent="0.2">
      <c r="A7055" s="665" t="s">
        <v>13701</v>
      </c>
      <c r="B7055" s="666" t="s">
        <v>6922</v>
      </c>
      <c r="C7055" s="666" t="s">
        <v>11026</v>
      </c>
      <c r="D7055" s="675" t="s">
        <v>9914</v>
      </c>
      <c r="E7055" s="737" t="s">
        <v>6963</v>
      </c>
      <c r="F7055" s="666">
        <v>70009343</v>
      </c>
      <c r="G7055" s="675" t="s">
        <v>15467</v>
      </c>
      <c r="H7055" s="675" t="s">
        <v>9914</v>
      </c>
      <c r="I7055" s="675" t="s">
        <v>6929</v>
      </c>
      <c r="J7055" s="675" t="s">
        <v>9913</v>
      </c>
      <c r="K7055" s="666"/>
      <c r="L7055" s="666"/>
      <c r="M7055" s="691"/>
      <c r="N7055" s="666">
        <v>3</v>
      </c>
      <c r="O7055" s="666">
        <v>5</v>
      </c>
      <c r="P7055" s="772" t="s">
        <v>14583</v>
      </c>
      <c r="Q7055" s="666">
        <v>1</v>
      </c>
      <c r="R7055" s="666">
        <v>12</v>
      </c>
    </row>
    <row r="7056" spans="1:18" ht="15.75" customHeight="1" x14ac:dyDescent="0.2">
      <c r="A7056" s="665" t="s">
        <v>13701</v>
      </c>
      <c r="B7056" s="666" t="s">
        <v>6922</v>
      </c>
      <c r="C7056" s="666" t="s">
        <v>11026</v>
      </c>
      <c r="D7056" s="675" t="s">
        <v>11806</v>
      </c>
      <c r="E7056" s="737" t="s">
        <v>6979</v>
      </c>
      <c r="F7056" s="666">
        <v>70869867</v>
      </c>
      <c r="G7056" s="675" t="s">
        <v>13543</v>
      </c>
      <c r="H7056" s="675" t="s">
        <v>11806</v>
      </c>
      <c r="I7056" s="675" t="s">
        <v>6929</v>
      </c>
      <c r="J7056" s="675" t="s">
        <v>13704</v>
      </c>
      <c r="K7056" s="666"/>
      <c r="L7056" s="666"/>
      <c r="M7056" s="691"/>
      <c r="N7056" s="666">
        <v>3</v>
      </c>
      <c r="O7056" s="666">
        <v>5</v>
      </c>
      <c r="P7056" s="772" t="s">
        <v>15468</v>
      </c>
      <c r="Q7056" s="666">
        <v>1</v>
      </c>
      <c r="R7056" s="666">
        <v>12</v>
      </c>
    </row>
    <row r="7057" spans="1:18" ht="15.75" customHeight="1" x14ac:dyDescent="0.2">
      <c r="A7057" s="665" t="s">
        <v>13701</v>
      </c>
      <c r="B7057" s="666" t="s">
        <v>6922</v>
      </c>
      <c r="C7057" s="666" t="s">
        <v>11026</v>
      </c>
      <c r="D7057" s="675" t="s">
        <v>15469</v>
      </c>
      <c r="E7057" s="737" t="s">
        <v>15470</v>
      </c>
      <c r="F7057" s="666">
        <v>47480853</v>
      </c>
      <c r="G7057" s="675" t="s">
        <v>14372</v>
      </c>
      <c r="H7057" s="675" t="s">
        <v>15469</v>
      </c>
      <c r="I7057" s="675" t="s">
        <v>6929</v>
      </c>
      <c r="J7057" s="675" t="s">
        <v>9913</v>
      </c>
      <c r="K7057" s="666"/>
      <c r="L7057" s="666"/>
      <c r="M7057" s="691"/>
      <c r="N7057" s="666">
        <v>3</v>
      </c>
      <c r="O7057" s="666">
        <v>5</v>
      </c>
      <c r="P7057" s="772" t="s">
        <v>15471</v>
      </c>
      <c r="Q7057" s="666">
        <v>1</v>
      </c>
      <c r="R7057" s="666">
        <v>12</v>
      </c>
    </row>
    <row r="7058" spans="1:18" ht="15.75" customHeight="1" x14ac:dyDescent="0.2">
      <c r="A7058" s="665" t="s">
        <v>13701</v>
      </c>
      <c r="B7058" s="666" t="s">
        <v>6922</v>
      </c>
      <c r="C7058" s="666" t="s">
        <v>11026</v>
      </c>
      <c r="D7058" s="675" t="s">
        <v>11806</v>
      </c>
      <c r="E7058" s="737" t="s">
        <v>4266</v>
      </c>
      <c r="F7058" s="666">
        <v>43002842</v>
      </c>
      <c r="G7058" s="675" t="s">
        <v>13302</v>
      </c>
      <c r="H7058" s="675" t="s">
        <v>11806</v>
      </c>
      <c r="I7058" s="675" t="s">
        <v>6929</v>
      </c>
      <c r="J7058" s="675" t="s">
        <v>13704</v>
      </c>
      <c r="K7058" s="666"/>
      <c r="L7058" s="666"/>
      <c r="M7058" s="691"/>
      <c r="N7058" s="666">
        <v>3</v>
      </c>
      <c r="O7058" s="666">
        <v>5</v>
      </c>
      <c r="P7058" s="772" t="s">
        <v>15462</v>
      </c>
      <c r="Q7058" s="666">
        <v>1</v>
      </c>
      <c r="R7058" s="666">
        <v>12</v>
      </c>
    </row>
    <row r="7059" spans="1:18" ht="15.75" customHeight="1" x14ac:dyDescent="0.2">
      <c r="A7059" s="665" t="s">
        <v>13701</v>
      </c>
      <c r="B7059" s="666" t="s">
        <v>6922</v>
      </c>
      <c r="C7059" s="666" t="s">
        <v>11026</v>
      </c>
      <c r="D7059" s="675" t="s">
        <v>9914</v>
      </c>
      <c r="E7059" s="737" t="s">
        <v>6963</v>
      </c>
      <c r="F7059" s="666">
        <v>74610655</v>
      </c>
      <c r="G7059" s="675" t="s">
        <v>13095</v>
      </c>
      <c r="H7059" s="675" t="s">
        <v>9914</v>
      </c>
      <c r="I7059" s="675" t="s">
        <v>6929</v>
      </c>
      <c r="J7059" s="675" t="s">
        <v>9913</v>
      </c>
      <c r="K7059" s="666"/>
      <c r="L7059" s="666"/>
      <c r="M7059" s="691"/>
      <c r="N7059" s="666">
        <v>3</v>
      </c>
      <c r="O7059" s="666">
        <v>5</v>
      </c>
      <c r="P7059" s="772" t="s">
        <v>14583</v>
      </c>
      <c r="Q7059" s="666">
        <v>1</v>
      </c>
      <c r="R7059" s="666">
        <v>12</v>
      </c>
    </row>
    <row r="7060" spans="1:18" ht="15.75" customHeight="1" x14ac:dyDescent="0.2">
      <c r="A7060" s="665" t="s">
        <v>13701</v>
      </c>
      <c r="B7060" s="666" t="s">
        <v>6922</v>
      </c>
      <c r="C7060" s="666" t="s">
        <v>11026</v>
      </c>
      <c r="D7060" s="675" t="s">
        <v>11806</v>
      </c>
      <c r="E7060" s="737" t="s">
        <v>6979</v>
      </c>
      <c r="F7060" s="666">
        <v>75495414</v>
      </c>
      <c r="G7060" s="675" t="s">
        <v>15472</v>
      </c>
      <c r="H7060" s="675" t="s">
        <v>11806</v>
      </c>
      <c r="I7060" s="675" t="s">
        <v>6929</v>
      </c>
      <c r="J7060" s="675" t="s">
        <v>13704</v>
      </c>
      <c r="K7060" s="666"/>
      <c r="L7060" s="666"/>
      <c r="M7060" s="691"/>
      <c r="N7060" s="666">
        <v>3</v>
      </c>
      <c r="O7060" s="666">
        <v>5</v>
      </c>
      <c r="P7060" s="772" t="s">
        <v>15468</v>
      </c>
      <c r="Q7060" s="666">
        <v>1</v>
      </c>
      <c r="R7060" s="666">
        <v>12</v>
      </c>
    </row>
    <row r="7061" spans="1:18" ht="15.75" customHeight="1" x14ac:dyDescent="0.2">
      <c r="A7061" s="665" t="s">
        <v>13701</v>
      </c>
      <c r="B7061" s="666" t="s">
        <v>6922</v>
      </c>
      <c r="C7061" s="666" t="s">
        <v>11026</v>
      </c>
      <c r="D7061" s="675" t="s">
        <v>9914</v>
      </c>
      <c r="E7061" s="737" t="s">
        <v>6963</v>
      </c>
      <c r="F7061" s="666">
        <v>72503277</v>
      </c>
      <c r="G7061" s="675" t="s">
        <v>15473</v>
      </c>
      <c r="H7061" s="675" t="s">
        <v>9914</v>
      </c>
      <c r="I7061" s="675" t="s">
        <v>6929</v>
      </c>
      <c r="J7061" s="675" t="s">
        <v>9913</v>
      </c>
      <c r="K7061" s="666"/>
      <c r="L7061" s="666"/>
      <c r="M7061" s="691"/>
      <c r="N7061" s="666">
        <v>3</v>
      </c>
      <c r="O7061" s="666">
        <v>5</v>
      </c>
      <c r="P7061" s="772" t="s">
        <v>14583</v>
      </c>
      <c r="Q7061" s="666">
        <v>1</v>
      </c>
      <c r="R7061" s="666">
        <v>12</v>
      </c>
    </row>
    <row r="7062" spans="1:18" ht="15.75" customHeight="1" x14ac:dyDescent="0.2">
      <c r="A7062" s="665" t="s">
        <v>13701</v>
      </c>
      <c r="B7062" s="666" t="s">
        <v>6922</v>
      </c>
      <c r="C7062" s="666" t="s">
        <v>11026</v>
      </c>
      <c r="D7062" s="675" t="s">
        <v>11806</v>
      </c>
      <c r="E7062" s="737" t="s">
        <v>4266</v>
      </c>
      <c r="F7062" s="666">
        <v>71055027</v>
      </c>
      <c r="G7062" s="675" t="s">
        <v>15474</v>
      </c>
      <c r="H7062" s="675" t="s">
        <v>11806</v>
      </c>
      <c r="I7062" s="675" t="s">
        <v>6929</v>
      </c>
      <c r="J7062" s="675" t="s">
        <v>13704</v>
      </c>
      <c r="K7062" s="666"/>
      <c r="L7062" s="666"/>
      <c r="M7062" s="691"/>
      <c r="N7062" s="666">
        <v>3</v>
      </c>
      <c r="O7062" s="666">
        <v>5</v>
      </c>
      <c r="P7062" s="772" t="s">
        <v>15462</v>
      </c>
      <c r="Q7062" s="666">
        <v>1</v>
      </c>
      <c r="R7062" s="666">
        <v>12</v>
      </c>
    </row>
    <row r="7063" spans="1:18" ht="15.75" customHeight="1" x14ac:dyDescent="0.2">
      <c r="A7063" s="665" t="s">
        <v>13701</v>
      </c>
      <c r="B7063" s="666" t="s">
        <v>6922</v>
      </c>
      <c r="C7063" s="666" t="s">
        <v>11026</v>
      </c>
      <c r="D7063" s="675" t="s">
        <v>15469</v>
      </c>
      <c r="E7063" s="737" t="s">
        <v>15470</v>
      </c>
      <c r="F7063" s="666">
        <v>46112208</v>
      </c>
      <c r="G7063" s="675" t="s">
        <v>15475</v>
      </c>
      <c r="H7063" s="675" t="s">
        <v>15469</v>
      </c>
      <c r="I7063" s="675" t="s">
        <v>6929</v>
      </c>
      <c r="J7063" s="675" t="s">
        <v>9913</v>
      </c>
      <c r="K7063" s="666"/>
      <c r="L7063" s="666"/>
      <c r="M7063" s="691"/>
      <c r="N7063" s="666">
        <v>3</v>
      </c>
      <c r="O7063" s="666">
        <v>5</v>
      </c>
      <c r="P7063" s="772" t="s">
        <v>15471</v>
      </c>
      <c r="Q7063" s="666">
        <v>1</v>
      </c>
      <c r="R7063" s="666">
        <v>12</v>
      </c>
    </row>
    <row r="7064" spans="1:18" ht="15.75" customHeight="1" x14ac:dyDescent="0.2">
      <c r="A7064" s="665" t="s">
        <v>13701</v>
      </c>
      <c r="B7064" s="666" t="s">
        <v>6922</v>
      </c>
      <c r="C7064" s="666" t="s">
        <v>11026</v>
      </c>
      <c r="D7064" s="675" t="s">
        <v>11806</v>
      </c>
      <c r="E7064" s="737" t="s">
        <v>4266</v>
      </c>
      <c r="F7064" s="666">
        <v>46781737</v>
      </c>
      <c r="G7064" s="675" t="s">
        <v>13469</v>
      </c>
      <c r="H7064" s="675" t="s">
        <v>11806</v>
      </c>
      <c r="I7064" s="675" t="s">
        <v>6929</v>
      </c>
      <c r="J7064" s="675" t="s">
        <v>13704</v>
      </c>
      <c r="K7064" s="666"/>
      <c r="L7064" s="666"/>
      <c r="M7064" s="691"/>
      <c r="N7064" s="666">
        <v>3</v>
      </c>
      <c r="O7064" s="666">
        <v>5</v>
      </c>
      <c r="P7064" s="772" t="s">
        <v>15462</v>
      </c>
      <c r="Q7064" s="666">
        <v>1</v>
      </c>
      <c r="R7064" s="666">
        <v>12</v>
      </c>
    </row>
    <row r="7065" spans="1:18" ht="15.75" customHeight="1" x14ac:dyDescent="0.2">
      <c r="A7065" s="665" t="s">
        <v>13701</v>
      </c>
      <c r="B7065" s="666" t="s">
        <v>6922</v>
      </c>
      <c r="C7065" s="666" t="s">
        <v>11026</v>
      </c>
      <c r="D7065" s="675" t="s">
        <v>9914</v>
      </c>
      <c r="E7065" s="737" t="s">
        <v>6963</v>
      </c>
      <c r="F7065" s="666">
        <v>70502374</v>
      </c>
      <c r="G7065" s="675" t="s">
        <v>15476</v>
      </c>
      <c r="H7065" s="675" t="s">
        <v>9914</v>
      </c>
      <c r="I7065" s="675" t="s">
        <v>6929</v>
      </c>
      <c r="J7065" s="675" t="s">
        <v>9913</v>
      </c>
      <c r="K7065" s="666"/>
      <c r="L7065" s="666"/>
      <c r="M7065" s="691"/>
      <c r="N7065" s="666">
        <v>3</v>
      </c>
      <c r="O7065" s="666">
        <v>5</v>
      </c>
      <c r="P7065" s="772" t="s">
        <v>14583</v>
      </c>
      <c r="Q7065" s="666">
        <v>1</v>
      </c>
      <c r="R7065" s="666">
        <v>12</v>
      </c>
    </row>
    <row r="7066" spans="1:18" ht="15.75" customHeight="1" x14ac:dyDescent="0.2">
      <c r="A7066" s="665" t="s">
        <v>13701</v>
      </c>
      <c r="B7066" s="666" t="s">
        <v>6922</v>
      </c>
      <c r="C7066" s="666" t="s">
        <v>11026</v>
      </c>
      <c r="D7066" s="675" t="s">
        <v>11806</v>
      </c>
      <c r="E7066" s="737" t="s">
        <v>4266</v>
      </c>
      <c r="F7066" s="666">
        <v>45299059</v>
      </c>
      <c r="G7066" s="675" t="s">
        <v>13974</v>
      </c>
      <c r="H7066" s="675" t="s">
        <v>11806</v>
      </c>
      <c r="I7066" s="675" t="s">
        <v>6929</v>
      </c>
      <c r="J7066" s="675" t="s">
        <v>13704</v>
      </c>
      <c r="K7066" s="666"/>
      <c r="L7066" s="666"/>
      <c r="M7066" s="691"/>
      <c r="N7066" s="666">
        <v>3</v>
      </c>
      <c r="O7066" s="666">
        <v>5</v>
      </c>
      <c r="P7066" s="772" t="s">
        <v>15462</v>
      </c>
      <c r="Q7066" s="666">
        <v>1</v>
      </c>
      <c r="R7066" s="666">
        <v>12</v>
      </c>
    </row>
    <row r="7067" spans="1:18" ht="15.75" customHeight="1" x14ac:dyDescent="0.2">
      <c r="A7067" s="665" t="s">
        <v>13701</v>
      </c>
      <c r="B7067" s="666" t="s">
        <v>6922</v>
      </c>
      <c r="C7067" s="666" t="s">
        <v>11026</v>
      </c>
      <c r="D7067" s="675" t="s">
        <v>11806</v>
      </c>
      <c r="E7067" s="737" t="s">
        <v>4266</v>
      </c>
      <c r="F7067" s="666">
        <v>70607781</v>
      </c>
      <c r="G7067" s="675" t="s">
        <v>15145</v>
      </c>
      <c r="H7067" s="675" t="s">
        <v>11806</v>
      </c>
      <c r="I7067" s="675" t="s">
        <v>6929</v>
      </c>
      <c r="J7067" s="675" t="s">
        <v>13704</v>
      </c>
      <c r="K7067" s="666"/>
      <c r="L7067" s="666"/>
      <c r="M7067" s="691"/>
      <c r="N7067" s="666">
        <v>3</v>
      </c>
      <c r="O7067" s="666">
        <v>5</v>
      </c>
      <c r="P7067" s="772" t="s">
        <v>15462</v>
      </c>
      <c r="Q7067" s="666">
        <v>1</v>
      </c>
      <c r="R7067" s="666">
        <v>12</v>
      </c>
    </row>
    <row r="7068" spans="1:18" ht="15.75" customHeight="1" x14ac:dyDescent="0.2">
      <c r="A7068" s="665" t="s">
        <v>13701</v>
      </c>
      <c r="B7068" s="666" t="s">
        <v>6922</v>
      </c>
      <c r="C7068" s="666" t="s">
        <v>11026</v>
      </c>
      <c r="D7068" s="675" t="s">
        <v>9914</v>
      </c>
      <c r="E7068" s="737" t="s">
        <v>6963</v>
      </c>
      <c r="F7068" s="666">
        <v>71025632</v>
      </c>
      <c r="G7068" s="675" t="s">
        <v>15477</v>
      </c>
      <c r="H7068" s="675" t="s">
        <v>9914</v>
      </c>
      <c r="I7068" s="675" t="s">
        <v>6929</v>
      </c>
      <c r="J7068" s="675" t="s">
        <v>9913</v>
      </c>
      <c r="K7068" s="666"/>
      <c r="L7068" s="666"/>
      <c r="M7068" s="691"/>
      <c r="N7068" s="666">
        <v>3</v>
      </c>
      <c r="O7068" s="666">
        <v>5</v>
      </c>
      <c r="P7068" s="772" t="s">
        <v>14583</v>
      </c>
      <c r="Q7068" s="666">
        <v>1</v>
      </c>
      <c r="R7068" s="666">
        <v>12</v>
      </c>
    </row>
    <row r="7069" spans="1:18" ht="15.75" customHeight="1" x14ac:dyDescent="0.2">
      <c r="A7069" s="665" t="s">
        <v>13701</v>
      </c>
      <c r="B7069" s="666" t="s">
        <v>6922</v>
      </c>
      <c r="C7069" s="666" t="s">
        <v>11026</v>
      </c>
      <c r="D7069" s="675" t="s">
        <v>15478</v>
      </c>
      <c r="E7069" s="737" t="s">
        <v>5124</v>
      </c>
      <c r="F7069" s="666">
        <v>18832531</v>
      </c>
      <c r="G7069" s="675" t="s">
        <v>15479</v>
      </c>
      <c r="H7069" s="675" t="s">
        <v>15478</v>
      </c>
      <c r="I7069" s="675" t="s">
        <v>7361</v>
      </c>
      <c r="J7069" s="675" t="s">
        <v>13708</v>
      </c>
      <c r="K7069" s="666"/>
      <c r="L7069" s="666"/>
      <c r="M7069" s="691"/>
      <c r="N7069" s="666">
        <v>3</v>
      </c>
      <c r="O7069" s="666">
        <v>5</v>
      </c>
      <c r="P7069" s="772" t="s">
        <v>14355</v>
      </c>
      <c r="Q7069" s="666">
        <v>1</v>
      </c>
      <c r="R7069" s="666">
        <v>12</v>
      </c>
    </row>
    <row r="7070" spans="1:18" ht="15.75" customHeight="1" x14ac:dyDescent="0.2">
      <c r="A7070" s="665" t="s">
        <v>13701</v>
      </c>
      <c r="B7070" s="666" t="s">
        <v>6922</v>
      </c>
      <c r="C7070" s="666" t="s">
        <v>11026</v>
      </c>
      <c r="D7070" s="675" t="s">
        <v>9105</v>
      </c>
      <c r="E7070" s="737" t="s">
        <v>6979</v>
      </c>
      <c r="F7070" s="666">
        <v>44731102</v>
      </c>
      <c r="G7070" s="675" t="s">
        <v>15480</v>
      </c>
      <c r="H7070" s="675" t="s">
        <v>9105</v>
      </c>
      <c r="I7070" s="675" t="s">
        <v>6929</v>
      </c>
      <c r="J7070" s="675" t="s">
        <v>13873</v>
      </c>
      <c r="K7070" s="666"/>
      <c r="L7070" s="666"/>
      <c r="M7070" s="691"/>
      <c r="N7070" s="666">
        <v>3</v>
      </c>
      <c r="O7070" s="666">
        <v>5</v>
      </c>
      <c r="P7070" s="772" t="s">
        <v>15468</v>
      </c>
      <c r="Q7070" s="666">
        <v>1</v>
      </c>
      <c r="R7070" s="666">
        <v>12</v>
      </c>
    </row>
    <row r="7071" spans="1:18" ht="15.75" customHeight="1" x14ac:dyDescent="0.2">
      <c r="A7071" s="665" t="s">
        <v>13701</v>
      </c>
      <c r="B7071" s="666" t="s">
        <v>6922</v>
      </c>
      <c r="C7071" s="666" t="s">
        <v>11026</v>
      </c>
      <c r="D7071" s="675" t="s">
        <v>11806</v>
      </c>
      <c r="E7071" s="737" t="s">
        <v>4266</v>
      </c>
      <c r="F7071" s="666">
        <v>70912179</v>
      </c>
      <c r="G7071" s="675" t="s">
        <v>15481</v>
      </c>
      <c r="H7071" s="675" t="s">
        <v>11806</v>
      </c>
      <c r="I7071" s="675" t="s">
        <v>6929</v>
      </c>
      <c r="J7071" s="675" t="s">
        <v>13704</v>
      </c>
      <c r="K7071" s="666"/>
      <c r="L7071" s="666"/>
      <c r="M7071" s="691"/>
      <c r="N7071" s="666">
        <v>3</v>
      </c>
      <c r="O7071" s="666">
        <v>5</v>
      </c>
      <c r="P7071" s="772" t="s">
        <v>15462</v>
      </c>
      <c r="Q7071" s="666">
        <v>1</v>
      </c>
      <c r="R7071" s="666">
        <v>12</v>
      </c>
    </row>
    <row r="7072" spans="1:18" ht="15.75" customHeight="1" x14ac:dyDescent="0.2">
      <c r="A7072" s="665" t="s">
        <v>13701</v>
      </c>
      <c r="B7072" s="666" t="s">
        <v>6922</v>
      </c>
      <c r="C7072" s="666" t="s">
        <v>11026</v>
      </c>
      <c r="D7072" s="675" t="s">
        <v>11806</v>
      </c>
      <c r="E7072" s="737" t="s">
        <v>4266</v>
      </c>
      <c r="F7072" s="666">
        <v>48437970</v>
      </c>
      <c r="G7072" s="675" t="s">
        <v>13583</v>
      </c>
      <c r="H7072" s="675" t="s">
        <v>11806</v>
      </c>
      <c r="I7072" s="675" t="s">
        <v>6929</v>
      </c>
      <c r="J7072" s="675" t="s">
        <v>13704</v>
      </c>
      <c r="K7072" s="666"/>
      <c r="L7072" s="666"/>
      <c r="M7072" s="691"/>
      <c r="N7072" s="666">
        <v>3</v>
      </c>
      <c r="O7072" s="666">
        <v>5</v>
      </c>
      <c r="P7072" s="772" t="s">
        <v>15462</v>
      </c>
      <c r="Q7072" s="666">
        <v>1</v>
      </c>
      <c r="R7072" s="666">
        <v>12</v>
      </c>
    </row>
    <row r="7073" spans="1:18" ht="15.75" customHeight="1" x14ac:dyDescent="0.2">
      <c r="A7073" s="665" t="s">
        <v>13701</v>
      </c>
      <c r="B7073" s="666" t="s">
        <v>6922</v>
      </c>
      <c r="C7073" s="666" t="s">
        <v>11026</v>
      </c>
      <c r="D7073" s="675" t="s">
        <v>11806</v>
      </c>
      <c r="E7073" s="737" t="s">
        <v>4266</v>
      </c>
      <c r="F7073" s="666">
        <v>43599857</v>
      </c>
      <c r="G7073" s="675" t="s">
        <v>15482</v>
      </c>
      <c r="H7073" s="675" t="s">
        <v>11806</v>
      </c>
      <c r="I7073" s="675" t="s">
        <v>6929</v>
      </c>
      <c r="J7073" s="675" t="s">
        <v>13704</v>
      </c>
      <c r="K7073" s="666"/>
      <c r="L7073" s="666"/>
      <c r="M7073" s="691"/>
      <c r="N7073" s="666">
        <v>3</v>
      </c>
      <c r="O7073" s="666">
        <v>5</v>
      </c>
      <c r="P7073" s="772" t="s">
        <v>15462</v>
      </c>
      <c r="Q7073" s="666">
        <v>1</v>
      </c>
      <c r="R7073" s="666">
        <v>12</v>
      </c>
    </row>
    <row r="7074" spans="1:18" ht="15.75" customHeight="1" x14ac:dyDescent="0.2">
      <c r="A7074" s="665" t="s">
        <v>13701</v>
      </c>
      <c r="B7074" s="666" t="s">
        <v>6922</v>
      </c>
      <c r="C7074" s="666" t="s">
        <v>11026</v>
      </c>
      <c r="D7074" s="675" t="s">
        <v>11806</v>
      </c>
      <c r="E7074" s="737" t="s">
        <v>4266</v>
      </c>
      <c r="F7074" s="666">
        <v>72868033</v>
      </c>
      <c r="G7074" s="675" t="s">
        <v>13634</v>
      </c>
      <c r="H7074" s="675" t="s">
        <v>11806</v>
      </c>
      <c r="I7074" s="675" t="s">
        <v>6929</v>
      </c>
      <c r="J7074" s="675" t="s">
        <v>13704</v>
      </c>
      <c r="K7074" s="666"/>
      <c r="L7074" s="666"/>
      <c r="M7074" s="691"/>
      <c r="N7074" s="666">
        <v>3</v>
      </c>
      <c r="O7074" s="666">
        <v>5</v>
      </c>
      <c r="P7074" s="772" t="s">
        <v>15462</v>
      </c>
      <c r="Q7074" s="666">
        <v>1</v>
      </c>
      <c r="R7074" s="666">
        <v>12</v>
      </c>
    </row>
    <row r="7075" spans="1:18" ht="15.75" customHeight="1" x14ac:dyDescent="0.2">
      <c r="A7075" s="665" t="s">
        <v>13701</v>
      </c>
      <c r="B7075" s="666" t="s">
        <v>6922</v>
      </c>
      <c r="C7075" s="666" t="s">
        <v>11026</v>
      </c>
      <c r="D7075" s="675" t="s">
        <v>9914</v>
      </c>
      <c r="E7075" s="737" t="s">
        <v>6963</v>
      </c>
      <c r="F7075" s="666">
        <v>40878503</v>
      </c>
      <c r="G7075" s="675" t="s">
        <v>14570</v>
      </c>
      <c r="H7075" s="675" t="s">
        <v>9914</v>
      </c>
      <c r="I7075" s="675" t="s">
        <v>6929</v>
      </c>
      <c r="J7075" s="675" t="s">
        <v>9913</v>
      </c>
      <c r="K7075" s="666"/>
      <c r="L7075" s="666"/>
      <c r="M7075" s="691"/>
      <c r="N7075" s="666">
        <v>3</v>
      </c>
      <c r="O7075" s="666">
        <v>5</v>
      </c>
      <c r="P7075" s="772" t="s">
        <v>14583</v>
      </c>
      <c r="Q7075" s="666">
        <v>1</v>
      </c>
      <c r="R7075" s="666">
        <v>12</v>
      </c>
    </row>
    <row r="7076" spans="1:18" ht="15.75" customHeight="1" x14ac:dyDescent="0.2">
      <c r="A7076" s="665" t="s">
        <v>13701</v>
      </c>
      <c r="B7076" s="666" t="s">
        <v>6922</v>
      </c>
      <c r="C7076" s="666" t="s">
        <v>11026</v>
      </c>
      <c r="D7076" s="675" t="s">
        <v>10738</v>
      </c>
      <c r="E7076" s="737" t="s">
        <v>15041</v>
      </c>
      <c r="F7076" s="666">
        <v>48699818</v>
      </c>
      <c r="G7076" s="675" t="s">
        <v>15483</v>
      </c>
      <c r="H7076" s="675" t="s">
        <v>10738</v>
      </c>
      <c r="I7076" s="675" t="s">
        <v>7361</v>
      </c>
      <c r="J7076" s="675" t="s">
        <v>13708</v>
      </c>
      <c r="K7076" s="666"/>
      <c r="L7076" s="666"/>
      <c r="M7076" s="691"/>
      <c r="N7076" s="666">
        <v>3</v>
      </c>
      <c r="O7076" s="666">
        <v>5</v>
      </c>
      <c r="P7076" s="772" t="s">
        <v>15459</v>
      </c>
      <c r="Q7076" s="666">
        <v>1</v>
      </c>
      <c r="R7076" s="666">
        <v>12</v>
      </c>
    </row>
    <row r="7077" spans="1:18" ht="15.75" customHeight="1" x14ac:dyDescent="0.2">
      <c r="A7077" s="665" t="s">
        <v>13701</v>
      </c>
      <c r="B7077" s="666" t="s">
        <v>6922</v>
      </c>
      <c r="C7077" s="666" t="s">
        <v>11026</v>
      </c>
      <c r="D7077" s="675" t="s">
        <v>11806</v>
      </c>
      <c r="E7077" s="737" t="s">
        <v>1750</v>
      </c>
      <c r="F7077" s="666">
        <v>46739286</v>
      </c>
      <c r="G7077" s="675" t="s">
        <v>13547</v>
      </c>
      <c r="H7077" s="675" t="s">
        <v>11806</v>
      </c>
      <c r="I7077" s="675" t="s">
        <v>6929</v>
      </c>
      <c r="J7077" s="675" t="s">
        <v>13704</v>
      </c>
      <c r="K7077" s="666"/>
      <c r="L7077" s="666"/>
      <c r="M7077" s="691"/>
      <c r="N7077" s="666">
        <v>3</v>
      </c>
      <c r="O7077" s="666">
        <v>5</v>
      </c>
      <c r="P7077" s="772" t="s">
        <v>15484</v>
      </c>
      <c r="Q7077" s="666">
        <v>1</v>
      </c>
      <c r="R7077" s="666">
        <v>12</v>
      </c>
    </row>
    <row r="7078" spans="1:18" ht="15.75" customHeight="1" x14ac:dyDescent="0.2">
      <c r="A7078" s="665" t="s">
        <v>13701</v>
      </c>
      <c r="B7078" s="666" t="s">
        <v>6922</v>
      </c>
      <c r="C7078" s="666" t="s">
        <v>11026</v>
      </c>
      <c r="D7078" s="675" t="s">
        <v>11806</v>
      </c>
      <c r="E7078" s="737" t="s">
        <v>4266</v>
      </c>
      <c r="F7078" s="666">
        <v>45204381</v>
      </c>
      <c r="G7078" s="675" t="s">
        <v>15359</v>
      </c>
      <c r="H7078" s="675" t="s">
        <v>11806</v>
      </c>
      <c r="I7078" s="675" t="s">
        <v>6929</v>
      </c>
      <c r="J7078" s="675" t="s">
        <v>13704</v>
      </c>
      <c r="K7078" s="666"/>
      <c r="L7078" s="666"/>
      <c r="M7078" s="691"/>
      <c r="N7078" s="666">
        <v>3</v>
      </c>
      <c r="O7078" s="666">
        <v>5</v>
      </c>
      <c r="P7078" s="772" t="s">
        <v>15462</v>
      </c>
      <c r="Q7078" s="666">
        <v>1</v>
      </c>
      <c r="R7078" s="666">
        <v>12</v>
      </c>
    </row>
    <row r="7079" spans="1:18" ht="15.75" customHeight="1" x14ac:dyDescent="0.2">
      <c r="A7079" s="665" t="s">
        <v>13701</v>
      </c>
      <c r="B7079" s="666" t="s">
        <v>6922</v>
      </c>
      <c r="C7079" s="666" t="s">
        <v>11026</v>
      </c>
      <c r="D7079" s="675" t="s">
        <v>11806</v>
      </c>
      <c r="E7079" s="737" t="s">
        <v>4266</v>
      </c>
      <c r="F7079" s="666">
        <v>46368202</v>
      </c>
      <c r="G7079" s="675" t="s">
        <v>15485</v>
      </c>
      <c r="H7079" s="675" t="s">
        <v>11806</v>
      </c>
      <c r="I7079" s="675" t="s">
        <v>6929</v>
      </c>
      <c r="J7079" s="675" t="s">
        <v>13704</v>
      </c>
      <c r="K7079" s="666"/>
      <c r="L7079" s="666"/>
      <c r="M7079" s="691"/>
      <c r="N7079" s="666">
        <v>3</v>
      </c>
      <c r="O7079" s="666">
        <v>5</v>
      </c>
      <c r="P7079" s="772" t="s">
        <v>15462</v>
      </c>
      <c r="Q7079" s="666">
        <v>1</v>
      </c>
      <c r="R7079" s="666">
        <v>12</v>
      </c>
    </row>
    <row r="7080" spans="1:18" ht="15.75" customHeight="1" x14ac:dyDescent="0.2">
      <c r="A7080" s="665" t="s">
        <v>13701</v>
      </c>
      <c r="B7080" s="666" t="s">
        <v>6922</v>
      </c>
      <c r="C7080" s="666" t="s">
        <v>11026</v>
      </c>
      <c r="D7080" s="675" t="s">
        <v>11806</v>
      </c>
      <c r="E7080" s="737" t="s">
        <v>6979</v>
      </c>
      <c r="F7080" s="666">
        <v>47681914</v>
      </c>
      <c r="G7080" s="675" t="s">
        <v>13539</v>
      </c>
      <c r="H7080" s="675" t="s">
        <v>11806</v>
      </c>
      <c r="I7080" s="675" t="s">
        <v>6929</v>
      </c>
      <c r="J7080" s="675" t="s">
        <v>13704</v>
      </c>
      <c r="K7080" s="666"/>
      <c r="L7080" s="666"/>
      <c r="M7080" s="691"/>
      <c r="N7080" s="666">
        <v>3</v>
      </c>
      <c r="O7080" s="666">
        <v>5</v>
      </c>
      <c r="P7080" s="772" t="s">
        <v>15468</v>
      </c>
      <c r="Q7080" s="666">
        <v>1</v>
      </c>
      <c r="R7080" s="666">
        <v>12</v>
      </c>
    </row>
    <row r="7081" spans="1:18" ht="15.75" customHeight="1" x14ac:dyDescent="0.2">
      <c r="A7081" s="665" t="s">
        <v>13701</v>
      </c>
      <c r="B7081" s="666" t="s">
        <v>6922</v>
      </c>
      <c r="C7081" s="666" t="s">
        <v>11026</v>
      </c>
      <c r="D7081" s="675" t="s">
        <v>11806</v>
      </c>
      <c r="E7081" s="737" t="s">
        <v>4266</v>
      </c>
      <c r="F7081" s="666">
        <v>46223682</v>
      </c>
      <c r="G7081" s="675" t="s">
        <v>15367</v>
      </c>
      <c r="H7081" s="675" t="s">
        <v>11806</v>
      </c>
      <c r="I7081" s="675" t="s">
        <v>6929</v>
      </c>
      <c r="J7081" s="675" t="s">
        <v>13704</v>
      </c>
      <c r="K7081" s="666"/>
      <c r="L7081" s="666"/>
      <c r="M7081" s="691"/>
      <c r="N7081" s="666">
        <v>3</v>
      </c>
      <c r="O7081" s="666">
        <v>5</v>
      </c>
      <c r="P7081" s="772" t="s">
        <v>15462</v>
      </c>
      <c r="Q7081" s="666">
        <v>1</v>
      </c>
      <c r="R7081" s="666">
        <v>12</v>
      </c>
    </row>
    <row r="7082" spans="1:18" ht="15.75" customHeight="1" x14ac:dyDescent="0.2">
      <c r="A7082" s="665" t="s">
        <v>13701</v>
      </c>
      <c r="B7082" s="666" t="s">
        <v>6922</v>
      </c>
      <c r="C7082" s="666" t="s">
        <v>11026</v>
      </c>
      <c r="D7082" s="675" t="s">
        <v>15469</v>
      </c>
      <c r="E7082" s="737" t="s">
        <v>15470</v>
      </c>
      <c r="F7082" s="666">
        <v>41568505</v>
      </c>
      <c r="G7082" s="675" t="s">
        <v>15486</v>
      </c>
      <c r="H7082" s="675" t="s">
        <v>15469</v>
      </c>
      <c r="I7082" s="675" t="s">
        <v>6929</v>
      </c>
      <c r="J7082" s="675" t="s">
        <v>9913</v>
      </c>
      <c r="K7082" s="666"/>
      <c r="L7082" s="666"/>
      <c r="M7082" s="691"/>
      <c r="N7082" s="666">
        <v>3</v>
      </c>
      <c r="O7082" s="666">
        <v>5</v>
      </c>
      <c r="P7082" s="772" t="s">
        <v>15471</v>
      </c>
      <c r="Q7082" s="666">
        <v>1</v>
      </c>
      <c r="R7082" s="666">
        <v>12</v>
      </c>
    </row>
    <row r="7083" spans="1:18" ht="15.75" customHeight="1" x14ac:dyDescent="0.2">
      <c r="A7083" s="665" t="s">
        <v>13701</v>
      </c>
      <c r="B7083" s="666" t="s">
        <v>6922</v>
      </c>
      <c r="C7083" s="666" t="s">
        <v>11026</v>
      </c>
      <c r="D7083" s="675" t="s">
        <v>10738</v>
      </c>
      <c r="E7083" s="737" t="s">
        <v>15041</v>
      </c>
      <c r="F7083" s="666">
        <v>47926875</v>
      </c>
      <c r="G7083" s="675" t="s">
        <v>15487</v>
      </c>
      <c r="H7083" s="675" t="s">
        <v>10738</v>
      </c>
      <c r="I7083" s="675" t="s">
        <v>7361</v>
      </c>
      <c r="J7083" s="675" t="s">
        <v>13708</v>
      </c>
      <c r="K7083" s="666"/>
      <c r="L7083" s="666"/>
      <c r="M7083" s="691"/>
      <c r="N7083" s="666">
        <v>3</v>
      </c>
      <c r="O7083" s="666">
        <v>5</v>
      </c>
      <c r="P7083" s="772" t="s">
        <v>15459</v>
      </c>
      <c r="Q7083" s="666">
        <v>1</v>
      </c>
      <c r="R7083" s="666">
        <v>12</v>
      </c>
    </row>
    <row r="7084" spans="1:18" ht="15.75" customHeight="1" x14ac:dyDescent="0.2">
      <c r="A7084" s="665" t="s">
        <v>13701</v>
      </c>
      <c r="B7084" s="666" t="s">
        <v>6922</v>
      </c>
      <c r="C7084" s="666" t="s">
        <v>11026</v>
      </c>
      <c r="D7084" s="675" t="s">
        <v>11806</v>
      </c>
      <c r="E7084" s="737" t="s">
        <v>4266</v>
      </c>
      <c r="F7084" s="666">
        <v>75392370</v>
      </c>
      <c r="G7084" s="675" t="s">
        <v>15488</v>
      </c>
      <c r="H7084" s="675" t="s">
        <v>11806</v>
      </c>
      <c r="I7084" s="675" t="s">
        <v>6929</v>
      </c>
      <c r="J7084" s="675" t="s">
        <v>13704</v>
      </c>
      <c r="K7084" s="666"/>
      <c r="L7084" s="666"/>
      <c r="M7084" s="691"/>
      <c r="N7084" s="666">
        <v>3</v>
      </c>
      <c r="O7084" s="666">
        <v>5</v>
      </c>
      <c r="P7084" s="772" t="s">
        <v>15462</v>
      </c>
      <c r="Q7084" s="666">
        <v>1</v>
      </c>
      <c r="R7084" s="666">
        <v>12</v>
      </c>
    </row>
    <row r="7085" spans="1:18" ht="15.75" customHeight="1" x14ac:dyDescent="0.2">
      <c r="A7085" s="665" t="s">
        <v>13701</v>
      </c>
      <c r="B7085" s="666" t="s">
        <v>6922</v>
      </c>
      <c r="C7085" s="666" t="s">
        <v>11026</v>
      </c>
      <c r="D7085" s="675" t="s">
        <v>10738</v>
      </c>
      <c r="E7085" s="737" t="s">
        <v>15041</v>
      </c>
      <c r="F7085" s="666">
        <v>43856666</v>
      </c>
      <c r="G7085" s="675" t="s">
        <v>15051</v>
      </c>
      <c r="H7085" s="675" t="s">
        <v>10738</v>
      </c>
      <c r="I7085" s="675" t="s">
        <v>7361</v>
      </c>
      <c r="J7085" s="675" t="s">
        <v>13708</v>
      </c>
      <c r="K7085" s="666"/>
      <c r="L7085" s="666"/>
      <c r="M7085" s="691"/>
      <c r="N7085" s="666">
        <v>2</v>
      </c>
      <c r="O7085" s="666">
        <v>4</v>
      </c>
      <c r="P7085" s="772" t="s">
        <v>15489</v>
      </c>
      <c r="Q7085" s="666">
        <v>1</v>
      </c>
      <c r="R7085" s="666">
        <v>12</v>
      </c>
    </row>
    <row r="7086" spans="1:18" ht="15.75" customHeight="1" x14ac:dyDescent="0.2">
      <c r="A7086" s="665" t="s">
        <v>13701</v>
      </c>
      <c r="B7086" s="666" t="s">
        <v>6922</v>
      </c>
      <c r="C7086" s="666" t="s">
        <v>11026</v>
      </c>
      <c r="D7086" s="675" t="s">
        <v>9914</v>
      </c>
      <c r="E7086" s="737" t="s">
        <v>6963</v>
      </c>
      <c r="F7086" s="666">
        <v>72280584</v>
      </c>
      <c r="G7086" s="675" t="s">
        <v>15490</v>
      </c>
      <c r="H7086" s="675" t="s">
        <v>9914</v>
      </c>
      <c r="I7086" s="675" t="s">
        <v>6929</v>
      </c>
      <c r="J7086" s="675" t="s">
        <v>9913</v>
      </c>
      <c r="K7086" s="666"/>
      <c r="L7086" s="666"/>
      <c r="M7086" s="691"/>
      <c r="N7086" s="666">
        <v>2</v>
      </c>
      <c r="O7086" s="666">
        <v>4</v>
      </c>
      <c r="P7086" s="772" t="s">
        <v>15491</v>
      </c>
      <c r="Q7086" s="666">
        <v>1</v>
      </c>
      <c r="R7086" s="666">
        <v>12</v>
      </c>
    </row>
    <row r="7087" spans="1:18" ht="15.75" customHeight="1" x14ac:dyDescent="0.2">
      <c r="A7087" s="665" t="s">
        <v>13701</v>
      </c>
      <c r="B7087" s="666" t="s">
        <v>6922</v>
      </c>
      <c r="C7087" s="666" t="s">
        <v>11026</v>
      </c>
      <c r="D7087" s="675" t="s">
        <v>9914</v>
      </c>
      <c r="E7087" s="737" t="s">
        <v>6963</v>
      </c>
      <c r="F7087" s="666">
        <v>72047691</v>
      </c>
      <c r="G7087" s="675" t="s">
        <v>15492</v>
      </c>
      <c r="H7087" s="675" t="s">
        <v>9914</v>
      </c>
      <c r="I7087" s="675" t="s">
        <v>6929</v>
      </c>
      <c r="J7087" s="675" t="s">
        <v>9913</v>
      </c>
      <c r="K7087" s="666"/>
      <c r="L7087" s="666"/>
      <c r="M7087" s="691"/>
      <c r="N7087" s="666">
        <v>2</v>
      </c>
      <c r="O7087" s="666">
        <v>4</v>
      </c>
      <c r="P7087" s="772" t="s">
        <v>15493</v>
      </c>
      <c r="Q7087" s="666">
        <v>1</v>
      </c>
      <c r="R7087" s="666">
        <v>12</v>
      </c>
    </row>
    <row r="7088" spans="1:18" ht="15.75" customHeight="1" x14ac:dyDescent="0.2">
      <c r="A7088" s="665" t="s">
        <v>13701</v>
      </c>
      <c r="B7088" s="666" t="s">
        <v>6922</v>
      </c>
      <c r="C7088" s="666" t="s">
        <v>11026</v>
      </c>
      <c r="D7088" s="675" t="s">
        <v>9914</v>
      </c>
      <c r="E7088" s="737" t="s">
        <v>6963</v>
      </c>
      <c r="F7088" s="666">
        <v>18084793</v>
      </c>
      <c r="G7088" s="675" t="s">
        <v>15494</v>
      </c>
      <c r="H7088" s="675" t="s">
        <v>9914</v>
      </c>
      <c r="I7088" s="675" t="s">
        <v>6929</v>
      </c>
      <c r="J7088" s="675" t="s">
        <v>9913</v>
      </c>
      <c r="K7088" s="666"/>
      <c r="L7088" s="666"/>
      <c r="M7088" s="691"/>
      <c r="N7088" s="666">
        <v>2</v>
      </c>
      <c r="O7088" s="666">
        <v>4</v>
      </c>
      <c r="P7088" s="772" t="s">
        <v>15493</v>
      </c>
      <c r="Q7088" s="666">
        <v>1</v>
      </c>
      <c r="R7088" s="666">
        <v>12</v>
      </c>
    </row>
    <row r="7089" spans="1:18" ht="15.75" customHeight="1" x14ac:dyDescent="0.2">
      <c r="A7089" s="665" t="s">
        <v>13701</v>
      </c>
      <c r="B7089" s="666" t="s">
        <v>6922</v>
      </c>
      <c r="C7089" s="666" t="s">
        <v>11026</v>
      </c>
      <c r="D7089" s="675" t="s">
        <v>9914</v>
      </c>
      <c r="E7089" s="737" t="s">
        <v>6963</v>
      </c>
      <c r="F7089" s="666">
        <v>71224686</v>
      </c>
      <c r="G7089" s="675" t="s">
        <v>15495</v>
      </c>
      <c r="H7089" s="675" t="s">
        <v>9914</v>
      </c>
      <c r="I7089" s="675" t="s">
        <v>6929</v>
      </c>
      <c r="J7089" s="675" t="s">
        <v>9913</v>
      </c>
      <c r="K7089" s="666"/>
      <c r="L7089" s="666"/>
      <c r="M7089" s="691"/>
      <c r="N7089" s="666">
        <v>2</v>
      </c>
      <c r="O7089" s="666">
        <v>4</v>
      </c>
      <c r="P7089" s="772" t="s">
        <v>15493</v>
      </c>
      <c r="Q7089" s="666">
        <v>1</v>
      </c>
      <c r="R7089" s="666">
        <v>12</v>
      </c>
    </row>
    <row r="7090" spans="1:18" ht="15.75" customHeight="1" x14ac:dyDescent="0.2">
      <c r="A7090" s="665" t="s">
        <v>13701</v>
      </c>
      <c r="B7090" s="666" t="s">
        <v>6922</v>
      </c>
      <c r="C7090" s="666" t="s">
        <v>11026</v>
      </c>
      <c r="D7090" s="675" t="s">
        <v>9914</v>
      </c>
      <c r="E7090" s="737" t="s">
        <v>6963</v>
      </c>
      <c r="F7090" s="666">
        <v>70919808</v>
      </c>
      <c r="G7090" s="675" t="s">
        <v>15496</v>
      </c>
      <c r="H7090" s="675" t="s">
        <v>9914</v>
      </c>
      <c r="I7090" s="675" t="s">
        <v>6929</v>
      </c>
      <c r="J7090" s="675" t="s">
        <v>9913</v>
      </c>
      <c r="K7090" s="666"/>
      <c r="L7090" s="666"/>
      <c r="M7090" s="691"/>
      <c r="N7090" s="666">
        <v>2</v>
      </c>
      <c r="O7090" s="666">
        <v>4</v>
      </c>
      <c r="P7090" s="772" t="s">
        <v>15493</v>
      </c>
      <c r="Q7090" s="666">
        <v>1</v>
      </c>
      <c r="R7090" s="666">
        <v>12</v>
      </c>
    </row>
    <row r="7091" spans="1:18" ht="15.75" customHeight="1" x14ac:dyDescent="0.2">
      <c r="A7091" s="665" t="s">
        <v>13701</v>
      </c>
      <c r="B7091" s="666" t="s">
        <v>6922</v>
      </c>
      <c r="C7091" s="666" t="s">
        <v>11026</v>
      </c>
      <c r="D7091" s="675" t="s">
        <v>9914</v>
      </c>
      <c r="E7091" s="737" t="s">
        <v>6963</v>
      </c>
      <c r="F7091" s="666">
        <v>70379751</v>
      </c>
      <c r="G7091" s="675" t="s">
        <v>14648</v>
      </c>
      <c r="H7091" s="675" t="s">
        <v>9914</v>
      </c>
      <c r="I7091" s="675" t="s">
        <v>6929</v>
      </c>
      <c r="J7091" s="675" t="s">
        <v>9913</v>
      </c>
      <c r="K7091" s="666"/>
      <c r="L7091" s="666"/>
      <c r="M7091" s="691"/>
      <c r="N7091" s="666">
        <v>2</v>
      </c>
      <c r="O7091" s="666">
        <v>4</v>
      </c>
      <c r="P7091" s="772" t="s">
        <v>15493</v>
      </c>
      <c r="Q7091" s="666">
        <v>1</v>
      </c>
      <c r="R7091" s="666">
        <v>12</v>
      </c>
    </row>
    <row r="7092" spans="1:18" ht="15.75" customHeight="1" x14ac:dyDescent="0.2">
      <c r="A7092" s="665" t="s">
        <v>13701</v>
      </c>
      <c r="B7092" s="666" t="s">
        <v>6922</v>
      </c>
      <c r="C7092" s="666" t="s">
        <v>11026</v>
      </c>
      <c r="D7092" s="675" t="s">
        <v>10356</v>
      </c>
      <c r="E7092" s="737" t="s">
        <v>4266</v>
      </c>
      <c r="F7092" s="666">
        <v>46425923</v>
      </c>
      <c r="G7092" s="675" t="s">
        <v>15497</v>
      </c>
      <c r="H7092" s="675" t="s">
        <v>10356</v>
      </c>
      <c r="I7092" s="675" t="s">
        <v>6929</v>
      </c>
      <c r="J7092" s="675" t="s">
        <v>10356</v>
      </c>
      <c r="K7092" s="666"/>
      <c r="L7092" s="666"/>
      <c r="M7092" s="691"/>
      <c r="N7092" s="666">
        <v>2</v>
      </c>
      <c r="O7092" s="666">
        <v>4</v>
      </c>
      <c r="P7092" s="772" t="s">
        <v>15493</v>
      </c>
      <c r="Q7092" s="666">
        <v>1</v>
      </c>
      <c r="R7092" s="666">
        <v>12</v>
      </c>
    </row>
    <row r="7093" spans="1:18" ht="15.75" customHeight="1" x14ac:dyDescent="0.2">
      <c r="A7093" s="665" t="s">
        <v>13701</v>
      </c>
      <c r="B7093" s="666" t="s">
        <v>6922</v>
      </c>
      <c r="C7093" s="666" t="s">
        <v>11026</v>
      </c>
      <c r="D7093" s="675" t="s">
        <v>11806</v>
      </c>
      <c r="E7093" s="737" t="s">
        <v>4266</v>
      </c>
      <c r="F7093" s="666">
        <v>328579</v>
      </c>
      <c r="G7093" s="675" t="s">
        <v>15498</v>
      </c>
      <c r="H7093" s="675" t="s">
        <v>11806</v>
      </c>
      <c r="I7093" s="675" t="s">
        <v>6929</v>
      </c>
      <c r="J7093" s="675" t="s">
        <v>13704</v>
      </c>
      <c r="K7093" s="666"/>
      <c r="L7093" s="666"/>
      <c r="M7093" s="691"/>
      <c r="N7093" s="666">
        <v>2</v>
      </c>
      <c r="O7093" s="666">
        <v>4</v>
      </c>
      <c r="P7093" s="772" t="s">
        <v>15489</v>
      </c>
      <c r="Q7093" s="666">
        <v>1</v>
      </c>
      <c r="R7093" s="666">
        <v>12</v>
      </c>
    </row>
    <row r="7094" spans="1:18" ht="15.75" customHeight="1" x14ac:dyDescent="0.2">
      <c r="A7094" s="665" t="s">
        <v>13701</v>
      </c>
      <c r="B7094" s="666" t="s">
        <v>6922</v>
      </c>
      <c r="C7094" s="666" t="s">
        <v>14689</v>
      </c>
      <c r="D7094" s="675" t="s">
        <v>8987</v>
      </c>
      <c r="E7094" s="737" t="s">
        <v>4263</v>
      </c>
      <c r="F7094" s="666">
        <v>42922907</v>
      </c>
      <c r="G7094" s="675" t="s">
        <v>10206</v>
      </c>
      <c r="H7094" s="675" t="s">
        <v>8987</v>
      </c>
      <c r="I7094" s="675" t="s">
        <v>6929</v>
      </c>
      <c r="J7094" s="675" t="s">
        <v>9837</v>
      </c>
      <c r="K7094" s="666"/>
      <c r="L7094" s="666"/>
      <c r="M7094" s="691"/>
      <c r="N7094" s="666">
        <v>1</v>
      </c>
      <c r="O7094" s="666">
        <v>1</v>
      </c>
      <c r="P7094" s="772" t="s">
        <v>15489</v>
      </c>
      <c r="Q7094" s="666"/>
      <c r="R7094" s="666"/>
    </row>
    <row r="7095" spans="1:18" ht="15.75" customHeight="1" x14ac:dyDescent="0.2">
      <c r="A7095" s="665" t="s">
        <v>13701</v>
      </c>
      <c r="B7095" s="666" t="s">
        <v>6922</v>
      </c>
      <c r="C7095" s="666" t="s">
        <v>14689</v>
      </c>
      <c r="D7095" s="675" t="s">
        <v>10738</v>
      </c>
      <c r="E7095" s="737" t="s">
        <v>15499</v>
      </c>
      <c r="F7095" s="666">
        <v>62502754</v>
      </c>
      <c r="G7095" s="675" t="s">
        <v>15500</v>
      </c>
      <c r="H7095" s="675" t="s">
        <v>10738</v>
      </c>
      <c r="I7095" s="675" t="s">
        <v>7361</v>
      </c>
      <c r="J7095" s="675" t="s">
        <v>13708</v>
      </c>
      <c r="K7095" s="666"/>
      <c r="L7095" s="666"/>
      <c r="M7095" s="691"/>
      <c r="N7095" s="666">
        <v>1</v>
      </c>
      <c r="O7095" s="666">
        <v>1</v>
      </c>
      <c r="P7095" s="772" t="s">
        <v>15501</v>
      </c>
      <c r="Q7095" s="666"/>
      <c r="R7095" s="666"/>
    </row>
    <row r="7096" spans="1:18" ht="15.75" customHeight="1" x14ac:dyDescent="0.2">
      <c r="A7096" s="665" t="s">
        <v>13701</v>
      </c>
      <c r="B7096" s="666" t="s">
        <v>6922</v>
      </c>
      <c r="C7096" s="666" t="s">
        <v>14689</v>
      </c>
      <c r="D7096" s="675" t="s">
        <v>11806</v>
      </c>
      <c r="E7096" s="737" t="s">
        <v>4263</v>
      </c>
      <c r="F7096" s="666">
        <v>47801276</v>
      </c>
      <c r="G7096" s="675" t="s">
        <v>15502</v>
      </c>
      <c r="H7096" s="675" t="s">
        <v>11806</v>
      </c>
      <c r="I7096" s="675" t="s">
        <v>6929</v>
      </c>
      <c r="J7096" s="675" t="s">
        <v>13704</v>
      </c>
      <c r="K7096" s="666"/>
      <c r="L7096" s="666"/>
      <c r="M7096" s="691"/>
      <c r="N7096" s="666">
        <v>1</v>
      </c>
      <c r="O7096" s="666">
        <v>1</v>
      </c>
      <c r="P7096" s="772" t="s">
        <v>14349</v>
      </c>
      <c r="Q7096" s="666"/>
      <c r="R7096" s="666"/>
    </row>
    <row r="7097" spans="1:18" ht="15.75" customHeight="1" x14ac:dyDescent="0.2">
      <c r="A7097" s="665" t="s">
        <v>13701</v>
      </c>
      <c r="B7097" s="666" t="s">
        <v>6922</v>
      </c>
      <c r="C7097" s="666" t="s">
        <v>14689</v>
      </c>
      <c r="D7097" s="675" t="s">
        <v>11806</v>
      </c>
      <c r="E7097" s="737" t="s">
        <v>4263</v>
      </c>
      <c r="F7097" s="666">
        <v>45686740</v>
      </c>
      <c r="G7097" s="675" t="s">
        <v>15503</v>
      </c>
      <c r="H7097" s="675" t="s">
        <v>11806</v>
      </c>
      <c r="I7097" s="675" t="s">
        <v>6929</v>
      </c>
      <c r="J7097" s="675" t="s">
        <v>13704</v>
      </c>
      <c r="K7097" s="666"/>
      <c r="L7097" s="666"/>
      <c r="M7097" s="691"/>
      <c r="N7097" s="666">
        <v>1</v>
      </c>
      <c r="O7097" s="666">
        <v>1</v>
      </c>
      <c r="P7097" s="772" t="s">
        <v>14349</v>
      </c>
      <c r="Q7097" s="666"/>
      <c r="R7097" s="666"/>
    </row>
    <row r="7098" spans="1:18" ht="15.75" customHeight="1" x14ac:dyDescent="0.2">
      <c r="A7098" s="665" t="s">
        <v>13701</v>
      </c>
      <c r="B7098" s="666" t="s">
        <v>6922</v>
      </c>
      <c r="C7098" s="666" t="s">
        <v>14689</v>
      </c>
      <c r="D7098" s="675" t="s">
        <v>11806</v>
      </c>
      <c r="E7098" s="737" t="s">
        <v>4263</v>
      </c>
      <c r="F7098" s="666">
        <v>71286798</v>
      </c>
      <c r="G7098" s="675" t="s">
        <v>15504</v>
      </c>
      <c r="H7098" s="675" t="s">
        <v>11806</v>
      </c>
      <c r="I7098" s="675" t="s">
        <v>6929</v>
      </c>
      <c r="J7098" s="675" t="s">
        <v>13704</v>
      </c>
      <c r="K7098" s="666"/>
      <c r="L7098" s="666"/>
      <c r="M7098" s="691"/>
      <c r="N7098" s="666">
        <v>1</v>
      </c>
      <c r="O7098" s="666">
        <v>1</v>
      </c>
      <c r="P7098" s="772" t="s">
        <v>14349</v>
      </c>
      <c r="Q7098" s="666"/>
      <c r="R7098" s="666"/>
    </row>
    <row r="7099" spans="1:18" ht="15.75" customHeight="1" x14ac:dyDescent="0.2">
      <c r="A7099" s="665" t="s">
        <v>13701</v>
      </c>
      <c r="B7099" s="666" t="s">
        <v>6922</v>
      </c>
      <c r="C7099" s="666" t="s">
        <v>14689</v>
      </c>
      <c r="D7099" s="675" t="s">
        <v>8987</v>
      </c>
      <c r="E7099" s="737" t="s">
        <v>4263</v>
      </c>
      <c r="F7099" s="666">
        <v>47851403</v>
      </c>
      <c r="G7099" s="675" t="s">
        <v>15247</v>
      </c>
      <c r="H7099" s="675" t="s">
        <v>8987</v>
      </c>
      <c r="I7099" s="675" t="s">
        <v>6929</v>
      </c>
      <c r="J7099" s="675" t="s">
        <v>9837</v>
      </c>
      <c r="K7099" s="666"/>
      <c r="L7099" s="666"/>
      <c r="M7099" s="691"/>
      <c r="N7099" s="666">
        <v>1</v>
      </c>
      <c r="O7099" s="666">
        <v>1</v>
      </c>
      <c r="P7099" s="772" t="s">
        <v>14349</v>
      </c>
      <c r="Q7099" s="666"/>
      <c r="R7099" s="666"/>
    </row>
    <row r="7100" spans="1:18" ht="15.75" customHeight="1" x14ac:dyDescent="0.2">
      <c r="A7100" s="665" t="s">
        <v>13701</v>
      </c>
      <c r="B7100" s="666" t="s">
        <v>6922</v>
      </c>
      <c r="C7100" s="666" t="s">
        <v>14689</v>
      </c>
      <c r="D7100" s="675" t="s">
        <v>10738</v>
      </c>
      <c r="E7100" s="737" t="s">
        <v>15499</v>
      </c>
      <c r="F7100" s="666">
        <v>43394646</v>
      </c>
      <c r="G7100" s="675" t="s">
        <v>13306</v>
      </c>
      <c r="H7100" s="675" t="s">
        <v>10738</v>
      </c>
      <c r="I7100" s="675" t="s">
        <v>7361</v>
      </c>
      <c r="J7100" s="675" t="s">
        <v>13708</v>
      </c>
      <c r="K7100" s="666"/>
      <c r="L7100" s="666"/>
      <c r="M7100" s="691"/>
      <c r="N7100" s="666">
        <v>1</v>
      </c>
      <c r="O7100" s="666">
        <v>1</v>
      </c>
      <c r="P7100" s="772" t="s">
        <v>15501</v>
      </c>
      <c r="Q7100" s="666"/>
      <c r="R7100" s="666"/>
    </row>
    <row r="7101" spans="1:18" ht="15.75" customHeight="1" x14ac:dyDescent="0.2">
      <c r="A7101" s="665" t="s">
        <v>13701</v>
      </c>
      <c r="B7101" s="666" t="s">
        <v>6922</v>
      </c>
      <c r="C7101" s="666" t="s">
        <v>14689</v>
      </c>
      <c r="D7101" s="675" t="s">
        <v>10738</v>
      </c>
      <c r="E7101" s="737" t="s">
        <v>15499</v>
      </c>
      <c r="F7101" s="666">
        <v>45540282</v>
      </c>
      <c r="G7101" s="675" t="s">
        <v>11575</v>
      </c>
      <c r="H7101" s="675" t="s">
        <v>10738</v>
      </c>
      <c r="I7101" s="675" t="s">
        <v>7361</v>
      </c>
      <c r="J7101" s="675" t="s">
        <v>13708</v>
      </c>
      <c r="K7101" s="666"/>
      <c r="L7101" s="666"/>
      <c r="M7101" s="691"/>
      <c r="N7101" s="666">
        <v>1</v>
      </c>
      <c r="O7101" s="666">
        <v>1</v>
      </c>
      <c r="P7101" s="772" t="s">
        <v>15501</v>
      </c>
      <c r="Q7101" s="666"/>
      <c r="R7101" s="666"/>
    </row>
    <row r="7102" spans="1:18" ht="15.75" customHeight="1" x14ac:dyDescent="0.2">
      <c r="A7102" s="665" t="s">
        <v>13701</v>
      </c>
      <c r="B7102" s="666" t="s">
        <v>6922</v>
      </c>
      <c r="C7102" s="666" t="s">
        <v>14689</v>
      </c>
      <c r="D7102" s="675" t="s">
        <v>10738</v>
      </c>
      <c r="E7102" s="737" t="s">
        <v>15499</v>
      </c>
      <c r="F7102" s="666">
        <v>42383156</v>
      </c>
      <c r="G7102" s="675" t="s">
        <v>15505</v>
      </c>
      <c r="H7102" s="675" t="s">
        <v>10738</v>
      </c>
      <c r="I7102" s="675" t="s">
        <v>7361</v>
      </c>
      <c r="J7102" s="675" t="s">
        <v>13708</v>
      </c>
      <c r="K7102" s="666"/>
      <c r="L7102" s="666"/>
      <c r="M7102" s="691"/>
      <c r="N7102" s="666">
        <v>1</v>
      </c>
      <c r="O7102" s="666">
        <v>1</v>
      </c>
      <c r="P7102" s="772" t="s">
        <v>15501</v>
      </c>
      <c r="Q7102" s="666"/>
      <c r="R7102" s="666"/>
    </row>
    <row r="7103" spans="1:18" ht="15.75" customHeight="1" x14ac:dyDescent="0.2">
      <c r="A7103" s="665" t="s">
        <v>13701</v>
      </c>
      <c r="B7103" s="666" t="s">
        <v>6922</v>
      </c>
      <c r="C7103" s="666" t="s">
        <v>14689</v>
      </c>
      <c r="D7103" s="675" t="s">
        <v>8987</v>
      </c>
      <c r="E7103" s="737" t="s">
        <v>4263</v>
      </c>
      <c r="F7103" s="666">
        <v>47124504</v>
      </c>
      <c r="G7103" s="675" t="s">
        <v>13847</v>
      </c>
      <c r="H7103" s="675" t="s">
        <v>8987</v>
      </c>
      <c r="I7103" s="675" t="s">
        <v>6929</v>
      </c>
      <c r="J7103" s="675" t="s">
        <v>9837</v>
      </c>
      <c r="K7103" s="666"/>
      <c r="L7103" s="666"/>
      <c r="M7103" s="691"/>
      <c r="N7103" s="666">
        <v>1</v>
      </c>
      <c r="O7103" s="666">
        <v>1</v>
      </c>
      <c r="P7103" s="772" t="s">
        <v>14349</v>
      </c>
      <c r="Q7103" s="666"/>
      <c r="R7103" s="666"/>
    </row>
    <row r="7104" spans="1:18" ht="15.75" customHeight="1" x14ac:dyDescent="0.2">
      <c r="A7104" s="665" t="s">
        <v>13701</v>
      </c>
      <c r="B7104" s="666" t="s">
        <v>6922</v>
      </c>
      <c r="C7104" s="666" t="s">
        <v>14689</v>
      </c>
      <c r="D7104" s="675" t="s">
        <v>8987</v>
      </c>
      <c r="E7104" s="737" t="s">
        <v>4263</v>
      </c>
      <c r="F7104" s="666">
        <v>43952853</v>
      </c>
      <c r="G7104" s="675" t="s">
        <v>15506</v>
      </c>
      <c r="H7104" s="675" t="s">
        <v>8987</v>
      </c>
      <c r="I7104" s="675" t="s">
        <v>6929</v>
      </c>
      <c r="J7104" s="675" t="s">
        <v>9837</v>
      </c>
      <c r="K7104" s="666"/>
      <c r="L7104" s="666"/>
      <c r="M7104" s="691"/>
      <c r="N7104" s="666">
        <v>1</v>
      </c>
      <c r="O7104" s="666">
        <v>1</v>
      </c>
      <c r="P7104" s="756" t="s">
        <v>14349</v>
      </c>
      <c r="Q7104" s="666"/>
      <c r="R7104" s="666"/>
    </row>
    <row r="7105" spans="1:18" ht="15.75" customHeight="1" x14ac:dyDescent="0.2">
      <c r="A7105" s="665" t="s">
        <v>13701</v>
      </c>
      <c r="B7105" s="666" t="s">
        <v>6922</v>
      </c>
      <c r="C7105" s="666" t="s">
        <v>14689</v>
      </c>
      <c r="D7105" s="675" t="s">
        <v>8987</v>
      </c>
      <c r="E7105" s="737" t="s">
        <v>4263</v>
      </c>
      <c r="F7105" s="666">
        <v>43134587</v>
      </c>
      <c r="G7105" s="675" t="s">
        <v>15249</v>
      </c>
      <c r="H7105" s="675" t="s">
        <v>8987</v>
      </c>
      <c r="I7105" s="675" t="s">
        <v>6929</v>
      </c>
      <c r="J7105" s="675" t="s">
        <v>9837</v>
      </c>
      <c r="K7105" s="666"/>
      <c r="L7105" s="666"/>
      <c r="M7105" s="691"/>
      <c r="N7105" s="666">
        <v>1</v>
      </c>
      <c r="O7105" s="666">
        <v>1</v>
      </c>
      <c r="P7105" s="756" t="s">
        <v>14349</v>
      </c>
      <c r="Q7105" s="666"/>
      <c r="R7105" s="666"/>
    </row>
    <row r="7106" spans="1:18" ht="15.75" customHeight="1" x14ac:dyDescent="0.2">
      <c r="A7106" s="665" t="s">
        <v>13701</v>
      </c>
      <c r="B7106" s="666" t="s">
        <v>6922</v>
      </c>
      <c r="C7106" s="666" t="s">
        <v>14689</v>
      </c>
      <c r="D7106" s="675" t="s">
        <v>10738</v>
      </c>
      <c r="E7106" s="737" t="s">
        <v>15499</v>
      </c>
      <c r="F7106" s="666">
        <v>47718441</v>
      </c>
      <c r="G7106" s="675" t="s">
        <v>15507</v>
      </c>
      <c r="H7106" s="675" t="s">
        <v>10738</v>
      </c>
      <c r="I7106" s="675" t="s">
        <v>7361</v>
      </c>
      <c r="J7106" s="675" t="s">
        <v>13708</v>
      </c>
      <c r="K7106" s="666"/>
      <c r="L7106" s="666"/>
      <c r="M7106" s="691"/>
      <c r="N7106" s="666">
        <v>1</v>
      </c>
      <c r="O7106" s="666">
        <v>1</v>
      </c>
      <c r="P7106" s="756" t="s">
        <v>15501</v>
      </c>
      <c r="Q7106" s="666"/>
      <c r="R7106" s="666"/>
    </row>
    <row r="7107" spans="1:18" ht="15.75" customHeight="1" x14ac:dyDescent="0.2">
      <c r="A7107" s="665" t="s">
        <v>13701</v>
      </c>
      <c r="B7107" s="666" t="s">
        <v>6922</v>
      </c>
      <c r="C7107" s="666" t="s">
        <v>14689</v>
      </c>
      <c r="D7107" s="675" t="s">
        <v>8987</v>
      </c>
      <c r="E7107" s="737" t="s">
        <v>4263</v>
      </c>
      <c r="F7107" s="666">
        <v>40233490</v>
      </c>
      <c r="G7107" s="675" t="s">
        <v>15508</v>
      </c>
      <c r="H7107" s="675" t="s">
        <v>8987</v>
      </c>
      <c r="I7107" s="675" t="s">
        <v>6929</v>
      </c>
      <c r="J7107" s="675" t="s">
        <v>9837</v>
      </c>
      <c r="K7107" s="666"/>
      <c r="L7107" s="666"/>
      <c r="M7107" s="691"/>
      <c r="N7107" s="666">
        <v>1</v>
      </c>
      <c r="O7107" s="666">
        <v>1</v>
      </c>
      <c r="P7107" s="756" t="s">
        <v>14349</v>
      </c>
      <c r="Q7107" s="666"/>
      <c r="R7107" s="666"/>
    </row>
    <row r="7108" spans="1:18" ht="15.75" customHeight="1" x14ac:dyDescent="0.2">
      <c r="A7108" s="665" t="s">
        <v>13701</v>
      </c>
      <c r="B7108" s="666" t="s">
        <v>6922</v>
      </c>
      <c r="C7108" s="666" t="s">
        <v>14689</v>
      </c>
      <c r="D7108" s="675" t="s">
        <v>8987</v>
      </c>
      <c r="E7108" s="737" t="s">
        <v>4263</v>
      </c>
      <c r="F7108" s="666">
        <v>45722234</v>
      </c>
      <c r="G7108" s="675" t="s">
        <v>13908</v>
      </c>
      <c r="H7108" s="675" t="s">
        <v>8987</v>
      </c>
      <c r="I7108" s="675" t="s">
        <v>6929</v>
      </c>
      <c r="J7108" s="675" t="s">
        <v>9837</v>
      </c>
      <c r="K7108" s="666"/>
      <c r="L7108" s="666"/>
      <c r="M7108" s="691"/>
      <c r="N7108" s="666">
        <v>1</v>
      </c>
      <c r="O7108" s="666">
        <v>1</v>
      </c>
      <c r="P7108" s="756" t="s">
        <v>14349</v>
      </c>
      <c r="Q7108" s="666"/>
      <c r="R7108" s="666"/>
    </row>
    <row r="7109" spans="1:18" ht="15.75" customHeight="1" x14ac:dyDescent="0.2">
      <c r="A7109" s="665" t="s">
        <v>13701</v>
      </c>
      <c r="B7109" s="666" t="s">
        <v>6922</v>
      </c>
      <c r="C7109" s="666" t="s">
        <v>14689</v>
      </c>
      <c r="D7109" s="675" t="s">
        <v>8987</v>
      </c>
      <c r="E7109" s="737" t="s">
        <v>4263</v>
      </c>
      <c r="F7109" s="666">
        <v>43005110</v>
      </c>
      <c r="G7109" s="675" t="s">
        <v>15509</v>
      </c>
      <c r="H7109" s="675" t="s">
        <v>8987</v>
      </c>
      <c r="I7109" s="675" t="s">
        <v>6929</v>
      </c>
      <c r="J7109" s="675" t="s">
        <v>9837</v>
      </c>
      <c r="K7109" s="666"/>
      <c r="L7109" s="666"/>
      <c r="M7109" s="691"/>
      <c r="N7109" s="666">
        <v>1</v>
      </c>
      <c r="O7109" s="666">
        <v>1</v>
      </c>
      <c r="P7109" s="756" t="s">
        <v>14349</v>
      </c>
      <c r="Q7109" s="666"/>
      <c r="R7109" s="666"/>
    </row>
    <row r="7110" spans="1:18" ht="15.75" customHeight="1" x14ac:dyDescent="0.2">
      <c r="A7110" s="665" t="s">
        <v>13701</v>
      </c>
      <c r="B7110" s="666" t="s">
        <v>6922</v>
      </c>
      <c r="C7110" s="666" t="s">
        <v>14689</v>
      </c>
      <c r="D7110" s="675" t="s">
        <v>11806</v>
      </c>
      <c r="E7110" s="737" t="s">
        <v>4263</v>
      </c>
      <c r="F7110" s="666">
        <v>46214536</v>
      </c>
      <c r="G7110" s="675" t="s">
        <v>13920</v>
      </c>
      <c r="H7110" s="675" t="s">
        <v>11806</v>
      </c>
      <c r="I7110" s="675" t="s">
        <v>6929</v>
      </c>
      <c r="J7110" s="675" t="s">
        <v>13704</v>
      </c>
      <c r="K7110" s="666"/>
      <c r="L7110" s="666"/>
      <c r="M7110" s="691"/>
      <c r="N7110" s="666">
        <v>1</v>
      </c>
      <c r="O7110" s="666">
        <v>1</v>
      </c>
      <c r="P7110" s="756" t="s">
        <v>14349</v>
      </c>
      <c r="Q7110" s="666"/>
      <c r="R7110" s="666"/>
    </row>
    <row r="7111" spans="1:18" ht="15.75" customHeight="1" x14ac:dyDescent="0.2">
      <c r="A7111" s="665" t="s">
        <v>13701</v>
      </c>
      <c r="B7111" s="666" t="s">
        <v>6922</v>
      </c>
      <c r="C7111" s="666" t="s">
        <v>14689</v>
      </c>
      <c r="D7111" s="675" t="s">
        <v>8987</v>
      </c>
      <c r="E7111" s="737" t="s">
        <v>4263</v>
      </c>
      <c r="F7111" s="666">
        <v>43073330</v>
      </c>
      <c r="G7111" s="675" t="s">
        <v>15510</v>
      </c>
      <c r="H7111" s="675" t="s">
        <v>8987</v>
      </c>
      <c r="I7111" s="675" t="s">
        <v>6929</v>
      </c>
      <c r="J7111" s="675" t="s">
        <v>9837</v>
      </c>
      <c r="K7111" s="666"/>
      <c r="L7111" s="666"/>
      <c r="M7111" s="691"/>
      <c r="N7111" s="666">
        <v>1</v>
      </c>
      <c r="O7111" s="666">
        <v>1</v>
      </c>
      <c r="P7111" s="756" t="s">
        <v>14349</v>
      </c>
      <c r="Q7111" s="666"/>
      <c r="R7111" s="666"/>
    </row>
    <row r="7112" spans="1:18" ht="15.75" customHeight="1" x14ac:dyDescent="0.2">
      <c r="A7112" s="665" t="s">
        <v>13701</v>
      </c>
      <c r="B7112" s="666" t="s">
        <v>6922</v>
      </c>
      <c r="C7112" s="666" t="s">
        <v>14689</v>
      </c>
      <c r="D7112" s="675" t="s">
        <v>10738</v>
      </c>
      <c r="E7112" s="737" t="s">
        <v>15499</v>
      </c>
      <c r="F7112" s="666">
        <v>70235385</v>
      </c>
      <c r="G7112" s="675" t="s">
        <v>13210</v>
      </c>
      <c r="H7112" s="675" t="s">
        <v>10738</v>
      </c>
      <c r="I7112" s="675" t="s">
        <v>7361</v>
      </c>
      <c r="J7112" s="675" t="s">
        <v>13708</v>
      </c>
      <c r="K7112" s="666"/>
      <c r="L7112" s="666"/>
      <c r="M7112" s="691"/>
      <c r="N7112" s="666">
        <v>1</v>
      </c>
      <c r="O7112" s="666">
        <v>1</v>
      </c>
      <c r="P7112" s="756" t="s">
        <v>15501</v>
      </c>
      <c r="Q7112" s="666"/>
      <c r="R7112" s="666"/>
    </row>
    <row r="7113" spans="1:18" ht="15.75" customHeight="1" x14ac:dyDescent="0.2">
      <c r="A7113" s="665" t="s">
        <v>13701</v>
      </c>
      <c r="B7113" s="666" t="s">
        <v>6922</v>
      </c>
      <c r="C7113" s="666" t="s">
        <v>14689</v>
      </c>
      <c r="D7113" s="675" t="s">
        <v>11806</v>
      </c>
      <c r="E7113" s="737" t="s">
        <v>4263</v>
      </c>
      <c r="F7113" s="666">
        <v>45665328</v>
      </c>
      <c r="G7113" s="675" t="s">
        <v>15511</v>
      </c>
      <c r="H7113" s="675" t="s">
        <v>11806</v>
      </c>
      <c r="I7113" s="675" t="s">
        <v>6929</v>
      </c>
      <c r="J7113" s="675" t="s">
        <v>13704</v>
      </c>
      <c r="K7113" s="666"/>
      <c r="L7113" s="666"/>
      <c r="M7113" s="691"/>
      <c r="N7113" s="666">
        <v>1</v>
      </c>
      <c r="O7113" s="666">
        <v>1</v>
      </c>
      <c r="P7113" s="756" t="s">
        <v>14349</v>
      </c>
      <c r="Q7113" s="666"/>
      <c r="R7113" s="666"/>
    </row>
    <row r="7114" spans="1:18" ht="15.75" customHeight="1" x14ac:dyDescent="0.2">
      <c r="A7114" s="665" t="s">
        <v>13701</v>
      </c>
      <c r="B7114" s="666" t="s">
        <v>6922</v>
      </c>
      <c r="C7114" s="666" t="s">
        <v>14689</v>
      </c>
      <c r="D7114" s="675" t="s">
        <v>8987</v>
      </c>
      <c r="E7114" s="737" t="s">
        <v>4263</v>
      </c>
      <c r="F7114" s="666">
        <v>45881392</v>
      </c>
      <c r="G7114" s="675" t="s">
        <v>15512</v>
      </c>
      <c r="H7114" s="675" t="s">
        <v>8987</v>
      </c>
      <c r="I7114" s="675" t="s">
        <v>6929</v>
      </c>
      <c r="J7114" s="675" t="s">
        <v>9837</v>
      </c>
      <c r="K7114" s="666"/>
      <c r="L7114" s="666"/>
      <c r="M7114" s="691"/>
      <c r="N7114" s="666">
        <v>1</v>
      </c>
      <c r="O7114" s="666">
        <v>1</v>
      </c>
      <c r="P7114" s="756" t="s">
        <v>14349</v>
      </c>
      <c r="Q7114" s="666"/>
      <c r="R7114" s="666"/>
    </row>
    <row r="7115" spans="1:18" ht="15.75" customHeight="1" x14ac:dyDescent="0.2">
      <c r="A7115" s="665" t="s">
        <v>13701</v>
      </c>
      <c r="B7115" s="666" t="s">
        <v>6922</v>
      </c>
      <c r="C7115" s="666" t="s">
        <v>14689</v>
      </c>
      <c r="D7115" s="675" t="s">
        <v>11806</v>
      </c>
      <c r="E7115" s="737" t="s">
        <v>4263</v>
      </c>
      <c r="F7115" s="666">
        <v>72555751</v>
      </c>
      <c r="G7115" s="675" t="s">
        <v>15254</v>
      </c>
      <c r="H7115" s="675" t="s">
        <v>11806</v>
      </c>
      <c r="I7115" s="675" t="s">
        <v>6929</v>
      </c>
      <c r="J7115" s="675" t="s">
        <v>13704</v>
      </c>
      <c r="K7115" s="666"/>
      <c r="L7115" s="666"/>
      <c r="M7115" s="691"/>
      <c r="N7115" s="666">
        <v>1</v>
      </c>
      <c r="O7115" s="666">
        <v>1</v>
      </c>
      <c r="P7115" s="756" t="s">
        <v>14349</v>
      </c>
      <c r="Q7115" s="666"/>
      <c r="R7115" s="666"/>
    </row>
    <row r="7116" spans="1:18" ht="15.75" customHeight="1" x14ac:dyDescent="0.2">
      <c r="A7116" s="665" t="s">
        <v>13701</v>
      </c>
      <c r="B7116" s="666" t="s">
        <v>6922</v>
      </c>
      <c r="C7116" s="666" t="s">
        <v>14689</v>
      </c>
      <c r="D7116" s="675" t="s">
        <v>8987</v>
      </c>
      <c r="E7116" s="737" t="s">
        <v>4263</v>
      </c>
      <c r="F7116" s="666">
        <v>45630258</v>
      </c>
      <c r="G7116" s="675" t="s">
        <v>15513</v>
      </c>
      <c r="H7116" s="675" t="s">
        <v>8987</v>
      </c>
      <c r="I7116" s="675" t="s">
        <v>6929</v>
      </c>
      <c r="J7116" s="675" t="s">
        <v>9837</v>
      </c>
      <c r="K7116" s="666"/>
      <c r="L7116" s="666"/>
      <c r="M7116" s="691"/>
      <c r="N7116" s="666">
        <v>1</v>
      </c>
      <c r="O7116" s="666">
        <v>1</v>
      </c>
      <c r="P7116" s="756" t="s">
        <v>14349</v>
      </c>
      <c r="Q7116" s="666"/>
      <c r="R7116" s="666"/>
    </row>
    <row r="7117" spans="1:18" ht="15.75" customHeight="1" x14ac:dyDescent="0.2">
      <c r="A7117" s="665" t="s">
        <v>13701</v>
      </c>
      <c r="B7117" s="666" t="s">
        <v>6922</v>
      </c>
      <c r="C7117" s="666" t="s">
        <v>14689</v>
      </c>
      <c r="D7117" s="675" t="s">
        <v>11806</v>
      </c>
      <c r="E7117" s="737" t="s">
        <v>4263</v>
      </c>
      <c r="F7117" s="666">
        <v>42286771</v>
      </c>
      <c r="G7117" s="675" t="s">
        <v>15514</v>
      </c>
      <c r="H7117" s="675" t="s">
        <v>11806</v>
      </c>
      <c r="I7117" s="675" t="s">
        <v>6929</v>
      </c>
      <c r="J7117" s="675" t="s">
        <v>13704</v>
      </c>
      <c r="K7117" s="666"/>
      <c r="L7117" s="666"/>
      <c r="M7117" s="691"/>
      <c r="N7117" s="666">
        <v>1</v>
      </c>
      <c r="O7117" s="666">
        <v>1</v>
      </c>
      <c r="P7117" s="756" t="s">
        <v>14349</v>
      </c>
      <c r="Q7117" s="666"/>
      <c r="R7117" s="666"/>
    </row>
    <row r="7118" spans="1:18" ht="15.75" customHeight="1" x14ac:dyDescent="0.2">
      <c r="A7118" s="665" t="s">
        <v>13701</v>
      </c>
      <c r="B7118" s="666" t="s">
        <v>6922</v>
      </c>
      <c r="C7118" s="666" t="s">
        <v>14689</v>
      </c>
      <c r="D7118" s="675" t="s">
        <v>8987</v>
      </c>
      <c r="E7118" s="737" t="s">
        <v>4263</v>
      </c>
      <c r="F7118" s="666">
        <v>43674800</v>
      </c>
      <c r="G7118" s="675" t="s">
        <v>15515</v>
      </c>
      <c r="H7118" s="675" t="s">
        <v>8987</v>
      </c>
      <c r="I7118" s="675" t="s">
        <v>6929</v>
      </c>
      <c r="J7118" s="675" t="s">
        <v>9837</v>
      </c>
      <c r="K7118" s="666"/>
      <c r="L7118" s="666"/>
      <c r="M7118" s="691"/>
      <c r="N7118" s="666">
        <v>1</v>
      </c>
      <c r="O7118" s="666">
        <v>1</v>
      </c>
      <c r="P7118" s="756" t="s">
        <v>14349</v>
      </c>
      <c r="Q7118" s="666"/>
      <c r="R7118" s="666"/>
    </row>
    <row r="7119" spans="1:18" ht="15.75" customHeight="1" x14ac:dyDescent="0.2">
      <c r="A7119" s="665" t="s">
        <v>13701</v>
      </c>
      <c r="B7119" s="666" t="s">
        <v>6922</v>
      </c>
      <c r="C7119" s="666" t="s">
        <v>14689</v>
      </c>
      <c r="D7119" s="675" t="s">
        <v>8987</v>
      </c>
      <c r="E7119" s="737" t="s">
        <v>4263</v>
      </c>
      <c r="F7119" s="666">
        <v>47136594</v>
      </c>
      <c r="G7119" s="675" t="s">
        <v>15516</v>
      </c>
      <c r="H7119" s="675" t="s">
        <v>8987</v>
      </c>
      <c r="I7119" s="675" t="s">
        <v>6929</v>
      </c>
      <c r="J7119" s="675" t="s">
        <v>9837</v>
      </c>
      <c r="K7119" s="666"/>
      <c r="L7119" s="666"/>
      <c r="M7119" s="691"/>
      <c r="N7119" s="666">
        <v>1</v>
      </c>
      <c r="O7119" s="666">
        <v>1</v>
      </c>
      <c r="P7119" s="756" t="s">
        <v>14349</v>
      </c>
      <c r="Q7119" s="666"/>
      <c r="R7119" s="666"/>
    </row>
    <row r="7120" spans="1:18" ht="15.75" customHeight="1" x14ac:dyDescent="0.2">
      <c r="A7120" s="665" t="s">
        <v>13701</v>
      </c>
      <c r="B7120" s="666" t="s">
        <v>6922</v>
      </c>
      <c r="C7120" s="666" t="s">
        <v>14689</v>
      </c>
      <c r="D7120" s="675" t="s">
        <v>8987</v>
      </c>
      <c r="E7120" s="737" t="s">
        <v>4263</v>
      </c>
      <c r="F7120" s="666">
        <v>42295419</v>
      </c>
      <c r="G7120" s="675" t="s">
        <v>15517</v>
      </c>
      <c r="H7120" s="675" t="s">
        <v>8987</v>
      </c>
      <c r="I7120" s="675" t="s">
        <v>6929</v>
      </c>
      <c r="J7120" s="675" t="s">
        <v>9837</v>
      </c>
      <c r="K7120" s="666"/>
      <c r="L7120" s="666"/>
      <c r="M7120" s="691"/>
      <c r="N7120" s="666">
        <v>1</v>
      </c>
      <c r="O7120" s="666">
        <v>1</v>
      </c>
      <c r="P7120" s="756" t="s">
        <v>14349</v>
      </c>
      <c r="Q7120" s="666"/>
      <c r="R7120" s="666"/>
    </row>
    <row r="7121" spans="1:18" ht="15.75" customHeight="1" x14ac:dyDescent="0.2">
      <c r="A7121" s="665" t="s">
        <v>13701</v>
      </c>
      <c r="B7121" s="666" t="s">
        <v>6922</v>
      </c>
      <c r="C7121" s="666" t="s">
        <v>14689</v>
      </c>
      <c r="D7121" s="675" t="s">
        <v>8987</v>
      </c>
      <c r="E7121" s="737" t="s">
        <v>4263</v>
      </c>
      <c r="F7121" s="666">
        <v>70249772</v>
      </c>
      <c r="G7121" s="675" t="s">
        <v>15518</v>
      </c>
      <c r="H7121" s="675" t="s">
        <v>8987</v>
      </c>
      <c r="I7121" s="675" t="s">
        <v>6929</v>
      </c>
      <c r="J7121" s="675" t="s">
        <v>9837</v>
      </c>
      <c r="K7121" s="666"/>
      <c r="L7121" s="666"/>
      <c r="M7121" s="691"/>
      <c r="N7121" s="666">
        <v>1</v>
      </c>
      <c r="O7121" s="666">
        <v>1</v>
      </c>
      <c r="P7121" s="756" t="s">
        <v>14349</v>
      </c>
      <c r="Q7121" s="666"/>
      <c r="R7121" s="666"/>
    </row>
    <row r="7122" spans="1:18" ht="15.75" customHeight="1" x14ac:dyDescent="0.2">
      <c r="A7122" s="665" t="s">
        <v>13701</v>
      </c>
      <c r="B7122" s="666" t="s">
        <v>6922</v>
      </c>
      <c r="C7122" s="666" t="s">
        <v>14689</v>
      </c>
      <c r="D7122" s="675" t="s">
        <v>11806</v>
      </c>
      <c r="E7122" s="737" t="s">
        <v>4263</v>
      </c>
      <c r="F7122" s="666">
        <v>43643810</v>
      </c>
      <c r="G7122" s="675" t="s">
        <v>7146</v>
      </c>
      <c r="H7122" s="675" t="s">
        <v>11806</v>
      </c>
      <c r="I7122" s="675" t="s">
        <v>6929</v>
      </c>
      <c r="J7122" s="675" t="s">
        <v>13704</v>
      </c>
      <c r="K7122" s="666"/>
      <c r="L7122" s="666"/>
      <c r="M7122" s="691"/>
      <c r="N7122" s="666">
        <v>1</v>
      </c>
      <c r="O7122" s="666">
        <v>1</v>
      </c>
      <c r="P7122" s="756" t="s">
        <v>14349</v>
      </c>
      <c r="Q7122" s="666"/>
      <c r="R7122" s="666"/>
    </row>
    <row r="7123" spans="1:18" ht="15.75" customHeight="1" x14ac:dyDescent="0.2">
      <c r="A7123" s="665" t="s">
        <v>13701</v>
      </c>
      <c r="B7123" s="666" t="s">
        <v>6922</v>
      </c>
      <c r="C7123" s="666" t="s">
        <v>14689</v>
      </c>
      <c r="D7123" s="675" t="s">
        <v>8987</v>
      </c>
      <c r="E7123" s="737" t="s">
        <v>4263</v>
      </c>
      <c r="F7123" s="666">
        <v>43915935</v>
      </c>
      <c r="G7123" s="675" t="s">
        <v>10734</v>
      </c>
      <c r="H7123" s="675" t="s">
        <v>8987</v>
      </c>
      <c r="I7123" s="675" t="s">
        <v>6929</v>
      </c>
      <c r="J7123" s="675" t="s">
        <v>9837</v>
      </c>
      <c r="K7123" s="666"/>
      <c r="L7123" s="666"/>
      <c r="M7123" s="691"/>
      <c r="N7123" s="666">
        <v>1</v>
      </c>
      <c r="O7123" s="666">
        <v>1</v>
      </c>
      <c r="P7123" s="756" t="s">
        <v>14349</v>
      </c>
      <c r="Q7123" s="666"/>
      <c r="R7123" s="666"/>
    </row>
    <row r="7124" spans="1:18" ht="15.75" customHeight="1" x14ac:dyDescent="0.2">
      <c r="A7124" s="665" t="s">
        <v>13701</v>
      </c>
      <c r="B7124" s="666" t="s">
        <v>6922</v>
      </c>
      <c r="C7124" s="666" t="s">
        <v>14689</v>
      </c>
      <c r="D7124" s="675" t="s">
        <v>8987</v>
      </c>
      <c r="E7124" s="737" t="s">
        <v>4263</v>
      </c>
      <c r="F7124" s="666">
        <v>44164272</v>
      </c>
      <c r="G7124" s="675" t="s">
        <v>15519</v>
      </c>
      <c r="H7124" s="675" t="s">
        <v>8987</v>
      </c>
      <c r="I7124" s="675" t="s">
        <v>6929</v>
      </c>
      <c r="J7124" s="675" t="s">
        <v>9837</v>
      </c>
      <c r="K7124" s="666"/>
      <c r="L7124" s="666"/>
      <c r="M7124" s="691"/>
      <c r="N7124" s="666">
        <v>1</v>
      </c>
      <c r="O7124" s="666">
        <v>1</v>
      </c>
      <c r="P7124" s="756" t="s">
        <v>14349</v>
      </c>
      <c r="Q7124" s="666"/>
      <c r="R7124" s="666"/>
    </row>
    <row r="7125" spans="1:18" ht="15.75" customHeight="1" x14ac:dyDescent="0.2">
      <c r="A7125" s="665" t="s">
        <v>13701</v>
      </c>
      <c r="B7125" s="666" t="s">
        <v>6922</v>
      </c>
      <c r="C7125" s="666" t="s">
        <v>14689</v>
      </c>
      <c r="D7125" s="675" t="s">
        <v>8987</v>
      </c>
      <c r="E7125" s="737" t="s">
        <v>4263</v>
      </c>
      <c r="F7125" s="666">
        <v>44265773</v>
      </c>
      <c r="G7125" s="675" t="s">
        <v>15520</v>
      </c>
      <c r="H7125" s="675" t="s">
        <v>8987</v>
      </c>
      <c r="I7125" s="675" t="s">
        <v>6929</v>
      </c>
      <c r="J7125" s="675" t="s">
        <v>9837</v>
      </c>
      <c r="K7125" s="666"/>
      <c r="L7125" s="666"/>
      <c r="M7125" s="691"/>
      <c r="N7125" s="666">
        <v>1</v>
      </c>
      <c r="O7125" s="666">
        <v>1</v>
      </c>
      <c r="P7125" s="756" t="s">
        <v>14349</v>
      </c>
      <c r="Q7125" s="666"/>
      <c r="R7125" s="666"/>
    </row>
    <row r="7126" spans="1:18" ht="15.75" customHeight="1" x14ac:dyDescent="0.2">
      <c r="A7126" s="665" t="s">
        <v>13701</v>
      </c>
      <c r="B7126" s="666" t="s">
        <v>6922</v>
      </c>
      <c r="C7126" s="666" t="s">
        <v>14689</v>
      </c>
      <c r="D7126" s="675" t="s">
        <v>8987</v>
      </c>
      <c r="E7126" s="737" t="s">
        <v>4263</v>
      </c>
      <c r="F7126" s="666">
        <v>18898790</v>
      </c>
      <c r="G7126" s="675" t="s">
        <v>15521</v>
      </c>
      <c r="H7126" s="675" t="s">
        <v>8987</v>
      </c>
      <c r="I7126" s="675" t="s">
        <v>6929</v>
      </c>
      <c r="J7126" s="675" t="s">
        <v>9837</v>
      </c>
      <c r="K7126" s="666"/>
      <c r="L7126" s="666"/>
      <c r="M7126" s="691"/>
      <c r="N7126" s="666">
        <v>1</v>
      </c>
      <c r="O7126" s="666">
        <v>1</v>
      </c>
      <c r="P7126" s="756" t="s">
        <v>14349</v>
      </c>
      <c r="Q7126" s="666"/>
      <c r="R7126" s="666"/>
    </row>
    <row r="7127" spans="1:18" ht="15.75" customHeight="1" x14ac:dyDescent="0.2">
      <c r="A7127" s="665" t="s">
        <v>13701</v>
      </c>
      <c r="B7127" s="666" t="s">
        <v>6922</v>
      </c>
      <c r="C7127" s="666" t="s">
        <v>14689</v>
      </c>
      <c r="D7127" s="675" t="s">
        <v>8987</v>
      </c>
      <c r="E7127" s="737" t="s">
        <v>4263</v>
      </c>
      <c r="F7127" s="666">
        <v>41639551</v>
      </c>
      <c r="G7127" s="675" t="s">
        <v>15522</v>
      </c>
      <c r="H7127" s="675" t="s">
        <v>8987</v>
      </c>
      <c r="I7127" s="675" t="s">
        <v>6929</v>
      </c>
      <c r="J7127" s="675" t="s">
        <v>9837</v>
      </c>
      <c r="K7127" s="666"/>
      <c r="L7127" s="666"/>
      <c r="M7127" s="691"/>
      <c r="N7127" s="666">
        <v>1</v>
      </c>
      <c r="O7127" s="666">
        <v>1</v>
      </c>
      <c r="P7127" s="756" t="s">
        <v>14349</v>
      </c>
      <c r="Q7127" s="666"/>
      <c r="R7127" s="666"/>
    </row>
    <row r="7128" spans="1:18" ht="15.75" customHeight="1" x14ac:dyDescent="0.2">
      <c r="A7128" s="665" t="s">
        <v>13701</v>
      </c>
      <c r="B7128" s="666" t="s">
        <v>6922</v>
      </c>
      <c r="C7128" s="666" t="s">
        <v>14689</v>
      </c>
      <c r="D7128" s="675" t="s">
        <v>10738</v>
      </c>
      <c r="E7128" s="737" t="s">
        <v>15499</v>
      </c>
      <c r="F7128" s="666">
        <v>43551800</v>
      </c>
      <c r="G7128" s="675" t="s">
        <v>15523</v>
      </c>
      <c r="H7128" s="675" t="s">
        <v>10738</v>
      </c>
      <c r="I7128" s="675" t="s">
        <v>7361</v>
      </c>
      <c r="J7128" s="675" t="s">
        <v>13708</v>
      </c>
      <c r="K7128" s="666"/>
      <c r="L7128" s="666"/>
      <c r="M7128" s="691"/>
      <c r="N7128" s="666">
        <v>1</v>
      </c>
      <c r="O7128" s="666">
        <v>1</v>
      </c>
      <c r="P7128" s="756" t="s">
        <v>15501</v>
      </c>
      <c r="Q7128" s="666"/>
      <c r="R7128" s="666"/>
    </row>
    <row r="7129" spans="1:18" ht="15.75" customHeight="1" x14ac:dyDescent="0.2">
      <c r="A7129" s="665" t="s">
        <v>13701</v>
      </c>
      <c r="B7129" s="666" t="s">
        <v>6922</v>
      </c>
      <c r="C7129" s="666" t="s">
        <v>14689</v>
      </c>
      <c r="D7129" s="675" t="s">
        <v>15524</v>
      </c>
      <c r="E7129" s="737" t="s">
        <v>4263</v>
      </c>
      <c r="F7129" s="666">
        <v>18859226</v>
      </c>
      <c r="G7129" s="675" t="s">
        <v>15525</v>
      </c>
      <c r="H7129" s="675" t="s">
        <v>15524</v>
      </c>
      <c r="I7129" s="675" t="s">
        <v>6929</v>
      </c>
      <c r="J7129" s="692" t="s">
        <v>6985</v>
      </c>
      <c r="K7129" s="666"/>
      <c r="L7129" s="666"/>
      <c r="M7129" s="691"/>
      <c r="N7129" s="666">
        <v>1</v>
      </c>
      <c r="O7129" s="666">
        <v>1</v>
      </c>
      <c r="P7129" s="756" t="s">
        <v>14349</v>
      </c>
      <c r="Q7129" s="666"/>
      <c r="R7129" s="666"/>
    </row>
    <row r="7130" spans="1:18" ht="15.75" customHeight="1" x14ac:dyDescent="0.2">
      <c r="A7130" s="665" t="s">
        <v>13701</v>
      </c>
      <c r="B7130" s="666" t="s">
        <v>6922</v>
      </c>
      <c r="C7130" s="666" t="s">
        <v>14689</v>
      </c>
      <c r="D7130" s="675" t="s">
        <v>8987</v>
      </c>
      <c r="E7130" s="737" t="s">
        <v>4263</v>
      </c>
      <c r="F7130" s="666">
        <v>46760953</v>
      </c>
      <c r="G7130" s="675" t="s">
        <v>15526</v>
      </c>
      <c r="H7130" s="675" t="s">
        <v>8987</v>
      </c>
      <c r="I7130" s="675" t="s">
        <v>6929</v>
      </c>
      <c r="J7130" s="675" t="s">
        <v>9837</v>
      </c>
      <c r="K7130" s="666"/>
      <c r="L7130" s="666"/>
      <c r="M7130" s="691"/>
      <c r="N7130" s="666">
        <v>1</v>
      </c>
      <c r="O7130" s="666">
        <v>1</v>
      </c>
      <c r="P7130" s="756" t="s">
        <v>14349</v>
      </c>
      <c r="Q7130" s="666"/>
      <c r="R7130" s="666"/>
    </row>
    <row r="7131" spans="1:18" ht="15.75" customHeight="1" x14ac:dyDescent="0.2">
      <c r="A7131" s="665" t="s">
        <v>13701</v>
      </c>
      <c r="B7131" s="666" t="s">
        <v>6922</v>
      </c>
      <c r="C7131" s="666" t="s">
        <v>14689</v>
      </c>
      <c r="D7131" s="675" t="s">
        <v>10738</v>
      </c>
      <c r="E7131" s="737" t="s">
        <v>15499</v>
      </c>
      <c r="F7131" s="666">
        <v>44236157</v>
      </c>
      <c r="G7131" s="675" t="s">
        <v>15527</v>
      </c>
      <c r="H7131" s="675" t="s">
        <v>10738</v>
      </c>
      <c r="I7131" s="675" t="s">
        <v>7361</v>
      </c>
      <c r="J7131" s="675" t="s">
        <v>13708</v>
      </c>
      <c r="K7131" s="666"/>
      <c r="L7131" s="666"/>
      <c r="M7131" s="691"/>
      <c r="N7131" s="666">
        <v>1</v>
      </c>
      <c r="O7131" s="666">
        <v>1</v>
      </c>
      <c r="P7131" s="756" t="s">
        <v>15501</v>
      </c>
      <c r="Q7131" s="666"/>
      <c r="R7131" s="666"/>
    </row>
    <row r="7132" spans="1:18" ht="15.75" customHeight="1" x14ac:dyDescent="0.2">
      <c r="A7132" s="665" t="s">
        <v>13701</v>
      </c>
      <c r="B7132" s="666" t="s">
        <v>6922</v>
      </c>
      <c r="C7132" s="666" t="s">
        <v>14689</v>
      </c>
      <c r="D7132" s="675" t="s">
        <v>10738</v>
      </c>
      <c r="E7132" s="737" t="s">
        <v>15499</v>
      </c>
      <c r="F7132" s="666">
        <v>18213175</v>
      </c>
      <c r="G7132" s="675" t="s">
        <v>14940</v>
      </c>
      <c r="H7132" s="675" t="s">
        <v>10738</v>
      </c>
      <c r="I7132" s="675" t="s">
        <v>7361</v>
      </c>
      <c r="J7132" s="675" t="s">
        <v>13708</v>
      </c>
      <c r="K7132" s="666"/>
      <c r="L7132" s="666"/>
      <c r="M7132" s="691"/>
      <c r="N7132" s="666">
        <v>1</v>
      </c>
      <c r="O7132" s="666">
        <v>1</v>
      </c>
      <c r="P7132" s="756" t="s">
        <v>15501</v>
      </c>
      <c r="Q7132" s="666"/>
      <c r="R7132" s="666"/>
    </row>
    <row r="7133" spans="1:18" ht="15.75" customHeight="1" x14ac:dyDescent="0.2">
      <c r="A7133" s="665" t="s">
        <v>13701</v>
      </c>
      <c r="B7133" s="666" t="s">
        <v>6922</v>
      </c>
      <c r="C7133" s="666" t="s">
        <v>14689</v>
      </c>
      <c r="D7133" s="675" t="s">
        <v>10738</v>
      </c>
      <c r="E7133" s="737" t="s">
        <v>15499</v>
      </c>
      <c r="F7133" s="666">
        <v>41318771</v>
      </c>
      <c r="G7133" s="675" t="s">
        <v>15528</v>
      </c>
      <c r="H7133" s="675" t="s">
        <v>10738</v>
      </c>
      <c r="I7133" s="675" t="s">
        <v>7361</v>
      </c>
      <c r="J7133" s="675" t="s">
        <v>13708</v>
      </c>
      <c r="K7133" s="666"/>
      <c r="L7133" s="666"/>
      <c r="M7133" s="691"/>
      <c r="N7133" s="666">
        <v>1</v>
      </c>
      <c r="O7133" s="666">
        <v>1</v>
      </c>
      <c r="P7133" s="756" t="s">
        <v>15501</v>
      </c>
      <c r="Q7133" s="666"/>
      <c r="R7133" s="666"/>
    </row>
    <row r="7134" spans="1:18" ht="15.75" customHeight="1" x14ac:dyDescent="0.2">
      <c r="A7134" s="665" t="s">
        <v>13701</v>
      </c>
      <c r="B7134" s="666" t="s">
        <v>6922</v>
      </c>
      <c r="C7134" s="666" t="s">
        <v>14689</v>
      </c>
      <c r="D7134" s="675" t="s">
        <v>10738</v>
      </c>
      <c r="E7134" s="737" t="s">
        <v>15499</v>
      </c>
      <c r="F7134" s="666">
        <v>46352629</v>
      </c>
      <c r="G7134" s="675" t="s">
        <v>13352</v>
      </c>
      <c r="H7134" s="675" t="s">
        <v>10738</v>
      </c>
      <c r="I7134" s="675" t="s">
        <v>7361</v>
      </c>
      <c r="J7134" s="675" t="s">
        <v>13708</v>
      </c>
      <c r="K7134" s="666"/>
      <c r="L7134" s="666"/>
      <c r="M7134" s="691"/>
      <c r="N7134" s="666">
        <v>1</v>
      </c>
      <c r="O7134" s="666">
        <v>1</v>
      </c>
      <c r="P7134" s="756" t="s">
        <v>15501</v>
      </c>
      <c r="Q7134" s="666"/>
      <c r="R7134" s="666"/>
    </row>
    <row r="7135" spans="1:18" ht="15.75" customHeight="1" x14ac:dyDescent="0.2">
      <c r="A7135" s="665" t="s">
        <v>13701</v>
      </c>
      <c r="B7135" s="666" t="s">
        <v>6922</v>
      </c>
      <c r="C7135" s="666" t="s">
        <v>14689</v>
      </c>
      <c r="D7135" s="675" t="s">
        <v>8987</v>
      </c>
      <c r="E7135" s="737" t="s">
        <v>4263</v>
      </c>
      <c r="F7135" s="666">
        <v>42105855</v>
      </c>
      <c r="G7135" s="675" t="s">
        <v>15529</v>
      </c>
      <c r="H7135" s="675" t="s">
        <v>8987</v>
      </c>
      <c r="I7135" s="675" t="s">
        <v>6929</v>
      </c>
      <c r="J7135" s="675" t="s">
        <v>9837</v>
      </c>
      <c r="K7135" s="666"/>
      <c r="L7135" s="666"/>
      <c r="M7135" s="691"/>
      <c r="N7135" s="666">
        <v>1</v>
      </c>
      <c r="O7135" s="666">
        <v>1</v>
      </c>
      <c r="P7135" s="756" t="s">
        <v>14349</v>
      </c>
      <c r="Q7135" s="666"/>
      <c r="R7135" s="666"/>
    </row>
    <row r="7136" spans="1:18" ht="15.75" customHeight="1" x14ac:dyDescent="0.2">
      <c r="A7136" s="665" t="s">
        <v>13701</v>
      </c>
      <c r="B7136" s="666" t="s">
        <v>6922</v>
      </c>
      <c r="C7136" s="666" t="s">
        <v>14689</v>
      </c>
      <c r="D7136" s="675" t="s">
        <v>11806</v>
      </c>
      <c r="E7136" s="737" t="s">
        <v>4263</v>
      </c>
      <c r="F7136" s="666">
        <v>42775243</v>
      </c>
      <c r="G7136" s="675" t="s">
        <v>13300</v>
      </c>
      <c r="H7136" s="675" t="s">
        <v>11806</v>
      </c>
      <c r="I7136" s="675" t="s">
        <v>6929</v>
      </c>
      <c r="J7136" s="675" t="s">
        <v>13704</v>
      </c>
      <c r="K7136" s="666"/>
      <c r="L7136" s="666"/>
      <c r="M7136" s="691"/>
      <c r="N7136" s="666">
        <v>1</v>
      </c>
      <c r="O7136" s="666">
        <v>1</v>
      </c>
      <c r="P7136" s="756" t="s">
        <v>14349</v>
      </c>
      <c r="Q7136" s="666"/>
      <c r="R7136" s="666"/>
    </row>
    <row r="7137" spans="1:18" ht="15.75" customHeight="1" x14ac:dyDescent="0.2">
      <c r="A7137" s="665" t="s">
        <v>13701</v>
      </c>
      <c r="B7137" s="666" t="s">
        <v>6922</v>
      </c>
      <c r="C7137" s="666" t="s">
        <v>14689</v>
      </c>
      <c r="D7137" s="675" t="s">
        <v>10738</v>
      </c>
      <c r="E7137" s="737" t="s">
        <v>15499</v>
      </c>
      <c r="F7137" s="666">
        <v>47229905</v>
      </c>
      <c r="G7137" s="675" t="s">
        <v>15530</v>
      </c>
      <c r="H7137" s="675" t="s">
        <v>10738</v>
      </c>
      <c r="I7137" s="675" t="s">
        <v>7361</v>
      </c>
      <c r="J7137" s="675" t="s">
        <v>13708</v>
      </c>
      <c r="K7137" s="666"/>
      <c r="L7137" s="666"/>
      <c r="M7137" s="691"/>
      <c r="N7137" s="666">
        <v>1</v>
      </c>
      <c r="O7137" s="666">
        <v>1</v>
      </c>
      <c r="P7137" s="756" t="s">
        <v>15501</v>
      </c>
      <c r="Q7137" s="666"/>
      <c r="R7137" s="666"/>
    </row>
    <row r="7138" spans="1:18" ht="15.75" customHeight="1" x14ac:dyDescent="0.2">
      <c r="A7138" s="665" t="s">
        <v>13701</v>
      </c>
      <c r="B7138" s="666" t="s">
        <v>6922</v>
      </c>
      <c r="C7138" s="666" t="s">
        <v>14689</v>
      </c>
      <c r="D7138" s="675" t="s">
        <v>8987</v>
      </c>
      <c r="E7138" s="737" t="s">
        <v>4263</v>
      </c>
      <c r="F7138" s="666">
        <v>47861110</v>
      </c>
      <c r="G7138" s="675" t="s">
        <v>15531</v>
      </c>
      <c r="H7138" s="675" t="s">
        <v>8987</v>
      </c>
      <c r="I7138" s="675" t="s">
        <v>6929</v>
      </c>
      <c r="J7138" s="675" t="s">
        <v>9837</v>
      </c>
      <c r="K7138" s="666"/>
      <c r="L7138" s="666"/>
      <c r="M7138" s="691"/>
      <c r="N7138" s="666">
        <v>1</v>
      </c>
      <c r="O7138" s="666">
        <v>1</v>
      </c>
      <c r="P7138" s="756" t="s">
        <v>14349</v>
      </c>
      <c r="Q7138" s="666"/>
      <c r="R7138" s="666"/>
    </row>
    <row r="7139" spans="1:18" ht="15.75" customHeight="1" x14ac:dyDescent="0.2">
      <c r="A7139" s="665" t="s">
        <v>13701</v>
      </c>
      <c r="B7139" s="666" t="s">
        <v>6922</v>
      </c>
      <c r="C7139" s="666" t="s">
        <v>14689</v>
      </c>
      <c r="D7139" s="675" t="s">
        <v>8987</v>
      </c>
      <c r="E7139" s="737" t="s">
        <v>4263</v>
      </c>
      <c r="F7139" s="666">
        <v>44357798</v>
      </c>
      <c r="G7139" s="675" t="s">
        <v>15532</v>
      </c>
      <c r="H7139" s="675" t="s">
        <v>8987</v>
      </c>
      <c r="I7139" s="675" t="s">
        <v>6929</v>
      </c>
      <c r="J7139" s="675" t="s">
        <v>9837</v>
      </c>
      <c r="K7139" s="666"/>
      <c r="L7139" s="666"/>
      <c r="M7139" s="691"/>
      <c r="N7139" s="666">
        <v>1</v>
      </c>
      <c r="O7139" s="666">
        <v>1</v>
      </c>
      <c r="P7139" s="756" t="s">
        <v>14349</v>
      </c>
      <c r="Q7139" s="666"/>
      <c r="R7139" s="666"/>
    </row>
    <row r="7140" spans="1:18" ht="15.75" customHeight="1" x14ac:dyDescent="0.2">
      <c r="A7140" s="665" t="s">
        <v>13701</v>
      </c>
      <c r="B7140" s="666" t="s">
        <v>6922</v>
      </c>
      <c r="C7140" s="666" t="s">
        <v>14689</v>
      </c>
      <c r="D7140" s="675" t="s">
        <v>8987</v>
      </c>
      <c r="E7140" s="737" t="s">
        <v>4263</v>
      </c>
      <c r="F7140" s="666">
        <v>45657117</v>
      </c>
      <c r="G7140" s="675" t="s">
        <v>10781</v>
      </c>
      <c r="H7140" s="675" t="s">
        <v>8987</v>
      </c>
      <c r="I7140" s="675" t="s">
        <v>6929</v>
      </c>
      <c r="J7140" s="675" t="s">
        <v>9837</v>
      </c>
      <c r="K7140" s="666"/>
      <c r="L7140" s="666"/>
      <c r="M7140" s="691"/>
      <c r="N7140" s="666">
        <v>1</v>
      </c>
      <c r="O7140" s="666">
        <v>1</v>
      </c>
      <c r="P7140" s="756" t="s">
        <v>14349</v>
      </c>
      <c r="Q7140" s="666"/>
      <c r="R7140" s="666"/>
    </row>
    <row r="7141" spans="1:18" ht="15.75" customHeight="1" x14ac:dyDescent="0.2">
      <c r="A7141" s="665" t="s">
        <v>13701</v>
      </c>
      <c r="B7141" s="666" t="s">
        <v>6922</v>
      </c>
      <c r="C7141" s="666" t="s">
        <v>14689</v>
      </c>
      <c r="D7141" s="675" t="s">
        <v>15524</v>
      </c>
      <c r="E7141" s="737" t="s">
        <v>4263</v>
      </c>
      <c r="F7141" s="666">
        <v>44348041</v>
      </c>
      <c r="G7141" s="675" t="s">
        <v>15533</v>
      </c>
      <c r="H7141" s="675" t="s">
        <v>15524</v>
      </c>
      <c r="I7141" s="675" t="s">
        <v>6929</v>
      </c>
      <c r="J7141" s="692" t="s">
        <v>6985</v>
      </c>
      <c r="K7141" s="666"/>
      <c r="L7141" s="666"/>
      <c r="M7141" s="691"/>
      <c r="N7141" s="666">
        <v>1</v>
      </c>
      <c r="O7141" s="666">
        <v>1</v>
      </c>
      <c r="P7141" s="756" t="s">
        <v>14349</v>
      </c>
      <c r="Q7141" s="666"/>
      <c r="R7141" s="666"/>
    </row>
    <row r="7142" spans="1:18" ht="15.75" customHeight="1" x14ac:dyDescent="0.2">
      <c r="A7142" s="665" t="s">
        <v>13701</v>
      </c>
      <c r="B7142" s="666" t="s">
        <v>6922</v>
      </c>
      <c r="C7142" s="666" t="s">
        <v>14689</v>
      </c>
      <c r="D7142" s="675" t="s">
        <v>11806</v>
      </c>
      <c r="E7142" s="737" t="s">
        <v>4263</v>
      </c>
      <c r="F7142" s="666">
        <v>17805621</v>
      </c>
      <c r="G7142" s="675" t="s">
        <v>15534</v>
      </c>
      <c r="H7142" s="675" t="s">
        <v>11806</v>
      </c>
      <c r="I7142" s="675" t="s">
        <v>6929</v>
      </c>
      <c r="J7142" s="675" t="s">
        <v>13704</v>
      </c>
      <c r="K7142" s="666"/>
      <c r="L7142" s="666"/>
      <c r="M7142" s="691"/>
      <c r="N7142" s="666">
        <v>1</v>
      </c>
      <c r="O7142" s="666">
        <v>1</v>
      </c>
      <c r="P7142" s="756" t="s">
        <v>14349</v>
      </c>
      <c r="Q7142" s="666"/>
      <c r="R7142" s="666"/>
    </row>
    <row r="7143" spans="1:18" ht="15.75" customHeight="1" x14ac:dyDescent="0.2">
      <c r="A7143" s="665" t="s">
        <v>13701</v>
      </c>
      <c r="B7143" s="666" t="s">
        <v>6922</v>
      </c>
      <c r="C7143" s="666" t="s">
        <v>14689</v>
      </c>
      <c r="D7143" s="675" t="s">
        <v>11806</v>
      </c>
      <c r="E7143" s="737" t="s">
        <v>4263</v>
      </c>
      <c r="F7143" s="666">
        <v>70287350</v>
      </c>
      <c r="G7143" s="675" t="s">
        <v>14151</v>
      </c>
      <c r="H7143" s="675" t="s">
        <v>11806</v>
      </c>
      <c r="I7143" s="675" t="s">
        <v>6929</v>
      </c>
      <c r="J7143" s="675" t="s">
        <v>13704</v>
      </c>
      <c r="K7143" s="666"/>
      <c r="L7143" s="666"/>
      <c r="M7143" s="691"/>
      <c r="N7143" s="666">
        <v>1</v>
      </c>
      <c r="O7143" s="666">
        <v>1</v>
      </c>
      <c r="P7143" s="756" t="s">
        <v>14349</v>
      </c>
      <c r="Q7143" s="666"/>
      <c r="R7143" s="666"/>
    </row>
    <row r="7144" spans="1:18" ht="15.75" customHeight="1" x14ac:dyDescent="0.2">
      <c r="A7144" s="665" t="s">
        <v>13701</v>
      </c>
      <c r="B7144" s="666" t="s">
        <v>6922</v>
      </c>
      <c r="C7144" s="666" t="s">
        <v>14689</v>
      </c>
      <c r="D7144" s="675" t="s">
        <v>8987</v>
      </c>
      <c r="E7144" s="737" t="s">
        <v>4263</v>
      </c>
      <c r="F7144" s="666">
        <v>46630494</v>
      </c>
      <c r="G7144" s="675" t="s">
        <v>15535</v>
      </c>
      <c r="H7144" s="675" t="s">
        <v>8987</v>
      </c>
      <c r="I7144" s="675" t="s">
        <v>6929</v>
      </c>
      <c r="J7144" s="675" t="s">
        <v>9837</v>
      </c>
      <c r="K7144" s="666"/>
      <c r="L7144" s="666"/>
      <c r="M7144" s="691"/>
      <c r="N7144" s="666">
        <v>1</v>
      </c>
      <c r="O7144" s="666">
        <v>1</v>
      </c>
      <c r="P7144" s="756" t="s">
        <v>14349</v>
      </c>
      <c r="Q7144" s="666"/>
      <c r="R7144" s="666"/>
    </row>
    <row r="7145" spans="1:18" ht="15.75" customHeight="1" x14ac:dyDescent="0.2">
      <c r="A7145" s="665" t="s">
        <v>13701</v>
      </c>
      <c r="B7145" s="666" t="s">
        <v>6922</v>
      </c>
      <c r="C7145" s="666" t="s">
        <v>14689</v>
      </c>
      <c r="D7145" s="675" t="s">
        <v>8987</v>
      </c>
      <c r="E7145" s="737" t="s">
        <v>4263</v>
      </c>
      <c r="F7145" s="666">
        <v>72557461</v>
      </c>
      <c r="G7145" s="675" t="s">
        <v>15536</v>
      </c>
      <c r="H7145" s="675" t="s">
        <v>8987</v>
      </c>
      <c r="I7145" s="675" t="s">
        <v>6929</v>
      </c>
      <c r="J7145" s="675" t="s">
        <v>9837</v>
      </c>
      <c r="K7145" s="666"/>
      <c r="L7145" s="666"/>
      <c r="M7145" s="691"/>
      <c r="N7145" s="666">
        <v>1</v>
      </c>
      <c r="O7145" s="666">
        <v>1</v>
      </c>
      <c r="P7145" s="756" t="s">
        <v>14349</v>
      </c>
      <c r="Q7145" s="666"/>
      <c r="R7145" s="666"/>
    </row>
    <row r="7146" spans="1:18" ht="15.75" customHeight="1" x14ac:dyDescent="0.2">
      <c r="A7146" s="665" t="s">
        <v>13701</v>
      </c>
      <c r="B7146" s="666" t="s">
        <v>6922</v>
      </c>
      <c r="C7146" s="666" t="s">
        <v>14689</v>
      </c>
      <c r="D7146" s="675" t="s">
        <v>8987</v>
      </c>
      <c r="E7146" s="737" t="s">
        <v>4263</v>
      </c>
      <c r="F7146" s="666">
        <v>18224715</v>
      </c>
      <c r="G7146" s="675" t="s">
        <v>15266</v>
      </c>
      <c r="H7146" s="675" t="s">
        <v>8987</v>
      </c>
      <c r="I7146" s="675" t="s">
        <v>6929</v>
      </c>
      <c r="J7146" s="675" t="s">
        <v>9837</v>
      </c>
      <c r="K7146" s="666"/>
      <c r="L7146" s="666"/>
      <c r="M7146" s="691"/>
      <c r="N7146" s="666">
        <v>1</v>
      </c>
      <c r="O7146" s="666">
        <v>1</v>
      </c>
      <c r="P7146" s="756" t="s">
        <v>14349</v>
      </c>
      <c r="Q7146" s="666"/>
      <c r="R7146" s="666"/>
    </row>
    <row r="7147" spans="1:18" ht="15.75" customHeight="1" x14ac:dyDescent="0.2">
      <c r="A7147" s="665" t="s">
        <v>13701</v>
      </c>
      <c r="B7147" s="666" t="s">
        <v>6922</v>
      </c>
      <c r="C7147" s="666" t="s">
        <v>14689</v>
      </c>
      <c r="D7147" s="675" t="s">
        <v>8987</v>
      </c>
      <c r="E7147" s="737" t="s">
        <v>4263</v>
      </c>
      <c r="F7147" s="666">
        <v>72939155</v>
      </c>
      <c r="G7147" s="675" t="s">
        <v>15537</v>
      </c>
      <c r="H7147" s="675" t="s">
        <v>8987</v>
      </c>
      <c r="I7147" s="675" t="s">
        <v>6929</v>
      </c>
      <c r="J7147" s="675" t="s">
        <v>9837</v>
      </c>
      <c r="K7147" s="666"/>
      <c r="L7147" s="666"/>
      <c r="M7147" s="691"/>
      <c r="N7147" s="666">
        <v>1</v>
      </c>
      <c r="O7147" s="666">
        <v>1</v>
      </c>
      <c r="P7147" s="756" t="s">
        <v>14349</v>
      </c>
      <c r="Q7147" s="666"/>
      <c r="R7147" s="666"/>
    </row>
    <row r="7148" spans="1:18" ht="15.75" customHeight="1" x14ac:dyDescent="0.2">
      <c r="A7148" s="665" t="s">
        <v>13701</v>
      </c>
      <c r="B7148" s="666" t="s">
        <v>6922</v>
      </c>
      <c r="C7148" s="666" t="s">
        <v>14689</v>
      </c>
      <c r="D7148" s="675" t="s">
        <v>11806</v>
      </c>
      <c r="E7148" s="737" t="s">
        <v>4263</v>
      </c>
      <c r="F7148" s="666">
        <v>47155702</v>
      </c>
      <c r="G7148" s="675" t="s">
        <v>15538</v>
      </c>
      <c r="H7148" s="675" t="s">
        <v>11806</v>
      </c>
      <c r="I7148" s="675" t="s">
        <v>6929</v>
      </c>
      <c r="J7148" s="675" t="s">
        <v>13704</v>
      </c>
      <c r="K7148" s="666"/>
      <c r="L7148" s="666"/>
      <c r="M7148" s="691"/>
      <c r="N7148" s="666">
        <v>1</v>
      </c>
      <c r="O7148" s="666">
        <v>1</v>
      </c>
      <c r="P7148" s="756" t="s">
        <v>14349</v>
      </c>
      <c r="Q7148" s="666"/>
      <c r="R7148" s="666"/>
    </row>
    <row r="7149" spans="1:18" ht="15.75" customHeight="1" x14ac:dyDescent="0.2">
      <c r="A7149" s="665" t="s">
        <v>13701</v>
      </c>
      <c r="B7149" s="666" t="s">
        <v>6922</v>
      </c>
      <c r="C7149" s="666" t="s">
        <v>14689</v>
      </c>
      <c r="D7149" s="675" t="s">
        <v>11806</v>
      </c>
      <c r="E7149" s="737" t="s">
        <v>4263</v>
      </c>
      <c r="F7149" s="666">
        <v>77505793</v>
      </c>
      <c r="G7149" s="675" t="s">
        <v>13402</v>
      </c>
      <c r="H7149" s="675" t="s">
        <v>11806</v>
      </c>
      <c r="I7149" s="675" t="s">
        <v>6929</v>
      </c>
      <c r="J7149" s="675" t="s">
        <v>13704</v>
      </c>
      <c r="K7149" s="666"/>
      <c r="L7149" s="666"/>
      <c r="M7149" s="691"/>
      <c r="N7149" s="666">
        <v>1</v>
      </c>
      <c r="O7149" s="666">
        <v>1</v>
      </c>
      <c r="P7149" s="756" t="s">
        <v>14349</v>
      </c>
      <c r="Q7149" s="666"/>
      <c r="R7149" s="666"/>
    </row>
    <row r="7150" spans="1:18" ht="15.75" customHeight="1" x14ac:dyDescent="0.2">
      <c r="A7150" s="665" t="s">
        <v>13701</v>
      </c>
      <c r="B7150" s="666" t="s">
        <v>6922</v>
      </c>
      <c r="C7150" s="666" t="s">
        <v>14689</v>
      </c>
      <c r="D7150" s="675" t="s">
        <v>10738</v>
      </c>
      <c r="E7150" s="737" t="s">
        <v>15499</v>
      </c>
      <c r="F7150" s="666">
        <v>47238756</v>
      </c>
      <c r="G7150" s="675" t="s">
        <v>15539</v>
      </c>
      <c r="H7150" s="675" t="s">
        <v>10738</v>
      </c>
      <c r="I7150" s="675" t="s">
        <v>7361</v>
      </c>
      <c r="J7150" s="675" t="s">
        <v>13708</v>
      </c>
      <c r="K7150" s="666"/>
      <c r="L7150" s="666"/>
      <c r="M7150" s="691"/>
      <c r="N7150" s="666">
        <v>1</v>
      </c>
      <c r="O7150" s="666">
        <v>1</v>
      </c>
      <c r="P7150" s="756" t="s">
        <v>15501</v>
      </c>
      <c r="Q7150" s="666"/>
      <c r="R7150" s="666"/>
    </row>
    <row r="7151" spans="1:18" ht="15.75" customHeight="1" x14ac:dyDescent="0.2">
      <c r="A7151" s="665" t="s">
        <v>13701</v>
      </c>
      <c r="B7151" s="666" t="s">
        <v>6922</v>
      </c>
      <c r="C7151" s="666" t="s">
        <v>14689</v>
      </c>
      <c r="D7151" s="675" t="s">
        <v>10738</v>
      </c>
      <c r="E7151" s="737" t="s">
        <v>15499</v>
      </c>
      <c r="F7151" s="666">
        <v>18013388</v>
      </c>
      <c r="G7151" s="675" t="s">
        <v>15271</v>
      </c>
      <c r="H7151" s="675" t="s">
        <v>10738</v>
      </c>
      <c r="I7151" s="675" t="s">
        <v>7361</v>
      </c>
      <c r="J7151" s="675" t="s">
        <v>13708</v>
      </c>
      <c r="K7151" s="666"/>
      <c r="L7151" s="666"/>
      <c r="M7151" s="691"/>
      <c r="N7151" s="666">
        <v>1</v>
      </c>
      <c r="O7151" s="666">
        <v>1</v>
      </c>
      <c r="P7151" s="756" t="s">
        <v>15501</v>
      </c>
      <c r="Q7151" s="666"/>
      <c r="R7151" s="666"/>
    </row>
    <row r="7152" spans="1:18" ht="15.75" customHeight="1" x14ac:dyDescent="0.2">
      <c r="A7152" s="665" t="s">
        <v>13701</v>
      </c>
      <c r="B7152" s="666" t="s">
        <v>6922</v>
      </c>
      <c r="C7152" s="666" t="s">
        <v>14689</v>
      </c>
      <c r="D7152" s="675" t="s">
        <v>11806</v>
      </c>
      <c r="E7152" s="737" t="s">
        <v>4263</v>
      </c>
      <c r="F7152" s="666">
        <v>72779869</v>
      </c>
      <c r="G7152" s="675" t="s">
        <v>15540</v>
      </c>
      <c r="H7152" s="675" t="s">
        <v>11806</v>
      </c>
      <c r="I7152" s="675" t="s">
        <v>6929</v>
      </c>
      <c r="J7152" s="675" t="s">
        <v>13704</v>
      </c>
      <c r="K7152" s="666"/>
      <c r="L7152" s="666"/>
      <c r="M7152" s="691"/>
      <c r="N7152" s="666">
        <v>1</v>
      </c>
      <c r="O7152" s="666">
        <v>1</v>
      </c>
      <c r="P7152" s="756" t="s">
        <v>14349</v>
      </c>
      <c r="Q7152" s="666"/>
      <c r="R7152" s="666"/>
    </row>
    <row r="7153" spans="1:18" ht="15.75" customHeight="1" x14ac:dyDescent="0.2">
      <c r="A7153" s="665" t="s">
        <v>13701</v>
      </c>
      <c r="B7153" s="666" t="s">
        <v>6922</v>
      </c>
      <c r="C7153" s="666" t="s">
        <v>14689</v>
      </c>
      <c r="D7153" s="675" t="s">
        <v>10738</v>
      </c>
      <c r="E7153" s="737" t="s">
        <v>15499</v>
      </c>
      <c r="F7153" s="666">
        <v>47480265</v>
      </c>
      <c r="G7153" s="675" t="s">
        <v>15541</v>
      </c>
      <c r="H7153" s="675" t="s">
        <v>10738</v>
      </c>
      <c r="I7153" s="675" t="s">
        <v>7361</v>
      </c>
      <c r="J7153" s="675" t="s">
        <v>13708</v>
      </c>
      <c r="K7153" s="666"/>
      <c r="L7153" s="666"/>
      <c r="M7153" s="691"/>
      <c r="N7153" s="666">
        <v>1</v>
      </c>
      <c r="O7153" s="666">
        <v>1</v>
      </c>
      <c r="P7153" s="756" t="s">
        <v>15501</v>
      </c>
      <c r="Q7153" s="666"/>
      <c r="R7153" s="666"/>
    </row>
    <row r="7154" spans="1:18" ht="15.75" customHeight="1" x14ac:dyDescent="0.2">
      <c r="A7154" s="665" t="s">
        <v>13701</v>
      </c>
      <c r="B7154" s="666" t="s">
        <v>6922</v>
      </c>
      <c r="C7154" s="666" t="s">
        <v>14689</v>
      </c>
      <c r="D7154" s="675" t="s">
        <v>8987</v>
      </c>
      <c r="E7154" s="737" t="s">
        <v>4263</v>
      </c>
      <c r="F7154" s="666">
        <v>46887893</v>
      </c>
      <c r="G7154" s="675" t="s">
        <v>15542</v>
      </c>
      <c r="H7154" s="675" t="s">
        <v>8987</v>
      </c>
      <c r="I7154" s="675" t="s">
        <v>6929</v>
      </c>
      <c r="J7154" s="675" t="s">
        <v>9837</v>
      </c>
      <c r="K7154" s="666"/>
      <c r="L7154" s="666"/>
      <c r="M7154" s="691"/>
      <c r="N7154" s="666">
        <v>1</v>
      </c>
      <c r="O7154" s="666">
        <v>1</v>
      </c>
      <c r="P7154" s="756" t="s">
        <v>14349</v>
      </c>
      <c r="Q7154" s="666"/>
      <c r="R7154" s="666"/>
    </row>
    <row r="7155" spans="1:18" ht="15.75" customHeight="1" x14ac:dyDescent="0.2">
      <c r="A7155" s="665" t="s">
        <v>13701</v>
      </c>
      <c r="B7155" s="666" t="s">
        <v>6922</v>
      </c>
      <c r="C7155" s="666" t="s">
        <v>14689</v>
      </c>
      <c r="D7155" s="675" t="s">
        <v>10738</v>
      </c>
      <c r="E7155" s="737" t="s">
        <v>15499</v>
      </c>
      <c r="F7155" s="666">
        <v>16784052</v>
      </c>
      <c r="G7155" s="675" t="s">
        <v>15233</v>
      </c>
      <c r="H7155" s="675" t="s">
        <v>10738</v>
      </c>
      <c r="I7155" s="675" t="s">
        <v>7361</v>
      </c>
      <c r="J7155" s="675" t="s">
        <v>13708</v>
      </c>
      <c r="K7155" s="666"/>
      <c r="L7155" s="666"/>
      <c r="M7155" s="691"/>
      <c r="N7155" s="666">
        <v>1</v>
      </c>
      <c r="O7155" s="666">
        <v>1</v>
      </c>
      <c r="P7155" s="756" t="s">
        <v>15501</v>
      </c>
      <c r="Q7155" s="666"/>
      <c r="R7155" s="666"/>
    </row>
    <row r="7156" spans="1:18" ht="15.75" customHeight="1" x14ac:dyDescent="0.2">
      <c r="A7156" s="665" t="s">
        <v>13701</v>
      </c>
      <c r="B7156" s="666" t="s">
        <v>6922</v>
      </c>
      <c r="C7156" s="666" t="s">
        <v>14689</v>
      </c>
      <c r="D7156" s="675" t="s">
        <v>11806</v>
      </c>
      <c r="E7156" s="737" t="s">
        <v>4263</v>
      </c>
      <c r="F7156" s="666">
        <v>44745070</v>
      </c>
      <c r="G7156" s="675" t="s">
        <v>14234</v>
      </c>
      <c r="H7156" s="675" t="s">
        <v>11806</v>
      </c>
      <c r="I7156" s="675" t="s">
        <v>6929</v>
      </c>
      <c r="J7156" s="675" t="s">
        <v>13704</v>
      </c>
      <c r="K7156" s="666"/>
      <c r="L7156" s="666"/>
      <c r="M7156" s="691"/>
      <c r="N7156" s="666">
        <v>1</v>
      </c>
      <c r="O7156" s="666">
        <v>1</v>
      </c>
      <c r="P7156" s="756" t="s">
        <v>14349</v>
      </c>
      <c r="Q7156" s="666"/>
      <c r="R7156" s="666"/>
    </row>
    <row r="7157" spans="1:18" ht="15.75" customHeight="1" x14ac:dyDescent="0.2">
      <c r="A7157" s="665" t="s">
        <v>13701</v>
      </c>
      <c r="B7157" s="666" t="s">
        <v>6922</v>
      </c>
      <c r="C7157" s="666" t="s">
        <v>14689</v>
      </c>
      <c r="D7157" s="675" t="s">
        <v>8987</v>
      </c>
      <c r="E7157" s="737" t="s">
        <v>4263</v>
      </c>
      <c r="F7157" s="666">
        <v>40590903</v>
      </c>
      <c r="G7157" s="675" t="s">
        <v>9763</v>
      </c>
      <c r="H7157" s="675" t="s">
        <v>8987</v>
      </c>
      <c r="I7157" s="675" t="s">
        <v>6929</v>
      </c>
      <c r="J7157" s="675" t="s">
        <v>9837</v>
      </c>
      <c r="K7157" s="666"/>
      <c r="L7157" s="666"/>
      <c r="M7157" s="691"/>
      <c r="N7157" s="666">
        <v>1</v>
      </c>
      <c r="O7157" s="666">
        <v>1</v>
      </c>
      <c r="P7157" s="756" t="s">
        <v>14349</v>
      </c>
      <c r="Q7157" s="666"/>
      <c r="R7157" s="666"/>
    </row>
    <row r="7158" spans="1:18" ht="15.75" customHeight="1" x14ac:dyDescent="0.2">
      <c r="A7158" s="665" t="s">
        <v>15543</v>
      </c>
      <c r="B7158" s="666" t="s">
        <v>6922</v>
      </c>
      <c r="C7158" s="666" t="s">
        <v>15544</v>
      </c>
      <c r="D7158" s="667" t="s">
        <v>15545</v>
      </c>
      <c r="E7158" s="740" t="s">
        <v>8207</v>
      </c>
      <c r="F7158" s="670">
        <v>18213920</v>
      </c>
      <c r="G7158" s="668" t="s">
        <v>15546</v>
      </c>
      <c r="H7158" s="668" t="s">
        <v>15545</v>
      </c>
      <c r="I7158" s="670" t="s">
        <v>15547</v>
      </c>
      <c r="J7158" s="668" t="s">
        <v>15545</v>
      </c>
      <c r="K7158" s="666">
        <v>1</v>
      </c>
      <c r="L7158" s="666">
        <v>12</v>
      </c>
      <c r="M7158" s="755">
        <v>23750</v>
      </c>
      <c r="N7158" s="666">
        <v>1</v>
      </c>
      <c r="O7158" s="666">
        <v>8</v>
      </c>
      <c r="P7158" s="756">
        <v>17660</v>
      </c>
      <c r="Q7158" s="666">
        <v>1</v>
      </c>
      <c r="R7158" s="666">
        <v>12</v>
      </c>
    </row>
    <row r="7159" spans="1:18" ht="15.75" customHeight="1" x14ac:dyDescent="0.2">
      <c r="A7159" s="665" t="s">
        <v>15543</v>
      </c>
      <c r="B7159" s="666" t="s">
        <v>6922</v>
      </c>
      <c r="C7159" s="666" t="s">
        <v>15544</v>
      </c>
      <c r="D7159" s="667" t="s">
        <v>15545</v>
      </c>
      <c r="E7159" s="740" t="s">
        <v>8207</v>
      </c>
      <c r="F7159" s="670">
        <v>47877282</v>
      </c>
      <c r="G7159" s="675" t="s">
        <v>15548</v>
      </c>
      <c r="H7159" s="668" t="s">
        <v>15545</v>
      </c>
      <c r="I7159" s="670" t="s">
        <v>15547</v>
      </c>
      <c r="J7159" s="668" t="s">
        <v>15545</v>
      </c>
      <c r="K7159" s="666">
        <v>1</v>
      </c>
      <c r="L7159" s="666">
        <v>12</v>
      </c>
      <c r="M7159" s="755">
        <v>23750</v>
      </c>
      <c r="N7159" s="666">
        <v>1</v>
      </c>
      <c r="O7159" s="666">
        <v>8</v>
      </c>
      <c r="P7159" s="756">
        <v>17660</v>
      </c>
      <c r="Q7159" s="666">
        <v>1</v>
      </c>
      <c r="R7159" s="666">
        <v>12</v>
      </c>
    </row>
    <row r="7160" spans="1:18" ht="15.75" customHeight="1" x14ac:dyDescent="0.2">
      <c r="A7160" s="665" t="s">
        <v>15543</v>
      </c>
      <c r="B7160" s="666" t="s">
        <v>6922</v>
      </c>
      <c r="C7160" s="666" t="s">
        <v>15544</v>
      </c>
      <c r="D7160" s="667" t="s">
        <v>11809</v>
      </c>
      <c r="E7160" s="740" t="s">
        <v>8207</v>
      </c>
      <c r="F7160" s="670">
        <v>43980019</v>
      </c>
      <c r="G7160" s="668" t="s">
        <v>15549</v>
      </c>
      <c r="H7160" s="668" t="s">
        <v>11809</v>
      </c>
      <c r="I7160" s="670" t="s">
        <v>15547</v>
      </c>
      <c r="J7160" s="668" t="s">
        <v>11809</v>
      </c>
      <c r="K7160" s="666">
        <v>1</v>
      </c>
      <c r="L7160" s="666">
        <v>12</v>
      </c>
      <c r="M7160" s="755">
        <v>23750</v>
      </c>
      <c r="N7160" s="666">
        <v>1</v>
      </c>
      <c r="O7160" s="666">
        <v>8</v>
      </c>
      <c r="P7160" s="756">
        <v>17660</v>
      </c>
      <c r="Q7160" s="666">
        <v>1</v>
      </c>
      <c r="R7160" s="666">
        <v>12</v>
      </c>
    </row>
    <row r="7161" spans="1:18" ht="15.75" customHeight="1" x14ac:dyDescent="0.2">
      <c r="A7161" s="665" t="s">
        <v>15543</v>
      </c>
      <c r="B7161" s="666" t="s">
        <v>6922</v>
      </c>
      <c r="C7161" s="666" t="s">
        <v>15544</v>
      </c>
      <c r="D7161" s="667" t="s">
        <v>10757</v>
      </c>
      <c r="E7161" s="740" t="s">
        <v>1752</v>
      </c>
      <c r="F7161" s="670">
        <v>47189061</v>
      </c>
      <c r="G7161" s="668" t="s">
        <v>15550</v>
      </c>
      <c r="H7161" s="668" t="s">
        <v>10757</v>
      </c>
      <c r="I7161" s="670" t="s">
        <v>6929</v>
      </c>
      <c r="J7161" s="668" t="s">
        <v>10757</v>
      </c>
      <c r="K7161" s="666">
        <v>1</v>
      </c>
      <c r="L7161" s="666">
        <v>12</v>
      </c>
      <c r="M7161" s="755">
        <v>32467</v>
      </c>
      <c r="N7161" s="666">
        <v>1</v>
      </c>
      <c r="O7161" s="666">
        <v>8</v>
      </c>
      <c r="P7161" s="756">
        <v>23406</v>
      </c>
      <c r="Q7161" s="666">
        <v>1</v>
      </c>
      <c r="R7161" s="666">
        <v>12</v>
      </c>
    </row>
    <row r="7162" spans="1:18" ht="15.75" customHeight="1" x14ac:dyDescent="0.2">
      <c r="A7162" s="665" t="s">
        <v>15543</v>
      </c>
      <c r="B7162" s="666" t="s">
        <v>6922</v>
      </c>
      <c r="C7162" s="666" t="s">
        <v>15544</v>
      </c>
      <c r="D7162" s="667" t="s">
        <v>11809</v>
      </c>
      <c r="E7162" s="740" t="s">
        <v>8207</v>
      </c>
      <c r="F7162" s="670">
        <v>45581226</v>
      </c>
      <c r="G7162" s="668" t="s">
        <v>15551</v>
      </c>
      <c r="H7162" s="668" t="s">
        <v>11809</v>
      </c>
      <c r="I7162" s="670" t="s">
        <v>15547</v>
      </c>
      <c r="J7162" s="668" t="s">
        <v>11809</v>
      </c>
      <c r="K7162" s="666">
        <v>1</v>
      </c>
      <c r="L7162" s="666">
        <v>12</v>
      </c>
      <c r="M7162" s="755">
        <v>23750</v>
      </c>
      <c r="N7162" s="666">
        <v>1</v>
      </c>
      <c r="O7162" s="666">
        <v>8</v>
      </c>
      <c r="P7162" s="756">
        <v>17660</v>
      </c>
      <c r="Q7162" s="666">
        <v>1</v>
      </c>
      <c r="R7162" s="666">
        <v>12</v>
      </c>
    </row>
    <row r="7163" spans="1:18" ht="15.75" customHeight="1" x14ac:dyDescent="0.2">
      <c r="A7163" s="665" t="s">
        <v>15543</v>
      </c>
      <c r="B7163" s="666" t="s">
        <v>6922</v>
      </c>
      <c r="C7163" s="666" t="s">
        <v>15544</v>
      </c>
      <c r="D7163" s="667" t="s">
        <v>11107</v>
      </c>
      <c r="E7163" s="740" t="s">
        <v>1752</v>
      </c>
      <c r="F7163" s="670">
        <v>44867766</v>
      </c>
      <c r="G7163" s="668" t="s">
        <v>15552</v>
      </c>
      <c r="H7163" s="668" t="s">
        <v>11107</v>
      </c>
      <c r="I7163" s="670" t="s">
        <v>6929</v>
      </c>
      <c r="J7163" s="668" t="s">
        <v>11107</v>
      </c>
      <c r="K7163" s="666">
        <v>1</v>
      </c>
      <c r="L7163" s="666">
        <v>12</v>
      </c>
      <c r="M7163" s="755">
        <v>32467</v>
      </c>
      <c r="N7163" s="666">
        <v>1</v>
      </c>
      <c r="O7163" s="666">
        <v>8</v>
      </c>
      <c r="P7163" s="756">
        <v>23406</v>
      </c>
      <c r="Q7163" s="666">
        <v>1</v>
      </c>
      <c r="R7163" s="666">
        <v>12</v>
      </c>
    </row>
    <row r="7164" spans="1:18" ht="15.75" customHeight="1" x14ac:dyDescent="0.2">
      <c r="A7164" s="665" t="s">
        <v>15543</v>
      </c>
      <c r="B7164" s="666" t="s">
        <v>6922</v>
      </c>
      <c r="C7164" s="666" t="s">
        <v>15544</v>
      </c>
      <c r="D7164" s="667" t="s">
        <v>11088</v>
      </c>
      <c r="E7164" s="740" t="s">
        <v>15553</v>
      </c>
      <c r="F7164" s="670">
        <v>43599843</v>
      </c>
      <c r="G7164" s="668" t="s">
        <v>15554</v>
      </c>
      <c r="H7164" s="668" t="s">
        <v>11088</v>
      </c>
      <c r="I7164" s="670" t="s">
        <v>6929</v>
      </c>
      <c r="J7164" s="668" t="s">
        <v>9913</v>
      </c>
      <c r="K7164" s="666">
        <v>1</v>
      </c>
      <c r="L7164" s="666">
        <v>12</v>
      </c>
      <c r="M7164" s="755">
        <v>58828</v>
      </c>
      <c r="N7164" s="666">
        <v>1</v>
      </c>
      <c r="O7164" s="666">
        <v>8</v>
      </c>
      <c r="P7164" s="756">
        <v>40766</v>
      </c>
      <c r="Q7164" s="666">
        <v>1</v>
      </c>
      <c r="R7164" s="666">
        <v>12</v>
      </c>
    </row>
    <row r="7165" spans="1:18" ht="15.75" customHeight="1" x14ac:dyDescent="0.2">
      <c r="A7165" s="665" t="s">
        <v>15543</v>
      </c>
      <c r="B7165" s="666" t="s">
        <v>6922</v>
      </c>
      <c r="C7165" s="666" t="s">
        <v>15544</v>
      </c>
      <c r="D7165" s="667" t="s">
        <v>11088</v>
      </c>
      <c r="E7165" s="740" t="s">
        <v>15553</v>
      </c>
      <c r="F7165" s="670">
        <v>42178069</v>
      </c>
      <c r="G7165" s="668" t="s">
        <v>15555</v>
      </c>
      <c r="H7165" s="668" t="s">
        <v>11088</v>
      </c>
      <c r="I7165" s="670" t="s">
        <v>6929</v>
      </c>
      <c r="J7165" s="668" t="s">
        <v>9913</v>
      </c>
      <c r="K7165" s="666">
        <v>1</v>
      </c>
      <c r="L7165" s="666">
        <v>12</v>
      </c>
      <c r="M7165" s="755">
        <v>58828</v>
      </c>
      <c r="N7165" s="666">
        <v>1</v>
      </c>
      <c r="O7165" s="666">
        <v>8</v>
      </c>
      <c r="P7165" s="756">
        <v>40766</v>
      </c>
      <c r="Q7165" s="666">
        <v>1</v>
      </c>
      <c r="R7165" s="666">
        <v>12</v>
      </c>
    </row>
    <row r="7166" spans="1:18" ht="15.75" customHeight="1" x14ac:dyDescent="0.2">
      <c r="A7166" s="665" t="s">
        <v>15543</v>
      </c>
      <c r="B7166" s="666" t="s">
        <v>6922</v>
      </c>
      <c r="C7166" s="666" t="s">
        <v>15544</v>
      </c>
      <c r="D7166" s="667" t="s">
        <v>11088</v>
      </c>
      <c r="E7166" s="740" t="s">
        <v>15553</v>
      </c>
      <c r="F7166" s="670">
        <v>41479610</v>
      </c>
      <c r="G7166" s="668" t="s">
        <v>15556</v>
      </c>
      <c r="H7166" s="668" t="s">
        <v>11088</v>
      </c>
      <c r="I7166" s="670" t="s">
        <v>6929</v>
      </c>
      <c r="J7166" s="668" t="s">
        <v>9913</v>
      </c>
      <c r="K7166" s="666">
        <v>1</v>
      </c>
      <c r="L7166" s="666">
        <v>12</v>
      </c>
      <c r="M7166" s="755">
        <v>58828</v>
      </c>
      <c r="N7166" s="666">
        <v>1</v>
      </c>
      <c r="O7166" s="666">
        <v>8</v>
      </c>
      <c r="P7166" s="756">
        <v>40766</v>
      </c>
      <c r="Q7166" s="666">
        <v>1</v>
      </c>
      <c r="R7166" s="666">
        <v>12</v>
      </c>
    </row>
    <row r="7167" spans="1:18" ht="15.75" customHeight="1" x14ac:dyDescent="0.2">
      <c r="A7167" s="665" t="s">
        <v>15543</v>
      </c>
      <c r="B7167" s="666" t="s">
        <v>6922</v>
      </c>
      <c r="C7167" s="666" t="s">
        <v>15544</v>
      </c>
      <c r="D7167" s="667" t="s">
        <v>11809</v>
      </c>
      <c r="E7167" s="740" t="s">
        <v>8207</v>
      </c>
      <c r="F7167" s="670">
        <v>27422835</v>
      </c>
      <c r="G7167" s="668" t="s">
        <v>15557</v>
      </c>
      <c r="H7167" s="668" t="s">
        <v>11809</v>
      </c>
      <c r="I7167" s="670" t="s">
        <v>15547</v>
      </c>
      <c r="J7167" s="668" t="s">
        <v>11809</v>
      </c>
      <c r="K7167" s="666">
        <v>1</v>
      </c>
      <c r="L7167" s="666">
        <v>12</v>
      </c>
      <c r="M7167" s="755">
        <v>23750</v>
      </c>
      <c r="N7167" s="666">
        <v>1</v>
      </c>
      <c r="O7167" s="666">
        <v>8</v>
      </c>
      <c r="P7167" s="756">
        <v>17660</v>
      </c>
      <c r="Q7167" s="666">
        <v>1</v>
      </c>
      <c r="R7167" s="666">
        <v>12</v>
      </c>
    </row>
    <row r="7168" spans="1:18" ht="15.75" customHeight="1" x14ac:dyDescent="0.2">
      <c r="A7168" s="665" t="s">
        <v>15543</v>
      </c>
      <c r="B7168" s="666" t="s">
        <v>6922</v>
      </c>
      <c r="C7168" s="666" t="s">
        <v>15544</v>
      </c>
      <c r="D7168" s="667" t="s">
        <v>11809</v>
      </c>
      <c r="E7168" s="740" t="s">
        <v>8207</v>
      </c>
      <c r="F7168" s="670">
        <v>42311626</v>
      </c>
      <c r="G7168" s="668" t="s">
        <v>15558</v>
      </c>
      <c r="H7168" s="668" t="s">
        <v>11809</v>
      </c>
      <c r="I7168" s="670" t="s">
        <v>15547</v>
      </c>
      <c r="J7168" s="668" t="s">
        <v>11809</v>
      </c>
      <c r="K7168" s="666">
        <v>1</v>
      </c>
      <c r="L7168" s="666">
        <v>12</v>
      </c>
      <c r="M7168" s="755">
        <v>23750</v>
      </c>
      <c r="N7168" s="666">
        <v>1</v>
      </c>
      <c r="O7168" s="666">
        <v>8</v>
      </c>
      <c r="P7168" s="756">
        <v>17660</v>
      </c>
      <c r="Q7168" s="666">
        <v>1</v>
      </c>
      <c r="R7168" s="666">
        <v>12</v>
      </c>
    </row>
    <row r="7169" spans="1:18" ht="15.75" customHeight="1" x14ac:dyDescent="0.2">
      <c r="A7169" s="665" t="s">
        <v>15543</v>
      </c>
      <c r="B7169" s="666" t="s">
        <v>6922</v>
      </c>
      <c r="C7169" s="666" t="s">
        <v>15544</v>
      </c>
      <c r="D7169" s="667" t="s">
        <v>10757</v>
      </c>
      <c r="E7169" s="740" t="s">
        <v>1752</v>
      </c>
      <c r="F7169" s="670">
        <v>70299771</v>
      </c>
      <c r="G7169" s="668" t="s">
        <v>15559</v>
      </c>
      <c r="H7169" s="668" t="s">
        <v>10757</v>
      </c>
      <c r="I7169" s="670" t="s">
        <v>6929</v>
      </c>
      <c r="J7169" s="668" t="s">
        <v>10757</v>
      </c>
      <c r="K7169" s="666">
        <v>1</v>
      </c>
      <c r="L7169" s="666">
        <v>12</v>
      </c>
      <c r="M7169" s="755">
        <v>32467</v>
      </c>
      <c r="N7169" s="666">
        <v>1</v>
      </c>
      <c r="O7169" s="666">
        <v>8</v>
      </c>
      <c r="P7169" s="756">
        <v>23406</v>
      </c>
      <c r="Q7169" s="666">
        <v>1</v>
      </c>
      <c r="R7169" s="666">
        <v>12</v>
      </c>
    </row>
    <row r="7170" spans="1:18" ht="15.75" customHeight="1" x14ac:dyDescent="0.2">
      <c r="A7170" s="665" t="s">
        <v>15543</v>
      </c>
      <c r="B7170" s="666" t="s">
        <v>6922</v>
      </c>
      <c r="C7170" s="666" t="s">
        <v>15544</v>
      </c>
      <c r="D7170" s="667" t="s">
        <v>11809</v>
      </c>
      <c r="E7170" s="740" t="s">
        <v>8207</v>
      </c>
      <c r="F7170" s="670">
        <v>70321515</v>
      </c>
      <c r="G7170" s="668" t="s">
        <v>15560</v>
      </c>
      <c r="H7170" s="668" t="s">
        <v>11809</v>
      </c>
      <c r="I7170" s="670" t="s">
        <v>15547</v>
      </c>
      <c r="J7170" s="668" t="s">
        <v>11809</v>
      </c>
      <c r="K7170" s="666">
        <v>1</v>
      </c>
      <c r="L7170" s="666">
        <v>12</v>
      </c>
      <c r="M7170" s="755">
        <v>23750</v>
      </c>
      <c r="N7170" s="666">
        <v>1</v>
      </c>
      <c r="O7170" s="666">
        <v>8</v>
      </c>
      <c r="P7170" s="756">
        <v>17660</v>
      </c>
      <c r="Q7170" s="666">
        <v>1</v>
      </c>
      <c r="R7170" s="666">
        <v>12</v>
      </c>
    </row>
    <row r="7171" spans="1:18" ht="15.75" customHeight="1" x14ac:dyDescent="0.2">
      <c r="A7171" s="665" t="s">
        <v>15543</v>
      </c>
      <c r="B7171" s="666" t="s">
        <v>6922</v>
      </c>
      <c r="C7171" s="666" t="s">
        <v>15544</v>
      </c>
      <c r="D7171" s="667" t="s">
        <v>10757</v>
      </c>
      <c r="E7171" s="740" t="s">
        <v>1752</v>
      </c>
      <c r="F7171" s="670">
        <v>41349849</v>
      </c>
      <c r="G7171" s="668" t="s">
        <v>15561</v>
      </c>
      <c r="H7171" s="668" t="s">
        <v>10757</v>
      </c>
      <c r="I7171" s="670" t="s">
        <v>6929</v>
      </c>
      <c r="J7171" s="668" t="s">
        <v>10757</v>
      </c>
      <c r="K7171" s="666">
        <v>1</v>
      </c>
      <c r="L7171" s="666">
        <v>12</v>
      </c>
      <c r="M7171" s="755">
        <v>32467</v>
      </c>
      <c r="N7171" s="666">
        <v>1</v>
      </c>
      <c r="O7171" s="666">
        <v>8</v>
      </c>
      <c r="P7171" s="756">
        <v>23406</v>
      </c>
      <c r="Q7171" s="666">
        <v>1</v>
      </c>
      <c r="R7171" s="666">
        <v>12</v>
      </c>
    </row>
    <row r="7172" spans="1:18" ht="15.75" customHeight="1" x14ac:dyDescent="0.2">
      <c r="A7172" s="665" t="s">
        <v>15543</v>
      </c>
      <c r="B7172" s="666" t="s">
        <v>6922</v>
      </c>
      <c r="C7172" s="666" t="s">
        <v>15544</v>
      </c>
      <c r="D7172" s="667" t="s">
        <v>11809</v>
      </c>
      <c r="E7172" s="740" t="s">
        <v>8207</v>
      </c>
      <c r="F7172" s="670">
        <v>42498101</v>
      </c>
      <c r="G7172" s="668" t="s">
        <v>15562</v>
      </c>
      <c r="H7172" s="668" t="s">
        <v>11809</v>
      </c>
      <c r="I7172" s="670" t="s">
        <v>15547</v>
      </c>
      <c r="J7172" s="668" t="s">
        <v>11809</v>
      </c>
      <c r="K7172" s="666">
        <v>1</v>
      </c>
      <c r="L7172" s="666">
        <v>12</v>
      </c>
      <c r="M7172" s="755">
        <v>23750</v>
      </c>
      <c r="N7172" s="666">
        <v>1</v>
      </c>
      <c r="O7172" s="666">
        <v>8</v>
      </c>
      <c r="P7172" s="756">
        <v>17660</v>
      </c>
      <c r="Q7172" s="666">
        <v>1</v>
      </c>
      <c r="R7172" s="666">
        <v>12</v>
      </c>
    </row>
    <row r="7173" spans="1:18" ht="15.75" customHeight="1" x14ac:dyDescent="0.2">
      <c r="A7173" s="665" t="s">
        <v>15543</v>
      </c>
      <c r="B7173" s="666" t="s">
        <v>6922</v>
      </c>
      <c r="C7173" s="666" t="s">
        <v>15544</v>
      </c>
      <c r="D7173" s="667" t="s">
        <v>11088</v>
      </c>
      <c r="E7173" s="740" t="s">
        <v>15563</v>
      </c>
      <c r="F7173" s="670">
        <v>41903175</v>
      </c>
      <c r="G7173" s="668" t="s">
        <v>15564</v>
      </c>
      <c r="H7173" s="668" t="s">
        <v>11088</v>
      </c>
      <c r="I7173" s="670" t="s">
        <v>6929</v>
      </c>
      <c r="J7173" s="668" t="s">
        <v>9913</v>
      </c>
      <c r="K7173" s="666">
        <v>1</v>
      </c>
      <c r="L7173" s="666">
        <v>12</v>
      </c>
      <c r="M7173" s="755">
        <v>66506</v>
      </c>
      <c r="N7173" s="666">
        <v>1</v>
      </c>
      <c r="O7173" s="666">
        <v>8</v>
      </c>
      <c r="P7173" s="756">
        <v>45822</v>
      </c>
      <c r="Q7173" s="666">
        <v>1</v>
      </c>
      <c r="R7173" s="666">
        <v>12</v>
      </c>
    </row>
    <row r="7174" spans="1:18" ht="15.75" customHeight="1" x14ac:dyDescent="0.2">
      <c r="A7174" s="665" t="s">
        <v>15543</v>
      </c>
      <c r="B7174" s="666" t="s">
        <v>6922</v>
      </c>
      <c r="C7174" s="666" t="s">
        <v>15544</v>
      </c>
      <c r="D7174" s="667" t="s">
        <v>11809</v>
      </c>
      <c r="E7174" s="740" t="s">
        <v>8207</v>
      </c>
      <c r="F7174" s="670">
        <v>70893425</v>
      </c>
      <c r="G7174" s="668" t="s">
        <v>15565</v>
      </c>
      <c r="H7174" s="668" t="s">
        <v>11809</v>
      </c>
      <c r="I7174" s="670" t="s">
        <v>15547</v>
      </c>
      <c r="J7174" s="668" t="s">
        <v>11809</v>
      </c>
      <c r="K7174" s="666">
        <v>1</v>
      </c>
      <c r="L7174" s="666">
        <v>12</v>
      </c>
      <c r="M7174" s="755">
        <v>23750</v>
      </c>
      <c r="N7174" s="666">
        <v>1</v>
      </c>
      <c r="O7174" s="666">
        <v>8</v>
      </c>
      <c r="P7174" s="756">
        <v>17660</v>
      </c>
      <c r="Q7174" s="666">
        <v>1</v>
      </c>
      <c r="R7174" s="666">
        <v>12</v>
      </c>
    </row>
    <row r="7175" spans="1:18" ht="15.75" customHeight="1" x14ac:dyDescent="0.2">
      <c r="A7175" s="665" t="s">
        <v>15543</v>
      </c>
      <c r="B7175" s="666" t="s">
        <v>6922</v>
      </c>
      <c r="C7175" s="666" t="s">
        <v>15544</v>
      </c>
      <c r="D7175" s="667" t="s">
        <v>10757</v>
      </c>
      <c r="E7175" s="740" t="s">
        <v>1752</v>
      </c>
      <c r="F7175" s="670">
        <v>42909320</v>
      </c>
      <c r="G7175" s="668" t="s">
        <v>15566</v>
      </c>
      <c r="H7175" s="668" t="s">
        <v>10757</v>
      </c>
      <c r="I7175" s="670" t="s">
        <v>6929</v>
      </c>
      <c r="J7175" s="668" t="s">
        <v>10757</v>
      </c>
      <c r="K7175" s="666">
        <v>1</v>
      </c>
      <c r="L7175" s="666">
        <v>12</v>
      </c>
      <c r="M7175" s="755">
        <v>32467</v>
      </c>
      <c r="N7175" s="666">
        <v>1</v>
      </c>
      <c r="O7175" s="666">
        <v>8</v>
      </c>
      <c r="P7175" s="756">
        <v>23406</v>
      </c>
      <c r="Q7175" s="666">
        <v>1</v>
      </c>
      <c r="R7175" s="666">
        <v>12</v>
      </c>
    </row>
    <row r="7176" spans="1:18" ht="15.75" customHeight="1" x14ac:dyDescent="0.2">
      <c r="A7176" s="665" t="s">
        <v>15543</v>
      </c>
      <c r="B7176" s="666" t="s">
        <v>6922</v>
      </c>
      <c r="C7176" s="666" t="s">
        <v>15544</v>
      </c>
      <c r="D7176" s="667" t="s">
        <v>11809</v>
      </c>
      <c r="E7176" s="740" t="s">
        <v>8207</v>
      </c>
      <c r="F7176" s="670">
        <v>18222718</v>
      </c>
      <c r="G7176" s="668" t="s">
        <v>15567</v>
      </c>
      <c r="H7176" s="668" t="s">
        <v>11809</v>
      </c>
      <c r="I7176" s="670" t="s">
        <v>15547</v>
      </c>
      <c r="J7176" s="668" t="s">
        <v>11809</v>
      </c>
      <c r="K7176" s="666">
        <v>1</v>
      </c>
      <c r="L7176" s="666">
        <v>12</v>
      </c>
      <c r="M7176" s="755">
        <v>23750</v>
      </c>
      <c r="N7176" s="666">
        <v>1</v>
      </c>
      <c r="O7176" s="666">
        <v>8</v>
      </c>
      <c r="P7176" s="756">
        <v>17660</v>
      </c>
      <c r="Q7176" s="666">
        <v>1</v>
      </c>
      <c r="R7176" s="666">
        <v>12</v>
      </c>
    </row>
    <row r="7177" spans="1:18" ht="15.75" customHeight="1" x14ac:dyDescent="0.2">
      <c r="A7177" s="665" t="s">
        <v>15543</v>
      </c>
      <c r="B7177" s="666" t="s">
        <v>6922</v>
      </c>
      <c r="C7177" s="666" t="s">
        <v>15544</v>
      </c>
      <c r="D7177" s="667" t="s">
        <v>15568</v>
      </c>
      <c r="E7177" s="740" t="s">
        <v>15553</v>
      </c>
      <c r="F7177" s="670">
        <v>42609985</v>
      </c>
      <c r="G7177" s="668" t="s">
        <v>15569</v>
      </c>
      <c r="H7177" s="668" t="s">
        <v>15568</v>
      </c>
      <c r="I7177" s="670" t="s">
        <v>6929</v>
      </c>
      <c r="J7177" s="668" t="s">
        <v>9913</v>
      </c>
      <c r="K7177" s="666">
        <v>1</v>
      </c>
      <c r="L7177" s="666">
        <v>12</v>
      </c>
      <c r="M7177" s="755">
        <v>58828</v>
      </c>
      <c r="N7177" s="666">
        <v>1</v>
      </c>
      <c r="O7177" s="666">
        <v>8</v>
      </c>
      <c r="P7177" s="756">
        <v>40766</v>
      </c>
      <c r="Q7177" s="666">
        <v>1</v>
      </c>
      <c r="R7177" s="666">
        <v>12</v>
      </c>
    </row>
    <row r="7178" spans="1:18" ht="15.75" customHeight="1" x14ac:dyDescent="0.2">
      <c r="A7178" s="665" t="s">
        <v>15543</v>
      </c>
      <c r="B7178" s="666" t="s">
        <v>6922</v>
      </c>
      <c r="C7178" s="666" t="s">
        <v>15544</v>
      </c>
      <c r="D7178" s="667" t="s">
        <v>10757</v>
      </c>
      <c r="E7178" s="740" t="s">
        <v>1752</v>
      </c>
      <c r="F7178" s="670">
        <v>45485198</v>
      </c>
      <c r="G7178" s="675" t="s">
        <v>15570</v>
      </c>
      <c r="H7178" s="668" t="s">
        <v>10757</v>
      </c>
      <c r="I7178" s="670" t="s">
        <v>6929</v>
      </c>
      <c r="J7178" s="668" t="s">
        <v>10757</v>
      </c>
      <c r="K7178" s="666">
        <v>1</v>
      </c>
      <c r="L7178" s="666">
        <v>12</v>
      </c>
      <c r="M7178" s="755">
        <v>32467</v>
      </c>
      <c r="N7178" s="666">
        <v>1</v>
      </c>
      <c r="O7178" s="666">
        <v>8</v>
      </c>
      <c r="P7178" s="756">
        <v>23406</v>
      </c>
      <c r="Q7178" s="666">
        <v>1</v>
      </c>
      <c r="R7178" s="666">
        <v>12</v>
      </c>
    </row>
    <row r="7179" spans="1:18" ht="15.75" customHeight="1" x14ac:dyDescent="0.2">
      <c r="A7179" s="665" t="s">
        <v>15543</v>
      </c>
      <c r="B7179" s="666" t="s">
        <v>6922</v>
      </c>
      <c r="C7179" s="666" t="s">
        <v>15544</v>
      </c>
      <c r="D7179" s="667" t="s">
        <v>11809</v>
      </c>
      <c r="E7179" s="740" t="s">
        <v>8207</v>
      </c>
      <c r="F7179" s="670">
        <v>45686731</v>
      </c>
      <c r="G7179" s="675" t="s">
        <v>15571</v>
      </c>
      <c r="H7179" s="668" t="s">
        <v>11809</v>
      </c>
      <c r="I7179" s="670" t="s">
        <v>15547</v>
      </c>
      <c r="J7179" s="668" t="s">
        <v>11809</v>
      </c>
      <c r="K7179" s="666">
        <v>1</v>
      </c>
      <c r="L7179" s="666">
        <v>12</v>
      </c>
      <c r="M7179" s="755">
        <v>23750</v>
      </c>
      <c r="N7179" s="666">
        <v>1</v>
      </c>
      <c r="O7179" s="666">
        <v>8</v>
      </c>
      <c r="P7179" s="756">
        <v>17660</v>
      </c>
      <c r="Q7179" s="666">
        <v>1</v>
      </c>
      <c r="R7179" s="666">
        <v>12</v>
      </c>
    </row>
    <row r="7180" spans="1:18" ht="15.75" customHeight="1" x14ac:dyDescent="0.2">
      <c r="A7180" s="665" t="s">
        <v>15543</v>
      </c>
      <c r="B7180" s="666" t="s">
        <v>6922</v>
      </c>
      <c r="C7180" s="666" t="s">
        <v>15544</v>
      </c>
      <c r="D7180" s="667" t="s">
        <v>15572</v>
      </c>
      <c r="E7180" s="740" t="s">
        <v>15573</v>
      </c>
      <c r="F7180" s="670">
        <v>71230757</v>
      </c>
      <c r="G7180" s="668" t="s">
        <v>15574</v>
      </c>
      <c r="H7180" s="668"/>
      <c r="I7180" s="670" t="s">
        <v>7541</v>
      </c>
      <c r="J7180" s="668" t="s">
        <v>15575</v>
      </c>
      <c r="K7180" s="666">
        <v>1</v>
      </c>
      <c r="L7180" s="666">
        <v>12</v>
      </c>
      <c r="M7180" s="755">
        <v>17308</v>
      </c>
      <c r="N7180" s="666">
        <v>1</v>
      </c>
      <c r="O7180" s="666">
        <v>8</v>
      </c>
      <c r="P7180" s="756">
        <v>13413</v>
      </c>
      <c r="Q7180" s="666">
        <v>1</v>
      </c>
      <c r="R7180" s="666">
        <v>12</v>
      </c>
    </row>
    <row r="7181" spans="1:18" ht="15.75" customHeight="1" x14ac:dyDescent="0.2">
      <c r="A7181" s="665" t="s">
        <v>15543</v>
      </c>
      <c r="B7181" s="666" t="s">
        <v>6922</v>
      </c>
      <c r="C7181" s="666" t="s">
        <v>15544</v>
      </c>
      <c r="D7181" s="667" t="s">
        <v>10757</v>
      </c>
      <c r="E7181" s="740" t="s">
        <v>1752</v>
      </c>
      <c r="F7181" s="670">
        <v>45648621</v>
      </c>
      <c r="G7181" s="668" t="s">
        <v>15576</v>
      </c>
      <c r="H7181" s="668" t="s">
        <v>10757</v>
      </c>
      <c r="I7181" s="670" t="s">
        <v>6929</v>
      </c>
      <c r="J7181" s="668" t="s">
        <v>10757</v>
      </c>
      <c r="K7181" s="666">
        <v>1</v>
      </c>
      <c r="L7181" s="666">
        <v>12</v>
      </c>
      <c r="M7181" s="755">
        <v>32467</v>
      </c>
      <c r="N7181" s="666">
        <v>1</v>
      </c>
      <c r="O7181" s="666">
        <v>8</v>
      </c>
      <c r="P7181" s="756">
        <v>23406</v>
      </c>
      <c r="Q7181" s="666">
        <v>1</v>
      </c>
      <c r="R7181" s="666">
        <v>12</v>
      </c>
    </row>
    <row r="7182" spans="1:18" ht="15.75" customHeight="1" x14ac:dyDescent="0.2">
      <c r="A7182" s="665" t="s">
        <v>15543</v>
      </c>
      <c r="B7182" s="666" t="s">
        <v>6922</v>
      </c>
      <c r="C7182" s="666" t="s">
        <v>15544</v>
      </c>
      <c r="D7182" s="667" t="s">
        <v>11088</v>
      </c>
      <c r="E7182" s="740" t="s">
        <v>15553</v>
      </c>
      <c r="F7182" s="670">
        <v>41871976</v>
      </c>
      <c r="G7182" s="675" t="s">
        <v>15577</v>
      </c>
      <c r="H7182" s="668" t="s">
        <v>11088</v>
      </c>
      <c r="I7182" s="670" t="s">
        <v>6929</v>
      </c>
      <c r="J7182" s="668" t="s">
        <v>9913</v>
      </c>
      <c r="K7182" s="666">
        <v>1</v>
      </c>
      <c r="L7182" s="666">
        <v>12</v>
      </c>
      <c r="M7182" s="755">
        <v>58828</v>
      </c>
      <c r="N7182" s="666">
        <v>1</v>
      </c>
      <c r="O7182" s="666">
        <v>8</v>
      </c>
      <c r="P7182" s="756">
        <v>40766</v>
      </c>
      <c r="Q7182" s="666">
        <v>1</v>
      </c>
      <c r="R7182" s="666">
        <v>12</v>
      </c>
    </row>
    <row r="7183" spans="1:18" ht="15.75" customHeight="1" x14ac:dyDescent="0.2">
      <c r="A7183" s="665" t="s">
        <v>15543</v>
      </c>
      <c r="B7183" s="666" t="s">
        <v>6922</v>
      </c>
      <c r="C7183" s="666" t="s">
        <v>15544</v>
      </c>
      <c r="D7183" s="667" t="s">
        <v>10757</v>
      </c>
      <c r="E7183" s="740" t="s">
        <v>1752</v>
      </c>
      <c r="F7183" s="670">
        <v>43543447</v>
      </c>
      <c r="G7183" s="668" t="s">
        <v>15578</v>
      </c>
      <c r="H7183" s="668" t="s">
        <v>10757</v>
      </c>
      <c r="I7183" s="670" t="s">
        <v>6929</v>
      </c>
      <c r="J7183" s="668" t="s">
        <v>10757</v>
      </c>
      <c r="K7183" s="666">
        <v>1</v>
      </c>
      <c r="L7183" s="666">
        <v>12</v>
      </c>
      <c r="M7183" s="755">
        <v>32467</v>
      </c>
      <c r="N7183" s="666">
        <v>1</v>
      </c>
      <c r="O7183" s="666">
        <v>8</v>
      </c>
      <c r="P7183" s="756">
        <v>23406</v>
      </c>
      <c r="Q7183" s="666">
        <v>1</v>
      </c>
      <c r="R7183" s="666">
        <v>12</v>
      </c>
    </row>
    <row r="7184" spans="1:18" ht="15.75" customHeight="1" x14ac:dyDescent="0.2">
      <c r="A7184" s="665" t="s">
        <v>15543</v>
      </c>
      <c r="B7184" s="666" t="s">
        <v>6922</v>
      </c>
      <c r="C7184" s="666" t="s">
        <v>15544</v>
      </c>
      <c r="D7184" s="667" t="s">
        <v>11809</v>
      </c>
      <c r="E7184" s="740" t="s">
        <v>8207</v>
      </c>
      <c r="F7184" s="670">
        <v>41615983</v>
      </c>
      <c r="G7184" s="668" t="s">
        <v>15579</v>
      </c>
      <c r="H7184" s="668" t="s">
        <v>11809</v>
      </c>
      <c r="I7184" s="670" t="s">
        <v>15547</v>
      </c>
      <c r="J7184" s="668" t="s">
        <v>11809</v>
      </c>
      <c r="K7184" s="666">
        <v>1</v>
      </c>
      <c r="L7184" s="666">
        <v>12</v>
      </c>
      <c r="M7184" s="755">
        <v>23750</v>
      </c>
      <c r="N7184" s="666">
        <v>1</v>
      </c>
      <c r="O7184" s="666">
        <v>8</v>
      </c>
      <c r="P7184" s="756">
        <v>17660</v>
      </c>
      <c r="Q7184" s="666">
        <v>1</v>
      </c>
      <c r="R7184" s="666">
        <v>12</v>
      </c>
    </row>
    <row r="7185" spans="1:18" ht="15.75" customHeight="1" x14ac:dyDescent="0.2">
      <c r="A7185" s="665" t="s">
        <v>15543</v>
      </c>
      <c r="B7185" s="666" t="s">
        <v>6922</v>
      </c>
      <c r="C7185" s="666" t="s">
        <v>15544</v>
      </c>
      <c r="D7185" s="667" t="s">
        <v>10757</v>
      </c>
      <c r="E7185" s="740" t="s">
        <v>1752</v>
      </c>
      <c r="F7185" s="670">
        <v>42792751</v>
      </c>
      <c r="G7185" s="675" t="s">
        <v>15580</v>
      </c>
      <c r="H7185" s="668" t="s">
        <v>10757</v>
      </c>
      <c r="I7185" s="670" t="s">
        <v>6929</v>
      </c>
      <c r="J7185" s="668" t="s">
        <v>10757</v>
      </c>
      <c r="K7185" s="666">
        <v>1</v>
      </c>
      <c r="L7185" s="666">
        <v>12</v>
      </c>
      <c r="M7185" s="755">
        <v>32467</v>
      </c>
      <c r="N7185" s="666">
        <v>1</v>
      </c>
      <c r="O7185" s="666">
        <v>8</v>
      </c>
      <c r="P7185" s="756">
        <v>23406</v>
      </c>
      <c r="Q7185" s="666">
        <v>1</v>
      </c>
      <c r="R7185" s="666">
        <v>12</v>
      </c>
    </row>
    <row r="7186" spans="1:18" ht="15.75" customHeight="1" x14ac:dyDescent="0.2">
      <c r="A7186" s="665" t="s">
        <v>15543</v>
      </c>
      <c r="B7186" s="666" t="s">
        <v>6922</v>
      </c>
      <c r="C7186" s="666" t="s">
        <v>15544</v>
      </c>
      <c r="D7186" s="667" t="s">
        <v>11947</v>
      </c>
      <c r="E7186" s="740" t="s">
        <v>8207</v>
      </c>
      <c r="F7186" s="670">
        <v>45558143</v>
      </c>
      <c r="G7186" s="668" t="s">
        <v>15581</v>
      </c>
      <c r="H7186" s="668" t="s">
        <v>11947</v>
      </c>
      <c r="I7186" s="670" t="s">
        <v>15547</v>
      </c>
      <c r="J7186" s="668" t="s">
        <v>11947</v>
      </c>
      <c r="K7186" s="666">
        <v>1</v>
      </c>
      <c r="L7186" s="666">
        <v>12</v>
      </c>
      <c r="M7186" s="755">
        <v>23750</v>
      </c>
      <c r="N7186" s="666">
        <v>1</v>
      </c>
      <c r="O7186" s="666">
        <v>8</v>
      </c>
      <c r="P7186" s="756">
        <v>17660</v>
      </c>
      <c r="Q7186" s="666">
        <v>1</v>
      </c>
      <c r="R7186" s="666">
        <v>12</v>
      </c>
    </row>
    <row r="7187" spans="1:18" ht="15.75" customHeight="1" x14ac:dyDescent="0.2">
      <c r="A7187" s="665" t="s">
        <v>15543</v>
      </c>
      <c r="B7187" s="666" t="s">
        <v>6922</v>
      </c>
      <c r="C7187" s="666" t="s">
        <v>15544</v>
      </c>
      <c r="D7187" s="667" t="s">
        <v>11088</v>
      </c>
      <c r="E7187" s="740" t="s">
        <v>15553</v>
      </c>
      <c r="F7187" s="670">
        <v>44183395</v>
      </c>
      <c r="G7187" s="668" t="s">
        <v>15582</v>
      </c>
      <c r="H7187" s="668" t="s">
        <v>11088</v>
      </c>
      <c r="I7187" s="670" t="s">
        <v>6929</v>
      </c>
      <c r="J7187" s="668" t="s">
        <v>9913</v>
      </c>
      <c r="K7187" s="666">
        <v>1</v>
      </c>
      <c r="L7187" s="666">
        <v>12</v>
      </c>
      <c r="M7187" s="755">
        <v>58828</v>
      </c>
      <c r="N7187" s="666">
        <v>1</v>
      </c>
      <c r="O7187" s="666">
        <v>8</v>
      </c>
      <c r="P7187" s="756">
        <v>40766</v>
      </c>
      <c r="Q7187" s="666">
        <v>1</v>
      </c>
      <c r="R7187" s="666">
        <v>12</v>
      </c>
    </row>
    <row r="7188" spans="1:18" ht="15.75" customHeight="1" x14ac:dyDescent="0.2">
      <c r="A7188" s="665" t="s">
        <v>15543</v>
      </c>
      <c r="B7188" s="666" t="s">
        <v>6922</v>
      </c>
      <c r="C7188" s="666" t="s">
        <v>15544</v>
      </c>
      <c r="D7188" s="667" t="s">
        <v>11809</v>
      </c>
      <c r="E7188" s="740" t="s">
        <v>8207</v>
      </c>
      <c r="F7188" s="670">
        <v>18893285</v>
      </c>
      <c r="G7188" s="668" t="s">
        <v>15583</v>
      </c>
      <c r="H7188" s="668" t="s">
        <v>11809</v>
      </c>
      <c r="I7188" s="670" t="s">
        <v>15547</v>
      </c>
      <c r="J7188" s="668" t="s">
        <v>11809</v>
      </c>
      <c r="K7188" s="666">
        <v>1</v>
      </c>
      <c r="L7188" s="666">
        <v>12</v>
      </c>
      <c r="M7188" s="755">
        <v>23750</v>
      </c>
      <c r="N7188" s="666">
        <v>1</v>
      </c>
      <c r="O7188" s="666">
        <v>8</v>
      </c>
      <c r="P7188" s="756">
        <v>17660</v>
      </c>
      <c r="Q7188" s="666">
        <v>1</v>
      </c>
      <c r="R7188" s="666">
        <v>12</v>
      </c>
    </row>
    <row r="7189" spans="1:18" ht="15.75" customHeight="1" x14ac:dyDescent="0.2">
      <c r="A7189" s="665" t="s">
        <v>15543</v>
      </c>
      <c r="B7189" s="666" t="s">
        <v>6922</v>
      </c>
      <c r="C7189" s="666" t="s">
        <v>15544</v>
      </c>
      <c r="D7189" s="667" t="s">
        <v>10757</v>
      </c>
      <c r="E7189" s="740" t="s">
        <v>1752</v>
      </c>
      <c r="F7189" s="670">
        <v>42621723</v>
      </c>
      <c r="G7189" s="668" t="s">
        <v>15584</v>
      </c>
      <c r="H7189" s="668" t="s">
        <v>10757</v>
      </c>
      <c r="I7189" s="670" t="s">
        <v>6929</v>
      </c>
      <c r="J7189" s="668" t="s">
        <v>10757</v>
      </c>
      <c r="K7189" s="666">
        <v>1</v>
      </c>
      <c r="L7189" s="666">
        <v>12</v>
      </c>
      <c r="M7189" s="755">
        <v>32467</v>
      </c>
      <c r="N7189" s="666">
        <v>1</v>
      </c>
      <c r="O7189" s="666">
        <v>8</v>
      </c>
      <c r="P7189" s="756">
        <v>23406</v>
      </c>
      <c r="Q7189" s="666">
        <v>1</v>
      </c>
      <c r="R7189" s="666">
        <v>12</v>
      </c>
    </row>
    <row r="7190" spans="1:18" ht="15.75" customHeight="1" x14ac:dyDescent="0.2">
      <c r="A7190" s="665" t="s">
        <v>15543</v>
      </c>
      <c r="B7190" s="666" t="s">
        <v>6922</v>
      </c>
      <c r="C7190" s="666" t="s">
        <v>15544</v>
      </c>
      <c r="D7190" s="667" t="s">
        <v>11809</v>
      </c>
      <c r="E7190" s="740" t="s">
        <v>8207</v>
      </c>
      <c r="F7190" s="670">
        <v>40602853</v>
      </c>
      <c r="G7190" s="668" t="s">
        <v>15585</v>
      </c>
      <c r="H7190" s="668" t="s">
        <v>11809</v>
      </c>
      <c r="I7190" s="670" t="s">
        <v>15547</v>
      </c>
      <c r="J7190" s="668" t="s">
        <v>11809</v>
      </c>
      <c r="K7190" s="666">
        <v>1</v>
      </c>
      <c r="L7190" s="666">
        <v>12</v>
      </c>
      <c r="M7190" s="755">
        <v>23750</v>
      </c>
      <c r="N7190" s="666">
        <v>1</v>
      </c>
      <c r="O7190" s="666">
        <v>8</v>
      </c>
      <c r="P7190" s="756">
        <v>17660</v>
      </c>
      <c r="Q7190" s="666">
        <v>1</v>
      </c>
      <c r="R7190" s="666">
        <v>12</v>
      </c>
    </row>
    <row r="7191" spans="1:18" ht="15.75" customHeight="1" x14ac:dyDescent="0.2">
      <c r="A7191" s="665" t="s">
        <v>15543</v>
      </c>
      <c r="B7191" s="666" t="s">
        <v>6922</v>
      </c>
      <c r="C7191" s="666" t="s">
        <v>15544</v>
      </c>
      <c r="D7191" s="667" t="s">
        <v>10757</v>
      </c>
      <c r="E7191" s="740" t="s">
        <v>1752</v>
      </c>
      <c r="F7191" s="670">
        <v>41172011</v>
      </c>
      <c r="G7191" s="675" t="s">
        <v>15586</v>
      </c>
      <c r="H7191" s="668" t="s">
        <v>10757</v>
      </c>
      <c r="I7191" s="670" t="s">
        <v>6929</v>
      </c>
      <c r="J7191" s="668" t="s">
        <v>10757</v>
      </c>
      <c r="K7191" s="666">
        <v>1</v>
      </c>
      <c r="L7191" s="666">
        <v>12</v>
      </c>
      <c r="M7191" s="755">
        <v>32467</v>
      </c>
      <c r="N7191" s="666">
        <v>1</v>
      </c>
      <c r="O7191" s="666">
        <v>8</v>
      </c>
      <c r="P7191" s="756">
        <v>23406</v>
      </c>
      <c r="Q7191" s="666">
        <v>1</v>
      </c>
      <c r="R7191" s="666">
        <v>12</v>
      </c>
    </row>
    <row r="7192" spans="1:18" ht="15.75" customHeight="1" x14ac:dyDescent="0.2">
      <c r="A7192" s="665" t="s">
        <v>15543</v>
      </c>
      <c r="B7192" s="666" t="s">
        <v>6922</v>
      </c>
      <c r="C7192" s="666" t="s">
        <v>15544</v>
      </c>
      <c r="D7192" s="667" t="s">
        <v>11088</v>
      </c>
      <c r="E7192" s="740" t="s">
        <v>15553</v>
      </c>
      <c r="F7192" s="670">
        <v>80511060</v>
      </c>
      <c r="G7192" s="668" t="s">
        <v>15587</v>
      </c>
      <c r="H7192" s="668" t="s">
        <v>11088</v>
      </c>
      <c r="I7192" s="670" t="s">
        <v>6929</v>
      </c>
      <c r="J7192" s="668" t="s">
        <v>9913</v>
      </c>
      <c r="K7192" s="666">
        <v>1</v>
      </c>
      <c r="L7192" s="666">
        <v>12</v>
      </c>
      <c r="M7192" s="755">
        <v>58828</v>
      </c>
      <c r="N7192" s="666">
        <v>1</v>
      </c>
      <c r="O7192" s="666">
        <v>8</v>
      </c>
      <c r="P7192" s="756">
        <v>40766</v>
      </c>
      <c r="Q7192" s="666">
        <v>1</v>
      </c>
      <c r="R7192" s="666">
        <v>12</v>
      </c>
    </row>
    <row r="7193" spans="1:18" ht="15.75" customHeight="1" x14ac:dyDescent="0.2">
      <c r="A7193" s="665" t="s">
        <v>15543</v>
      </c>
      <c r="B7193" s="666" t="s">
        <v>6922</v>
      </c>
      <c r="C7193" s="666" t="s">
        <v>15544</v>
      </c>
      <c r="D7193" s="667" t="s">
        <v>10757</v>
      </c>
      <c r="E7193" s="740" t="s">
        <v>1752</v>
      </c>
      <c r="F7193" s="670">
        <v>43695990</v>
      </c>
      <c r="G7193" s="665" t="s">
        <v>15588</v>
      </c>
      <c r="H7193" s="668" t="s">
        <v>10757</v>
      </c>
      <c r="I7193" s="670" t="s">
        <v>6929</v>
      </c>
      <c r="J7193" s="668" t="s">
        <v>10757</v>
      </c>
      <c r="K7193" s="666">
        <v>1</v>
      </c>
      <c r="L7193" s="666">
        <v>12</v>
      </c>
      <c r="M7193" s="755">
        <v>32467</v>
      </c>
      <c r="N7193" s="666">
        <v>1</v>
      </c>
      <c r="O7193" s="666">
        <v>8</v>
      </c>
      <c r="P7193" s="756">
        <v>23406</v>
      </c>
      <c r="Q7193" s="666">
        <v>1</v>
      </c>
      <c r="R7193" s="666">
        <v>12</v>
      </c>
    </row>
    <row r="7194" spans="1:18" ht="15.75" customHeight="1" x14ac:dyDescent="0.2">
      <c r="A7194" s="665" t="s">
        <v>15543</v>
      </c>
      <c r="B7194" s="666" t="s">
        <v>6922</v>
      </c>
      <c r="C7194" s="666" t="s">
        <v>15544</v>
      </c>
      <c r="D7194" s="667" t="s">
        <v>10757</v>
      </c>
      <c r="E7194" s="740" t="s">
        <v>1752</v>
      </c>
      <c r="F7194" s="670">
        <v>45957853</v>
      </c>
      <c r="G7194" s="668" t="s">
        <v>15589</v>
      </c>
      <c r="H7194" s="668" t="s">
        <v>10757</v>
      </c>
      <c r="I7194" s="670" t="s">
        <v>6929</v>
      </c>
      <c r="J7194" s="668" t="s">
        <v>10757</v>
      </c>
      <c r="K7194" s="666">
        <v>1</v>
      </c>
      <c r="L7194" s="666">
        <v>12</v>
      </c>
      <c r="M7194" s="755">
        <v>32467</v>
      </c>
      <c r="N7194" s="666">
        <v>1</v>
      </c>
      <c r="O7194" s="666">
        <v>8</v>
      </c>
      <c r="P7194" s="756">
        <v>23406</v>
      </c>
      <c r="Q7194" s="666">
        <v>1</v>
      </c>
      <c r="R7194" s="666">
        <v>12</v>
      </c>
    </row>
    <row r="7195" spans="1:18" ht="15.75" customHeight="1" x14ac:dyDescent="0.2">
      <c r="A7195" s="665" t="s">
        <v>15543</v>
      </c>
      <c r="B7195" s="666" t="s">
        <v>6922</v>
      </c>
      <c r="C7195" s="666" t="s">
        <v>15544</v>
      </c>
      <c r="D7195" s="667" t="s">
        <v>11844</v>
      </c>
      <c r="E7195" s="740" t="s">
        <v>8207</v>
      </c>
      <c r="F7195" s="670">
        <v>41802119</v>
      </c>
      <c r="G7195" s="668" t="s">
        <v>15590</v>
      </c>
      <c r="H7195" s="668" t="s">
        <v>11844</v>
      </c>
      <c r="I7195" s="670" t="s">
        <v>15547</v>
      </c>
      <c r="J7195" s="668" t="s">
        <v>11844</v>
      </c>
      <c r="K7195" s="666">
        <v>1</v>
      </c>
      <c r="L7195" s="666">
        <v>12</v>
      </c>
      <c r="M7195" s="755">
        <v>23750</v>
      </c>
      <c r="N7195" s="666">
        <v>1</v>
      </c>
      <c r="O7195" s="666">
        <v>8</v>
      </c>
      <c r="P7195" s="756">
        <v>17660</v>
      </c>
      <c r="Q7195" s="666">
        <v>1</v>
      </c>
      <c r="R7195" s="666">
        <v>12</v>
      </c>
    </row>
    <row r="7196" spans="1:18" ht="15.75" customHeight="1" x14ac:dyDescent="0.2">
      <c r="A7196" s="665" t="s">
        <v>15543</v>
      </c>
      <c r="B7196" s="666" t="s">
        <v>6922</v>
      </c>
      <c r="C7196" s="666" t="s">
        <v>15544</v>
      </c>
      <c r="D7196" s="667" t="s">
        <v>11088</v>
      </c>
      <c r="E7196" s="740" t="s">
        <v>15563</v>
      </c>
      <c r="F7196" s="670">
        <v>42642592</v>
      </c>
      <c r="G7196" s="668" t="s">
        <v>15591</v>
      </c>
      <c r="H7196" s="668" t="s">
        <v>11088</v>
      </c>
      <c r="I7196" s="670" t="s">
        <v>6929</v>
      </c>
      <c r="J7196" s="668" t="s">
        <v>9913</v>
      </c>
      <c r="K7196" s="666">
        <v>1</v>
      </c>
      <c r="L7196" s="666">
        <v>12</v>
      </c>
      <c r="M7196" s="755">
        <v>66506</v>
      </c>
      <c r="N7196" s="666">
        <v>1</v>
      </c>
      <c r="O7196" s="666">
        <v>8</v>
      </c>
      <c r="P7196" s="756">
        <v>45822</v>
      </c>
      <c r="Q7196" s="666">
        <v>1</v>
      </c>
      <c r="R7196" s="666">
        <v>12</v>
      </c>
    </row>
    <row r="7197" spans="1:18" ht="15.75" customHeight="1" x14ac:dyDescent="0.2">
      <c r="A7197" s="665" t="s">
        <v>15543</v>
      </c>
      <c r="B7197" s="666" t="s">
        <v>6922</v>
      </c>
      <c r="C7197" s="666" t="s">
        <v>15544</v>
      </c>
      <c r="D7197" s="667" t="s">
        <v>10757</v>
      </c>
      <c r="E7197" s="740" t="s">
        <v>1752</v>
      </c>
      <c r="F7197" s="670">
        <v>43693617</v>
      </c>
      <c r="G7197" s="668" t="s">
        <v>15592</v>
      </c>
      <c r="H7197" s="668" t="s">
        <v>10757</v>
      </c>
      <c r="I7197" s="670" t="s">
        <v>6929</v>
      </c>
      <c r="J7197" s="668" t="s">
        <v>10757</v>
      </c>
      <c r="K7197" s="666">
        <v>1</v>
      </c>
      <c r="L7197" s="666">
        <v>12</v>
      </c>
      <c r="M7197" s="755">
        <v>32467</v>
      </c>
      <c r="N7197" s="666">
        <v>1</v>
      </c>
      <c r="O7197" s="666">
        <v>8</v>
      </c>
      <c r="P7197" s="756">
        <v>23406</v>
      </c>
      <c r="Q7197" s="666">
        <v>1</v>
      </c>
      <c r="R7197" s="666">
        <v>12</v>
      </c>
    </row>
    <row r="7198" spans="1:18" ht="15.75" customHeight="1" x14ac:dyDescent="0.2">
      <c r="A7198" s="665" t="s">
        <v>15543</v>
      </c>
      <c r="B7198" s="666" t="s">
        <v>6922</v>
      </c>
      <c r="C7198" s="666" t="s">
        <v>15544</v>
      </c>
      <c r="D7198" s="667" t="s">
        <v>8651</v>
      </c>
      <c r="E7198" s="740" t="s">
        <v>8207</v>
      </c>
      <c r="F7198" s="670">
        <v>40371240</v>
      </c>
      <c r="G7198" s="668" t="s">
        <v>15593</v>
      </c>
      <c r="H7198" s="668" t="s">
        <v>8651</v>
      </c>
      <c r="I7198" s="670" t="s">
        <v>15547</v>
      </c>
      <c r="J7198" s="668" t="s">
        <v>8651</v>
      </c>
      <c r="K7198" s="666">
        <v>1</v>
      </c>
      <c r="L7198" s="666">
        <v>12</v>
      </c>
      <c r="M7198" s="755">
        <v>23750</v>
      </c>
      <c r="N7198" s="666">
        <v>1</v>
      </c>
      <c r="O7198" s="666">
        <v>8</v>
      </c>
      <c r="P7198" s="756">
        <v>17660</v>
      </c>
      <c r="Q7198" s="666">
        <v>1</v>
      </c>
      <c r="R7198" s="666">
        <v>12</v>
      </c>
    </row>
    <row r="7199" spans="1:18" ht="15.75" customHeight="1" x14ac:dyDescent="0.2">
      <c r="A7199" s="665" t="s">
        <v>15543</v>
      </c>
      <c r="B7199" s="666" t="s">
        <v>6922</v>
      </c>
      <c r="C7199" s="666" t="s">
        <v>15544</v>
      </c>
      <c r="D7199" s="667" t="s">
        <v>11840</v>
      </c>
      <c r="E7199" s="740" t="s">
        <v>5124</v>
      </c>
      <c r="F7199" s="670">
        <v>2811486</v>
      </c>
      <c r="G7199" s="668" t="s">
        <v>15594</v>
      </c>
      <c r="H7199" s="668" t="s">
        <v>6960</v>
      </c>
      <c r="I7199" s="670" t="s">
        <v>6929</v>
      </c>
      <c r="J7199" s="668" t="s">
        <v>6960</v>
      </c>
      <c r="K7199" s="666">
        <v>1</v>
      </c>
      <c r="L7199" s="666">
        <v>12</v>
      </c>
      <c r="M7199" s="755">
        <v>27156</v>
      </c>
      <c r="N7199" s="666">
        <v>1</v>
      </c>
      <c r="O7199" s="666">
        <v>8</v>
      </c>
      <c r="P7199" s="756">
        <v>19905</v>
      </c>
      <c r="Q7199" s="666">
        <v>1</v>
      </c>
      <c r="R7199" s="666">
        <v>12</v>
      </c>
    </row>
    <row r="7200" spans="1:18" ht="15.75" customHeight="1" x14ac:dyDescent="0.2">
      <c r="A7200" s="665" t="s">
        <v>15543</v>
      </c>
      <c r="B7200" s="666" t="s">
        <v>6922</v>
      </c>
      <c r="C7200" s="666" t="s">
        <v>15544</v>
      </c>
      <c r="D7200" s="667" t="s">
        <v>11840</v>
      </c>
      <c r="E7200" s="740" t="s">
        <v>5124</v>
      </c>
      <c r="F7200" s="670">
        <v>18028962</v>
      </c>
      <c r="G7200" s="668" t="s">
        <v>15595</v>
      </c>
      <c r="H7200" s="668" t="s">
        <v>10932</v>
      </c>
      <c r="I7200" s="670" t="s">
        <v>6929</v>
      </c>
      <c r="J7200" s="668" t="s">
        <v>10932</v>
      </c>
      <c r="K7200" s="666">
        <v>1</v>
      </c>
      <c r="L7200" s="666">
        <v>12</v>
      </c>
      <c r="M7200" s="755">
        <v>27156</v>
      </c>
      <c r="N7200" s="666">
        <v>1</v>
      </c>
      <c r="O7200" s="666">
        <v>8</v>
      </c>
      <c r="P7200" s="756">
        <v>19905</v>
      </c>
      <c r="Q7200" s="666">
        <v>1</v>
      </c>
      <c r="R7200" s="666">
        <v>12</v>
      </c>
    </row>
    <row r="7201" spans="1:18" ht="15.75" customHeight="1" x14ac:dyDescent="0.2">
      <c r="A7201" s="665" t="s">
        <v>15543</v>
      </c>
      <c r="B7201" s="666" t="s">
        <v>6922</v>
      </c>
      <c r="C7201" s="666" t="s">
        <v>15544</v>
      </c>
      <c r="D7201" s="667" t="s">
        <v>8690</v>
      </c>
      <c r="E7201" s="740" t="s">
        <v>15573</v>
      </c>
      <c r="F7201" s="670">
        <v>17926141</v>
      </c>
      <c r="G7201" s="668" t="s">
        <v>15596</v>
      </c>
      <c r="H7201" s="668"/>
      <c r="I7201" s="670" t="s">
        <v>7541</v>
      </c>
      <c r="J7201" s="668" t="s">
        <v>15597</v>
      </c>
      <c r="K7201" s="666">
        <v>1</v>
      </c>
      <c r="L7201" s="666">
        <v>12</v>
      </c>
      <c r="M7201" s="755">
        <v>17308</v>
      </c>
      <c r="N7201" s="666">
        <v>1</v>
      </c>
      <c r="O7201" s="666">
        <v>8</v>
      </c>
      <c r="P7201" s="756">
        <v>13413</v>
      </c>
      <c r="Q7201" s="666">
        <v>1</v>
      </c>
      <c r="R7201" s="666">
        <v>12</v>
      </c>
    </row>
    <row r="7202" spans="1:18" ht="15.75" customHeight="1" x14ac:dyDescent="0.2">
      <c r="A7202" s="665" t="s">
        <v>15543</v>
      </c>
      <c r="B7202" s="666" t="s">
        <v>6922</v>
      </c>
      <c r="C7202" s="666" t="s">
        <v>15544</v>
      </c>
      <c r="D7202" s="667" t="s">
        <v>11795</v>
      </c>
      <c r="E7202" s="740" t="s">
        <v>8207</v>
      </c>
      <c r="F7202" s="670">
        <v>18092807</v>
      </c>
      <c r="G7202" s="668" t="s">
        <v>15598</v>
      </c>
      <c r="H7202" s="668" t="s">
        <v>11795</v>
      </c>
      <c r="I7202" s="670" t="s">
        <v>15547</v>
      </c>
      <c r="J7202" s="668" t="s">
        <v>11795</v>
      </c>
      <c r="K7202" s="666">
        <v>1</v>
      </c>
      <c r="L7202" s="666">
        <v>12</v>
      </c>
      <c r="M7202" s="755">
        <v>23750</v>
      </c>
      <c r="N7202" s="666">
        <v>1</v>
      </c>
      <c r="O7202" s="666">
        <v>8</v>
      </c>
      <c r="P7202" s="756">
        <v>17660</v>
      </c>
      <c r="Q7202" s="666">
        <v>1</v>
      </c>
      <c r="R7202" s="666">
        <v>12</v>
      </c>
    </row>
    <row r="7203" spans="1:18" ht="15.75" customHeight="1" x14ac:dyDescent="0.2">
      <c r="A7203" s="665" t="s">
        <v>15543</v>
      </c>
      <c r="B7203" s="666" t="s">
        <v>6922</v>
      </c>
      <c r="C7203" s="666" t="s">
        <v>15544</v>
      </c>
      <c r="D7203" s="667" t="s">
        <v>11840</v>
      </c>
      <c r="E7203" s="740" t="s">
        <v>5124</v>
      </c>
      <c r="F7203" s="670">
        <v>18161476</v>
      </c>
      <c r="G7203" s="668" t="s">
        <v>15599</v>
      </c>
      <c r="H7203" s="668" t="s">
        <v>6938</v>
      </c>
      <c r="I7203" s="670" t="s">
        <v>6929</v>
      </c>
      <c r="J7203" s="668" t="s">
        <v>6938</v>
      </c>
      <c r="K7203" s="666">
        <v>1</v>
      </c>
      <c r="L7203" s="666">
        <v>12</v>
      </c>
      <c r="M7203" s="755">
        <v>27156</v>
      </c>
      <c r="N7203" s="666">
        <v>1</v>
      </c>
      <c r="O7203" s="666">
        <v>8</v>
      </c>
      <c r="P7203" s="756">
        <v>19905</v>
      </c>
      <c r="Q7203" s="666">
        <v>1</v>
      </c>
      <c r="R7203" s="666">
        <v>12</v>
      </c>
    </row>
    <row r="7204" spans="1:18" ht="15.75" customHeight="1" x14ac:dyDescent="0.2">
      <c r="A7204" s="665" t="s">
        <v>15543</v>
      </c>
      <c r="B7204" s="666" t="s">
        <v>6922</v>
      </c>
      <c r="C7204" s="666" t="s">
        <v>15544</v>
      </c>
      <c r="D7204" s="667" t="s">
        <v>11840</v>
      </c>
      <c r="E7204" s="740" t="s">
        <v>5124</v>
      </c>
      <c r="F7204" s="670">
        <v>46350366</v>
      </c>
      <c r="G7204" s="668" t="s">
        <v>15600</v>
      </c>
      <c r="H7204" s="668" t="s">
        <v>6938</v>
      </c>
      <c r="I7204" s="670" t="s">
        <v>6929</v>
      </c>
      <c r="J7204" s="668" t="s">
        <v>6938</v>
      </c>
      <c r="K7204" s="666">
        <v>1</v>
      </c>
      <c r="L7204" s="666">
        <v>12</v>
      </c>
      <c r="M7204" s="755">
        <v>27156</v>
      </c>
      <c r="N7204" s="666">
        <v>1</v>
      </c>
      <c r="O7204" s="666">
        <v>8</v>
      </c>
      <c r="P7204" s="756">
        <v>19905</v>
      </c>
      <c r="Q7204" s="666">
        <v>1</v>
      </c>
      <c r="R7204" s="666">
        <v>12</v>
      </c>
    </row>
    <row r="7205" spans="1:18" ht="15.75" customHeight="1" x14ac:dyDescent="0.2">
      <c r="A7205" s="665" t="s">
        <v>15543</v>
      </c>
      <c r="B7205" s="666" t="s">
        <v>6922</v>
      </c>
      <c r="C7205" s="666" t="s">
        <v>15544</v>
      </c>
      <c r="D7205" s="667" t="s">
        <v>11840</v>
      </c>
      <c r="E7205" s="740" t="s">
        <v>5124</v>
      </c>
      <c r="F7205" s="670">
        <v>18222368</v>
      </c>
      <c r="G7205" s="668" t="s">
        <v>15601</v>
      </c>
      <c r="H7205" s="668" t="s">
        <v>6938</v>
      </c>
      <c r="I7205" s="670" t="s">
        <v>6929</v>
      </c>
      <c r="J7205" s="668" t="s">
        <v>6938</v>
      </c>
      <c r="K7205" s="666">
        <v>1</v>
      </c>
      <c r="L7205" s="666">
        <v>12</v>
      </c>
      <c r="M7205" s="755">
        <v>27156</v>
      </c>
      <c r="N7205" s="666">
        <v>1</v>
      </c>
      <c r="O7205" s="666">
        <v>8</v>
      </c>
      <c r="P7205" s="756">
        <v>19905</v>
      </c>
      <c r="Q7205" s="666">
        <v>1</v>
      </c>
      <c r="R7205" s="666">
        <v>12</v>
      </c>
    </row>
    <row r="7206" spans="1:18" ht="15.75" customHeight="1" x14ac:dyDescent="0.2">
      <c r="A7206" s="665" t="s">
        <v>15543</v>
      </c>
      <c r="B7206" s="666" t="s">
        <v>6922</v>
      </c>
      <c r="C7206" s="666" t="s">
        <v>15544</v>
      </c>
      <c r="D7206" s="667" t="s">
        <v>11840</v>
      </c>
      <c r="E7206" s="740" t="s">
        <v>5124</v>
      </c>
      <c r="F7206" s="670">
        <v>40277764</v>
      </c>
      <c r="G7206" s="668" t="s">
        <v>15602</v>
      </c>
      <c r="H7206" s="668" t="s">
        <v>8647</v>
      </c>
      <c r="I7206" s="670" t="s">
        <v>6929</v>
      </c>
      <c r="J7206" s="668" t="s">
        <v>8647</v>
      </c>
      <c r="K7206" s="666">
        <v>1</v>
      </c>
      <c r="L7206" s="666">
        <v>12</v>
      </c>
      <c r="M7206" s="755">
        <v>27156</v>
      </c>
      <c r="N7206" s="666">
        <v>1</v>
      </c>
      <c r="O7206" s="666">
        <v>8</v>
      </c>
      <c r="P7206" s="756">
        <v>19905</v>
      </c>
      <c r="Q7206" s="666">
        <v>1</v>
      </c>
      <c r="R7206" s="666">
        <v>12</v>
      </c>
    </row>
    <row r="7207" spans="1:18" ht="15.75" customHeight="1" x14ac:dyDescent="0.2">
      <c r="A7207" s="665" t="s">
        <v>15543</v>
      </c>
      <c r="B7207" s="666" t="s">
        <v>6922</v>
      </c>
      <c r="C7207" s="666" t="s">
        <v>15544</v>
      </c>
      <c r="D7207" s="667" t="s">
        <v>11840</v>
      </c>
      <c r="E7207" s="740" t="s">
        <v>5124</v>
      </c>
      <c r="F7207" s="670">
        <v>19256861</v>
      </c>
      <c r="G7207" s="668" t="s">
        <v>15603</v>
      </c>
      <c r="H7207" s="668" t="s">
        <v>15604</v>
      </c>
      <c r="I7207" s="670" t="s">
        <v>6929</v>
      </c>
      <c r="J7207" s="668" t="s">
        <v>15604</v>
      </c>
      <c r="K7207" s="666">
        <v>1</v>
      </c>
      <c r="L7207" s="666">
        <v>12</v>
      </c>
      <c r="M7207" s="755">
        <v>27156</v>
      </c>
      <c r="N7207" s="666">
        <v>1</v>
      </c>
      <c r="O7207" s="666">
        <v>8</v>
      </c>
      <c r="P7207" s="756">
        <v>19905</v>
      </c>
      <c r="Q7207" s="666">
        <v>1</v>
      </c>
      <c r="R7207" s="666">
        <v>12</v>
      </c>
    </row>
    <row r="7208" spans="1:18" ht="15.75" customHeight="1" x14ac:dyDescent="0.2">
      <c r="A7208" s="665" t="s">
        <v>15543</v>
      </c>
      <c r="B7208" s="666" t="s">
        <v>6922</v>
      </c>
      <c r="C7208" s="666" t="s">
        <v>15544</v>
      </c>
      <c r="D7208" s="667" t="s">
        <v>15605</v>
      </c>
      <c r="E7208" s="740" t="s">
        <v>8207</v>
      </c>
      <c r="F7208" s="670">
        <v>42829880</v>
      </c>
      <c r="G7208" s="668" t="s">
        <v>15606</v>
      </c>
      <c r="H7208" s="668" t="s">
        <v>8731</v>
      </c>
      <c r="I7208" s="670" t="s">
        <v>15547</v>
      </c>
      <c r="J7208" s="668" t="s">
        <v>15605</v>
      </c>
      <c r="K7208" s="666">
        <v>1</v>
      </c>
      <c r="L7208" s="666">
        <v>12</v>
      </c>
      <c r="M7208" s="755">
        <v>23750</v>
      </c>
      <c r="N7208" s="666">
        <v>1</v>
      </c>
      <c r="O7208" s="666">
        <v>8</v>
      </c>
      <c r="P7208" s="756">
        <v>17660</v>
      </c>
      <c r="Q7208" s="666">
        <v>1</v>
      </c>
      <c r="R7208" s="666">
        <v>12</v>
      </c>
    </row>
    <row r="7209" spans="1:18" ht="15.75" customHeight="1" x14ac:dyDescent="0.2">
      <c r="A7209" s="665" t="s">
        <v>15543</v>
      </c>
      <c r="B7209" s="666" t="s">
        <v>6922</v>
      </c>
      <c r="C7209" s="666" t="s">
        <v>15544</v>
      </c>
      <c r="D7209" s="667" t="s">
        <v>15605</v>
      </c>
      <c r="E7209" s="740" t="s">
        <v>8207</v>
      </c>
      <c r="F7209" s="670">
        <v>41884885</v>
      </c>
      <c r="G7209" s="668" t="s">
        <v>15607</v>
      </c>
      <c r="H7209" s="668" t="s">
        <v>8731</v>
      </c>
      <c r="I7209" s="670" t="s">
        <v>15547</v>
      </c>
      <c r="J7209" s="668" t="s">
        <v>15605</v>
      </c>
      <c r="K7209" s="666">
        <v>1</v>
      </c>
      <c r="L7209" s="666">
        <v>12</v>
      </c>
      <c r="M7209" s="755">
        <v>23750</v>
      </c>
      <c r="N7209" s="666">
        <v>1</v>
      </c>
      <c r="O7209" s="666">
        <v>8</v>
      </c>
      <c r="P7209" s="756">
        <v>17660</v>
      </c>
      <c r="Q7209" s="666">
        <v>1</v>
      </c>
      <c r="R7209" s="666">
        <v>12</v>
      </c>
    </row>
    <row r="7210" spans="1:18" ht="15.75" customHeight="1" x14ac:dyDescent="0.2">
      <c r="A7210" s="665" t="s">
        <v>15543</v>
      </c>
      <c r="B7210" s="666" t="s">
        <v>6922</v>
      </c>
      <c r="C7210" s="666" t="s">
        <v>15544</v>
      </c>
      <c r="D7210" s="667" t="s">
        <v>15605</v>
      </c>
      <c r="E7210" s="740" t="s">
        <v>15608</v>
      </c>
      <c r="F7210" s="670">
        <v>18089297</v>
      </c>
      <c r="G7210" s="668" t="s">
        <v>15609</v>
      </c>
      <c r="H7210" s="668" t="s">
        <v>8731</v>
      </c>
      <c r="I7210" s="670" t="s">
        <v>15547</v>
      </c>
      <c r="J7210" s="668" t="s">
        <v>15605</v>
      </c>
      <c r="K7210" s="666">
        <v>1</v>
      </c>
      <c r="L7210" s="666">
        <v>12</v>
      </c>
      <c r="M7210" s="755">
        <v>19385</v>
      </c>
      <c r="N7210" s="666">
        <v>1</v>
      </c>
      <c r="O7210" s="666">
        <v>8</v>
      </c>
      <c r="P7210" s="756">
        <v>14782</v>
      </c>
      <c r="Q7210" s="666">
        <v>1</v>
      </c>
      <c r="R7210" s="666">
        <v>12</v>
      </c>
    </row>
    <row r="7211" spans="1:18" ht="15.75" customHeight="1" x14ac:dyDescent="0.2">
      <c r="A7211" s="665" t="s">
        <v>15543</v>
      </c>
      <c r="B7211" s="666" t="s">
        <v>6922</v>
      </c>
      <c r="C7211" s="666" t="s">
        <v>15544</v>
      </c>
      <c r="D7211" s="667" t="s">
        <v>15605</v>
      </c>
      <c r="E7211" s="740" t="s">
        <v>15608</v>
      </c>
      <c r="F7211" s="670">
        <v>45754206</v>
      </c>
      <c r="G7211" s="668" t="s">
        <v>15610</v>
      </c>
      <c r="H7211" s="668" t="s">
        <v>8731</v>
      </c>
      <c r="I7211" s="670" t="s">
        <v>15547</v>
      </c>
      <c r="J7211" s="668" t="s">
        <v>15605</v>
      </c>
      <c r="K7211" s="666">
        <v>1</v>
      </c>
      <c r="L7211" s="666">
        <v>12</v>
      </c>
      <c r="M7211" s="755">
        <v>19385</v>
      </c>
      <c r="N7211" s="666">
        <v>1</v>
      </c>
      <c r="O7211" s="666">
        <v>8</v>
      </c>
      <c r="P7211" s="756">
        <v>14782</v>
      </c>
      <c r="Q7211" s="666">
        <v>1</v>
      </c>
      <c r="R7211" s="666">
        <v>12</v>
      </c>
    </row>
    <row r="7212" spans="1:18" ht="15.75" customHeight="1" x14ac:dyDescent="0.2">
      <c r="A7212" s="665" t="s">
        <v>15543</v>
      </c>
      <c r="B7212" s="666" t="s">
        <v>6922</v>
      </c>
      <c r="C7212" s="666" t="s">
        <v>15544</v>
      </c>
      <c r="D7212" s="667" t="s">
        <v>15605</v>
      </c>
      <c r="E7212" s="740" t="s">
        <v>8207</v>
      </c>
      <c r="F7212" s="670">
        <v>45115588</v>
      </c>
      <c r="G7212" s="668" t="s">
        <v>15611</v>
      </c>
      <c r="H7212" s="668" t="s">
        <v>8731</v>
      </c>
      <c r="I7212" s="670" t="s">
        <v>15547</v>
      </c>
      <c r="J7212" s="668" t="s">
        <v>15605</v>
      </c>
      <c r="K7212" s="666">
        <v>1</v>
      </c>
      <c r="L7212" s="666">
        <v>12</v>
      </c>
      <c r="M7212" s="755">
        <v>23750</v>
      </c>
      <c r="N7212" s="666">
        <v>1</v>
      </c>
      <c r="O7212" s="666">
        <v>8</v>
      </c>
      <c r="P7212" s="756">
        <v>17660</v>
      </c>
      <c r="Q7212" s="666">
        <v>1</v>
      </c>
      <c r="R7212" s="666">
        <v>12</v>
      </c>
    </row>
    <row r="7213" spans="1:18" ht="15.75" customHeight="1" x14ac:dyDescent="0.2">
      <c r="A7213" s="665" t="s">
        <v>15543</v>
      </c>
      <c r="B7213" s="666" t="s">
        <v>6922</v>
      </c>
      <c r="C7213" s="666" t="s">
        <v>15544</v>
      </c>
      <c r="D7213" s="667" t="s">
        <v>15605</v>
      </c>
      <c r="E7213" s="740" t="s">
        <v>8207</v>
      </c>
      <c r="F7213" s="670">
        <v>43226866</v>
      </c>
      <c r="G7213" s="668" t="s">
        <v>15612</v>
      </c>
      <c r="H7213" s="668" t="s">
        <v>8731</v>
      </c>
      <c r="I7213" s="670" t="s">
        <v>15547</v>
      </c>
      <c r="J7213" s="668" t="s">
        <v>15605</v>
      </c>
      <c r="K7213" s="666">
        <v>1</v>
      </c>
      <c r="L7213" s="666">
        <v>12</v>
      </c>
      <c r="M7213" s="755">
        <v>23750</v>
      </c>
      <c r="N7213" s="666">
        <v>1</v>
      </c>
      <c r="O7213" s="666">
        <v>8</v>
      </c>
      <c r="P7213" s="756">
        <v>17660</v>
      </c>
      <c r="Q7213" s="666">
        <v>1</v>
      </c>
      <c r="R7213" s="666">
        <v>12</v>
      </c>
    </row>
    <row r="7214" spans="1:18" ht="15.75" customHeight="1" x14ac:dyDescent="0.2">
      <c r="A7214" s="665" t="s">
        <v>15543</v>
      </c>
      <c r="B7214" s="666" t="s">
        <v>6922</v>
      </c>
      <c r="C7214" s="666" t="s">
        <v>15544</v>
      </c>
      <c r="D7214" s="667" t="s">
        <v>15605</v>
      </c>
      <c r="E7214" s="740" t="s">
        <v>15608</v>
      </c>
      <c r="F7214" s="670">
        <v>18210839</v>
      </c>
      <c r="G7214" s="668" t="s">
        <v>15613</v>
      </c>
      <c r="H7214" s="668" t="s">
        <v>8731</v>
      </c>
      <c r="I7214" s="670" t="s">
        <v>15547</v>
      </c>
      <c r="J7214" s="668" t="s">
        <v>15605</v>
      </c>
      <c r="K7214" s="666">
        <v>1</v>
      </c>
      <c r="L7214" s="666">
        <v>12</v>
      </c>
      <c r="M7214" s="755">
        <v>19385</v>
      </c>
      <c r="N7214" s="666">
        <v>1</v>
      </c>
      <c r="O7214" s="666">
        <v>8</v>
      </c>
      <c r="P7214" s="756">
        <v>14782</v>
      </c>
      <c r="Q7214" s="666">
        <v>1</v>
      </c>
      <c r="R7214" s="666">
        <v>12</v>
      </c>
    </row>
    <row r="7215" spans="1:18" ht="15.75" customHeight="1" x14ac:dyDescent="0.2">
      <c r="A7215" s="665" t="s">
        <v>15543</v>
      </c>
      <c r="B7215" s="666" t="s">
        <v>6922</v>
      </c>
      <c r="C7215" s="666" t="s">
        <v>15544</v>
      </c>
      <c r="D7215" s="667" t="s">
        <v>8611</v>
      </c>
      <c r="E7215" s="740" t="s">
        <v>8207</v>
      </c>
      <c r="F7215" s="670">
        <v>17863646</v>
      </c>
      <c r="G7215" s="668" t="s">
        <v>15614</v>
      </c>
      <c r="H7215" s="668" t="s">
        <v>15615</v>
      </c>
      <c r="I7215" s="670" t="s">
        <v>15547</v>
      </c>
      <c r="J7215" s="668" t="s">
        <v>8611</v>
      </c>
      <c r="K7215" s="666">
        <v>1</v>
      </c>
      <c r="L7215" s="666">
        <v>12</v>
      </c>
      <c r="M7215" s="755">
        <v>23750</v>
      </c>
      <c r="N7215" s="666">
        <v>1</v>
      </c>
      <c r="O7215" s="666">
        <v>8</v>
      </c>
      <c r="P7215" s="756">
        <v>17660</v>
      </c>
      <c r="Q7215" s="666">
        <v>1</v>
      </c>
      <c r="R7215" s="666">
        <v>12</v>
      </c>
    </row>
    <row r="7216" spans="1:18" ht="15.75" customHeight="1" x14ac:dyDescent="0.2">
      <c r="A7216" s="665" t="s">
        <v>15543</v>
      </c>
      <c r="B7216" s="666" t="s">
        <v>6922</v>
      </c>
      <c r="C7216" s="666" t="s">
        <v>15544</v>
      </c>
      <c r="D7216" s="667" t="s">
        <v>11795</v>
      </c>
      <c r="E7216" s="740" t="s">
        <v>8207</v>
      </c>
      <c r="F7216" s="670">
        <v>42868641</v>
      </c>
      <c r="G7216" s="668" t="s">
        <v>15616</v>
      </c>
      <c r="H7216" s="668" t="s">
        <v>11795</v>
      </c>
      <c r="I7216" s="670" t="s">
        <v>15547</v>
      </c>
      <c r="J7216" s="668" t="s">
        <v>11795</v>
      </c>
      <c r="K7216" s="666">
        <v>1</v>
      </c>
      <c r="L7216" s="666">
        <v>12</v>
      </c>
      <c r="M7216" s="755">
        <v>23750</v>
      </c>
      <c r="N7216" s="666">
        <v>1</v>
      </c>
      <c r="O7216" s="666">
        <v>8</v>
      </c>
      <c r="P7216" s="756">
        <v>17660</v>
      </c>
      <c r="Q7216" s="666">
        <v>1</v>
      </c>
      <c r="R7216" s="666">
        <v>12</v>
      </c>
    </row>
    <row r="7217" spans="1:18" ht="15.75" customHeight="1" x14ac:dyDescent="0.2">
      <c r="A7217" s="665" t="s">
        <v>15543</v>
      </c>
      <c r="B7217" s="666" t="s">
        <v>6922</v>
      </c>
      <c r="C7217" s="666" t="s">
        <v>15544</v>
      </c>
      <c r="D7217" s="667" t="s">
        <v>11795</v>
      </c>
      <c r="E7217" s="740" t="s">
        <v>8207</v>
      </c>
      <c r="F7217" s="670">
        <v>17803501</v>
      </c>
      <c r="G7217" s="668" t="s">
        <v>15617</v>
      </c>
      <c r="H7217" s="668" t="s">
        <v>11795</v>
      </c>
      <c r="I7217" s="670" t="s">
        <v>15547</v>
      </c>
      <c r="J7217" s="668" t="s">
        <v>11795</v>
      </c>
      <c r="K7217" s="666">
        <v>1</v>
      </c>
      <c r="L7217" s="666">
        <v>12</v>
      </c>
      <c r="M7217" s="755">
        <v>23750</v>
      </c>
      <c r="N7217" s="666">
        <v>1</v>
      </c>
      <c r="O7217" s="666">
        <v>8</v>
      </c>
      <c r="P7217" s="756">
        <v>17660</v>
      </c>
      <c r="Q7217" s="666">
        <v>1</v>
      </c>
      <c r="R7217" s="666">
        <v>12</v>
      </c>
    </row>
    <row r="7218" spans="1:18" ht="15.75" customHeight="1" x14ac:dyDescent="0.2">
      <c r="A7218" s="665" t="s">
        <v>15543</v>
      </c>
      <c r="B7218" s="666" t="s">
        <v>6922</v>
      </c>
      <c r="C7218" s="666" t="s">
        <v>15544</v>
      </c>
      <c r="D7218" s="667" t="s">
        <v>15545</v>
      </c>
      <c r="E7218" s="740" t="s">
        <v>8207</v>
      </c>
      <c r="F7218" s="670">
        <v>16736158</v>
      </c>
      <c r="G7218" s="668" t="s">
        <v>15618</v>
      </c>
      <c r="H7218" s="668" t="s">
        <v>15545</v>
      </c>
      <c r="I7218" s="670" t="s">
        <v>15547</v>
      </c>
      <c r="J7218" s="668" t="s">
        <v>15545</v>
      </c>
      <c r="K7218" s="666">
        <v>1</v>
      </c>
      <c r="L7218" s="666">
        <v>12</v>
      </c>
      <c r="M7218" s="755">
        <v>23750</v>
      </c>
      <c r="N7218" s="666">
        <v>1</v>
      </c>
      <c r="O7218" s="666">
        <v>8</v>
      </c>
      <c r="P7218" s="756">
        <v>17660</v>
      </c>
      <c r="Q7218" s="666">
        <v>1</v>
      </c>
      <c r="R7218" s="666">
        <v>12</v>
      </c>
    </row>
    <row r="7219" spans="1:18" ht="15.75" customHeight="1" x14ac:dyDescent="0.2">
      <c r="A7219" s="665" t="s">
        <v>15543</v>
      </c>
      <c r="B7219" s="666" t="s">
        <v>6922</v>
      </c>
      <c r="C7219" s="666" t="s">
        <v>15544</v>
      </c>
      <c r="D7219" s="667" t="s">
        <v>15545</v>
      </c>
      <c r="E7219" s="740" t="s">
        <v>8207</v>
      </c>
      <c r="F7219" s="670">
        <v>18856555</v>
      </c>
      <c r="G7219" s="668" t="s">
        <v>15619</v>
      </c>
      <c r="H7219" s="668" t="s">
        <v>15545</v>
      </c>
      <c r="I7219" s="670" t="s">
        <v>15547</v>
      </c>
      <c r="J7219" s="668" t="s">
        <v>15545</v>
      </c>
      <c r="K7219" s="666">
        <v>1</v>
      </c>
      <c r="L7219" s="666">
        <v>12</v>
      </c>
      <c r="M7219" s="755">
        <v>23750</v>
      </c>
      <c r="N7219" s="666">
        <v>1</v>
      </c>
      <c r="O7219" s="666">
        <v>8</v>
      </c>
      <c r="P7219" s="756">
        <v>17660</v>
      </c>
      <c r="Q7219" s="666">
        <v>1</v>
      </c>
      <c r="R7219" s="666">
        <v>12</v>
      </c>
    </row>
    <row r="7220" spans="1:18" ht="15.75" customHeight="1" x14ac:dyDescent="0.2">
      <c r="A7220" s="665" t="s">
        <v>15543</v>
      </c>
      <c r="B7220" s="666" t="s">
        <v>6922</v>
      </c>
      <c r="C7220" s="666" t="s">
        <v>15544</v>
      </c>
      <c r="D7220" s="667" t="s">
        <v>15545</v>
      </c>
      <c r="E7220" s="740" t="s">
        <v>8207</v>
      </c>
      <c r="F7220" s="670">
        <v>44607807</v>
      </c>
      <c r="G7220" s="668" t="s">
        <v>15620</v>
      </c>
      <c r="H7220" s="668" t="s">
        <v>15545</v>
      </c>
      <c r="I7220" s="670" t="s">
        <v>15547</v>
      </c>
      <c r="J7220" s="668" t="s">
        <v>15545</v>
      </c>
      <c r="K7220" s="666">
        <v>1</v>
      </c>
      <c r="L7220" s="666">
        <v>12</v>
      </c>
      <c r="M7220" s="755">
        <v>23750</v>
      </c>
      <c r="N7220" s="666">
        <v>1</v>
      </c>
      <c r="O7220" s="666">
        <v>8</v>
      </c>
      <c r="P7220" s="756">
        <v>17660</v>
      </c>
      <c r="Q7220" s="666">
        <v>1</v>
      </c>
      <c r="R7220" s="666">
        <v>12</v>
      </c>
    </row>
    <row r="7221" spans="1:18" ht="15.75" customHeight="1" x14ac:dyDescent="0.2">
      <c r="A7221" s="665" t="s">
        <v>15543</v>
      </c>
      <c r="B7221" s="666" t="s">
        <v>6922</v>
      </c>
      <c r="C7221" s="666" t="s">
        <v>15544</v>
      </c>
      <c r="D7221" s="667" t="s">
        <v>15545</v>
      </c>
      <c r="E7221" s="740" t="s">
        <v>8207</v>
      </c>
      <c r="F7221" s="670">
        <v>42345208</v>
      </c>
      <c r="G7221" s="668" t="s">
        <v>15621</v>
      </c>
      <c r="H7221" s="668" t="s">
        <v>15545</v>
      </c>
      <c r="I7221" s="670" t="s">
        <v>15547</v>
      </c>
      <c r="J7221" s="668" t="s">
        <v>15545</v>
      </c>
      <c r="K7221" s="666">
        <v>1</v>
      </c>
      <c r="L7221" s="666">
        <v>12</v>
      </c>
      <c r="M7221" s="755">
        <v>23750</v>
      </c>
      <c r="N7221" s="666">
        <v>1</v>
      </c>
      <c r="O7221" s="666">
        <v>8</v>
      </c>
      <c r="P7221" s="756">
        <v>17660</v>
      </c>
      <c r="Q7221" s="666">
        <v>1</v>
      </c>
      <c r="R7221" s="666">
        <v>12</v>
      </c>
    </row>
    <row r="7222" spans="1:18" ht="15.75" customHeight="1" x14ac:dyDescent="0.2">
      <c r="A7222" s="665" t="s">
        <v>15543</v>
      </c>
      <c r="B7222" s="666" t="s">
        <v>6922</v>
      </c>
      <c r="C7222" s="666" t="s">
        <v>15544</v>
      </c>
      <c r="D7222" s="667" t="s">
        <v>15545</v>
      </c>
      <c r="E7222" s="740" t="s">
        <v>8207</v>
      </c>
      <c r="F7222" s="670">
        <v>42759002</v>
      </c>
      <c r="G7222" s="668" t="s">
        <v>15622</v>
      </c>
      <c r="H7222" s="668" t="s">
        <v>15545</v>
      </c>
      <c r="I7222" s="670" t="s">
        <v>15547</v>
      </c>
      <c r="J7222" s="668" t="s">
        <v>15545</v>
      </c>
      <c r="K7222" s="666">
        <v>1</v>
      </c>
      <c r="L7222" s="666">
        <v>12</v>
      </c>
      <c r="M7222" s="755">
        <v>23750</v>
      </c>
      <c r="N7222" s="666">
        <v>1</v>
      </c>
      <c r="O7222" s="666">
        <v>8</v>
      </c>
      <c r="P7222" s="756">
        <v>17660</v>
      </c>
      <c r="Q7222" s="666">
        <v>1</v>
      </c>
      <c r="R7222" s="666">
        <v>12</v>
      </c>
    </row>
    <row r="7223" spans="1:18" ht="15.75" customHeight="1" x14ac:dyDescent="0.2">
      <c r="A7223" s="665" t="s">
        <v>15543</v>
      </c>
      <c r="B7223" s="666" t="s">
        <v>6922</v>
      </c>
      <c r="C7223" s="666" t="s">
        <v>15544</v>
      </c>
      <c r="D7223" s="667" t="s">
        <v>11840</v>
      </c>
      <c r="E7223" s="740" t="s">
        <v>5124</v>
      </c>
      <c r="F7223" s="670">
        <v>42075394</v>
      </c>
      <c r="G7223" s="668" t="s">
        <v>15623</v>
      </c>
      <c r="H7223" s="668" t="s">
        <v>10158</v>
      </c>
      <c r="I7223" s="670" t="s">
        <v>6929</v>
      </c>
      <c r="J7223" s="668" t="s">
        <v>10158</v>
      </c>
      <c r="K7223" s="666">
        <v>1</v>
      </c>
      <c r="L7223" s="666">
        <v>12</v>
      </c>
      <c r="M7223" s="755">
        <v>27156</v>
      </c>
      <c r="N7223" s="666">
        <v>1</v>
      </c>
      <c r="O7223" s="666">
        <v>8</v>
      </c>
      <c r="P7223" s="756">
        <v>19905</v>
      </c>
      <c r="Q7223" s="666">
        <v>1</v>
      </c>
      <c r="R7223" s="666">
        <v>12</v>
      </c>
    </row>
    <row r="7224" spans="1:18" ht="15.75" customHeight="1" x14ac:dyDescent="0.2">
      <c r="A7224" s="665" t="s">
        <v>15543</v>
      </c>
      <c r="B7224" s="666" t="s">
        <v>6922</v>
      </c>
      <c r="C7224" s="666" t="s">
        <v>15544</v>
      </c>
      <c r="D7224" s="667" t="s">
        <v>11795</v>
      </c>
      <c r="E7224" s="740" t="s">
        <v>8207</v>
      </c>
      <c r="F7224" s="670">
        <v>18150965</v>
      </c>
      <c r="G7224" s="668" t="s">
        <v>15624</v>
      </c>
      <c r="H7224" s="668" t="s">
        <v>11795</v>
      </c>
      <c r="I7224" s="670" t="s">
        <v>15547</v>
      </c>
      <c r="J7224" s="668" t="s">
        <v>11795</v>
      </c>
      <c r="K7224" s="666">
        <v>1</v>
      </c>
      <c r="L7224" s="666">
        <v>12</v>
      </c>
      <c r="M7224" s="755">
        <v>23750</v>
      </c>
      <c r="N7224" s="666">
        <v>1</v>
      </c>
      <c r="O7224" s="666">
        <v>8</v>
      </c>
      <c r="P7224" s="756">
        <v>17660</v>
      </c>
      <c r="Q7224" s="666">
        <v>1</v>
      </c>
      <c r="R7224" s="666">
        <v>12</v>
      </c>
    </row>
    <row r="7225" spans="1:18" ht="15.75" customHeight="1" x14ac:dyDescent="0.2">
      <c r="A7225" s="665" t="s">
        <v>15543</v>
      </c>
      <c r="B7225" s="666" t="s">
        <v>6922</v>
      </c>
      <c r="C7225" s="666" t="s">
        <v>15544</v>
      </c>
      <c r="D7225" s="667" t="s">
        <v>10757</v>
      </c>
      <c r="E7225" s="740" t="s">
        <v>1752</v>
      </c>
      <c r="F7225" s="670">
        <v>40755140</v>
      </c>
      <c r="G7225" s="668" t="s">
        <v>15625</v>
      </c>
      <c r="H7225" s="668" t="s">
        <v>10757</v>
      </c>
      <c r="I7225" s="670" t="s">
        <v>6929</v>
      </c>
      <c r="J7225" s="668" t="s">
        <v>10757</v>
      </c>
      <c r="K7225" s="666">
        <v>1</v>
      </c>
      <c r="L7225" s="666">
        <v>12</v>
      </c>
      <c r="M7225" s="755">
        <v>32467</v>
      </c>
      <c r="N7225" s="666">
        <v>1</v>
      </c>
      <c r="O7225" s="666">
        <v>8</v>
      </c>
      <c r="P7225" s="756">
        <v>23406</v>
      </c>
      <c r="Q7225" s="666">
        <v>1</v>
      </c>
      <c r="R7225" s="666">
        <v>12</v>
      </c>
    </row>
    <row r="7226" spans="1:18" ht="15.75" customHeight="1" x14ac:dyDescent="0.2">
      <c r="A7226" s="665" t="s">
        <v>15543</v>
      </c>
      <c r="B7226" s="666" t="s">
        <v>6922</v>
      </c>
      <c r="C7226" s="666" t="s">
        <v>15544</v>
      </c>
      <c r="D7226" s="667" t="s">
        <v>11750</v>
      </c>
      <c r="E7226" s="740" t="s">
        <v>1744</v>
      </c>
      <c r="F7226" s="670">
        <v>8659007</v>
      </c>
      <c r="G7226" s="668" t="s">
        <v>15626</v>
      </c>
      <c r="H7226" s="668" t="s">
        <v>9913</v>
      </c>
      <c r="I7226" s="670" t="s">
        <v>6929</v>
      </c>
      <c r="J7226" s="668" t="s">
        <v>15627</v>
      </c>
      <c r="K7226" s="666">
        <v>1</v>
      </c>
      <c r="L7226" s="666">
        <v>12</v>
      </c>
      <c r="M7226" s="755">
        <v>124820</v>
      </c>
      <c r="N7226" s="666">
        <v>1</v>
      </c>
      <c r="O7226" s="666">
        <v>8</v>
      </c>
      <c r="P7226" s="756">
        <v>84222</v>
      </c>
      <c r="Q7226" s="666">
        <v>1</v>
      </c>
      <c r="R7226" s="666">
        <v>12</v>
      </c>
    </row>
    <row r="7227" spans="1:18" ht="15.75" customHeight="1" x14ac:dyDescent="0.2">
      <c r="A7227" s="665" t="s">
        <v>15543</v>
      </c>
      <c r="B7227" s="666" t="s">
        <v>6922</v>
      </c>
      <c r="C7227" s="666" t="s">
        <v>15544</v>
      </c>
      <c r="D7227" s="667" t="s">
        <v>11840</v>
      </c>
      <c r="E7227" s="740" t="s">
        <v>5124</v>
      </c>
      <c r="F7227" s="670">
        <v>41006496</v>
      </c>
      <c r="G7227" s="668" t="s">
        <v>15628</v>
      </c>
      <c r="H7227" s="668" t="s">
        <v>8946</v>
      </c>
      <c r="I7227" s="670" t="s">
        <v>6929</v>
      </c>
      <c r="J7227" s="668" t="s">
        <v>8946</v>
      </c>
      <c r="K7227" s="666">
        <v>1</v>
      </c>
      <c r="L7227" s="666">
        <v>12</v>
      </c>
      <c r="M7227" s="755">
        <v>27107</v>
      </c>
      <c r="N7227" s="666">
        <v>1</v>
      </c>
      <c r="O7227" s="666">
        <v>8</v>
      </c>
      <c r="P7227" s="756">
        <v>19873</v>
      </c>
      <c r="Q7227" s="666">
        <v>1</v>
      </c>
      <c r="R7227" s="666">
        <v>12</v>
      </c>
    </row>
    <row r="7228" spans="1:18" ht="15.75" customHeight="1" x14ac:dyDescent="0.2">
      <c r="A7228" s="665" t="s">
        <v>15543</v>
      </c>
      <c r="B7228" s="666" t="s">
        <v>6922</v>
      </c>
      <c r="C7228" s="666" t="s">
        <v>15544</v>
      </c>
      <c r="D7228" s="667" t="s">
        <v>11167</v>
      </c>
      <c r="E7228" s="740" t="s">
        <v>15573</v>
      </c>
      <c r="F7228" s="670">
        <v>18172453</v>
      </c>
      <c r="G7228" s="668" t="s">
        <v>15629</v>
      </c>
      <c r="H7228" s="668"/>
      <c r="I7228" s="670" t="s">
        <v>7541</v>
      </c>
      <c r="J7228" s="668" t="s">
        <v>15575</v>
      </c>
      <c r="K7228" s="666">
        <v>1</v>
      </c>
      <c r="L7228" s="666">
        <v>12</v>
      </c>
      <c r="M7228" s="755">
        <v>17308</v>
      </c>
      <c r="N7228" s="666">
        <v>1</v>
      </c>
      <c r="O7228" s="666">
        <v>8</v>
      </c>
      <c r="P7228" s="756">
        <v>13413</v>
      </c>
      <c r="Q7228" s="666">
        <v>1</v>
      </c>
      <c r="R7228" s="666">
        <v>12</v>
      </c>
    </row>
    <row r="7229" spans="1:18" ht="15.75" customHeight="1" x14ac:dyDescent="0.2">
      <c r="A7229" s="665" t="s">
        <v>15543</v>
      </c>
      <c r="B7229" s="666" t="s">
        <v>6922</v>
      </c>
      <c r="C7229" s="666" t="s">
        <v>15544</v>
      </c>
      <c r="D7229" s="667" t="s">
        <v>11167</v>
      </c>
      <c r="E7229" s="740" t="s">
        <v>15573</v>
      </c>
      <c r="F7229" s="670">
        <v>43659055</v>
      </c>
      <c r="G7229" s="668" t="s">
        <v>15630</v>
      </c>
      <c r="H7229" s="668"/>
      <c r="I7229" s="670" t="s">
        <v>7541</v>
      </c>
      <c r="J7229" s="668" t="s">
        <v>15575</v>
      </c>
      <c r="K7229" s="666">
        <v>1</v>
      </c>
      <c r="L7229" s="666">
        <v>12</v>
      </c>
      <c r="M7229" s="755">
        <v>17308</v>
      </c>
      <c r="N7229" s="666">
        <v>1</v>
      </c>
      <c r="O7229" s="666">
        <v>8</v>
      </c>
      <c r="P7229" s="756">
        <v>13413</v>
      </c>
      <c r="Q7229" s="666">
        <v>1</v>
      </c>
      <c r="R7229" s="666">
        <v>12</v>
      </c>
    </row>
    <row r="7230" spans="1:18" ht="15.75" customHeight="1" x14ac:dyDescent="0.2">
      <c r="A7230" s="665" t="s">
        <v>15543</v>
      </c>
      <c r="B7230" s="666" t="s">
        <v>6922</v>
      </c>
      <c r="C7230" s="666" t="s">
        <v>15544</v>
      </c>
      <c r="D7230" s="667" t="s">
        <v>9105</v>
      </c>
      <c r="E7230" s="740" t="s">
        <v>5124</v>
      </c>
      <c r="F7230" s="670">
        <v>18226365</v>
      </c>
      <c r="G7230" s="668" t="s">
        <v>15631</v>
      </c>
      <c r="H7230" s="668" t="s">
        <v>9105</v>
      </c>
      <c r="I7230" s="670" t="s">
        <v>6929</v>
      </c>
      <c r="J7230" s="668" t="s">
        <v>9105</v>
      </c>
      <c r="K7230" s="666">
        <v>1</v>
      </c>
      <c r="L7230" s="666">
        <v>12</v>
      </c>
      <c r="M7230" s="755">
        <v>27156</v>
      </c>
      <c r="N7230" s="666">
        <v>1</v>
      </c>
      <c r="O7230" s="666">
        <v>8</v>
      </c>
      <c r="P7230" s="756">
        <v>19905</v>
      </c>
      <c r="Q7230" s="666">
        <v>1</v>
      </c>
      <c r="R7230" s="666">
        <v>12</v>
      </c>
    </row>
    <row r="7231" spans="1:18" ht="15.75" customHeight="1" x14ac:dyDescent="0.2">
      <c r="A7231" s="665" t="s">
        <v>15543</v>
      </c>
      <c r="B7231" s="666" t="s">
        <v>6922</v>
      </c>
      <c r="C7231" s="666" t="s">
        <v>15544</v>
      </c>
      <c r="D7231" s="667" t="s">
        <v>11830</v>
      </c>
      <c r="E7231" s="740" t="s">
        <v>8207</v>
      </c>
      <c r="F7231" s="670">
        <v>18014749</v>
      </c>
      <c r="G7231" s="668" t="s">
        <v>15632</v>
      </c>
      <c r="H7231" s="668" t="s">
        <v>11830</v>
      </c>
      <c r="I7231" s="670" t="s">
        <v>15547</v>
      </c>
      <c r="J7231" s="668" t="s">
        <v>11830</v>
      </c>
      <c r="K7231" s="666">
        <v>1</v>
      </c>
      <c r="L7231" s="666">
        <v>12</v>
      </c>
      <c r="M7231" s="755">
        <v>23751</v>
      </c>
      <c r="N7231" s="666">
        <v>1</v>
      </c>
      <c r="O7231" s="666">
        <v>8</v>
      </c>
      <c r="P7231" s="756">
        <v>17660</v>
      </c>
      <c r="Q7231" s="666">
        <v>1</v>
      </c>
      <c r="R7231" s="666">
        <v>12</v>
      </c>
    </row>
    <row r="7232" spans="1:18" ht="15.75" customHeight="1" x14ac:dyDescent="0.2">
      <c r="A7232" s="665" t="s">
        <v>15543</v>
      </c>
      <c r="B7232" s="666" t="s">
        <v>6922</v>
      </c>
      <c r="C7232" s="666" t="s">
        <v>15544</v>
      </c>
      <c r="D7232" s="667" t="s">
        <v>10757</v>
      </c>
      <c r="E7232" s="740" t="s">
        <v>1752</v>
      </c>
      <c r="F7232" s="670">
        <v>44290044</v>
      </c>
      <c r="G7232" s="668" t="s">
        <v>15633</v>
      </c>
      <c r="H7232" s="668" t="s">
        <v>10757</v>
      </c>
      <c r="I7232" s="670" t="s">
        <v>6929</v>
      </c>
      <c r="J7232" s="668" t="s">
        <v>10757</v>
      </c>
      <c r="K7232" s="666">
        <v>1</v>
      </c>
      <c r="L7232" s="666">
        <v>12</v>
      </c>
      <c r="M7232" s="755">
        <v>32467</v>
      </c>
      <c r="N7232" s="666">
        <v>1</v>
      </c>
      <c r="O7232" s="666">
        <v>8</v>
      </c>
      <c r="P7232" s="756">
        <v>23406</v>
      </c>
      <c r="Q7232" s="666">
        <v>1</v>
      </c>
      <c r="R7232" s="666">
        <v>12</v>
      </c>
    </row>
    <row r="7233" spans="1:18" ht="15.75" customHeight="1" x14ac:dyDescent="0.2">
      <c r="A7233" s="665" t="s">
        <v>15543</v>
      </c>
      <c r="B7233" s="666" t="s">
        <v>6922</v>
      </c>
      <c r="C7233" s="666" t="s">
        <v>15544</v>
      </c>
      <c r="D7233" s="667" t="s">
        <v>9914</v>
      </c>
      <c r="E7233" s="740" t="s">
        <v>15553</v>
      </c>
      <c r="F7233" s="670">
        <v>44766438</v>
      </c>
      <c r="G7233" s="668" t="s">
        <v>15634</v>
      </c>
      <c r="H7233" s="668" t="s">
        <v>9914</v>
      </c>
      <c r="I7233" s="670" t="s">
        <v>6929</v>
      </c>
      <c r="J7233" s="668" t="s">
        <v>9913</v>
      </c>
      <c r="K7233" s="666">
        <v>1</v>
      </c>
      <c r="L7233" s="666">
        <v>12</v>
      </c>
      <c r="M7233" s="755">
        <v>58828</v>
      </c>
      <c r="N7233" s="666">
        <v>1</v>
      </c>
      <c r="O7233" s="666">
        <v>8</v>
      </c>
      <c r="P7233" s="756">
        <v>40766</v>
      </c>
      <c r="Q7233" s="666">
        <v>1</v>
      </c>
      <c r="R7233" s="666">
        <v>12</v>
      </c>
    </row>
    <row r="7234" spans="1:18" ht="15.75" customHeight="1" x14ac:dyDescent="0.2">
      <c r="A7234" s="665" t="s">
        <v>15543</v>
      </c>
      <c r="B7234" s="666" t="s">
        <v>6922</v>
      </c>
      <c r="C7234" s="666" t="s">
        <v>15544</v>
      </c>
      <c r="D7234" s="667" t="s">
        <v>11107</v>
      </c>
      <c r="E7234" s="740" t="s">
        <v>1752</v>
      </c>
      <c r="F7234" s="670">
        <v>45201490</v>
      </c>
      <c r="G7234" s="668" t="s">
        <v>15635</v>
      </c>
      <c r="H7234" s="668" t="s">
        <v>11107</v>
      </c>
      <c r="I7234" s="670" t="s">
        <v>6929</v>
      </c>
      <c r="J7234" s="668" t="s">
        <v>11107</v>
      </c>
      <c r="K7234" s="666">
        <v>1</v>
      </c>
      <c r="L7234" s="666">
        <v>12</v>
      </c>
      <c r="M7234" s="755">
        <v>32467</v>
      </c>
      <c r="N7234" s="666">
        <v>1</v>
      </c>
      <c r="O7234" s="666">
        <v>8</v>
      </c>
      <c r="P7234" s="756">
        <v>23406</v>
      </c>
      <c r="Q7234" s="666">
        <v>1</v>
      </c>
      <c r="R7234" s="666">
        <v>12</v>
      </c>
    </row>
    <row r="7235" spans="1:18" ht="15.75" customHeight="1" x14ac:dyDescent="0.2">
      <c r="A7235" s="665" t="s">
        <v>15543</v>
      </c>
      <c r="B7235" s="666" t="s">
        <v>6922</v>
      </c>
      <c r="C7235" s="666" t="s">
        <v>15544</v>
      </c>
      <c r="D7235" s="667" t="s">
        <v>10961</v>
      </c>
      <c r="E7235" s="740" t="s">
        <v>15573</v>
      </c>
      <c r="F7235" s="670">
        <v>17858274</v>
      </c>
      <c r="G7235" s="668" t="s">
        <v>15636</v>
      </c>
      <c r="H7235" s="668"/>
      <c r="I7235" s="670" t="s">
        <v>7541</v>
      </c>
      <c r="J7235" s="668" t="s">
        <v>15637</v>
      </c>
      <c r="K7235" s="666">
        <v>1</v>
      </c>
      <c r="L7235" s="666">
        <v>12</v>
      </c>
      <c r="M7235" s="755">
        <v>17308</v>
      </c>
      <c r="N7235" s="666">
        <v>1</v>
      </c>
      <c r="O7235" s="666">
        <v>8</v>
      </c>
      <c r="P7235" s="756">
        <v>13413</v>
      </c>
      <c r="Q7235" s="666">
        <v>1</v>
      </c>
      <c r="R7235" s="666">
        <v>12</v>
      </c>
    </row>
    <row r="7236" spans="1:18" ht="15.75" customHeight="1" x14ac:dyDescent="0.2">
      <c r="A7236" s="665" t="s">
        <v>15543</v>
      </c>
      <c r="B7236" s="666" t="s">
        <v>6922</v>
      </c>
      <c r="C7236" s="666" t="s">
        <v>15544</v>
      </c>
      <c r="D7236" s="667" t="s">
        <v>6996</v>
      </c>
      <c r="E7236" s="740" t="s">
        <v>1752</v>
      </c>
      <c r="F7236" s="670">
        <v>41448695</v>
      </c>
      <c r="G7236" s="668" t="s">
        <v>15638</v>
      </c>
      <c r="H7236" s="668" t="s">
        <v>6996</v>
      </c>
      <c r="I7236" s="670" t="s">
        <v>6929</v>
      </c>
      <c r="J7236" s="668" t="s">
        <v>6996</v>
      </c>
      <c r="K7236" s="666">
        <v>1</v>
      </c>
      <c r="L7236" s="666">
        <v>12</v>
      </c>
      <c r="M7236" s="755">
        <v>32467</v>
      </c>
      <c r="N7236" s="666">
        <v>1</v>
      </c>
      <c r="O7236" s="666">
        <v>8</v>
      </c>
      <c r="P7236" s="756">
        <v>23406</v>
      </c>
      <c r="Q7236" s="666">
        <v>1</v>
      </c>
      <c r="R7236" s="666">
        <v>12</v>
      </c>
    </row>
    <row r="7237" spans="1:18" ht="15.75" customHeight="1" x14ac:dyDescent="0.2">
      <c r="A7237" s="665" t="s">
        <v>15543</v>
      </c>
      <c r="B7237" s="666" t="s">
        <v>6922</v>
      </c>
      <c r="C7237" s="666" t="s">
        <v>15544</v>
      </c>
      <c r="D7237" s="667" t="s">
        <v>8690</v>
      </c>
      <c r="E7237" s="740" t="s">
        <v>15573</v>
      </c>
      <c r="F7237" s="670">
        <v>40931781</v>
      </c>
      <c r="G7237" s="668" t="s">
        <v>15639</v>
      </c>
      <c r="H7237" s="668"/>
      <c r="I7237" s="670" t="s">
        <v>7541</v>
      </c>
      <c r="J7237" s="668" t="s">
        <v>15637</v>
      </c>
      <c r="K7237" s="666">
        <v>1</v>
      </c>
      <c r="L7237" s="666">
        <v>12</v>
      </c>
      <c r="M7237" s="755">
        <v>17308</v>
      </c>
      <c r="N7237" s="666">
        <v>1</v>
      </c>
      <c r="O7237" s="666">
        <v>8</v>
      </c>
      <c r="P7237" s="756">
        <v>13413</v>
      </c>
      <c r="Q7237" s="666">
        <v>1</v>
      </c>
      <c r="R7237" s="666">
        <v>12</v>
      </c>
    </row>
    <row r="7238" spans="1:18" ht="15.75" customHeight="1" x14ac:dyDescent="0.2">
      <c r="A7238" s="665" t="s">
        <v>15543</v>
      </c>
      <c r="B7238" s="666" t="s">
        <v>6922</v>
      </c>
      <c r="C7238" s="666" t="s">
        <v>15544</v>
      </c>
      <c r="D7238" s="667" t="s">
        <v>8690</v>
      </c>
      <c r="E7238" s="740" t="s">
        <v>15573</v>
      </c>
      <c r="F7238" s="670">
        <v>33345958</v>
      </c>
      <c r="G7238" s="668" t="s">
        <v>15640</v>
      </c>
      <c r="H7238" s="668"/>
      <c r="I7238" s="670" t="s">
        <v>7541</v>
      </c>
      <c r="J7238" s="668" t="s">
        <v>15637</v>
      </c>
      <c r="K7238" s="666">
        <v>1</v>
      </c>
      <c r="L7238" s="666">
        <v>12</v>
      </c>
      <c r="M7238" s="755">
        <v>17308</v>
      </c>
      <c r="N7238" s="666">
        <v>1</v>
      </c>
      <c r="O7238" s="666">
        <v>8</v>
      </c>
      <c r="P7238" s="756">
        <v>13413</v>
      </c>
      <c r="Q7238" s="666">
        <v>1</v>
      </c>
      <c r="R7238" s="666">
        <v>12</v>
      </c>
    </row>
    <row r="7239" spans="1:18" ht="15.75" customHeight="1" x14ac:dyDescent="0.2">
      <c r="A7239" s="665" t="s">
        <v>15543</v>
      </c>
      <c r="B7239" s="666" t="s">
        <v>6922</v>
      </c>
      <c r="C7239" s="666" t="s">
        <v>15544</v>
      </c>
      <c r="D7239" s="667" t="s">
        <v>15545</v>
      </c>
      <c r="E7239" s="740" t="s">
        <v>8207</v>
      </c>
      <c r="F7239" s="670">
        <v>41294255</v>
      </c>
      <c r="G7239" s="668" t="s">
        <v>15641</v>
      </c>
      <c r="H7239" s="668" t="s">
        <v>15545</v>
      </c>
      <c r="I7239" s="670" t="s">
        <v>15547</v>
      </c>
      <c r="J7239" s="668" t="s">
        <v>15545</v>
      </c>
      <c r="K7239" s="666">
        <v>1</v>
      </c>
      <c r="L7239" s="666">
        <v>12</v>
      </c>
      <c r="M7239" s="755">
        <v>23750</v>
      </c>
      <c r="N7239" s="666">
        <v>1</v>
      </c>
      <c r="O7239" s="666">
        <v>8</v>
      </c>
      <c r="P7239" s="756">
        <v>17660</v>
      </c>
      <c r="Q7239" s="666">
        <v>1</v>
      </c>
      <c r="R7239" s="666">
        <v>12</v>
      </c>
    </row>
    <row r="7240" spans="1:18" ht="15.75" customHeight="1" x14ac:dyDescent="0.2">
      <c r="A7240" s="665" t="s">
        <v>15543</v>
      </c>
      <c r="B7240" s="666" t="s">
        <v>6922</v>
      </c>
      <c r="C7240" s="666" t="s">
        <v>15544</v>
      </c>
      <c r="D7240" s="667" t="s">
        <v>15545</v>
      </c>
      <c r="E7240" s="740" t="s">
        <v>8207</v>
      </c>
      <c r="F7240" s="670">
        <v>44310542</v>
      </c>
      <c r="G7240" s="668" t="s">
        <v>15642</v>
      </c>
      <c r="H7240" s="668" t="s">
        <v>15545</v>
      </c>
      <c r="I7240" s="670" t="s">
        <v>15547</v>
      </c>
      <c r="J7240" s="668" t="s">
        <v>15545</v>
      </c>
      <c r="K7240" s="666">
        <v>1</v>
      </c>
      <c r="L7240" s="666">
        <v>12</v>
      </c>
      <c r="M7240" s="755">
        <v>23750</v>
      </c>
      <c r="N7240" s="666">
        <v>1</v>
      </c>
      <c r="O7240" s="666">
        <v>8</v>
      </c>
      <c r="P7240" s="756">
        <v>17660</v>
      </c>
      <c r="Q7240" s="666">
        <v>1</v>
      </c>
      <c r="R7240" s="666">
        <v>12</v>
      </c>
    </row>
    <row r="7241" spans="1:18" ht="15.75" customHeight="1" x14ac:dyDescent="0.2">
      <c r="A7241" s="665" t="s">
        <v>15543</v>
      </c>
      <c r="B7241" s="666" t="s">
        <v>6922</v>
      </c>
      <c r="C7241" s="666" t="s">
        <v>15544</v>
      </c>
      <c r="D7241" s="667" t="s">
        <v>8690</v>
      </c>
      <c r="E7241" s="740" t="s">
        <v>15573</v>
      </c>
      <c r="F7241" s="670">
        <v>40300009</v>
      </c>
      <c r="G7241" s="668" t="s">
        <v>15643</v>
      </c>
      <c r="H7241" s="668"/>
      <c r="I7241" s="670" t="s">
        <v>7541</v>
      </c>
      <c r="J7241" s="668" t="s">
        <v>15637</v>
      </c>
      <c r="K7241" s="666">
        <v>1</v>
      </c>
      <c r="L7241" s="666">
        <v>12</v>
      </c>
      <c r="M7241" s="755">
        <v>17308</v>
      </c>
      <c r="N7241" s="666">
        <v>1</v>
      </c>
      <c r="O7241" s="666">
        <v>8</v>
      </c>
      <c r="P7241" s="756">
        <v>13413</v>
      </c>
      <c r="Q7241" s="666">
        <v>1</v>
      </c>
      <c r="R7241" s="666">
        <v>12</v>
      </c>
    </row>
    <row r="7242" spans="1:18" ht="15.75" customHeight="1" x14ac:dyDescent="0.2">
      <c r="A7242" s="665" t="s">
        <v>15543</v>
      </c>
      <c r="B7242" s="666" t="s">
        <v>6922</v>
      </c>
      <c r="C7242" s="666" t="s">
        <v>15544</v>
      </c>
      <c r="D7242" s="667" t="s">
        <v>11795</v>
      </c>
      <c r="E7242" s="740" t="s">
        <v>8207</v>
      </c>
      <c r="F7242" s="670">
        <v>18067462</v>
      </c>
      <c r="G7242" s="668" t="s">
        <v>15644</v>
      </c>
      <c r="H7242" s="668" t="s">
        <v>11795</v>
      </c>
      <c r="I7242" s="670" t="s">
        <v>15547</v>
      </c>
      <c r="J7242" s="668" t="s">
        <v>11795</v>
      </c>
      <c r="K7242" s="666">
        <v>1</v>
      </c>
      <c r="L7242" s="666">
        <v>12</v>
      </c>
      <c r="M7242" s="755">
        <v>23750</v>
      </c>
      <c r="N7242" s="666">
        <v>1</v>
      </c>
      <c r="O7242" s="666">
        <v>8</v>
      </c>
      <c r="P7242" s="756">
        <v>17660</v>
      </c>
      <c r="Q7242" s="666">
        <v>1</v>
      </c>
      <c r="R7242" s="666">
        <v>12</v>
      </c>
    </row>
    <row r="7243" spans="1:18" ht="15.75" customHeight="1" x14ac:dyDescent="0.2">
      <c r="A7243" s="665" t="s">
        <v>15543</v>
      </c>
      <c r="B7243" s="666" t="s">
        <v>6922</v>
      </c>
      <c r="C7243" s="666" t="s">
        <v>15544</v>
      </c>
      <c r="D7243" s="667" t="s">
        <v>15605</v>
      </c>
      <c r="E7243" s="740" t="s">
        <v>15608</v>
      </c>
      <c r="F7243" s="670">
        <v>18102647</v>
      </c>
      <c r="G7243" s="668" t="s">
        <v>15645</v>
      </c>
      <c r="H7243" s="668" t="s">
        <v>8731</v>
      </c>
      <c r="I7243" s="670" t="s">
        <v>15547</v>
      </c>
      <c r="J7243" s="668" t="s">
        <v>15605</v>
      </c>
      <c r="K7243" s="666">
        <v>1</v>
      </c>
      <c r="L7243" s="666">
        <v>12</v>
      </c>
      <c r="M7243" s="755">
        <v>19385</v>
      </c>
      <c r="N7243" s="666">
        <v>1</v>
      </c>
      <c r="O7243" s="666">
        <v>8</v>
      </c>
      <c r="P7243" s="756">
        <v>14782</v>
      </c>
      <c r="Q7243" s="666">
        <v>1</v>
      </c>
      <c r="R7243" s="666">
        <v>12</v>
      </c>
    </row>
    <row r="7244" spans="1:18" ht="15.75" customHeight="1" x14ac:dyDescent="0.2">
      <c r="A7244" s="665" t="s">
        <v>15543</v>
      </c>
      <c r="B7244" s="666" t="s">
        <v>6922</v>
      </c>
      <c r="C7244" s="666" t="s">
        <v>15544</v>
      </c>
      <c r="D7244" s="667" t="s">
        <v>15545</v>
      </c>
      <c r="E7244" s="740" t="s">
        <v>8207</v>
      </c>
      <c r="F7244" s="670">
        <v>44291586</v>
      </c>
      <c r="G7244" s="668" t="s">
        <v>15646</v>
      </c>
      <c r="H7244" s="668" t="s">
        <v>15545</v>
      </c>
      <c r="I7244" s="670" t="s">
        <v>15547</v>
      </c>
      <c r="J7244" s="668" t="s">
        <v>15545</v>
      </c>
      <c r="K7244" s="666">
        <v>1</v>
      </c>
      <c r="L7244" s="666">
        <v>12</v>
      </c>
      <c r="M7244" s="755">
        <v>23750</v>
      </c>
      <c r="N7244" s="666">
        <v>1</v>
      </c>
      <c r="O7244" s="666">
        <v>8</v>
      </c>
      <c r="P7244" s="756">
        <v>17660</v>
      </c>
      <c r="Q7244" s="666">
        <v>1</v>
      </c>
      <c r="R7244" s="666">
        <v>12</v>
      </c>
    </row>
    <row r="7245" spans="1:18" ht="15.75" customHeight="1" x14ac:dyDescent="0.2">
      <c r="A7245" s="665" t="s">
        <v>15543</v>
      </c>
      <c r="B7245" s="666" t="s">
        <v>6922</v>
      </c>
      <c r="C7245" s="666" t="s">
        <v>15544</v>
      </c>
      <c r="D7245" s="667" t="s">
        <v>8690</v>
      </c>
      <c r="E7245" s="740" t="s">
        <v>15573</v>
      </c>
      <c r="F7245" s="670">
        <v>44694835</v>
      </c>
      <c r="G7245" s="668" t="s">
        <v>15647</v>
      </c>
      <c r="H7245" s="668"/>
      <c r="I7245" s="670" t="s">
        <v>7541</v>
      </c>
      <c r="J7245" s="668" t="s">
        <v>15637</v>
      </c>
      <c r="K7245" s="666">
        <v>1</v>
      </c>
      <c r="L7245" s="666">
        <v>12</v>
      </c>
      <c r="M7245" s="755">
        <v>17308</v>
      </c>
      <c r="N7245" s="666">
        <v>1</v>
      </c>
      <c r="O7245" s="666">
        <v>8</v>
      </c>
      <c r="P7245" s="756">
        <v>13413</v>
      </c>
      <c r="Q7245" s="666">
        <v>1</v>
      </c>
      <c r="R7245" s="666">
        <v>12</v>
      </c>
    </row>
    <row r="7246" spans="1:18" ht="15.75" customHeight="1" x14ac:dyDescent="0.2">
      <c r="A7246" s="665" t="s">
        <v>15543</v>
      </c>
      <c r="B7246" s="666" t="s">
        <v>6922</v>
      </c>
      <c r="C7246" s="666" t="s">
        <v>15544</v>
      </c>
      <c r="D7246" s="667" t="s">
        <v>8690</v>
      </c>
      <c r="E7246" s="740" t="s">
        <v>15573</v>
      </c>
      <c r="F7246" s="670">
        <v>18162128</v>
      </c>
      <c r="G7246" s="668" t="s">
        <v>15648</v>
      </c>
      <c r="H7246" s="668"/>
      <c r="I7246" s="670" t="s">
        <v>7541</v>
      </c>
      <c r="J7246" s="668" t="s">
        <v>15637</v>
      </c>
      <c r="K7246" s="666">
        <v>1</v>
      </c>
      <c r="L7246" s="666">
        <v>12</v>
      </c>
      <c r="M7246" s="755">
        <v>17308</v>
      </c>
      <c r="N7246" s="666">
        <v>1</v>
      </c>
      <c r="O7246" s="666">
        <v>8</v>
      </c>
      <c r="P7246" s="756">
        <v>13413</v>
      </c>
      <c r="Q7246" s="666">
        <v>1</v>
      </c>
      <c r="R7246" s="666">
        <v>12</v>
      </c>
    </row>
    <row r="7247" spans="1:18" ht="15.75" customHeight="1" x14ac:dyDescent="0.2">
      <c r="A7247" s="665" t="s">
        <v>15543</v>
      </c>
      <c r="B7247" s="666" t="s">
        <v>6922</v>
      </c>
      <c r="C7247" s="666" t="s">
        <v>15544</v>
      </c>
      <c r="D7247" s="667" t="s">
        <v>15545</v>
      </c>
      <c r="E7247" s="740" t="s">
        <v>8207</v>
      </c>
      <c r="F7247" s="670">
        <v>41358685</v>
      </c>
      <c r="G7247" s="668" t="s">
        <v>15649</v>
      </c>
      <c r="H7247" s="668" t="s">
        <v>15545</v>
      </c>
      <c r="I7247" s="670" t="s">
        <v>15547</v>
      </c>
      <c r="J7247" s="668" t="s">
        <v>15545</v>
      </c>
      <c r="K7247" s="666">
        <v>1</v>
      </c>
      <c r="L7247" s="666">
        <v>12</v>
      </c>
      <c r="M7247" s="755">
        <v>23750</v>
      </c>
      <c r="N7247" s="666">
        <v>1</v>
      </c>
      <c r="O7247" s="666">
        <v>8</v>
      </c>
      <c r="P7247" s="756">
        <v>17660</v>
      </c>
      <c r="Q7247" s="666">
        <v>1</v>
      </c>
      <c r="R7247" s="666">
        <v>12</v>
      </c>
    </row>
    <row r="7248" spans="1:18" ht="15.75" customHeight="1" x14ac:dyDescent="0.2">
      <c r="A7248" s="665" t="s">
        <v>15543</v>
      </c>
      <c r="B7248" s="666" t="s">
        <v>6922</v>
      </c>
      <c r="C7248" s="666" t="s">
        <v>15544</v>
      </c>
      <c r="D7248" s="667" t="s">
        <v>15545</v>
      </c>
      <c r="E7248" s="740" t="s">
        <v>8207</v>
      </c>
      <c r="F7248" s="670">
        <v>47045113</v>
      </c>
      <c r="G7248" s="668" t="s">
        <v>15650</v>
      </c>
      <c r="H7248" s="668" t="s">
        <v>15545</v>
      </c>
      <c r="I7248" s="670" t="s">
        <v>15547</v>
      </c>
      <c r="J7248" s="668" t="s">
        <v>15545</v>
      </c>
      <c r="K7248" s="666">
        <v>1</v>
      </c>
      <c r="L7248" s="666">
        <v>12</v>
      </c>
      <c r="M7248" s="755">
        <v>23750</v>
      </c>
      <c r="N7248" s="666">
        <v>1</v>
      </c>
      <c r="O7248" s="666">
        <v>8</v>
      </c>
      <c r="P7248" s="756">
        <v>17660</v>
      </c>
      <c r="Q7248" s="666">
        <v>1</v>
      </c>
      <c r="R7248" s="666">
        <v>12</v>
      </c>
    </row>
    <row r="7249" spans="1:18" ht="15.75" customHeight="1" x14ac:dyDescent="0.2">
      <c r="A7249" s="665" t="s">
        <v>15543</v>
      </c>
      <c r="B7249" s="666" t="s">
        <v>6922</v>
      </c>
      <c r="C7249" s="666" t="s">
        <v>15544</v>
      </c>
      <c r="D7249" s="667" t="s">
        <v>9914</v>
      </c>
      <c r="E7249" s="740" t="s">
        <v>15553</v>
      </c>
      <c r="F7249" s="670">
        <v>41480740</v>
      </c>
      <c r="G7249" s="668" t="s">
        <v>15651</v>
      </c>
      <c r="H7249" s="668" t="s">
        <v>9914</v>
      </c>
      <c r="I7249" s="670" t="s">
        <v>6929</v>
      </c>
      <c r="J7249" s="668" t="s">
        <v>9913</v>
      </c>
      <c r="K7249" s="666">
        <v>1</v>
      </c>
      <c r="L7249" s="666">
        <v>12</v>
      </c>
      <c r="M7249" s="755">
        <v>58828</v>
      </c>
      <c r="N7249" s="666">
        <v>1</v>
      </c>
      <c r="O7249" s="666">
        <v>8</v>
      </c>
      <c r="P7249" s="756">
        <v>40766</v>
      </c>
      <c r="Q7249" s="666">
        <v>1</v>
      </c>
      <c r="R7249" s="666">
        <v>12</v>
      </c>
    </row>
    <row r="7250" spans="1:18" ht="15.75" customHeight="1" x14ac:dyDescent="0.2">
      <c r="A7250" s="665" t="s">
        <v>15543</v>
      </c>
      <c r="B7250" s="666" t="s">
        <v>6922</v>
      </c>
      <c r="C7250" s="666" t="s">
        <v>15544</v>
      </c>
      <c r="D7250" s="667" t="s">
        <v>9914</v>
      </c>
      <c r="E7250" s="740" t="s">
        <v>15553</v>
      </c>
      <c r="F7250" s="670">
        <v>43290088</v>
      </c>
      <c r="G7250" s="668" t="s">
        <v>15652</v>
      </c>
      <c r="H7250" s="668" t="s">
        <v>9914</v>
      </c>
      <c r="I7250" s="670" t="s">
        <v>6929</v>
      </c>
      <c r="J7250" s="668" t="s">
        <v>9913</v>
      </c>
      <c r="K7250" s="666">
        <v>1</v>
      </c>
      <c r="L7250" s="666">
        <v>12</v>
      </c>
      <c r="M7250" s="755">
        <v>58828</v>
      </c>
      <c r="N7250" s="666">
        <v>1</v>
      </c>
      <c r="O7250" s="666">
        <v>8</v>
      </c>
      <c r="P7250" s="756">
        <v>40766</v>
      </c>
      <c r="Q7250" s="666">
        <v>1</v>
      </c>
      <c r="R7250" s="666">
        <v>12</v>
      </c>
    </row>
    <row r="7251" spans="1:18" ht="15.75" customHeight="1" x14ac:dyDescent="0.2">
      <c r="A7251" s="665" t="s">
        <v>15543</v>
      </c>
      <c r="B7251" s="666" t="s">
        <v>6922</v>
      </c>
      <c r="C7251" s="666" t="s">
        <v>15544</v>
      </c>
      <c r="D7251" s="667" t="s">
        <v>15545</v>
      </c>
      <c r="E7251" s="740" t="s">
        <v>8207</v>
      </c>
      <c r="F7251" s="670">
        <v>45679975</v>
      </c>
      <c r="G7251" s="668" t="s">
        <v>15653</v>
      </c>
      <c r="H7251" s="668" t="s">
        <v>15545</v>
      </c>
      <c r="I7251" s="670" t="s">
        <v>15547</v>
      </c>
      <c r="J7251" s="668" t="s">
        <v>15545</v>
      </c>
      <c r="K7251" s="666">
        <v>1</v>
      </c>
      <c r="L7251" s="666">
        <v>12</v>
      </c>
      <c r="M7251" s="755">
        <v>23750</v>
      </c>
      <c r="N7251" s="666">
        <v>1</v>
      </c>
      <c r="O7251" s="666">
        <v>8</v>
      </c>
      <c r="P7251" s="756">
        <v>17660</v>
      </c>
      <c r="Q7251" s="666">
        <v>1</v>
      </c>
      <c r="R7251" s="666">
        <v>12</v>
      </c>
    </row>
    <row r="7252" spans="1:18" ht="15.75" customHeight="1" x14ac:dyDescent="0.2">
      <c r="A7252" s="665" t="s">
        <v>15543</v>
      </c>
      <c r="B7252" s="666" t="s">
        <v>6922</v>
      </c>
      <c r="C7252" s="666" t="s">
        <v>15544</v>
      </c>
      <c r="D7252" s="667" t="s">
        <v>10757</v>
      </c>
      <c r="E7252" s="740" t="s">
        <v>1752</v>
      </c>
      <c r="F7252" s="670">
        <v>40024847</v>
      </c>
      <c r="G7252" s="668" t="s">
        <v>15654</v>
      </c>
      <c r="H7252" s="668" t="s">
        <v>10757</v>
      </c>
      <c r="I7252" s="670" t="s">
        <v>6929</v>
      </c>
      <c r="J7252" s="668" t="s">
        <v>10757</v>
      </c>
      <c r="K7252" s="666">
        <v>1</v>
      </c>
      <c r="L7252" s="666">
        <v>12</v>
      </c>
      <c r="M7252" s="755">
        <v>32467</v>
      </c>
      <c r="N7252" s="666">
        <v>1</v>
      </c>
      <c r="O7252" s="666">
        <v>8</v>
      </c>
      <c r="P7252" s="756">
        <v>23406</v>
      </c>
      <c r="Q7252" s="666">
        <v>1</v>
      </c>
      <c r="R7252" s="666">
        <v>12</v>
      </c>
    </row>
    <row r="7253" spans="1:18" ht="15.75" customHeight="1" x14ac:dyDescent="0.2">
      <c r="A7253" s="665" t="s">
        <v>15543</v>
      </c>
      <c r="B7253" s="666" t="s">
        <v>6922</v>
      </c>
      <c r="C7253" s="666" t="s">
        <v>15544</v>
      </c>
      <c r="D7253" s="667" t="s">
        <v>8690</v>
      </c>
      <c r="E7253" s="740" t="s">
        <v>15573</v>
      </c>
      <c r="F7253" s="670">
        <v>9887198</v>
      </c>
      <c r="G7253" s="668" t="s">
        <v>15655</v>
      </c>
      <c r="H7253" s="668"/>
      <c r="I7253" s="670" t="s">
        <v>7541</v>
      </c>
      <c r="J7253" s="668" t="s">
        <v>15637</v>
      </c>
      <c r="K7253" s="666">
        <v>1</v>
      </c>
      <c r="L7253" s="666">
        <v>12</v>
      </c>
      <c r="M7253" s="755">
        <v>17308</v>
      </c>
      <c r="N7253" s="666">
        <v>1</v>
      </c>
      <c r="O7253" s="666">
        <v>8</v>
      </c>
      <c r="P7253" s="756">
        <v>13413</v>
      </c>
      <c r="Q7253" s="666">
        <v>1</v>
      </c>
      <c r="R7253" s="666">
        <v>12</v>
      </c>
    </row>
    <row r="7254" spans="1:18" ht="15.75" customHeight="1" x14ac:dyDescent="0.2">
      <c r="A7254" s="665" t="s">
        <v>15543</v>
      </c>
      <c r="B7254" s="666" t="s">
        <v>6922</v>
      </c>
      <c r="C7254" s="666" t="s">
        <v>15544</v>
      </c>
      <c r="D7254" s="667" t="s">
        <v>8690</v>
      </c>
      <c r="E7254" s="740" t="s">
        <v>15573</v>
      </c>
      <c r="F7254" s="670">
        <v>45909988</v>
      </c>
      <c r="G7254" s="668" t="s">
        <v>15656</v>
      </c>
      <c r="H7254" s="668"/>
      <c r="I7254" s="670" t="s">
        <v>7541</v>
      </c>
      <c r="J7254" s="668" t="s">
        <v>15637</v>
      </c>
      <c r="K7254" s="666">
        <v>1</v>
      </c>
      <c r="L7254" s="666">
        <v>12</v>
      </c>
      <c r="M7254" s="755">
        <v>17308</v>
      </c>
      <c r="N7254" s="666">
        <v>1</v>
      </c>
      <c r="O7254" s="666">
        <v>8</v>
      </c>
      <c r="P7254" s="756">
        <v>13413</v>
      </c>
      <c r="Q7254" s="666">
        <v>1</v>
      </c>
      <c r="R7254" s="666">
        <v>12</v>
      </c>
    </row>
    <row r="7255" spans="1:18" ht="15.75" customHeight="1" x14ac:dyDescent="0.2">
      <c r="A7255" s="665" t="s">
        <v>15543</v>
      </c>
      <c r="B7255" s="666" t="s">
        <v>6922</v>
      </c>
      <c r="C7255" s="666" t="s">
        <v>15544</v>
      </c>
      <c r="D7255" s="667" t="s">
        <v>9914</v>
      </c>
      <c r="E7255" s="740" t="s">
        <v>15553</v>
      </c>
      <c r="F7255" s="670">
        <v>43119253</v>
      </c>
      <c r="G7255" s="668" t="s">
        <v>15657</v>
      </c>
      <c r="H7255" s="668" t="s">
        <v>9914</v>
      </c>
      <c r="I7255" s="670" t="s">
        <v>6929</v>
      </c>
      <c r="J7255" s="668" t="s">
        <v>9913</v>
      </c>
      <c r="K7255" s="666">
        <v>1</v>
      </c>
      <c r="L7255" s="666">
        <v>12</v>
      </c>
      <c r="M7255" s="755">
        <v>58828</v>
      </c>
      <c r="N7255" s="666">
        <v>1</v>
      </c>
      <c r="O7255" s="666">
        <v>8</v>
      </c>
      <c r="P7255" s="756">
        <v>40766</v>
      </c>
      <c r="Q7255" s="666">
        <v>1</v>
      </c>
      <c r="R7255" s="666">
        <v>12</v>
      </c>
    </row>
    <row r="7256" spans="1:18" ht="15.75" customHeight="1" x14ac:dyDescent="0.2">
      <c r="A7256" s="665" t="s">
        <v>15543</v>
      </c>
      <c r="B7256" s="666" t="s">
        <v>6922</v>
      </c>
      <c r="C7256" s="666" t="s">
        <v>15544</v>
      </c>
      <c r="D7256" s="667" t="s">
        <v>11844</v>
      </c>
      <c r="E7256" s="740" t="s">
        <v>8207</v>
      </c>
      <c r="F7256" s="670">
        <v>41687783</v>
      </c>
      <c r="G7256" s="668" t="s">
        <v>15658</v>
      </c>
      <c r="H7256" s="668" t="s">
        <v>11844</v>
      </c>
      <c r="I7256" s="670" t="s">
        <v>15547</v>
      </c>
      <c r="J7256" s="668" t="s">
        <v>11844</v>
      </c>
      <c r="K7256" s="666">
        <v>1</v>
      </c>
      <c r="L7256" s="666">
        <v>12</v>
      </c>
      <c r="M7256" s="755">
        <v>23750</v>
      </c>
      <c r="N7256" s="666">
        <v>1</v>
      </c>
      <c r="O7256" s="666">
        <v>8</v>
      </c>
      <c r="P7256" s="756">
        <v>17660</v>
      </c>
      <c r="Q7256" s="666">
        <v>1</v>
      </c>
      <c r="R7256" s="666">
        <v>12</v>
      </c>
    </row>
    <row r="7257" spans="1:18" ht="15.75" customHeight="1" x14ac:dyDescent="0.2">
      <c r="A7257" s="665" t="s">
        <v>15543</v>
      </c>
      <c r="B7257" s="666" t="s">
        <v>6922</v>
      </c>
      <c r="C7257" s="666" t="s">
        <v>15544</v>
      </c>
      <c r="D7257" s="667" t="s">
        <v>11088</v>
      </c>
      <c r="E7257" s="740" t="s">
        <v>15563</v>
      </c>
      <c r="F7257" s="670">
        <v>43693161</v>
      </c>
      <c r="G7257" s="668" t="s">
        <v>15659</v>
      </c>
      <c r="H7257" s="668" t="s">
        <v>11088</v>
      </c>
      <c r="I7257" s="670" t="s">
        <v>6929</v>
      </c>
      <c r="J7257" s="668" t="s">
        <v>9913</v>
      </c>
      <c r="K7257" s="666">
        <v>1</v>
      </c>
      <c r="L7257" s="666">
        <v>12</v>
      </c>
      <c r="M7257" s="755">
        <v>66506</v>
      </c>
      <c r="N7257" s="666">
        <v>1</v>
      </c>
      <c r="O7257" s="666">
        <v>8</v>
      </c>
      <c r="P7257" s="756">
        <v>45822</v>
      </c>
      <c r="Q7257" s="666">
        <v>1</v>
      </c>
      <c r="R7257" s="666">
        <v>12</v>
      </c>
    </row>
    <row r="7258" spans="1:18" ht="15.75" customHeight="1" x14ac:dyDescent="0.2">
      <c r="A7258" s="665" t="s">
        <v>15543</v>
      </c>
      <c r="B7258" s="666" t="s">
        <v>6922</v>
      </c>
      <c r="C7258" s="666" t="s">
        <v>15544</v>
      </c>
      <c r="D7258" s="667" t="s">
        <v>8651</v>
      </c>
      <c r="E7258" s="740" t="s">
        <v>8207</v>
      </c>
      <c r="F7258" s="670">
        <v>18200857</v>
      </c>
      <c r="G7258" s="668" t="s">
        <v>15660</v>
      </c>
      <c r="H7258" s="668" t="s">
        <v>8651</v>
      </c>
      <c r="I7258" s="670" t="s">
        <v>15547</v>
      </c>
      <c r="J7258" s="668" t="s">
        <v>8651</v>
      </c>
      <c r="K7258" s="666">
        <v>1</v>
      </c>
      <c r="L7258" s="666">
        <v>12</v>
      </c>
      <c r="M7258" s="755">
        <v>23750</v>
      </c>
      <c r="N7258" s="666">
        <v>1</v>
      </c>
      <c r="O7258" s="666">
        <v>8</v>
      </c>
      <c r="P7258" s="756">
        <v>17660</v>
      </c>
      <c r="Q7258" s="666">
        <v>1</v>
      </c>
      <c r="R7258" s="666">
        <v>12</v>
      </c>
    </row>
    <row r="7259" spans="1:18" ht="15.75" customHeight="1" x14ac:dyDescent="0.2">
      <c r="A7259" s="665" t="s">
        <v>15543</v>
      </c>
      <c r="B7259" s="666" t="s">
        <v>6922</v>
      </c>
      <c r="C7259" s="666" t="s">
        <v>15544</v>
      </c>
      <c r="D7259" s="667" t="s">
        <v>8651</v>
      </c>
      <c r="E7259" s="740" t="s">
        <v>8207</v>
      </c>
      <c r="F7259" s="670">
        <v>18141356</v>
      </c>
      <c r="G7259" s="668" t="s">
        <v>15661</v>
      </c>
      <c r="H7259" s="668" t="s">
        <v>8651</v>
      </c>
      <c r="I7259" s="670" t="s">
        <v>15547</v>
      </c>
      <c r="J7259" s="668" t="s">
        <v>8651</v>
      </c>
      <c r="K7259" s="666">
        <v>1</v>
      </c>
      <c r="L7259" s="666">
        <v>12</v>
      </c>
      <c r="M7259" s="755">
        <v>23750</v>
      </c>
      <c r="N7259" s="666">
        <v>1</v>
      </c>
      <c r="O7259" s="666">
        <v>8</v>
      </c>
      <c r="P7259" s="756">
        <v>17660</v>
      </c>
      <c r="Q7259" s="666">
        <v>1</v>
      </c>
      <c r="R7259" s="666">
        <v>12</v>
      </c>
    </row>
    <row r="7260" spans="1:18" ht="15.75" customHeight="1" x14ac:dyDescent="0.2">
      <c r="A7260" s="665" t="s">
        <v>15543</v>
      </c>
      <c r="B7260" s="666" t="s">
        <v>6922</v>
      </c>
      <c r="C7260" s="666" t="s">
        <v>15544</v>
      </c>
      <c r="D7260" s="667" t="s">
        <v>11821</v>
      </c>
      <c r="E7260" s="740" t="s">
        <v>8207</v>
      </c>
      <c r="F7260" s="670">
        <v>40340936</v>
      </c>
      <c r="G7260" s="668" t="s">
        <v>15662</v>
      </c>
      <c r="H7260" s="668" t="s">
        <v>11821</v>
      </c>
      <c r="I7260" s="670" t="s">
        <v>15547</v>
      </c>
      <c r="J7260" s="668" t="s">
        <v>11821</v>
      </c>
      <c r="K7260" s="666">
        <v>1</v>
      </c>
      <c r="L7260" s="666">
        <v>12</v>
      </c>
      <c r="M7260" s="755">
        <v>23750</v>
      </c>
      <c r="N7260" s="666">
        <v>1</v>
      </c>
      <c r="O7260" s="666">
        <v>8</v>
      </c>
      <c r="P7260" s="756">
        <v>17660</v>
      </c>
      <c r="Q7260" s="666">
        <v>1</v>
      </c>
      <c r="R7260" s="666">
        <v>12</v>
      </c>
    </row>
    <row r="7261" spans="1:18" ht="15.75" customHeight="1" x14ac:dyDescent="0.2">
      <c r="A7261" s="665" t="s">
        <v>15543</v>
      </c>
      <c r="B7261" s="666" t="s">
        <v>6922</v>
      </c>
      <c r="C7261" s="666" t="s">
        <v>15544</v>
      </c>
      <c r="D7261" s="667" t="s">
        <v>11815</v>
      </c>
      <c r="E7261" s="740" t="s">
        <v>15663</v>
      </c>
      <c r="F7261" s="670">
        <v>18160430</v>
      </c>
      <c r="G7261" s="668" t="s">
        <v>15664</v>
      </c>
      <c r="H7261" s="668"/>
      <c r="I7261" s="670" t="s">
        <v>7541</v>
      </c>
      <c r="J7261" s="668" t="s">
        <v>15665</v>
      </c>
      <c r="K7261" s="666">
        <v>1</v>
      </c>
      <c r="L7261" s="666">
        <v>12</v>
      </c>
      <c r="M7261" s="755">
        <v>14490</v>
      </c>
      <c r="N7261" s="666">
        <v>1</v>
      </c>
      <c r="O7261" s="666">
        <v>8</v>
      </c>
      <c r="P7261" s="756">
        <v>11556</v>
      </c>
      <c r="Q7261" s="666">
        <v>1</v>
      </c>
      <c r="R7261" s="666">
        <v>12</v>
      </c>
    </row>
    <row r="7262" spans="1:18" ht="15.75" customHeight="1" x14ac:dyDescent="0.2">
      <c r="A7262" s="665" t="s">
        <v>15543</v>
      </c>
      <c r="B7262" s="666" t="s">
        <v>6922</v>
      </c>
      <c r="C7262" s="666" t="s">
        <v>15544</v>
      </c>
      <c r="D7262" s="667" t="s">
        <v>11815</v>
      </c>
      <c r="E7262" s="740" t="s">
        <v>15663</v>
      </c>
      <c r="F7262" s="670">
        <v>17940054</v>
      </c>
      <c r="G7262" s="668" t="s">
        <v>15666</v>
      </c>
      <c r="H7262" s="668"/>
      <c r="I7262" s="670" t="s">
        <v>7541</v>
      </c>
      <c r="J7262" s="668" t="s">
        <v>15665</v>
      </c>
      <c r="K7262" s="666">
        <v>1</v>
      </c>
      <c r="L7262" s="666">
        <v>12</v>
      </c>
      <c r="M7262" s="755">
        <v>14490</v>
      </c>
      <c r="N7262" s="666">
        <v>1</v>
      </c>
      <c r="O7262" s="666">
        <v>8</v>
      </c>
      <c r="P7262" s="756">
        <v>11556</v>
      </c>
      <c r="Q7262" s="666">
        <v>1</v>
      </c>
      <c r="R7262" s="666">
        <v>12</v>
      </c>
    </row>
    <row r="7263" spans="1:18" ht="15.75" customHeight="1" x14ac:dyDescent="0.2">
      <c r="A7263" s="665" t="s">
        <v>15543</v>
      </c>
      <c r="B7263" s="666" t="s">
        <v>6922</v>
      </c>
      <c r="C7263" s="666" t="s">
        <v>15544</v>
      </c>
      <c r="D7263" s="667" t="s">
        <v>8651</v>
      </c>
      <c r="E7263" s="740" t="s">
        <v>8207</v>
      </c>
      <c r="F7263" s="670">
        <v>40001962</v>
      </c>
      <c r="G7263" s="668" t="s">
        <v>15667</v>
      </c>
      <c r="H7263" s="668" t="s">
        <v>8651</v>
      </c>
      <c r="I7263" s="670" t="s">
        <v>15547</v>
      </c>
      <c r="J7263" s="668" t="s">
        <v>8651</v>
      </c>
      <c r="K7263" s="666">
        <v>1</v>
      </c>
      <c r="L7263" s="666">
        <v>12</v>
      </c>
      <c r="M7263" s="755">
        <v>23750</v>
      </c>
      <c r="N7263" s="666">
        <v>1</v>
      </c>
      <c r="O7263" s="666">
        <v>8</v>
      </c>
      <c r="P7263" s="756">
        <v>17660</v>
      </c>
      <c r="Q7263" s="666">
        <v>1</v>
      </c>
      <c r="R7263" s="666">
        <v>12</v>
      </c>
    </row>
    <row r="7264" spans="1:18" ht="15.75" customHeight="1" x14ac:dyDescent="0.2">
      <c r="A7264" s="665" t="s">
        <v>15543</v>
      </c>
      <c r="B7264" s="666" t="s">
        <v>6922</v>
      </c>
      <c r="C7264" s="666" t="s">
        <v>15544</v>
      </c>
      <c r="D7264" s="667" t="s">
        <v>8651</v>
      </c>
      <c r="E7264" s="740" t="s">
        <v>8207</v>
      </c>
      <c r="F7264" s="670">
        <v>18136879</v>
      </c>
      <c r="G7264" s="668" t="s">
        <v>15668</v>
      </c>
      <c r="H7264" s="668" t="s">
        <v>8651</v>
      </c>
      <c r="I7264" s="670" t="s">
        <v>15547</v>
      </c>
      <c r="J7264" s="668" t="s">
        <v>8651</v>
      </c>
      <c r="K7264" s="666">
        <v>1</v>
      </c>
      <c r="L7264" s="666">
        <v>12</v>
      </c>
      <c r="M7264" s="755">
        <v>23750</v>
      </c>
      <c r="N7264" s="666">
        <v>1</v>
      </c>
      <c r="O7264" s="666">
        <v>8</v>
      </c>
      <c r="P7264" s="756">
        <v>17660</v>
      </c>
      <c r="Q7264" s="666">
        <v>1</v>
      </c>
      <c r="R7264" s="666">
        <v>12</v>
      </c>
    </row>
    <row r="7265" spans="1:18" ht="15.75" customHeight="1" x14ac:dyDescent="0.2">
      <c r="A7265" s="665" t="s">
        <v>15543</v>
      </c>
      <c r="B7265" s="666" t="s">
        <v>6922</v>
      </c>
      <c r="C7265" s="666" t="s">
        <v>15544</v>
      </c>
      <c r="D7265" s="667" t="s">
        <v>11815</v>
      </c>
      <c r="E7265" s="740" t="s">
        <v>15663</v>
      </c>
      <c r="F7265" s="670">
        <v>9262819</v>
      </c>
      <c r="G7265" s="668" t="s">
        <v>15669</v>
      </c>
      <c r="H7265" s="668"/>
      <c r="I7265" s="670" t="s">
        <v>7541</v>
      </c>
      <c r="J7265" s="668" t="s">
        <v>15665</v>
      </c>
      <c r="K7265" s="666">
        <v>1</v>
      </c>
      <c r="L7265" s="666">
        <v>12</v>
      </c>
      <c r="M7265" s="755">
        <v>14490</v>
      </c>
      <c r="N7265" s="666">
        <v>1</v>
      </c>
      <c r="O7265" s="666">
        <v>8</v>
      </c>
      <c r="P7265" s="756">
        <v>11556</v>
      </c>
      <c r="Q7265" s="666">
        <v>1</v>
      </c>
      <c r="R7265" s="666">
        <v>12</v>
      </c>
    </row>
    <row r="7266" spans="1:18" ht="15.75" customHeight="1" x14ac:dyDescent="0.2">
      <c r="A7266" s="665" t="s">
        <v>15543</v>
      </c>
      <c r="B7266" s="666" t="s">
        <v>6922</v>
      </c>
      <c r="C7266" s="666" t="s">
        <v>15544</v>
      </c>
      <c r="D7266" s="667" t="s">
        <v>11815</v>
      </c>
      <c r="E7266" s="740" t="s">
        <v>15663</v>
      </c>
      <c r="F7266" s="670">
        <v>73114495</v>
      </c>
      <c r="G7266" s="668" t="s">
        <v>15670</v>
      </c>
      <c r="H7266" s="668"/>
      <c r="I7266" s="670" t="s">
        <v>7541</v>
      </c>
      <c r="J7266" s="668" t="s">
        <v>15665</v>
      </c>
      <c r="K7266" s="666">
        <v>1</v>
      </c>
      <c r="L7266" s="666">
        <v>12</v>
      </c>
      <c r="M7266" s="755">
        <v>14490</v>
      </c>
      <c r="N7266" s="666">
        <v>1</v>
      </c>
      <c r="O7266" s="666">
        <v>8</v>
      </c>
      <c r="P7266" s="756">
        <v>11556</v>
      </c>
      <c r="Q7266" s="666">
        <v>1</v>
      </c>
      <c r="R7266" s="666">
        <v>12</v>
      </c>
    </row>
    <row r="7267" spans="1:18" ht="15.75" customHeight="1" x14ac:dyDescent="0.2">
      <c r="A7267" s="665" t="s">
        <v>15543</v>
      </c>
      <c r="B7267" s="666" t="s">
        <v>6922</v>
      </c>
      <c r="C7267" s="666" t="s">
        <v>15544</v>
      </c>
      <c r="D7267" s="667" t="s">
        <v>11815</v>
      </c>
      <c r="E7267" s="740" t="s">
        <v>15663</v>
      </c>
      <c r="F7267" s="670">
        <v>18128775</v>
      </c>
      <c r="G7267" s="668" t="s">
        <v>15671</v>
      </c>
      <c r="H7267" s="668"/>
      <c r="I7267" s="670" t="s">
        <v>7541</v>
      </c>
      <c r="J7267" s="668" t="s">
        <v>15665</v>
      </c>
      <c r="K7267" s="666">
        <v>1</v>
      </c>
      <c r="L7267" s="666">
        <v>12</v>
      </c>
      <c r="M7267" s="755">
        <v>14490</v>
      </c>
      <c r="N7267" s="666">
        <v>1</v>
      </c>
      <c r="O7267" s="666">
        <v>8</v>
      </c>
      <c r="P7267" s="756">
        <v>11556</v>
      </c>
      <c r="Q7267" s="666">
        <v>1</v>
      </c>
      <c r="R7267" s="666">
        <v>12</v>
      </c>
    </row>
    <row r="7268" spans="1:18" ht="15.75" customHeight="1" x14ac:dyDescent="0.2">
      <c r="A7268" s="665" t="s">
        <v>15543</v>
      </c>
      <c r="B7268" s="666" t="s">
        <v>6922</v>
      </c>
      <c r="C7268" s="666" t="s">
        <v>15544</v>
      </c>
      <c r="D7268" s="667" t="s">
        <v>11815</v>
      </c>
      <c r="E7268" s="740" t="s">
        <v>15672</v>
      </c>
      <c r="F7268" s="670">
        <v>18067929</v>
      </c>
      <c r="G7268" s="668" t="s">
        <v>15673</v>
      </c>
      <c r="H7268" s="668"/>
      <c r="I7268" s="670" t="s">
        <v>7541</v>
      </c>
      <c r="J7268" s="668" t="s">
        <v>15665</v>
      </c>
      <c r="K7268" s="666">
        <v>1</v>
      </c>
      <c r="L7268" s="666">
        <v>12</v>
      </c>
      <c r="M7268" s="755">
        <v>20179</v>
      </c>
      <c r="N7268" s="666">
        <v>1</v>
      </c>
      <c r="O7268" s="666">
        <v>8</v>
      </c>
      <c r="P7268" s="756">
        <v>15306</v>
      </c>
      <c r="Q7268" s="666">
        <v>1</v>
      </c>
      <c r="R7268" s="666">
        <v>12</v>
      </c>
    </row>
    <row r="7269" spans="1:18" ht="15.75" customHeight="1" x14ac:dyDescent="0.2">
      <c r="A7269" s="665" t="s">
        <v>15543</v>
      </c>
      <c r="B7269" s="666" t="s">
        <v>6922</v>
      </c>
      <c r="C7269" s="666" t="s">
        <v>15544</v>
      </c>
      <c r="D7269" s="667" t="s">
        <v>11815</v>
      </c>
      <c r="E7269" s="740" t="s">
        <v>15663</v>
      </c>
      <c r="F7269" s="670">
        <v>18017633</v>
      </c>
      <c r="G7269" s="668" t="s">
        <v>15674</v>
      </c>
      <c r="H7269" s="668"/>
      <c r="I7269" s="670" t="s">
        <v>7541</v>
      </c>
      <c r="J7269" s="668" t="s">
        <v>15665</v>
      </c>
      <c r="K7269" s="666">
        <v>1</v>
      </c>
      <c r="L7269" s="666">
        <v>12</v>
      </c>
      <c r="M7269" s="755">
        <v>14490</v>
      </c>
      <c r="N7269" s="666">
        <v>1</v>
      </c>
      <c r="O7269" s="666">
        <v>8</v>
      </c>
      <c r="P7269" s="756">
        <v>11556</v>
      </c>
      <c r="Q7269" s="666">
        <v>1</v>
      </c>
      <c r="R7269" s="666">
        <v>12</v>
      </c>
    </row>
    <row r="7270" spans="1:18" ht="15.75" customHeight="1" x14ac:dyDescent="0.2">
      <c r="A7270" s="665" t="s">
        <v>15543</v>
      </c>
      <c r="B7270" s="666" t="s">
        <v>6922</v>
      </c>
      <c r="C7270" s="666" t="s">
        <v>15544</v>
      </c>
      <c r="D7270" s="667" t="s">
        <v>11815</v>
      </c>
      <c r="E7270" s="740" t="s">
        <v>15663</v>
      </c>
      <c r="F7270" s="670">
        <v>41099837</v>
      </c>
      <c r="G7270" s="668" t="s">
        <v>15675</v>
      </c>
      <c r="H7270" s="668"/>
      <c r="I7270" s="670" t="s">
        <v>7541</v>
      </c>
      <c r="J7270" s="668" t="s">
        <v>15665</v>
      </c>
      <c r="K7270" s="666">
        <v>1</v>
      </c>
      <c r="L7270" s="666">
        <v>12</v>
      </c>
      <c r="M7270" s="755">
        <v>14490</v>
      </c>
      <c r="N7270" s="666">
        <v>1</v>
      </c>
      <c r="O7270" s="666">
        <v>8</v>
      </c>
      <c r="P7270" s="756">
        <v>11556</v>
      </c>
      <c r="Q7270" s="666">
        <v>1</v>
      </c>
      <c r="R7270" s="666">
        <v>12</v>
      </c>
    </row>
    <row r="7271" spans="1:18" ht="15.75" customHeight="1" x14ac:dyDescent="0.2">
      <c r="A7271" s="665" t="s">
        <v>15543</v>
      </c>
      <c r="B7271" s="666" t="s">
        <v>6922</v>
      </c>
      <c r="C7271" s="666" t="s">
        <v>15544</v>
      </c>
      <c r="D7271" s="667" t="s">
        <v>11815</v>
      </c>
      <c r="E7271" s="740" t="s">
        <v>15663</v>
      </c>
      <c r="F7271" s="670">
        <v>41234856</v>
      </c>
      <c r="G7271" s="668" t="s">
        <v>15676</v>
      </c>
      <c r="H7271" s="668"/>
      <c r="I7271" s="670" t="s">
        <v>7541</v>
      </c>
      <c r="J7271" s="668" t="s">
        <v>15665</v>
      </c>
      <c r="K7271" s="666">
        <v>1</v>
      </c>
      <c r="L7271" s="666">
        <v>12</v>
      </c>
      <c r="M7271" s="755">
        <v>14490</v>
      </c>
      <c r="N7271" s="666">
        <v>1</v>
      </c>
      <c r="O7271" s="666">
        <v>8</v>
      </c>
      <c r="P7271" s="756">
        <v>11556</v>
      </c>
      <c r="Q7271" s="666">
        <v>1</v>
      </c>
      <c r="R7271" s="666">
        <v>12</v>
      </c>
    </row>
    <row r="7272" spans="1:18" ht="15.75" customHeight="1" x14ac:dyDescent="0.2">
      <c r="A7272" s="665" t="s">
        <v>15543</v>
      </c>
      <c r="B7272" s="666" t="s">
        <v>6922</v>
      </c>
      <c r="C7272" s="666" t="s">
        <v>15544</v>
      </c>
      <c r="D7272" s="667" t="s">
        <v>11815</v>
      </c>
      <c r="E7272" s="740" t="s">
        <v>15663</v>
      </c>
      <c r="F7272" s="670">
        <v>41760153</v>
      </c>
      <c r="G7272" s="668" t="s">
        <v>15677</v>
      </c>
      <c r="H7272" s="668"/>
      <c r="I7272" s="670" t="s">
        <v>7541</v>
      </c>
      <c r="J7272" s="668" t="s">
        <v>15665</v>
      </c>
      <c r="K7272" s="666">
        <v>1</v>
      </c>
      <c r="L7272" s="666">
        <v>12</v>
      </c>
      <c r="M7272" s="755">
        <v>14490</v>
      </c>
      <c r="N7272" s="666">
        <v>1</v>
      </c>
      <c r="O7272" s="666">
        <v>8</v>
      </c>
      <c r="P7272" s="756">
        <v>11556</v>
      </c>
      <c r="Q7272" s="666">
        <v>1</v>
      </c>
      <c r="R7272" s="666">
        <v>12</v>
      </c>
    </row>
    <row r="7273" spans="1:18" ht="15.75" customHeight="1" x14ac:dyDescent="0.2">
      <c r="A7273" s="665" t="s">
        <v>15543</v>
      </c>
      <c r="B7273" s="666" t="s">
        <v>6922</v>
      </c>
      <c r="C7273" s="666" t="s">
        <v>15544</v>
      </c>
      <c r="D7273" s="667" t="s">
        <v>11840</v>
      </c>
      <c r="E7273" s="740" t="s">
        <v>5124</v>
      </c>
      <c r="F7273" s="670">
        <v>44063828</v>
      </c>
      <c r="G7273" s="668" t="s">
        <v>15678</v>
      </c>
      <c r="H7273" s="668" t="s">
        <v>15679</v>
      </c>
      <c r="I7273" s="670" t="s">
        <v>6929</v>
      </c>
      <c r="J7273" s="668" t="s">
        <v>15680</v>
      </c>
      <c r="K7273" s="666">
        <v>1</v>
      </c>
      <c r="L7273" s="666">
        <v>12</v>
      </c>
      <c r="M7273" s="755">
        <v>27107</v>
      </c>
      <c r="N7273" s="666">
        <v>1</v>
      </c>
      <c r="O7273" s="666">
        <v>8</v>
      </c>
      <c r="P7273" s="756">
        <v>19873</v>
      </c>
      <c r="Q7273" s="666">
        <v>1</v>
      </c>
      <c r="R7273" s="666">
        <v>12</v>
      </c>
    </row>
    <row r="7274" spans="1:18" ht="15.75" customHeight="1" x14ac:dyDescent="0.2">
      <c r="A7274" s="665" t="s">
        <v>15543</v>
      </c>
      <c r="B7274" s="666" t="s">
        <v>6922</v>
      </c>
      <c r="C7274" s="666" t="s">
        <v>15544</v>
      </c>
      <c r="D7274" s="667" t="s">
        <v>11815</v>
      </c>
      <c r="E7274" s="740" t="s">
        <v>15663</v>
      </c>
      <c r="F7274" s="670">
        <v>70973354</v>
      </c>
      <c r="G7274" s="668" t="s">
        <v>15681</v>
      </c>
      <c r="H7274" s="668"/>
      <c r="I7274" s="670" t="s">
        <v>7541</v>
      </c>
      <c r="J7274" s="668" t="s">
        <v>15665</v>
      </c>
      <c r="K7274" s="666">
        <v>1</v>
      </c>
      <c r="L7274" s="666">
        <v>12</v>
      </c>
      <c r="M7274" s="755">
        <v>14490</v>
      </c>
      <c r="N7274" s="666">
        <v>1</v>
      </c>
      <c r="O7274" s="666">
        <v>8</v>
      </c>
      <c r="P7274" s="756">
        <v>11556</v>
      </c>
      <c r="Q7274" s="666">
        <v>1</v>
      </c>
      <c r="R7274" s="666">
        <v>12</v>
      </c>
    </row>
    <row r="7275" spans="1:18" ht="15.75" customHeight="1" x14ac:dyDescent="0.2">
      <c r="A7275" s="665" t="s">
        <v>15543</v>
      </c>
      <c r="B7275" s="666" t="s">
        <v>6922</v>
      </c>
      <c r="C7275" s="666" t="s">
        <v>15544</v>
      </c>
      <c r="D7275" s="667" t="s">
        <v>12238</v>
      </c>
      <c r="E7275" s="740" t="s">
        <v>5124</v>
      </c>
      <c r="F7275" s="670">
        <v>41804693</v>
      </c>
      <c r="G7275" s="668" t="s">
        <v>15682</v>
      </c>
      <c r="H7275" s="668" t="s">
        <v>9493</v>
      </c>
      <c r="I7275" s="670" t="s">
        <v>6929</v>
      </c>
      <c r="J7275" s="668" t="s">
        <v>9493</v>
      </c>
      <c r="K7275" s="666">
        <v>1</v>
      </c>
      <c r="L7275" s="666">
        <v>12</v>
      </c>
      <c r="M7275" s="755">
        <v>27156</v>
      </c>
      <c r="N7275" s="666">
        <v>1</v>
      </c>
      <c r="O7275" s="666">
        <v>8</v>
      </c>
      <c r="P7275" s="756">
        <v>19905</v>
      </c>
      <c r="Q7275" s="666">
        <v>1</v>
      </c>
      <c r="R7275" s="666">
        <v>12</v>
      </c>
    </row>
    <row r="7276" spans="1:18" ht="15.75" customHeight="1" x14ac:dyDescent="0.2">
      <c r="A7276" s="665" t="s">
        <v>15543</v>
      </c>
      <c r="B7276" s="666" t="s">
        <v>6922</v>
      </c>
      <c r="C7276" s="666" t="s">
        <v>15544</v>
      </c>
      <c r="D7276" s="667" t="s">
        <v>11795</v>
      </c>
      <c r="E7276" s="740" t="s">
        <v>8207</v>
      </c>
      <c r="F7276" s="670">
        <v>18072650</v>
      </c>
      <c r="G7276" s="668" t="s">
        <v>15683</v>
      </c>
      <c r="H7276" s="668" t="s">
        <v>15615</v>
      </c>
      <c r="I7276" s="670" t="s">
        <v>15547</v>
      </c>
      <c r="J7276" s="668" t="s">
        <v>11795</v>
      </c>
      <c r="K7276" s="666">
        <v>1</v>
      </c>
      <c r="L7276" s="666">
        <v>12</v>
      </c>
      <c r="M7276" s="755">
        <v>23750</v>
      </c>
      <c r="N7276" s="666">
        <v>1</v>
      </c>
      <c r="O7276" s="666">
        <v>8</v>
      </c>
      <c r="P7276" s="756">
        <v>17660</v>
      </c>
      <c r="Q7276" s="666">
        <v>1</v>
      </c>
      <c r="R7276" s="666">
        <v>12</v>
      </c>
    </row>
    <row r="7277" spans="1:18" ht="15.75" customHeight="1" x14ac:dyDescent="0.2">
      <c r="A7277" s="665" t="s">
        <v>15543</v>
      </c>
      <c r="B7277" s="666" t="s">
        <v>6922</v>
      </c>
      <c r="C7277" s="666" t="s">
        <v>15544</v>
      </c>
      <c r="D7277" s="667" t="s">
        <v>9493</v>
      </c>
      <c r="E7277" s="740" t="s">
        <v>5124</v>
      </c>
      <c r="F7277" s="670">
        <v>17861577</v>
      </c>
      <c r="G7277" s="668" t="s">
        <v>15684</v>
      </c>
      <c r="H7277" s="668" t="s">
        <v>9493</v>
      </c>
      <c r="I7277" s="670" t="s">
        <v>6929</v>
      </c>
      <c r="J7277" s="668" t="s">
        <v>9493</v>
      </c>
      <c r="K7277" s="666">
        <v>1</v>
      </c>
      <c r="L7277" s="666">
        <v>12</v>
      </c>
      <c r="M7277" s="755">
        <v>27156</v>
      </c>
      <c r="N7277" s="666">
        <v>1</v>
      </c>
      <c r="O7277" s="666">
        <v>8</v>
      </c>
      <c r="P7277" s="756">
        <v>19905</v>
      </c>
      <c r="Q7277" s="666">
        <v>1</v>
      </c>
      <c r="R7277" s="666">
        <v>12</v>
      </c>
    </row>
    <row r="7278" spans="1:18" ht="15.75" customHeight="1" x14ac:dyDescent="0.2">
      <c r="A7278" s="665" t="s">
        <v>15543</v>
      </c>
      <c r="B7278" s="666" t="s">
        <v>6922</v>
      </c>
      <c r="C7278" s="666" t="s">
        <v>15544</v>
      </c>
      <c r="D7278" s="667" t="s">
        <v>12238</v>
      </c>
      <c r="E7278" s="740" t="s">
        <v>5124</v>
      </c>
      <c r="F7278" s="670">
        <v>41645161</v>
      </c>
      <c r="G7278" s="668" t="s">
        <v>15685</v>
      </c>
      <c r="H7278" s="668" t="s">
        <v>9493</v>
      </c>
      <c r="I7278" s="670" t="s">
        <v>6929</v>
      </c>
      <c r="J7278" s="668" t="s">
        <v>9493</v>
      </c>
      <c r="K7278" s="666">
        <v>1</v>
      </c>
      <c r="L7278" s="666">
        <v>12</v>
      </c>
      <c r="M7278" s="755">
        <v>27156</v>
      </c>
      <c r="N7278" s="666">
        <v>1</v>
      </c>
      <c r="O7278" s="666">
        <v>8</v>
      </c>
      <c r="P7278" s="756">
        <v>19905</v>
      </c>
      <c r="Q7278" s="666">
        <v>1</v>
      </c>
      <c r="R7278" s="666">
        <v>12</v>
      </c>
    </row>
    <row r="7279" spans="1:18" ht="15.75" customHeight="1" x14ac:dyDescent="0.2">
      <c r="A7279" s="665" t="s">
        <v>15543</v>
      </c>
      <c r="B7279" s="666" t="s">
        <v>6922</v>
      </c>
      <c r="C7279" s="666" t="s">
        <v>15544</v>
      </c>
      <c r="D7279" s="667" t="s">
        <v>10882</v>
      </c>
      <c r="E7279" s="740" t="s">
        <v>1752</v>
      </c>
      <c r="F7279" s="670">
        <v>18126942</v>
      </c>
      <c r="G7279" s="668" t="s">
        <v>15686</v>
      </c>
      <c r="H7279" s="668" t="s">
        <v>10882</v>
      </c>
      <c r="I7279" s="670" t="s">
        <v>6929</v>
      </c>
      <c r="J7279" s="668" t="s">
        <v>10882</v>
      </c>
      <c r="K7279" s="666">
        <v>1</v>
      </c>
      <c r="L7279" s="666">
        <v>12</v>
      </c>
      <c r="M7279" s="755">
        <v>32467</v>
      </c>
      <c r="N7279" s="666">
        <v>1</v>
      </c>
      <c r="O7279" s="666">
        <v>8</v>
      </c>
      <c r="P7279" s="756">
        <v>23406</v>
      </c>
      <c r="Q7279" s="666">
        <v>1</v>
      </c>
      <c r="R7279" s="666">
        <v>12</v>
      </c>
    </row>
    <row r="7280" spans="1:18" ht="15.75" customHeight="1" x14ac:dyDescent="0.2">
      <c r="A7280" s="665" t="s">
        <v>15543</v>
      </c>
      <c r="B7280" s="666" t="s">
        <v>6922</v>
      </c>
      <c r="C7280" s="666" t="s">
        <v>15544</v>
      </c>
      <c r="D7280" s="667" t="s">
        <v>6996</v>
      </c>
      <c r="E7280" s="740" t="s">
        <v>1752</v>
      </c>
      <c r="F7280" s="666">
        <v>80183453</v>
      </c>
      <c r="G7280" s="668" t="s">
        <v>15687</v>
      </c>
      <c r="H7280" s="668" t="s">
        <v>6996</v>
      </c>
      <c r="I7280" s="670" t="s">
        <v>6929</v>
      </c>
      <c r="J7280" s="668" t="s">
        <v>6996</v>
      </c>
      <c r="K7280" s="666">
        <v>1</v>
      </c>
      <c r="L7280" s="666">
        <v>12</v>
      </c>
      <c r="M7280" s="755">
        <v>32467</v>
      </c>
      <c r="N7280" s="666">
        <v>1</v>
      </c>
      <c r="O7280" s="666">
        <v>8</v>
      </c>
      <c r="P7280" s="756">
        <v>23406</v>
      </c>
      <c r="Q7280" s="666">
        <v>1</v>
      </c>
      <c r="R7280" s="666">
        <v>12</v>
      </c>
    </row>
    <row r="7281" spans="1:18" ht="15.75" customHeight="1" x14ac:dyDescent="0.2">
      <c r="A7281" s="665" t="s">
        <v>15543</v>
      </c>
      <c r="B7281" s="666" t="s">
        <v>6922</v>
      </c>
      <c r="C7281" s="666" t="s">
        <v>15544</v>
      </c>
      <c r="D7281" s="667" t="s">
        <v>15688</v>
      </c>
      <c r="E7281" s="740" t="s">
        <v>15553</v>
      </c>
      <c r="F7281" s="670">
        <v>17935432</v>
      </c>
      <c r="G7281" s="668" t="s">
        <v>15689</v>
      </c>
      <c r="H7281" s="668" t="s">
        <v>11088</v>
      </c>
      <c r="I7281" s="670" t="s">
        <v>6929</v>
      </c>
      <c r="J7281" s="668" t="s">
        <v>9913</v>
      </c>
      <c r="K7281" s="666">
        <v>1</v>
      </c>
      <c r="L7281" s="666">
        <v>12</v>
      </c>
      <c r="M7281" s="755">
        <v>58828</v>
      </c>
      <c r="N7281" s="666">
        <v>1</v>
      </c>
      <c r="O7281" s="666">
        <v>8</v>
      </c>
      <c r="P7281" s="756">
        <v>40766</v>
      </c>
      <c r="Q7281" s="666">
        <v>1</v>
      </c>
      <c r="R7281" s="666">
        <v>12</v>
      </c>
    </row>
    <row r="7282" spans="1:18" ht="15.75" customHeight="1" x14ac:dyDescent="0.2">
      <c r="A7282" s="665" t="s">
        <v>15543</v>
      </c>
      <c r="B7282" s="666" t="s">
        <v>6922</v>
      </c>
      <c r="C7282" s="666" t="s">
        <v>15544</v>
      </c>
      <c r="D7282" s="667" t="s">
        <v>8713</v>
      </c>
      <c r="E7282" s="740" t="s">
        <v>5124</v>
      </c>
      <c r="F7282" s="666">
        <v>43087561</v>
      </c>
      <c r="G7282" s="668" t="s">
        <v>15690</v>
      </c>
      <c r="H7282" s="668" t="s">
        <v>8946</v>
      </c>
      <c r="I7282" s="670" t="s">
        <v>6929</v>
      </c>
      <c r="J7282" s="668" t="s">
        <v>8946</v>
      </c>
      <c r="K7282" s="666">
        <v>1</v>
      </c>
      <c r="L7282" s="666">
        <v>12</v>
      </c>
      <c r="M7282" s="755">
        <v>27156</v>
      </c>
      <c r="N7282" s="666">
        <v>1</v>
      </c>
      <c r="O7282" s="666">
        <v>8</v>
      </c>
      <c r="P7282" s="756">
        <v>19905</v>
      </c>
      <c r="Q7282" s="666">
        <v>1</v>
      </c>
      <c r="R7282" s="666">
        <v>12</v>
      </c>
    </row>
    <row r="7283" spans="1:18" ht="15.75" customHeight="1" x14ac:dyDescent="0.2">
      <c r="A7283" s="665" t="s">
        <v>15543</v>
      </c>
      <c r="B7283" s="666" t="s">
        <v>6922</v>
      </c>
      <c r="C7283" s="666" t="s">
        <v>15544</v>
      </c>
      <c r="D7283" s="667" t="s">
        <v>15615</v>
      </c>
      <c r="E7283" s="740" t="s">
        <v>15608</v>
      </c>
      <c r="F7283" s="666">
        <v>70301894</v>
      </c>
      <c r="G7283" s="668" t="s">
        <v>15691</v>
      </c>
      <c r="H7283" s="668" t="s">
        <v>8731</v>
      </c>
      <c r="I7283" s="670" t="s">
        <v>15547</v>
      </c>
      <c r="J7283" s="668" t="s">
        <v>15605</v>
      </c>
      <c r="K7283" s="666">
        <v>1</v>
      </c>
      <c r="L7283" s="666">
        <v>12</v>
      </c>
      <c r="M7283" s="755">
        <v>19385</v>
      </c>
      <c r="N7283" s="666">
        <v>1</v>
      </c>
      <c r="O7283" s="666">
        <v>8</v>
      </c>
      <c r="P7283" s="756">
        <v>14782</v>
      </c>
      <c r="Q7283" s="666">
        <v>1</v>
      </c>
      <c r="R7283" s="666">
        <v>12</v>
      </c>
    </row>
    <row r="7284" spans="1:18" ht="15.75" customHeight="1" x14ac:dyDescent="0.2">
      <c r="A7284" s="665" t="s">
        <v>15543</v>
      </c>
      <c r="B7284" s="666" t="s">
        <v>6922</v>
      </c>
      <c r="C7284" s="666" t="s">
        <v>15544</v>
      </c>
      <c r="D7284" s="667" t="s">
        <v>11815</v>
      </c>
      <c r="E7284" s="740" t="s">
        <v>15663</v>
      </c>
      <c r="F7284" s="666">
        <v>48728895</v>
      </c>
      <c r="G7284" s="668" t="s">
        <v>15692</v>
      </c>
      <c r="H7284" s="668"/>
      <c r="I7284" s="670" t="s">
        <v>7541</v>
      </c>
      <c r="J7284" s="668" t="s">
        <v>15665</v>
      </c>
      <c r="K7284" s="666">
        <v>1</v>
      </c>
      <c r="L7284" s="666">
        <v>12</v>
      </c>
      <c r="M7284" s="755">
        <v>14490</v>
      </c>
      <c r="N7284" s="666">
        <v>1</v>
      </c>
      <c r="O7284" s="666">
        <v>8</v>
      </c>
      <c r="P7284" s="756">
        <v>11556</v>
      </c>
      <c r="Q7284" s="666">
        <v>1</v>
      </c>
      <c r="R7284" s="666">
        <v>12</v>
      </c>
    </row>
    <row r="7285" spans="1:18" ht="15.75" customHeight="1" x14ac:dyDescent="0.2">
      <c r="A7285" s="665" t="s">
        <v>15543</v>
      </c>
      <c r="B7285" s="666" t="s">
        <v>9157</v>
      </c>
      <c r="C7285" s="666" t="s">
        <v>15544</v>
      </c>
      <c r="D7285" s="667" t="s">
        <v>11088</v>
      </c>
      <c r="E7285" s="740" t="s">
        <v>15553</v>
      </c>
      <c r="F7285" s="670">
        <v>45211768</v>
      </c>
      <c r="G7285" s="668" t="s">
        <v>15693</v>
      </c>
      <c r="H7285" s="668" t="s">
        <v>11088</v>
      </c>
      <c r="I7285" s="670" t="s">
        <v>6929</v>
      </c>
      <c r="J7285" s="668" t="s">
        <v>11088</v>
      </c>
      <c r="K7285" s="666">
        <v>1</v>
      </c>
      <c r="L7285" s="666">
        <v>12</v>
      </c>
      <c r="M7285" s="755">
        <v>58828</v>
      </c>
      <c r="N7285" s="666">
        <v>1</v>
      </c>
      <c r="O7285" s="666">
        <v>8</v>
      </c>
      <c r="P7285" s="756">
        <v>40766</v>
      </c>
      <c r="Q7285" s="666">
        <v>1</v>
      </c>
      <c r="R7285" s="666">
        <v>12</v>
      </c>
    </row>
    <row r="7286" spans="1:18" ht="15.75" customHeight="1" x14ac:dyDescent="0.2">
      <c r="A7286" s="665" t="s">
        <v>15543</v>
      </c>
      <c r="B7286" s="666" t="s">
        <v>9157</v>
      </c>
      <c r="C7286" s="666" t="s">
        <v>15544</v>
      </c>
      <c r="D7286" s="667" t="s">
        <v>11107</v>
      </c>
      <c r="E7286" s="740" t="s">
        <v>1752</v>
      </c>
      <c r="F7286" s="670">
        <v>80181060</v>
      </c>
      <c r="G7286" s="668" t="s">
        <v>15694</v>
      </c>
      <c r="H7286" s="668" t="s">
        <v>11107</v>
      </c>
      <c r="I7286" s="670" t="s">
        <v>6929</v>
      </c>
      <c r="J7286" s="668" t="s">
        <v>11107</v>
      </c>
      <c r="K7286" s="666">
        <v>1</v>
      </c>
      <c r="L7286" s="666">
        <v>12</v>
      </c>
      <c r="M7286" s="755">
        <v>32467</v>
      </c>
      <c r="N7286" s="666">
        <v>1</v>
      </c>
      <c r="O7286" s="666">
        <v>8</v>
      </c>
      <c r="P7286" s="756">
        <v>23406</v>
      </c>
      <c r="Q7286" s="666">
        <v>1</v>
      </c>
      <c r="R7286" s="666">
        <v>12</v>
      </c>
    </row>
    <row r="7287" spans="1:18" ht="15.75" customHeight="1" x14ac:dyDescent="0.2">
      <c r="A7287" s="665" t="s">
        <v>15543</v>
      </c>
      <c r="B7287" s="666" t="s">
        <v>9157</v>
      </c>
      <c r="C7287" s="666" t="s">
        <v>15544</v>
      </c>
      <c r="D7287" s="667" t="s">
        <v>15695</v>
      </c>
      <c r="E7287" s="740" t="s">
        <v>1752</v>
      </c>
      <c r="F7287" s="670">
        <v>18190559</v>
      </c>
      <c r="G7287" s="668" t="s">
        <v>15696</v>
      </c>
      <c r="H7287" s="668" t="s">
        <v>15695</v>
      </c>
      <c r="I7287" s="670" t="s">
        <v>6929</v>
      </c>
      <c r="J7287" s="668" t="s">
        <v>15695</v>
      </c>
      <c r="K7287" s="666">
        <v>1</v>
      </c>
      <c r="L7287" s="666">
        <v>12</v>
      </c>
      <c r="M7287" s="755">
        <v>32467</v>
      </c>
      <c r="N7287" s="666">
        <v>1</v>
      </c>
      <c r="O7287" s="666">
        <v>8</v>
      </c>
      <c r="P7287" s="756">
        <v>23406</v>
      </c>
      <c r="Q7287" s="666">
        <v>1</v>
      </c>
      <c r="R7287" s="666">
        <v>12</v>
      </c>
    </row>
    <row r="7288" spans="1:18" ht="15.75" customHeight="1" x14ac:dyDescent="0.2">
      <c r="A7288" s="665" t="s">
        <v>15543</v>
      </c>
      <c r="B7288" s="666" t="s">
        <v>9157</v>
      </c>
      <c r="C7288" s="666" t="s">
        <v>15544</v>
      </c>
      <c r="D7288" s="667" t="s">
        <v>11107</v>
      </c>
      <c r="E7288" s="740" t="s">
        <v>1752</v>
      </c>
      <c r="F7288" s="670">
        <v>44207980</v>
      </c>
      <c r="G7288" s="668" t="s">
        <v>15697</v>
      </c>
      <c r="H7288" s="668" t="s">
        <v>11107</v>
      </c>
      <c r="I7288" s="670" t="s">
        <v>6929</v>
      </c>
      <c r="J7288" s="668" t="s">
        <v>11107</v>
      </c>
      <c r="K7288" s="666">
        <v>1</v>
      </c>
      <c r="L7288" s="666">
        <v>12</v>
      </c>
      <c r="M7288" s="755">
        <v>32467</v>
      </c>
      <c r="N7288" s="666">
        <v>1</v>
      </c>
      <c r="O7288" s="666">
        <v>8</v>
      </c>
      <c r="P7288" s="756">
        <v>23406</v>
      </c>
      <c r="Q7288" s="666">
        <v>1</v>
      </c>
      <c r="R7288" s="666">
        <v>12</v>
      </c>
    </row>
    <row r="7289" spans="1:18" ht="15.75" customHeight="1" x14ac:dyDescent="0.2">
      <c r="A7289" s="665" t="s">
        <v>15543</v>
      </c>
      <c r="B7289" s="666" t="s">
        <v>9157</v>
      </c>
      <c r="C7289" s="666" t="s">
        <v>15544</v>
      </c>
      <c r="D7289" s="667" t="s">
        <v>11830</v>
      </c>
      <c r="E7289" s="740" t="s">
        <v>8207</v>
      </c>
      <c r="F7289" s="670">
        <v>42548905</v>
      </c>
      <c r="G7289" s="668" t="s">
        <v>15698</v>
      </c>
      <c r="H7289" s="668" t="s">
        <v>11830</v>
      </c>
      <c r="I7289" s="670" t="s">
        <v>15547</v>
      </c>
      <c r="J7289" s="668" t="s">
        <v>11830</v>
      </c>
      <c r="K7289" s="666">
        <v>1</v>
      </c>
      <c r="L7289" s="666">
        <v>12</v>
      </c>
      <c r="M7289" s="755">
        <v>23750</v>
      </c>
      <c r="N7289" s="666">
        <v>1</v>
      </c>
      <c r="O7289" s="666">
        <v>8</v>
      </c>
      <c r="P7289" s="756">
        <v>17660</v>
      </c>
      <c r="Q7289" s="666">
        <v>1</v>
      </c>
      <c r="R7289" s="666">
        <v>12</v>
      </c>
    </row>
    <row r="7290" spans="1:18" ht="15.75" customHeight="1" x14ac:dyDescent="0.2">
      <c r="A7290" s="665" t="s">
        <v>15543</v>
      </c>
      <c r="B7290" s="666" t="s">
        <v>9157</v>
      </c>
      <c r="C7290" s="666" t="s">
        <v>15544</v>
      </c>
      <c r="D7290" s="667" t="s">
        <v>15605</v>
      </c>
      <c r="E7290" s="740" t="s">
        <v>8207</v>
      </c>
      <c r="F7290" s="670">
        <v>18138116</v>
      </c>
      <c r="G7290" s="668" t="s">
        <v>15699</v>
      </c>
      <c r="H7290" s="668" t="s">
        <v>8731</v>
      </c>
      <c r="I7290" s="670" t="s">
        <v>15547</v>
      </c>
      <c r="J7290" s="668" t="s">
        <v>15605</v>
      </c>
      <c r="K7290" s="666">
        <v>1</v>
      </c>
      <c r="L7290" s="666">
        <v>12</v>
      </c>
      <c r="M7290" s="755">
        <v>23750</v>
      </c>
      <c r="N7290" s="666">
        <v>1</v>
      </c>
      <c r="O7290" s="666">
        <v>8</v>
      </c>
      <c r="P7290" s="756">
        <v>17660</v>
      </c>
      <c r="Q7290" s="666">
        <v>1</v>
      </c>
      <c r="R7290" s="666">
        <v>12</v>
      </c>
    </row>
    <row r="7291" spans="1:18" ht="15.75" customHeight="1" x14ac:dyDescent="0.2">
      <c r="A7291" s="665" t="s">
        <v>15543</v>
      </c>
      <c r="B7291" s="666" t="s">
        <v>9157</v>
      </c>
      <c r="C7291" s="666" t="s">
        <v>15544</v>
      </c>
      <c r="D7291" s="667" t="s">
        <v>11840</v>
      </c>
      <c r="E7291" s="740" t="s">
        <v>5124</v>
      </c>
      <c r="F7291" s="670">
        <v>72843562</v>
      </c>
      <c r="G7291" s="668" t="s">
        <v>15700</v>
      </c>
      <c r="H7291" s="668" t="s">
        <v>6720</v>
      </c>
      <c r="I7291" s="670" t="s">
        <v>6929</v>
      </c>
      <c r="J7291" s="668" t="s">
        <v>6720</v>
      </c>
      <c r="K7291" s="666">
        <v>1</v>
      </c>
      <c r="L7291" s="666">
        <v>12</v>
      </c>
      <c r="M7291" s="755">
        <v>27156</v>
      </c>
      <c r="N7291" s="666">
        <v>1</v>
      </c>
      <c r="O7291" s="666">
        <v>8</v>
      </c>
      <c r="P7291" s="756">
        <v>19905</v>
      </c>
      <c r="Q7291" s="666">
        <v>1</v>
      </c>
      <c r="R7291" s="666">
        <v>12</v>
      </c>
    </row>
    <row r="7292" spans="1:18" ht="15.75" customHeight="1" x14ac:dyDescent="0.2">
      <c r="A7292" s="665" t="s">
        <v>15543</v>
      </c>
      <c r="B7292" s="666" t="s">
        <v>9157</v>
      </c>
      <c r="C7292" s="666" t="s">
        <v>15544</v>
      </c>
      <c r="D7292" s="667" t="s">
        <v>15545</v>
      </c>
      <c r="E7292" s="740" t="s">
        <v>8207</v>
      </c>
      <c r="F7292" s="670">
        <v>43366944</v>
      </c>
      <c r="G7292" s="668" t="s">
        <v>15701</v>
      </c>
      <c r="H7292" s="668" t="s">
        <v>15545</v>
      </c>
      <c r="I7292" s="670" t="s">
        <v>15547</v>
      </c>
      <c r="J7292" s="668" t="s">
        <v>15545</v>
      </c>
      <c r="K7292" s="666">
        <v>1</v>
      </c>
      <c r="L7292" s="666">
        <v>12</v>
      </c>
      <c r="M7292" s="755">
        <v>23750</v>
      </c>
      <c r="N7292" s="666">
        <v>1</v>
      </c>
      <c r="O7292" s="666">
        <v>8</v>
      </c>
      <c r="P7292" s="756">
        <v>17660</v>
      </c>
      <c r="Q7292" s="666">
        <v>1</v>
      </c>
      <c r="R7292" s="666">
        <v>12</v>
      </c>
    </row>
    <row r="7293" spans="1:18" ht="15.75" customHeight="1" x14ac:dyDescent="0.2">
      <c r="A7293" s="665" t="s">
        <v>15543</v>
      </c>
      <c r="B7293" s="666" t="s">
        <v>9157</v>
      </c>
      <c r="C7293" s="666" t="s">
        <v>15544</v>
      </c>
      <c r="D7293" s="667" t="s">
        <v>8690</v>
      </c>
      <c r="E7293" s="740" t="s">
        <v>15573</v>
      </c>
      <c r="F7293" s="670">
        <v>27846298</v>
      </c>
      <c r="G7293" s="668" t="s">
        <v>15702</v>
      </c>
      <c r="H7293" s="668"/>
      <c r="I7293" s="670" t="s">
        <v>7541</v>
      </c>
      <c r="J7293" s="668" t="s">
        <v>13708</v>
      </c>
      <c r="K7293" s="666">
        <v>1</v>
      </c>
      <c r="L7293" s="666">
        <v>12</v>
      </c>
      <c r="M7293" s="755">
        <v>17308</v>
      </c>
      <c r="N7293" s="666">
        <v>1</v>
      </c>
      <c r="O7293" s="666">
        <v>8</v>
      </c>
      <c r="P7293" s="756">
        <v>13413</v>
      </c>
      <c r="Q7293" s="666">
        <v>1</v>
      </c>
      <c r="R7293" s="666">
        <v>12</v>
      </c>
    </row>
    <row r="7294" spans="1:18" ht="15.75" customHeight="1" x14ac:dyDescent="0.2">
      <c r="A7294" s="665" t="s">
        <v>15543</v>
      </c>
      <c r="B7294" s="666" t="s">
        <v>9157</v>
      </c>
      <c r="C7294" s="666" t="s">
        <v>15544</v>
      </c>
      <c r="D7294" s="667" t="s">
        <v>15703</v>
      </c>
      <c r="E7294" s="740" t="s">
        <v>5124</v>
      </c>
      <c r="F7294" s="670">
        <v>72620504</v>
      </c>
      <c r="G7294" s="668" t="s">
        <v>15704</v>
      </c>
      <c r="H7294" s="668" t="s">
        <v>8686</v>
      </c>
      <c r="I7294" s="670" t="s">
        <v>6929</v>
      </c>
      <c r="J7294" s="668" t="s">
        <v>15703</v>
      </c>
      <c r="K7294" s="666">
        <v>1</v>
      </c>
      <c r="L7294" s="666">
        <v>12</v>
      </c>
      <c r="M7294" s="755">
        <v>27156</v>
      </c>
      <c r="N7294" s="666">
        <v>1</v>
      </c>
      <c r="O7294" s="666">
        <v>8</v>
      </c>
      <c r="P7294" s="756">
        <v>19905</v>
      </c>
      <c r="Q7294" s="666">
        <v>1</v>
      </c>
      <c r="R7294" s="666">
        <v>12</v>
      </c>
    </row>
    <row r="7295" spans="1:18" ht="15.75" customHeight="1" x14ac:dyDescent="0.2">
      <c r="A7295" s="665" t="s">
        <v>15543</v>
      </c>
      <c r="B7295" s="666" t="s">
        <v>9157</v>
      </c>
      <c r="C7295" s="666" t="s">
        <v>15544</v>
      </c>
      <c r="D7295" s="667" t="s">
        <v>12995</v>
      </c>
      <c r="E7295" s="740" t="s">
        <v>5124</v>
      </c>
      <c r="F7295" s="670">
        <v>40937651</v>
      </c>
      <c r="G7295" s="668" t="s">
        <v>15705</v>
      </c>
      <c r="H7295" s="668" t="s">
        <v>12995</v>
      </c>
      <c r="I7295" s="670" t="s">
        <v>6929</v>
      </c>
      <c r="J7295" s="668" t="s">
        <v>12995</v>
      </c>
      <c r="K7295" s="666">
        <v>1</v>
      </c>
      <c r="L7295" s="666">
        <v>12</v>
      </c>
      <c r="M7295" s="755">
        <v>27156</v>
      </c>
      <c r="N7295" s="666">
        <v>1</v>
      </c>
      <c r="O7295" s="666">
        <v>8</v>
      </c>
      <c r="P7295" s="756">
        <v>19905</v>
      </c>
      <c r="Q7295" s="666">
        <v>1</v>
      </c>
      <c r="R7295" s="666">
        <v>12</v>
      </c>
    </row>
    <row r="7296" spans="1:18" ht="15.75" customHeight="1" x14ac:dyDescent="0.2">
      <c r="A7296" s="665" t="s">
        <v>15543</v>
      </c>
      <c r="B7296" s="666" t="s">
        <v>9157</v>
      </c>
      <c r="C7296" s="666" t="s">
        <v>15544</v>
      </c>
      <c r="D7296" s="667" t="s">
        <v>11861</v>
      </c>
      <c r="E7296" s="740" t="s">
        <v>1752</v>
      </c>
      <c r="F7296" s="670">
        <v>46693568</v>
      </c>
      <c r="G7296" s="668" t="s">
        <v>15706</v>
      </c>
      <c r="H7296" s="668" t="s">
        <v>11861</v>
      </c>
      <c r="I7296" s="670" t="s">
        <v>6929</v>
      </c>
      <c r="J7296" s="668" t="s">
        <v>11861</v>
      </c>
      <c r="K7296" s="666">
        <v>1</v>
      </c>
      <c r="L7296" s="666">
        <v>12</v>
      </c>
      <c r="M7296" s="755">
        <v>32467</v>
      </c>
      <c r="N7296" s="666">
        <v>1</v>
      </c>
      <c r="O7296" s="666">
        <v>8</v>
      </c>
      <c r="P7296" s="756">
        <v>23406</v>
      </c>
      <c r="Q7296" s="666">
        <v>1</v>
      </c>
      <c r="R7296" s="666">
        <v>12</v>
      </c>
    </row>
    <row r="7297" spans="1:18" ht="15.75" customHeight="1" x14ac:dyDescent="0.2">
      <c r="A7297" s="665" t="s">
        <v>15543</v>
      </c>
      <c r="B7297" s="666" t="s">
        <v>9157</v>
      </c>
      <c r="C7297" s="666" t="s">
        <v>15544</v>
      </c>
      <c r="D7297" s="667" t="s">
        <v>15605</v>
      </c>
      <c r="E7297" s="740" t="s">
        <v>8207</v>
      </c>
      <c r="F7297" s="670">
        <v>70010545</v>
      </c>
      <c r="G7297" s="668" t="s">
        <v>15707</v>
      </c>
      <c r="H7297" s="668" t="s">
        <v>8731</v>
      </c>
      <c r="I7297" s="670" t="s">
        <v>15547</v>
      </c>
      <c r="J7297" s="668" t="s">
        <v>15605</v>
      </c>
      <c r="K7297" s="666">
        <v>1</v>
      </c>
      <c r="L7297" s="666">
        <v>12</v>
      </c>
      <c r="M7297" s="755">
        <v>23750</v>
      </c>
      <c r="N7297" s="666">
        <v>1</v>
      </c>
      <c r="O7297" s="666">
        <v>8</v>
      </c>
      <c r="P7297" s="756">
        <v>17660</v>
      </c>
      <c r="Q7297" s="666">
        <v>1</v>
      </c>
      <c r="R7297" s="666">
        <v>12</v>
      </c>
    </row>
    <row r="7298" spans="1:18" ht="15.75" customHeight="1" x14ac:dyDescent="0.2">
      <c r="A7298" s="665" t="s">
        <v>15543</v>
      </c>
      <c r="B7298" s="666" t="s">
        <v>9157</v>
      </c>
      <c r="C7298" s="666" t="s">
        <v>15544</v>
      </c>
      <c r="D7298" s="667" t="s">
        <v>11167</v>
      </c>
      <c r="E7298" s="740" t="s">
        <v>15573</v>
      </c>
      <c r="F7298" s="670">
        <v>40596896</v>
      </c>
      <c r="G7298" s="668" t="s">
        <v>15708</v>
      </c>
      <c r="H7298" s="668"/>
      <c r="I7298" s="670" t="s">
        <v>7541</v>
      </c>
      <c r="J7298" s="668" t="s">
        <v>11167</v>
      </c>
      <c r="K7298" s="666">
        <v>1</v>
      </c>
      <c r="L7298" s="666">
        <v>12</v>
      </c>
      <c r="M7298" s="755">
        <v>17308</v>
      </c>
      <c r="N7298" s="666">
        <v>1</v>
      </c>
      <c r="O7298" s="666">
        <v>8</v>
      </c>
      <c r="P7298" s="756">
        <v>13413</v>
      </c>
      <c r="Q7298" s="666">
        <v>1</v>
      </c>
      <c r="R7298" s="666">
        <v>12</v>
      </c>
    </row>
    <row r="7299" spans="1:18" ht="15.75" customHeight="1" x14ac:dyDescent="0.2">
      <c r="A7299" s="665" t="s">
        <v>15543</v>
      </c>
      <c r="B7299" s="666" t="s">
        <v>9157</v>
      </c>
      <c r="C7299" s="666" t="s">
        <v>15544</v>
      </c>
      <c r="D7299" s="667" t="s">
        <v>11107</v>
      </c>
      <c r="E7299" s="740" t="s">
        <v>1752</v>
      </c>
      <c r="F7299" s="670">
        <v>40464473</v>
      </c>
      <c r="G7299" s="668" t="s">
        <v>15709</v>
      </c>
      <c r="H7299" s="668" t="s">
        <v>11107</v>
      </c>
      <c r="I7299" s="670" t="s">
        <v>6929</v>
      </c>
      <c r="J7299" s="668" t="s">
        <v>11107</v>
      </c>
      <c r="K7299" s="666">
        <v>1</v>
      </c>
      <c r="L7299" s="666">
        <v>12</v>
      </c>
      <c r="M7299" s="755">
        <v>32467</v>
      </c>
      <c r="N7299" s="666">
        <v>1</v>
      </c>
      <c r="O7299" s="666">
        <v>8</v>
      </c>
      <c r="P7299" s="756">
        <v>23406</v>
      </c>
      <c r="Q7299" s="666">
        <v>1</v>
      </c>
      <c r="R7299" s="666">
        <v>12</v>
      </c>
    </row>
    <row r="7300" spans="1:18" ht="15.75" customHeight="1" x14ac:dyDescent="0.2">
      <c r="A7300" s="665" t="s">
        <v>15543</v>
      </c>
      <c r="B7300" s="666" t="s">
        <v>9157</v>
      </c>
      <c r="C7300" s="666" t="s">
        <v>15544</v>
      </c>
      <c r="D7300" s="667" t="s">
        <v>11830</v>
      </c>
      <c r="E7300" s="740" t="s">
        <v>8207</v>
      </c>
      <c r="F7300" s="670">
        <v>45202775</v>
      </c>
      <c r="G7300" s="668" t="s">
        <v>15710</v>
      </c>
      <c r="H7300" s="668" t="s">
        <v>11830</v>
      </c>
      <c r="I7300" s="670" t="s">
        <v>15547</v>
      </c>
      <c r="J7300" s="668" t="s">
        <v>11830</v>
      </c>
      <c r="K7300" s="666">
        <v>1</v>
      </c>
      <c r="L7300" s="666">
        <v>12</v>
      </c>
      <c r="M7300" s="755">
        <v>23750</v>
      </c>
      <c r="N7300" s="666">
        <v>1</v>
      </c>
      <c r="O7300" s="666">
        <v>8</v>
      </c>
      <c r="P7300" s="756">
        <v>17660</v>
      </c>
      <c r="Q7300" s="666">
        <v>1</v>
      </c>
      <c r="R7300" s="666">
        <v>12</v>
      </c>
    </row>
    <row r="7301" spans="1:18" ht="15.75" customHeight="1" x14ac:dyDescent="0.2">
      <c r="A7301" s="665" t="s">
        <v>15543</v>
      </c>
      <c r="B7301" s="666" t="s">
        <v>9157</v>
      </c>
      <c r="C7301" s="666" t="s">
        <v>15544</v>
      </c>
      <c r="D7301" s="667" t="s">
        <v>11830</v>
      </c>
      <c r="E7301" s="740" t="s">
        <v>8207</v>
      </c>
      <c r="F7301" s="670">
        <v>43991741</v>
      </c>
      <c r="G7301" s="668" t="s">
        <v>15711</v>
      </c>
      <c r="H7301" s="668" t="s">
        <v>11830</v>
      </c>
      <c r="I7301" s="670" t="s">
        <v>15547</v>
      </c>
      <c r="J7301" s="668" t="s">
        <v>11830</v>
      </c>
      <c r="K7301" s="666">
        <v>1</v>
      </c>
      <c r="L7301" s="666">
        <v>12</v>
      </c>
      <c r="M7301" s="755">
        <v>23750</v>
      </c>
      <c r="N7301" s="666">
        <v>1</v>
      </c>
      <c r="O7301" s="666">
        <v>8</v>
      </c>
      <c r="P7301" s="756">
        <v>17660</v>
      </c>
      <c r="Q7301" s="666">
        <v>1</v>
      </c>
      <c r="R7301" s="666">
        <v>12</v>
      </c>
    </row>
    <row r="7302" spans="1:18" ht="15.75" customHeight="1" x14ac:dyDescent="0.2">
      <c r="A7302" s="665" t="s">
        <v>15543</v>
      </c>
      <c r="B7302" s="666" t="s">
        <v>9157</v>
      </c>
      <c r="C7302" s="666" t="s">
        <v>15544</v>
      </c>
      <c r="D7302" s="667" t="s">
        <v>15545</v>
      </c>
      <c r="E7302" s="740" t="s">
        <v>8207</v>
      </c>
      <c r="F7302" s="670">
        <v>43233274</v>
      </c>
      <c r="G7302" s="668" t="s">
        <v>15712</v>
      </c>
      <c r="H7302" s="668" t="s">
        <v>15545</v>
      </c>
      <c r="I7302" s="670" t="s">
        <v>15547</v>
      </c>
      <c r="J7302" s="668" t="s">
        <v>15545</v>
      </c>
      <c r="K7302" s="666">
        <v>1</v>
      </c>
      <c r="L7302" s="666">
        <v>12</v>
      </c>
      <c r="M7302" s="755">
        <v>23750</v>
      </c>
      <c r="N7302" s="666">
        <v>1</v>
      </c>
      <c r="O7302" s="666">
        <v>8</v>
      </c>
      <c r="P7302" s="756">
        <v>17660</v>
      </c>
      <c r="Q7302" s="666">
        <v>1</v>
      </c>
      <c r="R7302" s="666">
        <v>12</v>
      </c>
    </row>
    <row r="7303" spans="1:18" ht="15.75" customHeight="1" x14ac:dyDescent="0.2">
      <c r="A7303" s="665" t="s">
        <v>15543</v>
      </c>
      <c r="B7303" s="666" t="s">
        <v>9157</v>
      </c>
      <c r="C7303" s="666" t="s">
        <v>15544</v>
      </c>
      <c r="D7303" s="667" t="s">
        <v>15545</v>
      </c>
      <c r="E7303" s="740" t="s">
        <v>8207</v>
      </c>
      <c r="F7303" s="670">
        <v>47425308</v>
      </c>
      <c r="G7303" s="668" t="s">
        <v>15713</v>
      </c>
      <c r="H7303" s="668" t="s">
        <v>15545</v>
      </c>
      <c r="I7303" s="670" t="s">
        <v>15547</v>
      </c>
      <c r="J7303" s="668" t="s">
        <v>15545</v>
      </c>
      <c r="K7303" s="666">
        <v>1</v>
      </c>
      <c r="L7303" s="666">
        <v>12</v>
      </c>
      <c r="M7303" s="755">
        <v>23750</v>
      </c>
      <c r="N7303" s="666">
        <v>1</v>
      </c>
      <c r="O7303" s="666">
        <v>8</v>
      </c>
      <c r="P7303" s="756">
        <v>17660</v>
      </c>
      <c r="Q7303" s="666">
        <v>1</v>
      </c>
      <c r="R7303" s="666">
        <v>12</v>
      </c>
    </row>
    <row r="7304" spans="1:18" ht="15.75" customHeight="1" x14ac:dyDescent="0.2">
      <c r="A7304" s="665" t="s">
        <v>15543</v>
      </c>
      <c r="B7304" s="666" t="s">
        <v>9157</v>
      </c>
      <c r="C7304" s="666" t="s">
        <v>15544</v>
      </c>
      <c r="D7304" s="667" t="s">
        <v>15545</v>
      </c>
      <c r="E7304" s="740" t="s">
        <v>8207</v>
      </c>
      <c r="F7304" s="670">
        <v>42357251</v>
      </c>
      <c r="G7304" s="668" t="s">
        <v>15714</v>
      </c>
      <c r="H7304" s="668" t="s">
        <v>15545</v>
      </c>
      <c r="I7304" s="670" t="s">
        <v>15547</v>
      </c>
      <c r="J7304" s="668" t="s">
        <v>15545</v>
      </c>
      <c r="K7304" s="666">
        <v>1</v>
      </c>
      <c r="L7304" s="666">
        <v>12</v>
      </c>
      <c r="M7304" s="755">
        <v>23750</v>
      </c>
      <c r="N7304" s="666">
        <v>1</v>
      </c>
      <c r="O7304" s="666">
        <v>8</v>
      </c>
      <c r="P7304" s="756">
        <v>17660</v>
      </c>
      <c r="Q7304" s="666">
        <v>1</v>
      </c>
      <c r="R7304" s="666">
        <v>12</v>
      </c>
    </row>
    <row r="7305" spans="1:18" ht="15.75" customHeight="1" x14ac:dyDescent="0.2">
      <c r="A7305" s="665" t="s">
        <v>15543</v>
      </c>
      <c r="B7305" s="666" t="s">
        <v>9157</v>
      </c>
      <c r="C7305" s="666" t="s">
        <v>15544</v>
      </c>
      <c r="D7305" s="667" t="s">
        <v>9914</v>
      </c>
      <c r="E7305" s="740" t="s">
        <v>15553</v>
      </c>
      <c r="F7305" s="670">
        <v>18217554</v>
      </c>
      <c r="G7305" s="668" t="s">
        <v>15715</v>
      </c>
      <c r="H7305" s="668" t="s">
        <v>9914</v>
      </c>
      <c r="I7305" s="670" t="s">
        <v>6929</v>
      </c>
      <c r="J7305" s="668" t="s">
        <v>9914</v>
      </c>
      <c r="K7305" s="666">
        <v>1</v>
      </c>
      <c r="L7305" s="666">
        <v>12</v>
      </c>
      <c r="M7305" s="755">
        <v>58828</v>
      </c>
      <c r="N7305" s="666">
        <v>1</v>
      </c>
      <c r="O7305" s="666">
        <v>8</v>
      </c>
      <c r="P7305" s="756">
        <v>40766</v>
      </c>
      <c r="Q7305" s="666">
        <v>1</v>
      </c>
      <c r="R7305" s="666">
        <v>12</v>
      </c>
    </row>
    <row r="7306" spans="1:18" ht="15.75" customHeight="1" x14ac:dyDescent="0.2">
      <c r="A7306" s="665" t="s">
        <v>15543</v>
      </c>
      <c r="B7306" s="666" t="s">
        <v>9157</v>
      </c>
      <c r="C7306" s="666" t="s">
        <v>15544</v>
      </c>
      <c r="D7306" s="667" t="s">
        <v>8690</v>
      </c>
      <c r="E7306" s="740" t="s">
        <v>15573</v>
      </c>
      <c r="F7306" s="670">
        <v>42588621</v>
      </c>
      <c r="G7306" s="668" t="s">
        <v>15716</v>
      </c>
      <c r="H7306" s="668"/>
      <c r="I7306" s="670" t="s">
        <v>7541</v>
      </c>
      <c r="J7306" s="668" t="s">
        <v>13708</v>
      </c>
      <c r="K7306" s="666">
        <v>1</v>
      </c>
      <c r="L7306" s="666">
        <v>12</v>
      </c>
      <c r="M7306" s="755">
        <v>17308</v>
      </c>
      <c r="N7306" s="666">
        <v>1</v>
      </c>
      <c r="O7306" s="666">
        <v>8</v>
      </c>
      <c r="P7306" s="756">
        <v>13413</v>
      </c>
      <c r="Q7306" s="666">
        <v>1</v>
      </c>
      <c r="R7306" s="666">
        <v>12</v>
      </c>
    </row>
    <row r="7307" spans="1:18" ht="15.75" customHeight="1" x14ac:dyDescent="0.2">
      <c r="A7307" s="665" t="s">
        <v>15543</v>
      </c>
      <c r="B7307" s="666" t="s">
        <v>9157</v>
      </c>
      <c r="C7307" s="666" t="s">
        <v>15544</v>
      </c>
      <c r="D7307" s="667" t="s">
        <v>8690</v>
      </c>
      <c r="E7307" s="740" t="s">
        <v>15573</v>
      </c>
      <c r="F7307" s="670">
        <v>46465514</v>
      </c>
      <c r="G7307" s="668" t="s">
        <v>15717</v>
      </c>
      <c r="H7307" s="668"/>
      <c r="I7307" s="670" t="s">
        <v>7541</v>
      </c>
      <c r="J7307" s="668" t="s">
        <v>13708</v>
      </c>
      <c r="K7307" s="666">
        <v>1</v>
      </c>
      <c r="L7307" s="666">
        <v>12</v>
      </c>
      <c r="M7307" s="755">
        <v>17308</v>
      </c>
      <c r="N7307" s="666">
        <v>1</v>
      </c>
      <c r="O7307" s="666">
        <v>8</v>
      </c>
      <c r="P7307" s="756">
        <v>13413</v>
      </c>
      <c r="Q7307" s="666">
        <v>1</v>
      </c>
      <c r="R7307" s="666">
        <v>12</v>
      </c>
    </row>
    <row r="7308" spans="1:18" ht="15.75" customHeight="1" x14ac:dyDescent="0.2">
      <c r="A7308" s="665" t="s">
        <v>15543</v>
      </c>
      <c r="B7308" s="666" t="s">
        <v>9157</v>
      </c>
      <c r="C7308" s="666" t="s">
        <v>15544</v>
      </c>
      <c r="D7308" s="667" t="s">
        <v>11088</v>
      </c>
      <c r="E7308" s="740" t="s">
        <v>15563</v>
      </c>
      <c r="F7308" s="670">
        <v>40637109</v>
      </c>
      <c r="G7308" s="668" t="s">
        <v>15718</v>
      </c>
      <c r="H7308" s="668" t="s">
        <v>11088</v>
      </c>
      <c r="I7308" s="670" t="s">
        <v>6929</v>
      </c>
      <c r="J7308" s="668" t="s">
        <v>11088</v>
      </c>
      <c r="K7308" s="666">
        <v>1</v>
      </c>
      <c r="L7308" s="666">
        <v>12</v>
      </c>
      <c r="M7308" s="755">
        <v>66506</v>
      </c>
      <c r="N7308" s="666">
        <v>1</v>
      </c>
      <c r="O7308" s="666">
        <v>8</v>
      </c>
      <c r="P7308" s="756">
        <v>45822</v>
      </c>
      <c r="Q7308" s="666">
        <v>1</v>
      </c>
      <c r="R7308" s="666">
        <v>12</v>
      </c>
    </row>
    <row r="7309" spans="1:18" ht="15.75" customHeight="1" x14ac:dyDescent="0.2">
      <c r="A7309" s="665" t="s">
        <v>15543</v>
      </c>
      <c r="B7309" s="666" t="s">
        <v>9157</v>
      </c>
      <c r="C7309" s="666" t="s">
        <v>15544</v>
      </c>
      <c r="D7309" s="667" t="s">
        <v>11815</v>
      </c>
      <c r="E7309" s="740" t="s">
        <v>15663</v>
      </c>
      <c r="F7309" s="670">
        <v>70285056</v>
      </c>
      <c r="G7309" s="668" t="s">
        <v>15719</v>
      </c>
      <c r="H7309" s="668"/>
      <c r="I7309" s="670" t="s">
        <v>7541</v>
      </c>
      <c r="J7309" s="668" t="s">
        <v>15665</v>
      </c>
      <c r="K7309" s="666">
        <v>1</v>
      </c>
      <c r="L7309" s="666">
        <v>12</v>
      </c>
      <c r="M7309" s="755">
        <v>14490</v>
      </c>
      <c r="N7309" s="666">
        <v>1</v>
      </c>
      <c r="O7309" s="666">
        <v>8</v>
      </c>
      <c r="P7309" s="756">
        <v>11556</v>
      </c>
      <c r="Q7309" s="666">
        <v>1</v>
      </c>
      <c r="R7309" s="666">
        <v>12</v>
      </c>
    </row>
    <row r="7310" spans="1:18" ht="15.75" customHeight="1" x14ac:dyDescent="0.2">
      <c r="A7310" s="665" t="s">
        <v>15543</v>
      </c>
      <c r="B7310" s="666" t="s">
        <v>9157</v>
      </c>
      <c r="C7310" s="666" t="s">
        <v>15544</v>
      </c>
      <c r="D7310" s="667" t="s">
        <v>15605</v>
      </c>
      <c r="E7310" s="740" t="s">
        <v>8207</v>
      </c>
      <c r="F7310" s="670">
        <v>42088881</v>
      </c>
      <c r="G7310" s="668" t="s">
        <v>15720</v>
      </c>
      <c r="H7310" s="668" t="s">
        <v>8731</v>
      </c>
      <c r="I7310" s="670" t="s">
        <v>15547</v>
      </c>
      <c r="J7310" s="668" t="s">
        <v>15605</v>
      </c>
      <c r="K7310" s="666">
        <v>1</v>
      </c>
      <c r="L7310" s="666">
        <v>12</v>
      </c>
      <c r="M7310" s="755">
        <v>23750</v>
      </c>
      <c r="N7310" s="666">
        <v>1</v>
      </c>
      <c r="O7310" s="666">
        <v>8</v>
      </c>
      <c r="P7310" s="756">
        <v>17660</v>
      </c>
      <c r="Q7310" s="666">
        <v>1</v>
      </c>
      <c r="R7310" s="666">
        <v>12</v>
      </c>
    </row>
    <row r="7311" spans="1:18" ht="15.75" customHeight="1" x14ac:dyDescent="0.2">
      <c r="A7311" s="665" t="s">
        <v>15543</v>
      </c>
      <c r="B7311" s="666" t="s">
        <v>9157</v>
      </c>
      <c r="C7311" s="666" t="s">
        <v>15544</v>
      </c>
      <c r="D7311" s="667" t="s">
        <v>11815</v>
      </c>
      <c r="E7311" s="740" t="s">
        <v>15663</v>
      </c>
      <c r="F7311" s="670">
        <v>46129514</v>
      </c>
      <c r="G7311" s="668" t="s">
        <v>15721</v>
      </c>
      <c r="H7311" s="668"/>
      <c r="I7311" s="670" t="s">
        <v>7541</v>
      </c>
      <c r="J7311" s="668" t="s">
        <v>15665</v>
      </c>
      <c r="K7311" s="666">
        <v>1</v>
      </c>
      <c r="L7311" s="666">
        <v>12</v>
      </c>
      <c r="M7311" s="755">
        <v>14490</v>
      </c>
      <c r="N7311" s="666">
        <v>1</v>
      </c>
      <c r="O7311" s="666">
        <v>8</v>
      </c>
      <c r="P7311" s="756">
        <v>11556</v>
      </c>
      <c r="Q7311" s="666">
        <v>1</v>
      </c>
      <c r="R7311" s="666">
        <v>12</v>
      </c>
    </row>
    <row r="7312" spans="1:18" ht="15.75" customHeight="1" x14ac:dyDescent="0.2">
      <c r="A7312" s="665" t="s">
        <v>15543</v>
      </c>
      <c r="B7312" s="666" t="s">
        <v>9157</v>
      </c>
      <c r="C7312" s="666" t="s">
        <v>15544</v>
      </c>
      <c r="D7312" s="667" t="s">
        <v>11815</v>
      </c>
      <c r="E7312" s="740" t="s">
        <v>15663</v>
      </c>
      <c r="F7312" s="670">
        <v>40009641</v>
      </c>
      <c r="G7312" s="668" t="s">
        <v>15722</v>
      </c>
      <c r="H7312" s="668"/>
      <c r="I7312" s="670" t="s">
        <v>7541</v>
      </c>
      <c r="J7312" s="668" t="s">
        <v>15665</v>
      </c>
      <c r="K7312" s="666">
        <v>1</v>
      </c>
      <c r="L7312" s="666">
        <v>12</v>
      </c>
      <c r="M7312" s="755">
        <v>14490</v>
      </c>
      <c r="N7312" s="666">
        <v>1</v>
      </c>
      <c r="O7312" s="666">
        <v>8</v>
      </c>
      <c r="P7312" s="756">
        <v>11556</v>
      </c>
      <c r="Q7312" s="666">
        <v>1</v>
      </c>
      <c r="R7312" s="666">
        <v>12</v>
      </c>
    </row>
    <row r="7313" spans="1:18" ht="15.75" customHeight="1" x14ac:dyDescent="0.2">
      <c r="A7313" s="665" t="s">
        <v>15543</v>
      </c>
      <c r="B7313" s="666" t="s">
        <v>9157</v>
      </c>
      <c r="C7313" s="666" t="s">
        <v>15544</v>
      </c>
      <c r="D7313" s="667" t="s">
        <v>10854</v>
      </c>
      <c r="E7313" s="740" t="s">
        <v>1752</v>
      </c>
      <c r="F7313" s="670">
        <v>18136284</v>
      </c>
      <c r="G7313" s="668" t="s">
        <v>15723</v>
      </c>
      <c r="H7313" s="668" t="s">
        <v>10854</v>
      </c>
      <c r="I7313" s="670" t="s">
        <v>6929</v>
      </c>
      <c r="J7313" s="668" t="s">
        <v>10854</v>
      </c>
      <c r="K7313" s="666">
        <v>1</v>
      </c>
      <c r="L7313" s="666">
        <v>12</v>
      </c>
      <c r="M7313" s="755">
        <v>32467</v>
      </c>
      <c r="N7313" s="666">
        <v>1</v>
      </c>
      <c r="O7313" s="666">
        <v>8</v>
      </c>
      <c r="P7313" s="756">
        <v>23406</v>
      </c>
      <c r="Q7313" s="666">
        <v>1</v>
      </c>
      <c r="R7313" s="666">
        <v>12</v>
      </c>
    </row>
    <row r="7314" spans="1:18" ht="15.75" customHeight="1" x14ac:dyDescent="0.2">
      <c r="A7314" s="665" t="s">
        <v>15543</v>
      </c>
      <c r="B7314" s="666" t="s">
        <v>9157</v>
      </c>
      <c r="C7314" s="666" t="s">
        <v>15544</v>
      </c>
      <c r="D7314" s="667" t="s">
        <v>11947</v>
      </c>
      <c r="E7314" s="740" t="s">
        <v>8207</v>
      </c>
      <c r="F7314" s="670">
        <v>46249372</v>
      </c>
      <c r="G7314" s="668" t="s">
        <v>15724</v>
      </c>
      <c r="H7314" s="668" t="s">
        <v>11947</v>
      </c>
      <c r="I7314" s="670" t="s">
        <v>15547</v>
      </c>
      <c r="J7314" s="668" t="s">
        <v>11947</v>
      </c>
      <c r="K7314" s="666">
        <v>1</v>
      </c>
      <c r="L7314" s="666">
        <v>12</v>
      </c>
      <c r="M7314" s="755">
        <v>23750</v>
      </c>
      <c r="N7314" s="666">
        <v>1</v>
      </c>
      <c r="O7314" s="666">
        <v>8</v>
      </c>
      <c r="P7314" s="756">
        <v>17660</v>
      </c>
      <c r="Q7314" s="666">
        <v>1</v>
      </c>
      <c r="R7314" s="666">
        <v>12</v>
      </c>
    </row>
    <row r="7315" spans="1:18" ht="15.75" customHeight="1" x14ac:dyDescent="0.2">
      <c r="A7315" s="665" t="s">
        <v>15543</v>
      </c>
      <c r="B7315" s="666" t="s">
        <v>9157</v>
      </c>
      <c r="C7315" s="666" t="s">
        <v>15725</v>
      </c>
      <c r="D7315" s="667" t="s">
        <v>8713</v>
      </c>
      <c r="E7315" s="740" t="s">
        <v>8906</v>
      </c>
      <c r="F7315" s="666">
        <v>18060038</v>
      </c>
      <c r="G7315" s="675" t="s">
        <v>15726</v>
      </c>
      <c r="H7315" s="668" t="s">
        <v>6938</v>
      </c>
      <c r="I7315" s="670" t="s">
        <v>6929</v>
      </c>
      <c r="J7315" s="668" t="s">
        <v>6938</v>
      </c>
      <c r="K7315" s="666">
        <v>1</v>
      </c>
      <c r="L7315" s="666">
        <v>2</v>
      </c>
      <c r="M7315" s="756">
        <v>4200</v>
      </c>
      <c r="N7315" s="666">
        <v>2</v>
      </c>
      <c r="O7315" s="666">
        <v>8</v>
      </c>
      <c r="P7315" s="756">
        <v>16300</v>
      </c>
      <c r="Q7315" s="666">
        <v>0</v>
      </c>
      <c r="R7315" s="666">
        <v>0</v>
      </c>
    </row>
    <row r="7316" spans="1:18" ht="15.75" customHeight="1" x14ac:dyDescent="0.2">
      <c r="A7316" s="665" t="s">
        <v>15543</v>
      </c>
      <c r="B7316" s="666" t="s">
        <v>9157</v>
      </c>
      <c r="C7316" s="666" t="s">
        <v>15725</v>
      </c>
      <c r="D7316" s="665" t="s">
        <v>8713</v>
      </c>
      <c r="E7316" s="737" t="s">
        <v>8906</v>
      </c>
      <c r="F7316" s="666">
        <v>74697260</v>
      </c>
      <c r="G7316" s="675" t="s">
        <v>15727</v>
      </c>
      <c r="H7316" s="675" t="s">
        <v>15728</v>
      </c>
      <c r="I7316" s="670" t="s">
        <v>6929</v>
      </c>
      <c r="J7316" s="675" t="s">
        <v>8617</v>
      </c>
      <c r="K7316" s="666">
        <v>1</v>
      </c>
      <c r="L7316" s="666">
        <v>2</v>
      </c>
      <c r="M7316" s="756">
        <v>4200</v>
      </c>
      <c r="N7316" s="666">
        <v>2</v>
      </c>
      <c r="O7316" s="666">
        <v>8</v>
      </c>
      <c r="P7316" s="756">
        <v>16300</v>
      </c>
      <c r="Q7316" s="666">
        <v>0</v>
      </c>
      <c r="R7316" s="666">
        <v>0</v>
      </c>
    </row>
    <row r="7317" spans="1:18" ht="15.75" customHeight="1" x14ac:dyDescent="0.2">
      <c r="A7317" s="665" t="s">
        <v>15543</v>
      </c>
      <c r="B7317" s="666" t="s">
        <v>9157</v>
      </c>
      <c r="C7317" s="666" t="s">
        <v>15725</v>
      </c>
      <c r="D7317" s="667" t="s">
        <v>8690</v>
      </c>
      <c r="E7317" s="740" t="s">
        <v>15729</v>
      </c>
      <c r="F7317" s="666">
        <v>70005473</v>
      </c>
      <c r="G7317" s="675" t="s">
        <v>15730</v>
      </c>
      <c r="H7317" s="668"/>
      <c r="I7317" s="670" t="s">
        <v>7541</v>
      </c>
      <c r="J7317" s="675" t="s">
        <v>15731</v>
      </c>
      <c r="K7317" s="666">
        <v>1</v>
      </c>
      <c r="L7317" s="666">
        <v>2</v>
      </c>
      <c r="M7317" s="756">
        <v>2300</v>
      </c>
      <c r="N7317" s="666">
        <v>2</v>
      </c>
      <c r="O7317" s="666">
        <v>8</v>
      </c>
      <c r="P7317" s="756">
        <v>8700</v>
      </c>
      <c r="Q7317" s="666">
        <v>0</v>
      </c>
      <c r="R7317" s="666">
        <v>0</v>
      </c>
    </row>
    <row r="7318" spans="1:18" ht="15.75" customHeight="1" x14ac:dyDescent="0.2">
      <c r="A7318" s="665" t="s">
        <v>15543</v>
      </c>
      <c r="B7318" s="666" t="s">
        <v>9157</v>
      </c>
      <c r="C7318" s="666" t="s">
        <v>15725</v>
      </c>
      <c r="D7318" s="667" t="s">
        <v>8713</v>
      </c>
      <c r="E7318" s="740" t="s">
        <v>8906</v>
      </c>
      <c r="F7318" s="666">
        <v>75816172</v>
      </c>
      <c r="G7318" s="675" t="s">
        <v>15732</v>
      </c>
      <c r="H7318" s="675" t="s">
        <v>15733</v>
      </c>
      <c r="I7318" s="670" t="s">
        <v>6929</v>
      </c>
      <c r="J7318" s="675" t="s">
        <v>15733</v>
      </c>
      <c r="K7318" s="666">
        <v>1</v>
      </c>
      <c r="L7318" s="666">
        <v>2</v>
      </c>
      <c r="M7318" s="756">
        <v>4200</v>
      </c>
      <c r="N7318" s="666">
        <v>2</v>
      </c>
      <c r="O7318" s="666">
        <v>8</v>
      </c>
      <c r="P7318" s="756">
        <v>16300</v>
      </c>
      <c r="Q7318" s="666">
        <v>0</v>
      </c>
      <c r="R7318" s="666">
        <v>0</v>
      </c>
    </row>
    <row r="7319" spans="1:18" ht="15.75" customHeight="1" x14ac:dyDescent="0.2">
      <c r="A7319" s="665" t="s">
        <v>15543</v>
      </c>
      <c r="B7319" s="666" t="s">
        <v>9157</v>
      </c>
      <c r="C7319" s="666" t="s">
        <v>15725</v>
      </c>
      <c r="D7319" s="665" t="s">
        <v>8713</v>
      </c>
      <c r="E7319" s="737" t="s">
        <v>8906</v>
      </c>
      <c r="F7319" s="666">
        <v>70254460</v>
      </c>
      <c r="G7319" s="675" t="s">
        <v>15734</v>
      </c>
      <c r="H7319" s="675" t="s">
        <v>6960</v>
      </c>
      <c r="I7319" s="670" t="s">
        <v>6929</v>
      </c>
      <c r="J7319" s="675" t="s">
        <v>6960</v>
      </c>
      <c r="K7319" s="666">
        <v>1</v>
      </c>
      <c r="L7319" s="666">
        <v>2</v>
      </c>
      <c r="M7319" s="756">
        <v>4200</v>
      </c>
      <c r="N7319" s="666">
        <v>2</v>
      </c>
      <c r="O7319" s="666">
        <v>8</v>
      </c>
      <c r="P7319" s="756">
        <v>16300</v>
      </c>
      <c r="Q7319" s="666">
        <v>0</v>
      </c>
      <c r="R7319" s="666">
        <v>0</v>
      </c>
    </row>
    <row r="7320" spans="1:18" ht="15.75" customHeight="1" x14ac:dyDescent="0.2">
      <c r="A7320" s="665" t="s">
        <v>15543</v>
      </c>
      <c r="B7320" s="666" t="s">
        <v>9157</v>
      </c>
      <c r="C7320" s="666" t="s">
        <v>15725</v>
      </c>
      <c r="D7320" s="667" t="s">
        <v>13732</v>
      </c>
      <c r="E7320" s="740" t="s">
        <v>15735</v>
      </c>
      <c r="F7320" s="666">
        <v>17891906</v>
      </c>
      <c r="G7320" s="675" t="s">
        <v>15736</v>
      </c>
      <c r="H7320" s="668" t="s">
        <v>7579</v>
      </c>
      <c r="I7320" s="670" t="s">
        <v>15547</v>
      </c>
      <c r="J7320" s="675" t="s">
        <v>15737</v>
      </c>
      <c r="K7320" s="666">
        <v>1</v>
      </c>
      <c r="L7320" s="666">
        <v>2</v>
      </c>
      <c r="M7320" s="756">
        <v>3700</v>
      </c>
      <c r="N7320" s="666">
        <v>2</v>
      </c>
      <c r="O7320" s="666">
        <v>8</v>
      </c>
      <c r="P7320" s="756">
        <v>14300</v>
      </c>
      <c r="Q7320" s="666">
        <v>0</v>
      </c>
      <c r="R7320" s="666">
        <v>0</v>
      </c>
    </row>
    <row r="7321" spans="1:18" ht="15.75" customHeight="1" x14ac:dyDescent="0.2">
      <c r="A7321" s="665" t="s">
        <v>15543</v>
      </c>
      <c r="B7321" s="666" t="s">
        <v>9157</v>
      </c>
      <c r="C7321" s="666" t="s">
        <v>15725</v>
      </c>
      <c r="D7321" s="665" t="s">
        <v>10757</v>
      </c>
      <c r="E7321" s="737" t="s">
        <v>15738</v>
      </c>
      <c r="F7321" s="666">
        <v>46603195</v>
      </c>
      <c r="G7321" s="675" t="s">
        <v>15739</v>
      </c>
      <c r="H7321" s="675" t="s">
        <v>10757</v>
      </c>
      <c r="I7321" s="670" t="s">
        <v>6929</v>
      </c>
      <c r="J7321" s="675" t="s">
        <v>10757</v>
      </c>
      <c r="K7321" s="666">
        <v>1</v>
      </c>
      <c r="L7321" s="666">
        <v>2</v>
      </c>
      <c r="M7321" s="756">
        <v>5800</v>
      </c>
      <c r="N7321" s="666">
        <v>2</v>
      </c>
      <c r="O7321" s="666">
        <v>8</v>
      </c>
      <c r="P7321" s="756">
        <v>22700</v>
      </c>
      <c r="Q7321" s="666">
        <v>0</v>
      </c>
      <c r="R7321" s="666">
        <v>0</v>
      </c>
    </row>
    <row r="7322" spans="1:18" ht="15.75" customHeight="1" x14ac:dyDescent="0.2">
      <c r="A7322" s="665" t="s">
        <v>15543</v>
      </c>
      <c r="B7322" s="666" t="s">
        <v>9157</v>
      </c>
      <c r="C7322" s="666" t="s">
        <v>15725</v>
      </c>
      <c r="D7322" s="667" t="s">
        <v>10757</v>
      </c>
      <c r="E7322" s="740" t="s">
        <v>15738</v>
      </c>
      <c r="F7322" s="666">
        <v>44741471</v>
      </c>
      <c r="G7322" s="675" t="s">
        <v>15740</v>
      </c>
      <c r="H7322" s="668" t="s">
        <v>10757</v>
      </c>
      <c r="I7322" s="670" t="s">
        <v>6929</v>
      </c>
      <c r="J7322" s="668" t="s">
        <v>10757</v>
      </c>
      <c r="K7322" s="666">
        <v>1</v>
      </c>
      <c r="L7322" s="666">
        <v>2</v>
      </c>
      <c r="M7322" s="756">
        <v>5800</v>
      </c>
      <c r="N7322" s="666">
        <v>2</v>
      </c>
      <c r="O7322" s="666">
        <v>8</v>
      </c>
      <c r="P7322" s="756">
        <v>22700</v>
      </c>
      <c r="Q7322" s="666">
        <v>0</v>
      </c>
      <c r="R7322" s="666">
        <v>0</v>
      </c>
    </row>
    <row r="7323" spans="1:18" ht="15.75" customHeight="1" x14ac:dyDescent="0.2">
      <c r="A7323" s="665" t="s">
        <v>15543</v>
      </c>
      <c r="B7323" s="666" t="s">
        <v>9157</v>
      </c>
      <c r="C7323" s="666" t="s">
        <v>15725</v>
      </c>
      <c r="D7323" s="667" t="s">
        <v>13231</v>
      </c>
      <c r="E7323" s="740" t="s">
        <v>15741</v>
      </c>
      <c r="F7323" s="666">
        <v>70676435</v>
      </c>
      <c r="G7323" s="675" t="s">
        <v>15742</v>
      </c>
      <c r="H7323" s="668" t="s">
        <v>13231</v>
      </c>
      <c r="I7323" s="670" t="s">
        <v>6929</v>
      </c>
      <c r="J7323" s="668" t="s">
        <v>13231</v>
      </c>
      <c r="K7323" s="666">
        <v>1</v>
      </c>
      <c r="L7323" s="666">
        <v>2</v>
      </c>
      <c r="M7323" s="756">
        <v>12700</v>
      </c>
      <c r="N7323" s="666">
        <v>2</v>
      </c>
      <c r="O7323" s="666">
        <v>8</v>
      </c>
      <c r="P7323" s="756">
        <v>50300</v>
      </c>
      <c r="Q7323" s="666">
        <v>0</v>
      </c>
      <c r="R7323" s="666">
        <v>0</v>
      </c>
    </row>
    <row r="7324" spans="1:18" ht="15.75" customHeight="1" x14ac:dyDescent="0.2">
      <c r="A7324" s="665" t="s">
        <v>15543</v>
      </c>
      <c r="B7324" s="666" t="s">
        <v>9157</v>
      </c>
      <c r="C7324" s="666" t="s">
        <v>15725</v>
      </c>
      <c r="D7324" s="665" t="s">
        <v>10738</v>
      </c>
      <c r="E7324" s="737" t="s">
        <v>8906</v>
      </c>
      <c r="F7324" s="666">
        <v>18177594</v>
      </c>
      <c r="G7324" s="675" t="s">
        <v>15743</v>
      </c>
      <c r="H7324" s="675" t="s">
        <v>10738</v>
      </c>
      <c r="I7324" s="670" t="s">
        <v>15547</v>
      </c>
      <c r="J7324" s="675" t="s">
        <v>10738</v>
      </c>
      <c r="K7324" s="666">
        <v>1</v>
      </c>
      <c r="L7324" s="666">
        <v>2</v>
      </c>
      <c r="M7324" s="756">
        <v>4200</v>
      </c>
      <c r="N7324" s="666">
        <v>2</v>
      </c>
      <c r="O7324" s="666">
        <v>8</v>
      </c>
      <c r="P7324" s="756">
        <v>16300</v>
      </c>
      <c r="Q7324" s="666">
        <v>0</v>
      </c>
      <c r="R7324" s="666">
        <v>0</v>
      </c>
    </row>
    <row r="7325" spans="1:18" ht="15.75" customHeight="1" x14ac:dyDescent="0.2">
      <c r="A7325" s="665" t="s">
        <v>15543</v>
      </c>
      <c r="B7325" s="666" t="s">
        <v>9157</v>
      </c>
      <c r="C7325" s="666" t="s">
        <v>15725</v>
      </c>
      <c r="D7325" s="667" t="s">
        <v>10738</v>
      </c>
      <c r="E7325" s="740" t="s">
        <v>8906</v>
      </c>
      <c r="F7325" s="666">
        <v>45352928</v>
      </c>
      <c r="G7325" s="675" t="s">
        <v>15744</v>
      </c>
      <c r="H7325" s="668" t="s">
        <v>10738</v>
      </c>
      <c r="I7325" s="670" t="s">
        <v>15547</v>
      </c>
      <c r="J7325" s="668" t="s">
        <v>10738</v>
      </c>
      <c r="K7325" s="666">
        <v>1</v>
      </c>
      <c r="L7325" s="666">
        <v>2</v>
      </c>
      <c r="M7325" s="756">
        <v>4200</v>
      </c>
      <c r="N7325" s="666">
        <v>2</v>
      </c>
      <c r="O7325" s="666">
        <v>8</v>
      </c>
      <c r="P7325" s="756">
        <v>16300</v>
      </c>
      <c r="Q7325" s="666">
        <v>0</v>
      </c>
      <c r="R7325" s="666">
        <v>0</v>
      </c>
    </row>
    <row r="7326" spans="1:18" ht="15.75" customHeight="1" x14ac:dyDescent="0.2">
      <c r="A7326" s="665" t="s">
        <v>15543</v>
      </c>
      <c r="B7326" s="666" t="s">
        <v>9157</v>
      </c>
      <c r="C7326" s="666" t="s">
        <v>15725</v>
      </c>
      <c r="D7326" s="665" t="s">
        <v>10738</v>
      </c>
      <c r="E7326" s="737" t="s">
        <v>8906</v>
      </c>
      <c r="F7326" s="666">
        <v>43221461</v>
      </c>
      <c r="G7326" s="675" t="s">
        <v>15745</v>
      </c>
      <c r="H7326" s="675" t="s">
        <v>10738</v>
      </c>
      <c r="I7326" s="670" t="s">
        <v>15547</v>
      </c>
      <c r="J7326" s="675" t="s">
        <v>10738</v>
      </c>
      <c r="K7326" s="666">
        <v>1</v>
      </c>
      <c r="L7326" s="666">
        <v>2</v>
      </c>
      <c r="M7326" s="756">
        <v>4200</v>
      </c>
      <c r="N7326" s="666">
        <v>2</v>
      </c>
      <c r="O7326" s="666">
        <v>8</v>
      </c>
      <c r="P7326" s="756">
        <v>16300</v>
      </c>
      <c r="Q7326" s="666">
        <v>0</v>
      </c>
      <c r="R7326" s="666">
        <v>0</v>
      </c>
    </row>
    <row r="7327" spans="1:18" ht="15.75" customHeight="1" x14ac:dyDescent="0.2">
      <c r="A7327" s="665" t="s">
        <v>15543</v>
      </c>
      <c r="B7327" s="666" t="s">
        <v>9157</v>
      </c>
      <c r="C7327" s="666" t="s">
        <v>15725</v>
      </c>
      <c r="D7327" s="667" t="s">
        <v>10738</v>
      </c>
      <c r="E7327" s="740" t="s">
        <v>8906</v>
      </c>
      <c r="F7327" s="666">
        <v>47903552</v>
      </c>
      <c r="G7327" s="675" t="s">
        <v>15746</v>
      </c>
      <c r="H7327" s="668" t="s">
        <v>10738</v>
      </c>
      <c r="I7327" s="670" t="s">
        <v>15547</v>
      </c>
      <c r="J7327" s="668" t="s">
        <v>10738</v>
      </c>
      <c r="K7327" s="666">
        <v>1</v>
      </c>
      <c r="L7327" s="666">
        <v>2</v>
      </c>
      <c r="M7327" s="756">
        <v>4200</v>
      </c>
      <c r="N7327" s="666">
        <v>2</v>
      </c>
      <c r="O7327" s="666">
        <v>8</v>
      </c>
      <c r="P7327" s="756">
        <v>16300</v>
      </c>
      <c r="Q7327" s="666">
        <v>0</v>
      </c>
      <c r="R7327" s="666">
        <v>0</v>
      </c>
    </row>
    <row r="7328" spans="1:18" ht="15.75" customHeight="1" x14ac:dyDescent="0.2">
      <c r="A7328" s="665" t="s">
        <v>15543</v>
      </c>
      <c r="B7328" s="666" t="s">
        <v>9157</v>
      </c>
      <c r="C7328" s="666" t="s">
        <v>15725</v>
      </c>
      <c r="D7328" s="665" t="s">
        <v>10738</v>
      </c>
      <c r="E7328" s="737" t="s">
        <v>8906</v>
      </c>
      <c r="F7328" s="666">
        <v>42331428</v>
      </c>
      <c r="G7328" s="675" t="s">
        <v>15747</v>
      </c>
      <c r="H7328" s="675" t="s">
        <v>10738</v>
      </c>
      <c r="I7328" s="670" t="s">
        <v>15547</v>
      </c>
      <c r="J7328" s="675" t="s">
        <v>10738</v>
      </c>
      <c r="K7328" s="666">
        <v>1</v>
      </c>
      <c r="L7328" s="666">
        <v>2</v>
      </c>
      <c r="M7328" s="756">
        <v>4200</v>
      </c>
      <c r="N7328" s="666">
        <v>2</v>
      </c>
      <c r="O7328" s="666">
        <v>8</v>
      </c>
      <c r="P7328" s="756">
        <v>16300</v>
      </c>
      <c r="Q7328" s="666">
        <v>0</v>
      </c>
      <c r="R7328" s="666">
        <v>0</v>
      </c>
    </row>
    <row r="7329" spans="1:18" ht="15.75" customHeight="1" x14ac:dyDescent="0.2">
      <c r="A7329" s="665" t="s">
        <v>15543</v>
      </c>
      <c r="B7329" s="666" t="s">
        <v>9157</v>
      </c>
      <c r="C7329" s="666" t="s">
        <v>15725</v>
      </c>
      <c r="D7329" s="667" t="s">
        <v>10738</v>
      </c>
      <c r="E7329" s="740" t="s">
        <v>8906</v>
      </c>
      <c r="F7329" s="666">
        <v>43125287</v>
      </c>
      <c r="G7329" s="675" t="s">
        <v>15748</v>
      </c>
      <c r="H7329" s="668" t="s">
        <v>10738</v>
      </c>
      <c r="I7329" s="670" t="s">
        <v>15547</v>
      </c>
      <c r="J7329" s="668" t="s">
        <v>10738</v>
      </c>
      <c r="K7329" s="666">
        <v>1</v>
      </c>
      <c r="L7329" s="666">
        <v>2</v>
      </c>
      <c r="M7329" s="756">
        <v>4200</v>
      </c>
      <c r="N7329" s="666">
        <v>2</v>
      </c>
      <c r="O7329" s="666">
        <v>8</v>
      </c>
      <c r="P7329" s="756">
        <v>16300</v>
      </c>
      <c r="Q7329" s="666">
        <v>0</v>
      </c>
      <c r="R7329" s="666">
        <v>0</v>
      </c>
    </row>
    <row r="7330" spans="1:18" ht="15.75" customHeight="1" x14ac:dyDescent="0.2">
      <c r="A7330" s="665" t="s">
        <v>15543</v>
      </c>
      <c r="B7330" s="666" t="s">
        <v>9157</v>
      </c>
      <c r="C7330" s="666" t="s">
        <v>15725</v>
      </c>
      <c r="D7330" s="665" t="s">
        <v>10738</v>
      </c>
      <c r="E7330" s="737" t="s">
        <v>8906</v>
      </c>
      <c r="F7330" s="666">
        <v>48225234</v>
      </c>
      <c r="G7330" s="675" t="s">
        <v>15749</v>
      </c>
      <c r="H7330" s="675" t="s">
        <v>10738</v>
      </c>
      <c r="I7330" s="670" t="s">
        <v>15547</v>
      </c>
      <c r="J7330" s="675" t="s">
        <v>10738</v>
      </c>
      <c r="K7330" s="666">
        <v>1</v>
      </c>
      <c r="L7330" s="666">
        <v>2</v>
      </c>
      <c r="M7330" s="756">
        <v>4200</v>
      </c>
      <c r="N7330" s="666">
        <v>2</v>
      </c>
      <c r="O7330" s="666">
        <v>8</v>
      </c>
      <c r="P7330" s="756">
        <v>16300</v>
      </c>
      <c r="Q7330" s="666">
        <v>0</v>
      </c>
      <c r="R7330" s="666">
        <v>0</v>
      </c>
    </row>
    <row r="7331" spans="1:18" ht="15.75" customHeight="1" x14ac:dyDescent="0.2">
      <c r="A7331" s="665" t="s">
        <v>15543</v>
      </c>
      <c r="B7331" s="666" t="s">
        <v>9157</v>
      </c>
      <c r="C7331" s="666" t="s">
        <v>15725</v>
      </c>
      <c r="D7331" s="667" t="s">
        <v>10738</v>
      </c>
      <c r="E7331" s="740" t="s">
        <v>8906</v>
      </c>
      <c r="F7331" s="666">
        <v>46847273</v>
      </c>
      <c r="G7331" s="675" t="s">
        <v>15750</v>
      </c>
      <c r="H7331" s="668" t="s">
        <v>10738</v>
      </c>
      <c r="I7331" s="670" t="s">
        <v>15547</v>
      </c>
      <c r="J7331" s="668" t="s">
        <v>10738</v>
      </c>
      <c r="K7331" s="666">
        <v>1</v>
      </c>
      <c r="L7331" s="666">
        <v>2</v>
      </c>
      <c r="M7331" s="756">
        <v>4200</v>
      </c>
      <c r="N7331" s="666">
        <v>2</v>
      </c>
      <c r="O7331" s="666">
        <v>8</v>
      </c>
      <c r="P7331" s="756">
        <v>16300</v>
      </c>
      <c r="Q7331" s="666">
        <v>0</v>
      </c>
      <c r="R7331" s="666">
        <v>0</v>
      </c>
    </row>
    <row r="7332" spans="1:18" ht="15.75" customHeight="1" x14ac:dyDescent="0.2">
      <c r="A7332" s="665" t="s">
        <v>15543</v>
      </c>
      <c r="B7332" s="666" t="s">
        <v>9157</v>
      </c>
      <c r="C7332" s="666" t="s">
        <v>15725</v>
      </c>
      <c r="D7332" s="665" t="s">
        <v>8713</v>
      </c>
      <c r="E7332" s="737" t="s">
        <v>12220</v>
      </c>
      <c r="F7332" s="666">
        <v>73623608</v>
      </c>
      <c r="G7332" s="675" t="s">
        <v>15751</v>
      </c>
      <c r="H7332" s="675" t="s">
        <v>8782</v>
      </c>
      <c r="I7332" s="670" t="s">
        <v>6929</v>
      </c>
      <c r="J7332" s="675" t="s">
        <v>8782</v>
      </c>
      <c r="K7332" s="666">
        <v>1</v>
      </c>
      <c r="L7332" s="666">
        <v>2</v>
      </c>
      <c r="M7332" s="756">
        <v>5200</v>
      </c>
      <c r="N7332" s="666">
        <v>2</v>
      </c>
      <c r="O7332" s="666">
        <v>8</v>
      </c>
      <c r="P7332" s="756">
        <v>20300</v>
      </c>
      <c r="Q7332" s="666">
        <v>0</v>
      </c>
      <c r="R7332" s="666">
        <v>0</v>
      </c>
    </row>
    <row r="7333" spans="1:18" ht="15.75" customHeight="1" x14ac:dyDescent="0.2">
      <c r="A7333" s="665" t="s">
        <v>15543</v>
      </c>
      <c r="B7333" s="666" t="s">
        <v>9157</v>
      </c>
      <c r="C7333" s="666" t="s">
        <v>15725</v>
      </c>
      <c r="D7333" s="667" t="s">
        <v>8713</v>
      </c>
      <c r="E7333" s="740" t="s">
        <v>12220</v>
      </c>
      <c r="F7333" s="666">
        <v>47768534</v>
      </c>
      <c r="G7333" s="675" t="s">
        <v>15752</v>
      </c>
      <c r="H7333" s="675" t="s">
        <v>8617</v>
      </c>
      <c r="I7333" s="670" t="s">
        <v>6929</v>
      </c>
      <c r="J7333" s="675" t="s">
        <v>8617</v>
      </c>
      <c r="K7333" s="666">
        <v>1</v>
      </c>
      <c r="L7333" s="666">
        <v>2</v>
      </c>
      <c r="M7333" s="756">
        <v>5200</v>
      </c>
      <c r="N7333" s="666">
        <v>2</v>
      </c>
      <c r="O7333" s="666">
        <v>8</v>
      </c>
      <c r="P7333" s="756">
        <v>20300</v>
      </c>
      <c r="Q7333" s="666">
        <v>0</v>
      </c>
      <c r="R7333" s="666">
        <v>0</v>
      </c>
    </row>
    <row r="7334" spans="1:18" ht="15.75" customHeight="1" x14ac:dyDescent="0.2">
      <c r="A7334" s="665" t="s">
        <v>15543</v>
      </c>
      <c r="B7334" s="666" t="s">
        <v>9157</v>
      </c>
      <c r="C7334" s="666" t="s">
        <v>15725</v>
      </c>
      <c r="D7334" s="665" t="s">
        <v>8713</v>
      </c>
      <c r="E7334" s="737" t="s">
        <v>8906</v>
      </c>
      <c r="F7334" s="666">
        <v>18220834</v>
      </c>
      <c r="G7334" s="675" t="s">
        <v>15753</v>
      </c>
      <c r="H7334" s="675" t="s">
        <v>6938</v>
      </c>
      <c r="I7334" s="670" t="s">
        <v>6929</v>
      </c>
      <c r="J7334" s="675" t="s">
        <v>6938</v>
      </c>
      <c r="K7334" s="666">
        <v>1</v>
      </c>
      <c r="L7334" s="666">
        <v>2</v>
      </c>
      <c r="M7334" s="756">
        <v>4200</v>
      </c>
      <c r="N7334" s="666">
        <v>2</v>
      </c>
      <c r="O7334" s="666">
        <v>8</v>
      </c>
      <c r="P7334" s="756">
        <v>16300</v>
      </c>
      <c r="Q7334" s="666">
        <v>0</v>
      </c>
      <c r="R7334" s="666">
        <v>0</v>
      </c>
    </row>
    <row r="7335" spans="1:18" ht="15.75" customHeight="1" x14ac:dyDescent="0.2">
      <c r="A7335" s="665" t="s">
        <v>15543</v>
      </c>
      <c r="B7335" s="666" t="s">
        <v>9157</v>
      </c>
      <c r="C7335" s="666" t="s">
        <v>15725</v>
      </c>
      <c r="D7335" s="667" t="s">
        <v>8651</v>
      </c>
      <c r="E7335" s="740" t="s">
        <v>15735</v>
      </c>
      <c r="F7335" s="666">
        <v>17849496</v>
      </c>
      <c r="G7335" s="675" t="s">
        <v>15754</v>
      </c>
      <c r="H7335" s="668" t="s">
        <v>8651</v>
      </c>
      <c r="I7335" s="670" t="s">
        <v>15547</v>
      </c>
      <c r="J7335" s="675" t="s">
        <v>8651</v>
      </c>
      <c r="K7335" s="666">
        <v>1</v>
      </c>
      <c r="L7335" s="666">
        <v>2</v>
      </c>
      <c r="M7335" s="756">
        <v>3700</v>
      </c>
      <c r="N7335" s="666">
        <v>2</v>
      </c>
      <c r="O7335" s="666">
        <v>8</v>
      </c>
      <c r="P7335" s="756">
        <v>14300</v>
      </c>
      <c r="Q7335" s="666">
        <v>0</v>
      </c>
      <c r="R7335" s="666">
        <v>0</v>
      </c>
    </row>
    <row r="7336" spans="1:18" ht="15.75" customHeight="1" x14ac:dyDescent="0.2">
      <c r="A7336" s="665" t="s">
        <v>15543</v>
      </c>
      <c r="B7336" s="666" t="s">
        <v>9157</v>
      </c>
      <c r="C7336" s="666" t="s">
        <v>15725</v>
      </c>
      <c r="D7336" s="667" t="s">
        <v>10366</v>
      </c>
      <c r="E7336" s="740" t="s">
        <v>15735</v>
      </c>
      <c r="F7336" s="666">
        <v>44816792</v>
      </c>
      <c r="G7336" s="675" t="s">
        <v>15755</v>
      </c>
      <c r="H7336" s="675" t="s">
        <v>15615</v>
      </c>
      <c r="I7336" s="670" t="s">
        <v>15547</v>
      </c>
      <c r="J7336" s="675" t="s">
        <v>15615</v>
      </c>
      <c r="K7336" s="666">
        <v>1</v>
      </c>
      <c r="L7336" s="666">
        <v>2</v>
      </c>
      <c r="M7336" s="756">
        <v>3700</v>
      </c>
      <c r="N7336" s="666">
        <v>2</v>
      </c>
      <c r="O7336" s="666">
        <v>8</v>
      </c>
      <c r="P7336" s="756">
        <v>14300</v>
      </c>
      <c r="Q7336" s="666">
        <v>0</v>
      </c>
      <c r="R7336" s="666">
        <v>0</v>
      </c>
    </row>
    <row r="7337" spans="1:18" ht="15.75" customHeight="1" x14ac:dyDescent="0.2">
      <c r="A7337" s="665" t="s">
        <v>15543</v>
      </c>
      <c r="B7337" s="666" t="s">
        <v>9157</v>
      </c>
      <c r="C7337" s="666" t="s">
        <v>15725</v>
      </c>
      <c r="D7337" s="665" t="s">
        <v>10366</v>
      </c>
      <c r="E7337" s="737" t="s">
        <v>15735</v>
      </c>
      <c r="F7337" s="666">
        <v>41611917</v>
      </c>
      <c r="G7337" s="675" t="s">
        <v>15756</v>
      </c>
      <c r="H7337" s="675" t="s">
        <v>15615</v>
      </c>
      <c r="I7337" s="670" t="s">
        <v>15547</v>
      </c>
      <c r="J7337" s="675" t="s">
        <v>15615</v>
      </c>
      <c r="K7337" s="666">
        <v>1</v>
      </c>
      <c r="L7337" s="666">
        <v>2</v>
      </c>
      <c r="M7337" s="756">
        <v>3700</v>
      </c>
      <c r="N7337" s="666">
        <v>2</v>
      </c>
      <c r="O7337" s="666">
        <v>8</v>
      </c>
      <c r="P7337" s="756">
        <v>14300</v>
      </c>
      <c r="Q7337" s="666">
        <v>0</v>
      </c>
      <c r="R7337" s="666">
        <v>0</v>
      </c>
    </row>
    <row r="7338" spans="1:18" ht="15.75" customHeight="1" x14ac:dyDescent="0.2">
      <c r="A7338" s="665" t="s">
        <v>15543</v>
      </c>
      <c r="B7338" s="666" t="s">
        <v>9157</v>
      </c>
      <c r="C7338" s="666" t="s">
        <v>15725</v>
      </c>
      <c r="D7338" s="667" t="s">
        <v>15757</v>
      </c>
      <c r="E7338" s="740" t="s">
        <v>15735</v>
      </c>
      <c r="F7338" s="666">
        <v>40537351</v>
      </c>
      <c r="G7338" s="675" t="s">
        <v>15758</v>
      </c>
      <c r="H7338" s="668" t="s">
        <v>15757</v>
      </c>
      <c r="I7338" s="670" t="s">
        <v>15547</v>
      </c>
      <c r="J7338" s="675" t="s">
        <v>15757</v>
      </c>
      <c r="K7338" s="666">
        <v>1</v>
      </c>
      <c r="L7338" s="666">
        <v>2</v>
      </c>
      <c r="M7338" s="756">
        <v>3700</v>
      </c>
      <c r="N7338" s="666">
        <v>2</v>
      </c>
      <c r="O7338" s="666">
        <v>8</v>
      </c>
      <c r="P7338" s="756">
        <v>14300</v>
      </c>
      <c r="Q7338" s="666">
        <v>0</v>
      </c>
      <c r="R7338" s="666">
        <v>0</v>
      </c>
    </row>
    <row r="7339" spans="1:18" ht="15.75" customHeight="1" x14ac:dyDescent="0.2">
      <c r="A7339" s="665" t="s">
        <v>15543</v>
      </c>
      <c r="B7339" s="666" t="s">
        <v>9157</v>
      </c>
      <c r="C7339" s="666" t="s">
        <v>15725</v>
      </c>
      <c r="D7339" s="667" t="s">
        <v>15757</v>
      </c>
      <c r="E7339" s="737" t="s">
        <v>15735</v>
      </c>
      <c r="F7339" s="666">
        <v>46016144</v>
      </c>
      <c r="G7339" s="675" t="s">
        <v>15759</v>
      </c>
      <c r="H7339" s="668" t="s">
        <v>15757</v>
      </c>
      <c r="I7339" s="670" t="s">
        <v>15547</v>
      </c>
      <c r="J7339" s="675" t="s">
        <v>15757</v>
      </c>
      <c r="K7339" s="666">
        <v>1</v>
      </c>
      <c r="L7339" s="666">
        <v>2</v>
      </c>
      <c r="M7339" s="756">
        <v>3700</v>
      </c>
      <c r="N7339" s="666">
        <v>2</v>
      </c>
      <c r="O7339" s="666">
        <v>8</v>
      </c>
      <c r="P7339" s="756">
        <v>14300</v>
      </c>
      <c r="Q7339" s="666">
        <v>0</v>
      </c>
      <c r="R7339" s="666">
        <v>0</v>
      </c>
    </row>
    <row r="7340" spans="1:18" ht="15.75" customHeight="1" x14ac:dyDescent="0.2">
      <c r="A7340" s="665" t="s">
        <v>15543</v>
      </c>
      <c r="B7340" s="666" t="s">
        <v>9157</v>
      </c>
      <c r="C7340" s="666" t="s">
        <v>15725</v>
      </c>
      <c r="D7340" s="667" t="s">
        <v>15760</v>
      </c>
      <c r="E7340" s="740" t="s">
        <v>15741</v>
      </c>
      <c r="F7340" s="666">
        <v>73384347</v>
      </c>
      <c r="G7340" s="675" t="s">
        <v>15761</v>
      </c>
      <c r="H7340" s="668" t="s">
        <v>15760</v>
      </c>
      <c r="I7340" s="670" t="s">
        <v>6929</v>
      </c>
      <c r="J7340" s="668" t="s">
        <v>15760</v>
      </c>
      <c r="K7340" s="666">
        <v>1</v>
      </c>
      <c r="L7340" s="666">
        <v>2</v>
      </c>
      <c r="M7340" s="756">
        <v>12700</v>
      </c>
      <c r="N7340" s="666">
        <v>2</v>
      </c>
      <c r="O7340" s="666">
        <v>8</v>
      </c>
      <c r="P7340" s="756">
        <v>50300</v>
      </c>
      <c r="Q7340" s="666">
        <v>0</v>
      </c>
      <c r="R7340" s="666">
        <v>0</v>
      </c>
    </row>
    <row r="7341" spans="1:18" ht="15.75" customHeight="1" x14ac:dyDescent="0.2">
      <c r="A7341" s="665" t="s">
        <v>15543</v>
      </c>
      <c r="B7341" s="666" t="s">
        <v>9157</v>
      </c>
      <c r="C7341" s="666" t="s">
        <v>15725</v>
      </c>
      <c r="D7341" s="665" t="s">
        <v>15760</v>
      </c>
      <c r="E7341" s="737" t="s">
        <v>15741</v>
      </c>
      <c r="F7341" s="666">
        <v>44660049</v>
      </c>
      <c r="G7341" s="675" t="s">
        <v>15762</v>
      </c>
      <c r="H7341" s="675" t="s">
        <v>15760</v>
      </c>
      <c r="I7341" s="670" t="s">
        <v>6929</v>
      </c>
      <c r="J7341" s="675" t="s">
        <v>15760</v>
      </c>
      <c r="K7341" s="666">
        <v>1</v>
      </c>
      <c r="L7341" s="666">
        <v>2</v>
      </c>
      <c r="M7341" s="756">
        <v>12700</v>
      </c>
      <c r="N7341" s="666">
        <v>2</v>
      </c>
      <c r="O7341" s="666">
        <v>8</v>
      </c>
      <c r="P7341" s="756">
        <v>50300</v>
      </c>
      <c r="Q7341" s="666">
        <v>0</v>
      </c>
      <c r="R7341" s="666">
        <v>0</v>
      </c>
    </row>
    <row r="7342" spans="1:18" ht="15.75" customHeight="1" x14ac:dyDescent="0.2">
      <c r="A7342" s="665" t="s">
        <v>15543</v>
      </c>
      <c r="B7342" s="666" t="s">
        <v>9157</v>
      </c>
      <c r="C7342" s="666" t="s">
        <v>15725</v>
      </c>
      <c r="D7342" s="667" t="s">
        <v>15763</v>
      </c>
      <c r="E7342" s="740" t="s">
        <v>15738</v>
      </c>
      <c r="F7342" s="666">
        <v>46891132</v>
      </c>
      <c r="G7342" s="675" t="s">
        <v>15764</v>
      </c>
      <c r="H7342" s="668" t="s">
        <v>15763</v>
      </c>
      <c r="I7342" s="670" t="s">
        <v>6929</v>
      </c>
      <c r="J7342" s="668" t="s">
        <v>15763</v>
      </c>
      <c r="K7342" s="666">
        <v>1</v>
      </c>
      <c r="L7342" s="666">
        <v>2</v>
      </c>
      <c r="M7342" s="756">
        <v>5800</v>
      </c>
      <c r="N7342" s="666">
        <v>2</v>
      </c>
      <c r="O7342" s="666">
        <v>8</v>
      </c>
      <c r="P7342" s="756">
        <v>22700</v>
      </c>
      <c r="Q7342" s="666">
        <v>0</v>
      </c>
      <c r="R7342" s="666">
        <v>0</v>
      </c>
    </row>
    <row r="7343" spans="1:18" ht="15.75" customHeight="1" x14ac:dyDescent="0.2">
      <c r="A7343" s="665" t="s">
        <v>15543</v>
      </c>
      <c r="B7343" s="666" t="s">
        <v>9157</v>
      </c>
      <c r="C7343" s="666" t="s">
        <v>15725</v>
      </c>
      <c r="D7343" s="665" t="s">
        <v>11107</v>
      </c>
      <c r="E7343" s="737" t="s">
        <v>15738</v>
      </c>
      <c r="F7343" s="666">
        <v>45917043</v>
      </c>
      <c r="G7343" s="675" t="s">
        <v>15765</v>
      </c>
      <c r="H7343" s="675" t="s">
        <v>11107</v>
      </c>
      <c r="I7343" s="670" t="s">
        <v>6929</v>
      </c>
      <c r="J7343" s="675" t="s">
        <v>11107</v>
      </c>
      <c r="K7343" s="666">
        <v>1</v>
      </c>
      <c r="L7343" s="666">
        <v>2</v>
      </c>
      <c r="M7343" s="756">
        <v>5800</v>
      </c>
      <c r="N7343" s="666">
        <v>2</v>
      </c>
      <c r="O7343" s="666">
        <v>8</v>
      </c>
      <c r="P7343" s="756">
        <v>22700</v>
      </c>
      <c r="Q7343" s="666">
        <v>0</v>
      </c>
      <c r="R7343" s="666">
        <v>0</v>
      </c>
    </row>
    <row r="7344" spans="1:18" ht="15.75" customHeight="1" x14ac:dyDescent="0.2">
      <c r="A7344" s="665" t="s">
        <v>15543</v>
      </c>
      <c r="B7344" s="666" t="s">
        <v>9157</v>
      </c>
      <c r="C7344" s="666" t="s">
        <v>15725</v>
      </c>
      <c r="D7344" s="667" t="s">
        <v>11107</v>
      </c>
      <c r="E7344" s="740" t="s">
        <v>15738</v>
      </c>
      <c r="F7344" s="666">
        <v>42984595</v>
      </c>
      <c r="G7344" s="675" t="s">
        <v>13822</v>
      </c>
      <c r="H7344" s="668" t="s">
        <v>11107</v>
      </c>
      <c r="I7344" s="670" t="s">
        <v>6929</v>
      </c>
      <c r="J7344" s="668" t="s">
        <v>11107</v>
      </c>
      <c r="K7344" s="666">
        <v>1</v>
      </c>
      <c r="L7344" s="666">
        <v>2</v>
      </c>
      <c r="M7344" s="756">
        <v>5800</v>
      </c>
      <c r="N7344" s="666">
        <v>2</v>
      </c>
      <c r="O7344" s="666">
        <v>8</v>
      </c>
      <c r="P7344" s="756">
        <v>22700</v>
      </c>
      <c r="Q7344" s="666">
        <v>0</v>
      </c>
      <c r="R7344" s="666">
        <v>0</v>
      </c>
    </row>
    <row r="7345" spans="1:18" ht="15.75" customHeight="1" x14ac:dyDescent="0.2">
      <c r="A7345" s="665" t="s">
        <v>15543</v>
      </c>
      <c r="B7345" s="666" t="s">
        <v>9157</v>
      </c>
      <c r="C7345" s="666" t="s">
        <v>15725</v>
      </c>
      <c r="D7345" s="665" t="s">
        <v>11107</v>
      </c>
      <c r="E7345" s="737" t="s">
        <v>15738</v>
      </c>
      <c r="F7345" s="666">
        <v>48611336</v>
      </c>
      <c r="G7345" s="675" t="s">
        <v>15766</v>
      </c>
      <c r="H7345" s="675" t="s">
        <v>11107</v>
      </c>
      <c r="I7345" s="670" t="s">
        <v>6929</v>
      </c>
      <c r="J7345" s="675" t="s">
        <v>11107</v>
      </c>
      <c r="K7345" s="666">
        <v>1</v>
      </c>
      <c r="L7345" s="666">
        <v>2</v>
      </c>
      <c r="M7345" s="771">
        <v>5800</v>
      </c>
      <c r="N7345" s="666">
        <v>2</v>
      </c>
      <c r="O7345" s="666">
        <v>8</v>
      </c>
      <c r="P7345" s="756">
        <v>22700</v>
      </c>
      <c r="Q7345" s="666">
        <v>0</v>
      </c>
      <c r="R7345" s="666">
        <v>0</v>
      </c>
    </row>
    <row r="7346" spans="1:18" ht="15.75" customHeight="1" x14ac:dyDescent="0.2">
      <c r="A7346" s="665" t="s">
        <v>15543</v>
      </c>
      <c r="B7346" s="666" t="s">
        <v>9157</v>
      </c>
      <c r="C7346" s="666" t="s">
        <v>15725</v>
      </c>
      <c r="D7346" s="667" t="s">
        <v>11107</v>
      </c>
      <c r="E7346" s="740" t="s">
        <v>15738</v>
      </c>
      <c r="F7346" s="666">
        <v>71270108</v>
      </c>
      <c r="G7346" s="675" t="s">
        <v>15767</v>
      </c>
      <c r="H7346" s="668" t="s">
        <v>11107</v>
      </c>
      <c r="I7346" s="670" t="s">
        <v>6929</v>
      </c>
      <c r="J7346" s="668" t="s">
        <v>11107</v>
      </c>
      <c r="K7346" s="666">
        <v>1</v>
      </c>
      <c r="L7346" s="666">
        <v>2</v>
      </c>
      <c r="M7346" s="771">
        <v>5800</v>
      </c>
      <c r="N7346" s="666">
        <v>2</v>
      </c>
      <c r="O7346" s="666">
        <v>8</v>
      </c>
      <c r="P7346" s="756">
        <v>22700</v>
      </c>
      <c r="Q7346" s="666">
        <v>0</v>
      </c>
      <c r="R7346" s="666">
        <v>0</v>
      </c>
    </row>
    <row r="7347" spans="1:18" ht="15.75" customHeight="1" x14ac:dyDescent="0.2">
      <c r="A7347" s="665" t="s">
        <v>15543</v>
      </c>
      <c r="B7347" s="666" t="s">
        <v>9157</v>
      </c>
      <c r="C7347" s="666" t="s">
        <v>15725</v>
      </c>
      <c r="D7347" s="667" t="s">
        <v>10738</v>
      </c>
      <c r="E7347" s="740" t="s">
        <v>8906</v>
      </c>
      <c r="F7347" s="666">
        <v>18183108</v>
      </c>
      <c r="G7347" s="675" t="s">
        <v>15768</v>
      </c>
      <c r="H7347" s="668" t="s">
        <v>10738</v>
      </c>
      <c r="I7347" s="670" t="s">
        <v>6929</v>
      </c>
      <c r="J7347" s="668" t="s">
        <v>10738</v>
      </c>
      <c r="K7347" s="666">
        <v>1</v>
      </c>
      <c r="L7347" s="666">
        <v>2</v>
      </c>
      <c r="M7347" s="771">
        <v>4200</v>
      </c>
      <c r="N7347" s="666">
        <v>2</v>
      </c>
      <c r="O7347" s="666">
        <v>8</v>
      </c>
      <c r="P7347" s="756">
        <v>16300</v>
      </c>
      <c r="Q7347" s="666">
        <v>0</v>
      </c>
      <c r="R7347" s="666">
        <v>0</v>
      </c>
    </row>
    <row r="7348" spans="1:18" ht="15.75" customHeight="1" x14ac:dyDescent="0.2">
      <c r="A7348" s="665" t="s">
        <v>15543</v>
      </c>
      <c r="B7348" s="666" t="s">
        <v>9157</v>
      </c>
      <c r="C7348" s="666" t="s">
        <v>15725</v>
      </c>
      <c r="D7348" s="665" t="s">
        <v>13231</v>
      </c>
      <c r="E7348" s="737" t="s">
        <v>15741</v>
      </c>
      <c r="F7348" s="666">
        <v>45704816</v>
      </c>
      <c r="G7348" s="675" t="s">
        <v>15769</v>
      </c>
      <c r="H7348" s="675" t="s">
        <v>13231</v>
      </c>
      <c r="I7348" s="670" t="s">
        <v>6929</v>
      </c>
      <c r="J7348" s="675" t="s">
        <v>13231</v>
      </c>
      <c r="K7348" s="666">
        <v>1</v>
      </c>
      <c r="L7348" s="666">
        <v>2</v>
      </c>
      <c r="M7348" s="771">
        <v>12700</v>
      </c>
      <c r="N7348" s="666">
        <v>2</v>
      </c>
      <c r="O7348" s="666">
        <v>8</v>
      </c>
      <c r="P7348" s="756">
        <v>50300</v>
      </c>
      <c r="Q7348" s="666">
        <v>0</v>
      </c>
      <c r="R7348" s="666">
        <v>0</v>
      </c>
    </row>
    <row r="7349" spans="1:18" ht="15.75" customHeight="1" x14ac:dyDescent="0.2">
      <c r="A7349" s="665" t="s">
        <v>15543</v>
      </c>
      <c r="B7349" s="666" t="s">
        <v>9157</v>
      </c>
      <c r="C7349" s="666" t="s">
        <v>15725</v>
      </c>
      <c r="D7349" s="667" t="s">
        <v>10757</v>
      </c>
      <c r="E7349" s="740" t="s">
        <v>15738</v>
      </c>
      <c r="F7349" s="666">
        <v>46350842</v>
      </c>
      <c r="G7349" s="675" t="s">
        <v>15770</v>
      </c>
      <c r="H7349" s="668" t="s">
        <v>10757</v>
      </c>
      <c r="I7349" s="670" t="s">
        <v>6929</v>
      </c>
      <c r="J7349" s="668" t="s">
        <v>10757</v>
      </c>
      <c r="K7349" s="666">
        <v>1</v>
      </c>
      <c r="L7349" s="666">
        <v>2</v>
      </c>
      <c r="M7349" s="771">
        <v>5800</v>
      </c>
      <c r="N7349" s="666">
        <v>2</v>
      </c>
      <c r="O7349" s="666">
        <v>8</v>
      </c>
      <c r="P7349" s="756">
        <v>22700</v>
      </c>
      <c r="Q7349" s="666">
        <v>0</v>
      </c>
      <c r="R7349" s="666">
        <v>0</v>
      </c>
    </row>
    <row r="7350" spans="1:18" ht="15.75" customHeight="1" x14ac:dyDescent="0.2">
      <c r="A7350" s="665" t="s">
        <v>15543</v>
      </c>
      <c r="B7350" s="666" t="s">
        <v>9157</v>
      </c>
      <c r="C7350" s="666" t="s">
        <v>15725</v>
      </c>
      <c r="D7350" s="665" t="s">
        <v>15760</v>
      </c>
      <c r="E7350" s="737" t="s">
        <v>15741</v>
      </c>
      <c r="F7350" s="666">
        <v>47643225</v>
      </c>
      <c r="G7350" s="675" t="s">
        <v>15771</v>
      </c>
      <c r="H7350" s="675" t="s">
        <v>15760</v>
      </c>
      <c r="I7350" s="670" t="s">
        <v>6929</v>
      </c>
      <c r="J7350" s="675" t="s">
        <v>15760</v>
      </c>
      <c r="K7350" s="666">
        <v>1</v>
      </c>
      <c r="L7350" s="666">
        <v>2</v>
      </c>
      <c r="M7350" s="771">
        <v>12700</v>
      </c>
      <c r="N7350" s="666">
        <v>2</v>
      </c>
      <c r="O7350" s="666">
        <v>8</v>
      </c>
      <c r="P7350" s="756">
        <v>50300</v>
      </c>
      <c r="Q7350" s="666">
        <v>0</v>
      </c>
      <c r="R7350" s="666">
        <v>0</v>
      </c>
    </row>
    <row r="7351" spans="1:18" ht="15.75" customHeight="1" x14ac:dyDescent="0.2">
      <c r="A7351" s="665" t="s">
        <v>15543</v>
      </c>
      <c r="B7351" s="666" t="s">
        <v>9157</v>
      </c>
      <c r="C7351" s="666" t="s">
        <v>15725</v>
      </c>
      <c r="D7351" s="665" t="s">
        <v>11107</v>
      </c>
      <c r="E7351" s="737" t="s">
        <v>15738</v>
      </c>
      <c r="F7351" s="666">
        <v>70011172</v>
      </c>
      <c r="G7351" s="675" t="s">
        <v>15772</v>
      </c>
      <c r="H7351" s="675" t="s">
        <v>11107</v>
      </c>
      <c r="I7351" s="670" t="s">
        <v>6929</v>
      </c>
      <c r="J7351" s="675" t="s">
        <v>11107</v>
      </c>
      <c r="K7351" s="666">
        <v>1</v>
      </c>
      <c r="L7351" s="666">
        <v>2</v>
      </c>
      <c r="M7351" s="771">
        <v>5800</v>
      </c>
      <c r="N7351" s="666">
        <v>2</v>
      </c>
      <c r="O7351" s="666">
        <v>8</v>
      </c>
      <c r="P7351" s="756">
        <v>22700</v>
      </c>
      <c r="Q7351" s="666">
        <v>0</v>
      </c>
      <c r="R7351" s="666">
        <v>0</v>
      </c>
    </row>
    <row r="7352" spans="1:18" ht="15.75" customHeight="1" x14ac:dyDescent="0.2">
      <c r="A7352" s="665" t="s">
        <v>15543</v>
      </c>
      <c r="B7352" s="666" t="s">
        <v>8610</v>
      </c>
      <c r="C7352" s="666" t="s">
        <v>15773</v>
      </c>
      <c r="D7352" s="665" t="s">
        <v>6996</v>
      </c>
      <c r="E7352" s="737" t="s">
        <v>9194</v>
      </c>
      <c r="F7352" s="666">
        <v>70667789</v>
      </c>
      <c r="G7352" s="675" t="s">
        <v>15774</v>
      </c>
      <c r="H7352" s="675" t="s">
        <v>6996</v>
      </c>
      <c r="I7352" s="670" t="s">
        <v>6929</v>
      </c>
      <c r="J7352" s="675" t="s">
        <v>6996</v>
      </c>
      <c r="K7352" s="666">
        <v>0</v>
      </c>
      <c r="L7352" s="666">
        <v>0</v>
      </c>
      <c r="M7352" s="771"/>
      <c r="N7352" s="666">
        <v>1</v>
      </c>
      <c r="O7352" s="666">
        <v>2</v>
      </c>
      <c r="P7352" s="756">
        <v>5800</v>
      </c>
      <c r="Q7352" s="666">
        <v>1</v>
      </c>
      <c r="R7352" s="666">
        <v>12</v>
      </c>
    </row>
    <row r="7353" spans="1:18" ht="15.75" customHeight="1" x14ac:dyDescent="0.2">
      <c r="A7353" s="665" t="s">
        <v>15543</v>
      </c>
      <c r="B7353" s="666" t="s">
        <v>8610</v>
      </c>
      <c r="C7353" s="666" t="s">
        <v>15773</v>
      </c>
      <c r="D7353" s="667" t="s">
        <v>6996</v>
      </c>
      <c r="E7353" s="740" t="s">
        <v>9194</v>
      </c>
      <c r="F7353" s="670">
        <v>43457996</v>
      </c>
      <c r="G7353" s="665" t="s">
        <v>15775</v>
      </c>
      <c r="H7353" s="668" t="s">
        <v>6996</v>
      </c>
      <c r="I7353" s="670" t="s">
        <v>6929</v>
      </c>
      <c r="J7353" s="668" t="s">
        <v>6996</v>
      </c>
      <c r="K7353" s="666">
        <v>0</v>
      </c>
      <c r="L7353" s="666">
        <v>0</v>
      </c>
      <c r="M7353" s="771"/>
      <c r="N7353" s="666">
        <v>1</v>
      </c>
      <c r="O7353" s="666">
        <v>2</v>
      </c>
      <c r="P7353" s="756">
        <v>5800</v>
      </c>
      <c r="Q7353" s="666">
        <v>1</v>
      </c>
      <c r="R7353" s="666">
        <v>12</v>
      </c>
    </row>
    <row r="7354" spans="1:18" ht="15.75" customHeight="1" x14ac:dyDescent="0.2">
      <c r="A7354" s="665" t="s">
        <v>15543</v>
      </c>
      <c r="B7354" s="666" t="s">
        <v>8610</v>
      </c>
      <c r="C7354" s="666" t="s">
        <v>15773</v>
      </c>
      <c r="D7354" s="665" t="s">
        <v>10757</v>
      </c>
      <c r="E7354" s="737" t="s">
        <v>9194</v>
      </c>
      <c r="F7354" s="666">
        <v>45206168</v>
      </c>
      <c r="G7354" s="675" t="s">
        <v>15776</v>
      </c>
      <c r="H7354" s="675" t="s">
        <v>10757</v>
      </c>
      <c r="I7354" s="670" t="s">
        <v>6929</v>
      </c>
      <c r="J7354" s="675" t="s">
        <v>10757</v>
      </c>
      <c r="K7354" s="666">
        <v>0</v>
      </c>
      <c r="L7354" s="666">
        <v>0</v>
      </c>
      <c r="M7354" s="771"/>
      <c r="N7354" s="666">
        <v>1</v>
      </c>
      <c r="O7354" s="666">
        <v>2</v>
      </c>
      <c r="P7354" s="756">
        <v>5800</v>
      </c>
      <c r="Q7354" s="666">
        <v>1</v>
      </c>
      <c r="R7354" s="666">
        <v>12</v>
      </c>
    </row>
    <row r="7355" spans="1:18" ht="15.75" customHeight="1" x14ac:dyDescent="0.2">
      <c r="A7355" s="665" t="s">
        <v>15543</v>
      </c>
      <c r="B7355" s="666" t="s">
        <v>8610</v>
      </c>
      <c r="C7355" s="666" t="s">
        <v>15773</v>
      </c>
      <c r="D7355" s="667" t="s">
        <v>10757</v>
      </c>
      <c r="E7355" s="737" t="s">
        <v>9194</v>
      </c>
      <c r="F7355" s="670">
        <v>44286589</v>
      </c>
      <c r="G7355" s="675" t="s">
        <v>15777</v>
      </c>
      <c r="H7355" s="668" t="s">
        <v>10757</v>
      </c>
      <c r="I7355" s="670" t="s">
        <v>6929</v>
      </c>
      <c r="J7355" s="668" t="s">
        <v>10757</v>
      </c>
      <c r="K7355" s="666">
        <v>0</v>
      </c>
      <c r="L7355" s="666">
        <v>0</v>
      </c>
      <c r="M7355" s="771"/>
      <c r="N7355" s="666">
        <v>1</v>
      </c>
      <c r="O7355" s="666">
        <v>2</v>
      </c>
      <c r="P7355" s="756">
        <v>5800</v>
      </c>
      <c r="Q7355" s="666">
        <v>1</v>
      </c>
      <c r="R7355" s="666">
        <v>12</v>
      </c>
    </row>
    <row r="7356" spans="1:18" ht="15.75" customHeight="1" x14ac:dyDescent="0.2">
      <c r="A7356" s="665" t="s">
        <v>15543</v>
      </c>
      <c r="B7356" s="666" t="s">
        <v>8610</v>
      </c>
      <c r="C7356" s="666" t="s">
        <v>15773</v>
      </c>
      <c r="D7356" s="665" t="s">
        <v>10757</v>
      </c>
      <c r="E7356" s="737" t="s">
        <v>9194</v>
      </c>
      <c r="F7356" s="666">
        <v>46314597</v>
      </c>
      <c r="G7356" s="675" t="s">
        <v>15778</v>
      </c>
      <c r="H7356" s="675" t="s">
        <v>10757</v>
      </c>
      <c r="I7356" s="670" t="s">
        <v>6929</v>
      </c>
      <c r="J7356" s="675" t="s">
        <v>10757</v>
      </c>
      <c r="K7356" s="666">
        <v>0</v>
      </c>
      <c r="L7356" s="666">
        <v>0</v>
      </c>
      <c r="M7356" s="771"/>
      <c r="N7356" s="666">
        <v>1</v>
      </c>
      <c r="O7356" s="666">
        <v>2</v>
      </c>
      <c r="P7356" s="756">
        <v>5800</v>
      </c>
      <c r="Q7356" s="666">
        <v>1</v>
      </c>
      <c r="R7356" s="666">
        <v>12</v>
      </c>
    </row>
    <row r="7357" spans="1:18" ht="15.75" customHeight="1" x14ac:dyDescent="0.2">
      <c r="A7357" s="665" t="s">
        <v>15543</v>
      </c>
      <c r="B7357" s="666" t="s">
        <v>8610</v>
      </c>
      <c r="C7357" s="666" t="s">
        <v>15773</v>
      </c>
      <c r="D7357" s="667" t="s">
        <v>10757</v>
      </c>
      <c r="E7357" s="737" t="s">
        <v>9194</v>
      </c>
      <c r="F7357" s="670">
        <v>45460798</v>
      </c>
      <c r="G7357" s="675" t="s">
        <v>15779</v>
      </c>
      <c r="H7357" s="668" t="s">
        <v>10757</v>
      </c>
      <c r="I7357" s="670" t="s">
        <v>6929</v>
      </c>
      <c r="J7357" s="668" t="s">
        <v>10757</v>
      </c>
      <c r="K7357" s="666">
        <v>0</v>
      </c>
      <c r="L7357" s="666">
        <v>0</v>
      </c>
      <c r="M7357" s="771"/>
      <c r="N7357" s="666">
        <v>1</v>
      </c>
      <c r="O7357" s="666">
        <v>2</v>
      </c>
      <c r="P7357" s="756">
        <v>5800</v>
      </c>
      <c r="Q7357" s="666">
        <v>1</v>
      </c>
      <c r="R7357" s="666">
        <v>12</v>
      </c>
    </row>
    <row r="7358" spans="1:18" ht="15.75" customHeight="1" x14ac:dyDescent="0.2">
      <c r="A7358" s="665" t="s">
        <v>15543</v>
      </c>
      <c r="B7358" s="666" t="s">
        <v>8610</v>
      </c>
      <c r="C7358" s="666" t="s">
        <v>15773</v>
      </c>
      <c r="D7358" s="665" t="s">
        <v>10757</v>
      </c>
      <c r="E7358" s="737" t="s">
        <v>9194</v>
      </c>
      <c r="F7358" s="666">
        <v>41944933</v>
      </c>
      <c r="G7358" s="675" t="s">
        <v>15780</v>
      </c>
      <c r="H7358" s="675" t="s">
        <v>10757</v>
      </c>
      <c r="I7358" s="670" t="s">
        <v>6929</v>
      </c>
      <c r="J7358" s="675" t="s">
        <v>10757</v>
      </c>
      <c r="K7358" s="666">
        <v>0</v>
      </c>
      <c r="L7358" s="666">
        <v>0</v>
      </c>
      <c r="M7358" s="771"/>
      <c r="N7358" s="666">
        <v>1</v>
      </c>
      <c r="O7358" s="666">
        <v>2</v>
      </c>
      <c r="P7358" s="756">
        <v>5800</v>
      </c>
      <c r="Q7358" s="666">
        <v>1</v>
      </c>
      <c r="R7358" s="666">
        <v>12</v>
      </c>
    </row>
    <row r="7359" spans="1:18" ht="15.75" customHeight="1" x14ac:dyDescent="0.2">
      <c r="A7359" s="665" t="s">
        <v>15543</v>
      </c>
      <c r="B7359" s="666" t="s">
        <v>8610</v>
      </c>
      <c r="C7359" s="666" t="s">
        <v>15773</v>
      </c>
      <c r="D7359" s="667" t="s">
        <v>10757</v>
      </c>
      <c r="E7359" s="737" t="s">
        <v>9194</v>
      </c>
      <c r="F7359" s="670">
        <v>45709520</v>
      </c>
      <c r="G7359" s="675" t="s">
        <v>15781</v>
      </c>
      <c r="H7359" s="668" t="s">
        <v>10757</v>
      </c>
      <c r="I7359" s="670" t="s">
        <v>6929</v>
      </c>
      <c r="J7359" s="668" t="s">
        <v>10757</v>
      </c>
      <c r="K7359" s="666">
        <v>0</v>
      </c>
      <c r="L7359" s="666">
        <v>0</v>
      </c>
      <c r="M7359" s="771"/>
      <c r="N7359" s="666">
        <v>1</v>
      </c>
      <c r="O7359" s="666">
        <v>2</v>
      </c>
      <c r="P7359" s="756">
        <v>5800</v>
      </c>
      <c r="Q7359" s="666">
        <v>1</v>
      </c>
      <c r="R7359" s="666">
        <v>12</v>
      </c>
    </row>
    <row r="7360" spans="1:18" ht="15.75" customHeight="1" x14ac:dyDescent="0.2">
      <c r="A7360" s="665" t="s">
        <v>15543</v>
      </c>
      <c r="B7360" s="666" t="s">
        <v>8610</v>
      </c>
      <c r="C7360" s="666" t="s">
        <v>15773</v>
      </c>
      <c r="D7360" s="665" t="s">
        <v>10757</v>
      </c>
      <c r="E7360" s="737" t="s">
        <v>9194</v>
      </c>
      <c r="F7360" s="666">
        <v>45776025</v>
      </c>
      <c r="G7360" s="675" t="s">
        <v>15782</v>
      </c>
      <c r="H7360" s="675" t="s">
        <v>10757</v>
      </c>
      <c r="I7360" s="670" t="s">
        <v>6929</v>
      </c>
      <c r="J7360" s="675" t="s">
        <v>10757</v>
      </c>
      <c r="K7360" s="666">
        <v>0</v>
      </c>
      <c r="L7360" s="666">
        <v>0</v>
      </c>
      <c r="M7360" s="771"/>
      <c r="N7360" s="666">
        <v>1</v>
      </c>
      <c r="O7360" s="666">
        <v>2</v>
      </c>
      <c r="P7360" s="756">
        <v>5800</v>
      </c>
      <c r="Q7360" s="666">
        <v>1</v>
      </c>
      <c r="R7360" s="666">
        <v>12</v>
      </c>
    </row>
    <row r="7361" spans="1:18" ht="15.75" customHeight="1" x14ac:dyDescent="0.2">
      <c r="A7361" s="665" t="s">
        <v>15543</v>
      </c>
      <c r="B7361" s="666" t="s">
        <v>8610</v>
      </c>
      <c r="C7361" s="666" t="s">
        <v>15773</v>
      </c>
      <c r="D7361" s="667" t="s">
        <v>10757</v>
      </c>
      <c r="E7361" s="737" t="s">
        <v>9194</v>
      </c>
      <c r="F7361" s="670">
        <v>43363694</v>
      </c>
      <c r="G7361" s="675" t="s">
        <v>15783</v>
      </c>
      <c r="H7361" s="668" t="s">
        <v>10757</v>
      </c>
      <c r="I7361" s="670" t="s">
        <v>6929</v>
      </c>
      <c r="J7361" s="668" t="s">
        <v>10757</v>
      </c>
      <c r="K7361" s="666">
        <v>0</v>
      </c>
      <c r="L7361" s="666">
        <v>0</v>
      </c>
      <c r="M7361" s="771"/>
      <c r="N7361" s="666">
        <v>1</v>
      </c>
      <c r="O7361" s="666">
        <v>2</v>
      </c>
      <c r="P7361" s="756">
        <v>5800</v>
      </c>
      <c r="Q7361" s="666">
        <v>1</v>
      </c>
      <c r="R7361" s="666">
        <v>12</v>
      </c>
    </row>
    <row r="7362" spans="1:18" ht="15.75" customHeight="1" x14ac:dyDescent="0.2">
      <c r="A7362" s="665" t="s">
        <v>15543</v>
      </c>
      <c r="B7362" s="666" t="s">
        <v>8610</v>
      </c>
      <c r="C7362" s="666" t="s">
        <v>15773</v>
      </c>
      <c r="D7362" s="665" t="s">
        <v>10757</v>
      </c>
      <c r="E7362" s="737" t="s">
        <v>9194</v>
      </c>
      <c r="F7362" s="666">
        <v>45314100</v>
      </c>
      <c r="G7362" s="675" t="s">
        <v>15784</v>
      </c>
      <c r="H7362" s="675" t="s">
        <v>10757</v>
      </c>
      <c r="I7362" s="670" t="s">
        <v>6929</v>
      </c>
      <c r="J7362" s="675" t="s">
        <v>10757</v>
      </c>
      <c r="K7362" s="666">
        <v>0</v>
      </c>
      <c r="L7362" s="666">
        <v>0</v>
      </c>
      <c r="M7362" s="771"/>
      <c r="N7362" s="666">
        <v>1</v>
      </c>
      <c r="O7362" s="666">
        <v>2</v>
      </c>
      <c r="P7362" s="756">
        <v>5800</v>
      </c>
      <c r="Q7362" s="666">
        <v>1</v>
      </c>
      <c r="R7362" s="666">
        <v>12</v>
      </c>
    </row>
    <row r="7363" spans="1:18" ht="15.75" customHeight="1" x14ac:dyDescent="0.2">
      <c r="A7363" s="665" t="s">
        <v>15543</v>
      </c>
      <c r="B7363" s="666" t="s">
        <v>8610</v>
      </c>
      <c r="C7363" s="666" t="s">
        <v>15773</v>
      </c>
      <c r="D7363" s="667" t="s">
        <v>10757</v>
      </c>
      <c r="E7363" s="737" t="s">
        <v>9194</v>
      </c>
      <c r="F7363" s="670">
        <v>41656322</v>
      </c>
      <c r="G7363" s="675" t="s">
        <v>15785</v>
      </c>
      <c r="H7363" s="668" t="s">
        <v>10757</v>
      </c>
      <c r="I7363" s="670" t="s">
        <v>6929</v>
      </c>
      <c r="J7363" s="668" t="s">
        <v>10757</v>
      </c>
      <c r="K7363" s="666">
        <v>0</v>
      </c>
      <c r="L7363" s="666">
        <v>0</v>
      </c>
      <c r="M7363" s="771"/>
      <c r="N7363" s="666">
        <v>1</v>
      </c>
      <c r="O7363" s="666">
        <v>2</v>
      </c>
      <c r="P7363" s="756">
        <v>5800</v>
      </c>
      <c r="Q7363" s="666">
        <v>1</v>
      </c>
      <c r="R7363" s="666">
        <v>12</v>
      </c>
    </row>
    <row r="7364" spans="1:18" ht="15.75" customHeight="1" x14ac:dyDescent="0.2">
      <c r="A7364" s="665" t="s">
        <v>15543</v>
      </c>
      <c r="B7364" s="666" t="s">
        <v>8610</v>
      </c>
      <c r="C7364" s="666" t="s">
        <v>15773</v>
      </c>
      <c r="D7364" s="665" t="s">
        <v>11088</v>
      </c>
      <c r="E7364" s="737" t="s">
        <v>15786</v>
      </c>
      <c r="F7364" s="666">
        <v>45137717</v>
      </c>
      <c r="G7364" s="675" t="s">
        <v>15787</v>
      </c>
      <c r="H7364" s="675" t="s">
        <v>11088</v>
      </c>
      <c r="I7364" s="670" t="s">
        <v>6929</v>
      </c>
      <c r="J7364" s="675" t="s">
        <v>11088</v>
      </c>
      <c r="K7364" s="666">
        <v>0</v>
      </c>
      <c r="L7364" s="666">
        <v>0</v>
      </c>
      <c r="M7364" s="771"/>
      <c r="N7364" s="666">
        <v>1</v>
      </c>
      <c r="O7364" s="666">
        <v>2</v>
      </c>
      <c r="P7364" s="756">
        <v>14600</v>
      </c>
      <c r="Q7364" s="666">
        <v>1</v>
      </c>
      <c r="R7364" s="666">
        <v>12</v>
      </c>
    </row>
    <row r="7365" spans="1:18" ht="15.75" customHeight="1" x14ac:dyDescent="0.2">
      <c r="A7365" s="665" t="s">
        <v>15543</v>
      </c>
      <c r="B7365" s="666" t="s">
        <v>8610</v>
      </c>
      <c r="C7365" s="666" t="s">
        <v>15773</v>
      </c>
      <c r="D7365" s="665" t="s">
        <v>11088</v>
      </c>
      <c r="E7365" s="737" t="s">
        <v>15786</v>
      </c>
      <c r="F7365" s="666">
        <v>44905065</v>
      </c>
      <c r="G7365" s="675" t="s">
        <v>15788</v>
      </c>
      <c r="H7365" s="675" t="s">
        <v>11088</v>
      </c>
      <c r="I7365" s="670" t="s">
        <v>6929</v>
      </c>
      <c r="J7365" s="675" t="s">
        <v>11088</v>
      </c>
      <c r="K7365" s="666">
        <v>0</v>
      </c>
      <c r="L7365" s="666">
        <v>0</v>
      </c>
      <c r="M7365" s="771"/>
      <c r="N7365" s="666">
        <v>1</v>
      </c>
      <c r="O7365" s="666">
        <v>2</v>
      </c>
      <c r="P7365" s="756">
        <v>14600</v>
      </c>
      <c r="Q7365" s="666">
        <v>1</v>
      </c>
      <c r="R7365" s="666">
        <v>12</v>
      </c>
    </row>
    <row r="7366" spans="1:18" ht="15.75" customHeight="1" x14ac:dyDescent="0.2">
      <c r="A7366" s="665" t="s">
        <v>15543</v>
      </c>
      <c r="B7366" s="666" t="s">
        <v>8610</v>
      </c>
      <c r="C7366" s="666" t="s">
        <v>15773</v>
      </c>
      <c r="D7366" s="665" t="s">
        <v>11088</v>
      </c>
      <c r="E7366" s="737" t="s">
        <v>15786</v>
      </c>
      <c r="F7366" s="666">
        <v>40623135</v>
      </c>
      <c r="G7366" s="675" t="s">
        <v>15789</v>
      </c>
      <c r="H7366" s="675" t="s">
        <v>11088</v>
      </c>
      <c r="I7366" s="670" t="s">
        <v>6929</v>
      </c>
      <c r="J7366" s="675" t="s">
        <v>11088</v>
      </c>
      <c r="K7366" s="666">
        <v>0</v>
      </c>
      <c r="L7366" s="666">
        <v>0</v>
      </c>
      <c r="M7366" s="771"/>
      <c r="N7366" s="666">
        <v>1</v>
      </c>
      <c r="O7366" s="666">
        <v>2</v>
      </c>
      <c r="P7366" s="756">
        <v>14600</v>
      </c>
      <c r="Q7366" s="666">
        <v>1</v>
      </c>
      <c r="R7366" s="666">
        <v>12</v>
      </c>
    </row>
    <row r="7367" spans="1:18" ht="15.75" customHeight="1" x14ac:dyDescent="0.2">
      <c r="A7367" s="665" t="s">
        <v>15543</v>
      </c>
      <c r="B7367" s="666" t="s">
        <v>8610</v>
      </c>
      <c r="C7367" s="666" t="s">
        <v>15773</v>
      </c>
      <c r="D7367" s="665" t="s">
        <v>11088</v>
      </c>
      <c r="E7367" s="737" t="s">
        <v>15786</v>
      </c>
      <c r="F7367" s="670">
        <v>41494489</v>
      </c>
      <c r="G7367" s="675" t="s">
        <v>15790</v>
      </c>
      <c r="H7367" s="675" t="s">
        <v>11088</v>
      </c>
      <c r="I7367" s="670" t="s">
        <v>6929</v>
      </c>
      <c r="J7367" s="675" t="s">
        <v>11088</v>
      </c>
      <c r="K7367" s="666">
        <v>0</v>
      </c>
      <c r="L7367" s="666">
        <v>0</v>
      </c>
      <c r="M7367" s="771"/>
      <c r="N7367" s="666">
        <v>1</v>
      </c>
      <c r="O7367" s="666">
        <v>2</v>
      </c>
      <c r="P7367" s="756">
        <v>14600</v>
      </c>
      <c r="Q7367" s="666">
        <v>1</v>
      </c>
      <c r="R7367" s="666">
        <v>12</v>
      </c>
    </row>
    <row r="7368" spans="1:18" ht="15.75" customHeight="1" x14ac:dyDescent="0.2">
      <c r="A7368" s="665" t="s">
        <v>15543</v>
      </c>
      <c r="B7368" s="666" t="s">
        <v>8610</v>
      </c>
      <c r="C7368" s="666" t="s">
        <v>15773</v>
      </c>
      <c r="D7368" s="665" t="s">
        <v>11088</v>
      </c>
      <c r="E7368" s="737" t="s">
        <v>15786</v>
      </c>
      <c r="F7368" s="666">
        <v>44791309</v>
      </c>
      <c r="G7368" s="675" t="s">
        <v>15791</v>
      </c>
      <c r="H7368" s="675" t="s">
        <v>11088</v>
      </c>
      <c r="I7368" s="670" t="s">
        <v>6929</v>
      </c>
      <c r="J7368" s="675" t="s">
        <v>11088</v>
      </c>
      <c r="K7368" s="666">
        <v>0</v>
      </c>
      <c r="L7368" s="666">
        <v>0</v>
      </c>
      <c r="M7368" s="771"/>
      <c r="N7368" s="666">
        <v>1</v>
      </c>
      <c r="O7368" s="666">
        <v>2</v>
      </c>
      <c r="P7368" s="756">
        <v>14600</v>
      </c>
      <c r="Q7368" s="666">
        <v>1</v>
      </c>
      <c r="R7368" s="666">
        <v>12</v>
      </c>
    </row>
    <row r="7369" spans="1:18" ht="15.75" customHeight="1" x14ac:dyDescent="0.2">
      <c r="A7369" s="665" t="s">
        <v>15543</v>
      </c>
      <c r="B7369" s="666" t="s">
        <v>8610</v>
      </c>
      <c r="C7369" s="666" t="s">
        <v>15773</v>
      </c>
      <c r="D7369" s="665" t="s">
        <v>9913</v>
      </c>
      <c r="E7369" s="737" t="s">
        <v>15563</v>
      </c>
      <c r="F7369" s="666">
        <v>45767399</v>
      </c>
      <c r="G7369" s="675" t="s">
        <v>15792</v>
      </c>
      <c r="H7369" s="675" t="s">
        <v>9913</v>
      </c>
      <c r="I7369" s="670" t="s">
        <v>6929</v>
      </c>
      <c r="J7369" s="675" t="s">
        <v>9913</v>
      </c>
      <c r="K7369" s="666">
        <v>0</v>
      </c>
      <c r="L7369" s="666">
        <v>0</v>
      </c>
      <c r="M7369" s="771"/>
      <c r="N7369" s="666">
        <v>1</v>
      </c>
      <c r="O7369" s="666">
        <v>2</v>
      </c>
      <c r="P7369" s="756">
        <v>10400</v>
      </c>
      <c r="Q7369" s="666">
        <v>1</v>
      </c>
      <c r="R7369" s="666">
        <v>12</v>
      </c>
    </row>
    <row r="7370" spans="1:18" ht="15.75" customHeight="1" x14ac:dyDescent="0.2">
      <c r="A7370" s="665" t="s">
        <v>15543</v>
      </c>
      <c r="B7370" s="666" t="s">
        <v>8610</v>
      </c>
      <c r="C7370" s="666" t="s">
        <v>15773</v>
      </c>
      <c r="D7370" s="665" t="s">
        <v>9913</v>
      </c>
      <c r="E7370" s="737" t="s">
        <v>15563</v>
      </c>
      <c r="F7370" s="666">
        <v>42635397</v>
      </c>
      <c r="G7370" s="675" t="s">
        <v>15793</v>
      </c>
      <c r="H7370" s="675" t="s">
        <v>9913</v>
      </c>
      <c r="I7370" s="670" t="s">
        <v>6929</v>
      </c>
      <c r="J7370" s="675" t="s">
        <v>9913</v>
      </c>
      <c r="K7370" s="666">
        <v>0</v>
      </c>
      <c r="L7370" s="666">
        <v>0</v>
      </c>
      <c r="M7370" s="771"/>
      <c r="N7370" s="666">
        <v>1</v>
      </c>
      <c r="O7370" s="666">
        <v>2</v>
      </c>
      <c r="P7370" s="756">
        <v>10400</v>
      </c>
      <c r="Q7370" s="666">
        <v>1</v>
      </c>
      <c r="R7370" s="666">
        <v>12</v>
      </c>
    </row>
    <row r="7371" spans="1:18" ht="15.75" customHeight="1" x14ac:dyDescent="0.2">
      <c r="A7371" s="665" t="s">
        <v>15543</v>
      </c>
      <c r="B7371" s="666" t="s">
        <v>8610</v>
      </c>
      <c r="C7371" s="666" t="s">
        <v>15773</v>
      </c>
      <c r="D7371" s="667" t="s">
        <v>11088</v>
      </c>
      <c r="E7371" s="737" t="s">
        <v>15786</v>
      </c>
      <c r="F7371" s="670">
        <v>18186918</v>
      </c>
      <c r="G7371" s="675" t="s">
        <v>15794</v>
      </c>
      <c r="H7371" s="668" t="s">
        <v>11088</v>
      </c>
      <c r="I7371" s="670" t="s">
        <v>6929</v>
      </c>
      <c r="J7371" s="668" t="s">
        <v>11088</v>
      </c>
      <c r="K7371" s="666">
        <v>0</v>
      </c>
      <c r="L7371" s="666">
        <v>0</v>
      </c>
      <c r="M7371" s="771"/>
      <c r="N7371" s="666">
        <v>1</v>
      </c>
      <c r="O7371" s="666">
        <v>2</v>
      </c>
      <c r="P7371" s="756">
        <v>14600</v>
      </c>
      <c r="Q7371" s="666">
        <v>1</v>
      </c>
      <c r="R7371" s="666">
        <v>12</v>
      </c>
    </row>
    <row r="7372" spans="1:18" ht="15.75" customHeight="1" x14ac:dyDescent="0.2">
      <c r="A7372" s="665" t="s">
        <v>15543</v>
      </c>
      <c r="B7372" s="666" t="s">
        <v>8610</v>
      </c>
      <c r="C7372" s="666" t="s">
        <v>15773</v>
      </c>
      <c r="D7372" s="665" t="s">
        <v>9913</v>
      </c>
      <c r="E7372" s="737" t="s">
        <v>15563</v>
      </c>
      <c r="F7372" s="666">
        <v>80634763</v>
      </c>
      <c r="G7372" s="675" t="s">
        <v>15795</v>
      </c>
      <c r="H7372" s="675" t="s">
        <v>9913</v>
      </c>
      <c r="I7372" s="670" t="s">
        <v>6929</v>
      </c>
      <c r="J7372" s="675" t="s">
        <v>9913</v>
      </c>
      <c r="K7372" s="666">
        <v>0</v>
      </c>
      <c r="L7372" s="666">
        <v>0</v>
      </c>
      <c r="M7372" s="771"/>
      <c r="N7372" s="666">
        <v>1</v>
      </c>
      <c r="O7372" s="666">
        <v>2</v>
      </c>
      <c r="P7372" s="756">
        <v>10400</v>
      </c>
      <c r="Q7372" s="666">
        <v>1</v>
      </c>
      <c r="R7372" s="666">
        <v>12</v>
      </c>
    </row>
    <row r="7373" spans="1:18" ht="15.75" customHeight="1" x14ac:dyDescent="0.2">
      <c r="A7373" s="665" t="s">
        <v>15543</v>
      </c>
      <c r="B7373" s="666" t="s">
        <v>8610</v>
      </c>
      <c r="C7373" s="666" t="s">
        <v>15773</v>
      </c>
      <c r="D7373" s="665" t="s">
        <v>11088</v>
      </c>
      <c r="E7373" s="737" t="s">
        <v>15786</v>
      </c>
      <c r="F7373" s="666">
        <v>45596553</v>
      </c>
      <c r="G7373" s="675" t="s">
        <v>15796</v>
      </c>
      <c r="H7373" s="675" t="s">
        <v>11088</v>
      </c>
      <c r="I7373" s="670" t="s">
        <v>6929</v>
      </c>
      <c r="J7373" s="675" t="s">
        <v>11088</v>
      </c>
      <c r="K7373" s="666">
        <v>0</v>
      </c>
      <c r="L7373" s="666">
        <v>0</v>
      </c>
      <c r="M7373" s="771"/>
      <c r="N7373" s="666">
        <v>1</v>
      </c>
      <c r="O7373" s="666">
        <v>2</v>
      </c>
      <c r="P7373" s="756">
        <v>14600</v>
      </c>
      <c r="Q7373" s="666">
        <v>1</v>
      </c>
      <c r="R7373" s="666">
        <v>12</v>
      </c>
    </row>
    <row r="7374" spans="1:18" ht="15.75" customHeight="1" x14ac:dyDescent="0.2">
      <c r="A7374" s="665" t="s">
        <v>15543</v>
      </c>
      <c r="B7374" s="666" t="s">
        <v>8610</v>
      </c>
      <c r="C7374" s="666" t="s">
        <v>15773</v>
      </c>
      <c r="D7374" s="667" t="s">
        <v>15478</v>
      </c>
      <c r="E7374" s="740" t="s">
        <v>6455</v>
      </c>
      <c r="F7374" s="670">
        <v>18016819</v>
      </c>
      <c r="G7374" s="675" t="s">
        <v>15797</v>
      </c>
      <c r="H7374" s="668" t="s">
        <v>15478</v>
      </c>
      <c r="I7374" s="666" t="s">
        <v>15547</v>
      </c>
      <c r="J7374" s="668" t="s">
        <v>15478</v>
      </c>
      <c r="K7374" s="666">
        <v>0</v>
      </c>
      <c r="L7374" s="666">
        <v>0</v>
      </c>
      <c r="M7374" s="771"/>
      <c r="N7374" s="666">
        <v>1</v>
      </c>
      <c r="O7374" s="666">
        <v>2</v>
      </c>
      <c r="P7374" s="756">
        <v>3600</v>
      </c>
      <c r="Q7374" s="666">
        <v>1</v>
      </c>
      <c r="R7374" s="666">
        <v>12</v>
      </c>
    </row>
    <row r="7375" spans="1:18" ht="15.75" customHeight="1" x14ac:dyDescent="0.2">
      <c r="A7375" s="665" t="s">
        <v>15543</v>
      </c>
      <c r="B7375" s="666" t="s">
        <v>8610</v>
      </c>
      <c r="C7375" s="666" t="s">
        <v>15773</v>
      </c>
      <c r="D7375" s="665" t="s">
        <v>10854</v>
      </c>
      <c r="E7375" s="737" t="s">
        <v>9194</v>
      </c>
      <c r="F7375" s="666">
        <v>45563010</v>
      </c>
      <c r="G7375" s="675" t="s">
        <v>15798</v>
      </c>
      <c r="H7375" s="675" t="s">
        <v>10854</v>
      </c>
      <c r="I7375" s="670" t="s">
        <v>6929</v>
      </c>
      <c r="J7375" s="675" t="s">
        <v>10854</v>
      </c>
      <c r="K7375" s="666">
        <v>0</v>
      </c>
      <c r="L7375" s="666">
        <v>0</v>
      </c>
      <c r="M7375" s="771"/>
      <c r="N7375" s="666">
        <v>1</v>
      </c>
      <c r="O7375" s="666">
        <v>2</v>
      </c>
      <c r="P7375" s="756">
        <v>5800</v>
      </c>
      <c r="Q7375" s="666">
        <v>1</v>
      </c>
      <c r="R7375" s="666">
        <v>12</v>
      </c>
    </row>
    <row r="7376" spans="1:18" ht="15.75" customHeight="1" x14ac:dyDescent="0.2">
      <c r="A7376" s="665" t="s">
        <v>15543</v>
      </c>
      <c r="B7376" s="666" t="s">
        <v>8610</v>
      </c>
      <c r="C7376" s="666" t="s">
        <v>15773</v>
      </c>
      <c r="D7376" s="667" t="s">
        <v>10854</v>
      </c>
      <c r="E7376" s="740" t="s">
        <v>9194</v>
      </c>
      <c r="F7376" s="670">
        <v>42984592</v>
      </c>
      <c r="G7376" s="675" t="s">
        <v>15799</v>
      </c>
      <c r="H7376" s="668" t="s">
        <v>10854</v>
      </c>
      <c r="I7376" s="670" t="s">
        <v>6929</v>
      </c>
      <c r="J7376" s="668" t="s">
        <v>10854</v>
      </c>
      <c r="K7376" s="666">
        <v>0</v>
      </c>
      <c r="L7376" s="666">
        <v>0</v>
      </c>
      <c r="M7376" s="771"/>
      <c r="N7376" s="666">
        <v>1</v>
      </c>
      <c r="O7376" s="666">
        <v>2</v>
      </c>
      <c r="P7376" s="756">
        <v>5800</v>
      </c>
      <c r="Q7376" s="666">
        <v>1</v>
      </c>
      <c r="R7376" s="666">
        <v>12</v>
      </c>
    </row>
    <row r="7377" spans="1:18" ht="15.75" customHeight="1" x14ac:dyDescent="0.2">
      <c r="A7377" s="665" t="s">
        <v>15543</v>
      </c>
      <c r="B7377" s="666" t="s">
        <v>8610</v>
      </c>
      <c r="C7377" s="666" t="s">
        <v>15773</v>
      </c>
      <c r="D7377" s="665" t="s">
        <v>10854</v>
      </c>
      <c r="E7377" s="737" t="s">
        <v>9194</v>
      </c>
      <c r="F7377" s="666">
        <v>70469548</v>
      </c>
      <c r="G7377" s="675" t="s">
        <v>15800</v>
      </c>
      <c r="H7377" s="675" t="s">
        <v>10854</v>
      </c>
      <c r="I7377" s="670" t="s">
        <v>6929</v>
      </c>
      <c r="J7377" s="675" t="s">
        <v>10854</v>
      </c>
      <c r="K7377" s="666">
        <v>0</v>
      </c>
      <c r="L7377" s="666">
        <v>0</v>
      </c>
      <c r="M7377" s="771"/>
      <c r="N7377" s="666">
        <v>1</v>
      </c>
      <c r="O7377" s="666">
        <v>2</v>
      </c>
      <c r="P7377" s="756">
        <v>5800</v>
      </c>
      <c r="Q7377" s="666">
        <v>1</v>
      </c>
      <c r="R7377" s="666">
        <v>12</v>
      </c>
    </row>
    <row r="7378" spans="1:18" ht="15.75" customHeight="1" x14ac:dyDescent="0.2">
      <c r="A7378" s="665" t="s">
        <v>15543</v>
      </c>
      <c r="B7378" s="666" t="s">
        <v>8610</v>
      </c>
      <c r="C7378" s="666" t="s">
        <v>15773</v>
      </c>
      <c r="D7378" s="667" t="s">
        <v>10738</v>
      </c>
      <c r="E7378" s="740" t="s">
        <v>6455</v>
      </c>
      <c r="F7378" s="670">
        <v>46623544</v>
      </c>
      <c r="G7378" s="675" t="s">
        <v>15801</v>
      </c>
      <c r="H7378" s="668" t="s">
        <v>10738</v>
      </c>
      <c r="I7378" s="666" t="s">
        <v>15547</v>
      </c>
      <c r="J7378" s="668" t="s">
        <v>10738</v>
      </c>
      <c r="K7378" s="666">
        <v>0</v>
      </c>
      <c r="L7378" s="666">
        <v>0</v>
      </c>
      <c r="M7378" s="771"/>
      <c r="N7378" s="666">
        <v>1</v>
      </c>
      <c r="O7378" s="666">
        <v>2</v>
      </c>
      <c r="P7378" s="756">
        <v>3600</v>
      </c>
      <c r="Q7378" s="666">
        <v>1</v>
      </c>
      <c r="R7378" s="666">
        <v>12</v>
      </c>
    </row>
    <row r="7379" spans="1:18" ht="15.75" customHeight="1" x14ac:dyDescent="0.2">
      <c r="A7379" s="665" t="s">
        <v>15543</v>
      </c>
      <c r="B7379" s="666" t="s">
        <v>8610</v>
      </c>
      <c r="C7379" s="666" t="s">
        <v>15773</v>
      </c>
      <c r="D7379" s="665" t="s">
        <v>10738</v>
      </c>
      <c r="E7379" s="740" t="s">
        <v>6455</v>
      </c>
      <c r="F7379" s="666">
        <v>18227208</v>
      </c>
      <c r="G7379" s="675" t="s">
        <v>15802</v>
      </c>
      <c r="H7379" s="675" t="s">
        <v>10738</v>
      </c>
      <c r="I7379" s="666" t="s">
        <v>15547</v>
      </c>
      <c r="J7379" s="675" t="s">
        <v>10738</v>
      </c>
      <c r="K7379" s="666">
        <v>0</v>
      </c>
      <c r="L7379" s="666">
        <v>0</v>
      </c>
      <c r="M7379" s="771"/>
      <c r="N7379" s="666">
        <v>1</v>
      </c>
      <c r="O7379" s="666">
        <v>2</v>
      </c>
      <c r="P7379" s="756">
        <v>3600</v>
      </c>
      <c r="Q7379" s="666">
        <v>1</v>
      </c>
      <c r="R7379" s="666">
        <v>12</v>
      </c>
    </row>
    <row r="7380" spans="1:18" ht="15.75" customHeight="1" x14ac:dyDescent="0.2">
      <c r="A7380" s="665" t="s">
        <v>15543</v>
      </c>
      <c r="B7380" s="666" t="s">
        <v>8610</v>
      </c>
      <c r="C7380" s="666" t="s">
        <v>15773</v>
      </c>
      <c r="D7380" s="667" t="s">
        <v>10738</v>
      </c>
      <c r="E7380" s="740" t="s">
        <v>6455</v>
      </c>
      <c r="F7380" s="670">
        <v>46782462</v>
      </c>
      <c r="G7380" s="675" t="s">
        <v>15803</v>
      </c>
      <c r="H7380" s="668" t="s">
        <v>10738</v>
      </c>
      <c r="I7380" s="666" t="s">
        <v>15547</v>
      </c>
      <c r="J7380" s="668" t="s">
        <v>10738</v>
      </c>
      <c r="K7380" s="666">
        <v>0</v>
      </c>
      <c r="L7380" s="666">
        <v>0</v>
      </c>
      <c r="M7380" s="771"/>
      <c r="N7380" s="666">
        <v>1</v>
      </c>
      <c r="O7380" s="666">
        <v>2</v>
      </c>
      <c r="P7380" s="756">
        <v>3600</v>
      </c>
      <c r="Q7380" s="666">
        <v>1</v>
      </c>
      <c r="R7380" s="666">
        <v>12</v>
      </c>
    </row>
    <row r="7381" spans="1:18" ht="15.75" customHeight="1" x14ac:dyDescent="0.2">
      <c r="A7381" s="665" t="s">
        <v>15543</v>
      </c>
      <c r="B7381" s="666" t="s">
        <v>8610</v>
      </c>
      <c r="C7381" s="666" t="s">
        <v>15773</v>
      </c>
      <c r="D7381" s="665" t="s">
        <v>10738</v>
      </c>
      <c r="E7381" s="740" t="s">
        <v>6455</v>
      </c>
      <c r="F7381" s="666">
        <v>46612774</v>
      </c>
      <c r="G7381" s="675" t="s">
        <v>15804</v>
      </c>
      <c r="H7381" s="675" t="s">
        <v>10738</v>
      </c>
      <c r="I7381" s="666" t="s">
        <v>15547</v>
      </c>
      <c r="J7381" s="675" t="s">
        <v>10738</v>
      </c>
      <c r="K7381" s="666">
        <v>0</v>
      </c>
      <c r="L7381" s="666">
        <v>0</v>
      </c>
      <c r="M7381" s="771"/>
      <c r="N7381" s="666">
        <v>1</v>
      </c>
      <c r="O7381" s="666">
        <v>2</v>
      </c>
      <c r="P7381" s="756">
        <v>3600</v>
      </c>
      <c r="Q7381" s="666">
        <v>1</v>
      </c>
      <c r="R7381" s="666">
        <v>12</v>
      </c>
    </row>
    <row r="7382" spans="1:18" ht="15.75" customHeight="1" x14ac:dyDescent="0.2">
      <c r="A7382" s="665" t="s">
        <v>15543</v>
      </c>
      <c r="B7382" s="666" t="s">
        <v>8610</v>
      </c>
      <c r="C7382" s="666" t="s">
        <v>15773</v>
      </c>
      <c r="D7382" s="667" t="s">
        <v>10738</v>
      </c>
      <c r="E7382" s="740" t="s">
        <v>6455</v>
      </c>
      <c r="F7382" s="670">
        <v>42813333</v>
      </c>
      <c r="G7382" s="675" t="s">
        <v>15805</v>
      </c>
      <c r="H7382" s="668" t="s">
        <v>10738</v>
      </c>
      <c r="I7382" s="666" t="s">
        <v>15547</v>
      </c>
      <c r="J7382" s="668" t="s">
        <v>10738</v>
      </c>
      <c r="K7382" s="666">
        <v>0</v>
      </c>
      <c r="L7382" s="666">
        <v>0</v>
      </c>
      <c r="M7382" s="771"/>
      <c r="N7382" s="666">
        <v>1</v>
      </c>
      <c r="O7382" s="666">
        <v>2</v>
      </c>
      <c r="P7382" s="756">
        <v>3600</v>
      </c>
      <c r="Q7382" s="666">
        <v>1</v>
      </c>
      <c r="R7382" s="666">
        <v>12</v>
      </c>
    </row>
    <row r="7383" spans="1:18" ht="15.75" customHeight="1" x14ac:dyDescent="0.2">
      <c r="A7383" s="665" t="s">
        <v>15543</v>
      </c>
      <c r="B7383" s="666" t="s">
        <v>8610</v>
      </c>
      <c r="C7383" s="666" t="s">
        <v>15773</v>
      </c>
      <c r="D7383" s="665" t="s">
        <v>10738</v>
      </c>
      <c r="E7383" s="740" t="s">
        <v>6455</v>
      </c>
      <c r="F7383" s="666">
        <v>41716167</v>
      </c>
      <c r="G7383" s="675" t="s">
        <v>15806</v>
      </c>
      <c r="H7383" s="675" t="s">
        <v>10738</v>
      </c>
      <c r="I7383" s="666" t="s">
        <v>15547</v>
      </c>
      <c r="J7383" s="675" t="s">
        <v>10738</v>
      </c>
      <c r="K7383" s="666">
        <v>0</v>
      </c>
      <c r="L7383" s="666">
        <v>0</v>
      </c>
      <c r="M7383" s="771"/>
      <c r="N7383" s="666">
        <v>1</v>
      </c>
      <c r="O7383" s="666">
        <v>2</v>
      </c>
      <c r="P7383" s="756">
        <v>3600</v>
      </c>
      <c r="Q7383" s="666">
        <v>1</v>
      </c>
      <c r="R7383" s="666">
        <v>12</v>
      </c>
    </row>
    <row r="7384" spans="1:18" ht="15.75" customHeight="1" x14ac:dyDescent="0.2">
      <c r="A7384" s="665" t="s">
        <v>15543</v>
      </c>
      <c r="B7384" s="666" t="s">
        <v>8610</v>
      </c>
      <c r="C7384" s="666" t="s">
        <v>15773</v>
      </c>
      <c r="D7384" s="667" t="s">
        <v>10738</v>
      </c>
      <c r="E7384" s="740" t="s">
        <v>6455</v>
      </c>
      <c r="F7384" s="670">
        <v>41057885</v>
      </c>
      <c r="G7384" s="675" t="s">
        <v>15807</v>
      </c>
      <c r="H7384" s="668" t="s">
        <v>10738</v>
      </c>
      <c r="I7384" s="666" t="s">
        <v>15547</v>
      </c>
      <c r="J7384" s="668" t="s">
        <v>10738</v>
      </c>
      <c r="K7384" s="666">
        <v>0</v>
      </c>
      <c r="L7384" s="666">
        <v>0</v>
      </c>
      <c r="M7384" s="771"/>
      <c r="N7384" s="666">
        <v>1</v>
      </c>
      <c r="O7384" s="666">
        <v>2</v>
      </c>
      <c r="P7384" s="756">
        <v>3600</v>
      </c>
      <c r="Q7384" s="666">
        <v>1</v>
      </c>
      <c r="R7384" s="666">
        <v>12</v>
      </c>
    </row>
    <row r="7385" spans="1:18" ht="15.75" customHeight="1" x14ac:dyDescent="0.2">
      <c r="A7385" s="665" t="s">
        <v>15543</v>
      </c>
      <c r="B7385" s="666" t="s">
        <v>8610</v>
      </c>
      <c r="C7385" s="666" t="s">
        <v>15773</v>
      </c>
      <c r="D7385" s="665" t="s">
        <v>10738</v>
      </c>
      <c r="E7385" s="740" t="s">
        <v>6455</v>
      </c>
      <c r="F7385" s="666">
        <v>70882860</v>
      </c>
      <c r="G7385" s="675" t="s">
        <v>15808</v>
      </c>
      <c r="H7385" s="675" t="s">
        <v>10738</v>
      </c>
      <c r="I7385" s="666" t="s">
        <v>15547</v>
      </c>
      <c r="J7385" s="675" t="s">
        <v>10738</v>
      </c>
      <c r="K7385" s="666">
        <v>0</v>
      </c>
      <c r="L7385" s="666">
        <v>0</v>
      </c>
      <c r="M7385" s="771"/>
      <c r="N7385" s="666">
        <v>1</v>
      </c>
      <c r="O7385" s="666">
        <v>2</v>
      </c>
      <c r="P7385" s="756">
        <v>3600</v>
      </c>
      <c r="Q7385" s="666">
        <v>1</v>
      </c>
      <c r="R7385" s="666">
        <v>12</v>
      </c>
    </row>
    <row r="7386" spans="1:18" ht="15.75" customHeight="1" x14ac:dyDescent="0.2">
      <c r="A7386" s="665" t="s">
        <v>15543</v>
      </c>
      <c r="B7386" s="666" t="s">
        <v>8610</v>
      </c>
      <c r="C7386" s="666" t="s">
        <v>15773</v>
      </c>
      <c r="D7386" s="667" t="s">
        <v>10738</v>
      </c>
      <c r="E7386" s="740" t="s">
        <v>6455</v>
      </c>
      <c r="F7386" s="670">
        <v>47223693</v>
      </c>
      <c r="G7386" s="675" t="s">
        <v>15809</v>
      </c>
      <c r="H7386" s="668" t="s">
        <v>10738</v>
      </c>
      <c r="I7386" s="666" t="s">
        <v>15547</v>
      </c>
      <c r="J7386" s="668" t="s">
        <v>10738</v>
      </c>
      <c r="K7386" s="666">
        <v>0</v>
      </c>
      <c r="L7386" s="666">
        <v>0</v>
      </c>
      <c r="M7386" s="763"/>
      <c r="N7386" s="666">
        <v>1</v>
      </c>
      <c r="O7386" s="666">
        <v>2</v>
      </c>
      <c r="P7386" s="756">
        <v>3600</v>
      </c>
      <c r="Q7386" s="666">
        <v>1</v>
      </c>
      <c r="R7386" s="666">
        <v>12</v>
      </c>
    </row>
    <row r="7387" spans="1:18" ht="15.75" customHeight="1" x14ac:dyDescent="0.2">
      <c r="A7387" s="665" t="s">
        <v>15543</v>
      </c>
      <c r="B7387" s="666" t="s">
        <v>8610</v>
      </c>
      <c r="C7387" s="666" t="s">
        <v>15773</v>
      </c>
      <c r="D7387" s="665" t="s">
        <v>10738</v>
      </c>
      <c r="E7387" s="740" t="s">
        <v>6455</v>
      </c>
      <c r="F7387" s="666">
        <v>44164250</v>
      </c>
      <c r="G7387" s="675" t="s">
        <v>15810</v>
      </c>
      <c r="H7387" s="675" t="s">
        <v>10738</v>
      </c>
      <c r="I7387" s="666" t="s">
        <v>15547</v>
      </c>
      <c r="J7387" s="675" t="s">
        <v>10738</v>
      </c>
      <c r="K7387" s="666">
        <v>0</v>
      </c>
      <c r="L7387" s="666">
        <v>0</v>
      </c>
      <c r="M7387" s="763"/>
      <c r="N7387" s="666">
        <v>1</v>
      </c>
      <c r="O7387" s="666">
        <v>2</v>
      </c>
      <c r="P7387" s="756">
        <v>3600</v>
      </c>
      <c r="Q7387" s="666">
        <v>1</v>
      </c>
      <c r="R7387" s="666">
        <v>12</v>
      </c>
    </row>
    <row r="7388" spans="1:18" ht="15.75" customHeight="1" x14ac:dyDescent="0.2">
      <c r="A7388" s="665" t="s">
        <v>15543</v>
      </c>
      <c r="B7388" s="666" t="s">
        <v>8610</v>
      </c>
      <c r="C7388" s="666" t="s">
        <v>15773</v>
      </c>
      <c r="D7388" s="667" t="s">
        <v>10244</v>
      </c>
      <c r="E7388" s="740" t="s">
        <v>6455</v>
      </c>
      <c r="F7388" s="670">
        <v>43630872</v>
      </c>
      <c r="G7388" s="675" t="s">
        <v>15811</v>
      </c>
      <c r="H7388" s="668" t="s">
        <v>10244</v>
      </c>
      <c r="I7388" s="666" t="s">
        <v>15547</v>
      </c>
      <c r="J7388" s="668" t="s">
        <v>10244</v>
      </c>
      <c r="K7388" s="666">
        <v>0</v>
      </c>
      <c r="L7388" s="666">
        <v>0</v>
      </c>
      <c r="M7388" s="763"/>
      <c r="N7388" s="666">
        <v>1</v>
      </c>
      <c r="O7388" s="666">
        <v>2</v>
      </c>
      <c r="P7388" s="756">
        <v>3600</v>
      </c>
      <c r="Q7388" s="666">
        <v>1</v>
      </c>
      <c r="R7388" s="666">
        <v>12</v>
      </c>
    </row>
    <row r="7389" spans="1:18" ht="15.75" customHeight="1" x14ac:dyDescent="0.2">
      <c r="A7389" s="665" t="s">
        <v>15543</v>
      </c>
      <c r="B7389" s="666" t="s">
        <v>8610</v>
      </c>
      <c r="C7389" s="666" t="s">
        <v>15773</v>
      </c>
      <c r="D7389" s="665" t="s">
        <v>10244</v>
      </c>
      <c r="E7389" s="740" t="s">
        <v>6455</v>
      </c>
      <c r="F7389" s="666">
        <v>41532679</v>
      </c>
      <c r="G7389" s="675" t="s">
        <v>15812</v>
      </c>
      <c r="H7389" s="675" t="s">
        <v>10244</v>
      </c>
      <c r="I7389" s="666" t="s">
        <v>15547</v>
      </c>
      <c r="J7389" s="675" t="s">
        <v>10244</v>
      </c>
      <c r="K7389" s="666">
        <v>0</v>
      </c>
      <c r="L7389" s="666">
        <v>0</v>
      </c>
      <c r="M7389" s="763"/>
      <c r="N7389" s="666">
        <v>1</v>
      </c>
      <c r="O7389" s="666">
        <v>2</v>
      </c>
      <c r="P7389" s="756">
        <v>3600</v>
      </c>
      <c r="Q7389" s="666">
        <v>1</v>
      </c>
      <c r="R7389" s="666">
        <v>12</v>
      </c>
    </row>
    <row r="7390" spans="1:18" ht="15.75" customHeight="1" x14ac:dyDescent="0.2">
      <c r="A7390" s="665" t="s">
        <v>15543</v>
      </c>
      <c r="B7390" s="666" t="s">
        <v>8610</v>
      </c>
      <c r="C7390" s="666" t="s">
        <v>15773</v>
      </c>
      <c r="D7390" s="667" t="s">
        <v>10244</v>
      </c>
      <c r="E7390" s="740" t="s">
        <v>6455</v>
      </c>
      <c r="F7390" s="670">
        <v>18201842</v>
      </c>
      <c r="G7390" s="675" t="s">
        <v>15813</v>
      </c>
      <c r="H7390" s="668" t="s">
        <v>10244</v>
      </c>
      <c r="I7390" s="666" t="s">
        <v>15547</v>
      </c>
      <c r="J7390" s="668" t="s">
        <v>10244</v>
      </c>
      <c r="K7390" s="666">
        <v>0</v>
      </c>
      <c r="L7390" s="666">
        <v>0</v>
      </c>
      <c r="M7390" s="763"/>
      <c r="N7390" s="666">
        <v>1</v>
      </c>
      <c r="O7390" s="666">
        <v>2</v>
      </c>
      <c r="P7390" s="756">
        <v>3600</v>
      </c>
      <c r="Q7390" s="666">
        <v>1</v>
      </c>
      <c r="R7390" s="666">
        <v>12</v>
      </c>
    </row>
    <row r="7391" spans="1:18" ht="15.75" customHeight="1" x14ac:dyDescent="0.2">
      <c r="A7391" s="665" t="s">
        <v>15543</v>
      </c>
      <c r="B7391" s="666" t="s">
        <v>8610</v>
      </c>
      <c r="C7391" s="666" t="s">
        <v>15773</v>
      </c>
      <c r="D7391" s="667" t="s">
        <v>11261</v>
      </c>
      <c r="E7391" s="740" t="s">
        <v>6455</v>
      </c>
      <c r="F7391" s="670">
        <v>72695504</v>
      </c>
      <c r="G7391" s="675" t="s">
        <v>15814</v>
      </c>
      <c r="H7391" s="668" t="s">
        <v>11261</v>
      </c>
      <c r="I7391" s="666" t="s">
        <v>15547</v>
      </c>
      <c r="J7391" s="668" t="s">
        <v>11261</v>
      </c>
      <c r="K7391" s="666">
        <v>0</v>
      </c>
      <c r="L7391" s="666">
        <v>0</v>
      </c>
      <c r="M7391" s="763"/>
      <c r="N7391" s="666">
        <v>1</v>
      </c>
      <c r="O7391" s="666">
        <v>2</v>
      </c>
      <c r="P7391" s="756">
        <v>3600</v>
      </c>
      <c r="Q7391" s="666">
        <v>1</v>
      </c>
      <c r="R7391" s="666">
        <v>12</v>
      </c>
    </row>
    <row r="7392" spans="1:18" ht="15.75" customHeight="1" x14ac:dyDescent="0.2">
      <c r="A7392" s="665" t="s">
        <v>15543</v>
      </c>
      <c r="B7392" s="666" t="s">
        <v>8610</v>
      </c>
      <c r="C7392" s="666" t="s">
        <v>15773</v>
      </c>
      <c r="D7392" s="667" t="s">
        <v>11261</v>
      </c>
      <c r="E7392" s="740" t="s">
        <v>6455</v>
      </c>
      <c r="F7392" s="670">
        <v>48088599</v>
      </c>
      <c r="G7392" s="675" t="s">
        <v>15815</v>
      </c>
      <c r="H7392" s="668" t="s">
        <v>11261</v>
      </c>
      <c r="I7392" s="666" t="s">
        <v>15547</v>
      </c>
      <c r="J7392" s="668" t="s">
        <v>11261</v>
      </c>
      <c r="K7392" s="666">
        <v>0</v>
      </c>
      <c r="L7392" s="666">
        <v>0</v>
      </c>
      <c r="M7392" s="763"/>
      <c r="N7392" s="666">
        <v>1</v>
      </c>
      <c r="O7392" s="666">
        <v>2</v>
      </c>
      <c r="P7392" s="756">
        <v>3600</v>
      </c>
      <c r="Q7392" s="666">
        <v>1</v>
      </c>
      <c r="R7392" s="666">
        <v>12</v>
      </c>
    </row>
    <row r="7393" spans="1:18" ht="15.75" customHeight="1" x14ac:dyDescent="0.2">
      <c r="A7393" s="665" t="s">
        <v>15543</v>
      </c>
      <c r="B7393" s="666" t="s">
        <v>8610</v>
      </c>
      <c r="C7393" s="666" t="s">
        <v>15773</v>
      </c>
      <c r="D7393" s="665" t="s">
        <v>11261</v>
      </c>
      <c r="E7393" s="740" t="s">
        <v>6455</v>
      </c>
      <c r="F7393" s="666">
        <v>18100290</v>
      </c>
      <c r="G7393" s="675" t="s">
        <v>15816</v>
      </c>
      <c r="H7393" s="675" t="s">
        <v>11261</v>
      </c>
      <c r="I7393" s="666" t="s">
        <v>15547</v>
      </c>
      <c r="J7393" s="675" t="s">
        <v>11261</v>
      </c>
      <c r="K7393" s="666">
        <v>0</v>
      </c>
      <c r="L7393" s="666">
        <v>0</v>
      </c>
      <c r="M7393" s="763"/>
      <c r="N7393" s="666">
        <v>1</v>
      </c>
      <c r="O7393" s="666">
        <v>2</v>
      </c>
      <c r="P7393" s="756">
        <v>3600</v>
      </c>
      <c r="Q7393" s="666">
        <v>1</v>
      </c>
      <c r="R7393" s="666">
        <v>12</v>
      </c>
    </row>
    <row r="7394" spans="1:18" ht="15.75" customHeight="1" x14ac:dyDescent="0.2">
      <c r="A7394" s="665" t="s">
        <v>15543</v>
      </c>
      <c r="B7394" s="666" t="s">
        <v>8610</v>
      </c>
      <c r="C7394" s="666" t="s">
        <v>15773</v>
      </c>
      <c r="D7394" s="667" t="s">
        <v>15763</v>
      </c>
      <c r="E7394" s="740" t="s">
        <v>9194</v>
      </c>
      <c r="F7394" s="670">
        <v>43614660</v>
      </c>
      <c r="G7394" s="675" t="s">
        <v>15817</v>
      </c>
      <c r="H7394" s="668" t="s">
        <v>15763</v>
      </c>
      <c r="I7394" s="666" t="s">
        <v>6929</v>
      </c>
      <c r="J7394" s="668" t="s">
        <v>15763</v>
      </c>
      <c r="K7394" s="666">
        <v>0</v>
      </c>
      <c r="L7394" s="666">
        <v>0</v>
      </c>
      <c r="M7394" s="763"/>
      <c r="N7394" s="666">
        <v>1</v>
      </c>
      <c r="O7394" s="666">
        <v>2</v>
      </c>
      <c r="P7394" s="756">
        <v>5800</v>
      </c>
      <c r="Q7394" s="666">
        <v>1</v>
      </c>
      <c r="R7394" s="666">
        <v>12</v>
      </c>
    </row>
    <row r="7395" spans="1:18" ht="15.75" customHeight="1" x14ac:dyDescent="0.2">
      <c r="A7395" s="665" t="s">
        <v>15543</v>
      </c>
      <c r="B7395" s="666" t="s">
        <v>8610</v>
      </c>
      <c r="C7395" s="666" t="s">
        <v>15773</v>
      </c>
      <c r="D7395" s="665" t="s">
        <v>15818</v>
      </c>
      <c r="E7395" s="737" t="s">
        <v>9194</v>
      </c>
      <c r="F7395" s="666">
        <v>70300928</v>
      </c>
      <c r="G7395" s="675" t="s">
        <v>15819</v>
      </c>
      <c r="H7395" s="675" t="s">
        <v>15818</v>
      </c>
      <c r="I7395" s="666" t="s">
        <v>6929</v>
      </c>
      <c r="J7395" s="675" t="s">
        <v>15818</v>
      </c>
      <c r="K7395" s="666">
        <v>0</v>
      </c>
      <c r="L7395" s="666">
        <v>0</v>
      </c>
      <c r="M7395" s="763"/>
      <c r="N7395" s="666">
        <v>1</v>
      </c>
      <c r="O7395" s="666">
        <v>2</v>
      </c>
      <c r="P7395" s="756">
        <v>5800</v>
      </c>
      <c r="Q7395" s="666">
        <v>1</v>
      </c>
      <c r="R7395" s="666">
        <v>12</v>
      </c>
    </row>
    <row r="7396" spans="1:18" ht="15.75" customHeight="1" x14ac:dyDescent="0.2">
      <c r="A7396" s="665" t="s">
        <v>15543</v>
      </c>
      <c r="B7396" s="666" t="s">
        <v>8610</v>
      </c>
      <c r="C7396" s="666" t="s">
        <v>15773</v>
      </c>
      <c r="D7396" s="667" t="s">
        <v>15818</v>
      </c>
      <c r="E7396" s="740" t="s">
        <v>9194</v>
      </c>
      <c r="F7396" s="670">
        <v>70551865</v>
      </c>
      <c r="G7396" s="675" t="s">
        <v>15820</v>
      </c>
      <c r="H7396" s="668" t="s">
        <v>15818</v>
      </c>
      <c r="I7396" s="666" t="s">
        <v>6929</v>
      </c>
      <c r="J7396" s="668" t="s">
        <v>15818</v>
      </c>
      <c r="K7396" s="666">
        <v>0</v>
      </c>
      <c r="L7396" s="666">
        <v>0</v>
      </c>
      <c r="M7396" s="763"/>
      <c r="N7396" s="666">
        <v>1</v>
      </c>
      <c r="O7396" s="666">
        <v>2</v>
      </c>
      <c r="P7396" s="756">
        <v>5800</v>
      </c>
      <c r="Q7396" s="666">
        <v>1</v>
      </c>
      <c r="R7396" s="666">
        <v>12</v>
      </c>
    </row>
    <row r="7397" spans="1:18" ht="15.75" customHeight="1" x14ac:dyDescent="0.2">
      <c r="A7397" s="665" t="s">
        <v>15543</v>
      </c>
      <c r="B7397" s="666" t="s">
        <v>8610</v>
      </c>
      <c r="C7397" s="666" t="s">
        <v>15773</v>
      </c>
      <c r="D7397" s="667" t="s">
        <v>10940</v>
      </c>
      <c r="E7397" s="740" t="s">
        <v>5107</v>
      </c>
      <c r="F7397" s="670">
        <v>80638923</v>
      </c>
      <c r="G7397" s="675" t="s">
        <v>15821</v>
      </c>
      <c r="H7397" s="668"/>
      <c r="I7397" s="666" t="s">
        <v>7541</v>
      </c>
      <c r="J7397" s="668" t="s">
        <v>15665</v>
      </c>
      <c r="K7397" s="666">
        <v>0</v>
      </c>
      <c r="L7397" s="666">
        <v>0</v>
      </c>
      <c r="M7397" s="763"/>
      <c r="N7397" s="666">
        <v>1</v>
      </c>
      <c r="O7397" s="666">
        <v>2</v>
      </c>
      <c r="P7397" s="756">
        <v>3300</v>
      </c>
      <c r="Q7397" s="666">
        <v>1</v>
      </c>
      <c r="R7397" s="666">
        <v>12</v>
      </c>
    </row>
    <row r="7398" spans="1:18" ht="15.75" customHeight="1" x14ac:dyDescent="0.2">
      <c r="A7398" s="665" t="s">
        <v>15543</v>
      </c>
      <c r="B7398" s="666" t="s">
        <v>8610</v>
      </c>
      <c r="C7398" s="666" t="s">
        <v>15773</v>
      </c>
      <c r="D7398" s="665" t="s">
        <v>10940</v>
      </c>
      <c r="E7398" s="737" t="s">
        <v>5107</v>
      </c>
      <c r="F7398" s="666">
        <v>41834671</v>
      </c>
      <c r="G7398" s="675" t="s">
        <v>15822</v>
      </c>
      <c r="H7398" s="675"/>
      <c r="I7398" s="666" t="s">
        <v>7541</v>
      </c>
      <c r="J7398" s="668" t="s">
        <v>15665</v>
      </c>
      <c r="K7398" s="666">
        <v>0</v>
      </c>
      <c r="L7398" s="666">
        <v>0</v>
      </c>
      <c r="M7398" s="763"/>
      <c r="N7398" s="666">
        <v>1</v>
      </c>
      <c r="O7398" s="666">
        <v>2</v>
      </c>
      <c r="P7398" s="756">
        <v>3300</v>
      </c>
      <c r="Q7398" s="666">
        <v>1</v>
      </c>
      <c r="R7398" s="666">
        <v>12</v>
      </c>
    </row>
    <row r="7399" spans="1:18" ht="15.75" customHeight="1" x14ac:dyDescent="0.2">
      <c r="A7399" s="665" t="s">
        <v>15543</v>
      </c>
      <c r="B7399" s="666" t="s">
        <v>8610</v>
      </c>
      <c r="C7399" s="666" t="s">
        <v>15773</v>
      </c>
      <c r="D7399" s="665" t="s">
        <v>10940</v>
      </c>
      <c r="E7399" s="737" t="s">
        <v>5107</v>
      </c>
      <c r="F7399" s="666">
        <v>42238729</v>
      </c>
      <c r="G7399" s="675" t="s">
        <v>15823</v>
      </c>
      <c r="H7399" s="675"/>
      <c r="I7399" s="666" t="s">
        <v>7541</v>
      </c>
      <c r="J7399" s="668" t="s">
        <v>15665</v>
      </c>
      <c r="K7399" s="666">
        <v>0</v>
      </c>
      <c r="L7399" s="666">
        <v>0</v>
      </c>
      <c r="M7399" s="763"/>
      <c r="N7399" s="666">
        <v>1</v>
      </c>
      <c r="O7399" s="666">
        <v>2</v>
      </c>
      <c r="P7399" s="756">
        <v>3300</v>
      </c>
      <c r="Q7399" s="666">
        <v>1</v>
      </c>
      <c r="R7399" s="666">
        <v>12</v>
      </c>
    </row>
    <row r="7400" spans="1:18" ht="15.75" customHeight="1" x14ac:dyDescent="0.2">
      <c r="A7400" s="665" t="s">
        <v>15543</v>
      </c>
      <c r="B7400" s="666" t="s">
        <v>8610</v>
      </c>
      <c r="C7400" s="666" t="s">
        <v>15773</v>
      </c>
      <c r="D7400" s="667" t="s">
        <v>10940</v>
      </c>
      <c r="E7400" s="740" t="s">
        <v>5107</v>
      </c>
      <c r="F7400" s="670">
        <v>42190295</v>
      </c>
      <c r="G7400" s="675" t="s">
        <v>15824</v>
      </c>
      <c r="H7400" s="668"/>
      <c r="I7400" s="666" t="s">
        <v>7541</v>
      </c>
      <c r="J7400" s="668" t="s">
        <v>15665</v>
      </c>
      <c r="K7400" s="666">
        <v>0</v>
      </c>
      <c r="L7400" s="666">
        <v>0</v>
      </c>
      <c r="M7400" s="763"/>
      <c r="N7400" s="666">
        <v>1</v>
      </c>
      <c r="O7400" s="666">
        <v>2</v>
      </c>
      <c r="P7400" s="756">
        <v>3300</v>
      </c>
      <c r="Q7400" s="666">
        <v>1</v>
      </c>
      <c r="R7400" s="666">
        <v>12</v>
      </c>
    </row>
    <row r="7401" spans="1:18" ht="15.75" customHeight="1" x14ac:dyDescent="0.2">
      <c r="A7401" s="665" t="s">
        <v>15543</v>
      </c>
      <c r="B7401" s="666" t="s">
        <v>8610</v>
      </c>
      <c r="C7401" s="666" t="s">
        <v>15773</v>
      </c>
      <c r="D7401" s="665" t="s">
        <v>10940</v>
      </c>
      <c r="E7401" s="737" t="s">
        <v>5107</v>
      </c>
      <c r="F7401" s="666">
        <v>42015562</v>
      </c>
      <c r="G7401" s="675" t="s">
        <v>15825</v>
      </c>
      <c r="H7401" s="675"/>
      <c r="I7401" s="666" t="s">
        <v>7541</v>
      </c>
      <c r="J7401" s="668" t="s">
        <v>15665</v>
      </c>
      <c r="K7401" s="666">
        <v>0</v>
      </c>
      <c r="L7401" s="666">
        <v>0</v>
      </c>
      <c r="M7401" s="763"/>
      <c r="N7401" s="666">
        <v>1</v>
      </c>
      <c r="O7401" s="666">
        <v>2</v>
      </c>
      <c r="P7401" s="756">
        <v>3300</v>
      </c>
      <c r="Q7401" s="666">
        <v>1</v>
      </c>
      <c r="R7401" s="666">
        <v>12</v>
      </c>
    </row>
    <row r="7402" spans="1:18" ht="15.75" customHeight="1" x14ac:dyDescent="0.2">
      <c r="A7402" s="665" t="s">
        <v>15543</v>
      </c>
      <c r="B7402" s="666" t="s">
        <v>8610</v>
      </c>
      <c r="C7402" s="666" t="s">
        <v>15773</v>
      </c>
      <c r="D7402" s="665" t="s">
        <v>9913</v>
      </c>
      <c r="E7402" s="737" t="s">
        <v>15563</v>
      </c>
      <c r="F7402" s="666">
        <v>45872499</v>
      </c>
      <c r="G7402" s="675" t="s">
        <v>15826</v>
      </c>
      <c r="H7402" s="675" t="s">
        <v>9913</v>
      </c>
      <c r="I7402" s="666" t="s">
        <v>6929</v>
      </c>
      <c r="J7402" s="675" t="s">
        <v>9913</v>
      </c>
      <c r="K7402" s="666">
        <v>0</v>
      </c>
      <c r="L7402" s="666">
        <v>0</v>
      </c>
      <c r="M7402" s="763"/>
      <c r="N7402" s="666">
        <v>1</v>
      </c>
      <c r="O7402" s="666">
        <v>2</v>
      </c>
      <c r="P7402" s="756">
        <v>10400</v>
      </c>
      <c r="Q7402" s="666">
        <v>1</v>
      </c>
      <c r="R7402" s="666">
        <v>12</v>
      </c>
    </row>
    <row r="7403" spans="1:18" ht="15.75" customHeight="1" x14ac:dyDescent="0.2">
      <c r="A7403" s="665" t="s">
        <v>15543</v>
      </c>
      <c r="B7403" s="666" t="s">
        <v>8610</v>
      </c>
      <c r="C7403" s="666" t="s">
        <v>15773</v>
      </c>
      <c r="D7403" s="667" t="s">
        <v>11088</v>
      </c>
      <c r="E7403" s="737" t="s">
        <v>15786</v>
      </c>
      <c r="F7403" s="670">
        <v>18211635</v>
      </c>
      <c r="G7403" s="675" t="s">
        <v>15002</v>
      </c>
      <c r="H7403" s="668" t="s">
        <v>11088</v>
      </c>
      <c r="I7403" s="666" t="s">
        <v>6929</v>
      </c>
      <c r="J7403" s="668" t="s">
        <v>11088</v>
      </c>
      <c r="K7403" s="666">
        <v>0</v>
      </c>
      <c r="L7403" s="666">
        <v>0</v>
      </c>
      <c r="M7403" s="763"/>
      <c r="N7403" s="666">
        <v>1</v>
      </c>
      <c r="O7403" s="666">
        <v>2</v>
      </c>
      <c r="P7403" s="756">
        <v>14600</v>
      </c>
      <c r="Q7403" s="666">
        <v>1</v>
      </c>
      <c r="R7403" s="666">
        <v>12</v>
      </c>
    </row>
    <row r="7404" spans="1:18" ht="15.75" customHeight="1" x14ac:dyDescent="0.2">
      <c r="A7404" s="665" t="s">
        <v>15543</v>
      </c>
      <c r="B7404" s="666" t="s">
        <v>8610</v>
      </c>
      <c r="C7404" s="666" t="s">
        <v>15773</v>
      </c>
      <c r="D7404" s="665" t="s">
        <v>9913</v>
      </c>
      <c r="E7404" s="740" t="s">
        <v>15563</v>
      </c>
      <c r="F7404" s="670">
        <v>44750916</v>
      </c>
      <c r="G7404" s="675" t="s">
        <v>15827</v>
      </c>
      <c r="H7404" s="675" t="s">
        <v>9913</v>
      </c>
      <c r="I7404" s="666" t="s">
        <v>6929</v>
      </c>
      <c r="J7404" s="675" t="s">
        <v>9913</v>
      </c>
      <c r="K7404" s="666">
        <v>0</v>
      </c>
      <c r="L7404" s="666">
        <v>0</v>
      </c>
      <c r="M7404" s="763"/>
      <c r="N7404" s="666">
        <v>1</v>
      </c>
      <c r="O7404" s="666">
        <v>2</v>
      </c>
      <c r="P7404" s="756">
        <v>10400</v>
      </c>
      <c r="Q7404" s="666">
        <v>1</v>
      </c>
      <c r="R7404" s="666">
        <v>12</v>
      </c>
    </row>
    <row r="7405" spans="1:18" ht="15.75" customHeight="1" x14ac:dyDescent="0.2">
      <c r="A7405" s="665" t="s">
        <v>15543</v>
      </c>
      <c r="B7405" s="666" t="s">
        <v>8610</v>
      </c>
      <c r="C7405" s="666" t="s">
        <v>15773</v>
      </c>
      <c r="D7405" s="665" t="s">
        <v>9913</v>
      </c>
      <c r="E7405" s="737" t="s">
        <v>15563</v>
      </c>
      <c r="F7405" s="666">
        <v>73580779</v>
      </c>
      <c r="G7405" s="675" t="s">
        <v>10815</v>
      </c>
      <c r="H7405" s="675" t="s">
        <v>9913</v>
      </c>
      <c r="I7405" s="666" t="s">
        <v>6929</v>
      </c>
      <c r="J7405" s="675" t="s">
        <v>9913</v>
      </c>
      <c r="K7405" s="666">
        <v>0</v>
      </c>
      <c r="L7405" s="666">
        <v>0</v>
      </c>
      <c r="M7405" s="763"/>
      <c r="N7405" s="666">
        <v>1</v>
      </c>
      <c r="O7405" s="666">
        <v>2</v>
      </c>
      <c r="P7405" s="756">
        <v>10400</v>
      </c>
      <c r="Q7405" s="666">
        <v>1</v>
      </c>
      <c r="R7405" s="666">
        <v>12</v>
      </c>
    </row>
    <row r="7406" spans="1:18" ht="15.75" customHeight="1" x14ac:dyDescent="0.2">
      <c r="A7406" s="665" t="s">
        <v>15543</v>
      </c>
      <c r="B7406" s="666" t="s">
        <v>8610</v>
      </c>
      <c r="C7406" s="666" t="s">
        <v>15773</v>
      </c>
      <c r="D7406" s="667" t="s">
        <v>9913</v>
      </c>
      <c r="E7406" s="740" t="s">
        <v>15563</v>
      </c>
      <c r="F7406" s="666">
        <v>43952899</v>
      </c>
      <c r="G7406" s="675" t="s">
        <v>15828</v>
      </c>
      <c r="H7406" s="668" t="s">
        <v>9913</v>
      </c>
      <c r="I7406" s="666" t="s">
        <v>6929</v>
      </c>
      <c r="J7406" s="668" t="s">
        <v>9913</v>
      </c>
      <c r="K7406" s="666">
        <v>0</v>
      </c>
      <c r="L7406" s="666">
        <v>0</v>
      </c>
      <c r="M7406" s="763"/>
      <c r="N7406" s="666">
        <v>1</v>
      </c>
      <c r="O7406" s="666">
        <v>2</v>
      </c>
      <c r="P7406" s="756">
        <v>10400</v>
      </c>
      <c r="Q7406" s="666">
        <v>1</v>
      </c>
      <c r="R7406" s="666">
        <v>12</v>
      </c>
    </row>
    <row r="7407" spans="1:18" ht="15.75" customHeight="1" x14ac:dyDescent="0.2">
      <c r="A7407" s="665" t="s">
        <v>15543</v>
      </c>
      <c r="B7407" s="666" t="s">
        <v>8610</v>
      </c>
      <c r="C7407" s="666" t="s">
        <v>15773</v>
      </c>
      <c r="D7407" s="667" t="s">
        <v>11088</v>
      </c>
      <c r="E7407" s="740" t="s">
        <v>15786</v>
      </c>
      <c r="F7407" s="670">
        <v>43249927</v>
      </c>
      <c r="G7407" s="675" t="s">
        <v>15829</v>
      </c>
      <c r="H7407" s="668" t="s">
        <v>11088</v>
      </c>
      <c r="I7407" s="666" t="s">
        <v>6929</v>
      </c>
      <c r="J7407" s="668" t="s">
        <v>11088</v>
      </c>
      <c r="K7407" s="666">
        <v>0</v>
      </c>
      <c r="L7407" s="666">
        <v>0</v>
      </c>
      <c r="M7407" s="763"/>
      <c r="N7407" s="666">
        <v>1</v>
      </c>
      <c r="O7407" s="666">
        <v>2</v>
      </c>
      <c r="P7407" s="756">
        <v>14600</v>
      </c>
      <c r="Q7407" s="666">
        <v>1</v>
      </c>
      <c r="R7407" s="666">
        <v>12</v>
      </c>
    </row>
    <row r="7408" spans="1:18" ht="15.75" customHeight="1" x14ac:dyDescent="0.2">
      <c r="A7408" s="665" t="s">
        <v>15543</v>
      </c>
      <c r="B7408" s="666" t="s">
        <v>8610</v>
      </c>
      <c r="C7408" s="666" t="s">
        <v>15773</v>
      </c>
      <c r="D7408" s="665" t="s">
        <v>10757</v>
      </c>
      <c r="E7408" s="737" t="s">
        <v>9194</v>
      </c>
      <c r="F7408" s="666">
        <v>45844676</v>
      </c>
      <c r="G7408" s="675" t="s">
        <v>15830</v>
      </c>
      <c r="H7408" s="675" t="s">
        <v>10757</v>
      </c>
      <c r="I7408" s="666" t="s">
        <v>6929</v>
      </c>
      <c r="J7408" s="675" t="s">
        <v>10757</v>
      </c>
      <c r="K7408" s="666">
        <v>0</v>
      </c>
      <c r="L7408" s="666">
        <v>0</v>
      </c>
      <c r="M7408" s="763"/>
      <c r="N7408" s="666">
        <v>1</v>
      </c>
      <c r="O7408" s="666">
        <v>2</v>
      </c>
      <c r="P7408" s="756">
        <v>5800</v>
      </c>
      <c r="Q7408" s="666">
        <v>1</v>
      </c>
      <c r="R7408" s="666">
        <v>12</v>
      </c>
    </row>
    <row r="7409" spans="1:18" ht="15.75" customHeight="1" x14ac:dyDescent="0.2">
      <c r="A7409" s="665" t="s">
        <v>15543</v>
      </c>
      <c r="B7409" s="666" t="s">
        <v>8610</v>
      </c>
      <c r="C7409" s="666" t="s">
        <v>15773</v>
      </c>
      <c r="D7409" s="667" t="s">
        <v>10757</v>
      </c>
      <c r="E7409" s="737" t="s">
        <v>9194</v>
      </c>
      <c r="F7409" s="670">
        <v>43808222</v>
      </c>
      <c r="G7409" s="675" t="s">
        <v>15831</v>
      </c>
      <c r="H7409" s="668" t="s">
        <v>10757</v>
      </c>
      <c r="I7409" s="666" t="s">
        <v>6929</v>
      </c>
      <c r="J7409" s="668" t="s">
        <v>10757</v>
      </c>
      <c r="K7409" s="666">
        <v>0</v>
      </c>
      <c r="L7409" s="666">
        <v>0</v>
      </c>
      <c r="M7409" s="763"/>
      <c r="N7409" s="666">
        <v>1</v>
      </c>
      <c r="O7409" s="666">
        <v>2</v>
      </c>
      <c r="P7409" s="756">
        <v>5800</v>
      </c>
      <c r="Q7409" s="666">
        <v>1</v>
      </c>
      <c r="R7409" s="666">
        <v>12</v>
      </c>
    </row>
    <row r="7410" spans="1:18" ht="15.75" customHeight="1" x14ac:dyDescent="0.2">
      <c r="A7410" s="665" t="s">
        <v>15543</v>
      </c>
      <c r="B7410" s="666" t="s">
        <v>8610</v>
      </c>
      <c r="C7410" s="666" t="s">
        <v>15773</v>
      </c>
      <c r="D7410" s="665" t="s">
        <v>10757</v>
      </c>
      <c r="E7410" s="737" t="s">
        <v>9194</v>
      </c>
      <c r="F7410" s="666">
        <v>41243494</v>
      </c>
      <c r="G7410" s="675" t="s">
        <v>15832</v>
      </c>
      <c r="H7410" s="675" t="s">
        <v>10757</v>
      </c>
      <c r="I7410" s="666" t="s">
        <v>6929</v>
      </c>
      <c r="J7410" s="675" t="s">
        <v>10757</v>
      </c>
      <c r="K7410" s="666">
        <v>0</v>
      </c>
      <c r="L7410" s="666">
        <v>0</v>
      </c>
      <c r="M7410" s="763"/>
      <c r="N7410" s="666">
        <v>1</v>
      </c>
      <c r="O7410" s="666">
        <v>2</v>
      </c>
      <c r="P7410" s="756">
        <v>5800</v>
      </c>
      <c r="Q7410" s="666">
        <v>1</v>
      </c>
      <c r="R7410" s="666">
        <v>12</v>
      </c>
    </row>
    <row r="7411" spans="1:18" ht="15.75" customHeight="1" x14ac:dyDescent="0.2">
      <c r="A7411" s="665" t="s">
        <v>15543</v>
      </c>
      <c r="B7411" s="666" t="s">
        <v>8610</v>
      </c>
      <c r="C7411" s="666" t="s">
        <v>15773</v>
      </c>
      <c r="D7411" s="667" t="s">
        <v>10757</v>
      </c>
      <c r="E7411" s="737" t="s">
        <v>9194</v>
      </c>
      <c r="F7411" s="670">
        <v>45475208</v>
      </c>
      <c r="G7411" s="675" t="s">
        <v>15833</v>
      </c>
      <c r="H7411" s="668" t="s">
        <v>10757</v>
      </c>
      <c r="I7411" s="666" t="s">
        <v>6929</v>
      </c>
      <c r="J7411" s="668" t="s">
        <v>10757</v>
      </c>
      <c r="K7411" s="666">
        <v>0</v>
      </c>
      <c r="L7411" s="666">
        <v>0</v>
      </c>
      <c r="M7411" s="763"/>
      <c r="N7411" s="666">
        <v>1</v>
      </c>
      <c r="O7411" s="666">
        <v>2</v>
      </c>
      <c r="P7411" s="756">
        <v>5800</v>
      </c>
      <c r="Q7411" s="666">
        <v>1</v>
      </c>
      <c r="R7411" s="666">
        <v>12</v>
      </c>
    </row>
    <row r="7412" spans="1:18" ht="15.75" customHeight="1" x14ac:dyDescent="0.2">
      <c r="A7412" s="665" t="s">
        <v>15543</v>
      </c>
      <c r="B7412" s="666" t="s">
        <v>8610</v>
      </c>
      <c r="C7412" s="666" t="s">
        <v>15773</v>
      </c>
      <c r="D7412" s="665" t="s">
        <v>10757</v>
      </c>
      <c r="E7412" s="737" t="s">
        <v>9194</v>
      </c>
      <c r="F7412" s="666">
        <v>43571775</v>
      </c>
      <c r="G7412" s="675" t="s">
        <v>10566</v>
      </c>
      <c r="H7412" s="675" t="s">
        <v>10757</v>
      </c>
      <c r="I7412" s="666" t="s">
        <v>6929</v>
      </c>
      <c r="J7412" s="675" t="s">
        <v>10757</v>
      </c>
      <c r="K7412" s="666">
        <v>0</v>
      </c>
      <c r="L7412" s="666">
        <v>0</v>
      </c>
      <c r="M7412" s="763"/>
      <c r="N7412" s="666">
        <v>1</v>
      </c>
      <c r="O7412" s="666">
        <v>2</v>
      </c>
      <c r="P7412" s="756">
        <v>5800</v>
      </c>
      <c r="Q7412" s="666">
        <v>1</v>
      </c>
      <c r="R7412" s="666">
        <v>12</v>
      </c>
    </row>
    <row r="7413" spans="1:18" ht="15.75" customHeight="1" x14ac:dyDescent="0.2">
      <c r="A7413" s="665" t="s">
        <v>15543</v>
      </c>
      <c r="B7413" s="666" t="s">
        <v>8610</v>
      </c>
      <c r="C7413" s="666" t="s">
        <v>15773</v>
      </c>
      <c r="D7413" s="667" t="s">
        <v>10757</v>
      </c>
      <c r="E7413" s="737" t="s">
        <v>9194</v>
      </c>
      <c r="F7413" s="670">
        <v>41487857</v>
      </c>
      <c r="G7413" s="675" t="s">
        <v>15834</v>
      </c>
      <c r="H7413" s="668" t="s">
        <v>10757</v>
      </c>
      <c r="I7413" s="666" t="s">
        <v>6929</v>
      </c>
      <c r="J7413" s="668" t="s">
        <v>10757</v>
      </c>
      <c r="K7413" s="666">
        <v>0</v>
      </c>
      <c r="L7413" s="666">
        <v>0</v>
      </c>
      <c r="M7413" s="763"/>
      <c r="N7413" s="666">
        <v>1</v>
      </c>
      <c r="O7413" s="666">
        <v>2</v>
      </c>
      <c r="P7413" s="756">
        <v>5800</v>
      </c>
      <c r="Q7413" s="666">
        <v>1</v>
      </c>
      <c r="R7413" s="666">
        <v>12</v>
      </c>
    </row>
    <row r="7414" spans="1:18" ht="15.75" customHeight="1" x14ac:dyDescent="0.2">
      <c r="A7414" s="665" t="s">
        <v>15543</v>
      </c>
      <c r="B7414" s="666" t="s">
        <v>8610</v>
      </c>
      <c r="C7414" s="666" t="s">
        <v>15773</v>
      </c>
      <c r="D7414" s="665" t="s">
        <v>10757</v>
      </c>
      <c r="E7414" s="737" t="s">
        <v>9194</v>
      </c>
      <c r="F7414" s="666">
        <v>44675799</v>
      </c>
      <c r="G7414" s="675" t="s">
        <v>15835</v>
      </c>
      <c r="H7414" s="675" t="s">
        <v>10757</v>
      </c>
      <c r="I7414" s="666" t="s">
        <v>6929</v>
      </c>
      <c r="J7414" s="675" t="s">
        <v>10757</v>
      </c>
      <c r="K7414" s="666">
        <v>0</v>
      </c>
      <c r="L7414" s="666">
        <v>0</v>
      </c>
      <c r="M7414" s="763"/>
      <c r="N7414" s="666">
        <v>1</v>
      </c>
      <c r="O7414" s="666">
        <v>2</v>
      </c>
      <c r="P7414" s="756">
        <v>5800</v>
      </c>
      <c r="Q7414" s="666">
        <v>1</v>
      </c>
      <c r="R7414" s="666">
        <v>12</v>
      </c>
    </row>
    <row r="7415" spans="1:18" ht="15.75" customHeight="1" x14ac:dyDescent="0.2">
      <c r="A7415" s="665" t="s">
        <v>15543</v>
      </c>
      <c r="B7415" s="666" t="s">
        <v>8610</v>
      </c>
      <c r="C7415" s="666" t="s">
        <v>15773</v>
      </c>
      <c r="D7415" s="667" t="s">
        <v>10757</v>
      </c>
      <c r="E7415" s="737" t="s">
        <v>9194</v>
      </c>
      <c r="F7415" s="670">
        <v>70249296</v>
      </c>
      <c r="G7415" s="675" t="s">
        <v>15836</v>
      </c>
      <c r="H7415" s="668" t="s">
        <v>10757</v>
      </c>
      <c r="I7415" s="666" t="s">
        <v>6929</v>
      </c>
      <c r="J7415" s="668" t="s">
        <v>10757</v>
      </c>
      <c r="K7415" s="666">
        <v>0</v>
      </c>
      <c r="L7415" s="666">
        <v>0</v>
      </c>
      <c r="M7415" s="763"/>
      <c r="N7415" s="666">
        <v>1</v>
      </c>
      <c r="O7415" s="666">
        <v>2</v>
      </c>
      <c r="P7415" s="756">
        <v>5800</v>
      </c>
      <c r="Q7415" s="666">
        <v>1</v>
      </c>
      <c r="R7415" s="666">
        <v>12</v>
      </c>
    </row>
    <row r="7416" spans="1:18" ht="15.75" customHeight="1" x14ac:dyDescent="0.2">
      <c r="A7416" s="665" t="s">
        <v>15543</v>
      </c>
      <c r="B7416" s="666" t="s">
        <v>8610</v>
      </c>
      <c r="C7416" s="666" t="s">
        <v>15773</v>
      </c>
      <c r="D7416" s="665" t="s">
        <v>10854</v>
      </c>
      <c r="E7416" s="737" t="s">
        <v>9194</v>
      </c>
      <c r="F7416" s="666">
        <v>42840071</v>
      </c>
      <c r="G7416" s="675" t="s">
        <v>15837</v>
      </c>
      <c r="H7416" s="675" t="s">
        <v>10854</v>
      </c>
      <c r="I7416" s="666" t="s">
        <v>6929</v>
      </c>
      <c r="J7416" s="675" t="s">
        <v>10854</v>
      </c>
      <c r="K7416" s="666">
        <v>0</v>
      </c>
      <c r="L7416" s="666">
        <v>0</v>
      </c>
      <c r="M7416" s="763"/>
      <c r="N7416" s="666">
        <v>1</v>
      </c>
      <c r="O7416" s="666">
        <v>2</v>
      </c>
      <c r="P7416" s="756">
        <v>5800</v>
      </c>
      <c r="Q7416" s="666">
        <v>1</v>
      </c>
      <c r="R7416" s="666">
        <v>12</v>
      </c>
    </row>
    <row r="7417" spans="1:18" ht="15.75" customHeight="1" x14ac:dyDescent="0.2">
      <c r="A7417" s="665" t="s">
        <v>15543</v>
      </c>
      <c r="B7417" s="666" t="s">
        <v>8610</v>
      </c>
      <c r="C7417" s="666" t="s">
        <v>15773</v>
      </c>
      <c r="D7417" s="667" t="s">
        <v>9105</v>
      </c>
      <c r="E7417" s="740" t="s">
        <v>9194</v>
      </c>
      <c r="F7417" s="670">
        <v>249363</v>
      </c>
      <c r="G7417" s="675" t="s">
        <v>15838</v>
      </c>
      <c r="H7417" s="668" t="s">
        <v>9105</v>
      </c>
      <c r="I7417" s="666" t="s">
        <v>6929</v>
      </c>
      <c r="J7417" s="668" t="s">
        <v>9105</v>
      </c>
      <c r="K7417" s="666">
        <v>0</v>
      </c>
      <c r="L7417" s="666">
        <v>0</v>
      </c>
      <c r="M7417" s="763"/>
      <c r="N7417" s="666">
        <v>1</v>
      </c>
      <c r="O7417" s="666">
        <v>2</v>
      </c>
      <c r="P7417" s="756">
        <v>5800</v>
      </c>
      <c r="Q7417" s="666">
        <v>1</v>
      </c>
      <c r="R7417" s="666">
        <v>12</v>
      </c>
    </row>
    <row r="7418" spans="1:18" ht="15.75" customHeight="1" x14ac:dyDescent="0.2">
      <c r="A7418" s="665" t="s">
        <v>15543</v>
      </c>
      <c r="B7418" s="666" t="s">
        <v>8610</v>
      </c>
      <c r="C7418" s="666" t="s">
        <v>15773</v>
      </c>
      <c r="D7418" s="665" t="s">
        <v>10738</v>
      </c>
      <c r="E7418" s="737" t="s">
        <v>6455</v>
      </c>
      <c r="F7418" s="666">
        <v>40033709</v>
      </c>
      <c r="G7418" s="675" t="s">
        <v>15839</v>
      </c>
      <c r="H7418" s="675" t="s">
        <v>10738</v>
      </c>
      <c r="I7418" s="666" t="s">
        <v>15547</v>
      </c>
      <c r="J7418" s="675" t="s">
        <v>10738</v>
      </c>
      <c r="K7418" s="666">
        <v>0</v>
      </c>
      <c r="L7418" s="666">
        <v>0</v>
      </c>
      <c r="M7418" s="763"/>
      <c r="N7418" s="666">
        <v>1</v>
      </c>
      <c r="O7418" s="666">
        <v>2</v>
      </c>
      <c r="P7418" s="756">
        <v>3600</v>
      </c>
      <c r="Q7418" s="666">
        <v>1</v>
      </c>
      <c r="R7418" s="666">
        <v>12</v>
      </c>
    </row>
    <row r="7419" spans="1:18" ht="15.75" customHeight="1" x14ac:dyDescent="0.2">
      <c r="A7419" s="665" t="s">
        <v>15543</v>
      </c>
      <c r="B7419" s="666" t="s">
        <v>8610</v>
      </c>
      <c r="C7419" s="666" t="s">
        <v>15773</v>
      </c>
      <c r="D7419" s="667" t="s">
        <v>10738</v>
      </c>
      <c r="E7419" s="737" t="s">
        <v>6455</v>
      </c>
      <c r="F7419" s="670">
        <v>42281295</v>
      </c>
      <c r="G7419" s="675" t="s">
        <v>15840</v>
      </c>
      <c r="H7419" s="668" t="s">
        <v>10738</v>
      </c>
      <c r="I7419" s="666" t="s">
        <v>15547</v>
      </c>
      <c r="J7419" s="668" t="s">
        <v>10738</v>
      </c>
      <c r="K7419" s="666">
        <v>0</v>
      </c>
      <c r="L7419" s="666">
        <v>0</v>
      </c>
      <c r="M7419" s="763"/>
      <c r="N7419" s="666">
        <v>1</v>
      </c>
      <c r="O7419" s="666">
        <v>2</v>
      </c>
      <c r="P7419" s="756">
        <v>3600</v>
      </c>
      <c r="Q7419" s="666">
        <v>1</v>
      </c>
      <c r="R7419" s="666">
        <v>12</v>
      </c>
    </row>
    <row r="7420" spans="1:18" ht="15.75" customHeight="1" x14ac:dyDescent="0.2">
      <c r="A7420" s="665" t="s">
        <v>15543</v>
      </c>
      <c r="B7420" s="666" t="s">
        <v>8610</v>
      </c>
      <c r="C7420" s="666" t="s">
        <v>15773</v>
      </c>
      <c r="D7420" s="665" t="s">
        <v>10738</v>
      </c>
      <c r="E7420" s="737" t="s">
        <v>6455</v>
      </c>
      <c r="F7420" s="666">
        <v>46952471</v>
      </c>
      <c r="G7420" s="675" t="s">
        <v>15841</v>
      </c>
      <c r="H7420" s="675" t="s">
        <v>10738</v>
      </c>
      <c r="I7420" s="666" t="s">
        <v>15547</v>
      </c>
      <c r="J7420" s="675" t="s">
        <v>10738</v>
      </c>
      <c r="K7420" s="666">
        <v>0</v>
      </c>
      <c r="L7420" s="666">
        <v>0</v>
      </c>
      <c r="M7420" s="763"/>
      <c r="N7420" s="666">
        <v>1</v>
      </c>
      <c r="O7420" s="666">
        <v>2</v>
      </c>
      <c r="P7420" s="756">
        <v>3600</v>
      </c>
      <c r="Q7420" s="666">
        <v>1</v>
      </c>
      <c r="R7420" s="666">
        <v>12</v>
      </c>
    </row>
    <row r="7421" spans="1:18" ht="15.75" customHeight="1" x14ac:dyDescent="0.2">
      <c r="A7421" s="665" t="s">
        <v>15543</v>
      </c>
      <c r="B7421" s="666" t="s">
        <v>8610</v>
      </c>
      <c r="C7421" s="666" t="s">
        <v>15773</v>
      </c>
      <c r="D7421" s="667" t="s">
        <v>10738</v>
      </c>
      <c r="E7421" s="737" t="s">
        <v>6455</v>
      </c>
      <c r="F7421" s="670">
        <v>40096796</v>
      </c>
      <c r="G7421" s="675" t="s">
        <v>15110</v>
      </c>
      <c r="H7421" s="668" t="s">
        <v>10738</v>
      </c>
      <c r="I7421" s="666" t="s">
        <v>15547</v>
      </c>
      <c r="J7421" s="668" t="s">
        <v>10738</v>
      </c>
      <c r="K7421" s="666">
        <v>0</v>
      </c>
      <c r="L7421" s="666">
        <v>0</v>
      </c>
      <c r="M7421" s="763"/>
      <c r="N7421" s="666">
        <v>1</v>
      </c>
      <c r="O7421" s="666">
        <v>2</v>
      </c>
      <c r="P7421" s="756">
        <v>3600</v>
      </c>
      <c r="Q7421" s="666">
        <v>1</v>
      </c>
      <c r="R7421" s="666">
        <v>12</v>
      </c>
    </row>
    <row r="7422" spans="1:18" ht="15.75" customHeight="1" x14ac:dyDescent="0.2">
      <c r="A7422" s="665" t="s">
        <v>15543</v>
      </c>
      <c r="B7422" s="666" t="s">
        <v>8610</v>
      </c>
      <c r="C7422" s="666" t="s">
        <v>15773</v>
      </c>
      <c r="D7422" s="665" t="s">
        <v>10738</v>
      </c>
      <c r="E7422" s="737" t="s">
        <v>6455</v>
      </c>
      <c r="F7422" s="666">
        <v>44659835</v>
      </c>
      <c r="G7422" s="675" t="s">
        <v>15842</v>
      </c>
      <c r="H7422" s="675" t="s">
        <v>10738</v>
      </c>
      <c r="I7422" s="666" t="s">
        <v>15547</v>
      </c>
      <c r="J7422" s="675" t="s">
        <v>10738</v>
      </c>
      <c r="K7422" s="666">
        <v>0</v>
      </c>
      <c r="L7422" s="666">
        <v>0</v>
      </c>
      <c r="M7422" s="763"/>
      <c r="N7422" s="666">
        <v>1</v>
      </c>
      <c r="O7422" s="666">
        <v>2</v>
      </c>
      <c r="P7422" s="756">
        <v>3600</v>
      </c>
      <c r="Q7422" s="666">
        <v>1</v>
      </c>
      <c r="R7422" s="666">
        <v>12</v>
      </c>
    </row>
    <row r="7423" spans="1:18" ht="15.75" customHeight="1" x14ac:dyDescent="0.2">
      <c r="A7423" s="665" t="s">
        <v>15543</v>
      </c>
      <c r="B7423" s="666" t="s">
        <v>8610</v>
      </c>
      <c r="C7423" s="666" t="s">
        <v>15773</v>
      </c>
      <c r="D7423" s="667" t="s">
        <v>10738</v>
      </c>
      <c r="E7423" s="737" t="s">
        <v>6455</v>
      </c>
      <c r="F7423" s="670">
        <v>45954956</v>
      </c>
      <c r="G7423" s="675" t="s">
        <v>15843</v>
      </c>
      <c r="H7423" s="668" t="s">
        <v>10738</v>
      </c>
      <c r="I7423" s="666" t="s">
        <v>15547</v>
      </c>
      <c r="J7423" s="668" t="s">
        <v>10738</v>
      </c>
      <c r="K7423" s="666">
        <v>0</v>
      </c>
      <c r="L7423" s="666">
        <v>0</v>
      </c>
      <c r="M7423" s="763"/>
      <c r="N7423" s="666">
        <v>1</v>
      </c>
      <c r="O7423" s="666">
        <v>2</v>
      </c>
      <c r="P7423" s="756">
        <v>3600</v>
      </c>
      <c r="Q7423" s="666">
        <v>1</v>
      </c>
      <c r="R7423" s="666">
        <v>12</v>
      </c>
    </row>
    <row r="7424" spans="1:18" ht="15.75" customHeight="1" x14ac:dyDescent="0.2">
      <c r="A7424" s="665" t="s">
        <v>15543</v>
      </c>
      <c r="B7424" s="666" t="s">
        <v>8610</v>
      </c>
      <c r="C7424" s="666" t="s">
        <v>15773</v>
      </c>
      <c r="D7424" s="665" t="s">
        <v>10244</v>
      </c>
      <c r="E7424" s="737" t="s">
        <v>6455</v>
      </c>
      <c r="F7424" s="666">
        <v>48228685</v>
      </c>
      <c r="G7424" s="675" t="s">
        <v>14988</v>
      </c>
      <c r="H7424" s="675" t="s">
        <v>10244</v>
      </c>
      <c r="I7424" s="666" t="s">
        <v>15547</v>
      </c>
      <c r="J7424" s="675" t="s">
        <v>10244</v>
      </c>
      <c r="K7424" s="666">
        <v>0</v>
      </c>
      <c r="L7424" s="666">
        <v>0</v>
      </c>
      <c r="M7424" s="763"/>
      <c r="N7424" s="666">
        <v>1</v>
      </c>
      <c r="O7424" s="666">
        <v>2</v>
      </c>
      <c r="P7424" s="756">
        <v>3600</v>
      </c>
      <c r="Q7424" s="666">
        <v>1</v>
      </c>
      <c r="R7424" s="666">
        <v>12</v>
      </c>
    </row>
    <row r="7425" spans="1:18" ht="15.75" customHeight="1" x14ac:dyDescent="0.2">
      <c r="A7425" s="665" t="s">
        <v>15543</v>
      </c>
      <c r="B7425" s="666" t="s">
        <v>8610</v>
      </c>
      <c r="C7425" s="666" t="s">
        <v>15773</v>
      </c>
      <c r="D7425" s="667" t="s">
        <v>10244</v>
      </c>
      <c r="E7425" s="737" t="s">
        <v>6455</v>
      </c>
      <c r="F7425" s="670">
        <v>45685166</v>
      </c>
      <c r="G7425" s="675" t="s">
        <v>15844</v>
      </c>
      <c r="H7425" s="668" t="s">
        <v>10244</v>
      </c>
      <c r="I7425" s="666" t="s">
        <v>15547</v>
      </c>
      <c r="J7425" s="668" t="s">
        <v>10244</v>
      </c>
      <c r="K7425" s="666">
        <v>0</v>
      </c>
      <c r="L7425" s="666">
        <v>0</v>
      </c>
      <c r="M7425" s="763"/>
      <c r="N7425" s="666">
        <v>1</v>
      </c>
      <c r="O7425" s="666">
        <v>2</v>
      </c>
      <c r="P7425" s="756">
        <v>3600</v>
      </c>
      <c r="Q7425" s="666">
        <v>1</v>
      </c>
      <c r="R7425" s="666">
        <v>12</v>
      </c>
    </row>
    <row r="7426" spans="1:18" ht="15.75" customHeight="1" x14ac:dyDescent="0.2">
      <c r="A7426" s="665" t="s">
        <v>15543</v>
      </c>
      <c r="B7426" s="666" t="s">
        <v>8610</v>
      </c>
      <c r="C7426" s="666" t="s">
        <v>15773</v>
      </c>
      <c r="D7426" s="665" t="s">
        <v>11167</v>
      </c>
      <c r="E7426" s="737" t="s">
        <v>5107</v>
      </c>
      <c r="F7426" s="666">
        <v>25747954</v>
      </c>
      <c r="G7426" s="675" t="s">
        <v>15845</v>
      </c>
      <c r="H7426" s="675"/>
      <c r="I7426" s="666" t="s">
        <v>7541</v>
      </c>
      <c r="J7426" s="675" t="s">
        <v>11167</v>
      </c>
      <c r="K7426" s="666">
        <v>0</v>
      </c>
      <c r="L7426" s="666">
        <v>0</v>
      </c>
      <c r="M7426" s="763"/>
      <c r="N7426" s="666">
        <v>1</v>
      </c>
      <c r="O7426" s="666">
        <v>2</v>
      </c>
      <c r="P7426" s="756">
        <v>3300</v>
      </c>
      <c r="Q7426" s="666">
        <v>1</v>
      </c>
      <c r="R7426" s="666">
        <v>12</v>
      </c>
    </row>
    <row r="7427" spans="1:18" ht="15.75" customHeight="1" x14ac:dyDescent="0.2">
      <c r="A7427" s="665" t="s">
        <v>15543</v>
      </c>
      <c r="B7427" s="666" t="s">
        <v>8610</v>
      </c>
      <c r="C7427" s="666" t="s">
        <v>15773</v>
      </c>
      <c r="D7427" s="667" t="s">
        <v>11088</v>
      </c>
      <c r="E7427" s="737" t="s">
        <v>15786</v>
      </c>
      <c r="F7427" s="670">
        <v>45537540</v>
      </c>
      <c r="G7427" s="675" t="s">
        <v>15846</v>
      </c>
      <c r="H7427" s="668" t="s">
        <v>11088</v>
      </c>
      <c r="I7427" s="666" t="s">
        <v>6929</v>
      </c>
      <c r="J7427" s="668" t="s">
        <v>11088</v>
      </c>
      <c r="K7427" s="666">
        <v>0</v>
      </c>
      <c r="L7427" s="666">
        <v>0</v>
      </c>
      <c r="M7427" s="763"/>
      <c r="N7427" s="666">
        <v>1</v>
      </c>
      <c r="O7427" s="666">
        <v>2</v>
      </c>
      <c r="P7427" s="756">
        <v>14600</v>
      </c>
      <c r="Q7427" s="666">
        <v>1</v>
      </c>
      <c r="R7427" s="666">
        <v>12</v>
      </c>
    </row>
    <row r="7428" spans="1:18" ht="15.75" customHeight="1" x14ac:dyDescent="0.2">
      <c r="A7428" s="665" t="s">
        <v>15543</v>
      </c>
      <c r="B7428" s="666" t="s">
        <v>8610</v>
      </c>
      <c r="C7428" s="666" t="s">
        <v>15773</v>
      </c>
      <c r="D7428" s="665" t="s">
        <v>9913</v>
      </c>
      <c r="E7428" s="737" t="s">
        <v>15563</v>
      </c>
      <c r="F7428" s="666">
        <v>46400474</v>
      </c>
      <c r="G7428" s="675" t="s">
        <v>15847</v>
      </c>
      <c r="H7428" s="675" t="s">
        <v>9913</v>
      </c>
      <c r="I7428" s="666" t="s">
        <v>6929</v>
      </c>
      <c r="J7428" s="675" t="s">
        <v>9913</v>
      </c>
      <c r="K7428" s="666">
        <v>0</v>
      </c>
      <c r="L7428" s="666">
        <v>0</v>
      </c>
      <c r="M7428" s="763"/>
      <c r="N7428" s="666">
        <v>1</v>
      </c>
      <c r="O7428" s="666">
        <v>2</v>
      </c>
      <c r="P7428" s="756">
        <v>10400</v>
      </c>
      <c r="Q7428" s="666">
        <v>1</v>
      </c>
      <c r="R7428" s="666">
        <v>12</v>
      </c>
    </row>
    <row r="7429" spans="1:18" ht="15.75" customHeight="1" x14ac:dyDescent="0.2">
      <c r="A7429" s="667" t="s">
        <v>15848</v>
      </c>
      <c r="B7429" s="666" t="s">
        <v>8610</v>
      </c>
      <c r="C7429" s="670" t="s">
        <v>15849</v>
      </c>
      <c r="D7429" s="665" t="s">
        <v>15850</v>
      </c>
      <c r="E7429" s="737" t="s">
        <v>9180</v>
      </c>
      <c r="F7429" s="670">
        <v>47142924</v>
      </c>
      <c r="G7429" s="667" t="s">
        <v>15851</v>
      </c>
      <c r="H7429" s="675" t="s">
        <v>15850</v>
      </c>
      <c r="I7429" s="668" t="s">
        <v>7361</v>
      </c>
      <c r="J7429" s="675" t="s">
        <v>15850</v>
      </c>
      <c r="K7429" s="670">
        <v>1</v>
      </c>
      <c r="L7429" s="670">
        <v>12</v>
      </c>
      <c r="M7429" s="759">
        <v>13200</v>
      </c>
      <c r="N7429" s="670">
        <v>1</v>
      </c>
      <c r="O7429" s="670">
        <v>8</v>
      </c>
      <c r="P7429" s="755">
        <v>8800</v>
      </c>
      <c r="Q7429" s="670">
        <v>1</v>
      </c>
      <c r="R7429" s="670">
        <v>12</v>
      </c>
    </row>
    <row r="7430" spans="1:18" ht="15.75" customHeight="1" x14ac:dyDescent="0.2">
      <c r="A7430" s="667" t="s">
        <v>15848</v>
      </c>
      <c r="B7430" s="666" t="s">
        <v>8610</v>
      </c>
      <c r="C7430" s="670" t="s">
        <v>15849</v>
      </c>
      <c r="D7430" s="665" t="s">
        <v>15850</v>
      </c>
      <c r="E7430" s="737" t="s">
        <v>9180</v>
      </c>
      <c r="F7430" s="670">
        <v>71032133</v>
      </c>
      <c r="G7430" s="667" t="s">
        <v>15852</v>
      </c>
      <c r="H7430" s="675" t="s">
        <v>15850</v>
      </c>
      <c r="I7430" s="668" t="s">
        <v>7361</v>
      </c>
      <c r="J7430" s="675" t="s">
        <v>15850</v>
      </c>
      <c r="K7430" s="670">
        <v>1</v>
      </c>
      <c r="L7430" s="670">
        <v>12</v>
      </c>
      <c r="M7430" s="759">
        <v>13200</v>
      </c>
      <c r="N7430" s="670">
        <v>1</v>
      </c>
      <c r="O7430" s="670">
        <v>8</v>
      </c>
      <c r="P7430" s="755">
        <v>8800</v>
      </c>
      <c r="Q7430" s="670">
        <v>1</v>
      </c>
      <c r="R7430" s="670">
        <v>12</v>
      </c>
    </row>
    <row r="7431" spans="1:18" ht="15.75" customHeight="1" x14ac:dyDescent="0.2">
      <c r="A7431" s="667" t="s">
        <v>15848</v>
      </c>
      <c r="B7431" s="666" t="s">
        <v>8610</v>
      </c>
      <c r="C7431" s="670" t="s">
        <v>15849</v>
      </c>
      <c r="D7431" s="665" t="s">
        <v>15850</v>
      </c>
      <c r="E7431" s="737" t="s">
        <v>9180</v>
      </c>
      <c r="F7431" s="670">
        <v>46686088</v>
      </c>
      <c r="G7431" s="667" t="s">
        <v>15853</v>
      </c>
      <c r="H7431" s="675" t="s">
        <v>15850</v>
      </c>
      <c r="I7431" s="668" t="s">
        <v>7361</v>
      </c>
      <c r="J7431" s="675" t="s">
        <v>15850</v>
      </c>
      <c r="K7431" s="670">
        <v>1</v>
      </c>
      <c r="L7431" s="670">
        <v>12</v>
      </c>
      <c r="M7431" s="759">
        <v>13200</v>
      </c>
      <c r="N7431" s="670">
        <v>1</v>
      </c>
      <c r="O7431" s="670">
        <v>8</v>
      </c>
      <c r="P7431" s="755">
        <v>8800</v>
      </c>
      <c r="Q7431" s="670">
        <v>1</v>
      </c>
      <c r="R7431" s="670">
        <v>12</v>
      </c>
    </row>
    <row r="7432" spans="1:18" ht="15.75" customHeight="1" x14ac:dyDescent="0.2">
      <c r="A7432" s="667" t="s">
        <v>15848</v>
      </c>
      <c r="B7432" s="666" t="s">
        <v>8610</v>
      </c>
      <c r="C7432" s="670" t="s">
        <v>15849</v>
      </c>
      <c r="D7432" s="665" t="s">
        <v>15850</v>
      </c>
      <c r="E7432" s="737" t="s">
        <v>9180</v>
      </c>
      <c r="F7432" s="670">
        <v>19693384</v>
      </c>
      <c r="G7432" s="667" t="s">
        <v>15854</v>
      </c>
      <c r="H7432" s="675" t="s">
        <v>15850</v>
      </c>
      <c r="I7432" s="668" t="s">
        <v>7361</v>
      </c>
      <c r="J7432" s="675" t="s">
        <v>15850</v>
      </c>
      <c r="K7432" s="670">
        <v>1</v>
      </c>
      <c r="L7432" s="670">
        <v>12</v>
      </c>
      <c r="M7432" s="759">
        <v>13200</v>
      </c>
      <c r="N7432" s="670">
        <v>1</v>
      </c>
      <c r="O7432" s="670">
        <v>8</v>
      </c>
      <c r="P7432" s="755">
        <v>8800</v>
      </c>
      <c r="Q7432" s="670">
        <v>1</v>
      </c>
      <c r="R7432" s="670">
        <v>12</v>
      </c>
    </row>
    <row r="7433" spans="1:18" ht="15.75" customHeight="1" x14ac:dyDescent="0.2">
      <c r="A7433" s="667" t="s">
        <v>15848</v>
      </c>
      <c r="B7433" s="666" t="s">
        <v>8610</v>
      </c>
      <c r="C7433" s="670" t="s">
        <v>15849</v>
      </c>
      <c r="D7433" s="665" t="s">
        <v>15850</v>
      </c>
      <c r="E7433" s="737" t="s">
        <v>9180</v>
      </c>
      <c r="F7433" s="670">
        <v>42402541</v>
      </c>
      <c r="G7433" s="667" t="s">
        <v>15855</v>
      </c>
      <c r="H7433" s="675" t="s">
        <v>15850</v>
      </c>
      <c r="I7433" s="668" t="s">
        <v>7361</v>
      </c>
      <c r="J7433" s="675" t="s">
        <v>15850</v>
      </c>
      <c r="K7433" s="670">
        <v>1</v>
      </c>
      <c r="L7433" s="670">
        <v>12</v>
      </c>
      <c r="M7433" s="759">
        <v>13200</v>
      </c>
      <c r="N7433" s="670">
        <v>1</v>
      </c>
      <c r="O7433" s="670">
        <v>8</v>
      </c>
      <c r="P7433" s="755">
        <v>8800</v>
      </c>
      <c r="Q7433" s="670">
        <v>1</v>
      </c>
      <c r="R7433" s="670">
        <v>12</v>
      </c>
    </row>
    <row r="7434" spans="1:18" ht="15.75" customHeight="1" x14ac:dyDescent="0.2">
      <c r="A7434" s="667" t="s">
        <v>15848</v>
      </c>
      <c r="B7434" s="666" t="s">
        <v>8610</v>
      </c>
      <c r="C7434" s="670" t="s">
        <v>15849</v>
      </c>
      <c r="D7434" s="665" t="s">
        <v>15856</v>
      </c>
      <c r="E7434" s="737" t="s">
        <v>9180</v>
      </c>
      <c r="F7434" s="666">
        <v>46825411</v>
      </c>
      <c r="G7434" s="667" t="s">
        <v>15857</v>
      </c>
      <c r="H7434" s="675" t="s">
        <v>15856</v>
      </c>
      <c r="I7434" s="668" t="s">
        <v>7361</v>
      </c>
      <c r="J7434" s="675" t="s">
        <v>15856</v>
      </c>
      <c r="K7434" s="670">
        <v>1</v>
      </c>
      <c r="L7434" s="670">
        <v>12</v>
      </c>
      <c r="M7434" s="759">
        <v>13200</v>
      </c>
      <c r="N7434" s="670">
        <v>1</v>
      </c>
      <c r="O7434" s="670">
        <v>8</v>
      </c>
      <c r="P7434" s="755">
        <v>8800</v>
      </c>
      <c r="Q7434" s="670">
        <v>1</v>
      </c>
      <c r="R7434" s="670">
        <v>12</v>
      </c>
    </row>
    <row r="7435" spans="1:18" ht="15.75" customHeight="1" x14ac:dyDescent="0.2">
      <c r="A7435" s="667" t="s">
        <v>15848</v>
      </c>
      <c r="B7435" s="666" t="s">
        <v>8610</v>
      </c>
      <c r="C7435" s="670" t="s">
        <v>15849</v>
      </c>
      <c r="D7435" s="667" t="s">
        <v>8946</v>
      </c>
      <c r="E7435" s="737" t="s">
        <v>1124</v>
      </c>
      <c r="F7435" s="670">
        <v>41257332</v>
      </c>
      <c r="G7435" s="667" t="s">
        <v>15858</v>
      </c>
      <c r="H7435" s="668" t="s">
        <v>8946</v>
      </c>
      <c r="I7435" s="668" t="s">
        <v>8829</v>
      </c>
      <c r="J7435" s="668" t="s">
        <v>8946</v>
      </c>
      <c r="K7435" s="670">
        <v>1</v>
      </c>
      <c r="L7435" s="670">
        <v>12</v>
      </c>
      <c r="M7435" s="759">
        <v>36000</v>
      </c>
      <c r="N7435" s="670">
        <v>1</v>
      </c>
      <c r="O7435" s="670">
        <v>8</v>
      </c>
      <c r="P7435" s="755">
        <v>24000</v>
      </c>
      <c r="Q7435" s="670">
        <v>1</v>
      </c>
      <c r="R7435" s="670">
        <v>12</v>
      </c>
    </row>
    <row r="7436" spans="1:18" ht="15.75" customHeight="1" x14ac:dyDescent="0.2">
      <c r="A7436" s="667" t="s">
        <v>15848</v>
      </c>
      <c r="B7436" s="666" t="s">
        <v>8610</v>
      </c>
      <c r="C7436" s="670" t="s">
        <v>15849</v>
      </c>
      <c r="D7436" s="667" t="s">
        <v>15859</v>
      </c>
      <c r="E7436" s="737" t="s">
        <v>5091</v>
      </c>
      <c r="F7436" s="670">
        <v>40731859</v>
      </c>
      <c r="G7436" s="667" t="s">
        <v>15860</v>
      </c>
      <c r="H7436" s="668" t="s">
        <v>15859</v>
      </c>
      <c r="I7436" s="668" t="s">
        <v>8829</v>
      </c>
      <c r="J7436" s="668" t="s">
        <v>15859</v>
      </c>
      <c r="K7436" s="670">
        <v>1</v>
      </c>
      <c r="L7436" s="670">
        <v>12</v>
      </c>
      <c r="M7436" s="759">
        <v>30000</v>
      </c>
      <c r="N7436" s="670">
        <v>1</v>
      </c>
      <c r="O7436" s="670">
        <v>8</v>
      </c>
      <c r="P7436" s="755">
        <v>20000</v>
      </c>
      <c r="Q7436" s="670">
        <v>1</v>
      </c>
      <c r="R7436" s="670">
        <v>12</v>
      </c>
    </row>
    <row r="7437" spans="1:18" ht="15.75" customHeight="1" x14ac:dyDescent="0.2">
      <c r="A7437" s="667" t="s">
        <v>15848</v>
      </c>
      <c r="B7437" s="666" t="s">
        <v>8610</v>
      </c>
      <c r="C7437" s="670" t="s">
        <v>15849</v>
      </c>
      <c r="D7437" s="667" t="s">
        <v>15861</v>
      </c>
      <c r="E7437" s="737" t="s">
        <v>5124</v>
      </c>
      <c r="F7437" s="670">
        <v>48006280</v>
      </c>
      <c r="G7437" s="667" t="s">
        <v>15862</v>
      </c>
      <c r="H7437" s="668" t="s">
        <v>15861</v>
      </c>
      <c r="I7437" s="668" t="s">
        <v>8829</v>
      </c>
      <c r="J7437" s="668" t="s">
        <v>15861</v>
      </c>
      <c r="K7437" s="670">
        <v>1</v>
      </c>
      <c r="L7437" s="670">
        <v>12</v>
      </c>
      <c r="M7437" s="759">
        <v>24000</v>
      </c>
      <c r="N7437" s="670">
        <v>1</v>
      </c>
      <c r="O7437" s="670">
        <v>8</v>
      </c>
      <c r="P7437" s="755">
        <v>16000</v>
      </c>
      <c r="Q7437" s="670">
        <v>1</v>
      </c>
      <c r="R7437" s="670">
        <v>12</v>
      </c>
    </row>
    <row r="7438" spans="1:18" ht="15.75" customHeight="1" x14ac:dyDescent="0.2">
      <c r="A7438" s="667" t="s">
        <v>15848</v>
      </c>
      <c r="B7438" s="666" t="s">
        <v>8610</v>
      </c>
      <c r="C7438" s="670" t="s">
        <v>15849</v>
      </c>
      <c r="D7438" s="667" t="s">
        <v>15863</v>
      </c>
      <c r="E7438" s="737" t="s">
        <v>7265</v>
      </c>
      <c r="F7438" s="670">
        <v>43850242</v>
      </c>
      <c r="G7438" s="667" t="s">
        <v>15864</v>
      </c>
      <c r="H7438" s="668" t="s">
        <v>15863</v>
      </c>
      <c r="I7438" s="668" t="s">
        <v>8829</v>
      </c>
      <c r="J7438" s="668" t="s">
        <v>15863</v>
      </c>
      <c r="K7438" s="670">
        <v>1</v>
      </c>
      <c r="L7438" s="670">
        <v>12</v>
      </c>
      <c r="M7438" s="759">
        <v>27600</v>
      </c>
      <c r="N7438" s="670">
        <v>1</v>
      </c>
      <c r="O7438" s="670">
        <v>8</v>
      </c>
      <c r="P7438" s="755">
        <v>18400</v>
      </c>
      <c r="Q7438" s="670">
        <v>1</v>
      </c>
      <c r="R7438" s="670">
        <v>12</v>
      </c>
    </row>
    <row r="7439" spans="1:18" ht="15.75" customHeight="1" x14ac:dyDescent="0.2">
      <c r="A7439" s="667" t="s">
        <v>15848</v>
      </c>
      <c r="B7439" s="666" t="s">
        <v>8610</v>
      </c>
      <c r="C7439" s="670" t="s">
        <v>15849</v>
      </c>
      <c r="D7439" s="667" t="s">
        <v>7768</v>
      </c>
      <c r="E7439" s="737" t="s">
        <v>7265</v>
      </c>
      <c r="F7439" s="670">
        <v>41864976</v>
      </c>
      <c r="G7439" s="667" t="s">
        <v>15865</v>
      </c>
      <c r="H7439" s="668" t="s">
        <v>7768</v>
      </c>
      <c r="I7439" s="668" t="s">
        <v>8829</v>
      </c>
      <c r="J7439" s="668" t="s">
        <v>7768</v>
      </c>
      <c r="K7439" s="670">
        <v>1</v>
      </c>
      <c r="L7439" s="670">
        <v>12</v>
      </c>
      <c r="M7439" s="759">
        <v>27600</v>
      </c>
      <c r="N7439" s="670">
        <v>1</v>
      </c>
      <c r="O7439" s="670">
        <v>8</v>
      </c>
      <c r="P7439" s="755">
        <v>18400</v>
      </c>
      <c r="Q7439" s="670">
        <v>1</v>
      </c>
      <c r="R7439" s="670">
        <v>12</v>
      </c>
    </row>
    <row r="7440" spans="1:18" ht="15.75" customHeight="1" x14ac:dyDescent="0.2">
      <c r="A7440" s="667" t="s">
        <v>15848</v>
      </c>
      <c r="B7440" s="666" t="s">
        <v>8610</v>
      </c>
      <c r="C7440" s="670" t="s">
        <v>15849</v>
      </c>
      <c r="D7440" s="667" t="s">
        <v>10262</v>
      </c>
      <c r="E7440" s="737" t="s">
        <v>7265</v>
      </c>
      <c r="F7440" s="670">
        <v>73180267</v>
      </c>
      <c r="G7440" s="667" t="s">
        <v>15866</v>
      </c>
      <c r="H7440" s="668" t="s">
        <v>10262</v>
      </c>
      <c r="I7440" s="668" t="s">
        <v>8829</v>
      </c>
      <c r="J7440" s="668" t="s">
        <v>10262</v>
      </c>
      <c r="K7440" s="670">
        <v>1</v>
      </c>
      <c r="L7440" s="670">
        <v>12</v>
      </c>
      <c r="M7440" s="759">
        <v>27600</v>
      </c>
      <c r="N7440" s="670">
        <v>1</v>
      </c>
      <c r="O7440" s="670">
        <v>8</v>
      </c>
      <c r="P7440" s="755">
        <v>18400</v>
      </c>
      <c r="Q7440" s="670">
        <v>1</v>
      </c>
      <c r="R7440" s="670">
        <v>12</v>
      </c>
    </row>
    <row r="7441" spans="1:18" ht="15.75" customHeight="1" x14ac:dyDescent="0.2">
      <c r="A7441" s="667" t="s">
        <v>15848</v>
      </c>
      <c r="B7441" s="666" t="s">
        <v>8610</v>
      </c>
      <c r="C7441" s="670" t="s">
        <v>15849</v>
      </c>
      <c r="D7441" s="667" t="s">
        <v>12863</v>
      </c>
      <c r="E7441" s="737" t="s">
        <v>5124</v>
      </c>
      <c r="F7441" s="670">
        <v>70837663</v>
      </c>
      <c r="G7441" s="667" t="s">
        <v>15867</v>
      </c>
      <c r="H7441" s="668" t="s">
        <v>12863</v>
      </c>
      <c r="I7441" s="668" t="s">
        <v>8856</v>
      </c>
      <c r="J7441" s="668" t="s">
        <v>12863</v>
      </c>
      <c r="K7441" s="670">
        <v>1</v>
      </c>
      <c r="L7441" s="670">
        <v>12</v>
      </c>
      <c r="M7441" s="759">
        <v>24000</v>
      </c>
      <c r="N7441" s="670">
        <v>1</v>
      </c>
      <c r="O7441" s="670">
        <v>8</v>
      </c>
      <c r="P7441" s="755">
        <v>16000</v>
      </c>
      <c r="Q7441" s="670">
        <v>1</v>
      </c>
      <c r="R7441" s="670">
        <v>12</v>
      </c>
    </row>
    <row r="7442" spans="1:18" ht="15.75" customHeight="1" x14ac:dyDescent="0.2">
      <c r="A7442" s="667" t="s">
        <v>15848</v>
      </c>
      <c r="B7442" s="666" t="s">
        <v>8610</v>
      </c>
      <c r="C7442" s="670" t="s">
        <v>15849</v>
      </c>
      <c r="D7442" s="665" t="s">
        <v>15868</v>
      </c>
      <c r="E7442" s="737" t="s">
        <v>9180</v>
      </c>
      <c r="F7442" s="666">
        <v>44494047</v>
      </c>
      <c r="G7442" s="667" t="s">
        <v>15869</v>
      </c>
      <c r="H7442" s="675" t="s">
        <v>15868</v>
      </c>
      <c r="I7442" s="668" t="s">
        <v>7361</v>
      </c>
      <c r="J7442" s="675" t="s">
        <v>15868</v>
      </c>
      <c r="K7442" s="670">
        <v>1</v>
      </c>
      <c r="L7442" s="670">
        <v>12</v>
      </c>
      <c r="M7442" s="759">
        <v>13200</v>
      </c>
      <c r="N7442" s="670">
        <v>1</v>
      </c>
      <c r="O7442" s="670">
        <v>8</v>
      </c>
      <c r="P7442" s="755">
        <v>8800</v>
      </c>
      <c r="Q7442" s="670">
        <v>1</v>
      </c>
      <c r="R7442" s="670">
        <v>12</v>
      </c>
    </row>
    <row r="7443" spans="1:18" ht="15.75" customHeight="1" x14ac:dyDescent="0.2">
      <c r="A7443" s="667" t="s">
        <v>15848</v>
      </c>
      <c r="B7443" s="666" t="s">
        <v>8610</v>
      </c>
      <c r="C7443" s="670" t="s">
        <v>15849</v>
      </c>
      <c r="D7443" s="665" t="s">
        <v>8690</v>
      </c>
      <c r="E7443" s="737" t="s">
        <v>9180</v>
      </c>
      <c r="F7443" s="670">
        <v>19084527</v>
      </c>
      <c r="G7443" s="667" t="s">
        <v>15870</v>
      </c>
      <c r="H7443" s="675" t="s">
        <v>8690</v>
      </c>
      <c r="I7443" s="668" t="s">
        <v>7541</v>
      </c>
      <c r="J7443" s="675" t="s">
        <v>8690</v>
      </c>
      <c r="K7443" s="670">
        <v>1</v>
      </c>
      <c r="L7443" s="670">
        <v>12</v>
      </c>
      <c r="M7443" s="759">
        <v>13200</v>
      </c>
      <c r="N7443" s="670">
        <v>1</v>
      </c>
      <c r="O7443" s="670">
        <v>8</v>
      </c>
      <c r="P7443" s="755">
        <v>8800</v>
      </c>
      <c r="Q7443" s="670">
        <v>1</v>
      </c>
      <c r="R7443" s="670">
        <v>12</v>
      </c>
    </row>
    <row r="7444" spans="1:18" ht="15.75" customHeight="1" x14ac:dyDescent="0.2">
      <c r="A7444" s="667" t="s">
        <v>15848</v>
      </c>
      <c r="B7444" s="666" t="s">
        <v>8610</v>
      </c>
      <c r="C7444" s="670" t="s">
        <v>15849</v>
      </c>
      <c r="D7444" s="665" t="s">
        <v>10961</v>
      </c>
      <c r="E7444" s="737" t="s">
        <v>9180</v>
      </c>
      <c r="F7444" s="666">
        <v>70892718</v>
      </c>
      <c r="G7444" s="667" t="s">
        <v>15871</v>
      </c>
      <c r="H7444" s="675" t="s">
        <v>10961</v>
      </c>
      <c r="I7444" s="668" t="s">
        <v>7361</v>
      </c>
      <c r="J7444" s="675" t="s">
        <v>10961</v>
      </c>
      <c r="K7444" s="670">
        <v>1</v>
      </c>
      <c r="L7444" s="670">
        <v>12</v>
      </c>
      <c r="M7444" s="759">
        <v>13200</v>
      </c>
      <c r="N7444" s="670">
        <v>1</v>
      </c>
      <c r="O7444" s="670">
        <v>8</v>
      </c>
      <c r="P7444" s="755">
        <v>8800</v>
      </c>
      <c r="Q7444" s="670">
        <v>1</v>
      </c>
      <c r="R7444" s="670">
        <v>12</v>
      </c>
    </row>
    <row r="7445" spans="1:18" ht="15.75" customHeight="1" x14ac:dyDescent="0.2">
      <c r="A7445" s="667" t="s">
        <v>15848</v>
      </c>
      <c r="B7445" s="666" t="s">
        <v>8610</v>
      </c>
      <c r="C7445" s="670" t="s">
        <v>15849</v>
      </c>
      <c r="D7445" s="665" t="s">
        <v>10961</v>
      </c>
      <c r="E7445" s="737" t="s">
        <v>9180</v>
      </c>
      <c r="F7445" s="670">
        <v>18202573</v>
      </c>
      <c r="G7445" s="667" t="s">
        <v>15872</v>
      </c>
      <c r="H7445" s="675" t="s">
        <v>10961</v>
      </c>
      <c r="I7445" s="668" t="s">
        <v>7361</v>
      </c>
      <c r="J7445" s="675" t="s">
        <v>10961</v>
      </c>
      <c r="K7445" s="670">
        <v>1</v>
      </c>
      <c r="L7445" s="670">
        <v>12</v>
      </c>
      <c r="M7445" s="759">
        <v>13200</v>
      </c>
      <c r="N7445" s="670">
        <v>1</v>
      </c>
      <c r="O7445" s="670">
        <v>8</v>
      </c>
      <c r="P7445" s="755">
        <v>8800</v>
      </c>
      <c r="Q7445" s="670">
        <v>1</v>
      </c>
      <c r="R7445" s="670">
        <v>12</v>
      </c>
    </row>
    <row r="7446" spans="1:18" ht="15.75" customHeight="1" x14ac:dyDescent="0.2">
      <c r="A7446" s="667" t="s">
        <v>15848</v>
      </c>
      <c r="B7446" s="666" t="s">
        <v>8610</v>
      </c>
      <c r="C7446" s="670" t="s">
        <v>15849</v>
      </c>
      <c r="D7446" s="665" t="s">
        <v>10961</v>
      </c>
      <c r="E7446" s="737" t="s">
        <v>1688</v>
      </c>
      <c r="F7446" s="670">
        <v>71764172</v>
      </c>
      <c r="G7446" s="667" t="s">
        <v>15873</v>
      </c>
      <c r="H7446" s="675" t="s">
        <v>10961</v>
      </c>
      <c r="I7446" s="668" t="s">
        <v>7361</v>
      </c>
      <c r="J7446" s="675" t="s">
        <v>10961</v>
      </c>
      <c r="K7446" s="670">
        <v>1</v>
      </c>
      <c r="L7446" s="670">
        <v>12</v>
      </c>
      <c r="M7446" s="759">
        <v>12000</v>
      </c>
      <c r="N7446" s="670">
        <v>1</v>
      </c>
      <c r="O7446" s="670">
        <v>8</v>
      </c>
      <c r="P7446" s="755">
        <v>8000</v>
      </c>
      <c r="Q7446" s="670">
        <v>1</v>
      </c>
      <c r="R7446" s="670">
        <v>12</v>
      </c>
    </row>
    <row r="7447" spans="1:18" ht="15.75" customHeight="1" x14ac:dyDescent="0.2">
      <c r="A7447" s="667" t="s">
        <v>15848</v>
      </c>
      <c r="B7447" s="666" t="s">
        <v>8610</v>
      </c>
      <c r="C7447" s="670" t="s">
        <v>15849</v>
      </c>
      <c r="D7447" s="665" t="s">
        <v>10961</v>
      </c>
      <c r="E7447" s="737" t="s">
        <v>1688</v>
      </c>
      <c r="F7447" s="670">
        <v>75211368</v>
      </c>
      <c r="G7447" s="667" t="s">
        <v>15874</v>
      </c>
      <c r="H7447" s="675" t="s">
        <v>10961</v>
      </c>
      <c r="I7447" s="668" t="s">
        <v>7361</v>
      </c>
      <c r="J7447" s="675" t="s">
        <v>10961</v>
      </c>
      <c r="K7447" s="670">
        <v>1</v>
      </c>
      <c r="L7447" s="670">
        <v>12</v>
      </c>
      <c r="M7447" s="759">
        <v>12000</v>
      </c>
      <c r="N7447" s="670">
        <v>1</v>
      </c>
      <c r="O7447" s="670">
        <v>8</v>
      </c>
      <c r="P7447" s="755">
        <v>8000</v>
      </c>
      <c r="Q7447" s="670">
        <v>1</v>
      </c>
      <c r="R7447" s="670">
        <v>12</v>
      </c>
    </row>
    <row r="7448" spans="1:18" ht="15.75" customHeight="1" x14ac:dyDescent="0.2">
      <c r="A7448" s="667" t="s">
        <v>15848</v>
      </c>
      <c r="B7448" s="666" t="s">
        <v>8610</v>
      </c>
      <c r="C7448" s="670" t="s">
        <v>15849</v>
      </c>
      <c r="D7448" s="665" t="s">
        <v>10961</v>
      </c>
      <c r="E7448" s="737" t="s">
        <v>1688</v>
      </c>
      <c r="F7448" s="670">
        <v>70931809</v>
      </c>
      <c r="G7448" s="667" t="s">
        <v>15875</v>
      </c>
      <c r="H7448" s="675" t="s">
        <v>10961</v>
      </c>
      <c r="I7448" s="668" t="s">
        <v>7361</v>
      </c>
      <c r="J7448" s="675" t="s">
        <v>10961</v>
      </c>
      <c r="K7448" s="670">
        <v>1</v>
      </c>
      <c r="L7448" s="670">
        <v>12</v>
      </c>
      <c r="M7448" s="759">
        <v>12000</v>
      </c>
      <c r="N7448" s="670">
        <v>1</v>
      </c>
      <c r="O7448" s="670">
        <v>8</v>
      </c>
      <c r="P7448" s="755">
        <v>8000</v>
      </c>
      <c r="Q7448" s="670">
        <v>1</v>
      </c>
      <c r="R7448" s="670">
        <v>12</v>
      </c>
    </row>
    <row r="7449" spans="1:18" ht="15.75" customHeight="1" x14ac:dyDescent="0.2">
      <c r="A7449" s="667" t="s">
        <v>15848</v>
      </c>
      <c r="B7449" s="666" t="s">
        <v>8610</v>
      </c>
      <c r="C7449" s="670" t="s">
        <v>15849</v>
      </c>
      <c r="D7449" s="665" t="s">
        <v>15850</v>
      </c>
      <c r="E7449" s="737" t="s">
        <v>9180</v>
      </c>
      <c r="F7449" s="670">
        <v>77030370</v>
      </c>
      <c r="G7449" s="667" t="s">
        <v>15876</v>
      </c>
      <c r="H7449" s="675" t="s">
        <v>15850</v>
      </c>
      <c r="I7449" s="668" t="s">
        <v>7361</v>
      </c>
      <c r="J7449" s="675" t="s">
        <v>15850</v>
      </c>
      <c r="K7449" s="670">
        <v>1</v>
      </c>
      <c r="L7449" s="670">
        <v>12</v>
      </c>
      <c r="M7449" s="759">
        <v>13200</v>
      </c>
      <c r="N7449" s="670">
        <v>1</v>
      </c>
      <c r="O7449" s="670">
        <v>8</v>
      </c>
      <c r="P7449" s="755">
        <v>8800</v>
      </c>
      <c r="Q7449" s="670">
        <v>1</v>
      </c>
      <c r="R7449" s="670">
        <v>12</v>
      </c>
    </row>
    <row r="7450" spans="1:18" ht="15.75" customHeight="1" x14ac:dyDescent="0.2">
      <c r="A7450" s="667" t="s">
        <v>15848</v>
      </c>
      <c r="B7450" s="666" t="s">
        <v>8610</v>
      </c>
      <c r="C7450" s="670" t="s">
        <v>15849</v>
      </c>
      <c r="D7450" s="667" t="s">
        <v>10390</v>
      </c>
      <c r="E7450" s="737" t="s">
        <v>1688</v>
      </c>
      <c r="F7450" s="666">
        <v>40781933</v>
      </c>
      <c r="G7450" s="667" t="s">
        <v>15877</v>
      </c>
      <c r="H7450" s="668" t="s">
        <v>10390</v>
      </c>
      <c r="I7450" s="668" t="s">
        <v>7361</v>
      </c>
      <c r="J7450" s="668" t="s">
        <v>10390</v>
      </c>
      <c r="K7450" s="670">
        <v>1</v>
      </c>
      <c r="L7450" s="670">
        <v>12</v>
      </c>
      <c r="M7450" s="759">
        <v>13200</v>
      </c>
      <c r="N7450" s="670">
        <v>1</v>
      </c>
      <c r="O7450" s="670">
        <v>8</v>
      </c>
      <c r="P7450" s="755">
        <v>8800</v>
      </c>
      <c r="Q7450" s="670">
        <v>1</v>
      </c>
      <c r="R7450" s="670">
        <v>12</v>
      </c>
    </row>
    <row r="7451" spans="1:18" ht="15.75" customHeight="1" x14ac:dyDescent="0.2">
      <c r="A7451" s="667" t="s">
        <v>15848</v>
      </c>
      <c r="B7451" s="666" t="s">
        <v>8610</v>
      </c>
      <c r="C7451" s="670" t="s">
        <v>15849</v>
      </c>
      <c r="D7451" s="667" t="s">
        <v>15878</v>
      </c>
      <c r="E7451" s="737" t="s">
        <v>9180</v>
      </c>
      <c r="F7451" s="670">
        <v>19092427</v>
      </c>
      <c r="G7451" s="667" t="s">
        <v>15879</v>
      </c>
      <c r="H7451" s="668" t="s">
        <v>15878</v>
      </c>
      <c r="I7451" s="668" t="s">
        <v>7541</v>
      </c>
      <c r="J7451" s="668" t="s">
        <v>15878</v>
      </c>
      <c r="K7451" s="670">
        <v>1</v>
      </c>
      <c r="L7451" s="670">
        <v>12</v>
      </c>
      <c r="M7451" s="759">
        <v>13200</v>
      </c>
      <c r="N7451" s="670">
        <v>1</v>
      </c>
      <c r="O7451" s="670">
        <v>8</v>
      </c>
      <c r="P7451" s="755">
        <v>8800</v>
      </c>
      <c r="Q7451" s="670">
        <v>1</v>
      </c>
      <c r="R7451" s="670">
        <v>12</v>
      </c>
    </row>
    <row r="7452" spans="1:18" ht="15.75" customHeight="1" x14ac:dyDescent="0.2">
      <c r="A7452" s="667" t="s">
        <v>15848</v>
      </c>
      <c r="B7452" s="666" t="s">
        <v>8610</v>
      </c>
      <c r="C7452" s="670" t="s">
        <v>15849</v>
      </c>
      <c r="D7452" s="667" t="s">
        <v>10390</v>
      </c>
      <c r="E7452" s="737" t="s">
        <v>9180</v>
      </c>
      <c r="F7452" s="670">
        <v>45160653</v>
      </c>
      <c r="G7452" s="667" t="s">
        <v>15880</v>
      </c>
      <c r="H7452" s="668" t="s">
        <v>10390</v>
      </c>
      <c r="I7452" s="668" t="s">
        <v>7361</v>
      </c>
      <c r="J7452" s="668" t="s">
        <v>10390</v>
      </c>
      <c r="K7452" s="670">
        <v>1</v>
      </c>
      <c r="L7452" s="670">
        <v>12</v>
      </c>
      <c r="M7452" s="759">
        <v>13200</v>
      </c>
      <c r="N7452" s="670">
        <v>1</v>
      </c>
      <c r="O7452" s="670">
        <v>8</v>
      </c>
      <c r="P7452" s="755">
        <v>8800</v>
      </c>
      <c r="Q7452" s="670">
        <v>1</v>
      </c>
      <c r="R7452" s="670">
        <v>12</v>
      </c>
    </row>
    <row r="7453" spans="1:18" ht="15.75" customHeight="1" x14ac:dyDescent="0.2">
      <c r="A7453" s="667" t="s">
        <v>15848</v>
      </c>
      <c r="B7453" s="666" t="s">
        <v>8610</v>
      </c>
      <c r="C7453" s="670" t="s">
        <v>15849</v>
      </c>
      <c r="D7453" s="665" t="s">
        <v>10390</v>
      </c>
      <c r="E7453" s="737" t="s">
        <v>9180</v>
      </c>
      <c r="F7453" s="666">
        <v>40792898</v>
      </c>
      <c r="G7453" s="667" t="s">
        <v>15881</v>
      </c>
      <c r="H7453" s="675" t="s">
        <v>10390</v>
      </c>
      <c r="I7453" s="668" t="s">
        <v>7361</v>
      </c>
      <c r="J7453" s="675" t="s">
        <v>10390</v>
      </c>
      <c r="K7453" s="670">
        <v>1</v>
      </c>
      <c r="L7453" s="670">
        <v>12</v>
      </c>
      <c r="M7453" s="759">
        <v>13200</v>
      </c>
      <c r="N7453" s="670">
        <v>1</v>
      </c>
      <c r="O7453" s="670">
        <v>8</v>
      </c>
      <c r="P7453" s="755">
        <v>8800</v>
      </c>
      <c r="Q7453" s="670">
        <v>1</v>
      </c>
      <c r="R7453" s="670">
        <v>12</v>
      </c>
    </row>
    <row r="7454" spans="1:18" ht="15.75" customHeight="1" x14ac:dyDescent="0.2">
      <c r="A7454" s="667" t="s">
        <v>15848</v>
      </c>
      <c r="B7454" s="666" t="s">
        <v>8610</v>
      </c>
      <c r="C7454" s="670" t="s">
        <v>15849</v>
      </c>
      <c r="D7454" s="665" t="s">
        <v>10390</v>
      </c>
      <c r="E7454" s="737" t="s">
        <v>9180</v>
      </c>
      <c r="F7454" s="666">
        <v>46115004</v>
      </c>
      <c r="G7454" s="667" t="s">
        <v>15882</v>
      </c>
      <c r="H7454" s="675" t="s">
        <v>10390</v>
      </c>
      <c r="I7454" s="668" t="s">
        <v>7361</v>
      </c>
      <c r="J7454" s="675" t="s">
        <v>10390</v>
      </c>
      <c r="K7454" s="670">
        <v>1</v>
      </c>
      <c r="L7454" s="670">
        <v>12</v>
      </c>
      <c r="M7454" s="759">
        <v>13200</v>
      </c>
      <c r="N7454" s="670">
        <v>1</v>
      </c>
      <c r="O7454" s="670">
        <v>8</v>
      </c>
      <c r="P7454" s="755">
        <v>8800</v>
      </c>
      <c r="Q7454" s="670">
        <v>1</v>
      </c>
      <c r="R7454" s="670">
        <v>12</v>
      </c>
    </row>
    <row r="7455" spans="1:18" ht="15.75" customHeight="1" x14ac:dyDescent="0.2">
      <c r="A7455" s="667" t="s">
        <v>15848</v>
      </c>
      <c r="B7455" s="666" t="s">
        <v>8610</v>
      </c>
      <c r="C7455" s="670" t="s">
        <v>15849</v>
      </c>
      <c r="D7455" s="667" t="s">
        <v>8670</v>
      </c>
      <c r="E7455" s="737" t="s">
        <v>1688</v>
      </c>
      <c r="F7455" s="666">
        <v>80636077</v>
      </c>
      <c r="G7455" s="667" t="s">
        <v>15883</v>
      </c>
      <c r="H7455" s="668" t="s">
        <v>8670</v>
      </c>
      <c r="I7455" s="668" t="s">
        <v>7541</v>
      </c>
      <c r="J7455" s="668" t="s">
        <v>8670</v>
      </c>
      <c r="K7455" s="670">
        <v>1</v>
      </c>
      <c r="L7455" s="670">
        <v>12</v>
      </c>
      <c r="M7455" s="759">
        <v>12000</v>
      </c>
      <c r="N7455" s="670">
        <v>1</v>
      </c>
      <c r="O7455" s="670">
        <v>8</v>
      </c>
      <c r="P7455" s="755">
        <v>8000</v>
      </c>
      <c r="Q7455" s="670">
        <v>1</v>
      </c>
      <c r="R7455" s="670">
        <v>12</v>
      </c>
    </row>
    <row r="7456" spans="1:18" ht="15.75" customHeight="1" x14ac:dyDescent="0.2">
      <c r="A7456" s="667" t="s">
        <v>15848</v>
      </c>
      <c r="B7456" s="666" t="s">
        <v>8610</v>
      </c>
      <c r="C7456" s="670" t="s">
        <v>15849</v>
      </c>
      <c r="D7456" s="667" t="s">
        <v>8629</v>
      </c>
      <c r="E7456" s="737" t="s">
        <v>1688</v>
      </c>
      <c r="F7456" s="670">
        <v>19048243</v>
      </c>
      <c r="G7456" s="667" t="s">
        <v>15884</v>
      </c>
      <c r="H7456" s="668" t="s">
        <v>8629</v>
      </c>
      <c r="I7456" s="668" t="s">
        <v>7541</v>
      </c>
      <c r="J7456" s="668" t="s">
        <v>8629</v>
      </c>
      <c r="K7456" s="670">
        <v>1</v>
      </c>
      <c r="L7456" s="670">
        <v>12</v>
      </c>
      <c r="M7456" s="759">
        <v>12000</v>
      </c>
      <c r="N7456" s="670">
        <v>1</v>
      </c>
      <c r="O7456" s="670">
        <v>8</v>
      </c>
      <c r="P7456" s="755">
        <v>8000</v>
      </c>
      <c r="Q7456" s="670">
        <v>1</v>
      </c>
      <c r="R7456" s="670">
        <v>12</v>
      </c>
    </row>
    <row r="7457" spans="1:18" ht="15.75" customHeight="1" x14ac:dyDescent="0.2">
      <c r="A7457" s="667" t="s">
        <v>15848</v>
      </c>
      <c r="B7457" s="666" t="s">
        <v>8610</v>
      </c>
      <c r="C7457" s="670" t="s">
        <v>15849</v>
      </c>
      <c r="D7457" s="667" t="s">
        <v>8629</v>
      </c>
      <c r="E7457" s="737" t="s">
        <v>1688</v>
      </c>
      <c r="F7457" s="670">
        <v>41619599</v>
      </c>
      <c r="G7457" s="667" t="s">
        <v>15885</v>
      </c>
      <c r="H7457" s="668" t="s">
        <v>8629</v>
      </c>
      <c r="I7457" s="668" t="s">
        <v>7541</v>
      </c>
      <c r="J7457" s="668" t="s">
        <v>8629</v>
      </c>
      <c r="K7457" s="670">
        <v>1</v>
      </c>
      <c r="L7457" s="670">
        <v>12</v>
      </c>
      <c r="M7457" s="759">
        <v>12000</v>
      </c>
      <c r="N7457" s="670">
        <v>1</v>
      </c>
      <c r="O7457" s="670">
        <v>8</v>
      </c>
      <c r="P7457" s="755">
        <v>8000</v>
      </c>
      <c r="Q7457" s="670">
        <v>1</v>
      </c>
      <c r="R7457" s="670">
        <v>12</v>
      </c>
    </row>
    <row r="7458" spans="1:18" ht="15.75" customHeight="1" x14ac:dyDescent="0.2">
      <c r="A7458" s="667" t="s">
        <v>15848</v>
      </c>
      <c r="B7458" s="666" t="s">
        <v>8610</v>
      </c>
      <c r="C7458" s="670" t="s">
        <v>15849</v>
      </c>
      <c r="D7458" s="667" t="s">
        <v>8629</v>
      </c>
      <c r="E7458" s="737" t="s">
        <v>9180</v>
      </c>
      <c r="F7458" s="670">
        <v>19072673</v>
      </c>
      <c r="G7458" s="667" t="s">
        <v>15886</v>
      </c>
      <c r="H7458" s="668" t="s">
        <v>8629</v>
      </c>
      <c r="I7458" s="668" t="s">
        <v>7541</v>
      </c>
      <c r="J7458" s="668" t="s">
        <v>8629</v>
      </c>
      <c r="K7458" s="670">
        <v>1</v>
      </c>
      <c r="L7458" s="670">
        <v>12</v>
      </c>
      <c r="M7458" s="759">
        <v>13200</v>
      </c>
      <c r="N7458" s="670">
        <v>1</v>
      </c>
      <c r="O7458" s="670">
        <v>8</v>
      </c>
      <c r="P7458" s="755">
        <v>8800</v>
      </c>
      <c r="Q7458" s="670">
        <v>1</v>
      </c>
      <c r="R7458" s="670">
        <v>12</v>
      </c>
    </row>
    <row r="7459" spans="1:18" ht="15.75" customHeight="1" x14ac:dyDescent="0.2">
      <c r="A7459" s="667" t="s">
        <v>15848</v>
      </c>
      <c r="B7459" s="666" t="s">
        <v>8610</v>
      </c>
      <c r="C7459" s="670" t="s">
        <v>15849</v>
      </c>
      <c r="D7459" s="667" t="s">
        <v>8629</v>
      </c>
      <c r="E7459" s="737" t="s">
        <v>9180</v>
      </c>
      <c r="F7459" s="670">
        <v>43055968</v>
      </c>
      <c r="G7459" s="667" t="s">
        <v>15887</v>
      </c>
      <c r="H7459" s="668" t="s">
        <v>8629</v>
      </c>
      <c r="I7459" s="668" t="s">
        <v>7541</v>
      </c>
      <c r="J7459" s="668" t="s">
        <v>8629</v>
      </c>
      <c r="K7459" s="670">
        <v>1</v>
      </c>
      <c r="L7459" s="670">
        <v>12</v>
      </c>
      <c r="M7459" s="759">
        <v>13200</v>
      </c>
      <c r="N7459" s="670">
        <v>1</v>
      </c>
      <c r="O7459" s="670">
        <v>8</v>
      </c>
      <c r="P7459" s="755">
        <v>8800</v>
      </c>
      <c r="Q7459" s="670">
        <v>1</v>
      </c>
      <c r="R7459" s="670">
        <v>12</v>
      </c>
    </row>
    <row r="7460" spans="1:18" ht="15.75" customHeight="1" x14ac:dyDescent="0.2">
      <c r="A7460" s="667" t="s">
        <v>15848</v>
      </c>
      <c r="B7460" s="666" t="s">
        <v>8610</v>
      </c>
      <c r="C7460" s="670" t="s">
        <v>15849</v>
      </c>
      <c r="D7460" s="665" t="s">
        <v>11328</v>
      </c>
      <c r="E7460" s="737" t="s">
        <v>12430</v>
      </c>
      <c r="F7460" s="666">
        <v>19077504</v>
      </c>
      <c r="G7460" s="667" t="s">
        <v>15888</v>
      </c>
      <c r="H7460" s="675" t="s">
        <v>11328</v>
      </c>
      <c r="I7460" s="668" t="s">
        <v>7541</v>
      </c>
      <c r="J7460" s="675" t="s">
        <v>11328</v>
      </c>
      <c r="K7460" s="670">
        <v>1</v>
      </c>
      <c r="L7460" s="670">
        <v>12</v>
      </c>
      <c r="M7460" s="759">
        <v>12300</v>
      </c>
      <c r="N7460" s="670">
        <v>1</v>
      </c>
      <c r="O7460" s="670">
        <v>8</v>
      </c>
      <c r="P7460" s="755">
        <v>8200</v>
      </c>
      <c r="Q7460" s="670">
        <v>1</v>
      </c>
      <c r="R7460" s="670">
        <v>12</v>
      </c>
    </row>
    <row r="7461" spans="1:18" ht="15.75" customHeight="1" x14ac:dyDescent="0.2">
      <c r="A7461" s="667" t="s">
        <v>15848</v>
      </c>
      <c r="B7461" s="666" t="s">
        <v>8610</v>
      </c>
      <c r="C7461" s="670" t="s">
        <v>15849</v>
      </c>
      <c r="D7461" s="665" t="s">
        <v>15850</v>
      </c>
      <c r="E7461" s="737" t="s">
        <v>9180</v>
      </c>
      <c r="F7461" s="670">
        <v>71692526</v>
      </c>
      <c r="G7461" s="667" t="s">
        <v>15889</v>
      </c>
      <c r="H7461" s="675" t="s">
        <v>15850</v>
      </c>
      <c r="I7461" s="668" t="s">
        <v>7361</v>
      </c>
      <c r="J7461" s="675" t="s">
        <v>15850</v>
      </c>
      <c r="K7461" s="670">
        <v>1</v>
      </c>
      <c r="L7461" s="670">
        <v>12</v>
      </c>
      <c r="M7461" s="759">
        <v>13200</v>
      </c>
      <c r="N7461" s="670">
        <v>1</v>
      </c>
      <c r="O7461" s="670">
        <v>8</v>
      </c>
      <c r="P7461" s="755">
        <v>8800</v>
      </c>
      <c r="Q7461" s="670">
        <v>1</v>
      </c>
      <c r="R7461" s="670">
        <v>12</v>
      </c>
    </row>
    <row r="7462" spans="1:18" ht="15.75" customHeight="1" x14ac:dyDescent="0.2">
      <c r="A7462" s="667" t="s">
        <v>15848</v>
      </c>
      <c r="B7462" s="666" t="s">
        <v>8610</v>
      </c>
      <c r="C7462" s="670" t="s">
        <v>15849</v>
      </c>
      <c r="D7462" s="665" t="s">
        <v>15850</v>
      </c>
      <c r="E7462" s="737" t="s">
        <v>9180</v>
      </c>
      <c r="F7462" s="670">
        <v>45604928</v>
      </c>
      <c r="G7462" s="667" t="s">
        <v>15890</v>
      </c>
      <c r="H7462" s="675" t="s">
        <v>15850</v>
      </c>
      <c r="I7462" s="668" t="s">
        <v>7361</v>
      </c>
      <c r="J7462" s="675" t="s">
        <v>15850</v>
      </c>
      <c r="K7462" s="670">
        <v>1</v>
      </c>
      <c r="L7462" s="670">
        <v>12</v>
      </c>
      <c r="M7462" s="759">
        <v>13200</v>
      </c>
      <c r="N7462" s="670">
        <v>1</v>
      </c>
      <c r="O7462" s="670">
        <v>8</v>
      </c>
      <c r="P7462" s="755">
        <v>8800</v>
      </c>
      <c r="Q7462" s="670">
        <v>1</v>
      </c>
      <c r="R7462" s="670">
        <v>12</v>
      </c>
    </row>
    <row r="7463" spans="1:18" ht="15.75" customHeight="1" x14ac:dyDescent="0.2">
      <c r="A7463" s="667" t="s">
        <v>15848</v>
      </c>
      <c r="B7463" s="666" t="s">
        <v>8610</v>
      </c>
      <c r="C7463" s="670" t="s">
        <v>15849</v>
      </c>
      <c r="D7463" s="667" t="s">
        <v>15891</v>
      </c>
      <c r="E7463" s="737" t="s">
        <v>12430</v>
      </c>
      <c r="F7463" s="666">
        <v>43148714</v>
      </c>
      <c r="G7463" s="667" t="s">
        <v>15892</v>
      </c>
      <c r="H7463" s="668" t="s">
        <v>15891</v>
      </c>
      <c r="I7463" s="668" t="s">
        <v>7541</v>
      </c>
      <c r="J7463" s="668" t="s">
        <v>15891</v>
      </c>
      <c r="K7463" s="670">
        <v>1</v>
      </c>
      <c r="L7463" s="670">
        <v>12</v>
      </c>
      <c r="M7463" s="759">
        <v>12300</v>
      </c>
      <c r="N7463" s="670">
        <v>1</v>
      </c>
      <c r="O7463" s="670">
        <v>8</v>
      </c>
      <c r="P7463" s="755">
        <v>8200</v>
      </c>
      <c r="Q7463" s="670">
        <v>1</v>
      </c>
      <c r="R7463" s="670">
        <v>12</v>
      </c>
    </row>
    <row r="7464" spans="1:18" ht="15.75" customHeight="1" x14ac:dyDescent="0.2">
      <c r="A7464" s="667" t="s">
        <v>15848</v>
      </c>
      <c r="B7464" s="666" t="s">
        <v>8610</v>
      </c>
      <c r="C7464" s="670" t="s">
        <v>15849</v>
      </c>
      <c r="D7464" s="667" t="s">
        <v>15891</v>
      </c>
      <c r="E7464" s="737" t="s">
        <v>12430</v>
      </c>
      <c r="F7464" s="670">
        <v>19084820</v>
      </c>
      <c r="G7464" s="667" t="s">
        <v>15893</v>
      </c>
      <c r="H7464" s="668" t="s">
        <v>15891</v>
      </c>
      <c r="I7464" s="668" t="s">
        <v>7541</v>
      </c>
      <c r="J7464" s="668" t="s">
        <v>15891</v>
      </c>
      <c r="K7464" s="670">
        <v>1</v>
      </c>
      <c r="L7464" s="670">
        <v>12</v>
      </c>
      <c r="M7464" s="759">
        <v>12300</v>
      </c>
      <c r="N7464" s="670">
        <v>1</v>
      </c>
      <c r="O7464" s="670">
        <v>8</v>
      </c>
      <c r="P7464" s="755">
        <v>8200</v>
      </c>
      <c r="Q7464" s="670">
        <v>1</v>
      </c>
      <c r="R7464" s="670">
        <v>12</v>
      </c>
    </row>
    <row r="7465" spans="1:18" ht="15.75" customHeight="1" x14ac:dyDescent="0.2">
      <c r="A7465" s="667" t="s">
        <v>15848</v>
      </c>
      <c r="B7465" s="666" t="s">
        <v>8610</v>
      </c>
      <c r="C7465" s="670" t="s">
        <v>15849</v>
      </c>
      <c r="D7465" s="667" t="s">
        <v>15894</v>
      </c>
      <c r="E7465" s="737" t="s">
        <v>9180</v>
      </c>
      <c r="F7465" s="666">
        <v>42573693</v>
      </c>
      <c r="G7465" s="667" t="s">
        <v>15895</v>
      </c>
      <c r="H7465" s="668" t="s">
        <v>15894</v>
      </c>
      <c r="I7465" s="668" t="s">
        <v>7541</v>
      </c>
      <c r="J7465" s="668" t="s">
        <v>15894</v>
      </c>
      <c r="K7465" s="670">
        <v>1</v>
      </c>
      <c r="L7465" s="670">
        <v>12</v>
      </c>
      <c r="M7465" s="759">
        <v>13200</v>
      </c>
      <c r="N7465" s="670">
        <v>1</v>
      </c>
      <c r="O7465" s="670">
        <v>8</v>
      </c>
      <c r="P7465" s="755">
        <v>8800</v>
      </c>
      <c r="Q7465" s="670">
        <v>1</v>
      </c>
      <c r="R7465" s="670">
        <v>12</v>
      </c>
    </row>
    <row r="7466" spans="1:18" ht="15.75" customHeight="1" x14ac:dyDescent="0.2">
      <c r="A7466" s="667" t="s">
        <v>15848</v>
      </c>
      <c r="B7466" s="666" t="s">
        <v>8610</v>
      </c>
      <c r="C7466" s="670" t="s">
        <v>15849</v>
      </c>
      <c r="D7466" s="667" t="s">
        <v>10356</v>
      </c>
      <c r="E7466" s="737" t="s">
        <v>7807</v>
      </c>
      <c r="F7466" s="670">
        <v>18139840</v>
      </c>
      <c r="G7466" s="667" t="s">
        <v>15896</v>
      </c>
      <c r="H7466" s="668" t="s">
        <v>10356</v>
      </c>
      <c r="I7466" s="668" t="s">
        <v>6929</v>
      </c>
      <c r="J7466" s="668" t="s">
        <v>10356</v>
      </c>
      <c r="K7466" s="670">
        <v>1</v>
      </c>
      <c r="L7466" s="670">
        <v>12</v>
      </c>
      <c r="M7466" s="759">
        <v>22800</v>
      </c>
      <c r="N7466" s="670">
        <v>1</v>
      </c>
      <c r="O7466" s="670">
        <v>8</v>
      </c>
      <c r="P7466" s="755">
        <v>15200</v>
      </c>
      <c r="Q7466" s="670">
        <v>1</v>
      </c>
      <c r="R7466" s="670">
        <v>12</v>
      </c>
    </row>
    <row r="7467" spans="1:18" ht="15.75" customHeight="1" x14ac:dyDescent="0.2">
      <c r="A7467" s="667" t="s">
        <v>15848</v>
      </c>
      <c r="B7467" s="666" t="s">
        <v>8610</v>
      </c>
      <c r="C7467" s="670" t="s">
        <v>15849</v>
      </c>
      <c r="D7467" s="667" t="s">
        <v>10390</v>
      </c>
      <c r="E7467" s="737" t="s">
        <v>9180</v>
      </c>
      <c r="F7467" s="670">
        <v>42209412</v>
      </c>
      <c r="G7467" s="667" t="s">
        <v>15897</v>
      </c>
      <c r="H7467" s="668" t="s">
        <v>10390</v>
      </c>
      <c r="I7467" s="668" t="s">
        <v>7361</v>
      </c>
      <c r="J7467" s="668" t="s">
        <v>10390</v>
      </c>
      <c r="K7467" s="670">
        <v>1</v>
      </c>
      <c r="L7467" s="670">
        <v>12</v>
      </c>
      <c r="M7467" s="759">
        <v>13200</v>
      </c>
      <c r="N7467" s="670">
        <v>1</v>
      </c>
      <c r="O7467" s="670">
        <v>8</v>
      </c>
      <c r="P7467" s="755">
        <v>8800</v>
      </c>
      <c r="Q7467" s="670">
        <v>1</v>
      </c>
      <c r="R7467" s="670">
        <v>12</v>
      </c>
    </row>
    <row r="7468" spans="1:18" ht="15.75" customHeight="1" x14ac:dyDescent="0.2">
      <c r="A7468" s="667" t="s">
        <v>15848</v>
      </c>
      <c r="B7468" s="666" t="s">
        <v>8610</v>
      </c>
      <c r="C7468" s="670" t="s">
        <v>15849</v>
      </c>
      <c r="D7468" s="667" t="s">
        <v>8670</v>
      </c>
      <c r="E7468" s="737" t="s">
        <v>12430</v>
      </c>
      <c r="F7468" s="670">
        <v>19567225</v>
      </c>
      <c r="G7468" s="667" t="s">
        <v>15898</v>
      </c>
      <c r="H7468" s="668" t="s">
        <v>8670</v>
      </c>
      <c r="I7468" s="668" t="s">
        <v>7541</v>
      </c>
      <c r="J7468" s="668" t="s">
        <v>8670</v>
      </c>
      <c r="K7468" s="670">
        <v>1</v>
      </c>
      <c r="L7468" s="670">
        <v>12</v>
      </c>
      <c r="M7468" s="759">
        <v>12300</v>
      </c>
      <c r="N7468" s="670">
        <v>1</v>
      </c>
      <c r="O7468" s="670">
        <v>8</v>
      </c>
      <c r="P7468" s="755">
        <v>8200</v>
      </c>
      <c r="Q7468" s="670">
        <v>1</v>
      </c>
      <c r="R7468" s="670">
        <v>12</v>
      </c>
    </row>
    <row r="7469" spans="1:18" ht="15.75" customHeight="1" x14ac:dyDescent="0.2">
      <c r="A7469" s="667" t="s">
        <v>15848</v>
      </c>
      <c r="B7469" s="666" t="s">
        <v>8610</v>
      </c>
      <c r="C7469" s="670" t="s">
        <v>15849</v>
      </c>
      <c r="D7469" s="667" t="s">
        <v>15891</v>
      </c>
      <c r="E7469" s="737" t="s">
        <v>12430</v>
      </c>
      <c r="F7469" s="670">
        <v>40543494</v>
      </c>
      <c r="G7469" s="667" t="s">
        <v>15899</v>
      </c>
      <c r="H7469" s="668" t="s">
        <v>15891</v>
      </c>
      <c r="I7469" s="668" t="s">
        <v>7541</v>
      </c>
      <c r="J7469" s="668" t="s">
        <v>15891</v>
      </c>
      <c r="K7469" s="670">
        <v>1</v>
      </c>
      <c r="L7469" s="670">
        <v>12</v>
      </c>
      <c r="M7469" s="759">
        <v>12300</v>
      </c>
      <c r="N7469" s="670">
        <v>1</v>
      </c>
      <c r="O7469" s="670">
        <v>8</v>
      </c>
      <c r="P7469" s="755">
        <v>8200</v>
      </c>
      <c r="Q7469" s="670">
        <v>1</v>
      </c>
      <c r="R7469" s="670">
        <v>12</v>
      </c>
    </row>
    <row r="7470" spans="1:18" ht="15.75" customHeight="1" x14ac:dyDescent="0.2">
      <c r="A7470" s="667" t="s">
        <v>15848</v>
      </c>
      <c r="B7470" s="666" t="s">
        <v>8610</v>
      </c>
      <c r="C7470" s="670" t="s">
        <v>15849</v>
      </c>
      <c r="D7470" s="665" t="s">
        <v>15850</v>
      </c>
      <c r="E7470" s="737" t="s">
        <v>9180</v>
      </c>
      <c r="F7470" s="670">
        <v>46127009</v>
      </c>
      <c r="G7470" s="667" t="s">
        <v>15900</v>
      </c>
      <c r="H7470" s="675" t="s">
        <v>15850</v>
      </c>
      <c r="I7470" s="668" t="s">
        <v>7361</v>
      </c>
      <c r="J7470" s="675" t="s">
        <v>15850</v>
      </c>
      <c r="K7470" s="670">
        <v>1</v>
      </c>
      <c r="L7470" s="670">
        <v>12</v>
      </c>
      <c r="M7470" s="759">
        <v>13200</v>
      </c>
      <c r="N7470" s="670">
        <v>1</v>
      </c>
      <c r="O7470" s="670">
        <v>8</v>
      </c>
      <c r="P7470" s="755">
        <v>8800</v>
      </c>
      <c r="Q7470" s="670">
        <v>1</v>
      </c>
      <c r="R7470" s="670">
        <v>12</v>
      </c>
    </row>
    <row r="7471" spans="1:18" ht="15.75" customHeight="1" x14ac:dyDescent="0.2">
      <c r="A7471" s="667" t="s">
        <v>15848</v>
      </c>
      <c r="B7471" s="666" t="s">
        <v>8610</v>
      </c>
      <c r="C7471" s="670" t="s">
        <v>15849</v>
      </c>
      <c r="D7471" s="665" t="s">
        <v>15856</v>
      </c>
      <c r="E7471" s="737" t="s">
        <v>9180</v>
      </c>
      <c r="F7471" s="670">
        <v>40692786</v>
      </c>
      <c r="G7471" s="667" t="s">
        <v>15901</v>
      </c>
      <c r="H7471" s="675" t="s">
        <v>15856</v>
      </c>
      <c r="I7471" s="668" t="s">
        <v>7361</v>
      </c>
      <c r="J7471" s="675" t="s">
        <v>15856</v>
      </c>
      <c r="K7471" s="670">
        <v>1</v>
      </c>
      <c r="L7471" s="670">
        <v>12</v>
      </c>
      <c r="M7471" s="759">
        <v>13200</v>
      </c>
      <c r="N7471" s="670">
        <v>1</v>
      </c>
      <c r="O7471" s="670">
        <v>8</v>
      </c>
      <c r="P7471" s="755">
        <v>8800</v>
      </c>
      <c r="Q7471" s="670">
        <v>1</v>
      </c>
      <c r="R7471" s="670">
        <v>12</v>
      </c>
    </row>
    <row r="7472" spans="1:18" ht="15.75" customHeight="1" x14ac:dyDescent="0.2">
      <c r="A7472" s="667" t="s">
        <v>15848</v>
      </c>
      <c r="B7472" s="666" t="s">
        <v>8610</v>
      </c>
      <c r="C7472" s="670" t="s">
        <v>15849</v>
      </c>
      <c r="D7472" s="667" t="s">
        <v>8651</v>
      </c>
      <c r="E7472" s="737" t="s">
        <v>9180</v>
      </c>
      <c r="F7472" s="670">
        <v>71611600</v>
      </c>
      <c r="G7472" s="667" t="s">
        <v>15902</v>
      </c>
      <c r="H7472" s="668" t="s">
        <v>8651</v>
      </c>
      <c r="I7472" s="668" t="s">
        <v>7541</v>
      </c>
      <c r="J7472" s="668" t="s">
        <v>8651</v>
      </c>
      <c r="K7472" s="670">
        <v>1</v>
      </c>
      <c r="L7472" s="670">
        <v>12</v>
      </c>
      <c r="M7472" s="759">
        <v>13200</v>
      </c>
      <c r="N7472" s="670">
        <v>1</v>
      </c>
      <c r="O7472" s="670">
        <v>8</v>
      </c>
      <c r="P7472" s="755">
        <v>8800</v>
      </c>
      <c r="Q7472" s="670">
        <v>1</v>
      </c>
      <c r="R7472" s="670">
        <v>12</v>
      </c>
    </row>
    <row r="7473" spans="1:18" ht="15.75" customHeight="1" x14ac:dyDescent="0.2">
      <c r="A7473" s="667" t="s">
        <v>15848</v>
      </c>
      <c r="B7473" s="666" t="s">
        <v>8610</v>
      </c>
      <c r="C7473" s="670" t="s">
        <v>15849</v>
      </c>
      <c r="D7473" s="667" t="s">
        <v>8629</v>
      </c>
      <c r="E7473" s="737" t="s">
        <v>12430</v>
      </c>
      <c r="F7473" s="670">
        <v>40984907</v>
      </c>
      <c r="G7473" s="667" t="s">
        <v>15903</v>
      </c>
      <c r="H7473" s="668" t="s">
        <v>8629</v>
      </c>
      <c r="I7473" s="668" t="s">
        <v>7541</v>
      </c>
      <c r="J7473" s="668" t="s">
        <v>8629</v>
      </c>
      <c r="K7473" s="670">
        <v>1</v>
      </c>
      <c r="L7473" s="670">
        <v>12</v>
      </c>
      <c r="M7473" s="759">
        <v>12300</v>
      </c>
      <c r="N7473" s="670">
        <v>1</v>
      </c>
      <c r="O7473" s="670">
        <v>8</v>
      </c>
      <c r="P7473" s="755">
        <v>8200</v>
      </c>
      <c r="Q7473" s="670">
        <v>1</v>
      </c>
      <c r="R7473" s="670">
        <v>12</v>
      </c>
    </row>
    <row r="7474" spans="1:18" ht="15.75" customHeight="1" x14ac:dyDescent="0.2">
      <c r="A7474" s="667" t="s">
        <v>15848</v>
      </c>
      <c r="B7474" s="666" t="s">
        <v>8610</v>
      </c>
      <c r="C7474" s="670" t="s">
        <v>15849</v>
      </c>
      <c r="D7474" s="665" t="s">
        <v>15850</v>
      </c>
      <c r="E7474" s="737" t="s">
        <v>9180</v>
      </c>
      <c r="F7474" s="670">
        <v>42351258</v>
      </c>
      <c r="G7474" s="667" t="s">
        <v>15904</v>
      </c>
      <c r="H7474" s="675" t="s">
        <v>15850</v>
      </c>
      <c r="I7474" s="668" t="s">
        <v>7361</v>
      </c>
      <c r="J7474" s="675" t="s">
        <v>15850</v>
      </c>
      <c r="K7474" s="670">
        <v>1</v>
      </c>
      <c r="L7474" s="670">
        <v>12</v>
      </c>
      <c r="M7474" s="759">
        <v>13200</v>
      </c>
      <c r="N7474" s="670">
        <v>1</v>
      </c>
      <c r="O7474" s="670">
        <v>8</v>
      </c>
      <c r="P7474" s="755">
        <v>8800</v>
      </c>
      <c r="Q7474" s="670">
        <v>1</v>
      </c>
      <c r="R7474" s="670">
        <v>12</v>
      </c>
    </row>
    <row r="7475" spans="1:18" ht="15.75" customHeight="1" x14ac:dyDescent="0.2">
      <c r="A7475" s="667" t="s">
        <v>15848</v>
      </c>
      <c r="B7475" s="666" t="s">
        <v>8610</v>
      </c>
      <c r="C7475" s="670" t="s">
        <v>15849</v>
      </c>
      <c r="D7475" s="667" t="s">
        <v>15894</v>
      </c>
      <c r="E7475" s="737" t="s">
        <v>9180</v>
      </c>
      <c r="F7475" s="666">
        <v>19681932</v>
      </c>
      <c r="G7475" s="667" t="s">
        <v>15905</v>
      </c>
      <c r="H7475" s="668" t="s">
        <v>15894</v>
      </c>
      <c r="I7475" s="668" t="s">
        <v>7541</v>
      </c>
      <c r="J7475" s="668" t="s">
        <v>15894</v>
      </c>
      <c r="K7475" s="670">
        <v>1</v>
      </c>
      <c r="L7475" s="670">
        <v>12</v>
      </c>
      <c r="M7475" s="759">
        <v>13200</v>
      </c>
      <c r="N7475" s="670">
        <v>1</v>
      </c>
      <c r="O7475" s="670">
        <v>8</v>
      </c>
      <c r="P7475" s="755">
        <v>8800</v>
      </c>
      <c r="Q7475" s="670">
        <v>1</v>
      </c>
      <c r="R7475" s="670">
        <v>12</v>
      </c>
    </row>
    <row r="7476" spans="1:18" ht="15.75" customHeight="1" x14ac:dyDescent="0.2">
      <c r="A7476" s="667" t="s">
        <v>15848</v>
      </c>
      <c r="B7476" s="666" t="s">
        <v>8610</v>
      </c>
      <c r="C7476" s="670" t="s">
        <v>15849</v>
      </c>
      <c r="D7476" s="667" t="s">
        <v>8629</v>
      </c>
      <c r="E7476" s="737" t="s">
        <v>12430</v>
      </c>
      <c r="F7476" s="666">
        <v>19087409</v>
      </c>
      <c r="G7476" s="667" t="s">
        <v>15906</v>
      </c>
      <c r="H7476" s="668" t="s">
        <v>8629</v>
      </c>
      <c r="I7476" s="668" t="s">
        <v>7541</v>
      </c>
      <c r="J7476" s="668" t="s">
        <v>8629</v>
      </c>
      <c r="K7476" s="670">
        <v>1</v>
      </c>
      <c r="L7476" s="670">
        <v>12</v>
      </c>
      <c r="M7476" s="759">
        <v>12300</v>
      </c>
      <c r="N7476" s="670">
        <v>1</v>
      </c>
      <c r="O7476" s="670">
        <v>8</v>
      </c>
      <c r="P7476" s="755">
        <v>8200</v>
      </c>
      <c r="Q7476" s="670">
        <v>1</v>
      </c>
      <c r="R7476" s="670">
        <v>12</v>
      </c>
    </row>
    <row r="7477" spans="1:18" ht="15.75" customHeight="1" x14ac:dyDescent="0.2">
      <c r="A7477" s="667" t="s">
        <v>15848</v>
      </c>
      <c r="B7477" s="666" t="s">
        <v>8610</v>
      </c>
      <c r="C7477" s="670" t="s">
        <v>15849</v>
      </c>
      <c r="D7477" s="667" t="s">
        <v>10390</v>
      </c>
      <c r="E7477" s="737" t="s">
        <v>9180</v>
      </c>
      <c r="F7477" s="670">
        <v>42050600</v>
      </c>
      <c r="G7477" s="667" t="s">
        <v>15907</v>
      </c>
      <c r="H7477" s="668" t="s">
        <v>10390</v>
      </c>
      <c r="I7477" s="668" t="s">
        <v>7361</v>
      </c>
      <c r="J7477" s="668" t="s">
        <v>10390</v>
      </c>
      <c r="K7477" s="670">
        <v>1</v>
      </c>
      <c r="L7477" s="670">
        <v>12</v>
      </c>
      <c r="M7477" s="759">
        <v>13200</v>
      </c>
      <c r="N7477" s="670">
        <v>1</v>
      </c>
      <c r="O7477" s="670">
        <v>8</v>
      </c>
      <c r="P7477" s="755">
        <v>8800</v>
      </c>
      <c r="Q7477" s="670">
        <v>1</v>
      </c>
      <c r="R7477" s="670">
        <v>12</v>
      </c>
    </row>
    <row r="7478" spans="1:18" ht="15.75" customHeight="1" x14ac:dyDescent="0.2">
      <c r="A7478" s="667" t="s">
        <v>15848</v>
      </c>
      <c r="B7478" s="666" t="s">
        <v>8610</v>
      </c>
      <c r="C7478" s="670" t="s">
        <v>15908</v>
      </c>
      <c r="D7478" s="667" t="s">
        <v>9913</v>
      </c>
      <c r="E7478" s="737" t="s">
        <v>15563</v>
      </c>
      <c r="F7478" s="666">
        <v>18114125</v>
      </c>
      <c r="G7478" s="667" t="s">
        <v>15909</v>
      </c>
      <c r="H7478" s="668" t="s">
        <v>9913</v>
      </c>
      <c r="I7478" s="668" t="s">
        <v>6929</v>
      </c>
      <c r="J7478" s="668" t="s">
        <v>9913</v>
      </c>
      <c r="K7478" s="670">
        <v>0</v>
      </c>
      <c r="L7478" s="670"/>
      <c r="M7478" s="753"/>
      <c r="N7478" s="670">
        <v>1</v>
      </c>
      <c r="O7478" s="670">
        <v>2</v>
      </c>
      <c r="P7478" s="755">
        <v>10400</v>
      </c>
      <c r="Q7478" s="670">
        <v>1</v>
      </c>
      <c r="R7478" s="670">
        <v>12</v>
      </c>
    </row>
    <row r="7479" spans="1:18" ht="15.75" customHeight="1" x14ac:dyDescent="0.2">
      <c r="A7479" s="667" t="s">
        <v>15848</v>
      </c>
      <c r="B7479" s="666" t="s">
        <v>8610</v>
      </c>
      <c r="C7479" s="670" t="s">
        <v>15908</v>
      </c>
      <c r="D7479" s="667" t="s">
        <v>9913</v>
      </c>
      <c r="E7479" s="737" t="s">
        <v>15563</v>
      </c>
      <c r="F7479" s="666">
        <v>45957850</v>
      </c>
      <c r="G7479" s="667" t="s">
        <v>15910</v>
      </c>
      <c r="H7479" s="668" t="s">
        <v>9913</v>
      </c>
      <c r="I7479" s="668" t="s">
        <v>6929</v>
      </c>
      <c r="J7479" s="668" t="s">
        <v>9913</v>
      </c>
      <c r="K7479" s="670">
        <v>0</v>
      </c>
      <c r="L7479" s="670"/>
      <c r="M7479" s="753"/>
      <c r="N7479" s="670">
        <v>1</v>
      </c>
      <c r="O7479" s="670">
        <v>2</v>
      </c>
      <c r="P7479" s="755">
        <v>10400</v>
      </c>
      <c r="Q7479" s="670">
        <v>1</v>
      </c>
      <c r="R7479" s="670">
        <v>12</v>
      </c>
    </row>
    <row r="7480" spans="1:18" ht="15.75" customHeight="1" x14ac:dyDescent="0.2">
      <c r="A7480" s="667" t="s">
        <v>15848</v>
      </c>
      <c r="B7480" s="666" t="s">
        <v>8610</v>
      </c>
      <c r="C7480" s="670" t="s">
        <v>15908</v>
      </c>
      <c r="D7480" s="667" t="s">
        <v>10356</v>
      </c>
      <c r="E7480" s="737" t="s">
        <v>9194</v>
      </c>
      <c r="F7480" s="666">
        <v>46991945</v>
      </c>
      <c r="G7480" s="667" t="s">
        <v>15911</v>
      </c>
      <c r="H7480" s="668" t="s">
        <v>10356</v>
      </c>
      <c r="I7480" s="668" t="s">
        <v>6929</v>
      </c>
      <c r="J7480" s="668" t="s">
        <v>10356</v>
      </c>
      <c r="K7480" s="670">
        <v>0</v>
      </c>
      <c r="L7480" s="670"/>
      <c r="M7480" s="753"/>
      <c r="N7480" s="670">
        <v>1</v>
      </c>
      <c r="O7480" s="670">
        <v>2</v>
      </c>
      <c r="P7480" s="755">
        <v>5800</v>
      </c>
      <c r="Q7480" s="670">
        <v>1</v>
      </c>
      <c r="R7480" s="670">
        <v>12</v>
      </c>
    </row>
    <row r="7481" spans="1:18" ht="15.75" customHeight="1" x14ac:dyDescent="0.2">
      <c r="A7481" s="667" t="s">
        <v>15848</v>
      </c>
      <c r="B7481" s="666" t="s">
        <v>8610</v>
      </c>
      <c r="C7481" s="670" t="s">
        <v>15908</v>
      </c>
      <c r="D7481" s="667" t="s">
        <v>10356</v>
      </c>
      <c r="E7481" s="737" t="s">
        <v>9194</v>
      </c>
      <c r="F7481" s="670">
        <v>74093011</v>
      </c>
      <c r="G7481" s="667" t="s">
        <v>15912</v>
      </c>
      <c r="H7481" s="668" t="s">
        <v>10356</v>
      </c>
      <c r="I7481" s="668" t="s">
        <v>6929</v>
      </c>
      <c r="J7481" s="668" t="s">
        <v>10356</v>
      </c>
      <c r="K7481" s="670">
        <v>0</v>
      </c>
      <c r="L7481" s="670"/>
      <c r="M7481" s="753"/>
      <c r="N7481" s="670">
        <v>1</v>
      </c>
      <c r="O7481" s="670">
        <v>2</v>
      </c>
      <c r="P7481" s="755">
        <v>5800</v>
      </c>
      <c r="Q7481" s="670">
        <v>1</v>
      </c>
      <c r="R7481" s="670">
        <v>12</v>
      </c>
    </row>
    <row r="7482" spans="1:18" ht="15.75" customHeight="1" x14ac:dyDescent="0.2">
      <c r="A7482" s="667" t="s">
        <v>15848</v>
      </c>
      <c r="B7482" s="666" t="s">
        <v>8610</v>
      </c>
      <c r="C7482" s="670" t="s">
        <v>15908</v>
      </c>
      <c r="D7482" s="667" t="s">
        <v>10757</v>
      </c>
      <c r="E7482" s="737" t="s">
        <v>9194</v>
      </c>
      <c r="F7482" s="666">
        <v>47351037</v>
      </c>
      <c r="G7482" s="667" t="s">
        <v>15913</v>
      </c>
      <c r="H7482" s="668" t="s">
        <v>10757</v>
      </c>
      <c r="I7482" s="668" t="s">
        <v>6929</v>
      </c>
      <c r="J7482" s="668" t="s">
        <v>10757</v>
      </c>
      <c r="K7482" s="670">
        <v>0</v>
      </c>
      <c r="L7482" s="670"/>
      <c r="M7482" s="753"/>
      <c r="N7482" s="670">
        <v>1</v>
      </c>
      <c r="O7482" s="670">
        <v>2</v>
      </c>
      <c r="P7482" s="755">
        <v>5800</v>
      </c>
      <c r="Q7482" s="670">
        <v>1</v>
      </c>
      <c r="R7482" s="670">
        <v>12</v>
      </c>
    </row>
    <row r="7483" spans="1:18" ht="15.75" customHeight="1" x14ac:dyDescent="0.2">
      <c r="A7483" s="667" t="s">
        <v>15848</v>
      </c>
      <c r="B7483" s="666" t="s">
        <v>8610</v>
      </c>
      <c r="C7483" s="670" t="s">
        <v>15908</v>
      </c>
      <c r="D7483" s="667" t="s">
        <v>10757</v>
      </c>
      <c r="E7483" s="737" t="s">
        <v>9194</v>
      </c>
      <c r="F7483" s="670">
        <v>48535266</v>
      </c>
      <c r="G7483" s="667" t="s">
        <v>15914</v>
      </c>
      <c r="H7483" s="668" t="s">
        <v>10757</v>
      </c>
      <c r="I7483" s="668" t="s">
        <v>6929</v>
      </c>
      <c r="J7483" s="668" t="s">
        <v>10757</v>
      </c>
      <c r="K7483" s="670">
        <v>0</v>
      </c>
      <c r="L7483" s="670"/>
      <c r="M7483" s="753"/>
      <c r="N7483" s="670">
        <v>1</v>
      </c>
      <c r="O7483" s="670">
        <v>2</v>
      </c>
      <c r="P7483" s="755">
        <v>5800</v>
      </c>
      <c r="Q7483" s="670">
        <v>1</v>
      </c>
      <c r="R7483" s="670">
        <v>12</v>
      </c>
    </row>
    <row r="7484" spans="1:18" ht="15.75" customHeight="1" x14ac:dyDescent="0.2">
      <c r="A7484" s="667" t="s">
        <v>15848</v>
      </c>
      <c r="B7484" s="666" t="s">
        <v>8610</v>
      </c>
      <c r="C7484" s="670" t="s">
        <v>15908</v>
      </c>
      <c r="D7484" s="665" t="s">
        <v>10757</v>
      </c>
      <c r="E7484" s="737" t="s">
        <v>9194</v>
      </c>
      <c r="F7484" s="666">
        <v>70054752</v>
      </c>
      <c r="G7484" s="667" t="s">
        <v>15915</v>
      </c>
      <c r="H7484" s="675" t="s">
        <v>10757</v>
      </c>
      <c r="I7484" s="668" t="s">
        <v>6929</v>
      </c>
      <c r="J7484" s="675" t="s">
        <v>10757</v>
      </c>
      <c r="K7484" s="670">
        <v>0</v>
      </c>
      <c r="L7484" s="670"/>
      <c r="M7484" s="753"/>
      <c r="N7484" s="670">
        <v>1</v>
      </c>
      <c r="O7484" s="670">
        <v>2</v>
      </c>
      <c r="P7484" s="755">
        <v>5800</v>
      </c>
      <c r="Q7484" s="670">
        <v>1</v>
      </c>
      <c r="R7484" s="670">
        <v>12</v>
      </c>
    </row>
    <row r="7485" spans="1:18" ht="15.75" customHeight="1" x14ac:dyDescent="0.2">
      <c r="A7485" s="667" t="s">
        <v>15848</v>
      </c>
      <c r="B7485" s="666" t="s">
        <v>8610</v>
      </c>
      <c r="C7485" s="670" t="s">
        <v>15908</v>
      </c>
      <c r="D7485" s="667" t="s">
        <v>10757</v>
      </c>
      <c r="E7485" s="737" t="s">
        <v>9194</v>
      </c>
      <c r="F7485" s="670">
        <v>46812410</v>
      </c>
      <c r="G7485" s="667" t="s">
        <v>15916</v>
      </c>
      <c r="H7485" s="668" t="s">
        <v>10757</v>
      </c>
      <c r="I7485" s="668" t="s">
        <v>6929</v>
      </c>
      <c r="J7485" s="668" t="s">
        <v>10757</v>
      </c>
      <c r="K7485" s="670">
        <v>0</v>
      </c>
      <c r="L7485" s="670"/>
      <c r="M7485" s="753"/>
      <c r="N7485" s="670">
        <v>1</v>
      </c>
      <c r="O7485" s="670">
        <v>2</v>
      </c>
      <c r="P7485" s="755">
        <v>5800</v>
      </c>
      <c r="Q7485" s="670">
        <v>1</v>
      </c>
      <c r="R7485" s="670">
        <v>12</v>
      </c>
    </row>
    <row r="7486" spans="1:18" ht="15.75" customHeight="1" x14ac:dyDescent="0.2">
      <c r="A7486" s="667" t="s">
        <v>15848</v>
      </c>
      <c r="B7486" s="666" t="s">
        <v>8610</v>
      </c>
      <c r="C7486" s="670" t="s">
        <v>15908</v>
      </c>
      <c r="D7486" s="667" t="s">
        <v>10757</v>
      </c>
      <c r="E7486" s="737" t="s">
        <v>9194</v>
      </c>
      <c r="F7486" s="670">
        <v>70225455</v>
      </c>
      <c r="G7486" s="667" t="s">
        <v>15917</v>
      </c>
      <c r="H7486" s="668" t="s">
        <v>10757</v>
      </c>
      <c r="I7486" s="668" t="s">
        <v>6929</v>
      </c>
      <c r="J7486" s="668" t="s">
        <v>10757</v>
      </c>
      <c r="K7486" s="670">
        <v>0</v>
      </c>
      <c r="L7486" s="670"/>
      <c r="M7486" s="753"/>
      <c r="N7486" s="670">
        <v>1</v>
      </c>
      <c r="O7486" s="670">
        <v>2</v>
      </c>
      <c r="P7486" s="755">
        <v>5800</v>
      </c>
      <c r="Q7486" s="670">
        <v>1</v>
      </c>
      <c r="R7486" s="670">
        <v>12</v>
      </c>
    </row>
    <row r="7487" spans="1:18" ht="15.75" customHeight="1" x14ac:dyDescent="0.2">
      <c r="A7487" s="667" t="s">
        <v>15848</v>
      </c>
      <c r="B7487" s="666" t="s">
        <v>8610</v>
      </c>
      <c r="C7487" s="670" t="s">
        <v>15908</v>
      </c>
      <c r="D7487" s="665" t="s">
        <v>10757</v>
      </c>
      <c r="E7487" s="737" t="s">
        <v>9194</v>
      </c>
      <c r="F7487" s="666">
        <v>40720093</v>
      </c>
      <c r="G7487" s="667" t="s">
        <v>15918</v>
      </c>
      <c r="H7487" s="675" t="s">
        <v>10757</v>
      </c>
      <c r="I7487" s="668" t="s">
        <v>6929</v>
      </c>
      <c r="J7487" s="675" t="s">
        <v>10757</v>
      </c>
      <c r="K7487" s="670">
        <v>0</v>
      </c>
      <c r="L7487" s="670"/>
      <c r="M7487" s="753"/>
      <c r="N7487" s="670">
        <v>1</v>
      </c>
      <c r="O7487" s="670">
        <v>2</v>
      </c>
      <c r="P7487" s="755">
        <v>5800</v>
      </c>
      <c r="Q7487" s="670">
        <v>1</v>
      </c>
      <c r="R7487" s="670">
        <v>12</v>
      </c>
    </row>
    <row r="7488" spans="1:18" ht="15.75" customHeight="1" x14ac:dyDescent="0.2">
      <c r="A7488" s="667" t="s">
        <v>15848</v>
      </c>
      <c r="B7488" s="666" t="s">
        <v>8610</v>
      </c>
      <c r="C7488" s="670" t="s">
        <v>15908</v>
      </c>
      <c r="D7488" s="665" t="s">
        <v>10757</v>
      </c>
      <c r="E7488" s="737" t="s">
        <v>9194</v>
      </c>
      <c r="F7488" s="670">
        <v>44848817</v>
      </c>
      <c r="G7488" s="667" t="s">
        <v>15919</v>
      </c>
      <c r="H7488" s="675" t="s">
        <v>10757</v>
      </c>
      <c r="I7488" s="668" t="s">
        <v>6929</v>
      </c>
      <c r="J7488" s="675" t="s">
        <v>10757</v>
      </c>
      <c r="K7488" s="670">
        <v>0</v>
      </c>
      <c r="L7488" s="670"/>
      <c r="M7488" s="753"/>
      <c r="N7488" s="670">
        <v>1</v>
      </c>
      <c r="O7488" s="670">
        <v>2</v>
      </c>
      <c r="P7488" s="755">
        <v>5800</v>
      </c>
      <c r="Q7488" s="670">
        <v>1</v>
      </c>
      <c r="R7488" s="670">
        <v>12</v>
      </c>
    </row>
    <row r="7489" spans="1:18" ht="15.75" customHeight="1" x14ac:dyDescent="0.2">
      <c r="A7489" s="667" t="s">
        <v>15848</v>
      </c>
      <c r="B7489" s="666" t="s">
        <v>8610</v>
      </c>
      <c r="C7489" s="670" t="s">
        <v>15908</v>
      </c>
      <c r="D7489" s="667" t="s">
        <v>11842</v>
      </c>
      <c r="E7489" s="737" t="s">
        <v>9194</v>
      </c>
      <c r="F7489" s="670">
        <v>75853397</v>
      </c>
      <c r="G7489" s="667" t="s">
        <v>15920</v>
      </c>
      <c r="H7489" s="668" t="s">
        <v>11842</v>
      </c>
      <c r="I7489" s="668" t="s">
        <v>6929</v>
      </c>
      <c r="J7489" s="668" t="s">
        <v>11842</v>
      </c>
      <c r="K7489" s="670">
        <v>0</v>
      </c>
      <c r="L7489" s="670"/>
      <c r="M7489" s="753"/>
      <c r="N7489" s="670">
        <v>1</v>
      </c>
      <c r="O7489" s="670">
        <v>2</v>
      </c>
      <c r="P7489" s="755">
        <v>5800</v>
      </c>
      <c r="Q7489" s="670">
        <v>1</v>
      </c>
      <c r="R7489" s="670">
        <v>12</v>
      </c>
    </row>
    <row r="7490" spans="1:18" ht="15.75" customHeight="1" x14ac:dyDescent="0.2">
      <c r="A7490" s="667" t="s">
        <v>15848</v>
      </c>
      <c r="B7490" s="666" t="s">
        <v>8610</v>
      </c>
      <c r="C7490" s="670" t="s">
        <v>15908</v>
      </c>
      <c r="D7490" s="665" t="s">
        <v>11842</v>
      </c>
      <c r="E7490" s="737" t="s">
        <v>9194</v>
      </c>
      <c r="F7490" s="670">
        <v>77206158</v>
      </c>
      <c r="G7490" s="667" t="s">
        <v>15921</v>
      </c>
      <c r="H7490" s="675" t="s">
        <v>11842</v>
      </c>
      <c r="I7490" s="668" t="s">
        <v>6929</v>
      </c>
      <c r="J7490" s="675" t="s">
        <v>11842</v>
      </c>
      <c r="K7490" s="670">
        <v>0</v>
      </c>
      <c r="L7490" s="670"/>
      <c r="M7490" s="753"/>
      <c r="N7490" s="670">
        <v>1</v>
      </c>
      <c r="O7490" s="670">
        <v>2</v>
      </c>
      <c r="P7490" s="755">
        <v>5800</v>
      </c>
      <c r="Q7490" s="670">
        <v>1</v>
      </c>
      <c r="R7490" s="670">
        <v>12</v>
      </c>
    </row>
    <row r="7491" spans="1:18" ht="15.75" customHeight="1" x14ac:dyDescent="0.2">
      <c r="A7491" s="667" t="s">
        <v>15848</v>
      </c>
      <c r="B7491" s="666" t="s">
        <v>8610</v>
      </c>
      <c r="C7491" s="670" t="s">
        <v>15908</v>
      </c>
      <c r="D7491" s="665" t="s">
        <v>10780</v>
      </c>
      <c r="E7491" s="737" t="s">
        <v>9194</v>
      </c>
      <c r="F7491" s="666">
        <v>76946287</v>
      </c>
      <c r="G7491" s="667" t="s">
        <v>15922</v>
      </c>
      <c r="H7491" s="675" t="s">
        <v>10780</v>
      </c>
      <c r="I7491" s="668" t="s">
        <v>6929</v>
      </c>
      <c r="J7491" s="675" t="s">
        <v>10780</v>
      </c>
      <c r="K7491" s="670">
        <v>0</v>
      </c>
      <c r="L7491" s="670"/>
      <c r="M7491" s="753"/>
      <c r="N7491" s="670">
        <v>1</v>
      </c>
      <c r="O7491" s="670">
        <v>2</v>
      </c>
      <c r="P7491" s="755">
        <v>5800</v>
      </c>
      <c r="Q7491" s="670">
        <v>1</v>
      </c>
      <c r="R7491" s="670">
        <v>12</v>
      </c>
    </row>
    <row r="7492" spans="1:18" ht="15.75" customHeight="1" x14ac:dyDescent="0.2">
      <c r="A7492" s="667" t="s">
        <v>15848</v>
      </c>
      <c r="B7492" s="666" t="s">
        <v>8610</v>
      </c>
      <c r="C7492" s="670" t="s">
        <v>15908</v>
      </c>
      <c r="D7492" s="667" t="s">
        <v>10854</v>
      </c>
      <c r="E7492" s="737" t="s">
        <v>9194</v>
      </c>
      <c r="F7492" s="666">
        <v>72316110</v>
      </c>
      <c r="G7492" s="667" t="s">
        <v>15923</v>
      </c>
      <c r="H7492" s="668" t="s">
        <v>10854</v>
      </c>
      <c r="I7492" s="668" t="s">
        <v>6929</v>
      </c>
      <c r="J7492" s="668" t="s">
        <v>10854</v>
      </c>
      <c r="K7492" s="670">
        <v>0</v>
      </c>
      <c r="L7492" s="670"/>
      <c r="M7492" s="753"/>
      <c r="N7492" s="670">
        <v>1</v>
      </c>
      <c r="O7492" s="670">
        <v>2</v>
      </c>
      <c r="P7492" s="755">
        <v>5800</v>
      </c>
      <c r="Q7492" s="670">
        <v>1</v>
      </c>
      <c r="R7492" s="670">
        <v>12</v>
      </c>
    </row>
    <row r="7493" spans="1:18" ht="15.75" customHeight="1" x14ac:dyDescent="0.2">
      <c r="A7493" s="667" t="s">
        <v>15848</v>
      </c>
      <c r="B7493" s="666" t="s">
        <v>8610</v>
      </c>
      <c r="C7493" s="670" t="s">
        <v>15908</v>
      </c>
      <c r="D7493" s="665" t="s">
        <v>10780</v>
      </c>
      <c r="E7493" s="737" t="s">
        <v>9194</v>
      </c>
      <c r="F7493" s="670">
        <v>41617226</v>
      </c>
      <c r="G7493" s="667" t="s">
        <v>15924</v>
      </c>
      <c r="H7493" s="675" t="s">
        <v>10780</v>
      </c>
      <c r="I7493" s="668" t="s">
        <v>6929</v>
      </c>
      <c r="J7493" s="675" t="s">
        <v>10780</v>
      </c>
      <c r="K7493" s="670">
        <v>0</v>
      </c>
      <c r="L7493" s="670"/>
      <c r="M7493" s="753"/>
      <c r="N7493" s="670">
        <v>1</v>
      </c>
      <c r="O7493" s="670">
        <v>2</v>
      </c>
      <c r="P7493" s="755">
        <v>5800</v>
      </c>
      <c r="Q7493" s="670">
        <v>1</v>
      </c>
      <c r="R7493" s="670">
        <v>12</v>
      </c>
    </row>
    <row r="7494" spans="1:18" ht="15.75" customHeight="1" x14ac:dyDescent="0.2">
      <c r="A7494" s="667" t="s">
        <v>15848</v>
      </c>
      <c r="B7494" s="666" t="s">
        <v>8610</v>
      </c>
      <c r="C7494" s="670" t="s">
        <v>15908</v>
      </c>
      <c r="D7494" s="665" t="s">
        <v>15850</v>
      </c>
      <c r="E7494" s="737" t="s">
        <v>7807</v>
      </c>
      <c r="F7494" s="666">
        <v>42755986</v>
      </c>
      <c r="G7494" s="667" t="s">
        <v>15925</v>
      </c>
      <c r="H7494" s="675" t="s">
        <v>15850</v>
      </c>
      <c r="I7494" s="668" t="s">
        <v>7361</v>
      </c>
      <c r="J7494" s="675" t="s">
        <v>15850</v>
      </c>
      <c r="K7494" s="670">
        <v>0</v>
      </c>
      <c r="L7494" s="670"/>
      <c r="M7494" s="753"/>
      <c r="N7494" s="670">
        <v>1</v>
      </c>
      <c r="O7494" s="670">
        <v>2</v>
      </c>
      <c r="P7494" s="755">
        <v>3800</v>
      </c>
      <c r="Q7494" s="670">
        <v>1</v>
      </c>
      <c r="R7494" s="670">
        <v>12</v>
      </c>
    </row>
    <row r="7495" spans="1:18" ht="15.75" customHeight="1" x14ac:dyDescent="0.2">
      <c r="A7495" s="667" t="s">
        <v>15848</v>
      </c>
      <c r="B7495" s="666" t="s">
        <v>8610</v>
      </c>
      <c r="C7495" s="670" t="s">
        <v>15908</v>
      </c>
      <c r="D7495" s="665" t="s">
        <v>15850</v>
      </c>
      <c r="E7495" s="737" t="s">
        <v>7807</v>
      </c>
      <c r="F7495" s="666">
        <v>19084144</v>
      </c>
      <c r="G7495" s="667" t="s">
        <v>15926</v>
      </c>
      <c r="H7495" s="675" t="s">
        <v>15850</v>
      </c>
      <c r="I7495" s="668" t="s">
        <v>7361</v>
      </c>
      <c r="J7495" s="675" t="s">
        <v>15850</v>
      </c>
      <c r="K7495" s="670">
        <v>0</v>
      </c>
      <c r="L7495" s="670"/>
      <c r="M7495" s="753"/>
      <c r="N7495" s="670">
        <v>1</v>
      </c>
      <c r="O7495" s="670">
        <v>2</v>
      </c>
      <c r="P7495" s="755">
        <v>3800</v>
      </c>
      <c r="Q7495" s="670">
        <v>1</v>
      </c>
      <c r="R7495" s="670">
        <v>12</v>
      </c>
    </row>
    <row r="7496" spans="1:18" ht="15.75" customHeight="1" x14ac:dyDescent="0.2">
      <c r="A7496" s="667" t="s">
        <v>15848</v>
      </c>
      <c r="B7496" s="666" t="s">
        <v>8610</v>
      </c>
      <c r="C7496" s="670" t="s">
        <v>15908</v>
      </c>
      <c r="D7496" s="665" t="s">
        <v>15850</v>
      </c>
      <c r="E7496" s="737" t="s">
        <v>7807</v>
      </c>
      <c r="F7496" s="666">
        <v>44788282</v>
      </c>
      <c r="G7496" s="667" t="s">
        <v>15927</v>
      </c>
      <c r="H7496" s="675" t="s">
        <v>15850</v>
      </c>
      <c r="I7496" s="668" t="s">
        <v>7361</v>
      </c>
      <c r="J7496" s="675" t="s">
        <v>15850</v>
      </c>
      <c r="K7496" s="670">
        <v>0</v>
      </c>
      <c r="L7496" s="670"/>
      <c r="M7496" s="753"/>
      <c r="N7496" s="670">
        <v>1</v>
      </c>
      <c r="O7496" s="670">
        <v>2</v>
      </c>
      <c r="P7496" s="755">
        <v>3800</v>
      </c>
      <c r="Q7496" s="670">
        <v>1</v>
      </c>
      <c r="R7496" s="670">
        <v>12</v>
      </c>
    </row>
    <row r="7497" spans="1:18" ht="15.75" customHeight="1" x14ac:dyDescent="0.2">
      <c r="A7497" s="667" t="s">
        <v>15848</v>
      </c>
      <c r="B7497" s="666" t="s">
        <v>8610</v>
      </c>
      <c r="C7497" s="670" t="s">
        <v>15908</v>
      </c>
      <c r="D7497" s="667" t="s">
        <v>15850</v>
      </c>
      <c r="E7497" s="737" t="s">
        <v>7807</v>
      </c>
      <c r="F7497" s="666">
        <v>19252134</v>
      </c>
      <c r="G7497" s="667" t="s">
        <v>15928</v>
      </c>
      <c r="H7497" s="668" t="s">
        <v>15850</v>
      </c>
      <c r="I7497" s="668" t="s">
        <v>7361</v>
      </c>
      <c r="J7497" s="668" t="s">
        <v>15850</v>
      </c>
      <c r="K7497" s="670">
        <v>0</v>
      </c>
      <c r="L7497" s="670"/>
      <c r="M7497" s="753"/>
      <c r="N7497" s="670">
        <v>1</v>
      </c>
      <c r="O7497" s="670">
        <v>2</v>
      </c>
      <c r="P7497" s="755">
        <v>3800</v>
      </c>
      <c r="Q7497" s="670">
        <v>1</v>
      </c>
      <c r="R7497" s="670">
        <v>12</v>
      </c>
    </row>
    <row r="7498" spans="1:18" ht="15.75" customHeight="1" x14ac:dyDescent="0.2">
      <c r="A7498" s="667" t="s">
        <v>15848</v>
      </c>
      <c r="B7498" s="666" t="s">
        <v>8610</v>
      </c>
      <c r="C7498" s="670" t="s">
        <v>15908</v>
      </c>
      <c r="D7498" s="667" t="s">
        <v>9913</v>
      </c>
      <c r="E7498" s="737" t="s">
        <v>15563</v>
      </c>
      <c r="F7498" s="666">
        <v>47228842</v>
      </c>
      <c r="G7498" s="667" t="s">
        <v>13647</v>
      </c>
      <c r="H7498" s="668" t="s">
        <v>9913</v>
      </c>
      <c r="I7498" s="668" t="s">
        <v>6929</v>
      </c>
      <c r="J7498" s="668" t="s">
        <v>9913</v>
      </c>
      <c r="K7498" s="670">
        <v>0</v>
      </c>
      <c r="L7498" s="670"/>
      <c r="M7498" s="753"/>
      <c r="N7498" s="670">
        <v>1</v>
      </c>
      <c r="O7498" s="670">
        <v>2</v>
      </c>
      <c r="P7498" s="755">
        <v>3800</v>
      </c>
      <c r="Q7498" s="670">
        <v>1</v>
      </c>
      <c r="R7498" s="670">
        <v>12</v>
      </c>
    </row>
    <row r="7499" spans="1:18" ht="15.75" customHeight="1" x14ac:dyDescent="0.2">
      <c r="A7499" s="667" t="s">
        <v>15848</v>
      </c>
      <c r="B7499" s="666" t="s">
        <v>8610</v>
      </c>
      <c r="C7499" s="670" t="s">
        <v>15908</v>
      </c>
      <c r="D7499" s="665" t="s">
        <v>9913</v>
      </c>
      <c r="E7499" s="737" t="s">
        <v>15563</v>
      </c>
      <c r="F7499" s="666">
        <v>70545541</v>
      </c>
      <c r="G7499" s="667" t="s">
        <v>15929</v>
      </c>
      <c r="H7499" s="675" t="s">
        <v>9913</v>
      </c>
      <c r="I7499" s="668" t="s">
        <v>6929</v>
      </c>
      <c r="J7499" s="675" t="s">
        <v>9913</v>
      </c>
      <c r="K7499" s="670">
        <v>0</v>
      </c>
      <c r="L7499" s="670"/>
      <c r="M7499" s="753"/>
      <c r="N7499" s="670">
        <v>1</v>
      </c>
      <c r="O7499" s="670">
        <v>2</v>
      </c>
      <c r="P7499" s="755">
        <v>10400</v>
      </c>
      <c r="Q7499" s="670">
        <v>1</v>
      </c>
      <c r="R7499" s="670">
        <v>12</v>
      </c>
    </row>
    <row r="7500" spans="1:18" ht="15.75" customHeight="1" x14ac:dyDescent="0.2">
      <c r="A7500" s="667" t="s">
        <v>15848</v>
      </c>
      <c r="B7500" s="666" t="s">
        <v>8610</v>
      </c>
      <c r="C7500" s="670" t="s">
        <v>15908</v>
      </c>
      <c r="D7500" s="665" t="s">
        <v>9913</v>
      </c>
      <c r="E7500" s="737" t="s">
        <v>15563</v>
      </c>
      <c r="F7500" s="666">
        <v>70794674</v>
      </c>
      <c r="G7500" s="667" t="s">
        <v>15930</v>
      </c>
      <c r="H7500" s="675" t="s">
        <v>9913</v>
      </c>
      <c r="I7500" s="668" t="s">
        <v>6929</v>
      </c>
      <c r="J7500" s="675" t="s">
        <v>9913</v>
      </c>
      <c r="K7500" s="670">
        <v>0</v>
      </c>
      <c r="L7500" s="670"/>
      <c r="M7500" s="753"/>
      <c r="N7500" s="670">
        <v>1</v>
      </c>
      <c r="O7500" s="670">
        <v>2</v>
      </c>
      <c r="P7500" s="755">
        <v>10400</v>
      </c>
      <c r="Q7500" s="670">
        <v>1</v>
      </c>
      <c r="R7500" s="670">
        <v>12</v>
      </c>
    </row>
    <row r="7501" spans="1:18" ht="15.75" customHeight="1" x14ac:dyDescent="0.2">
      <c r="A7501" s="667" t="s">
        <v>15848</v>
      </c>
      <c r="B7501" s="666" t="s">
        <v>8610</v>
      </c>
      <c r="C7501" s="670" t="s">
        <v>15908</v>
      </c>
      <c r="D7501" s="665" t="s">
        <v>10757</v>
      </c>
      <c r="E7501" s="737" t="s">
        <v>9194</v>
      </c>
      <c r="F7501" s="666">
        <v>44102028</v>
      </c>
      <c r="G7501" s="667" t="s">
        <v>15931</v>
      </c>
      <c r="H7501" s="675" t="s">
        <v>10757</v>
      </c>
      <c r="I7501" s="668" t="s">
        <v>6929</v>
      </c>
      <c r="J7501" s="675" t="s">
        <v>10757</v>
      </c>
      <c r="K7501" s="670">
        <v>0</v>
      </c>
      <c r="L7501" s="670"/>
      <c r="M7501" s="753"/>
      <c r="N7501" s="670">
        <v>1</v>
      </c>
      <c r="O7501" s="670">
        <v>2</v>
      </c>
      <c r="P7501" s="755">
        <v>5800</v>
      </c>
      <c r="Q7501" s="670">
        <v>1</v>
      </c>
      <c r="R7501" s="670">
        <v>12</v>
      </c>
    </row>
    <row r="7502" spans="1:18" ht="15.75" customHeight="1" x14ac:dyDescent="0.2">
      <c r="A7502" s="667" t="s">
        <v>15848</v>
      </c>
      <c r="B7502" s="666" t="s">
        <v>8610</v>
      </c>
      <c r="C7502" s="670" t="s">
        <v>15908</v>
      </c>
      <c r="D7502" s="665" t="s">
        <v>10854</v>
      </c>
      <c r="E7502" s="737" t="s">
        <v>9194</v>
      </c>
      <c r="F7502" s="666">
        <v>70662716</v>
      </c>
      <c r="G7502" s="667" t="s">
        <v>15932</v>
      </c>
      <c r="H7502" s="675" t="s">
        <v>10854</v>
      </c>
      <c r="I7502" s="668" t="s">
        <v>6929</v>
      </c>
      <c r="J7502" s="675" t="s">
        <v>10854</v>
      </c>
      <c r="K7502" s="670">
        <v>0</v>
      </c>
      <c r="L7502" s="670"/>
      <c r="M7502" s="753"/>
      <c r="N7502" s="670">
        <v>1</v>
      </c>
      <c r="O7502" s="670">
        <v>2</v>
      </c>
      <c r="P7502" s="755">
        <v>5800</v>
      </c>
      <c r="Q7502" s="670">
        <v>1</v>
      </c>
      <c r="R7502" s="670">
        <v>12</v>
      </c>
    </row>
    <row r="7503" spans="1:18" ht="15.75" customHeight="1" x14ac:dyDescent="0.2">
      <c r="A7503" s="667" t="s">
        <v>15848</v>
      </c>
      <c r="B7503" s="666" t="s">
        <v>8610</v>
      </c>
      <c r="C7503" s="670" t="s">
        <v>15908</v>
      </c>
      <c r="D7503" s="667" t="s">
        <v>15850</v>
      </c>
      <c r="E7503" s="737" t="s">
        <v>7807</v>
      </c>
      <c r="F7503" s="666">
        <v>70087407</v>
      </c>
      <c r="G7503" s="667" t="s">
        <v>15933</v>
      </c>
      <c r="H7503" s="668" t="s">
        <v>15850</v>
      </c>
      <c r="I7503" s="668" t="s">
        <v>6929</v>
      </c>
      <c r="J7503" s="668" t="s">
        <v>15850</v>
      </c>
      <c r="K7503" s="670">
        <v>0</v>
      </c>
      <c r="L7503" s="670"/>
      <c r="M7503" s="753"/>
      <c r="N7503" s="670">
        <v>1</v>
      </c>
      <c r="O7503" s="670">
        <v>2</v>
      </c>
      <c r="P7503" s="755">
        <v>3800</v>
      </c>
      <c r="Q7503" s="670">
        <v>1</v>
      </c>
      <c r="R7503" s="670">
        <v>12</v>
      </c>
    </row>
    <row r="7504" spans="1:18" ht="15.75" customHeight="1" x14ac:dyDescent="0.2">
      <c r="A7504" s="667" t="s">
        <v>15848</v>
      </c>
      <c r="B7504" s="666" t="s">
        <v>8610</v>
      </c>
      <c r="C7504" s="670" t="s">
        <v>15908</v>
      </c>
      <c r="D7504" s="667" t="s">
        <v>15850</v>
      </c>
      <c r="E7504" s="737" t="s">
        <v>7807</v>
      </c>
      <c r="F7504" s="666">
        <v>70804564</v>
      </c>
      <c r="G7504" s="667" t="s">
        <v>15934</v>
      </c>
      <c r="H7504" s="668" t="s">
        <v>15850</v>
      </c>
      <c r="I7504" s="668" t="s">
        <v>7361</v>
      </c>
      <c r="J7504" s="668" t="s">
        <v>15850</v>
      </c>
      <c r="K7504" s="670">
        <v>0</v>
      </c>
      <c r="L7504" s="670"/>
      <c r="M7504" s="753"/>
      <c r="N7504" s="670">
        <v>1</v>
      </c>
      <c r="O7504" s="670">
        <v>2</v>
      </c>
      <c r="P7504" s="755">
        <v>3800</v>
      </c>
      <c r="Q7504" s="670">
        <v>1</v>
      </c>
      <c r="R7504" s="670">
        <v>12</v>
      </c>
    </row>
    <row r="7505" spans="1:18" ht="15.75" customHeight="1" x14ac:dyDescent="0.2">
      <c r="A7505" s="667" t="s">
        <v>15848</v>
      </c>
      <c r="B7505" s="666" t="s">
        <v>8610</v>
      </c>
      <c r="C7505" s="670" t="s">
        <v>15908</v>
      </c>
      <c r="D7505" s="667" t="s">
        <v>10356</v>
      </c>
      <c r="E7505" s="737" t="s">
        <v>9194</v>
      </c>
      <c r="F7505" s="670">
        <v>42608461</v>
      </c>
      <c r="G7505" s="667" t="s">
        <v>10376</v>
      </c>
      <c r="H7505" s="668" t="s">
        <v>10356</v>
      </c>
      <c r="I7505" s="668" t="s">
        <v>6929</v>
      </c>
      <c r="J7505" s="668" t="s">
        <v>10356</v>
      </c>
      <c r="K7505" s="670">
        <v>0</v>
      </c>
      <c r="L7505" s="670"/>
      <c r="M7505" s="753"/>
      <c r="N7505" s="670">
        <v>1</v>
      </c>
      <c r="O7505" s="670">
        <v>2</v>
      </c>
      <c r="P7505" s="755">
        <v>5800</v>
      </c>
      <c r="Q7505" s="670">
        <v>1</v>
      </c>
      <c r="R7505" s="670">
        <v>12</v>
      </c>
    </row>
    <row r="7506" spans="1:18" ht="15.75" customHeight="1" x14ac:dyDescent="0.2">
      <c r="A7506" s="667" t="s">
        <v>15848</v>
      </c>
      <c r="B7506" s="666" t="s">
        <v>8610</v>
      </c>
      <c r="C7506" s="670" t="s">
        <v>15908</v>
      </c>
      <c r="D7506" s="667" t="s">
        <v>15850</v>
      </c>
      <c r="E7506" s="737" t="s">
        <v>7807</v>
      </c>
      <c r="F7506" s="670">
        <v>71611601</v>
      </c>
      <c r="G7506" s="667" t="s">
        <v>15935</v>
      </c>
      <c r="H7506" s="668" t="s">
        <v>15850</v>
      </c>
      <c r="I7506" s="668" t="s">
        <v>7361</v>
      </c>
      <c r="J7506" s="668" t="s">
        <v>15850</v>
      </c>
      <c r="K7506" s="670">
        <v>0</v>
      </c>
      <c r="L7506" s="670"/>
      <c r="M7506" s="753"/>
      <c r="N7506" s="670">
        <v>1</v>
      </c>
      <c r="O7506" s="670">
        <v>2</v>
      </c>
      <c r="P7506" s="755">
        <v>3800</v>
      </c>
      <c r="Q7506" s="670">
        <v>1</v>
      </c>
      <c r="R7506" s="670">
        <v>12</v>
      </c>
    </row>
    <row r="7507" spans="1:18" ht="15.75" customHeight="1" x14ac:dyDescent="0.2">
      <c r="A7507" s="667" t="s">
        <v>15848</v>
      </c>
      <c r="B7507" s="666" t="s">
        <v>8610</v>
      </c>
      <c r="C7507" s="670" t="s">
        <v>15908</v>
      </c>
      <c r="D7507" s="665" t="s">
        <v>15850</v>
      </c>
      <c r="E7507" s="737" t="s">
        <v>7807</v>
      </c>
      <c r="F7507" s="666">
        <v>42807128</v>
      </c>
      <c r="G7507" s="667" t="s">
        <v>15936</v>
      </c>
      <c r="H7507" s="675" t="s">
        <v>15850</v>
      </c>
      <c r="I7507" s="668" t="s">
        <v>7361</v>
      </c>
      <c r="J7507" s="675" t="s">
        <v>15850</v>
      </c>
      <c r="K7507" s="670">
        <v>0</v>
      </c>
      <c r="L7507" s="670"/>
      <c r="M7507" s="753"/>
      <c r="N7507" s="670">
        <v>1</v>
      </c>
      <c r="O7507" s="670">
        <v>2</v>
      </c>
      <c r="P7507" s="755">
        <v>3800</v>
      </c>
      <c r="Q7507" s="670">
        <v>1</v>
      </c>
      <c r="R7507" s="670">
        <v>12</v>
      </c>
    </row>
    <row r="7508" spans="1:18" ht="15.75" customHeight="1" x14ac:dyDescent="0.2">
      <c r="A7508" s="667" t="s">
        <v>15848</v>
      </c>
      <c r="B7508" s="666" t="s">
        <v>8610</v>
      </c>
      <c r="C7508" s="670" t="s">
        <v>15908</v>
      </c>
      <c r="D7508" s="667" t="s">
        <v>10356</v>
      </c>
      <c r="E7508" s="737" t="s">
        <v>9194</v>
      </c>
      <c r="F7508" s="670">
        <v>45138391</v>
      </c>
      <c r="G7508" s="667" t="s">
        <v>15937</v>
      </c>
      <c r="H7508" s="668" t="s">
        <v>10356</v>
      </c>
      <c r="I7508" s="668" t="s">
        <v>6929</v>
      </c>
      <c r="J7508" s="668" t="s">
        <v>10356</v>
      </c>
      <c r="K7508" s="670">
        <v>0</v>
      </c>
      <c r="L7508" s="670"/>
      <c r="M7508" s="753"/>
      <c r="N7508" s="670">
        <v>1</v>
      </c>
      <c r="O7508" s="670">
        <v>2</v>
      </c>
      <c r="P7508" s="755">
        <v>5800</v>
      </c>
      <c r="Q7508" s="670">
        <v>1</v>
      </c>
      <c r="R7508" s="670">
        <v>12</v>
      </c>
    </row>
    <row r="7509" spans="1:18" ht="15.75" customHeight="1" x14ac:dyDescent="0.2">
      <c r="A7509" s="667" t="s">
        <v>15848</v>
      </c>
      <c r="B7509" s="666" t="s">
        <v>8610</v>
      </c>
      <c r="C7509" s="670" t="s">
        <v>15908</v>
      </c>
      <c r="D7509" s="665" t="s">
        <v>10356</v>
      </c>
      <c r="E7509" s="737" t="s">
        <v>9194</v>
      </c>
      <c r="F7509" s="670">
        <v>47214237</v>
      </c>
      <c r="G7509" s="667" t="s">
        <v>15938</v>
      </c>
      <c r="H7509" s="675" t="s">
        <v>10356</v>
      </c>
      <c r="I7509" s="668" t="s">
        <v>6929</v>
      </c>
      <c r="J7509" s="675" t="s">
        <v>10356</v>
      </c>
      <c r="K7509" s="670">
        <v>0</v>
      </c>
      <c r="L7509" s="670"/>
      <c r="M7509" s="753"/>
      <c r="N7509" s="670">
        <v>1</v>
      </c>
      <c r="O7509" s="670">
        <v>2</v>
      </c>
      <c r="P7509" s="755">
        <v>5800</v>
      </c>
      <c r="Q7509" s="670">
        <v>1</v>
      </c>
      <c r="R7509" s="670">
        <v>12</v>
      </c>
    </row>
    <row r="7510" spans="1:18" ht="15.75" customHeight="1" x14ac:dyDescent="0.2">
      <c r="A7510" s="667" t="s">
        <v>15848</v>
      </c>
      <c r="B7510" s="666" t="s">
        <v>8610</v>
      </c>
      <c r="C7510" s="670" t="s">
        <v>15908</v>
      </c>
      <c r="D7510" s="667" t="s">
        <v>10757</v>
      </c>
      <c r="E7510" s="737" t="s">
        <v>9194</v>
      </c>
      <c r="F7510" s="670">
        <v>45534742</v>
      </c>
      <c r="G7510" s="667" t="s">
        <v>15939</v>
      </c>
      <c r="H7510" s="668" t="s">
        <v>10757</v>
      </c>
      <c r="I7510" s="668" t="s">
        <v>6929</v>
      </c>
      <c r="J7510" s="668" t="s">
        <v>10757</v>
      </c>
      <c r="K7510" s="670">
        <v>0</v>
      </c>
      <c r="L7510" s="670"/>
      <c r="M7510" s="753"/>
      <c r="N7510" s="670">
        <v>1</v>
      </c>
      <c r="O7510" s="670">
        <v>2</v>
      </c>
      <c r="P7510" s="755">
        <v>5800</v>
      </c>
      <c r="Q7510" s="670">
        <v>1</v>
      </c>
      <c r="R7510" s="670">
        <v>12</v>
      </c>
    </row>
    <row r="7511" spans="1:18" ht="15.75" customHeight="1" x14ac:dyDescent="0.2">
      <c r="A7511" s="667" t="s">
        <v>15848</v>
      </c>
      <c r="B7511" s="666" t="s">
        <v>8610</v>
      </c>
      <c r="C7511" s="670" t="s">
        <v>15908</v>
      </c>
      <c r="D7511" s="667" t="s">
        <v>10757</v>
      </c>
      <c r="E7511" s="737" t="s">
        <v>9194</v>
      </c>
      <c r="F7511" s="670">
        <v>46928515</v>
      </c>
      <c r="G7511" s="667" t="s">
        <v>15940</v>
      </c>
      <c r="H7511" s="668" t="s">
        <v>10757</v>
      </c>
      <c r="I7511" s="668" t="s">
        <v>6929</v>
      </c>
      <c r="J7511" s="668" t="s">
        <v>10757</v>
      </c>
      <c r="K7511" s="670">
        <v>0</v>
      </c>
      <c r="L7511" s="670"/>
      <c r="M7511" s="753"/>
      <c r="N7511" s="670">
        <v>1</v>
      </c>
      <c r="O7511" s="670">
        <v>2</v>
      </c>
      <c r="P7511" s="755">
        <v>5800</v>
      </c>
      <c r="Q7511" s="670">
        <v>1</v>
      </c>
      <c r="R7511" s="670">
        <v>12</v>
      </c>
    </row>
    <row r="7512" spans="1:18" ht="15.75" customHeight="1" x14ac:dyDescent="0.2">
      <c r="A7512" s="667" t="s">
        <v>15848</v>
      </c>
      <c r="B7512" s="666" t="s">
        <v>8610</v>
      </c>
      <c r="C7512" s="670" t="s">
        <v>15908</v>
      </c>
      <c r="D7512" s="667" t="s">
        <v>10356</v>
      </c>
      <c r="E7512" s="737" t="s">
        <v>9194</v>
      </c>
      <c r="F7512" s="670">
        <v>46081993</v>
      </c>
      <c r="G7512" s="667" t="s">
        <v>15941</v>
      </c>
      <c r="H7512" s="668" t="s">
        <v>10356</v>
      </c>
      <c r="I7512" s="668" t="s">
        <v>6929</v>
      </c>
      <c r="J7512" s="668" t="s">
        <v>10356</v>
      </c>
      <c r="K7512" s="670">
        <v>0</v>
      </c>
      <c r="L7512" s="670"/>
      <c r="M7512" s="753"/>
      <c r="N7512" s="670">
        <v>1</v>
      </c>
      <c r="O7512" s="670">
        <v>2</v>
      </c>
      <c r="P7512" s="755">
        <v>5800</v>
      </c>
      <c r="Q7512" s="670">
        <v>1</v>
      </c>
      <c r="R7512" s="670">
        <v>12</v>
      </c>
    </row>
    <row r="7513" spans="1:18" ht="15.75" customHeight="1" x14ac:dyDescent="0.2">
      <c r="A7513" s="667" t="s">
        <v>15848</v>
      </c>
      <c r="B7513" s="666" t="s">
        <v>8610</v>
      </c>
      <c r="C7513" s="670" t="s">
        <v>15908</v>
      </c>
      <c r="D7513" s="667" t="s">
        <v>10757</v>
      </c>
      <c r="E7513" s="737" t="s">
        <v>9194</v>
      </c>
      <c r="F7513" s="666">
        <v>41163490</v>
      </c>
      <c r="G7513" s="667" t="s">
        <v>15942</v>
      </c>
      <c r="H7513" s="668" t="s">
        <v>10757</v>
      </c>
      <c r="I7513" s="668" t="s">
        <v>6929</v>
      </c>
      <c r="J7513" s="668" t="s">
        <v>10757</v>
      </c>
      <c r="K7513" s="670">
        <v>0</v>
      </c>
      <c r="L7513" s="670"/>
      <c r="M7513" s="753"/>
      <c r="N7513" s="670">
        <v>1</v>
      </c>
      <c r="O7513" s="670">
        <v>2</v>
      </c>
      <c r="P7513" s="755">
        <v>5800</v>
      </c>
      <c r="Q7513" s="670">
        <v>1</v>
      </c>
      <c r="R7513" s="670">
        <v>12</v>
      </c>
    </row>
    <row r="7514" spans="1:18" ht="15.75" customHeight="1" x14ac:dyDescent="0.2">
      <c r="A7514" s="667" t="s">
        <v>15848</v>
      </c>
      <c r="B7514" s="666" t="s">
        <v>8610</v>
      </c>
      <c r="C7514" s="670" t="s">
        <v>15908</v>
      </c>
      <c r="D7514" s="665" t="s">
        <v>10757</v>
      </c>
      <c r="E7514" s="737" t="s">
        <v>9194</v>
      </c>
      <c r="F7514" s="666">
        <v>48655238</v>
      </c>
      <c r="G7514" s="667" t="s">
        <v>15943</v>
      </c>
      <c r="H7514" s="675" t="s">
        <v>10757</v>
      </c>
      <c r="I7514" s="668" t="s">
        <v>6929</v>
      </c>
      <c r="J7514" s="675" t="s">
        <v>10757</v>
      </c>
      <c r="K7514" s="670">
        <v>0</v>
      </c>
      <c r="L7514" s="670"/>
      <c r="M7514" s="753"/>
      <c r="N7514" s="670">
        <v>1</v>
      </c>
      <c r="O7514" s="670">
        <v>2</v>
      </c>
      <c r="P7514" s="755">
        <v>5800</v>
      </c>
      <c r="Q7514" s="670">
        <v>1</v>
      </c>
      <c r="R7514" s="670">
        <v>12</v>
      </c>
    </row>
    <row r="7515" spans="1:18" ht="15.75" customHeight="1" x14ac:dyDescent="0.2">
      <c r="A7515" s="667" t="s">
        <v>15848</v>
      </c>
      <c r="B7515" s="666" t="s">
        <v>8610</v>
      </c>
      <c r="C7515" s="670" t="s">
        <v>15908</v>
      </c>
      <c r="D7515" s="667" t="s">
        <v>10757</v>
      </c>
      <c r="E7515" s="737" t="s">
        <v>9194</v>
      </c>
      <c r="F7515" s="666">
        <v>73933093</v>
      </c>
      <c r="G7515" s="667" t="s">
        <v>15944</v>
      </c>
      <c r="H7515" s="668" t="s">
        <v>10757</v>
      </c>
      <c r="I7515" s="668" t="s">
        <v>6929</v>
      </c>
      <c r="J7515" s="668" t="s">
        <v>10757</v>
      </c>
      <c r="K7515" s="670">
        <v>0</v>
      </c>
      <c r="L7515" s="670"/>
      <c r="M7515" s="753"/>
      <c r="N7515" s="670">
        <v>1</v>
      </c>
      <c r="O7515" s="670">
        <v>2</v>
      </c>
      <c r="P7515" s="755">
        <v>5800</v>
      </c>
      <c r="Q7515" s="670">
        <v>1</v>
      </c>
      <c r="R7515" s="670">
        <v>12</v>
      </c>
    </row>
    <row r="7516" spans="1:18" ht="15.75" customHeight="1" x14ac:dyDescent="0.2">
      <c r="A7516" s="667" t="s">
        <v>15848</v>
      </c>
      <c r="B7516" s="666" t="s">
        <v>8610</v>
      </c>
      <c r="C7516" s="670" t="s">
        <v>15908</v>
      </c>
      <c r="D7516" s="667" t="s">
        <v>15850</v>
      </c>
      <c r="E7516" s="737" t="s">
        <v>7807</v>
      </c>
      <c r="F7516" s="670">
        <v>72149554</v>
      </c>
      <c r="G7516" s="667" t="s">
        <v>15945</v>
      </c>
      <c r="H7516" s="668" t="s">
        <v>15850</v>
      </c>
      <c r="I7516" s="668" t="s">
        <v>7361</v>
      </c>
      <c r="J7516" s="668" t="s">
        <v>15850</v>
      </c>
      <c r="K7516" s="670">
        <v>0</v>
      </c>
      <c r="L7516" s="670"/>
      <c r="M7516" s="753"/>
      <c r="N7516" s="670">
        <v>1</v>
      </c>
      <c r="O7516" s="670">
        <v>2</v>
      </c>
      <c r="P7516" s="755">
        <v>3800</v>
      </c>
      <c r="Q7516" s="670">
        <v>1</v>
      </c>
      <c r="R7516" s="670">
        <v>12</v>
      </c>
    </row>
    <row r="7517" spans="1:18" ht="15.75" customHeight="1" x14ac:dyDescent="0.2">
      <c r="A7517" s="667" t="s">
        <v>15848</v>
      </c>
      <c r="B7517" s="666" t="s">
        <v>8610</v>
      </c>
      <c r="C7517" s="670" t="s">
        <v>15908</v>
      </c>
      <c r="D7517" s="665" t="s">
        <v>15850</v>
      </c>
      <c r="E7517" s="737" t="s">
        <v>7807</v>
      </c>
      <c r="F7517" s="666">
        <v>71650912</v>
      </c>
      <c r="G7517" s="667" t="s">
        <v>15946</v>
      </c>
      <c r="H7517" s="675" t="s">
        <v>15850</v>
      </c>
      <c r="I7517" s="668" t="s">
        <v>7361</v>
      </c>
      <c r="J7517" s="675" t="s">
        <v>15850</v>
      </c>
      <c r="K7517" s="670">
        <v>0</v>
      </c>
      <c r="L7517" s="670"/>
      <c r="M7517" s="753"/>
      <c r="N7517" s="670">
        <v>1</v>
      </c>
      <c r="O7517" s="670">
        <v>2</v>
      </c>
      <c r="P7517" s="755">
        <v>3800</v>
      </c>
      <c r="Q7517" s="670">
        <v>1</v>
      </c>
      <c r="R7517" s="670">
        <v>12</v>
      </c>
    </row>
    <row r="7518" spans="1:18" ht="15.75" customHeight="1" x14ac:dyDescent="0.2">
      <c r="A7518" s="667" t="s">
        <v>15848</v>
      </c>
      <c r="B7518" s="666" t="s">
        <v>8610</v>
      </c>
      <c r="C7518" s="670" t="s">
        <v>15908</v>
      </c>
      <c r="D7518" s="665" t="s">
        <v>10356</v>
      </c>
      <c r="E7518" s="737" t="s">
        <v>9194</v>
      </c>
      <c r="F7518" s="666">
        <v>43847997</v>
      </c>
      <c r="G7518" s="667" t="s">
        <v>15947</v>
      </c>
      <c r="H7518" s="675" t="s">
        <v>10356</v>
      </c>
      <c r="I7518" s="668" t="s">
        <v>6929</v>
      </c>
      <c r="J7518" s="675" t="s">
        <v>10356</v>
      </c>
      <c r="K7518" s="670">
        <v>0</v>
      </c>
      <c r="L7518" s="670"/>
      <c r="M7518" s="753"/>
      <c r="N7518" s="670">
        <v>1</v>
      </c>
      <c r="O7518" s="670">
        <v>2</v>
      </c>
      <c r="P7518" s="755">
        <v>5800</v>
      </c>
      <c r="Q7518" s="670">
        <v>1</v>
      </c>
      <c r="R7518" s="670">
        <v>12</v>
      </c>
    </row>
    <row r="7519" spans="1:18" ht="15.75" customHeight="1" x14ac:dyDescent="0.2">
      <c r="A7519" s="667" t="s">
        <v>15848</v>
      </c>
      <c r="B7519" s="666" t="s">
        <v>8610</v>
      </c>
      <c r="C7519" s="670" t="s">
        <v>15908</v>
      </c>
      <c r="D7519" s="665" t="s">
        <v>10356</v>
      </c>
      <c r="E7519" s="737" t="s">
        <v>9194</v>
      </c>
      <c r="F7519" s="666">
        <v>44606455</v>
      </c>
      <c r="G7519" s="667" t="s">
        <v>15948</v>
      </c>
      <c r="H7519" s="675" t="s">
        <v>10356</v>
      </c>
      <c r="I7519" s="668" t="s">
        <v>6929</v>
      </c>
      <c r="J7519" s="675" t="s">
        <v>10356</v>
      </c>
      <c r="K7519" s="670">
        <v>0</v>
      </c>
      <c r="L7519" s="670"/>
      <c r="M7519" s="753"/>
      <c r="N7519" s="670">
        <v>1</v>
      </c>
      <c r="O7519" s="670">
        <v>2</v>
      </c>
      <c r="P7519" s="755">
        <v>5800</v>
      </c>
      <c r="Q7519" s="670">
        <v>1</v>
      </c>
      <c r="R7519" s="670">
        <v>12</v>
      </c>
    </row>
    <row r="7520" spans="1:18" ht="15.75" customHeight="1" x14ac:dyDescent="0.2">
      <c r="A7520" s="667" t="s">
        <v>15848</v>
      </c>
      <c r="B7520" s="666" t="s">
        <v>8610</v>
      </c>
      <c r="C7520" s="670" t="s">
        <v>15908</v>
      </c>
      <c r="D7520" s="665" t="s">
        <v>10356</v>
      </c>
      <c r="E7520" s="737" t="s">
        <v>9194</v>
      </c>
      <c r="F7520" s="666">
        <v>46861724</v>
      </c>
      <c r="G7520" s="667" t="s">
        <v>15949</v>
      </c>
      <c r="H7520" s="675" t="s">
        <v>10356</v>
      </c>
      <c r="I7520" s="668" t="s">
        <v>6929</v>
      </c>
      <c r="J7520" s="675" t="s">
        <v>10356</v>
      </c>
      <c r="K7520" s="670">
        <v>0</v>
      </c>
      <c r="L7520" s="670"/>
      <c r="M7520" s="753"/>
      <c r="N7520" s="670">
        <v>1</v>
      </c>
      <c r="O7520" s="670">
        <v>2</v>
      </c>
      <c r="P7520" s="755">
        <v>5800</v>
      </c>
      <c r="Q7520" s="670">
        <v>1</v>
      </c>
      <c r="R7520" s="670">
        <v>12</v>
      </c>
    </row>
    <row r="7521" spans="1:18" ht="15.75" customHeight="1" x14ac:dyDescent="0.2">
      <c r="A7521" s="667" t="s">
        <v>15848</v>
      </c>
      <c r="B7521" s="666" t="s">
        <v>8610</v>
      </c>
      <c r="C7521" s="670" t="s">
        <v>15908</v>
      </c>
      <c r="D7521" s="665" t="s">
        <v>10757</v>
      </c>
      <c r="E7521" s="737" t="s">
        <v>9194</v>
      </c>
      <c r="F7521" s="666">
        <v>75010478</v>
      </c>
      <c r="G7521" s="667" t="s">
        <v>15950</v>
      </c>
      <c r="H7521" s="675" t="s">
        <v>10757</v>
      </c>
      <c r="I7521" s="668" t="s">
        <v>6929</v>
      </c>
      <c r="J7521" s="675" t="s">
        <v>10757</v>
      </c>
      <c r="K7521" s="670">
        <v>0</v>
      </c>
      <c r="L7521" s="670"/>
      <c r="M7521" s="753"/>
      <c r="N7521" s="670">
        <v>1</v>
      </c>
      <c r="O7521" s="670">
        <v>2</v>
      </c>
      <c r="P7521" s="755">
        <v>5800</v>
      </c>
      <c r="Q7521" s="670">
        <v>1</v>
      </c>
      <c r="R7521" s="670">
        <v>12</v>
      </c>
    </row>
    <row r="7522" spans="1:18" ht="15.75" customHeight="1" x14ac:dyDescent="0.2">
      <c r="A7522" s="667" t="s">
        <v>15848</v>
      </c>
      <c r="B7522" s="666" t="s">
        <v>8610</v>
      </c>
      <c r="C7522" s="670" t="s">
        <v>15908</v>
      </c>
      <c r="D7522" s="665" t="s">
        <v>10356</v>
      </c>
      <c r="E7522" s="737" t="s">
        <v>9194</v>
      </c>
      <c r="F7522" s="666">
        <v>74911645</v>
      </c>
      <c r="G7522" s="667" t="s">
        <v>15951</v>
      </c>
      <c r="H7522" s="675" t="s">
        <v>10356</v>
      </c>
      <c r="I7522" s="668" t="s">
        <v>6929</v>
      </c>
      <c r="J7522" s="675" t="s">
        <v>10356</v>
      </c>
      <c r="K7522" s="670">
        <v>0</v>
      </c>
      <c r="L7522" s="670"/>
      <c r="M7522" s="753"/>
      <c r="N7522" s="670">
        <v>1</v>
      </c>
      <c r="O7522" s="670">
        <v>2</v>
      </c>
      <c r="P7522" s="755">
        <v>5800</v>
      </c>
      <c r="Q7522" s="670">
        <v>1</v>
      </c>
      <c r="R7522" s="670">
        <v>12</v>
      </c>
    </row>
    <row r="7523" spans="1:18" ht="15.75" customHeight="1" x14ac:dyDescent="0.2">
      <c r="A7523" s="667" t="s">
        <v>15848</v>
      </c>
      <c r="B7523" s="666" t="s">
        <v>8610</v>
      </c>
      <c r="C7523" s="670" t="s">
        <v>15908</v>
      </c>
      <c r="D7523" s="665" t="s">
        <v>10356</v>
      </c>
      <c r="E7523" s="737" t="s">
        <v>9194</v>
      </c>
      <c r="F7523" s="666">
        <v>70009767</v>
      </c>
      <c r="G7523" s="667" t="s">
        <v>15952</v>
      </c>
      <c r="H7523" s="675" t="s">
        <v>10356</v>
      </c>
      <c r="I7523" s="668" t="s">
        <v>6929</v>
      </c>
      <c r="J7523" s="675" t="s">
        <v>10356</v>
      </c>
      <c r="K7523" s="670">
        <v>0</v>
      </c>
      <c r="L7523" s="670"/>
      <c r="M7523" s="753"/>
      <c r="N7523" s="670">
        <v>1</v>
      </c>
      <c r="O7523" s="670">
        <v>2</v>
      </c>
      <c r="P7523" s="755">
        <v>5800</v>
      </c>
      <c r="Q7523" s="670">
        <v>1</v>
      </c>
      <c r="R7523" s="670">
        <v>12</v>
      </c>
    </row>
    <row r="7524" spans="1:18" ht="15.75" customHeight="1" x14ac:dyDescent="0.2">
      <c r="A7524" s="667" t="s">
        <v>15848</v>
      </c>
      <c r="B7524" s="666" t="s">
        <v>8610</v>
      </c>
      <c r="C7524" s="670" t="s">
        <v>15908</v>
      </c>
      <c r="D7524" s="665" t="s">
        <v>10356</v>
      </c>
      <c r="E7524" s="737" t="s">
        <v>9194</v>
      </c>
      <c r="F7524" s="666">
        <v>46794183</v>
      </c>
      <c r="G7524" s="667" t="s">
        <v>15953</v>
      </c>
      <c r="H7524" s="675" t="s">
        <v>10356</v>
      </c>
      <c r="I7524" s="668" t="s">
        <v>6929</v>
      </c>
      <c r="J7524" s="675" t="s">
        <v>10356</v>
      </c>
      <c r="K7524" s="670">
        <v>0</v>
      </c>
      <c r="L7524" s="670"/>
      <c r="M7524" s="753"/>
      <c r="N7524" s="670">
        <v>1</v>
      </c>
      <c r="O7524" s="670">
        <v>2</v>
      </c>
      <c r="P7524" s="755">
        <v>5800</v>
      </c>
      <c r="Q7524" s="670">
        <v>1</v>
      </c>
      <c r="R7524" s="670">
        <v>12</v>
      </c>
    </row>
    <row r="7525" spans="1:18" ht="15.75" customHeight="1" x14ac:dyDescent="0.2">
      <c r="A7525" s="667" t="s">
        <v>15848</v>
      </c>
      <c r="B7525" s="666" t="s">
        <v>8610</v>
      </c>
      <c r="C7525" s="670" t="s">
        <v>15908</v>
      </c>
      <c r="D7525" s="667" t="s">
        <v>15850</v>
      </c>
      <c r="E7525" s="737" t="s">
        <v>7807</v>
      </c>
      <c r="F7525" s="670">
        <v>40679694</v>
      </c>
      <c r="G7525" s="667" t="s">
        <v>15954</v>
      </c>
      <c r="H7525" s="668" t="s">
        <v>15850</v>
      </c>
      <c r="I7525" s="668" t="s">
        <v>7361</v>
      </c>
      <c r="J7525" s="668" t="s">
        <v>15850</v>
      </c>
      <c r="K7525" s="670">
        <v>0</v>
      </c>
      <c r="L7525" s="670"/>
      <c r="M7525" s="753"/>
      <c r="N7525" s="670">
        <v>1</v>
      </c>
      <c r="O7525" s="670">
        <v>2</v>
      </c>
      <c r="P7525" s="755">
        <v>3800</v>
      </c>
      <c r="Q7525" s="670">
        <v>1</v>
      </c>
      <c r="R7525" s="670">
        <v>12</v>
      </c>
    </row>
    <row r="7526" spans="1:18" ht="15.75" customHeight="1" x14ac:dyDescent="0.2">
      <c r="A7526" s="667" t="s">
        <v>15848</v>
      </c>
      <c r="B7526" s="666" t="s">
        <v>8610</v>
      </c>
      <c r="C7526" s="670" t="s">
        <v>15908</v>
      </c>
      <c r="D7526" s="667" t="s">
        <v>9913</v>
      </c>
      <c r="E7526" s="737" t="s">
        <v>15563</v>
      </c>
      <c r="F7526" s="666">
        <v>72469108</v>
      </c>
      <c r="G7526" s="667" t="s">
        <v>15955</v>
      </c>
      <c r="H7526" s="668" t="s">
        <v>9913</v>
      </c>
      <c r="I7526" s="668" t="s">
        <v>6929</v>
      </c>
      <c r="J7526" s="668" t="s">
        <v>9913</v>
      </c>
      <c r="K7526" s="670">
        <v>0</v>
      </c>
      <c r="L7526" s="670"/>
      <c r="M7526" s="753"/>
      <c r="N7526" s="670">
        <v>1</v>
      </c>
      <c r="O7526" s="670">
        <v>2</v>
      </c>
      <c r="P7526" s="755">
        <v>10400</v>
      </c>
      <c r="Q7526" s="670">
        <v>1</v>
      </c>
      <c r="R7526" s="670">
        <v>12</v>
      </c>
    </row>
    <row r="7527" spans="1:18" ht="15.75" customHeight="1" x14ac:dyDescent="0.2">
      <c r="A7527" s="667" t="s">
        <v>15848</v>
      </c>
      <c r="B7527" s="666" t="s">
        <v>8610</v>
      </c>
      <c r="C7527" s="670" t="s">
        <v>15908</v>
      </c>
      <c r="D7527" s="665" t="s">
        <v>10757</v>
      </c>
      <c r="E7527" s="737" t="s">
        <v>9194</v>
      </c>
      <c r="F7527" s="666">
        <v>72423487</v>
      </c>
      <c r="G7527" s="667" t="s">
        <v>15956</v>
      </c>
      <c r="H7527" s="675" t="s">
        <v>10757</v>
      </c>
      <c r="I7527" s="668" t="s">
        <v>6929</v>
      </c>
      <c r="J7527" s="675" t="s">
        <v>10757</v>
      </c>
      <c r="K7527" s="670">
        <v>0</v>
      </c>
      <c r="L7527" s="670"/>
      <c r="M7527" s="753"/>
      <c r="N7527" s="670">
        <v>1</v>
      </c>
      <c r="O7527" s="670">
        <v>2</v>
      </c>
      <c r="P7527" s="755">
        <v>5800</v>
      </c>
      <c r="Q7527" s="670">
        <v>1</v>
      </c>
      <c r="R7527" s="670">
        <v>12</v>
      </c>
    </row>
    <row r="7528" spans="1:18" ht="15.75" customHeight="1" x14ac:dyDescent="0.2">
      <c r="A7528" s="667" t="s">
        <v>15848</v>
      </c>
      <c r="B7528" s="666" t="s">
        <v>8610</v>
      </c>
      <c r="C7528" s="670" t="s">
        <v>15908</v>
      </c>
      <c r="D7528" s="665" t="s">
        <v>15850</v>
      </c>
      <c r="E7528" s="737" t="s">
        <v>7807</v>
      </c>
      <c r="F7528" s="670">
        <v>44560271</v>
      </c>
      <c r="G7528" s="667" t="s">
        <v>15957</v>
      </c>
      <c r="H7528" s="675" t="s">
        <v>15850</v>
      </c>
      <c r="I7528" s="668" t="s">
        <v>7361</v>
      </c>
      <c r="J7528" s="675" t="s">
        <v>15850</v>
      </c>
      <c r="K7528" s="670">
        <v>0</v>
      </c>
      <c r="L7528" s="670"/>
      <c r="M7528" s="753"/>
      <c r="N7528" s="670">
        <v>1</v>
      </c>
      <c r="O7528" s="670">
        <v>2</v>
      </c>
      <c r="P7528" s="755">
        <v>3800</v>
      </c>
      <c r="Q7528" s="670">
        <v>1</v>
      </c>
      <c r="R7528" s="670">
        <v>12</v>
      </c>
    </row>
    <row r="7529" spans="1:18" ht="15.75" customHeight="1" x14ac:dyDescent="0.2">
      <c r="A7529" s="667" t="s">
        <v>15848</v>
      </c>
      <c r="B7529" s="666" t="s">
        <v>8610</v>
      </c>
      <c r="C7529" s="670" t="s">
        <v>15908</v>
      </c>
      <c r="D7529" s="667" t="s">
        <v>10356</v>
      </c>
      <c r="E7529" s="737" t="s">
        <v>9194</v>
      </c>
      <c r="F7529" s="670">
        <v>18173564</v>
      </c>
      <c r="G7529" s="667" t="s">
        <v>15958</v>
      </c>
      <c r="H7529" s="668" t="s">
        <v>10356</v>
      </c>
      <c r="I7529" s="668" t="s">
        <v>6929</v>
      </c>
      <c r="J7529" s="668" t="s">
        <v>10356</v>
      </c>
      <c r="K7529" s="670">
        <v>0</v>
      </c>
      <c r="L7529" s="670"/>
      <c r="M7529" s="753"/>
      <c r="N7529" s="670">
        <v>1</v>
      </c>
      <c r="O7529" s="670">
        <v>2</v>
      </c>
      <c r="P7529" s="755">
        <v>5800</v>
      </c>
      <c r="Q7529" s="670">
        <v>1</v>
      </c>
      <c r="R7529" s="670">
        <v>12</v>
      </c>
    </row>
    <row r="7530" spans="1:18" ht="15.75" customHeight="1" x14ac:dyDescent="0.2">
      <c r="A7530" s="667" t="s">
        <v>15848</v>
      </c>
      <c r="B7530" s="666" t="s">
        <v>8610</v>
      </c>
      <c r="C7530" s="670" t="s">
        <v>15908</v>
      </c>
      <c r="D7530" s="667" t="s">
        <v>15850</v>
      </c>
      <c r="E7530" s="737" t="s">
        <v>7807</v>
      </c>
      <c r="F7530" s="670">
        <v>71709093</v>
      </c>
      <c r="G7530" s="667" t="s">
        <v>15959</v>
      </c>
      <c r="H7530" s="668" t="s">
        <v>15850</v>
      </c>
      <c r="I7530" s="668" t="s">
        <v>7361</v>
      </c>
      <c r="J7530" s="668" t="s">
        <v>15850</v>
      </c>
      <c r="K7530" s="670">
        <v>0</v>
      </c>
      <c r="L7530" s="670"/>
      <c r="M7530" s="753"/>
      <c r="N7530" s="670">
        <v>1</v>
      </c>
      <c r="O7530" s="670">
        <v>2</v>
      </c>
      <c r="P7530" s="755">
        <v>3800</v>
      </c>
      <c r="Q7530" s="670">
        <v>1</v>
      </c>
      <c r="R7530" s="670">
        <v>12</v>
      </c>
    </row>
    <row r="7531" spans="1:18" ht="15.75" customHeight="1" x14ac:dyDescent="0.2">
      <c r="A7531" s="667" t="s">
        <v>15848</v>
      </c>
      <c r="B7531" s="666" t="s">
        <v>8610</v>
      </c>
      <c r="C7531" s="670" t="s">
        <v>15908</v>
      </c>
      <c r="D7531" s="665" t="s">
        <v>10757</v>
      </c>
      <c r="E7531" s="737" t="s">
        <v>9194</v>
      </c>
      <c r="F7531" s="666">
        <v>71910012</v>
      </c>
      <c r="G7531" s="667" t="s">
        <v>15960</v>
      </c>
      <c r="H7531" s="675" t="s">
        <v>10757</v>
      </c>
      <c r="I7531" s="668" t="s">
        <v>6929</v>
      </c>
      <c r="J7531" s="675" t="s">
        <v>10757</v>
      </c>
      <c r="K7531" s="670">
        <v>0</v>
      </c>
      <c r="L7531" s="670"/>
      <c r="M7531" s="753"/>
      <c r="N7531" s="670">
        <v>1</v>
      </c>
      <c r="O7531" s="670">
        <v>2</v>
      </c>
      <c r="P7531" s="755">
        <v>5800</v>
      </c>
      <c r="Q7531" s="670">
        <v>1</v>
      </c>
      <c r="R7531" s="670">
        <v>12</v>
      </c>
    </row>
    <row r="7532" spans="1:18" ht="15.75" customHeight="1" x14ac:dyDescent="0.2">
      <c r="A7532" s="667" t="s">
        <v>15848</v>
      </c>
      <c r="B7532" s="666" t="s">
        <v>8610</v>
      </c>
      <c r="C7532" s="670" t="s">
        <v>15908</v>
      </c>
      <c r="D7532" s="665" t="s">
        <v>10757</v>
      </c>
      <c r="E7532" s="737" t="s">
        <v>9194</v>
      </c>
      <c r="F7532" s="666">
        <v>48464591</v>
      </c>
      <c r="G7532" s="667" t="s">
        <v>15961</v>
      </c>
      <c r="H7532" s="675" t="s">
        <v>10757</v>
      </c>
      <c r="I7532" s="668" t="s">
        <v>6929</v>
      </c>
      <c r="J7532" s="675" t="s">
        <v>10757</v>
      </c>
      <c r="K7532" s="670">
        <v>0</v>
      </c>
      <c r="L7532" s="670"/>
      <c r="M7532" s="753"/>
      <c r="N7532" s="670">
        <v>1</v>
      </c>
      <c r="O7532" s="670">
        <v>2</v>
      </c>
      <c r="P7532" s="755">
        <v>5800</v>
      </c>
      <c r="Q7532" s="670">
        <v>1</v>
      </c>
      <c r="R7532" s="670">
        <v>12</v>
      </c>
    </row>
    <row r="7533" spans="1:18" ht="15.75" customHeight="1" x14ac:dyDescent="0.2">
      <c r="A7533" s="667" t="s">
        <v>15848</v>
      </c>
      <c r="B7533" s="666" t="s">
        <v>8610</v>
      </c>
      <c r="C7533" s="670" t="s">
        <v>15908</v>
      </c>
      <c r="D7533" s="667" t="s">
        <v>10366</v>
      </c>
      <c r="E7533" s="737" t="s">
        <v>6455</v>
      </c>
      <c r="F7533" s="670">
        <v>71785057</v>
      </c>
      <c r="G7533" s="667" t="s">
        <v>15962</v>
      </c>
      <c r="H7533" s="668" t="s">
        <v>10366</v>
      </c>
      <c r="I7533" s="668" t="s">
        <v>7361</v>
      </c>
      <c r="J7533" s="668" t="s">
        <v>10366</v>
      </c>
      <c r="K7533" s="670">
        <v>0</v>
      </c>
      <c r="L7533" s="670"/>
      <c r="M7533" s="753"/>
      <c r="N7533" s="670">
        <v>1</v>
      </c>
      <c r="O7533" s="670">
        <v>2</v>
      </c>
      <c r="P7533" s="755">
        <v>3600</v>
      </c>
      <c r="Q7533" s="670">
        <v>1</v>
      </c>
      <c r="R7533" s="670">
        <v>12</v>
      </c>
    </row>
    <row r="7534" spans="1:18" ht="15.75" customHeight="1" x14ac:dyDescent="0.2">
      <c r="A7534" s="665" t="s">
        <v>15963</v>
      </c>
      <c r="B7534" s="666" t="s">
        <v>15964</v>
      </c>
      <c r="C7534" s="666" t="s">
        <v>13076</v>
      </c>
      <c r="D7534" s="675" t="s">
        <v>9914</v>
      </c>
      <c r="E7534" s="737" t="s">
        <v>13813</v>
      </c>
      <c r="F7534" s="666">
        <v>71214839</v>
      </c>
      <c r="G7534" s="675" t="s">
        <v>15965</v>
      </c>
      <c r="H7534" s="675" t="s">
        <v>9914</v>
      </c>
      <c r="I7534" s="675" t="s">
        <v>8801</v>
      </c>
      <c r="J7534" s="675" t="s">
        <v>9913</v>
      </c>
      <c r="K7534" s="666">
        <v>1</v>
      </c>
      <c r="L7534" s="666">
        <v>8</v>
      </c>
      <c r="M7534" s="756">
        <v>6508</v>
      </c>
      <c r="N7534" s="666"/>
      <c r="O7534" s="666"/>
      <c r="P7534" s="772" t="s">
        <v>554</v>
      </c>
      <c r="Q7534" s="666"/>
      <c r="R7534" s="666"/>
    </row>
    <row r="7535" spans="1:18" ht="15.75" customHeight="1" x14ac:dyDescent="0.2">
      <c r="A7535" s="665" t="s">
        <v>15963</v>
      </c>
      <c r="B7535" s="666" t="s">
        <v>15964</v>
      </c>
      <c r="C7535" s="666" t="s">
        <v>13076</v>
      </c>
      <c r="D7535" s="675" t="s">
        <v>10366</v>
      </c>
      <c r="E7535" s="737" t="s">
        <v>5091</v>
      </c>
      <c r="F7535" s="666">
        <v>71857901</v>
      </c>
      <c r="G7535" s="675" t="s">
        <v>15966</v>
      </c>
      <c r="H7535" s="675" t="s">
        <v>10366</v>
      </c>
      <c r="I7535" s="675" t="s">
        <v>15967</v>
      </c>
      <c r="J7535" s="675" t="s">
        <v>7186</v>
      </c>
      <c r="K7535" s="666"/>
      <c r="L7535" s="666"/>
      <c r="M7535" s="756">
        <v>2500</v>
      </c>
      <c r="N7535" s="666">
        <v>1</v>
      </c>
      <c r="O7535" s="666">
        <v>2</v>
      </c>
      <c r="P7535" s="772">
        <v>5</v>
      </c>
      <c r="Q7535" s="666"/>
      <c r="R7535" s="666"/>
    </row>
    <row r="7536" spans="1:18" ht="15.75" customHeight="1" x14ac:dyDescent="0.2">
      <c r="A7536" s="665" t="s">
        <v>15963</v>
      </c>
      <c r="B7536" s="666" t="s">
        <v>15968</v>
      </c>
      <c r="C7536" s="666" t="s">
        <v>10202</v>
      </c>
      <c r="D7536" s="675" t="s">
        <v>10738</v>
      </c>
      <c r="E7536" s="737" t="s">
        <v>7555</v>
      </c>
      <c r="F7536" s="666">
        <v>71857896</v>
      </c>
      <c r="G7536" s="675" t="s">
        <v>15969</v>
      </c>
      <c r="H7536" s="675" t="s">
        <v>10738</v>
      </c>
      <c r="I7536" s="675" t="s">
        <v>15967</v>
      </c>
      <c r="J7536" s="675" t="s">
        <v>10738</v>
      </c>
      <c r="K7536" s="666">
        <v>2</v>
      </c>
      <c r="L7536" s="666">
        <v>12</v>
      </c>
      <c r="M7536" s="756">
        <v>1212</v>
      </c>
      <c r="N7536" s="666" t="s">
        <v>10860</v>
      </c>
      <c r="O7536" s="666">
        <v>6</v>
      </c>
      <c r="P7536" s="772">
        <v>7.2</v>
      </c>
      <c r="Q7536" s="666">
        <v>12</v>
      </c>
      <c r="R7536" s="666" t="s">
        <v>1702</v>
      </c>
    </row>
    <row r="7537" spans="1:18" ht="15.75" customHeight="1" x14ac:dyDescent="0.2">
      <c r="A7537" s="665" t="s">
        <v>15963</v>
      </c>
      <c r="B7537" s="666" t="s">
        <v>8610</v>
      </c>
      <c r="C7537" s="666" t="s">
        <v>13076</v>
      </c>
      <c r="D7537" s="675" t="s">
        <v>9268</v>
      </c>
      <c r="E7537" s="737" t="s">
        <v>1750</v>
      </c>
      <c r="F7537" s="666">
        <v>70026699</v>
      </c>
      <c r="G7537" s="675" t="s">
        <v>12406</v>
      </c>
      <c r="H7537" s="675" t="s">
        <v>9268</v>
      </c>
      <c r="I7537" s="675" t="s">
        <v>8801</v>
      </c>
      <c r="J7537" s="675" t="s">
        <v>13704</v>
      </c>
      <c r="K7537" s="666">
        <v>1</v>
      </c>
      <c r="L7537" s="666">
        <v>2</v>
      </c>
      <c r="M7537" s="756">
        <v>4502</v>
      </c>
      <c r="N7537" s="666"/>
      <c r="O7537" s="666"/>
      <c r="P7537" s="772" t="s">
        <v>554</v>
      </c>
      <c r="Q7537" s="666"/>
      <c r="R7537" s="666"/>
    </row>
    <row r="7538" spans="1:18" ht="15.75" customHeight="1" x14ac:dyDescent="0.2">
      <c r="A7538" s="665" t="s">
        <v>15963</v>
      </c>
      <c r="B7538" s="666" t="s">
        <v>8610</v>
      </c>
      <c r="C7538" s="666" t="s">
        <v>10202</v>
      </c>
      <c r="D7538" s="675" t="s">
        <v>12055</v>
      </c>
      <c r="E7538" s="737" t="s">
        <v>6455</v>
      </c>
      <c r="F7538" s="666">
        <v>18195362</v>
      </c>
      <c r="G7538" s="675" t="s">
        <v>15970</v>
      </c>
      <c r="H7538" s="675" t="s">
        <v>12055</v>
      </c>
      <c r="I7538" s="675" t="s">
        <v>7541</v>
      </c>
      <c r="J7538" s="675" t="s">
        <v>12055</v>
      </c>
      <c r="K7538" s="666">
        <v>3</v>
      </c>
      <c r="L7538" s="666">
        <v>8</v>
      </c>
      <c r="M7538" s="756">
        <v>1808</v>
      </c>
      <c r="N7538" s="666">
        <v>2</v>
      </c>
      <c r="O7538" s="666">
        <v>6</v>
      </c>
      <c r="P7538" s="772">
        <v>10.8</v>
      </c>
      <c r="Q7538" s="666">
        <v>12</v>
      </c>
      <c r="R7538" s="666" t="s">
        <v>6989</v>
      </c>
    </row>
    <row r="7539" spans="1:18" ht="15.75" customHeight="1" x14ac:dyDescent="0.2">
      <c r="A7539" s="665" t="s">
        <v>15963</v>
      </c>
      <c r="B7539" s="666" t="s">
        <v>15964</v>
      </c>
      <c r="C7539" s="666" t="s">
        <v>13076</v>
      </c>
      <c r="D7539" s="675" t="s">
        <v>10738</v>
      </c>
      <c r="E7539" s="737" t="s">
        <v>15041</v>
      </c>
      <c r="F7539" s="666">
        <v>41873513</v>
      </c>
      <c r="G7539" s="675" t="s">
        <v>15971</v>
      </c>
      <c r="H7539" s="675" t="s">
        <v>10738</v>
      </c>
      <c r="I7539" s="675" t="s">
        <v>15967</v>
      </c>
      <c r="J7539" s="675" t="s">
        <v>10738</v>
      </c>
      <c r="K7539" s="666">
        <v>1</v>
      </c>
      <c r="L7539" s="666">
        <v>3</v>
      </c>
      <c r="M7539" s="756">
        <v>3303</v>
      </c>
      <c r="N7539" s="666">
        <v>2</v>
      </c>
      <c r="O7539" s="666">
        <v>6</v>
      </c>
      <c r="P7539" s="772">
        <v>19.8</v>
      </c>
      <c r="Q7539" s="666">
        <v>12</v>
      </c>
      <c r="R7539" s="666" t="s">
        <v>15972</v>
      </c>
    </row>
    <row r="7540" spans="1:18" ht="15.75" customHeight="1" x14ac:dyDescent="0.2">
      <c r="A7540" s="665" t="s">
        <v>15963</v>
      </c>
      <c r="B7540" s="666" t="s">
        <v>15964</v>
      </c>
      <c r="C7540" s="666" t="s">
        <v>13076</v>
      </c>
      <c r="D7540" s="675" t="s">
        <v>12055</v>
      </c>
      <c r="E7540" s="737" t="s">
        <v>5124</v>
      </c>
      <c r="F7540" s="666">
        <v>70301542</v>
      </c>
      <c r="G7540" s="675" t="s">
        <v>15973</v>
      </c>
      <c r="H7540" s="675" t="s">
        <v>12055</v>
      </c>
      <c r="I7540" s="675" t="s">
        <v>7541</v>
      </c>
      <c r="J7540" s="675" t="s">
        <v>12055</v>
      </c>
      <c r="K7540" s="666">
        <v>2</v>
      </c>
      <c r="L7540" s="666">
        <v>12</v>
      </c>
      <c r="M7540" s="756">
        <v>2012</v>
      </c>
      <c r="N7540" s="666">
        <v>1</v>
      </c>
      <c r="O7540" s="666">
        <v>6</v>
      </c>
      <c r="P7540" s="772">
        <v>12</v>
      </c>
      <c r="Q7540" s="666">
        <v>12</v>
      </c>
      <c r="R7540" s="666" t="s">
        <v>1324</v>
      </c>
    </row>
    <row r="7541" spans="1:18" ht="15.75" customHeight="1" x14ac:dyDescent="0.2">
      <c r="A7541" s="665" t="s">
        <v>15963</v>
      </c>
      <c r="B7541" s="666" t="s">
        <v>8610</v>
      </c>
      <c r="C7541" s="666" t="s">
        <v>10202</v>
      </c>
      <c r="D7541" s="675" t="s">
        <v>15974</v>
      </c>
      <c r="E7541" s="737" t="s">
        <v>15041</v>
      </c>
      <c r="F7541" s="666">
        <v>43394268</v>
      </c>
      <c r="G7541" s="675" t="s">
        <v>15975</v>
      </c>
      <c r="H7541" s="675" t="s">
        <v>15974</v>
      </c>
      <c r="I7541" s="675" t="s">
        <v>8801</v>
      </c>
      <c r="J7541" s="675" t="s">
        <v>9837</v>
      </c>
      <c r="K7541" s="666">
        <v>2</v>
      </c>
      <c r="L7541" s="666">
        <v>12</v>
      </c>
      <c r="M7541" s="756">
        <v>3312</v>
      </c>
      <c r="N7541" s="666" t="s">
        <v>10860</v>
      </c>
      <c r="O7541" s="666">
        <v>6</v>
      </c>
      <c r="P7541" s="772">
        <v>19.8</v>
      </c>
      <c r="Q7541" s="666">
        <v>12</v>
      </c>
      <c r="R7541" s="666" t="s">
        <v>15972</v>
      </c>
    </row>
    <row r="7542" spans="1:18" ht="15.75" customHeight="1" x14ac:dyDescent="0.2">
      <c r="A7542" s="665" t="s">
        <v>15963</v>
      </c>
      <c r="B7542" s="666" t="s">
        <v>8610</v>
      </c>
      <c r="C7542" s="666" t="s">
        <v>10202</v>
      </c>
      <c r="D7542" s="675" t="s">
        <v>9268</v>
      </c>
      <c r="E7542" s="737" t="s">
        <v>15041</v>
      </c>
      <c r="F7542" s="666">
        <v>43879501</v>
      </c>
      <c r="G7542" s="675" t="s">
        <v>15976</v>
      </c>
      <c r="H7542" s="675" t="s">
        <v>9268</v>
      </c>
      <c r="I7542" s="675" t="s">
        <v>8801</v>
      </c>
      <c r="J7542" s="675" t="s">
        <v>13704</v>
      </c>
      <c r="K7542" s="666">
        <v>2</v>
      </c>
      <c r="L7542" s="666">
        <v>12</v>
      </c>
      <c r="M7542" s="763">
        <v>3312</v>
      </c>
      <c r="N7542" s="666" t="s">
        <v>10860</v>
      </c>
      <c r="O7542" s="666">
        <v>6</v>
      </c>
      <c r="P7542" s="772">
        <v>19.8</v>
      </c>
      <c r="Q7542" s="666">
        <v>12</v>
      </c>
      <c r="R7542" s="666" t="s">
        <v>15972</v>
      </c>
    </row>
    <row r="7543" spans="1:18" ht="15.75" customHeight="1" x14ac:dyDescent="0.2">
      <c r="A7543" s="665" t="s">
        <v>15963</v>
      </c>
      <c r="B7543" s="666" t="s">
        <v>15964</v>
      </c>
      <c r="C7543" s="666" t="s">
        <v>13076</v>
      </c>
      <c r="D7543" s="675" t="s">
        <v>6996</v>
      </c>
      <c r="E7543" s="737" t="s">
        <v>6892</v>
      </c>
      <c r="F7543" s="666">
        <v>70498954</v>
      </c>
      <c r="G7543" s="675" t="s">
        <v>15977</v>
      </c>
      <c r="H7543" s="675" t="s">
        <v>6996</v>
      </c>
      <c r="I7543" s="675" t="s">
        <v>8801</v>
      </c>
      <c r="J7543" s="675" t="s">
        <v>15978</v>
      </c>
      <c r="K7543" s="666"/>
      <c r="L7543" s="666"/>
      <c r="M7543" s="763">
        <v>4000</v>
      </c>
      <c r="N7543" s="666">
        <v>1</v>
      </c>
      <c r="O7543" s="666">
        <v>3</v>
      </c>
      <c r="P7543" s="772">
        <v>12</v>
      </c>
      <c r="Q7543" s="666"/>
      <c r="R7543" s="666"/>
    </row>
    <row r="7544" spans="1:18" ht="15.75" customHeight="1" x14ac:dyDescent="0.2">
      <c r="A7544" s="665" t="s">
        <v>15963</v>
      </c>
      <c r="B7544" s="666" t="s">
        <v>15964</v>
      </c>
      <c r="C7544" s="666" t="s">
        <v>13076</v>
      </c>
      <c r="D7544" s="675" t="s">
        <v>9914</v>
      </c>
      <c r="E7544" s="737" t="s">
        <v>13813</v>
      </c>
      <c r="F7544" s="666">
        <v>46272994</v>
      </c>
      <c r="G7544" s="675" t="s">
        <v>15979</v>
      </c>
      <c r="H7544" s="675" t="s">
        <v>9914</v>
      </c>
      <c r="I7544" s="675" t="s">
        <v>8801</v>
      </c>
      <c r="J7544" s="675" t="s">
        <v>9913</v>
      </c>
      <c r="K7544" s="666">
        <v>2</v>
      </c>
      <c r="L7544" s="666">
        <v>7</v>
      </c>
      <c r="M7544" s="763">
        <v>6507</v>
      </c>
      <c r="N7544" s="666"/>
      <c r="O7544" s="666"/>
      <c r="P7544" s="772" t="s">
        <v>554</v>
      </c>
      <c r="Q7544" s="666"/>
      <c r="R7544" s="666"/>
    </row>
    <row r="7545" spans="1:18" ht="15.75" customHeight="1" x14ac:dyDescent="0.2">
      <c r="A7545" s="665" t="s">
        <v>15963</v>
      </c>
      <c r="B7545" s="666" t="s">
        <v>8610</v>
      </c>
      <c r="C7545" s="666" t="s">
        <v>10202</v>
      </c>
      <c r="D7545" s="675" t="s">
        <v>15974</v>
      </c>
      <c r="E7545" s="737" t="s">
        <v>15041</v>
      </c>
      <c r="F7545" s="666">
        <v>46311470</v>
      </c>
      <c r="G7545" s="675" t="s">
        <v>15980</v>
      </c>
      <c r="H7545" s="675" t="s">
        <v>15974</v>
      </c>
      <c r="I7545" s="675" t="s">
        <v>8801</v>
      </c>
      <c r="J7545" s="675" t="s">
        <v>9837</v>
      </c>
      <c r="K7545" s="666">
        <v>2</v>
      </c>
      <c r="L7545" s="666">
        <v>12</v>
      </c>
      <c r="M7545" s="763">
        <v>3312</v>
      </c>
      <c r="N7545" s="666" t="s">
        <v>10860</v>
      </c>
      <c r="O7545" s="666">
        <v>6</v>
      </c>
      <c r="P7545" s="772">
        <v>19.8</v>
      </c>
      <c r="Q7545" s="666">
        <v>12</v>
      </c>
      <c r="R7545" s="666" t="s">
        <v>15972</v>
      </c>
    </row>
    <row r="7546" spans="1:18" ht="15.75" customHeight="1" x14ac:dyDescent="0.2">
      <c r="A7546" s="665" t="s">
        <v>15963</v>
      </c>
      <c r="B7546" s="666" t="s">
        <v>15964</v>
      </c>
      <c r="C7546" s="666" t="s">
        <v>13076</v>
      </c>
      <c r="D7546" s="675" t="s">
        <v>12055</v>
      </c>
      <c r="E7546" s="737" t="s">
        <v>5124</v>
      </c>
      <c r="F7546" s="666">
        <v>18196691</v>
      </c>
      <c r="G7546" s="675" t="s">
        <v>15981</v>
      </c>
      <c r="H7546" s="675" t="s">
        <v>12055</v>
      </c>
      <c r="I7546" s="675" t="s">
        <v>7541</v>
      </c>
      <c r="J7546" s="675" t="s">
        <v>12055</v>
      </c>
      <c r="K7546" s="666"/>
      <c r="L7546" s="666"/>
      <c r="M7546" s="763">
        <v>2000</v>
      </c>
      <c r="N7546" s="666">
        <v>1</v>
      </c>
      <c r="O7546" s="666">
        <v>1</v>
      </c>
      <c r="P7546" s="772">
        <v>2</v>
      </c>
      <c r="Q7546" s="666"/>
      <c r="R7546" s="666"/>
    </row>
    <row r="7547" spans="1:18" ht="15.75" customHeight="1" x14ac:dyDescent="0.2">
      <c r="A7547" s="665" t="s">
        <v>15963</v>
      </c>
      <c r="B7547" s="666" t="s">
        <v>15964</v>
      </c>
      <c r="C7547" s="666" t="s">
        <v>13076</v>
      </c>
      <c r="D7547" s="675" t="s">
        <v>10356</v>
      </c>
      <c r="E7547" s="737" t="s">
        <v>4266</v>
      </c>
      <c r="F7547" s="666">
        <v>43994170</v>
      </c>
      <c r="G7547" s="675" t="s">
        <v>14705</v>
      </c>
      <c r="H7547" s="675" t="s">
        <v>10356</v>
      </c>
      <c r="I7547" s="675" t="s">
        <v>8801</v>
      </c>
      <c r="J7547" s="675" t="s">
        <v>15982</v>
      </c>
      <c r="K7547" s="666">
        <v>1</v>
      </c>
      <c r="L7547" s="666">
        <v>3</v>
      </c>
      <c r="M7547" s="763">
        <v>6003</v>
      </c>
      <c r="N7547" s="666">
        <v>2</v>
      </c>
      <c r="O7547" s="666">
        <v>6</v>
      </c>
      <c r="P7547" s="772">
        <v>36</v>
      </c>
      <c r="Q7547" s="666">
        <v>12</v>
      </c>
      <c r="R7547" s="666" t="s">
        <v>12617</v>
      </c>
    </row>
    <row r="7548" spans="1:18" ht="15.75" customHeight="1" x14ac:dyDescent="0.2">
      <c r="A7548" s="665" t="s">
        <v>15963</v>
      </c>
      <c r="B7548" s="666" t="s">
        <v>8610</v>
      </c>
      <c r="C7548" s="666" t="s">
        <v>10202</v>
      </c>
      <c r="D7548" s="675" t="s">
        <v>9268</v>
      </c>
      <c r="E7548" s="737" t="s">
        <v>4263</v>
      </c>
      <c r="F7548" s="666">
        <v>45379215</v>
      </c>
      <c r="G7548" s="675" t="s">
        <v>14706</v>
      </c>
      <c r="H7548" s="675" t="s">
        <v>9268</v>
      </c>
      <c r="I7548" s="675" t="s">
        <v>8801</v>
      </c>
      <c r="J7548" s="675" t="s">
        <v>13704</v>
      </c>
      <c r="K7548" s="666"/>
      <c r="L7548" s="666"/>
      <c r="M7548" s="763">
        <v>3500</v>
      </c>
      <c r="N7548" s="666">
        <v>1</v>
      </c>
      <c r="O7548" s="666">
        <v>2</v>
      </c>
      <c r="P7548" s="772">
        <v>7</v>
      </c>
      <c r="Q7548" s="666"/>
      <c r="R7548" s="666"/>
    </row>
    <row r="7549" spans="1:18" ht="15.75" customHeight="1" x14ac:dyDescent="0.2">
      <c r="A7549" s="665" t="s">
        <v>15963</v>
      </c>
      <c r="B7549" s="666" t="s">
        <v>15983</v>
      </c>
      <c r="C7549" s="666" t="s">
        <v>10202</v>
      </c>
      <c r="D7549" s="675" t="s">
        <v>10366</v>
      </c>
      <c r="E7549" s="737" t="s">
        <v>7555</v>
      </c>
      <c r="F7549" s="666">
        <v>40025782</v>
      </c>
      <c r="G7549" s="675" t="s">
        <v>15984</v>
      </c>
      <c r="H7549" s="675" t="s">
        <v>10366</v>
      </c>
      <c r="I7549" s="675" t="s">
        <v>15967</v>
      </c>
      <c r="J7549" s="675" t="s">
        <v>7186</v>
      </c>
      <c r="K7549" s="666">
        <v>2</v>
      </c>
      <c r="L7549" s="666">
        <v>12</v>
      </c>
      <c r="M7549" s="763">
        <v>1212</v>
      </c>
      <c r="N7549" s="666" t="s">
        <v>10860</v>
      </c>
      <c r="O7549" s="666">
        <v>6</v>
      </c>
      <c r="P7549" s="772">
        <v>7.2</v>
      </c>
      <c r="Q7549" s="666">
        <v>12</v>
      </c>
      <c r="R7549" s="666" t="s">
        <v>1702</v>
      </c>
    </row>
    <row r="7550" spans="1:18" ht="15.75" customHeight="1" x14ac:dyDescent="0.2">
      <c r="A7550" s="665" t="s">
        <v>15963</v>
      </c>
      <c r="B7550" s="666" t="s">
        <v>8610</v>
      </c>
      <c r="C7550" s="666" t="s">
        <v>10202</v>
      </c>
      <c r="D7550" s="675" t="s">
        <v>6996</v>
      </c>
      <c r="E7550" s="737" t="s">
        <v>6892</v>
      </c>
      <c r="F7550" s="666">
        <v>47228895</v>
      </c>
      <c r="G7550" s="675" t="s">
        <v>15985</v>
      </c>
      <c r="H7550" s="675" t="s">
        <v>6996</v>
      </c>
      <c r="I7550" s="675" t="s">
        <v>8801</v>
      </c>
      <c r="J7550" s="675" t="s">
        <v>15978</v>
      </c>
      <c r="K7550" s="666">
        <v>4</v>
      </c>
      <c r="L7550" s="666">
        <v>12</v>
      </c>
      <c r="M7550" s="763">
        <v>4012</v>
      </c>
      <c r="N7550" s="666"/>
      <c r="O7550" s="666"/>
      <c r="P7550" s="772" t="s">
        <v>554</v>
      </c>
      <c r="Q7550" s="666"/>
      <c r="R7550" s="666"/>
    </row>
    <row r="7551" spans="1:18" ht="15.75" customHeight="1" x14ac:dyDescent="0.2">
      <c r="A7551" s="665" t="s">
        <v>15963</v>
      </c>
      <c r="B7551" s="666" t="s">
        <v>15964</v>
      </c>
      <c r="C7551" s="666" t="s">
        <v>13076</v>
      </c>
      <c r="D7551" s="675" t="s">
        <v>15986</v>
      </c>
      <c r="E7551" s="737" t="s">
        <v>15470</v>
      </c>
      <c r="F7551" s="666">
        <v>47169487</v>
      </c>
      <c r="G7551" s="675" t="s">
        <v>15987</v>
      </c>
      <c r="H7551" s="675" t="s">
        <v>15986</v>
      </c>
      <c r="I7551" s="675" t="s">
        <v>8801</v>
      </c>
      <c r="J7551" s="675" t="s">
        <v>15986</v>
      </c>
      <c r="K7551" s="666">
        <v>1</v>
      </c>
      <c r="L7551" s="666">
        <v>3</v>
      </c>
      <c r="M7551" s="763">
        <v>12903</v>
      </c>
      <c r="N7551" s="666">
        <v>2</v>
      </c>
      <c r="O7551" s="666">
        <v>6</v>
      </c>
      <c r="P7551" s="772">
        <v>77.400000000000006</v>
      </c>
      <c r="Q7551" s="666">
        <v>12</v>
      </c>
      <c r="R7551" s="666" t="s">
        <v>15988</v>
      </c>
    </row>
    <row r="7552" spans="1:18" ht="15.75" customHeight="1" x14ac:dyDescent="0.2">
      <c r="A7552" s="665" t="s">
        <v>15963</v>
      </c>
      <c r="B7552" s="666" t="s">
        <v>15964</v>
      </c>
      <c r="C7552" s="666" t="s">
        <v>13076</v>
      </c>
      <c r="D7552" s="675" t="s">
        <v>15974</v>
      </c>
      <c r="E7552" s="737" t="s">
        <v>1750</v>
      </c>
      <c r="F7552" s="666">
        <v>46627664</v>
      </c>
      <c r="G7552" s="675" t="s">
        <v>15989</v>
      </c>
      <c r="H7552" s="675" t="s">
        <v>15974</v>
      </c>
      <c r="I7552" s="675" t="s">
        <v>8801</v>
      </c>
      <c r="J7552" s="675" t="s">
        <v>9837</v>
      </c>
      <c r="K7552" s="666"/>
      <c r="L7552" s="666"/>
      <c r="M7552" s="763">
        <v>4500</v>
      </c>
      <c r="N7552" s="666">
        <v>1</v>
      </c>
      <c r="O7552" s="666">
        <v>2</v>
      </c>
      <c r="P7552" s="772">
        <v>9</v>
      </c>
      <c r="Q7552" s="666"/>
      <c r="R7552" s="666"/>
    </row>
    <row r="7553" spans="1:18" ht="15.75" customHeight="1" x14ac:dyDescent="0.2">
      <c r="A7553" s="665" t="s">
        <v>15963</v>
      </c>
      <c r="B7553" s="666" t="s">
        <v>15964</v>
      </c>
      <c r="C7553" s="666" t="s">
        <v>13076</v>
      </c>
      <c r="D7553" s="675" t="s">
        <v>9268</v>
      </c>
      <c r="E7553" s="737" t="s">
        <v>1750</v>
      </c>
      <c r="F7553" s="666">
        <v>48655238</v>
      </c>
      <c r="G7553" s="675" t="s">
        <v>15943</v>
      </c>
      <c r="H7553" s="675" t="s">
        <v>9268</v>
      </c>
      <c r="I7553" s="675" t="s">
        <v>8801</v>
      </c>
      <c r="J7553" s="675" t="s">
        <v>13704</v>
      </c>
      <c r="K7553" s="666">
        <v>1</v>
      </c>
      <c r="L7553" s="666">
        <v>2</v>
      </c>
      <c r="M7553" s="763">
        <v>4502</v>
      </c>
      <c r="N7553" s="666">
        <v>1</v>
      </c>
      <c r="O7553" s="666">
        <v>2</v>
      </c>
      <c r="P7553" s="772">
        <v>9</v>
      </c>
      <c r="Q7553" s="666"/>
      <c r="R7553" s="666"/>
    </row>
    <row r="7554" spans="1:18" ht="15.75" customHeight="1" x14ac:dyDescent="0.2">
      <c r="A7554" s="665" t="s">
        <v>15963</v>
      </c>
      <c r="B7554" s="666" t="s">
        <v>15964</v>
      </c>
      <c r="C7554" s="666" t="s">
        <v>13076</v>
      </c>
      <c r="D7554" s="675" t="s">
        <v>9914</v>
      </c>
      <c r="E7554" s="737" t="s">
        <v>13813</v>
      </c>
      <c r="F7554" s="666">
        <v>47964227</v>
      </c>
      <c r="G7554" s="675" t="s">
        <v>15990</v>
      </c>
      <c r="H7554" s="675" t="s">
        <v>9914</v>
      </c>
      <c r="I7554" s="675" t="s">
        <v>8801</v>
      </c>
      <c r="J7554" s="675" t="s">
        <v>9913</v>
      </c>
      <c r="K7554" s="666">
        <v>3</v>
      </c>
      <c r="L7554" s="666">
        <v>8</v>
      </c>
      <c r="M7554" s="763">
        <v>6508</v>
      </c>
      <c r="N7554" s="666">
        <v>2</v>
      </c>
      <c r="O7554" s="666">
        <v>6</v>
      </c>
      <c r="P7554" s="772">
        <v>39</v>
      </c>
      <c r="Q7554" s="666">
        <v>12</v>
      </c>
      <c r="R7554" s="666" t="s">
        <v>866</v>
      </c>
    </row>
    <row r="7555" spans="1:18" ht="15.75" customHeight="1" x14ac:dyDescent="0.2">
      <c r="A7555" s="665" t="s">
        <v>15963</v>
      </c>
      <c r="B7555" s="666" t="s">
        <v>8610</v>
      </c>
      <c r="C7555" s="666" t="s">
        <v>10202</v>
      </c>
      <c r="D7555" s="675" t="s">
        <v>12055</v>
      </c>
      <c r="E7555" s="737" t="s">
        <v>5124</v>
      </c>
      <c r="F7555" s="666">
        <v>72386272</v>
      </c>
      <c r="G7555" s="675" t="s">
        <v>15991</v>
      </c>
      <c r="H7555" s="675" t="s">
        <v>12055</v>
      </c>
      <c r="I7555" s="675" t="s">
        <v>7541</v>
      </c>
      <c r="J7555" s="675" t="s">
        <v>12055</v>
      </c>
      <c r="K7555" s="666">
        <v>4</v>
      </c>
      <c r="L7555" s="666">
        <v>12</v>
      </c>
      <c r="M7555" s="763">
        <v>2012</v>
      </c>
      <c r="N7555" s="666"/>
      <c r="O7555" s="666"/>
      <c r="P7555" s="772" t="s">
        <v>554</v>
      </c>
      <c r="Q7555" s="666"/>
      <c r="R7555" s="666"/>
    </row>
    <row r="7556" spans="1:18" ht="15.75" customHeight="1" x14ac:dyDescent="0.2">
      <c r="A7556" s="665" t="s">
        <v>15963</v>
      </c>
      <c r="B7556" s="666" t="s">
        <v>15964</v>
      </c>
      <c r="C7556" s="666" t="s">
        <v>13076</v>
      </c>
      <c r="D7556" s="675" t="s">
        <v>9914</v>
      </c>
      <c r="E7556" s="737" t="s">
        <v>13813</v>
      </c>
      <c r="F7556" s="666">
        <v>45023334</v>
      </c>
      <c r="G7556" s="675" t="s">
        <v>15992</v>
      </c>
      <c r="H7556" s="675" t="s">
        <v>9914</v>
      </c>
      <c r="I7556" s="675" t="s">
        <v>8801</v>
      </c>
      <c r="J7556" s="675" t="s">
        <v>9913</v>
      </c>
      <c r="K7556" s="666"/>
      <c r="L7556" s="666"/>
      <c r="M7556" s="691" t="s">
        <v>15993</v>
      </c>
      <c r="N7556" s="666">
        <v>1</v>
      </c>
      <c r="O7556" s="666">
        <v>1</v>
      </c>
      <c r="P7556" s="772">
        <v>6.5</v>
      </c>
      <c r="Q7556" s="666"/>
      <c r="R7556" s="666"/>
    </row>
    <row r="7557" spans="1:18" ht="15.75" customHeight="1" x14ac:dyDescent="0.2">
      <c r="A7557" s="665" t="s">
        <v>15963</v>
      </c>
      <c r="B7557" s="666" t="s">
        <v>8610</v>
      </c>
      <c r="C7557" s="666" t="s">
        <v>10202</v>
      </c>
      <c r="D7557" s="675" t="s">
        <v>10854</v>
      </c>
      <c r="E7557" s="737" t="s">
        <v>15041</v>
      </c>
      <c r="F7557" s="666">
        <v>47254332</v>
      </c>
      <c r="G7557" s="675" t="s">
        <v>10604</v>
      </c>
      <c r="H7557" s="675" t="s">
        <v>10854</v>
      </c>
      <c r="I7557" s="675" t="s">
        <v>8801</v>
      </c>
      <c r="J7557" s="675" t="s">
        <v>10854</v>
      </c>
      <c r="K7557" s="666">
        <v>1</v>
      </c>
      <c r="L7557" s="666">
        <v>1</v>
      </c>
      <c r="M7557" s="763">
        <v>3301</v>
      </c>
      <c r="N7557" s="666"/>
      <c r="O7557" s="666"/>
      <c r="P7557" s="772" t="s">
        <v>554</v>
      </c>
      <c r="Q7557" s="666"/>
      <c r="R7557" s="666"/>
    </row>
    <row r="7558" spans="1:18" ht="15.75" customHeight="1" x14ac:dyDescent="0.2">
      <c r="A7558" s="665" t="s">
        <v>15963</v>
      </c>
      <c r="B7558" s="666" t="s">
        <v>8610</v>
      </c>
      <c r="C7558" s="666" t="s">
        <v>10202</v>
      </c>
      <c r="D7558" s="675" t="s">
        <v>10738</v>
      </c>
      <c r="E7558" s="737" t="s">
        <v>7555</v>
      </c>
      <c r="F7558" s="666">
        <v>43528650</v>
      </c>
      <c r="G7558" s="675" t="s">
        <v>15994</v>
      </c>
      <c r="H7558" s="675" t="s">
        <v>10738</v>
      </c>
      <c r="I7558" s="675" t="s">
        <v>15967</v>
      </c>
      <c r="J7558" s="675" t="s">
        <v>10738</v>
      </c>
      <c r="K7558" s="666">
        <v>2</v>
      </c>
      <c r="L7558" s="666">
        <v>12</v>
      </c>
      <c r="M7558" s="763">
        <v>1212</v>
      </c>
      <c r="N7558" s="666" t="s">
        <v>10860</v>
      </c>
      <c r="O7558" s="666">
        <v>6</v>
      </c>
      <c r="P7558" s="772">
        <v>7.2</v>
      </c>
      <c r="Q7558" s="666">
        <v>12</v>
      </c>
      <c r="R7558" s="666" t="s">
        <v>1702</v>
      </c>
    </row>
    <row r="7559" spans="1:18" ht="15.75" customHeight="1" x14ac:dyDescent="0.2">
      <c r="A7559" s="665" t="s">
        <v>15963</v>
      </c>
      <c r="B7559" s="666" t="s">
        <v>15964</v>
      </c>
      <c r="C7559" s="666" t="s">
        <v>13076</v>
      </c>
      <c r="D7559" s="675" t="s">
        <v>9914</v>
      </c>
      <c r="E7559" s="737" t="s">
        <v>13813</v>
      </c>
      <c r="F7559" s="666">
        <v>76170088</v>
      </c>
      <c r="G7559" s="675" t="s">
        <v>15995</v>
      </c>
      <c r="H7559" s="675" t="s">
        <v>9914</v>
      </c>
      <c r="I7559" s="675" t="s">
        <v>8801</v>
      </c>
      <c r="J7559" s="675" t="s">
        <v>9913</v>
      </c>
      <c r="K7559" s="666">
        <v>3</v>
      </c>
      <c r="L7559" s="666">
        <v>9</v>
      </c>
      <c r="M7559" s="763">
        <v>6509</v>
      </c>
      <c r="N7559" s="666"/>
      <c r="O7559" s="666"/>
      <c r="P7559" s="772" t="s">
        <v>554</v>
      </c>
      <c r="Q7559" s="666"/>
      <c r="R7559" s="666"/>
    </row>
    <row r="7560" spans="1:18" ht="15.75" customHeight="1" x14ac:dyDescent="0.2">
      <c r="A7560" s="665" t="s">
        <v>15963</v>
      </c>
      <c r="B7560" s="666" t="s">
        <v>15964</v>
      </c>
      <c r="C7560" s="666" t="s">
        <v>13076</v>
      </c>
      <c r="D7560" s="675" t="s">
        <v>6996</v>
      </c>
      <c r="E7560" s="737" t="s">
        <v>6892</v>
      </c>
      <c r="F7560" s="666">
        <v>46238260</v>
      </c>
      <c r="G7560" s="675" t="s">
        <v>15996</v>
      </c>
      <c r="H7560" s="675" t="s">
        <v>6996</v>
      </c>
      <c r="I7560" s="675" t="s">
        <v>8801</v>
      </c>
      <c r="J7560" s="675" t="s">
        <v>15978</v>
      </c>
      <c r="K7560" s="666"/>
      <c r="L7560" s="666"/>
      <c r="M7560" s="763">
        <v>4000</v>
      </c>
      <c r="N7560" s="666">
        <v>1</v>
      </c>
      <c r="O7560" s="666">
        <v>3</v>
      </c>
      <c r="P7560" s="772">
        <v>12</v>
      </c>
      <c r="Q7560" s="666"/>
      <c r="R7560" s="666"/>
    </row>
    <row r="7561" spans="1:18" ht="15.75" customHeight="1" x14ac:dyDescent="0.2">
      <c r="A7561" s="665" t="s">
        <v>15963</v>
      </c>
      <c r="B7561" s="666" t="s">
        <v>8610</v>
      </c>
      <c r="C7561" s="666" t="s">
        <v>10202</v>
      </c>
      <c r="D7561" s="675" t="s">
        <v>9914</v>
      </c>
      <c r="E7561" s="737" t="s">
        <v>13813</v>
      </c>
      <c r="F7561" s="666">
        <v>46164983</v>
      </c>
      <c r="G7561" s="675" t="s">
        <v>15997</v>
      </c>
      <c r="H7561" s="675" t="s">
        <v>9914</v>
      </c>
      <c r="I7561" s="675" t="s">
        <v>8801</v>
      </c>
      <c r="J7561" s="675" t="s">
        <v>9913</v>
      </c>
      <c r="K7561" s="666">
        <v>1</v>
      </c>
      <c r="L7561" s="666">
        <v>1</v>
      </c>
      <c r="M7561" s="763">
        <v>6501</v>
      </c>
      <c r="N7561" s="666"/>
      <c r="O7561" s="666"/>
      <c r="P7561" s="772" t="s">
        <v>554</v>
      </c>
      <c r="Q7561" s="666"/>
      <c r="R7561" s="666"/>
    </row>
    <row r="7562" spans="1:18" ht="15.75" customHeight="1" x14ac:dyDescent="0.2">
      <c r="A7562" s="665" t="s">
        <v>15963</v>
      </c>
      <c r="B7562" s="666" t="s">
        <v>8610</v>
      </c>
      <c r="C7562" s="666" t="s">
        <v>13076</v>
      </c>
      <c r="D7562" s="675" t="s">
        <v>9914</v>
      </c>
      <c r="E7562" s="737" t="s">
        <v>13813</v>
      </c>
      <c r="F7562" s="666">
        <v>40433679</v>
      </c>
      <c r="G7562" s="675" t="s">
        <v>15998</v>
      </c>
      <c r="H7562" s="675" t="s">
        <v>9914</v>
      </c>
      <c r="I7562" s="675" t="s">
        <v>8801</v>
      </c>
      <c r="J7562" s="675" t="s">
        <v>9913</v>
      </c>
      <c r="K7562" s="666">
        <v>1</v>
      </c>
      <c r="L7562" s="666">
        <v>3</v>
      </c>
      <c r="M7562" s="763">
        <v>6503</v>
      </c>
      <c r="N7562" s="666"/>
      <c r="O7562" s="666"/>
      <c r="P7562" s="772" t="s">
        <v>554</v>
      </c>
      <c r="Q7562" s="666"/>
      <c r="R7562" s="666"/>
    </row>
    <row r="7563" spans="1:18" ht="15.75" customHeight="1" x14ac:dyDescent="0.2">
      <c r="A7563" s="665" t="s">
        <v>15963</v>
      </c>
      <c r="B7563" s="666" t="s">
        <v>15964</v>
      </c>
      <c r="C7563" s="666" t="s">
        <v>13076</v>
      </c>
      <c r="D7563" s="675" t="s">
        <v>9268</v>
      </c>
      <c r="E7563" s="737" t="s">
        <v>1750</v>
      </c>
      <c r="F7563" s="666">
        <v>47499228</v>
      </c>
      <c r="G7563" s="675" t="s">
        <v>15999</v>
      </c>
      <c r="H7563" s="675" t="s">
        <v>9268</v>
      </c>
      <c r="I7563" s="675" t="s">
        <v>8801</v>
      </c>
      <c r="J7563" s="675" t="s">
        <v>13704</v>
      </c>
      <c r="K7563" s="666">
        <v>1</v>
      </c>
      <c r="L7563" s="666">
        <v>3</v>
      </c>
      <c r="M7563" s="763">
        <v>4503</v>
      </c>
      <c r="N7563" s="666">
        <v>2</v>
      </c>
      <c r="O7563" s="666">
        <v>6</v>
      </c>
      <c r="P7563" s="772">
        <v>27</v>
      </c>
      <c r="Q7563" s="666">
        <v>12</v>
      </c>
      <c r="R7563" s="666" t="s">
        <v>8149</v>
      </c>
    </row>
    <row r="7564" spans="1:18" ht="15.75" customHeight="1" x14ac:dyDescent="0.2">
      <c r="A7564" s="665" t="s">
        <v>15963</v>
      </c>
      <c r="B7564" s="666" t="s">
        <v>8610</v>
      </c>
      <c r="C7564" s="666" t="s">
        <v>10202</v>
      </c>
      <c r="D7564" s="675" t="s">
        <v>10842</v>
      </c>
      <c r="E7564" s="737" t="s">
        <v>13893</v>
      </c>
      <c r="F7564" s="666">
        <v>46541985</v>
      </c>
      <c r="G7564" s="675" t="s">
        <v>16000</v>
      </c>
      <c r="H7564" s="675" t="s">
        <v>10842</v>
      </c>
      <c r="I7564" s="675" t="s">
        <v>15967</v>
      </c>
      <c r="J7564" s="675" t="s">
        <v>10842</v>
      </c>
      <c r="K7564" s="666">
        <v>2</v>
      </c>
      <c r="L7564" s="666">
        <v>12</v>
      </c>
      <c r="M7564" s="763">
        <v>2109</v>
      </c>
      <c r="N7564" s="666" t="s">
        <v>10860</v>
      </c>
      <c r="O7564" s="666">
        <v>6</v>
      </c>
      <c r="P7564" s="772">
        <v>12.582000000000001</v>
      </c>
      <c r="Q7564" s="666">
        <v>12</v>
      </c>
      <c r="R7564" s="666" t="s">
        <v>16001</v>
      </c>
    </row>
    <row r="7565" spans="1:18" ht="15.75" customHeight="1" x14ac:dyDescent="0.2">
      <c r="A7565" s="665" t="s">
        <v>15963</v>
      </c>
      <c r="B7565" s="666" t="s">
        <v>8610</v>
      </c>
      <c r="C7565" s="666" t="s">
        <v>10202</v>
      </c>
      <c r="D7565" s="675" t="s">
        <v>16002</v>
      </c>
      <c r="E7565" s="737" t="s">
        <v>16003</v>
      </c>
      <c r="F7565" s="666">
        <v>43642657</v>
      </c>
      <c r="G7565" s="675" t="s">
        <v>16004</v>
      </c>
      <c r="H7565" s="675" t="s">
        <v>16002</v>
      </c>
      <c r="I7565" s="675" t="s">
        <v>8801</v>
      </c>
      <c r="J7565" s="675" t="s">
        <v>16002</v>
      </c>
      <c r="K7565" s="666">
        <v>3</v>
      </c>
      <c r="L7565" s="666">
        <v>8</v>
      </c>
      <c r="M7565" s="763">
        <v>8068</v>
      </c>
      <c r="N7565" s="666"/>
      <c r="O7565" s="666"/>
      <c r="P7565" s="772" t="s">
        <v>554</v>
      </c>
      <c r="Q7565" s="666"/>
      <c r="R7565" s="666"/>
    </row>
    <row r="7566" spans="1:18" ht="15.75" customHeight="1" x14ac:dyDescent="0.2">
      <c r="A7566" s="665" t="s">
        <v>15963</v>
      </c>
      <c r="B7566" s="666" t="s">
        <v>8610</v>
      </c>
      <c r="C7566" s="666" t="s">
        <v>10202</v>
      </c>
      <c r="D7566" s="675" t="s">
        <v>10356</v>
      </c>
      <c r="E7566" s="737" t="s">
        <v>1124</v>
      </c>
      <c r="F7566" s="666">
        <v>45499761</v>
      </c>
      <c r="G7566" s="675" t="s">
        <v>16005</v>
      </c>
      <c r="H7566" s="675" t="s">
        <v>10356</v>
      </c>
      <c r="I7566" s="675" t="s">
        <v>8801</v>
      </c>
      <c r="J7566" s="675" t="s">
        <v>15982</v>
      </c>
      <c r="K7566" s="666">
        <v>2</v>
      </c>
      <c r="L7566" s="666">
        <v>5</v>
      </c>
      <c r="M7566" s="763">
        <v>3005</v>
      </c>
      <c r="N7566" s="666"/>
      <c r="O7566" s="666"/>
      <c r="P7566" s="772" t="s">
        <v>554</v>
      </c>
      <c r="Q7566" s="666"/>
      <c r="R7566" s="666"/>
    </row>
    <row r="7567" spans="1:18" ht="15.75" customHeight="1" x14ac:dyDescent="0.2">
      <c r="A7567" s="665" t="s">
        <v>15963</v>
      </c>
      <c r="B7567" s="666" t="s">
        <v>8610</v>
      </c>
      <c r="C7567" s="666" t="s">
        <v>13076</v>
      </c>
      <c r="D7567" s="675" t="s">
        <v>9914</v>
      </c>
      <c r="E7567" s="737" t="s">
        <v>13813</v>
      </c>
      <c r="F7567" s="666">
        <v>47829712</v>
      </c>
      <c r="G7567" s="675" t="s">
        <v>16006</v>
      </c>
      <c r="H7567" s="675" t="s">
        <v>9914</v>
      </c>
      <c r="I7567" s="675" t="s">
        <v>8801</v>
      </c>
      <c r="J7567" s="675" t="s">
        <v>9913</v>
      </c>
      <c r="K7567" s="666">
        <v>1</v>
      </c>
      <c r="L7567" s="666">
        <v>5</v>
      </c>
      <c r="M7567" s="763">
        <v>6505</v>
      </c>
      <c r="N7567" s="666"/>
      <c r="O7567" s="666"/>
      <c r="P7567" s="772" t="s">
        <v>554</v>
      </c>
      <c r="Q7567" s="666"/>
      <c r="R7567" s="666"/>
    </row>
    <row r="7568" spans="1:18" ht="15.75" customHeight="1" x14ac:dyDescent="0.2">
      <c r="A7568" s="665" t="s">
        <v>15963</v>
      </c>
      <c r="B7568" s="666" t="s">
        <v>15964</v>
      </c>
      <c r="C7568" s="666" t="s">
        <v>13076</v>
      </c>
      <c r="D7568" s="675" t="s">
        <v>6996</v>
      </c>
      <c r="E7568" s="737" t="s">
        <v>6892</v>
      </c>
      <c r="F7568" s="666">
        <v>46954047</v>
      </c>
      <c r="G7568" s="675" t="s">
        <v>16007</v>
      </c>
      <c r="H7568" s="675" t="s">
        <v>6996</v>
      </c>
      <c r="I7568" s="675" t="s">
        <v>8801</v>
      </c>
      <c r="J7568" s="675" t="s">
        <v>15978</v>
      </c>
      <c r="K7568" s="666">
        <v>3</v>
      </c>
      <c r="L7568" s="666">
        <v>8</v>
      </c>
      <c r="M7568" s="763">
        <v>4008</v>
      </c>
      <c r="N7568" s="666">
        <v>2</v>
      </c>
      <c r="O7568" s="666">
        <v>6</v>
      </c>
      <c r="P7568" s="772">
        <v>24</v>
      </c>
      <c r="Q7568" s="666">
        <v>12</v>
      </c>
      <c r="R7568" s="666" t="s">
        <v>3274</v>
      </c>
    </row>
    <row r="7569" spans="1:18" ht="15.75" customHeight="1" x14ac:dyDescent="0.2">
      <c r="A7569" s="665" t="s">
        <v>15963</v>
      </c>
      <c r="B7569" s="666" t="s">
        <v>8610</v>
      </c>
      <c r="C7569" s="666" t="s">
        <v>10202</v>
      </c>
      <c r="D7569" s="675" t="s">
        <v>9914</v>
      </c>
      <c r="E7569" s="737" t="s">
        <v>16008</v>
      </c>
      <c r="F7569" s="666">
        <v>44689125</v>
      </c>
      <c r="G7569" s="675" t="s">
        <v>16009</v>
      </c>
      <c r="H7569" s="675" t="s">
        <v>9914</v>
      </c>
      <c r="I7569" s="675" t="s">
        <v>8801</v>
      </c>
      <c r="J7569" s="675" t="s">
        <v>9913</v>
      </c>
      <c r="K7569" s="666">
        <v>2</v>
      </c>
      <c r="L7569" s="666">
        <v>12</v>
      </c>
      <c r="M7569" s="763">
        <v>2812</v>
      </c>
      <c r="N7569" s="666" t="s">
        <v>10860</v>
      </c>
      <c r="O7569" s="666">
        <v>6</v>
      </c>
      <c r="P7569" s="772">
        <v>16.8</v>
      </c>
      <c r="Q7569" s="666">
        <v>12</v>
      </c>
      <c r="R7569" s="666" t="s">
        <v>3182</v>
      </c>
    </row>
    <row r="7570" spans="1:18" ht="15.75" customHeight="1" x14ac:dyDescent="0.2">
      <c r="A7570" s="665" t="s">
        <v>15963</v>
      </c>
      <c r="B7570" s="666" t="s">
        <v>8610</v>
      </c>
      <c r="C7570" s="666" t="s">
        <v>10202</v>
      </c>
      <c r="D7570" s="675" t="s">
        <v>10738</v>
      </c>
      <c r="E7570" s="737" t="s">
        <v>5124</v>
      </c>
      <c r="F7570" s="666">
        <v>43360068</v>
      </c>
      <c r="G7570" s="675" t="s">
        <v>16010</v>
      </c>
      <c r="H7570" s="675" t="s">
        <v>10738</v>
      </c>
      <c r="I7570" s="675" t="s">
        <v>15967</v>
      </c>
      <c r="J7570" s="675" t="s">
        <v>10738</v>
      </c>
      <c r="K7570" s="666">
        <v>2</v>
      </c>
      <c r="L7570" s="666">
        <v>12</v>
      </c>
      <c r="M7570" s="763">
        <v>2012</v>
      </c>
      <c r="N7570" s="666" t="s">
        <v>10860</v>
      </c>
      <c r="O7570" s="666">
        <v>6</v>
      </c>
      <c r="P7570" s="772">
        <v>12</v>
      </c>
      <c r="Q7570" s="666">
        <v>12</v>
      </c>
      <c r="R7570" s="666" t="s">
        <v>1324</v>
      </c>
    </row>
    <row r="7571" spans="1:18" ht="15.75" customHeight="1" x14ac:dyDescent="0.2">
      <c r="A7571" s="665" t="s">
        <v>15963</v>
      </c>
      <c r="B7571" s="666" t="s">
        <v>8610</v>
      </c>
      <c r="C7571" s="666" t="s">
        <v>10202</v>
      </c>
      <c r="D7571" s="675" t="s">
        <v>9268</v>
      </c>
      <c r="E7571" s="737" t="s">
        <v>5124</v>
      </c>
      <c r="F7571" s="666">
        <v>45686740</v>
      </c>
      <c r="G7571" s="675" t="s">
        <v>15503</v>
      </c>
      <c r="H7571" s="675" t="s">
        <v>9268</v>
      </c>
      <c r="I7571" s="675" t="s">
        <v>8801</v>
      </c>
      <c r="J7571" s="675" t="s">
        <v>13704</v>
      </c>
      <c r="K7571" s="666">
        <v>4</v>
      </c>
      <c r="L7571" s="666">
        <v>12</v>
      </c>
      <c r="M7571" s="763">
        <v>2012</v>
      </c>
      <c r="N7571" s="666"/>
      <c r="O7571" s="666"/>
      <c r="P7571" s="772" t="s">
        <v>554</v>
      </c>
      <c r="Q7571" s="666"/>
      <c r="R7571" s="666"/>
    </row>
    <row r="7572" spans="1:18" ht="15.75" customHeight="1" x14ac:dyDescent="0.2">
      <c r="A7572" s="665" t="s">
        <v>15963</v>
      </c>
      <c r="B7572" s="666" t="s">
        <v>8610</v>
      </c>
      <c r="C7572" s="666" t="s">
        <v>10202</v>
      </c>
      <c r="D7572" s="675" t="s">
        <v>9268</v>
      </c>
      <c r="E7572" s="737" t="s">
        <v>7454</v>
      </c>
      <c r="F7572" s="666">
        <v>44590692</v>
      </c>
      <c r="G7572" s="675" t="s">
        <v>16011</v>
      </c>
      <c r="H7572" s="675" t="s">
        <v>9268</v>
      </c>
      <c r="I7572" s="675" t="s">
        <v>8801</v>
      </c>
      <c r="J7572" s="675" t="s">
        <v>13704</v>
      </c>
      <c r="K7572" s="666">
        <v>2</v>
      </c>
      <c r="L7572" s="666">
        <v>12</v>
      </c>
      <c r="M7572" s="763">
        <v>1512</v>
      </c>
      <c r="N7572" s="666" t="s">
        <v>10860</v>
      </c>
      <c r="O7572" s="666">
        <v>6</v>
      </c>
      <c r="P7572" s="772">
        <v>9</v>
      </c>
      <c r="Q7572" s="666">
        <v>12</v>
      </c>
      <c r="R7572" s="666" t="s">
        <v>1316</v>
      </c>
    </row>
    <row r="7573" spans="1:18" ht="15.75" customHeight="1" x14ac:dyDescent="0.2">
      <c r="A7573" s="665" t="s">
        <v>15963</v>
      </c>
      <c r="B7573" s="666" t="s">
        <v>8610</v>
      </c>
      <c r="C7573" s="666" t="s">
        <v>10202</v>
      </c>
      <c r="D7573" s="675" t="s">
        <v>9268</v>
      </c>
      <c r="E7573" s="737" t="s">
        <v>6455</v>
      </c>
      <c r="F7573" s="666">
        <v>47135283</v>
      </c>
      <c r="G7573" s="675" t="s">
        <v>16012</v>
      </c>
      <c r="H7573" s="675" t="s">
        <v>9268</v>
      </c>
      <c r="I7573" s="675" t="s">
        <v>8801</v>
      </c>
      <c r="J7573" s="675" t="s">
        <v>13704</v>
      </c>
      <c r="K7573" s="666">
        <v>2</v>
      </c>
      <c r="L7573" s="666">
        <v>12</v>
      </c>
      <c r="M7573" s="763">
        <v>1812</v>
      </c>
      <c r="N7573" s="666">
        <v>1</v>
      </c>
      <c r="O7573" s="666">
        <v>4</v>
      </c>
      <c r="P7573" s="772">
        <v>7.2</v>
      </c>
      <c r="Q7573" s="666"/>
      <c r="R7573" s="666"/>
    </row>
    <row r="7574" spans="1:18" ht="15.75" customHeight="1" x14ac:dyDescent="0.2">
      <c r="A7574" s="665" t="s">
        <v>15963</v>
      </c>
      <c r="B7574" s="666" t="s">
        <v>15964</v>
      </c>
      <c r="C7574" s="666" t="s">
        <v>13076</v>
      </c>
      <c r="D7574" s="675" t="s">
        <v>9268</v>
      </c>
      <c r="E7574" s="737" t="s">
        <v>16013</v>
      </c>
      <c r="F7574" s="666">
        <v>47431746</v>
      </c>
      <c r="G7574" s="675" t="s">
        <v>16014</v>
      </c>
      <c r="H7574" s="675" t="s">
        <v>9268</v>
      </c>
      <c r="I7574" s="675" t="s">
        <v>8801</v>
      </c>
      <c r="J7574" s="675" t="s">
        <v>13704</v>
      </c>
      <c r="K7574" s="666">
        <v>2</v>
      </c>
      <c r="L7574" s="666">
        <v>6</v>
      </c>
      <c r="M7574" s="763">
        <v>6156</v>
      </c>
      <c r="N7574" s="666">
        <v>2</v>
      </c>
      <c r="O7574" s="666">
        <v>6</v>
      </c>
      <c r="P7574" s="772">
        <v>36.9</v>
      </c>
      <c r="Q7574" s="666">
        <v>12</v>
      </c>
      <c r="R7574" s="666" t="s">
        <v>16015</v>
      </c>
    </row>
    <row r="7575" spans="1:18" ht="15.75" customHeight="1" x14ac:dyDescent="0.2">
      <c r="A7575" s="665" t="s">
        <v>15963</v>
      </c>
      <c r="B7575" s="666" t="s">
        <v>15964</v>
      </c>
      <c r="C7575" s="666" t="s">
        <v>13076</v>
      </c>
      <c r="D7575" s="675" t="s">
        <v>9268</v>
      </c>
      <c r="E7575" s="737" t="s">
        <v>1750</v>
      </c>
      <c r="F7575" s="666">
        <v>47431746</v>
      </c>
      <c r="G7575" s="675" t="s">
        <v>16014</v>
      </c>
      <c r="H7575" s="675" t="s">
        <v>9268</v>
      </c>
      <c r="I7575" s="675" t="s">
        <v>8801</v>
      </c>
      <c r="J7575" s="675" t="s">
        <v>13704</v>
      </c>
      <c r="K7575" s="666">
        <v>1</v>
      </c>
      <c r="L7575" s="666">
        <v>2</v>
      </c>
      <c r="M7575" s="763">
        <v>4502</v>
      </c>
      <c r="N7575" s="666"/>
      <c r="O7575" s="666"/>
      <c r="P7575" s="772" t="s">
        <v>554</v>
      </c>
      <c r="Q7575" s="666"/>
      <c r="R7575" s="666"/>
    </row>
    <row r="7576" spans="1:18" ht="15.75" customHeight="1" x14ac:dyDescent="0.2">
      <c r="A7576" s="665" t="s">
        <v>15963</v>
      </c>
      <c r="B7576" s="666" t="s">
        <v>8610</v>
      </c>
      <c r="C7576" s="666" t="s">
        <v>10202</v>
      </c>
      <c r="D7576" s="675" t="s">
        <v>9105</v>
      </c>
      <c r="E7576" s="737" t="s">
        <v>12604</v>
      </c>
      <c r="F7576" s="666">
        <v>40685944</v>
      </c>
      <c r="G7576" s="675" t="s">
        <v>16016</v>
      </c>
      <c r="H7576" s="675" t="s">
        <v>9105</v>
      </c>
      <c r="I7576" s="675" t="s">
        <v>8801</v>
      </c>
      <c r="J7576" s="675" t="s">
        <v>13873</v>
      </c>
      <c r="K7576" s="666">
        <v>2</v>
      </c>
      <c r="L7576" s="666">
        <v>12</v>
      </c>
      <c r="M7576" s="763">
        <v>2701</v>
      </c>
      <c r="N7576" s="666" t="s">
        <v>10860</v>
      </c>
      <c r="O7576" s="666">
        <v>6</v>
      </c>
      <c r="P7576" s="772">
        <v>16.134</v>
      </c>
      <c r="Q7576" s="666">
        <v>12</v>
      </c>
      <c r="R7576" s="666" t="s">
        <v>12607</v>
      </c>
    </row>
    <row r="7577" spans="1:18" ht="15.75" customHeight="1" x14ac:dyDescent="0.2">
      <c r="A7577" s="665" t="s">
        <v>15963</v>
      </c>
      <c r="B7577" s="666" t="s">
        <v>15964</v>
      </c>
      <c r="C7577" s="666" t="s">
        <v>13076</v>
      </c>
      <c r="D7577" s="675" t="s">
        <v>9268</v>
      </c>
      <c r="E7577" s="737" t="s">
        <v>16013</v>
      </c>
      <c r="F7577" s="666">
        <v>47825175</v>
      </c>
      <c r="G7577" s="675" t="s">
        <v>16017</v>
      </c>
      <c r="H7577" s="675" t="s">
        <v>9268</v>
      </c>
      <c r="I7577" s="675" t="s">
        <v>8801</v>
      </c>
      <c r="J7577" s="675" t="s">
        <v>13704</v>
      </c>
      <c r="K7577" s="666">
        <v>1</v>
      </c>
      <c r="L7577" s="666">
        <v>3</v>
      </c>
      <c r="M7577" s="763">
        <v>6153</v>
      </c>
      <c r="N7577" s="666">
        <v>2</v>
      </c>
      <c r="O7577" s="666">
        <v>6</v>
      </c>
      <c r="P7577" s="772">
        <v>36.9</v>
      </c>
      <c r="Q7577" s="666">
        <v>12</v>
      </c>
      <c r="R7577" s="666" t="s">
        <v>16015</v>
      </c>
    </row>
    <row r="7578" spans="1:18" ht="15.75" customHeight="1" x14ac:dyDescent="0.2">
      <c r="A7578" s="665" t="s">
        <v>15963</v>
      </c>
      <c r="B7578" s="666" t="s">
        <v>8610</v>
      </c>
      <c r="C7578" s="666" t="s">
        <v>13076</v>
      </c>
      <c r="D7578" s="675" t="s">
        <v>9914</v>
      </c>
      <c r="E7578" s="737" t="s">
        <v>13813</v>
      </c>
      <c r="F7578" s="666">
        <v>46715559</v>
      </c>
      <c r="G7578" s="675" t="s">
        <v>16018</v>
      </c>
      <c r="H7578" s="675" t="s">
        <v>9914</v>
      </c>
      <c r="I7578" s="675" t="s">
        <v>8801</v>
      </c>
      <c r="J7578" s="675" t="s">
        <v>9913</v>
      </c>
      <c r="K7578" s="666">
        <v>1</v>
      </c>
      <c r="L7578" s="666">
        <v>2</v>
      </c>
      <c r="M7578" s="763">
        <v>6502</v>
      </c>
      <c r="N7578" s="666"/>
      <c r="O7578" s="666"/>
      <c r="P7578" s="772" t="s">
        <v>554</v>
      </c>
      <c r="Q7578" s="666"/>
      <c r="R7578" s="666"/>
    </row>
    <row r="7579" spans="1:18" ht="15.75" customHeight="1" x14ac:dyDescent="0.2">
      <c r="A7579" s="665" t="s">
        <v>15963</v>
      </c>
      <c r="B7579" s="666" t="s">
        <v>8610</v>
      </c>
      <c r="C7579" s="666" t="s">
        <v>10202</v>
      </c>
      <c r="D7579" s="675" t="s">
        <v>6996</v>
      </c>
      <c r="E7579" s="737" t="s">
        <v>15041</v>
      </c>
      <c r="F7579" s="666">
        <v>72490492</v>
      </c>
      <c r="G7579" s="675" t="s">
        <v>16019</v>
      </c>
      <c r="H7579" s="675" t="s">
        <v>6996</v>
      </c>
      <c r="I7579" s="675" t="s">
        <v>8801</v>
      </c>
      <c r="J7579" s="675" t="s">
        <v>15978</v>
      </c>
      <c r="K7579" s="666">
        <v>3</v>
      </c>
      <c r="L7579" s="666">
        <v>8</v>
      </c>
      <c r="M7579" s="763">
        <v>3308</v>
      </c>
      <c r="N7579" s="666">
        <v>2</v>
      </c>
      <c r="O7579" s="666">
        <v>6</v>
      </c>
      <c r="P7579" s="772">
        <v>19.8</v>
      </c>
      <c r="Q7579" s="666">
        <v>12</v>
      </c>
      <c r="R7579" s="666" t="s">
        <v>15972</v>
      </c>
    </row>
    <row r="7580" spans="1:18" ht="15.75" customHeight="1" x14ac:dyDescent="0.2">
      <c r="A7580" s="665" t="s">
        <v>15963</v>
      </c>
      <c r="B7580" s="666" t="s">
        <v>8610</v>
      </c>
      <c r="C7580" s="666" t="s">
        <v>10202</v>
      </c>
      <c r="D7580" s="675" t="s">
        <v>15974</v>
      </c>
      <c r="E7580" s="737" t="s">
        <v>4263</v>
      </c>
      <c r="F7580" s="666">
        <v>46795917</v>
      </c>
      <c r="G7580" s="675" t="s">
        <v>16020</v>
      </c>
      <c r="H7580" s="675" t="s">
        <v>15974</v>
      </c>
      <c r="I7580" s="675" t="s">
        <v>8801</v>
      </c>
      <c r="J7580" s="675" t="s">
        <v>9837</v>
      </c>
      <c r="K7580" s="666"/>
      <c r="L7580" s="666"/>
      <c r="M7580" s="763">
        <v>3500</v>
      </c>
      <c r="N7580" s="666">
        <v>1</v>
      </c>
      <c r="O7580" s="666">
        <v>2</v>
      </c>
      <c r="P7580" s="772">
        <v>7</v>
      </c>
      <c r="Q7580" s="666"/>
      <c r="R7580" s="666"/>
    </row>
    <row r="7581" spans="1:18" ht="15.75" customHeight="1" x14ac:dyDescent="0.2">
      <c r="A7581" s="665" t="s">
        <v>15963</v>
      </c>
      <c r="B7581" s="666" t="s">
        <v>15964</v>
      </c>
      <c r="C7581" s="666" t="s">
        <v>13076</v>
      </c>
      <c r="D7581" s="675" t="s">
        <v>9914</v>
      </c>
      <c r="E7581" s="737" t="s">
        <v>13813</v>
      </c>
      <c r="F7581" s="666">
        <v>47308287</v>
      </c>
      <c r="G7581" s="675" t="s">
        <v>16021</v>
      </c>
      <c r="H7581" s="675" t="s">
        <v>9914</v>
      </c>
      <c r="I7581" s="675" t="s">
        <v>8801</v>
      </c>
      <c r="J7581" s="675" t="s">
        <v>9913</v>
      </c>
      <c r="K7581" s="666">
        <v>1</v>
      </c>
      <c r="L7581" s="666">
        <v>5</v>
      </c>
      <c r="M7581" s="763">
        <v>6505</v>
      </c>
      <c r="N7581" s="666">
        <v>1</v>
      </c>
      <c r="O7581" s="666">
        <v>5</v>
      </c>
      <c r="P7581" s="772">
        <v>32.5</v>
      </c>
      <c r="Q7581" s="666"/>
      <c r="R7581" s="666"/>
    </row>
    <row r="7582" spans="1:18" ht="15.75" customHeight="1" x14ac:dyDescent="0.2">
      <c r="A7582" s="665" t="s">
        <v>15963</v>
      </c>
      <c r="B7582" s="666" t="s">
        <v>15964</v>
      </c>
      <c r="C7582" s="666" t="s">
        <v>13076</v>
      </c>
      <c r="D7582" s="675" t="s">
        <v>9268</v>
      </c>
      <c r="E7582" s="737" t="s">
        <v>1750</v>
      </c>
      <c r="F7582" s="666">
        <v>40944649</v>
      </c>
      <c r="G7582" s="675" t="s">
        <v>16022</v>
      </c>
      <c r="H7582" s="675" t="s">
        <v>9268</v>
      </c>
      <c r="I7582" s="675" t="s">
        <v>8801</v>
      </c>
      <c r="J7582" s="675" t="s">
        <v>13704</v>
      </c>
      <c r="K7582" s="666">
        <v>1</v>
      </c>
      <c r="L7582" s="666">
        <v>2</v>
      </c>
      <c r="M7582" s="763">
        <v>4502</v>
      </c>
      <c r="N7582" s="666"/>
      <c r="O7582" s="666"/>
      <c r="P7582" s="772" t="s">
        <v>554</v>
      </c>
      <c r="Q7582" s="666"/>
      <c r="R7582" s="666"/>
    </row>
    <row r="7583" spans="1:18" ht="15.75" customHeight="1" x14ac:dyDescent="0.2">
      <c r="A7583" s="665" t="s">
        <v>15963</v>
      </c>
      <c r="B7583" s="666" t="s">
        <v>15964</v>
      </c>
      <c r="C7583" s="666" t="s">
        <v>13076</v>
      </c>
      <c r="D7583" s="675" t="s">
        <v>9914</v>
      </c>
      <c r="E7583" s="737" t="s">
        <v>13813</v>
      </c>
      <c r="F7583" s="666">
        <v>40418645</v>
      </c>
      <c r="G7583" s="675" t="s">
        <v>14305</v>
      </c>
      <c r="H7583" s="675" t="s">
        <v>9914</v>
      </c>
      <c r="I7583" s="675" t="s">
        <v>8801</v>
      </c>
      <c r="J7583" s="675" t="s">
        <v>9913</v>
      </c>
      <c r="K7583" s="666">
        <v>1</v>
      </c>
      <c r="L7583" s="666">
        <v>3</v>
      </c>
      <c r="M7583" s="763">
        <v>6503</v>
      </c>
      <c r="N7583" s="666">
        <v>1</v>
      </c>
      <c r="O7583" s="666">
        <v>3</v>
      </c>
      <c r="P7583" s="772">
        <v>19.5</v>
      </c>
      <c r="Q7583" s="666"/>
      <c r="R7583" s="666"/>
    </row>
    <row r="7584" spans="1:18" ht="15.75" customHeight="1" x14ac:dyDescent="0.2">
      <c r="A7584" s="665" t="s">
        <v>15963</v>
      </c>
      <c r="B7584" s="666" t="s">
        <v>15964</v>
      </c>
      <c r="C7584" s="666" t="s">
        <v>13076</v>
      </c>
      <c r="D7584" s="675" t="s">
        <v>12055</v>
      </c>
      <c r="E7584" s="737" t="s">
        <v>5124</v>
      </c>
      <c r="F7584" s="666">
        <v>44383804</v>
      </c>
      <c r="G7584" s="675" t="s">
        <v>16023</v>
      </c>
      <c r="H7584" s="675" t="s">
        <v>12055</v>
      </c>
      <c r="I7584" s="675" t="s">
        <v>7541</v>
      </c>
      <c r="J7584" s="675" t="s">
        <v>12055</v>
      </c>
      <c r="K7584" s="666">
        <v>1</v>
      </c>
      <c r="L7584" s="666">
        <v>3</v>
      </c>
      <c r="M7584" s="763">
        <v>2003</v>
      </c>
      <c r="N7584" s="666">
        <v>2</v>
      </c>
      <c r="O7584" s="666">
        <v>6</v>
      </c>
      <c r="P7584" s="772">
        <v>12</v>
      </c>
      <c r="Q7584" s="666">
        <v>12</v>
      </c>
      <c r="R7584" s="666" t="s">
        <v>1324</v>
      </c>
    </row>
    <row r="7585" spans="1:18" ht="15.75" customHeight="1" x14ac:dyDescent="0.2">
      <c r="A7585" s="665" t="s">
        <v>15963</v>
      </c>
      <c r="B7585" s="666" t="s">
        <v>15964</v>
      </c>
      <c r="C7585" s="666" t="s">
        <v>13076</v>
      </c>
      <c r="D7585" s="675" t="s">
        <v>10738</v>
      </c>
      <c r="E7585" s="737" t="s">
        <v>16024</v>
      </c>
      <c r="F7585" s="666">
        <v>44966269</v>
      </c>
      <c r="G7585" s="675" t="s">
        <v>16025</v>
      </c>
      <c r="H7585" s="675" t="s">
        <v>10738</v>
      </c>
      <c r="I7585" s="675" t="s">
        <v>15967</v>
      </c>
      <c r="J7585" s="675" t="s">
        <v>10738</v>
      </c>
      <c r="K7585" s="666">
        <v>1</v>
      </c>
      <c r="L7585" s="666">
        <v>4</v>
      </c>
      <c r="M7585" s="763">
        <v>3424</v>
      </c>
      <c r="N7585" s="666">
        <v>1</v>
      </c>
      <c r="O7585" s="666">
        <v>4</v>
      </c>
      <c r="P7585" s="772">
        <v>13.68</v>
      </c>
      <c r="Q7585" s="666"/>
      <c r="R7585" s="666"/>
    </row>
    <row r="7586" spans="1:18" ht="15.75" customHeight="1" x14ac:dyDescent="0.2">
      <c r="A7586" s="665" t="s">
        <v>15963</v>
      </c>
      <c r="B7586" s="666" t="s">
        <v>8610</v>
      </c>
      <c r="C7586" s="666" t="s">
        <v>10202</v>
      </c>
      <c r="D7586" s="675" t="s">
        <v>10854</v>
      </c>
      <c r="E7586" s="737" t="s">
        <v>15041</v>
      </c>
      <c r="F7586" s="666">
        <v>46522228</v>
      </c>
      <c r="G7586" s="675" t="s">
        <v>16026</v>
      </c>
      <c r="H7586" s="675" t="s">
        <v>10854</v>
      </c>
      <c r="I7586" s="675" t="s">
        <v>8801</v>
      </c>
      <c r="J7586" s="675" t="s">
        <v>10854</v>
      </c>
      <c r="K7586" s="666">
        <v>3</v>
      </c>
      <c r="L7586" s="666">
        <v>8</v>
      </c>
      <c r="M7586" s="763">
        <v>3308</v>
      </c>
      <c r="N7586" s="666">
        <v>2</v>
      </c>
      <c r="O7586" s="666">
        <v>6</v>
      </c>
      <c r="P7586" s="772">
        <v>19.8</v>
      </c>
      <c r="Q7586" s="666">
        <v>12</v>
      </c>
      <c r="R7586" s="666" t="s">
        <v>15972</v>
      </c>
    </row>
    <row r="7587" spans="1:18" ht="15.75" customHeight="1" x14ac:dyDescent="0.2">
      <c r="A7587" s="665" t="s">
        <v>15963</v>
      </c>
      <c r="B7587" s="666" t="s">
        <v>8610</v>
      </c>
      <c r="C7587" s="666" t="s">
        <v>10202</v>
      </c>
      <c r="D7587" s="675" t="s">
        <v>9268</v>
      </c>
      <c r="E7587" s="737" t="s">
        <v>5124</v>
      </c>
      <c r="F7587" s="666">
        <v>45272824</v>
      </c>
      <c r="G7587" s="675" t="s">
        <v>16027</v>
      </c>
      <c r="H7587" s="675" t="s">
        <v>9268</v>
      </c>
      <c r="I7587" s="675" t="s">
        <v>8801</v>
      </c>
      <c r="J7587" s="675" t="s">
        <v>13704</v>
      </c>
      <c r="K7587" s="666">
        <v>2</v>
      </c>
      <c r="L7587" s="666">
        <v>12</v>
      </c>
      <c r="M7587" s="763">
        <v>2012</v>
      </c>
      <c r="N7587" s="666">
        <v>1</v>
      </c>
      <c r="O7587" s="666">
        <v>4</v>
      </c>
      <c r="P7587" s="772">
        <v>8</v>
      </c>
      <c r="Q7587" s="666"/>
      <c r="R7587" s="666"/>
    </row>
    <row r="7588" spans="1:18" ht="15.75" customHeight="1" x14ac:dyDescent="0.2">
      <c r="A7588" s="665" t="s">
        <v>15963</v>
      </c>
      <c r="B7588" s="666" t="s">
        <v>8610</v>
      </c>
      <c r="C7588" s="666" t="s">
        <v>10202</v>
      </c>
      <c r="D7588" s="675" t="s">
        <v>9268</v>
      </c>
      <c r="E7588" s="737" t="s">
        <v>4263</v>
      </c>
      <c r="F7588" s="666">
        <v>45272824</v>
      </c>
      <c r="G7588" s="675" t="s">
        <v>16027</v>
      </c>
      <c r="H7588" s="675" t="s">
        <v>9268</v>
      </c>
      <c r="I7588" s="675" t="s">
        <v>8801</v>
      </c>
      <c r="J7588" s="675" t="s">
        <v>13704</v>
      </c>
      <c r="K7588" s="666"/>
      <c r="L7588" s="666"/>
      <c r="M7588" s="763">
        <v>3500</v>
      </c>
      <c r="N7588" s="666">
        <v>1</v>
      </c>
      <c r="O7588" s="666">
        <v>2</v>
      </c>
      <c r="P7588" s="772">
        <v>7</v>
      </c>
      <c r="Q7588" s="666"/>
      <c r="R7588" s="666"/>
    </row>
    <row r="7589" spans="1:18" ht="15.75" customHeight="1" x14ac:dyDescent="0.2">
      <c r="A7589" s="665" t="s">
        <v>15963</v>
      </c>
      <c r="B7589" s="666" t="s">
        <v>15964</v>
      </c>
      <c r="C7589" s="666" t="s">
        <v>13076</v>
      </c>
      <c r="D7589" s="675" t="s">
        <v>9914</v>
      </c>
      <c r="E7589" s="737" t="s">
        <v>1750</v>
      </c>
      <c r="F7589" s="666">
        <v>46812380</v>
      </c>
      <c r="G7589" s="675" t="s">
        <v>16028</v>
      </c>
      <c r="H7589" s="675" t="s">
        <v>9914</v>
      </c>
      <c r="I7589" s="675" t="s">
        <v>8801</v>
      </c>
      <c r="J7589" s="675" t="s">
        <v>9913</v>
      </c>
      <c r="K7589" s="666">
        <v>2</v>
      </c>
      <c r="L7589" s="666">
        <v>12</v>
      </c>
      <c r="M7589" s="763">
        <v>4512</v>
      </c>
      <c r="N7589" s="666">
        <v>1</v>
      </c>
      <c r="O7589" s="666">
        <v>6</v>
      </c>
      <c r="P7589" s="772">
        <v>27</v>
      </c>
      <c r="Q7589" s="666">
        <v>12</v>
      </c>
      <c r="R7589" s="666" t="s">
        <v>8149</v>
      </c>
    </row>
    <row r="7590" spans="1:18" ht="15.75" customHeight="1" x14ac:dyDescent="0.2">
      <c r="A7590" s="665" t="s">
        <v>15963</v>
      </c>
      <c r="B7590" s="666" t="s">
        <v>15964</v>
      </c>
      <c r="C7590" s="666" t="s">
        <v>13076</v>
      </c>
      <c r="D7590" s="675" t="s">
        <v>6996</v>
      </c>
      <c r="E7590" s="737" t="s">
        <v>6892</v>
      </c>
      <c r="F7590" s="666">
        <v>70864643</v>
      </c>
      <c r="G7590" s="675" t="s">
        <v>16029</v>
      </c>
      <c r="H7590" s="675" t="s">
        <v>6996</v>
      </c>
      <c r="I7590" s="675" t="s">
        <v>8801</v>
      </c>
      <c r="J7590" s="675" t="s">
        <v>15978</v>
      </c>
      <c r="K7590" s="666">
        <v>3</v>
      </c>
      <c r="L7590" s="666">
        <v>8</v>
      </c>
      <c r="M7590" s="763">
        <v>4008</v>
      </c>
      <c r="N7590" s="666">
        <v>2</v>
      </c>
      <c r="O7590" s="666">
        <v>6</v>
      </c>
      <c r="P7590" s="772">
        <v>24</v>
      </c>
      <c r="Q7590" s="666">
        <v>12</v>
      </c>
      <c r="R7590" s="666" t="s">
        <v>3274</v>
      </c>
    </row>
    <row r="7591" spans="1:18" ht="15.75" customHeight="1" x14ac:dyDescent="0.2">
      <c r="A7591" s="665" t="s">
        <v>15963</v>
      </c>
      <c r="B7591" s="666" t="s">
        <v>15964</v>
      </c>
      <c r="C7591" s="666" t="s">
        <v>13076</v>
      </c>
      <c r="D7591" s="675" t="s">
        <v>12055</v>
      </c>
      <c r="E7591" s="737" t="s">
        <v>5124</v>
      </c>
      <c r="F7591" s="666">
        <v>47127183</v>
      </c>
      <c r="G7591" s="675" t="s">
        <v>16030</v>
      </c>
      <c r="H7591" s="675" t="s">
        <v>12055</v>
      </c>
      <c r="I7591" s="675" t="s">
        <v>7541</v>
      </c>
      <c r="J7591" s="675" t="s">
        <v>12055</v>
      </c>
      <c r="K7591" s="666"/>
      <c r="L7591" s="666"/>
      <c r="M7591" s="763">
        <v>2000</v>
      </c>
      <c r="N7591" s="666">
        <v>1</v>
      </c>
      <c r="O7591" s="666">
        <v>2</v>
      </c>
      <c r="P7591" s="772">
        <v>4</v>
      </c>
      <c r="Q7591" s="666"/>
      <c r="R7591" s="666"/>
    </row>
    <row r="7592" spans="1:18" ht="15.75" customHeight="1" x14ac:dyDescent="0.2">
      <c r="A7592" s="665" t="s">
        <v>15963</v>
      </c>
      <c r="B7592" s="666" t="s">
        <v>8610</v>
      </c>
      <c r="C7592" s="666" t="s">
        <v>10202</v>
      </c>
      <c r="D7592" s="675" t="s">
        <v>6996</v>
      </c>
      <c r="E7592" s="737" t="s">
        <v>7454</v>
      </c>
      <c r="F7592" s="666">
        <v>41317120</v>
      </c>
      <c r="G7592" s="675" t="s">
        <v>16031</v>
      </c>
      <c r="H7592" s="675" t="s">
        <v>6996</v>
      </c>
      <c r="I7592" s="675" t="s">
        <v>8801</v>
      </c>
      <c r="J7592" s="675" t="s">
        <v>15978</v>
      </c>
      <c r="K7592" s="666">
        <v>2</v>
      </c>
      <c r="L7592" s="666">
        <v>12</v>
      </c>
      <c r="M7592" s="763">
        <v>1512</v>
      </c>
      <c r="N7592" s="666" t="s">
        <v>10860</v>
      </c>
      <c r="O7592" s="666">
        <v>6</v>
      </c>
      <c r="P7592" s="772">
        <v>9</v>
      </c>
      <c r="Q7592" s="666">
        <v>12</v>
      </c>
      <c r="R7592" s="666" t="s">
        <v>1316</v>
      </c>
    </row>
    <row r="7593" spans="1:18" ht="15.75" customHeight="1" x14ac:dyDescent="0.2">
      <c r="A7593" s="665" t="s">
        <v>15963</v>
      </c>
      <c r="B7593" s="666" t="s">
        <v>8610</v>
      </c>
      <c r="C7593" s="666" t="s">
        <v>10202</v>
      </c>
      <c r="D7593" s="675" t="s">
        <v>15974</v>
      </c>
      <c r="E7593" s="737" t="s">
        <v>15041</v>
      </c>
      <c r="F7593" s="666">
        <v>46051845</v>
      </c>
      <c r="G7593" s="675" t="s">
        <v>16032</v>
      </c>
      <c r="H7593" s="675" t="s">
        <v>15974</v>
      </c>
      <c r="I7593" s="675" t="s">
        <v>8801</v>
      </c>
      <c r="J7593" s="675" t="s">
        <v>9837</v>
      </c>
      <c r="K7593" s="666">
        <v>2</v>
      </c>
      <c r="L7593" s="666">
        <v>12</v>
      </c>
      <c r="M7593" s="763">
        <v>3312</v>
      </c>
      <c r="N7593" s="666" t="s">
        <v>10860</v>
      </c>
      <c r="O7593" s="666">
        <v>6</v>
      </c>
      <c r="P7593" s="772">
        <v>19.8</v>
      </c>
      <c r="Q7593" s="666">
        <v>12</v>
      </c>
      <c r="R7593" s="666" t="s">
        <v>15972</v>
      </c>
    </row>
    <row r="7594" spans="1:18" ht="15.75" customHeight="1" x14ac:dyDescent="0.2">
      <c r="A7594" s="665" t="s">
        <v>15963</v>
      </c>
      <c r="B7594" s="666" t="s">
        <v>15964</v>
      </c>
      <c r="C7594" s="666" t="s">
        <v>13076</v>
      </c>
      <c r="D7594" s="675" t="s">
        <v>10738</v>
      </c>
      <c r="E7594" s="737" t="s">
        <v>5091</v>
      </c>
      <c r="F7594" s="666">
        <v>42275886</v>
      </c>
      <c r="G7594" s="675" t="s">
        <v>16033</v>
      </c>
      <c r="H7594" s="675" t="s">
        <v>10738</v>
      </c>
      <c r="I7594" s="675" t="s">
        <v>15967</v>
      </c>
      <c r="J7594" s="675" t="s">
        <v>10738</v>
      </c>
      <c r="K7594" s="666">
        <v>2</v>
      </c>
      <c r="L7594" s="666">
        <v>12</v>
      </c>
      <c r="M7594" s="763">
        <v>2512</v>
      </c>
      <c r="N7594" s="666">
        <v>1</v>
      </c>
      <c r="O7594" s="666">
        <v>6</v>
      </c>
      <c r="P7594" s="772">
        <v>15</v>
      </c>
      <c r="Q7594" s="666">
        <v>12</v>
      </c>
      <c r="R7594" s="666" t="s">
        <v>1269</v>
      </c>
    </row>
    <row r="7595" spans="1:18" ht="15.75" customHeight="1" x14ac:dyDescent="0.2">
      <c r="A7595" s="665" t="s">
        <v>15963</v>
      </c>
      <c r="B7595" s="666" t="s">
        <v>15983</v>
      </c>
      <c r="C7595" s="666" t="s">
        <v>10202</v>
      </c>
      <c r="D7595" s="675" t="s">
        <v>12055</v>
      </c>
      <c r="E7595" s="737" t="s">
        <v>1688</v>
      </c>
      <c r="F7595" s="666">
        <v>18208349</v>
      </c>
      <c r="G7595" s="675" t="s">
        <v>16034</v>
      </c>
      <c r="H7595" s="675" t="s">
        <v>12055</v>
      </c>
      <c r="I7595" s="675" t="s">
        <v>7541</v>
      </c>
      <c r="J7595" s="675" t="s">
        <v>12055</v>
      </c>
      <c r="K7595" s="666">
        <v>2</v>
      </c>
      <c r="L7595" s="666">
        <v>12</v>
      </c>
      <c r="M7595" s="763">
        <v>1012</v>
      </c>
      <c r="N7595" s="666" t="s">
        <v>10860</v>
      </c>
      <c r="O7595" s="666">
        <v>6</v>
      </c>
      <c r="P7595" s="772">
        <v>6</v>
      </c>
      <c r="Q7595" s="666">
        <v>12</v>
      </c>
      <c r="R7595" s="666" t="s">
        <v>5120</v>
      </c>
    </row>
    <row r="7596" spans="1:18" ht="15.75" customHeight="1" x14ac:dyDescent="0.2">
      <c r="A7596" s="665" t="s">
        <v>15963</v>
      </c>
      <c r="B7596" s="666" t="s">
        <v>8610</v>
      </c>
      <c r="C7596" s="666" t="s">
        <v>10202</v>
      </c>
      <c r="D7596" s="675" t="s">
        <v>9914</v>
      </c>
      <c r="E7596" s="737" t="s">
        <v>13813</v>
      </c>
      <c r="F7596" s="666">
        <v>74610169</v>
      </c>
      <c r="G7596" s="675" t="s">
        <v>16035</v>
      </c>
      <c r="H7596" s="675" t="s">
        <v>9914</v>
      </c>
      <c r="I7596" s="675" t="s">
        <v>8801</v>
      </c>
      <c r="J7596" s="675" t="s">
        <v>9913</v>
      </c>
      <c r="K7596" s="666">
        <v>2</v>
      </c>
      <c r="L7596" s="666">
        <v>6</v>
      </c>
      <c r="M7596" s="763">
        <v>6506</v>
      </c>
      <c r="N7596" s="666"/>
      <c r="O7596" s="666"/>
      <c r="P7596" s="772" t="s">
        <v>554</v>
      </c>
      <c r="Q7596" s="666"/>
      <c r="R7596" s="666"/>
    </row>
    <row r="7597" spans="1:18" ht="15.75" customHeight="1" x14ac:dyDescent="0.2">
      <c r="A7597" s="665" t="s">
        <v>15963</v>
      </c>
      <c r="B7597" s="666" t="s">
        <v>15964</v>
      </c>
      <c r="C7597" s="666" t="s">
        <v>13076</v>
      </c>
      <c r="D7597" s="675" t="s">
        <v>9268</v>
      </c>
      <c r="E7597" s="737" t="s">
        <v>16013</v>
      </c>
      <c r="F7597" s="666">
        <v>42371258</v>
      </c>
      <c r="G7597" s="675" t="s">
        <v>16036</v>
      </c>
      <c r="H7597" s="675" t="s">
        <v>9268</v>
      </c>
      <c r="I7597" s="675" t="s">
        <v>8801</v>
      </c>
      <c r="J7597" s="675" t="s">
        <v>13704</v>
      </c>
      <c r="K7597" s="666">
        <v>2</v>
      </c>
      <c r="L7597" s="666">
        <v>6</v>
      </c>
      <c r="M7597" s="763">
        <v>6156</v>
      </c>
      <c r="N7597" s="666">
        <v>2</v>
      </c>
      <c r="O7597" s="666">
        <v>6</v>
      </c>
      <c r="P7597" s="772">
        <v>36.9</v>
      </c>
      <c r="Q7597" s="666">
        <v>12</v>
      </c>
      <c r="R7597" s="666" t="s">
        <v>16015</v>
      </c>
    </row>
    <row r="7598" spans="1:18" ht="15.75" customHeight="1" x14ac:dyDescent="0.2">
      <c r="A7598" s="665" t="s">
        <v>15963</v>
      </c>
      <c r="B7598" s="666" t="s">
        <v>15964</v>
      </c>
      <c r="C7598" s="666" t="s">
        <v>13076</v>
      </c>
      <c r="D7598" s="675" t="s">
        <v>10738</v>
      </c>
      <c r="E7598" s="737" t="s">
        <v>15041</v>
      </c>
      <c r="F7598" s="666">
        <v>40993761</v>
      </c>
      <c r="G7598" s="675" t="s">
        <v>16037</v>
      </c>
      <c r="H7598" s="675" t="s">
        <v>10738</v>
      </c>
      <c r="I7598" s="675" t="s">
        <v>15967</v>
      </c>
      <c r="J7598" s="675" t="s">
        <v>10738</v>
      </c>
      <c r="K7598" s="666">
        <v>1</v>
      </c>
      <c r="L7598" s="666">
        <v>2</v>
      </c>
      <c r="M7598" s="763">
        <v>3302</v>
      </c>
      <c r="N7598" s="666">
        <v>1</v>
      </c>
      <c r="O7598" s="666">
        <v>2</v>
      </c>
      <c r="P7598" s="772">
        <v>6.6</v>
      </c>
      <c r="Q7598" s="666"/>
      <c r="R7598" s="666"/>
    </row>
    <row r="7599" spans="1:18" ht="15.75" customHeight="1" x14ac:dyDescent="0.2">
      <c r="A7599" s="665" t="s">
        <v>15963</v>
      </c>
      <c r="B7599" s="666" t="s">
        <v>15964</v>
      </c>
      <c r="C7599" s="666" t="s">
        <v>13076</v>
      </c>
      <c r="D7599" s="675" t="s">
        <v>9268</v>
      </c>
      <c r="E7599" s="737" t="s">
        <v>6892</v>
      </c>
      <c r="F7599" s="666">
        <v>44493989</v>
      </c>
      <c r="G7599" s="675" t="s">
        <v>16038</v>
      </c>
      <c r="H7599" s="675" t="s">
        <v>9268</v>
      </c>
      <c r="I7599" s="675" t="s">
        <v>8801</v>
      </c>
      <c r="J7599" s="675" t="s">
        <v>13704</v>
      </c>
      <c r="K7599" s="666"/>
      <c r="L7599" s="666"/>
      <c r="M7599" s="763">
        <v>4000</v>
      </c>
      <c r="N7599" s="666">
        <v>1</v>
      </c>
      <c r="O7599" s="666">
        <v>5</v>
      </c>
      <c r="P7599" s="772">
        <v>20</v>
      </c>
      <c r="Q7599" s="666"/>
      <c r="R7599" s="666"/>
    </row>
    <row r="7600" spans="1:18" ht="15.75" customHeight="1" x14ac:dyDescent="0.2">
      <c r="A7600" s="665" t="s">
        <v>15963</v>
      </c>
      <c r="B7600" s="666" t="s">
        <v>15964</v>
      </c>
      <c r="C7600" s="666" t="s">
        <v>13076</v>
      </c>
      <c r="D7600" s="675" t="s">
        <v>10738</v>
      </c>
      <c r="E7600" s="737" t="s">
        <v>5091</v>
      </c>
      <c r="F7600" s="666">
        <v>44493989</v>
      </c>
      <c r="G7600" s="675" t="s">
        <v>16038</v>
      </c>
      <c r="H7600" s="675" t="s">
        <v>10738</v>
      </c>
      <c r="I7600" s="675" t="s">
        <v>15967</v>
      </c>
      <c r="J7600" s="675" t="s">
        <v>10738</v>
      </c>
      <c r="K7600" s="666">
        <v>2</v>
      </c>
      <c r="L7600" s="666">
        <v>12</v>
      </c>
      <c r="M7600" s="763">
        <v>2512</v>
      </c>
      <c r="N7600" s="666">
        <v>1</v>
      </c>
      <c r="O7600" s="666">
        <v>1</v>
      </c>
      <c r="P7600" s="772">
        <v>2.5</v>
      </c>
      <c r="Q7600" s="666"/>
      <c r="R7600" s="666"/>
    </row>
    <row r="7601" spans="1:18" ht="15.75" customHeight="1" x14ac:dyDescent="0.2">
      <c r="A7601" s="665" t="s">
        <v>15963</v>
      </c>
      <c r="B7601" s="666" t="s">
        <v>15964</v>
      </c>
      <c r="C7601" s="666" t="s">
        <v>13076</v>
      </c>
      <c r="D7601" s="675" t="s">
        <v>10738</v>
      </c>
      <c r="E7601" s="737" t="s">
        <v>16024</v>
      </c>
      <c r="F7601" s="666">
        <v>18906416</v>
      </c>
      <c r="G7601" s="675" t="s">
        <v>16039</v>
      </c>
      <c r="H7601" s="675" t="s">
        <v>10738</v>
      </c>
      <c r="I7601" s="675" t="s">
        <v>15967</v>
      </c>
      <c r="J7601" s="675" t="s">
        <v>10738</v>
      </c>
      <c r="K7601" s="666">
        <v>2</v>
      </c>
      <c r="L7601" s="666">
        <v>6</v>
      </c>
      <c r="M7601" s="763">
        <v>3426</v>
      </c>
      <c r="N7601" s="666">
        <v>2</v>
      </c>
      <c r="O7601" s="666">
        <v>6</v>
      </c>
      <c r="P7601" s="772">
        <v>20.52</v>
      </c>
      <c r="Q7601" s="666">
        <v>12</v>
      </c>
      <c r="R7601" s="666" t="s">
        <v>16040</v>
      </c>
    </row>
    <row r="7602" spans="1:18" ht="15.75" customHeight="1" x14ac:dyDescent="0.2">
      <c r="A7602" s="665" t="s">
        <v>15963</v>
      </c>
      <c r="B7602" s="666" t="s">
        <v>15964</v>
      </c>
      <c r="C7602" s="666" t="s">
        <v>13076</v>
      </c>
      <c r="D7602" s="675" t="s">
        <v>9914</v>
      </c>
      <c r="E7602" s="737" t="s">
        <v>4266</v>
      </c>
      <c r="F7602" s="666">
        <v>71502782</v>
      </c>
      <c r="G7602" s="675" t="s">
        <v>16041</v>
      </c>
      <c r="H7602" s="675" t="s">
        <v>9914</v>
      </c>
      <c r="I7602" s="675" t="s">
        <v>8801</v>
      </c>
      <c r="J7602" s="675" t="s">
        <v>9913</v>
      </c>
      <c r="K7602" s="666">
        <v>1</v>
      </c>
      <c r="L7602" s="666">
        <v>1</v>
      </c>
      <c r="M7602" s="763">
        <v>6001</v>
      </c>
      <c r="N7602" s="666">
        <v>2</v>
      </c>
      <c r="O7602" s="666">
        <v>6</v>
      </c>
      <c r="P7602" s="772">
        <v>36</v>
      </c>
      <c r="Q7602" s="666">
        <v>12</v>
      </c>
      <c r="R7602" s="666" t="s">
        <v>12617</v>
      </c>
    </row>
    <row r="7603" spans="1:18" ht="15.75" customHeight="1" x14ac:dyDescent="0.2">
      <c r="A7603" s="665" t="s">
        <v>15963</v>
      </c>
      <c r="B7603" s="666" t="s">
        <v>15964</v>
      </c>
      <c r="C7603" s="666" t="s">
        <v>13076</v>
      </c>
      <c r="D7603" s="675" t="s">
        <v>9914</v>
      </c>
      <c r="E7603" s="737" t="s">
        <v>13813</v>
      </c>
      <c r="F7603" s="666">
        <v>71629198</v>
      </c>
      <c r="G7603" s="675" t="s">
        <v>16042</v>
      </c>
      <c r="H7603" s="675" t="s">
        <v>9914</v>
      </c>
      <c r="I7603" s="675" t="s">
        <v>8801</v>
      </c>
      <c r="J7603" s="675" t="s">
        <v>9913</v>
      </c>
      <c r="K7603" s="666">
        <v>1</v>
      </c>
      <c r="L7603" s="666">
        <v>1</v>
      </c>
      <c r="M7603" s="763">
        <v>6501</v>
      </c>
      <c r="N7603" s="666"/>
      <c r="O7603" s="666"/>
      <c r="P7603" s="772" t="s">
        <v>554</v>
      </c>
      <c r="Q7603" s="666"/>
      <c r="R7603" s="666"/>
    </row>
    <row r="7604" spans="1:18" ht="15.75" customHeight="1" x14ac:dyDescent="0.2">
      <c r="A7604" s="665" t="s">
        <v>15963</v>
      </c>
      <c r="B7604" s="666" t="s">
        <v>15964</v>
      </c>
      <c r="C7604" s="666" t="s">
        <v>13076</v>
      </c>
      <c r="D7604" s="675" t="s">
        <v>9914</v>
      </c>
      <c r="E7604" s="737" t="s">
        <v>13813</v>
      </c>
      <c r="F7604" s="666">
        <v>71629198</v>
      </c>
      <c r="G7604" s="675" t="s">
        <v>16042</v>
      </c>
      <c r="H7604" s="675" t="s">
        <v>9914</v>
      </c>
      <c r="I7604" s="675" t="s">
        <v>8801</v>
      </c>
      <c r="J7604" s="675" t="s">
        <v>9913</v>
      </c>
      <c r="K7604" s="666"/>
      <c r="L7604" s="666"/>
      <c r="M7604" s="763">
        <v>6500</v>
      </c>
      <c r="N7604" s="666">
        <v>1</v>
      </c>
      <c r="O7604" s="666">
        <v>1</v>
      </c>
      <c r="P7604" s="772">
        <v>6.5</v>
      </c>
      <c r="Q7604" s="666"/>
      <c r="R7604" s="666"/>
    </row>
    <row r="7605" spans="1:18" ht="15.75" customHeight="1" x14ac:dyDescent="0.2">
      <c r="A7605" s="665" t="s">
        <v>15963</v>
      </c>
      <c r="B7605" s="666" t="s">
        <v>8610</v>
      </c>
      <c r="C7605" s="666" t="s">
        <v>10202</v>
      </c>
      <c r="D7605" s="675" t="s">
        <v>10738</v>
      </c>
      <c r="E7605" s="737" t="s">
        <v>7555</v>
      </c>
      <c r="F7605" s="666">
        <v>45705834</v>
      </c>
      <c r="G7605" s="675" t="s">
        <v>16043</v>
      </c>
      <c r="H7605" s="675" t="s">
        <v>10738</v>
      </c>
      <c r="I7605" s="675" t="s">
        <v>15967</v>
      </c>
      <c r="J7605" s="675" t="s">
        <v>10738</v>
      </c>
      <c r="K7605" s="666">
        <v>2</v>
      </c>
      <c r="L7605" s="666">
        <v>12</v>
      </c>
      <c r="M7605" s="763">
        <v>1212</v>
      </c>
      <c r="N7605" s="666" t="s">
        <v>10860</v>
      </c>
      <c r="O7605" s="666">
        <v>6</v>
      </c>
      <c r="P7605" s="772">
        <v>7.2</v>
      </c>
      <c r="Q7605" s="666">
        <v>12</v>
      </c>
      <c r="R7605" s="666" t="s">
        <v>1702</v>
      </c>
    </row>
    <row r="7606" spans="1:18" ht="15.75" customHeight="1" x14ac:dyDescent="0.2">
      <c r="A7606" s="665" t="s">
        <v>15963</v>
      </c>
      <c r="B7606" s="666" t="s">
        <v>15964</v>
      </c>
      <c r="C7606" s="666" t="s">
        <v>13076</v>
      </c>
      <c r="D7606" s="675" t="s">
        <v>12055</v>
      </c>
      <c r="E7606" s="737" t="s">
        <v>5124</v>
      </c>
      <c r="F7606" s="666">
        <v>70333193</v>
      </c>
      <c r="G7606" s="675" t="s">
        <v>16044</v>
      </c>
      <c r="H7606" s="675" t="s">
        <v>12055</v>
      </c>
      <c r="I7606" s="675" t="s">
        <v>7541</v>
      </c>
      <c r="J7606" s="675" t="s">
        <v>12055</v>
      </c>
      <c r="K7606" s="666">
        <v>1</v>
      </c>
      <c r="L7606" s="666">
        <v>3</v>
      </c>
      <c r="M7606" s="763">
        <v>2003</v>
      </c>
      <c r="N7606" s="666"/>
      <c r="O7606" s="666"/>
      <c r="P7606" s="772" t="s">
        <v>554</v>
      </c>
      <c r="Q7606" s="666"/>
      <c r="R7606" s="666"/>
    </row>
    <row r="7607" spans="1:18" ht="15.75" customHeight="1" x14ac:dyDescent="0.2">
      <c r="A7607" s="665" t="s">
        <v>15963</v>
      </c>
      <c r="B7607" s="666" t="s">
        <v>8610</v>
      </c>
      <c r="C7607" s="666" t="s">
        <v>10202</v>
      </c>
      <c r="D7607" s="675" t="s">
        <v>10738</v>
      </c>
      <c r="E7607" s="737" t="s">
        <v>15499</v>
      </c>
      <c r="F7607" s="666">
        <v>45094850</v>
      </c>
      <c r="G7607" s="675" t="s">
        <v>13331</v>
      </c>
      <c r="H7607" s="675" t="s">
        <v>10738</v>
      </c>
      <c r="I7607" s="675" t="s">
        <v>15967</v>
      </c>
      <c r="J7607" s="675" t="s">
        <v>10738</v>
      </c>
      <c r="K7607" s="666"/>
      <c r="L7607" s="666"/>
      <c r="M7607" s="763">
        <v>2040</v>
      </c>
      <c r="N7607" s="666">
        <v>1</v>
      </c>
      <c r="O7607" s="666">
        <v>2</v>
      </c>
      <c r="P7607" s="772">
        <v>4.08</v>
      </c>
      <c r="Q7607" s="666"/>
      <c r="R7607" s="666"/>
    </row>
    <row r="7608" spans="1:18" ht="15.75" customHeight="1" x14ac:dyDescent="0.2">
      <c r="A7608" s="665" t="s">
        <v>15963</v>
      </c>
      <c r="B7608" s="666" t="s">
        <v>15983</v>
      </c>
      <c r="C7608" s="666" t="s">
        <v>10202</v>
      </c>
      <c r="D7608" s="675" t="s">
        <v>8611</v>
      </c>
      <c r="E7608" s="737" t="s">
        <v>7454</v>
      </c>
      <c r="F7608" s="666">
        <v>70386267</v>
      </c>
      <c r="G7608" s="675" t="s">
        <v>16045</v>
      </c>
      <c r="H7608" s="675" t="s">
        <v>8611</v>
      </c>
      <c r="I7608" s="675" t="s">
        <v>15967</v>
      </c>
      <c r="J7608" s="675" t="s">
        <v>8611</v>
      </c>
      <c r="K7608" s="666">
        <v>2</v>
      </c>
      <c r="L7608" s="666">
        <v>12</v>
      </c>
      <c r="M7608" s="763">
        <v>1512</v>
      </c>
      <c r="N7608" s="666" t="s">
        <v>10860</v>
      </c>
      <c r="O7608" s="666">
        <v>6</v>
      </c>
      <c r="P7608" s="772">
        <v>9</v>
      </c>
      <c r="Q7608" s="666">
        <v>12</v>
      </c>
      <c r="R7608" s="666" t="s">
        <v>1316</v>
      </c>
    </row>
    <row r="7609" spans="1:18" ht="15.75" customHeight="1" x14ac:dyDescent="0.2">
      <c r="A7609" s="665" t="s">
        <v>15963</v>
      </c>
      <c r="B7609" s="666" t="s">
        <v>8610</v>
      </c>
      <c r="C7609" s="666" t="s">
        <v>10202</v>
      </c>
      <c r="D7609" s="675" t="s">
        <v>9268</v>
      </c>
      <c r="E7609" s="737" t="s">
        <v>4263</v>
      </c>
      <c r="F7609" s="666">
        <v>70262700</v>
      </c>
      <c r="G7609" s="675" t="s">
        <v>16046</v>
      </c>
      <c r="H7609" s="675" t="s">
        <v>9268</v>
      </c>
      <c r="I7609" s="675" t="s">
        <v>8801</v>
      </c>
      <c r="J7609" s="675" t="s">
        <v>13704</v>
      </c>
      <c r="K7609" s="666"/>
      <c r="L7609" s="666"/>
      <c r="M7609" s="763">
        <v>3500</v>
      </c>
      <c r="N7609" s="666">
        <v>1</v>
      </c>
      <c r="O7609" s="666">
        <v>2</v>
      </c>
      <c r="P7609" s="772">
        <v>7</v>
      </c>
      <c r="Q7609" s="666"/>
      <c r="R7609" s="666"/>
    </row>
    <row r="7610" spans="1:18" ht="15.75" customHeight="1" x14ac:dyDescent="0.2">
      <c r="A7610" s="665" t="s">
        <v>15963</v>
      </c>
      <c r="B7610" s="666" t="s">
        <v>15964</v>
      </c>
      <c r="C7610" s="666" t="s">
        <v>13076</v>
      </c>
      <c r="D7610" s="675" t="s">
        <v>9268</v>
      </c>
      <c r="E7610" s="737" t="s">
        <v>1750</v>
      </c>
      <c r="F7610" s="666">
        <v>17903661</v>
      </c>
      <c r="G7610" s="675" t="s">
        <v>16047</v>
      </c>
      <c r="H7610" s="675" t="s">
        <v>9268</v>
      </c>
      <c r="I7610" s="675" t="s">
        <v>8801</v>
      </c>
      <c r="J7610" s="675" t="s">
        <v>13704</v>
      </c>
      <c r="K7610" s="666">
        <v>2</v>
      </c>
      <c r="L7610" s="666">
        <v>12</v>
      </c>
      <c r="M7610" s="763">
        <v>4512</v>
      </c>
      <c r="N7610" s="666">
        <v>1</v>
      </c>
      <c r="O7610" s="666">
        <v>6</v>
      </c>
      <c r="P7610" s="772">
        <v>27</v>
      </c>
      <c r="Q7610" s="666">
        <v>12</v>
      </c>
      <c r="R7610" s="666" t="s">
        <v>8149</v>
      </c>
    </row>
    <row r="7611" spans="1:18" ht="15.75" customHeight="1" x14ac:dyDescent="0.2">
      <c r="A7611" s="665" t="s">
        <v>15963</v>
      </c>
      <c r="B7611" s="666" t="s">
        <v>15964</v>
      </c>
      <c r="C7611" s="666" t="s">
        <v>13076</v>
      </c>
      <c r="D7611" s="675" t="s">
        <v>9914</v>
      </c>
      <c r="E7611" s="737" t="s">
        <v>1085</v>
      </c>
      <c r="F7611" s="666">
        <v>45064665</v>
      </c>
      <c r="G7611" s="675" t="s">
        <v>16048</v>
      </c>
      <c r="H7611" s="675" t="s">
        <v>9914</v>
      </c>
      <c r="I7611" s="675" t="s">
        <v>8801</v>
      </c>
      <c r="J7611" s="675" t="s">
        <v>9913</v>
      </c>
      <c r="K7611" s="666">
        <v>1</v>
      </c>
      <c r="L7611" s="666">
        <v>3</v>
      </c>
      <c r="M7611" s="763">
        <v>9003</v>
      </c>
      <c r="N7611" s="666">
        <v>2</v>
      </c>
      <c r="O7611" s="666">
        <v>6</v>
      </c>
      <c r="P7611" s="772">
        <v>54</v>
      </c>
      <c r="Q7611" s="666">
        <v>12</v>
      </c>
      <c r="R7611" s="666" t="s">
        <v>2985</v>
      </c>
    </row>
    <row r="7612" spans="1:18" ht="15.75" customHeight="1" x14ac:dyDescent="0.2">
      <c r="A7612" s="665" t="s">
        <v>15963</v>
      </c>
      <c r="B7612" s="666" t="s">
        <v>15964</v>
      </c>
      <c r="C7612" s="666" t="s">
        <v>13076</v>
      </c>
      <c r="D7612" s="675" t="s">
        <v>10738</v>
      </c>
      <c r="E7612" s="737" t="s">
        <v>16024</v>
      </c>
      <c r="F7612" s="666">
        <v>47699426</v>
      </c>
      <c r="G7612" s="675" t="s">
        <v>16049</v>
      </c>
      <c r="H7612" s="675" t="s">
        <v>10738</v>
      </c>
      <c r="I7612" s="675" t="s">
        <v>15967</v>
      </c>
      <c r="J7612" s="675" t="s">
        <v>10738</v>
      </c>
      <c r="K7612" s="666">
        <v>2</v>
      </c>
      <c r="L7612" s="666">
        <v>6</v>
      </c>
      <c r="M7612" s="763">
        <v>3426</v>
      </c>
      <c r="N7612" s="666">
        <v>2</v>
      </c>
      <c r="O7612" s="666">
        <v>6</v>
      </c>
      <c r="P7612" s="772">
        <v>20.52</v>
      </c>
      <c r="Q7612" s="666">
        <v>12</v>
      </c>
      <c r="R7612" s="666" t="s">
        <v>16040</v>
      </c>
    </row>
    <row r="7613" spans="1:18" ht="15.75" customHeight="1" x14ac:dyDescent="0.2">
      <c r="A7613" s="665" t="s">
        <v>15963</v>
      </c>
      <c r="B7613" s="666" t="s">
        <v>15964</v>
      </c>
      <c r="C7613" s="666" t="s">
        <v>13076</v>
      </c>
      <c r="D7613" s="675" t="s">
        <v>12055</v>
      </c>
      <c r="E7613" s="737" t="s">
        <v>5124</v>
      </c>
      <c r="F7613" s="666">
        <v>25673740</v>
      </c>
      <c r="G7613" s="675" t="s">
        <v>16050</v>
      </c>
      <c r="H7613" s="675" t="s">
        <v>12055</v>
      </c>
      <c r="I7613" s="675" t="s">
        <v>7541</v>
      </c>
      <c r="J7613" s="675" t="s">
        <v>12055</v>
      </c>
      <c r="K7613" s="666">
        <v>2</v>
      </c>
      <c r="L7613" s="666">
        <v>12</v>
      </c>
      <c r="M7613" s="763">
        <v>2012</v>
      </c>
      <c r="N7613" s="666">
        <v>1</v>
      </c>
      <c r="O7613" s="666">
        <v>6</v>
      </c>
      <c r="P7613" s="772">
        <v>12</v>
      </c>
      <c r="Q7613" s="666">
        <v>12</v>
      </c>
      <c r="R7613" s="666" t="s">
        <v>1324</v>
      </c>
    </row>
    <row r="7614" spans="1:18" ht="15.75" customHeight="1" x14ac:dyDescent="0.2">
      <c r="A7614" s="665" t="s">
        <v>15963</v>
      </c>
      <c r="B7614" s="666" t="s">
        <v>15964</v>
      </c>
      <c r="C7614" s="666" t="s">
        <v>13076</v>
      </c>
      <c r="D7614" s="675" t="s">
        <v>10356</v>
      </c>
      <c r="E7614" s="737" t="s">
        <v>1124</v>
      </c>
      <c r="F7614" s="666">
        <v>45785164</v>
      </c>
      <c r="G7614" s="675" t="s">
        <v>16051</v>
      </c>
      <c r="H7614" s="675" t="s">
        <v>10356</v>
      </c>
      <c r="I7614" s="675" t="s">
        <v>8801</v>
      </c>
      <c r="J7614" s="675" t="s">
        <v>15982</v>
      </c>
      <c r="K7614" s="666">
        <v>1</v>
      </c>
      <c r="L7614" s="666">
        <v>3</v>
      </c>
      <c r="M7614" s="763">
        <v>3003</v>
      </c>
      <c r="N7614" s="666">
        <v>2</v>
      </c>
      <c r="O7614" s="666">
        <v>6</v>
      </c>
      <c r="P7614" s="772">
        <v>18</v>
      </c>
      <c r="Q7614" s="666">
        <v>12</v>
      </c>
      <c r="R7614" s="666" t="s">
        <v>4329</v>
      </c>
    </row>
    <row r="7615" spans="1:18" ht="15.75" customHeight="1" x14ac:dyDescent="0.2">
      <c r="A7615" s="665" t="s">
        <v>15963</v>
      </c>
      <c r="B7615" s="666" t="s">
        <v>15964</v>
      </c>
      <c r="C7615" s="666" t="s">
        <v>13076</v>
      </c>
      <c r="D7615" s="675" t="s">
        <v>10356</v>
      </c>
      <c r="E7615" s="737" t="s">
        <v>1124</v>
      </c>
      <c r="F7615" s="666">
        <v>73899435</v>
      </c>
      <c r="G7615" s="675" t="s">
        <v>13563</v>
      </c>
      <c r="H7615" s="675" t="s">
        <v>10356</v>
      </c>
      <c r="I7615" s="675" t="s">
        <v>8801</v>
      </c>
      <c r="J7615" s="675" t="s">
        <v>15982</v>
      </c>
      <c r="K7615" s="666">
        <v>3</v>
      </c>
      <c r="L7615" s="666">
        <v>8</v>
      </c>
      <c r="M7615" s="763">
        <v>3008</v>
      </c>
      <c r="N7615" s="666">
        <v>2</v>
      </c>
      <c r="O7615" s="666">
        <v>6</v>
      </c>
      <c r="P7615" s="772">
        <v>18</v>
      </c>
      <c r="Q7615" s="666">
        <v>12</v>
      </c>
      <c r="R7615" s="666" t="s">
        <v>4329</v>
      </c>
    </row>
    <row r="7616" spans="1:18" ht="15.75" customHeight="1" x14ac:dyDescent="0.2">
      <c r="A7616" s="665" t="s">
        <v>15963</v>
      </c>
      <c r="B7616" s="666" t="s">
        <v>8610</v>
      </c>
      <c r="C7616" s="666" t="s">
        <v>13076</v>
      </c>
      <c r="D7616" s="675" t="s">
        <v>9914</v>
      </c>
      <c r="E7616" s="737" t="s">
        <v>13813</v>
      </c>
      <c r="F7616" s="666">
        <v>70015581</v>
      </c>
      <c r="G7616" s="675" t="s">
        <v>16052</v>
      </c>
      <c r="H7616" s="675" t="s">
        <v>9914</v>
      </c>
      <c r="I7616" s="675" t="s">
        <v>8801</v>
      </c>
      <c r="J7616" s="675" t="s">
        <v>9913</v>
      </c>
      <c r="K7616" s="666">
        <v>1</v>
      </c>
      <c r="L7616" s="666">
        <v>4</v>
      </c>
      <c r="M7616" s="763">
        <v>6504</v>
      </c>
      <c r="N7616" s="666"/>
      <c r="O7616" s="666"/>
      <c r="P7616" s="772" t="s">
        <v>554</v>
      </c>
      <c r="Q7616" s="666"/>
      <c r="R7616" s="666"/>
    </row>
    <row r="7617" spans="1:18" ht="15.75" customHeight="1" x14ac:dyDescent="0.2">
      <c r="A7617" s="665" t="s">
        <v>15963</v>
      </c>
      <c r="B7617" s="666" t="s">
        <v>8610</v>
      </c>
      <c r="C7617" s="666" t="s">
        <v>13076</v>
      </c>
      <c r="D7617" s="675" t="s">
        <v>16002</v>
      </c>
      <c r="E7617" s="737" t="s">
        <v>6892</v>
      </c>
      <c r="F7617" s="666">
        <v>70015581</v>
      </c>
      <c r="G7617" s="675" t="s">
        <v>16052</v>
      </c>
      <c r="H7617" s="675" t="s">
        <v>16002</v>
      </c>
      <c r="I7617" s="675" t="s">
        <v>8801</v>
      </c>
      <c r="J7617" s="675" t="s">
        <v>16002</v>
      </c>
      <c r="K7617" s="666">
        <v>1</v>
      </c>
      <c r="L7617" s="666">
        <v>3</v>
      </c>
      <c r="M7617" s="763">
        <v>4003</v>
      </c>
      <c r="N7617" s="666">
        <v>1</v>
      </c>
      <c r="O7617" s="666">
        <v>3</v>
      </c>
      <c r="P7617" s="772">
        <v>12</v>
      </c>
      <c r="Q7617" s="666"/>
      <c r="R7617" s="666"/>
    </row>
    <row r="7618" spans="1:18" ht="15.75" customHeight="1" x14ac:dyDescent="0.2">
      <c r="A7618" s="665" t="s">
        <v>15963</v>
      </c>
      <c r="B7618" s="666" t="s">
        <v>15964</v>
      </c>
      <c r="C7618" s="666" t="s">
        <v>13076</v>
      </c>
      <c r="D7618" s="675" t="s">
        <v>10738</v>
      </c>
      <c r="E7618" s="737" t="s">
        <v>5091</v>
      </c>
      <c r="F7618" s="666">
        <v>40208253</v>
      </c>
      <c r="G7618" s="675" t="s">
        <v>16053</v>
      </c>
      <c r="H7618" s="675" t="s">
        <v>10738</v>
      </c>
      <c r="I7618" s="675" t="s">
        <v>15967</v>
      </c>
      <c r="J7618" s="675" t="s">
        <v>10738</v>
      </c>
      <c r="K7618" s="666">
        <v>2</v>
      </c>
      <c r="L7618" s="666">
        <v>12</v>
      </c>
      <c r="M7618" s="763">
        <v>2512</v>
      </c>
      <c r="N7618" s="666">
        <v>1</v>
      </c>
      <c r="O7618" s="666">
        <v>6</v>
      </c>
      <c r="P7618" s="772">
        <v>15</v>
      </c>
      <c r="Q7618" s="666">
        <v>12</v>
      </c>
      <c r="R7618" s="666" t="s">
        <v>1269</v>
      </c>
    </row>
    <row r="7619" spans="1:18" ht="15.75" customHeight="1" x14ac:dyDescent="0.2">
      <c r="A7619" s="665" t="s">
        <v>15963</v>
      </c>
      <c r="B7619" s="666" t="s">
        <v>15964</v>
      </c>
      <c r="C7619" s="666" t="s">
        <v>13076</v>
      </c>
      <c r="D7619" s="675" t="s">
        <v>9268</v>
      </c>
      <c r="E7619" s="737" t="s">
        <v>4266</v>
      </c>
      <c r="F7619" s="666">
        <v>45449805</v>
      </c>
      <c r="G7619" s="675" t="s">
        <v>16054</v>
      </c>
      <c r="H7619" s="675" t="s">
        <v>9268</v>
      </c>
      <c r="I7619" s="675" t="s">
        <v>8801</v>
      </c>
      <c r="J7619" s="675" t="s">
        <v>13704</v>
      </c>
      <c r="K7619" s="666">
        <v>1</v>
      </c>
      <c r="L7619" s="666">
        <v>2</v>
      </c>
      <c r="M7619" s="763">
        <v>6002</v>
      </c>
      <c r="N7619" s="666">
        <v>2</v>
      </c>
      <c r="O7619" s="666">
        <v>6</v>
      </c>
      <c r="P7619" s="772">
        <v>36</v>
      </c>
      <c r="Q7619" s="666">
        <v>12</v>
      </c>
      <c r="R7619" s="666" t="s">
        <v>12617</v>
      </c>
    </row>
    <row r="7620" spans="1:18" ht="15.75" customHeight="1" x14ac:dyDescent="0.2">
      <c r="A7620" s="665" t="s">
        <v>15963</v>
      </c>
      <c r="B7620" s="666" t="s">
        <v>8610</v>
      </c>
      <c r="C7620" s="666" t="s">
        <v>10202</v>
      </c>
      <c r="D7620" s="675" t="s">
        <v>9914</v>
      </c>
      <c r="E7620" s="737" t="s">
        <v>13813</v>
      </c>
      <c r="F7620" s="666">
        <v>42552039</v>
      </c>
      <c r="G7620" s="675" t="s">
        <v>16055</v>
      </c>
      <c r="H7620" s="675" t="s">
        <v>9914</v>
      </c>
      <c r="I7620" s="675" t="s">
        <v>8801</v>
      </c>
      <c r="J7620" s="675" t="s">
        <v>9913</v>
      </c>
      <c r="K7620" s="666">
        <v>1</v>
      </c>
      <c r="L7620" s="666">
        <v>1</v>
      </c>
      <c r="M7620" s="763">
        <v>6501</v>
      </c>
      <c r="N7620" s="666"/>
      <c r="O7620" s="666"/>
      <c r="P7620" s="772" t="s">
        <v>554</v>
      </c>
      <c r="Q7620" s="666"/>
      <c r="R7620" s="666"/>
    </row>
    <row r="7621" spans="1:18" ht="15.75" customHeight="1" x14ac:dyDescent="0.2">
      <c r="A7621" s="665" t="s">
        <v>15963</v>
      </c>
      <c r="B7621" s="666" t="s">
        <v>15964</v>
      </c>
      <c r="C7621" s="666" t="s">
        <v>13076</v>
      </c>
      <c r="D7621" s="675" t="s">
        <v>9914</v>
      </c>
      <c r="E7621" s="737" t="s">
        <v>13813</v>
      </c>
      <c r="F7621" s="666">
        <v>42552039</v>
      </c>
      <c r="G7621" s="675" t="s">
        <v>16055</v>
      </c>
      <c r="H7621" s="675" t="s">
        <v>9914</v>
      </c>
      <c r="I7621" s="675" t="s">
        <v>8801</v>
      </c>
      <c r="J7621" s="675" t="s">
        <v>9913</v>
      </c>
      <c r="K7621" s="666">
        <v>1</v>
      </c>
      <c r="L7621" s="666">
        <v>4</v>
      </c>
      <c r="M7621" s="763">
        <v>6504</v>
      </c>
      <c r="N7621" s="666">
        <v>1</v>
      </c>
      <c r="O7621" s="666">
        <v>4</v>
      </c>
      <c r="P7621" s="772">
        <v>26</v>
      </c>
      <c r="Q7621" s="666"/>
      <c r="R7621" s="666"/>
    </row>
    <row r="7622" spans="1:18" ht="15.75" customHeight="1" x14ac:dyDescent="0.2">
      <c r="A7622" s="665" t="s">
        <v>15963</v>
      </c>
      <c r="B7622" s="666" t="s">
        <v>15964</v>
      </c>
      <c r="C7622" s="666" t="s">
        <v>13076</v>
      </c>
      <c r="D7622" s="675" t="s">
        <v>9268</v>
      </c>
      <c r="E7622" s="737" t="s">
        <v>16013</v>
      </c>
      <c r="F7622" s="666">
        <v>44077594</v>
      </c>
      <c r="G7622" s="675" t="s">
        <v>16056</v>
      </c>
      <c r="H7622" s="675" t="s">
        <v>9268</v>
      </c>
      <c r="I7622" s="675" t="s">
        <v>8801</v>
      </c>
      <c r="J7622" s="675" t="s">
        <v>13704</v>
      </c>
      <c r="K7622" s="666">
        <v>2</v>
      </c>
      <c r="L7622" s="666">
        <v>6</v>
      </c>
      <c r="M7622" s="763">
        <v>6156</v>
      </c>
      <c r="N7622" s="666">
        <v>2</v>
      </c>
      <c r="O7622" s="666">
        <v>6</v>
      </c>
      <c r="P7622" s="772">
        <v>36.9</v>
      </c>
      <c r="Q7622" s="666">
        <v>12</v>
      </c>
      <c r="R7622" s="666" t="s">
        <v>16015</v>
      </c>
    </row>
    <row r="7623" spans="1:18" ht="15.75" customHeight="1" x14ac:dyDescent="0.2">
      <c r="A7623" s="665" t="s">
        <v>15963</v>
      </c>
      <c r="B7623" s="666" t="s">
        <v>8610</v>
      </c>
      <c r="C7623" s="666" t="s">
        <v>13076</v>
      </c>
      <c r="D7623" s="675" t="s">
        <v>10356</v>
      </c>
      <c r="E7623" s="737" t="s">
        <v>1124</v>
      </c>
      <c r="F7623" s="666">
        <v>46818371</v>
      </c>
      <c r="G7623" s="675" t="s">
        <v>16057</v>
      </c>
      <c r="H7623" s="675" t="s">
        <v>10356</v>
      </c>
      <c r="I7623" s="675" t="s">
        <v>8801</v>
      </c>
      <c r="J7623" s="675" t="s">
        <v>15982</v>
      </c>
      <c r="K7623" s="666">
        <v>1</v>
      </c>
      <c r="L7623" s="666">
        <v>2</v>
      </c>
      <c r="M7623" s="763">
        <v>3002</v>
      </c>
      <c r="N7623" s="666"/>
      <c r="O7623" s="666"/>
      <c r="P7623" s="772" t="s">
        <v>554</v>
      </c>
      <c r="Q7623" s="666"/>
      <c r="R7623" s="666"/>
    </row>
    <row r="7624" spans="1:18" ht="15.75" customHeight="1" x14ac:dyDescent="0.2">
      <c r="A7624" s="665" t="s">
        <v>15963</v>
      </c>
      <c r="B7624" s="666" t="s">
        <v>15964</v>
      </c>
      <c r="C7624" s="666" t="s">
        <v>13076</v>
      </c>
      <c r="D7624" s="675" t="s">
        <v>10738</v>
      </c>
      <c r="E7624" s="737" t="s">
        <v>15041</v>
      </c>
      <c r="F7624" s="666">
        <v>40485990</v>
      </c>
      <c r="G7624" s="675" t="s">
        <v>16058</v>
      </c>
      <c r="H7624" s="675" t="s">
        <v>10738</v>
      </c>
      <c r="I7624" s="675" t="s">
        <v>15967</v>
      </c>
      <c r="J7624" s="675" t="s">
        <v>10738</v>
      </c>
      <c r="K7624" s="666">
        <v>2</v>
      </c>
      <c r="L7624" s="666">
        <v>12</v>
      </c>
      <c r="M7624" s="763">
        <v>3312</v>
      </c>
      <c r="N7624" s="666">
        <v>1</v>
      </c>
      <c r="O7624" s="666">
        <v>6</v>
      </c>
      <c r="P7624" s="772">
        <v>19.8</v>
      </c>
      <c r="Q7624" s="666">
        <v>12</v>
      </c>
      <c r="R7624" s="666" t="s">
        <v>15972</v>
      </c>
    </row>
    <row r="7625" spans="1:18" ht="15.75" customHeight="1" x14ac:dyDescent="0.2">
      <c r="A7625" s="665" t="s">
        <v>15963</v>
      </c>
      <c r="B7625" s="666" t="s">
        <v>8610</v>
      </c>
      <c r="C7625" s="666" t="s">
        <v>10202</v>
      </c>
      <c r="D7625" s="675" t="s">
        <v>9914</v>
      </c>
      <c r="E7625" s="737" t="s">
        <v>13813</v>
      </c>
      <c r="F7625" s="666">
        <v>48730339</v>
      </c>
      <c r="G7625" s="675" t="s">
        <v>16059</v>
      </c>
      <c r="H7625" s="675" t="s">
        <v>9914</v>
      </c>
      <c r="I7625" s="675" t="s">
        <v>8801</v>
      </c>
      <c r="J7625" s="675" t="s">
        <v>9913</v>
      </c>
      <c r="K7625" s="666">
        <v>1</v>
      </c>
      <c r="L7625" s="666">
        <v>2</v>
      </c>
      <c r="M7625" s="763">
        <v>6502</v>
      </c>
      <c r="N7625" s="666"/>
      <c r="O7625" s="666"/>
      <c r="P7625" s="772" t="s">
        <v>554</v>
      </c>
      <c r="Q7625" s="666"/>
      <c r="R7625" s="666"/>
    </row>
    <row r="7626" spans="1:18" ht="15.75" customHeight="1" x14ac:dyDescent="0.2">
      <c r="A7626" s="665" t="s">
        <v>15963</v>
      </c>
      <c r="B7626" s="666" t="s">
        <v>15964</v>
      </c>
      <c r="C7626" s="666" t="s">
        <v>13076</v>
      </c>
      <c r="D7626" s="675" t="s">
        <v>9914</v>
      </c>
      <c r="E7626" s="737" t="s">
        <v>1750</v>
      </c>
      <c r="F7626" s="666">
        <v>48730339</v>
      </c>
      <c r="G7626" s="675" t="s">
        <v>16059</v>
      </c>
      <c r="H7626" s="675" t="s">
        <v>9914</v>
      </c>
      <c r="I7626" s="675" t="s">
        <v>8801</v>
      </c>
      <c r="J7626" s="675" t="s">
        <v>9913</v>
      </c>
      <c r="K7626" s="666">
        <v>2</v>
      </c>
      <c r="L7626" s="666">
        <v>5</v>
      </c>
      <c r="M7626" s="763">
        <v>4505</v>
      </c>
      <c r="N7626" s="666">
        <v>2</v>
      </c>
      <c r="O7626" s="666">
        <v>6</v>
      </c>
      <c r="P7626" s="772">
        <v>27</v>
      </c>
      <c r="Q7626" s="666">
        <v>12</v>
      </c>
      <c r="R7626" s="666" t="s">
        <v>8149</v>
      </c>
    </row>
    <row r="7627" spans="1:18" ht="15.75" customHeight="1" x14ac:dyDescent="0.2">
      <c r="A7627" s="665" t="s">
        <v>15963</v>
      </c>
      <c r="B7627" s="666" t="s">
        <v>15964</v>
      </c>
      <c r="C7627" s="666" t="s">
        <v>13076</v>
      </c>
      <c r="D7627" s="675" t="s">
        <v>9268</v>
      </c>
      <c r="E7627" s="737" t="s">
        <v>16013</v>
      </c>
      <c r="F7627" s="666">
        <v>41927639</v>
      </c>
      <c r="G7627" s="675" t="s">
        <v>16060</v>
      </c>
      <c r="H7627" s="675" t="s">
        <v>9268</v>
      </c>
      <c r="I7627" s="675" t="s">
        <v>8801</v>
      </c>
      <c r="J7627" s="675" t="s">
        <v>13704</v>
      </c>
      <c r="K7627" s="666">
        <v>2</v>
      </c>
      <c r="L7627" s="666">
        <v>6</v>
      </c>
      <c r="M7627" s="763">
        <v>6156</v>
      </c>
      <c r="N7627" s="666">
        <v>2</v>
      </c>
      <c r="O7627" s="666">
        <v>6</v>
      </c>
      <c r="P7627" s="772">
        <v>36.9</v>
      </c>
      <c r="Q7627" s="666">
        <v>12</v>
      </c>
      <c r="R7627" s="666" t="s">
        <v>16015</v>
      </c>
    </row>
    <row r="7628" spans="1:18" ht="15.75" customHeight="1" x14ac:dyDescent="0.2">
      <c r="A7628" s="665" t="s">
        <v>15963</v>
      </c>
      <c r="B7628" s="666" t="s">
        <v>15964</v>
      </c>
      <c r="C7628" s="666" t="s">
        <v>13076</v>
      </c>
      <c r="D7628" s="675" t="s">
        <v>10356</v>
      </c>
      <c r="E7628" s="737" t="s">
        <v>1124</v>
      </c>
      <c r="F7628" s="666">
        <v>46562183</v>
      </c>
      <c r="G7628" s="675" t="s">
        <v>16061</v>
      </c>
      <c r="H7628" s="675" t="s">
        <v>10356</v>
      </c>
      <c r="I7628" s="675" t="s">
        <v>8801</v>
      </c>
      <c r="J7628" s="675" t="s">
        <v>15982</v>
      </c>
      <c r="K7628" s="666">
        <v>3</v>
      </c>
      <c r="L7628" s="666">
        <v>8</v>
      </c>
      <c r="M7628" s="763">
        <v>3008</v>
      </c>
      <c r="N7628" s="666">
        <v>2</v>
      </c>
      <c r="O7628" s="666">
        <v>6</v>
      </c>
      <c r="P7628" s="772">
        <v>18</v>
      </c>
      <c r="Q7628" s="666">
        <v>12</v>
      </c>
      <c r="R7628" s="666" t="s">
        <v>4329</v>
      </c>
    </row>
    <row r="7629" spans="1:18" ht="15.75" customHeight="1" x14ac:dyDescent="0.2">
      <c r="A7629" s="665" t="s">
        <v>15963</v>
      </c>
      <c r="B7629" s="666" t="s">
        <v>8610</v>
      </c>
      <c r="C7629" s="666" t="s">
        <v>10202</v>
      </c>
      <c r="D7629" s="675" t="s">
        <v>10244</v>
      </c>
      <c r="E7629" s="737" t="s">
        <v>5124</v>
      </c>
      <c r="F7629" s="666">
        <v>18163146</v>
      </c>
      <c r="G7629" s="675" t="s">
        <v>16062</v>
      </c>
      <c r="H7629" s="675" t="s">
        <v>10244</v>
      </c>
      <c r="I7629" s="675" t="s">
        <v>15967</v>
      </c>
      <c r="J7629" s="675" t="s">
        <v>10244</v>
      </c>
      <c r="K7629" s="666">
        <v>2</v>
      </c>
      <c r="L7629" s="666">
        <v>12</v>
      </c>
      <c r="M7629" s="763">
        <v>2012</v>
      </c>
      <c r="N7629" s="666" t="s">
        <v>10860</v>
      </c>
      <c r="O7629" s="666">
        <v>6</v>
      </c>
      <c r="P7629" s="772">
        <v>12</v>
      </c>
      <c r="Q7629" s="666">
        <v>12</v>
      </c>
      <c r="R7629" s="666" t="s">
        <v>1324</v>
      </c>
    </row>
    <row r="7630" spans="1:18" ht="15.75" customHeight="1" x14ac:dyDescent="0.2">
      <c r="A7630" s="665" t="s">
        <v>15963</v>
      </c>
      <c r="B7630" s="666" t="s">
        <v>15964</v>
      </c>
      <c r="C7630" s="666" t="s">
        <v>13076</v>
      </c>
      <c r="D7630" s="675" t="s">
        <v>9268</v>
      </c>
      <c r="E7630" s="737" t="s">
        <v>1750</v>
      </c>
      <c r="F7630" s="666">
        <v>70816868</v>
      </c>
      <c r="G7630" s="675" t="s">
        <v>16063</v>
      </c>
      <c r="H7630" s="675" t="s">
        <v>9268</v>
      </c>
      <c r="I7630" s="675" t="s">
        <v>8801</v>
      </c>
      <c r="J7630" s="675" t="s">
        <v>13704</v>
      </c>
      <c r="K7630" s="666">
        <v>2</v>
      </c>
      <c r="L7630" s="666">
        <v>6</v>
      </c>
      <c r="M7630" s="763">
        <v>4506</v>
      </c>
      <c r="N7630" s="666">
        <v>2</v>
      </c>
      <c r="O7630" s="666">
        <v>6</v>
      </c>
      <c r="P7630" s="772">
        <v>27</v>
      </c>
      <c r="Q7630" s="666">
        <v>12</v>
      </c>
      <c r="R7630" s="666" t="s">
        <v>8149</v>
      </c>
    </row>
    <row r="7631" spans="1:18" ht="15.75" customHeight="1" x14ac:dyDescent="0.2">
      <c r="A7631" s="665" t="s">
        <v>15963</v>
      </c>
      <c r="B7631" s="666" t="s">
        <v>15964</v>
      </c>
      <c r="C7631" s="666" t="s">
        <v>13076</v>
      </c>
      <c r="D7631" s="675" t="s">
        <v>10356</v>
      </c>
      <c r="E7631" s="737" t="s">
        <v>1124</v>
      </c>
      <c r="F7631" s="666">
        <v>44958590</v>
      </c>
      <c r="G7631" s="675" t="s">
        <v>14791</v>
      </c>
      <c r="H7631" s="675" t="s">
        <v>10356</v>
      </c>
      <c r="I7631" s="675" t="s">
        <v>8801</v>
      </c>
      <c r="J7631" s="675" t="s">
        <v>15982</v>
      </c>
      <c r="K7631" s="666"/>
      <c r="L7631" s="666"/>
      <c r="M7631" s="763">
        <v>3000</v>
      </c>
      <c r="N7631" s="666">
        <v>1</v>
      </c>
      <c r="O7631" s="666">
        <v>3</v>
      </c>
      <c r="P7631" s="772">
        <v>9</v>
      </c>
      <c r="Q7631" s="666"/>
      <c r="R7631" s="666"/>
    </row>
    <row r="7632" spans="1:18" ht="15.75" customHeight="1" x14ac:dyDescent="0.2">
      <c r="A7632" s="665" t="s">
        <v>15963</v>
      </c>
      <c r="B7632" s="666" t="s">
        <v>15964</v>
      </c>
      <c r="C7632" s="666" t="s">
        <v>13076</v>
      </c>
      <c r="D7632" s="675" t="s">
        <v>9914</v>
      </c>
      <c r="E7632" s="737" t="s">
        <v>13813</v>
      </c>
      <c r="F7632" s="666">
        <v>47708195</v>
      </c>
      <c r="G7632" s="675" t="s">
        <v>16064</v>
      </c>
      <c r="H7632" s="675" t="s">
        <v>9914</v>
      </c>
      <c r="I7632" s="675" t="s">
        <v>8801</v>
      </c>
      <c r="J7632" s="675" t="s">
        <v>9913</v>
      </c>
      <c r="K7632" s="666">
        <v>2</v>
      </c>
      <c r="L7632" s="666">
        <v>12</v>
      </c>
      <c r="M7632" s="763">
        <v>6512</v>
      </c>
      <c r="N7632" s="666">
        <v>1</v>
      </c>
      <c r="O7632" s="666">
        <v>6</v>
      </c>
      <c r="P7632" s="772">
        <v>39</v>
      </c>
      <c r="Q7632" s="666">
        <v>12</v>
      </c>
      <c r="R7632" s="666" t="s">
        <v>866</v>
      </c>
    </row>
    <row r="7633" spans="1:18" ht="15.75" customHeight="1" x14ac:dyDescent="0.2">
      <c r="A7633" s="665" t="s">
        <v>15963</v>
      </c>
      <c r="B7633" s="666" t="s">
        <v>15983</v>
      </c>
      <c r="C7633" s="666" t="s">
        <v>10202</v>
      </c>
      <c r="D7633" s="675" t="s">
        <v>10738</v>
      </c>
      <c r="E7633" s="737" t="s">
        <v>7555</v>
      </c>
      <c r="F7633" s="666">
        <v>43660021</v>
      </c>
      <c r="G7633" s="675" t="s">
        <v>16065</v>
      </c>
      <c r="H7633" s="675" t="s">
        <v>10738</v>
      </c>
      <c r="I7633" s="675" t="s">
        <v>15967</v>
      </c>
      <c r="J7633" s="675" t="s">
        <v>10738</v>
      </c>
      <c r="K7633" s="666">
        <v>2</v>
      </c>
      <c r="L7633" s="666">
        <v>12</v>
      </c>
      <c r="M7633" s="763">
        <v>1212</v>
      </c>
      <c r="N7633" s="666" t="s">
        <v>10860</v>
      </c>
      <c r="O7633" s="666">
        <v>6</v>
      </c>
      <c r="P7633" s="772">
        <v>7.2</v>
      </c>
      <c r="Q7633" s="666">
        <v>12</v>
      </c>
      <c r="R7633" s="666" t="s">
        <v>1702</v>
      </c>
    </row>
    <row r="7634" spans="1:18" ht="15.75" customHeight="1" x14ac:dyDescent="0.2">
      <c r="A7634" s="665" t="s">
        <v>15963</v>
      </c>
      <c r="B7634" s="666" t="s">
        <v>15964</v>
      </c>
      <c r="C7634" s="666" t="s">
        <v>13076</v>
      </c>
      <c r="D7634" s="675" t="s">
        <v>10738</v>
      </c>
      <c r="E7634" s="737" t="s">
        <v>5091</v>
      </c>
      <c r="F7634" s="666">
        <v>46991461</v>
      </c>
      <c r="G7634" s="675" t="s">
        <v>16066</v>
      </c>
      <c r="H7634" s="675" t="s">
        <v>10738</v>
      </c>
      <c r="I7634" s="675" t="s">
        <v>15967</v>
      </c>
      <c r="J7634" s="675" t="s">
        <v>10738</v>
      </c>
      <c r="K7634" s="666">
        <v>3</v>
      </c>
      <c r="L7634" s="666">
        <v>8</v>
      </c>
      <c r="M7634" s="763">
        <v>2508</v>
      </c>
      <c r="N7634" s="666">
        <v>2</v>
      </c>
      <c r="O7634" s="666">
        <v>6</v>
      </c>
      <c r="P7634" s="772">
        <v>15</v>
      </c>
      <c r="Q7634" s="666">
        <v>12</v>
      </c>
      <c r="R7634" s="666" t="s">
        <v>1269</v>
      </c>
    </row>
    <row r="7635" spans="1:18" ht="15.75" customHeight="1" x14ac:dyDescent="0.2">
      <c r="A7635" s="665" t="s">
        <v>15963</v>
      </c>
      <c r="B7635" s="666" t="s">
        <v>15964</v>
      </c>
      <c r="C7635" s="666" t="s">
        <v>13076</v>
      </c>
      <c r="D7635" s="675" t="s">
        <v>6996</v>
      </c>
      <c r="E7635" s="737" t="s">
        <v>6892</v>
      </c>
      <c r="F7635" s="666">
        <v>18226764</v>
      </c>
      <c r="G7635" s="675" t="s">
        <v>16067</v>
      </c>
      <c r="H7635" s="675" t="s">
        <v>6996</v>
      </c>
      <c r="I7635" s="675" t="s">
        <v>8801</v>
      </c>
      <c r="J7635" s="675" t="s">
        <v>15978</v>
      </c>
      <c r="K7635" s="666">
        <v>2</v>
      </c>
      <c r="L7635" s="666">
        <v>12</v>
      </c>
      <c r="M7635" s="763">
        <v>4012</v>
      </c>
      <c r="N7635" s="666">
        <v>1</v>
      </c>
      <c r="O7635" s="666">
        <v>6</v>
      </c>
      <c r="P7635" s="772">
        <v>24</v>
      </c>
      <c r="Q7635" s="666">
        <v>12</v>
      </c>
      <c r="R7635" s="666" t="s">
        <v>3274</v>
      </c>
    </row>
    <row r="7636" spans="1:18" ht="15.75" customHeight="1" x14ac:dyDescent="0.2">
      <c r="A7636" s="665" t="s">
        <v>15963</v>
      </c>
      <c r="B7636" s="666" t="s">
        <v>15964</v>
      </c>
      <c r="C7636" s="666" t="s">
        <v>13076</v>
      </c>
      <c r="D7636" s="675" t="s">
        <v>10738</v>
      </c>
      <c r="E7636" s="737" t="s">
        <v>5091</v>
      </c>
      <c r="F7636" s="666">
        <v>76442520</v>
      </c>
      <c r="G7636" s="675" t="s">
        <v>16068</v>
      </c>
      <c r="H7636" s="675" t="s">
        <v>10738</v>
      </c>
      <c r="I7636" s="675" t="s">
        <v>15967</v>
      </c>
      <c r="J7636" s="675" t="s">
        <v>10738</v>
      </c>
      <c r="K7636" s="666"/>
      <c r="L7636" s="666"/>
      <c r="M7636" s="763">
        <v>2500</v>
      </c>
      <c r="N7636" s="666">
        <v>1</v>
      </c>
      <c r="O7636" s="666">
        <v>5</v>
      </c>
      <c r="P7636" s="772">
        <v>12.5</v>
      </c>
      <c r="Q7636" s="666"/>
      <c r="R7636" s="666"/>
    </row>
    <row r="7637" spans="1:18" ht="15.75" customHeight="1" x14ac:dyDescent="0.2">
      <c r="A7637" s="665" t="s">
        <v>15963</v>
      </c>
      <c r="B7637" s="666" t="s">
        <v>15964</v>
      </c>
      <c r="C7637" s="666" t="s">
        <v>13076</v>
      </c>
      <c r="D7637" s="675" t="s">
        <v>9268</v>
      </c>
      <c r="E7637" s="737" t="s">
        <v>1750</v>
      </c>
      <c r="F7637" s="666">
        <v>70607574</v>
      </c>
      <c r="G7637" s="675" t="s">
        <v>16069</v>
      </c>
      <c r="H7637" s="675" t="s">
        <v>9268</v>
      </c>
      <c r="I7637" s="675" t="s">
        <v>8801</v>
      </c>
      <c r="J7637" s="675" t="s">
        <v>13704</v>
      </c>
      <c r="K7637" s="666">
        <v>1</v>
      </c>
      <c r="L7637" s="666">
        <v>2</v>
      </c>
      <c r="M7637" s="763">
        <v>4502</v>
      </c>
      <c r="N7637" s="666">
        <v>1</v>
      </c>
      <c r="O7637" s="666">
        <v>2</v>
      </c>
      <c r="P7637" s="772">
        <v>9</v>
      </c>
      <c r="Q7637" s="666"/>
      <c r="R7637" s="666"/>
    </row>
    <row r="7638" spans="1:18" ht="15.75" customHeight="1" x14ac:dyDescent="0.2">
      <c r="A7638" s="665" t="s">
        <v>15963</v>
      </c>
      <c r="B7638" s="666" t="s">
        <v>15964</v>
      </c>
      <c r="C7638" s="666" t="s">
        <v>13076</v>
      </c>
      <c r="D7638" s="675" t="s">
        <v>9268</v>
      </c>
      <c r="E7638" s="737" t="s">
        <v>1750</v>
      </c>
      <c r="F7638" s="666">
        <v>47962047</v>
      </c>
      <c r="G7638" s="675" t="s">
        <v>12421</v>
      </c>
      <c r="H7638" s="675" t="s">
        <v>9268</v>
      </c>
      <c r="I7638" s="675" t="s">
        <v>8801</v>
      </c>
      <c r="J7638" s="675" t="s">
        <v>13704</v>
      </c>
      <c r="K7638" s="666">
        <v>2</v>
      </c>
      <c r="L7638" s="666">
        <v>6</v>
      </c>
      <c r="M7638" s="763">
        <v>4506</v>
      </c>
      <c r="N7638" s="666"/>
      <c r="O7638" s="666"/>
      <c r="P7638" s="772" t="s">
        <v>554</v>
      </c>
      <c r="Q7638" s="666"/>
      <c r="R7638" s="666"/>
    </row>
    <row r="7639" spans="1:18" ht="15.75" customHeight="1" x14ac:dyDescent="0.2">
      <c r="A7639" s="665" t="s">
        <v>15963</v>
      </c>
      <c r="B7639" s="666" t="s">
        <v>15964</v>
      </c>
      <c r="C7639" s="666" t="s">
        <v>13076</v>
      </c>
      <c r="D7639" s="675" t="s">
        <v>9914</v>
      </c>
      <c r="E7639" s="737" t="s">
        <v>1085</v>
      </c>
      <c r="F7639" s="666">
        <v>72906381</v>
      </c>
      <c r="G7639" s="675" t="s">
        <v>16070</v>
      </c>
      <c r="H7639" s="675" t="s">
        <v>9914</v>
      </c>
      <c r="I7639" s="675" t="s">
        <v>8801</v>
      </c>
      <c r="J7639" s="675" t="s">
        <v>9913</v>
      </c>
      <c r="K7639" s="666">
        <v>1</v>
      </c>
      <c r="L7639" s="666">
        <v>3</v>
      </c>
      <c r="M7639" s="763">
        <v>9003</v>
      </c>
      <c r="N7639" s="666">
        <v>1</v>
      </c>
      <c r="O7639" s="666">
        <v>3</v>
      </c>
      <c r="P7639" s="772">
        <v>27</v>
      </c>
      <c r="Q7639" s="666"/>
      <c r="R7639" s="666"/>
    </row>
    <row r="7640" spans="1:18" ht="15.75" customHeight="1" x14ac:dyDescent="0.2">
      <c r="A7640" s="665" t="s">
        <v>15963</v>
      </c>
      <c r="B7640" s="666" t="s">
        <v>15964</v>
      </c>
      <c r="C7640" s="666" t="s">
        <v>13076</v>
      </c>
      <c r="D7640" s="675" t="s">
        <v>9914</v>
      </c>
      <c r="E7640" s="737" t="s">
        <v>13813</v>
      </c>
      <c r="F7640" s="666">
        <v>72906381</v>
      </c>
      <c r="G7640" s="675" t="s">
        <v>16070</v>
      </c>
      <c r="H7640" s="675" t="s">
        <v>9914</v>
      </c>
      <c r="I7640" s="675" t="s">
        <v>8801</v>
      </c>
      <c r="J7640" s="675" t="s">
        <v>9913</v>
      </c>
      <c r="K7640" s="666"/>
      <c r="L7640" s="666"/>
      <c r="M7640" s="763">
        <v>6500</v>
      </c>
      <c r="N7640" s="666">
        <v>1</v>
      </c>
      <c r="O7640" s="666">
        <v>3</v>
      </c>
      <c r="P7640" s="772">
        <v>19.5</v>
      </c>
      <c r="Q7640" s="666"/>
      <c r="R7640" s="666"/>
    </row>
    <row r="7641" spans="1:18" ht="15.75" customHeight="1" x14ac:dyDescent="0.2">
      <c r="A7641" s="665" t="s">
        <v>15963</v>
      </c>
      <c r="B7641" s="666" t="s">
        <v>8610</v>
      </c>
      <c r="C7641" s="666" t="s">
        <v>10202</v>
      </c>
      <c r="D7641" s="675" t="s">
        <v>10366</v>
      </c>
      <c r="E7641" s="737" t="s">
        <v>7555</v>
      </c>
      <c r="F7641" s="666">
        <v>72087162</v>
      </c>
      <c r="G7641" s="675" t="s">
        <v>16071</v>
      </c>
      <c r="H7641" s="675" t="s">
        <v>10366</v>
      </c>
      <c r="I7641" s="675" t="s">
        <v>15967</v>
      </c>
      <c r="J7641" s="675" t="s">
        <v>7186</v>
      </c>
      <c r="K7641" s="666">
        <v>2</v>
      </c>
      <c r="L7641" s="666">
        <v>12</v>
      </c>
      <c r="M7641" s="763">
        <v>1212</v>
      </c>
      <c r="N7641" s="666" t="s">
        <v>10860</v>
      </c>
      <c r="O7641" s="666">
        <v>6</v>
      </c>
      <c r="P7641" s="772">
        <v>7.2</v>
      </c>
      <c r="Q7641" s="666">
        <v>12</v>
      </c>
      <c r="R7641" s="666" t="s">
        <v>1702</v>
      </c>
    </row>
    <row r="7642" spans="1:18" ht="15.75" customHeight="1" x14ac:dyDescent="0.2">
      <c r="A7642" s="665" t="s">
        <v>15963</v>
      </c>
      <c r="B7642" s="666" t="s">
        <v>15964</v>
      </c>
      <c r="C7642" s="666" t="s">
        <v>13076</v>
      </c>
      <c r="D7642" s="675" t="s">
        <v>10738</v>
      </c>
      <c r="E7642" s="737" t="s">
        <v>15041</v>
      </c>
      <c r="F7642" s="666">
        <v>42525496</v>
      </c>
      <c r="G7642" s="675" t="s">
        <v>16072</v>
      </c>
      <c r="H7642" s="675" t="s">
        <v>10738</v>
      </c>
      <c r="I7642" s="675" t="s">
        <v>15967</v>
      </c>
      <c r="J7642" s="675" t="s">
        <v>10738</v>
      </c>
      <c r="K7642" s="666">
        <v>1</v>
      </c>
      <c r="L7642" s="666">
        <v>3</v>
      </c>
      <c r="M7642" s="763">
        <v>3303</v>
      </c>
      <c r="N7642" s="666">
        <v>2</v>
      </c>
      <c r="O7642" s="666">
        <v>6</v>
      </c>
      <c r="P7642" s="772">
        <v>19.8</v>
      </c>
      <c r="Q7642" s="666">
        <v>12</v>
      </c>
      <c r="R7642" s="666" t="s">
        <v>15972</v>
      </c>
    </row>
    <row r="7643" spans="1:18" ht="15.75" customHeight="1" x14ac:dyDescent="0.2">
      <c r="A7643" s="665" t="s">
        <v>15963</v>
      </c>
      <c r="B7643" s="666" t="s">
        <v>15964</v>
      </c>
      <c r="C7643" s="666" t="s">
        <v>13076</v>
      </c>
      <c r="D7643" s="675" t="s">
        <v>10738</v>
      </c>
      <c r="E7643" s="737" t="s">
        <v>5091</v>
      </c>
      <c r="F7643" s="666">
        <v>46852639</v>
      </c>
      <c r="G7643" s="675" t="s">
        <v>16073</v>
      </c>
      <c r="H7643" s="675" t="s">
        <v>10738</v>
      </c>
      <c r="I7643" s="675" t="s">
        <v>15967</v>
      </c>
      <c r="J7643" s="675" t="s">
        <v>10738</v>
      </c>
      <c r="K7643" s="666">
        <v>2</v>
      </c>
      <c r="L7643" s="666">
        <v>12</v>
      </c>
      <c r="M7643" s="763">
        <v>2512</v>
      </c>
      <c r="N7643" s="666">
        <v>1</v>
      </c>
      <c r="O7643" s="666">
        <v>6</v>
      </c>
      <c r="P7643" s="772">
        <v>15</v>
      </c>
      <c r="Q7643" s="666">
        <v>12</v>
      </c>
      <c r="R7643" s="666" t="s">
        <v>1269</v>
      </c>
    </row>
    <row r="7644" spans="1:18" ht="15.75" customHeight="1" x14ac:dyDescent="0.2">
      <c r="A7644" s="665" t="s">
        <v>15963</v>
      </c>
      <c r="B7644" s="666" t="s">
        <v>8610</v>
      </c>
      <c r="C7644" s="666" t="s">
        <v>10202</v>
      </c>
      <c r="D7644" s="675" t="s">
        <v>15974</v>
      </c>
      <c r="E7644" s="737" t="s">
        <v>4263</v>
      </c>
      <c r="F7644" s="666">
        <v>74303020</v>
      </c>
      <c r="G7644" s="675" t="s">
        <v>16074</v>
      </c>
      <c r="H7644" s="675" t="s">
        <v>15974</v>
      </c>
      <c r="I7644" s="675" t="s">
        <v>8801</v>
      </c>
      <c r="J7644" s="675" t="s">
        <v>9837</v>
      </c>
      <c r="K7644" s="666"/>
      <c r="L7644" s="666"/>
      <c r="M7644" s="763">
        <v>3500</v>
      </c>
      <c r="N7644" s="666">
        <v>1</v>
      </c>
      <c r="O7644" s="666">
        <v>2</v>
      </c>
      <c r="P7644" s="772">
        <v>7</v>
      </c>
      <c r="Q7644" s="666"/>
      <c r="R7644" s="666"/>
    </row>
    <row r="7645" spans="1:18" ht="15.75" customHeight="1" x14ac:dyDescent="0.2">
      <c r="A7645" s="665" t="s">
        <v>15963</v>
      </c>
      <c r="B7645" s="666" t="s">
        <v>15964</v>
      </c>
      <c r="C7645" s="666" t="s">
        <v>13076</v>
      </c>
      <c r="D7645" s="675" t="s">
        <v>9268</v>
      </c>
      <c r="E7645" s="737" t="s">
        <v>1750</v>
      </c>
      <c r="F7645" s="666">
        <v>71790377</v>
      </c>
      <c r="G7645" s="675" t="s">
        <v>16075</v>
      </c>
      <c r="H7645" s="675" t="s">
        <v>9268</v>
      </c>
      <c r="I7645" s="675" t="s">
        <v>8801</v>
      </c>
      <c r="J7645" s="675" t="s">
        <v>13704</v>
      </c>
      <c r="K7645" s="666">
        <v>3</v>
      </c>
      <c r="L7645" s="666">
        <v>8</v>
      </c>
      <c r="M7645" s="763">
        <v>4508</v>
      </c>
      <c r="N7645" s="666">
        <v>2</v>
      </c>
      <c r="O7645" s="666">
        <v>6</v>
      </c>
      <c r="P7645" s="772">
        <v>27</v>
      </c>
      <c r="Q7645" s="666">
        <v>12</v>
      </c>
      <c r="R7645" s="666" t="s">
        <v>8149</v>
      </c>
    </row>
    <row r="7646" spans="1:18" ht="15.75" customHeight="1" x14ac:dyDescent="0.2">
      <c r="A7646" s="665" t="s">
        <v>15963</v>
      </c>
      <c r="B7646" s="666" t="s">
        <v>8610</v>
      </c>
      <c r="C7646" s="666" t="s">
        <v>10202</v>
      </c>
      <c r="D7646" s="675" t="s">
        <v>9914</v>
      </c>
      <c r="E7646" s="737" t="s">
        <v>16008</v>
      </c>
      <c r="F7646" s="666">
        <v>43243979</v>
      </c>
      <c r="G7646" s="675" t="s">
        <v>16076</v>
      </c>
      <c r="H7646" s="675" t="s">
        <v>9914</v>
      </c>
      <c r="I7646" s="675" t="s">
        <v>8801</v>
      </c>
      <c r="J7646" s="675" t="s">
        <v>9913</v>
      </c>
      <c r="K7646" s="666">
        <v>2</v>
      </c>
      <c r="L7646" s="666">
        <v>12</v>
      </c>
      <c r="M7646" s="763">
        <v>2812</v>
      </c>
      <c r="N7646" s="666" t="s">
        <v>10860</v>
      </c>
      <c r="O7646" s="666">
        <v>6</v>
      </c>
      <c r="P7646" s="772">
        <v>16.8</v>
      </c>
      <c r="Q7646" s="666">
        <v>12</v>
      </c>
      <c r="R7646" s="666" t="s">
        <v>3182</v>
      </c>
    </row>
    <row r="7647" spans="1:18" ht="15.75" customHeight="1" x14ac:dyDescent="0.2">
      <c r="A7647" s="665" t="s">
        <v>15963</v>
      </c>
      <c r="B7647" s="666" t="s">
        <v>15964</v>
      </c>
      <c r="C7647" s="666" t="s">
        <v>13076</v>
      </c>
      <c r="D7647" s="675" t="s">
        <v>9268</v>
      </c>
      <c r="E7647" s="737" t="s">
        <v>1750</v>
      </c>
      <c r="F7647" s="666">
        <v>47192412</v>
      </c>
      <c r="G7647" s="675" t="s">
        <v>16077</v>
      </c>
      <c r="H7647" s="675" t="s">
        <v>9268</v>
      </c>
      <c r="I7647" s="675" t="s">
        <v>8801</v>
      </c>
      <c r="J7647" s="675" t="s">
        <v>13704</v>
      </c>
      <c r="K7647" s="666">
        <v>1</v>
      </c>
      <c r="L7647" s="666">
        <v>8</v>
      </c>
      <c r="M7647" s="763">
        <v>4508</v>
      </c>
      <c r="N7647" s="666"/>
      <c r="O7647" s="666"/>
      <c r="P7647" s="772" t="s">
        <v>554</v>
      </c>
      <c r="Q7647" s="666"/>
      <c r="R7647" s="666"/>
    </row>
    <row r="7648" spans="1:18" ht="15.75" customHeight="1" x14ac:dyDescent="0.2">
      <c r="A7648" s="665" t="s">
        <v>15963</v>
      </c>
      <c r="B7648" s="666" t="s">
        <v>15964</v>
      </c>
      <c r="C7648" s="666" t="s">
        <v>13076</v>
      </c>
      <c r="D7648" s="675" t="s">
        <v>9268</v>
      </c>
      <c r="E7648" s="737" t="s">
        <v>6892</v>
      </c>
      <c r="F7648" s="666">
        <v>47192412</v>
      </c>
      <c r="G7648" s="675" t="s">
        <v>16077</v>
      </c>
      <c r="H7648" s="675" t="s">
        <v>9268</v>
      </c>
      <c r="I7648" s="675" t="s">
        <v>8801</v>
      </c>
      <c r="J7648" s="675" t="s">
        <v>13704</v>
      </c>
      <c r="K7648" s="666"/>
      <c r="L7648" s="666"/>
      <c r="M7648" s="763">
        <v>4000</v>
      </c>
      <c r="N7648" s="666">
        <v>1</v>
      </c>
      <c r="O7648" s="666">
        <v>5</v>
      </c>
      <c r="P7648" s="772">
        <v>20</v>
      </c>
      <c r="Q7648" s="666"/>
      <c r="R7648" s="666"/>
    </row>
    <row r="7649" spans="1:18" ht="15.75" customHeight="1" x14ac:dyDescent="0.2">
      <c r="A7649" s="665" t="s">
        <v>15963</v>
      </c>
      <c r="B7649" s="666" t="s">
        <v>15964</v>
      </c>
      <c r="C7649" s="666" t="s">
        <v>13076</v>
      </c>
      <c r="D7649" s="675" t="s">
        <v>10738</v>
      </c>
      <c r="E7649" s="737" t="s">
        <v>5091</v>
      </c>
      <c r="F7649" s="666">
        <v>74449050</v>
      </c>
      <c r="G7649" s="675" t="s">
        <v>16078</v>
      </c>
      <c r="H7649" s="675" t="s">
        <v>10738</v>
      </c>
      <c r="I7649" s="675" t="s">
        <v>15967</v>
      </c>
      <c r="J7649" s="675" t="s">
        <v>10738</v>
      </c>
      <c r="K7649" s="666"/>
      <c r="L7649" s="666"/>
      <c r="M7649" s="763">
        <v>2500</v>
      </c>
      <c r="N7649" s="666">
        <v>1</v>
      </c>
      <c r="O7649" s="666">
        <v>5</v>
      </c>
      <c r="P7649" s="772">
        <v>12.5</v>
      </c>
      <c r="Q7649" s="666"/>
      <c r="R7649" s="666"/>
    </row>
    <row r="7650" spans="1:18" ht="15.75" customHeight="1" x14ac:dyDescent="0.2">
      <c r="A7650" s="665" t="s">
        <v>15963</v>
      </c>
      <c r="B7650" s="666" t="s">
        <v>15964</v>
      </c>
      <c r="C7650" s="666" t="s">
        <v>13076</v>
      </c>
      <c r="D7650" s="675" t="s">
        <v>9268</v>
      </c>
      <c r="E7650" s="737" t="s">
        <v>1750</v>
      </c>
      <c r="F7650" s="666">
        <v>47041526</v>
      </c>
      <c r="G7650" s="675" t="s">
        <v>16079</v>
      </c>
      <c r="H7650" s="675" t="s">
        <v>9268</v>
      </c>
      <c r="I7650" s="675" t="s">
        <v>8801</v>
      </c>
      <c r="J7650" s="675" t="s">
        <v>13704</v>
      </c>
      <c r="K7650" s="666">
        <v>2</v>
      </c>
      <c r="L7650" s="666">
        <v>12</v>
      </c>
      <c r="M7650" s="763">
        <v>4512</v>
      </c>
      <c r="N7650" s="666">
        <v>1</v>
      </c>
      <c r="O7650" s="666">
        <v>6</v>
      </c>
      <c r="P7650" s="772">
        <v>27</v>
      </c>
      <c r="Q7650" s="666">
        <v>12</v>
      </c>
      <c r="R7650" s="666" t="s">
        <v>8149</v>
      </c>
    </row>
    <row r="7651" spans="1:18" ht="15.75" customHeight="1" x14ac:dyDescent="0.2">
      <c r="A7651" s="665" t="s">
        <v>15963</v>
      </c>
      <c r="B7651" s="666" t="s">
        <v>15964</v>
      </c>
      <c r="C7651" s="666" t="s">
        <v>13076</v>
      </c>
      <c r="D7651" s="675" t="s">
        <v>6996</v>
      </c>
      <c r="E7651" s="737" t="s">
        <v>6892</v>
      </c>
      <c r="F7651" s="666">
        <v>74960914</v>
      </c>
      <c r="G7651" s="675" t="s">
        <v>16080</v>
      </c>
      <c r="H7651" s="675" t="s">
        <v>6996</v>
      </c>
      <c r="I7651" s="675" t="s">
        <v>8801</v>
      </c>
      <c r="J7651" s="675" t="s">
        <v>15978</v>
      </c>
      <c r="K7651" s="666">
        <v>2</v>
      </c>
      <c r="L7651" s="666">
        <v>12</v>
      </c>
      <c r="M7651" s="763">
        <v>4012</v>
      </c>
      <c r="N7651" s="666">
        <v>1</v>
      </c>
      <c r="O7651" s="666">
        <v>6</v>
      </c>
      <c r="P7651" s="772">
        <v>24</v>
      </c>
      <c r="Q7651" s="666">
        <v>12</v>
      </c>
      <c r="R7651" s="666" t="s">
        <v>3274</v>
      </c>
    </row>
    <row r="7652" spans="1:18" ht="15.75" customHeight="1" x14ac:dyDescent="0.2">
      <c r="A7652" s="665" t="s">
        <v>15963</v>
      </c>
      <c r="B7652" s="666" t="s">
        <v>15964</v>
      </c>
      <c r="C7652" s="666" t="s">
        <v>13076</v>
      </c>
      <c r="D7652" s="675" t="s">
        <v>10738</v>
      </c>
      <c r="E7652" s="737" t="s">
        <v>5091</v>
      </c>
      <c r="F7652" s="666">
        <v>42491771</v>
      </c>
      <c r="G7652" s="675" t="s">
        <v>16081</v>
      </c>
      <c r="H7652" s="675" t="s">
        <v>10738</v>
      </c>
      <c r="I7652" s="675" t="s">
        <v>15967</v>
      </c>
      <c r="J7652" s="675" t="s">
        <v>10738</v>
      </c>
      <c r="K7652" s="666">
        <v>3</v>
      </c>
      <c r="L7652" s="666">
        <v>8</v>
      </c>
      <c r="M7652" s="763">
        <v>2508</v>
      </c>
      <c r="N7652" s="666">
        <v>2</v>
      </c>
      <c r="O7652" s="666">
        <v>6</v>
      </c>
      <c r="P7652" s="772">
        <v>15</v>
      </c>
      <c r="Q7652" s="666">
        <v>12</v>
      </c>
      <c r="R7652" s="666" t="s">
        <v>1269</v>
      </c>
    </row>
    <row r="7653" spans="1:18" ht="15.75" customHeight="1" x14ac:dyDescent="0.2">
      <c r="A7653" s="665" t="s">
        <v>15963</v>
      </c>
      <c r="B7653" s="666" t="s">
        <v>8610</v>
      </c>
      <c r="C7653" s="666" t="s">
        <v>10202</v>
      </c>
      <c r="D7653" s="675" t="s">
        <v>12055</v>
      </c>
      <c r="E7653" s="737" t="s">
        <v>5124</v>
      </c>
      <c r="F7653" s="666">
        <v>48740015</v>
      </c>
      <c r="G7653" s="675" t="s">
        <v>16082</v>
      </c>
      <c r="H7653" s="675" t="s">
        <v>12055</v>
      </c>
      <c r="I7653" s="675" t="s">
        <v>7541</v>
      </c>
      <c r="J7653" s="675" t="s">
        <v>12055</v>
      </c>
      <c r="K7653" s="666">
        <v>3</v>
      </c>
      <c r="L7653" s="666">
        <v>10</v>
      </c>
      <c r="M7653" s="763">
        <v>2010</v>
      </c>
      <c r="N7653" s="666"/>
      <c r="O7653" s="666"/>
      <c r="P7653" s="772" t="s">
        <v>554</v>
      </c>
      <c r="Q7653" s="666"/>
      <c r="R7653" s="666"/>
    </row>
    <row r="7654" spans="1:18" ht="15.75" customHeight="1" x14ac:dyDescent="0.2">
      <c r="A7654" s="665" t="s">
        <v>15963</v>
      </c>
      <c r="B7654" s="666" t="s">
        <v>15964</v>
      </c>
      <c r="C7654" s="666" t="s">
        <v>13076</v>
      </c>
      <c r="D7654" s="675" t="s">
        <v>10738</v>
      </c>
      <c r="E7654" s="737" t="s">
        <v>5091</v>
      </c>
      <c r="F7654" s="666">
        <v>46243993</v>
      </c>
      <c r="G7654" s="675" t="s">
        <v>16083</v>
      </c>
      <c r="H7654" s="675" t="s">
        <v>10738</v>
      </c>
      <c r="I7654" s="675" t="s">
        <v>15967</v>
      </c>
      <c r="J7654" s="675" t="s">
        <v>10738</v>
      </c>
      <c r="K7654" s="666"/>
      <c r="L7654" s="666"/>
      <c r="M7654" s="763">
        <v>2500</v>
      </c>
      <c r="N7654" s="666">
        <v>1</v>
      </c>
      <c r="O7654" s="666">
        <v>4</v>
      </c>
      <c r="P7654" s="772">
        <v>10</v>
      </c>
      <c r="Q7654" s="666"/>
      <c r="R7654" s="666"/>
    </row>
    <row r="7655" spans="1:18" ht="15.75" customHeight="1" x14ac:dyDescent="0.2">
      <c r="A7655" s="665" t="s">
        <v>15963</v>
      </c>
      <c r="B7655" s="666" t="s">
        <v>15964</v>
      </c>
      <c r="C7655" s="666" t="s">
        <v>13076</v>
      </c>
      <c r="D7655" s="675" t="s">
        <v>12055</v>
      </c>
      <c r="E7655" s="737" t="s">
        <v>5124</v>
      </c>
      <c r="F7655" s="666">
        <v>75006168</v>
      </c>
      <c r="G7655" s="675" t="s">
        <v>16084</v>
      </c>
      <c r="H7655" s="675" t="s">
        <v>12055</v>
      </c>
      <c r="I7655" s="675" t="s">
        <v>7541</v>
      </c>
      <c r="J7655" s="675" t="s">
        <v>12055</v>
      </c>
      <c r="K7655" s="666">
        <v>3</v>
      </c>
      <c r="L7655" s="666">
        <v>8</v>
      </c>
      <c r="M7655" s="763">
        <v>2008</v>
      </c>
      <c r="N7655" s="666">
        <v>2</v>
      </c>
      <c r="O7655" s="666">
        <v>6</v>
      </c>
      <c r="P7655" s="772">
        <v>12</v>
      </c>
      <c r="Q7655" s="666">
        <v>12</v>
      </c>
      <c r="R7655" s="666" t="s">
        <v>1324</v>
      </c>
    </row>
    <row r="7656" spans="1:18" ht="15.75" customHeight="1" x14ac:dyDescent="0.2">
      <c r="A7656" s="665" t="s">
        <v>15963</v>
      </c>
      <c r="B7656" s="666" t="s">
        <v>8610</v>
      </c>
      <c r="C7656" s="666" t="s">
        <v>10202</v>
      </c>
      <c r="D7656" s="675" t="s">
        <v>15974</v>
      </c>
      <c r="E7656" s="737" t="s">
        <v>5124</v>
      </c>
      <c r="F7656" s="666">
        <v>70371952</v>
      </c>
      <c r="G7656" s="675" t="s">
        <v>16085</v>
      </c>
      <c r="H7656" s="675" t="s">
        <v>15974</v>
      </c>
      <c r="I7656" s="675" t="s">
        <v>8801</v>
      </c>
      <c r="J7656" s="675" t="s">
        <v>9837</v>
      </c>
      <c r="K7656" s="666">
        <v>2</v>
      </c>
      <c r="L7656" s="666">
        <v>12</v>
      </c>
      <c r="M7656" s="763">
        <v>2012</v>
      </c>
      <c r="N7656" s="666" t="s">
        <v>10860</v>
      </c>
      <c r="O7656" s="666">
        <v>6</v>
      </c>
      <c r="P7656" s="772">
        <v>12</v>
      </c>
      <c r="Q7656" s="666">
        <v>12</v>
      </c>
      <c r="R7656" s="666" t="s">
        <v>1324</v>
      </c>
    </row>
    <row r="7657" spans="1:18" ht="15.75" customHeight="1" x14ac:dyDescent="0.2">
      <c r="A7657" s="665" t="s">
        <v>15963</v>
      </c>
      <c r="B7657" s="666" t="s">
        <v>8610</v>
      </c>
      <c r="C7657" s="666" t="s">
        <v>10202</v>
      </c>
      <c r="D7657" s="675" t="s">
        <v>10356</v>
      </c>
      <c r="E7657" s="737" t="s">
        <v>7454</v>
      </c>
      <c r="F7657" s="666">
        <v>46855487</v>
      </c>
      <c r="G7657" s="675" t="s">
        <v>16086</v>
      </c>
      <c r="H7657" s="675" t="s">
        <v>10356</v>
      </c>
      <c r="I7657" s="675" t="s">
        <v>8801</v>
      </c>
      <c r="J7657" s="675" t="s">
        <v>15982</v>
      </c>
      <c r="K7657" s="666">
        <v>2</v>
      </c>
      <c r="L7657" s="666">
        <v>12</v>
      </c>
      <c r="M7657" s="763">
        <v>1512</v>
      </c>
      <c r="N7657" s="666" t="s">
        <v>10860</v>
      </c>
      <c r="O7657" s="666">
        <v>6</v>
      </c>
      <c r="P7657" s="772">
        <v>9</v>
      </c>
      <c r="Q7657" s="666">
        <v>12</v>
      </c>
      <c r="R7657" s="666" t="s">
        <v>1316</v>
      </c>
    </row>
    <row r="7658" spans="1:18" ht="15.75" customHeight="1" x14ac:dyDescent="0.2">
      <c r="A7658" s="665" t="s">
        <v>15963</v>
      </c>
      <c r="B7658" s="666" t="s">
        <v>15964</v>
      </c>
      <c r="C7658" s="666" t="s">
        <v>13076</v>
      </c>
      <c r="D7658" s="675" t="s">
        <v>9914</v>
      </c>
      <c r="E7658" s="737" t="s">
        <v>13813</v>
      </c>
      <c r="F7658" s="666">
        <v>72789549</v>
      </c>
      <c r="G7658" s="675" t="s">
        <v>16087</v>
      </c>
      <c r="H7658" s="675" t="s">
        <v>9914</v>
      </c>
      <c r="I7658" s="675" t="s">
        <v>8801</v>
      </c>
      <c r="J7658" s="675" t="s">
        <v>9913</v>
      </c>
      <c r="K7658" s="666">
        <v>3</v>
      </c>
      <c r="L7658" s="666">
        <v>8</v>
      </c>
      <c r="M7658" s="763">
        <v>6508</v>
      </c>
      <c r="N7658" s="666">
        <v>2</v>
      </c>
      <c r="O7658" s="666">
        <v>6</v>
      </c>
      <c r="P7658" s="772">
        <v>39</v>
      </c>
      <c r="Q7658" s="666">
        <v>12</v>
      </c>
      <c r="R7658" s="666" t="s">
        <v>866</v>
      </c>
    </row>
    <row r="7659" spans="1:18" ht="15.75" customHeight="1" x14ac:dyDescent="0.2">
      <c r="A7659" s="665" t="s">
        <v>15963</v>
      </c>
      <c r="B7659" s="666" t="s">
        <v>8610</v>
      </c>
      <c r="C7659" s="666" t="s">
        <v>10202</v>
      </c>
      <c r="D7659" s="675" t="s">
        <v>10738</v>
      </c>
      <c r="E7659" s="737" t="s">
        <v>15499</v>
      </c>
      <c r="F7659" s="666">
        <v>70501213</v>
      </c>
      <c r="G7659" s="675" t="s">
        <v>16088</v>
      </c>
      <c r="H7659" s="675" t="s">
        <v>10738</v>
      </c>
      <c r="I7659" s="675" t="s">
        <v>15967</v>
      </c>
      <c r="J7659" s="675" t="s">
        <v>10738</v>
      </c>
      <c r="K7659" s="666"/>
      <c r="L7659" s="666"/>
      <c r="M7659" s="763">
        <v>2040</v>
      </c>
      <c r="N7659" s="666">
        <v>1</v>
      </c>
      <c r="O7659" s="666">
        <v>2</v>
      </c>
      <c r="P7659" s="772">
        <v>4.08</v>
      </c>
      <c r="Q7659" s="666"/>
      <c r="R7659" s="666"/>
    </row>
    <row r="7660" spans="1:18" ht="15.75" customHeight="1" x14ac:dyDescent="0.2">
      <c r="A7660" s="665" t="s">
        <v>15963</v>
      </c>
      <c r="B7660" s="666" t="s">
        <v>15964</v>
      </c>
      <c r="C7660" s="666" t="s">
        <v>13076</v>
      </c>
      <c r="D7660" s="675" t="s">
        <v>9268</v>
      </c>
      <c r="E7660" s="737" t="s">
        <v>1750</v>
      </c>
      <c r="F7660" s="666">
        <v>70291272</v>
      </c>
      <c r="G7660" s="675" t="s">
        <v>16089</v>
      </c>
      <c r="H7660" s="675" t="s">
        <v>9268</v>
      </c>
      <c r="I7660" s="675" t="s">
        <v>8801</v>
      </c>
      <c r="J7660" s="675" t="s">
        <v>13704</v>
      </c>
      <c r="K7660" s="666"/>
      <c r="L7660" s="666"/>
      <c r="M7660" s="763">
        <v>4500</v>
      </c>
      <c r="N7660" s="666">
        <v>1</v>
      </c>
      <c r="O7660" s="666">
        <v>3</v>
      </c>
      <c r="P7660" s="772">
        <v>13.5</v>
      </c>
      <c r="Q7660" s="666"/>
      <c r="R7660" s="666"/>
    </row>
    <row r="7661" spans="1:18" ht="15.75" customHeight="1" x14ac:dyDescent="0.2">
      <c r="A7661" s="665" t="s">
        <v>15963</v>
      </c>
      <c r="B7661" s="666" t="s">
        <v>8610</v>
      </c>
      <c r="C7661" s="666" t="s">
        <v>10202</v>
      </c>
      <c r="D7661" s="675" t="s">
        <v>10854</v>
      </c>
      <c r="E7661" s="737" t="s">
        <v>15041</v>
      </c>
      <c r="F7661" s="666">
        <v>71273347</v>
      </c>
      <c r="G7661" s="675" t="s">
        <v>16090</v>
      </c>
      <c r="H7661" s="675" t="s">
        <v>10854</v>
      </c>
      <c r="I7661" s="675" t="s">
        <v>8801</v>
      </c>
      <c r="J7661" s="675" t="s">
        <v>10854</v>
      </c>
      <c r="K7661" s="666"/>
      <c r="L7661" s="666"/>
      <c r="M7661" s="763">
        <v>3300</v>
      </c>
      <c r="N7661" s="666">
        <v>1</v>
      </c>
      <c r="O7661" s="666">
        <v>2</v>
      </c>
      <c r="P7661" s="772">
        <v>6.6</v>
      </c>
      <c r="Q7661" s="666"/>
      <c r="R7661" s="666"/>
    </row>
    <row r="7662" spans="1:18" ht="15.75" customHeight="1" x14ac:dyDescent="0.2">
      <c r="A7662" s="665" t="s">
        <v>15963</v>
      </c>
      <c r="B7662" s="666" t="s">
        <v>8610</v>
      </c>
      <c r="C7662" s="666" t="s">
        <v>10202</v>
      </c>
      <c r="D7662" s="675" t="s">
        <v>10738</v>
      </c>
      <c r="E7662" s="737" t="s">
        <v>15499</v>
      </c>
      <c r="F7662" s="666">
        <v>75575835</v>
      </c>
      <c r="G7662" s="675" t="s">
        <v>16091</v>
      </c>
      <c r="H7662" s="675" t="s">
        <v>10738</v>
      </c>
      <c r="I7662" s="675" t="s">
        <v>15967</v>
      </c>
      <c r="J7662" s="675" t="s">
        <v>10738</v>
      </c>
      <c r="K7662" s="666"/>
      <c r="L7662" s="666"/>
      <c r="M7662" s="763">
        <v>2040</v>
      </c>
      <c r="N7662" s="666">
        <v>1</v>
      </c>
      <c r="O7662" s="666">
        <v>2</v>
      </c>
      <c r="P7662" s="772">
        <v>4.08</v>
      </c>
      <c r="Q7662" s="666"/>
      <c r="R7662" s="666"/>
    </row>
    <row r="7663" spans="1:18" ht="15.75" customHeight="1" x14ac:dyDescent="0.2">
      <c r="A7663" s="665" t="s">
        <v>15963</v>
      </c>
      <c r="B7663" s="666" t="s">
        <v>8610</v>
      </c>
      <c r="C7663" s="666" t="s">
        <v>10202</v>
      </c>
      <c r="D7663" s="675" t="s">
        <v>12055</v>
      </c>
      <c r="E7663" s="737" t="s">
        <v>6455</v>
      </c>
      <c r="F7663" s="666">
        <v>41780772</v>
      </c>
      <c r="G7663" s="675" t="s">
        <v>16092</v>
      </c>
      <c r="H7663" s="675" t="s">
        <v>12055</v>
      </c>
      <c r="I7663" s="675" t="s">
        <v>7541</v>
      </c>
      <c r="J7663" s="675" t="s">
        <v>12055</v>
      </c>
      <c r="K7663" s="666">
        <v>2</v>
      </c>
      <c r="L7663" s="666">
        <v>12</v>
      </c>
      <c r="M7663" s="763">
        <v>1812</v>
      </c>
      <c r="N7663" s="666" t="s">
        <v>10860</v>
      </c>
      <c r="O7663" s="666">
        <v>6</v>
      </c>
      <c r="P7663" s="772">
        <v>10.8</v>
      </c>
      <c r="Q7663" s="666">
        <v>12</v>
      </c>
      <c r="R7663" s="666" t="s">
        <v>6989</v>
      </c>
    </row>
    <row r="7664" spans="1:18" ht="15.75" customHeight="1" x14ac:dyDescent="0.2">
      <c r="A7664" s="665" t="s">
        <v>15963</v>
      </c>
      <c r="B7664" s="666" t="s">
        <v>15964</v>
      </c>
      <c r="C7664" s="666" t="s">
        <v>13076</v>
      </c>
      <c r="D7664" s="675" t="s">
        <v>9914</v>
      </c>
      <c r="E7664" s="737" t="s">
        <v>13813</v>
      </c>
      <c r="F7664" s="666">
        <v>70599952</v>
      </c>
      <c r="G7664" s="675" t="s">
        <v>16093</v>
      </c>
      <c r="H7664" s="675" t="s">
        <v>9914</v>
      </c>
      <c r="I7664" s="675" t="s">
        <v>8801</v>
      </c>
      <c r="J7664" s="675" t="s">
        <v>9913</v>
      </c>
      <c r="K7664" s="666">
        <v>1</v>
      </c>
      <c r="L7664" s="666">
        <v>3</v>
      </c>
      <c r="M7664" s="763">
        <v>6503</v>
      </c>
      <c r="N7664" s="666">
        <v>2</v>
      </c>
      <c r="O7664" s="666">
        <v>6</v>
      </c>
      <c r="P7664" s="772">
        <v>39</v>
      </c>
      <c r="Q7664" s="666">
        <v>12</v>
      </c>
      <c r="R7664" s="666" t="s">
        <v>866</v>
      </c>
    </row>
    <row r="7665" spans="1:18" ht="15.75" customHeight="1" x14ac:dyDescent="0.2">
      <c r="A7665" s="665" t="s">
        <v>15963</v>
      </c>
      <c r="B7665" s="666" t="s">
        <v>15964</v>
      </c>
      <c r="C7665" s="666" t="s">
        <v>13076</v>
      </c>
      <c r="D7665" s="675" t="s">
        <v>10738</v>
      </c>
      <c r="E7665" s="737" t="s">
        <v>16024</v>
      </c>
      <c r="F7665" s="666">
        <v>46368735</v>
      </c>
      <c r="G7665" s="675" t="s">
        <v>16094</v>
      </c>
      <c r="H7665" s="675" t="s">
        <v>10738</v>
      </c>
      <c r="I7665" s="675" t="s">
        <v>15967</v>
      </c>
      <c r="J7665" s="675" t="s">
        <v>10738</v>
      </c>
      <c r="K7665" s="666">
        <v>2</v>
      </c>
      <c r="L7665" s="666">
        <v>6</v>
      </c>
      <c r="M7665" s="763">
        <v>3426</v>
      </c>
      <c r="N7665" s="666">
        <v>2</v>
      </c>
      <c r="O7665" s="666">
        <v>6</v>
      </c>
      <c r="P7665" s="772">
        <v>20.52</v>
      </c>
      <c r="Q7665" s="666">
        <v>12</v>
      </c>
      <c r="R7665" s="666" t="s">
        <v>16040</v>
      </c>
    </row>
    <row r="7666" spans="1:18" ht="15.75" customHeight="1" x14ac:dyDescent="0.2">
      <c r="A7666" s="665" t="s">
        <v>15963</v>
      </c>
      <c r="B7666" s="666" t="s">
        <v>8610</v>
      </c>
      <c r="C7666" s="666" t="s">
        <v>13076</v>
      </c>
      <c r="D7666" s="675" t="s">
        <v>15974</v>
      </c>
      <c r="E7666" s="737" t="s">
        <v>15041</v>
      </c>
      <c r="F7666" s="666">
        <v>47422372</v>
      </c>
      <c r="G7666" s="675" t="s">
        <v>16095</v>
      </c>
      <c r="H7666" s="675" t="s">
        <v>15974</v>
      </c>
      <c r="I7666" s="675" t="s">
        <v>8801</v>
      </c>
      <c r="J7666" s="675" t="s">
        <v>9837</v>
      </c>
      <c r="K7666" s="666">
        <v>1</v>
      </c>
      <c r="L7666" s="666">
        <v>6</v>
      </c>
      <c r="M7666" s="763">
        <v>3306</v>
      </c>
      <c r="N7666" s="666"/>
      <c r="O7666" s="666"/>
      <c r="P7666" s="772" t="s">
        <v>554</v>
      </c>
      <c r="Q7666" s="666"/>
      <c r="R7666" s="666"/>
    </row>
    <row r="7667" spans="1:18" ht="15.75" customHeight="1" x14ac:dyDescent="0.2">
      <c r="A7667" s="665" t="s">
        <v>15963</v>
      </c>
      <c r="B7667" s="666" t="s">
        <v>8610</v>
      </c>
      <c r="C7667" s="666" t="s">
        <v>10202</v>
      </c>
      <c r="D7667" s="675" t="s">
        <v>9268</v>
      </c>
      <c r="E7667" s="737" t="s">
        <v>15041</v>
      </c>
      <c r="F7667" s="666">
        <v>70555151</v>
      </c>
      <c r="G7667" s="675" t="s">
        <v>16096</v>
      </c>
      <c r="H7667" s="675" t="s">
        <v>9268</v>
      </c>
      <c r="I7667" s="675" t="s">
        <v>8801</v>
      </c>
      <c r="J7667" s="675" t="s">
        <v>13704</v>
      </c>
      <c r="K7667" s="666">
        <v>3</v>
      </c>
      <c r="L7667" s="666">
        <v>8</v>
      </c>
      <c r="M7667" s="763">
        <v>3308</v>
      </c>
      <c r="N7667" s="666">
        <v>2</v>
      </c>
      <c r="O7667" s="666">
        <v>6</v>
      </c>
      <c r="P7667" s="772">
        <v>19.8</v>
      </c>
      <c r="Q7667" s="666">
        <v>12</v>
      </c>
      <c r="R7667" s="666" t="s">
        <v>15972</v>
      </c>
    </row>
    <row r="7668" spans="1:18" ht="15.75" customHeight="1" x14ac:dyDescent="0.2">
      <c r="A7668" s="665" t="s">
        <v>15963</v>
      </c>
      <c r="B7668" s="666" t="s">
        <v>8610</v>
      </c>
      <c r="C7668" s="666" t="s">
        <v>13076</v>
      </c>
      <c r="D7668" s="675" t="s">
        <v>10356</v>
      </c>
      <c r="E7668" s="737" t="s">
        <v>1124</v>
      </c>
      <c r="F7668" s="666">
        <v>71693925</v>
      </c>
      <c r="G7668" s="675" t="s">
        <v>16097</v>
      </c>
      <c r="H7668" s="675" t="s">
        <v>10356</v>
      </c>
      <c r="I7668" s="675" t="s">
        <v>8801</v>
      </c>
      <c r="J7668" s="675" t="s">
        <v>15982</v>
      </c>
      <c r="K7668" s="666">
        <v>1</v>
      </c>
      <c r="L7668" s="666">
        <v>2</v>
      </c>
      <c r="M7668" s="763">
        <v>3002</v>
      </c>
      <c r="N7668" s="666"/>
      <c r="O7668" s="666"/>
      <c r="P7668" s="772" t="s">
        <v>554</v>
      </c>
      <c r="Q7668" s="666"/>
      <c r="R7668" s="666"/>
    </row>
    <row r="7669" spans="1:18" ht="15.75" customHeight="1" x14ac:dyDescent="0.2">
      <c r="A7669" s="665" t="s">
        <v>15963</v>
      </c>
      <c r="B7669" s="666" t="s">
        <v>8610</v>
      </c>
      <c r="C7669" s="666" t="s">
        <v>13076</v>
      </c>
      <c r="D7669" s="675" t="s">
        <v>15974</v>
      </c>
      <c r="E7669" s="737" t="s">
        <v>15041</v>
      </c>
      <c r="F7669" s="666">
        <v>73219119</v>
      </c>
      <c r="G7669" s="675" t="s">
        <v>16098</v>
      </c>
      <c r="H7669" s="675" t="s">
        <v>15974</v>
      </c>
      <c r="I7669" s="675" t="s">
        <v>8801</v>
      </c>
      <c r="J7669" s="675" t="s">
        <v>9837</v>
      </c>
      <c r="K7669" s="666">
        <v>1</v>
      </c>
      <c r="L7669" s="666">
        <v>1</v>
      </c>
      <c r="M7669" s="763">
        <v>3301</v>
      </c>
      <c r="N7669" s="666"/>
      <c r="O7669" s="666"/>
      <c r="P7669" s="772" t="s">
        <v>554</v>
      </c>
      <c r="Q7669" s="666"/>
      <c r="R7669" s="666"/>
    </row>
    <row r="7670" spans="1:18" ht="15.75" customHeight="1" x14ac:dyDescent="0.2">
      <c r="A7670" s="665" t="s">
        <v>15963</v>
      </c>
      <c r="B7670" s="666" t="s">
        <v>15964</v>
      </c>
      <c r="C7670" s="666" t="s">
        <v>13076</v>
      </c>
      <c r="D7670" s="675" t="s">
        <v>10356</v>
      </c>
      <c r="E7670" s="737" t="s">
        <v>4266</v>
      </c>
      <c r="F7670" s="666">
        <v>40745987</v>
      </c>
      <c r="G7670" s="675" t="s">
        <v>16099</v>
      </c>
      <c r="H7670" s="675" t="s">
        <v>10356</v>
      </c>
      <c r="I7670" s="675" t="s">
        <v>8801</v>
      </c>
      <c r="J7670" s="675" t="s">
        <v>15982</v>
      </c>
      <c r="K7670" s="666">
        <v>1</v>
      </c>
      <c r="L7670" s="666">
        <v>3</v>
      </c>
      <c r="M7670" s="763">
        <v>6003</v>
      </c>
      <c r="N7670" s="666">
        <v>2</v>
      </c>
      <c r="O7670" s="666">
        <v>6</v>
      </c>
      <c r="P7670" s="772">
        <v>36</v>
      </c>
      <c r="Q7670" s="666">
        <v>12</v>
      </c>
      <c r="R7670" s="666" t="s">
        <v>12617</v>
      </c>
    </row>
    <row r="7671" spans="1:18" ht="15.75" customHeight="1" x14ac:dyDescent="0.2">
      <c r="A7671" s="665" t="s">
        <v>15963</v>
      </c>
      <c r="B7671" s="666" t="s">
        <v>8610</v>
      </c>
      <c r="C7671" s="666" t="s">
        <v>10202</v>
      </c>
      <c r="D7671" s="675" t="s">
        <v>9105</v>
      </c>
      <c r="E7671" s="737" t="s">
        <v>7454</v>
      </c>
      <c r="F7671" s="666">
        <v>44436303</v>
      </c>
      <c r="G7671" s="675" t="s">
        <v>16100</v>
      </c>
      <c r="H7671" s="675" t="s">
        <v>9105</v>
      </c>
      <c r="I7671" s="675" t="s">
        <v>8801</v>
      </c>
      <c r="J7671" s="675" t="s">
        <v>13873</v>
      </c>
      <c r="K7671" s="666">
        <v>2</v>
      </c>
      <c r="L7671" s="666">
        <v>12</v>
      </c>
      <c r="M7671" s="763">
        <v>1512</v>
      </c>
      <c r="N7671" s="666" t="s">
        <v>10860</v>
      </c>
      <c r="O7671" s="666">
        <v>6</v>
      </c>
      <c r="P7671" s="772">
        <v>9</v>
      </c>
      <c r="Q7671" s="666">
        <v>12</v>
      </c>
      <c r="R7671" s="666" t="s">
        <v>1316</v>
      </c>
    </row>
    <row r="7672" spans="1:18" ht="15.75" customHeight="1" x14ac:dyDescent="0.2">
      <c r="A7672" s="665" t="s">
        <v>15963</v>
      </c>
      <c r="B7672" s="666" t="s">
        <v>8610</v>
      </c>
      <c r="C7672" s="666" t="s">
        <v>10202</v>
      </c>
      <c r="D7672" s="675" t="s">
        <v>8611</v>
      </c>
      <c r="E7672" s="737" t="s">
        <v>5124</v>
      </c>
      <c r="F7672" s="666">
        <v>18216889</v>
      </c>
      <c r="G7672" s="675" t="s">
        <v>16101</v>
      </c>
      <c r="H7672" s="675" t="s">
        <v>8611</v>
      </c>
      <c r="I7672" s="675" t="s">
        <v>15967</v>
      </c>
      <c r="J7672" s="675" t="s">
        <v>8611</v>
      </c>
      <c r="K7672" s="666">
        <v>2</v>
      </c>
      <c r="L7672" s="666">
        <v>12</v>
      </c>
      <c r="M7672" s="763">
        <v>2012</v>
      </c>
      <c r="N7672" s="666" t="s">
        <v>10860</v>
      </c>
      <c r="O7672" s="666">
        <v>6</v>
      </c>
      <c r="P7672" s="772">
        <v>12</v>
      </c>
      <c r="Q7672" s="666">
        <v>12</v>
      </c>
      <c r="R7672" s="666" t="s">
        <v>1324</v>
      </c>
    </row>
    <row r="7673" spans="1:18" ht="15.75" customHeight="1" x14ac:dyDescent="0.2">
      <c r="A7673" s="665" t="s">
        <v>15963</v>
      </c>
      <c r="B7673" s="666" t="s">
        <v>8610</v>
      </c>
      <c r="C7673" s="666" t="s">
        <v>10202</v>
      </c>
      <c r="D7673" s="675" t="s">
        <v>15974</v>
      </c>
      <c r="E7673" s="737" t="s">
        <v>15041</v>
      </c>
      <c r="F7673" s="666">
        <v>42335620</v>
      </c>
      <c r="G7673" s="675" t="s">
        <v>16102</v>
      </c>
      <c r="H7673" s="675" t="s">
        <v>15974</v>
      </c>
      <c r="I7673" s="675" t="s">
        <v>8801</v>
      </c>
      <c r="J7673" s="675" t="s">
        <v>9837</v>
      </c>
      <c r="K7673" s="666"/>
      <c r="L7673" s="666"/>
      <c r="M7673" s="763">
        <v>3300</v>
      </c>
      <c r="N7673" s="666">
        <v>1</v>
      </c>
      <c r="O7673" s="666">
        <v>2</v>
      </c>
      <c r="P7673" s="772">
        <v>6.6</v>
      </c>
      <c r="Q7673" s="666"/>
      <c r="R7673" s="666"/>
    </row>
    <row r="7674" spans="1:18" ht="15.75" customHeight="1" x14ac:dyDescent="0.2">
      <c r="A7674" s="665" t="s">
        <v>15963</v>
      </c>
      <c r="B7674" s="666" t="s">
        <v>15964</v>
      </c>
      <c r="C7674" s="666" t="s">
        <v>13076</v>
      </c>
      <c r="D7674" s="675" t="s">
        <v>12055</v>
      </c>
      <c r="E7674" s="737" t="s">
        <v>1124</v>
      </c>
      <c r="F7674" s="666">
        <v>47750904</v>
      </c>
      <c r="G7674" s="675" t="s">
        <v>16103</v>
      </c>
      <c r="H7674" s="675" t="s">
        <v>12055</v>
      </c>
      <c r="I7674" s="675" t="s">
        <v>7541</v>
      </c>
      <c r="J7674" s="675" t="s">
        <v>12055</v>
      </c>
      <c r="K7674" s="666">
        <v>4</v>
      </c>
      <c r="L7674" s="666">
        <v>12</v>
      </c>
      <c r="M7674" s="763">
        <v>3012</v>
      </c>
      <c r="N7674" s="666">
        <v>2</v>
      </c>
      <c r="O7674" s="666">
        <v>6</v>
      </c>
      <c r="P7674" s="772">
        <v>18</v>
      </c>
      <c r="Q7674" s="666">
        <v>12</v>
      </c>
      <c r="R7674" s="666" t="s">
        <v>4329</v>
      </c>
    </row>
    <row r="7675" spans="1:18" ht="15.75" customHeight="1" x14ac:dyDescent="0.2">
      <c r="A7675" s="665" t="s">
        <v>15963</v>
      </c>
      <c r="B7675" s="666" t="s">
        <v>15964</v>
      </c>
      <c r="C7675" s="666" t="s">
        <v>13076</v>
      </c>
      <c r="D7675" s="675" t="s">
        <v>9268</v>
      </c>
      <c r="E7675" s="737" t="s">
        <v>1750</v>
      </c>
      <c r="F7675" s="666">
        <v>71004341</v>
      </c>
      <c r="G7675" s="675" t="s">
        <v>16104</v>
      </c>
      <c r="H7675" s="675" t="s">
        <v>9268</v>
      </c>
      <c r="I7675" s="675" t="s">
        <v>8801</v>
      </c>
      <c r="J7675" s="675" t="s">
        <v>13704</v>
      </c>
      <c r="K7675" s="666">
        <v>2</v>
      </c>
      <c r="L7675" s="666">
        <v>6</v>
      </c>
      <c r="M7675" s="763">
        <v>4506</v>
      </c>
      <c r="N7675" s="666"/>
      <c r="O7675" s="666"/>
      <c r="P7675" s="772" t="s">
        <v>554</v>
      </c>
      <c r="Q7675" s="666"/>
      <c r="R7675" s="666"/>
    </row>
    <row r="7676" spans="1:18" ht="15.75" customHeight="1" x14ac:dyDescent="0.2">
      <c r="A7676" s="665" t="s">
        <v>15963</v>
      </c>
      <c r="B7676" s="666" t="s">
        <v>8610</v>
      </c>
      <c r="C7676" s="666" t="s">
        <v>13076</v>
      </c>
      <c r="D7676" s="675" t="s">
        <v>9914</v>
      </c>
      <c r="E7676" s="737" t="s">
        <v>13813</v>
      </c>
      <c r="F7676" s="666">
        <v>71254365</v>
      </c>
      <c r="G7676" s="675" t="s">
        <v>16105</v>
      </c>
      <c r="H7676" s="675" t="s">
        <v>9914</v>
      </c>
      <c r="I7676" s="675" t="s">
        <v>8801</v>
      </c>
      <c r="J7676" s="675" t="s">
        <v>9913</v>
      </c>
      <c r="K7676" s="666">
        <v>1</v>
      </c>
      <c r="L7676" s="666">
        <v>3</v>
      </c>
      <c r="M7676" s="763">
        <v>6503</v>
      </c>
      <c r="N7676" s="666"/>
      <c r="O7676" s="666"/>
      <c r="P7676" s="772" t="s">
        <v>554</v>
      </c>
      <c r="Q7676" s="666"/>
      <c r="R7676" s="666"/>
    </row>
    <row r="7677" spans="1:18" ht="15.75" customHeight="1" x14ac:dyDescent="0.2">
      <c r="A7677" s="665" t="s">
        <v>15963</v>
      </c>
      <c r="B7677" s="666" t="s">
        <v>15964</v>
      </c>
      <c r="C7677" s="666" t="s">
        <v>13076</v>
      </c>
      <c r="D7677" s="675" t="s">
        <v>10738</v>
      </c>
      <c r="E7677" s="737" t="s">
        <v>5091</v>
      </c>
      <c r="F7677" s="666">
        <v>19700823</v>
      </c>
      <c r="G7677" s="675" t="s">
        <v>16106</v>
      </c>
      <c r="H7677" s="675" t="s">
        <v>10738</v>
      </c>
      <c r="I7677" s="675" t="s">
        <v>15967</v>
      </c>
      <c r="J7677" s="675" t="s">
        <v>10738</v>
      </c>
      <c r="K7677" s="666">
        <v>2</v>
      </c>
      <c r="L7677" s="666">
        <v>12</v>
      </c>
      <c r="M7677" s="763">
        <v>2512</v>
      </c>
      <c r="N7677" s="666">
        <v>1</v>
      </c>
      <c r="O7677" s="666">
        <v>6</v>
      </c>
      <c r="P7677" s="772">
        <v>15</v>
      </c>
      <c r="Q7677" s="666">
        <v>12</v>
      </c>
      <c r="R7677" s="666" t="s">
        <v>1269</v>
      </c>
    </row>
    <row r="7678" spans="1:18" ht="15.75" customHeight="1" x14ac:dyDescent="0.2">
      <c r="A7678" s="665" t="s">
        <v>15963</v>
      </c>
      <c r="B7678" s="666" t="s">
        <v>15964</v>
      </c>
      <c r="C7678" s="666" t="s">
        <v>13076</v>
      </c>
      <c r="D7678" s="675" t="s">
        <v>12055</v>
      </c>
      <c r="E7678" s="737" t="s">
        <v>5124</v>
      </c>
      <c r="F7678" s="666">
        <v>73778287</v>
      </c>
      <c r="G7678" s="675" t="s">
        <v>16107</v>
      </c>
      <c r="H7678" s="675" t="s">
        <v>12055</v>
      </c>
      <c r="I7678" s="675" t="s">
        <v>7541</v>
      </c>
      <c r="J7678" s="675" t="s">
        <v>12055</v>
      </c>
      <c r="K7678" s="666">
        <v>2</v>
      </c>
      <c r="L7678" s="666">
        <v>8</v>
      </c>
      <c r="M7678" s="763">
        <v>2008</v>
      </c>
      <c r="N7678" s="666">
        <v>2</v>
      </c>
      <c r="O7678" s="666">
        <v>6</v>
      </c>
      <c r="P7678" s="772">
        <v>12</v>
      </c>
      <c r="Q7678" s="666">
        <v>12</v>
      </c>
      <c r="R7678" s="666" t="s">
        <v>1324</v>
      </c>
    </row>
    <row r="7679" spans="1:18" ht="15.75" customHeight="1" x14ac:dyDescent="0.2">
      <c r="A7679" s="665" t="s">
        <v>15963</v>
      </c>
      <c r="B7679" s="666" t="s">
        <v>8610</v>
      </c>
      <c r="C7679" s="666" t="s">
        <v>10202</v>
      </c>
      <c r="D7679" s="675" t="s">
        <v>10738</v>
      </c>
      <c r="E7679" s="737" t="s">
        <v>5124</v>
      </c>
      <c r="F7679" s="666">
        <v>46419564</v>
      </c>
      <c r="G7679" s="675" t="s">
        <v>16108</v>
      </c>
      <c r="H7679" s="675" t="s">
        <v>10738</v>
      </c>
      <c r="I7679" s="675" t="s">
        <v>15967</v>
      </c>
      <c r="J7679" s="675" t="s">
        <v>10738</v>
      </c>
      <c r="K7679" s="666">
        <v>2</v>
      </c>
      <c r="L7679" s="666">
        <v>12</v>
      </c>
      <c r="M7679" s="763">
        <v>2012</v>
      </c>
      <c r="N7679" s="666" t="s">
        <v>10860</v>
      </c>
      <c r="O7679" s="666">
        <v>6</v>
      </c>
      <c r="P7679" s="772">
        <v>12</v>
      </c>
      <c r="Q7679" s="666">
        <v>12</v>
      </c>
      <c r="R7679" s="666" t="s">
        <v>1324</v>
      </c>
    </row>
    <row r="7680" spans="1:18" ht="15.75" customHeight="1" x14ac:dyDescent="0.2">
      <c r="A7680" s="665" t="s">
        <v>15963</v>
      </c>
      <c r="B7680" s="666" t="s">
        <v>15964</v>
      </c>
      <c r="C7680" s="666" t="s">
        <v>13076</v>
      </c>
      <c r="D7680" s="675" t="s">
        <v>15986</v>
      </c>
      <c r="E7680" s="737" t="s">
        <v>15470</v>
      </c>
      <c r="F7680" s="666">
        <v>71259620</v>
      </c>
      <c r="G7680" s="675" t="s">
        <v>16109</v>
      </c>
      <c r="H7680" s="675" t="s">
        <v>15986</v>
      </c>
      <c r="I7680" s="675" t="s">
        <v>8801</v>
      </c>
      <c r="J7680" s="675" t="s">
        <v>15986</v>
      </c>
      <c r="K7680" s="666">
        <v>1</v>
      </c>
      <c r="L7680" s="666">
        <v>3</v>
      </c>
      <c r="M7680" s="763">
        <v>12903</v>
      </c>
      <c r="N7680" s="666">
        <v>1</v>
      </c>
      <c r="O7680" s="666">
        <v>3</v>
      </c>
      <c r="P7680" s="772">
        <v>38.700000000000003</v>
      </c>
      <c r="Q7680" s="666"/>
      <c r="R7680" s="666"/>
    </row>
    <row r="7681" spans="1:18" ht="15.75" customHeight="1" x14ac:dyDescent="0.2">
      <c r="A7681" s="665" t="s">
        <v>15963</v>
      </c>
      <c r="B7681" s="666" t="s">
        <v>15964</v>
      </c>
      <c r="C7681" s="666" t="s">
        <v>13076</v>
      </c>
      <c r="D7681" s="675" t="s">
        <v>10738</v>
      </c>
      <c r="E7681" s="737" t="s">
        <v>16024</v>
      </c>
      <c r="F7681" s="666">
        <v>44838872</v>
      </c>
      <c r="G7681" s="675" t="s">
        <v>16110</v>
      </c>
      <c r="H7681" s="675" t="s">
        <v>10738</v>
      </c>
      <c r="I7681" s="675" t="s">
        <v>15967</v>
      </c>
      <c r="J7681" s="675" t="s">
        <v>10738</v>
      </c>
      <c r="K7681" s="666"/>
      <c r="L7681" s="666"/>
      <c r="M7681" s="763">
        <v>3420</v>
      </c>
      <c r="N7681" s="666">
        <v>1</v>
      </c>
      <c r="O7681" s="666">
        <v>4</v>
      </c>
      <c r="P7681" s="772">
        <v>13.68</v>
      </c>
      <c r="Q7681" s="666"/>
      <c r="R7681" s="666"/>
    </row>
    <row r="7682" spans="1:18" ht="15.75" customHeight="1" x14ac:dyDescent="0.2">
      <c r="A7682" s="665" t="s">
        <v>15963</v>
      </c>
      <c r="B7682" s="666" t="s">
        <v>8610</v>
      </c>
      <c r="C7682" s="666" t="s">
        <v>13076</v>
      </c>
      <c r="D7682" s="675" t="s">
        <v>10716</v>
      </c>
      <c r="E7682" s="737" t="s">
        <v>1085</v>
      </c>
      <c r="F7682" s="666">
        <v>45454776</v>
      </c>
      <c r="G7682" s="675" t="s">
        <v>16111</v>
      </c>
      <c r="H7682" s="675" t="s">
        <v>10716</v>
      </c>
      <c r="I7682" s="675" t="s">
        <v>8801</v>
      </c>
      <c r="J7682" s="675" t="s">
        <v>10716</v>
      </c>
      <c r="K7682" s="666">
        <v>1</v>
      </c>
      <c r="L7682" s="666">
        <v>2</v>
      </c>
      <c r="M7682" s="763">
        <v>9002</v>
      </c>
      <c r="N7682" s="666"/>
      <c r="O7682" s="666"/>
      <c r="P7682" s="772" t="s">
        <v>554</v>
      </c>
      <c r="Q7682" s="666"/>
      <c r="R7682" s="666"/>
    </row>
    <row r="7683" spans="1:18" ht="15.75" customHeight="1" x14ac:dyDescent="0.2">
      <c r="A7683" s="665" t="s">
        <v>15963</v>
      </c>
      <c r="B7683" s="666" t="s">
        <v>8610</v>
      </c>
      <c r="C7683" s="666" t="s">
        <v>13076</v>
      </c>
      <c r="D7683" s="675" t="s">
        <v>16002</v>
      </c>
      <c r="E7683" s="737" t="s">
        <v>6892</v>
      </c>
      <c r="F7683" s="666">
        <v>43197550</v>
      </c>
      <c r="G7683" s="675" t="s">
        <v>16112</v>
      </c>
      <c r="H7683" s="675" t="s">
        <v>16002</v>
      </c>
      <c r="I7683" s="675" t="s">
        <v>8801</v>
      </c>
      <c r="J7683" s="675" t="s">
        <v>16002</v>
      </c>
      <c r="K7683" s="666">
        <v>1</v>
      </c>
      <c r="L7683" s="666">
        <v>3</v>
      </c>
      <c r="M7683" s="763">
        <v>4003</v>
      </c>
      <c r="N7683" s="666">
        <v>1</v>
      </c>
      <c r="O7683" s="666">
        <v>3</v>
      </c>
      <c r="P7683" s="772">
        <v>12</v>
      </c>
      <c r="Q7683" s="666"/>
      <c r="R7683" s="666"/>
    </row>
    <row r="7684" spans="1:18" ht="15.75" customHeight="1" x14ac:dyDescent="0.2">
      <c r="A7684" s="665" t="s">
        <v>15963</v>
      </c>
      <c r="B7684" s="666" t="s">
        <v>15964</v>
      </c>
      <c r="C7684" s="666" t="s">
        <v>13076</v>
      </c>
      <c r="D7684" s="675" t="s">
        <v>12055</v>
      </c>
      <c r="E7684" s="737" t="s">
        <v>5124</v>
      </c>
      <c r="F7684" s="666">
        <v>71294629</v>
      </c>
      <c r="G7684" s="675" t="s">
        <v>16113</v>
      </c>
      <c r="H7684" s="675" t="s">
        <v>12055</v>
      </c>
      <c r="I7684" s="675" t="s">
        <v>7541</v>
      </c>
      <c r="J7684" s="675" t="s">
        <v>12055</v>
      </c>
      <c r="K7684" s="666">
        <v>3</v>
      </c>
      <c r="L7684" s="666">
        <v>10</v>
      </c>
      <c r="M7684" s="763">
        <v>2010</v>
      </c>
      <c r="N7684" s="666">
        <v>2</v>
      </c>
      <c r="O7684" s="666">
        <v>6</v>
      </c>
      <c r="P7684" s="772">
        <v>12</v>
      </c>
      <c r="Q7684" s="666">
        <v>12</v>
      </c>
      <c r="R7684" s="666" t="s">
        <v>1324</v>
      </c>
    </row>
    <row r="7685" spans="1:18" ht="15.75" customHeight="1" x14ac:dyDescent="0.2">
      <c r="A7685" s="665" t="s">
        <v>15963</v>
      </c>
      <c r="B7685" s="666" t="s">
        <v>8610</v>
      </c>
      <c r="C7685" s="666" t="s">
        <v>10202</v>
      </c>
      <c r="D7685" s="675" t="s">
        <v>9268</v>
      </c>
      <c r="E7685" s="737" t="s">
        <v>6455</v>
      </c>
      <c r="F7685" s="666">
        <v>47464452</v>
      </c>
      <c r="G7685" s="675" t="s">
        <v>16114</v>
      </c>
      <c r="H7685" s="675" t="s">
        <v>9268</v>
      </c>
      <c r="I7685" s="675" t="s">
        <v>8801</v>
      </c>
      <c r="J7685" s="675" t="s">
        <v>13704</v>
      </c>
      <c r="K7685" s="666">
        <v>2</v>
      </c>
      <c r="L7685" s="666">
        <v>7</v>
      </c>
      <c r="M7685" s="763">
        <v>1807</v>
      </c>
      <c r="N7685" s="666"/>
      <c r="O7685" s="666"/>
      <c r="P7685" s="772" t="s">
        <v>554</v>
      </c>
      <c r="Q7685" s="666"/>
      <c r="R7685" s="666"/>
    </row>
    <row r="7686" spans="1:18" ht="15.75" customHeight="1" x14ac:dyDescent="0.2">
      <c r="A7686" s="665" t="s">
        <v>15963</v>
      </c>
      <c r="B7686" s="666" t="s">
        <v>15964</v>
      </c>
      <c r="C7686" s="666" t="s">
        <v>13076</v>
      </c>
      <c r="D7686" s="675" t="s">
        <v>9268</v>
      </c>
      <c r="E7686" s="737" t="s">
        <v>16013</v>
      </c>
      <c r="F7686" s="666">
        <v>47464452</v>
      </c>
      <c r="G7686" s="675" t="s">
        <v>16114</v>
      </c>
      <c r="H7686" s="675" t="s">
        <v>9268</v>
      </c>
      <c r="I7686" s="675" t="s">
        <v>8801</v>
      </c>
      <c r="J7686" s="675" t="s">
        <v>13704</v>
      </c>
      <c r="K7686" s="666">
        <v>1</v>
      </c>
      <c r="L7686" s="666">
        <v>4</v>
      </c>
      <c r="M7686" s="763">
        <v>6154</v>
      </c>
      <c r="N7686" s="666">
        <v>1</v>
      </c>
      <c r="O7686" s="666">
        <v>4</v>
      </c>
      <c r="P7686" s="772">
        <v>24.6</v>
      </c>
      <c r="Q7686" s="666"/>
      <c r="R7686" s="666"/>
    </row>
    <row r="7687" spans="1:18" ht="15.75" customHeight="1" x14ac:dyDescent="0.2">
      <c r="A7687" s="665" t="s">
        <v>15963</v>
      </c>
      <c r="B7687" s="666" t="s">
        <v>8610</v>
      </c>
      <c r="C7687" s="666" t="s">
        <v>13076</v>
      </c>
      <c r="D7687" s="675" t="s">
        <v>15974</v>
      </c>
      <c r="E7687" s="737" t="s">
        <v>15041</v>
      </c>
      <c r="F7687" s="666">
        <v>75254202</v>
      </c>
      <c r="G7687" s="675" t="s">
        <v>16115</v>
      </c>
      <c r="H7687" s="675" t="s">
        <v>15974</v>
      </c>
      <c r="I7687" s="675" t="s">
        <v>8801</v>
      </c>
      <c r="J7687" s="675" t="s">
        <v>9837</v>
      </c>
      <c r="K7687" s="666">
        <v>1</v>
      </c>
      <c r="L7687" s="666">
        <v>8</v>
      </c>
      <c r="M7687" s="763">
        <v>3308</v>
      </c>
      <c r="N7687" s="666"/>
      <c r="O7687" s="666"/>
      <c r="P7687" s="772" t="s">
        <v>554</v>
      </c>
      <c r="Q7687" s="666"/>
      <c r="R7687" s="666"/>
    </row>
    <row r="7688" spans="1:18" ht="15.75" customHeight="1" x14ac:dyDescent="0.2">
      <c r="A7688" s="665" t="s">
        <v>15963</v>
      </c>
      <c r="B7688" s="666" t="s">
        <v>8610</v>
      </c>
      <c r="C7688" s="666" t="s">
        <v>10202</v>
      </c>
      <c r="D7688" s="675" t="s">
        <v>15974</v>
      </c>
      <c r="E7688" s="737" t="s">
        <v>4263</v>
      </c>
      <c r="F7688" s="666">
        <v>75254202</v>
      </c>
      <c r="G7688" s="675" t="s">
        <v>16115</v>
      </c>
      <c r="H7688" s="675" t="s">
        <v>15974</v>
      </c>
      <c r="I7688" s="675" t="s">
        <v>8801</v>
      </c>
      <c r="J7688" s="675" t="s">
        <v>9837</v>
      </c>
      <c r="K7688" s="666"/>
      <c r="L7688" s="666"/>
      <c r="M7688" s="763">
        <v>3500</v>
      </c>
      <c r="N7688" s="666">
        <v>1</v>
      </c>
      <c r="O7688" s="666">
        <v>2</v>
      </c>
      <c r="P7688" s="772">
        <v>7</v>
      </c>
      <c r="Q7688" s="666"/>
      <c r="R7688" s="666"/>
    </row>
    <row r="7689" spans="1:18" ht="15.75" customHeight="1" x14ac:dyDescent="0.2">
      <c r="A7689" s="665" t="s">
        <v>15963</v>
      </c>
      <c r="B7689" s="666" t="s">
        <v>8610</v>
      </c>
      <c r="C7689" s="666" t="s">
        <v>13076</v>
      </c>
      <c r="D7689" s="675" t="s">
        <v>10356</v>
      </c>
      <c r="E7689" s="737" t="s">
        <v>1124</v>
      </c>
      <c r="F7689" s="666">
        <v>18139557</v>
      </c>
      <c r="G7689" s="675" t="s">
        <v>16116</v>
      </c>
      <c r="H7689" s="675" t="s">
        <v>10356</v>
      </c>
      <c r="I7689" s="675" t="s">
        <v>8801</v>
      </c>
      <c r="J7689" s="675" t="s">
        <v>15982</v>
      </c>
      <c r="K7689" s="666">
        <v>1</v>
      </c>
      <c r="L7689" s="666">
        <v>2</v>
      </c>
      <c r="M7689" s="763">
        <v>3002</v>
      </c>
      <c r="N7689" s="666"/>
      <c r="O7689" s="666"/>
      <c r="P7689" s="772" t="s">
        <v>554</v>
      </c>
      <c r="Q7689" s="666"/>
      <c r="R7689" s="666"/>
    </row>
    <row r="7690" spans="1:18" ht="15.75" customHeight="1" x14ac:dyDescent="0.2">
      <c r="A7690" s="665" t="s">
        <v>15963</v>
      </c>
      <c r="B7690" s="666" t="s">
        <v>15964</v>
      </c>
      <c r="C7690" s="666" t="s">
        <v>13076</v>
      </c>
      <c r="D7690" s="675" t="s">
        <v>10356</v>
      </c>
      <c r="E7690" s="737" t="s">
        <v>1124</v>
      </c>
      <c r="F7690" s="666">
        <v>18139557</v>
      </c>
      <c r="G7690" s="675" t="s">
        <v>16116</v>
      </c>
      <c r="H7690" s="675" t="s">
        <v>10356</v>
      </c>
      <c r="I7690" s="675" t="s">
        <v>8801</v>
      </c>
      <c r="J7690" s="675" t="s">
        <v>15982</v>
      </c>
      <c r="K7690" s="666">
        <v>1</v>
      </c>
      <c r="L7690" s="666">
        <v>5</v>
      </c>
      <c r="M7690" s="763">
        <v>3005</v>
      </c>
      <c r="N7690" s="666"/>
      <c r="O7690" s="666"/>
      <c r="P7690" s="772" t="s">
        <v>554</v>
      </c>
      <c r="Q7690" s="666"/>
      <c r="R7690" s="666"/>
    </row>
    <row r="7691" spans="1:18" ht="15.75" customHeight="1" x14ac:dyDescent="0.2">
      <c r="A7691" s="665" t="s">
        <v>15963</v>
      </c>
      <c r="B7691" s="666" t="s">
        <v>15964</v>
      </c>
      <c r="C7691" s="666" t="s">
        <v>13076</v>
      </c>
      <c r="D7691" s="675" t="s">
        <v>9268</v>
      </c>
      <c r="E7691" s="737" t="s">
        <v>1750</v>
      </c>
      <c r="F7691" s="666">
        <v>45926092</v>
      </c>
      <c r="G7691" s="675" t="s">
        <v>14826</v>
      </c>
      <c r="H7691" s="675" t="s">
        <v>9268</v>
      </c>
      <c r="I7691" s="675" t="s">
        <v>8801</v>
      </c>
      <c r="J7691" s="675" t="s">
        <v>13704</v>
      </c>
      <c r="K7691" s="666">
        <v>3</v>
      </c>
      <c r="L7691" s="666">
        <v>8</v>
      </c>
      <c r="M7691" s="763">
        <v>4508</v>
      </c>
      <c r="N7691" s="666">
        <v>2</v>
      </c>
      <c r="O7691" s="666">
        <v>6</v>
      </c>
      <c r="P7691" s="772">
        <v>27</v>
      </c>
      <c r="Q7691" s="666">
        <v>12</v>
      </c>
      <c r="R7691" s="666" t="s">
        <v>8149</v>
      </c>
    </row>
    <row r="7692" spans="1:18" ht="15.75" customHeight="1" x14ac:dyDescent="0.2">
      <c r="A7692" s="665" t="s">
        <v>15963</v>
      </c>
      <c r="B7692" s="666" t="s">
        <v>15964</v>
      </c>
      <c r="C7692" s="666" t="s">
        <v>13076</v>
      </c>
      <c r="D7692" s="675" t="s">
        <v>12055</v>
      </c>
      <c r="E7692" s="737" t="s">
        <v>5124</v>
      </c>
      <c r="F7692" s="666">
        <v>42593186</v>
      </c>
      <c r="G7692" s="675" t="s">
        <v>16117</v>
      </c>
      <c r="H7692" s="675" t="s">
        <v>12055</v>
      </c>
      <c r="I7692" s="675" t="s">
        <v>7541</v>
      </c>
      <c r="J7692" s="675" t="s">
        <v>12055</v>
      </c>
      <c r="K7692" s="666">
        <v>2</v>
      </c>
      <c r="L7692" s="666">
        <v>12</v>
      </c>
      <c r="M7692" s="763">
        <v>2012</v>
      </c>
      <c r="N7692" s="666">
        <v>1</v>
      </c>
      <c r="O7692" s="666">
        <v>6</v>
      </c>
      <c r="P7692" s="772">
        <v>12</v>
      </c>
      <c r="Q7692" s="666">
        <v>12</v>
      </c>
      <c r="R7692" s="666" t="s">
        <v>1324</v>
      </c>
    </row>
    <row r="7693" spans="1:18" ht="15.75" customHeight="1" x14ac:dyDescent="0.2">
      <c r="A7693" s="665" t="s">
        <v>15963</v>
      </c>
      <c r="B7693" s="666" t="s">
        <v>8610</v>
      </c>
      <c r="C7693" s="666" t="s">
        <v>10202</v>
      </c>
      <c r="D7693" s="675" t="s">
        <v>9268</v>
      </c>
      <c r="E7693" s="737" t="s">
        <v>15041</v>
      </c>
      <c r="F7693" s="666">
        <v>71345726</v>
      </c>
      <c r="G7693" s="675" t="s">
        <v>16118</v>
      </c>
      <c r="H7693" s="675" t="s">
        <v>9268</v>
      </c>
      <c r="I7693" s="675" t="s">
        <v>8801</v>
      </c>
      <c r="J7693" s="675" t="s">
        <v>13704</v>
      </c>
      <c r="K7693" s="666">
        <v>2</v>
      </c>
      <c r="L7693" s="666">
        <v>12</v>
      </c>
      <c r="M7693" s="763">
        <v>3312</v>
      </c>
      <c r="N7693" s="666" t="s">
        <v>10860</v>
      </c>
      <c r="O7693" s="666">
        <v>6</v>
      </c>
      <c r="P7693" s="772">
        <v>19.8</v>
      </c>
      <c r="Q7693" s="666">
        <v>12</v>
      </c>
      <c r="R7693" s="666" t="s">
        <v>15972</v>
      </c>
    </row>
    <row r="7694" spans="1:18" ht="15.75" customHeight="1" x14ac:dyDescent="0.2">
      <c r="A7694" s="665" t="s">
        <v>15963</v>
      </c>
      <c r="B7694" s="666" t="s">
        <v>8610</v>
      </c>
      <c r="C7694" s="666" t="s">
        <v>10202</v>
      </c>
      <c r="D7694" s="675" t="s">
        <v>10244</v>
      </c>
      <c r="E7694" s="737" t="s">
        <v>7454</v>
      </c>
      <c r="F7694" s="666">
        <v>18076857</v>
      </c>
      <c r="G7694" s="675" t="s">
        <v>16119</v>
      </c>
      <c r="H7694" s="675" t="s">
        <v>10244</v>
      </c>
      <c r="I7694" s="675" t="s">
        <v>15967</v>
      </c>
      <c r="J7694" s="675" t="s">
        <v>10244</v>
      </c>
      <c r="K7694" s="666">
        <v>2</v>
      </c>
      <c r="L7694" s="666">
        <v>12</v>
      </c>
      <c r="M7694" s="763">
        <v>1512</v>
      </c>
      <c r="N7694" s="666" t="s">
        <v>10860</v>
      </c>
      <c r="O7694" s="666">
        <v>6</v>
      </c>
      <c r="P7694" s="772">
        <v>9</v>
      </c>
      <c r="Q7694" s="666">
        <v>12</v>
      </c>
      <c r="R7694" s="666" t="s">
        <v>1316</v>
      </c>
    </row>
    <row r="7695" spans="1:18" ht="15.75" customHeight="1" x14ac:dyDescent="0.2">
      <c r="A7695" s="665" t="s">
        <v>15963</v>
      </c>
      <c r="B7695" s="666" t="s">
        <v>8610</v>
      </c>
      <c r="C7695" s="666" t="s">
        <v>13076</v>
      </c>
      <c r="D7695" s="675" t="s">
        <v>10738</v>
      </c>
      <c r="E7695" s="737" t="s">
        <v>5124</v>
      </c>
      <c r="F7695" s="666">
        <v>71097297</v>
      </c>
      <c r="G7695" s="675" t="s">
        <v>16120</v>
      </c>
      <c r="H7695" s="675" t="s">
        <v>10738</v>
      </c>
      <c r="I7695" s="675" t="s">
        <v>15967</v>
      </c>
      <c r="J7695" s="675" t="s">
        <v>10738</v>
      </c>
      <c r="K7695" s="666">
        <v>1</v>
      </c>
      <c r="L7695" s="666">
        <v>4</v>
      </c>
      <c r="M7695" s="763">
        <v>2004</v>
      </c>
      <c r="N7695" s="666"/>
      <c r="O7695" s="666"/>
      <c r="P7695" s="772" t="s">
        <v>554</v>
      </c>
      <c r="Q7695" s="666"/>
      <c r="R7695" s="666"/>
    </row>
    <row r="7696" spans="1:18" ht="15.75" customHeight="1" x14ac:dyDescent="0.2">
      <c r="A7696" s="665" t="s">
        <v>15963</v>
      </c>
      <c r="B7696" s="666" t="s">
        <v>8610</v>
      </c>
      <c r="C7696" s="666" t="s">
        <v>13076</v>
      </c>
      <c r="D7696" s="675" t="s">
        <v>10738</v>
      </c>
      <c r="E7696" s="737" t="s">
        <v>5091</v>
      </c>
      <c r="F7696" s="666">
        <v>71097297</v>
      </c>
      <c r="G7696" s="675" t="s">
        <v>16120</v>
      </c>
      <c r="H7696" s="675" t="s">
        <v>10738</v>
      </c>
      <c r="I7696" s="675" t="s">
        <v>15967</v>
      </c>
      <c r="J7696" s="675" t="s">
        <v>10738</v>
      </c>
      <c r="K7696" s="666">
        <v>1</v>
      </c>
      <c r="L7696" s="666">
        <v>1</v>
      </c>
      <c r="M7696" s="763">
        <v>2501</v>
      </c>
      <c r="N7696" s="666">
        <v>1</v>
      </c>
      <c r="O7696" s="666">
        <v>1</v>
      </c>
      <c r="P7696" s="772">
        <v>2.5</v>
      </c>
      <c r="Q7696" s="666"/>
      <c r="R7696" s="666"/>
    </row>
    <row r="7697" spans="1:18" ht="15.75" customHeight="1" x14ac:dyDescent="0.2">
      <c r="A7697" s="665" t="s">
        <v>15963</v>
      </c>
      <c r="B7697" s="666" t="s">
        <v>15964</v>
      </c>
      <c r="C7697" s="666" t="s">
        <v>13076</v>
      </c>
      <c r="D7697" s="675" t="s">
        <v>10738</v>
      </c>
      <c r="E7697" s="737" t="s">
        <v>5091</v>
      </c>
      <c r="F7697" s="666">
        <v>71097297</v>
      </c>
      <c r="G7697" s="675" t="s">
        <v>16120</v>
      </c>
      <c r="H7697" s="675" t="s">
        <v>10738</v>
      </c>
      <c r="I7697" s="675" t="s">
        <v>15967</v>
      </c>
      <c r="J7697" s="675" t="s">
        <v>10738</v>
      </c>
      <c r="K7697" s="666"/>
      <c r="L7697" s="666"/>
      <c r="M7697" s="763">
        <v>2500</v>
      </c>
      <c r="N7697" s="666">
        <v>1</v>
      </c>
      <c r="O7697" s="666">
        <v>2</v>
      </c>
      <c r="P7697" s="772">
        <v>5</v>
      </c>
      <c r="Q7697" s="666"/>
      <c r="R7697" s="666"/>
    </row>
    <row r="7698" spans="1:18" ht="15.75" customHeight="1" x14ac:dyDescent="0.2">
      <c r="A7698" s="665" t="s">
        <v>15963</v>
      </c>
      <c r="B7698" s="666" t="s">
        <v>15964</v>
      </c>
      <c r="C7698" s="666" t="s">
        <v>13076</v>
      </c>
      <c r="D7698" s="675" t="s">
        <v>6996</v>
      </c>
      <c r="E7698" s="737" t="s">
        <v>4266</v>
      </c>
      <c r="F7698" s="666">
        <v>70012812</v>
      </c>
      <c r="G7698" s="675" t="s">
        <v>16121</v>
      </c>
      <c r="H7698" s="675" t="s">
        <v>6996</v>
      </c>
      <c r="I7698" s="675" t="s">
        <v>8801</v>
      </c>
      <c r="J7698" s="675" t="s">
        <v>15978</v>
      </c>
      <c r="K7698" s="666">
        <v>1</v>
      </c>
      <c r="L7698" s="666">
        <v>3</v>
      </c>
      <c r="M7698" s="763">
        <v>6003</v>
      </c>
      <c r="N7698" s="666">
        <v>2</v>
      </c>
      <c r="O7698" s="666">
        <v>6</v>
      </c>
      <c r="P7698" s="772">
        <v>36</v>
      </c>
      <c r="Q7698" s="666">
        <v>12</v>
      </c>
      <c r="R7698" s="666" t="s">
        <v>12617</v>
      </c>
    </row>
    <row r="7699" spans="1:18" ht="15.75" customHeight="1" x14ac:dyDescent="0.2">
      <c r="A7699" s="665" t="s">
        <v>15963</v>
      </c>
      <c r="B7699" s="666" t="s">
        <v>8610</v>
      </c>
      <c r="C7699" s="666" t="s">
        <v>10202</v>
      </c>
      <c r="D7699" s="675" t="s">
        <v>10738</v>
      </c>
      <c r="E7699" s="737" t="s">
        <v>7454</v>
      </c>
      <c r="F7699" s="666">
        <v>19100521</v>
      </c>
      <c r="G7699" s="675" t="s">
        <v>16122</v>
      </c>
      <c r="H7699" s="675" t="s">
        <v>10738</v>
      </c>
      <c r="I7699" s="675" t="s">
        <v>15967</v>
      </c>
      <c r="J7699" s="675" t="s">
        <v>10738</v>
      </c>
      <c r="K7699" s="666">
        <v>2</v>
      </c>
      <c r="L7699" s="666">
        <v>12</v>
      </c>
      <c r="M7699" s="763">
        <v>1512</v>
      </c>
      <c r="N7699" s="666" t="s">
        <v>10860</v>
      </c>
      <c r="O7699" s="666">
        <v>6</v>
      </c>
      <c r="P7699" s="772">
        <v>9</v>
      </c>
      <c r="Q7699" s="666">
        <v>12</v>
      </c>
      <c r="R7699" s="666" t="s">
        <v>1316</v>
      </c>
    </row>
    <row r="7700" spans="1:18" ht="15.75" customHeight="1" x14ac:dyDescent="0.2">
      <c r="A7700" s="665" t="s">
        <v>15963</v>
      </c>
      <c r="B7700" s="666" t="s">
        <v>8610</v>
      </c>
      <c r="C7700" s="666" t="s">
        <v>10202</v>
      </c>
      <c r="D7700" s="675" t="s">
        <v>10854</v>
      </c>
      <c r="E7700" s="737" t="s">
        <v>15041</v>
      </c>
      <c r="F7700" s="666">
        <v>47835763</v>
      </c>
      <c r="G7700" s="675" t="s">
        <v>16123</v>
      </c>
      <c r="H7700" s="675" t="s">
        <v>10854</v>
      </c>
      <c r="I7700" s="675" t="s">
        <v>8801</v>
      </c>
      <c r="J7700" s="675" t="s">
        <v>10854</v>
      </c>
      <c r="K7700" s="666">
        <v>3</v>
      </c>
      <c r="L7700" s="666">
        <v>8</v>
      </c>
      <c r="M7700" s="763">
        <v>3308</v>
      </c>
      <c r="N7700" s="666">
        <v>2</v>
      </c>
      <c r="O7700" s="666">
        <v>6</v>
      </c>
      <c r="P7700" s="772">
        <v>19.8</v>
      </c>
      <c r="Q7700" s="666">
        <v>12</v>
      </c>
      <c r="R7700" s="666" t="s">
        <v>15972</v>
      </c>
    </row>
    <row r="7701" spans="1:18" ht="15.75" customHeight="1" x14ac:dyDescent="0.2">
      <c r="A7701" s="665" t="s">
        <v>15963</v>
      </c>
      <c r="B7701" s="666" t="s">
        <v>8610</v>
      </c>
      <c r="C7701" s="666" t="s">
        <v>10202</v>
      </c>
      <c r="D7701" s="675" t="s">
        <v>9914</v>
      </c>
      <c r="E7701" s="737" t="s">
        <v>13813</v>
      </c>
      <c r="F7701" s="666">
        <v>45444993</v>
      </c>
      <c r="G7701" s="675" t="s">
        <v>16124</v>
      </c>
      <c r="H7701" s="675" t="s">
        <v>9914</v>
      </c>
      <c r="I7701" s="675" t="s">
        <v>8801</v>
      </c>
      <c r="J7701" s="675" t="s">
        <v>9913</v>
      </c>
      <c r="K7701" s="666">
        <v>2</v>
      </c>
      <c r="L7701" s="666">
        <v>6</v>
      </c>
      <c r="M7701" s="763">
        <v>6506</v>
      </c>
      <c r="N7701" s="666"/>
      <c r="O7701" s="666"/>
      <c r="P7701" s="772" t="s">
        <v>554</v>
      </c>
      <c r="Q7701" s="666"/>
      <c r="R7701" s="666"/>
    </row>
    <row r="7702" spans="1:18" ht="15.75" customHeight="1" x14ac:dyDescent="0.2">
      <c r="A7702" s="665" t="s">
        <v>15963</v>
      </c>
      <c r="B7702" s="666" t="s">
        <v>8610</v>
      </c>
      <c r="C7702" s="666" t="s">
        <v>13076</v>
      </c>
      <c r="D7702" s="675" t="s">
        <v>9914</v>
      </c>
      <c r="E7702" s="737" t="s">
        <v>13813</v>
      </c>
      <c r="F7702" s="666">
        <v>71784901</v>
      </c>
      <c r="G7702" s="675" t="s">
        <v>16125</v>
      </c>
      <c r="H7702" s="675" t="s">
        <v>9914</v>
      </c>
      <c r="I7702" s="675" t="s">
        <v>8801</v>
      </c>
      <c r="J7702" s="675" t="s">
        <v>9913</v>
      </c>
      <c r="K7702" s="666">
        <v>1</v>
      </c>
      <c r="L7702" s="666">
        <v>2</v>
      </c>
      <c r="M7702" s="763">
        <v>6502</v>
      </c>
      <c r="N7702" s="666"/>
      <c r="O7702" s="666"/>
      <c r="P7702" s="772" t="s">
        <v>554</v>
      </c>
      <c r="Q7702" s="666"/>
      <c r="R7702" s="666"/>
    </row>
    <row r="7703" spans="1:18" ht="15.75" customHeight="1" x14ac:dyDescent="0.2">
      <c r="A7703" s="665" t="s">
        <v>15963</v>
      </c>
      <c r="B7703" s="666" t="s">
        <v>15964</v>
      </c>
      <c r="C7703" s="666" t="s">
        <v>13076</v>
      </c>
      <c r="D7703" s="675" t="s">
        <v>12055</v>
      </c>
      <c r="E7703" s="737" t="s">
        <v>5124</v>
      </c>
      <c r="F7703" s="666">
        <v>75532637</v>
      </c>
      <c r="G7703" s="675" t="s">
        <v>16126</v>
      </c>
      <c r="H7703" s="675" t="s">
        <v>12055</v>
      </c>
      <c r="I7703" s="675" t="s">
        <v>7541</v>
      </c>
      <c r="J7703" s="675" t="s">
        <v>12055</v>
      </c>
      <c r="K7703" s="666">
        <v>2</v>
      </c>
      <c r="L7703" s="666">
        <v>12</v>
      </c>
      <c r="M7703" s="763">
        <v>2012</v>
      </c>
      <c r="N7703" s="666">
        <v>1</v>
      </c>
      <c r="O7703" s="666">
        <v>6</v>
      </c>
      <c r="P7703" s="772">
        <v>12</v>
      </c>
      <c r="Q7703" s="666">
        <v>12</v>
      </c>
      <c r="R7703" s="666" t="s">
        <v>1324</v>
      </c>
    </row>
    <row r="7704" spans="1:18" ht="15.75" customHeight="1" x14ac:dyDescent="0.2">
      <c r="A7704" s="665" t="s">
        <v>15963</v>
      </c>
      <c r="B7704" s="666" t="s">
        <v>15964</v>
      </c>
      <c r="C7704" s="666" t="s">
        <v>13076</v>
      </c>
      <c r="D7704" s="675" t="s">
        <v>10738</v>
      </c>
      <c r="E7704" s="737" t="s">
        <v>5091</v>
      </c>
      <c r="F7704" s="666">
        <v>73339275</v>
      </c>
      <c r="G7704" s="675" t="s">
        <v>16127</v>
      </c>
      <c r="H7704" s="675" t="s">
        <v>10738</v>
      </c>
      <c r="I7704" s="675" t="s">
        <v>15967</v>
      </c>
      <c r="J7704" s="675" t="s">
        <v>10738</v>
      </c>
      <c r="K7704" s="666">
        <v>2</v>
      </c>
      <c r="L7704" s="666">
        <v>12</v>
      </c>
      <c r="M7704" s="763">
        <v>2512</v>
      </c>
      <c r="N7704" s="666">
        <v>1</v>
      </c>
      <c r="O7704" s="666">
        <v>6</v>
      </c>
      <c r="P7704" s="772">
        <v>15</v>
      </c>
      <c r="Q7704" s="666">
        <v>12</v>
      </c>
      <c r="R7704" s="666" t="s">
        <v>1269</v>
      </c>
    </row>
    <row r="7705" spans="1:18" ht="15.75" customHeight="1" x14ac:dyDescent="0.2">
      <c r="A7705" s="665" t="s">
        <v>15963</v>
      </c>
      <c r="B7705" s="666" t="s">
        <v>8610</v>
      </c>
      <c r="C7705" s="666" t="s">
        <v>10202</v>
      </c>
      <c r="D7705" s="675" t="s">
        <v>9914</v>
      </c>
      <c r="E7705" s="737" t="s">
        <v>6892</v>
      </c>
      <c r="F7705" s="666">
        <v>44156719</v>
      </c>
      <c r="G7705" s="675" t="s">
        <v>16128</v>
      </c>
      <c r="H7705" s="675" t="s">
        <v>9914</v>
      </c>
      <c r="I7705" s="675" t="s">
        <v>8801</v>
      </c>
      <c r="J7705" s="675" t="s">
        <v>9913</v>
      </c>
      <c r="K7705" s="666">
        <v>3</v>
      </c>
      <c r="L7705" s="666">
        <v>8</v>
      </c>
      <c r="M7705" s="763">
        <v>4008</v>
      </c>
      <c r="N7705" s="666">
        <v>2</v>
      </c>
      <c r="O7705" s="666">
        <v>6</v>
      </c>
      <c r="P7705" s="772">
        <v>24</v>
      </c>
      <c r="Q7705" s="666">
        <v>12</v>
      </c>
      <c r="R7705" s="666" t="s">
        <v>3274</v>
      </c>
    </row>
    <row r="7706" spans="1:18" ht="15.75" customHeight="1" x14ac:dyDescent="0.2">
      <c r="A7706" s="665" t="s">
        <v>15963</v>
      </c>
      <c r="B7706" s="666" t="s">
        <v>8610</v>
      </c>
      <c r="C7706" s="666" t="s">
        <v>10202</v>
      </c>
      <c r="D7706" s="675" t="s">
        <v>9268</v>
      </c>
      <c r="E7706" s="737" t="s">
        <v>15041</v>
      </c>
      <c r="F7706" s="666">
        <v>47142944</v>
      </c>
      <c r="G7706" s="675" t="s">
        <v>16129</v>
      </c>
      <c r="H7706" s="675" t="s">
        <v>9268</v>
      </c>
      <c r="I7706" s="675" t="s">
        <v>8801</v>
      </c>
      <c r="J7706" s="675" t="s">
        <v>13704</v>
      </c>
      <c r="K7706" s="666">
        <v>3</v>
      </c>
      <c r="L7706" s="666">
        <v>8</v>
      </c>
      <c r="M7706" s="763">
        <v>3308</v>
      </c>
      <c r="N7706" s="666">
        <v>2</v>
      </c>
      <c r="O7706" s="666">
        <v>6</v>
      </c>
      <c r="P7706" s="772">
        <v>19.8</v>
      </c>
      <c r="Q7706" s="666">
        <v>12</v>
      </c>
      <c r="R7706" s="666" t="s">
        <v>15972</v>
      </c>
    </row>
    <row r="7707" spans="1:18" ht="15.75" customHeight="1" x14ac:dyDescent="0.2">
      <c r="A7707" s="665" t="s">
        <v>15963</v>
      </c>
      <c r="B7707" s="666" t="s">
        <v>8610</v>
      </c>
      <c r="C7707" s="666" t="s">
        <v>10202</v>
      </c>
      <c r="D7707" s="675" t="s">
        <v>12055</v>
      </c>
      <c r="E7707" s="737" t="s">
        <v>5124</v>
      </c>
      <c r="F7707" s="666">
        <v>47398182</v>
      </c>
      <c r="G7707" s="675" t="s">
        <v>16130</v>
      </c>
      <c r="H7707" s="675" t="s">
        <v>12055</v>
      </c>
      <c r="I7707" s="675" t="s">
        <v>7541</v>
      </c>
      <c r="J7707" s="675" t="s">
        <v>12055</v>
      </c>
      <c r="K7707" s="666">
        <v>4</v>
      </c>
      <c r="L7707" s="666">
        <v>12</v>
      </c>
      <c r="M7707" s="763">
        <v>2012</v>
      </c>
      <c r="N7707" s="666" t="s">
        <v>10860</v>
      </c>
      <c r="O7707" s="666">
        <v>6</v>
      </c>
      <c r="P7707" s="772">
        <v>12</v>
      </c>
      <c r="Q7707" s="666">
        <v>12</v>
      </c>
      <c r="R7707" s="666" t="s">
        <v>1324</v>
      </c>
    </row>
    <row r="7708" spans="1:18" ht="15.75" customHeight="1" x14ac:dyDescent="0.2">
      <c r="A7708" s="665" t="s">
        <v>15963</v>
      </c>
      <c r="B7708" s="666" t="s">
        <v>8610</v>
      </c>
      <c r="C7708" s="666" t="s">
        <v>13076</v>
      </c>
      <c r="D7708" s="675" t="s">
        <v>9268</v>
      </c>
      <c r="E7708" s="737" t="s">
        <v>16013</v>
      </c>
      <c r="F7708" s="666">
        <v>17888197</v>
      </c>
      <c r="G7708" s="675" t="s">
        <v>14453</v>
      </c>
      <c r="H7708" s="675" t="s">
        <v>9268</v>
      </c>
      <c r="I7708" s="675" t="s">
        <v>8801</v>
      </c>
      <c r="J7708" s="675" t="s">
        <v>13704</v>
      </c>
      <c r="K7708" s="666">
        <v>1</v>
      </c>
      <c r="L7708" s="666">
        <v>1</v>
      </c>
      <c r="M7708" s="763">
        <v>6151</v>
      </c>
      <c r="N7708" s="666"/>
      <c r="O7708" s="666"/>
      <c r="P7708" s="772" t="s">
        <v>554</v>
      </c>
      <c r="Q7708" s="666"/>
      <c r="R7708" s="666"/>
    </row>
    <row r="7709" spans="1:18" ht="15.75" customHeight="1" x14ac:dyDescent="0.2">
      <c r="A7709" s="665" t="s">
        <v>15963</v>
      </c>
      <c r="B7709" s="666" t="s">
        <v>8610</v>
      </c>
      <c r="C7709" s="666" t="s">
        <v>13076</v>
      </c>
      <c r="D7709" s="675" t="s">
        <v>9914</v>
      </c>
      <c r="E7709" s="737" t="s">
        <v>13813</v>
      </c>
      <c r="F7709" s="666">
        <v>47583331</v>
      </c>
      <c r="G7709" s="675" t="s">
        <v>16131</v>
      </c>
      <c r="H7709" s="675" t="s">
        <v>9914</v>
      </c>
      <c r="I7709" s="675" t="s">
        <v>8801</v>
      </c>
      <c r="J7709" s="675" t="s">
        <v>9913</v>
      </c>
      <c r="K7709" s="666">
        <v>1</v>
      </c>
      <c r="L7709" s="666">
        <v>2</v>
      </c>
      <c r="M7709" s="763">
        <v>6502</v>
      </c>
      <c r="N7709" s="666"/>
      <c r="O7709" s="666"/>
      <c r="P7709" s="772" t="s">
        <v>554</v>
      </c>
      <c r="Q7709" s="666"/>
      <c r="R7709" s="666"/>
    </row>
    <row r="7710" spans="1:18" ht="15.75" customHeight="1" x14ac:dyDescent="0.2">
      <c r="A7710" s="665" t="s">
        <v>15963</v>
      </c>
      <c r="B7710" s="666" t="s">
        <v>8610</v>
      </c>
      <c r="C7710" s="666" t="s">
        <v>10202</v>
      </c>
      <c r="D7710" s="675" t="s">
        <v>9914</v>
      </c>
      <c r="E7710" s="737" t="s">
        <v>13813</v>
      </c>
      <c r="F7710" s="666">
        <v>41162943</v>
      </c>
      <c r="G7710" s="675" t="s">
        <v>16132</v>
      </c>
      <c r="H7710" s="675" t="s">
        <v>9914</v>
      </c>
      <c r="I7710" s="675" t="s">
        <v>8801</v>
      </c>
      <c r="J7710" s="675" t="s">
        <v>9913</v>
      </c>
      <c r="K7710" s="666">
        <v>1</v>
      </c>
      <c r="L7710" s="666">
        <v>3</v>
      </c>
      <c r="M7710" s="763">
        <v>6503</v>
      </c>
      <c r="N7710" s="666"/>
      <c r="O7710" s="666"/>
      <c r="P7710" s="772" t="s">
        <v>554</v>
      </c>
      <c r="Q7710" s="666"/>
      <c r="R7710" s="666"/>
    </row>
    <row r="7711" spans="1:18" ht="15.75" customHeight="1" x14ac:dyDescent="0.2">
      <c r="A7711" s="665" t="s">
        <v>15963</v>
      </c>
      <c r="B7711" s="666" t="s">
        <v>8610</v>
      </c>
      <c r="C7711" s="666" t="s">
        <v>13076</v>
      </c>
      <c r="D7711" s="675" t="s">
        <v>9914</v>
      </c>
      <c r="E7711" s="737" t="s">
        <v>6892</v>
      </c>
      <c r="F7711" s="666">
        <v>41162943</v>
      </c>
      <c r="G7711" s="675" t="s">
        <v>16132</v>
      </c>
      <c r="H7711" s="675" t="s">
        <v>9914</v>
      </c>
      <c r="I7711" s="675" t="s">
        <v>8801</v>
      </c>
      <c r="J7711" s="675" t="s">
        <v>9913</v>
      </c>
      <c r="K7711" s="666">
        <v>1</v>
      </c>
      <c r="L7711" s="666">
        <v>3</v>
      </c>
      <c r="M7711" s="763">
        <v>4003</v>
      </c>
      <c r="N7711" s="666">
        <v>1</v>
      </c>
      <c r="O7711" s="666">
        <v>3</v>
      </c>
      <c r="P7711" s="772">
        <v>12</v>
      </c>
      <c r="Q7711" s="666"/>
      <c r="R7711" s="666"/>
    </row>
    <row r="7712" spans="1:18" ht="15.75" customHeight="1" x14ac:dyDescent="0.2">
      <c r="A7712" s="665" t="s">
        <v>15963</v>
      </c>
      <c r="B7712" s="666" t="s">
        <v>15964</v>
      </c>
      <c r="C7712" s="666" t="s">
        <v>13076</v>
      </c>
      <c r="D7712" s="675" t="s">
        <v>9268</v>
      </c>
      <c r="E7712" s="737" t="s">
        <v>1750</v>
      </c>
      <c r="F7712" s="666">
        <v>45714259</v>
      </c>
      <c r="G7712" s="675" t="s">
        <v>16133</v>
      </c>
      <c r="H7712" s="675" t="s">
        <v>9268</v>
      </c>
      <c r="I7712" s="675" t="s">
        <v>8801</v>
      </c>
      <c r="J7712" s="675" t="s">
        <v>13704</v>
      </c>
      <c r="K7712" s="666">
        <v>2</v>
      </c>
      <c r="L7712" s="666">
        <v>7</v>
      </c>
      <c r="M7712" s="763">
        <v>4507</v>
      </c>
      <c r="N7712" s="666">
        <v>2</v>
      </c>
      <c r="O7712" s="666">
        <v>6</v>
      </c>
      <c r="P7712" s="772">
        <v>27</v>
      </c>
      <c r="Q7712" s="666">
        <v>12</v>
      </c>
      <c r="R7712" s="666" t="s">
        <v>8149</v>
      </c>
    </row>
    <row r="7713" spans="1:18" ht="15.75" customHeight="1" x14ac:dyDescent="0.2">
      <c r="A7713" s="665" t="s">
        <v>15963</v>
      </c>
      <c r="B7713" s="666" t="s">
        <v>15964</v>
      </c>
      <c r="C7713" s="666" t="s">
        <v>13076</v>
      </c>
      <c r="D7713" s="675" t="s">
        <v>10738</v>
      </c>
      <c r="E7713" s="737" t="s">
        <v>16024</v>
      </c>
      <c r="F7713" s="666">
        <v>73710965</v>
      </c>
      <c r="G7713" s="675" t="s">
        <v>16134</v>
      </c>
      <c r="H7713" s="675" t="s">
        <v>10738</v>
      </c>
      <c r="I7713" s="675" t="s">
        <v>15967</v>
      </c>
      <c r="J7713" s="675" t="s">
        <v>10738</v>
      </c>
      <c r="K7713" s="666">
        <v>2</v>
      </c>
      <c r="L7713" s="666">
        <v>6</v>
      </c>
      <c r="M7713" s="763">
        <v>3426</v>
      </c>
      <c r="N7713" s="666">
        <v>2</v>
      </c>
      <c r="O7713" s="666">
        <v>6</v>
      </c>
      <c r="P7713" s="772">
        <v>20.52</v>
      </c>
      <c r="Q7713" s="666">
        <v>12</v>
      </c>
      <c r="R7713" s="666" t="s">
        <v>16040</v>
      </c>
    </row>
    <row r="7714" spans="1:18" ht="15.75" customHeight="1" x14ac:dyDescent="0.2">
      <c r="A7714" s="665" t="s">
        <v>15963</v>
      </c>
      <c r="B7714" s="666" t="s">
        <v>15964</v>
      </c>
      <c r="C7714" s="666" t="s">
        <v>13076</v>
      </c>
      <c r="D7714" s="675" t="s">
        <v>10356</v>
      </c>
      <c r="E7714" s="737" t="s">
        <v>1124</v>
      </c>
      <c r="F7714" s="666">
        <v>32971597</v>
      </c>
      <c r="G7714" s="675" t="s">
        <v>16135</v>
      </c>
      <c r="H7714" s="675" t="s">
        <v>10356</v>
      </c>
      <c r="I7714" s="675" t="s">
        <v>8801</v>
      </c>
      <c r="J7714" s="675" t="s">
        <v>15982</v>
      </c>
      <c r="K7714" s="666">
        <v>2</v>
      </c>
      <c r="L7714" s="666">
        <v>6</v>
      </c>
      <c r="M7714" s="763">
        <v>3006</v>
      </c>
      <c r="N7714" s="666">
        <v>2</v>
      </c>
      <c r="O7714" s="666">
        <v>6</v>
      </c>
      <c r="P7714" s="772">
        <v>18</v>
      </c>
      <c r="Q7714" s="666">
        <v>12</v>
      </c>
      <c r="R7714" s="666" t="s">
        <v>4329</v>
      </c>
    </row>
    <row r="7715" spans="1:18" ht="15.75" customHeight="1" x14ac:dyDescent="0.2">
      <c r="A7715" s="665" t="s">
        <v>15963</v>
      </c>
      <c r="B7715" s="666" t="s">
        <v>15964</v>
      </c>
      <c r="C7715" s="666" t="s">
        <v>13076</v>
      </c>
      <c r="D7715" s="675" t="s">
        <v>9268</v>
      </c>
      <c r="E7715" s="737" t="s">
        <v>1750</v>
      </c>
      <c r="F7715" s="666">
        <v>41371305</v>
      </c>
      <c r="G7715" s="675" t="s">
        <v>16136</v>
      </c>
      <c r="H7715" s="675" t="s">
        <v>9268</v>
      </c>
      <c r="I7715" s="675" t="s">
        <v>8801</v>
      </c>
      <c r="J7715" s="675" t="s">
        <v>13704</v>
      </c>
      <c r="K7715" s="666"/>
      <c r="L7715" s="666"/>
      <c r="M7715" s="763">
        <v>4500</v>
      </c>
      <c r="N7715" s="666">
        <v>1</v>
      </c>
      <c r="O7715" s="666">
        <v>4</v>
      </c>
      <c r="P7715" s="772">
        <v>18</v>
      </c>
      <c r="Q7715" s="666"/>
      <c r="R7715" s="666"/>
    </row>
    <row r="7716" spans="1:18" ht="15.75" customHeight="1" x14ac:dyDescent="0.2">
      <c r="A7716" s="665" t="s">
        <v>15963</v>
      </c>
      <c r="B7716" s="666" t="s">
        <v>15964</v>
      </c>
      <c r="C7716" s="666" t="s">
        <v>13076</v>
      </c>
      <c r="D7716" s="675" t="s">
        <v>9268</v>
      </c>
      <c r="E7716" s="737" t="s">
        <v>1750</v>
      </c>
      <c r="F7716" s="666">
        <v>41844290</v>
      </c>
      <c r="G7716" s="675" t="s">
        <v>16137</v>
      </c>
      <c r="H7716" s="675" t="s">
        <v>9268</v>
      </c>
      <c r="I7716" s="675" t="s">
        <v>8801</v>
      </c>
      <c r="J7716" s="675" t="s">
        <v>13704</v>
      </c>
      <c r="K7716" s="666">
        <v>3</v>
      </c>
      <c r="L7716" s="666">
        <v>8</v>
      </c>
      <c r="M7716" s="763">
        <v>4508</v>
      </c>
      <c r="N7716" s="666">
        <v>2</v>
      </c>
      <c r="O7716" s="666">
        <v>6</v>
      </c>
      <c r="P7716" s="772">
        <v>27</v>
      </c>
      <c r="Q7716" s="666">
        <v>12</v>
      </c>
      <c r="R7716" s="666" t="s">
        <v>8149</v>
      </c>
    </row>
    <row r="7717" spans="1:18" ht="15.75" customHeight="1" x14ac:dyDescent="0.2">
      <c r="A7717" s="665" t="s">
        <v>15963</v>
      </c>
      <c r="B7717" s="666" t="s">
        <v>15964</v>
      </c>
      <c r="C7717" s="666" t="s">
        <v>13076</v>
      </c>
      <c r="D7717" s="675" t="s">
        <v>10738</v>
      </c>
      <c r="E7717" s="737" t="s">
        <v>16024</v>
      </c>
      <c r="F7717" s="666">
        <v>18205905</v>
      </c>
      <c r="G7717" s="675" t="s">
        <v>16138</v>
      </c>
      <c r="H7717" s="675" t="s">
        <v>10738</v>
      </c>
      <c r="I7717" s="675" t="s">
        <v>15967</v>
      </c>
      <c r="J7717" s="675" t="s">
        <v>10738</v>
      </c>
      <c r="K7717" s="666">
        <v>2</v>
      </c>
      <c r="L7717" s="666">
        <v>6</v>
      </c>
      <c r="M7717" s="763">
        <v>3426</v>
      </c>
      <c r="N7717" s="666">
        <v>2</v>
      </c>
      <c r="O7717" s="666">
        <v>6</v>
      </c>
      <c r="P7717" s="772">
        <v>20.52</v>
      </c>
      <c r="Q7717" s="666">
        <v>12</v>
      </c>
      <c r="R7717" s="666" t="s">
        <v>16040</v>
      </c>
    </row>
    <row r="7718" spans="1:18" ht="15.75" customHeight="1" x14ac:dyDescent="0.2">
      <c r="A7718" s="665" t="s">
        <v>15963</v>
      </c>
      <c r="B7718" s="666" t="s">
        <v>15964</v>
      </c>
      <c r="C7718" s="666" t="s">
        <v>13076</v>
      </c>
      <c r="D7718" s="675" t="s">
        <v>9268</v>
      </c>
      <c r="E7718" s="737" t="s">
        <v>1750</v>
      </c>
      <c r="F7718" s="666">
        <v>45558006</v>
      </c>
      <c r="G7718" s="675" t="s">
        <v>16139</v>
      </c>
      <c r="H7718" s="675" t="s">
        <v>9268</v>
      </c>
      <c r="I7718" s="675" t="s">
        <v>8801</v>
      </c>
      <c r="J7718" s="675" t="s">
        <v>13704</v>
      </c>
      <c r="K7718" s="666">
        <v>2</v>
      </c>
      <c r="L7718" s="666">
        <v>12</v>
      </c>
      <c r="M7718" s="763">
        <v>4512</v>
      </c>
      <c r="N7718" s="666">
        <v>1</v>
      </c>
      <c r="O7718" s="666">
        <v>6</v>
      </c>
      <c r="P7718" s="772">
        <v>27</v>
      </c>
      <c r="Q7718" s="666">
        <v>12</v>
      </c>
      <c r="R7718" s="666" t="s">
        <v>8149</v>
      </c>
    </row>
    <row r="7719" spans="1:18" ht="15.75" customHeight="1" x14ac:dyDescent="0.2">
      <c r="A7719" s="665" t="s">
        <v>15963</v>
      </c>
      <c r="B7719" s="666" t="s">
        <v>8610</v>
      </c>
      <c r="C7719" s="666" t="s">
        <v>10202</v>
      </c>
      <c r="D7719" s="675" t="s">
        <v>15974</v>
      </c>
      <c r="E7719" s="737" t="s">
        <v>4263</v>
      </c>
      <c r="F7719" s="666">
        <v>72103184</v>
      </c>
      <c r="G7719" s="675" t="s">
        <v>16140</v>
      </c>
      <c r="H7719" s="675" t="s">
        <v>15974</v>
      </c>
      <c r="I7719" s="675" t="s">
        <v>8801</v>
      </c>
      <c r="J7719" s="675" t="s">
        <v>9837</v>
      </c>
      <c r="K7719" s="666"/>
      <c r="L7719" s="666"/>
      <c r="M7719" s="763">
        <v>3500</v>
      </c>
      <c r="N7719" s="666">
        <v>1</v>
      </c>
      <c r="O7719" s="666">
        <v>2</v>
      </c>
      <c r="P7719" s="772">
        <v>7</v>
      </c>
      <c r="Q7719" s="666"/>
      <c r="R7719" s="666"/>
    </row>
    <row r="7720" spans="1:18" ht="15.75" customHeight="1" x14ac:dyDescent="0.2">
      <c r="A7720" s="665" t="s">
        <v>15963</v>
      </c>
      <c r="B7720" s="666" t="s">
        <v>15964</v>
      </c>
      <c r="C7720" s="666" t="s">
        <v>13076</v>
      </c>
      <c r="D7720" s="675" t="s">
        <v>12055</v>
      </c>
      <c r="E7720" s="737" t="s">
        <v>5124</v>
      </c>
      <c r="F7720" s="666">
        <v>70359092</v>
      </c>
      <c r="G7720" s="675" t="s">
        <v>16141</v>
      </c>
      <c r="H7720" s="675" t="s">
        <v>12055</v>
      </c>
      <c r="I7720" s="675" t="s">
        <v>7541</v>
      </c>
      <c r="J7720" s="675" t="s">
        <v>12055</v>
      </c>
      <c r="K7720" s="666">
        <v>3</v>
      </c>
      <c r="L7720" s="666">
        <v>9</v>
      </c>
      <c r="M7720" s="763">
        <v>2009</v>
      </c>
      <c r="N7720" s="666">
        <v>2</v>
      </c>
      <c r="O7720" s="666">
        <v>6</v>
      </c>
      <c r="P7720" s="772">
        <v>12</v>
      </c>
      <c r="Q7720" s="666">
        <v>12</v>
      </c>
      <c r="R7720" s="666" t="s">
        <v>1324</v>
      </c>
    </row>
    <row r="7721" spans="1:18" ht="15.75" customHeight="1" x14ac:dyDescent="0.2">
      <c r="A7721" s="665" t="s">
        <v>15963</v>
      </c>
      <c r="B7721" s="666" t="s">
        <v>8610</v>
      </c>
      <c r="C7721" s="666" t="s">
        <v>10202</v>
      </c>
      <c r="D7721" s="675" t="s">
        <v>9268</v>
      </c>
      <c r="E7721" s="737" t="s">
        <v>4263</v>
      </c>
      <c r="F7721" s="666">
        <v>45665328</v>
      </c>
      <c r="G7721" s="675" t="s">
        <v>15511</v>
      </c>
      <c r="H7721" s="675" t="s">
        <v>9268</v>
      </c>
      <c r="I7721" s="675" t="s">
        <v>8801</v>
      </c>
      <c r="J7721" s="675" t="s">
        <v>13704</v>
      </c>
      <c r="K7721" s="666"/>
      <c r="L7721" s="666"/>
      <c r="M7721" s="763">
        <v>3500</v>
      </c>
      <c r="N7721" s="666">
        <v>1</v>
      </c>
      <c r="O7721" s="666">
        <v>2</v>
      </c>
      <c r="P7721" s="772">
        <v>7</v>
      </c>
      <c r="Q7721" s="666"/>
      <c r="R7721" s="666"/>
    </row>
    <row r="7722" spans="1:18" ht="15.75" customHeight="1" x14ac:dyDescent="0.2">
      <c r="A7722" s="665" t="s">
        <v>15963</v>
      </c>
      <c r="B7722" s="666" t="s">
        <v>15964</v>
      </c>
      <c r="C7722" s="666" t="s">
        <v>13076</v>
      </c>
      <c r="D7722" s="675" t="s">
        <v>9914</v>
      </c>
      <c r="E7722" s="737" t="s">
        <v>1085</v>
      </c>
      <c r="F7722" s="666">
        <v>48431213</v>
      </c>
      <c r="G7722" s="675" t="s">
        <v>16142</v>
      </c>
      <c r="H7722" s="675" t="s">
        <v>9914</v>
      </c>
      <c r="I7722" s="675" t="s">
        <v>8801</v>
      </c>
      <c r="J7722" s="675" t="s">
        <v>9913</v>
      </c>
      <c r="K7722" s="666">
        <v>1</v>
      </c>
      <c r="L7722" s="666">
        <v>3</v>
      </c>
      <c r="M7722" s="763">
        <v>9003</v>
      </c>
      <c r="N7722" s="666">
        <v>2</v>
      </c>
      <c r="O7722" s="666">
        <v>6</v>
      </c>
      <c r="P7722" s="772">
        <v>54</v>
      </c>
      <c r="Q7722" s="666">
        <v>12</v>
      </c>
      <c r="R7722" s="666" t="s">
        <v>2985</v>
      </c>
    </row>
    <row r="7723" spans="1:18" ht="15.75" customHeight="1" x14ac:dyDescent="0.2">
      <c r="A7723" s="665" t="s">
        <v>15963</v>
      </c>
      <c r="B7723" s="666" t="s">
        <v>15964</v>
      </c>
      <c r="C7723" s="666" t="s">
        <v>13076</v>
      </c>
      <c r="D7723" s="675" t="s">
        <v>10738</v>
      </c>
      <c r="E7723" s="737" t="s">
        <v>16024</v>
      </c>
      <c r="F7723" s="666">
        <v>41090582</v>
      </c>
      <c r="G7723" s="675" t="s">
        <v>16143</v>
      </c>
      <c r="H7723" s="675" t="s">
        <v>10738</v>
      </c>
      <c r="I7723" s="675" t="s">
        <v>15967</v>
      </c>
      <c r="J7723" s="675" t="s">
        <v>10738</v>
      </c>
      <c r="K7723" s="666">
        <v>2</v>
      </c>
      <c r="L7723" s="666">
        <v>6</v>
      </c>
      <c r="M7723" s="763">
        <v>3426</v>
      </c>
      <c r="N7723" s="666">
        <v>2</v>
      </c>
      <c r="O7723" s="666">
        <v>6</v>
      </c>
      <c r="P7723" s="772">
        <v>20.52</v>
      </c>
      <c r="Q7723" s="666">
        <v>12</v>
      </c>
      <c r="R7723" s="666" t="s">
        <v>16040</v>
      </c>
    </row>
    <row r="7724" spans="1:18" ht="15.75" customHeight="1" x14ac:dyDescent="0.2">
      <c r="A7724" s="665" t="s">
        <v>15963</v>
      </c>
      <c r="B7724" s="666" t="s">
        <v>8610</v>
      </c>
      <c r="C7724" s="666" t="s">
        <v>10202</v>
      </c>
      <c r="D7724" s="675" t="s">
        <v>9268</v>
      </c>
      <c r="E7724" s="737" t="s">
        <v>15041</v>
      </c>
      <c r="F7724" s="666">
        <v>47452172</v>
      </c>
      <c r="G7724" s="675" t="s">
        <v>16144</v>
      </c>
      <c r="H7724" s="675" t="s">
        <v>9268</v>
      </c>
      <c r="I7724" s="675" t="s">
        <v>8801</v>
      </c>
      <c r="J7724" s="675" t="s">
        <v>13704</v>
      </c>
      <c r="K7724" s="666">
        <v>2</v>
      </c>
      <c r="L7724" s="666">
        <v>12</v>
      </c>
      <c r="M7724" s="763">
        <v>3312</v>
      </c>
      <c r="N7724" s="666" t="s">
        <v>10860</v>
      </c>
      <c r="O7724" s="666">
        <v>6</v>
      </c>
      <c r="P7724" s="772">
        <v>19.8</v>
      </c>
      <c r="Q7724" s="666">
        <v>12</v>
      </c>
      <c r="R7724" s="666" t="s">
        <v>15972</v>
      </c>
    </row>
    <row r="7725" spans="1:18" ht="15.75" customHeight="1" x14ac:dyDescent="0.2">
      <c r="A7725" s="665" t="s">
        <v>15963</v>
      </c>
      <c r="B7725" s="666" t="s">
        <v>8610</v>
      </c>
      <c r="C7725" s="666" t="s">
        <v>13076</v>
      </c>
      <c r="D7725" s="675" t="s">
        <v>15974</v>
      </c>
      <c r="E7725" s="737" t="s">
        <v>15041</v>
      </c>
      <c r="F7725" s="666">
        <v>72915116</v>
      </c>
      <c r="G7725" s="675" t="s">
        <v>16145</v>
      </c>
      <c r="H7725" s="675" t="s">
        <v>15974</v>
      </c>
      <c r="I7725" s="675" t="s">
        <v>8801</v>
      </c>
      <c r="J7725" s="675" t="s">
        <v>9837</v>
      </c>
      <c r="K7725" s="666">
        <v>1</v>
      </c>
      <c r="L7725" s="666">
        <v>2</v>
      </c>
      <c r="M7725" s="763">
        <v>3302</v>
      </c>
      <c r="N7725" s="666"/>
      <c r="O7725" s="666"/>
      <c r="P7725" s="772" t="s">
        <v>554</v>
      </c>
      <c r="Q7725" s="666"/>
      <c r="R7725" s="666"/>
    </row>
    <row r="7726" spans="1:18" ht="15.75" customHeight="1" x14ac:dyDescent="0.2">
      <c r="A7726" s="665" t="s">
        <v>15963</v>
      </c>
      <c r="B7726" s="666" t="s">
        <v>8610</v>
      </c>
      <c r="C7726" s="666" t="s">
        <v>10202</v>
      </c>
      <c r="D7726" s="675" t="s">
        <v>15974</v>
      </c>
      <c r="E7726" s="737" t="s">
        <v>4263</v>
      </c>
      <c r="F7726" s="666">
        <v>72915116</v>
      </c>
      <c r="G7726" s="675" t="s">
        <v>16145</v>
      </c>
      <c r="H7726" s="675" t="s">
        <v>15974</v>
      </c>
      <c r="I7726" s="675" t="s">
        <v>8801</v>
      </c>
      <c r="J7726" s="675" t="s">
        <v>9837</v>
      </c>
      <c r="K7726" s="666"/>
      <c r="L7726" s="666"/>
      <c r="M7726" s="763">
        <v>3500</v>
      </c>
      <c r="N7726" s="666">
        <v>1</v>
      </c>
      <c r="O7726" s="666">
        <v>2</v>
      </c>
      <c r="P7726" s="772">
        <v>7</v>
      </c>
      <c r="Q7726" s="666"/>
      <c r="R7726" s="666"/>
    </row>
    <row r="7727" spans="1:18" ht="15.75" customHeight="1" x14ac:dyDescent="0.2">
      <c r="A7727" s="665" t="s">
        <v>15963</v>
      </c>
      <c r="B7727" s="666" t="s">
        <v>8610</v>
      </c>
      <c r="C7727" s="666" t="s">
        <v>10202</v>
      </c>
      <c r="D7727" s="675" t="s">
        <v>9268</v>
      </c>
      <c r="E7727" s="737" t="s">
        <v>4263</v>
      </c>
      <c r="F7727" s="666">
        <v>70239811</v>
      </c>
      <c r="G7727" s="675" t="s">
        <v>16146</v>
      </c>
      <c r="H7727" s="675" t="s">
        <v>9268</v>
      </c>
      <c r="I7727" s="675" t="s">
        <v>8801</v>
      </c>
      <c r="J7727" s="675" t="s">
        <v>13704</v>
      </c>
      <c r="K7727" s="666"/>
      <c r="L7727" s="666"/>
      <c r="M7727" s="763">
        <v>3500</v>
      </c>
      <c r="N7727" s="666">
        <v>1</v>
      </c>
      <c r="O7727" s="666">
        <v>2</v>
      </c>
      <c r="P7727" s="772">
        <v>7</v>
      </c>
      <c r="Q7727" s="666"/>
      <c r="R7727" s="666"/>
    </row>
    <row r="7728" spans="1:18" ht="15.75" customHeight="1" x14ac:dyDescent="0.2">
      <c r="A7728" s="665" t="s">
        <v>15963</v>
      </c>
      <c r="B7728" s="666" t="s">
        <v>8610</v>
      </c>
      <c r="C7728" s="666" t="s">
        <v>10202</v>
      </c>
      <c r="D7728" s="675" t="s">
        <v>9268</v>
      </c>
      <c r="E7728" s="737" t="s">
        <v>7454</v>
      </c>
      <c r="F7728" s="666">
        <v>45828691</v>
      </c>
      <c r="G7728" s="675" t="s">
        <v>16147</v>
      </c>
      <c r="H7728" s="675" t="s">
        <v>9268</v>
      </c>
      <c r="I7728" s="675" t="s">
        <v>8801</v>
      </c>
      <c r="J7728" s="675" t="s">
        <v>13704</v>
      </c>
      <c r="K7728" s="666">
        <v>2</v>
      </c>
      <c r="L7728" s="666">
        <v>12</v>
      </c>
      <c r="M7728" s="763">
        <v>1512</v>
      </c>
      <c r="N7728" s="666" t="s">
        <v>10860</v>
      </c>
      <c r="O7728" s="666">
        <v>6</v>
      </c>
      <c r="P7728" s="772">
        <v>9</v>
      </c>
      <c r="Q7728" s="666">
        <v>12</v>
      </c>
      <c r="R7728" s="666" t="s">
        <v>1316</v>
      </c>
    </row>
    <row r="7729" spans="1:18" ht="15.75" customHeight="1" x14ac:dyDescent="0.2">
      <c r="A7729" s="665" t="s">
        <v>15963</v>
      </c>
      <c r="B7729" s="666" t="s">
        <v>15964</v>
      </c>
      <c r="C7729" s="666" t="s">
        <v>13076</v>
      </c>
      <c r="D7729" s="675" t="s">
        <v>9914</v>
      </c>
      <c r="E7729" s="737" t="s">
        <v>1750</v>
      </c>
      <c r="F7729" s="666">
        <v>70493437</v>
      </c>
      <c r="G7729" s="675" t="s">
        <v>16148</v>
      </c>
      <c r="H7729" s="675" t="s">
        <v>9914</v>
      </c>
      <c r="I7729" s="675" t="s">
        <v>8801</v>
      </c>
      <c r="J7729" s="675" t="s">
        <v>9913</v>
      </c>
      <c r="K7729" s="666"/>
      <c r="L7729" s="666"/>
      <c r="M7729" s="763">
        <v>4500</v>
      </c>
      <c r="N7729" s="666">
        <v>1</v>
      </c>
      <c r="O7729" s="666">
        <v>5</v>
      </c>
      <c r="P7729" s="772">
        <v>22.5</v>
      </c>
      <c r="Q7729" s="666"/>
      <c r="R7729" s="666"/>
    </row>
    <row r="7730" spans="1:18" ht="15.75" customHeight="1" x14ac:dyDescent="0.2">
      <c r="A7730" s="665" t="s">
        <v>15963</v>
      </c>
      <c r="B7730" s="666" t="s">
        <v>15964</v>
      </c>
      <c r="C7730" s="666" t="s">
        <v>13076</v>
      </c>
      <c r="D7730" s="675" t="s">
        <v>10738</v>
      </c>
      <c r="E7730" s="737" t="s">
        <v>5091</v>
      </c>
      <c r="F7730" s="666">
        <v>73799927</v>
      </c>
      <c r="G7730" s="675" t="s">
        <v>16149</v>
      </c>
      <c r="H7730" s="675" t="s">
        <v>10738</v>
      </c>
      <c r="I7730" s="675" t="s">
        <v>15967</v>
      </c>
      <c r="J7730" s="675" t="s">
        <v>10738</v>
      </c>
      <c r="K7730" s="666"/>
      <c r="L7730" s="666"/>
      <c r="M7730" s="763">
        <v>2500</v>
      </c>
      <c r="N7730" s="666">
        <v>1</v>
      </c>
      <c r="O7730" s="666">
        <v>2</v>
      </c>
      <c r="P7730" s="772">
        <v>5</v>
      </c>
      <c r="Q7730" s="666"/>
      <c r="R7730" s="666"/>
    </row>
    <row r="7731" spans="1:18" ht="15.75" customHeight="1" x14ac:dyDescent="0.2">
      <c r="A7731" s="665" t="s">
        <v>15963</v>
      </c>
      <c r="B7731" s="666" t="s">
        <v>8610</v>
      </c>
      <c r="C7731" s="666" t="s">
        <v>10202</v>
      </c>
      <c r="D7731" s="675" t="s">
        <v>10738</v>
      </c>
      <c r="E7731" s="737" t="s">
        <v>7555</v>
      </c>
      <c r="F7731" s="666">
        <v>46504128</v>
      </c>
      <c r="G7731" s="675" t="s">
        <v>16150</v>
      </c>
      <c r="H7731" s="675" t="s">
        <v>10738</v>
      </c>
      <c r="I7731" s="675" t="s">
        <v>15967</v>
      </c>
      <c r="J7731" s="675" t="s">
        <v>10738</v>
      </c>
      <c r="K7731" s="666">
        <v>2</v>
      </c>
      <c r="L7731" s="666">
        <v>12</v>
      </c>
      <c r="M7731" s="763">
        <v>1212</v>
      </c>
      <c r="N7731" s="666" t="s">
        <v>10860</v>
      </c>
      <c r="O7731" s="666">
        <v>6</v>
      </c>
      <c r="P7731" s="772">
        <v>7.2</v>
      </c>
      <c r="Q7731" s="666">
        <v>12</v>
      </c>
      <c r="R7731" s="666" t="s">
        <v>1702</v>
      </c>
    </row>
    <row r="7732" spans="1:18" ht="15.75" customHeight="1" x14ac:dyDescent="0.2">
      <c r="A7732" s="665" t="s">
        <v>15963</v>
      </c>
      <c r="B7732" s="666" t="s">
        <v>15964</v>
      </c>
      <c r="C7732" s="666" t="s">
        <v>13076</v>
      </c>
      <c r="D7732" s="675" t="s">
        <v>9268</v>
      </c>
      <c r="E7732" s="737" t="s">
        <v>16013</v>
      </c>
      <c r="F7732" s="666">
        <v>70866341</v>
      </c>
      <c r="G7732" s="675" t="s">
        <v>13106</v>
      </c>
      <c r="H7732" s="675" t="s">
        <v>9268</v>
      </c>
      <c r="I7732" s="675" t="s">
        <v>8801</v>
      </c>
      <c r="J7732" s="675" t="s">
        <v>13704</v>
      </c>
      <c r="K7732" s="666"/>
      <c r="L7732" s="666"/>
      <c r="M7732" s="763">
        <v>6150</v>
      </c>
      <c r="N7732" s="666">
        <v>1</v>
      </c>
      <c r="O7732" s="666">
        <v>5</v>
      </c>
      <c r="P7732" s="772">
        <v>30.75</v>
      </c>
      <c r="Q7732" s="666"/>
      <c r="R7732" s="666"/>
    </row>
    <row r="7733" spans="1:18" ht="15.75" customHeight="1" x14ac:dyDescent="0.2">
      <c r="A7733" s="665" t="s">
        <v>15963</v>
      </c>
      <c r="B7733" s="666" t="s">
        <v>8610</v>
      </c>
      <c r="C7733" s="666" t="s">
        <v>10202</v>
      </c>
      <c r="D7733" s="675" t="s">
        <v>15974</v>
      </c>
      <c r="E7733" s="737" t="s">
        <v>4263</v>
      </c>
      <c r="F7733" s="666">
        <v>70868746</v>
      </c>
      <c r="G7733" s="675" t="s">
        <v>16151</v>
      </c>
      <c r="H7733" s="675" t="s">
        <v>15974</v>
      </c>
      <c r="I7733" s="675" t="s">
        <v>8801</v>
      </c>
      <c r="J7733" s="675" t="s">
        <v>9837</v>
      </c>
      <c r="K7733" s="666"/>
      <c r="L7733" s="666"/>
      <c r="M7733" s="763">
        <v>3500</v>
      </c>
      <c r="N7733" s="666">
        <v>1</v>
      </c>
      <c r="O7733" s="666">
        <v>2</v>
      </c>
      <c r="P7733" s="772">
        <v>7</v>
      </c>
      <c r="Q7733" s="666"/>
      <c r="R7733" s="666"/>
    </row>
    <row r="7734" spans="1:18" ht="15.75" customHeight="1" x14ac:dyDescent="0.2">
      <c r="A7734" s="665" t="s">
        <v>15963</v>
      </c>
      <c r="B7734" s="666" t="s">
        <v>8610</v>
      </c>
      <c r="C7734" s="666" t="s">
        <v>13076</v>
      </c>
      <c r="D7734" s="675" t="s">
        <v>10738</v>
      </c>
      <c r="E7734" s="737" t="s">
        <v>7454</v>
      </c>
      <c r="F7734" s="666">
        <v>71769355</v>
      </c>
      <c r="G7734" s="675" t="s">
        <v>16152</v>
      </c>
      <c r="H7734" s="675" t="s">
        <v>10738</v>
      </c>
      <c r="I7734" s="675" t="s">
        <v>15967</v>
      </c>
      <c r="J7734" s="675" t="s">
        <v>10738</v>
      </c>
      <c r="K7734" s="666">
        <v>1</v>
      </c>
      <c r="L7734" s="666">
        <v>3</v>
      </c>
      <c r="M7734" s="763">
        <v>1503</v>
      </c>
      <c r="N7734" s="666"/>
      <c r="O7734" s="666"/>
      <c r="P7734" s="772" t="s">
        <v>554</v>
      </c>
      <c r="Q7734" s="666"/>
      <c r="R7734" s="666"/>
    </row>
    <row r="7735" spans="1:18" ht="15.75" customHeight="1" x14ac:dyDescent="0.2">
      <c r="A7735" s="665" t="s">
        <v>15963</v>
      </c>
      <c r="B7735" s="666" t="s">
        <v>15964</v>
      </c>
      <c r="C7735" s="666" t="s">
        <v>13076</v>
      </c>
      <c r="D7735" s="675" t="s">
        <v>10738</v>
      </c>
      <c r="E7735" s="737" t="s">
        <v>16024</v>
      </c>
      <c r="F7735" s="666">
        <v>71769355</v>
      </c>
      <c r="G7735" s="675" t="s">
        <v>16152</v>
      </c>
      <c r="H7735" s="675" t="s">
        <v>10738</v>
      </c>
      <c r="I7735" s="675" t="s">
        <v>15967</v>
      </c>
      <c r="J7735" s="675" t="s">
        <v>10738</v>
      </c>
      <c r="K7735" s="666">
        <v>2</v>
      </c>
      <c r="L7735" s="666">
        <v>6</v>
      </c>
      <c r="M7735" s="763">
        <v>3426</v>
      </c>
      <c r="N7735" s="666">
        <v>2</v>
      </c>
      <c r="O7735" s="666">
        <v>6</v>
      </c>
      <c r="P7735" s="772">
        <v>20.52</v>
      </c>
      <c r="Q7735" s="666">
        <v>12</v>
      </c>
      <c r="R7735" s="666" t="s">
        <v>16040</v>
      </c>
    </row>
    <row r="7736" spans="1:18" ht="15.75" customHeight="1" x14ac:dyDescent="0.2">
      <c r="A7736" s="665" t="s">
        <v>15963</v>
      </c>
      <c r="B7736" s="666" t="s">
        <v>8610</v>
      </c>
      <c r="C7736" s="666" t="s">
        <v>10202</v>
      </c>
      <c r="D7736" s="675" t="s">
        <v>12055</v>
      </c>
      <c r="E7736" s="737" t="s">
        <v>5124</v>
      </c>
      <c r="F7736" s="666">
        <v>72528023</v>
      </c>
      <c r="G7736" s="675" t="s">
        <v>16153</v>
      </c>
      <c r="H7736" s="675" t="s">
        <v>12055</v>
      </c>
      <c r="I7736" s="675" t="s">
        <v>7541</v>
      </c>
      <c r="J7736" s="675" t="s">
        <v>12055</v>
      </c>
      <c r="K7736" s="666">
        <v>1</v>
      </c>
      <c r="L7736" s="666">
        <v>2</v>
      </c>
      <c r="M7736" s="763">
        <v>2002</v>
      </c>
      <c r="N7736" s="666"/>
      <c r="O7736" s="666"/>
      <c r="P7736" s="772" t="s">
        <v>554</v>
      </c>
      <c r="Q7736" s="666"/>
      <c r="R7736" s="666"/>
    </row>
    <row r="7737" spans="1:18" ht="15.75" customHeight="1" x14ac:dyDescent="0.2">
      <c r="A7737" s="665" t="s">
        <v>15963</v>
      </c>
      <c r="B7737" s="666" t="s">
        <v>15964</v>
      </c>
      <c r="C7737" s="666" t="s">
        <v>13076</v>
      </c>
      <c r="D7737" s="675" t="s">
        <v>12055</v>
      </c>
      <c r="E7737" s="737" t="s">
        <v>5124</v>
      </c>
      <c r="F7737" s="666">
        <v>72528023</v>
      </c>
      <c r="G7737" s="675" t="s">
        <v>16153</v>
      </c>
      <c r="H7737" s="675" t="s">
        <v>12055</v>
      </c>
      <c r="I7737" s="675" t="s">
        <v>7541</v>
      </c>
      <c r="J7737" s="675" t="s">
        <v>12055</v>
      </c>
      <c r="K7737" s="666">
        <v>3</v>
      </c>
      <c r="L7737" s="666">
        <v>8</v>
      </c>
      <c r="M7737" s="763">
        <v>2008</v>
      </c>
      <c r="N7737" s="666">
        <v>2</v>
      </c>
      <c r="O7737" s="666">
        <v>6</v>
      </c>
      <c r="P7737" s="772">
        <v>12</v>
      </c>
      <c r="Q7737" s="666">
        <v>12</v>
      </c>
      <c r="R7737" s="666" t="s">
        <v>1324</v>
      </c>
    </row>
    <row r="7738" spans="1:18" ht="15.75" customHeight="1" x14ac:dyDescent="0.2">
      <c r="A7738" s="665" t="s">
        <v>15963</v>
      </c>
      <c r="B7738" s="666" t="s">
        <v>15964</v>
      </c>
      <c r="C7738" s="666" t="s">
        <v>13076</v>
      </c>
      <c r="D7738" s="675" t="s">
        <v>12055</v>
      </c>
      <c r="E7738" s="737" t="s">
        <v>5124</v>
      </c>
      <c r="F7738" s="666">
        <v>72528024</v>
      </c>
      <c r="G7738" s="675" t="s">
        <v>16154</v>
      </c>
      <c r="H7738" s="675" t="s">
        <v>12055</v>
      </c>
      <c r="I7738" s="675" t="s">
        <v>7541</v>
      </c>
      <c r="J7738" s="675" t="s">
        <v>12055</v>
      </c>
      <c r="K7738" s="666">
        <v>3</v>
      </c>
      <c r="L7738" s="666">
        <v>8</v>
      </c>
      <c r="M7738" s="763">
        <v>2008</v>
      </c>
      <c r="N7738" s="666">
        <v>2</v>
      </c>
      <c r="O7738" s="666">
        <v>6</v>
      </c>
      <c r="P7738" s="772">
        <v>12</v>
      </c>
      <c r="Q7738" s="666">
        <v>12</v>
      </c>
      <c r="R7738" s="666" t="s">
        <v>1324</v>
      </c>
    </row>
    <row r="7739" spans="1:18" ht="15.75" customHeight="1" x14ac:dyDescent="0.2">
      <c r="A7739" s="665" t="s">
        <v>15963</v>
      </c>
      <c r="B7739" s="666" t="s">
        <v>15964</v>
      </c>
      <c r="C7739" s="666" t="s">
        <v>13076</v>
      </c>
      <c r="D7739" s="675" t="s">
        <v>9914</v>
      </c>
      <c r="E7739" s="737" t="s">
        <v>13813</v>
      </c>
      <c r="F7739" s="666">
        <v>47517011</v>
      </c>
      <c r="G7739" s="675" t="s">
        <v>16155</v>
      </c>
      <c r="H7739" s="675" t="s">
        <v>9914</v>
      </c>
      <c r="I7739" s="675" t="s">
        <v>8801</v>
      </c>
      <c r="J7739" s="675" t="s">
        <v>9913</v>
      </c>
      <c r="K7739" s="666"/>
      <c r="L7739" s="666"/>
      <c r="M7739" s="763">
        <v>6500</v>
      </c>
      <c r="N7739" s="666">
        <v>1</v>
      </c>
      <c r="O7739" s="666">
        <v>1</v>
      </c>
      <c r="P7739" s="772">
        <v>6.5</v>
      </c>
      <c r="Q7739" s="666"/>
      <c r="R7739" s="666"/>
    </row>
    <row r="7740" spans="1:18" ht="15.75" customHeight="1" x14ac:dyDescent="0.2">
      <c r="A7740" s="665" t="s">
        <v>15963</v>
      </c>
      <c r="B7740" s="666" t="s">
        <v>15964</v>
      </c>
      <c r="C7740" s="666" t="s">
        <v>13076</v>
      </c>
      <c r="D7740" s="675" t="s">
        <v>9914</v>
      </c>
      <c r="E7740" s="737" t="s">
        <v>13813</v>
      </c>
      <c r="F7740" s="666">
        <v>72047691</v>
      </c>
      <c r="G7740" s="675" t="s">
        <v>15492</v>
      </c>
      <c r="H7740" s="675" t="s">
        <v>9914</v>
      </c>
      <c r="I7740" s="675" t="s">
        <v>8801</v>
      </c>
      <c r="J7740" s="675" t="s">
        <v>9913</v>
      </c>
      <c r="K7740" s="666">
        <v>1</v>
      </c>
      <c r="L7740" s="666">
        <v>1</v>
      </c>
      <c r="M7740" s="763">
        <v>6501</v>
      </c>
      <c r="N7740" s="666">
        <v>1</v>
      </c>
      <c r="O7740" s="666">
        <v>1</v>
      </c>
      <c r="P7740" s="772">
        <v>6.5</v>
      </c>
      <c r="Q7740" s="666"/>
      <c r="R7740" s="666"/>
    </row>
    <row r="7741" spans="1:18" ht="15.75" customHeight="1" x14ac:dyDescent="0.2">
      <c r="A7741" s="665" t="s">
        <v>15963</v>
      </c>
      <c r="B7741" s="666" t="s">
        <v>15964</v>
      </c>
      <c r="C7741" s="666" t="s">
        <v>13076</v>
      </c>
      <c r="D7741" s="675" t="s">
        <v>9914</v>
      </c>
      <c r="E7741" s="737" t="s">
        <v>1085</v>
      </c>
      <c r="F7741" s="666">
        <v>72210000</v>
      </c>
      <c r="G7741" s="675" t="s">
        <v>16156</v>
      </c>
      <c r="H7741" s="675" t="s">
        <v>9914</v>
      </c>
      <c r="I7741" s="675" t="s">
        <v>8801</v>
      </c>
      <c r="J7741" s="675" t="s">
        <v>9913</v>
      </c>
      <c r="K7741" s="666">
        <v>1</v>
      </c>
      <c r="L7741" s="666">
        <v>3</v>
      </c>
      <c r="M7741" s="763">
        <v>9003</v>
      </c>
      <c r="N7741" s="666">
        <v>2</v>
      </c>
      <c r="O7741" s="666">
        <v>6</v>
      </c>
      <c r="P7741" s="772">
        <v>54</v>
      </c>
      <c r="Q7741" s="666">
        <v>12</v>
      </c>
      <c r="R7741" s="666" t="s">
        <v>2985</v>
      </c>
    </row>
    <row r="7742" spans="1:18" ht="15.75" customHeight="1" x14ac:dyDescent="0.2">
      <c r="A7742" s="665" t="s">
        <v>15963</v>
      </c>
      <c r="B7742" s="666" t="s">
        <v>15964</v>
      </c>
      <c r="C7742" s="666" t="s">
        <v>13076</v>
      </c>
      <c r="D7742" s="675" t="s">
        <v>9914</v>
      </c>
      <c r="E7742" s="737" t="s">
        <v>13813</v>
      </c>
      <c r="F7742" s="666">
        <v>70818372</v>
      </c>
      <c r="G7742" s="675" t="s">
        <v>16157</v>
      </c>
      <c r="H7742" s="675" t="s">
        <v>9914</v>
      </c>
      <c r="I7742" s="675" t="s">
        <v>8801</v>
      </c>
      <c r="J7742" s="675" t="s">
        <v>9913</v>
      </c>
      <c r="K7742" s="666">
        <v>3</v>
      </c>
      <c r="L7742" s="666">
        <v>8</v>
      </c>
      <c r="M7742" s="763">
        <v>6508</v>
      </c>
      <c r="N7742" s="666">
        <v>2</v>
      </c>
      <c r="O7742" s="666">
        <v>6</v>
      </c>
      <c r="P7742" s="772">
        <v>39</v>
      </c>
      <c r="Q7742" s="666">
        <v>12</v>
      </c>
      <c r="R7742" s="666" t="s">
        <v>866</v>
      </c>
    </row>
    <row r="7743" spans="1:18" ht="15.75" customHeight="1" x14ac:dyDescent="0.2">
      <c r="A7743" s="665" t="s">
        <v>15963</v>
      </c>
      <c r="B7743" s="666" t="s">
        <v>8610</v>
      </c>
      <c r="C7743" s="666" t="s">
        <v>10202</v>
      </c>
      <c r="D7743" s="675" t="s">
        <v>10738</v>
      </c>
      <c r="E7743" s="737" t="s">
        <v>12595</v>
      </c>
      <c r="F7743" s="666">
        <v>45075608</v>
      </c>
      <c r="G7743" s="675" t="s">
        <v>16158</v>
      </c>
      <c r="H7743" s="675" t="s">
        <v>10738</v>
      </c>
      <c r="I7743" s="675" t="s">
        <v>15967</v>
      </c>
      <c r="J7743" s="675" t="s">
        <v>10738</v>
      </c>
      <c r="K7743" s="666">
        <v>2</v>
      </c>
      <c r="L7743" s="666">
        <v>12</v>
      </c>
      <c r="M7743" s="763">
        <v>1846</v>
      </c>
      <c r="N7743" s="666" t="s">
        <v>10860</v>
      </c>
      <c r="O7743" s="666">
        <v>6</v>
      </c>
      <c r="P7743" s="772">
        <v>11.004</v>
      </c>
      <c r="Q7743" s="666">
        <v>12</v>
      </c>
      <c r="R7743" s="666" t="s">
        <v>12597</v>
      </c>
    </row>
    <row r="7744" spans="1:18" ht="15.75" customHeight="1" x14ac:dyDescent="0.2">
      <c r="A7744" s="665" t="s">
        <v>15963</v>
      </c>
      <c r="B7744" s="666" t="s">
        <v>8610</v>
      </c>
      <c r="C7744" s="666" t="s">
        <v>10202</v>
      </c>
      <c r="D7744" s="675" t="s">
        <v>10854</v>
      </c>
      <c r="E7744" s="737" t="s">
        <v>15041</v>
      </c>
      <c r="F7744" s="666">
        <v>18160895</v>
      </c>
      <c r="G7744" s="675" t="s">
        <v>16159</v>
      </c>
      <c r="H7744" s="675" t="s">
        <v>10854</v>
      </c>
      <c r="I7744" s="675" t="s">
        <v>8801</v>
      </c>
      <c r="J7744" s="675" t="s">
        <v>10854</v>
      </c>
      <c r="K7744" s="666">
        <v>1</v>
      </c>
      <c r="L7744" s="666">
        <v>3</v>
      </c>
      <c r="M7744" s="763">
        <v>3303</v>
      </c>
      <c r="N7744" s="666">
        <v>1</v>
      </c>
      <c r="O7744" s="666">
        <v>3</v>
      </c>
      <c r="P7744" s="772">
        <v>9.9</v>
      </c>
      <c r="Q7744" s="666"/>
      <c r="R7744" s="666"/>
    </row>
    <row r="7745" spans="1:18" ht="15.75" customHeight="1" x14ac:dyDescent="0.2">
      <c r="A7745" s="665" t="s">
        <v>15963</v>
      </c>
      <c r="B7745" s="666" t="s">
        <v>8610</v>
      </c>
      <c r="C7745" s="666" t="s">
        <v>10202</v>
      </c>
      <c r="D7745" s="675" t="s">
        <v>16002</v>
      </c>
      <c r="E7745" s="737" t="s">
        <v>6944</v>
      </c>
      <c r="F7745" s="666">
        <v>41057937</v>
      </c>
      <c r="G7745" s="675" t="s">
        <v>16160</v>
      </c>
      <c r="H7745" s="675" t="s">
        <v>16002</v>
      </c>
      <c r="I7745" s="675" t="s">
        <v>8801</v>
      </c>
      <c r="J7745" s="675" t="s">
        <v>16002</v>
      </c>
      <c r="K7745" s="666">
        <v>1</v>
      </c>
      <c r="L7745" s="666">
        <v>2</v>
      </c>
      <c r="M7745" s="763">
        <v>8002</v>
      </c>
      <c r="N7745" s="666"/>
      <c r="O7745" s="666"/>
      <c r="P7745" s="772" t="s">
        <v>554</v>
      </c>
      <c r="Q7745" s="666"/>
      <c r="R7745" s="666"/>
    </row>
    <row r="7746" spans="1:18" ht="15.75" customHeight="1" x14ac:dyDescent="0.2">
      <c r="A7746" s="665" t="s">
        <v>15963</v>
      </c>
      <c r="B7746" s="666" t="s">
        <v>8610</v>
      </c>
      <c r="C7746" s="666" t="s">
        <v>10202</v>
      </c>
      <c r="D7746" s="675" t="s">
        <v>15974</v>
      </c>
      <c r="E7746" s="737" t="s">
        <v>1750</v>
      </c>
      <c r="F7746" s="666">
        <v>44015392</v>
      </c>
      <c r="G7746" s="675" t="s">
        <v>16161</v>
      </c>
      <c r="H7746" s="675" t="s">
        <v>15974</v>
      </c>
      <c r="I7746" s="675" t="s">
        <v>8801</v>
      </c>
      <c r="J7746" s="675" t="s">
        <v>9837</v>
      </c>
      <c r="K7746" s="666">
        <v>1</v>
      </c>
      <c r="L7746" s="666">
        <v>1</v>
      </c>
      <c r="M7746" s="763">
        <v>4501</v>
      </c>
      <c r="N7746" s="666">
        <v>1</v>
      </c>
      <c r="O7746" s="666">
        <v>1</v>
      </c>
      <c r="P7746" s="772">
        <v>4.5</v>
      </c>
      <c r="Q7746" s="666"/>
      <c r="R7746" s="666"/>
    </row>
    <row r="7747" spans="1:18" ht="15.75" customHeight="1" x14ac:dyDescent="0.2">
      <c r="A7747" s="665" t="s">
        <v>15963</v>
      </c>
      <c r="B7747" s="666" t="s">
        <v>8610</v>
      </c>
      <c r="C7747" s="666" t="s">
        <v>10202</v>
      </c>
      <c r="D7747" s="675" t="s">
        <v>10356</v>
      </c>
      <c r="E7747" s="737" t="s">
        <v>1124</v>
      </c>
      <c r="F7747" s="666">
        <v>48586698</v>
      </c>
      <c r="G7747" s="675" t="s">
        <v>15142</v>
      </c>
      <c r="H7747" s="675" t="s">
        <v>10356</v>
      </c>
      <c r="I7747" s="675" t="s">
        <v>8801</v>
      </c>
      <c r="J7747" s="675" t="s">
        <v>15982</v>
      </c>
      <c r="K7747" s="666">
        <v>1</v>
      </c>
      <c r="L7747" s="666">
        <v>5</v>
      </c>
      <c r="M7747" s="763">
        <v>3005</v>
      </c>
      <c r="N7747" s="666"/>
      <c r="O7747" s="666"/>
      <c r="P7747" s="772" t="s">
        <v>554</v>
      </c>
      <c r="Q7747" s="666"/>
      <c r="R7747" s="666"/>
    </row>
    <row r="7748" spans="1:18" ht="15.75" customHeight="1" x14ac:dyDescent="0.2">
      <c r="A7748" s="665" t="s">
        <v>15963</v>
      </c>
      <c r="B7748" s="666" t="s">
        <v>15964</v>
      </c>
      <c r="C7748" s="666" t="s">
        <v>13076</v>
      </c>
      <c r="D7748" s="675" t="s">
        <v>10356</v>
      </c>
      <c r="E7748" s="737" t="s">
        <v>4266</v>
      </c>
      <c r="F7748" s="666">
        <v>2838749</v>
      </c>
      <c r="G7748" s="675" t="s">
        <v>16162</v>
      </c>
      <c r="H7748" s="675" t="s">
        <v>10356</v>
      </c>
      <c r="I7748" s="675" t="s">
        <v>8801</v>
      </c>
      <c r="J7748" s="675" t="s">
        <v>15982</v>
      </c>
      <c r="K7748" s="666">
        <v>1</v>
      </c>
      <c r="L7748" s="666">
        <v>3</v>
      </c>
      <c r="M7748" s="763">
        <v>6003</v>
      </c>
      <c r="N7748" s="666">
        <v>2</v>
      </c>
      <c r="O7748" s="666">
        <v>6</v>
      </c>
      <c r="P7748" s="772">
        <v>36</v>
      </c>
      <c r="Q7748" s="666">
        <v>12</v>
      </c>
      <c r="R7748" s="666" t="s">
        <v>12617</v>
      </c>
    </row>
    <row r="7749" spans="1:18" ht="15.75" customHeight="1" x14ac:dyDescent="0.2">
      <c r="A7749" s="665" t="s">
        <v>15963</v>
      </c>
      <c r="B7749" s="666" t="s">
        <v>15964</v>
      </c>
      <c r="C7749" s="666" t="s">
        <v>13076</v>
      </c>
      <c r="D7749" s="675" t="s">
        <v>10356</v>
      </c>
      <c r="E7749" s="737" t="s">
        <v>1124</v>
      </c>
      <c r="F7749" s="666">
        <v>43737172</v>
      </c>
      <c r="G7749" s="675" t="s">
        <v>16163</v>
      </c>
      <c r="H7749" s="675" t="s">
        <v>10356</v>
      </c>
      <c r="I7749" s="675" t="s">
        <v>8801</v>
      </c>
      <c r="J7749" s="675" t="s">
        <v>15982</v>
      </c>
      <c r="K7749" s="666">
        <v>2</v>
      </c>
      <c r="L7749" s="666">
        <v>12</v>
      </c>
      <c r="M7749" s="763">
        <v>3012</v>
      </c>
      <c r="N7749" s="666">
        <v>1</v>
      </c>
      <c r="O7749" s="666">
        <v>6</v>
      </c>
      <c r="P7749" s="772">
        <v>18</v>
      </c>
      <c r="Q7749" s="666">
        <v>12</v>
      </c>
      <c r="R7749" s="666" t="s">
        <v>4329</v>
      </c>
    </row>
    <row r="7750" spans="1:18" ht="15.75" customHeight="1" x14ac:dyDescent="0.2">
      <c r="A7750" s="665" t="s">
        <v>15963</v>
      </c>
      <c r="B7750" s="666" t="s">
        <v>15964</v>
      </c>
      <c r="C7750" s="666" t="s">
        <v>13076</v>
      </c>
      <c r="D7750" s="675" t="s">
        <v>9268</v>
      </c>
      <c r="E7750" s="737" t="s">
        <v>1750</v>
      </c>
      <c r="F7750" s="666">
        <v>72154117</v>
      </c>
      <c r="G7750" s="675" t="s">
        <v>16164</v>
      </c>
      <c r="H7750" s="675" t="s">
        <v>9268</v>
      </c>
      <c r="I7750" s="675" t="s">
        <v>8801</v>
      </c>
      <c r="J7750" s="675" t="s">
        <v>13704</v>
      </c>
      <c r="K7750" s="666">
        <v>4</v>
      </c>
      <c r="L7750" s="666">
        <v>12</v>
      </c>
      <c r="M7750" s="763">
        <v>4512</v>
      </c>
      <c r="N7750" s="666">
        <v>1</v>
      </c>
      <c r="O7750" s="666">
        <v>4</v>
      </c>
      <c r="P7750" s="772">
        <v>18</v>
      </c>
      <c r="Q7750" s="666"/>
      <c r="R7750" s="666"/>
    </row>
    <row r="7751" spans="1:18" ht="15.75" customHeight="1" x14ac:dyDescent="0.2">
      <c r="A7751" s="665" t="s">
        <v>15963</v>
      </c>
      <c r="B7751" s="666" t="s">
        <v>15983</v>
      </c>
      <c r="C7751" s="666" t="s">
        <v>10202</v>
      </c>
      <c r="D7751" s="675" t="s">
        <v>10366</v>
      </c>
      <c r="E7751" s="737" t="s">
        <v>7555</v>
      </c>
      <c r="F7751" s="666">
        <v>70110618</v>
      </c>
      <c r="G7751" s="675" t="s">
        <v>16165</v>
      </c>
      <c r="H7751" s="675" t="s">
        <v>10366</v>
      </c>
      <c r="I7751" s="675" t="s">
        <v>15967</v>
      </c>
      <c r="J7751" s="675" t="s">
        <v>7186</v>
      </c>
      <c r="K7751" s="666">
        <v>2</v>
      </c>
      <c r="L7751" s="666">
        <v>12</v>
      </c>
      <c r="M7751" s="763">
        <v>1212</v>
      </c>
      <c r="N7751" s="666" t="s">
        <v>10860</v>
      </c>
      <c r="O7751" s="666">
        <v>6</v>
      </c>
      <c r="P7751" s="772">
        <v>7.2</v>
      </c>
      <c r="Q7751" s="666">
        <v>12</v>
      </c>
      <c r="R7751" s="666" t="s">
        <v>1702</v>
      </c>
    </row>
    <row r="7752" spans="1:18" ht="15.75" customHeight="1" x14ac:dyDescent="0.2">
      <c r="A7752" s="665" t="s">
        <v>15963</v>
      </c>
      <c r="B7752" s="666" t="s">
        <v>8610</v>
      </c>
      <c r="C7752" s="666" t="s">
        <v>10202</v>
      </c>
      <c r="D7752" s="675" t="s">
        <v>12055</v>
      </c>
      <c r="E7752" s="737" t="s">
        <v>1688</v>
      </c>
      <c r="F7752" s="666">
        <v>42529997</v>
      </c>
      <c r="G7752" s="675" t="s">
        <v>16166</v>
      </c>
      <c r="H7752" s="675" t="s">
        <v>12055</v>
      </c>
      <c r="I7752" s="675" t="s">
        <v>7541</v>
      </c>
      <c r="J7752" s="675" t="s">
        <v>12055</v>
      </c>
      <c r="K7752" s="666">
        <v>2</v>
      </c>
      <c r="L7752" s="666">
        <v>12</v>
      </c>
      <c r="M7752" s="763">
        <v>1012</v>
      </c>
      <c r="N7752" s="666" t="s">
        <v>10860</v>
      </c>
      <c r="O7752" s="666">
        <v>6</v>
      </c>
      <c r="P7752" s="772">
        <v>6</v>
      </c>
      <c r="Q7752" s="666">
        <v>12</v>
      </c>
      <c r="R7752" s="666" t="s">
        <v>5120</v>
      </c>
    </row>
    <row r="7753" spans="1:18" ht="15.75" customHeight="1" x14ac:dyDescent="0.2">
      <c r="A7753" s="665" t="s">
        <v>15963</v>
      </c>
      <c r="B7753" s="666" t="s">
        <v>8610</v>
      </c>
      <c r="C7753" s="666" t="s">
        <v>10202</v>
      </c>
      <c r="D7753" s="675" t="s">
        <v>10738</v>
      </c>
      <c r="E7753" s="737" t="s">
        <v>15499</v>
      </c>
      <c r="F7753" s="666">
        <v>70946309</v>
      </c>
      <c r="G7753" s="675" t="s">
        <v>16167</v>
      </c>
      <c r="H7753" s="675" t="s">
        <v>10738</v>
      </c>
      <c r="I7753" s="675" t="s">
        <v>15967</v>
      </c>
      <c r="J7753" s="675" t="s">
        <v>10738</v>
      </c>
      <c r="K7753" s="666"/>
      <c r="L7753" s="666"/>
      <c r="M7753" s="763">
        <v>2040</v>
      </c>
      <c r="N7753" s="666">
        <v>1</v>
      </c>
      <c r="O7753" s="666">
        <v>2</v>
      </c>
      <c r="P7753" s="772">
        <v>4.08</v>
      </c>
      <c r="Q7753" s="666"/>
      <c r="R7753" s="666"/>
    </row>
    <row r="7754" spans="1:18" ht="15.75" customHeight="1" x14ac:dyDescent="0.2">
      <c r="A7754" s="665" t="s">
        <v>15963</v>
      </c>
      <c r="B7754" s="666" t="s">
        <v>8610</v>
      </c>
      <c r="C7754" s="666" t="s">
        <v>10202</v>
      </c>
      <c r="D7754" s="675" t="s">
        <v>10738</v>
      </c>
      <c r="E7754" s="737" t="s">
        <v>12595</v>
      </c>
      <c r="F7754" s="666">
        <v>18196373</v>
      </c>
      <c r="G7754" s="675" t="s">
        <v>16168</v>
      </c>
      <c r="H7754" s="675" t="s">
        <v>10738</v>
      </c>
      <c r="I7754" s="675" t="s">
        <v>15967</v>
      </c>
      <c r="J7754" s="675" t="s">
        <v>10738</v>
      </c>
      <c r="K7754" s="666">
        <v>2</v>
      </c>
      <c r="L7754" s="666">
        <v>12</v>
      </c>
      <c r="M7754" s="763">
        <v>1846</v>
      </c>
      <c r="N7754" s="666" t="s">
        <v>10860</v>
      </c>
      <c r="O7754" s="666">
        <v>6</v>
      </c>
      <c r="P7754" s="772">
        <v>11.004</v>
      </c>
      <c r="Q7754" s="666">
        <v>12</v>
      </c>
      <c r="R7754" s="666" t="s">
        <v>12597</v>
      </c>
    </row>
    <row r="7755" spans="1:18" ht="15.75" customHeight="1" x14ac:dyDescent="0.2">
      <c r="A7755" s="665" t="s">
        <v>15963</v>
      </c>
      <c r="B7755" s="666" t="s">
        <v>8610</v>
      </c>
      <c r="C7755" s="666" t="s">
        <v>10202</v>
      </c>
      <c r="D7755" s="675" t="s">
        <v>8713</v>
      </c>
      <c r="E7755" s="737" t="s">
        <v>1124</v>
      </c>
      <c r="F7755" s="666">
        <v>40536607</v>
      </c>
      <c r="G7755" s="675" t="s">
        <v>16169</v>
      </c>
      <c r="H7755" s="675" t="s">
        <v>8713</v>
      </c>
      <c r="I7755" s="675" t="s">
        <v>8801</v>
      </c>
      <c r="J7755" s="675" t="s">
        <v>8713</v>
      </c>
      <c r="K7755" s="666">
        <v>2</v>
      </c>
      <c r="L7755" s="666">
        <v>12</v>
      </c>
      <c r="M7755" s="763">
        <v>3012</v>
      </c>
      <c r="N7755" s="666" t="s">
        <v>10860</v>
      </c>
      <c r="O7755" s="666">
        <v>6</v>
      </c>
      <c r="P7755" s="772">
        <v>18</v>
      </c>
      <c r="Q7755" s="666">
        <v>12</v>
      </c>
      <c r="R7755" s="666" t="s">
        <v>4329</v>
      </c>
    </row>
    <row r="7756" spans="1:18" ht="15.75" customHeight="1" x14ac:dyDescent="0.2">
      <c r="A7756" s="665" t="s">
        <v>15963</v>
      </c>
      <c r="B7756" s="666" t="s">
        <v>15964</v>
      </c>
      <c r="C7756" s="666" t="s">
        <v>13076</v>
      </c>
      <c r="D7756" s="675" t="s">
        <v>10738</v>
      </c>
      <c r="E7756" s="737" t="s">
        <v>5091</v>
      </c>
      <c r="F7756" s="666">
        <v>47853923</v>
      </c>
      <c r="G7756" s="675" t="s">
        <v>16170</v>
      </c>
      <c r="H7756" s="675" t="s">
        <v>10738</v>
      </c>
      <c r="I7756" s="675" t="s">
        <v>15967</v>
      </c>
      <c r="J7756" s="675" t="s">
        <v>10738</v>
      </c>
      <c r="K7756" s="666">
        <v>2</v>
      </c>
      <c r="L7756" s="666">
        <v>12</v>
      </c>
      <c r="M7756" s="763">
        <v>2512</v>
      </c>
      <c r="N7756" s="666">
        <v>1</v>
      </c>
      <c r="O7756" s="666">
        <v>6</v>
      </c>
      <c r="P7756" s="772">
        <v>15</v>
      </c>
      <c r="Q7756" s="666">
        <v>12</v>
      </c>
      <c r="R7756" s="666" t="s">
        <v>1269</v>
      </c>
    </row>
    <row r="7757" spans="1:18" ht="15.75" customHeight="1" x14ac:dyDescent="0.2">
      <c r="A7757" s="665" t="s">
        <v>15963</v>
      </c>
      <c r="B7757" s="666" t="s">
        <v>8610</v>
      </c>
      <c r="C7757" s="666" t="s">
        <v>10202</v>
      </c>
      <c r="D7757" s="675" t="s">
        <v>10738</v>
      </c>
      <c r="E7757" s="737" t="s">
        <v>7555</v>
      </c>
      <c r="F7757" s="666">
        <v>46135033</v>
      </c>
      <c r="G7757" s="675" t="s">
        <v>16171</v>
      </c>
      <c r="H7757" s="675" t="s">
        <v>10738</v>
      </c>
      <c r="I7757" s="675" t="s">
        <v>15967</v>
      </c>
      <c r="J7757" s="675" t="s">
        <v>10738</v>
      </c>
      <c r="K7757" s="666">
        <v>2</v>
      </c>
      <c r="L7757" s="666">
        <v>12</v>
      </c>
      <c r="M7757" s="763">
        <v>1212</v>
      </c>
      <c r="N7757" s="666" t="s">
        <v>10860</v>
      </c>
      <c r="O7757" s="666">
        <v>6</v>
      </c>
      <c r="P7757" s="772">
        <v>7.2</v>
      </c>
      <c r="Q7757" s="666">
        <v>12</v>
      </c>
      <c r="R7757" s="666" t="s">
        <v>1702</v>
      </c>
    </row>
    <row r="7758" spans="1:18" ht="15.75" customHeight="1" x14ac:dyDescent="0.2">
      <c r="A7758" s="665" t="s">
        <v>15963</v>
      </c>
      <c r="B7758" s="666" t="s">
        <v>15964</v>
      </c>
      <c r="C7758" s="666" t="s">
        <v>13076</v>
      </c>
      <c r="D7758" s="675" t="s">
        <v>9914</v>
      </c>
      <c r="E7758" s="737" t="s">
        <v>13813</v>
      </c>
      <c r="F7758" s="666">
        <v>47236100</v>
      </c>
      <c r="G7758" s="675" t="s">
        <v>11731</v>
      </c>
      <c r="H7758" s="675" t="s">
        <v>9914</v>
      </c>
      <c r="I7758" s="675" t="s">
        <v>8801</v>
      </c>
      <c r="J7758" s="675" t="s">
        <v>9913</v>
      </c>
      <c r="K7758" s="666">
        <v>4</v>
      </c>
      <c r="L7758" s="666">
        <v>12</v>
      </c>
      <c r="M7758" s="763">
        <v>6512</v>
      </c>
      <c r="N7758" s="666">
        <v>1</v>
      </c>
      <c r="O7758" s="666">
        <v>1</v>
      </c>
      <c r="P7758" s="772">
        <v>6.5</v>
      </c>
      <c r="Q7758" s="666"/>
      <c r="R7758" s="666"/>
    </row>
    <row r="7759" spans="1:18" ht="15.75" customHeight="1" x14ac:dyDescent="0.2">
      <c r="A7759" s="665" t="s">
        <v>15963</v>
      </c>
      <c r="B7759" s="666" t="s">
        <v>8610</v>
      </c>
      <c r="C7759" s="666" t="s">
        <v>10202</v>
      </c>
      <c r="D7759" s="675" t="s">
        <v>12055</v>
      </c>
      <c r="E7759" s="737" t="s">
        <v>12224</v>
      </c>
      <c r="F7759" s="666">
        <v>18049366</v>
      </c>
      <c r="G7759" s="675" t="s">
        <v>16172</v>
      </c>
      <c r="H7759" s="675" t="s">
        <v>12055</v>
      </c>
      <c r="I7759" s="675" t="s">
        <v>7541</v>
      </c>
      <c r="J7759" s="675" t="s">
        <v>12055</v>
      </c>
      <c r="K7759" s="666">
        <v>2</v>
      </c>
      <c r="L7759" s="666">
        <v>12</v>
      </c>
      <c r="M7759" s="691">
        <v>942</v>
      </c>
      <c r="N7759" s="666" t="s">
        <v>10860</v>
      </c>
      <c r="O7759" s="666">
        <v>6</v>
      </c>
      <c r="P7759" s="772">
        <v>5.58</v>
      </c>
      <c r="Q7759" s="666">
        <v>12</v>
      </c>
      <c r="R7759" s="666" t="s">
        <v>12432</v>
      </c>
    </row>
    <row r="7760" spans="1:18" ht="15.75" customHeight="1" x14ac:dyDescent="0.2">
      <c r="A7760" s="665" t="s">
        <v>15963</v>
      </c>
      <c r="B7760" s="666" t="s">
        <v>15964</v>
      </c>
      <c r="C7760" s="666" t="s">
        <v>13076</v>
      </c>
      <c r="D7760" s="675" t="s">
        <v>6996</v>
      </c>
      <c r="E7760" s="737" t="s">
        <v>6892</v>
      </c>
      <c r="F7760" s="666">
        <v>45801203</v>
      </c>
      <c r="G7760" s="675" t="s">
        <v>16173</v>
      </c>
      <c r="H7760" s="675" t="s">
        <v>6996</v>
      </c>
      <c r="I7760" s="675" t="s">
        <v>8801</v>
      </c>
      <c r="J7760" s="675" t="s">
        <v>15978</v>
      </c>
      <c r="K7760" s="666">
        <v>2</v>
      </c>
      <c r="L7760" s="666">
        <v>12</v>
      </c>
      <c r="M7760" s="763">
        <v>4012</v>
      </c>
      <c r="N7760" s="666">
        <v>1</v>
      </c>
      <c r="O7760" s="666">
        <v>6</v>
      </c>
      <c r="P7760" s="772">
        <v>24</v>
      </c>
      <c r="Q7760" s="666">
        <v>12</v>
      </c>
      <c r="R7760" s="666" t="s">
        <v>3274</v>
      </c>
    </row>
    <row r="7761" spans="1:18" ht="15.75" customHeight="1" x14ac:dyDescent="0.2">
      <c r="A7761" s="665" t="s">
        <v>15963</v>
      </c>
      <c r="B7761" s="666" t="s">
        <v>15964</v>
      </c>
      <c r="C7761" s="666" t="s">
        <v>13076</v>
      </c>
      <c r="D7761" s="675" t="s">
        <v>10738</v>
      </c>
      <c r="E7761" s="737" t="s">
        <v>15041</v>
      </c>
      <c r="F7761" s="666">
        <v>48489817</v>
      </c>
      <c r="G7761" s="675" t="s">
        <v>16174</v>
      </c>
      <c r="H7761" s="675" t="s">
        <v>10738</v>
      </c>
      <c r="I7761" s="675" t="s">
        <v>15967</v>
      </c>
      <c r="J7761" s="675" t="s">
        <v>10738</v>
      </c>
      <c r="K7761" s="666">
        <v>1</v>
      </c>
      <c r="L7761" s="666">
        <v>3</v>
      </c>
      <c r="M7761" s="763">
        <v>3303</v>
      </c>
      <c r="N7761" s="666"/>
      <c r="O7761" s="666"/>
      <c r="P7761" s="772" t="s">
        <v>554</v>
      </c>
      <c r="Q7761" s="666"/>
      <c r="R7761" s="666"/>
    </row>
    <row r="7762" spans="1:18" ht="15.75" customHeight="1" x14ac:dyDescent="0.2">
      <c r="A7762" s="665" t="s">
        <v>15963</v>
      </c>
      <c r="B7762" s="666" t="s">
        <v>8610</v>
      </c>
      <c r="C7762" s="666" t="s">
        <v>10202</v>
      </c>
      <c r="D7762" s="675" t="s">
        <v>15974</v>
      </c>
      <c r="E7762" s="737" t="s">
        <v>15041</v>
      </c>
      <c r="F7762" s="666">
        <v>47845582</v>
      </c>
      <c r="G7762" s="675" t="s">
        <v>16175</v>
      </c>
      <c r="H7762" s="675" t="s">
        <v>15974</v>
      </c>
      <c r="I7762" s="675" t="s">
        <v>8801</v>
      </c>
      <c r="J7762" s="675" t="s">
        <v>9837</v>
      </c>
      <c r="K7762" s="666">
        <v>3</v>
      </c>
      <c r="L7762" s="666">
        <v>8</v>
      </c>
      <c r="M7762" s="763">
        <v>3308</v>
      </c>
      <c r="N7762" s="666">
        <v>2</v>
      </c>
      <c r="O7762" s="666">
        <v>6</v>
      </c>
      <c r="P7762" s="772">
        <v>19.8</v>
      </c>
      <c r="Q7762" s="666">
        <v>12</v>
      </c>
      <c r="R7762" s="666" t="s">
        <v>15972</v>
      </c>
    </row>
    <row r="7763" spans="1:18" ht="15.75" customHeight="1" x14ac:dyDescent="0.2">
      <c r="A7763" s="665" t="s">
        <v>15963</v>
      </c>
      <c r="B7763" s="666" t="s">
        <v>8610</v>
      </c>
      <c r="C7763" s="666" t="s">
        <v>10202</v>
      </c>
      <c r="D7763" s="675" t="s">
        <v>12863</v>
      </c>
      <c r="E7763" s="737" t="s">
        <v>6455</v>
      </c>
      <c r="F7763" s="666">
        <v>70690016</v>
      </c>
      <c r="G7763" s="675" t="s">
        <v>16176</v>
      </c>
      <c r="H7763" s="675" t="s">
        <v>12863</v>
      </c>
      <c r="I7763" s="675" t="s">
        <v>8801</v>
      </c>
      <c r="J7763" s="675" t="s">
        <v>10361</v>
      </c>
      <c r="K7763" s="666">
        <v>2</v>
      </c>
      <c r="L7763" s="666">
        <v>12</v>
      </c>
      <c r="M7763" s="763">
        <v>1812</v>
      </c>
      <c r="N7763" s="666" t="s">
        <v>10860</v>
      </c>
      <c r="O7763" s="666">
        <v>6</v>
      </c>
      <c r="P7763" s="772">
        <v>10.8</v>
      </c>
      <c r="Q7763" s="666">
        <v>12</v>
      </c>
      <c r="R7763" s="666" t="s">
        <v>6989</v>
      </c>
    </row>
    <row r="7764" spans="1:18" ht="15.75" customHeight="1" x14ac:dyDescent="0.2">
      <c r="A7764" s="665" t="s">
        <v>15963</v>
      </c>
      <c r="B7764" s="666" t="s">
        <v>8610</v>
      </c>
      <c r="C7764" s="666" t="s">
        <v>10202</v>
      </c>
      <c r="D7764" s="675" t="s">
        <v>12055</v>
      </c>
      <c r="E7764" s="737" t="s">
        <v>1688</v>
      </c>
      <c r="F7764" s="666">
        <v>47853102</v>
      </c>
      <c r="G7764" s="675" t="s">
        <v>16177</v>
      </c>
      <c r="H7764" s="675" t="s">
        <v>12055</v>
      </c>
      <c r="I7764" s="675" t="s">
        <v>7541</v>
      </c>
      <c r="J7764" s="675" t="s">
        <v>12055</v>
      </c>
      <c r="K7764" s="666">
        <v>2</v>
      </c>
      <c r="L7764" s="666">
        <v>12</v>
      </c>
      <c r="M7764" s="763">
        <v>1012</v>
      </c>
      <c r="N7764" s="666" t="s">
        <v>10860</v>
      </c>
      <c r="O7764" s="666">
        <v>6</v>
      </c>
      <c r="P7764" s="772">
        <v>6</v>
      </c>
      <c r="Q7764" s="666">
        <v>12</v>
      </c>
      <c r="R7764" s="666" t="s">
        <v>5120</v>
      </c>
    </row>
    <row r="7765" spans="1:18" ht="15.75" customHeight="1" x14ac:dyDescent="0.2">
      <c r="A7765" s="665" t="s">
        <v>15963</v>
      </c>
      <c r="B7765" s="666" t="s">
        <v>15964</v>
      </c>
      <c r="C7765" s="666" t="s">
        <v>13076</v>
      </c>
      <c r="D7765" s="675" t="s">
        <v>9914</v>
      </c>
      <c r="E7765" s="737" t="s">
        <v>13813</v>
      </c>
      <c r="F7765" s="666">
        <v>48159082</v>
      </c>
      <c r="G7765" s="675" t="s">
        <v>16178</v>
      </c>
      <c r="H7765" s="675" t="s">
        <v>9914</v>
      </c>
      <c r="I7765" s="675" t="s">
        <v>8801</v>
      </c>
      <c r="J7765" s="675" t="s">
        <v>9913</v>
      </c>
      <c r="K7765" s="666">
        <v>3</v>
      </c>
      <c r="L7765" s="666">
        <v>8</v>
      </c>
      <c r="M7765" s="763">
        <v>6508</v>
      </c>
      <c r="N7765" s="666">
        <v>2</v>
      </c>
      <c r="O7765" s="666">
        <v>6</v>
      </c>
      <c r="P7765" s="772">
        <v>39</v>
      </c>
      <c r="Q7765" s="666">
        <v>12</v>
      </c>
      <c r="R7765" s="666" t="s">
        <v>866</v>
      </c>
    </row>
    <row r="7766" spans="1:18" ht="15.75" customHeight="1" x14ac:dyDescent="0.2">
      <c r="A7766" s="665" t="s">
        <v>15963</v>
      </c>
      <c r="B7766" s="666" t="s">
        <v>15964</v>
      </c>
      <c r="C7766" s="666" t="s">
        <v>13076</v>
      </c>
      <c r="D7766" s="675" t="s">
        <v>6996</v>
      </c>
      <c r="E7766" s="737" t="s">
        <v>6892</v>
      </c>
      <c r="F7766" s="666">
        <v>45255200</v>
      </c>
      <c r="G7766" s="675" t="s">
        <v>16179</v>
      </c>
      <c r="H7766" s="675" t="s">
        <v>6996</v>
      </c>
      <c r="I7766" s="675" t="s">
        <v>8801</v>
      </c>
      <c r="J7766" s="675" t="s">
        <v>15978</v>
      </c>
      <c r="K7766" s="666">
        <v>3</v>
      </c>
      <c r="L7766" s="666">
        <v>8</v>
      </c>
      <c r="M7766" s="763">
        <v>4008</v>
      </c>
      <c r="N7766" s="666">
        <v>2</v>
      </c>
      <c r="O7766" s="666">
        <v>6</v>
      </c>
      <c r="P7766" s="772">
        <v>24</v>
      </c>
      <c r="Q7766" s="666">
        <v>12</v>
      </c>
      <c r="R7766" s="666" t="s">
        <v>3274</v>
      </c>
    </row>
    <row r="7767" spans="1:18" ht="15.75" customHeight="1" x14ac:dyDescent="0.2">
      <c r="A7767" s="665" t="s">
        <v>15963</v>
      </c>
      <c r="B7767" s="666" t="s">
        <v>15964</v>
      </c>
      <c r="C7767" s="666" t="s">
        <v>13076</v>
      </c>
      <c r="D7767" s="675" t="s">
        <v>10356</v>
      </c>
      <c r="E7767" s="737" t="s">
        <v>1124</v>
      </c>
      <c r="F7767" s="666">
        <v>18222815</v>
      </c>
      <c r="G7767" s="675" t="s">
        <v>16180</v>
      </c>
      <c r="H7767" s="675" t="s">
        <v>10356</v>
      </c>
      <c r="I7767" s="675" t="s">
        <v>8801</v>
      </c>
      <c r="J7767" s="675" t="s">
        <v>15982</v>
      </c>
      <c r="K7767" s="666">
        <v>2</v>
      </c>
      <c r="L7767" s="666">
        <v>12</v>
      </c>
      <c r="M7767" s="763">
        <v>3012</v>
      </c>
      <c r="N7767" s="666">
        <v>1</v>
      </c>
      <c r="O7767" s="666">
        <v>6</v>
      </c>
      <c r="P7767" s="772">
        <v>18</v>
      </c>
      <c r="Q7767" s="666">
        <v>12</v>
      </c>
      <c r="R7767" s="666" t="s">
        <v>4329</v>
      </c>
    </row>
    <row r="7768" spans="1:18" ht="15.75" customHeight="1" x14ac:dyDescent="0.2">
      <c r="A7768" s="665" t="s">
        <v>15963</v>
      </c>
      <c r="B7768" s="666" t="s">
        <v>15983</v>
      </c>
      <c r="C7768" s="666" t="s">
        <v>10202</v>
      </c>
      <c r="D7768" s="675" t="s">
        <v>10366</v>
      </c>
      <c r="E7768" s="737" t="s">
        <v>7555</v>
      </c>
      <c r="F7768" s="666">
        <v>41991378</v>
      </c>
      <c r="G7768" s="675" t="s">
        <v>16181</v>
      </c>
      <c r="H7768" s="675" t="s">
        <v>10366</v>
      </c>
      <c r="I7768" s="675" t="s">
        <v>15967</v>
      </c>
      <c r="J7768" s="675" t="s">
        <v>7186</v>
      </c>
      <c r="K7768" s="666">
        <v>2</v>
      </c>
      <c r="L7768" s="666">
        <v>12</v>
      </c>
      <c r="M7768" s="763">
        <v>1212</v>
      </c>
      <c r="N7768" s="666" t="s">
        <v>10860</v>
      </c>
      <c r="O7768" s="666">
        <v>6</v>
      </c>
      <c r="P7768" s="772">
        <v>7.2</v>
      </c>
      <c r="Q7768" s="666">
        <v>12</v>
      </c>
      <c r="R7768" s="666" t="s">
        <v>1702</v>
      </c>
    </row>
    <row r="7769" spans="1:18" ht="15.75" customHeight="1" x14ac:dyDescent="0.2">
      <c r="A7769" s="665" t="s">
        <v>15963</v>
      </c>
      <c r="B7769" s="666" t="s">
        <v>8610</v>
      </c>
      <c r="C7769" s="666" t="s">
        <v>10202</v>
      </c>
      <c r="D7769" s="675" t="s">
        <v>16182</v>
      </c>
      <c r="E7769" s="737" t="s">
        <v>15041</v>
      </c>
      <c r="F7769" s="666">
        <v>47518202</v>
      </c>
      <c r="G7769" s="675" t="s">
        <v>16183</v>
      </c>
      <c r="H7769" s="675" t="s">
        <v>16182</v>
      </c>
      <c r="I7769" s="675" t="s">
        <v>15967</v>
      </c>
      <c r="J7769" s="675" t="s">
        <v>16182</v>
      </c>
      <c r="K7769" s="666">
        <v>2</v>
      </c>
      <c r="L7769" s="666">
        <v>12</v>
      </c>
      <c r="M7769" s="763">
        <v>3312</v>
      </c>
      <c r="N7769" s="666" t="s">
        <v>10860</v>
      </c>
      <c r="O7769" s="666">
        <v>6</v>
      </c>
      <c r="P7769" s="772">
        <v>19.8</v>
      </c>
      <c r="Q7769" s="666">
        <v>12</v>
      </c>
      <c r="R7769" s="666" t="s">
        <v>15972</v>
      </c>
    </row>
    <row r="7770" spans="1:18" ht="15.75" customHeight="1" x14ac:dyDescent="0.2">
      <c r="A7770" s="665" t="s">
        <v>15963</v>
      </c>
      <c r="B7770" s="666" t="s">
        <v>8610</v>
      </c>
      <c r="C7770" s="666" t="s">
        <v>10202</v>
      </c>
      <c r="D7770" s="675" t="s">
        <v>16184</v>
      </c>
      <c r="E7770" s="737" t="s">
        <v>5124</v>
      </c>
      <c r="F7770" s="666">
        <v>43766506</v>
      </c>
      <c r="G7770" s="675" t="s">
        <v>16185</v>
      </c>
      <c r="H7770" s="675" t="s">
        <v>16184</v>
      </c>
      <c r="I7770" s="675" t="s">
        <v>8801</v>
      </c>
      <c r="J7770" s="675" t="s">
        <v>16186</v>
      </c>
      <c r="K7770" s="666">
        <v>2</v>
      </c>
      <c r="L7770" s="666">
        <v>12</v>
      </c>
      <c r="M7770" s="763">
        <v>2012</v>
      </c>
      <c r="N7770" s="666" t="s">
        <v>10860</v>
      </c>
      <c r="O7770" s="666">
        <v>6</v>
      </c>
      <c r="P7770" s="772">
        <v>12</v>
      </c>
      <c r="Q7770" s="666">
        <v>12</v>
      </c>
      <c r="R7770" s="666" t="s">
        <v>1324</v>
      </c>
    </row>
    <row r="7771" spans="1:18" ht="15.75" customHeight="1" x14ac:dyDescent="0.2">
      <c r="A7771" s="665" t="s">
        <v>15963</v>
      </c>
      <c r="B7771" s="666" t="s">
        <v>8610</v>
      </c>
      <c r="C7771" s="666" t="s">
        <v>10202</v>
      </c>
      <c r="D7771" s="675" t="s">
        <v>15974</v>
      </c>
      <c r="E7771" s="737" t="s">
        <v>15041</v>
      </c>
      <c r="F7771" s="666">
        <v>71250944</v>
      </c>
      <c r="G7771" s="675" t="s">
        <v>16187</v>
      </c>
      <c r="H7771" s="675" t="s">
        <v>15974</v>
      </c>
      <c r="I7771" s="675" t="s">
        <v>8801</v>
      </c>
      <c r="J7771" s="675" t="s">
        <v>9837</v>
      </c>
      <c r="K7771" s="666">
        <v>2</v>
      </c>
      <c r="L7771" s="666">
        <v>12</v>
      </c>
      <c r="M7771" s="763">
        <v>3312</v>
      </c>
      <c r="N7771" s="666" t="s">
        <v>10860</v>
      </c>
      <c r="O7771" s="666">
        <v>6</v>
      </c>
      <c r="P7771" s="772">
        <v>19.8</v>
      </c>
      <c r="Q7771" s="666">
        <v>12</v>
      </c>
      <c r="R7771" s="666" t="s">
        <v>15972</v>
      </c>
    </row>
    <row r="7772" spans="1:18" ht="15.75" customHeight="1" x14ac:dyDescent="0.2">
      <c r="A7772" s="665" t="s">
        <v>15963</v>
      </c>
      <c r="B7772" s="666" t="s">
        <v>15964</v>
      </c>
      <c r="C7772" s="666" t="s">
        <v>13076</v>
      </c>
      <c r="D7772" s="675" t="s">
        <v>9914</v>
      </c>
      <c r="E7772" s="737" t="s">
        <v>13813</v>
      </c>
      <c r="F7772" s="666">
        <v>44840117</v>
      </c>
      <c r="G7772" s="675" t="s">
        <v>16188</v>
      </c>
      <c r="H7772" s="675" t="s">
        <v>9914</v>
      </c>
      <c r="I7772" s="675" t="s">
        <v>8801</v>
      </c>
      <c r="J7772" s="675" t="s">
        <v>9913</v>
      </c>
      <c r="K7772" s="666"/>
      <c r="L7772" s="666"/>
      <c r="M7772" s="763">
        <v>6500</v>
      </c>
      <c r="N7772" s="666">
        <v>1</v>
      </c>
      <c r="O7772" s="666">
        <v>3</v>
      </c>
      <c r="P7772" s="772">
        <v>19.5</v>
      </c>
      <c r="Q7772" s="666"/>
      <c r="R7772" s="666"/>
    </row>
    <row r="7773" spans="1:18" ht="15.75" customHeight="1" x14ac:dyDescent="0.2">
      <c r="A7773" s="665" t="s">
        <v>15963</v>
      </c>
      <c r="B7773" s="666" t="s">
        <v>15964</v>
      </c>
      <c r="C7773" s="666" t="s">
        <v>13076</v>
      </c>
      <c r="D7773" s="675" t="s">
        <v>10738</v>
      </c>
      <c r="E7773" s="737" t="s">
        <v>5091</v>
      </c>
      <c r="F7773" s="666">
        <v>77414925</v>
      </c>
      <c r="G7773" s="675" t="s">
        <v>16189</v>
      </c>
      <c r="H7773" s="675" t="s">
        <v>10738</v>
      </c>
      <c r="I7773" s="675" t="s">
        <v>15967</v>
      </c>
      <c r="J7773" s="675" t="s">
        <v>10738</v>
      </c>
      <c r="K7773" s="666"/>
      <c r="L7773" s="666"/>
      <c r="M7773" s="763">
        <v>2500</v>
      </c>
      <c r="N7773" s="666">
        <v>1</v>
      </c>
      <c r="O7773" s="666">
        <v>2</v>
      </c>
      <c r="P7773" s="772">
        <v>5</v>
      </c>
      <c r="Q7773" s="666"/>
      <c r="R7773" s="666"/>
    </row>
    <row r="7774" spans="1:18" ht="15.75" customHeight="1" x14ac:dyDescent="0.2">
      <c r="A7774" s="665" t="s">
        <v>15963</v>
      </c>
      <c r="B7774" s="666" t="s">
        <v>15983</v>
      </c>
      <c r="C7774" s="666" t="s">
        <v>10202</v>
      </c>
      <c r="D7774" s="675" t="s">
        <v>9268</v>
      </c>
      <c r="E7774" s="737" t="s">
        <v>6455</v>
      </c>
      <c r="F7774" s="666">
        <v>45096020</v>
      </c>
      <c r="G7774" s="675" t="s">
        <v>16190</v>
      </c>
      <c r="H7774" s="675" t="s">
        <v>9268</v>
      </c>
      <c r="I7774" s="675" t="s">
        <v>8801</v>
      </c>
      <c r="J7774" s="675" t="s">
        <v>13704</v>
      </c>
      <c r="K7774" s="666">
        <v>2</v>
      </c>
      <c r="L7774" s="666">
        <v>12</v>
      </c>
      <c r="M7774" s="763">
        <v>1812</v>
      </c>
      <c r="N7774" s="666" t="s">
        <v>10860</v>
      </c>
      <c r="O7774" s="666">
        <v>6</v>
      </c>
      <c r="P7774" s="772">
        <v>10.8</v>
      </c>
      <c r="Q7774" s="666">
        <v>12</v>
      </c>
      <c r="R7774" s="666" t="s">
        <v>6989</v>
      </c>
    </row>
    <row r="7775" spans="1:18" ht="15.75" customHeight="1" x14ac:dyDescent="0.2">
      <c r="A7775" s="665" t="s">
        <v>15963</v>
      </c>
      <c r="B7775" s="666" t="s">
        <v>8610</v>
      </c>
      <c r="C7775" s="666" t="s">
        <v>10202</v>
      </c>
      <c r="D7775" s="675" t="s">
        <v>8611</v>
      </c>
      <c r="E7775" s="737" t="s">
        <v>7454</v>
      </c>
      <c r="F7775" s="666">
        <v>47185860</v>
      </c>
      <c r="G7775" s="675" t="s">
        <v>16191</v>
      </c>
      <c r="H7775" s="675" t="s">
        <v>8611</v>
      </c>
      <c r="I7775" s="675" t="s">
        <v>15967</v>
      </c>
      <c r="J7775" s="675" t="s">
        <v>8611</v>
      </c>
      <c r="K7775" s="666">
        <v>2</v>
      </c>
      <c r="L7775" s="666">
        <v>12</v>
      </c>
      <c r="M7775" s="763">
        <v>1512</v>
      </c>
      <c r="N7775" s="666" t="s">
        <v>10860</v>
      </c>
      <c r="O7775" s="666">
        <v>6</v>
      </c>
      <c r="P7775" s="772">
        <v>9</v>
      </c>
      <c r="Q7775" s="666">
        <v>12</v>
      </c>
      <c r="R7775" s="666" t="s">
        <v>1316</v>
      </c>
    </row>
    <row r="7776" spans="1:18" ht="15.75" customHeight="1" x14ac:dyDescent="0.2">
      <c r="A7776" s="665" t="s">
        <v>15963</v>
      </c>
      <c r="B7776" s="666" t="s">
        <v>15983</v>
      </c>
      <c r="C7776" s="666" t="s">
        <v>10202</v>
      </c>
      <c r="D7776" s="675" t="s">
        <v>10366</v>
      </c>
      <c r="E7776" s="737" t="s">
        <v>7555</v>
      </c>
      <c r="F7776" s="666">
        <v>46829574</v>
      </c>
      <c r="G7776" s="675" t="s">
        <v>16192</v>
      </c>
      <c r="H7776" s="675" t="s">
        <v>10366</v>
      </c>
      <c r="I7776" s="675" t="s">
        <v>15967</v>
      </c>
      <c r="J7776" s="675" t="s">
        <v>7186</v>
      </c>
      <c r="K7776" s="666">
        <v>2</v>
      </c>
      <c r="L7776" s="666">
        <v>12</v>
      </c>
      <c r="M7776" s="763">
        <v>1212</v>
      </c>
      <c r="N7776" s="666" t="s">
        <v>10860</v>
      </c>
      <c r="O7776" s="666">
        <v>6</v>
      </c>
      <c r="P7776" s="772">
        <v>7.2</v>
      </c>
      <c r="Q7776" s="666">
        <v>12</v>
      </c>
      <c r="R7776" s="666" t="s">
        <v>1702</v>
      </c>
    </row>
    <row r="7777" spans="1:18" ht="15.75" customHeight="1" x14ac:dyDescent="0.2">
      <c r="A7777" s="665" t="s">
        <v>15963</v>
      </c>
      <c r="B7777" s="666" t="s">
        <v>8610</v>
      </c>
      <c r="C7777" s="666" t="s">
        <v>10202</v>
      </c>
      <c r="D7777" s="675" t="s">
        <v>15974</v>
      </c>
      <c r="E7777" s="737" t="s">
        <v>15041</v>
      </c>
      <c r="F7777" s="666">
        <v>46674873</v>
      </c>
      <c r="G7777" s="675" t="s">
        <v>16193</v>
      </c>
      <c r="H7777" s="675" t="s">
        <v>15974</v>
      </c>
      <c r="I7777" s="675" t="s">
        <v>8801</v>
      </c>
      <c r="J7777" s="675" t="s">
        <v>9837</v>
      </c>
      <c r="K7777" s="666">
        <v>2</v>
      </c>
      <c r="L7777" s="666">
        <v>12</v>
      </c>
      <c r="M7777" s="763">
        <v>3312</v>
      </c>
      <c r="N7777" s="666" t="s">
        <v>10860</v>
      </c>
      <c r="O7777" s="666">
        <v>6</v>
      </c>
      <c r="P7777" s="772">
        <v>19.8</v>
      </c>
      <c r="Q7777" s="666">
        <v>12</v>
      </c>
      <c r="R7777" s="666" t="s">
        <v>15972</v>
      </c>
    </row>
    <row r="7778" spans="1:18" ht="15.75" customHeight="1" x14ac:dyDescent="0.2">
      <c r="A7778" s="665" t="s">
        <v>15963</v>
      </c>
      <c r="B7778" s="666" t="s">
        <v>8610</v>
      </c>
      <c r="C7778" s="666" t="s">
        <v>10202</v>
      </c>
      <c r="D7778" s="675" t="s">
        <v>8611</v>
      </c>
      <c r="E7778" s="737" t="s">
        <v>7454</v>
      </c>
      <c r="F7778" s="666">
        <v>18129234</v>
      </c>
      <c r="G7778" s="675" t="s">
        <v>16194</v>
      </c>
      <c r="H7778" s="675" t="s">
        <v>8611</v>
      </c>
      <c r="I7778" s="675" t="s">
        <v>15967</v>
      </c>
      <c r="J7778" s="675" t="s">
        <v>8611</v>
      </c>
      <c r="K7778" s="666">
        <v>2</v>
      </c>
      <c r="L7778" s="666">
        <v>12</v>
      </c>
      <c r="M7778" s="763">
        <v>1512</v>
      </c>
      <c r="N7778" s="666" t="s">
        <v>10860</v>
      </c>
      <c r="O7778" s="666">
        <v>6</v>
      </c>
      <c r="P7778" s="772">
        <v>9</v>
      </c>
      <c r="Q7778" s="666">
        <v>12</v>
      </c>
      <c r="R7778" s="666" t="s">
        <v>1316</v>
      </c>
    </row>
    <row r="7779" spans="1:18" ht="15.75" customHeight="1" x14ac:dyDescent="0.2">
      <c r="A7779" s="665" t="s">
        <v>15963</v>
      </c>
      <c r="B7779" s="666" t="s">
        <v>8610</v>
      </c>
      <c r="C7779" s="666" t="s">
        <v>10202</v>
      </c>
      <c r="D7779" s="675" t="s">
        <v>8686</v>
      </c>
      <c r="E7779" s="737" t="s">
        <v>4263</v>
      </c>
      <c r="F7779" s="666">
        <v>42247771</v>
      </c>
      <c r="G7779" s="675" t="s">
        <v>16195</v>
      </c>
      <c r="H7779" s="675" t="s">
        <v>8686</v>
      </c>
      <c r="I7779" s="675" t="s">
        <v>8801</v>
      </c>
      <c r="J7779" s="675" t="s">
        <v>9841</v>
      </c>
      <c r="K7779" s="666"/>
      <c r="L7779" s="666"/>
      <c r="M7779" s="763">
        <v>3500</v>
      </c>
      <c r="N7779" s="666">
        <v>1</v>
      </c>
      <c r="O7779" s="666">
        <v>2</v>
      </c>
      <c r="P7779" s="772">
        <v>7</v>
      </c>
      <c r="Q7779" s="666"/>
      <c r="R7779" s="666"/>
    </row>
    <row r="7780" spans="1:18" ht="15.75" customHeight="1" x14ac:dyDescent="0.2">
      <c r="A7780" s="665" t="s">
        <v>15963</v>
      </c>
      <c r="B7780" s="666" t="s">
        <v>8610</v>
      </c>
      <c r="C7780" s="666" t="s">
        <v>13076</v>
      </c>
      <c r="D7780" s="675" t="s">
        <v>9914</v>
      </c>
      <c r="E7780" s="737" t="s">
        <v>13813</v>
      </c>
      <c r="F7780" s="666">
        <v>71224686</v>
      </c>
      <c r="G7780" s="675" t="s">
        <v>15495</v>
      </c>
      <c r="H7780" s="675" t="s">
        <v>9914</v>
      </c>
      <c r="I7780" s="675" t="s">
        <v>8801</v>
      </c>
      <c r="J7780" s="675" t="s">
        <v>9913</v>
      </c>
      <c r="K7780" s="666">
        <v>1</v>
      </c>
      <c r="L7780" s="666">
        <v>1</v>
      </c>
      <c r="M7780" s="763">
        <v>6501</v>
      </c>
      <c r="N7780" s="666"/>
      <c r="O7780" s="666"/>
      <c r="P7780" s="772" t="s">
        <v>554</v>
      </c>
      <c r="Q7780" s="666"/>
      <c r="R7780" s="666"/>
    </row>
    <row r="7781" spans="1:18" ht="15.75" customHeight="1" x14ac:dyDescent="0.2">
      <c r="A7781" s="665" t="s">
        <v>15963</v>
      </c>
      <c r="B7781" s="666" t="s">
        <v>15964</v>
      </c>
      <c r="C7781" s="666" t="s">
        <v>13076</v>
      </c>
      <c r="D7781" s="675" t="s">
        <v>9268</v>
      </c>
      <c r="E7781" s="737" t="s">
        <v>1750</v>
      </c>
      <c r="F7781" s="666">
        <v>72723240</v>
      </c>
      <c r="G7781" s="675" t="s">
        <v>16196</v>
      </c>
      <c r="H7781" s="675" t="s">
        <v>9268</v>
      </c>
      <c r="I7781" s="675" t="s">
        <v>8801</v>
      </c>
      <c r="J7781" s="675" t="s">
        <v>13704</v>
      </c>
      <c r="K7781" s="666">
        <v>2</v>
      </c>
      <c r="L7781" s="666">
        <v>12</v>
      </c>
      <c r="M7781" s="763">
        <v>4512</v>
      </c>
      <c r="N7781" s="666">
        <v>1</v>
      </c>
      <c r="O7781" s="666">
        <v>6</v>
      </c>
      <c r="P7781" s="772">
        <v>27</v>
      </c>
      <c r="Q7781" s="666">
        <v>12</v>
      </c>
      <c r="R7781" s="666" t="s">
        <v>8149</v>
      </c>
    </row>
    <row r="7782" spans="1:18" ht="15.75" customHeight="1" x14ac:dyDescent="0.2">
      <c r="A7782" s="665" t="s">
        <v>15963</v>
      </c>
      <c r="B7782" s="666" t="s">
        <v>15964</v>
      </c>
      <c r="C7782" s="666" t="s">
        <v>13076</v>
      </c>
      <c r="D7782" s="675" t="s">
        <v>12055</v>
      </c>
      <c r="E7782" s="737" t="s">
        <v>5124</v>
      </c>
      <c r="F7782" s="666">
        <v>46365550</v>
      </c>
      <c r="G7782" s="675" t="s">
        <v>16197</v>
      </c>
      <c r="H7782" s="675" t="s">
        <v>12055</v>
      </c>
      <c r="I7782" s="675" t="s">
        <v>7541</v>
      </c>
      <c r="J7782" s="675" t="s">
        <v>12055</v>
      </c>
      <c r="K7782" s="666">
        <v>4</v>
      </c>
      <c r="L7782" s="666">
        <v>12</v>
      </c>
      <c r="M7782" s="763">
        <v>2012</v>
      </c>
      <c r="N7782" s="666">
        <v>2</v>
      </c>
      <c r="O7782" s="666">
        <v>6</v>
      </c>
      <c r="P7782" s="772">
        <v>12</v>
      </c>
      <c r="Q7782" s="666">
        <v>12</v>
      </c>
      <c r="R7782" s="666" t="s">
        <v>1324</v>
      </c>
    </row>
    <row r="7783" spans="1:18" ht="15.75" customHeight="1" x14ac:dyDescent="0.2">
      <c r="A7783" s="665" t="s">
        <v>15963</v>
      </c>
      <c r="B7783" s="666" t="s">
        <v>8610</v>
      </c>
      <c r="C7783" s="666" t="s">
        <v>10202</v>
      </c>
      <c r="D7783" s="675" t="s">
        <v>16182</v>
      </c>
      <c r="E7783" s="737" t="s">
        <v>5124</v>
      </c>
      <c r="F7783" s="666">
        <v>45503811</v>
      </c>
      <c r="G7783" s="675" t="s">
        <v>16198</v>
      </c>
      <c r="H7783" s="675" t="s">
        <v>16182</v>
      </c>
      <c r="I7783" s="675" t="s">
        <v>15967</v>
      </c>
      <c r="J7783" s="675" t="s">
        <v>16182</v>
      </c>
      <c r="K7783" s="666">
        <v>3</v>
      </c>
      <c r="L7783" s="666">
        <v>8</v>
      </c>
      <c r="M7783" s="763">
        <v>2008</v>
      </c>
      <c r="N7783" s="666">
        <v>2</v>
      </c>
      <c r="O7783" s="666">
        <v>6</v>
      </c>
      <c r="P7783" s="772">
        <v>12</v>
      </c>
      <c r="Q7783" s="666">
        <v>12</v>
      </c>
      <c r="R7783" s="666" t="s">
        <v>1324</v>
      </c>
    </row>
    <row r="7784" spans="1:18" ht="15.75" customHeight="1" x14ac:dyDescent="0.2">
      <c r="A7784" s="665" t="s">
        <v>15963</v>
      </c>
      <c r="B7784" s="666" t="s">
        <v>8610</v>
      </c>
      <c r="C7784" s="666" t="s">
        <v>10202</v>
      </c>
      <c r="D7784" s="675" t="s">
        <v>15974</v>
      </c>
      <c r="E7784" s="737" t="s">
        <v>5124</v>
      </c>
      <c r="F7784" s="666">
        <v>41252751</v>
      </c>
      <c r="G7784" s="675" t="s">
        <v>16199</v>
      </c>
      <c r="H7784" s="675" t="s">
        <v>15974</v>
      </c>
      <c r="I7784" s="675" t="s">
        <v>8801</v>
      </c>
      <c r="J7784" s="675" t="s">
        <v>9837</v>
      </c>
      <c r="K7784" s="666">
        <v>2</v>
      </c>
      <c r="L7784" s="666">
        <v>12</v>
      </c>
      <c r="M7784" s="763">
        <v>2012</v>
      </c>
      <c r="N7784" s="666" t="s">
        <v>10860</v>
      </c>
      <c r="O7784" s="666">
        <v>6</v>
      </c>
      <c r="P7784" s="772">
        <v>12</v>
      </c>
      <c r="Q7784" s="666">
        <v>12</v>
      </c>
      <c r="R7784" s="666" t="s">
        <v>1324</v>
      </c>
    </row>
    <row r="7785" spans="1:18" ht="15.75" customHeight="1" x14ac:dyDescent="0.2">
      <c r="A7785" s="665" t="s">
        <v>15963</v>
      </c>
      <c r="B7785" s="666" t="s">
        <v>15964</v>
      </c>
      <c r="C7785" s="666" t="s">
        <v>13076</v>
      </c>
      <c r="D7785" s="675" t="s">
        <v>9914</v>
      </c>
      <c r="E7785" s="737" t="s">
        <v>13813</v>
      </c>
      <c r="F7785" s="666">
        <v>72790287</v>
      </c>
      <c r="G7785" s="675" t="s">
        <v>16200</v>
      </c>
      <c r="H7785" s="675" t="s">
        <v>9914</v>
      </c>
      <c r="I7785" s="675" t="s">
        <v>8801</v>
      </c>
      <c r="J7785" s="675" t="s">
        <v>9913</v>
      </c>
      <c r="K7785" s="666">
        <v>2</v>
      </c>
      <c r="L7785" s="666">
        <v>12</v>
      </c>
      <c r="M7785" s="763">
        <v>6512</v>
      </c>
      <c r="N7785" s="666">
        <v>1</v>
      </c>
      <c r="O7785" s="666">
        <v>3</v>
      </c>
      <c r="P7785" s="772">
        <v>19.5</v>
      </c>
      <c r="Q7785" s="666"/>
      <c r="R7785" s="666"/>
    </row>
    <row r="7786" spans="1:18" ht="15.75" customHeight="1" x14ac:dyDescent="0.2">
      <c r="A7786" s="665" t="s">
        <v>15963</v>
      </c>
      <c r="B7786" s="666" t="s">
        <v>15964</v>
      </c>
      <c r="C7786" s="666" t="s">
        <v>13076</v>
      </c>
      <c r="D7786" s="675" t="s">
        <v>9268</v>
      </c>
      <c r="E7786" s="737" t="s">
        <v>1750</v>
      </c>
      <c r="F7786" s="666">
        <v>47623389</v>
      </c>
      <c r="G7786" s="675" t="s">
        <v>16201</v>
      </c>
      <c r="H7786" s="675" t="s">
        <v>9268</v>
      </c>
      <c r="I7786" s="675" t="s">
        <v>8801</v>
      </c>
      <c r="J7786" s="675" t="s">
        <v>13704</v>
      </c>
      <c r="K7786" s="666">
        <v>1</v>
      </c>
      <c r="L7786" s="666">
        <v>3</v>
      </c>
      <c r="M7786" s="763">
        <v>4503</v>
      </c>
      <c r="N7786" s="666">
        <v>2</v>
      </c>
      <c r="O7786" s="666">
        <v>6</v>
      </c>
      <c r="P7786" s="772">
        <v>27</v>
      </c>
      <c r="Q7786" s="666">
        <v>12</v>
      </c>
      <c r="R7786" s="666" t="s">
        <v>8149</v>
      </c>
    </row>
    <row r="7787" spans="1:18" ht="15.75" customHeight="1" x14ac:dyDescent="0.2">
      <c r="A7787" s="665" t="s">
        <v>15963</v>
      </c>
      <c r="B7787" s="666" t="s">
        <v>15964</v>
      </c>
      <c r="C7787" s="666" t="s">
        <v>13076</v>
      </c>
      <c r="D7787" s="675" t="s">
        <v>12055</v>
      </c>
      <c r="E7787" s="737" t="s">
        <v>5124</v>
      </c>
      <c r="F7787" s="666">
        <v>46652675</v>
      </c>
      <c r="G7787" s="675" t="s">
        <v>16202</v>
      </c>
      <c r="H7787" s="675" t="s">
        <v>12055</v>
      </c>
      <c r="I7787" s="675" t="s">
        <v>7541</v>
      </c>
      <c r="J7787" s="675" t="s">
        <v>12055</v>
      </c>
      <c r="K7787" s="666">
        <v>3</v>
      </c>
      <c r="L7787" s="666">
        <v>8</v>
      </c>
      <c r="M7787" s="763">
        <v>2008</v>
      </c>
      <c r="N7787" s="666">
        <v>2</v>
      </c>
      <c r="O7787" s="666">
        <v>6</v>
      </c>
      <c r="P7787" s="772">
        <v>12</v>
      </c>
      <c r="Q7787" s="666">
        <v>12</v>
      </c>
      <c r="R7787" s="666" t="s">
        <v>1324</v>
      </c>
    </row>
    <row r="7788" spans="1:18" ht="15.75" customHeight="1" x14ac:dyDescent="0.2">
      <c r="A7788" s="665" t="s">
        <v>15963</v>
      </c>
      <c r="B7788" s="666" t="s">
        <v>15964</v>
      </c>
      <c r="C7788" s="666" t="s">
        <v>13076</v>
      </c>
      <c r="D7788" s="675" t="s">
        <v>9914</v>
      </c>
      <c r="E7788" s="737" t="s">
        <v>13813</v>
      </c>
      <c r="F7788" s="666">
        <v>73795666</v>
      </c>
      <c r="G7788" s="675" t="s">
        <v>16203</v>
      </c>
      <c r="H7788" s="675" t="s">
        <v>9914</v>
      </c>
      <c r="I7788" s="675" t="s">
        <v>8801</v>
      </c>
      <c r="J7788" s="675" t="s">
        <v>9913</v>
      </c>
      <c r="K7788" s="666"/>
      <c r="L7788" s="666"/>
      <c r="M7788" s="763">
        <v>6500</v>
      </c>
      <c r="N7788" s="666">
        <v>1</v>
      </c>
      <c r="O7788" s="666">
        <v>3</v>
      </c>
      <c r="P7788" s="772">
        <v>19.5</v>
      </c>
      <c r="Q7788" s="666"/>
      <c r="R7788" s="666"/>
    </row>
    <row r="7789" spans="1:18" ht="15.75" customHeight="1" x14ac:dyDescent="0.2">
      <c r="A7789" s="665" t="s">
        <v>15963</v>
      </c>
      <c r="B7789" s="666" t="s">
        <v>8610</v>
      </c>
      <c r="C7789" s="666" t="s">
        <v>10202</v>
      </c>
      <c r="D7789" s="675" t="s">
        <v>10738</v>
      </c>
      <c r="E7789" s="737" t="s">
        <v>5124</v>
      </c>
      <c r="F7789" s="666">
        <v>40792434</v>
      </c>
      <c r="G7789" s="675" t="s">
        <v>10769</v>
      </c>
      <c r="H7789" s="675" t="s">
        <v>10738</v>
      </c>
      <c r="I7789" s="675" t="s">
        <v>15967</v>
      </c>
      <c r="J7789" s="675" t="s">
        <v>10738</v>
      </c>
      <c r="K7789" s="666">
        <v>1</v>
      </c>
      <c r="L7789" s="666">
        <v>1</v>
      </c>
      <c r="M7789" s="763">
        <v>2001</v>
      </c>
      <c r="N7789" s="666">
        <v>1</v>
      </c>
      <c r="O7789" s="666">
        <v>1</v>
      </c>
      <c r="P7789" s="772">
        <v>2</v>
      </c>
      <c r="Q7789" s="666"/>
      <c r="R7789" s="666"/>
    </row>
    <row r="7790" spans="1:18" ht="15.75" customHeight="1" x14ac:dyDescent="0.2">
      <c r="A7790" s="665" t="s">
        <v>15963</v>
      </c>
      <c r="B7790" s="666" t="s">
        <v>15964</v>
      </c>
      <c r="C7790" s="666" t="s">
        <v>13076</v>
      </c>
      <c r="D7790" s="675" t="s">
        <v>9268</v>
      </c>
      <c r="E7790" s="737" t="s">
        <v>1750</v>
      </c>
      <c r="F7790" s="666">
        <v>80490570</v>
      </c>
      <c r="G7790" s="675" t="s">
        <v>16204</v>
      </c>
      <c r="H7790" s="675" t="s">
        <v>9268</v>
      </c>
      <c r="I7790" s="675" t="s">
        <v>8801</v>
      </c>
      <c r="J7790" s="675" t="s">
        <v>13704</v>
      </c>
      <c r="K7790" s="666">
        <v>2</v>
      </c>
      <c r="L7790" s="666">
        <v>12</v>
      </c>
      <c r="M7790" s="763">
        <v>4512</v>
      </c>
      <c r="N7790" s="666">
        <v>1</v>
      </c>
      <c r="O7790" s="666">
        <v>6</v>
      </c>
      <c r="P7790" s="772">
        <v>27</v>
      </c>
      <c r="Q7790" s="666">
        <v>12</v>
      </c>
      <c r="R7790" s="666" t="s">
        <v>8149</v>
      </c>
    </row>
    <row r="7791" spans="1:18" ht="15.75" customHeight="1" x14ac:dyDescent="0.2">
      <c r="A7791" s="665" t="s">
        <v>15963</v>
      </c>
      <c r="B7791" s="666" t="s">
        <v>8610</v>
      </c>
      <c r="C7791" s="666" t="s">
        <v>10202</v>
      </c>
      <c r="D7791" s="675" t="s">
        <v>9914</v>
      </c>
      <c r="E7791" s="737" t="s">
        <v>13813</v>
      </c>
      <c r="F7791" s="666">
        <v>41960965</v>
      </c>
      <c r="G7791" s="675" t="s">
        <v>16205</v>
      </c>
      <c r="H7791" s="675" t="s">
        <v>9914</v>
      </c>
      <c r="I7791" s="675" t="s">
        <v>8801</v>
      </c>
      <c r="J7791" s="675" t="s">
        <v>9913</v>
      </c>
      <c r="K7791" s="666">
        <v>1</v>
      </c>
      <c r="L7791" s="666">
        <v>6</v>
      </c>
      <c r="M7791" s="763">
        <v>6506</v>
      </c>
      <c r="N7791" s="666"/>
      <c r="O7791" s="666"/>
      <c r="P7791" s="772" t="s">
        <v>554</v>
      </c>
      <c r="Q7791" s="666"/>
      <c r="R7791" s="666"/>
    </row>
    <row r="7792" spans="1:18" ht="15.75" customHeight="1" x14ac:dyDescent="0.2">
      <c r="A7792" s="665" t="s">
        <v>15963</v>
      </c>
      <c r="B7792" s="666" t="s">
        <v>15964</v>
      </c>
      <c r="C7792" s="666" t="s">
        <v>13076</v>
      </c>
      <c r="D7792" s="675" t="s">
        <v>10738</v>
      </c>
      <c r="E7792" s="737" t="s">
        <v>5091</v>
      </c>
      <c r="F7792" s="666">
        <v>46647948</v>
      </c>
      <c r="G7792" s="675" t="s">
        <v>16206</v>
      </c>
      <c r="H7792" s="675" t="s">
        <v>10738</v>
      </c>
      <c r="I7792" s="675" t="s">
        <v>15967</v>
      </c>
      <c r="J7792" s="675" t="s">
        <v>10738</v>
      </c>
      <c r="K7792" s="666">
        <v>1</v>
      </c>
      <c r="L7792" s="666">
        <v>5</v>
      </c>
      <c r="M7792" s="763">
        <v>2505</v>
      </c>
      <c r="N7792" s="666">
        <v>1</v>
      </c>
      <c r="O7792" s="666">
        <v>5</v>
      </c>
      <c r="P7792" s="772">
        <v>12.5</v>
      </c>
      <c r="Q7792" s="666"/>
      <c r="R7792" s="666"/>
    </row>
    <row r="7793" spans="1:18" ht="15.75" customHeight="1" x14ac:dyDescent="0.2">
      <c r="A7793" s="665" t="s">
        <v>15963</v>
      </c>
      <c r="B7793" s="666" t="s">
        <v>15983</v>
      </c>
      <c r="C7793" s="666" t="s">
        <v>10202</v>
      </c>
      <c r="D7793" s="675" t="s">
        <v>12055</v>
      </c>
      <c r="E7793" s="737" t="s">
        <v>12224</v>
      </c>
      <c r="F7793" s="666">
        <v>19568468</v>
      </c>
      <c r="G7793" s="675" t="s">
        <v>16207</v>
      </c>
      <c r="H7793" s="675" t="s">
        <v>12055</v>
      </c>
      <c r="I7793" s="675" t="s">
        <v>7541</v>
      </c>
      <c r="J7793" s="675" t="s">
        <v>12055</v>
      </c>
      <c r="K7793" s="666">
        <v>2</v>
      </c>
      <c r="L7793" s="666">
        <v>12</v>
      </c>
      <c r="M7793" s="691">
        <v>942</v>
      </c>
      <c r="N7793" s="666" t="s">
        <v>10860</v>
      </c>
      <c r="O7793" s="666">
        <v>6</v>
      </c>
      <c r="P7793" s="772">
        <v>5.58</v>
      </c>
      <c r="Q7793" s="666">
        <v>12</v>
      </c>
      <c r="R7793" s="666" t="s">
        <v>12432</v>
      </c>
    </row>
    <row r="7794" spans="1:18" ht="15.75" customHeight="1" x14ac:dyDescent="0.2">
      <c r="A7794" s="665" t="s">
        <v>15963</v>
      </c>
      <c r="B7794" s="666" t="s">
        <v>15964</v>
      </c>
      <c r="C7794" s="666" t="s">
        <v>13076</v>
      </c>
      <c r="D7794" s="675" t="s">
        <v>9268</v>
      </c>
      <c r="E7794" s="737" t="s">
        <v>1750</v>
      </c>
      <c r="F7794" s="666">
        <v>76467780</v>
      </c>
      <c r="G7794" s="675" t="s">
        <v>16208</v>
      </c>
      <c r="H7794" s="675" t="s">
        <v>9268</v>
      </c>
      <c r="I7794" s="675" t="s">
        <v>8801</v>
      </c>
      <c r="J7794" s="675" t="s">
        <v>13704</v>
      </c>
      <c r="K7794" s="666">
        <v>2</v>
      </c>
      <c r="L7794" s="666">
        <v>12</v>
      </c>
      <c r="M7794" s="763">
        <v>4512</v>
      </c>
      <c r="N7794" s="666">
        <v>1</v>
      </c>
      <c r="O7794" s="666">
        <v>6</v>
      </c>
      <c r="P7794" s="772">
        <v>27</v>
      </c>
      <c r="Q7794" s="666">
        <v>12</v>
      </c>
      <c r="R7794" s="666" t="s">
        <v>8149</v>
      </c>
    </row>
    <row r="7795" spans="1:18" ht="15.75" customHeight="1" x14ac:dyDescent="0.2">
      <c r="A7795" s="665" t="s">
        <v>15963</v>
      </c>
      <c r="B7795" s="666" t="s">
        <v>15983</v>
      </c>
      <c r="C7795" s="666" t="s">
        <v>10202</v>
      </c>
      <c r="D7795" s="675" t="s">
        <v>12055</v>
      </c>
      <c r="E7795" s="737" t="s">
        <v>1688</v>
      </c>
      <c r="F7795" s="666">
        <v>18882842</v>
      </c>
      <c r="G7795" s="675" t="s">
        <v>16209</v>
      </c>
      <c r="H7795" s="675" t="s">
        <v>12055</v>
      </c>
      <c r="I7795" s="675" t="s">
        <v>7541</v>
      </c>
      <c r="J7795" s="675" t="s">
        <v>12055</v>
      </c>
      <c r="K7795" s="666">
        <v>2</v>
      </c>
      <c r="L7795" s="666">
        <v>12</v>
      </c>
      <c r="M7795" s="763">
        <v>1012</v>
      </c>
      <c r="N7795" s="666" t="s">
        <v>10860</v>
      </c>
      <c r="O7795" s="666">
        <v>6</v>
      </c>
      <c r="P7795" s="772">
        <v>6</v>
      </c>
      <c r="Q7795" s="666">
        <v>12</v>
      </c>
      <c r="R7795" s="666" t="s">
        <v>5120</v>
      </c>
    </row>
    <row r="7796" spans="1:18" ht="15.75" customHeight="1" x14ac:dyDescent="0.2">
      <c r="A7796" s="665" t="s">
        <v>15963</v>
      </c>
      <c r="B7796" s="666" t="s">
        <v>15964</v>
      </c>
      <c r="C7796" s="666" t="s">
        <v>13076</v>
      </c>
      <c r="D7796" s="675" t="s">
        <v>9914</v>
      </c>
      <c r="E7796" s="737" t="s">
        <v>13813</v>
      </c>
      <c r="F7796" s="666">
        <v>74651093</v>
      </c>
      <c r="G7796" s="675" t="s">
        <v>16210</v>
      </c>
      <c r="H7796" s="675" t="s">
        <v>9914</v>
      </c>
      <c r="I7796" s="675" t="s">
        <v>8801</v>
      </c>
      <c r="J7796" s="675" t="s">
        <v>9913</v>
      </c>
      <c r="K7796" s="666">
        <v>1</v>
      </c>
      <c r="L7796" s="666">
        <v>3</v>
      </c>
      <c r="M7796" s="763">
        <v>6503</v>
      </c>
      <c r="N7796" s="666">
        <v>2</v>
      </c>
      <c r="O7796" s="666">
        <v>6</v>
      </c>
      <c r="P7796" s="772">
        <v>39</v>
      </c>
      <c r="Q7796" s="666">
        <v>12</v>
      </c>
      <c r="R7796" s="666" t="s">
        <v>866</v>
      </c>
    </row>
    <row r="7797" spans="1:18" ht="15.75" customHeight="1" x14ac:dyDescent="0.2">
      <c r="A7797" s="665" t="s">
        <v>15963</v>
      </c>
      <c r="B7797" s="666" t="s">
        <v>15964</v>
      </c>
      <c r="C7797" s="666" t="s">
        <v>13076</v>
      </c>
      <c r="D7797" s="675" t="s">
        <v>9914</v>
      </c>
      <c r="E7797" s="737" t="s">
        <v>13813</v>
      </c>
      <c r="F7797" s="666">
        <v>47643073</v>
      </c>
      <c r="G7797" s="675" t="s">
        <v>16211</v>
      </c>
      <c r="H7797" s="675" t="s">
        <v>9914</v>
      </c>
      <c r="I7797" s="675" t="s">
        <v>8801</v>
      </c>
      <c r="J7797" s="675" t="s">
        <v>9913</v>
      </c>
      <c r="K7797" s="666">
        <v>2</v>
      </c>
      <c r="L7797" s="666">
        <v>6</v>
      </c>
      <c r="M7797" s="763">
        <v>6506</v>
      </c>
      <c r="N7797" s="666">
        <v>2</v>
      </c>
      <c r="O7797" s="666">
        <v>6</v>
      </c>
      <c r="P7797" s="772">
        <v>39</v>
      </c>
      <c r="Q7797" s="666">
        <v>12</v>
      </c>
      <c r="R7797" s="666" t="s">
        <v>866</v>
      </c>
    </row>
    <row r="7798" spans="1:18" ht="15.75" customHeight="1" x14ac:dyDescent="0.2">
      <c r="A7798" s="665" t="s">
        <v>15963</v>
      </c>
      <c r="B7798" s="666" t="s">
        <v>15964</v>
      </c>
      <c r="C7798" s="666" t="s">
        <v>13076</v>
      </c>
      <c r="D7798" s="675" t="s">
        <v>9914</v>
      </c>
      <c r="E7798" s="737" t="s">
        <v>13813</v>
      </c>
      <c r="F7798" s="666">
        <v>75712692</v>
      </c>
      <c r="G7798" s="675" t="s">
        <v>16212</v>
      </c>
      <c r="H7798" s="675" t="s">
        <v>9914</v>
      </c>
      <c r="I7798" s="675" t="s">
        <v>8801</v>
      </c>
      <c r="J7798" s="675" t="s">
        <v>9913</v>
      </c>
      <c r="K7798" s="666">
        <v>2</v>
      </c>
      <c r="L7798" s="666">
        <v>12</v>
      </c>
      <c r="M7798" s="763">
        <v>6512</v>
      </c>
      <c r="N7798" s="666">
        <v>1</v>
      </c>
      <c r="O7798" s="666">
        <v>6</v>
      </c>
      <c r="P7798" s="772">
        <v>39</v>
      </c>
      <c r="Q7798" s="666">
        <v>12</v>
      </c>
      <c r="R7798" s="666" t="s">
        <v>866</v>
      </c>
    </row>
    <row r="7799" spans="1:18" ht="15.75" customHeight="1" x14ac:dyDescent="0.2">
      <c r="A7799" s="665" t="s">
        <v>15963</v>
      </c>
      <c r="B7799" s="666" t="s">
        <v>8610</v>
      </c>
      <c r="C7799" s="666" t="s">
        <v>10202</v>
      </c>
      <c r="D7799" s="675" t="s">
        <v>9268</v>
      </c>
      <c r="E7799" s="737" t="s">
        <v>7454</v>
      </c>
      <c r="F7799" s="666">
        <v>45941380</v>
      </c>
      <c r="G7799" s="675" t="s">
        <v>16213</v>
      </c>
      <c r="H7799" s="675" t="s">
        <v>9268</v>
      </c>
      <c r="I7799" s="675" t="s">
        <v>8801</v>
      </c>
      <c r="J7799" s="675" t="s">
        <v>13704</v>
      </c>
      <c r="K7799" s="666">
        <v>2</v>
      </c>
      <c r="L7799" s="666">
        <v>12</v>
      </c>
      <c r="M7799" s="763">
        <v>1512</v>
      </c>
      <c r="N7799" s="666" t="s">
        <v>10860</v>
      </c>
      <c r="O7799" s="666">
        <v>6</v>
      </c>
      <c r="P7799" s="772">
        <v>9</v>
      </c>
      <c r="Q7799" s="666">
        <v>12</v>
      </c>
      <c r="R7799" s="666" t="s">
        <v>1316</v>
      </c>
    </row>
    <row r="7800" spans="1:18" ht="15.75" customHeight="1" x14ac:dyDescent="0.2">
      <c r="A7800" s="665" t="s">
        <v>15963</v>
      </c>
      <c r="B7800" s="666" t="s">
        <v>15964</v>
      </c>
      <c r="C7800" s="666" t="s">
        <v>13076</v>
      </c>
      <c r="D7800" s="675" t="s">
        <v>10738</v>
      </c>
      <c r="E7800" s="737" t="s">
        <v>5091</v>
      </c>
      <c r="F7800" s="666">
        <v>43911693</v>
      </c>
      <c r="G7800" s="675" t="s">
        <v>14918</v>
      </c>
      <c r="H7800" s="675" t="s">
        <v>10738</v>
      </c>
      <c r="I7800" s="675" t="s">
        <v>15967</v>
      </c>
      <c r="J7800" s="675" t="s">
        <v>10738</v>
      </c>
      <c r="K7800" s="666">
        <v>3</v>
      </c>
      <c r="L7800" s="666">
        <v>8</v>
      </c>
      <c r="M7800" s="763">
        <v>2508</v>
      </c>
      <c r="N7800" s="666">
        <v>2</v>
      </c>
      <c r="O7800" s="666">
        <v>6</v>
      </c>
      <c r="P7800" s="772">
        <v>15</v>
      </c>
      <c r="Q7800" s="666">
        <v>12</v>
      </c>
      <c r="R7800" s="666" t="s">
        <v>1269</v>
      </c>
    </row>
    <row r="7801" spans="1:18" ht="15.75" customHeight="1" x14ac:dyDescent="0.2">
      <c r="A7801" s="665" t="s">
        <v>15963</v>
      </c>
      <c r="B7801" s="666" t="s">
        <v>8610</v>
      </c>
      <c r="C7801" s="666" t="s">
        <v>10202</v>
      </c>
      <c r="D7801" s="675" t="s">
        <v>11107</v>
      </c>
      <c r="E7801" s="737" t="s">
        <v>7454</v>
      </c>
      <c r="F7801" s="666">
        <v>46926027</v>
      </c>
      <c r="G7801" s="675" t="s">
        <v>16214</v>
      </c>
      <c r="H7801" s="675" t="s">
        <v>11107</v>
      </c>
      <c r="I7801" s="675" t="s">
        <v>8801</v>
      </c>
      <c r="J7801" s="675" t="s">
        <v>11107</v>
      </c>
      <c r="K7801" s="666">
        <v>2</v>
      </c>
      <c r="L7801" s="666">
        <v>12</v>
      </c>
      <c r="M7801" s="763">
        <v>1512</v>
      </c>
      <c r="N7801" s="666" t="s">
        <v>10860</v>
      </c>
      <c r="O7801" s="666">
        <v>6</v>
      </c>
      <c r="P7801" s="772">
        <v>9</v>
      </c>
      <c r="Q7801" s="666">
        <v>12</v>
      </c>
      <c r="R7801" s="666" t="s">
        <v>1316</v>
      </c>
    </row>
    <row r="7802" spans="1:18" ht="15.75" customHeight="1" x14ac:dyDescent="0.2">
      <c r="A7802" s="665" t="s">
        <v>15963</v>
      </c>
      <c r="B7802" s="666" t="s">
        <v>15964</v>
      </c>
      <c r="C7802" s="666" t="s">
        <v>13076</v>
      </c>
      <c r="D7802" s="675" t="s">
        <v>9268</v>
      </c>
      <c r="E7802" s="737" t="s">
        <v>1750</v>
      </c>
      <c r="F7802" s="666">
        <v>72445472</v>
      </c>
      <c r="G7802" s="675" t="s">
        <v>16215</v>
      </c>
      <c r="H7802" s="675" t="s">
        <v>9268</v>
      </c>
      <c r="I7802" s="675" t="s">
        <v>8801</v>
      </c>
      <c r="J7802" s="675" t="s">
        <v>13704</v>
      </c>
      <c r="K7802" s="666">
        <v>2</v>
      </c>
      <c r="L7802" s="666">
        <v>6</v>
      </c>
      <c r="M7802" s="763">
        <v>4506</v>
      </c>
      <c r="N7802" s="666">
        <v>2</v>
      </c>
      <c r="O7802" s="666">
        <v>6</v>
      </c>
      <c r="P7802" s="772">
        <v>27</v>
      </c>
      <c r="Q7802" s="666">
        <v>12</v>
      </c>
      <c r="R7802" s="666" t="s">
        <v>8149</v>
      </c>
    </row>
    <row r="7803" spans="1:18" ht="15.75" customHeight="1" x14ac:dyDescent="0.2">
      <c r="A7803" s="665" t="s">
        <v>15963</v>
      </c>
      <c r="B7803" s="666" t="s">
        <v>15983</v>
      </c>
      <c r="C7803" s="666" t="s">
        <v>10202</v>
      </c>
      <c r="D7803" s="675" t="s">
        <v>10854</v>
      </c>
      <c r="E7803" s="737" t="s">
        <v>5124</v>
      </c>
      <c r="F7803" s="666">
        <v>43340332</v>
      </c>
      <c r="G7803" s="675" t="s">
        <v>16216</v>
      </c>
      <c r="H7803" s="675" t="s">
        <v>10854</v>
      </c>
      <c r="I7803" s="675" t="s">
        <v>8801</v>
      </c>
      <c r="J7803" s="675" t="s">
        <v>10854</v>
      </c>
      <c r="K7803" s="666">
        <v>2</v>
      </c>
      <c r="L7803" s="666">
        <v>12</v>
      </c>
      <c r="M7803" s="763">
        <v>2012</v>
      </c>
      <c r="N7803" s="666" t="s">
        <v>10860</v>
      </c>
      <c r="O7803" s="666">
        <v>6</v>
      </c>
      <c r="P7803" s="772">
        <v>12</v>
      </c>
      <c r="Q7803" s="666">
        <v>12</v>
      </c>
      <c r="R7803" s="666" t="s">
        <v>1324</v>
      </c>
    </row>
    <row r="7804" spans="1:18" ht="15.75" customHeight="1" x14ac:dyDescent="0.2">
      <c r="A7804" s="665" t="s">
        <v>15963</v>
      </c>
      <c r="B7804" s="666" t="s">
        <v>8610</v>
      </c>
      <c r="C7804" s="666" t="s">
        <v>10202</v>
      </c>
      <c r="D7804" s="675" t="s">
        <v>8611</v>
      </c>
      <c r="E7804" s="737" t="s">
        <v>7454</v>
      </c>
      <c r="F7804" s="666">
        <v>80398014</v>
      </c>
      <c r="G7804" s="675" t="s">
        <v>16217</v>
      </c>
      <c r="H7804" s="675" t="s">
        <v>8611</v>
      </c>
      <c r="I7804" s="675" t="s">
        <v>15967</v>
      </c>
      <c r="J7804" s="675" t="s">
        <v>8611</v>
      </c>
      <c r="K7804" s="666">
        <v>2</v>
      </c>
      <c r="L7804" s="666">
        <v>12</v>
      </c>
      <c r="M7804" s="763">
        <v>1512</v>
      </c>
      <c r="N7804" s="666" t="s">
        <v>10860</v>
      </c>
      <c r="O7804" s="666">
        <v>6</v>
      </c>
      <c r="P7804" s="772">
        <v>9</v>
      </c>
      <c r="Q7804" s="666">
        <v>12</v>
      </c>
      <c r="R7804" s="666" t="s">
        <v>1316</v>
      </c>
    </row>
    <row r="7805" spans="1:18" ht="15.75" customHeight="1" x14ac:dyDescent="0.2">
      <c r="A7805" s="665" t="s">
        <v>15963</v>
      </c>
      <c r="B7805" s="666" t="s">
        <v>15964</v>
      </c>
      <c r="C7805" s="666" t="s">
        <v>13076</v>
      </c>
      <c r="D7805" s="675" t="s">
        <v>12055</v>
      </c>
      <c r="E7805" s="737" t="s">
        <v>5124</v>
      </c>
      <c r="F7805" s="666">
        <v>44384552</v>
      </c>
      <c r="G7805" s="675" t="s">
        <v>16218</v>
      </c>
      <c r="H7805" s="675" t="s">
        <v>12055</v>
      </c>
      <c r="I7805" s="675" t="s">
        <v>7541</v>
      </c>
      <c r="J7805" s="675" t="s">
        <v>12055</v>
      </c>
      <c r="K7805" s="666">
        <v>4</v>
      </c>
      <c r="L7805" s="666">
        <v>10</v>
      </c>
      <c r="M7805" s="763">
        <v>2010</v>
      </c>
      <c r="N7805" s="666">
        <v>2</v>
      </c>
      <c r="O7805" s="666">
        <v>6</v>
      </c>
      <c r="P7805" s="772">
        <v>12</v>
      </c>
      <c r="Q7805" s="666">
        <v>12</v>
      </c>
      <c r="R7805" s="666" t="s">
        <v>1324</v>
      </c>
    </row>
    <row r="7806" spans="1:18" ht="15.75" customHeight="1" x14ac:dyDescent="0.2">
      <c r="A7806" s="665" t="s">
        <v>15963</v>
      </c>
      <c r="B7806" s="666" t="s">
        <v>15983</v>
      </c>
      <c r="C7806" s="666" t="s">
        <v>10202</v>
      </c>
      <c r="D7806" s="675" t="s">
        <v>10738</v>
      </c>
      <c r="E7806" s="737" t="s">
        <v>7555</v>
      </c>
      <c r="F7806" s="666">
        <v>43199121</v>
      </c>
      <c r="G7806" s="675" t="s">
        <v>16219</v>
      </c>
      <c r="H7806" s="675" t="s">
        <v>10738</v>
      </c>
      <c r="I7806" s="675" t="s">
        <v>15967</v>
      </c>
      <c r="J7806" s="675" t="s">
        <v>10738</v>
      </c>
      <c r="K7806" s="666">
        <v>2</v>
      </c>
      <c r="L7806" s="666">
        <v>12</v>
      </c>
      <c r="M7806" s="763">
        <v>1212</v>
      </c>
      <c r="N7806" s="666" t="s">
        <v>10860</v>
      </c>
      <c r="O7806" s="666">
        <v>6</v>
      </c>
      <c r="P7806" s="772">
        <v>7.2</v>
      </c>
      <c r="Q7806" s="666">
        <v>12</v>
      </c>
      <c r="R7806" s="666" t="s">
        <v>1702</v>
      </c>
    </row>
    <row r="7807" spans="1:18" ht="15.75" customHeight="1" x14ac:dyDescent="0.2">
      <c r="A7807" s="665" t="s">
        <v>15963</v>
      </c>
      <c r="B7807" s="666" t="s">
        <v>15964</v>
      </c>
      <c r="C7807" s="666" t="s">
        <v>13076</v>
      </c>
      <c r="D7807" s="675" t="s">
        <v>9914</v>
      </c>
      <c r="E7807" s="737" t="s">
        <v>13813</v>
      </c>
      <c r="F7807" s="666">
        <v>73813582</v>
      </c>
      <c r="G7807" s="675" t="s">
        <v>16220</v>
      </c>
      <c r="H7807" s="675" t="s">
        <v>9914</v>
      </c>
      <c r="I7807" s="675" t="s">
        <v>8801</v>
      </c>
      <c r="J7807" s="675" t="s">
        <v>9913</v>
      </c>
      <c r="K7807" s="666">
        <v>2</v>
      </c>
      <c r="L7807" s="666">
        <v>8</v>
      </c>
      <c r="M7807" s="763">
        <v>6508</v>
      </c>
      <c r="N7807" s="666">
        <v>2</v>
      </c>
      <c r="O7807" s="666">
        <v>6</v>
      </c>
      <c r="P7807" s="772">
        <v>39</v>
      </c>
      <c r="Q7807" s="666">
        <v>12</v>
      </c>
      <c r="R7807" s="666" t="s">
        <v>866</v>
      </c>
    </row>
    <row r="7808" spans="1:18" ht="15.75" customHeight="1" x14ac:dyDescent="0.2">
      <c r="A7808" s="665" t="s">
        <v>15963</v>
      </c>
      <c r="B7808" s="666" t="s">
        <v>15964</v>
      </c>
      <c r="C7808" s="666" t="s">
        <v>13076</v>
      </c>
      <c r="D7808" s="675" t="s">
        <v>10738</v>
      </c>
      <c r="E7808" s="737" t="s">
        <v>15041</v>
      </c>
      <c r="F7808" s="666">
        <v>72446007</v>
      </c>
      <c r="G7808" s="675" t="s">
        <v>16221</v>
      </c>
      <c r="H7808" s="675" t="s">
        <v>10738</v>
      </c>
      <c r="I7808" s="675" t="s">
        <v>15967</v>
      </c>
      <c r="J7808" s="675" t="s">
        <v>10738</v>
      </c>
      <c r="K7808" s="666">
        <v>1</v>
      </c>
      <c r="L7808" s="666">
        <v>4</v>
      </c>
      <c r="M7808" s="763">
        <v>3304</v>
      </c>
      <c r="N7808" s="666">
        <v>1</v>
      </c>
      <c r="O7808" s="666">
        <v>4</v>
      </c>
      <c r="P7808" s="772">
        <v>13.2</v>
      </c>
      <c r="Q7808" s="666"/>
      <c r="R7808" s="666"/>
    </row>
    <row r="7809" spans="1:18" ht="15.75" customHeight="1" x14ac:dyDescent="0.2">
      <c r="A7809" s="665" t="s">
        <v>15963</v>
      </c>
      <c r="B7809" s="666" t="s">
        <v>8610</v>
      </c>
      <c r="C7809" s="666" t="s">
        <v>13076</v>
      </c>
      <c r="D7809" s="675" t="s">
        <v>9914</v>
      </c>
      <c r="E7809" s="737" t="s">
        <v>13813</v>
      </c>
      <c r="F7809" s="666">
        <v>74048176</v>
      </c>
      <c r="G7809" s="675" t="s">
        <v>16222</v>
      </c>
      <c r="H7809" s="675" t="s">
        <v>9914</v>
      </c>
      <c r="I7809" s="675" t="s">
        <v>8801</v>
      </c>
      <c r="J7809" s="675" t="s">
        <v>9913</v>
      </c>
      <c r="K7809" s="666">
        <v>1</v>
      </c>
      <c r="L7809" s="666">
        <v>1</v>
      </c>
      <c r="M7809" s="763">
        <v>6501</v>
      </c>
      <c r="N7809" s="666"/>
      <c r="O7809" s="666"/>
      <c r="P7809" s="772" t="s">
        <v>554</v>
      </c>
      <c r="Q7809" s="666"/>
      <c r="R7809" s="666"/>
    </row>
    <row r="7810" spans="1:18" ht="15.75" customHeight="1" x14ac:dyDescent="0.2">
      <c r="A7810" s="665" t="s">
        <v>15963</v>
      </c>
      <c r="B7810" s="666" t="s">
        <v>15964</v>
      </c>
      <c r="C7810" s="666" t="s">
        <v>13076</v>
      </c>
      <c r="D7810" s="675" t="s">
        <v>10738</v>
      </c>
      <c r="E7810" s="737" t="s">
        <v>16024</v>
      </c>
      <c r="F7810" s="666">
        <v>71773822</v>
      </c>
      <c r="G7810" s="675" t="s">
        <v>16223</v>
      </c>
      <c r="H7810" s="675" t="s">
        <v>10738</v>
      </c>
      <c r="I7810" s="675" t="s">
        <v>15967</v>
      </c>
      <c r="J7810" s="675" t="s">
        <v>10738</v>
      </c>
      <c r="K7810" s="666"/>
      <c r="L7810" s="666"/>
      <c r="M7810" s="763">
        <v>3420</v>
      </c>
      <c r="N7810" s="666">
        <v>1</v>
      </c>
      <c r="O7810" s="666">
        <v>3</v>
      </c>
      <c r="P7810" s="772">
        <v>10.26</v>
      </c>
      <c r="Q7810" s="666"/>
      <c r="R7810" s="666"/>
    </row>
    <row r="7811" spans="1:18" ht="15.75" customHeight="1" x14ac:dyDescent="0.2">
      <c r="A7811" s="665" t="s">
        <v>15963</v>
      </c>
      <c r="B7811" s="666" t="s">
        <v>15964</v>
      </c>
      <c r="C7811" s="666" t="s">
        <v>13076</v>
      </c>
      <c r="D7811" s="675" t="s">
        <v>10356</v>
      </c>
      <c r="E7811" s="737" t="s">
        <v>1124</v>
      </c>
      <c r="F7811" s="666">
        <v>42487672</v>
      </c>
      <c r="G7811" s="675" t="s">
        <v>16224</v>
      </c>
      <c r="H7811" s="675" t="s">
        <v>10356</v>
      </c>
      <c r="I7811" s="675" t="s">
        <v>8801</v>
      </c>
      <c r="J7811" s="675" t="s">
        <v>15982</v>
      </c>
      <c r="K7811" s="666">
        <v>1</v>
      </c>
      <c r="L7811" s="666">
        <v>1</v>
      </c>
      <c r="M7811" s="763">
        <v>3001</v>
      </c>
      <c r="N7811" s="666"/>
      <c r="O7811" s="666"/>
      <c r="P7811" s="772" t="s">
        <v>554</v>
      </c>
      <c r="Q7811" s="666"/>
      <c r="R7811" s="666"/>
    </row>
    <row r="7812" spans="1:18" ht="15.75" customHeight="1" x14ac:dyDescent="0.2">
      <c r="A7812" s="665" t="s">
        <v>15963</v>
      </c>
      <c r="B7812" s="666" t="s">
        <v>15964</v>
      </c>
      <c r="C7812" s="666" t="s">
        <v>13076</v>
      </c>
      <c r="D7812" s="675" t="s">
        <v>10738</v>
      </c>
      <c r="E7812" s="737" t="s">
        <v>5091</v>
      </c>
      <c r="F7812" s="666">
        <v>70299211</v>
      </c>
      <c r="G7812" s="675" t="s">
        <v>16225</v>
      </c>
      <c r="H7812" s="675" t="s">
        <v>10738</v>
      </c>
      <c r="I7812" s="675" t="s">
        <v>15967</v>
      </c>
      <c r="J7812" s="675" t="s">
        <v>10738</v>
      </c>
      <c r="K7812" s="666">
        <v>2</v>
      </c>
      <c r="L7812" s="666">
        <v>12</v>
      </c>
      <c r="M7812" s="763">
        <v>2512</v>
      </c>
      <c r="N7812" s="666">
        <v>1</v>
      </c>
      <c r="O7812" s="666">
        <v>6</v>
      </c>
      <c r="P7812" s="772">
        <v>15</v>
      </c>
      <c r="Q7812" s="666">
        <v>12</v>
      </c>
      <c r="R7812" s="666" t="s">
        <v>1269</v>
      </c>
    </row>
    <row r="7813" spans="1:18" ht="15.75" customHeight="1" x14ac:dyDescent="0.2">
      <c r="A7813" s="665" t="s">
        <v>15963</v>
      </c>
      <c r="B7813" s="666" t="s">
        <v>8610</v>
      </c>
      <c r="C7813" s="666" t="s">
        <v>10202</v>
      </c>
      <c r="D7813" s="675" t="s">
        <v>8713</v>
      </c>
      <c r="E7813" s="737" t="s">
        <v>1124</v>
      </c>
      <c r="F7813" s="666">
        <v>47327820</v>
      </c>
      <c r="G7813" s="675" t="s">
        <v>16226</v>
      </c>
      <c r="H7813" s="675" t="s">
        <v>8713</v>
      </c>
      <c r="I7813" s="675" t="s">
        <v>8801</v>
      </c>
      <c r="J7813" s="675" t="s">
        <v>8713</v>
      </c>
      <c r="K7813" s="666">
        <v>2</v>
      </c>
      <c r="L7813" s="666">
        <v>12</v>
      </c>
      <c r="M7813" s="763">
        <v>3012</v>
      </c>
      <c r="N7813" s="666" t="s">
        <v>10860</v>
      </c>
      <c r="O7813" s="666">
        <v>6</v>
      </c>
      <c r="P7813" s="772">
        <v>18</v>
      </c>
      <c r="Q7813" s="666">
        <v>12</v>
      </c>
      <c r="R7813" s="666" t="s">
        <v>4329</v>
      </c>
    </row>
    <row r="7814" spans="1:18" ht="15.75" customHeight="1" x14ac:dyDescent="0.2">
      <c r="A7814" s="665" t="s">
        <v>15963</v>
      </c>
      <c r="B7814" s="666" t="s">
        <v>8610</v>
      </c>
      <c r="C7814" s="666" t="s">
        <v>10202</v>
      </c>
      <c r="D7814" s="675" t="s">
        <v>12055</v>
      </c>
      <c r="E7814" s="737" t="s">
        <v>1688</v>
      </c>
      <c r="F7814" s="666">
        <v>18082570</v>
      </c>
      <c r="G7814" s="675" t="s">
        <v>16227</v>
      </c>
      <c r="H7814" s="675" t="s">
        <v>12055</v>
      </c>
      <c r="I7814" s="675" t="s">
        <v>7541</v>
      </c>
      <c r="J7814" s="675" t="s">
        <v>12055</v>
      </c>
      <c r="K7814" s="666">
        <v>2</v>
      </c>
      <c r="L7814" s="666">
        <v>12</v>
      </c>
      <c r="M7814" s="763">
        <v>1012</v>
      </c>
      <c r="N7814" s="666" t="s">
        <v>10860</v>
      </c>
      <c r="O7814" s="666">
        <v>6</v>
      </c>
      <c r="P7814" s="772">
        <v>6</v>
      </c>
      <c r="Q7814" s="666">
        <v>12</v>
      </c>
      <c r="R7814" s="666" t="s">
        <v>5120</v>
      </c>
    </row>
    <row r="7815" spans="1:18" ht="15.75" customHeight="1" x14ac:dyDescent="0.2">
      <c r="A7815" s="665" t="s">
        <v>15963</v>
      </c>
      <c r="B7815" s="666" t="s">
        <v>15964</v>
      </c>
      <c r="C7815" s="666" t="s">
        <v>13076</v>
      </c>
      <c r="D7815" s="675" t="s">
        <v>10356</v>
      </c>
      <c r="E7815" s="737" t="s">
        <v>4266</v>
      </c>
      <c r="F7815" s="666">
        <v>18011586</v>
      </c>
      <c r="G7815" s="675" t="s">
        <v>16228</v>
      </c>
      <c r="H7815" s="675" t="s">
        <v>10356</v>
      </c>
      <c r="I7815" s="675" t="s">
        <v>8801</v>
      </c>
      <c r="J7815" s="675" t="s">
        <v>15982</v>
      </c>
      <c r="K7815" s="666">
        <v>1</v>
      </c>
      <c r="L7815" s="666">
        <v>3</v>
      </c>
      <c r="M7815" s="763">
        <v>6003</v>
      </c>
      <c r="N7815" s="666">
        <v>2</v>
      </c>
      <c r="O7815" s="666">
        <v>6</v>
      </c>
      <c r="P7815" s="772">
        <v>36</v>
      </c>
      <c r="Q7815" s="666">
        <v>12</v>
      </c>
      <c r="R7815" s="666" t="s">
        <v>12617</v>
      </c>
    </row>
    <row r="7816" spans="1:18" ht="15.75" customHeight="1" x14ac:dyDescent="0.2">
      <c r="A7816" s="665" t="s">
        <v>15963</v>
      </c>
      <c r="B7816" s="666" t="s">
        <v>8610</v>
      </c>
      <c r="C7816" s="666" t="s">
        <v>10202</v>
      </c>
      <c r="D7816" s="675" t="s">
        <v>8713</v>
      </c>
      <c r="E7816" s="737" t="s">
        <v>1124</v>
      </c>
      <c r="F7816" s="666">
        <v>44338050</v>
      </c>
      <c r="G7816" s="675" t="s">
        <v>16229</v>
      </c>
      <c r="H7816" s="675" t="s">
        <v>8713</v>
      </c>
      <c r="I7816" s="675" t="s">
        <v>8801</v>
      </c>
      <c r="J7816" s="675" t="s">
        <v>8713</v>
      </c>
      <c r="K7816" s="666">
        <v>2</v>
      </c>
      <c r="L7816" s="666">
        <v>12</v>
      </c>
      <c r="M7816" s="763">
        <v>3012</v>
      </c>
      <c r="N7816" s="666" t="s">
        <v>10860</v>
      </c>
      <c r="O7816" s="666">
        <v>6</v>
      </c>
      <c r="P7816" s="772">
        <v>18</v>
      </c>
      <c r="Q7816" s="666">
        <v>12</v>
      </c>
      <c r="R7816" s="666" t="s">
        <v>4329</v>
      </c>
    </row>
    <row r="7817" spans="1:18" ht="15.75" customHeight="1" x14ac:dyDescent="0.2">
      <c r="A7817" s="665" t="s">
        <v>15963</v>
      </c>
      <c r="B7817" s="666" t="s">
        <v>15983</v>
      </c>
      <c r="C7817" s="666" t="s">
        <v>10202</v>
      </c>
      <c r="D7817" s="675" t="s">
        <v>9914</v>
      </c>
      <c r="E7817" s="737" t="s">
        <v>1124</v>
      </c>
      <c r="F7817" s="666">
        <v>40637085</v>
      </c>
      <c r="G7817" s="675" t="s">
        <v>16230</v>
      </c>
      <c r="H7817" s="675" t="s">
        <v>9914</v>
      </c>
      <c r="I7817" s="675" t="s">
        <v>8801</v>
      </c>
      <c r="J7817" s="675" t="s">
        <v>9913</v>
      </c>
      <c r="K7817" s="666">
        <v>2</v>
      </c>
      <c r="L7817" s="666">
        <v>12</v>
      </c>
      <c r="M7817" s="763">
        <v>3012</v>
      </c>
      <c r="N7817" s="666" t="s">
        <v>10860</v>
      </c>
      <c r="O7817" s="666">
        <v>6</v>
      </c>
      <c r="P7817" s="772">
        <v>18</v>
      </c>
      <c r="Q7817" s="666">
        <v>12</v>
      </c>
      <c r="R7817" s="666" t="s">
        <v>4329</v>
      </c>
    </row>
    <row r="7818" spans="1:18" ht="15.75" customHeight="1" x14ac:dyDescent="0.2">
      <c r="A7818" s="665" t="s">
        <v>15963</v>
      </c>
      <c r="B7818" s="666" t="s">
        <v>15964</v>
      </c>
      <c r="C7818" s="666" t="s">
        <v>13076</v>
      </c>
      <c r="D7818" s="675" t="s">
        <v>9914</v>
      </c>
      <c r="E7818" s="737" t="s">
        <v>1750</v>
      </c>
      <c r="F7818" s="666">
        <v>18221220</v>
      </c>
      <c r="G7818" s="675" t="s">
        <v>16231</v>
      </c>
      <c r="H7818" s="675" t="s">
        <v>9914</v>
      </c>
      <c r="I7818" s="675" t="s">
        <v>8801</v>
      </c>
      <c r="J7818" s="675" t="s">
        <v>9913</v>
      </c>
      <c r="K7818" s="666"/>
      <c r="L7818" s="666"/>
      <c r="M7818" s="763">
        <v>4500</v>
      </c>
      <c r="N7818" s="666">
        <v>1</v>
      </c>
      <c r="O7818" s="666">
        <v>1</v>
      </c>
      <c r="P7818" s="772">
        <v>4.5</v>
      </c>
      <c r="Q7818" s="666"/>
      <c r="R7818" s="666"/>
    </row>
    <row r="7819" spans="1:18" ht="15.75" customHeight="1" x14ac:dyDescent="0.2">
      <c r="A7819" s="665" t="s">
        <v>15963</v>
      </c>
      <c r="B7819" s="666" t="s">
        <v>8610</v>
      </c>
      <c r="C7819" s="666" t="s">
        <v>10202</v>
      </c>
      <c r="D7819" s="675" t="s">
        <v>10738</v>
      </c>
      <c r="E7819" s="737" t="s">
        <v>15499</v>
      </c>
      <c r="F7819" s="666">
        <v>70154280</v>
      </c>
      <c r="G7819" s="675" t="s">
        <v>16232</v>
      </c>
      <c r="H7819" s="675" t="s">
        <v>10738</v>
      </c>
      <c r="I7819" s="675" t="s">
        <v>15967</v>
      </c>
      <c r="J7819" s="675" t="s">
        <v>10738</v>
      </c>
      <c r="K7819" s="666"/>
      <c r="L7819" s="666"/>
      <c r="M7819" s="763">
        <v>2040</v>
      </c>
      <c r="N7819" s="666">
        <v>1</v>
      </c>
      <c r="O7819" s="666">
        <v>2</v>
      </c>
      <c r="P7819" s="772">
        <v>4.08</v>
      </c>
      <c r="Q7819" s="666"/>
      <c r="R7819" s="666"/>
    </row>
    <row r="7820" spans="1:18" ht="15.75" customHeight="1" x14ac:dyDescent="0.2">
      <c r="A7820" s="665" t="s">
        <v>15963</v>
      </c>
      <c r="B7820" s="666" t="s">
        <v>8610</v>
      </c>
      <c r="C7820" s="666" t="s">
        <v>10202</v>
      </c>
      <c r="D7820" s="675" t="s">
        <v>12055</v>
      </c>
      <c r="E7820" s="737" t="s">
        <v>1688</v>
      </c>
      <c r="F7820" s="666">
        <v>18171868</v>
      </c>
      <c r="G7820" s="675" t="s">
        <v>16233</v>
      </c>
      <c r="H7820" s="675" t="s">
        <v>12055</v>
      </c>
      <c r="I7820" s="675" t="s">
        <v>7541</v>
      </c>
      <c r="J7820" s="675" t="s">
        <v>12055</v>
      </c>
      <c r="K7820" s="666">
        <v>2</v>
      </c>
      <c r="L7820" s="666">
        <v>12</v>
      </c>
      <c r="M7820" s="763">
        <v>1012</v>
      </c>
      <c r="N7820" s="666" t="s">
        <v>10860</v>
      </c>
      <c r="O7820" s="666">
        <v>6</v>
      </c>
      <c r="P7820" s="772">
        <v>6</v>
      </c>
      <c r="Q7820" s="666">
        <v>12</v>
      </c>
      <c r="R7820" s="666" t="s">
        <v>5120</v>
      </c>
    </row>
    <row r="7821" spans="1:18" ht="15.75" customHeight="1" x14ac:dyDescent="0.2">
      <c r="A7821" s="665" t="s">
        <v>15963</v>
      </c>
      <c r="B7821" s="666" t="s">
        <v>15983</v>
      </c>
      <c r="C7821" s="666" t="s">
        <v>10202</v>
      </c>
      <c r="D7821" s="675" t="s">
        <v>12055</v>
      </c>
      <c r="E7821" s="737" t="s">
        <v>1688</v>
      </c>
      <c r="F7821" s="666">
        <v>40304360</v>
      </c>
      <c r="G7821" s="675" t="s">
        <v>16234</v>
      </c>
      <c r="H7821" s="675" t="s">
        <v>12055</v>
      </c>
      <c r="I7821" s="675" t="s">
        <v>7541</v>
      </c>
      <c r="J7821" s="675" t="s">
        <v>12055</v>
      </c>
      <c r="K7821" s="666">
        <v>2</v>
      </c>
      <c r="L7821" s="666">
        <v>12</v>
      </c>
      <c r="M7821" s="763">
        <v>1012</v>
      </c>
      <c r="N7821" s="666" t="s">
        <v>10860</v>
      </c>
      <c r="O7821" s="666">
        <v>6</v>
      </c>
      <c r="P7821" s="772">
        <v>6</v>
      </c>
      <c r="Q7821" s="666">
        <v>12</v>
      </c>
      <c r="R7821" s="666" t="s">
        <v>5120</v>
      </c>
    </row>
    <row r="7822" spans="1:18" ht="15.75" customHeight="1" x14ac:dyDescent="0.2">
      <c r="A7822" s="665" t="s">
        <v>15963</v>
      </c>
      <c r="B7822" s="666" t="s">
        <v>8610</v>
      </c>
      <c r="C7822" s="666" t="s">
        <v>10202</v>
      </c>
      <c r="D7822" s="675" t="s">
        <v>10738</v>
      </c>
      <c r="E7822" s="737" t="s">
        <v>5124</v>
      </c>
      <c r="F7822" s="666">
        <v>45232922</v>
      </c>
      <c r="G7822" s="675" t="s">
        <v>16235</v>
      </c>
      <c r="H7822" s="675" t="s">
        <v>10738</v>
      </c>
      <c r="I7822" s="675" t="s">
        <v>15967</v>
      </c>
      <c r="J7822" s="675" t="s">
        <v>10738</v>
      </c>
      <c r="K7822" s="666">
        <v>1</v>
      </c>
      <c r="L7822" s="666">
        <v>3</v>
      </c>
      <c r="M7822" s="763">
        <v>2003</v>
      </c>
      <c r="N7822" s="666">
        <v>1</v>
      </c>
      <c r="O7822" s="666">
        <v>3</v>
      </c>
      <c r="P7822" s="772">
        <v>6</v>
      </c>
      <c r="Q7822" s="666"/>
      <c r="R7822" s="666"/>
    </row>
    <row r="7823" spans="1:18" ht="15.75" customHeight="1" x14ac:dyDescent="0.2">
      <c r="A7823" s="665" t="s">
        <v>15963</v>
      </c>
      <c r="B7823" s="666" t="s">
        <v>8610</v>
      </c>
      <c r="C7823" s="666" t="s">
        <v>10202</v>
      </c>
      <c r="D7823" s="675" t="s">
        <v>10738</v>
      </c>
      <c r="E7823" s="737" t="s">
        <v>15499</v>
      </c>
      <c r="F7823" s="666">
        <v>45232922</v>
      </c>
      <c r="G7823" s="675" t="s">
        <v>16236</v>
      </c>
      <c r="H7823" s="675" t="s">
        <v>10738</v>
      </c>
      <c r="I7823" s="675" t="s">
        <v>15967</v>
      </c>
      <c r="J7823" s="675" t="s">
        <v>10738</v>
      </c>
      <c r="K7823" s="666"/>
      <c r="L7823" s="666"/>
      <c r="M7823" s="763">
        <v>2040</v>
      </c>
      <c r="N7823" s="666">
        <v>1</v>
      </c>
      <c r="O7823" s="666">
        <v>2</v>
      </c>
      <c r="P7823" s="772">
        <v>4.08</v>
      </c>
      <c r="Q7823" s="666"/>
      <c r="R7823" s="666"/>
    </row>
    <row r="7824" spans="1:18" ht="15.75" customHeight="1" x14ac:dyDescent="0.2">
      <c r="A7824" s="665" t="s">
        <v>15963</v>
      </c>
      <c r="B7824" s="666" t="s">
        <v>8610</v>
      </c>
      <c r="C7824" s="666" t="s">
        <v>10202</v>
      </c>
      <c r="D7824" s="675" t="s">
        <v>16182</v>
      </c>
      <c r="E7824" s="737" t="s">
        <v>7454</v>
      </c>
      <c r="F7824" s="666">
        <v>43217250</v>
      </c>
      <c r="G7824" s="675" t="s">
        <v>15263</v>
      </c>
      <c r="H7824" s="675" t="s">
        <v>16182</v>
      </c>
      <c r="I7824" s="675" t="s">
        <v>15967</v>
      </c>
      <c r="J7824" s="675" t="s">
        <v>16182</v>
      </c>
      <c r="K7824" s="666">
        <v>1</v>
      </c>
      <c r="L7824" s="666">
        <v>5</v>
      </c>
      <c r="M7824" s="763">
        <v>1505</v>
      </c>
      <c r="N7824" s="666"/>
      <c r="O7824" s="666"/>
      <c r="P7824" s="772" t="s">
        <v>554</v>
      </c>
      <c r="Q7824" s="666"/>
      <c r="R7824" s="666"/>
    </row>
    <row r="7825" spans="1:18" ht="15.75" customHeight="1" x14ac:dyDescent="0.2">
      <c r="A7825" s="665" t="s">
        <v>15963</v>
      </c>
      <c r="B7825" s="666" t="s">
        <v>8610</v>
      </c>
      <c r="C7825" s="666" t="s">
        <v>13076</v>
      </c>
      <c r="D7825" s="675" t="s">
        <v>9914</v>
      </c>
      <c r="E7825" s="737" t="s">
        <v>13813</v>
      </c>
      <c r="F7825" s="666">
        <v>47203790</v>
      </c>
      <c r="G7825" s="675" t="s">
        <v>16237</v>
      </c>
      <c r="H7825" s="675" t="s">
        <v>9914</v>
      </c>
      <c r="I7825" s="675" t="s">
        <v>8801</v>
      </c>
      <c r="J7825" s="675" t="s">
        <v>9913</v>
      </c>
      <c r="K7825" s="666">
        <v>1</v>
      </c>
      <c r="L7825" s="666">
        <v>1</v>
      </c>
      <c r="M7825" s="763">
        <v>6501</v>
      </c>
      <c r="N7825" s="666"/>
      <c r="O7825" s="666"/>
      <c r="P7825" s="772" t="s">
        <v>554</v>
      </c>
      <c r="Q7825" s="666"/>
      <c r="R7825" s="666"/>
    </row>
    <row r="7826" spans="1:18" ht="15.75" customHeight="1" x14ac:dyDescent="0.2">
      <c r="A7826" s="665" t="s">
        <v>15963</v>
      </c>
      <c r="B7826" s="666" t="s">
        <v>15964</v>
      </c>
      <c r="C7826" s="666" t="s">
        <v>13076</v>
      </c>
      <c r="D7826" s="675" t="s">
        <v>9914</v>
      </c>
      <c r="E7826" s="737" t="s">
        <v>13813</v>
      </c>
      <c r="F7826" s="666">
        <v>47203790</v>
      </c>
      <c r="G7826" s="675" t="s">
        <v>16237</v>
      </c>
      <c r="H7826" s="675" t="s">
        <v>9914</v>
      </c>
      <c r="I7826" s="675" t="s">
        <v>8801</v>
      </c>
      <c r="J7826" s="675" t="s">
        <v>9913</v>
      </c>
      <c r="K7826" s="666">
        <v>2</v>
      </c>
      <c r="L7826" s="666">
        <v>8</v>
      </c>
      <c r="M7826" s="763">
        <v>6508</v>
      </c>
      <c r="N7826" s="666">
        <v>2</v>
      </c>
      <c r="O7826" s="666">
        <v>6</v>
      </c>
      <c r="P7826" s="772">
        <v>39</v>
      </c>
      <c r="Q7826" s="666">
        <v>12</v>
      </c>
      <c r="R7826" s="666" t="s">
        <v>866</v>
      </c>
    </row>
    <row r="7827" spans="1:18" ht="15.75" customHeight="1" x14ac:dyDescent="0.2">
      <c r="A7827" s="665" t="s">
        <v>15963</v>
      </c>
      <c r="B7827" s="666" t="s">
        <v>15964</v>
      </c>
      <c r="C7827" s="666" t="s">
        <v>13076</v>
      </c>
      <c r="D7827" s="675" t="s">
        <v>9914</v>
      </c>
      <c r="E7827" s="737" t="s">
        <v>13813</v>
      </c>
      <c r="F7827" s="666">
        <v>73053714</v>
      </c>
      <c r="G7827" s="675" t="s">
        <v>15181</v>
      </c>
      <c r="H7827" s="675" t="s">
        <v>9914</v>
      </c>
      <c r="I7827" s="675" t="s">
        <v>8801</v>
      </c>
      <c r="J7827" s="675" t="s">
        <v>9913</v>
      </c>
      <c r="K7827" s="666">
        <v>1</v>
      </c>
      <c r="L7827" s="666">
        <v>1</v>
      </c>
      <c r="M7827" s="763">
        <v>6501</v>
      </c>
      <c r="N7827" s="666">
        <v>1</v>
      </c>
      <c r="O7827" s="666">
        <v>1</v>
      </c>
      <c r="P7827" s="772">
        <v>6.5</v>
      </c>
      <c r="Q7827" s="666"/>
      <c r="R7827" s="666"/>
    </row>
    <row r="7828" spans="1:18" ht="15.75" customHeight="1" x14ac:dyDescent="0.2">
      <c r="A7828" s="665" t="s">
        <v>15963</v>
      </c>
      <c r="B7828" s="666" t="s">
        <v>15964</v>
      </c>
      <c r="C7828" s="666" t="s">
        <v>13076</v>
      </c>
      <c r="D7828" s="675" t="s">
        <v>9914</v>
      </c>
      <c r="E7828" s="737" t="s">
        <v>13813</v>
      </c>
      <c r="F7828" s="666">
        <v>73053714</v>
      </c>
      <c r="G7828" s="675" t="s">
        <v>15181</v>
      </c>
      <c r="H7828" s="675" t="s">
        <v>9914</v>
      </c>
      <c r="I7828" s="675" t="s">
        <v>8801</v>
      </c>
      <c r="J7828" s="675" t="s">
        <v>9913</v>
      </c>
      <c r="K7828" s="666"/>
      <c r="L7828" s="666"/>
      <c r="M7828" s="763">
        <v>6500</v>
      </c>
      <c r="N7828" s="666">
        <v>1</v>
      </c>
      <c r="O7828" s="666">
        <v>4</v>
      </c>
      <c r="P7828" s="772">
        <v>26</v>
      </c>
      <c r="Q7828" s="666"/>
      <c r="R7828" s="666"/>
    </row>
    <row r="7829" spans="1:18" ht="15.75" customHeight="1" x14ac:dyDescent="0.2">
      <c r="A7829" s="665" t="s">
        <v>15963</v>
      </c>
      <c r="B7829" s="666" t="s">
        <v>15964</v>
      </c>
      <c r="C7829" s="666" t="s">
        <v>13076</v>
      </c>
      <c r="D7829" s="675" t="s">
        <v>10356</v>
      </c>
      <c r="E7829" s="737" t="s">
        <v>1124</v>
      </c>
      <c r="F7829" s="666">
        <v>74083226</v>
      </c>
      <c r="G7829" s="675" t="s">
        <v>16238</v>
      </c>
      <c r="H7829" s="675" t="s">
        <v>10356</v>
      </c>
      <c r="I7829" s="675" t="s">
        <v>8801</v>
      </c>
      <c r="J7829" s="675" t="s">
        <v>15982</v>
      </c>
      <c r="K7829" s="666">
        <v>2</v>
      </c>
      <c r="L7829" s="666">
        <v>8</v>
      </c>
      <c r="M7829" s="737">
        <v>3008</v>
      </c>
      <c r="N7829" s="666">
        <v>2</v>
      </c>
      <c r="O7829" s="666">
        <v>6</v>
      </c>
      <c r="P7829" s="772">
        <v>18</v>
      </c>
      <c r="Q7829" s="666">
        <v>12</v>
      </c>
      <c r="R7829" s="666" t="s">
        <v>4329</v>
      </c>
    </row>
    <row r="7830" spans="1:18" ht="15.75" customHeight="1" x14ac:dyDescent="0.2">
      <c r="A7830" s="665" t="s">
        <v>15963</v>
      </c>
      <c r="B7830" s="666" t="s">
        <v>8610</v>
      </c>
      <c r="C7830" s="666" t="s">
        <v>10202</v>
      </c>
      <c r="D7830" s="675" t="s">
        <v>10356</v>
      </c>
      <c r="E7830" s="737" t="s">
        <v>7454</v>
      </c>
      <c r="F7830" s="666">
        <v>40337574</v>
      </c>
      <c r="G7830" s="675" t="s">
        <v>16239</v>
      </c>
      <c r="H7830" s="675" t="s">
        <v>10356</v>
      </c>
      <c r="I7830" s="675" t="s">
        <v>8801</v>
      </c>
      <c r="J7830" s="675" t="s">
        <v>15982</v>
      </c>
      <c r="K7830" s="666">
        <v>2</v>
      </c>
      <c r="L7830" s="666">
        <v>12</v>
      </c>
      <c r="M7830" s="763">
        <v>1512</v>
      </c>
      <c r="N7830" s="666" t="s">
        <v>10860</v>
      </c>
      <c r="O7830" s="666">
        <v>6</v>
      </c>
      <c r="P7830" s="772">
        <v>9</v>
      </c>
      <c r="Q7830" s="666">
        <v>12</v>
      </c>
      <c r="R7830" s="666" t="s">
        <v>1316</v>
      </c>
    </row>
    <row r="7831" spans="1:18" ht="15.75" customHeight="1" x14ac:dyDescent="0.2">
      <c r="A7831" s="665" t="s">
        <v>15963</v>
      </c>
      <c r="B7831" s="666" t="s">
        <v>15964</v>
      </c>
      <c r="C7831" s="666" t="s">
        <v>13076</v>
      </c>
      <c r="D7831" s="675" t="s">
        <v>9268</v>
      </c>
      <c r="E7831" s="737" t="s">
        <v>16013</v>
      </c>
      <c r="F7831" s="666">
        <v>47077199</v>
      </c>
      <c r="G7831" s="675" t="s">
        <v>16240</v>
      </c>
      <c r="H7831" s="675" t="s">
        <v>9268</v>
      </c>
      <c r="I7831" s="675" t="s">
        <v>8801</v>
      </c>
      <c r="J7831" s="675" t="s">
        <v>13704</v>
      </c>
      <c r="K7831" s="666">
        <v>1</v>
      </c>
      <c r="L7831" s="666">
        <v>2</v>
      </c>
      <c r="M7831" s="763">
        <v>6152</v>
      </c>
      <c r="N7831" s="666">
        <v>1</v>
      </c>
      <c r="O7831" s="666">
        <v>2</v>
      </c>
      <c r="P7831" s="772">
        <v>12.3</v>
      </c>
      <c r="Q7831" s="666"/>
      <c r="R7831" s="666"/>
    </row>
    <row r="7832" spans="1:18" ht="15.75" customHeight="1" x14ac:dyDescent="0.2">
      <c r="A7832" s="665" t="s">
        <v>15963</v>
      </c>
      <c r="B7832" s="666" t="s">
        <v>8610</v>
      </c>
      <c r="C7832" s="666" t="s">
        <v>10202</v>
      </c>
      <c r="D7832" s="675" t="s">
        <v>10356</v>
      </c>
      <c r="E7832" s="737" t="s">
        <v>7454</v>
      </c>
      <c r="F7832" s="666">
        <v>45714467</v>
      </c>
      <c r="G7832" s="675" t="s">
        <v>16241</v>
      </c>
      <c r="H7832" s="675" t="s">
        <v>10356</v>
      </c>
      <c r="I7832" s="675" t="s">
        <v>8801</v>
      </c>
      <c r="J7832" s="675" t="s">
        <v>15982</v>
      </c>
      <c r="K7832" s="666">
        <v>2</v>
      </c>
      <c r="L7832" s="666">
        <v>12</v>
      </c>
      <c r="M7832" s="763">
        <v>1512</v>
      </c>
      <c r="N7832" s="666" t="s">
        <v>10860</v>
      </c>
      <c r="O7832" s="666">
        <v>6</v>
      </c>
      <c r="P7832" s="772">
        <v>9</v>
      </c>
      <c r="Q7832" s="666">
        <v>12</v>
      </c>
      <c r="R7832" s="666" t="s">
        <v>1316</v>
      </c>
    </row>
    <row r="7833" spans="1:18" ht="15.75" customHeight="1" x14ac:dyDescent="0.2">
      <c r="A7833" s="665" t="s">
        <v>15963</v>
      </c>
      <c r="B7833" s="666" t="s">
        <v>8610</v>
      </c>
      <c r="C7833" s="666" t="s">
        <v>10202</v>
      </c>
      <c r="D7833" s="675" t="s">
        <v>9268</v>
      </c>
      <c r="E7833" s="737" t="s">
        <v>5124</v>
      </c>
      <c r="F7833" s="666">
        <v>45646237</v>
      </c>
      <c r="G7833" s="675" t="s">
        <v>16242</v>
      </c>
      <c r="H7833" s="675" t="s">
        <v>9268</v>
      </c>
      <c r="I7833" s="675" t="s">
        <v>8801</v>
      </c>
      <c r="J7833" s="675" t="s">
        <v>13704</v>
      </c>
      <c r="K7833" s="666">
        <v>2</v>
      </c>
      <c r="L7833" s="666">
        <v>10</v>
      </c>
      <c r="M7833" s="763">
        <v>2010</v>
      </c>
      <c r="N7833" s="666"/>
      <c r="O7833" s="666"/>
      <c r="P7833" s="772" t="s">
        <v>554</v>
      </c>
      <c r="Q7833" s="666"/>
      <c r="R7833" s="666"/>
    </row>
    <row r="7834" spans="1:18" ht="15.75" customHeight="1" x14ac:dyDescent="0.2">
      <c r="A7834" s="665" t="s">
        <v>15963</v>
      </c>
      <c r="B7834" s="666" t="s">
        <v>15964</v>
      </c>
      <c r="C7834" s="666" t="s">
        <v>13076</v>
      </c>
      <c r="D7834" s="675" t="s">
        <v>9914</v>
      </c>
      <c r="E7834" s="737" t="s">
        <v>13813</v>
      </c>
      <c r="F7834" s="666">
        <v>77088602</v>
      </c>
      <c r="G7834" s="675" t="s">
        <v>16243</v>
      </c>
      <c r="H7834" s="675" t="s">
        <v>9914</v>
      </c>
      <c r="I7834" s="675" t="s">
        <v>8801</v>
      </c>
      <c r="J7834" s="675" t="s">
        <v>9913</v>
      </c>
      <c r="K7834" s="666">
        <v>1</v>
      </c>
      <c r="L7834" s="666">
        <v>3</v>
      </c>
      <c r="M7834" s="763">
        <v>6503</v>
      </c>
      <c r="N7834" s="666">
        <v>2</v>
      </c>
      <c r="O7834" s="666">
        <v>6</v>
      </c>
      <c r="P7834" s="772">
        <v>39</v>
      </c>
      <c r="Q7834" s="666">
        <v>12</v>
      </c>
      <c r="R7834" s="666" t="s">
        <v>866</v>
      </c>
    </row>
    <row r="7835" spans="1:18" ht="15.75" customHeight="1" x14ac:dyDescent="0.2">
      <c r="A7835" s="665" t="s">
        <v>15963</v>
      </c>
      <c r="B7835" s="666" t="s">
        <v>15964</v>
      </c>
      <c r="C7835" s="666" t="s">
        <v>13076</v>
      </c>
      <c r="D7835" s="675" t="s">
        <v>9914</v>
      </c>
      <c r="E7835" s="737" t="s">
        <v>13813</v>
      </c>
      <c r="F7835" s="666">
        <v>47212379</v>
      </c>
      <c r="G7835" s="675" t="s">
        <v>16244</v>
      </c>
      <c r="H7835" s="675" t="s">
        <v>9914</v>
      </c>
      <c r="I7835" s="675" t="s">
        <v>8801</v>
      </c>
      <c r="J7835" s="675" t="s">
        <v>9913</v>
      </c>
      <c r="K7835" s="666">
        <v>2</v>
      </c>
      <c r="L7835" s="666">
        <v>12</v>
      </c>
      <c r="M7835" s="763">
        <v>6512</v>
      </c>
      <c r="N7835" s="666">
        <v>1</v>
      </c>
      <c r="O7835" s="666">
        <v>6</v>
      </c>
      <c r="P7835" s="772">
        <v>39</v>
      </c>
      <c r="Q7835" s="666">
        <v>12</v>
      </c>
      <c r="R7835" s="666" t="s">
        <v>866</v>
      </c>
    </row>
    <row r="7836" spans="1:18" ht="15.75" customHeight="1" x14ac:dyDescent="0.2">
      <c r="A7836" s="665" t="s">
        <v>15963</v>
      </c>
      <c r="B7836" s="666" t="s">
        <v>15964</v>
      </c>
      <c r="C7836" s="666" t="s">
        <v>13076</v>
      </c>
      <c r="D7836" s="675" t="s">
        <v>10738</v>
      </c>
      <c r="E7836" s="737" t="s">
        <v>16024</v>
      </c>
      <c r="F7836" s="666">
        <v>45107409</v>
      </c>
      <c r="G7836" s="675" t="s">
        <v>16245</v>
      </c>
      <c r="H7836" s="675" t="s">
        <v>10738</v>
      </c>
      <c r="I7836" s="675" t="s">
        <v>15967</v>
      </c>
      <c r="J7836" s="675" t="s">
        <v>10738</v>
      </c>
      <c r="K7836" s="666">
        <v>1</v>
      </c>
      <c r="L7836" s="666">
        <v>3</v>
      </c>
      <c r="M7836" s="763">
        <v>3423</v>
      </c>
      <c r="N7836" s="666">
        <v>1</v>
      </c>
      <c r="O7836" s="666">
        <v>3</v>
      </c>
      <c r="P7836" s="772">
        <v>10.26</v>
      </c>
      <c r="Q7836" s="666"/>
      <c r="R7836" s="666"/>
    </row>
    <row r="7837" spans="1:18" ht="15.75" customHeight="1" x14ac:dyDescent="0.2">
      <c r="A7837" s="665" t="s">
        <v>15963</v>
      </c>
      <c r="B7837" s="666" t="s">
        <v>15964</v>
      </c>
      <c r="C7837" s="666" t="s">
        <v>13076</v>
      </c>
      <c r="D7837" s="675" t="s">
        <v>12055</v>
      </c>
      <c r="E7837" s="737" t="s">
        <v>5124</v>
      </c>
      <c r="F7837" s="666">
        <v>70029751</v>
      </c>
      <c r="G7837" s="675" t="s">
        <v>16246</v>
      </c>
      <c r="H7837" s="675" t="s">
        <v>12055</v>
      </c>
      <c r="I7837" s="675" t="s">
        <v>7541</v>
      </c>
      <c r="J7837" s="675" t="s">
        <v>12055</v>
      </c>
      <c r="K7837" s="666">
        <v>2</v>
      </c>
      <c r="L7837" s="666">
        <v>12</v>
      </c>
      <c r="M7837" s="763">
        <v>2012</v>
      </c>
      <c r="N7837" s="666">
        <v>1</v>
      </c>
      <c r="O7837" s="666">
        <v>1</v>
      </c>
      <c r="P7837" s="772">
        <v>2</v>
      </c>
      <c r="Q7837" s="666"/>
      <c r="R7837" s="666"/>
    </row>
    <row r="7838" spans="1:18" ht="15.75" customHeight="1" x14ac:dyDescent="0.2">
      <c r="A7838" s="665" t="s">
        <v>15963</v>
      </c>
      <c r="B7838" s="666" t="s">
        <v>15964</v>
      </c>
      <c r="C7838" s="666" t="s">
        <v>13076</v>
      </c>
      <c r="D7838" s="675" t="s">
        <v>9914</v>
      </c>
      <c r="E7838" s="737" t="s">
        <v>13813</v>
      </c>
      <c r="F7838" s="666">
        <v>46007243</v>
      </c>
      <c r="G7838" s="675" t="s">
        <v>16247</v>
      </c>
      <c r="H7838" s="675" t="s">
        <v>9914</v>
      </c>
      <c r="I7838" s="675" t="s">
        <v>8801</v>
      </c>
      <c r="J7838" s="675" t="s">
        <v>9913</v>
      </c>
      <c r="K7838" s="666"/>
      <c r="L7838" s="666"/>
      <c r="M7838" s="763">
        <v>6500</v>
      </c>
      <c r="N7838" s="666">
        <v>1</v>
      </c>
      <c r="O7838" s="666">
        <v>5</v>
      </c>
      <c r="P7838" s="772">
        <v>32.5</v>
      </c>
      <c r="Q7838" s="666"/>
      <c r="R7838" s="666"/>
    </row>
    <row r="7839" spans="1:18" ht="15.75" customHeight="1" x14ac:dyDescent="0.2">
      <c r="A7839" s="665" t="s">
        <v>15963</v>
      </c>
      <c r="B7839" s="666" t="s">
        <v>8610</v>
      </c>
      <c r="C7839" s="666" t="s">
        <v>10202</v>
      </c>
      <c r="D7839" s="675" t="s">
        <v>16184</v>
      </c>
      <c r="E7839" s="737" t="s">
        <v>15041</v>
      </c>
      <c r="F7839" s="666">
        <v>46207929</v>
      </c>
      <c r="G7839" s="675" t="s">
        <v>16248</v>
      </c>
      <c r="H7839" s="675" t="s">
        <v>16184</v>
      </c>
      <c r="I7839" s="675" t="s">
        <v>8801</v>
      </c>
      <c r="J7839" s="675" t="s">
        <v>16186</v>
      </c>
      <c r="K7839" s="666">
        <v>2</v>
      </c>
      <c r="L7839" s="666">
        <v>12</v>
      </c>
      <c r="M7839" s="763">
        <v>3312</v>
      </c>
      <c r="N7839" s="666" t="s">
        <v>10860</v>
      </c>
      <c r="O7839" s="666">
        <v>6</v>
      </c>
      <c r="P7839" s="772">
        <v>19.8</v>
      </c>
      <c r="Q7839" s="666">
        <v>12</v>
      </c>
      <c r="R7839" s="666" t="s">
        <v>15972</v>
      </c>
    </row>
    <row r="7840" spans="1:18" ht="15.75" customHeight="1" x14ac:dyDescent="0.2">
      <c r="A7840" s="665" t="s">
        <v>15963</v>
      </c>
      <c r="B7840" s="666" t="s">
        <v>15964</v>
      </c>
      <c r="C7840" s="666" t="s">
        <v>13076</v>
      </c>
      <c r="D7840" s="675" t="s">
        <v>12055</v>
      </c>
      <c r="E7840" s="737" t="s">
        <v>5124</v>
      </c>
      <c r="F7840" s="666">
        <v>40630365</v>
      </c>
      <c r="G7840" s="675" t="s">
        <v>16249</v>
      </c>
      <c r="H7840" s="675" t="s">
        <v>12055</v>
      </c>
      <c r="I7840" s="675" t="s">
        <v>7541</v>
      </c>
      <c r="J7840" s="675" t="s">
        <v>12055</v>
      </c>
      <c r="K7840" s="666">
        <v>2</v>
      </c>
      <c r="L7840" s="666">
        <v>12</v>
      </c>
      <c r="M7840" s="763">
        <v>2012</v>
      </c>
      <c r="N7840" s="666">
        <v>1</v>
      </c>
      <c r="O7840" s="666">
        <v>6</v>
      </c>
      <c r="P7840" s="772">
        <v>12</v>
      </c>
      <c r="Q7840" s="666">
        <v>12</v>
      </c>
      <c r="R7840" s="666" t="s">
        <v>1324</v>
      </c>
    </row>
    <row r="7841" spans="1:18" ht="15.75" customHeight="1" x14ac:dyDescent="0.2">
      <c r="A7841" s="665" t="s">
        <v>15963</v>
      </c>
      <c r="B7841" s="666" t="s">
        <v>8610</v>
      </c>
      <c r="C7841" s="666" t="s">
        <v>10202</v>
      </c>
      <c r="D7841" s="675" t="s">
        <v>10738</v>
      </c>
      <c r="E7841" s="737" t="s">
        <v>7555</v>
      </c>
      <c r="F7841" s="666">
        <v>42072231</v>
      </c>
      <c r="G7841" s="675" t="s">
        <v>16250</v>
      </c>
      <c r="H7841" s="675" t="s">
        <v>10738</v>
      </c>
      <c r="I7841" s="675" t="s">
        <v>15967</v>
      </c>
      <c r="J7841" s="675" t="s">
        <v>10738</v>
      </c>
      <c r="K7841" s="666">
        <v>2</v>
      </c>
      <c r="L7841" s="666">
        <v>12</v>
      </c>
      <c r="M7841" s="763">
        <v>1212</v>
      </c>
      <c r="N7841" s="666" t="s">
        <v>10860</v>
      </c>
      <c r="O7841" s="666">
        <v>6</v>
      </c>
      <c r="P7841" s="772">
        <v>7.2</v>
      </c>
      <c r="Q7841" s="666">
        <v>12</v>
      </c>
      <c r="R7841" s="666" t="s">
        <v>1702</v>
      </c>
    </row>
    <row r="7842" spans="1:18" ht="15.75" customHeight="1" x14ac:dyDescent="0.2">
      <c r="A7842" s="665" t="s">
        <v>15963</v>
      </c>
      <c r="B7842" s="666" t="s">
        <v>8610</v>
      </c>
      <c r="C7842" s="666" t="s">
        <v>10202</v>
      </c>
      <c r="D7842" s="675" t="s">
        <v>12055</v>
      </c>
      <c r="E7842" s="737" t="s">
        <v>5124</v>
      </c>
      <c r="F7842" s="666">
        <v>60595081</v>
      </c>
      <c r="G7842" s="675" t="s">
        <v>16251</v>
      </c>
      <c r="H7842" s="675" t="s">
        <v>12055</v>
      </c>
      <c r="I7842" s="675" t="s">
        <v>7541</v>
      </c>
      <c r="J7842" s="675" t="s">
        <v>12055</v>
      </c>
      <c r="K7842" s="666">
        <v>1</v>
      </c>
      <c r="L7842" s="666">
        <v>3</v>
      </c>
      <c r="M7842" s="763">
        <v>2003</v>
      </c>
      <c r="N7842" s="666"/>
      <c r="O7842" s="666"/>
      <c r="P7842" s="772" t="s">
        <v>554</v>
      </c>
      <c r="Q7842" s="666"/>
      <c r="R7842" s="666"/>
    </row>
    <row r="7843" spans="1:18" ht="15.75" customHeight="1" x14ac:dyDescent="0.2">
      <c r="A7843" s="665" t="s">
        <v>15963</v>
      </c>
      <c r="B7843" s="666" t="s">
        <v>15964</v>
      </c>
      <c r="C7843" s="666" t="s">
        <v>13076</v>
      </c>
      <c r="D7843" s="675" t="s">
        <v>9914</v>
      </c>
      <c r="E7843" s="737" t="s">
        <v>1750</v>
      </c>
      <c r="F7843" s="666">
        <v>46666105</v>
      </c>
      <c r="G7843" s="675" t="s">
        <v>16252</v>
      </c>
      <c r="H7843" s="675" t="s">
        <v>9914</v>
      </c>
      <c r="I7843" s="675" t="s">
        <v>8801</v>
      </c>
      <c r="J7843" s="675" t="s">
        <v>9913</v>
      </c>
      <c r="K7843" s="666">
        <v>2</v>
      </c>
      <c r="L7843" s="666">
        <v>12</v>
      </c>
      <c r="M7843" s="763">
        <v>4512</v>
      </c>
      <c r="N7843" s="666">
        <v>1</v>
      </c>
      <c r="O7843" s="666">
        <v>6</v>
      </c>
      <c r="P7843" s="772">
        <v>27</v>
      </c>
      <c r="Q7843" s="666">
        <v>12</v>
      </c>
      <c r="R7843" s="666" t="s">
        <v>8149</v>
      </c>
    </row>
    <row r="7844" spans="1:18" ht="15.75" customHeight="1" x14ac:dyDescent="0.2">
      <c r="A7844" s="665" t="s">
        <v>15963</v>
      </c>
      <c r="B7844" s="666" t="s">
        <v>15964</v>
      </c>
      <c r="C7844" s="666" t="s">
        <v>13076</v>
      </c>
      <c r="D7844" s="675" t="s">
        <v>10356</v>
      </c>
      <c r="E7844" s="737" t="s">
        <v>1124</v>
      </c>
      <c r="F7844" s="666">
        <v>40439777</v>
      </c>
      <c r="G7844" s="675" t="s">
        <v>16253</v>
      </c>
      <c r="H7844" s="675" t="s">
        <v>10356</v>
      </c>
      <c r="I7844" s="675" t="s">
        <v>8801</v>
      </c>
      <c r="J7844" s="675" t="s">
        <v>15982</v>
      </c>
      <c r="K7844" s="666">
        <v>2</v>
      </c>
      <c r="L7844" s="666">
        <v>6</v>
      </c>
      <c r="M7844" s="763">
        <v>3006</v>
      </c>
      <c r="N7844" s="666">
        <v>2</v>
      </c>
      <c r="O7844" s="666">
        <v>6</v>
      </c>
      <c r="P7844" s="772">
        <v>18</v>
      </c>
      <c r="Q7844" s="666">
        <v>12</v>
      </c>
      <c r="R7844" s="666" t="s">
        <v>4329</v>
      </c>
    </row>
    <row r="7845" spans="1:18" ht="15.75" customHeight="1" x14ac:dyDescent="0.2">
      <c r="A7845" s="665" t="s">
        <v>15963</v>
      </c>
      <c r="B7845" s="666" t="s">
        <v>8610</v>
      </c>
      <c r="C7845" s="666" t="s">
        <v>10202</v>
      </c>
      <c r="D7845" s="675" t="s">
        <v>16254</v>
      </c>
      <c r="E7845" s="737" t="s">
        <v>15041</v>
      </c>
      <c r="F7845" s="666">
        <v>48283813</v>
      </c>
      <c r="G7845" s="675" t="s">
        <v>16255</v>
      </c>
      <c r="H7845" s="675" t="s">
        <v>16254</v>
      </c>
      <c r="I7845" s="675" t="s">
        <v>8801</v>
      </c>
      <c r="J7845" s="675" t="s">
        <v>6927</v>
      </c>
      <c r="K7845" s="666">
        <v>3</v>
      </c>
      <c r="L7845" s="666">
        <v>8</v>
      </c>
      <c r="M7845" s="763">
        <v>3308</v>
      </c>
      <c r="N7845" s="666">
        <v>2</v>
      </c>
      <c r="O7845" s="666">
        <v>6</v>
      </c>
      <c r="P7845" s="772">
        <v>19.8</v>
      </c>
      <c r="Q7845" s="666">
        <v>12</v>
      </c>
      <c r="R7845" s="666" t="s">
        <v>15972</v>
      </c>
    </row>
    <row r="7846" spans="1:18" ht="15.75" customHeight="1" x14ac:dyDescent="0.2">
      <c r="A7846" s="665" t="s">
        <v>15963</v>
      </c>
      <c r="B7846" s="666" t="s">
        <v>8610</v>
      </c>
      <c r="C7846" s="666" t="s">
        <v>13076</v>
      </c>
      <c r="D7846" s="675" t="s">
        <v>9268</v>
      </c>
      <c r="E7846" s="737" t="s">
        <v>1750</v>
      </c>
      <c r="F7846" s="666">
        <v>46636565</v>
      </c>
      <c r="G7846" s="675" t="s">
        <v>11531</v>
      </c>
      <c r="H7846" s="675" t="s">
        <v>9268</v>
      </c>
      <c r="I7846" s="675" t="s">
        <v>8801</v>
      </c>
      <c r="J7846" s="675" t="s">
        <v>13704</v>
      </c>
      <c r="K7846" s="666">
        <v>1</v>
      </c>
      <c r="L7846" s="666">
        <v>1</v>
      </c>
      <c r="M7846" s="763">
        <v>4501</v>
      </c>
      <c r="N7846" s="666"/>
      <c r="O7846" s="666"/>
      <c r="P7846" s="772" t="s">
        <v>554</v>
      </c>
      <c r="Q7846" s="666"/>
      <c r="R7846" s="666"/>
    </row>
    <row r="7847" spans="1:18" ht="15.75" customHeight="1" x14ac:dyDescent="0.2">
      <c r="A7847" s="665" t="s">
        <v>15963</v>
      </c>
      <c r="B7847" s="666" t="s">
        <v>8610</v>
      </c>
      <c r="C7847" s="666" t="s">
        <v>10202</v>
      </c>
      <c r="D7847" s="675" t="s">
        <v>9914</v>
      </c>
      <c r="E7847" s="737" t="s">
        <v>13855</v>
      </c>
      <c r="F7847" s="666">
        <v>46189557</v>
      </c>
      <c r="G7847" s="675" t="s">
        <v>16256</v>
      </c>
      <c r="H7847" s="675" t="s">
        <v>9914</v>
      </c>
      <c r="I7847" s="675" t="s">
        <v>8801</v>
      </c>
      <c r="J7847" s="675" t="s">
        <v>9913</v>
      </c>
      <c r="K7847" s="666">
        <v>2</v>
      </c>
      <c r="L7847" s="666">
        <v>6</v>
      </c>
      <c r="M7847" s="763">
        <v>5031</v>
      </c>
      <c r="N7847" s="666"/>
      <c r="O7847" s="666"/>
      <c r="P7847" s="772" t="s">
        <v>554</v>
      </c>
      <c r="Q7847" s="666"/>
      <c r="R7847" s="666"/>
    </row>
    <row r="7848" spans="1:18" ht="15.75" customHeight="1" x14ac:dyDescent="0.2">
      <c r="A7848" s="665" t="s">
        <v>15963</v>
      </c>
      <c r="B7848" s="666" t="s">
        <v>8610</v>
      </c>
      <c r="C7848" s="666" t="s">
        <v>13076</v>
      </c>
      <c r="D7848" s="675" t="s">
        <v>9268</v>
      </c>
      <c r="E7848" s="737" t="s">
        <v>1750</v>
      </c>
      <c r="F7848" s="666">
        <v>46174532</v>
      </c>
      <c r="G7848" s="675" t="s">
        <v>16257</v>
      </c>
      <c r="H7848" s="675" t="s">
        <v>9268</v>
      </c>
      <c r="I7848" s="675" t="s">
        <v>8801</v>
      </c>
      <c r="J7848" s="675" t="s">
        <v>13704</v>
      </c>
      <c r="K7848" s="666">
        <v>1</v>
      </c>
      <c r="L7848" s="666">
        <v>2</v>
      </c>
      <c r="M7848" s="691" t="s">
        <v>16258</v>
      </c>
      <c r="N7848" s="666"/>
      <c r="O7848" s="666"/>
      <c r="P7848" s="772" t="s">
        <v>554</v>
      </c>
      <c r="Q7848" s="666"/>
      <c r="R7848" s="666"/>
    </row>
    <row r="7849" spans="1:18" ht="15.75" customHeight="1" x14ac:dyDescent="0.2">
      <c r="A7849" s="665" t="s">
        <v>15963</v>
      </c>
      <c r="B7849" s="666" t="s">
        <v>8610</v>
      </c>
      <c r="C7849" s="666" t="s">
        <v>10202</v>
      </c>
      <c r="D7849" s="675" t="s">
        <v>9914</v>
      </c>
      <c r="E7849" s="737" t="s">
        <v>13813</v>
      </c>
      <c r="F7849" s="666">
        <v>45814290</v>
      </c>
      <c r="G7849" s="675" t="s">
        <v>16259</v>
      </c>
      <c r="H7849" s="675" t="s">
        <v>9914</v>
      </c>
      <c r="I7849" s="675" t="s">
        <v>8801</v>
      </c>
      <c r="J7849" s="675" t="s">
        <v>9913</v>
      </c>
      <c r="K7849" s="666">
        <v>2</v>
      </c>
      <c r="L7849" s="666">
        <v>12</v>
      </c>
      <c r="M7849" s="763">
        <v>6512</v>
      </c>
      <c r="N7849" s="666" t="s">
        <v>10860</v>
      </c>
      <c r="O7849" s="666">
        <v>6</v>
      </c>
      <c r="P7849" s="772">
        <v>39</v>
      </c>
      <c r="Q7849" s="666">
        <v>12</v>
      </c>
      <c r="R7849" s="666" t="s">
        <v>866</v>
      </c>
    </row>
    <row r="7850" spans="1:18" ht="15.75" customHeight="1" x14ac:dyDescent="0.2">
      <c r="A7850" s="665" t="s">
        <v>15963</v>
      </c>
      <c r="B7850" s="666" t="s">
        <v>8610</v>
      </c>
      <c r="C7850" s="666" t="s">
        <v>10202</v>
      </c>
      <c r="D7850" s="675" t="s">
        <v>12055</v>
      </c>
      <c r="E7850" s="737" t="s">
        <v>7454</v>
      </c>
      <c r="F7850" s="666">
        <v>40519285</v>
      </c>
      <c r="G7850" s="675" t="s">
        <v>16260</v>
      </c>
      <c r="H7850" s="675" t="s">
        <v>12055</v>
      </c>
      <c r="I7850" s="675" t="s">
        <v>7541</v>
      </c>
      <c r="J7850" s="675" t="s">
        <v>12055</v>
      </c>
      <c r="K7850" s="666">
        <v>2</v>
      </c>
      <c r="L7850" s="666">
        <v>12</v>
      </c>
      <c r="M7850" s="763">
        <v>1512</v>
      </c>
      <c r="N7850" s="666" t="s">
        <v>10860</v>
      </c>
      <c r="O7850" s="666">
        <v>6</v>
      </c>
      <c r="P7850" s="772">
        <v>9</v>
      </c>
      <c r="Q7850" s="666">
        <v>12</v>
      </c>
      <c r="R7850" s="666" t="s">
        <v>1316</v>
      </c>
    </row>
    <row r="7851" spans="1:18" ht="15.75" customHeight="1" x14ac:dyDescent="0.2">
      <c r="A7851" s="665" t="s">
        <v>15963</v>
      </c>
      <c r="B7851" s="666" t="s">
        <v>15964</v>
      </c>
      <c r="C7851" s="666" t="s">
        <v>13076</v>
      </c>
      <c r="D7851" s="675" t="s">
        <v>10356</v>
      </c>
      <c r="E7851" s="737" t="s">
        <v>1124</v>
      </c>
      <c r="F7851" s="666">
        <v>18126999</v>
      </c>
      <c r="G7851" s="675" t="s">
        <v>16261</v>
      </c>
      <c r="H7851" s="675" t="s">
        <v>10356</v>
      </c>
      <c r="I7851" s="675" t="s">
        <v>8801</v>
      </c>
      <c r="J7851" s="675" t="s">
        <v>15982</v>
      </c>
      <c r="K7851" s="666">
        <v>2</v>
      </c>
      <c r="L7851" s="666">
        <v>12</v>
      </c>
      <c r="M7851" s="763">
        <v>3012</v>
      </c>
      <c r="N7851" s="666">
        <v>1</v>
      </c>
      <c r="O7851" s="666">
        <v>6</v>
      </c>
      <c r="P7851" s="772">
        <v>18</v>
      </c>
      <c r="Q7851" s="666">
        <v>12</v>
      </c>
      <c r="R7851" s="666" t="s">
        <v>4329</v>
      </c>
    </row>
    <row r="7852" spans="1:18" ht="15.75" customHeight="1" x14ac:dyDescent="0.2">
      <c r="A7852" s="665" t="s">
        <v>15963</v>
      </c>
      <c r="B7852" s="666" t="s">
        <v>8610</v>
      </c>
      <c r="C7852" s="666" t="s">
        <v>13076</v>
      </c>
      <c r="D7852" s="675" t="s">
        <v>9914</v>
      </c>
      <c r="E7852" s="737" t="s">
        <v>13813</v>
      </c>
      <c r="F7852" s="666">
        <v>18220492</v>
      </c>
      <c r="G7852" s="675" t="s">
        <v>16262</v>
      </c>
      <c r="H7852" s="675" t="s">
        <v>9914</v>
      </c>
      <c r="I7852" s="675" t="s">
        <v>8801</v>
      </c>
      <c r="J7852" s="675" t="s">
        <v>9913</v>
      </c>
      <c r="K7852" s="666">
        <v>1</v>
      </c>
      <c r="L7852" s="666">
        <v>2</v>
      </c>
      <c r="M7852" s="763">
        <v>6502</v>
      </c>
      <c r="N7852" s="666"/>
      <c r="O7852" s="666"/>
      <c r="P7852" s="772" t="s">
        <v>554</v>
      </c>
      <c r="Q7852" s="666"/>
      <c r="R7852" s="666"/>
    </row>
    <row r="7853" spans="1:18" ht="15.75" customHeight="1" x14ac:dyDescent="0.2">
      <c r="A7853" s="665" t="s">
        <v>15963</v>
      </c>
      <c r="B7853" s="666" t="s">
        <v>8610</v>
      </c>
      <c r="C7853" s="666" t="s">
        <v>10202</v>
      </c>
      <c r="D7853" s="675" t="s">
        <v>15974</v>
      </c>
      <c r="E7853" s="737" t="s">
        <v>15041</v>
      </c>
      <c r="F7853" s="666">
        <v>46074733</v>
      </c>
      <c r="G7853" s="675" t="s">
        <v>16263</v>
      </c>
      <c r="H7853" s="675" t="s">
        <v>15974</v>
      </c>
      <c r="I7853" s="675" t="s">
        <v>8801</v>
      </c>
      <c r="J7853" s="675" t="s">
        <v>9837</v>
      </c>
      <c r="K7853" s="666">
        <v>1</v>
      </c>
      <c r="L7853" s="666">
        <v>3</v>
      </c>
      <c r="M7853" s="763">
        <v>3303</v>
      </c>
      <c r="N7853" s="666">
        <v>1</v>
      </c>
      <c r="O7853" s="666">
        <v>3</v>
      </c>
      <c r="P7853" s="772">
        <v>9.9</v>
      </c>
      <c r="Q7853" s="666"/>
      <c r="R7853" s="666"/>
    </row>
    <row r="7854" spans="1:18" ht="15.75" customHeight="1" x14ac:dyDescent="0.2">
      <c r="A7854" s="665" t="s">
        <v>15963</v>
      </c>
      <c r="B7854" s="666" t="s">
        <v>15964</v>
      </c>
      <c r="C7854" s="666" t="s">
        <v>13076</v>
      </c>
      <c r="D7854" s="675" t="s">
        <v>12055</v>
      </c>
      <c r="E7854" s="737" t="s">
        <v>5124</v>
      </c>
      <c r="F7854" s="666">
        <v>40005653</v>
      </c>
      <c r="G7854" s="675" t="s">
        <v>16264</v>
      </c>
      <c r="H7854" s="675" t="s">
        <v>12055</v>
      </c>
      <c r="I7854" s="675" t="s">
        <v>7541</v>
      </c>
      <c r="J7854" s="675" t="s">
        <v>12055</v>
      </c>
      <c r="K7854" s="666"/>
      <c r="L7854" s="666"/>
      <c r="M7854" s="763">
        <v>2000</v>
      </c>
      <c r="N7854" s="666">
        <v>1</v>
      </c>
      <c r="O7854" s="666">
        <v>3</v>
      </c>
      <c r="P7854" s="772">
        <v>6</v>
      </c>
      <c r="Q7854" s="666"/>
      <c r="R7854" s="666"/>
    </row>
    <row r="7855" spans="1:18" ht="15.75" customHeight="1" x14ac:dyDescent="0.2">
      <c r="A7855" s="665" t="s">
        <v>15963</v>
      </c>
      <c r="B7855" s="666" t="s">
        <v>15964</v>
      </c>
      <c r="C7855" s="666" t="s">
        <v>13076</v>
      </c>
      <c r="D7855" s="675" t="s">
        <v>9914</v>
      </c>
      <c r="E7855" s="737" t="s">
        <v>13813</v>
      </c>
      <c r="F7855" s="666">
        <v>42154925</v>
      </c>
      <c r="G7855" s="675" t="s">
        <v>16265</v>
      </c>
      <c r="H7855" s="675" t="s">
        <v>9914</v>
      </c>
      <c r="I7855" s="675" t="s">
        <v>8801</v>
      </c>
      <c r="J7855" s="675" t="s">
        <v>9913</v>
      </c>
      <c r="K7855" s="666">
        <v>2</v>
      </c>
      <c r="L7855" s="666">
        <v>12</v>
      </c>
      <c r="M7855" s="763">
        <v>6512</v>
      </c>
      <c r="N7855" s="666">
        <v>1</v>
      </c>
      <c r="O7855" s="666">
        <v>6</v>
      </c>
      <c r="P7855" s="772">
        <v>39</v>
      </c>
      <c r="Q7855" s="666">
        <v>12</v>
      </c>
      <c r="R7855" s="666" t="s">
        <v>866</v>
      </c>
    </row>
    <row r="7856" spans="1:18" ht="15.75" customHeight="1" x14ac:dyDescent="0.2">
      <c r="A7856" s="665" t="s">
        <v>15963</v>
      </c>
      <c r="B7856" s="666" t="s">
        <v>8610</v>
      </c>
      <c r="C7856" s="666" t="s">
        <v>10202</v>
      </c>
      <c r="D7856" s="675" t="s">
        <v>10366</v>
      </c>
      <c r="E7856" s="737" t="s">
        <v>7555</v>
      </c>
      <c r="F7856" s="666">
        <v>41313184</v>
      </c>
      <c r="G7856" s="675" t="s">
        <v>16266</v>
      </c>
      <c r="H7856" s="675" t="s">
        <v>10366</v>
      </c>
      <c r="I7856" s="675" t="s">
        <v>15967</v>
      </c>
      <c r="J7856" s="675" t="s">
        <v>7186</v>
      </c>
      <c r="K7856" s="666">
        <v>2</v>
      </c>
      <c r="L7856" s="666">
        <v>12</v>
      </c>
      <c r="M7856" s="763">
        <v>1212</v>
      </c>
      <c r="N7856" s="666" t="s">
        <v>10860</v>
      </c>
      <c r="O7856" s="666">
        <v>6</v>
      </c>
      <c r="P7856" s="772">
        <v>7.2</v>
      </c>
      <c r="Q7856" s="666">
        <v>12</v>
      </c>
      <c r="R7856" s="666" t="s">
        <v>1702</v>
      </c>
    </row>
    <row r="7857" spans="1:18" ht="15.75" customHeight="1" x14ac:dyDescent="0.2">
      <c r="A7857" s="665" t="s">
        <v>15963</v>
      </c>
      <c r="B7857" s="666" t="s">
        <v>8610</v>
      </c>
      <c r="C7857" s="666" t="s">
        <v>10202</v>
      </c>
      <c r="D7857" s="675" t="s">
        <v>10227</v>
      </c>
      <c r="E7857" s="737" t="s">
        <v>7454</v>
      </c>
      <c r="F7857" s="666">
        <v>45391055</v>
      </c>
      <c r="G7857" s="675" t="s">
        <v>16267</v>
      </c>
      <c r="H7857" s="675" t="s">
        <v>10227</v>
      </c>
      <c r="I7857" s="675" t="s">
        <v>15967</v>
      </c>
      <c r="J7857" s="675" t="s">
        <v>10227</v>
      </c>
      <c r="K7857" s="666">
        <v>2</v>
      </c>
      <c r="L7857" s="666">
        <v>12</v>
      </c>
      <c r="M7857" s="763">
        <v>1512</v>
      </c>
      <c r="N7857" s="666" t="s">
        <v>10860</v>
      </c>
      <c r="O7857" s="666">
        <v>6</v>
      </c>
      <c r="P7857" s="772">
        <v>9</v>
      </c>
      <c r="Q7857" s="666">
        <v>12</v>
      </c>
      <c r="R7857" s="666" t="s">
        <v>1316</v>
      </c>
    </row>
    <row r="7858" spans="1:18" ht="15.75" customHeight="1" x14ac:dyDescent="0.2">
      <c r="A7858" s="665" t="s">
        <v>15963</v>
      </c>
      <c r="B7858" s="666" t="s">
        <v>8610</v>
      </c>
      <c r="C7858" s="666" t="s">
        <v>10202</v>
      </c>
      <c r="D7858" s="675" t="s">
        <v>10854</v>
      </c>
      <c r="E7858" s="737" t="s">
        <v>15041</v>
      </c>
      <c r="F7858" s="666">
        <v>44077649</v>
      </c>
      <c r="G7858" s="675" t="s">
        <v>16268</v>
      </c>
      <c r="H7858" s="675" t="s">
        <v>10854</v>
      </c>
      <c r="I7858" s="675" t="s">
        <v>8801</v>
      </c>
      <c r="J7858" s="675" t="s">
        <v>10854</v>
      </c>
      <c r="K7858" s="666">
        <v>1</v>
      </c>
      <c r="L7858" s="666">
        <v>1</v>
      </c>
      <c r="M7858" s="763">
        <v>3301</v>
      </c>
      <c r="N7858" s="666"/>
      <c r="O7858" s="666"/>
      <c r="P7858" s="772" t="s">
        <v>554</v>
      </c>
      <c r="Q7858" s="666"/>
      <c r="R7858" s="666"/>
    </row>
    <row r="7859" spans="1:18" ht="15.75" customHeight="1" x14ac:dyDescent="0.2">
      <c r="A7859" s="665" t="s">
        <v>15963</v>
      </c>
      <c r="B7859" s="666" t="s">
        <v>15964</v>
      </c>
      <c r="C7859" s="666" t="s">
        <v>13076</v>
      </c>
      <c r="D7859" s="675" t="s">
        <v>12055</v>
      </c>
      <c r="E7859" s="737" t="s">
        <v>5124</v>
      </c>
      <c r="F7859" s="666">
        <v>74959531</v>
      </c>
      <c r="G7859" s="675" t="s">
        <v>16269</v>
      </c>
      <c r="H7859" s="675" t="s">
        <v>12055</v>
      </c>
      <c r="I7859" s="675" t="s">
        <v>7541</v>
      </c>
      <c r="J7859" s="675" t="s">
        <v>12055</v>
      </c>
      <c r="K7859" s="666">
        <v>2</v>
      </c>
      <c r="L7859" s="666">
        <v>6</v>
      </c>
      <c r="M7859" s="763">
        <v>2006</v>
      </c>
      <c r="N7859" s="666"/>
      <c r="O7859" s="666"/>
      <c r="P7859" s="772" t="s">
        <v>554</v>
      </c>
      <c r="Q7859" s="666"/>
      <c r="R7859" s="666"/>
    </row>
    <row r="7860" spans="1:18" ht="15.75" customHeight="1" x14ac:dyDescent="0.2">
      <c r="A7860" s="665" t="s">
        <v>15963</v>
      </c>
      <c r="B7860" s="666" t="s">
        <v>15964</v>
      </c>
      <c r="C7860" s="666" t="s">
        <v>13076</v>
      </c>
      <c r="D7860" s="675" t="s">
        <v>12055</v>
      </c>
      <c r="E7860" s="737" t="s">
        <v>5091</v>
      </c>
      <c r="F7860" s="666">
        <v>74959531</v>
      </c>
      <c r="G7860" s="675" t="s">
        <v>16269</v>
      </c>
      <c r="H7860" s="675" t="s">
        <v>12055</v>
      </c>
      <c r="I7860" s="675" t="s">
        <v>7541</v>
      </c>
      <c r="J7860" s="675" t="s">
        <v>12055</v>
      </c>
      <c r="K7860" s="666">
        <v>1</v>
      </c>
      <c r="L7860" s="666">
        <v>3</v>
      </c>
      <c r="M7860" s="763">
        <v>2503</v>
      </c>
      <c r="N7860" s="666">
        <v>2</v>
      </c>
      <c r="O7860" s="666">
        <v>6</v>
      </c>
      <c r="P7860" s="772">
        <v>15</v>
      </c>
      <c r="Q7860" s="666">
        <v>12</v>
      </c>
      <c r="R7860" s="666" t="s">
        <v>1269</v>
      </c>
    </row>
    <row r="7861" spans="1:18" ht="15.75" customHeight="1" x14ac:dyDescent="0.2">
      <c r="A7861" s="665" t="s">
        <v>15963</v>
      </c>
      <c r="B7861" s="666" t="s">
        <v>8610</v>
      </c>
      <c r="C7861" s="666" t="s">
        <v>10202</v>
      </c>
      <c r="D7861" s="675" t="s">
        <v>9268</v>
      </c>
      <c r="E7861" s="737" t="s">
        <v>1750</v>
      </c>
      <c r="F7861" s="666">
        <v>76128289</v>
      </c>
      <c r="G7861" s="675" t="s">
        <v>10823</v>
      </c>
      <c r="H7861" s="675" t="s">
        <v>9268</v>
      </c>
      <c r="I7861" s="675" t="s">
        <v>8801</v>
      </c>
      <c r="J7861" s="675" t="s">
        <v>13704</v>
      </c>
      <c r="K7861" s="666">
        <v>2</v>
      </c>
      <c r="L7861" s="666">
        <v>8</v>
      </c>
      <c r="M7861" s="763">
        <v>4508</v>
      </c>
      <c r="N7861" s="666"/>
      <c r="O7861" s="666"/>
      <c r="P7861" s="772" t="s">
        <v>554</v>
      </c>
      <c r="Q7861" s="666"/>
      <c r="R7861" s="666"/>
    </row>
    <row r="7862" spans="1:18" ht="15.75" customHeight="1" x14ac:dyDescent="0.2">
      <c r="A7862" s="665" t="s">
        <v>15963</v>
      </c>
      <c r="B7862" s="666" t="s">
        <v>8610</v>
      </c>
      <c r="C7862" s="666" t="s">
        <v>10202</v>
      </c>
      <c r="D7862" s="675" t="s">
        <v>11065</v>
      </c>
      <c r="E7862" s="737" t="s">
        <v>6892</v>
      </c>
      <c r="F7862" s="666">
        <v>45812967</v>
      </c>
      <c r="G7862" s="675" t="s">
        <v>16270</v>
      </c>
      <c r="H7862" s="675" t="s">
        <v>11065</v>
      </c>
      <c r="I7862" s="675" t="s">
        <v>8801</v>
      </c>
      <c r="J7862" s="675" t="s">
        <v>11065</v>
      </c>
      <c r="K7862" s="666">
        <v>2</v>
      </c>
      <c r="L7862" s="666">
        <v>6</v>
      </c>
      <c r="M7862" s="763">
        <v>4006</v>
      </c>
      <c r="N7862" s="666"/>
      <c r="O7862" s="666"/>
      <c r="P7862" s="772" t="s">
        <v>554</v>
      </c>
      <c r="Q7862" s="666"/>
      <c r="R7862" s="666"/>
    </row>
    <row r="7863" spans="1:18" ht="15.75" customHeight="1" x14ac:dyDescent="0.2">
      <c r="A7863" s="665" t="s">
        <v>15963</v>
      </c>
      <c r="B7863" s="666" t="s">
        <v>15964</v>
      </c>
      <c r="C7863" s="666" t="s">
        <v>13076</v>
      </c>
      <c r="D7863" s="675" t="s">
        <v>15986</v>
      </c>
      <c r="E7863" s="737" t="s">
        <v>15470</v>
      </c>
      <c r="F7863" s="666">
        <v>42644419</v>
      </c>
      <c r="G7863" s="675" t="s">
        <v>3344</v>
      </c>
      <c r="H7863" s="675" t="s">
        <v>15986</v>
      </c>
      <c r="I7863" s="675" t="s">
        <v>8801</v>
      </c>
      <c r="J7863" s="675" t="s">
        <v>15986</v>
      </c>
      <c r="K7863" s="666">
        <v>1</v>
      </c>
      <c r="L7863" s="666">
        <v>1</v>
      </c>
      <c r="M7863" s="763">
        <v>12901</v>
      </c>
      <c r="N7863" s="666"/>
      <c r="O7863" s="666"/>
      <c r="P7863" s="772" t="s">
        <v>554</v>
      </c>
      <c r="Q7863" s="666"/>
      <c r="R7863" s="666"/>
    </row>
    <row r="7864" spans="1:18" ht="15.75" customHeight="1" x14ac:dyDescent="0.2">
      <c r="A7864" s="665" t="s">
        <v>15963</v>
      </c>
      <c r="B7864" s="666" t="s">
        <v>15964</v>
      </c>
      <c r="C7864" s="666" t="s">
        <v>13076</v>
      </c>
      <c r="D7864" s="675" t="s">
        <v>9268</v>
      </c>
      <c r="E7864" s="737" t="s">
        <v>1750</v>
      </c>
      <c r="F7864" s="666">
        <v>46726725</v>
      </c>
      <c r="G7864" s="675" t="s">
        <v>16271</v>
      </c>
      <c r="H7864" s="675" t="s">
        <v>9268</v>
      </c>
      <c r="I7864" s="675" t="s">
        <v>8801</v>
      </c>
      <c r="J7864" s="675" t="s">
        <v>13704</v>
      </c>
      <c r="K7864" s="666">
        <v>1</v>
      </c>
      <c r="L7864" s="666">
        <v>2</v>
      </c>
      <c r="M7864" s="763">
        <v>4502</v>
      </c>
      <c r="N7864" s="666">
        <v>1</v>
      </c>
      <c r="O7864" s="666">
        <v>2</v>
      </c>
      <c r="P7864" s="772">
        <v>9</v>
      </c>
      <c r="Q7864" s="666"/>
      <c r="R7864" s="666"/>
    </row>
    <row r="7865" spans="1:18" ht="15.75" customHeight="1" x14ac:dyDescent="0.2">
      <c r="A7865" s="665" t="s">
        <v>15963</v>
      </c>
      <c r="B7865" s="666" t="s">
        <v>15964</v>
      </c>
      <c r="C7865" s="666" t="s">
        <v>13076</v>
      </c>
      <c r="D7865" s="675" t="s">
        <v>9268</v>
      </c>
      <c r="E7865" s="737" t="s">
        <v>1750</v>
      </c>
      <c r="F7865" s="666">
        <v>61099906</v>
      </c>
      <c r="G7865" s="675" t="s">
        <v>16272</v>
      </c>
      <c r="H7865" s="675" t="s">
        <v>9268</v>
      </c>
      <c r="I7865" s="675" t="s">
        <v>8801</v>
      </c>
      <c r="J7865" s="675" t="s">
        <v>13704</v>
      </c>
      <c r="K7865" s="666">
        <v>3</v>
      </c>
      <c r="L7865" s="666">
        <v>7</v>
      </c>
      <c r="M7865" s="763">
        <v>4507</v>
      </c>
      <c r="N7865" s="666">
        <v>2</v>
      </c>
      <c r="O7865" s="666">
        <v>6</v>
      </c>
      <c r="P7865" s="772">
        <v>27</v>
      </c>
      <c r="Q7865" s="666">
        <v>12</v>
      </c>
      <c r="R7865" s="666" t="s">
        <v>8149</v>
      </c>
    </row>
    <row r="7866" spans="1:18" ht="15.75" customHeight="1" x14ac:dyDescent="0.2">
      <c r="A7866" s="665" t="s">
        <v>15963</v>
      </c>
      <c r="B7866" s="666" t="s">
        <v>15964</v>
      </c>
      <c r="C7866" s="666" t="s">
        <v>13076</v>
      </c>
      <c r="D7866" s="675" t="s">
        <v>12055</v>
      </c>
      <c r="E7866" s="737" t="s">
        <v>5124</v>
      </c>
      <c r="F7866" s="666">
        <v>76412600</v>
      </c>
      <c r="G7866" s="675" t="s">
        <v>16273</v>
      </c>
      <c r="H7866" s="675" t="s">
        <v>12055</v>
      </c>
      <c r="I7866" s="675" t="s">
        <v>7541</v>
      </c>
      <c r="J7866" s="675" t="s">
        <v>12055</v>
      </c>
      <c r="K7866" s="666"/>
      <c r="L7866" s="666"/>
      <c r="M7866" s="763">
        <v>2000</v>
      </c>
      <c r="N7866" s="666">
        <v>1</v>
      </c>
      <c r="O7866" s="666">
        <v>3</v>
      </c>
      <c r="P7866" s="772">
        <v>6</v>
      </c>
      <c r="Q7866" s="666"/>
      <c r="R7866" s="666"/>
    </row>
    <row r="7867" spans="1:18" ht="15.75" customHeight="1" x14ac:dyDescent="0.2">
      <c r="A7867" s="665" t="s">
        <v>15963</v>
      </c>
      <c r="B7867" s="666" t="s">
        <v>15983</v>
      </c>
      <c r="C7867" s="666" t="s">
        <v>10202</v>
      </c>
      <c r="D7867" s="675" t="s">
        <v>12055</v>
      </c>
      <c r="E7867" s="737" t="s">
        <v>1688</v>
      </c>
      <c r="F7867" s="666">
        <v>18189187</v>
      </c>
      <c r="G7867" s="675" t="s">
        <v>16274</v>
      </c>
      <c r="H7867" s="675" t="s">
        <v>12055</v>
      </c>
      <c r="I7867" s="675" t="s">
        <v>7541</v>
      </c>
      <c r="J7867" s="675" t="s">
        <v>12055</v>
      </c>
      <c r="K7867" s="666">
        <v>2</v>
      </c>
      <c r="L7867" s="666">
        <v>12</v>
      </c>
      <c r="M7867" s="763">
        <v>1012</v>
      </c>
      <c r="N7867" s="666" t="s">
        <v>10860</v>
      </c>
      <c r="O7867" s="666">
        <v>6</v>
      </c>
      <c r="P7867" s="772">
        <v>6</v>
      </c>
      <c r="Q7867" s="666">
        <v>12</v>
      </c>
      <c r="R7867" s="666" t="s">
        <v>5120</v>
      </c>
    </row>
    <row r="7868" spans="1:18" ht="15.75" customHeight="1" x14ac:dyDescent="0.2">
      <c r="A7868" s="665" t="s">
        <v>15963</v>
      </c>
      <c r="B7868" s="666" t="s">
        <v>8610</v>
      </c>
      <c r="C7868" s="666" t="s">
        <v>10202</v>
      </c>
      <c r="D7868" s="675" t="s">
        <v>9268</v>
      </c>
      <c r="E7868" s="737" t="s">
        <v>12604</v>
      </c>
      <c r="F7868" s="666">
        <v>44834360</v>
      </c>
      <c r="G7868" s="675" t="s">
        <v>16275</v>
      </c>
      <c r="H7868" s="675" t="s">
        <v>9268</v>
      </c>
      <c r="I7868" s="675" t="s">
        <v>8801</v>
      </c>
      <c r="J7868" s="675" t="s">
        <v>13704</v>
      </c>
      <c r="K7868" s="666">
        <v>2</v>
      </c>
      <c r="L7868" s="666">
        <v>12</v>
      </c>
      <c r="M7868" s="763">
        <v>2701</v>
      </c>
      <c r="N7868" s="666" t="s">
        <v>10860</v>
      </c>
      <c r="O7868" s="666">
        <v>6</v>
      </c>
      <c r="P7868" s="772">
        <v>16.134</v>
      </c>
      <c r="Q7868" s="666">
        <v>12</v>
      </c>
      <c r="R7868" s="666" t="s">
        <v>12607</v>
      </c>
    </row>
    <row r="7869" spans="1:18" ht="15.75" customHeight="1" x14ac:dyDescent="0.2">
      <c r="A7869" s="665" t="s">
        <v>15963</v>
      </c>
      <c r="B7869" s="666" t="s">
        <v>8610</v>
      </c>
      <c r="C7869" s="666" t="s">
        <v>10202</v>
      </c>
      <c r="D7869" s="675" t="s">
        <v>15974</v>
      </c>
      <c r="E7869" s="737" t="s">
        <v>4263</v>
      </c>
      <c r="F7869" s="666">
        <v>74076349</v>
      </c>
      <c r="G7869" s="675" t="s">
        <v>16276</v>
      </c>
      <c r="H7869" s="675" t="s">
        <v>15974</v>
      </c>
      <c r="I7869" s="675" t="s">
        <v>8801</v>
      </c>
      <c r="J7869" s="675" t="s">
        <v>9837</v>
      </c>
      <c r="K7869" s="666"/>
      <c r="L7869" s="666"/>
      <c r="M7869" s="763">
        <v>3500</v>
      </c>
      <c r="N7869" s="666">
        <v>1</v>
      </c>
      <c r="O7869" s="666">
        <v>2</v>
      </c>
      <c r="P7869" s="772">
        <v>7</v>
      </c>
      <c r="Q7869" s="666"/>
      <c r="R7869" s="666"/>
    </row>
    <row r="7870" spans="1:18" ht="15.75" customHeight="1" x14ac:dyDescent="0.2">
      <c r="A7870" s="665" t="s">
        <v>15963</v>
      </c>
      <c r="B7870" s="666" t="s">
        <v>8610</v>
      </c>
      <c r="C7870" s="666" t="s">
        <v>13076</v>
      </c>
      <c r="D7870" s="675" t="s">
        <v>9914</v>
      </c>
      <c r="E7870" s="737" t="s">
        <v>13813</v>
      </c>
      <c r="F7870" s="666">
        <v>70467839</v>
      </c>
      <c r="G7870" s="675" t="s">
        <v>16277</v>
      </c>
      <c r="H7870" s="675" t="s">
        <v>9914</v>
      </c>
      <c r="I7870" s="675" t="s">
        <v>8801</v>
      </c>
      <c r="J7870" s="675" t="s">
        <v>9913</v>
      </c>
      <c r="K7870" s="666">
        <v>1</v>
      </c>
      <c r="L7870" s="666">
        <v>2</v>
      </c>
      <c r="M7870" s="763">
        <v>6502</v>
      </c>
      <c r="N7870" s="666"/>
      <c r="O7870" s="666"/>
      <c r="P7870" s="772" t="s">
        <v>554</v>
      </c>
      <c r="Q7870" s="666"/>
      <c r="R7870" s="666"/>
    </row>
    <row r="7871" spans="1:18" ht="15.75" customHeight="1" x14ac:dyDescent="0.2">
      <c r="A7871" s="665" t="s">
        <v>15963</v>
      </c>
      <c r="B7871" s="666" t="s">
        <v>15964</v>
      </c>
      <c r="C7871" s="666" t="s">
        <v>13076</v>
      </c>
      <c r="D7871" s="675" t="s">
        <v>9268</v>
      </c>
      <c r="E7871" s="737" t="s">
        <v>16013</v>
      </c>
      <c r="F7871" s="666">
        <v>46317950</v>
      </c>
      <c r="G7871" s="675" t="s">
        <v>16278</v>
      </c>
      <c r="H7871" s="675" t="s">
        <v>9268</v>
      </c>
      <c r="I7871" s="675" t="s">
        <v>8801</v>
      </c>
      <c r="J7871" s="675" t="s">
        <v>13704</v>
      </c>
      <c r="K7871" s="666">
        <v>2</v>
      </c>
      <c r="L7871" s="666">
        <v>6</v>
      </c>
      <c r="M7871" s="763">
        <v>6156</v>
      </c>
      <c r="N7871" s="666">
        <v>2</v>
      </c>
      <c r="O7871" s="666">
        <v>6</v>
      </c>
      <c r="P7871" s="772">
        <v>36.9</v>
      </c>
      <c r="Q7871" s="666">
        <v>12</v>
      </c>
      <c r="R7871" s="666" t="s">
        <v>16015</v>
      </c>
    </row>
    <row r="7872" spans="1:18" ht="15.75" customHeight="1" x14ac:dyDescent="0.2">
      <c r="A7872" s="665" t="s">
        <v>15963</v>
      </c>
      <c r="B7872" s="666" t="s">
        <v>15983</v>
      </c>
      <c r="C7872" s="666" t="s">
        <v>10202</v>
      </c>
      <c r="D7872" s="675" t="s">
        <v>10738</v>
      </c>
      <c r="E7872" s="737" t="s">
        <v>7555</v>
      </c>
      <c r="F7872" s="666">
        <v>42542674</v>
      </c>
      <c r="G7872" s="675" t="s">
        <v>16279</v>
      </c>
      <c r="H7872" s="675" t="s">
        <v>10738</v>
      </c>
      <c r="I7872" s="675" t="s">
        <v>15967</v>
      </c>
      <c r="J7872" s="675" t="s">
        <v>10738</v>
      </c>
      <c r="K7872" s="666">
        <v>2</v>
      </c>
      <c r="L7872" s="666">
        <v>12</v>
      </c>
      <c r="M7872" s="763">
        <v>1212</v>
      </c>
      <c r="N7872" s="666" t="s">
        <v>10860</v>
      </c>
      <c r="O7872" s="666">
        <v>6</v>
      </c>
      <c r="P7872" s="772">
        <v>7.2</v>
      </c>
      <c r="Q7872" s="666">
        <v>12</v>
      </c>
      <c r="R7872" s="666" t="s">
        <v>1702</v>
      </c>
    </row>
    <row r="7873" spans="1:18" ht="15.75" customHeight="1" x14ac:dyDescent="0.2">
      <c r="A7873" s="665" t="s">
        <v>15963</v>
      </c>
      <c r="B7873" s="666" t="s">
        <v>15983</v>
      </c>
      <c r="C7873" s="666" t="s">
        <v>10202</v>
      </c>
      <c r="D7873" s="675" t="s">
        <v>10738</v>
      </c>
      <c r="E7873" s="737" t="s">
        <v>7555</v>
      </c>
      <c r="F7873" s="666">
        <v>19250641</v>
      </c>
      <c r="G7873" s="675" t="s">
        <v>16280</v>
      </c>
      <c r="H7873" s="675" t="s">
        <v>10738</v>
      </c>
      <c r="I7873" s="675" t="s">
        <v>15967</v>
      </c>
      <c r="J7873" s="675" t="s">
        <v>10738</v>
      </c>
      <c r="K7873" s="666">
        <v>2</v>
      </c>
      <c r="L7873" s="666">
        <v>12</v>
      </c>
      <c r="M7873" s="763">
        <v>1212</v>
      </c>
      <c r="N7873" s="666" t="s">
        <v>10860</v>
      </c>
      <c r="O7873" s="666">
        <v>6</v>
      </c>
      <c r="P7873" s="772">
        <v>7.2</v>
      </c>
      <c r="Q7873" s="666">
        <v>12</v>
      </c>
      <c r="R7873" s="666" t="s">
        <v>1702</v>
      </c>
    </row>
    <row r="7874" spans="1:18" ht="15.75" customHeight="1" x14ac:dyDescent="0.2">
      <c r="A7874" s="665" t="s">
        <v>15963</v>
      </c>
      <c r="B7874" s="666" t="s">
        <v>15964</v>
      </c>
      <c r="C7874" s="666" t="s">
        <v>13076</v>
      </c>
      <c r="D7874" s="675" t="s">
        <v>9914</v>
      </c>
      <c r="E7874" s="737" t="s">
        <v>13813</v>
      </c>
      <c r="F7874" s="666">
        <v>42058529</v>
      </c>
      <c r="G7874" s="675" t="s">
        <v>16281</v>
      </c>
      <c r="H7874" s="675" t="s">
        <v>9914</v>
      </c>
      <c r="I7874" s="675" t="s">
        <v>8801</v>
      </c>
      <c r="J7874" s="675" t="s">
        <v>9913</v>
      </c>
      <c r="K7874" s="666"/>
      <c r="L7874" s="666"/>
      <c r="M7874" s="763">
        <v>6500</v>
      </c>
      <c r="N7874" s="666">
        <v>1</v>
      </c>
      <c r="O7874" s="666">
        <v>1</v>
      </c>
      <c r="P7874" s="772">
        <v>6.5</v>
      </c>
      <c r="Q7874" s="666"/>
      <c r="R7874" s="666"/>
    </row>
    <row r="7875" spans="1:18" ht="15.75" customHeight="1" x14ac:dyDescent="0.2">
      <c r="A7875" s="665" t="s">
        <v>15963</v>
      </c>
      <c r="B7875" s="666" t="s">
        <v>8610</v>
      </c>
      <c r="C7875" s="666" t="s">
        <v>10202</v>
      </c>
      <c r="D7875" s="675" t="s">
        <v>9914</v>
      </c>
      <c r="E7875" s="737" t="s">
        <v>13813</v>
      </c>
      <c r="F7875" s="666">
        <v>44585811</v>
      </c>
      <c r="G7875" s="675" t="s">
        <v>16282</v>
      </c>
      <c r="H7875" s="675" t="s">
        <v>9914</v>
      </c>
      <c r="I7875" s="675" t="s">
        <v>8801</v>
      </c>
      <c r="J7875" s="675" t="s">
        <v>9913</v>
      </c>
      <c r="K7875" s="666">
        <v>1</v>
      </c>
      <c r="L7875" s="666">
        <v>3</v>
      </c>
      <c r="M7875" s="763">
        <v>6503</v>
      </c>
      <c r="N7875" s="666"/>
      <c r="O7875" s="666"/>
      <c r="P7875" s="772" t="s">
        <v>554</v>
      </c>
      <c r="Q7875" s="666"/>
      <c r="R7875" s="666"/>
    </row>
    <row r="7876" spans="1:18" ht="15.75" customHeight="1" x14ac:dyDescent="0.2">
      <c r="A7876" s="665" t="s">
        <v>15963</v>
      </c>
      <c r="B7876" s="666" t="s">
        <v>15983</v>
      </c>
      <c r="C7876" s="666" t="s">
        <v>10202</v>
      </c>
      <c r="D7876" s="675" t="s">
        <v>12055</v>
      </c>
      <c r="E7876" s="737" t="s">
        <v>1688</v>
      </c>
      <c r="F7876" s="666">
        <v>18082273</v>
      </c>
      <c r="G7876" s="675" t="s">
        <v>16283</v>
      </c>
      <c r="H7876" s="675" t="s">
        <v>12055</v>
      </c>
      <c r="I7876" s="675" t="s">
        <v>7541</v>
      </c>
      <c r="J7876" s="675" t="s">
        <v>12055</v>
      </c>
      <c r="K7876" s="666">
        <v>2</v>
      </c>
      <c r="L7876" s="666">
        <v>12</v>
      </c>
      <c r="M7876" s="763">
        <v>1012</v>
      </c>
      <c r="N7876" s="666" t="s">
        <v>10860</v>
      </c>
      <c r="O7876" s="666">
        <v>6</v>
      </c>
      <c r="P7876" s="772">
        <v>6</v>
      </c>
      <c r="Q7876" s="666">
        <v>12</v>
      </c>
      <c r="R7876" s="666" t="s">
        <v>5120</v>
      </c>
    </row>
    <row r="7877" spans="1:18" ht="15.75" customHeight="1" x14ac:dyDescent="0.2">
      <c r="A7877" s="665" t="s">
        <v>15963</v>
      </c>
      <c r="B7877" s="666" t="s">
        <v>15964</v>
      </c>
      <c r="C7877" s="666" t="s">
        <v>13076</v>
      </c>
      <c r="D7877" s="675" t="s">
        <v>10738</v>
      </c>
      <c r="E7877" s="737" t="s">
        <v>5091</v>
      </c>
      <c r="F7877" s="666">
        <v>43897123</v>
      </c>
      <c r="G7877" s="675" t="s">
        <v>16284</v>
      </c>
      <c r="H7877" s="675" t="s">
        <v>10738</v>
      </c>
      <c r="I7877" s="675" t="s">
        <v>15967</v>
      </c>
      <c r="J7877" s="675" t="s">
        <v>10738</v>
      </c>
      <c r="K7877" s="666">
        <v>2</v>
      </c>
      <c r="L7877" s="666">
        <v>12</v>
      </c>
      <c r="M7877" s="763">
        <v>2512</v>
      </c>
      <c r="N7877" s="666">
        <v>1</v>
      </c>
      <c r="O7877" s="666">
        <v>6</v>
      </c>
      <c r="P7877" s="772">
        <v>15</v>
      </c>
      <c r="Q7877" s="666">
        <v>12</v>
      </c>
      <c r="R7877" s="666" t="s">
        <v>1269</v>
      </c>
    </row>
    <row r="7878" spans="1:18" ht="15.75" customHeight="1" x14ac:dyDescent="0.2">
      <c r="A7878" s="665" t="s">
        <v>15963</v>
      </c>
      <c r="B7878" s="666" t="s">
        <v>15964</v>
      </c>
      <c r="C7878" s="666" t="s">
        <v>13076</v>
      </c>
      <c r="D7878" s="675" t="s">
        <v>9914</v>
      </c>
      <c r="E7878" s="737" t="s">
        <v>13813</v>
      </c>
      <c r="F7878" s="666">
        <v>41509467</v>
      </c>
      <c r="G7878" s="675" t="s">
        <v>16285</v>
      </c>
      <c r="H7878" s="675" t="s">
        <v>9914</v>
      </c>
      <c r="I7878" s="675" t="s">
        <v>8801</v>
      </c>
      <c r="J7878" s="675" t="s">
        <v>9913</v>
      </c>
      <c r="K7878" s="666">
        <v>1</v>
      </c>
      <c r="L7878" s="666">
        <v>5</v>
      </c>
      <c r="M7878" s="763">
        <v>6505</v>
      </c>
      <c r="N7878" s="666">
        <v>1</v>
      </c>
      <c r="O7878" s="666">
        <v>5</v>
      </c>
      <c r="P7878" s="772">
        <v>32.5</v>
      </c>
      <c r="Q7878" s="666"/>
      <c r="R7878" s="666"/>
    </row>
    <row r="7879" spans="1:18" ht="15.75" customHeight="1" x14ac:dyDescent="0.2">
      <c r="A7879" s="665" t="s">
        <v>15963</v>
      </c>
      <c r="B7879" s="666" t="s">
        <v>15964</v>
      </c>
      <c r="C7879" s="666" t="s">
        <v>13076</v>
      </c>
      <c r="D7879" s="675" t="s">
        <v>9268</v>
      </c>
      <c r="E7879" s="737" t="s">
        <v>16013</v>
      </c>
      <c r="F7879" s="666">
        <v>47160460</v>
      </c>
      <c r="G7879" s="675" t="s">
        <v>16286</v>
      </c>
      <c r="H7879" s="675" t="s">
        <v>9268</v>
      </c>
      <c r="I7879" s="675" t="s">
        <v>8801</v>
      </c>
      <c r="J7879" s="675" t="s">
        <v>13704</v>
      </c>
      <c r="K7879" s="666">
        <v>1</v>
      </c>
      <c r="L7879" s="666">
        <v>3</v>
      </c>
      <c r="M7879" s="763">
        <v>6153</v>
      </c>
      <c r="N7879" s="666">
        <v>2</v>
      </c>
      <c r="O7879" s="666">
        <v>6</v>
      </c>
      <c r="P7879" s="772">
        <v>36.9</v>
      </c>
      <c r="Q7879" s="666">
        <v>12</v>
      </c>
      <c r="R7879" s="666" t="s">
        <v>16015</v>
      </c>
    </row>
    <row r="7880" spans="1:18" ht="15.75" customHeight="1" x14ac:dyDescent="0.2">
      <c r="A7880" s="665" t="s">
        <v>15963</v>
      </c>
      <c r="B7880" s="666" t="s">
        <v>8610</v>
      </c>
      <c r="C7880" s="666" t="s">
        <v>10202</v>
      </c>
      <c r="D7880" s="675" t="s">
        <v>10738</v>
      </c>
      <c r="E7880" s="737" t="s">
        <v>15499</v>
      </c>
      <c r="F7880" s="666">
        <v>3492557</v>
      </c>
      <c r="G7880" s="675" t="s">
        <v>16287</v>
      </c>
      <c r="H7880" s="675" t="s">
        <v>10738</v>
      </c>
      <c r="I7880" s="675" t="s">
        <v>15967</v>
      </c>
      <c r="J7880" s="675" t="s">
        <v>10738</v>
      </c>
      <c r="K7880" s="666"/>
      <c r="L7880" s="666"/>
      <c r="M7880" s="763">
        <v>2040</v>
      </c>
      <c r="N7880" s="666">
        <v>1</v>
      </c>
      <c r="O7880" s="666">
        <v>1</v>
      </c>
      <c r="P7880" s="772">
        <v>2.04</v>
      </c>
      <c r="Q7880" s="666"/>
      <c r="R7880" s="666"/>
    </row>
    <row r="7881" spans="1:18" ht="15.75" customHeight="1" x14ac:dyDescent="0.2">
      <c r="A7881" s="665" t="s">
        <v>15963</v>
      </c>
      <c r="B7881" s="666" t="s">
        <v>8610</v>
      </c>
      <c r="C7881" s="666" t="s">
        <v>10202</v>
      </c>
      <c r="D7881" s="675" t="s">
        <v>12055</v>
      </c>
      <c r="E7881" s="737" t="s">
        <v>7454</v>
      </c>
      <c r="F7881" s="666">
        <v>77436174</v>
      </c>
      <c r="G7881" s="675" t="s">
        <v>16288</v>
      </c>
      <c r="H7881" s="675" t="s">
        <v>12055</v>
      </c>
      <c r="I7881" s="675" t="s">
        <v>7541</v>
      </c>
      <c r="J7881" s="675" t="s">
        <v>12055</v>
      </c>
      <c r="K7881" s="666">
        <v>2</v>
      </c>
      <c r="L7881" s="666">
        <v>12</v>
      </c>
      <c r="M7881" s="763">
        <v>1512</v>
      </c>
      <c r="N7881" s="666" t="s">
        <v>10860</v>
      </c>
      <c r="O7881" s="666">
        <v>6</v>
      </c>
      <c r="P7881" s="772">
        <v>9</v>
      </c>
      <c r="Q7881" s="666">
        <v>12</v>
      </c>
      <c r="R7881" s="666" t="s">
        <v>1316</v>
      </c>
    </row>
    <row r="7882" spans="1:18" ht="15.75" customHeight="1" x14ac:dyDescent="0.2">
      <c r="A7882" s="665" t="s">
        <v>15963</v>
      </c>
      <c r="B7882" s="666" t="s">
        <v>15964</v>
      </c>
      <c r="C7882" s="666" t="s">
        <v>13076</v>
      </c>
      <c r="D7882" s="675" t="s">
        <v>9914</v>
      </c>
      <c r="E7882" s="737" t="s">
        <v>13813</v>
      </c>
      <c r="F7882" s="666">
        <v>70258081</v>
      </c>
      <c r="G7882" s="675" t="s">
        <v>16289</v>
      </c>
      <c r="H7882" s="675" t="s">
        <v>9914</v>
      </c>
      <c r="I7882" s="675" t="s">
        <v>8801</v>
      </c>
      <c r="J7882" s="675" t="s">
        <v>9913</v>
      </c>
      <c r="K7882" s="666"/>
      <c r="L7882" s="666"/>
      <c r="M7882" s="763">
        <v>6500</v>
      </c>
      <c r="N7882" s="666">
        <v>1</v>
      </c>
      <c r="O7882" s="666">
        <v>3</v>
      </c>
      <c r="P7882" s="772">
        <v>19.5</v>
      </c>
      <c r="Q7882" s="666"/>
      <c r="R7882" s="666"/>
    </row>
    <row r="7883" spans="1:18" ht="15.75" customHeight="1" x14ac:dyDescent="0.2">
      <c r="A7883" s="665" t="s">
        <v>15963</v>
      </c>
      <c r="B7883" s="666" t="s">
        <v>15964</v>
      </c>
      <c r="C7883" s="666" t="s">
        <v>13076</v>
      </c>
      <c r="D7883" s="675" t="s">
        <v>10738</v>
      </c>
      <c r="E7883" s="737" t="s">
        <v>5091</v>
      </c>
      <c r="F7883" s="666">
        <v>45748463</v>
      </c>
      <c r="G7883" s="675" t="s">
        <v>16290</v>
      </c>
      <c r="H7883" s="675" t="s">
        <v>10738</v>
      </c>
      <c r="I7883" s="675" t="s">
        <v>15967</v>
      </c>
      <c r="J7883" s="675" t="s">
        <v>10738</v>
      </c>
      <c r="K7883" s="666"/>
      <c r="L7883" s="666"/>
      <c r="M7883" s="763">
        <v>2500</v>
      </c>
      <c r="N7883" s="666">
        <v>1</v>
      </c>
      <c r="O7883" s="666">
        <v>4</v>
      </c>
      <c r="P7883" s="772">
        <v>10</v>
      </c>
      <c r="Q7883" s="666"/>
      <c r="R7883" s="666"/>
    </row>
    <row r="7884" spans="1:18" ht="15.75" customHeight="1" x14ac:dyDescent="0.2">
      <c r="A7884" s="665" t="s">
        <v>15963</v>
      </c>
      <c r="B7884" s="666" t="s">
        <v>8610</v>
      </c>
      <c r="C7884" s="666" t="s">
        <v>10202</v>
      </c>
      <c r="D7884" s="675" t="s">
        <v>10738</v>
      </c>
      <c r="E7884" s="737" t="s">
        <v>15499</v>
      </c>
      <c r="F7884" s="666">
        <v>45748463</v>
      </c>
      <c r="G7884" s="675" t="s">
        <v>16290</v>
      </c>
      <c r="H7884" s="675" t="s">
        <v>10738</v>
      </c>
      <c r="I7884" s="675" t="s">
        <v>15967</v>
      </c>
      <c r="J7884" s="675" t="s">
        <v>10738</v>
      </c>
      <c r="K7884" s="666"/>
      <c r="L7884" s="666"/>
      <c r="M7884" s="763">
        <v>2040</v>
      </c>
      <c r="N7884" s="666">
        <v>1</v>
      </c>
      <c r="O7884" s="666">
        <v>2</v>
      </c>
      <c r="P7884" s="772">
        <v>4.08</v>
      </c>
      <c r="Q7884" s="666"/>
      <c r="R7884" s="666"/>
    </row>
    <row r="7885" spans="1:18" ht="15.75" customHeight="1" x14ac:dyDescent="0.2">
      <c r="A7885" s="665" t="s">
        <v>15963</v>
      </c>
      <c r="B7885" s="666" t="s">
        <v>15964</v>
      </c>
      <c r="C7885" s="666" t="s">
        <v>13076</v>
      </c>
      <c r="D7885" s="675" t="s">
        <v>9268</v>
      </c>
      <c r="E7885" s="737" t="s">
        <v>16013</v>
      </c>
      <c r="F7885" s="666">
        <v>46574246</v>
      </c>
      <c r="G7885" s="675" t="s">
        <v>16291</v>
      </c>
      <c r="H7885" s="675" t="s">
        <v>9268</v>
      </c>
      <c r="I7885" s="675" t="s">
        <v>8801</v>
      </c>
      <c r="J7885" s="675" t="s">
        <v>13704</v>
      </c>
      <c r="K7885" s="666">
        <v>2</v>
      </c>
      <c r="L7885" s="666">
        <v>6</v>
      </c>
      <c r="M7885" s="763">
        <v>6156</v>
      </c>
      <c r="N7885" s="666">
        <v>2</v>
      </c>
      <c r="O7885" s="666">
        <v>6</v>
      </c>
      <c r="P7885" s="772">
        <v>36.9</v>
      </c>
      <c r="Q7885" s="666">
        <v>12</v>
      </c>
      <c r="R7885" s="666" t="s">
        <v>16015</v>
      </c>
    </row>
    <row r="7886" spans="1:18" ht="15.75" customHeight="1" x14ac:dyDescent="0.2">
      <c r="A7886" s="665" t="s">
        <v>15963</v>
      </c>
      <c r="B7886" s="666" t="s">
        <v>8610</v>
      </c>
      <c r="C7886" s="666" t="s">
        <v>10202</v>
      </c>
      <c r="D7886" s="675" t="s">
        <v>12055</v>
      </c>
      <c r="E7886" s="737" t="s">
        <v>5124</v>
      </c>
      <c r="F7886" s="666">
        <v>76524822</v>
      </c>
      <c r="G7886" s="675" t="s">
        <v>16292</v>
      </c>
      <c r="H7886" s="675" t="s">
        <v>12055</v>
      </c>
      <c r="I7886" s="675" t="s">
        <v>7541</v>
      </c>
      <c r="J7886" s="675" t="s">
        <v>12055</v>
      </c>
      <c r="K7886" s="666">
        <v>2</v>
      </c>
      <c r="L7886" s="666">
        <v>4</v>
      </c>
      <c r="M7886" s="763">
        <v>2004</v>
      </c>
      <c r="N7886" s="666"/>
      <c r="O7886" s="666"/>
      <c r="P7886" s="772" t="s">
        <v>554</v>
      </c>
      <c r="Q7886" s="666"/>
      <c r="R7886" s="666"/>
    </row>
    <row r="7887" spans="1:18" ht="15.75" customHeight="1" x14ac:dyDescent="0.2">
      <c r="A7887" s="665" t="s">
        <v>15963</v>
      </c>
      <c r="B7887" s="666" t="s">
        <v>8610</v>
      </c>
      <c r="C7887" s="666" t="s">
        <v>13076</v>
      </c>
      <c r="D7887" s="675" t="s">
        <v>9914</v>
      </c>
      <c r="E7887" s="737" t="s">
        <v>13813</v>
      </c>
      <c r="F7887" s="666">
        <v>70361373</v>
      </c>
      <c r="G7887" s="675" t="s">
        <v>12168</v>
      </c>
      <c r="H7887" s="675" t="s">
        <v>9914</v>
      </c>
      <c r="I7887" s="675" t="s">
        <v>8801</v>
      </c>
      <c r="J7887" s="675" t="s">
        <v>9913</v>
      </c>
      <c r="K7887" s="666">
        <v>1</v>
      </c>
      <c r="L7887" s="666">
        <v>6</v>
      </c>
      <c r="M7887" s="763">
        <v>6506</v>
      </c>
      <c r="N7887" s="666"/>
      <c r="O7887" s="666"/>
      <c r="P7887" s="772" t="s">
        <v>554</v>
      </c>
      <c r="Q7887" s="666"/>
      <c r="R7887" s="666"/>
    </row>
    <row r="7888" spans="1:18" ht="15.75" customHeight="1" x14ac:dyDescent="0.2">
      <c r="A7888" s="665" t="s">
        <v>15963</v>
      </c>
      <c r="B7888" s="666" t="s">
        <v>15964</v>
      </c>
      <c r="C7888" s="666" t="s">
        <v>13076</v>
      </c>
      <c r="D7888" s="675" t="s">
        <v>9268</v>
      </c>
      <c r="E7888" s="737" t="s">
        <v>1750</v>
      </c>
      <c r="F7888" s="666">
        <v>46784389</v>
      </c>
      <c r="G7888" s="675" t="s">
        <v>16293</v>
      </c>
      <c r="H7888" s="675" t="s">
        <v>9268</v>
      </c>
      <c r="I7888" s="675" t="s">
        <v>8801</v>
      </c>
      <c r="J7888" s="675" t="s">
        <v>13704</v>
      </c>
      <c r="K7888" s="666">
        <v>2</v>
      </c>
      <c r="L7888" s="666">
        <v>12</v>
      </c>
      <c r="M7888" s="763">
        <v>4512</v>
      </c>
      <c r="N7888" s="666">
        <v>1</v>
      </c>
      <c r="O7888" s="666">
        <v>6</v>
      </c>
      <c r="P7888" s="772">
        <v>27</v>
      </c>
      <c r="Q7888" s="666">
        <v>12</v>
      </c>
      <c r="R7888" s="666" t="s">
        <v>8149</v>
      </c>
    </row>
    <row r="7889" spans="1:18" ht="15.75" customHeight="1" x14ac:dyDescent="0.2">
      <c r="A7889" s="665" t="s">
        <v>15963</v>
      </c>
      <c r="B7889" s="666" t="s">
        <v>15964</v>
      </c>
      <c r="C7889" s="666" t="s">
        <v>13076</v>
      </c>
      <c r="D7889" s="675" t="s">
        <v>9914</v>
      </c>
      <c r="E7889" s="737" t="s">
        <v>13813</v>
      </c>
      <c r="F7889" s="666">
        <v>45596513</v>
      </c>
      <c r="G7889" s="675" t="s">
        <v>16294</v>
      </c>
      <c r="H7889" s="675" t="s">
        <v>9914</v>
      </c>
      <c r="I7889" s="675" t="s">
        <v>8801</v>
      </c>
      <c r="J7889" s="675" t="s">
        <v>9913</v>
      </c>
      <c r="K7889" s="666">
        <v>2</v>
      </c>
      <c r="L7889" s="666">
        <v>12</v>
      </c>
      <c r="M7889" s="763">
        <v>6512</v>
      </c>
      <c r="N7889" s="666">
        <v>1</v>
      </c>
      <c r="O7889" s="666">
        <v>6</v>
      </c>
      <c r="P7889" s="772">
        <v>39</v>
      </c>
      <c r="Q7889" s="666">
        <v>12</v>
      </c>
      <c r="R7889" s="666" t="s">
        <v>866</v>
      </c>
    </row>
    <row r="7890" spans="1:18" ht="15.75" customHeight="1" x14ac:dyDescent="0.2">
      <c r="A7890" s="665" t="s">
        <v>15963</v>
      </c>
      <c r="B7890" s="666" t="s">
        <v>15964</v>
      </c>
      <c r="C7890" s="666" t="s">
        <v>13076</v>
      </c>
      <c r="D7890" s="675" t="s">
        <v>10738</v>
      </c>
      <c r="E7890" s="737" t="s">
        <v>16024</v>
      </c>
      <c r="F7890" s="666">
        <v>71872407</v>
      </c>
      <c r="G7890" s="675" t="s">
        <v>16295</v>
      </c>
      <c r="H7890" s="675" t="s">
        <v>10738</v>
      </c>
      <c r="I7890" s="675" t="s">
        <v>15967</v>
      </c>
      <c r="J7890" s="675" t="s">
        <v>10738</v>
      </c>
      <c r="K7890" s="666"/>
      <c r="L7890" s="666"/>
      <c r="M7890" s="763">
        <v>3420</v>
      </c>
      <c r="N7890" s="666">
        <v>1</v>
      </c>
      <c r="O7890" s="666">
        <v>2</v>
      </c>
      <c r="P7890" s="772">
        <v>6.84</v>
      </c>
      <c r="Q7890" s="666"/>
      <c r="R7890" s="666"/>
    </row>
    <row r="7891" spans="1:18" ht="15.75" customHeight="1" x14ac:dyDescent="0.2">
      <c r="A7891" s="665" t="s">
        <v>15963</v>
      </c>
      <c r="B7891" s="666" t="s">
        <v>8610</v>
      </c>
      <c r="C7891" s="666" t="s">
        <v>10202</v>
      </c>
      <c r="D7891" s="675" t="s">
        <v>9268</v>
      </c>
      <c r="E7891" s="737" t="s">
        <v>5124</v>
      </c>
      <c r="F7891" s="666">
        <v>72779869</v>
      </c>
      <c r="G7891" s="675" t="s">
        <v>15540</v>
      </c>
      <c r="H7891" s="675" t="s">
        <v>9268</v>
      </c>
      <c r="I7891" s="675" t="s">
        <v>8801</v>
      </c>
      <c r="J7891" s="675" t="s">
        <v>13704</v>
      </c>
      <c r="K7891" s="666">
        <v>2</v>
      </c>
      <c r="L7891" s="666">
        <v>12</v>
      </c>
      <c r="M7891" s="763">
        <v>2012</v>
      </c>
      <c r="N7891" s="666">
        <v>1</v>
      </c>
      <c r="O7891" s="666">
        <v>5</v>
      </c>
      <c r="P7891" s="772">
        <v>10</v>
      </c>
      <c r="Q7891" s="666"/>
      <c r="R7891" s="666"/>
    </row>
    <row r="7892" spans="1:18" ht="15.75" customHeight="1" x14ac:dyDescent="0.2">
      <c r="A7892" s="665" t="s">
        <v>15963</v>
      </c>
      <c r="B7892" s="666" t="s">
        <v>8610</v>
      </c>
      <c r="C7892" s="666" t="s">
        <v>13076</v>
      </c>
      <c r="D7892" s="675" t="s">
        <v>9914</v>
      </c>
      <c r="E7892" s="737" t="s">
        <v>13813</v>
      </c>
      <c r="F7892" s="666">
        <v>70225723</v>
      </c>
      <c r="G7892" s="675" t="s">
        <v>16296</v>
      </c>
      <c r="H7892" s="675" t="s">
        <v>9914</v>
      </c>
      <c r="I7892" s="675" t="s">
        <v>8801</v>
      </c>
      <c r="J7892" s="675" t="s">
        <v>9913</v>
      </c>
      <c r="K7892" s="666">
        <v>1</v>
      </c>
      <c r="L7892" s="666">
        <v>5</v>
      </c>
      <c r="M7892" s="763">
        <v>6505</v>
      </c>
      <c r="N7892" s="666"/>
      <c r="O7892" s="666"/>
      <c r="P7892" s="772" t="s">
        <v>554</v>
      </c>
      <c r="Q7892" s="666"/>
      <c r="R7892" s="666"/>
    </row>
    <row r="7893" spans="1:18" ht="15.75" customHeight="1" x14ac:dyDescent="0.2">
      <c r="A7893" s="665" t="s">
        <v>15963</v>
      </c>
      <c r="B7893" s="666" t="s">
        <v>8610</v>
      </c>
      <c r="C7893" s="666" t="s">
        <v>10202</v>
      </c>
      <c r="D7893" s="675" t="s">
        <v>10842</v>
      </c>
      <c r="E7893" s="737" t="s">
        <v>8088</v>
      </c>
      <c r="F7893" s="666">
        <v>44255075</v>
      </c>
      <c r="G7893" s="675" t="s">
        <v>16297</v>
      </c>
      <c r="H7893" s="675" t="s">
        <v>10842</v>
      </c>
      <c r="I7893" s="675" t="s">
        <v>15967</v>
      </c>
      <c r="J7893" s="675" t="s">
        <v>10842</v>
      </c>
      <c r="K7893" s="666">
        <v>2</v>
      </c>
      <c r="L7893" s="666">
        <v>12</v>
      </c>
      <c r="M7893" s="763">
        <v>1412</v>
      </c>
      <c r="N7893" s="666" t="s">
        <v>10860</v>
      </c>
      <c r="O7893" s="666">
        <v>6</v>
      </c>
      <c r="P7893" s="772">
        <v>8.4</v>
      </c>
      <c r="Q7893" s="666">
        <v>12</v>
      </c>
      <c r="R7893" s="666" t="s">
        <v>8162</v>
      </c>
    </row>
    <row r="7894" spans="1:18" ht="15.75" customHeight="1" x14ac:dyDescent="0.2">
      <c r="A7894" s="665" t="s">
        <v>15963</v>
      </c>
      <c r="B7894" s="666" t="s">
        <v>15964</v>
      </c>
      <c r="C7894" s="666" t="s">
        <v>13076</v>
      </c>
      <c r="D7894" s="675" t="s">
        <v>9914</v>
      </c>
      <c r="E7894" s="737" t="s">
        <v>4266</v>
      </c>
      <c r="F7894" s="666">
        <v>44649425</v>
      </c>
      <c r="G7894" s="675" t="s">
        <v>16298</v>
      </c>
      <c r="H7894" s="675" t="s">
        <v>9914</v>
      </c>
      <c r="I7894" s="675" t="s">
        <v>8801</v>
      </c>
      <c r="J7894" s="675" t="s">
        <v>9913</v>
      </c>
      <c r="K7894" s="666">
        <v>1</v>
      </c>
      <c r="L7894" s="666">
        <v>2</v>
      </c>
      <c r="M7894" s="763">
        <v>6002</v>
      </c>
      <c r="N7894" s="666">
        <v>2</v>
      </c>
      <c r="O7894" s="666">
        <v>6</v>
      </c>
      <c r="P7894" s="772">
        <v>36</v>
      </c>
      <c r="Q7894" s="666">
        <v>12</v>
      </c>
      <c r="R7894" s="666" t="s">
        <v>12617</v>
      </c>
    </row>
    <row r="7895" spans="1:18" ht="15.75" customHeight="1" x14ac:dyDescent="0.2">
      <c r="A7895" s="665" t="s">
        <v>15963</v>
      </c>
      <c r="B7895" s="666" t="s">
        <v>15964</v>
      </c>
      <c r="C7895" s="666" t="s">
        <v>13076</v>
      </c>
      <c r="D7895" s="675" t="s">
        <v>10738</v>
      </c>
      <c r="E7895" s="737" t="s">
        <v>5091</v>
      </c>
      <c r="F7895" s="666">
        <v>47394539</v>
      </c>
      <c r="G7895" s="675" t="s">
        <v>16299</v>
      </c>
      <c r="H7895" s="675" t="s">
        <v>10738</v>
      </c>
      <c r="I7895" s="675" t="s">
        <v>15967</v>
      </c>
      <c r="J7895" s="675" t="s">
        <v>10738</v>
      </c>
      <c r="K7895" s="666">
        <v>2</v>
      </c>
      <c r="L7895" s="666">
        <v>12</v>
      </c>
      <c r="M7895" s="763">
        <v>2512</v>
      </c>
      <c r="N7895" s="666">
        <v>1</v>
      </c>
      <c r="O7895" s="666">
        <v>6</v>
      </c>
      <c r="P7895" s="772">
        <v>15</v>
      </c>
      <c r="Q7895" s="666">
        <v>12</v>
      </c>
      <c r="R7895" s="666" t="s">
        <v>1269</v>
      </c>
    </row>
    <row r="7896" spans="1:18" ht="15.75" customHeight="1" x14ac:dyDescent="0.2">
      <c r="A7896" s="665" t="s">
        <v>15963</v>
      </c>
      <c r="B7896" s="666" t="s">
        <v>8610</v>
      </c>
      <c r="C7896" s="666" t="s">
        <v>10202</v>
      </c>
      <c r="D7896" s="675" t="s">
        <v>15974</v>
      </c>
      <c r="E7896" s="737" t="s">
        <v>4263</v>
      </c>
      <c r="F7896" s="666">
        <v>41425305</v>
      </c>
      <c r="G7896" s="675" t="s">
        <v>16300</v>
      </c>
      <c r="H7896" s="675" t="s">
        <v>15974</v>
      </c>
      <c r="I7896" s="675" t="s">
        <v>8801</v>
      </c>
      <c r="J7896" s="675" t="s">
        <v>9837</v>
      </c>
      <c r="K7896" s="666"/>
      <c r="L7896" s="666"/>
      <c r="M7896" s="763">
        <v>3500</v>
      </c>
      <c r="N7896" s="666">
        <v>1</v>
      </c>
      <c r="O7896" s="666">
        <v>2</v>
      </c>
      <c r="P7896" s="772">
        <v>7</v>
      </c>
      <c r="Q7896" s="666"/>
      <c r="R7896" s="666"/>
    </row>
    <row r="7897" spans="1:18" ht="15.75" customHeight="1" x14ac:dyDescent="0.2">
      <c r="A7897" s="665" t="s">
        <v>15963</v>
      </c>
      <c r="B7897" s="666" t="s">
        <v>15964</v>
      </c>
      <c r="C7897" s="666" t="s">
        <v>13076</v>
      </c>
      <c r="D7897" s="675" t="s">
        <v>9914</v>
      </c>
      <c r="E7897" s="737" t="s">
        <v>13813</v>
      </c>
      <c r="F7897" s="666">
        <v>73317529</v>
      </c>
      <c r="G7897" s="675" t="s">
        <v>16301</v>
      </c>
      <c r="H7897" s="675" t="s">
        <v>9914</v>
      </c>
      <c r="I7897" s="675" t="s">
        <v>8801</v>
      </c>
      <c r="J7897" s="675" t="s">
        <v>9913</v>
      </c>
      <c r="K7897" s="666">
        <v>1</v>
      </c>
      <c r="L7897" s="666">
        <v>3</v>
      </c>
      <c r="M7897" s="763">
        <v>6503</v>
      </c>
      <c r="N7897" s="666">
        <v>2</v>
      </c>
      <c r="O7897" s="666">
        <v>6</v>
      </c>
      <c r="P7897" s="772">
        <v>39</v>
      </c>
      <c r="Q7897" s="666">
        <v>12</v>
      </c>
      <c r="R7897" s="666" t="s">
        <v>866</v>
      </c>
    </row>
    <row r="7898" spans="1:18" ht="15.75" customHeight="1" x14ac:dyDescent="0.2">
      <c r="A7898" s="665" t="s">
        <v>15963</v>
      </c>
      <c r="B7898" s="666" t="s">
        <v>8610</v>
      </c>
      <c r="C7898" s="666" t="s">
        <v>13076</v>
      </c>
      <c r="D7898" s="675" t="s">
        <v>10356</v>
      </c>
      <c r="E7898" s="737" t="s">
        <v>16008</v>
      </c>
      <c r="F7898" s="666">
        <v>72768462</v>
      </c>
      <c r="G7898" s="675" t="s">
        <v>16302</v>
      </c>
      <c r="H7898" s="675" t="s">
        <v>10356</v>
      </c>
      <c r="I7898" s="675" t="s">
        <v>8801</v>
      </c>
      <c r="J7898" s="675" t="s">
        <v>15982</v>
      </c>
      <c r="K7898" s="666">
        <v>1</v>
      </c>
      <c r="L7898" s="666">
        <v>3</v>
      </c>
      <c r="M7898" s="763">
        <v>2803</v>
      </c>
      <c r="N7898" s="666"/>
      <c r="O7898" s="666"/>
      <c r="P7898" s="772" t="s">
        <v>554</v>
      </c>
      <c r="Q7898" s="666"/>
      <c r="R7898" s="666"/>
    </row>
    <row r="7899" spans="1:18" ht="15.75" customHeight="1" x14ac:dyDescent="0.2">
      <c r="A7899" s="665" t="s">
        <v>15963</v>
      </c>
      <c r="B7899" s="666" t="s">
        <v>15964</v>
      </c>
      <c r="C7899" s="666" t="s">
        <v>13076</v>
      </c>
      <c r="D7899" s="675" t="s">
        <v>10356</v>
      </c>
      <c r="E7899" s="737" t="s">
        <v>1124</v>
      </c>
      <c r="F7899" s="666">
        <v>72768462</v>
      </c>
      <c r="G7899" s="675" t="s">
        <v>16302</v>
      </c>
      <c r="H7899" s="675" t="s">
        <v>10356</v>
      </c>
      <c r="I7899" s="675" t="s">
        <v>8801</v>
      </c>
      <c r="J7899" s="675" t="s">
        <v>15982</v>
      </c>
      <c r="K7899" s="666">
        <v>3</v>
      </c>
      <c r="L7899" s="666">
        <v>8</v>
      </c>
      <c r="M7899" s="763">
        <v>3008</v>
      </c>
      <c r="N7899" s="666">
        <v>2</v>
      </c>
      <c r="O7899" s="666">
        <v>6</v>
      </c>
      <c r="P7899" s="772">
        <v>18</v>
      </c>
      <c r="Q7899" s="666">
        <v>12</v>
      </c>
      <c r="R7899" s="666" t="s">
        <v>4329</v>
      </c>
    </row>
    <row r="7900" spans="1:18" ht="15.75" customHeight="1" x14ac:dyDescent="0.2">
      <c r="A7900" s="665" t="s">
        <v>15963</v>
      </c>
      <c r="B7900" s="666" t="s">
        <v>15964</v>
      </c>
      <c r="C7900" s="666" t="s">
        <v>13076</v>
      </c>
      <c r="D7900" s="675" t="s">
        <v>9268</v>
      </c>
      <c r="E7900" s="737" t="s">
        <v>1750</v>
      </c>
      <c r="F7900" s="666">
        <v>73710789</v>
      </c>
      <c r="G7900" s="675" t="s">
        <v>16303</v>
      </c>
      <c r="H7900" s="675" t="s">
        <v>9268</v>
      </c>
      <c r="I7900" s="675" t="s">
        <v>8801</v>
      </c>
      <c r="J7900" s="675" t="s">
        <v>13704</v>
      </c>
      <c r="K7900" s="666">
        <v>2</v>
      </c>
      <c r="L7900" s="666">
        <v>12</v>
      </c>
      <c r="M7900" s="763">
        <v>4512</v>
      </c>
      <c r="N7900" s="666">
        <v>1</v>
      </c>
      <c r="O7900" s="666">
        <v>6</v>
      </c>
      <c r="P7900" s="772">
        <v>27</v>
      </c>
      <c r="Q7900" s="666">
        <v>12</v>
      </c>
      <c r="R7900" s="666" t="s">
        <v>8149</v>
      </c>
    </row>
    <row r="7901" spans="1:18" ht="15.75" customHeight="1" x14ac:dyDescent="0.2">
      <c r="A7901" s="665" t="s">
        <v>15963</v>
      </c>
      <c r="B7901" s="666" t="s">
        <v>15964</v>
      </c>
      <c r="C7901" s="666" t="s">
        <v>13076</v>
      </c>
      <c r="D7901" s="675" t="s">
        <v>9268</v>
      </c>
      <c r="E7901" s="737" t="s">
        <v>1750</v>
      </c>
      <c r="F7901" s="666">
        <v>47181251</v>
      </c>
      <c r="G7901" s="675" t="s">
        <v>16304</v>
      </c>
      <c r="H7901" s="675" t="s">
        <v>9268</v>
      </c>
      <c r="I7901" s="675" t="s">
        <v>8801</v>
      </c>
      <c r="J7901" s="675" t="s">
        <v>13704</v>
      </c>
      <c r="K7901" s="666"/>
      <c r="L7901" s="666"/>
      <c r="M7901" s="763">
        <v>4500</v>
      </c>
      <c r="N7901" s="666">
        <v>1</v>
      </c>
      <c r="O7901" s="666">
        <v>4</v>
      </c>
      <c r="P7901" s="772">
        <v>18</v>
      </c>
      <c r="Q7901" s="666"/>
      <c r="R7901" s="666"/>
    </row>
    <row r="7902" spans="1:18" ht="15.75" customHeight="1" x14ac:dyDescent="0.2">
      <c r="A7902" s="665" t="s">
        <v>15963</v>
      </c>
      <c r="B7902" s="666" t="s">
        <v>8610</v>
      </c>
      <c r="C7902" s="666" t="s">
        <v>10202</v>
      </c>
      <c r="D7902" s="675" t="s">
        <v>8611</v>
      </c>
      <c r="E7902" s="737" t="s">
        <v>6455</v>
      </c>
      <c r="F7902" s="666">
        <v>47167746</v>
      </c>
      <c r="G7902" s="675" t="s">
        <v>16305</v>
      </c>
      <c r="H7902" s="675" t="s">
        <v>8611</v>
      </c>
      <c r="I7902" s="675" t="s">
        <v>15967</v>
      </c>
      <c r="J7902" s="675" t="s">
        <v>8611</v>
      </c>
      <c r="K7902" s="666">
        <v>2</v>
      </c>
      <c r="L7902" s="666">
        <v>12</v>
      </c>
      <c r="M7902" s="763">
        <v>1812</v>
      </c>
      <c r="N7902" s="666" t="s">
        <v>10860</v>
      </c>
      <c r="O7902" s="666">
        <v>6</v>
      </c>
      <c r="P7902" s="772">
        <v>10.8</v>
      </c>
      <c r="Q7902" s="666">
        <v>12</v>
      </c>
      <c r="R7902" s="666" t="s">
        <v>6989</v>
      </c>
    </row>
    <row r="7903" spans="1:18" ht="15.75" customHeight="1" x14ac:dyDescent="0.2">
      <c r="A7903" s="665" t="s">
        <v>15963</v>
      </c>
      <c r="B7903" s="666" t="s">
        <v>15964</v>
      </c>
      <c r="C7903" s="666" t="s">
        <v>13076</v>
      </c>
      <c r="D7903" s="675" t="s">
        <v>10738</v>
      </c>
      <c r="E7903" s="737" t="s">
        <v>5091</v>
      </c>
      <c r="F7903" s="666">
        <v>72205108</v>
      </c>
      <c r="G7903" s="675" t="s">
        <v>16306</v>
      </c>
      <c r="H7903" s="675" t="s">
        <v>10738</v>
      </c>
      <c r="I7903" s="675" t="s">
        <v>15967</v>
      </c>
      <c r="J7903" s="675" t="s">
        <v>10738</v>
      </c>
      <c r="K7903" s="666"/>
      <c r="L7903" s="666"/>
      <c r="M7903" s="763">
        <v>2500</v>
      </c>
      <c r="N7903" s="666">
        <v>1</v>
      </c>
      <c r="O7903" s="666">
        <v>4</v>
      </c>
      <c r="P7903" s="772">
        <v>10</v>
      </c>
      <c r="Q7903" s="666"/>
      <c r="R7903" s="666"/>
    </row>
    <row r="7904" spans="1:18" ht="15.75" customHeight="1" x14ac:dyDescent="0.2">
      <c r="A7904" s="665" t="s">
        <v>15963</v>
      </c>
      <c r="B7904" s="666" t="s">
        <v>15964</v>
      </c>
      <c r="C7904" s="666" t="s">
        <v>13076</v>
      </c>
      <c r="D7904" s="675" t="s">
        <v>10738</v>
      </c>
      <c r="E7904" s="737" t="s">
        <v>5091</v>
      </c>
      <c r="F7904" s="666">
        <v>71811414</v>
      </c>
      <c r="G7904" s="675" t="s">
        <v>16307</v>
      </c>
      <c r="H7904" s="675" t="s">
        <v>10738</v>
      </c>
      <c r="I7904" s="675" t="s">
        <v>15967</v>
      </c>
      <c r="J7904" s="675" t="s">
        <v>10738</v>
      </c>
      <c r="K7904" s="666">
        <v>1</v>
      </c>
      <c r="L7904" s="666">
        <v>4</v>
      </c>
      <c r="M7904" s="763">
        <v>2504</v>
      </c>
      <c r="N7904" s="666">
        <v>1</v>
      </c>
      <c r="O7904" s="666">
        <v>4</v>
      </c>
      <c r="P7904" s="772">
        <v>10</v>
      </c>
      <c r="Q7904" s="666"/>
      <c r="R7904" s="666"/>
    </row>
    <row r="7905" spans="1:18" ht="15.75" customHeight="1" x14ac:dyDescent="0.2">
      <c r="A7905" s="665" t="s">
        <v>15963</v>
      </c>
      <c r="B7905" s="666" t="s">
        <v>8610</v>
      </c>
      <c r="C7905" s="666" t="s">
        <v>10202</v>
      </c>
      <c r="D7905" s="675" t="s">
        <v>10738</v>
      </c>
      <c r="E7905" s="737" t="s">
        <v>15499</v>
      </c>
      <c r="F7905" s="666">
        <v>71811414</v>
      </c>
      <c r="G7905" s="675" t="s">
        <v>16307</v>
      </c>
      <c r="H7905" s="675" t="s">
        <v>10738</v>
      </c>
      <c r="I7905" s="675" t="s">
        <v>15967</v>
      </c>
      <c r="J7905" s="675" t="s">
        <v>10738</v>
      </c>
      <c r="K7905" s="666"/>
      <c r="L7905" s="666"/>
      <c r="M7905" s="763">
        <v>2040</v>
      </c>
      <c r="N7905" s="666">
        <v>1</v>
      </c>
      <c r="O7905" s="666">
        <v>2</v>
      </c>
      <c r="P7905" s="772">
        <v>4.08</v>
      </c>
      <c r="Q7905" s="666"/>
      <c r="R7905" s="666"/>
    </row>
    <row r="7906" spans="1:18" ht="15.75" customHeight="1" x14ac:dyDescent="0.2">
      <c r="A7906" s="665" t="s">
        <v>15963</v>
      </c>
      <c r="B7906" s="666" t="s">
        <v>15964</v>
      </c>
      <c r="C7906" s="666" t="s">
        <v>13076</v>
      </c>
      <c r="D7906" s="675" t="s">
        <v>9268</v>
      </c>
      <c r="E7906" s="737" t="s">
        <v>1750</v>
      </c>
      <c r="F7906" s="666">
        <v>48392241</v>
      </c>
      <c r="G7906" s="675" t="s">
        <v>15375</v>
      </c>
      <c r="H7906" s="675" t="s">
        <v>9268</v>
      </c>
      <c r="I7906" s="675" t="s">
        <v>8801</v>
      </c>
      <c r="J7906" s="675" t="s">
        <v>13704</v>
      </c>
      <c r="K7906" s="666">
        <v>1</v>
      </c>
      <c r="L7906" s="666">
        <v>2</v>
      </c>
      <c r="M7906" s="763">
        <v>4502</v>
      </c>
      <c r="N7906" s="666"/>
      <c r="O7906" s="666"/>
      <c r="P7906" s="772" t="s">
        <v>554</v>
      </c>
      <c r="Q7906" s="666"/>
      <c r="R7906" s="666"/>
    </row>
    <row r="7907" spans="1:18" ht="15.75" customHeight="1" x14ac:dyDescent="0.2">
      <c r="A7907" s="665" t="s">
        <v>15963</v>
      </c>
      <c r="B7907" s="666" t="s">
        <v>15964</v>
      </c>
      <c r="C7907" s="666" t="s">
        <v>13076</v>
      </c>
      <c r="D7907" s="675" t="s">
        <v>12055</v>
      </c>
      <c r="E7907" s="737" t="s">
        <v>5124</v>
      </c>
      <c r="F7907" s="666">
        <v>41128977</v>
      </c>
      <c r="G7907" s="675" t="s">
        <v>16308</v>
      </c>
      <c r="H7907" s="675" t="s">
        <v>12055</v>
      </c>
      <c r="I7907" s="675" t="s">
        <v>7541</v>
      </c>
      <c r="J7907" s="675" t="s">
        <v>12055</v>
      </c>
      <c r="K7907" s="666">
        <v>2</v>
      </c>
      <c r="L7907" s="666">
        <v>12</v>
      </c>
      <c r="M7907" s="763">
        <v>2012</v>
      </c>
      <c r="N7907" s="666">
        <v>1</v>
      </c>
      <c r="O7907" s="666">
        <v>6</v>
      </c>
      <c r="P7907" s="772">
        <v>12</v>
      </c>
      <c r="Q7907" s="666">
        <v>12</v>
      </c>
      <c r="R7907" s="666" t="s">
        <v>1324</v>
      </c>
    </row>
    <row r="7908" spans="1:18" ht="15.75" customHeight="1" x14ac:dyDescent="0.2">
      <c r="A7908" s="665" t="s">
        <v>15963</v>
      </c>
      <c r="B7908" s="666" t="s">
        <v>15964</v>
      </c>
      <c r="C7908" s="666" t="s">
        <v>13076</v>
      </c>
      <c r="D7908" s="675" t="s">
        <v>10738</v>
      </c>
      <c r="E7908" s="737" t="s">
        <v>5124</v>
      </c>
      <c r="F7908" s="666">
        <v>42261540</v>
      </c>
      <c r="G7908" s="675" t="s">
        <v>16309</v>
      </c>
      <c r="H7908" s="675" t="s">
        <v>10738</v>
      </c>
      <c r="I7908" s="675" t="s">
        <v>15967</v>
      </c>
      <c r="J7908" s="675" t="s">
        <v>10738</v>
      </c>
      <c r="K7908" s="666">
        <v>1</v>
      </c>
      <c r="L7908" s="666">
        <v>3</v>
      </c>
      <c r="M7908" s="763">
        <v>2003</v>
      </c>
      <c r="N7908" s="666">
        <v>1</v>
      </c>
      <c r="O7908" s="666">
        <v>3</v>
      </c>
      <c r="P7908" s="772">
        <v>6</v>
      </c>
      <c r="Q7908" s="666"/>
      <c r="R7908" s="666"/>
    </row>
    <row r="7909" spans="1:18" ht="15.75" customHeight="1" x14ac:dyDescent="0.2">
      <c r="A7909" s="665" t="s">
        <v>15963</v>
      </c>
      <c r="B7909" s="666" t="s">
        <v>8610</v>
      </c>
      <c r="C7909" s="666" t="s">
        <v>10202</v>
      </c>
      <c r="D7909" s="675" t="s">
        <v>10356</v>
      </c>
      <c r="E7909" s="737" t="s">
        <v>7454</v>
      </c>
      <c r="F7909" s="666">
        <v>42609862</v>
      </c>
      <c r="G7909" s="675" t="s">
        <v>16310</v>
      </c>
      <c r="H7909" s="675" t="s">
        <v>10356</v>
      </c>
      <c r="I7909" s="675" t="s">
        <v>8801</v>
      </c>
      <c r="J7909" s="675" t="s">
        <v>15982</v>
      </c>
      <c r="K7909" s="666">
        <v>2</v>
      </c>
      <c r="L7909" s="666">
        <v>12</v>
      </c>
      <c r="M7909" s="763">
        <v>1512</v>
      </c>
      <c r="N7909" s="666" t="s">
        <v>10860</v>
      </c>
      <c r="O7909" s="666">
        <v>6</v>
      </c>
      <c r="P7909" s="772">
        <v>9</v>
      </c>
      <c r="Q7909" s="666">
        <v>12</v>
      </c>
      <c r="R7909" s="666" t="s">
        <v>1316</v>
      </c>
    </row>
    <row r="7910" spans="1:18" ht="15.75" customHeight="1" x14ac:dyDescent="0.2">
      <c r="A7910" s="665" t="s">
        <v>15963</v>
      </c>
      <c r="B7910" s="666" t="s">
        <v>15964</v>
      </c>
      <c r="C7910" s="666" t="s">
        <v>13076</v>
      </c>
      <c r="D7910" s="675" t="s">
        <v>12055</v>
      </c>
      <c r="E7910" s="737" t="s">
        <v>5124</v>
      </c>
      <c r="F7910" s="666">
        <v>72017843</v>
      </c>
      <c r="G7910" s="675" t="s">
        <v>16311</v>
      </c>
      <c r="H7910" s="675" t="s">
        <v>12055</v>
      </c>
      <c r="I7910" s="675" t="s">
        <v>7541</v>
      </c>
      <c r="J7910" s="675" t="s">
        <v>12055</v>
      </c>
      <c r="K7910" s="666"/>
      <c r="L7910" s="666"/>
      <c r="M7910" s="763">
        <v>2000</v>
      </c>
      <c r="N7910" s="666">
        <v>1</v>
      </c>
      <c r="O7910" s="666">
        <v>6</v>
      </c>
      <c r="P7910" s="772">
        <v>12</v>
      </c>
      <c r="Q7910" s="666">
        <v>12</v>
      </c>
      <c r="R7910" s="666" t="s">
        <v>1324</v>
      </c>
    </row>
    <row r="7911" spans="1:18" ht="15.75" customHeight="1" x14ac:dyDescent="0.2">
      <c r="A7911" s="665" t="s">
        <v>15963</v>
      </c>
      <c r="B7911" s="666" t="s">
        <v>15964</v>
      </c>
      <c r="C7911" s="666" t="s">
        <v>13076</v>
      </c>
      <c r="D7911" s="675" t="s">
        <v>10366</v>
      </c>
      <c r="E7911" s="737" t="s">
        <v>5091</v>
      </c>
      <c r="F7911" s="666">
        <v>47324851</v>
      </c>
      <c r="G7911" s="675" t="s">
        <v>16312</v>
      </c>
      <c r="H7911" s="675" t="s">
        <v>10366</v>
      </c>
      <c r="I7911" s="675" t="s">
        <v>15967</v>
      </c>
      <c r="J7911" s="675" t="s">
        <v>7186</v>
      </c>
      <c r="K7911" s="666">
        <v>1</v>
      </c>
      <c r="L7911" s="666">
        <v>5</v>
      </c>
      <c r="M7911" s="763">
        <v>2505</v>
      </c>
      <c r="N7911" s="666">
        <v>1</v>
      </c>
      <c r="O7911" s="666">
        <v>5</v>
      </c>
      <c r="P7911" s="772">
        <v>12.5</v>
      </c>
      <c r="Q7911" s="666"/>
      <c r="R7911" s="666"/>
    </row>
    <row r="7912" spans="1:18" ht="15.75" customHeight="1" x14ac:dyDescent="0.2">
      <c r="A7912" s="665" t="s">
        <v>15963</v>
      </c>
      <c r="B7912" s="666" t="s">
        <v>15964</v>
      </c>
      <c r="C7912" s="666" t="s">
        <v>13076</v>
      </c>
      <c r="D7912" s="675" t="s">
        <v>10738</v>
      </c>
      <c r="E7912" s="737" t="s">
        <v>5091</v>
      </c>
      <c r="F7912" s="666">
        <v>45269197</v>
      </c>
      <c r="G7912" s="675" t="s">
        <v>16313</v>
      </c>
      <c r="H7912" s="675" t="s">
        <v>10738</v>
      </c>
      <c r="I7912" s="675" t="s">
        <v>15967</v>
      </c>
      <c r="J7912" s="675" t="s">
        <v>10738</v>
      </c>
      <c r="K7912" s="666">
        <v>2</v>
      </c>
      <c r="L7912" s="666">
        <v>12</v>
      </c>
      <c r="M7912" s="763">
        <v>2512</v>
      </c>
      <c r="N7912" s="666">
        <v>1</v>
      </c>
      <c r="O7912" s="666">
        <v>6</v>
      </c>
      <c r="P7912" s="772">
        <v>15</v>
      </c>
      <c r="Q7912" s="666">
        <v>12</v>
      </c>
      <c r="R7912" s="666" t="s">
        <v>1269</v>
      </c>
    </row>
    <row r="7913" spans="1:18" ht="15.75" customHeight="1" x14ac:dyDescent="0.2">
      <c r="A7913" s="665" t="s">
        <v>15963</v>
      </c>
      <c r="B7913" s="666" t="s">
        <v>15964</v>
      </c>
      <c r="C7913" s="666" t="s">
        <v>13076</v>
      </c>
      <c r="D7913" s="675" t="s">
        <v>10356</v>
      </c>
      <c r="E7913" s="737" t="s">
        <v>1124</v>
      </c>
      <c r="F7913" s="666">
        <v>47613633</v>
      </c>
      <c r="G7913" s="675" t="s">
        <v>16314</v>
      </c>
      <c r="H7913" s="675" t="s">
        <v>10356</v>
      </c>
      <c r="I7913" s="675" t="s">
        <v>8801</v>
      </c>
      <c r="J7913" s="675" t="s">
        <v>15982</v>
      </c>
      <c r="K7913" s="666">
        <v>1</v>
      </c>
      <c r="L7913" s="666">
        <v>2</v>
      </c>
      <c r="M7913" s="763">
        <v>3002</v>
      </c>
      <c r="N7913" s="666"/>
      <c r="O7913" s="666"/>
      <c r="P7913" s="772" t="s">
        <v>554</v>
      </c>
      <c r="Q7913" s="666"/>
      <c r="R7913" s="666"/>
    </row>
    <row r="7914" spans="1:18" ht="15.75" customHeight="1" x14ac:dyDescent="0.2">
      <c r="A7914" s="665" t="s">
        <v>15963</v>
      </c>
      <c r="B7914" s="666" t="s">
        <v>8610</v>
      </c>
      <c r="C7914" s="666" t="s">
        <v>10202</v>
      </c>
      <c r="D7914" s="675" t="s">
        <v>12055</v>
      </c>
      <c r="E7914" s="737" t="s">
        <v>1688</v>
      </c>
      <c r="F7914" s="666">
        <v>46673161</v>
      </c>
      <c r="G7914" s="675" t="s">
        <v>16315</v>
      </c>
      <c r="H7914" s="675" t="s">
        <v>12055</v>
      </c>
      <c r="I7914" s="675" t="s">
        <v>7541</v>
      </c>
      <c r="J7914" s="675" t="s">
        <v>12055</v>
      </c>
      <c r="K7914" s="666">
        <v>2</v>
      </c>
      <c r="L7914" s="666">
        <v>12</v>
      </c>
      <c r="M7914" s="763">
        <v>1012</v>
      </c>
      <c r="N7914" s="666" t="s">
        <v>10860</v>
      </c>
      <c r="O7914" s="666">
        <v>6</v>
      </c>
      <c r="P7914" s="772">
        <v>6</v>
      </c>
      <c r="Q7914" s="666">
        <v>12</v>
      </c>
      <c r="R7914" s="666" t="s">
        <v>5120</v>
      </c>
    </row>
    <row r="7915" spans="1:18" ht="15.75" customHeight="1" x14ac:dyDescent="0.2">
      <c r="A7915" s="665" t="s">
        <v>15963</v>
      </c>
      <c r="B7915" s="666" t="s">
        <v>15964</v>
      </c>
      <c r="C7915" s="666" t="s">
        <v>13076</v>
      </c>
      <c r="D7915" s="675" t="s">
        <v>6996</v>
      </c>
      <c r="E7915" s="737" t="s">
        <v>6892</v>
      </c>
      <c r="F7915" s="666">
        <v>44834337</v>
      </c>
      <c r="G7915" s="675" t="s">
        <v>16316</v>
      </c>
      <c r="H7915" s="675" t="s">
        <v>6996</v>
      </c>
      <c r="I7915" s="675" t="s">
        <v>8801</v>
      </c>
      <c r="J7915" s="675" t="s">
        <v>15978</v>
      </c>
      <c r="K7915" s="666">
        <v>2</v>
      </c>
      <c r="L7915" s="666">
        <v>12</v>
      </c>
      <c r="M7915" s="763">
        <v>4012</v>
      </c>
      <c r="N7915" s="666">
        <v>1</v>
      </c>
      <c r="O7915" s="666">
        <v>6</v>
      </c>
      <c r="P7915" s="772">
        <v>24</v>
      </c>
      <c r="Q7915" s="666">
        <v>12</v>
      </c>
      <c r="R7915" s="666" t="s">
        <v>3274</v>
      </c>
    </row>
    <row r="7916" spans="1:18" ht="15.75" customHeight="1" x14ac:dyDescent="0.2">
      <c r="A7916" s="665" t="s">
        <v>15963</v>
      </c>
      <c r="B7916" s="666" t="s">
        <v>15964</v>
      </c>
      <c r="C7916" s="666" t="s">
        <v>13076</v>
      </c>
      <c r="D7916" s="675" t="s">
        <v>12055</v>
      </c>
      <c r="E7916" s="737" t="s">
        <v>5124</v>
      </c>
      <c r="F7916" s="666">
        <v>47745495</v>
      </c>
      <c r="G7916" s="675" t="s">
        <v>16317</v>
      </c>
      <c r="H7916" s="675" t="s">
        <v>12055</v>
      </c>
      <c r="I7916" s="675" t="s">
        <v>7541</v>
      </c>
      <c r="J7916" s="675" t="s">
        <v>12055</v>
      </c>
      <c r="K7916" s="666">
        <v>3</v>
      </c>
      <c r="L7916" s="666">
        <v>8</v>
      </c>
      <c r="M7916" s="763">
        <v>2008</v>
      </c>
      <c r="N7916" s="666">
        <v>2</v>
      </c>
      <c r="O7916" s="666">
        <v>6</v>
      </c>
      <c r="P7916" s="772">
        <v>12</v>
      </c>
      <c r="Q7916" s="666">
        <v>12</v>
      </c>
      <c r="R7916" s="666" t="s">
        <v>1324</v>
      </c>
    </row>
    <row r="7917" spans="1:18" ht="15.75" customHeight="1" x14ac:dyDescent="0.2">
      <c r="A7917" s="665" t="s">
        <v>15963</v>
      </c>
      <c r="B7917" s="666" t="s">
        <v>15964</v>
      </c>
      <c r="C7917" s="666" t="s">
        <v>13076</v>
      </c>
      <c r="D7917" s="675" t="s">
        <v>9268</v>
      </c>
      <c r="E7917" s="737" t="s">
        <v>16013</v>
      </c>
      <c r="F7917" s="666">
        <v>45316592</v>
      </c>
      <c r="G7917" s="675" t="s">
        <v>16318</v>
      </c>
      <c r="H7917" s="675" t="s">
        <v>9268</v>
      </c>
      <c r="I7917" s="675" t="s">
        <v>8801</v>
      </c>
      <c r="J7917" s="675" t="s">
        <v>13704</v>
      </c>
      <c r="K7917" s="666">
        <v>2</v>
      </c>
      <c r="L7917" s="666">
        <v>6</v>
      </c>
      <c r="M7917" s="763">
        <v>6156</v>
      </c>
      <c r="N7917" s="666">
        <v>2</v>
      </c>
      <c r="O7917" s="666">
        <v>6</v>
      </c>
      <c r="P7917" s="772">
        <v>36.9</v>
      </c>
      <c r="Q7917" s="666">
        <v>12</v>
      </c>
      <c r="R7917" s="666" t="s">
        <v>16015</v>
      </c>
    </row>
    <row r="7918" spans="1:18" ht="15.75" customHeight="1" x14ac:dyDescent="0.2">
      <c r="A7918" s="665" t="s">
        <v>15963</v>
      </c>
      <c r="B7918" s="666" t="s">
        <v>15964</v>
      </c>
      <c r="C7918" s="666" t="s">
        <v>13076</v>
      </c>
      <c r="D7918" s="675" t="s">
        <v>9268</v>
      </c>
      <c r="E7918" s="737" t="s">
        <v>1750</v>
      </c>
      <c r="F7918" s="666">
        <v>47558120</v>
      </c>
      <c r="G7918" s="675" t="s">
        <v>16319</v>
      </c>
      <c r="H7918" s="675" t="s">
        <v>9268</v>
      </c>
      <c r="I7918" s="675" t="s">
        <v>8801</v>
      </c>
      <c r="J7918" s="675" t="s">
        <v>13704</v>
      </c>
      <c r="K7918" s="666"/>
      <c r="L7918" s="666"/>
      <c r="M7918" s="763">
        <v>4500</v>
      </c>
      <c r="N7918" s="666">
        <v>1</v>
      </c>
      <c r="O7918" s="666">
        <v>3</v>
      </c>
      <c r="P7918" s="772">
        <v>13.5</v>
      </c>
      <c r="Q7918" s="666"/>
      <c r="R7918" s="666"/>
    </row>
    <row r="7919" spans="1:18" ht="15.75" customHeight="1" x14ac:dyDescent="0.2">
      <c r="A7919" s="665" t="s">
        <v>15963</v>
      </c>
      <c r="B7919" s="666" t="s">
        <v>8610</v>
      </c>
      <c r="C7919" s="666" t="s">
        <v>10202</v>
      </c>
      <c r="D7919" s="675" t="s">
        <v>9268</v>
      </c>
      <c r="E7919" s="737" t="s">
        <v>7454</v>
      </c>
      <c r="F7919" s="666">
        <v>47558120</v>
      </c>
      <c r="G7919" s="675" t="s">
        <v>16320</v>
      </c>
      <c r="H7919" s="675" t="s">
        <v>9268</v>
      </c>
      <c r="I7919" s="675" t="s">
        <v>8801</v>
      </c>
      <c r="J7919" s="675" t="s">
        <v>13704</v>
      </c>
      <c r="K7919" s="666">
        <v>2</v>
      </c>
      <c r="L7919" s="666">
        <v>12</v>
      </c>
      <c r="M7919" s="763">
        <v>1512</v>
      </c>
      <c r="N7919" s="666">
        <v>1</v>
      </c>
      <c r="O7919" s="666">
        <v>1</v>
      </c>
      <c r="P7919" s="772">
        <v>1.5</v>
      </c>
      <c r="Q7919" s="666"/>
      <c r="R7919" s="666"/>
    </row>
    <row r="7920" spans="1:18" ht="15.75" customHeight="1" x14ac:dyDescent="0.2">
      <c r="A7920" s="665" t="s">
        <v>15963</v>
      </c>
      <c r="B7920" s="666" t="s">
        <v>15964</v>
      </c>
      <c r="C7920" s="666" t="s">
        <v>13076</v>
      </c>
      <c r="D7920" s="675" t="s">
        <v>9268</v>
      </c>
      <c r="E7920" s="737" t="s">
        <v>16013</v>
      </c>
      <c r="F7920" s="666">
        <v>47558120</v>
      </c>
      <c r="G7920" s="675" t="s">
        <v>16320</v>
      </c>
      <c r="H7920" s="675" t="s">
        <v>9268</v>
      </c>
      <c r="I7920" s="675" t="s">
        <v>8801</v>
      </c>
      <c r="J7920" s="675" t="s">
        <v>13704</v>
      </c>
      <c r="K7920" s="666"/>
      <c r="L7920" s="666"/>
      <c r="M7920" s="763">
        <v>6150</v>
      </c>
      <c r="N7920" s="666">
        <v>1</v>
      </c>
      <c r="O7920" s="666">
        <v>2</v>
      </c>
      <c r="P7920" s="772">
        <v>12.3</v>
      </c>
      <c r="Q7920" s="666"/>
      <c r="R7920" s="666"/>
    </row>
    <row r="7921" spans="1:18" ht="15.75" customHeight="1" x14ac:dyDescent="0.2">
      <c r="A7921" s="665" t="s">
        <v>15963</v>
      </c>
      <c r="B7921" s="666" t="s">
        <v>8610</v>
      </c>
      <c r="C7921" s="666" t="s">
        <v>10202</v>
      </c>
      <c r="D7921" s="675" t="s">
        <v>8611</v>
      </c>
      <c r="E7921" s="737" t="s">
        <v>5124</v>
      </c>
      <c r="F7921" s="666">
        <v>71325717</v>
      </c>
      <c r="G7921" s="675" t="s">
        <v>16321</v>
      </c>
      <c r="H7921" s="675" t="s">
        <v>8611</v>
      </c>
      <c r="I7921" s="675" t="s">
        <v>15967</v>
      </c>
      <c r="J7921" s="675" t="s">
        <v>8611</v>
      </c>
      <c r="K7921" s="666">
        <v>2</v>
      </c>
      <c r="L7921" s="666">
        <v>12</v>
      </c>
      <c r="M7921" s="763">
        <v>2012</v>
      </c>
      <c r="N7921" s="666" t="s">
        <v>10860</v>
      </c>
      <c r="O7921" s="666">
        <v>6</v>
      </c>
      <c r="P7921" s="772">
        <v>12</v>
      </c>
      <c r="Q7921" s="666">
        <v>12</v>
      </c>
      <c r="R7921" s="666" t="s">
        <v>1324</v>
      </c>
    </row>
    <row r="7922" spans="1:18" ht="15.75" customHeight="1" x14ac:dyDescent="0.2">
      <c r="A7922" s="665" t="s">
        <v>15963</v>
      </c>
      <c r="B7922" s="666" t="s">
        <v>15964</v>
      </c>
      <c r="C7922" s="666" t="s">
        <v>13076</v>
      </c>
      <c r="D7922" s="675" t="s">
        <v>15986</v>
      </c>
      <c r="E7922" s="737" t="s">
        <v>15470</v>
      </c>
      <c r="F7922" s="666">
        <v>74154724</v>
      </c>
      <c r="G7922" s="675" t="s">
        <v>16322</v>
      </c>
      <c r="H7922" s="675" t="s">
        <v>15986</v>
      </c>
      <c r="I7922" s="675" t="s">
        <v>8801</v>
      </c>
      <c r="J7922" s="675" t="s">
        <v>15986</v>
      </c>
      <c r="K7922" s="666">
        <v>1</v>
      </c>
      <c r="L7922" s="666">
        <v>2</v>
      </c>
      <c r="M7922" s="763">
        <v>12902</v>
      </c>
      <c r="N7922" s="666">
        <v>2</v>
      </c>
      <c r="O7922" s="666">
        <v>6</v>
      </c>
      <c r="P7922" s="772">
        <v>77.400000000000006</v>
      </c>
      <c r="Q7922" s="666">
        <v>12</v>
      </c>
      <c r="R7922" s="666" t="s">
        <v>15988</v>
      </c>
    </row>
    <row r="7923" spans="1:18" ht="15.75" customHeight="1" x14ac:dyDescent="0.2">
      <c r="A7923" s="665" t="s">
        <v>15963</v>
      </c>
      <c r="B7923" s="666" t="s">
        <v>8610</v>
      </c>
      <c r="C7923" s="666" t="s">
        <v>13076</v>
      </c>
      <c r="D7923" s="675" t="s">
        <v>9914</v>
      </c>
      <c r="E7923" s="737" t="s">
        <v>13813</v>
      </c>
      <c r="F7923" s="666">
        <v>70467826</v>
      </c>
      <c r="G7923" s="675" t="s">
        <v>16323</v>
      </c>
      <c r="H7923" s="675" t="s">
        <v>9914</v>
      </c>
      <c r="I7923" s="675" t="s">
        <v>8801</v>
      </c>
      <c r="J7923" s="675" t="s">
        <v>9913</v>
      </c>
      <c r="K7923" s="666">
        <v>1</v>
      </c>
      <c r="L7923" s="666">
        <v>4</v>
      </c>
      <c r="M7923" s="763">
        <v>6504</v>
      </c>
      <c r="N7923" s="666"/>
      <c r="O7923" s="666"/>
      <c r="P7923" s="772" t="s">
        <v>554</v>
      </c>
      <c r="Q7923" s="666"/>
      <c r="R7923" s="666"/>
    </row>
    <row r="7924" spans="1:18" ht="15.75" customHeight="1" x14ac:dyDescent="0.2">
      <c r="A7924" s="665" t="s">
        <v>15963</v>
      </c>
      <c r="B7924" s="666" t="s">
        <v>15964</v>
      </c>
      <c r="C7924" s="666" t="s">
        <v>13076</v>
      </c>
      <c r="D7924" s="675" t="s">
        <v>9914</v>
      </c>
      <c r="E7924" s="737" t="s">
        <v>13813</v>
      </c>
      <c r="F7924" s="666">
        <v>70673007</v>
      </c>
      <c r="G7924" s="675" t="s">
        <v>16324</v>
      </c>
      <c r="H7924" s="675" t="s">
        <v>9914</v>
      </c>
      <c r="I7924" s="675" t="s">
        <v>8801</v>
      </c>
      <c r="J7924" s="675" t="s">
        <v>9913</v>
      </c>
      <c r="K7924" s="666">
        <v>1</v>
      </c>
      <c r="L7924" s="666">
        <v>12</v>
      </c>
      <c r="M7924" s="763">
        <v>6512</v>
      </c>
      <c r="N7924" s="666"/>
      <c r="O7924" s="666"/>
      <c r="P7924" s="772" t="s">
        <v>554</v>
      </c>
      <c r="Q7924" s="666"/>
      <c r="R7924" s="666"/>
    </row>
    <row r="7925" spans="1:18" ht="15.75" customHeight="1" x14ac:dyDescent="0.2">
      <c r="A7925" s="665" t="s">
        <v>15963</v>
      </c>
      <c r="B7925" s="666" t="s">
        <v>15964</v>
      </c>
      <c r="C7925" s="666" t="s">
        <v>13076</v>
      </c>
      <c r="D7925" s="675" t="s">
        <v>10356</v>
      </c>
      <c r="E7925" s="737" t="s">
        <v>1124</v>
      </c>
      <c r="F7925" s="666">
        <v>77136150</v>
      </c>
      <c r="G7925" s="675" t="s">
        <v>16325</v>
      </c>
      <c r="H7925" s="675" t="s">
        <v>10356</v>
      </c>
      <c r="I7925" s="675" t="s">
        <v>8801</v>
      </c>
      <c r="J7925" s="675" t="s">
        <v>15982</v>
      </c>
      <c r="K7925" s="666">
        <v>3</v>
      </c>
      <c r="L7925" s="666">
        <v>8</v>
      </c>
      <c r="M7925" s="763">
        <v>3008</v>
      </c>
      <c r="N7925" s="666">
        <v>2</v>
      </c>
      <c r="O7925" s="666">
        <v>6</v>
      </c>
      <c r="P7925" s="772">
        <v>18</v>
      </c>
      <c r="Q7925" s="666">
        <v>12</v>
      </c>
      <c r="R7925" s="666" t="s">
        <v>4329</v>
      </c>
    </row>
    <row r="7926" spans="1:18" ht="15.75" customHeight="1" x14ac:dyDescent="0.2">
      <c r="A7926" s="665" t="s">
        <v>15963</v>
      </c>
      <c r="B7926" s="666" t="s">
        <v>8610</v>
      </c>
      <c r="C7926" s="666" t="s">
        <v>10202</v>
      </c>
      <c r="D7926" s="675" t="s">
        <v>12055</v>
      </c>
      <c r="E7926" s="737" t="s">
        <v>5124</v>
      </c>
      <c r="F7926" s="666">
        <v>75578720</v>
      </c>
      <c r="G7926" s="675" t="s">
        <v>16326</v>
      </c>
      <c r="H7926" s="675" t="s">
        <v>12055</v>
      </c>
      <c r="I7926" s="675" t="s">
        <v>7541</v>
      </c>
      <c r="J7926" s="675" t="s">
        <v>12055</v>
      </c>
      <c r="K7926" s="666">
        <v>2</v>
      </c>
      <c r="L7926" s="666">
        <v>8</v>
      </c>
      <c r="M7926" s="763">
        <v>2008</v>
      </c>
      <c r="N7926" s="666"/>
      <c r="O7926" s="666"/>
      <c r="P7926" s="772" t="s">
        <v>554</v>
      </c>
      <c r="Q7926" s="666"/>
      <c r="R7926" s="666"/>
    </row>
    <row r="7927" spans="1:18" ht="15.75" customHeight="1" x14ac:dyDescent="0.2">
      <c r="A7927" s="665" t="s">
        <v>15963</v>
      </c>
      <c r="B7927" s="666" t="s">
        <v>8610</v>
      </c>
      <c r="C7927" s="666" t="s">
        <v>10202</v>
      </c>
      <c r="D7927" s="675" t="s">
        <v>15974</v>
      </c>
      <c r="E7927" s="737" t="s">
        <v>15041</v>
      </c>
      <c r="F7927" s="666">
        <v>45584360</v>
      </c>
      <c r="G7927" s="675" t="s">
        <v>16327</v>
      </c>
      <c r="H7927" s="675" t="s">
        <v>15974</v>
      </c>
      <c r="I7927" s="675" t="s">
        <v>8801</v>
      </c>
      <c r="J7927" s="675" t="s">
        <v>9837</v>
      </c>
      <c r="K7927" s="666">
        <v>3</v>
      </c>
      <c r="L7927" s="666">
        <v>8</v>
      </c>
      <c r="M7927" s="763">
        <v>3308</v>
      </c>
      <c r="N7927" s="666">
        <v>2</v>
      </c>
      <c r="O7927" s="666">
        <v>6</v>
      </c>
      <c r="P7927" s="772">
        <v>19.8</v>
      </c>
      <c r="Q7927" s="666">
        <v>12</v>
      </c>
      <c r="R7927" s="666" t="s">
        <v>15972</v>
      </c>
    </row>
    <row r="7928" spans="1:18" ht="15.75" customHeight="1" x14ac:dyDescent="0.2">
      <c r="A7928" s="665" t="s">
        <v>15963</v>
      </c>
      <c r="B7928" s="666" t="s">
        <v>15964</v>
      </c>
      <c r="C7928" s="666" t="s">
        <v>13076</v>
      </c>
      <c r="D7928" s="675" t="s">
        <v>9914</v>
      </c>
      <c r="E7928" s="737" t="s">
        <v>13813</v>
      </c>
      <c r="F7928" s="666">
        <v>47373011</v>
      </c>
      <c r="G7928" s="675" t="s">
        <v>11663</v>
      </c>
      <c r="H7928" s="675" t="s">
        <v>9914</v>
      </c>
      <c r="I7928" s="675" t="s">
        <v>8801</v>
      </c>
      <c r="J7928" s="675" t="s">
        <v>9913</v>
      </c>
      <c r="K7928" s="666">
        <v>3</v>
      </c>
      <c r="L7928" s="666">
        <v>9</v>
      </c>
      <c r="M7928" s="763">
        <v>6509</v>
      </c>
      <c r="N7928" s="666"/>
      <c r="O7928" s="666"/>
      <c r="P7928" s="772" t="s">
        <v>554</v>
      </c>
      <c r="Q7928" s="666"/>
      <c r="R7928" s="666"/>
    </row>
    <row r="7929" spans="1:18" ht="15.75" customHeight="1" x14ac:dyDescent="0.2">
      <c r="A7929" s="665" t="s">
        <v>16328</v>
      </c>
      <c r="B7929" s="666" t="s">
        <v>6922</v>
      </c>
      <c r="C7929" s="666" t="s">
        <v>16329</v>
      </c>
      <c r="D7929" s="675" t="s">
        <v>10738</v>
      </c>
      <c r="E7929" s="737" t="s">
        <v>12595</v>
      </c>
      <c r="F7929" s="666">
        <v>18896966</v>
      </c>
      <c r="G7929" s="675" t="s">
        <v>16330</v>
      </c>
      <c r="H7929" s="675" t="s">
        <v>10738</v>
      </c>
      <c r="I7929" s="675" t="s">
        <v>16331</v>
      </c>
      <c r="J7929" s="675" t="s">
        <v>15850</v>
      </c>
      <c r="K7929" s="666">
        <v>2</v>
      </c>
      <c r="L7929" s="666">
        <v>12</v>
      </c>
      <c r="M7929" s="691" t="s">
        <v>12597</v>
      </c>
      <c r="N7929" s="666">
        <v>0</v>
      </c>
      <c r="O7929" s="666">
        <v>12</v>
      </c>
      <c r="P7929" s="772" t="s">
        <v>12597</v>
      </c>
      <c r="Q7929" s="666">
        <v>0</v>
      </c>
      <c r="R7929" s="666">
        <v>12</v>
      </c>
    </row>
    <row r="7930" spans="1:18" ht="15.75" customHeight="1" x14ac:dyDescent="0.2">
      <c r="A7930" s="665" t="s">
        <v>16328</v>
      </c>
      <c r="B7930" s="666" t="s">
        <v>6922</v>
      </c>
      <c r="C7930" s="666" t="s">
        <v>16329</v>
      </c>
      <c r="D7930" s="675" t="s">
        <v>10356</v>
      </c>
      <c r="E7930" s="737" t="s">
        <v>7454</v>
      </c>
      <c r="F7930" s="666">
        <v>18028712</v>
      </c>
      <c r="G7930" s="675" t="s">
        <v>16332</v>
      </c>
      <c r="H7930" s="675" t="s">
        <v>10356</v>
      </c>
      <c r="I7930" s="675" t="s">
        <v>9354</v>
      </c>
      <c r="J7930" s="675" t="s">
        <v>10356</v>
      </c>
      <c r="K7930" s="666">
        <v>2</v>
      </c>
      <c r="L7930" s="666">
        <v>12</v>
      </c>
      <c r="M7930" s="691" t="s">
        <v>1316</v>
      </c>
      <c r="N7930" s="666">
        <v>0</v>
      </c>
      <c r="O7930" s="666">
        <v>12</v>
      </c>
      <c r="P7930" s="772" t="s">
        <v>1316</v>
      </c>
      <c r="Q7930" s="666">
        <v>0</v>
      </c>
      <c r="R7930" s="666">
        <v>12</v>
      </c>
    </row>
    <row r="7931" spans="1:18" ht="15.75" customHeight="1" x14ac:dyDescent="0.2">
      <c r="A7931" s="665" t="s">
        <v>16328</v>
      </c>
      <c r="B7931" s="666" t="s">
        <v>6922</v>
      </c>
      <c r="C7931" s="666" t="s">
        <v>16329</v>
      </c>
      <c r="D7931" s="675" t="s">
        <v>11806</v>
      </c>
      <c r="E7931" s="737" t="s">
        <v>12604</v>
      </c>
      <c r="F7931" s="666">
        <v>42256760</v>
      </c>
      <c r="G7931" s="675" t="s">
        <v>16333</v>
      </c>
      <c r="H7931" s="675" t="s">
        <v>11806</v>
      </c>
      <c r="I7931" s="675" t="s">
        <v>9354</v>
      </c>
      <c r="J7931" s="675" t="s">
        <v>11806</v>
      </c>
      <c r="K7931" s="666">
        <v>2</v>
      </c>
      <c r="L7931" s="666">
        <v>12</v>
      </c>
      <c r="M7931" s="691" t="s">
        <v>12607</v>
      </c>
      <c r="N7931" s="666">
        <v>0</v>
      </c>
      <c r="O7931" s="666">
        <v>12</v>
      </c>
      <c r="P7931" s="772" t="s">
        <v>12607</v>
      </c>
      <c r="Q7931" s="666">
        <v>0</v>
      </c>
      <c r="R7931" s="666">
        <v>12</v>
      </c>
    </row>
    <row r="7932" spans="1:18" ht="15.75" customHeight="1" x14ac:dyDescent="0.2">
      <c r="A7932" s="665" t="s">
        <v>16328</v>
      </c>
      <c r="B7932" s="666" t="s">
        <v>6922</v>
      </c>
      <c r="C7932" s="666" t="s">
        <v>16329</v>
      </c>
      <c r="D7932" s="675" t="s">
        <v>8705</v>
      </c>
      <c r="E7932" s="737" t="s">
        <v>12604</v>
      </c>
      <c r="F7932" s="666">
        <v>19090136</v>
      </c>
      <c r="G7932" s="675" t="s">
        <v>16334</v>
      </c>
      <c r="H7932" s="675" t="s">
        <v>8705</v>
      </c>
      <c r="I7932" s="675" t="s">
        <v>9354</v>
      </c>
      <c r="J7932" s="675" t="s">
        <v>8705</v>
      </c>
      <c r="K7932" s="666">
        <v>2</v>
      </c>
      <c r="L7932" s="666">
        <v>12</v>
      </c>
      <c r="M7932" s="691" t="s">
        <v>12607</v>
      </c>
      <c r="N7932" s="666">
        <v>0</v>
      </c>
      <c r="O7932" s="666">
        <v>12</v>
      </c>
      <c r="P7932" s="772" t="s">
        <v>12607</v>
      </c>
      <c r="Q7932" s="666">
        <v>0</v>
      </c>
      <c r="R7932" s="666">
        <v>12</v>
      </c>
    </row>
    <row r="7933" spans="1:18" ht="15.75" customHeight="1" x14ac:dyDescent="0.2">
      <c r="A7933" s="665" t="s">
        <v>16328</v>
      </c>
      <c r="B7933" s="666" t="s">
        <v>6922</v>
      </c>
      <c r="C7933" s="666" t="s">
        <v>16329</v>
      </c>
      <c r="D7933" s="675" t="s">
        <v>10738</v>
      </c>
      <c r="E7933" s="737" t="s">
        <v>12595</v>
      </c>
      <c r="F7933" s="666">
        <v>18905280</v>
      </c>
      <c r="G7933" s="675" t="s">
        <v>16335</v>
      </c>
      <c r="H7933" s="675" t="s">
        <v>10738</v>
      </c>
      <c r="I7933" s="675" t="s">
        <v>16331</v>
      </c>
      <c r="J7933" s="675" t="s">
        <v>10738</v>
      </c>
      <c r="K7933" s="666">
        <v>2</v>
      </c>
      <c r="L7933" s="666">
        <v>12</v>
      </c>
      <c r="M7933" s="691" t="s">
        <v>12597</v>
      </c>
      <c r="N7933" s="666">
        <v>0</v>
      </c>
      <c r="O7933" s="666">
        <v>12</v>
      </c>
      <c r="P7933" s="772" t="s">
        <v>12597</v>
      </c>
      <c r="Q7933" s="666">
        <v>0</v>
      </c>
      <c r="R7933" s="666">
        <v>12</v>
      </c>
    </row>
    <row r="7934" spans="1:18" ht="15.75" customHeight="1" x14ac:dyDescent="0.2">
      <c r="A7934" s="665" t="s">
        <v>16328</v>
      </c>
      <c r="B7934" s="666" t="s">
        <v>6922</v>
      </c>
      <c r="C7934" s="666" t="s">
        <v>16329</v>
      </c>
      <c r="D7934" s="675" t="s">
        <v>10842</v>
      </c>
      <c r="E7934" s="737" t="s">
        <v>13893</v>
      </c>
      <c r="F7934" s="666">
        <v>40857594</v>
      </c>
      <c r="G7934" s="675" t="s">
        <v>16336</v>
      </c>
      <c r="H7934" s="675" t="s">
        <v>10842</v>
      </c>
      <c r="I7934" s="675" t="s">
        <v>16331</v>
      </c>
      <c r="J7934" s="675" t="s">
        <v>10842</v>
      </c>
      <c r="K7934" s="666">
        <v>2</v>
      </c>
      <c r="L7934" s="666">
        <v>12</v>
      </c>
      <c r="M7934" s="691" t="s">
        <v>16001</v>
      </c>
      <c r="N7934" s="666">
        <v>0</v>
      </c>
      <c r="O7934" s="666">
        <v>12</v>
      </c>
      <c r="P7934" s="772" t="s">
        <v>16001</v>
      </c>
      <c r="Q7934" s="666">
        <v>0</v>
      </c>
      <c r="R7934" s="666">
        <v>12</v>
      </c>
    </row>
    <row r="7935" spans="1:18" ht="15.75" customHeight="1" x14ac:dyDescent="0.2">
      <c r="A7935" s="665" t="s">
        <v>16328</v>
      </c>
      <c r="B7935" s="666" t="s">
        <v>6922</v>
      </c>
      <c r="C7935" s="666" t="s">
        <v>16329</v>
      </c>
      <c r="D7935" s="675" t="s">
        <v>10738</v>
      </c>
      <c r="E7935" s="737" t="s">
        <v>12224</v>
      </c>
      <c r="F7935" s="666">
        <v>18897326</v>
      </c>
      <c r="G7935" s="675" t="s">
        <v>16337</v>
      </c>
      <c r="H7935" s="675" t="s">
        <v>10738</v>
      </c>
      <c r="I7935" s="675" t="s">
        <v>16331</v>
      </c>
      <c r="J7935" s="675" t="s">
        <v>10738</v>
      </c>
      <c r="K7935" s="666">
        <v>2</v>
      </c>
      <c r="L7935" s="666">
        <v>12</v>
      </c>
      <c r="M7935" s="691" t="s">
        <v>12432</v>
      </c>
      <c r="N7935" s="666">
        <v>0</v>
      </c>
      <c r="O7935" s="666">
        <v>12</v>
      </c>
      <c r="P7935" s="772" t="s">
        <v>12432</v>
      </c>
      <c r="Q7935" s="666">
        <v>0</v>
      </c>
      <c r="R7935" s="666">
        <v>12</v>
      </c>
    </row>
    <row r="7936" spans="1:18" ht="15.75" customHeight="1" x14ac:dyDescent="0.2">
      <c r="A7936" s="665" t="s">
        <v>16328</v>
      </c>
      <c r="B7936" s="666" t="s">
        <v>6922</v>
      </c>
      <c r="C7936" s="666" t="s">
        <v>16329</v>
      </c>
      <c r="D7936" s="675" t="s">
        <v>8629</v>
      </c>
      <c r="E7936" s="737" t="s">
        <v>12224</v>
      </c>
      <c r="F7936" s="666">
        <v>80171975</v>
      </c>
      <c r="G7936" s="675" t="s">
        <v>16338</v>
      </c>
      <c r="H7936" s="675" t="s">
        <v>8629</v>
      </c>
      <c r="I7936" s="675" t="s">
        <v>16339</v>
      </c>
      <c r="J7936" s="675" t="s">
        <v>11806</v>
      </c>
      <c r="K7936" s="666">
        <v>2</v>
      </c>
      <c r="L7936" s="666">
        <v>12</v>
      </c>
      <c r="M7936" s="691" t="s">
        <v>12432</v>
      </c>
      <c r="N7936" s="666">
        <v>0</v>
      </c>
      <c r="O7936" s="666">
        <v>12</v>
      </c>
      <c r="P7936" s="772" t="s">
        <v>12432</v>
      </c>
      <c r="Q7936" s="666">
        <v>0</v>
      </c>
      <c r="R7936" s="666">
        <v>12</v>
      </c>
    </row>
    <row r="7937" spans="1:18" ht="15.75" customHeight="1" x14ac:dyDescent="0.2">
      <c r="A7937" s="665" t="s">
        <v>16328</v>
      </c>
      <c r="B7937" s="666" t="s">
        <v>6922</v>
      </c>
      <c r="C7937" s="666" t="s">
        <v>16329</v>
      </c>
      <c r="D7937" s="675" t="s">
        <v>11806</v>
      </c>
      <c r="E7937" s="737" t="s">
        <v>7454</v>
      </c>
      <c r="F7937" s="666">
        <v>45911225</v>
      </c>
      <c r="G7937" s="675" t="s">
        <v>16340</v>
      </c>
      <c r="H7937" s="675" t="s">
        <v>11806</v>
      </c>
      <c r="I7937" s="675" t="s">
        <v>9354</v>
      </c>
      <c r="J7937" s="675" t="s">
        <v>10356</v>
      </c>
      <c r="K7937" s="666">
        <v>2</v>
      </c>
      <c r="L7937" s="666">
        <v>12</v>
      </c>
      <c r="M7937" s="691" t="s">
        <v>1316</v>
      </c>
      <c r="N7937" s="666">
        <v>0</v>
      </c>
      <c r="O7937" s="666">
        <v>12</v>
      </c>
      <c r="P7937" s="772" t="s">
        <v>1316</v>
      </c>
      <c r="Q7937" s="666">
        <v>0</v>
      </c>
      <c r="R7937" s="666">
        <v>12</v>
      </c>
    </row>
    <row r="7938" spans="1:18" ht="15.75" customHeight="1" x14ac:dyDescent="0.2">
      <c r="A7938" s="665" t="s">
        <v>16328</v>
      </c>
      <c r="B7938" s="666" t="s">
        <v>6922</v>
      </c>
      <c r="C7938" s="666" t="s">
        <v>16329</v>
      </c>
      <c r="D7938" s="675" t="s">
        <v>10356</v>
      </c>
      <c r="E7938" s="737" t="s">
        <v>7542</v>
      </c>
      <c r="F7938" s="666">
        <v>18859078</v>
      </c>
      <c r="G7938" s="675" t="s">
        <v>16341</v>
      </c>
      <c r="H7938" s="675" t="s">
        <v>10356</v>
      </c>
      <c r="I7938" s="675" t="s">
        <v>9354</v>
      </c>
      <c r="J7938" s="675" t="s">
        <v>11806</v>
      </c>
      <c r="K7938" s="666">
        <v>2</v>
      </c>
      <c r="L7938" s="666">
        <v>12</v>
      </c>
      <c r="M7938" s="691" t="s">
        <v>7198</v>
      </c>
      <c r="N7938" s="666">
        <v>0</v>
      </c>
      <c r="O7938" s="666">
        <v>12</v>
      </c>
      <c r="P7938" s="772" t="s">
        <v>7198</v>
      </c>
      <c r="Q7938" s="666">
        <v>0</v>
      </c>
      <c r="R7938" s="666">
        <v>12</v>
      </c>
    </row>
    <row r="7939" spans="1:18" ht="15.75" customHeight="1" x14ac:dyDescent="0.2">
      <c r="A7939" s="665" t="s">
        <v>16328</v>
      </c>
      <c r="B7939" s="666" t="s">
        <v>6922</v>
      </c>
      <c r="C7939" s="666" t="s">
        <v>16329</v>
      </c>
      <c r="D7939" s="675" t="s">
        <v>11806</v>
      </c>
      <c r="E7939" s="737" t="s">
        <v>7454</v>
      </c>
      <c r="F7939" s="666">
        <v>80301216</v>
      </c>
      <c r="G7939" s="675" t="s">
        <v>16342</v>
      </c>
      <c r="H7939" s="675" t="s">
        <v>11806</v>
      </c>
      <c r="I7939" s="675" t="s">
        <v>9354</v>
      </c>
      <c r="J7939" s="675" t="s">
        <v>11806</v>
      </c>
      <c r="K7939" s="666">
        <v>2</v>
      </c>
      <c r="L7939" s="666">
        <v>12</v>
      </c>
      <c r="M7939" s="691" t="s">
        <v>1316</v>
      </c>
      <c r="N7939" s="666">
        <v>0</v>
      </c>
      <c r="O7939" s="666">
        <v>12</v>
      </c>
      <c r="P7939" s="772" t="s">
        <v>1316</v>
      </c>
      <c r="Q7939" s="666">
        <v>0</v>
      </c>
      <c r="R7939" s="666">
        <v>12</v>
      </c>
    </row>
    <row r="7940" spans="1:18" ht="15.75" customHeight="1" x14ac:dyDescent="0.2">
      <c r="A7940" s="665" t="s">
        <v>16328</v>
      </c>
      <c r="B7940" s="666" t="s">
        <v>6922</v>
      </c>
      <c r="C7940" s="666" t="s">
        <v>16329</v>
      </c>
      <c r="D7940" s="675" t="s">
        <v>11806</v>
      </c>
      <c r="E7940" s="737" t="s">
        <v>8396</v>
      </c>
      <c r="F7940" s="666">
        <v>18849139</v>
      </c>
      <c r="G7940" s="675" t="s">
        <v>16343</v>
      </c>
      <c r="H7940" s="675" t="s">
        <v>11806</v>
      </c>
      <c r="I7940" s="675" t="s">
        <v>9354</v>
      </c>
      <c r="J7940" s="675" t="s">
        <v>11806</v>
      </c>
      <c r="K7940" s="666">
        <v>2</v>
      </c>
      <c r="L7940" s="666">
        <v>12</v>
      </c>
      <c r="M7940" s="691" t="s">
        <v>7268</v>
      </c>
      <c r="N7940" s="666">
        <v>0</v>
      </c>
      <c r="O7940" s="666">
        <v>12</v>
      </c>
      <c r="P7940" s="772" t="s">
        <v>7268</v>
      </c>
      <c r="Q7940" s="666">
        <v>0</v>
      </c>
      <c r="R7940" s="666">
        <v>12</v>
      </c>
    </row>
    <row r="7941" spans="1:18" ht="15.75" customHeight="1" x14ac:dyDescent="0.2">
      <c r="A7941" s="665" t="s">
        <v>16328</v>
      </c>
      <c r="B7941" s="666" t="s">
        <v>6922</v>
      </c>
      <c r="C7941" s="666" t="s">
        <v>16329</v>
      </c>
      <c r="D7941" s="675" t="s">
        <v>11806</v>
      </c>
      <c r="E7941" s="737" t="s">
        <v>7454</v>
      </c>
      <c r="F7941" s="666">
        <v>40018684</v>
      </c>
      <c r="G7941" s="675" t="s">
        <v>16344</v>
      </c>
      <c r="H7941" s="675" t="s">
        <v>11806</v>
      </c>
      <c r="I7941" s="675" t="s">
        <v>9354</v>
      </c>
      <c r="J7941" s="675" t="s">
        <v>11806</v>
      </c>
      <c r="K7941" s="666">
        <v>2</v>
      </c>
      <c r="L7941" s="666">
        <v>12</v>
      </c>
      <c r="M7941" s="691" t="s">
        <v>1316</v>
      </c>
      <c r="N7941" s="666">
        <v>0</v>
      </c>
      <c r="O7941" s="666">
        <v>12</v>
      </c>
      <c r="P7941" s="772" t="s">
        <v>1316</v>
      </c>
      <c r="Q7941" s="666">
        <v>0</v>
      </c>
      <c r="R7941" s="666">
        <v>12</v>
      </c>
    </row>
    <row r="7942" spans="1:18" ht="15.75" customHeight="1" x14ac:dyDescent="0.2">
      <c r="A7942" s="665" t="s">
        <v>16328</v>
      </c>
      <c r="B7942" s="666" t="s">
        <v>6922</v>
      </c>
      <c r="C7942" s="666" t="s">
        <v>16329</v>
      </c>
      <c r="D7942" s="675" t="s">
        <v>8713</v>
      </c>
      <c r="E7942" s="737" t="s">
        <v>14191</v>
      </c>
      <c r="F7942" s="666">
        <v>40670964</v>
      </c>
      <c r="G7942" s="675" t="s">
        <v>16345</v>
      </c>
      <c r="H7942" s="675" t="s">
        <v>8713</v>
      </c>
      <c r="I7942" s="675" t="s">
        <v>9354</v>
      </c>
      <c r="J7942" s="675" t="s">
        <v>7337</v>
      </c>
      <c r="K7942" s="666">
        <v>2</v>
      </c>
      <c r="L7942" s="666">
        <v>12</v>
      </c>
      <c r="M7942" s="691" t="s">
        <v>16346</v>
      </c>
      <c r="N7942" s="666">
        <v>0</v>
      </c>
      <c r="O7942" s="666">
        <v>12</v>
      </c>
      <c r="P7942" s="772" t="s">
        <v>16346</v>
      </c>
      <c r="Q7942" s="666">
        <v>0</v>
      </c>
      <c r="R7942" s="666">
        <v>12</v>
      </c>
    </row>
    <row r="7943" spans="1:18" ht="15.75" customHeight="1" x14ac:dyDescent="0.2">
      <c r="A7943" s="665" t="s">
        <v>16328</v>
      </c>
      <c r="B7943" s="666" t="s">
        <v>6922</v>
      </c>
      <c r="C7943" s="666" t="s">
        <v>16329</v>
      </c>
      <c r="D7943" s="675" t="s">
        <v>8690</v>
      </c>
      <c r="E7943" s="737" t="s">
        <v>7555</v>
      </c>
      <c r="F7943" s="666">
        <v>18890749</v>
      </c>
      <c r="G7943" s="675" t="s">
        <v>16347</v>
      </c>
      <c r="H7943" s="675" t="s">
        <v>8690</v>
      </c>
      <c r="I7943" s="675" t="s">
        <v>16339</v>
      </c>
      <c r="J7943" s="675" t="s">
        <v>16348</v>
      </c>
      <c r="K7943" s="666">
        <v>2</v>
      </c>
      <c r="L7943" s="666">
        <v>12</v>
      </c>
      <c r="M7943" s="691" t="s">
        <v>1702</v>
      </c>
      <c r="N7943" s="666">
        <v>0</v>
      </c>
      <c r="O7943" s="666">
        <v>12</v>
      </c>
      <c r="P7943" s="772" t="s">
        <v>1702</v>
      </c>
      <c r="Q7943" s="666">
        <v>0</v>
      </c>
      <c r="R7943" s="666">
        <v>12</v>
      </c>
    </row>
    <row r="7944" spans="1:18" ht="15.75" customHeight="1" x14ac:dyDescent="0.2">
      <c r="A7944" s="665" t="s">
        <v>16328</v>
      </c>
      <c r="B7944" s="666" t="s">
        <v>6922</v>
      </c>
      <c r="C7944" s="666" t="s">
        <v>16329</v>
      </c>
      <c r="D7944" s="675" t="s">
        <v>8690</v>
      </c>
      <c r="E7944" s="737" t="s">
        <v>7555</v>
      </c>
      <c r="F7944" s="666">
        <v>43354911</v>
      </c>
      <c r="G7944" s="675" t="s">
        <v>16349</v>
      </c>
      <c r="H7944" s="675" t="s">
        <v>8690</v>
      </c>
      <c r="I7944" s="675" t="s">
        <v>9354</v>
      </c>
      <c r="J7944" s="675" t="s">
        <v>7098</v>
      </c>
      <c r="K7944" s="666">
        <v>2</v>
      </c>
      <c r="L7944" s="666">
        <v>12</v>
      </c>
      <c r="M7944" s="691" t="s">
        <v>1702</v>
      </c>
      <c r="N7944" s="666">
        <v>0</v>
      </c>
      <c r="O7944" s="666">
        <v>12</v>
      </c>
      <c r="P7944" s="772" t="s">
        <v>1702</v>
      </c>
      <c r="Q7944" s="666">
        <v>0</v>
      </c>
      <c r="R7944" s="666">
        <v>12</v>
      </c>
    </row>
    <row r="7945" spans="1:18" ht="15.75" customHeight="1" x14ac:dyDescent="0.2">
      <c r="A7945" s="665" t="s">
        <v>16328</v>
      </c>
      <c r="B7945" s="666" t="s">
        <v>6922</v>
      </c>
      <c r="C7945" s="666" t="s">
        <v>16329</v>
      </c>
      <c r="D7945" s="675" t="s">
        <v>8829</v>
      </c>
      <c r="E7945" s="737" t="s">
        <v>5091</v>
      </c>
      <c r="F7945" s="666">
        <v>18844604</v>
      </c>
      <c r="G7945" s="675" t="s">
        <v>16350</v>
      </c>
      <c r="H7945" s="675" t="s">
        <v>8829</v>
      </c>
      <c r="I7945" s="675" t="s">
        <v>9354</v>
      </c>
      <c r="J7945" s="675" t="s">
        <v>6938</v>
      </c>
      <c r="K7945" s="666">
        <v>2</v>
      </c>
      <c r="L7945" s="666">
        <v>12</v>
      </c>
      <c r="M7945" s="691" t="s">
        <v>1269</v>
      </c>
      <c r="N7945" s="666">
        <v>0</v>
      </c>
      <c r="O7945" s="666">
        <v>12</v>
      </c>
      <c r="P7945" s="772" t="s">
        <v>1269</v>
      </c>
      <c r="Q7945" s="666">
        <v>0</v>
      </c>
      <c r="R7945" s="666">
        <v>12</v>
      </c>
    </row>
    <row r="7946" spans="1:18" ht="15.75" customHeight="1" x14ac:dyDescent="0.2">
      <c r="A7946" s="665" t="s">
        <v>16328</v>
      </c>
      <c r="B7946" s="666" t="s">
        <v>6922</v>
      </c>
      <c r="C7946" s="666" t="s">
        <v>16329</v>
      </c>
      <c r="D7946" s="675" t="s">
        <v>11050</v>
      </c>
      <c r="E7946" s="737" t="s">
        <v>7555</v>
      </c>
      <c r="F7946" s="666">
        <v>46240779</v>
      </c>
      <c r="G7946" s="675" t="s">
        <v>16351</v>
      </c>
      <c r="H7946" s="675" t="s">
        <v>11050</v>
      </c>
      <c r="I7946" s="675" t="s">
        <v>16331</v>
      </c>
      <c r="J7946" s="675" t="s">
        <v>15615</v>
      </c>
      <c r="K7946" s="666">
        <v>2</v>
      </c>
      <c r="L7946" s="666">
        <v>12</v>
      </c>
      <c r="M7946" s="691" t="s">
        <v>1702</v>
      </c>
      <c r="N7946" s="666">
        <v>0</v>
      </c>
      <c r="O7946" s="666">
        <v>12</v>
      </c>
      <c r="P7946" s="772" t="s">
        <v>1702</v>
      </c>
      <c r="Q7946" s="666">
        <v>0</v>
      </c>
      <c r="R7946" s="666">
        <v>12</v>
      </c>
    </row>
    <row r="7947" spans="1:18" ht="15.75" customHeight="1" x14ac:dyDescent="0.2">
      <c r="A7947" s="665" t="s">
        <v>16328</v>
      </c>
      <c r="B7947" s="666" t="s">
        <v>6922</v>
      </c>
      <c r="C7947" s="666" t="s">
        <v>16329</v>
      </c>
      <c r="D7947" s="675" t="s">
        <v>8829</v>
      </c>
      <c r="E7947" s="737" t="s">
        <v>7454</v>
      </c>
      <c r="F7947" s="666">
        <v>45962281</v>
      </c>
      <c r="G7947" s="675" t="s">
        <v>16352</v>
      </c>
      <c r="H7947" s="675" t="s">
        <v>8829</v>
      </c>
      <c r="I7947" s="675" t="s">
        <v>9354</v>
      </c>
      <c r="J7947" s="675" t="s">
        <v>6938</v>
      </c>
      <c r="K7947" s="666">
        <v>2</v>
      </c>
      <c r="L7947" s="666">
        <v>12</v>
      </c>
      <c r="M7947" s="691" t="s">
        <v>1316</v>
      </c>
      <c r="N7947" s="666">
        <v>0</v>
      </c>
      <c r="O7947" s="666">
        <v>12</v>
      </c>
      <c r="P7947" s="772" t="s">
        <v>1316</v>
      </c>
      <c r="Q7947" s="666">
        <v>0</v>
      </c>
      <c r="R7947" s="666">
        <v>12</v>
      </c>
    </row>
    <row r="7948" spans="1:18" ht="15.75" customHeight="1" x14ac:dyDescent="0.2">
      <c r="A7948" s="665" t="s">
        <v>16328</v>
      </c>
      <c r="B7948" s="666" t="s">
        <v>6922</v>
      </c>
      <c r="C7948" s="666" t="s">
        <v>16329</v>
      </c>
      <c r="D7948" s="675" t="s">
        <v>8690</v>
      </c>
      <c r="E7948" s="737" t="s">
        <v>7555</v>
      </c>
      <c r="F7948" s="666">
        <v>46138252</v>
      </c>
      <c r="G7948" s="675" t="s">
        <v>16353</v>
      </c>
      <c r="H7948" s="675" t="s">
        <v>8690</v>
      </c>
      <c r="I7948" s="675" t="s">
        <v>9354</v>
      </c>
      <c r="J7948" s="675" t="s">
        <v>10111</v>
      </c>
      <c r="K7948" s="666">
        <v>2</v>
      </c>
      <c r="L7948" s="666">
        <v>12</v>
      </c>
      <c r="M7948" s="691" t="s">
        <v>1702</v>
      </c>
      <c r="N7948" s="666">
        <v>0</v>
      </c>
      <c r="O7948" s="666">
        <v>12</v>
      </c>
      <c r="P7948" s="772" t="s">
        <v>1702</v>
      </c>
      <c r="Q7948" s="666">
        <v>0</v>
      </c>
      <c r="R7948" s="666">
        <v>12</v>
      </c>
    </row>
    <row r="7949" spans="1:18" ht="15.75" customHeight="1" x14ac:dyDescent="0.2">
      <c r="A7949" s="665" t="s">
        <v>16328</v>
      </c>
      <c r="B7949" s="666" t="s">
        <v>6922</v>
      </c>
      <c r="C7949" s="666" t="s">
        <v>16329</v>
      </c>
      <c r="D7949" s="675" t="s">
        <v>8690</v>
      </c>
      <c r="E7949" s="737" t="s">
        <v>7555</v>
      </c>
      <c r="F7949" s="666">
        <v>47761346</v>
      </c>
      <c r="G7949" s="675" t="s">
        <v>16354</v>
      </c>
      <c r="H7949" s="675" t="s">
        <v>8690</v>
      </c>
      <c r="I7949" s="675" t="s">
        <v>9354</v>
      </c>
      <c r="J7949" s="675" t="s">
        <v>8817</v>
      </c>
      <c r="K7949" s="666">
        <v>2</v>
      </c>
      <c r="L7949" s="666">
        <v>12</v>
      </c>
      <c r="M7949" s="691" t="s">
        <v>1702</v>
      </c>
      <c r="N7949" s="666">
        <v>0</v>
      </c>
      <c r="O7949" s="666">
        <v>12</v>
      </c>
      <c r="P7949" s="772" t="s">
        <v>1702</v>
      </c>
      <c r="Q7949" s="666">
        <v>0</v>
      </c>
      <c r="R7949" s="666">
        <v>12</v>
      </c>
    </row>
    <row r="7950" spans="1:18" ht="15.75" customHeight="1" x14ac:dyDescent="0.2">
      <c r="A7950" s="665" t="s">
        <v>16328</v>
      </c>
      <c r="B7950" s="666" t="s">
        <v>6922</v>
      </c>
      <c r="C7950" s="666" t="s">
        <v>16329</v>
      </c>
      <c r="D7950" s="675" t="s">
        <v>8651</v>
      </c>
      <c r="E7950" s="737" t="s">
        <v>7542</v>
      </c>
      <c r="F7950" s="666">
        <v>18827562</v>
      </c>
      <c r="G7950" s="675" t="s">
        <v>16355</v>
      </c>
      <c r="H7950" s="675" t="s">
        <v>8651</v>
      </c>
      <c r="I7950" s="675" t="s">
        <v>16339</v>
      </c>
      <c r="J7950" s="675" t="s">
        <v>8651</v>
      </c>
      <c r="K7950" s="666">
        <v>2</v>
      </c>
      <c r="L7950" s="666">
        <v>12</v>
      </c>
      <c r="M7950" s="691" t="s">
        <v>7198</v>
      </c>
      <c r="N7950" s="666">
        <v>0</v>
      </c>
      <c r="O7950" s="666">
        <v>12</v>
      </c>
      <c r="P7950" s="772" t="s">
        <v>7198</v>
      </c>
      <c r="Q7950" s="666">
        <v>0</v>
      </c>
      <c r="R7950" s="666">
        <v>12</v>
      </c>
    </row>
    <row r="7951" spans="1:18" ht="15.75" customHeight="1" x14ac:dyDescent="0.2">
      <c r="A7951" s="665" t="s">
        <v>16328</v>
      </c>
      <c r="B7951" s="666" t="s">
        <v>6922</v>
      </c>
      <c r="C7951" s="666" t="s">
        <v>16329</v>
      </c>
      <c r="D7951" s="675" t="s">
        <v>10738</v>
      </c>
      <c r="E7951" s="737" t="s">
        <v>12224</v>
      </c>
      <c r="F7951" s="666">
        <v>40739957</v>
      </c>
      <c r="G7951" s="675" t="s">
        <v>16356</v>
      </c>
      <c r="H7951" s="675" t="s">
        <v>10738</v>
      </c>
      <c r="I7951" s="675" t="s">
        <v>16331</v>
      </c>
      <c r="J7951" s="675" t="s">
        <v>10738</v>
      </c>
      <c r="K7951" s="666">
        <v>2</v>
      </c>
      <c r="L7951" s="666">
        <v>12</v>
      </c>
      <c r="M7951" s="691" t="s">
        <v>12432</v>
      </c>
      <c r="N7951" s="666">
        <v>0</v>
      </c>
      <c r="O7951" s="666">
        <v>12</v>
      </c>
      <c r="P7951" s="772" t="s">
        <v>12432</v>
      </c>
      <c r="Q7951" s="666">
        <v>0</v>
      </c>
      <c r="R7951" s="666">
        <v>12</v>
      </c>
    </row>
    <row r="7952" spans="1:18" ht="15.75" customHeight="1" x14ac:dyDescent="0.2">
      <c r="A7952" s="665" t="s">
        <v>16328</v>
      </c>
      <c r="B7952" s="666" t="s">
        <v>6922</v>
      </c>
      <c r="C7952" s="666" t="s">
        <v>16329</v>
      </c>
      <c r="D7952" s="675" t="s">
        <v>11050</v>
      </c>
      <c r="E7952" s="737" t="s">
        <v>7555</v>
      </c>
      <c r="F7952" s="666">
        <v>18893393</v>
      </c>
      <c r="G7952" s="675" t="s">
        <v>16357</v>
      </c>
      <c r="H7952" s="675" t="s">
        <v>11050</v>
      </c>
      <c r="I7952" s="675" t="s">
        <v>16331</v>
      </c>
      <c r="J7952" s="675" t="s">
        <v>7186</v>
      </c>
      <c r="K7952" s="666">
        <v>2</v>
      </c>
      <c r="L7952" s="666">
        <v>12</v>
      </c>
      <c r="M7952" s="691" t="s">
        <v>1702</v>
      </c>
      <c r="N7952" s="666">
        <v>0</v>
      </c>
      <c r="O7952" s="666">
        <v>12</v>
      </c>
      <c r="P7952" s="772" t="s">
        <v>1702</v>
      </c>
      <c r="Q7952" s="666">
        <v>0</v>
      </c>
      <c r="R7952" s="666">
        <v>12</v>
      </c>
    </row>
    <row r="7953" spans="1:18" ht="15.75" customHeight="1" x14ac:dyDescent="0.2">
      <c r="A7953" s="665" t="s">
        <v>16328</v>
      </c>
      <c r="B7953" s="666" t="s">
        <v>6922</v>
      </c>
      <c r="C7953" s="666" t="s">
        <v>16329</v>
      </c>
      <c r="D7953" s="675" t="s">
        <v>8690</v>
      </c>
      <c r="E7953" s="737" t="s">
        <v>7555</v>
      </c>
      <c r="F7953" s="666">
        <v>72962628</v>
      </c>
      <c r="G7953" s="675" t="s">
        <v>16358</v>
      </c>
      <c r="H7953" s="675" t="s">
        <v>8690</v>
      </c>
      <c r="I7953" s="675" t="s">
        <v>16331</v>
      </c>
      <c r="J7953" s="675" t="s">
        <v>16359</v>
      </c>
      <c r="K7953" s="666">
        <v>2</v>
      </c>
      <c r="L7953" s="666">
        <v>12</v>
      </c>
      <c r="M7953" s="691" t="s">
        <v>1702</v>
      </c>
      <c r="N7953" s="666">
        <v>0</v>
      </c>
      <c r="O7953" s="666">
        <v>12</v>
      </c>
      <c r="P7953" s="772" t="s">
        <v>1702</v>
      </c>
      <c r="Q7953" s="666">
        <v>0</v>
      </c>
      <c r="R7953" s="666">
        <v>12</v>
      </c>
    </row>
    <row r="7954" spans="1:18" ht="15.75" customHeight="1" x14ac:dyDescent="0.2">
      <c r="A7954" s="665" t="s">
        <v>16328</v>
      </c>
      <c r="B7954" s="666" t="s">
        <v>6922</v>
      </c>
      <c r="C7954" s="666" t="s">
        <v>16329</v>
      </c>
      <c r="D7954" s="675" t="s">
        <v>8987</v>
      </c>
      <c r="E7954" s="737" t="s">
        <v>5091</v>
      </c>
      <c r="F7954" s="666">
        <v>6826709</v>
      </c>
      <c r="G7954" s="675" t="s">
        <v>16360</v>
      </c>
      <c r="H7954" s="675" t="s">
        <v>8987</v>
      </c>
      <c r="I7954" s="675" t="s">
        <v>9354</v>
      </c>
      <c r="J7954" s="675" t="s">
        <v>16361</v>
      </c>
      <c r="K7954" s="666">
        <v>2</v>
      </c>
      <c r="L7954" s="666">
        <v>12</v>
      </c>
      <c r="M7954" s="691" t="s">
        <v>1269</v>
      </c>
      <c r="N7954" s="666">
        <v>0</v>
      </c>
      <c r="O7954" s="666">
        <v>12</v>
      </c>
      <c r="P7954" s="772" t="s">
        <v>1269</v>
      </c>
      <c r="Q7954" s="666">
        <v>0</v>
      </c>
      <c r="R7954" s="666">
        <v>12</v>
      </c>
    </row>
    <row r="7955" spans="1:18" ht="15.75" customHeight="1" x14ac:dyDescent="0.2">
      <c r="A7955" s="665" t="s">
        <v>16328</v>
      </c>
      <c r="B7955" s="666" t="s">
        <v>6922</v>
      </c>
      <c r="C7955" s="666" t="s">
        <v>16329</v>
      </c>
      <c r="D7955" s="675" t="s">
        <v>8987</v>
      </c>
      <c r="E7955" s="737" t="s">
        <v>5091</v>
      </c>
      <c r="F7955" s="666">
        <v>46184684</v>
      </c>
      <c r="G7955" s="675" t="s">
        <v>16362</v>
      </c>
      <c r="H7955" s="675" t="s">
        <v>8987</v>
      </c>
      <c r="I7955" s="675" t="s">
        <v>9354</v>
      </c>
      <c r="J7955" s="675" t="s">
        <v>16361</v>
      </c>
      <c r="K7955" s="666">
        <v>2</v>
      </c>
      <c r="L7955" s="666">
        <v>12</v>
      </c>
      <c r="M7955" s="691" t="s">
        <v>1269</v>
      </c>
      <c r="N7955" s="666">
        <v>0</v>
      </c>
      <c r="O7955" s="666">
        <v>12</v>
      </c>
      <c r="P7955" s="772" t="s">
        <v>1269</v>
      </c>
      <c r="Q7955" s="666">
        <v>0</v>
      </c>
      <c r="R7955" s="666">
        <v>12</v>
      </c>
    </row>
    <row r="7956" spans="1:18" ht="15.75" customHeight="1" x14ac:dyDescent="0.2">
      <c r="A7956" s="665" t="s">
        <v>16328</v>
      </c>
      <c r="B7956" s="666" t="s">
        <v>6922</v>
      </c>
      <c r="C7956" s="666" t="s">
        <v>16329</v>
      </c>
      <c r="D7956" s="675" t="s">
        <v>11806</v>
      </c>
      <c r="E7956" s="737" t="s">
        <v>5091</v>
      </c>
      <c r="F7956" s="666">
        <v>44845153</v>
      </c>
      <c r="G7956" s="675" t="s">
        <v>16363</v>
      </c>
      <c r="H7956" s="675" t="s">
        <v>11806</v>
      </c>
      <c r="I7956" s="675" t="s">
        <v>9354</v>
      </c>
      <c r="J7956" s="675" t="s">
        <v>16364</v>
      </c>
      <c r="K7956" s="666">
        <v>2</v>
      </c>
      <c r="L7956" s="666">
        <v>12</v>
      </c>
      <c r="M7956" s="691" t="s">
        <v>1269</v>
      </c>
      <c r="N7956" s="666">
        <v>0</v>
      </c>
      <c r="O7956" s="666">
        <v>12</v>
      </c>
      <c r="P7956" s="772" t="s">
        <v>1269</v>
      </c>
      <c r="Q7956" s="666">
        <v>0</v>
      </c>
      <c r="R7956" s="666">
        <v>12</v>
      </c>
    </row>
    <row r="7957" spans="1:18" ht="15.75" customHeight="1" x14ac:dyDescent="0.2">
      <c r="A7957" s="665" t="s">
        <v>16328</v>
      </c>
      <c r="B7957" s="666" t="s">
        <v>6922</v>
      </c>
      <c r="C7957" s="666" t="s">
        <v>16329</v>
      </c>
      <c r="D7957" s="675" t="s">
        <v>10854</v>
      </c>
      <c r="E7957" s="737" t="s">
        <v>5091</v>
      </c>
      <c r="F7957" s="666">
        <v>44189506</v>
      </c>
      <c r="G7957" s="675" t="s">
        <v>16365</v>
      </c>
      <c r="H7957" s="675" t="s">
        <v>10854</v>
      </c>
      <c r="I7957" s="675" t="s">
        <v>9354</v>
      </c>
      <c r="J7957" s="675" t="s">
        <v>10854</v>
      </c>
      <c r="K7957" s="666">
        <v>2</v>
      </c>
      <c r="L7957" s="666">
        <v>12</v>
      </c>
      <c r="M7957" s="691" t="s">
        <v>1269</v>
      </c>
      <c r="N7957" s="666">
        <v>0</v>
      </c>
      <c r="O7957" s="666">
        <v>12</v>
      </c>
      <c r="P7957" s="772" t="s">
        <v>1269</v>
      </c>
      <c r="Q7957" s="666">
        <v>0</v>
      </c>
      <c r="R7957" s="666">
        <v>12</v>
      </c>
    </row>
    <row r="7958" spans="1:18" ht="15.75" customHeight="1" x14ac:dyDescent="0.2">
      <c r="A7958" s="665" t="s">
        <v>16328</v>
      </c>
      <c r="B7958" s="666" t="s">
        <v>6922</v>
      </c>
      <c r="C7958" s="666" t="s">
        <v>16329</v>
      </c>
      <c r="D7958" s="675" t="s">
        <v>13924</v>
      </c>
      <c r="E7958" s="737" t="s">
        <v>5091</v>
      </c>
      <c r="F7958" s="666">
        <v>45796514</v>
      </c>
      <c r="G7958" s="675" t="s">
        <v>16366</v>
      </c>
      <c r="H7958" s="675" t="s">
        <v>13924</v>
      </c>
      <c r="I7958" s="675" t="s">
        <v>9354</v>
      </c>
      <c r="J7958" s="675" t="s">
        <v>16367</v>
      </c>
      <c r="K7958" s="666">
        <v>2</v>
      </c>
      <c r="L7958" s="666">
        <v>12</v>
      </c>
      <c r="M7958" s="691" t="s">
        <v>1269</v>
      </c>
      <c r="N7958" s="666">
        <v>0</v>
      </c>
      <c r="O7958" s="666">
        <v>12</v>
      </c>
      <c r="P7958" s="772" t="s">
        <v>1269</v>
      </c>
      <c r="Q7958" s="666">
        <v>0</v>
      </c>
      <c r="R7958" s="666">
        <v>12</v>
      </c>
    </row>
    <row r="7959" spans="1:18" ht="15.75" customHeight="1" x14ac:dyDescent="0.2">
      <c r="A7959" s="665" t="s">
        <v>16328</v>
      </c>
      <c r="B7959" s="666" t="s">
        <v>6922</v>
      </c>
      <c r="C7959" s="666" t="s">
        <v>13467</v>
      </c>
      <c r="D7959" s="675" t="s">
        <v>11806</v>
      </c>
      <c r="E7959" s="737" t="s">
        <v>4263</v>
      </c>
      <c r="F7959" s="666">
        <v>44133533</v>
      </c>
      <c r="G7959" s="675" t="s">
        <v>16368</v>
      </c>
      <c r="H7959" s="675" t="s">
        <v>8987</v>
      </c>
      <c r="I7959" s="675" t="s">
        <v>9354</v>
      </c>
      <c r="J7959" s="675" t="s">
        <v>16361</v>
      </c>
      <c r="K7959" s="666">
        <v>2</v>
      </c>
      <c r="L7959" s="666">
        <v>12</v>
      </c>
      <c r="M7959" s="691" t="s">
        <v>4007</v>
      </c>
      <c r="N7959" s="666">
        <v>0</v>
      </c>
      <c r="O7959" s="666">
        <v>12</v>
      </c>
      <c r="P7959" s="772" t="s">
        <v>4007</v>
      </c>
      <c r="Q7959" s="666">
        <v>0</v>
      </c>
      <c r="R7959" s="666">
        <v>12</v>
      </c>
    </row>
    <row r="7960" spans="1:18" ht="15.75" customHeight="1" x14ac:dyDescent="0.2">
      <c r="A7960" s="665" t="s">
        <v>16328</v>
      </c>
      <c r="B7960" s="666" t="s">
        <v>6922</v>
      </c>
      <c r="C7960" s="666" t="s">
        <v>16329</v>
      </c>
      <c r="D7960" s="675" t="s">
        <v>11076</v>
      </c>
      <c r="E7960" s="737" t="s">
        <v>5091</v>
      </c>
      <c r="F7960" s="666">
        <v>44879512</v>
      </c>
      <c r="G7960" s="675" t="s">
        <v>16369</v>
      </c>
      <c r="H7960" s="675" t="s">
        <v>11806</v>
      </c>
      <c r="I7960" s="675" t="s">
        <v>9354</v>
      </c>
      <c r="J7960" s="675" t="s">
        <v>16364</v>
      </c>
      <c r="K7960" s="666">
        <v>2</v>
      </c>
      <c r="L7960" s="666">
        <v>12</v>
      </c>
      <c r="M7960" s="691" t="s">
        <v>1269</v>
      </c>
      <c r="N7960" s="666">
        <v>0</v>
      </c>
      <c r="O7960" s="666">
        <v>12</v>
      </c>
      <c r="P7960" s="772" t="s">
        <v>1269</v>
      </c>
      <c r="Q7960" s="666">
        <v>0</v>
      </c>
      <c r="R7960" s="666">
        <v>12</v>
      </c>
    </row>
    <row r="7961" spans="1:18" ht="15.75" customHeight="1" x14ac:dyDescent="0.2">
      <c r="A7961" s="665" t="s">
        <v>16328</v>
      </c>
      <c r="B7961" s="666" t="s">
        <v>6922</v>
      </c>
      <c r="C7961" s="666" t="s">
        <v>13467</v>
      </c>
      <c r="D7961" s="675" t="s">
        <v>8987</v>
      </c>
      <c r="E7961" s="737" t="s">
        <v>15041</v>
      </c>
      <c r="F7961" s="666">
        <v>70657902</v>
      </c>
      <c r="G7961" s="675" t="s">
        <v>16370</v>
      </c>
      <c r="H7961" s="675" t="s">
        <v>15524</v>
      </c>
      <c r="I7961" s="675" t="s">
        <v>9354</v>
      </c>
      <c r="J7961" s="675" t="s">
        <v>8852</v>
      </c>
      <c r="K7961" s="666">
        <v>2</v>
      </c>
      <c r="L7961" s="666">
        <v>12</v>
      </c>
      <c r="M7961" s="691" t="s">
        <v>15972</v>
      </c>
      <c r="N7961" s="666">
        <v>0</v>
      </c>
      <c r="O7961" s="666">
        <v>12</v>
      </c>
      <c r="P7961" s="772" t="s">
        <v>15972</v>
      </c>
      <c r="Q7961" s="666">
        <v>0</v>
      </c>
      <c r="R7961" s="666">
        <v>12</v>
      </c>
    </row>
    <row r="7962" spans="1:18" ht="15.75" customHeight="1" x14ac:dyDescent="0.2">
      <c r="A7962" s="665" t="s">
        <v>16328</v>
      </c>
      <c r="B7962" s="666" t="s">
        <v>6922</v>
      </c>
      <c r="C7962" s="666" t="s">
        <v>13467</v>
      </c>
      <c r="D7962" s="675" t="s">
        <v>13032</v>
      </c>
      <c r="E7962" s="737" t="s">
        <v>4263</v>
      </c>
      <c r="F7962" s="666">
        <v>46138254</v>
      </c>
      <c r="G7962" s="675" t="s">
        <v>16371</v>
      </c>
      <c r="H7962" s="675" t="s">
        <v>8987</v>
      </c>
      <c r="I7962" s="675" t="s">
        <v>9354</v>
      </c>
      <c r="J7962" s="675" t="s">
        <v>16361</v>
      </c>
      <c r="K7962" s="666">
        <v>2</v>
      </c>
      <c r="L7962" s="666">
        <v>12</v>
      </c>
      <c r="M7962" s="691" t="s">
        <v>4007</v>
      </c>
      <c r="N7962" s="666">
        <v>0</v>
      </c>
      <c r="O7962" s="666">
        <v>12</v>
      </c>
      <c r="P7962" s="772" t="s">
        <v>4007</v>
      </c>
      <c r="Q7962" s="666">
        <v>0</v>
      </c>
      <c r="R7962" s="666">
        <v>12</v>
      </c>
    </row>
    <row r="7963" spans="1:18" ht="15.75" customHeight="1" x14ac:dyDescent="0.2">
      <c r="A7963" s="665" t="s">
        <v>16328</v>
      </c>
      <c r="B7963" s="666" t="s">
        <v>6922</v>
      </c>
      <c r="C7963" s="666" t="s">
        <v>13467</v>
      </c>
      <c r="D7963" s="675" t="s">
        <v>11806</v>
      </c>
      <c r="E7963" s="737" t="s">
        <v>5091</v>
      </c>
      <c r="F7963" s="666">
        <v>43932658</v>
      </c>
      <c r="G7963" s="675" t="s">
        <v>16372</v>
      </c>
      <c r="H7963" s="675" t="s">
        <v>8987</v>
      </c>
      <c r="I7963" s="675" t="s">
        <v>9354</v>
      </c>
      <c r="J7963" s="675" t="s">
        <v>16361</v>
      </c>
      <c r="K7963" s="666">
        <v>2</v>
      </c>
      <c r="L7963" s="666">
        <v>12</v>
      </c>
      <c r="M7963" s="691" t="s">
        <v>1269</v>
      </c>
      <c r="N7963" s="666">
        <v>0</v>
      </c>
      <c r="O7963" s="666">
        <v>12</v>
      </c>
      <c r="P7963" s="772" t="s">
        <v>1269</v>
      </c>
      <c r="Q7963" s="666">
        <v>0</v>
      </c>
      <c r="R7963" s="666">
        <v>12</v>
      </c>
    </row>
    <row r="7964" spans="1:18" ht="15.75" customHeight="1" x14ac:dyDescent="0.2">
      <c r="A7964" s="665" t="s">
        <v>16328</v>
      </c>
      <c r="B7964" s="666" t="s">
        <v>6922</v>
      </c>
      <c r="C7964" s="666" t="s">
        <v>13467</v>
      </c>
      <c r="D7964" s="675" t="s">
        <v>9914</v>
      </c>
      <c r="E7964" s="737" t="s">
        <v>4263</v>
      </c>
      <c r="F7964" s="666">
        <v>45978739</v>
      </c>
      <c r="G7964" s="675" t="s">
        <v>16373</v>
      </c>
      <c r="H7964" s="675" t="s">
        <v>11806</v>
      </c>
      <c r="I7964" s="675" t="s">
        <v>9354</v>
      </c>
      <c r="J7964" s="675" t="s">
        <v>16364</v>
      </c>
      <c r="K7964" s="666">
        <v>2</v>
      </c>
      <c r="L7964" s="666">
        <v>12</v>
      </c>
      <c r="M7964" s="691" t="s">
        <v>4007</v>
      </c>
      <c r="N7964" s="666">
        <v>0</v>
      </c>
      <c r="O7964" s="666">
        <v>12</v>
      </c>
      <c r="P7964" s="772" t="s">
        <v>4007</v>
      </c>
      <c r="Q7964" s="666">
        <v>0</v>
      </c>
      <c r="R7964" s="666">
        <v>12</v>
      </c>
    </row>
    <row r="7965" spans="1:18" ht="15.75" customHeight="1" x14ac:dyDescent="0.2">
      <c r="A7965" s="665" t="s">
        <v>16328</v>
      </c>
      <c r="B7965" s="666" t="s">
        <v>6922</v>
      </c>
      <c r="C7965" s="666" t="s">
        <v>16329</v>
      </c>
      <c r="D7965" s="675" t="s">
        <v>8629</v>
      </c>
      <c r="E7965" s="737" t="s">
        <v>5091</v>
      </c>
      <c r="F7965" s="666">
        <v>18903641</v>
      </c>
      <c r="G7965" s="675" t="s">
        <v>16374</v>
      </c>
      <c r="H7965" s="675" t="s">
        <v>11076</v>
      </c>
      <c r="I7965" s="675" t="s">
        <v>9354</v>
      </c>
      <c r="J7965" s="675" t="s">
        <v>16375</v>
      </c>
      <c r="K7965" s="666">
        <v>2</v>
      </c>
      <c r="L7965" s="666">
        <v>12</v>
      </c>
      <c r="M7965" s="691" t="s">
        <v>1269</v>
      </c>
      <c r="N7965" s="666">
        <v>0</v>
      </c>
      <c r="O7965" s="666">
        <v>12</v>
      </c>
      <c r="P7965" s="772" t="s">
        <v>1269</v>
      </c>
      <c r="Q7965" s="666">
        <v>0</v>
      </c>
      <c r="R7965" s="666">
        <v>12</v>
      </c>
    </row>
    <row r="7966" spans="1:18" ht="15.75" customHeight="1" x14ac:dyDescent="0.2">
      <c r="A7966" s="665" t="s">
        <v>16328</v>
      </c>
      <c r="B7966" s="666" t="s">
        <v>6922</v>
      </c>
      <c r="C7966" s="666" t="s">
        <v>16329</v>
      </c>
      <c r="D7966" s="675" t="s">
        <v>13032</v>
      </c>
      <c r="E7966" s="737" t="s">
        <v>5091</v>
      </c>
      <c r="F7966" s="666">
        <v>72670280</v>
      </c>
      <c r="G7966" s="675" t="s">
        <v>16376</v>
      </c>
      <c r="H7966" s="675" t="s">
        <v>8987</v>
      </c>
      <c r="I7966" s="675" t="s">
        <v>9354</v>
      </c>
      <c r="J7966" s="675" t="s">
        <v>16361</v>
      </c>
      <c r="K7966" s="666">
        <v>2</v>
      </c>
      <c r="L7966" s="666">
        <v>12</v>
      </c>
      <c r="M7966" s="691" t="s">
        <v>1269</v>
      </c>
      <c r="N7966" s="666">
        <v>0</v>
      </c>
      <c r="O7966" s="666">
        <v>12</v>
      </c>
      <c r="P7966" s="772" t="s">
        <v>1269</v>
      </c>
      <c r="Q7966" s="666">
        <v>0</v>
      </c>
      <c r="R7966" s="666">
        <v>12</v>
      </c>
    </row>
    <row r="7967" spans="1:18" ht="15.75" customHeight="1" x14ac:dyDescent="0.2">
      <c r="A7967" s="665" t="s">
        <v>16328</v>
      </c>
      <c r="B7967" s="666" t="s">
        <v>6922</v>
      </c>
      <c r="C7967" s="666" t="s">
        <v>13467</v>
      </c>
      <c r="D7967" s="675" t="s">
        <v>8629</v>
      </c>
      <c r="E7967" s="737" t="s">
        <v>5091</v>
      </c>
      <c r="F7967" s="666">
        <v>42891929</v>
      </c>
      <c r="G7967" s="675" t="s">
        <v>13114</v>
      </c>
      <c r="H7967" s="675" t="s">
        <v>8987</v>
      </c>
      <c r="I7967" s="675" t="s">
        <v>9354</v>
      </c>
      <c r="J7967" s="675" t="s">
        <v>16361</v>
      </c>
      <c r="K7967" s="666">
        <v>2</v>
      </c>
      <c r="L7967" s="666">
        <v>12</v>
      </c>
      <c r="M7967" s="691" t="s">
        <v>1269</v>
      </c>
      <c r="N7967" s="666">
        <v>0</v>
      </c>
      <c r="O7967" s="666">
        <v>12</v>
      </c>
      <c r="P7967" s="772" t="s">
        <v>1269</v>
      </c>
      <c r="Q7967" s="666">
        <v>0</v>
      </c>
      <c r="R7967" s="666">
        <v>12</v>
      </c>
    </row>
    <row r="7968" spans="1:18" ht="15.75" customHeight="1" x14ac:dyDescent="0.2">
      <c r="A7968" s="665" t="s">
        <v>16328</v>
      </c>
      <c r="B7968" s="666" t="s">
        <v>6922</v>
      </c>
      <c r="C7968" s="666" t="s">
        <v>13467</v>
      </c>
      <c r="D7968" s="675" t="s">
        <v>8629</v>
      </c>
      <c r="E7968" s="737" t="s">
        <v>4263</v>
      </c>
      <c r="F7968" s="666">
        <v>43759701</v>
      </c>
      <c r="G7968" s="675" t="s">
        <v>16377</v>
      </c>
      <c r="H7968" s="675" t="s">
        <v>8987</v>
      </c>
      <c r="I7968" s="675" t="s">
        <v>9354</v>
      </c>
      <c r="J7968" s="675" t="s">
        <v>16361</v>
      </c>
      <c r="K7968" s="666">
        <v>2</v>
      </c>
      <c r="L7968" s="666">
        <v>12</v>
      </c>
      <c r="M7968" s="691" t="s">
        <v>4007</v>
      </c>
      <c r="N7968" s="666">
        <v>0</v>
      </c>
      <c r="O7968" s="666">
        <v>12</v>
      </c>
      <c r="P7968" s="772" t="s">
        <v>4007</v>
      </c>
      <c r="Q7968" s="666">
        <v>0</v>
      </c>
      <c r="R7968" s="666">
        <v>12</v>
      </c>
    </row>
    <row r="7969" spans="1:18" ht="15.75" customHeight="1" x14ac:dyDescent="0.2">
      <c r="A7969" s="665" t="s">
        <v>16328</v>
      </c>
      <c r="B7969" s="666" t="s">
        <v>6922</v>
      </c>
      <c r="C7969" s="666" t="s">
        <v>13467</v>
      </c>
      <c r="D7969" s="675" t="s">
        <v>10738</v>
      </c>
      <c r="E7969" s="737" t="s">
        <v>15041</v>
      </c>
      <c r="F7969" s="666">
        <v>44591130</v>
      </c>
      <c r="G7969" s="675" t="s">
        <v>16378</v>
      </c>
      <c r="H7969" s="675" t="s">
        <v>11806</v>
      </c>
      <c r="I7969" s="675" t="s">
        <v>9354</v>
      </c>
      <c r="J7969" s="675" t="s">
        <v>16364</v>
      </c>
      <c r="K7969" s="666">
        <v>2</v>
      </c>
      <c r="L7969" s="666">
        <v>12</v>
      </c>
      <c r="M7969" s="691" t="s">
        <v>15972</v>
      </c>
      <c r="N7969" s="666">
        <v>0</v>
      </c>
      <c r="O7969" s="666">
        <v>12</v>
      </c>
      <c r="P7969" s="772" t="s">
        <v>15972</v>
      </c>
      <c r="Q7969" s="666">
        <v>0</v>
      </c>
      <c r="R7969" s="666">
        <v>12</v>
      </c>
    </row>
    <row r="7970" spans="1:18" ht="15.75" customHeight="1" x14ac:dyDescent="0.2">
      <c r="A7970" s="665" t="s">
        <v>16328</v>
      </c>
      <c r="B7970" s="666" t="s">
        <v>6922</v>
      </c>
      <c r="C7970" s="666" t="s">
        <v>16329</v>
      </c>
      <c r="D7970" s="675" t="s">
        <v>8629</v>
      </c>
      <c r="E7970" s="737" t="s">
        <v>5124</v>
      </c>
      <c r="F7970" s="666">
        <v>46782909</v>
      </c>
      <c r="G7970" s="675" t="s">
        <v>16379</v>
      </c>
      <c r="H7970" s="675" t="s">
        <v>13032</v>
      </c>
      <c r="I7970" s="675" t="s">
        <v>9354</v>
      </c>
      <c r="J7970" s="675" t="s">
        <v>8852</v>
      </c>
      <c r="K7970" s="666">
        <v>2</v>
      </c>
      <c r="L7970" s="666">
        <v>12</v>
      </c>
      <c r="M7970" s="691" t="s">
        <v>1324</v>
      </c>
      <c r="N7970" s="666">
        <v>0</v>
      </c>
      <c r="O7970" s="666">
        <v>12</v>
      </c>
      <c r="P7970" s="772" t="s">
        <v>1324</v>
      </c>
      <c r="Q7970" s="666">
        <v>0</v>
      </c>
      <c r="R7970" s="666">
        <v>12</v>
      </c>
    </row>
    <row r="7971" spans="1:18" ht="15.75" customHeight="1" x14ac:dyDescent="0.2">
      <c r="A7971" s="665" t="s">
        <v>16328</v>
      </c>
      <c r="B7971" s="666" t="s">
        <v>6922</v>
      </c>
      <c r="C7971" s="666" t="s">
        <v>16329</v>
      </c>
      <c r="D7971" s="675" t="s">
        <v>10244</v>
      </c>
      <c r="E7971" s="737" t="s">
        <v>5091</v>
      </c>
      <c r="F7971" s="666">
        <v>46471710</v>
      </c>
      <c r="G7971" s="675" t="s">
        <v>16380</v>
      </c>
      <c r="H7971" s="675" t="s">
        <v>11806</v>
      </c>
      <c r="I7971" s="675" t="s">
        <v>9354</v>
      </c>
      <c r="J7971" s="675" t="s">
        <v>16364</v>
      </c>
      <c r="K7971" s="666">
        <v>2</v>
      </c>
      <c r="L7971" s="666">
        <v>12</v>
      </c>
      <c r="M7971" s="691" t="s">
        <v>1269</v>
      </c>
      <c r="N7971" s="666">
        <v>0</v>
      </c>
      <c r="O7971" s="666">
        <v>12</v>
      </c>
      <c r="P7971" s="772" t="s">
        <v>1269</v>
      </c>
      <c r="Q7971" s="666">
        <v>0</v>
      </c>
      <c r="R7971" s="666">
        <v>12</v>
      </c>
    </row>
    <row r="7972" spans="1:18" ht="15.75" customHeight="1" x14ac:dyDescent="0.2">
      <c r="A7972" s="665" t="s">
        <v>16328</v>
      </c>
      <c r="B7972" s="666" t="s">
        <v>6922</v>
      </c>
      <c r="C7972" s="666" t="s">
        <v>13467</v>
      </c>
      <c r="D7972" s="675" t="s">
        <v>13924</v>
      </c>
      <c r="E7972" s="737" t="s">
        <v>4263</v>
      </c>
      <c r="F7972" s="666">
        <v>70301899</v>
      </c>
      <c r="G7972" s="675" t="s">
        <v>15267</v>
      </c>
      <c r="H7972" s="675" t="s">
        <v>8987</v>
      </c>
      <c r="I7972" s="675" t="s">
        <v>9354</v>
      </c>
      <c r="J7972" s="675" t="s">
        <v>16361</v>
      </c>
      <c r="K7972" s="666">
        <v>2</v>
      </c>
      <c r="L7972" s="666">
        <v>12</v>
      </c>
      <c r="M7972" s="691" t="s">
        <v>4007</v>
      </c>
      <c r="N7972" s="666">
        <v>0</v>
      </c>
      <c r="O7972" s="666">
        <v>12</v>
      </c>
      <c r="P7972" s="772" t="s">
        <v>4007</v>
      </c>
      <c r="Q7972" s="666">
        <v>0</v>
      </c>
      <c r="R7972" s="666">
        <v>12</v>
      </c>
    </row>
    <row r="7973" spans="1:18" ht="15.75" customHeight="1" x14ac:dyDescent="0.2">
      <c r="A7973" s="665" t="s">
        <v>16328</v>
      </c>
      <c r="B7973" s="666" t="s">
        <v>6922</v>
      </c>
      <c r="C7973" s="666" t="s">
        <v>13467</v>
      </c>
      <c r="D7973" s="675" t="s">
        <v>8629</v>
      </c>
      <c r="E7973" s="737" t="s">
        <v>4263</v>
      </c>
      <c r="F7973" s="666">
        <v>73501429</v>
      </c>
      <c r="G7973" s="675" t="s">
        <v>16381</v>
      </c>
      <c r="H7973" s="675" t="s">
        <v>11806</v>
      </c>
      <c r="I7973" s="675" t="s">
        <v>9354</v>
      </c>
      <c r="J7973" s="675" t="s">
        <v>16364</v>
      </c>
      <c r="K7973" s="666">
        <v>2</v>
      </c>
      <c r="L7973" s="666">
        <v>12</v>
      </c>
      <c r="M7973" s="691" t="s">
        <v>4007</v>
      </c>
      <c r="N7973" s="666">
        <v>0</v>
      </c>
      <c r="O7973" s="666">
        <v>12</v>
      </c>
      <c r="P7973" s="772" t="s">
        <v>4007</v>
      </c>
      <c r="Q7973" s="666">
        <v>0</v>
      </c>
      <c r="R7973" s="666">
        <v>12</v>
      </c>
    </row>
    <row r="7974" spans="1:18" ht="15.75" customHeight="1" x14ac:dyDescent="0.2">
      <c r="A7974" s="665" t="s">
        <v>16328</v>
      </c>
      <c r="B7974" s="666" t="s">
        <v>6922</v>
      </c>
      <c r="C7974" s="666" t="s">
        <v>13467</v>
      </c>
      <c r="D7974" s="675" t="s">
        <v>8629</v>
      </c>
      <c r="E7974" s="737" t="s">
        <v>6944</v>
      </c>
      <c r="F7974" s="666">
        <v>43258737</v>
      </c>
      <c r="G7974" s="675" t="s">
        <v>16382</v>
      </c>
      <c r="H7974" s="675" t="s">
        <v>16383</v>
      </c>
      <c r="I7974" s="675" t="s">
        <v>9354</v>
      </c>
      <c r="J7974" s="675" t="s">
        <v>12297</v>
      </c>
      <c r="K7974" s="666">
        <v>2</v>
      </c>
      <c r="L7974" s="666">
        <v>12</v>
      </c>
      <c r="M7974" s="691" t="s">
        <v>4832</v>
      </c>
      <c r="N7974" s="666">
        <v>0</v>
      </c>
      <c r="O7974" s="666">
        <v>12</v>
      </c>
      <c r="P7974" s="772" t="s">
        <v>4832</v>
      </c>
      <c r="Q7974" s="666">
        <v>0</v>
      </c>
      <c r="R7974" s="666">
        <v>12</v>
      </c>
    </row>
    <row r="7975" spans="1:18" ht="15.75" customHeight="1" x14ac:dyDescent="0.2">
      <c r="A7975" s="665" t="s">
        <v>16328</v>
      </c>
      <c r="B7975" s="666" t="s">
        <v>6922</v>
      </c>
      <c r="C7975" s="666" t="s">
        <v>16329</v>
      </c>
      <c r="D7975" s="675" t="s">
        <v>10356</v>
      </c>
      <c r="E7975" s="737" t="s">
        <v>13813</v>
      </c>
      <c r="F7975" s="666">
        <v>71039409</v>
      </c>
      <c r="G7975" s="675" t="s">
        <v>16384</v>
      </c>
      <c r="H7975" s="675" t="s">
        <v>9914</v>
      </c>
      <c r="I7975" s="675" t="s">
        <v>9354</v>
      </c>
      <c r="J7975" s="675" t="s">
        <v>9913</v>
      </c>
      <c r="K7975" s="666">
        <v>2</v>
      </c>
      <c r="L7975" s="666">
        <v>12</v>
      </c>
      <c r="M7975" s="691" t="s">
        <v>866</v>
      </c>
      <c r="N7975" s="666">
        <v>0</v>
      </c>
      <c r="O7975" s="666">
        <v>12</v>
      </c>
      <c r="P7975" s="772" t="s">
        <v>866</v>
      </c>
      <c r="Q7975" s="666">
        <v>0</v>
      </c>
      <c r="R7975" s="666">
        <v>12</v>
      </c>
    </row>
    <row r="7976" spans="1:18" ht="15.75" customHeight="1" x14ac:dyDescent="0.2">
      <c r="A7976" s="665" t="s">
        <v>16328</v>
      </c>
      <c r="B7976" s="666" t="s">
        <v>6922</v>
      </c>
      <c r="C7976" s="666" t="s">
        <v>13467</v>
      </c>
      <c r="D7976" s="675" t="s">
        <v>8987</v>
      </c>
      <c r="E7976" s="737" t="s">
        <v>5124</v>
      </c>
      <c r="F7976" s="666">
        <v>43265190</v>
      </c>
      <c r="G7976" s="675" t="s">
        <v>16385</v>
      </c>
      <c r="H7976" s="675" t="s">
        <v>10738</v>
      </c>
      <c r="I7976" s="675" t="s">
        <v>16331</v>
      </c>
      <c r="J7976" s="675" t="s">
        <v>10738</v>
      </c>
      <c r="K7976" s="666">
        <v>2</v>
      </c>
      <c r="L7976" s="666">
        <v>12</v>
      </c>
      <c r="M7976" s="691" t="s">
        <v>1324</v>
      </c>
      <c r="N7976" s="666">
        <v>0</v>
      </c>
      <c r="O7976" s="666">
        <v>12</v>
      </c>
      <c r="P7976" s="772" t="s">
        <v>1324</v>
      </c>
      <c r="Q7976" s="666">
        <v>0</v>
      </c>
      <c r="R7976" s="666">
        <v>12</v>
      </c>
    </row>
    <row r="7977" spans="1:18" ht="15.75" customHeight="1" x14ac:dyDescent="0.2">
      <c r="A7977" s="665" t="s">
        <v>16328</v>
      </c>
      <c r="B7977" s="666" t="s">
        <v>6922</v>
      </c>
      <c r="C7977" s="666" t="s">
        <v>13467</v>
      </c>
      <c r="D7977" s="675" t="s">
        <v>11806</v>
      </c>
      <c r="E7977" s="737" t="s">
        <v>5124</v>
      </c>
      <c r="F7977" s="666">
        <v>48273663</v>
      </c>
      <c r="G7977" s="675" t="s">
        <v>16386</v>
      </c>
      <c r="H7977" s="675" t="s">
        <v>10738</v>
      </c>
      <c r="I7977" s="675" t="s">
        <v>16331</v>
      </c>
      <c r="J7977" s="675" t="s">
        <v>10738</v>
      </c>
      <c r="K7977" s="666">
        <v>2</v>
      </c>
      <c r="L7977" s="666">
        <v>12</v>
      </c>
      <c r="M7977" s="691" t="s">
        <v>1324</v>
      </c>
      <c r="N7977" s="666">
        <v>0</v>
      </c>
      <c r="O7977" s="666">
        <v>12</v>
      </c>
      <c r="P7977" s="772" t="s">
        <v>1324</v>
      </c>
      <c r="Q7977" s="666">
        <v>0</v>
      </c>
      <c r="R7977" s="666">
        <v>12</v>
      </c>
    </row>
    <row r="7978" spans="1:18" ht="15.75" customHeight="1" x14ac:dyDescent="0.2">
      <c r="A7978" s="665" t="s">
        <v>16328</v>
      </c>
      <c r="B7978" s="666" t="s">
        <v>6922</v>
      </c>
      <c r="C7978" s="666" t="s">
        <v>13467</v>
      </c>
      <c r="D7978" s="675" t="s">
        <v>9914</v>
      </c>
      <c r="E7978" s="737" t="s">
        <v>5124</v>
      </c>
      <c r="F7978" s="666">
        <v>43449273</v>
      </c>
      <c r="G7978" s="675" t="s">
        <v>16387</v>
      </c>
      <c r="H7978" s="675" t="s">
        <v>10738</v>
      </c>
      <c r="I7978" s="675" t="s">
        <v>16331</v>
      </c>
      <c r="J7978" s="675" t="s">
        <v>10738</v>
      </c>
      <c r="K7978" s="666">
        <v>2</v>
      </c>
      <c r="L7978" s="666">
        <v>12</v>
      </c>
      <c r="M7978" s="691" t="s">
        <v>1324</v>
      </c>
      <c r="N7978" s="666">
        <v>0</v>
      </c>
      <c r="O7978" s="666">
        <v>12</v>
      </c>
      <c r="P7978" s="772" t="s">
        <v>1324</v>
      </c>
      <c r="Q7978" s="666">
        <v>0</v>
      </c>
      <c r="R7978" s="666">
        <v>12</v>
      </c>
    </row>
    <row r="7979" spans="1:18" ht="15.75" customHeight="1" x14ac:dyDescent="0.2">
      <c r="A7979" s="665" t="s">
        <v>16328</v>
      </c>
      <c r="B7979" s="666" t="s">
        <v>6922</v>
      </c>
      <c r="C7979" s="666" t="s">
        <v>16329</v>
      </c>
      <c r="D7979" s="675" t="s">
        <v>9105</v>
      </c>
      <c r="E7979" s="737" t="s">
        <v>7454</v>
      </c>
      <c r="F7979" s="666">
        <v>18905494</v>
      </c>
      <c r="G7979" s="675" t="s">
        <v>16388</v>
      </c>
      <c r="H7979" s="675" t="s">
        <v>8629</v>
      </c>
      <c r="I7979" s="675" t="s">
        <v>9354</v>
      </c>
      <c r="J7979" s="675" t="s">
        <v>16375</v>
      </c>
      <c r="K7979" s="666">
        <v>2</v>
      </c>
      <c r="L7979" s="666">
        <v>12</v>
      </c>
      <c r="M7979" s="691" t="s">
        <v>1316</v>
      </c>
      <c r="N7979" s="666">
        <v>0</v>
      </c>
      <c r="O7979" s="666">
        <v>12</v>
      </c>
      <c r="P7979" s="772" t="s">
        <v>1316</v>
      </c>
      <c r="Q7979" s="666">
        <v>0</v>
      </c>
      <c r="R7979" s="666">
        <v>12</v>
      </c>
    </row>
    <row r="7980" spans="1:18" ht="15.75" customHeight="1" x14ac:dyDescent="0.2">
      <c r="A7980" s="665" t="s">
        <v>16328</v>
      </c>
      <c r="B7980" s="666" t="s">
        <v>6922</v>
      </c>
      <c r="C7980" s="666" t="s">
        <v>16329</v>
      </c>
      <c r="D7980" s="675" t="s">
        <v>11169</v>
      </c>
      <c r="E7980" s="737" t="s">
        <v>5124</v>
      </c>
      <c r="F7980" s="666">
        <v>22518861</v>
      </c>
      <c r="G7980" s="675" t="s">
        <v>16389</v>
      </c>
      <c r="H7980" s="675" t="s">
        <v>13032</v>
      </c>
      <c r="I7980" s="675" t="s">
        <v>16331</v>
      </c>
      <c r="J7980" s="675" t="s">
        <v>7420</v>
      </c>
      <c r="K7980" s="666">
        <v>2</v>
      </c>
      <c r="L7980" s="666">
        <v>12</v>
      </c>
      <c r="M7980" s="691" t="s">
        <v>1324</v>
      </c>
      <c r="N7980" s="666">
        <v>0</v>
      </c>
      <c r="O7980" s="666">
        <v>12</v>
      </c>
      <c r="P7980" s="772" t="s">
        <v>1324</v>
      </c>
      <c r="Q7980" s="666">
        <v>0</v>
      </c>
      <c r="R7980" s="666">
        <v>12</v>
      </c>
    </row>
    <row r="7981" spans="1:18" ht="15.75" customHeight="1" x14ac:dyDescent="0.2">
      <c r="A7981" s="665" t="s">
        <v>16328</v>
      </c>
      <c r="B7981" s="666" t="s">
        <v>6922</v>
      </c>
      <c r="C7981" s="666" t="s">
        <v>16329</v>
      </c>
      <c r="D7981" s="675" t="s">
        <v>11050</v>
      </c>
      <c r="E7981" s="737" t="s">
        <v>7454</v>
      </c>
      <c r="F7981" s="666">
        <v>40678298</v>
      </c>
      <c r="G7981" s="675" t="s">
        <v>16390</v>
      </c>
      <c r="H7981" s="675" t="s">
        <v>8629</v>
      </c>
      <c r="I7981" s="675" t="s">
        <v>16339</v>
      </c>
      <c r="J7981" s="675"/>
      <c r="K7981" s="666">
        <v>2</v>
      </c>
      <c r="L7981" s="666">
        <v>12</v>
      </c>
      <c r="M7981" s="691" t="s">
        <v>1316</v>
      </c>
      <c r="N7981" s="666">
        <v>0</v>
      </c>
      <c r="O7981" s="666">
        <v>12</v>
      </c>
      <c r="P7981" s="772" t="s">
        <v>1316</v>
      </c>
      <c r="Q7981" s="666">
        <v>0</v>
      </c>
      <c r="R7981" s="666">
        <v>12</v>
      </c>
    </row>
    <row r="7982" spans="1:18" ht="15.75" customHeight="1" x14ac:dyDescent="0.2">
      <c r="A7982" s="665" t="s">
        <v>16328</v>
      </c>
      <c r="B7982" s="666" t="s">
        <v>6922</v>
      </c>
      <c r="C7982" s="666" t="s">
        <v>13467</v>
      </c>
      <c r="D7982" s="675" t="s">
        <v>11050</v>
      </c>
      <c r="E7982" s="737" t="s">
        <v>6455</v>
      </c>
      <c r="F7982" s="666">
        <v>44337225</v>
      </c>
      <c r="G7982" s="675" t="s">
        <v>16391</v>
      </c>
      <c r="H7982" s="675" t="s">
        <v>10738</v>
      </c>
      <c r="I7982" s="675" t="s">
        <v>16331</v>
      </c>
      <c r="J7982" s="675" t="s">
        <v>10738</v>
      </c>
      <c r="K7982" s="666">
        <v>2</v>
      </c>
      <c r="L7982" s="666">
        <v>12</v>
      </c>
      <c r="M7982" s="691" t="s">
        <v>6989</v>
      </c>
      <c r="N7982" s="666">
        <v>0</v>
      </c>
      <c r="O7982" s="666">
        <v>12</v>
      </c>
      <c r="P7982" s="772" t="s">
        <v>6989</v>
      </c>
      <c r="Q7982" s="666">
        <v>0</v>
      </c>
      <c r="R7982" s="666">
        <v>12</v>
      </c>
    </row>
    <row r="7983" spans="1:18" ht="15.75" customHeight="1" x14ac:dyDescent="0.2">
      <c r="A7983" s="665" t="s">
        <v>16328</v>
      </c>
      <c r="B7983" s="666" t="s">
        <v>6922</v>
      </c>
      <c r="C7983" s="666" t="s">
        <v>16329</v>
      </c>
      <c r="D7983" s="675" t="s">
        <v>10738</v>
      </c>
      <c r="E7983" s="737" t="s">
        <v>7454</v>
      </c>
      <c r="F7983" s="666">
        <v>44025732</v>
      </c>
      <c r="G7983" s="675" t="s">
        <v>16392</v>
      </c>
      <c r="H7983" s="675" t="s">
        <v>8629</v>
      </c>
      <c r="I7983" s="675" t="s">
        <v>16339</v>
      </c>
      <c r="J7983" s="675"/>
      <c r="K7983" s="666">
        <v>2</v>
      </c>
      <c r="L7983" s="666">
        <v>12</v>
      </c>
      <c r="M7983" s="691" t="s">
        <v>1316</v>
      </c>
      <c r="N7983" s="666">
        <v>0</v>
      </c>
      <c r="O7983" s="666">
        <v>12</v>
      </c>
      <c r="P7983" s="772" t="s">
        <v>1316</v>
      </c>
      <c r="Q7983" s="666">
        <v>0</v>
      </c>
      <c r="R7983" s="666">
        <v>12</v>
      </c>
    </row>
    <row r="7984" spans="1:18" ht="15.75" customHeight="1" x14ac:dyDescent="0.2">
      <c r="A7984" s="665" t="s">
        <v>16328</v>
      </c>
      <c r="B7984" s="666" t="s">
        <v>6922</v>
      </c>
      <c r="C7984" s="666" t="s">
        <v>13467</v>
      </c>
      <c r="D7984" s="675" t="s">
        <v>8629</v>
      </c>
      <c r="E7984" s="737" t="s">
        <v>5124</v>
      </c>
      <c r="F7984" s="666">
        <v>73680659</v>
      </c>
      <c r="G7984" s="675" t="s">
        <v>16393</v>
      </c>
      <c r="H7984" s="675" t="s">
        <v>10738</v>
      </c>
      <c r="I7984" s="675" t="s">
        <v>16331</v>
      </c>
      <c r="J7984" s="675" t="s">
        <v>10738</v>
      </c>
      <c r="K7984" s="666">
        <v>2</v>
      </c>
      <c r="L7984" s="666">
        <v>12</v>
      </c>
      <c r="M7984" s="691" t="s">
        <v>1324</v>
      </c>
      <c r="N7984" s="666">
        <v>0</v>
      </c>
      <c r="O7984" s="666">
        <v>12</v>
      </c>
      <c r="P7984" s="772" t="s">
        <v>1324</v>
      </c>
      <c r="Q7984" s="666">
        <v>0</v>
      </c>
      <c r="R7984" s="666">
        <v>12</v>
      </c>
    </row>
    <row r="7985" spans="1:18" ht="15.75" customHeight="1" x14ac:dyDescent="0.2">
      <c r="A7985" s="665" t="s">
        <v>16328</v>
      </c>
      <c r="B7985" s="666" t="s">
        <v>6922</v>
      </c>
      <c r="C7985" s="666" t="s">
        <v>16329</v>
      </c>
      <c r="D7985" s="675" t="s">
        <v>11806</v>
      </c>
      <c r="E7985" s="737" t="s">
        <v>6455</v>
      </c>
      <c r="F7985" s="666">
        <v>73130071</v>
      </c>
      <c r="G7985" s="675" t="s">
        <v>16394</v>
      </c>
      <c r="H7985" s="675" t="s">
        <v>10738</v>
      </c>
      <c r="I7985" s="675" t="s">
        <v>16331</v>
      </c>
      <c r="J7985" s="675" t="s">
        <v>10738</v>
      </c>
      <c r="K7985" s="666">
        <v>2</v>
      </c>
      <c r="L7985" s="666">
        <v>12</v>
      </c>
      <c r="M7985" s="691" t="s">
        <v>6989</v>
      </c>
      <c r="N7985" s="666">
        <v>0</v>
      </c>
      <c r="O7985" s="666">
        <v>12</v>
      </c>
      <c r="P7985" s="772" t="s">
        <v>6989</v>
      </c>
      <c r="Q7985" s="666">
        <v>0</v>
      </c>
      <c r="R7985" s="666">
        <v>12</v>
      </c>
    </row>
    <row r="7986" spans="1:18" ht="15.75" customHeight="1" x14ac:dyDescent="0.2">
      <c r="A7986" s="665" t="s">
        <v>16328</v>
      </c>
      <c r="B7986" s="666" t="s">
        <v>6922</v>
      </c>
      <c r="C7986" s="666" t="s">
        <v>13467</v>
      </c>
      <c r="D7986" s="675" t="s">
        <v>10738</v>
      </c>
      <c r="E7986" s="737" t="s">
        <v>5124</v>
      </c>
      <c r="F7986" s="666">
        <v>77236415</v>
      </c>
      <c r="G7986" s="675" t="s">
        <v>16395</v>
      </c>
      <c r="H7986" s="675" t="s">
        <v>10738</v>
      </c>
      <c r="I7986" s="675" t="s">
        <v>16331</v>
      </c>
      <c r="J7986" s="675" t="s">
        <v>10738</v>
      </c>
      <c r="K7986" s="666">
        <v>2</v>
      </c>
      <c r="L7986" s="666">
        <v>12</v>
      </c>
      <c r="M7986" s="691" t="s">
        <v>1324</v>
      </c>
      <c r="N7986" s="666">
        <v>0</v>
      </c>
      <c r="O7986" s="666">
        <v>12</v>
      </c>
      <c r="P7986" s="772" t="s">
        <v>1324</v>
      </c>
      <c r="Q7986" s="666">
        <v>0</v>
      </c>
      <c r="R7986" s="666">
        <v>12</v>
      </c>
    </row>
    <row r="7987" spans="1:18" ht="15.75" customHeight="1" x14ac:dyDescent="0.2">
      <c r="A7987" s="665" t="s">
        <v>16328</v>
      </c>
      <c r="B7987" s="666" t="s">
        <v>6922</v>
      </c>
      <c r="C7987" s="666" t="s">
        <v>16329</v>
      </c>
      <c r="D7987" s="675" t="s">
        <v>8629</v>
      </c>
      <c r="E7987" s="737" t="s">
        <v>7454</v>
      </c>
      <c r="F7987" s="666">
        <v>40741177</v>
      </c>
      <c r="G7987" s="675" t="s">
        <v>16396</v>
      </c>
      <c r="H7987" s="675" t="s">
        <v>8629</v>
      </c>
      <c r="I7987" s="675" t="s">
        <v>16339</v>
      </c>
      <c r="J7987" s="675"/>
      <c r="K7987" s="666">
        <v>2</v>
      </c>
      <c r="L7987" s="666">
        <v>12</v>
      </c>
      <c r="M7987" s="691" t="s">
        <v>1316</v>
      </c>
      <c r="N7987" s="666">
        <v>0</v>
      </c>
      <c r="O7987" s="666">
        <v>12</v>
      </c>
      <c r="P7987" s="772" t="s">
        <v>1316</v>
      </c>
      <c r="Q7987" s="666">
        <v>0</v>
      </c>
      <c r="R7987" s="666">
        <v>12</v>
      </c>
    </row>
    <row r="7988" spans="1:18" ht="15.75" customHeight="1" x14ac:dyDescent="0.2">
      <c r="A7988" s="665" t="s">
        <v>16328</v>
      </c>
      <c r="B7988" s="666" t="s">
        <v>6922</v>
      </c>
      <c r="C7988" s="666" t="s">
        <v>13467</v>
      </c>
      <c r="D7988" s="675" t="s">
        <v>11806</v>
      </c>
      <c r="E7988" s="737" t="s">
        <v>5124</v>
      </c>
      <c r="F7988" s="666">
        <v>72675168</v>
      </c>
      <c r="G7988" s="675" t="s">
        <v>16397</v>
      </c>
      <c r="H7988" s="675" t="s">
        <v>10738</v>
      </c>
      <c r="I7988" s="675" t="s">
        <v>16331</v>
      </c>
      <c r="J7988" s="675" t="s">
        <v>10738</v>
      </c>
      <c r="K7988" s="666">
        <v>2</v>
      </c>
      <c r="L7988" s="666">
        <v>12</v>
      </c>
      <c r="M7988" s="691" t="s">
        <v>1324</v>
      </c>
      <c r="N7988" s="666">
        <v>0</v>
      </c>
      <c r="O7988" s="666">
        <v>12</v>
      </c>
      <c r="P7988" s="772" t="s">
        <v>1324</v>
      </c>
      <c r="Q7988" s="666">
        <v>0</v>
      </c>
      <c r="R7988" s="666">
        <v>12</v>
      </c>
    </row>
    <row r="7989" spans="1:18" ht="15.75" customHeight="1" x14ac:dyDescent="0.2">
      <c r="A7989" s="665" t="s">
        <v>16328</v>
      </c>
      <c r="B7989" s="666" t="s">
        <v>6922</v>
      </c>
      <c r="C7989" s="666" t="s">
        <v>13467</v>
      </c>
      <c r="D7989" s="675" t="s">
        <v>10356</v>
      </c>
      <c r="E7989" s="737" t="s">
        <v>5124</v>
      </c>
      <c r="F7989" s="666">
        <v>18899204</v>
      </c>
      <c r="G7989" s="675" t="s">
        <v>16398</v>
      </c>
      <c r="H7989" s="675" t="s">
        <v>10738</v>
      </c>
      <c r="I7989" s="675" t="s">
        <v>16331</v>
      </c>
      <c r="J7989" s="675" t="s">
        <v>10738</v>
      </c>
      <c r="K7989" s="666">
        <v>2</v>
      </c>
      <c r="L7989" s="666">
        <v>12</v>
      </c>
      <c r="M7989" s="691" t="s">
        <v>1324</v>
      </c>
      <c r="N7989" s="666">
        <v>0</v>
      </c>
      <c r="O7989" s="666">
        <v>12</v>
      </c>
      <c r="P7989" s="772" t="s">
        <v>1324</v>
      </c>
      <c r="Q7989" s="666">
        <v>0</v>
      </c>
      <c r="R7989" s="666">
        <v>12</v>
      </c>
    </row>
    <row r="7990" spans="1:18" ht="15.75" customHeight="1" x14ac:dyDescent="0.2">
      <c r="A7990" s="665" t="s">
        <v>16328</v>
      </c>
      <c r="B7990" s="666" t="s">
        <v>6922</v>
      </c>
      <c r="C7990" s="666" t="s">
        <v>13467</v>
      </c>
      <c r="D7990" s="675" t="s">
        <v>8629</v>
      </c>
      <c r="E7990" s="737" t="s">
        <v>5124</v>
      </c>
      <c r="F7990" s="666">
        <v>18068579</v>
      </c>
      <c r="G7990" s="675" t="s">
        <v>16399</v>
      </c>
      <c r="H7990" s="675" t="s">
        <v>10738</v>
      </c>
      <c r="I7990" s="675" t="s">
        <v>16331</v>
      </c>
      <c r="J7990" s="675" t="s">
        <v>10738</v>
      </c>
      <c r="K7990" s="666">
        <v>2</v>
      </c>
      <c r="L7990" s="666">
        <v>12</v>
      </c>
      <c r="M7990" s="691" t="s">
        <v>1324</v>
      </c>
      <c r="N7990" s="666">
        <v>0</v>
      </c>
      <c r="O7990" s="666">
        <v>12</v>
      </c>
      <c r="P7990" s="772" t="s">
        <v>1324</v>
      </c>
      <c r="Q7990" s="666">
        <v>0</v>
      </c>
      <c r="R7990" s="666">
        <v>12</v>
      </c>
    </row>
    <row r="7991" spans="1:18" ht="15.75" customHeight="1" x14ac:dyDescent="0.2">
      <c r="A7991" s="665" t="s">
        <v>16328</v>
      </c>
      <c r="B7991" s="666" t="s">
        <v>6922</v>
      </c>
      <c r="C7991" s="666" t="s">
        <v>16329</v>
      </c>
      <c r="D7991" s="675"/>
      <c r="E7991" s="737" t="s">
        <v>6455</v>
      </c>
      <c r="F7991" s="666">
        <v>44742625</v>
      </c>
      <c r="G7991" s="675" t="s">
        <v>16400</v>
      </c>
      <c r="H7991" s="675" t="s">
        <v>10244</v>
      </c>
      <c r="I7991" s="675" t="s">
        <v>16331</v>
      </c>
      <c r="J7991" s="675" t="s">
        <v>10244</v>
      </c>
      <c r="K7991" s="666">
        <v>2</v>
      </c>
      <c r="L7991" s="666">
        <v>12</v>
      </c>
      <c r="M7991" s="691" t="s">
        <v>6989</v>
      </c>
      <c r="N7991" s="666">
        <v>0</v>
      </c>
      <c r="O7991" s="666">
        <v>12</v>
      </c>
      <c r="P7991" s="772" t="s">
        <v>6989</v>
      </c>
      <c r="Q7991" s="666">
        <v>0</v>
      </c>
      <c r="R7991" s="666">
        <v>12</v>
      </c>
    </row>
    <row r="7992" spans="1:18" ht="15.75" customHeight="1" x14ac:dyDescent="0.2">
      <c r="A7992" s="665" t="s">
        <v>16328</v>
      </c>
      <c r="B7992" s="666" t="s">
        <v>6922</v>
      </c>
      <c r="C7992" s="666" t="s">
        <v>16329</v>
      </c>
      <c r="D7992" s="675"/>
      <c r="E7992" s="737" t="s">
        <v>5091</v>
      </c>
      <c r="F7992" s="666">
        <v>70806893</v>
      </c>
      <c r="G7992" s="675" t="s">
        <v>16401</v>
      </c>
      <c r="H7992" s="675" t="s">
        <v>13924</v>
      </c>
      <c r="I7992" s="675" t="s">
        <v>16331</v>
      </c>
      <c r="J7992" s="675" t="s">
        <v>16402</v>
      </c>
      <c r="K7992" s="666">
        <v>2</v>
      </c>
      <c r="L7992" s="666">
        <v>12</v>
      </c>
      <c r="M7992" s="691" t="s">
        <v>1269</v>
      </c>
      <c r="N7992" s="666">
        <v>0</v>
      </c>
      <c r="O7992" s="666">
        <v>12</v>
      </c>
      <c r="P7992" s="772" t="s">
        <v>1269</v>
      </c>
      <c r="Q7992" s="666">
        <v>0</v>
      </c>
      <c r="R7992" s="666">
        <v>12</v>
      </c>
    </row>
    <row r="7993" spans="1:18" ht="15.75" customHeight="1" x14ac:dyDescent="0.2">
      <c r="A7993" s="665" t="s">
        <v>16328</v>
      </c>
      <c r="B7993" s="666" t="s">
        <v>6922</v>
      </c>
      <c r="C7993" s="666" t="s">
        <v>16329</v>
      </c>
      <c r="D7993" s="675"/>
      <c r="E7993" s="737" t="s">
        <v>12224</v>
      </c>
      <c r="F7993" s="666">
        <v>18903643</v>
      </c>
      <c r="G7993" s="675" t="s">
        <v>16403</v>
      </c>
      <c r="H7993" s="675" t="s">
        <v>8629</v>
      </c>
      <c r="I7993" s="675" t="s">
        <v>16339</v>
      </c>
      <c r="J7993" s="675"/>
      <c r="K7993" s="666">
        <v>2</v>
      </c>
      <c r="L7993" s="666">
        <v>12</v>
      </c>
      <c r="M7993" s="691" t="s">
        <v>12432</v>
      </c>
      <c r="N7993" s="666">
        <v>0</v>
      </c>
      <c r="O7993" s="666">
        <v>12</v>
      </c>
      <c r="P7993" s="772" t="s">
        <v>12432</v>
      </c>
      <c r="Q7993" s="666">
        <v>0</v>
      </c>
      <c r="R7993" s="666">
        <v>12</v>
      </c>
    </row>
    <row r="7994" spans="1:18" ht="15.75" customHeight="1" x14ac:dyDescent="0.2">
      <c r="A7994" s="665" t="s">
        <v>16328</v>
      </c>
      <c r="B7994" s="666" t="s">
        <v>6922</v>
      </c>
      <c r="C7994" s="666" t="s">
        <v>16329</v>
      </c>
      <c r="D7994" s="675"/>
      <c r="E7994" s="737" t="s">
        <v>12224</v>
      </c>
      <c r="F7994" s="666">
        <v>17849599</v>
      </c>
      <c r="G7994" s="675" t="s">
        <v>16404</v>
      </c>
      <c r="H7994" s="675" t="s">
        <v>8629</v>
      </c>
      <c r="I7994" s="675" t="s">
        <v>16339</v>
      </c>
      <c r="J7994" s="675"/>
      <c r="K7994" s="666">
        <v>2</v>
      </c>
      <c r="L7994" s="666">
        <v>12</v>
      </c>
      <c r="M7994" s="691" t="s">
        <v>12432</v>
      </c>
      <c r="N7994" s="666">
        <v>0</v>
      </c>
      <c r="O7994" s="666">
        <v>12</v>
      </c>
      <c r="P7994" s="772" t="s">
        <v>12432</v>
      </c>
      <c r="Q7994" s="666">
        <v>0</v>
      </c>
      <c r="R7994" s="666">
        <v>12</v>
      </c>
    </row>
    <row r="7995" spans="1:18" ht="15.75" customHeight="1" x14ac:dyDescent="0.2">
      <c r="A7995" s="665" t="s">
        <v>16328</v>
      </c>
      <c r="B7995" s="666" t="s">
        <v>6922</v>
      </c>
      <c r="C7995" s="666" t="s">
        <v>16329</v>
      </c>
      <c r="D7995" s="675"/>
      <c r="E7995" s="737" t="s">
        <v>5124</v>
      </c>
      <c r="F7995" s="666">
        <v>18149717</v>
      </c>
      <c r="G7995" s="675" t="s">
        <v>16405</v>
      </c>
      <c r="H7995" s="675" t="s">
        <v>10356</v>
      </c>
      <c r="I7995" s="675" t="s">
        <v>9354</v>
      </c>
      <c r="J7995" s="675" t="s">
        <v>10356</v>
      </c>
      <c r="K7995" s="666">
        <v>2</v>
      </c>
      <c r="L7995" s="666">
        <v>12</v>
      </c>
      <c r="M7995" s="691" t="s">
        <v>1324</v>
      </c>
      <c r="N7995" s="666">
        <v>0</v>
      </c>
      <c r="O7995" s="666">
        <v>12</v>
      </c>
      <c r="P7995" s="772" t="s">
        <v>1324</v>
      </c>
      <c r="Q7995" s="666">
        <v>0</v>
      </c>
      <c r="R7995" s="666">
        <v>12</v>
      </c>
    </row>
    <row r="7996" spans="1:18" ht="15.75" customHeight="1" x14ac:dyDescent="0.2">
      <c r="A7996" s="665" t="s">
        <v>16328</v>
      </c>
      <c r="B7996" s="666" t="s">
        <v>6922</v>
      </c>
      <c r="C7996" s="666" t="s">
        <v>16329</v>
      </c>
      <c r="D7996" s="675"/>
      <c r="E7996" s="737" t="s">
        <v>12604</v>
      </c>
      <c r="F7996" s="666">
        <v>44911594</v>
      </c>
      <c r="G7996" s="675" t="s">
        <v>16406</v>
      </c>
      <c r="H7996" s="675" t="s">
        <v>8987</v>
      </c>
      <c r="I7996" s="675" t="s">
        <v>9354</v>
      </c>
      <c r="J7996" s="675" t="s">
        <v>16361</v>
      </c>
      <c r="K7996" s="666">
        <v>2</v>
      </c>
      <c r="L7996" s="666">
        <v>12</v>
      </c>
      <c r="M7996" s="691" t="s">
        <v>12607</v>
      </c>
      <c r="N7996" s="666">
        <v>0</v>
      </c>
      <c r="O7996" s="666">
        <v>12</v>
      </c>
      <c r="P7996" s="772" t="s">
        <v>12607</v>
      </c>
      <c r="Q7996" s="666">
        <v>0</v>
      </c>
      <c r="R7996" s="666">
        <v>12</v>
      </c>
    </row>
    <row r="7997" spans="1:18" ht="15.75" customHeight="1" x14ac:dyDescent="0.2">
      <c r="A7997" s="665" t="s">
        <v>16328</v>
      </c>
      <c r="B7997" s="666" t="s">
        <v>6922</v>
      </c>
      <c r="C7997" s="666" t="s">
        <v>16329</v>
      </c>
      <c r="D7997" s="675"/>
      <c r="E7997" s="737" t="s">
        <v>12604</v>
      </c>
      <c r="F7997" s="666">
        <v>47370162</v>
      </c>
      <c r="G7997" s="675" t="s">
        <v>16407</v>
      </c>
      <c r="H7997" s="675" t="s">
        <v>11806</v>
      </c>
      <c r="I7997" s="675" t="s">
        <v>9354</v>
      </c>
      <c r="J7997" s="675" t="s">
        <v>16364</v>
      </c>
      <c r="K7997" s="666">
        <v>2</v>
      </c>
      <c r="L7997" s="666">
        <v>12</v>
      </c>
      <c r="M7997" s="691" t="s">
        <v>12607</v>
      </c>
      <c r="N7997" s="666">
        <v>0</v>
      </c>
      <c r="O7997" s="666">
        <v>12</v>
      </c>
      <c r="P7997" s="772" t="s">
        <v>12607</v>
      </c>
      <c r="Q7997" s="666">
        <v>0</v>
      </c>
      <c r="R7997" s="666">
        <v>12</v>
      </c>
    </row>
    <row r="7998" spans="1:18" ht="15.75" customHeight="1" x14ac:dyDescent="0.2">
      <c r="A7998" s="665" t="s">
        <v>16328</v>
      </c>
      <c r="B7998" s="666" t="s">
        <v>6922</v>
      </c>
      <c r="C7998" s="666" t="s">
        <v>16329</v>
      </c>
      <c r="D7998" s="675"/>
      <c r="E7998" s="737" t="s">
        <v>13855</v>
      </c>
      <c r="F7998" s="666">
        <v>44676776</v>
      </c>
      <c r="G7998" s="675" t="s">
        <v>16408</v>
      </c>
      <c r="H7998" s="675" t="s">
        <v>9914</v>
      </c>
      <c r="I7998" s="675" t="s">
        <v>9354</v>
      </c>
      <c r="J7998" s="675" t="s">
        <v>9913</v>
      </c>
      <c r="K7998" s="666">
        <v>2</v>
      </c>
      <c r="L7998" s="666">
        <v>12</v>
      </c>
      <c r="M7998" s="691" t="s">
        <v>16409</v>
      </c>
      <c r="N7998" s="666">
        <v>0</v>
      </c>
      <c r="O7998" s="666">
        <v>12</v>
      </c>
      <c r="P7998" s="772" t="s">
        <v>16409</v>
      </c>
      <c r="Q7998" s="666">
        <v>0</v>
      </c>
      <c r="R7998" s="666">
        <v>12</v>
      </c>
    </row>
    <row r="7999" spans="1:18" ht="15.75" customHeight="1" x14ac:dyDescent="0.2">
      <c r="A7999" s="665" t="s">
        <v>16328</v>
      </c>
      <c r="B7999" s="666" t="s">
        <v>6922</v>
      </c>
      <c r="C7999" s="666" t="s">
        <v>16329</v>
      </c>
      <c r="D7999" s="675"/>
      <c r="E7999" s="737" t="s">
        <v>12604</v>
      </c>
      <c r="F7999" s="666">
        <v>47543606</v>
      </c>
      <c r="G7999" s="675" t="s">
        <v>16410</v>
      </c>
      <c r="H7999" s="675" t="s">
        <v>9105</v>
      </c>
      <c r="I7999" s="675" t="s">
        <v>9354</v>
      </c>
      <c r="J7999" s="675" t="s">
        <v>16411</v>
      </c>
      <c r="K7999" s="666">
        <v>2</v>
      </c>
      <c r="L7999" s="666">
        <v>12</v>
      </c>
      <c r="M7999" s="691" t="s">
        <v>12607</v>
      </c>
      <c r="N7999" s="666">
        <v>0</v>
      </c>
      <c r="O7999" s="666">
        <v>12</v>
      </c>
      <c r="P7999" s="772" t="s">
        <v>12607</v>
      </c>
      <c r="Q7999" s="666">
        <v>0</v>
      </c>
      <c r="R7999" s="666">
        <v>12</v>
      </c>
    </row>
    <row r="8000" spans="1:18" ht="15.75" customHeight="1" x14ac:dyDescent="0.2">
      <c r="A8000" s="665" t="s">
        <v>16328</v>
      </c>
      <c r="B8000" s="666" t="s">
        <v>6922</v>
      </c>
      <c r="C8000" s="666" t="s">
        <v>16329</v>
      </c>
      <c r="D8000" s="675"/>
      <c r="E8000" s="737" t="s">
        <v>12604</v>
      </c>
      <c r="F8000" s="666">
        <v>42585709</v>
      </c>
      <c r="G8000" s="675" t="s">
        <v>16412</v>
      </c>
      <c r="H8000" s="675" t="s">
        <v>11169</v>
      </c>
      <c r="I8000" s="675" t="s">
        <v>9354</v>
      </c>
      <c r="J8000" s="675" t="s">
        <v>11169</v>
      </c>
      <c r="K8000" s="666">
        <v>2</v>
      </c>
      <c r="L8000" s="666">
        <v>12</v>
      </c>
      <c r="M8000" s="691" t="s">
        <v>12607</v>
      </c>
      <c r="N8000" s="666">
        <v>0</v>
      </c>
      <c r="O8000" s="666">
        <v>12</v>
      </c>
      <c r="P8000" s="772" t="s">
        <v>12607</v>
      </c>
      <c r="Q8000" s="666">
        <v>0</v>
      </c>
      <c r="R8000" s="666">
        <v>12</v>
      </c>
    </row>
    <row r="8001" spans="1:18" ht="15.75" customHeight="1" x14ac:dyDescent="0.2">
      <c r="A8001" s="665" t="s">
        <v>16328</v>
      </c>
      <c r="B8001" s="666" t="s">
        <v>6922</v>
      </c>
      <c r="C8001" s="666" t="s">
        <v>16329</v>
      </c>
      <c r="D8001" s="675"/>
      <c r="E8001" s="737" t="s">
        <v>1688</v>
      </c>
      <c r="F8001" s="666">
        <v>45591734</v>
      </c>
      <c r="G8001" s="675" t="s">
        <v>16413</v>
      </c>
      <c r="H8001" s="675" t="s">
        <v>11050</v>
      </c>
      <c r="I8001" s="675" t="s">
        <v>16331</v>
      </c>
      <c r="J8001" s="675" t="s">
        <v>7186</v>
      </c>
      <c r="K8001" s="666">
        <v>2</v>
      </c>
      <c r="L8001" s="666">
        <v>12</v>
      </c>
      <c r="M8001" s="691" t="s">
        <v>5120</v>
      </c>
      <c r="N8001" s="666">
        <v>0</v>
      </c>
      <c r="O8001" s="666">
        <v>12</v>
      </c>
      <c r="P8001" s="772" t="s">
        <v>5120</v>
      </c>
      <c r="Q8001" s="666">
        <v>0</v>
      </c>
      <c r="R8001" s="666">
        <v>12</v>
      </c>
    </row>
    <row r="8002" spans="1:18" ht="15.75" customHeight="1" x14ac:dyDescent="0.2">
      <c r="A8002" s="665" t="s">
        <v>16328</v>
      </c>
      <c r="B8002" s="666" t="s">
        <v>6922</v>
      </c>
      <c r="C8002" s="666" t="s">
        <v>16329</v>
      </c>
      <c r="D8002" s="675"/>
      <c r="E8002" s="737" t="s">
        <v>1688</v>
      </c>
      <c r="F8002" s="666">
        <v>43223555</v>
      </c>
      <c r="G8002" s="675" t="s">
        <v>16414</v>
      </c>
      <c r="H8002" s="675" t="s">
        <v>11050</v>
      </c>
      <c r="I8002" s="675" t="s">
        <v>16331</v>
      </c>
      <c r="J8002" s="675" t="s">
        <v>7186</v>
      </c>
      <c r="K8002" s="666">
        <v>2</v>
      </c>
      <c r="L8002" s="666">
        <v>12</v>
      </c>
      <c r="M8002" s="691" t="s">
        <v>5120</v>
      </c>
      <c r="N8002" s="666">
        <v>0</v>
      </c>
      <c r="O8002" s="666">
        <v>12</v>
      </c>
      <c r="P8002" s="772" t="s">
        <v>5120</v>
      </c>
      <c r="Q8002" s="666">
        <v>0</v>
      </c>
      <c r="R8002" s="666">
        <v>12</v>
      </c>
    </row>
    <row r="8003" spans="1:18" ht="15.75" customHeight="1" x14ac:dyDescent="0.2">
      <c r="A8003" s="665" t="s">
        <v>16328</v>
      </c>
      <c r="B8003" s="666" t="s">
        <v>6922</v>
      </c>
      <c r="C8003" s="666" t="s">
        <v>16329</v>
      </c>
      <c r="D8003" s="675"/>
      <c r="E8003" s="737" t="s">
        <v>12595</v>
      </c>
      <c r="F8003" s="666">
        <v>45253991</v>
      </c>
      <c r="G8003" s="675" t="s">
        <v>16415</v>
      </c>
      <c r="H8003" s="675" t="s">
        <v>10738</v>
      </c>
      <c r="I8003" s="675" t="s">
        <v>16331</v>
      </c>
      <c r="J8003" s="675" t="s">
        <v>10738</v>
      </c>
      <c r="K8003" s="666">
        <v>2</v>
      </c>
      <c r="L8003" s="666">
        <v>12</v>
      </c>
      <c r="M8003" s="691" t="s">
        <v>12597</v>
      </c>
      <c r="N8003" s="666">
        <v>0</v>
      </c>
      <c r="O8003" s="666">
        <v>12</v>
      </c>
      <c r="P8003" s="772" t="s">
        <v>12597</v>
      </c>
      <c r="Q8003" s="666">
        <v>0</v>
      </c>
      <c r="R8003" s="666">
        <v>12</v>
      </c>
    </row>
    <row r="8004" spans="1:18" ht="15.75" customHeight="1" x14ac:dyDescent="0.2">
      <c r="A8004" s="665" t="s">
        <v>16328</v>
      </c>
      <c r="B8004" s="666" t="s">
        <v>6922</v>
      </c>
      <c r="C8004" s="666" t="s">
        <v>16329</v>
      </c>
      <c r="D8004" s="675"/>
      <c r="E8004" s="737" t="s">
        <v>12224</v>
      </c>
      <c r="F8004" s="666">
        <v>18840822</v>
      </c>
      <c r="G8004" s="675" t="s">
        <v>16416</v>
      </c>
      <c r="H8004" s="675" t="s">
        <v>8629</v>
      </c>
      <c r="I8004" s="675" t="s">
        <v>16339</v>
      </c>
      <c r="J8004" s="675"/>
      <c r="K8004" s="666">
        <v>2</v>
      </c>
      <c r="L8004" s="666">
        <v>12</v>
      </c>
      <c r="M8004" s="691" t="s">
        <v>12432</v>
      </c>
      <c r="N8004" s="666">
        <v>0</v>
      </c>
      <c r="O8004" s="666">
        <v>12</v>
      </c>
      <c r="P8004" s="772" t="s">
        <v>12432</v>
      </c>
      <c r="Q8004" s="666">
        <v>0</v>
      </c>
      <c r="R8004" s="666">
        <v>12</v>
      </c>
    </row>
    <row r="8005" spans="1:18" ht="15.75" customHeight="1" x14ac:dyDescent="0.2">
      <c r="A8005" s="665" t="s">
        <v>16328</v>
      </c>
      <c r="B8005" s="666" t="s">
        <v>6922</v>
      </c>
      <c r="C8005" s="666" t="s">
        <v>16329</v>
      </c>
      <c r="D8005" s="675"/>
      <c r="E8005" s="737" t="s">
        <v>12604</v>
      </c>
      <c r="F8005" s="666">
        <v>43481433</v>
      </c>
      <c r="G8005" s="675" t="s">
        <v>16417</v>
      </c>
      <c r="H8005" s="675" t="s">
        <v>11806</v>
      </c>
      <c r="I8005" s="675" t="s">
        <v>9354</v>
      </c>
      <c r="J8005" s="675" t="s">
        <v>16364</v>
      </c>
      <c r="K8005" s="666">
        <v>2</v>
      </c>
      <c r="L8005" s="666">
        <v>12</v>
      </c>
      <c r="M8005" s="691" t="s">
        <v>12607</v>
      </c>
      <c r="N8005" s="666">
        <v>0</v>
      </c>
      <c r="O8005" s="666">
        <v>12</v>
      </c>
      <c r="P8005" s="772" t="s">
        <v>12607</v>
      </c>
      <c r="Q8005" s="666">
        <v>0</v>
      </c>
      <c r="R8005" s="666">
        <v>12</v>
      </c>
    </row>
    <row r="8006" spans="1:18" ht="15.75" customHeight="1" x14ac:dyDescent="0.2">
      <c r="A8006" s="665" t="s">
        <v>16328</v>
      </c>
      <c r="B8006" s="666" t="s">
        <v>6922</v>
      </c>
      <c r="C8006" s="666" t="s">
        <v>16329</v>
      </c>
      <c r="D8006" s="675"/>
      <c r="E8006" s="737" t="s">
        <v>12595</v>
      </c>
      <c r="F8006" s="666">
        <v>40290534</v>
      </c>
      <c r="G8006" s="675" t="s">
        <v>16418</v>
      </c>
      <c r="H8006" s="675" t="s">
        <v>10738</v>
      </c>
      <c r="I8006" s="675" t="s">
        <v>16331</v>
      </c>
      <c r="J8006" s="675" t="s">
        <v>10738</v>
      </c>
      <c r="K8006" s="666">
        <v>2</v>
      </c>
      <c r="L8006" s="666">
        <v>12</v>
      </c>
      <c r="M8006" s="691" t="s">
        <v>12597</v>
      </c>
      <c r="N8006" s="666">
        <v>0</v>
      </c>
      <c r="O8006" s="666">
        <v>12</v>
      </c>
      <c r="P8006" s="772" t="s">
        <v>12597</v>
      </c>
      <c r="Q8006" s="666">
        <v>0</v>
      </c>
      <c r="R8006" s="666">
        <v>12</v>
      </c>
    </row>
    <row r="8007" spans="1:18" ht="15.75" customHeight="1" x14ac:dyDescent="0.2">
      <c r="A8007" s="665" t="s">
        <v>16328</v>
      </c>
      <c r="B8007" s="666" t="s">
        <v>6922</v>
      </c>
      <c r="C8007" s="666" t="s">
        <v>16329</v>
      </c>
      <c r="D8007" s="675"/>
      <c r="E8007" s="737" t="s">
        <v>12224</v>
      </c>
      <c r="F8007" s="666">
        <v>80183699</v>
      </c>
      <c r="G8007" s="675" t="s">
        <v>16419</v>
      </c>
      <c r="H8007" s="675" t="s">
        <v>8629</v>
      </c>
      <c r="I8007" s="675" t="s">
        <v>16339</v>
      </c>
      <c r="J8007" s="675"/>
      <c r="K8007" s="666">
        <v>2</v>
      </c>
      <c r="L8007" s="666">
        <v>12</v>
      </c>
      <c r="M8007" s="691" t="s">
        <v>12432</v>
      </c>
      <c r="N8007" s="666">
        <v>0</v>
      </c>
      <c r="O8007" s="666">
        <v>12</v>
      </c>
      <c r="P8007" s="772" t="s">
        <v>12432</v>
      </c>
      <c r="Q8007" s="666">
        <v>0</v>
      </c>
      <c r="R8007" s="666">
        <v>12</v>
      </c>
    </row>
    <row r="8008" spans="1:18" ht="15.75" customHeight="1" x14ac:dyDescent="0.2">
      <c r="A8008" s="665" t="s">
        <v>16328</v>
      </c>
      <c r="B8008" s="666" t="s">
        <v>6922</v>
      </c>
      <c r="C8008" s="666" t="s">
        <v>16329</v>
      </c>
      <c r="D8008" s="675"/>
      <c r="E8008" s="737" t="s">
        <v>7454</v>
      </c>
      <c r="F8008" s="666">
        <v>45298978</v>
      </c>
      <c r="G8008" s="675" t="s">
        <v>16420</v>
      </c>
      <c r="H8008" s="675" t="s">
        <v>11806</v>
      </c>
      <c r="I8008" s="675" t="s">
        <v>9354</v>
      </c>
      <c r="J8008" s="675" t="s">
        <v>16364</v>
      </c>
      <c r="K8008" s="666">
        <v>2</v>
      </c>
      <c r="L8008" s="666">
        <v>12</v>
      </c>
      <c r="M8008" s="691" t="s">
        <v>1316</v>
      </c>
      <c r="N8008" s="666">
        <v>0</v>
      </c>
      <c r="O8008" s="666">
        <v>12</v>
      </c>
      <c r="P8008" s="772" t="s">
        <v>1316</v>
      </c>
      <c r="Q8008" s="666">
        <v>0</v>
      </c>
      <c r="R8008" s="666">
        <v>12</v>
      </c>
    </row>
    <row r="8009" spans="1:18" ht="15.75" customHeight="1" x14ac:dyDescent="0.2">
      <c r="A8009" s="665" t="s">
        <v>16328</v>
      </c>
      <c r="B8009" s="666" t="s">
        <v>6922</v>
      </c>
      <c r="C8009" s="666" t="s">
        <v>16329</v>
      </c>
      <c r="D8009" s="675"/>
      <c r="E8009" s="737" t="s">
        <v>7454</v>
      </c>
      <c r="F8009" s="666">
        <v>18183714</v>
      </c>
      <c r="G8009" s="675" t="s">
        <v>16421</v>
      </c>
      <c r="H8009" s="675" t="s">
        <v>10356</v>
      </c>
      <c r="I8009" s="675" t="s">
        <v>9354</v>
      </c>
      <c r="J8009" s="675" t="s">
        <v>10356</v>
      </c>
      <c r="K8009" s="666">
        <v>2</v>
      </c>
      <c r="L8009" s="666">
        <v>12</v>
      </c>
      <c r="M8009" s="691" t="s">
        <v>1316</v>
      </c>
      <c r="N8009" s="666">
        <v>0</v>
      </c>
      <c r="O8009" s="666">
        <v>12</v>
      </c>
      <c r="P8009" s="772" t="s">
        <v>1316</v>
      </c>
      <c r="Q8009" s="666">
        <v>0</v>
      </c>
      <c r="R8009" s="666">
        <v>12</v>
      </c>
    </row>
    <row r="8010" spans="1:18" ht="15.75" customHeight="1" x14ac:dyDescent="0.2">
      <c r="A8010" s="665" t="s">
        <v>16328</v>
      </c>
      <c r="B8010" s="666" t="s">
        <v>6922</v>
      </c>
      <c r="C8010" s="666" t="s">
        <v>16329</v>
      </c>
      <c r="D8010" s="675"/>
      <c r="E8010" s="737" t="s">
        <v>12224</v>
      </c>
      <c r="F8010" s="666">
        <v>18890175</v>
      </c>
      <c r="G8010" s="675" t="s">
        <v>16422</v>
      </c>
      <c r="H8010" s="675" t="s">
        <v>8629</v>
      </c>
      <c r="I8010" s="675" t="s">
        <v>16339</v>
      </c>
      <c r="J8010" s="675"/>
      <c r="K8010" s="666">
        <v>2</v>
      </c>
      <c r="L8010" s="666">
        <v>12</v>
      </c>
      <c r="M8010" s="691" t="s">
        <v>12432</v>
      </c>
      <c r="N8010" s="666">
        <v>0</v>
      </c>
      <c r="O8010" s="666">
        <v>12</v>
      </c>
      <c r="P8010" s="772" t="s">
        <v>12432</v>
      </c>
      <c r="Q8010" s="666">
        <v>0</v>
      </c>
      <c r="R8010" s="666">
        <v>12</v>
      </c>
    </row>
    <row r="8011" spans="1:18" ht="15.75" customHeight="1" x14ac:dyDescent="0.2">
      <c r="A8011" s="665" t="s">
        <v>16328</v>
      </c>
      <c r="B8011" s="666" t="s">
        <v>6922</v>
      </c>
      <c r="C8011" s="666" t="s">
        <v>16423</v>
      </c>
      <c r="D8011" s="675"/>
      <c r="E8011" s="737" t="s">
        <v>6892</v>
      </c>
      <c r="F8011" s="666">
        <v>43399953</v>
      </c>
      <c r="G8011" s="675" t="s">
        <v>16424</v>
      </c>
      <c r="H8011" s="675" t="s">
        <v>8987</v>
      </c>
      <c r="I8011" s="675" t="s">
        <v>9354</v>
      </c>
      <c r="J8011" s="675" t="s">
        <v>16361</v>
      </c>
      <c r="K8011" s="666">
        <v>4</v>
      </c>
      <c r="L8011" s="666">
        <v>12</v>
      </c>
      <c r="M8011" s="691" t="s">
        <v>3274</v>
      </c>
      <c r="N8011" s="666">
        <v>4</v>
      </c>
      <c r="O8011" s="666">
        <v>12</v>
      </c>
      <c r="P8011" s="772" t="s">
        <v>3274</v>
      </c>
      <c r="Q8011" s="666">
        <v>0</v>
      </c>
      <c r="R8011" s="666">
        <v>12</v>
      </c>
    </row>
    <row r="8012" spans="1:18" ht="15.75" customHeight="1" x14ac:dyDescent="0.2">
      <c r="A8012" s="665" t="s">
        <v>16328</v>
      </c>
      <c r="B8012" s="666" t="s">
        <v>6922</v>
      </c>
      <c r="C8012" s="666" t="s">
        <v>16423</v>
      </c>
      <c r="D8012" s="675"/>
      <c r="E8012" s="737" t="s">
        <v>8604</v>
      </c>
      <c r="F8012" s="666">
        <v>44526346</v>
      </c>
      <c r="G8012" s="675" t="s">
        <v>16425</v>
      </c>
      <c r="H8012" s="675" t="s">
        <v>11169</v>
      </c>
      <c r="I8012" s="675" t="s">
        <v>9354</v>
      </c>
      <c r="J8012" s="675" t="s">
        <v>11169</v>
      </c>
      <c r="K8012" s="666">
        <v>4</v>
      </c>
      <c r="L8012" s="666">
        <v>12</v>
      </c>
      <c r="M8012" s="691" t="s">
        <v>16426</v>
      </c>
      <c r="N8012" s="666">
        <v>4</v>
      </c>
      <c r="O8012" s="666">
        <v>12</v>
      </c>
      <c r="P8012" s="772" t="s">
        <v>16426</v>
      </c>
      <c r="Q8012" s="666">
        <v>0</v>
      </c>
      <c r="R8012" s="666">
        <v>12</v>
      </c>
    </row>
    <row r="8013" spans="1:18" ht="15.75" customHeight="1" x14ac:dyDescent="0.2">
      <c r="A8013" s="665" t="s">
        <v>16328</v>
      </c>
      <c r="B8013" s="666" t="s">
        <v>6922</v>
      </c>
      <c r="C8013" s="666" t="s">
        <v>16423</v>
      </c>
      <c r="D8013" s="675"/>
      <c r="E8013" s="737" t="s">
        <v>8251</v>
      </c>
      <c r="F8013" s="666">
        <v>74728822</v>
      </c>
      <c r="G8013" s="675" t="s">
        <v>16427</v>
      </c>
      <c r="H8013" s="675" t="s">
        <v>9914</v>
      </c>
      <c r="I8013" s="675" t="s">
        <v>9354</v>
      </c>
      <c r="J8013" s="675" t="s">
        <v>9913</v>
      </c>
      <c r="K8013" s="666">
        <v>4</v>
      </c>
      <c r="L8013" s="666">
        <v>12</v>
      </c>
      <c r="M8013" s="691" t="s">
        <v>2348</v>
      </c>
      <c r="N8013" s="666">
        <v>4</v>
      </c>
      <c r="O8013" s="666">
        <v>12</v>
      </c>
      <c r="P8013" s="772" t="s">
        <v>2348</v>
      </c>
      <c r="Q8013" s="666">
        <v>0</v>
      </c>
      <c r="R8013" s="666">
        <v>12</v>
      </c>
    </row>
    <row r="8014" spans="1:18" ht="15.75" customHeight="1" x14ac:dyDescent="0.2">
      <c r="A8014" s="665" t="s">
        <v>16328</v>
      </c>
      <c r="B8014" s="666" t="s">
        <v>6922</v>
      </c>
      <c r="C8014" s="666" t="s">
        <v>16423</v>
      </c>
      <c r="D8014" s="675"/>
      <c r="E8014" s="737" t="s">
        <v>1750</v>
      </c>
      <c r="F8014" s="666">
        <v>46567785</v>
      </c>
      <c r="G8014" s="675" t="s">
        <v>16428</v>
      </c>
      <c r="H8014" s="675" t="s">
        <v>11806</v>
      </c>
      <c r="I8014" s="675" t="s">
        <v>9354</v>
      </c>
      <c r="J8014" s="675" t="s">
        <v>16364</v>
      </c>
      <c r="K8014" s="666">
        <v>4</v>
      </c>
      <c r="L8014" s="666">
        <v>12</v>
      </c>
      <c r="M8014" s="691" t="s">
        <v>8149</v>
      </c>
      <c r="N8014" s="666">
        <v>4</v>
      </c>
      <c r="O8014" s="666">
        <v>12</v>
      </c>
      <c r="P8014" s="772" t="s">
        <v>8149</v>
      </c>
      <c r="Q8014" s="666">
        <v>0</v>
      </c>
      <c r="R8014" s="666">
        <v>12</v>
      </c>
    </row>
    <row r="8015" spans="1:18" ht="15.75" customHeight="1" x14ac:dyDescent="0.2">
      <c r="A8015" s="665" t="s">
        <v>16328</v>
      </c>
      <c r="B8015" s="666" t="s">
        <v>6922</v>
      </c>
      <c r="C8015" s="666" t="s">
        <v>16423</v>
      </c>
      <c r="D8015" s="675"/>
      <c r="E8015" s="737" t="s">
        <v>1750</v>
      </c>
      <c r="F8015" s="666">
        <v>70991164</v>
      </c>
      <c r="G8015" s="675" t="s">
        <v>16429</v>
      </c>
      <c r="H8015" s="675" t="s">
        <v>11806</v>
      </c>
      <c r="I8015" s="675" t="s">
        <v>9354</v>
      </c>
      <c r="J8015" s="675" t="s">
        <v>16364</v>
      </c>
      <c r="K8015" s="666">
        <v>4</v>
      </c>
      <c r="L8015" s="666">
        <v>12</v>
      </c>
      <c r="M8015" s="691" t="s">
        <v>8149</v>
      </c>
      <c r="N8015" s="666">
        <v>4</v>
      </c>
      <c r="O8015" s="666">
        <v>12</v>
      </c>
      <c r="P8015" s="772" t="s">
        <v>8149</v>
      </c>
      <c r="Q8015" s="666">
        <v>0</v>
      </c>
      <c r="R8015" s="666">
        <v>12</v>
      </c>
    </row>
    <row r="8016" spans="1:18" ht="15.75" customHeight="1" x14ac:dyDescent="0.2">
      <c r="A8016" s="665" t="s">
        <v>16328</v>
      </c>
      <c r="B8016" s="666" t="s">
        <v>6922</v>
      </c>
      <c r="C8016" s="666" t="s">
        <v>16423</v>
      </c>
      <c r="D8016" s="675"/>
      <c r="E8016" s="737" t="s">
        <v>5124</v>
      </c>
      <c r="F8016" s="666">
        <v>46990863</v>
      </c>
      <c r="G8016" s="675" t="s">
        <v>16430</v>
      </c>
      <c r="H8016" s="675" t="s">
        <v>12055</v>
      </c>
      <c r="I8016" s="675" t="s">
        <v>16339</v>
      </c>
      <c r="J8016" s="675"/>
      <c r="K8016" s="666">
        <v>4</v>
      </c>
      <c r="L8016" s="666">
        <v>12</v>
      </c>
      <c r="M8016" s="691" t="s">
        <v>1324</v>
      </c>
      <c r="N8016" s="666">
        <v>4</v>
      </c>
      <c r="O8016" s="666">
        <v>12</v>
      </c>
      <c r="P8016" s="772" t="s">
        <v>1324</v>
      </c>
      <c r="Q8016" s="666">
        <v>0</v>
      </c>
      <c r="R8016" s="666">
        <v>12</v>
      </c>
    </row>
    <row r="8017" spans="1:18" ht="15.75" customHeight="1" x14ac:dyDescent="0.2">
      <c r="A8017" s="665" t="s">
        <v>16328</v>
      </c>
      <c r="B8017" s="666" t="s">
        <v>6922</v>
      </c>
      <c r="C8017" s="666" t="s">
        <v>16423</v>
      </c>
      <c r="D8017" s="675"/>
      <c r="E8017" s="737" t="s">
        <v>1124</v>
      </c>
      <c r="F8017" s="666">
        <v>18857035</v>
      </c>
      <c r="G8017" s="675" t="s">
        <v>16431</v>
      </c>
      <c r="H8017" s="675" t="s">
        <v>10738</v>
      </c>
      <c r="I8017" s="675" t="s">
        <v>16331</v>
      </c>
      <c r="J8017" s="675" t="s">
        <v>10738</v>
      </c>
      <c r="K8017" s="666">
        <v>4</v>
      </c>
      <c r="L8017" s="666">
        <v>12</v>
      </c>
      <c r="M8017" s="691" t="s">
        <v>4329</v>
      </c>
      <c r="N8017" s="666">
        <v>4</v>
      </c>
      <c r="O8017" s="666">
        <v>12</v>
      </c>
      <c r="P8017" s="772" t="s">
        <v>4329</v>
      </c>
      <c r="Q8017" s="666">
        <v>0</v>
      </c>
      <c r="R8017" s="666">
        <v>12</v>
      </c>
    </row>
    <row r="8018" spans="1:18" ht="15.75" customHeight="1" x14ac:dyDescent="0.2">
      <c r="A8018" s="665" t="s">
        <v>16328</v>
      </c>
      <c r="B8018" s="666" t="s">
        <v>6922</v>
      </c>
      <c r="C8018" s="666" t="s">
        <v>16423</v>
      </c>
      <c r="D8018" s="675"/>
      <c r="E8018" s="737" t="s">
        <v>5091</v>
      </c>
      <c r="F8018" s="666">
        <v>45793786</v>
      </c>
      <c r="G8018" s="675" t="s">
        <v>16432</v>
      </c>
      <c r="H8018" s="675" t="s">
        <v>10738</v>
      </c>
      <c r="I8018" s="675" t="s">
        <v>16331</v>
      </c>
      <c r="J8018" s="675" t="s">
        <v>10738</v>
      </c>
      <c r="K8018" s="666">
        <v>4</v>
      </c>
      <c r="L8018" s="666">
        <v>12</v>
      </c>
      <c r="M8018" s="691" t="s">
        <v>1269</v>
      </c>
      <c r="N8018" s="666">
        <v>4</v>
      </c>
      <c r="O8018" s="666">
        <v>12</v>
      </c>
      <c r="P8018" s="772" t="s">
        <v>1269</v>
      </c>
      <c r="Q8018" s="666">
        <v>0</v>
      </c>
      <c r="R8018" s="666">
        <v>12</v>
      </c>
    </row>
    <row r="8019" spans="1:18" ht="15.75" customHeight="1" x14ac:dyDescent="0.2">
      <c r="A8019" s="665" t="s">
        <v>16328</v>
      </c>
      <c r="B8019" s="666" t="s">
        <v>6922</v>
      </c>
      <c r="C8019" s="666" t="s">
        <v>16423</v>
      </c>
      <c r="D8019" s="675"/>
      <c r="E8019" s="737" t="s">
        <v>5124</v>
      </c>
      <c r="F8019" s="666">
        <v>18836981</v>
      </c>
      <c r="G8019" s="675" t="s">
        <v>16433</v>
      </c>
      <c r="H8019" s="675" t="s">
        <v>10390</v>
      </c>
      <c r="I8019" s="675" t="s">
        <v>16339</v>
      </c>
      <c r="J8019" s="675"/>
      <c r="K8019" s="666">
        <v>4</v>
      </c>
      <c r="L8019" s="666">
        <v>12</v>
      </c>
      <c r="M8019" s="691" t="s">
        <v>1324</v>
      </c>
      <c r="N8019" s="666">
        <v>4</v>
      </c>
      <c r="O8019" s="666">
        <v>12</v>
      </c>
      <c r="P8019" s="772" t="s">
        <v>1324</v>
      </c>
      <c r="Q8019" s="666">
        <v>0</v>
      </c>
      <c r="R8019" s="666">
        <v>12</v>
      </c>
    </row>
    <row r="8020" spans="1:18" ht="15.75" customHeight="1" x14ac:dyDescent="0.2">
      <c r="A8020" s="665" t="s">
        <v>16328</v>
      </c>
      <c r="B8020" s="666" t="s">
        <v>6922</v>
      </c>
      <c r="C8020" s="666" t="s">
        <v>16423</v>
      </c>
      <c r="D8020" s="675"/>
      <c r="E8020" s="737" t="s">
        <v>5091</v>
      </c>
      <c r="F8020" s="666">
        <v>18856554</v>
      </c>
      <c r="G8020" s="675" t="s">
        <v>16434</v>
      </c>
      <c r="H8020" s="675" t="s">
        <v>10738</v>
      </c>
      <c r="I8020" s="675" t="s">
        <v>16331</v>
      </c>
      <c r="J8020" s="675" t="s">
        <v>10738</v>
      </c>
      <c r="K8020" s="666">
        <v>4</v>
      </c>
      <c r="L8020" s="666">
        <v>12</v>
      </c>
      <c r="M8020" s="691" t="s">
        <v>1269</v>
      </c>
      <c r="N8020" s="666">
        <v>4</v>
      </c>
      <c r="O8020" s="666">
        <v>12</v>
      </c>
      <c r="P8020" s="772" t="s">
        <v>1269</v>
      </c>
      <c r="Q8020" s="666">
        <v>0</v>
      </c>
      <c r="R8020" s="666">
        <v>12</v>
      </c>
    </row>
    <row r="8021" spans="1:18" ht="15.75" customHeight="1" x14ac:dyDescent="0.2">
      <c r="A8021" s="665" t="s">
        <v>16328</v>
      </c>
      <c r="B8021" s="666" t="s">
        <v>6922</v>
      </c>
      <c r="C8021" s="666" t="s">
        <v>16423</v>
      </c>
      <c r="D8021" s="675"/>
      <c r="E8021" s="737" t="s">
        <v>8604</v>
      </c>
      <c r="F8021" s="666">
        <v>18845284</v>
      </c>
      <c r="G8021" s="675" t="s">
        <v>16435</v>
      </c>
      <c r="H8021" s="675" t="s">
        <v>11169</v>
      </c>
      <c r="I8021" s="675" t="s">
        <v>9354</v>
      </c>
      <c r="J8021" s="675" t="s">
        <v>11169</v>
      </c>
      <c r="K8021" s="666">
        <v>4</v>
      </c>
      <c r="L8021" s="666">
        <v>12</v>
      </c>
      <c r="M8021" s="691" t="s">
        <v>16426</v>
      </c>
      <c r="N8021" s="666">
        <v>4</v>
      </c>
      <c r="O8021" s="666">
        <v>12</v>
      </c>
      <c r="P8021" s="772" t="s">
        <v>16426</v>
      </c>
      <c r="Q8021" s="666">
        <v>0</v>
      </c>
      <c r="R8021" s="666">
        <v>12</v>
      </c>
    </row>
    <row r="8022" spans="1:18" ht="15.75" customHeight="1" x14ac:dyDescent="0.2">
      <c r="A8022" s="665" t="s">
        <v>16328</v>
      </c>
      <c r="B8022" s="666" t="s">
        <v>6922</v>
      </c>
      <c r="C8022" s="666" t="s">
        <v>16423</v>
      </c>
      <c r="D8022" s="675"/>
      <c r="E8022" s="737" t="s">
        <v>4266</v>
      </c>
      <c r="F8022" s="666">
        <v>47711119</v>
      </c>
      <c r="G8022" s="675" t="s">
        <v>16436</v>
      </c>
      <c r="H8022" s="675" t="s">
        <v>11806</v>
      </c>
      <c r="I8022" s="675" t="s">
        <v>9354</v>
      </c>
      <c r="J8022" s="675" t="s">
        <v>16364</v>
      </c>
      <c r="K8022" s="666">
        <v>4</v>
      </c>
      <c r="L8022" s="666">
        <v>12</v>
      </c>
      <c r="M8022" s="691" t="s">
        <v>12617</v>
      </c>
      <c r="N8022" s="666">
        <v>4</v>
      </c>
      <c r="O8022" s="666">
        <v>12</v>
      </c>
      <c r="P8022" s="772" t="s">
        <v>12617</v>
      </c>
      <c r="Q8022" s="666">
        <v>0</v>
      </c>
      <c r="R8022" s="666">
        <v>12</v>
      </c>
    </row>
    <row r="8023" spans="1:18" ht="15.75" customHeight="1" x14ac:dyDescent="0.2">
      <c r="A8023" s="665" t="s">
        <v>16328</v>
      </c>
      <c r="B8023" s="666" t="s">
        <v>6922</v>
      </c>
      <c r="C8023" s="666" t="s">
        <v>16423</v>
      </c>
      <c r="D8023" s="675"/>
      <c r="E8023" s="737" t="s">
        <v>1750</v>
      </c>
      <c r="F8023" s="666">
        <v>44327583</v>
      </c>
      <c r="G8023" s="675" t="s">
        <v>16437</v>
      </c>
      <c r="H8023" s="675" t="s">
        <v>10356</v>
      </c>
      <c r="I8023" s="675" t="s">
        <v>9354</v>
      </c>
      <c r="J8023" s="675" t="s">
        <v>10356</v>
      </c>
      <c r="K8023" s="666">
        <v>4</v>
      </c>
      <c r="L8023" s="666">
        <v>12</v>
      </c>
      <c r="M8023" s="691" t="s">
        <v>8149</v>
      </c>
      <c r="N8023" s="666">
        <v>4</v>
      </c>
      <c r="O8023" s="666">
        <v>12</v>
      </c>
      <c r="P8023" s="772" t="s">
        <v>8149</v>
      </c>
      <c r="Q8023" s="666">
        <v>0</v>
      </c>
      <c r="R8023" s="666">
        <v>12</v>
      </c>
    </row>
    <row r="8024" spans="1:18" ht="15.75" customHeight="1" x14ac:dyDescent="0.2">
      <c r="A8024" s="665" t="s">
        <v>16328</v>
      </c>
      <c r="B8024" s="666" t="s">
        <v>6922</v>
      </c>
      <c r="C8024" s="666" t="s">
        <v>16423</v>
      </c>
      <c r="D8024" s="675"/>
      <c r="E8024" s="737" t="s">
        <v>8251</v>
      </c>
      <c r="F8024" s="666">
        <v>70850586</v>
      </c>
      <c r="G8024" s="675" t="s">
        <v>16438</v>
      </c>
      <c r="H8024" s="675" t="s">
        <v>9914</v>
      </c>
      <c r="I8024" s="675" t="s">
        <v>9354</v>
      </c>
      <c r="J8024" s="675" t="s">
        <v>9913</v>
      </c>
      <c r="K8024" s="666">
        <v>4</v>
      </c>
      <c r="L8024" s="666">
        <v>12</v>
      </c>
      <c r="M8024" s="691" t="s">
        <v>2348</v>
      </c>
      <c r="N8024" s="666">
        <v>4</v>
      </c>
      <c r="O8024" s="666">
        <v>12</v>
      </c>
      <c r="P8024" s="772" t="s">
        <v>2348</v>
      </c>
      <c r="Q8024" s="666">
        <v>0</v>
      </c>
      <c r="R8024" s="666">
        <v>12</v>
      </c>
    </row>
    <row r="8025" spans="1:18" ht="15.75" customHeight="1" x14ac:dyDescent="0.2">
      <c r="A8025" s="665" t="s">
        <v>16328</v>
      </c>
      <c r="B8025" s="666" t="s">
        <v>6922</v>
      </c>
      <c r="C8025" s="666" t="s">
        <v>16423</v>
      </c>
      <c r="D8025" s="675"/>
      <c r="E8025" s="737" t="s">
        <v>1124</v>
      </c>
      <c r="F8025" s="666">
        <v>44283541</v>
      </c>
      <c r="G8025" s="675" t="s">
        <v>16439</v>
      </c>
      <c r="H8025" s="675" t="s">
        <v>10738</v>
      </c>
      <c r="I8025" s="675" t="s">
        <v>16331</v>
      </c>
      <c r="J8025" s="675" t="s">
        <v>10738</v>
      </c>
      <c r="K8025" s="666">
        <v>4</v>
      </c>
      <c r="L8025" s="666">
        <v>12</v>
      </c>
      <c r="M8025" s="691" t="s">
        <v>4329</v>
      </c>
      <c r="N8025" s="666">
        <v>4</v>
      </c>
      <c r="O8025" s="666">
        <v>12</v>
      </c>
      <c r="P8025" s="772" t="s">
        <v>4329</v>
      </c>
      <c r="Q8025" s="666">
        <v>0</v>
      </c>
      <c r="R8025" s="666">
        <v>12</v>
      </c>
    </row>
    <row r="8026" spans="1:18" ht="15.75" customHeight="1" x14ac:dyDescent="0.2">
      <c r="A8026" s="665" t="s">
        <v>16328</v>
      </c>
      <c r="B8026" s="666" t="s">
        <v>6922</v>
      </c>
      <c r="C8026" s="666" t="s">
        <v>16423</v>
      </c>
      <c r="D8026" s="675"/>
      <c r="E8026" s="737" t="s">
        <v>5091</v>
      </c>
      <c r="F8026" s="666">
        <v>76169248</v>
      </c>
      <c r="G8026" s="675" t="s">
        <v>16440</v>
      </c>
      <c r="H8026" s="675" t="s">
        <v>10738</v>
      </c>
      <c r="I8026" s="675" t="s">
        <v>16331</v>
      </c>
      <c r="J8026" s="675" t="s">
        <v>10738</v>
      </c>
      <c r="K8026" s="666">
        <v>4</v>
      </c>
      <c r="L8026" s="666">
        <v>12</v>
      </c>
      <c r="M8026" s="691" t="s">
        <v>1269</v>
      </c>
      <c r="N8026" s="666">
        <v>4</v>
      </c>
      <c r="O8026" s="666">
        <v>12</v>
      </c>
      <c r="P8026" s="772" t="s">
        <v>1269</v>
      </c>
      <c r="Q8026" s="666">
        <v>0</v>
      </c>
      <c r="R8026" s="666">
        <v>12</v>
      </c>
    </row>
    <row r="8027" spans="1:18" ht="15.75" customHeight="1" x14ac:dyDescent="0.2">
      <c r="A8027" s="665" t="s">
        <v>16328</v>
      </c>
      <c r="B8027" s="666" t="s">
        <v>6922</v>
      </c>
      <c r="C8027" s="666" t="s">
        <v>16423</v>
      </c>
      <c r="D8027" s="675"/>
      <c r="E8027" s="737" t="s">
        <v>1124</v>
      </c>
      <c r="F8027" s="666">
        <v>44180948</v>
      </c>
      <c r="G8027" s="675" t="s">
        <v>16441</v>
      </c>
      <c r="H8027" s="675" t="s">
        <v>10738</v>
      </c>
      <c r="I8027" s="675" t="s">
        <v>16331</v>
      </c>
      <c r="J8027" s="675" t="s">
        <v>10738</v>
      </c>
      <c r="K8027" s="666">
        <v>4</v>
      </c>
      <c r="L8027" s="666">
        <v>12</v>
      </c>
      <c r="M8027" s="691" t="s">
        <v>4329</v>
      </c>
      <c r="N8027" s="666">
        <v>4</v>
      </c>
      <c r="O8027" s="666">
        <v>12</v>
      </c>
      <c r="P8027" s="772" t="s">
        <v>4329</v>
      </c>
      <c r="Q8027" s="666">
        <v>0</v>
      </c>
      <c r="R8027" s="666">
        <v>12</v>
      </c>
    </row>
    <row r="8028" spans="1:18" ht="15.75" customHeight="1" x14ac:dyDescent="0.2">
      <c r="A8028" s="665" t="s">
        <v>16328</v>
      </c>
      <c r="B8028" s="666" t="s">
        <v>6922</v>
      </c>
      <c r="C8028" s="666" t="s">
        <v>16423</v>
      </c>
      <c r="D8028" s="675"/>
      <c r="E8028" s="737" t="s">
        <v>5124</v>
      </c>
      <c r="F8028" s="666">
        <v>40164509</v>
      </c>
      <c r="G8028" s="675" t="s">
        <v>16442</v>
      </c>
      <c r="H8028" s="675" t="s">
        <v>12055</v>
      </c>
      <c r="I8028" s="675" t="s">
        <v>16339</v>
      </c>
      <c r="J8028" s="675"/>
      <c r="K8028" s="666">
        <v>4</v>
      </c>
      <c r="L8028" s="666">
        <v>12</v>
      </c>
      <c r="M8028" s="691" t="s">
        <v>1324</v>
      </c>
      <c r="N8028" s="666">
        <v>4</v>
      </c>
      <c r="O8028" s="666">
        <v>12</v>
      </c>
      <c r="P8028" s="772" t="s">
        <v>1324</v>
      </c>
      <c r="Q8028" s="666">
        <v>0</v>
      </c>
      <c r="R8028" s="666">
        <v>12</v>
      </c>
    </row>
    <row r="8029" spans="1:18" ht="15.75" customHeight="1" x14ac:dyDescent="0.2">
      <c r="A8029" s="665" t="s">
        <v>16328</v>
      </c>
      <c r="B8029" s="666" t="s">
        <v>6922</v>
      </c>
      <c r="C8029" s="666" t="s">
        <v>16423</v>
      </c>
      <c r="D8029" s="675"/>
      <c r="E8029" s="737" t="s">
        <v>1750</v>
      </c>
      <c r="F8029" s="666">
        <v>18856290</v>
      </c>
      <c r="G8029" s="675" t="s">
        <v>16443</v>
      </c>
      <c r="H8029" s="675" t="s">
        <v>11806</v>
      </c>
      <c r="I8029" s="675" t="s">
        <v>9354</v>
      </c>
      <c r="J8029" s="675" t="s">
        <v>16364</v>
      </c>
      <c r="K8029" s="666">
        <v>4</v>
      </c>
      <c r="L8029" s="666">
        <v>12</v>
      </c>
      <c r="M8029" s="691" t="s">
        <v>8149</v>
      </c>
      <c r="N8029" s="666">
        <v>4</v>
      </c>
      <c r="O8029" s="666">
        <v>12</v>
      </c>
      <c r="P8029" s="772" t="s">
        <v>8149</v>
      </c>
      <c r="Q8029" s="666">
        <v>0</v>
      </c>
      <c r="R8029" s="666">
        <v>12</v>
      </c>
    </row>
    <row r="8030" spans="1:18" ht="15.75" customHeight="1" x14ac:dyDescent="0.2">
      <c r="A8030" s="665" t="s">
        <v>16328</v>
      </c>
      <c r="B8030" s="666" t="s">
        <v>6922</v>
      </c>
      <c r="C8030" s="666" t="s">
        <v>16423</v>
      </c>
      <c r="D8030" s="675"/>
      <c r="E8030" s="737" t="s">
        <v>1750</v>
      </c>
      <c r="F8030" s="666">
        <v>70254511</v>
      </c>
      <c r="G8030" s="675" t="s">
        <v>16444</v>
      </c>
      <c r="H8030" s="675" t="s">
        <v>11806</v>
      </c>
      <c r="I8030" s="675" t="s">
        <v>9354</v>
      </c>
      <c r="J8030" s="675" t="s">
        <v>16364</v>
      </c>
      <c r="K8030" s="666">
        <v>4</v>
      </c>
      <c r="L8030" s="666">
        <v>12</v>
      </c>
      <c r="M8030" s="691" t="s">
        <v>8149</v>
      </c>
      <c r="N8030" s="666">
        <v>4</v>
      </c>
      <c r="O8030" s="666">
        <v>12</v>
      </c>
      <c r="P8030" s="772" t="s">
        <v>8149</v>
      </c>
      <c r="Q8030" s="666">
        <v>0</v>
      </c>
      <c r="R8030" s="666">
        <v>12</v>
      </c>
    </row>
    <row r="8031" spans="1:18" ht="15.75" customHeight="1" x14ac:dyDescent="0.2">
      <c r="A8031" s="665" t="s">
        <v>16328</v>
      </c>
      <c r="B8031" s="666" t="s">
        <v>6922</v>
      </c>
      <c r="C8031" s="666" t="s">
        <v>16423</v>
      </c>
      <c r="D8031" s="675"/>
      <c r="E8031" s="737" t="s">
        <v>4266</v>
      </c>
      <c r="F8031" s="666">
        <v>44915959</v>
      </c>
      <c r="G8031" s="675" t="s">
        <v>16445</v>
      </c>
      <c r="H8031" s="675" t="s">
        <v>9914</v>
      </c>
      <c r="I8031" s="675" t="s">
        <v>9354</v>
      </c>
      <c r="J8031" s="675" t="s">
        <v>9913</v>
      </c>
      <c r="K8031" s="666">
        <v>4</v>
      </c>
      <c r="L8031" s="666">
        <v>12</v>
      </c>
      <c r="M8031" s="691" t="s">
        <v>12617</v>
      </c>
      <c r="N8031" s="666">
        <v>4</v>
      </c>
      <c r="O8031" s="666">
        <v>12</v>
      </c>
      <c r="P8031" s="772" t="s">
        <v>12617</v>
      </c>
      <c r="Q8031" s="666">
        <v>0</v>
      </c>
      <c r="R8031" s="666">
        <v>12</v>
      </c>
    </row>
    <row r="8032" spans="1:18" ht="15.75" customHeight="1" x14ac:dyDescent="0.2">
      <c r="A8032" s="665" t="s">
        <v>16328</v>
      </c>
      <c r="B8032" s="666" t="s">
        <v>6922</v>
      </c>
      <c r="C8032" s="666" t="s">
        <v>16423</v>
      </c>
      <c r="D8032" s="675"/>
      <c r="E8032" s="737" t="s">
        <v>6892</v>
      </c>
      <c r="F8032" s="666">
        <v>44309171</v>
      </c>
      <c r="G8032" s="675" t="s">
        <v>16446</v>
      </c>
      <c r="H8032" s="675" t="s">
        <v>8987</v>
      </c>
      <c r="I8032" s="675" t="s">
        <v>9354</v>
      </c>
      <c r="J8032" s="675" t="s">
        <v>16361</v>
      </c>
      <c r="K8032" s="666">
        <v>4</v>
      </c>
      <c r="L8032" s="666">
        <v>12</v>
      </c>
      <c r="M8032" s="691" t="s">
        <v>3274</v>
      </c>
      <c r="N8032" s="666">
        <v>4</v>
      </c>
      <c r="O8032" s="666">
        <v>12</v>
      </c>
      <c r="P8032" s="772" t="s">
        <v>3274</v>
      </c>
      <c r="Q8032" s="666">
        <v>0</v>
      </c>
      <c r="R8032" s="666">
        <v>12</v>
      </c>
    </row>
    <row r="8033" spans="1:18" ht="15.75" customHeight="1" x14ac:dyDescent="0.2">
      <c r="A8033" s="665" t="s">
        <v>16328</v>
      </c>
      <c r="B8033" s="666" t="s">
        <v>6922</v>
      </c>
      <c r="C8033" s="666" t="s">
        <v>16423</v>
      </c>
      <c r="D8033" s="675"/>
      <c r="E8033" s="737" t="s">
        <v>8604</v>
      </c>
      <c r="F8033" s="666">
        <v>70796753</v>
      </c>
      <c r="G8033" s="675" t="s">
        <v>16447</v>
      </c>
      <c r="H8033" s="675" t="s">
        <v>11169</v>
      </c>
      <c r="I8033" s="675" t="s">
        <v>9354</v>
      </c>
      <c r="J8033" s="675" t="s">
        <v>11169</v>
      </c>
      <c r="K8033" s="666">
        <v>4</v>
      </c>
      <c r="L8033" s="666">
        <v>12</v>
      </c>
      <c r="M8033" s="691" t="s">
        <v>16426</v>
      </c>
      <c r="N8033" s="666">
        <v>4</v>
      </c>
      <c r="O8033" s="666">
        <v>12</v>
      </c>
      <c r="P8033" s="772" t="s">
        <v>16426</v>
      </c>
      <c r="Q8033" s="666">
        <v>0</v>
      </c>
      <c r="R8033" s="666">
        <v>12</v>
      </c>
    </row>
    <row r="8034" spans="1:18" ht="15.75" customHeight="1" x14ac:dyDescent="0.2">
      <c r="A8034" s="665" t="s">
        <v>16328</v>
      </c>
      <c r="B8034" s="666" t="s">
        <v>6922</v>
      </c>
      <c r="C8034" s="666" t="s">
        <v>16423</v>
      </c>
      <c r="D8034" s="675"/>
      <c r="E8034" s="737" t="s">
        <v>4266</v>
      </c>
      <c r="F8034" s="666">
        <v>46240772</v>
      </c>
      <c r="G8034" s="675" t="s">
        <v>16448</v>
      </c>
      <c r="H8034" s="675" t="s">
        <v>11806</v>
      </c>
      <c r="I8034" s="675" t="s">
        <v>9354</v>
      </c>
      <c r="J8034" s="675" t="s">
        <v>16364</v>
      </c>
      <c r="K8034" s="666">
        <v>4</v>
      </c>
      <c r="L8034" s="666">
        <v>12</v>
      </c>
      <c r="M8034" s="691" t="s">
        <v>12617</v>
      </c>
      <c r="N8034" s="666">
        <v>4</v>
      </c>
      <c r="O8034" s="666">
        <v>12</v>
      </c>
      <c r="P8034" s="772" t="s">
        <v>12617</v>
      </c>
      <c r="Q8034" s="666">
        <v>0</v>
      </c>
      <c r="R8034" s="666">
        <v>12</v>
      </c>
    </row>
    <row r="8035" spans="1:18" ht="15.75" customHeight="1" x14ac:dyDescent="0.2">
      <c r="A8035" s="665" t="s">
        <v>16328</v>
      </c>
      <c r="B8035" s="666" t="s">
        <v>6922</v>
      </c>
      <c r="C8035" s="666" t="s">
        <v>16423</v>
      </c>
      <c r="D8035" s="675"/>
      <c r="E8035" s="737" t="s">
        <v>1750</v>
      </c>
      <c r="F8035" s="666">
        <v>43782690</v>
      </c>
      <c r="G8035" s="675" t="s">
        <v>16449</v>
      </c>
      <c r="H8035" s="675" t="s">
        <v>10356</v>
      </c>
      <c r="I8035" s="675" t="s">
        <v>9354</v>
      </c>
      <c r="J8035" s="675" t="s">
        <v>10356</v>
      </c>
      <c r="K8035" s="666">
        <v>4</v>
      </c>
      <c r="L8035" s="666">
        <v>12</v>
      </c>
      <c r="M8035" s="691" t="s">
        <v>8149</v>
      </c>
      <c r="N8035" s="666">
        <v>4</v>
      </c>
      <c r="O8035" s="666">
        <v>12</v>
      </c>
      <c r="P8035" s="772" t="s">
        <v>8149</v>
      </c>
      <c r="Q8035" s="666">
        <v>0</v>
      </c>
      <c r="R8035" s="666">
        <v>12</v>
      </c>
    </row>
    <row r="8036" spans="1:18" ht="15.75" customHeight="1" x14ac:dyDescent="0.2">
      <c r="A8036" s="665" t="s">
        <v>16328</v>
      </c>
      <c r="B8036" s="666" t="s">
        <v>6922</v>
      </c>
      <c r="C8036" s="666" t="s">
        <v>16423</v>
      </c>
      <c r="D8036" s="675"/>
      <c r="E8036" s="737" t="s">
        <v>8604</v>
      </c>
      <c r="F8036" s="666">
        <v>47999058</v>
      </c>
      <c r="G8036" s="675" t="s">
        <v>16450</v>
      </c>
      <c r="H8036" s="675" t="s">
        <v>11169</v>
      </c>
      <c r="I8036" s="675" t="s">
        <v>9354</v>
      </c>
      <c r="J8036" s="675" t="s">
        <v>11169</v>
      </c>
      <c r="K8036" s="666">
        <v>4</v>
      </c>
      <c r="L8036" s="666">
        <v>12</v>
      </c>
      <c r="M8036" s="691" t="s">
        <v>16426</v>
      </c>
      <c r="N8036" s="666">
        <v>4</v>
      </c>
      <c r="O8036" s="666">
        <v>12</v>
      </c>
      <c r="P8036" s="772" t="s">
        <v>16426</v>
      </c>
      <c r="Q8036" s="666">
        <v>0</v>
      </c>
      <c r="R8036" s="666">
        <v>12</v>
      </c>
    </row>
    <row r="8037" spans="1:18" ht="15.75" customHeight="1" x14ac:dyDescent="0.2">
      <c r="A8037" s="665" t="s">
        <v>16328</v>
      </c>
      <c r="B8037" s="666" t="s">
        <v>6922</v>
      </c>
      <c r="C8037" s="666" t="s">
        <v>16423</v>
      </c>
      <c r="D8037" s="675"/>
      <c r="E8037" s="737" t="s">
        <v>5091</v>
      </c>
      <c r="F8037" s="666">
        <v>76630842</v>
      </c>
      <c r="G8037" s="675" t="s">
        <v>16451</v>
      </c>
      <c r="H8037" s="675" t="s">
        <v>10738</v>
      </c>
      <c r="I8037" s="675" t="s">
        <v>16331</v>
      </c>
      <c r="J8037" s="675" t="s">
        <v>10738</v>
      </c>
      <c r="K8037" s="666">
        <v>4</v>
      </c>
      <c r="L8037" s="666">
        <v>12</v>
      </c>
      <c r="M8037" s="691" t="s">
        <v>1269</v>
      </c>
      <c r="N8037" s="666">
        <v>4</v>
      </c>
      <c r="O8037" s="666">
        <v>12</v>
      </c>
      <c r="P8037" s="772" t="s">
        <v>1269</v>
      </c>
      <c r="Q8037" s="666">
        <v>0</v>
      </c>
      <c r="R8037" s="666">
        <v>12</v>
      </c>
    </row>
    <row r="8038" spans="1:18" ht="15.75" customHeight="1" x14ac:dyDescent="0.2">
      <c r="A8038" s="665" t="s">
        <v>16328</v>
      </c>
      <c r="B8038" s="666" t="s">
        <v>6922</v>
      </c>
      <c r="C8038" s="666" t="s">
        <v>16423</v>
      </c>
      <c r="D8038" s="675"/>
      <c r="E8038" s="737" t="s">
        <v>1124</v>
      </c>
      <c r="F8038" s="666">
        <v>77325348</v>
      </c>
      <c r="G8038" s="675" t="s">
        <v>16452</v>
      </c>
      <c r="H8038" s="675" t="s">
        <v>10738</v>
      </c>
      <c r="I8038" s="675" t="s">
        <v>16331</v>
      </c>
      <c r="J8038" s="675" t="s">
        <v>10738</v>
      </c>
      <c r="K8038" s="666">
        <v>4</v>
      </c>
      <c r="L8038" s="666">
        <v>12</v>
      </c>
      <c r="M8038" s="691" t="s">
        <v>4329</v>
      </c>
      <c r="N8038" s="666">
        <v>4</v>
      </c>
      <c r="O8038" s="666">
        <v>12</v>
      </c>
      <c r="P8038" s="772" t="s">
        <v>4329</v>
      </c>
      <c r="Q8038" s="666">
        <v>0</v>
      </c>
      <c r="R8038" s="666">
        <v>12</v>
      </c>
    </row>
    <row r="8039" spans="1:18" ht="15.75" customHeight="1" x14ac:dyDescent="0.2">
      <c r="A8039" s="665" t="s">
        <v>16328</v>
      </c>
      <c r="B8039" s="666" t="s">
        <v>6922</v>
      </c>
      <c r="C8039" s="666" t="s">
        <v>16423</v>
      </c>
      <c r="D8039" s="675"/>
      <c r="E8039" s="737" t="s">
        <v>5124</v>
      </c>
      <c r="F8039" s="666">
        <v>18838572</v>
      </c>
      <c r="G8039" s="675" t="s">
        <v>16453</v>
      </c>
      <c r="H8039" s="675" t="s">
        <v>12055</v>
      </c>
      <c r="I8039" s="675" t="s">
        <v>16339</v>
      </c>
      <c r="J8039" s="675"/>
      <c r="K8039" s="666">
        <v>4</v>
      </c>
      <c r="L8039" s="666">
        <v>12</v>
      </c>
      <c r="M8039" s="691" t="s">
        <v>1324</v>
      </c>
      <c r="N8039" s="666">
        <v>4</v>
      </c>
      <c r="O8039" s="666">
        <v>12</v>
      </c>
      <c r="P8039" s="772" t="s">
        <v>1324</v>
      </c>
      <c r="Q8039" s="666">
        <v>0</v>
      </c>
      <c r="R8039" s="666">
        <v>12</v>
      </c>
    </row>
    <row r="8040" spans="1:18" ht="15.75" customHeight="1" x14ac:dyDescent="0.2">
      <c r="A8040" s="665" t="s">
        <v>16328</v>
      </c>
      <c r="B8040" s="666" t="s">
        <v>6922</v>
      </c>
      <c r="C8040" s="666" t="s">
        <v>16423</v>
      </c>
      <c r="D8040" s="675"/>
      <c r="E8040" s="737" t="s">
        <v>5091</v>
      </c>
      <c r="F8040" s="666">
        <v>43338854</v>
      </c>
      <c r="G8040" s="675" t="s">
        <v>16454</v>
      </c>
      <c r="H8040" s="675" t="s">
        <v>10244</v>
      </c>
      <c r="I8040" s="675" t="s">
        <v>16331</v>
      </c>
      <c r="J8040" s="675" t="s">
        <v>10244</v>
      </c>
      <c r="K8040" s="666">
        <v>4</v>
      </c>
      <c r="L8040" s="666">
        <v>12</v>
      </c>
      <c r="M8040" s="691" t="s">
        <v>1269</v>
      </c>
      <c r="N8040" s="666">
        <v>4</v>
      </c>
      <c r="O8040" s="666">
        <v>12</v>
      </c>
      <c r="P8040" s="772" t="s">
        <v>1269</v>
      </c>
      <c r="Q8040" s="666">
        <v>0</v>
      </c>
      <c r="R8040" s="666">
        <v>12</v>
      </c>
    </row>
    <row r="8041" spans="1:18" ht="15.75" customHeight="1" x14ac:dyDescent="0.2">
      <c r="A8041" s="665" t="s">
        <v>16328</v>
      </c>
      <c r="B8041" s="666" t="s">
        <v>6922</v>
      </c>
      <c r="C8041" s="666" t="s">
        <v>16423</v>
      </c>
      <c r="D8041" s="675"/>
      <c r="E8041" s="737" t="s">
        <v>1124</v>
      </c>
      <c r="F8041" s="666">
        <v>46476687</v>
      </c>
      <c r="G8041" s="675" t="s">
        <v>16455</v>
      </c>
      <c r="H8041" s="675" t="s">
        <v>10738</v>
      </c>
      <c r="I8041" s="675" t="s">
        <v>16331</v>
      </c>
      <c r="J8041" s="675" t="s">
        <v>10738</v>
      </c>
      <c r="K8041" s="666">
        <v>4</v>
      </c>
      <c r="L8041" s="666">
        <v>12</v>
      </c>
      <c r="M8041" s="691" t="s">
        <v>4329</v>
      </c>
      <c r="N8041" s="666">
        <v>4</v>
      </c>
      <c r="O8041" s="666">
        <v>12</v>
      </c>
      <c r="P8041" s="772" t="s">
        <v>4329</v>
      </c>
      <c r="Q8041" s="666">
        <v>0</v>
      </c>
      <c r="R8041" s="666">
        <v>12</v>
      </c>
    </row>
    <row r="8042" spans="1:18" ht="15.75" customHeight="1" x14ac:dyDescent="0.2">
      <c r="A8042" s="665" t="s">
        <v>16328</v>
      </c>
      <c r="B8042" s="666" t="s">
        <v>6922</v>
      </c>
      <c r="C8042" s="666" t="s">
        <v>16423</v>
      </c>
      <c r="D8042" s="675"/>
      <c r="E8042" s="737" t="s">
        <v>5091</v>
      </c>
      <c r="F8042" s="666">
        <v>76126778</v>
      </c>
      <c r="G8042" s="675" t="s">
        <v>16456</v>
      </c>
      <c r="H8042" s="675" t="s">
        <v>10738</v>
      </c>
      <c r="I8042" s="675" t="s">
        <v>16331</v>
      </c>
      <c r="J8042" s="675" t="s">
        <v>10738</v>
      </c>
      <c r="K8042" s="666">
        <v>4</v>
      </c>
      <c r="L8042" s="666">
        <v>12</v>
      </c>
      <c r="M8042" s="691" t="s">
        <v>1269</v>
      </c>
      <c r="N8042" s="666">
        <v>4</v>
      </c>
      <c r="O8042" s="666">
        <v>12</v>
      </c>
      <c r="P8042" s="772" t="s">
        <v>1269</v>
      </c>
      <c r="Q8042" s="666">
        <v>0</v>
      </c>
      <c r="R8042" s="666">
        <v>12</v>
      </c>
    </row>
    <row r="8043" spans="1:18" ht="15.75" customHeight="1" x14ac:dyDescent="0.2">
      <c r="A8043" s="665" t="s">
        <v>16328</v>
      </c>
      <c r="B8043" s="666" t="s">
        <v>6922</v>
      </c>
      <c r="C8043" s="666" t="s">
        <v>16423</v>
      </c>
      <c r="D8043" s="675"/>
      <c r="E8043" s="737" t="s">
        <v>1750</v>
      </c>
      <c r="F8043" s="666">
        <v>32983846</v>
      </c>
      <c r="G8043" s="675" t="s">
        <v>16457</v>
      </c>
      <c r="H8043" s="675" t="s">
        <v>10356</v>
      </c>
      <c r="I8043" s="675" t="s">
        <v>9354</v>
      </c>
      <c r="J8043" s="675" t="s">
        <v>10356</v>
      </c>
      <c r="K8043" s="666">
        <v>4</v>
      </c>
      <c r="L8043" s="666">
        <v>12</v>
      </c>
      <c r="M8043" s="691" t="s">
        <v>8149</v>
      </c>
      <c r="N8043" s="666">
        <v>4</v>
      </c>
      <c r="O8043" s="666">
        <v>12</v>
      </c>
      <c r="P8043" s="772" t="s">
        <v>8149</v>
      </c>
      <c r="Q8043" s="666">
        <v>0</v>
      </c>
      <c r="R8043" s="666">
        <v>12</v>
      </c>
    </row>
    <row r="8044" spans="1:18" ht="15.75" customHeight="1" x14ac:dyDescent="0.2">
      <c r="A8044" s="665" t="s">
        <v>16328</v>
      </c>
      <c r="B8044" s="666" t="s">
        <v>6922</v>
      </c>
      <c r="C8044" s="666" t="s">
        <v>16423</v>
      </c>
      <c r="D8044" s="675"/>
      <c r="E8044" s="737" t="s">
        <v>4266</v>
      </c>
      <c r="F8044" s="666">
        <v>73682619</v>
      </c>
      <c r="G8044" s="675" t="s">
        <v>16458</v>
      </c>
      <c r="H8044" s="675" t="s">
        <v>11806</v>
      </c>
      <c r="I8044" s="675" t="s">
        <v>9354</v>
      </c>
      <c r="J8044" s="675" t="s">
        <v>16364</v>
      </c>
      <c r="K8044" s="666">
        <v>4</v>
      </c>
      <c r="L8044" s="666">
        <v>12</v>
      </c>
      <c r="M8044" s="691" t="s">
        <v>12617</v>
      </c>
      <c r="N8044" s="666">
        <v>4</v>
      </c>
      <c r="O8044" s="666">
        <v>12</v>
      </c>
      <c r="P8044" s="772" t="s">
        <v>12617</v>
      </c>
      <c r="Q8044" s="666">
        <v>0</v>
      </c>
      <c r="R8044" s="666">
        <v>12</v>
      </c>
    </row>
    <row r="8045" spans="1:18" ht="15.75" customHeight="1" x14ac:dyDescent="0.2">
      <c r="A8045" s="665" t="s">
        <v>16328</v>
      </c>
      <c r="B8045" s="666" t="s">
        <v>6922</v>
      </c>
      <c r="C8045" s="666" t="s">
        <v>16423</v>
      </c>
      <c r="D8045" s="675"/>
      <c r="E8045" s="737" t="s">
        <v>1750</v>
      </c>
      <c r="F8045" s="666">
        <v>18889308</v>
      </c>
      <c r="G8045" s="675" t="s">
        <v>16459</v>
      </c>
      <c r="H8045" s="675" t="s">
        <v>10356</v>
      </c>
      <c r="I8045" s="675" t="s">
        <v>9354</v>
      </c>
      <c r="J8045" s="675" t="s">
        <v>10356</v>
      </c>
      <c r="K8045" s="666">
        <v>4</v>
      </c>
      <c r="L8045" s="666">
        <v>12</v>
      </c>
      <c r="M8045" s="691" t="s">
        <v>8149</v>
      </c>
      <c r="N8045" s="666">
        <v>4</v>
      </c>
      <c r="O8045" s="666">
        <v>12</v>
      </c>
      <c r="P8045" s="772" t="s">
        <v>8149</v>
      </c>
      <c r="Q8045" s="666">
        <v>0</v>
      </c>
      <c r="R8045" s="666">
        <v>12</v>
      </c>
    </row>
    <row r="8046" spans="1:18" ht="15.75" customHeight="1" x14ac:dyDescent="0.2">
      <c r="A8046" s="665" t="s">
        <v>16328</v>
      </c>
      <c r="B8046" s="666" t="s">
        <v>6922</v>
      </c>
      <c r="C8046" s="666" t="s">
        <v>16423</v>
      </c>
      <c r="D8046" s="675"/>
      <c r="E8046" s="737" t="s">
        <v>1750</v>
      </c>
      <c r="F8046" s="666">
        <v>46444488</v>
      </c>
      <c r="G8046" s="675" t="s">
        <v>16460</v>
      </c>
      <c r="H8046" s="675" t="s">
        <v>10356</v>
      </c>
      <c r="I8046" s="675" t="s">
        <v>9354</v>
      </c>
      <c r="J8046" s="675" t="s">
        <v>10356</v>
      </c>
      <c r="K8046" s="666">
        <v>4</v>
      </c>
      <c r="L8046" s="666">
        <v>12</v>
      </c>
      <c r="M8046" s="691" t="s">
        <v>8149</v>
      </c>
      <c r="N8046" s="666">
        <v>4</v>
      </c>
      <c r="O8046" s="666">
        <v>12</v>
      </c>
      <c r="P8046" s="772" t="s">
        <v>8149</v>
      </c>
      <c r="Q8046" s="666">
        <v>0</v>
      </c>
      <c r="R8046" s="666">
        <v>12</v>
      </c>
    </row>
    <row r="8047" spans="1:18" ht="15.75" customHeight="1" x14ac:dyDescent="0.2">
      <c r="A8047" s="665" t="s">
        <v>16328</v>
      </c>
      <c r="B8047" s="666" t="s">
        <v>6922</v>
      </c>
      <c r="C8047" s="666" t="s">
        <v>16423</v>
      </c>
      <c r="D8047" s="675"/>
      <c r="E8047" s="737" t="s">
        <v>1750</v>
      </c>
      <c r="F8047" s="666">
        <v>44180949</v>
      </c>
      <c r="G8047" s="675" t="s">
        <v>16461</v>
      </c>
      <c r="H8047" s="675" t="s">
        <v>11806</v>
      </c>
      <c r="I8047" s="675" t="s">
        <v>9354</v>
      </c>
      <c r="J8047" s="675" t="s">
        <v>16364</v>
      </c>
      <c r="K8047" s="666">
        <v>4</v>
      </c>
      <c r="L8047" s="666">
        <v>12</v>
      </c>
      <c r="M8047" s="691" t="s">
        <v>8149</v>
      </c>
      <c r="N8047" s="666">
        <v>4</v>
      </c>
      <c r="O8047" s="666">
        <v>12</v>
      </c>
      <c r="P8047" s="772" t="s">
        <v>8149</v>
      </c>
      <c r="Q8047" s="666">
        <v>0</v>
      </c>
      <c r="R8047" s="666">
        <v>12</v>
      </c>
    </row>
    <row r="8048" spans="1:18" ht="15.75" customHeight="1" x14ac:dyDescent="0.2">
      <c r="A8048" s="665" t="s">
        <v>16328</v>
      </c>
      <c r="B8048" s="666" t="s">
        <v>6922</v>
      </c>
      <c r="C8048" s="666" t="s">
        <v>16423</v>
      </c>
      <c r="D8048" s="675"/>
      <c r="E8048" s="737" t="s">
        <v>1750</v>
      </c>
      <c r="F8048" s="666">
        <v>45290160</v>
      </c>
      <c r="G8048" s="675" t="s">
        <v>16462</v>
      </c>
      <c r="H8048" s="675" t="s">
        <v>11806</v>
      </c>
      <c r="I8048" s="675" t="s">
        <v>9354</v>
      </c>
      <c r="J8048" s="675" t="s">
        <v>16364</v>
      </c>
      <c r="K8048" s="666">
        <v>4</v>
      </c>
      <c r="L8048" s="666">
        <v>12</v>
      </c>
      <c r="M8048" s="691" t="s">
        <v>8149</v>
      </c>
      <c r="N8048" s="666">
        <v>4</v>
      </c>
      <c r="O8048" s="666">
        <v>12</v>
      </c>
      <c r="P8048" s="772" t="s">
        <v>8149</v>
      </c>
      <c r="Q8048" s="666">
        <v>0</v>
      </c>
      <c r="R8048" s="666">
        <v>12</v>
      </c>
    </row>
    <row r="8049" spans="1:18" ht="15.75" customHeight="1" x14ac:dyDescent="0.2">
      <c r="A8049" s="665" t="s">
        <v>16328</v>
      </c>
      <c r="B8049" s="666" t="s">
        <v>6922</v>
      </c>
      <c r="C8049" s="666" t="s">
        <v>16423</v>
      </c>
      <c r="D8049" s="675"/>
      <c r="E8049" s="737" t="s">
        <v>8604</v>
      </c>
      <c r="F8049" s="666">
        <v>41861180</v>
      </c>
      <c r="G8049" s="675" t="s">
        <v>16463</v>
      </c>
      <c r="H8049" s="675" t="s">
        <v>11169</v>
      </c>
      <c r="I8049" s="675" t="s">
        <v>9354</v>
      </c>
      <c r="J8049" s="675" t="s">
        <v>11169</v>
      </c>
      <c r="K8049" s="666">
        <v>4</v>
      </c>
      <c r="L8049" s="666">
        <v>12</v>
      </c>
      <c r="M8049" s="691" t="s">
        <v>16426</v>
      </c>
      <c r="N8049" s="666">
        <v>4</v>
      </c>
      <c r="O8049" s="666">
        <v>12</v>
      </c>
      <c r="P8049" s="772" t="s">
        <v>16426</v>
      </c>
      <c r="Q8049" s="666">
        <v>0</v>
      </c>
      <c r="R8049" s="666">
        <v>12</v>
      </c>
    </row>
    <row r="8050" spans="1:18" ht="15.75" customHeight="1" x14ac:dyDescent="0.2">
      <c r="A8050" s="665" t="s">
        <v>16328</v>
      </c>
      <c r="B8050" s="666" t="s">
        <v>6922</v>
      </c>
      <c r="C8050" s="666" t="s">
        <v>16423</v>
      </c>
      <c r="D8050" s="675"/>
      <c r="E8050" s="737" t="s">
        <v>8251</v>
      </c>
      <c r="F8050" s="666">
        <v>47851061</v>
      </c>
      <c r="G8050" s="675" t="s">
        <v>16464</v>
      </c>
      <c r="H8050" s="675" t="s">
        <v>9914</v>
      </c>
      <c r="I8050" s="675" t="s">
        <v>9354</v>
      </c>
      <c r="J8050" s="675" t="s">
        <v>9913</v>
      </c>
      <c r="K8050" s="666">
        <v>4</v>
      </c>
      <c r="L8050" s="666">
        <v>12</v>
      </c>
      <c r="M8050" s="691" t="s">
        <v>2348</v>
      </c>
      <c r="N8050" s="666">
        <v>4</v>
      </c>
      <c r="O8050" s="666">
        <v>12</v>
      </c>
      <c r="P8050" s="772" t="s">
        <v>2348</v>
      </c>
      <c r="Q8050" s="666">
        <v>0</v>
      </c>
      <c r="R8050" s="666">
        <v>12</v>
      </c>
    </row>
    <row r="8051" spans="1:18" ht="15.75" customHeight="1" x14ac:dyDescent="0.2">
      <c r="A8051" s="665" t="s">
        <v>16328</v>
      </c>
      <c r="B8051" s="666" t="s">
        <v>6922</v>
      </c>
      <c r="C8051" s="666" t="s">
        <v>16423</v>
      </c>
      <c r="D8051" s="675"/>
      <c r="E8051" s="737" t="s">
        <v>8604</v>
      </c>
      <c r="F8051" s="666">
        <v>42876679</v>
      </c>
      <c r="G8051" s="675" t="s">
        <v>16465</v>
      </c>
      <c r="H8051" s="675" t="s">
        <v>11169</v>
      </c>
      <c r="I8051" s="675" t="s">
        <v>9354</v>
      </c>
      <c r="J8051" s="675" t="s">
        <v>11169</v>
      </c>
      <c r="K8051" s="666">
        <v>4</v>
      </c>
      <c r="L8051" s="666">
        <v>12</v>
      </c>
      <c r="M8051" s="691" t="s">
        <v>16426</v>
      </c>
      <c r="N8051" s="666">
        <v>4</v>
      </c>
      <c r="O8051" s="666">
        <v>12</v>
      </c>
      <c r="P8051" s="772" t="s">
        <v>16426</v>
      </c>
      <c r="Q8051" s="666">
        <v>0</v>
      </c>
      <c r="R8051" s="666">
        <v>12</v>
      </c>
    </row>
    <row r="8052" spans="1:18" ht="15.75" customHeight="1" x14ac:dyDescent="0.2">
      <c r="A8052" s="665" t="s">
        <v>16328</v>
      </c>
      <c r="B8052" s="666" t="s">
        <v>6922</v>
      </c>
      <c r="C8052" s="666" t="s">
        <v>16423</v>
      </c>
      <c r="D8052" s="675"/>
      <c r="E8052" s="737" t="s">
        <v>6892</v>
      </c>
      <c r="F8052" s="666">
        <v>40371185</v>
      </c>
      <c r="G8052" s="675" t="s">
        <v>16466</v>
      </c>
      <c r="H8052" s="675" t="s">
        <v>8987</v>
      </c>
      <c r="I8052" s="675" t="s">
        <v>9354</v>
      </c>
      <c r="J8052" s="675" t="s">
        <v>8987</v>
      </c>
      <c r="K8052" s="666">
        <v>4</v>
      </c>
      <c r="L8052" s="666">
        <v>12</v>
      </c>
      <c r="M8052" s="691" t="s">
        <v>3274</v>
      </c>
      <c r="N8052" s="666">
        <v>4</v>
      </c>
      <c r="O8052" s="666">
        <v>12</v>
      </c>
      <c r="P8052" s="772" t="s">
        <v>3274</v>
      </c>
      <c r="Q8052" s="666">
        <v>0</v>
      </c>
      <c r="R8052" s="666">
        <v>12</v>
      </c>
    </row>
    <row r="8053" spans="1:18" ht="15.75" customHeight="1" x14ac:dyDescent="0.2">
      <c r="A8053" s="665" t="s">
        <v>16328</v>
      </c>
      <c r="B8053" s="666" t="s">
        <v>6922</v>
      </c>
      <c r="C8053" s="666" t="s">
        <v>16423</v>
      </c>
      <c r="D8053" s="675"/>
      <c r="E8053" s="737" t="s">
        <v>8604</v>
      </c>
      <c r="F8053" s="666">
        <v>44508063</v>
      </c>
      <c r="G8053" s="675" t="s">
        <v>16467</v>
      </c>
      <c r="H8053" s="675" t="s">
        <v>11169</v>
      </c>
      <c r="I8053" s="675" t="s">
        <v>9354</v>
      </c>
      <c r="J8053" s="675" t="s">
        <v>11169</v>
      </c>
      <c r="K8053" s="666">
        <v>4</v>
      </c>
      <c r="L8053" s="666">
        <v>12</v>
      </c>
      <c r="M8053" s="691" t="s">
        <v>16426</v>
      </c>
      <c r="N8053" s="666">
        <v>4</v>
      </c>
      <c r="O8053" s="666">
        <v>12</v>
      </c>
      <c r="P8053" s="772" t="s">
        <v>16426</v>
      </c>
      <c r="Q8053" s="666">
        <v>0</v>
      </c>
      <c r="R8053" s="666">
        <v>12</v>
      </c>
    </row>
    <row r="8054" spans="1:18" ht="15.75" customHeight="1" x14ac:dyDescent="0.2">
      <c r="A8054" s="665" t="s">
        <v>16328</v>
      </c>
      <c r="B8054" s="666" t="s">
        <v>6922</v>
      </c>
      <c r="C8054" s="666" t="s">
        <v>16423</v>
      </c>
      <c r="D8054" s="675"/>
      <c r="E8054" s="737" t="s">
        <v>8604</v>
      </c>
      <c r="F8054" s="666">
        <v>47454625</v>
      </c>
      <c r="G8054" s="675" t="s">
        <v>16468</v>
      </c>
      <c r="H8054" s="675" t="s">
        <v>11169</v>
      </c>
      <c r="I8054" s="675" t="s">
        <v>9354</v>
      </c>
      <c r="J8054" s="675" t="s">
        <v>11169</v>
      </c>
      <c r="K8054" s="666">
        <v>4</v>
      </c>
      <c r="L8054" s="666">
        <v>12</v>
      </c>
      <c r="M8054" s="691" t="s">
        <v>16426</v>
      </c>
      <c r="N8054" s="666">
        <v>4</v>
      </c>
      <c r="O8054" s="666">
        <v>12</v>
      </c>
      <c r="P8054" s="772" t="s">
        <v>16426</v>
      </c>
      <c r="Q8054" s="666">
        <v>0</v>
      </c>
      <c r="R8054" s="666">
        <v>12</v>
      </c>
    </row>
    <row r="8055" spans="1:18" ht="15.75" customHeight="1" x14ac:dyDescent="0.2">
      <c r="A8055" s="665" t="s">
        <v>16328</v>
      </c>
      <c r="B8055" s="666" t="s">
        <v>6922</v>
      </c>
      <c r="C8055" s="666" t="s">
        <v>16423</v>
      </c>
      <c r="D8055" s="675"/>
      <c r="E8055" s="737" t="s">
        <v>8604</v>
      </c>
      <c r="F8055" s="666">
        <v>70796754</v>
      </c>
      <c r="G8055" s="675" t="s">
        <v>16469</v>
      </c>
      <c r="H8055" s="675" t="s">
        <v>11169</v>
      </c>
      <c r="I8055" s="675" t="s">
        <v>9354</v>
      </c>
      <c r="J8055" s="675" t="s">
        <v>11169</v>
      </c>
      <c r="K8055" s="666">
        <v>4</v>
      </c>
      <c r="L8055" s="666">
        <v>12</v>
      </c>
      <c r="M8055" s="691" t="s">
        <v>16426</v>
      </c>
      <c r="N8055" s="666">
        <v>4</v>
      </c>
      <c r="O8055" s="666">
        <v>12</v>
      </c>
      <c r="P8055" s="772" t="s">
        <v>16426</v>
      </c>
      <c r="Q8055" s="666">
        <v>0</v>
      </c>
      <c r="R8055" s="666">
        <v>12</v>
      </c>
    </row>
    <row r="8056" spans="1:18" ht="15.75" customHeight="1" x14ac:dyDescent="0.2">
      <c r="A8056" s="665" t="s">
        <v>16328</v>
      </c>
      <c r="B8056" s="666" t="s">
        <v>6922</v>
      </c>
      <c r="C8056" s="666" t="s">
        <v>16423</v>
      </c>
      <c r="D8056" s="675"/>
      <c r="E8056" s="737" t="s">
        <v>1750</v>
      </c>
      <c r="F8056" s="666">
        <v>18892607</v>
      </c>
      <c r="G8056" s="675" t="s">
        <v>16470</v>
      </c>
      <c r="H8056" s="675" t="s">
        <v>10356</v>
      </c>
      <c r="I8056" s="675" t="s">
        <v>9354</v>
      </c>
      <c r="J8056" s="675" t="s">
        <v>10356</v>
      </c>
      <c r="K8056" s="666">
        <v>4</v>
      </c>
      <c r="L8056" s="666">
        <v>12</v>
      </c>
      <c r="M8056" s="691" t="s">
        <v>8149</v>
      </c>
      <c r="N8056" s="666">
        <v>4</v>
      </c>
      <c r="O8056" s="666">
        <v>12</v>
      </c>
      <c r="P8056" s="772" t="s">
        <v>8149</v>
      </c>
      <c r="Q8056" s="666">
        <v>0</v>
      </c>
      <c r="R8056" s="666">
        <v>12</v>
      </c>
    </row>
    <row r="8057" spans="1:18" ht="15.75" customHeight="1" x14ac:dyDescent="0.2">
      <c r="A8057" s="665" t="s">
        <v>16328</v>
      </c>
      <c r="B8057" s="666" t="s">
        <v>6922</v>
      </c>
      <c r="C8057" s="666" t="s">
        <v>16423</v>
      </c>
      <c r="D8057" s="675"/>
      <c r="E8057" s="737" t="s">
        <v>1750</v>
      </c>
      <c r="F8057" s="666">
        <v>47290199</v>
      </c>
      <c r="G8057" s="675" t="s">
        <v>16471</v>
      </c>
      <c r="H8057" s="675" t="s">
        <v>11806</v>
      </c>
      <c r="I8057" s="675" t="s">
        <v>9354</v>
      </c>
      <c r="J8057" s="675" t="s">
        <v>16364</v>
      </c>
      <c r="K8057" s="666">
        <v>4</v>
      </c>
      <c r="L8057" s="666">
        <v>12</v>
      </c>
      <c r="M8057" s="691" t="s">
        <v>8149</v>
      </c>
      <c r="N8057" s="666">
        <v>4</v>
      </c>
      <c r="O8057" s="666">
        <v>12</v>
      </c>
      <c r="P8057" s="772" t="s">
        <v>8149</v>
      </c>
      <c r="Q8057" s="666">
        <v>0</v>
      </c>
      <c r="R8057" s="666">
        <v>12</v>
      </c>
    </row>
    <row r="8058" spans="1:18" ht="15.75" customHeight="1" x14ac:dyDescent="0.2">
      <c r="A8058" s="665" t="s">
        <v>16328</v>
      </c>
      <c r="B8058" s="666" t="s">
        <v>6922</v>
      </c>
      <c r="C8058" s="666" t="s">
        <v>16423</v>
      </c>
      <c r="D8058" s="675"/>
      <c r="E8058" s="737" t="s">
        <v>8604</v>
      </c>
      <c r="F8058" s="666">
        <v>43980080</v>
      </c>
      <c r="G8058" s="675" t="s">
        <v>16472</v>
      </c>
      <c r="H8058" s="675" t="s">
        <v>11169</v>
      </c>
      <c r="I8058" s="675" t="s">
        <v>9354</v>
      </c>
      <c r="J8058" s="675" t="s">
        <v>11169</v>
      </c>
      <c r="K8058" s="666">
        <v>4</v>
      </c>
      <c r="L8058" s="666">
        <v>12</v>
      </c>
      <c r="M8058" s="691" t="s">
        <v>16426</v>
      </c>
      <c r="N8058" s="666">
        <v>4</v>
      </c>
      <c r="O8058" s="666">
        <v>12</v>
      </c>
      <c r="P8058" s="772" t="s">
        <v>16426</v>
      </c>
      <c r="Q8058" s="666">
        <v>0</v>
      </c>
      <c r="R8058" s="666">
        <v>12</v>
      </c>
    </row>
    <row r="8059" spans="1:18" ht="15.75" customHeight="1" x14ac:dyDescent="0.2">
      <c r="A8059" s="665" t="s">
        <v>16328</v>
      </c>
      <c r="B8059" s="666" t="s">
        <v>6922</v>
      </c>
      <c r="C8059" s="666" t="s">
        <v>16423</v>
      </c>
      <c r="D8059" s="675"/>
      <c r="E8059" s="737" t="s">
        <v>1750</v>
      </c>
      <c r="F8059" s="666">
        <v>47497223</v>
      </c>
      <c r="G8059" s="675" t="s">
        <v>16473</v>
      </c>
      <c r="H8059" s="675" t="s">
        <v>10356</v>
      </c>
      <c r="I8059" s="675" t="s">
        <v>9354</v>
      </c>
      <c r="J8059" s="675" t="s">
        <v>10356</v>
      </c>
      <c r="K8059" s="666">
        <v>4</v>
      </c>
      <c r="L8059" s="666">
        <v>12</v>
      </c>
      <c r="M8059" s="691" t="s">
        <v>8149</v>
      </c>
      <c r="N8059" s="666">
        <v>4</v>
      </c>
      <c r="O8059" s="666">
        <v>12</v>
      </c>
      <c r="P8059" s="772" t="s">
        <v>8149</v>
      </c>
      <c r="Q8059" s="666">
        <v>0</v>
      </c>
      <c r="R8059" s="666">
        <v>12</v>
      </c>
    </row>
    <row r="8060" spans="1:18" ht="15.75" customHeight="1" x14ac:dyDescent="0.2">
      <c r="A8060" s="665" t="s">
        <v>16328</v>
      </c>
      <c r="B8060" s="666" t="s">
        <v>6922</v>
      </c>
      <c r="C8060" s="666" t="s">
        <v>16423</v>
      </c>
      <c r="D8060" s="675"/>
      <c r="E8060" s="737" t="s">
        <v>8604</v>
      </c>
      <c r="F8060" s="666">
        <v>46739665</v>
      </c>
      <c r="G8060" s="675" t="s">
        <v>13124</v>
      </c>
      <c r="H8060" s="675" t="s">
        <v>11169</v>
      </c>
      <c r="I8060" s="675" t="s">
        <v>9354</v>
      </c>
      <c r="J8060" s="675" t="s">
        <v>11169</v>
      </c>
      <c r="K8060" s="666">
        <v>4</v>
      </c>
      <c r="L8060" s="666">
        <v>12</v>
      </c>
      <c r="M8060" s="691" t="s">
        <v>16426</v>
      </c>
      <c r="N8060" s="666">
        <v>4</v>
      </c>
      <c r="O8060" s="666">
        <v>12</v>
      </c>
      <c r="P8060" s="772" t="s">
        <v>16426</v>
      </c>
      <c r="Q8060" s="666">
        <v>0</v>
      </c>
      <c r="R8060" s="666">
        <v>12</v>
      </c>
    </row>
    <row r="8061" spans="1:18" ht="15.75" customHeight="1" x14ac:dyDescent="0.2">
      <c r="A8061" s="665" t="s">
        <v>16328</v>
      </c>
      <c r="B8061" s="666" t="s">
        <v>6922</v>
      </c>
      <c r="C8061" s="666" t="s">
        <v>16423</v>
      </c>
      <c r="D8061" s="675"/>
      <c r="E8061" s="737" t="s">
        <v>1750</v>
      </c>
      <c r="F8061" s="666">
        <v>42725082</v>
      </c>
      <c r="G8061" s="675" t="s">
        <v>16474</v>
      </c>
      <c r="H8061" s="675" t="s">
        <v>11806</v>
      </c>
      <c r="I8061" s="675" t="s">
        <v>9354</v>
      </c>
      <c r="J8061" s="675" t="s">
        <v>16364</v>
      </c>
      <c r="K8061" s="666">
        <v>4</v>
      </c>
      <c r="L8061" s="666">
        <v>12</v>
      </c>
      <c r="M8061" s="691" t="s">
        <v>8149</v>
      </c>
      <c r="N8061" s="666">
        <v>4</v>
      </c>
      <c r="O8061" s="666">
        <v>12</v>
      </c>
      <c r="P8061" s="772" t="s">
        <v>8149</v>
      </c>
      <c r="Q8061" s="666">
        <v>0</v>
      </c>
      <c r="R8061" s="666">
        <v>12</v>
      </c>
    </row>
    <row r="8062" spans="1:18" ht="15.75" customHeight="1" x14ac:dyDescent="0.2">
      <c r="A8062" s="665" t="s">
        <v>16328</v>
      </c>
      <c r="B8062" s="666" t="s">
        <v>6922</v>
      </c>
      <c r="C8062" s="666" t="s">
        <v>16423</v>
      </c>
      <c r="D8062" s="675"/>
      <c r="E8062" s="737" t="s">
        <v>6994</v>
      </c>
      <c r="F8062" s="666">
        <v>45250798</v>
      </c>
      <c r="G8062" s="675" t="s">
        <v>16475</v>
      </c>
      <c r="H8062" s="675" t="s">
        <v>16476</v>
      </c>
      <c r="I8062" s="675" t="s">
        <v>9354</v>
      </c>
      <c r="J8062" s="675" t="s">
        <v>16476</v>
      </c>
      <c r="K8062" s="666">
        <v>4</v>
      </c>
      <c r="L8062" s="666">
        <v>12</v>
      </c>
      <c r="M8062" s="691" t="s">
        <v>16477</v>
      </c>
      <c r="N8062" s="666">
        <v>4</v>
      </c>
      <c r="O8062" s="666">
        <v>12</v>
      </c>
      <c r="P8062" s="772" t="s">
        <v>16477</v>
      </c>
      <c r="Q8062" s="666">
        <v>0</v>
      </c>
      <c r="R8062" s="666">
        <v>12</v>
      </c>
    </row>
    <row r="8063" spans="1:18" ht="15.75" customHeight="1" x14ac:dyDescent="0.2">
      <c r="A8063" s="665" t="s">
        <v>16328</v>
      </c>
      <c r="B8063" s="666" t="s">
        <v>6922</v>
      </c>
      <c r="C8063" s="666" t="s">
        <v>16423</v>
      </c>
      <c r="D8063" s="675"/>
      <c r="E8063" s="737" t="s">
        <v>8604</v>
      </c>
      <c r="F8063" s="666">
        <v>46005482</v>
      </c>
      <c r="G8063" s="675" t="s">
        <v>16478</v>
      </c>
      <c r="H8063" s="675" t="s">
        <v>11169</v>
      </c>
      <c r="I8063" s="675" t="s">
        <v>9354</v>
      </c>
      <c r="J8063" s="675" t="s">
        <v>11169</v>
      </c>
      <c r="K8063" s="666">
        <v>4</v>
      </c>
      <c r="L8063" s="666">
        <v>12</v>
      </c>
      <c r="M8063" s="691" t="s">
        <v>16426</v>
      </c>
      <c r="N8063" s="666">
        <v>4</v>
      </c>
      <c r="O8063" s="666">
        <v>12</v>
      </c>
      <c r="P8063" s="772" t="s">
        <v>16426</v>
      </c>
      <c r="Q8063" s="666">
        <v>0</v>
      </c>
      <c r="R8063" s="666">
        <v>12</v>
      </c>
    </row>
    <row r="8064" spans="1:18" ht="15.75" customHeight="1" x14ac:dyDescent="0.2">
      <c r="A8064" s="665" t="s">
        <v>16328</v>
      </c>
      <c r="B8064" s="666" t="s">
        <v>6922</v>
      </c>
      <c r="C8064" s="666" t="s">
        <v>16423</v>
      </c>
      <c r="D8064" s="675"/>
      <c r="E8064" s="737" t="s">
        <v>1750</v>
      </c>
      <c r="F8064" s="666">
        <v>40949455</v>
      </c>
      <c r="G8064" s="675" t="s">
        <v>16479</v>
      </c>
      <c r="H8064" s="675" t="s">
        <v>11806</v>
      </c>
      <c r="I8064" s="675" t="s">
        <v>9354</v>
      </c>
      <c r="J8064" s="675" t="s">
        <v>16364</v>
      </c>
      <c r="K8064" s="666">
        <v>4</v>
      </c>
      <c r="L8064" s="666">
        <v>12</v>
      </c>
      <c r="M8064" s="691" t="s">
        <v>8149</v>
      </c>
      <c r="N8064" s="666">
        <v>4</v>
      </c>
      <c r="O8064" s="666">
        <v>12</v>
      </c>
      <c r="P8064" s="772" t="s">
        <v>8149</v>
      </c>
      <c r="Q8064" s="666">
        <v>0</v>
      </c>
      <c r="R8064" s="666">
        <v>12</v>
      </c>
    </row>
    <row r="8065" spans="1:18" ht="15.75" customHeight="1" x14ac:dyDescent="0.2">
      <c r="A8065" s="665" t="s">
        <v>16328</v>
      </c>
      <c r="B8065" s="666" t="s">
        <v>6922</v>
      </c>
      <c r="C8065" s="666" t="s">
        <v>16423</v>
      </c>
      <c r="D8065" s="675"/>
      <c r="E8065" s="737" t="s">
        <v>1750</v>
      </c>
      <c r="F8065" s="666">
        <v>45503935</v>
      </c>
      <c r="G8065" s="675" t="s">
        <v>16480</v>
      </c>
      <c r="H8065" s="675" t="s">
        <v>10356</v>
      </c>
      <c r="I8065" s="675" t="s">
        <v>9354</v>
      </c>
      <c r="J8065" s="675" t="s">
        <v>10356</v>
      </c>
      <c r="K8065" s="666">
        <v>4</v>
      </c>
      <c r="L8065" s="666">
        <v>12</v>
      </c>
      <c r="M8065" s="691" t="s">
        <v>8149</v>
      </c>
      <c r="N8065" s="666">
        <v>4</v>
      </c>
      <c r="O8065" s="666">
        <v>12</v>
      </c>
      <c r="P8065" s="772" t="s">
        <v>8149</v>
      </c>
      <c r="Q8065" s="666">
        <v>0</v>
      </c>
      <c r="R8065" s="666">
        <v>12</v>
      </c>
    </row>
    <row r="8066" spans="1:18" ht="15.75" customHeight="1" x14ac:dyDescent="0.2">
      <c r="A8066" s="665" t="s">
        <v>16328</v>
      </c>
      <c r="B8066" s="666" t="s">
        <v>6922</v>
      </c>
      <c r="C8066" s="666" t="s">
        <v>16423</v>
      </c>
      <c r="D8066" s="675"/>
      <c r="E8066" s="737" t="s">
        <v>8604</v>
      </c>
      <c r="F8066" s="666">
        <v>73901841</v>
      </c>
      <c r="G8066" s="675" t="s">
        <v>16481</v>
      </c>
      <c r="H8066" s="675" t="s">
        <v>11169</v>
      </c>
      <c r="I8066" s="675" t="s">
        <v>9354</v>
      </c>
      <c r="J8066" s="675" t="s">
        <v>11169</v>
      </c>
      <c r="K8066" s="666">
        <v>4</v>
      </c>
      <c r="L8066" s="666">
        <v>12</v>
      </c>
      <c r="M8066" s="691" t="s">
        <v>16426</v>
      </c>
      <c r="N8066" s="666">
        <v>4</v>
      </c>
      <c r="O8066" s="666">
        <v>12</v>
      </c>
      <c r="P8066" s="772" t="s">
        <v>16426</v>
      </c>
      <c r="Q8066" s="666">
        <v>0</v>
      </c>
      <c r="R8066" s="666">
        <v>12</v>
      </c>
    </row>
    <row r="8067" spans="1:18" ht="15.75" customHeight="1" x14ac:dyDescent="0.2">
      <c r="A8067" s="665" t="s">
        <v>16328</v>
      </c>
      <c r="B8067" s="666" t="s">
        <v>6922</v>
      </c>
      <c r="C8067" s="666" t="s">
        <v>16423</v>
      </c>
      <c r="D8067" s="675"/>
      <c r="E8067" s="737" t="s">
        <v>6892</v>
      </c>
      <c r="F8067" s="666">
        <v>70670890</v>
      </c>
      <c r="G8067" s="675" t="s">
        <v>16482</v>
      </c>
      <c r="H8067" s="675" t="s">
        <v>8987</v>
      </c>
      <c r="I8067" s="675" t="s">
        <v>9354</v>
      </c>
      <c r="J8067" s="675" t="s">
        <v>16361</v>
      </c>
      <c r="K8067" s="666">
        <v>4</v>
      </c>
      <c r="L8067" s="666">
        <v>12</v>
      </c>
      <c r="M8067" s="691" t="s">
        <v>3274</v>
      </c>
      <c r="N8067" s="666">
        <v>4</v>
      </c>
      <c r="O8067" s="666">
        <v>12</v>
      </c>
      <c r="P8067" s="772" t="s">
        <v>3274</v>
      </c>
      <c r="Q8067" s="666">
        <v>0</v>
      </c>
      <c r="R8067" s="666">
        <v>12</v>
      </c>
    </row>
    <row r="8068" spans="1:18" ht="15.75" customHeight="1" x14ac:dyDescent="0.2">
      <c r="A8068" s="665" t="s">
        <v>16328</v>
      </c>
      <c r="B8068" s="666" t="s">
        <v>6922</v>
      </c>
      <c r="C8068" s="666" t="s">
        <v>16423</v>
      </c>
      <c r="D8068" s="675"/>
      <c r="E8068" s="737" t="s">
        <v>5091</v>
      </c>
      <c r="F8068" s="666">
        <v>40659768</v>
      </c>
      <c r="G8068" s="675" t="s">
        <v>16483</v>
      </c>
      <c r="H8068" s="675" t="s">
        <v>10244</v>
      </c>
      <c r="I8068" s="675" t="s">
        <v>16331</v>
      </c>
      <c r="J8068" s="675" t="s">
        <v>10244</v>
      </c>
      <c r="K8068" s="666">
        <v>4</v>
      </c>
      <c r="L8068" s="666">
        <v>12</v>
      </c>
      <c r="M8068" s="691" t="s">
        <v>1269</v>
      </c>
      <c r="N8068" s="666">
        <v>4</v>
      </c>
      <c r="O8068" s="666">
        <v>12</v>
      </c>
      <c r="P8068" s="772" t="s">
        <v>1269</v>
      </c>
      <c r="Q8068" s="666">
        <v>0</v>
      </c>
      <c r="R8068" s="666">
        <v>12</v>
      </c>
    </row>
    <row r="8069" spans="1:18" ht="15.75" customHeight="1" x14ac:dyDescent="0.2">
      <c r="A8069" s="665" t="s">
        <v>16328</v>
      </c>
      <c r="B8069" s="666" t="s">
        <v>6922</v>
      </c>
      <c r="C8069" s="666" t="s">
        <v>16423</v>
      </c>
      <c r="D8069" s="675"/>
      <c r="E8069" s="737" t="s">
        <v>5124</v>
      </c>
      <c r="F8069" s="666">
        <v>18897283</v>
      </c>
      <c r="G8069" s="675" t="s">
        <v>16484</v>
      </c>
      <c r="H8069" s="675" t="s">
        <v>8629</v>
      </c>
      <c r="I8069" s="675" t="s">
        <v>16339</v>
      </c>
      <c r="J8069" s="675"/>
      <c r="K8069" s="666">
        <v>4</v>
      </c>
      <c r="L8069" s="666">
        <v>12</v>
      </c>
      <c r="M8069" s="691" t="s">
        <v>1324</v>
      </c>
      <c r="N8069" s="666">
        <v>4</v>
      </c>
      <c r="O8069" s="666">
        <v>12</v>
      </c>
      <c r="P8069" s="772" t="s">
        <v>1324</v>
      </c>
      <c r="Q8069" s="666">
        <v>0</v>
      </c>
      <c r="R8069" s="666">
        <v>12</v>
      </c>
    </row>
    <row r="8070" spans="1:18" ht="15.75" customHeight="1" x14ac:dyDescent="0.2">
      <c r="A8070" s="665" t="s">
        <v>16328</v>
      </c>
      <c r="B8070" s="666" t="s">
        <v>6922</v>
      </c>
      <c r="C8070" s="666" t="s">
        <v>16423</v>
      </c>
      <c r="D8070" s="675"/>
      <c r="E8070" s="737" t="s">
        <v>5091</v>
      </c>
      <c r="F8070" s="666">
        <v>40937629</v>
      </c>
      <c r="G8070" s="675" t="s">
        <v>16485</v>
      </c>
      <c r="H8070" s="675" t="s">
        <v>10244</v>
      </c>
      <c r="I8070" s="675" t="s">
        <v>16331</v>
      </c>
      <c r="J8070" s="675" t="s">
        <v>10244</v>
      </c>
      <c r="K8070" s="666">
        <v>4</v>
      </c>
      <c r="L8070" s="666">
        <v>12</v>
      </c>
      <c r="M8070" s="691" t="s">
        <v>1269</v>
      </c>
      <c r="N8070" s="666">
        <v>4</v>
      </c>
      <c r="O8070" s="666">
        <v>12</v>
      </c>
      <c r="P8070" s="772" t="s">
        <v>1269</v>
      </c>
      <c r="Q8070" s="666">
        <v>0</v>
      </c>
      <c r="R8070" s="666">
        <v>12</v>
      </c>
    </row>
    <row r="8071" spans="1:18" ht="15.75" customHeight="1" x14ac:dyDescent="0.2">
      <c r="A8071" s="665" t="s">
        <v>16328</v>
      </c>
      <c r="B8071" s="666" t="s">
        <v>6922</v>
      </c>
      <c r="C8071" s="666" t="s">
        <v>16423</v>
      </c>
      <c r="D8071" s="675"/>
      <c r="E8071" s="737" t="s">
        <v>5124</v>
      </c>
      <c r="F8071" s="666">
        <v>18855867</v>
      </c>
      <c r="G8071" s="675" t="s">
        <v>16486</v>
      </c>
      <c r="H8071" s="675" t="s">
        <v>8629</v>
      </c>
      <c r="I8071" s="675" t="s">
        <v>16339</v>
      </c>
      <c r="J8071" s="675"/>
      <c r="K8071" s="666">
        <v>4</v>
      </c>
      <c r="L8071" s="666">
        <v>12</v>
      </c>
      <c r="M8071" s="691" t="s">
        <v>1324</v>
      </c>
      <c r="N8071" s="666">
        <v>4</v>
      </c>
      <c r="O8071" s="666">
        <v>12</v>
      </c>
      <c r="P8071" s="772" t="s">
        <v>1324</v>
      </c>
      <c r="Q8071" s="666">
        <v>0</v>
      </c>
      <c r="R8071" s="666">
        <v>12</v>
      </c>
    </row>
    <row r="8072" spans="1:18" ht="15.75" customHeight="1" x14ac:dyDescent="0.2">
      <c r="A8072" s="665" t="s">
        <v>16328</v>
      </c>
      <c r="B8072" s="666" t="s">
        <v>6922</v>
      </c>
      <c r="C8072" s="666" t="s">
        <v>16423</v>
      </c>
      <c r="D8072" s="675"/>
      <c r="E8072" s="737" t="s">
        <v>5091</v>
      </c>
      <c r="F8072" s="666">
        <v>46252630</v>
      </c>
      <c r="G8072" s="675" t="s">
        <v>16487</v>
      </c>
      <c r="H8072" s="675" t="s">
        <v>10244</v>
      </c>
      <c r="I8072" s="675" t="s">
        <v>16331</v>
      </c>
      <c r="J8072" s="675" t="s">
        <v>10244</v>
      </c>
      <c r="K8072" s="666">
        <v>4</v>
      </c>
      <c r="L8072" s="666">
        <v>12</v>
      </c>
      <c r="M8072" s="691" t="s">
        <v>1269</v>
      </c>
      <c r="N8072" s="666">
        <v>4</v>
      </c>
      <c r="O8072" s="666">
        <v>12</v>
      </c>
      <c r="P8072" s="772" t="s">
        <v>1269</v>
      </c>
      <c r="Q8072" s="666">
        <v>0</v>
      </c>
      <c r="R8072" s="666">
        <v>12</v>
      </c>
    </row>
    <row r="8073" spans="1:18" ht="15.75" customHeight="1" x14ac:dyDescent="0.2">
      <c r="A8073" s="665" t="s">
        <v>16328</v>
      </c>
      <c r="B8073" s="666" t="s">
        <v>6922</v>
      </c>
      <c r="C8073" s="666" t="s">
        <v>16423</v>
      </c>
      <c r="D8073" s="675"/>
      <c r="E8073" s="737" t="s">
        <v>5124</v>
      </c>
      <c r="F8073" s="666">
        <v>45370815</v>
      </c>
      <c r="G8073" s="675" t="s">
        <v>16488</v>
      </c>
      <c r="H8073" s="675" t="s">
        <v>8651</v>
      </c>
      <c r="I8073" s="675" t="s">
        <v>16339</v>
      </c>
      <c r="J8073" s="675" t="s">
        <v>8651</v>
      </c>
      <c r="K8073" s="666">
        <v>4</v>
      </c>
      <c r="L8073" s="666">
        <v>12</v>
      </c>
      <c r="M8073" s="691" t="s">
        <v>1324</v>
      </c>
      <c r="N8073" s="666">
        <v>4</v>
      </c>
      <c r="O8073" s="666">
        <v>12</v>
      </c>
      <c r="P8073" s="772" t="s">
        <v>1324</v>
      </c>
      <c r="Q8073" s="666">
        <v>0</v>
      </c>
      <c r="R8073" s="666">
        <v>12</v>
      </c>
    </row>
    <row r="8074" spans="1:18" ht="15.75" customHeight="1" x14ac:dyDescent="0.2">
      <c r="A8074" s="665" t="s">
        <v>16328</v>
      </c>
      <c r="B8074" s="666" t="s">
        <v>6922</v>
      </c>
      <c r="C8074" s="666" t="s">
        <v>16423</v>
      </c>
      <c r="D8074" s="675"/>
      <c r="E8074" s="737" t="s">
        <v>5124</v>
      </c>
      <c r="F8074" s="666">
        <v>18859433</v>
      </c>
      <c r="G8074" s="675" t="s">
        <v>16489</v>
      </c>
      <c r="H8074" s="675" t="s">
        <v>8651</v>
      </c>
      <c r="I8074" s="675" t="s">
        <v>16339</v>
      </c>
      <c r="J8074" s="675" t="s">
        <v>8651</v>
      </c>
      <c r="K8074" s="666">
        <v>4</v>
      </c>
      <c r="L8074" s="666">
        <v>12</v>
      </c>
      <c r="M8074" s="691" t="s">
        <v>1324</v>
      </c>
      <c r="N8074" s="666">
        <v>4</v>
      </c>
      <c r="O8074" s="666">
        <v>12</v>
      </c>
      <c r="P8074" s="772" t="s">
        <v>1324</v>
      </c>
      <c r="Q8074" s="666">
        <v>0</v>
      </c>
      <c r="R8074" s="666">
        <v>12</v>
      </c>
    </row>
    <row r="8075" spans="1:18" ht="15.75" customHeight="1" x14ac:dyDescent="0.2">
      <c r="A8075" s="665" t="s">
        <v>16328</v>
      </c>
      <c r="B8075" s="666" t="s">
        <v>6922</v>
      </c>
      <c r="C8075" s="666" t="s">
        <v>16423</v>
      </c>
      <c r="D8075" s="675"/>
      <c r="E8075" s="737" t="s">
        <v>5124</v>
      </c>
      <c r="F8075" s="666">
        <v>40778713</v>
      </c>
      <c r="G8075" s="675" t="s">
        <v>16490</v>
      </c>
      <c r="H8075" s="675" t="s">
        <v>12055</v>
      </c>
      <c r="I8075" s="675" t="s">
        <v>16339</v>
      </c>
      <c r="J8075" s="675"/>
      <c r="K8075" s="666">
        <v>4</v>
      </c>
      <c r="L8075" s="666">
        <v>12</v>
      </c>
      <c r="M8075" s="691" t="s">
        <v>1324</v>
      </c>
      <c r="N8075" s="666">
        <v>4</v>
      </c>
      <c r="O8075" s="666">
        <v>12</v>
      </c>
      <c r="P8075" s="772" t="s">
        <v>1324</v>
      </c>
      <c r="Q8075" s="666">
        <v>0</v>
      </c>
      <c r="R8075" s="666">
        <v>12</v>
      </c>
    </row>
    <row r="8076" spans="1:18" ht="15.75" customHeight="1" x14ac:dyDescent="0.2">
      <c r="A8076" s="665" t="s">
        <v>16328</v>
      </c>
      <c r="B8076" s="666" t="s">
        <v>6922</v>
      </c>
      <c r="C8076" s="666" t="s">
        <v>16423</v>
      </c>
      <c r="D8076" s="675"/>
      <c r="E8076" s="737" t="s">
        <v>5124</v>
      </c>
      <c r="F8076" s="666">
        <v>46311459</v>
      </c>
      <c r="G8076" s="675" t="s">
        <v>16491</v>
      </c>
      <c r="H8076" s="675" t="s">
        <v>8629</v>
      </c>
      <c r="I8076" s="675" t="s">
        <v>16339</v>
      </c>
      <c r="J8076" s="675"/>
      <c r="K8076" s="666">
        <v>4</v>
      </c>
      <c r="L8076" s="666">
        <v>12</v>
      </c>
      <c r="M8076" s="691" t="s">
        <v>1324</v>
      </c>
      <c r="N8076" s="666">
        <v>4</v>
      </c>
      <c r="O8076" s="666">
        <v>12</v>
      </c>
      <c r="P8076" s="772" t="s">
        <v>1324</v>
      </c>
      <c r="Q8076" s="666">
        <v>0</v>
      </c>
      <c r="R8076" s="666">
        <v>12</v>
      </c>
    </row>
    <row r="8077" spans="1:18" ht="15.75" customHeight="1" x14ac:dyDescent="0.2">
      <c r="A8077" s="665" t="s">
        <v>16328</v>
      </c>
      <c r="B8077" s="666" t="s">
        <v>6922</v>
      </c>
      <c r="C8077" s="666" t="s">
        <v>16423</v>
      </c>
      <c r="D8077" s="675"/>
      <c r="E8077" s="737" t="s">
        <v>5124</v>
      </c>
      <c r="F8077" s="666">
        <v>41222440</v>
      </c>
      <c r="G8077" s="675" t="s">
        <v>16492</v>
      </c>
      <c r="H8077" s="675" t="s">
        <v>8651</v>
      </c>
      <c r="I8077" s="675" t="s">
        <v>16339</v>
      </c>
      <c r="J8077" s="675" t="s">
        <v>8651</v>
      </c>
      <c r="K8077" s="666">
        <v>4</v>
      </c>
      <c r="L8077" s="666">
        <v>12</v>
      </c>
      <c r="M8077" s="691" t="s">
        <v>1324</v>
      </c>
      <c r="N8077" s="666">
        <v>4</v>
      </c>
      <c r="O8077" s="666">
        <v>12</v>
      </c>
      <c r="P8077" s="772" t="s">
        <v>1324</v>
      </c>
      <c r="Q8077" s="666">
        <v>0</v>
      </c>
      <c r="R8077" s="666">
        <v>12</v>
      </c>
    </row>
    <row r="8078" spans="1:18" ht="15.75" customHeight="1" x14ac:dyDescent="0.2">
      <c r="A8078" s="665" t="s">
        <v>16328</v>
      </c>
      <c r="B8078" s="666" t="s">
        <v>6922</v>
      </c>
      <c r="C8078" s="666" t="s">
        <v>16423</v>
      </c>
      <c r="D8078" s="675"/>
      <c r="E8078" s="737" t="s">
        <v>5124</v>
      </c>
      <c r="F8078" s="666">
        <v>18891442</v>
      </c>
      <c r="G8078" s="675" t="s">
        <v>16493</v>
      </c>
      <c r="H8078" s="675" t="s">
        <v>8629</v>
      </c>
      <c r="I8078" s="675" t="s">
        <v>16339</v>
      </c>
      <c r="J8078" s="675"/>
      <c r="K8078" s="666">
        <v>4</v>
      </c>
      <c r="L8078" s="666">
        <v>12</v>
      </c>
      <c r="M8078" s="691" t="s">
        <v>1324</v>
      </c>
      <c r="N8078" s="666">
        <v>4</v>
      </c>
      <c r="O8078" s="666">
        <v>12</v>
      </c>
      <c r="P8078" s="772" t="s">
        <v>1324</v>
      </c>
      <c r="Q8078" s="666">
        <v>0</v>
      </c>
      <c r="R8078" s="666">
        <v>12</v>
      </c>
    </row>
    <row r="8079" spans="1:18" ht="15.75" customHeight="1" x14ac:dyDescent="0.2">
      <c r="A8079" s="665" t="s">
        <v>16328</v>
      </c>
      <c r="B8079" s="666" t="s">
        <v>6922</v>
      </c>
      <c r="C8079" s="666" t="s">
        <v>16423</v>
      </c>
      <c r="D8079" s="675"/>
      <c r="E8079" s="737" t="s">
        <v>5124</v>
      </c>
      <c r="F8079" s="666">
        <v>18891134</v>
      </c>
      <c r="G8079" s="675" t="s">
        <v>16494</v>
      </c>
      <c r="H8079" s="675" t="s">
        <v>8651</v>
      </c>
      <c r="I8079" s="675" t="s">
        <v>16339</v>
      </c>
      <c r="J8079" s="675" t="s">
        <v>8651</v>
      </c>
      <c r="K8079" s="666">
        <v>4</v>
      </c>
      <c r="L8079" s="666">
        <v>12</v>
      </c>
      <c r="M8079" s="691" t="s">
        <v>1324</v>
      </c>
      <c r="N8079" s="666">
        <v>4</v>
      </c>
      <c r="O8079" s="666">
        <v>12</v>
      </c>
      <c r="P8079" s="772" t="s">
        <v>1324</v>
      </c>
      <c r="Q8079" s="666">
        <v>0</v>
      </c>
      <c r="R8079" s="666">
        <v>12</v>
      </c>
    </row>
    <row r="8080" spans="1:18" ht="15.75" customHeight="1" x14ac:dyDescent="0.2">
      <c r="A8080" s="665" t="s">
        <v>16328</v>
      </c>
      <c r="B8080" s="666" t="s">
        <v>6922</v>
      </c>
      <c r="C8080" s="666" t="s">
        <v>16423</v>
      </c>
      <c r="D8080" s="675"/>
      <c r="E8080" s="737" t="s">
        <v>5124</v>
      </c>
      <c r="F8080" s="666">
        <v>43007154</v>
      </c>
      <c r="G8080" s="675" t="s">
        <v>16495</v>
      </c>
      <c r="H8080" s="675" t="s">
        <v>8651</v>
      </c>
      <c r="I8080" s="675" t="s">
        <v>16339</v>
      </c>
      <c r="J8080" s="675" t="s">
        <v>8651</v>
      </c>
      <c r="K8080" s="666">
        <v>4</v>
      </c>
      <c r="L8080" s="666">
        <v>12</v>
      </c>
      <c r="M8080" s="691" t="s">
        <v>1324</v>
      </c>
      <c r="N8080" s="666">
        <v>4</v>
      </c>
      <c r="O8080" s="666">
        <v>12</v>
      </c>
      <c r="P8080" s="772" t="s">
        <v>1324</v>
      </c>
      <c r="Q8080" s="666">
        <v>0</v>
      </c>
      <c r="R8080" s="666">
        <v>12</v>
      </c>
    </row>
    <row r="8081" spans="1:18" ht="15.75" customHeight="1" x14ac:dyDescent="0.2">
      <c r="A8081" s="665" t="s">
        <v>16328</v>
      </c>
      <c r="B8081" s="666" t="s">
        <v>6922</v>
      </c>
      <c r="C8081" s="666" t="s">
        <v>16423</v>
      </c>
      <c r="D8081" s="675"/>
      <c r="E8081" s="737" t="s">
        <v>5124</v>
      </c>
      <c r="F8081" s="666">
        <v>41591100</v>
      </c>
      <c r="G8081" s="675" t="s">
        <v>16496</v>
      </c>
      <c r="H8081" s="675" t="s">
        <v>8651</v>
      </c>
      <c r="I8081" s="675" t="s">
        <v>16339</v>
      </c>
      <c r="J8081" s="675" t="s">
        <v>8651</v>
      </c>
      <c r="K8081" s="666">
        <v>4</v>
      </c>
      <c r="L8081" s="666">
        <v>12</v>
      </c>
      <c r="M8081" s="691" t="s">
        <v>1324</v>
      </c>
      <c r="N8081" s="666">
        <v>4</v>
      </c>
      <c r="O8081" s="666">
        <v>12</v>
      </c>
      <c r="P8081" s="772" t="s">
        <v>1324</v>
      </c>
      <c r="Q8081" s="666">
        <v>0</v>
      </c>
      <c r="R8081" s="666">
        <v>12</v>
      </c>
    </row>
    <row r="8082" spans="1:18" ht="15.75" customHeight="1" x14ac:dyDescent="0.2">
      <c r="A8082" s="665" t="s">
        <v>16328</v>
      </c>
      <c r="B8082" s="666" t="s">
        <v>6922</v>
      </c>
      <c r="C8082" s="666" t="s">
        <v>16423</v>
      </c>
      <c r="D8082" s="675"/>
      <c r="E8082" s="737" t="s">
        <v>5124</v>
      </c>
      <c r="F8082" s="666">
        <v>18899278</v>
      </c>
      <c r="G8082" s="675" t="s">
        <v>16497</v>
      </c>
      <c r="H8082" s="675" t="s">
        <v>8651</v>
      </c>
      <c r="I8082" s="675" t="s">
        <v>16339</v>
      </c>
      <c r="J8082" s="675" t="s">
        <v>8651</v>
      </c>
      <c r="K8082" s="666">
        <v>4</v>
      </c>
      <c r="L8082" s="666">
        <v>12</v>
      </c>
      <c r="M8082" s="691" t="s">
        <v>1324</v>
      </c>
      <c r="N8082" s="666">
        <v>4</v>
      </c>
      <c r="O8082" s="666">
        <v>12</v>
      </c>
      <c r="P8082" s="772" t="s">
        <v>1324</v>
      </c>
      <c r="Q8082" s="666">
        <v>0</v>
      </c>
      <c r="R8082" s="666">
        <v>12</v>
      </c>
    </row>
    <row r="8083" spans="1:18" ht="15.75" customHeight="1" x14ac:dyDescent="0.2">
      <c r="A8083" s="665" t="s">
        <v>16328</v>
      </c>
      <c r="B8083" s="666" t="s">
        <v>6922</v>
      </c>
      <c r="C8083" s="666" t="s">
        <v>16423</v>
      </c>
      <c r="D8083" s="675"/>
      <c r="E8083" s="737" t="s">
        <v>5124</v>
      </c>
      <c r="F8083" s="666">
        <v>48125451</v>
      </c>
      <c r="G8083" s="675" t="s">
        <v>16498</v>
      </c>
      <c r="H8083" s="675" t="s">
        <v>10390</v>
      </c>
      <c r="I8083" s="675" t="s">
        <v>16339</v>
      </c>
      <c r="J8083" s="675" t="s">
        <v>10390</v>
      </c>
      <c r="K8083" s="666">
        <v>4</v>
      </c>
      <c r="L8083" s="666">
        <v>12</v>
      </c>
      <c r="M8083" s="691" t="s">
        <v>1324</v>
      </c>
      <c r="N8083" s="666">
        <v>4</v>
      </c>
      <c r="O8083" s="666">
        <v>12</v>
      </c>
      <c r="P8083" s="772" t="s">
        <v>1324</v>
      </c>
      <c r="Q8083" s="666">
        <v>0</v>
      </c>
      <c r="R8083" s="666">
        <v>12</v>
      </c>
    </row>
    <row r="8084" spans="1:18" ht="15.75" customHeight="1" x14ac:dyDescent="0.2">
      <c r="A8084" s="665" t="s">
        <v>16328</v>
      </c>
      <c r="B8084" s="666" t="s">
        <v>6922</v>
      </c>
      <c r="C8084" s="666" t="s">
        <v>16423</v>
      </c>
      <c r="D8084" s="675"/>
      <c r="E8084" s="737" t="s">
        <v>5091</v>
      </c>
      <c r="F8084" s="666">
        <v>44164954</v>
      </c>
      <c r="G8084" s="675" t="s">
        <v>16499</v>
      </c>
      <c r="H8084" s="675" t="s">
        <v>10738</v>
      </c>
      <c r="I8084" s="675" t="s">
        <v>16331</v>
      </c>
      <c r="J8084" s="675" t="s">
        <v>10738</v>
      </c>
      <c r="K8084" s="666">
        <v>4</v>
      </c>
      <c r="L8084" s="666">
        <v>12</v>
      </c>
      <c r="M8084" s="691" t="s">
        <v>1269</v>
      </c>
      <c r="N8084" s="666">
        <v>4</v>
      </c>
      <c r="O8084" s="666">
        <v>12</v>
      </c>
      <c r="P8084" s="772" t="s">
        <v>1269</v>
      </c>
      <c r="Q8084" s="666">
        <v>0</v>
      </c>
      <c r="R8084" s="666">
        <v>12</v>
      </c>
    </row>
    <row r="8085" spans="1:18" ht="15.75" customHeight="1" x14ac:dyDescent="0.2">
      <c r="A8085" s="665" t="s">
        <v>16328</v>
      </c>
      <c r="B8085" s="666" t="s">
        <v>6922</v>
      </c>
      <c r="C8085" s="666" t="s">
        <v>16423</v>
      </c>
      <c r="D8085" s="675"/>
      <c r="E8085" s="737" t="s">
        <v>5124</v>
      </c>
      <c r="F8085" s="666">
        <v>75935575</v>
      </c>
      <c r="G8085" s="675" t="s">
        <v>16500</v>
      </c>
      <c r="H8085" s="675" t="s">
        <v>12055</v>
      </c>
      <c r="I8085" s="675" t="s">
        <v>16339</v>
      </c>
      <c r="J8085" s="675"/>
      <c r="K8085" s="666">
        <v>4</v>
      </c>
      <c r="L8085" s="666">
        <v>12</v>
      </c>
      <c r="M8085" s="691" t="s">
        <v>1324</v>
      </c>
      <c r="N8085" s="666">
        <v>4</v>
      </c>
      <c r="O8085" s="666">
        <v>12</v>
      </c>
      <c r="P8085" s="772" t="s">
        <v>1324</v>
      </c>
      <c r="Q8085" s="666">
        <v>0</v>
      </c>
      <c r="R8085" s="666">
        <v>12</v>
      </c>
    </row>
    <row r="8086" spans="1:18" ht="15.75" customHeight="1" x14ac:dyDescent="0.2">
      <c r="A8086" s="665" t="s">
        <v>16328</v>
      </c>
      <c r="B8086" s="666" t="s">
        <v>6922</v>
      </c>
      <c r="C8086" s="666" t="s">
        <v>16423</v>
      </c>
      <c r="D8086" s="675"/>
      <c r="E8086" s="737" t="s">
        <v>1124</v>
      </c>
      <c r="F8086" s="666">
        <v>18893357</v>
      </c>
      <c r="G8086" s="675" t="s">
        <v>16501</v>
      </c>
      <c r="H8086" s="675" t="s">
        <v>10738</v>
      </c>
      <c r="I8086" s="675" t="s">
        <v>16331</v>
      </c>
      <c r="J8086" s="675" t="s">
        <v>10738</v>
      </c>
      <c r="K8086" s="666">
        <v>4</v>
      </c>
      <c r="L8086" s="666">
        <v>12</v>
      </c>
      <c r="M8086" s="691" t="s">
        <v>4329</v>
      </c>
      <c r="N8086" s="666">
        <v>4</v>
      </c>
      <c r="O8086" s="666">
        <v>12</v>
      </c>
      <c r="P8086" s="772" t="s">
        <v>4329</v>
      </c>
      <c r="Q8086" s="666">
        <v>0</v>
      </c>
      <c r="R8086" s="666">
        <v>12</v>
      </c>
    </row>
    <row r="8087" spans="1:18" ht="15.75" customHeight="1" x14ac:dyDescent="0.2">
      <c r="A8087" s="665" t="s">
        <v>16328</v>
      </c>
      <c r="B8087" s="666" t="s">
        <v>6922</v>
      </c>
      <c r="C8087" s="666" t="s">
        <v>16423</v>
      </c>
      <c r="D8087" s="675"/>
      <c r="E8087" s="737" t="s">
        <v>5124</v>
      </c>
      <c r="F8087" s="666">
        <v>73243808</v>
      </c>
      <c r="G8087" s="675" t="s">
        <v>16502</v>
      </c>
      <c r="H8087" s="675" t="s">
        <v>8629</v>
      </c>
      <c r="I8087" s="675" t="s">
        <v>16339</v>
      </c>
      <c r="J8087" s="675"/>
      <c r="K8087" s="666">
        <v>4</v>
      </c>
      <c r="L8087" s="666">
        <v>12</v>
      </c>
      <c r="M8087" s="691" t="s">
        <v>1324</v>
      </c>
      <c r="N8087" s="666">
        <v>4</v>
      </c>
      <c r="O8087" s="666">
        <v>12</v>
      </c>
      <c r="P8087" s="772" t="s">
        <v>1324</v>
      </c>
      <c r="Q8087" s="666">
        <v>0</v>
      </c>
      <c r="R8087" s="666">
        <v>12</v>
      </c>
    </row>
    <row r="8088" spans="1:18" ht="15.75" customHeight="1" x14ac:dyDescent="0.2">
      <c r="A8088" s="665" t="s">
        <v>16328</v>
      </c>
      <c r="B8088" s="666" t="s">
        <v>6922</v>
      </c>
      <c r="C8088" s="666" t="s">
        <v>16423</v>
      </c>
      <c r="D8088" s="675"/>
      <c r="E8088" s="737" t="s">
        <v>5124</v>
      </c>
      <c r="F8088" s="666">
        <v>41085615</v>
      </c>
      <c r="G8088" s="675" t="s">
        <v>16503</v>
      </c>
      <c r="H8088" s="675" t="s">
        <v>8629</v>
      </c>
      <c r="I8088" s="675" t="s">
        <v>16339</v>
      </c>
      <c r="J8088" s="675"/>
      <c r="K8088" s="666">
        <v>4</v>
      </c>
      <c r="L8088" s="666">
        <v>12</v>
      </c>
      <c r="M8088" s="691" t="s">
        <v>1324</v>
      </c>
      <c r="N8088" s="666">
        <v>4</v>
      </c>
      <c r="O8088" s="666">
        <v>12</v>
      </c>
      <c r="P8088" s="772" t="s">
        <v>1324</v>
      </c>
      <c r="Q8088" s="666">
        <v>0</v>
      </c>
      <c r="R8088" s="666">
        <v>12</v>
      </c>
    </row>
    <row r="8089" spans="1:18" ht="15.75" customHeight="1" x14ac:dyDescent="0.2">
      <c r="A8089" s="665" t="s">
        <v>16328</v>
      </c>
      <c r="B8089" s="666" t="s">
        <v>6922</v>
      </c>
      <c r="C8089" s="666" t="s">
        <v>16423</v>
      </c>
      <c r="D8089" s="675"/>
      <c r="E8089" s="737" t="s">
        <v>5124</v>
      </c>
      <c r="F8089" s="666">
        <v>18820362</v>
      </c>
      <c r="G8089" s="675" t="s">
        <v>16504</v>
      </c>
      <c r="H8089" s="675" t="s">
        <v>8629</v>
      </c>
      <c r="I8089" s="675" t="s">
        <v>16339</v>
      </c>
      <c r="J8089" s="675"/>
      <c r="K8089" s="666">
        <v>4</v>
      </c>
      <c r="L8089" s="666">
        <v>12</v>
      </c>
      <c r="M8089" s="691" t="s">
        <v>1324</v>
      </c>
      <c r="N8089" s="666">
        <v>4</v>
      </c>
      <c r="O8089" s="666">
        <v>12</v>
      </c>
      <c r="P8089" s="772" t="s">
        <v>1324</v>
      </c>
      <c r="Q8089" s="666">
        <v>0</v>
      </c>
      <c r="R8089" s="666">
        <v>12</v>
      </c>
    </row>
    <row r="8090" spans="1:18" ht="15.75" customHeight="1" x14ac:dyDescent="0.2">
      <c r="A8090" s="665" t="s">
        <v>16328</v>
      </c>
      <c r="B8090" s="666" t="s">
        <v>6922</v>
      </c>
      <c r="C8090" s="666" t="s">
        <v>16423</v>
      </c>
      <c r="D8090" s="675"/>
      <c r="E8090" s="737" t="s">
        <v>5124</v>
      </c>
      <c r="F8090" s="666">
        <v>18837518</v>
      </c>
      <c r="G8090" s="675" t="s">
        <v>16505</v>
      </c>
      <c r="H8090" s="675" t="s">
        <v>8629</v>
      </c>
      <c r="I8090" s="675" t="s">
        <v>16339</v>
      </c>
      <c r="J8090" s="675"/>
      <c r="K8090" s="666">
        <v>4</v>
      </c>
      <c r="L8090" s="666">
        <v>12</v>
      </c>
      <c r="M8090" s="691" t="s">
        <v>1324</v>
      </c>
      <c r="N8090" s="666">
        <v>4</v>
      </c>
      <c r="O8090" s="666">
        <v>12</v>
      </c>
      <c r="P8090" s="772" t="s">
        <v>1324</v>
      </c>
      <c r="Q8090" s="666">
        <v>0</v>
      </c>
      <c r="R8090" s="666">
        <v>12</v>
      </c>
    </row>
    <row r="8091" spans="1:18" ht="15.75" customHeight="1" x14ac:dyDescent="0.2">
      <c r="A8091" s="665" t="s">
        <v>16328</v>
      </c>
      <c r="B8091" s="666" t="s">
        <v>6922</v>
      </c>
      <c r="C8091" s="666" t="s">
        <v>16423</v>
      </c>
      <c r="D8091" s="675"/>
      <c r="E8091" s="737" t="s">
        <v>5124</v>
      </c>
      <c r="F8091" s="666">
        <v>40148723</v>
      </c>
      <c r="G8091" s="675" t="s">
        <v>16506</v>
      </c>
      <c r="H8091" s="675" t="s">
        <v>8629</v>
      </c>
      <c r="I8091" s="675" t="s">
        <v>16339</v>
      </c>
      <c r="J8091" s="675"/>
      <c r="K8091" s="666">
        <v>4</v>
      </c>
      <c r="L8091" s="666">
        <v>12</v>
      </c>
      <c r="M8091" s="691" t="s">
        <v>1324</v>
      </c>
      <c r="N8091" s="666">
        <v>4</v>
      </c>
      <c r="O8091" s="666">
        <v>12</v>
      </c>
      <c r="P8091" s="772" t="s">
        <v>1324</v>
      </c>
      <c r="Q8091" s="666">
        <v>0</v>
      </c>
      <c r="R8091" s="666">
        <v>12</v>
      </c>
    </row>
    <row r="8092" spans="1:18" ht="15.75" customHeight="1" x14ac:dyDescent="0.2">
      <c r="A8092" s="665" t="s">
        <v>16328</v>
      </c>
      <c r="B8092" s="666" t="s">
        <v>6922</v>
      </c>
      <c r="C8092" s="666" t="s">
        <v>16423</v>
      </c>
      <c r="D8092" s="675"/>
      <c r="E8092" s="737" t="s">
        <v>5091</v>
      </c>
      <c r="F8092" s="666">
        <v>77081575</v>
      </c>
      <c r="G8092" s="675" t="s">
        <v>16507</v>
      </c>
      <c r="H8092" s="675" t="s">
        <v>10842</v>
      </c>
      <c r="I8092" s="675" t="s">
        <v>16331</v>
      </c>
      <c r="J8092" s="675" t="s">
        <v>10842</v>
      </c>
      <c r="K8092" s="666">
        <v>4</v>
      </c>
      <c r="L8092" s="666">
        <v>12</v>
      </c>
      <c r="M8092" s="691" t="s">
        <v>1269</v>
      </c>
      <c r="N8092" s="666">
        <v>4</v>
      </c>
      <c r="O8092" s="666">
        <v>12</v>
      </c>
      <c r="P8092" s="772" t="s">
        <v>1269</v>
      </c>
      <c r="Q8092" s="666">
        <v>0</v>
      </c>
      <c r="R8092" s="666">
        <v>12</v>
      </c>
    </row>
    <row r="8093" spans="1:18" ht="15.75" customHeight="1" x14ac:dyDescent="0.2">
      <c r="A8093" s="665" t="s">
        <v>16328</v>
      </c>
      <c r="B8093" s="666" t="s">
        <v>6922</v>
      </c>
      <c r="C8093" s="666" t="s">
        <v>16423</v>
      </c>
      <c r="D8093" s="675"/>
      <c r="E8093" s="737" t="s">
        <v>5091</v>
      </c>
      <c r="F8093" s="666">
        <v>40917475</v>
      </c>
      <c r="G8093" s="675" t="s">
        <v>16508</v>
      </c>
      <c r="H8093" s="675" t="s">
        <v>10244</v>
      </c>
      <c r="I8093" s="675" t="s">
        <v>16331</v>
      </c>
      <c r="J8093" s="675" t="s">
        <v>10244</v>
      </c>
      <c r="K8093" s="666">
        <v>4</v>
      </c>
      <c r="L8093" s="666">
        <v>12</v>
      </c>
      <c r="M8093" s="691" t="s">
        <v>1269</v>
      </c>
      <c r="N8093" s="666">
        <v>4</v>
      </c>
      <c r="O8093" s="666">
        <v>12</v>
      </c>
      <c r="P8093" s="772" t="s">
        <v>1269</v>
      </c>
      <c r="Q8093" s="666">
        <v>0</v>
      </c>
      <c r="R8093" s="666">
        <v>12</v>
      </c>
    </row>
    <row r="8094" spans="1:18" ht="15.75" customHeight="1" x14ac:dyDescent="0.2">
      <c r="A8094" s="665" t="s">
        <v>16328</v>
      </c>
      <c r="B8094" s="666" t="s">
        <v>6922</v>
      </c>
      <c r="C8094" s="666" t="s">
        <v>16423</v>
      </c>
      <c r="D8094" s="675"/>
      <c r="E8094" s="737" t="s">
        <v>5091</v>
      </c>
      <c r="F8094" s="666">
        <v>40233320</v>
      </c>
      <c r="G8094" s="675" t="s">
        <v>16509</v>
      </c>
      <c r="H8094" s="675" t="s">
        <v>10738</v>
      </c>
      <c r="I8094" s="675" t="s">
        <v>16331</v>
      </c>
      <c r="J8094" s="675" t="s">
        <v>10738</v>
      </c>
      <c r="K8094" s="666">
        <v>4</v>
      </c>
      <c r="L8094" s="666">
        <v>12</v>
      </c>
      <c r="M8094" s="691" t="s">
        <v>1269</v>
      </c>
      <c r="N8094" s="666">
        <v>4</v>
      </c>
      <c r="O8094" s="666">
        <v>12</v>
      </c>
      <c r="P8094" s="772" t="s">
        <v>1269</v>
      </c>
      <c r="Q8094" s="666">
        <v>0</v>
      </c>
      <c r="R8094" s="666">
        <v>12</v>
      </c>
    </row>
    <row r="8095" spans="1:18" ht="15.75" customHeight="1" x14ac:dyDescent="0.2">
      <c r="A8095" s="665" t="s">
        <v>16328</v>
      </c>
      <c r="B8095" s="666" t="s">
        <v>6922</v>
      </c>
      <c r="C8095" s="666" t="s">
        <v>16423</v>
      </c>
      <c r="D8095" s="675"/>
      <c r="E8095" s="737" t="s">
        <v>5091</v>
      </c>
      <c r="F8095" s="666">
        <v>72513276</v>
      </c>
      <c r="G8095" s="675" t="s">
        <v>16510</v>
      </c>
      <c r="H8095" s="675" t="s">
        <v>10842</v>
      </c>
      <c r="I8095" s="675" t="s">
        <v>16331</v>
      </c>
      <c r="J8095" s="675" t="s">
        <v>10842</v>
      </c>
      <c r="K8095" s="666">
        <v>4</v>
      </c>
      <c r="L8095" s="666">
        <v>12</v>
      </c>
      <c r="M8095" s="691" t="s">
        <v>1269</v>
      </c>
      <c r="N8095" s="666">
        <v>4</v>
      </c>
      <c r="O8095" s="666">
        <v>12</v>
      </c>
      <c r="P8095" s="772" t="s">
        <v>1269</v>
      </c>
      <c r="Q8095" s="666">
        <v>0</v>
      </c>
      <c r="R8095" s="666">
        <v>12</v>
      </c>
    </row>
    <row r="8096" spans="1:18" ht="15.75" customHeight="1" x14ac:dyDescent="0.2">
      <c r="A8096" s="665" t="s">
        <v>16328</v>
      </c>
      <c r="B8096" s="666" t="s">
        <v>6922</v>
      </c>
      <c r="C8096" s="666" t="s">
        <v>16423</v>
      </c>
      <c r="D8096" s="675"/>
      <c r="E8096" s="737" t="s">
        <v>5124</v>
      </c>
      <c r="F8096" s="666">
        <v>45124912</v>
      </c>
      <c r="G8096" s="675" t="s">
        <v>16511</v>
      </c>
      <c r="H8096" s="675" t="s">
        <v>10390</v>
      </c>
      <c r="I8096" s="675" t="s">
        <v>16339</v>
      </c>
      <c r="J8096" s="675" t="s">
        <v>10390</v>
      </c>
      <c r="K8096" s="666">
        <v>4</v>
      </c>
      <c r="L8096" s="666">
        <v>12</v>
      </c>
      <c r="M8096" s="691" t="s">
        <v>1324</v>
      </c>
      <c r="N8096" s="666">
        <v>4</v>
      </c>
      <c r="O8096" s="666">
        <v>12</v>
      </c>
      <c r="P8096" s="772" t="s">
        <v>1324</v>
      </c>
      <c r="Q8096" s="666">
        <v>0</v>
      </c>
      <c r="R8096" s="666">
        <v>12</v>
      </c>
    </row>
    <row r="8097" spans="1:18" ht="15.75" customHeight="1" x14ac:dyDescent="0.2">
      <c r="A8097" s="665" t="s">
        <v>16328</v>
      </c>
      <c r="B8097" s="666" t="s">
        <v>6922</v>
      </c>
      <c r="C8097" s="666" t="s">
        <v>16423</v>
      </c>
      <c r="D8097" s="675"/>
      <c r="E8097" s="737" t="s">
        <v>5091</v>
      </c>
      <c r="F8097" s="666">
        <v>41578493</v>
      </c>
      <c r="G8097" s="675" t="s">
        <v>16512</v>
      </c>
      <c r="H8097" s="675" t="s">
        <v>10738</v>
      </c>
      <c r="I8097" s="675" t="s">
        <v>16331</v>
      </c>
      <c r="J8097" s="675" t="s">
        <v>10738</v>
      </c>
      <c r="K8097" s="666">
        <v>4</v>
      </c>
      <c r="L8097" s="666">
        <v>12</v>
      </c>
      <c r="M8097" s="691" t="s">
        <v>1269</v>
      </c>
      <c r="N8097" s="666">
        <v>4</v>
      </c>
      <c r="O8097" s="666">
        <v>12</v>
      </c>
      <c r="P8097" s="772" t="s">
        <v>1269</v>
      </c>
      <c r="Q8097" s="666">
        <v>0</v>
      </c>
      <c r="R8097" s="666">
        <v>12</v>
      </c>
    </row>
    <row r="8098" spans="1:18" ht="15.75" customHeight="1" x14ac:dyDescent="0.2">
      <c r="A8098" s="665" t="s">
        <v>16328</v>
      </c>
      <c r="B8098" s="666" t="s">
        <v>6922</v>
      </c>
      <c r="C8098" s="666" t="s">
        <v>16423</v>
      </c>
      <c r="D8098" s="675"/>
      <c r="E8098" s="737" t="s">
        <v>5124</v>
      </c>
      <c r="F8098" s="666">
        <v>41678691</v>
      </c>
      <c r="G8098" s="675" t="s">
        <v>16513</v>
      </c>
      <c r="H8098" s="675" t="s">
        <v>12055</v>
      </c>
      <c r="I8098" s="675" t="s">
        <v>16339</v>
      </c>
      <c r="J8098" s="675"/>
      <c r="K8098" s="666">
        <v>4</v>
      </c>
      <c r="L8098" s="666">
        <v>12</v>
      </c>
      <c r="M8098" s="691" t="s">
        <v>1324</v>
      </c>
      <c r="N8098" s="666">
        <v>4</v>
      </c>
      <c r="O8098" s="666">
        <v>12</v>
      </c>
      <c r="P8098" s="772" t="s">
        <v>1324</v>
      </c>
      <c r="Q8098" s="666">
        <v>0</v>
      </c>
      <c r="R8098" s="666">
        <v>12</v>
      </c>
    </row>
    <row r="8099" spans="1:18" ht="15.75" customHeight="1" x14ac:dyDescent="0.2">
      <c r="A8099" s="665" t="s">
        <v>16328</v>
      </c>
      <c r="B8099" s="666" t="s">
        <v>6922</v>
      </c>
      <c r="C8099" s="666" t="s">
        <v>16423</v>
      </c>
      <c r="D8099" s="675"/>
      <c r="E8099" s="737" t="s">
        <v>5091</v>
      </c>
      <c r="F8099" s="666">
        <v>19082291</v>
      </c>
      <c r="G8099" s="675" t="s">
        <v>16514</v>
      </c>
      <c r="H8099" s="675" t="s">
        <v>10244</v>
      </c>
      <c r="I8099" s="675" t="s">
        <v>16331</v>
      </c>
      <c r="J8099" s="675" t="s">
        <v>10244</v>
      </c>
      <c r="K8099" s="666">
        <v>4</v>
      </c>
      <c r="L8099" s="666">
        <v>12</v>
      </c>
      <c r="M8099" s="691" t="s">
        <v>1269</v>
      </c>
      <c r="N8099" s="666">
        <v>4</v>
      </c>
      <c r="O8099" s="666">
        <v>12</v>
      </c>
      <c r="P8099" s="772" t="s">
        <v>1269</v>
      </c>
      <c r="Q8099" s="666">
        <v>0</v>
      </c>
      <c r="R8099" s="666">
        <v>12</v>
      </c>
    </row>
    <row r="8100" spans="1:18" ht="15.75" customHeight="1" x14ac:dyDescent="0.2">
      <c r="A8100" s="665" t="s">
        <v>16328</v>
      </c>
      <c r="B8100" s="666" t="s">
        <v>6922</v>
      </c>
      <c r="C8100" s="666" t="s">
        <v>16423</v>
      </c>
      <c r="D8100" s="675"/>
      <c r="E8100" s="737" t="s">
        <v>5091</v>
      </c>
      <c r="F8100" s="666">
        <v>43400736</v>
      </c>
      <c r="G8100" s="675" t="s">
        <v>16515</v>
      </c>
      <c r="H8100" s="675" t="s">
        <v>10244</v>
      </c>
      <c r="I8100" s="675" t="s">
        <v>16331</v>
      </c>
      <c r="J8100" s="675" t="s">
        <v>10244</v>
      </c>
      <c r="K8100" s="666">
        <v>4</v>
      </c>
      <c r="L8100" s="666">
        <v>12</v>
      </c>
      <c r="M8100" s="691" t="s">
        <v>1269</v>
      </c>
      <c r="N8100" s="666">
        <v>4</v>
      </c>
      <c r="O8100" s="666">
        <v>12</v>
      </c>
      <c r="P8100" s="772" t="s">
        <v>1269</v>
      </c>
      <c r="Q8100" s="666">
        <v>0</v>
      </c>
      <c r="R8100" s="666">
        <v>12</v>
      </c>
    </row>
    <row r="8101" spans="1:18" ht="15.75" customHeight="1" x14ac:dyDescent="0.2">
      <c r="A8101" s="665" t="s">
        <v>16328</v>
      </c>
      <c r="B8101" s="666" t="s">
        <v>6922</v>
      </c>
      <c r="C8101" s="666" t="s">
        <v>16423</v>
      </c>
      <c r="D8101" s="675"/>
      <c r="E8101" s="737" t="s">
        <v>15041</v>
      </c>
      <c r="F8101" s="666">
        <v>44783907</v>
      </c>
      <c r="G8101" s="675" t="s">
        <v>16516</v>
      </c>
      <c r="H8101" s="675" t="s">
        <v>11261</v>
      </c>
      <c r="I8101" s="675" t="s">
        <v>16331</v>
      </c>
      <c r="J8101" s="675" t="s">
        <v>11261</v>
      </c>
      <c r="K8101" s="666">
        <v>4</v>
      </c>
      <c r="L8101" s="666">
        <v>12</v>
      </c>
      <c r="M8101" s="691" t="s">
        <v>15972</v>
      </c>
      <c r="N8101" s="666">
        <v>4</v>
      </c>
      <c r="O8101" s="666">
        <v>12</v>
      </c>
      <c r="P8101" s="772" t="s">
        <v>15972</v>
      </c>
      <c r="Q8101" s="666">
        <v>0</v>
      </c>
      <c r="R8101" s="666">
        <v>12</v>
      </c>
    </row>
    <row r="8102" spans="1:18" ht="15.75" customHeight="1" x14ac:dyDescent="0.2">
      <c r="A8102" s="665" t="s">
        <v>16328</v>
      </c>
      <c r="B8102" s="666" t="s">
        <v>6922</v>
      </c>
      <c r="C8102" s="666" t="s">
        <v>16423</v>
      </c>
      <c r="D8102" s="675"/>
      <c r="E8102" s="737" t="s">
        <v>5091</v>
      </c>
      <c r="F8102" s="666">
        <v>46193827</v>
      </c>
      <c r="G8102" s="675" t="s">
        <v>16517</v>
      </c>
      <c r="H8102" s="675" t="s">
        <v>10244</v>
      </c>
      <c r="I8102" s="675" t="s">
        <v>16331</v>
      </c>
      <c r="J8102" s="675" t="s">
        <v>10244</v>
      </c>
      <c r="K8102" s="666">
        <v>4</v>
      </c>
      <c r="L8102" s="666">
        <v>12</v>
      </c>
      <c r="M8102" s="691" t="s">
        <v>1269</v>
      </c>
      <c r="N8102" s="666">
        <v>4</v>
      </c>
      <c r="O8102" s="666">
        <v>12</v>
      </c>
      <c r="P8102" s="772" t="s">
        <v>1269</v>
      </c>
      <c r="Q8102" s="666">
        <v>0</v>
      </c>
      <c r="R8102" s="666">
        <v>12</v>
      </c>
    </row>
    <row r="8103" spans="1:18" ht="15.75" customHeight="1" x14ac:dyDescent="0.2">
      <c r="A8103" s="665" t="s">
        <v>16328</v>
      </c>
      <c r="B8103" s="666" t="s">
        <v>6922</v>
      </c>
      <c r="C8103" s="666" t="s">
        <v>16423</v>
      </c>
      <c r="D8103" s="675"/>
      <c r="E8103" s="737" t="s">
        <v>5091</v>
      </c>
      <c r="F8103" s="666">
        <v>42931078</v>
      </c>
      <c r="G8103" s="675" t="s">
        <v>16518</v>
      </c>
      <c r="H8103" s="675" t="s">
        <v>10738</v>
      </c>
      <c r="I8103" s="675" t="s">
        <v>16331</v>
      </c>
      <c r="J8103" s="675" t="s">
        <v>10738</v>
      </c>
      <c r="K8103" s="666">
        <v>4</v>
      </c>
      <c r="L8103" s="666">
        <v>12</v>
      </c>
      <c r="M8103" s="691" t="s">
        <v>1269</v>
      </c>
      <c r="N8103" s="666">
        <v>4</v>
      </c>
      <c r="O8103" s="666">
        <v>12</v>
      </c>
      <c r="P8103" s="772" t="s">
        <v>1269</v>
      </c>
      <c r="Q8103" s="666">
        <v>0</v>
      </c>
      <c r="R8103" s="666">
        <v>12</v>
      </c>
    </row>
    <row r="8104" spans="1:18" ht="15.75" customHeight="1" x14ac:dyDescent="0.2">
      <c r="A8104" s="665" t="s">
        <v>16328</v>
      </c>
      <c r="B8104" s="666" t="s">
        <v>6922</v>
      </c>
      <c r="C8104" s="666" t="s">
        <v>16423</v>
      </c>
      <c r="D8104" s="675"/>
      <c r="E8104" s="737" t="s">
        <v>5091</v>
      </c>
      <c r="F8104" s="666">
        <v>18858178</v>
      </c>
      <c r="G8104" s="675" t="s">
        <v>16519</v>
      </c>
      <c r="H8104" s="675" t="s">
        <v>10738</v>
      </c>
      <c r="I8104" s="675" t="s">
        <v>16331</v>
      </c>
      <c r="J8104" s="675" t="s">
        <v>10738</v>
      </c>
      <c r="K8104" s="666">
        <v>4</v>
      </c>
      <c r="L8104" s="666">
        <v>12</v>
      </c>
      <c r="M8104" s="691" t="s">
        <v>1269</v>
      </c>
      <c r="N8104" s="666">
        <v>4</v>
      </c>
      <c r="O8104" s="666">
        <v>12</v>
      </c>
      <c r="P8104" s="772" t="s">
        <v>1269</v>
      </c>
      <c r="Q8104" s="666">
        <v>0</v>
      </c>
      <c r="R8104" s="666">
        <v>12</v>
      </c>
    </row>
    <row r="8105" spans="1:18" ht="15.75" customHeight="1" x14ac:dyDescent="0.2">
      <c r="A8105" s="665" t="s">
        <v>16328</v>
      </c>
      <c r="B8105" s="666" t="s">
        <v>6922</v>
      </c>
      <c r="C8105" s="666" t="s">
        <v>16423</v>
      </c>
      <c r="D8105" s="675"/>
      <c r="E8105" s="737" t="s">
        <v>5124</v>
      </c>
      <c r="F8105" s="666">
        <v>74242446</v>
      </c>
      <c r="G8105" s="675" t="s">
        <v>16520</v>
      </c>
      <c r="H8105" s="675" t="s">
        <v>12055</v>
      </c>
      <c r="I8105" s="675" t="s">
        <v>16339</v>
      </c>
      <c r="J8105" s="675"/>
      <c r="K8105" s="666">
        <v>4</v>
      </c>
      <c r="L8105" s="666">
        <v>12</v>
      </c>
      <c r="M8105" s="691" t="s">
        <v>1324</v>
      </c>
      <c r="N8105" s="666">
        <v>4</v>
      </c>
      <c r="O8105" s="666">
        <v>12</v>
      </c>
      <c r="P8105" s="772" t="s">
        <v>1324</v>
      </c>
      <c r="Q8105" s="666">
        <v>0</v>
      </c>
      <c r="R8105" s="666">
        <v>12</v>
      </c>
    </row>
    <row r="8106" spans="1:18" ht="15.75" customHeight="1" x14ac:dyDescent="0.2">
      <c r="A8106" s="665" t="s">
        <v>16328</v>
      </c>
      <c r="B8106" s="666" t="s">
        <v>6922</v>
      </c>
      <c r="C8106" s="666" t="s">
        <v>16423</v>
      </c>
      <c r="D8106" s="675"/>
      <c r="E8106" s="737" t="s">
        <v>5124</v>
      </c>
      <c r="F8106" s="666">
        <v>44938784</v>
      </c>
      <c r="G8106" s="675" t="s">
        <v>16521</v>
      </c>
      <c r="H8106" s="675" t="s">
        <v>8629</v>
      </c>
      <c r="I8106" s="675" t="s">
        <v>16339</v>
      </c>
      <c r="J8106" s="675"/>
      <c r="K8106" s="666">
        <v>4</v>
      </c>
      <c r="L8106" s="666">
        <v>12</v>
      </c>
      <c r="M8106" s="691" t="s">
        <v>1324</v>
      </c>
      <c r="N8106" s="666">
        <v>4</v>
      </c>
      <c r="O8106" s="666">
        <v>12</v>
      </c>
      <c r="P8106" s="772" t="s">
        <v>1324</v>
      </c>
      <c r="Q8106" s="666">
        <v>0</v>
      </c>
      <c r="R8106" s="666">
        <v>12</v>
      </c>
    </row>
    <row r="8107" spans="1:18" ht="15.75" customHeight="1" x14ac:dyDescent="0.2">
      <c r="A8107" s="665" t="s">
        <v>16328</v>
      </c>
      <c r="B8107" s="666" t="s">
        <v>6922</v>
      </c>
      <c r="C8107" s="666" t="s">
        <v>16423</v>
      </c>
      <c r="D8107" s="675"/>
      <c r="E8107" s="737" t="s">
        <v>8251</v>
      </c>
      <c r="F8107" s="666">
        <v>47534019</v>
      </c>
      <c r="G8107" s="675" t="s">
        <v>16522</v>
      </c>
      <c r="H8107" s="675" t="s">
        <v>9914</v>
      </c>
      <c r="I8107" s="675" t="s">
        <v>9354</v>
      </c>
      <c r="J8107" s="675" t="s">
        <v>9913</v>
      </c>
      <c r="K8107" s="666">
        <v>4</v>
      </c>
      <c r="L8107" s="666">
        <v>12</v>
      </c>
      <c r="M8107" s="691" t="s">
        <v>2348</v>
      </c>
      <c r="N8107" s="666">
        <v>4</v>
      </c>
      <c r="O8107" s="666">
        <v>12</v>
      </c>
      <c r="P8107" s="772" t="s">
        <v>2348</v>
      </c>
      <c r="Q8107" s="666">
        <v>0</v>
      </c>
      <c r="R8107" s="666">
        <v>12</v>
      </c>
    </row>
    <row r="8108" spans="1:18" ht="15.75" customHeight="1" x14ac:dyDescent="0.2">
      <c r="A8108" s="665" t="s">
        <v>16328</v>
      </c>
      <c r="B8108" s="666" t="s">
        <v>6922</v>
      </c>
      <c r="C8108" s="666" t="s">
        <v>16423</v>
      </c>
      <c r="D8108" s="675"/>
      <c r="E8108" s="737" t="s">
        <v>1750</v>
      </c>
      <c r="F8108" s="666">
        <v>43832437</v>
      </c>
      <c r="G8108" s="675" t="s">
        <v>16523</v>
      </c>
      <c r="H8108" s="675" t="s">
        <v>11806</v>
      </c>
      <c r="I8108" s="675" t="s">
        <v>9354</v>
      </c>
      <c r="J8108" s="675" t="s">
        <v>16364</v>
      </c>
      <c r="K8108" s="666">
        <v>4</v>
      </c>
      <c r="L8108" s="666">
        <v>12</v>
      </c>
      <c r="M8108" s="691" t="s">
        <v>8149</v>
      </c>
      <c r="N8108" s="666">
        <v>4</v>
      </c>
      <c r="O8108" s="666">
        <v>12</v>
      </c>
      <c r="P8108" s="772" t="s">
        <v>8149</v>
      </c>
      <c r="Q8108" s="666">
        <v>0</v>
      </c>
      <c r="R8108" s="666">
        <v>12</v>
      </c>
    </row>
    <row r="8109" spans="1:18" ht="15.75" customHeight="1" x14ac:dyDescent="0.2">
      <c r="A8109" s="665" t="s">
        <v>16328</v>
      </c>
      <c r="B8109" s="666" t="s">
        <v>6922</v>
      </c>
      <c r="C8109" s="666" t="s">
        <v>16423</v>
      </c>
      <c r="D8109" s="675"/>
      <c r="E8109" s="737" t="s">
        <v>6892</v>
      </c>
      <c r="F8109" s="666">
        <v>45563325</v>
      </c>
      <c r="G8109" s="675" t="s">
        <v>16524</v>
      </c>
      <c r="H8109" s="675" t="s">
        <v>8987</v>
      </c>
      <c r="I8109" s="675" t="s">
        <v>9354</v>
      </c>
      <c r="J8109" s="675" t="s">
        <v>16361</v>
      </c>
      <c r="K8109" s="666">
        <v>4</v>
      </c>
      <c r="L8109" s="666">
        <v>12</v>
      </c>
      <c r="M8109" s="691" t="s">
        <v>3274</v>
      </c>
      <c r="N8109" s="666">
        <v>4</v>
      </c>
      <c r="O8109" s="666">
        <v>12</v>
      </c>
      <c r="P8109" s="772" t="s">
        <v>3274</v>
      </c>
      <c r="Q8109" s="666">
        <v>0</v>
      </c>
      <c r="R8109" s="666">
        <v>12</v>
      </c>
    </row>
    <row r="8110" spans="1:18" ht="15.75" customHeight="1" x14ac:dyDescent="0.2">
      <c r="A8110" s="665" t="s">
        <v>16328</v>
      </c>
      <c r="B8110" s="666" t="s">
        <v>6922</v>
      </c>
      <c r="C8110" s="666" t="s">
        <v>16423</v>
      </c>
      <c r="D8110" s="675"/>
      <c r="E8110" s="737" t="s">
        <v>8604</v>
      </c>
      <c r="F8110" s="666">
        <v>43400771</v>
      </c>
      <c r="G8110" s="675" t="s">
        <v>16525</v>
      </c>
      <c r="H8110" s="675" t="s">
        <v>11169</v>
      </c>
      <c r="I8110" s="675" t="s">
        <v>9354</v>
      </c>
      <c r="J8110" s="675" t="s">
        <v>11169</v>
      </c>
      <c r="K8110" s="666">
        <v>4</v>
      </c>
      <c r="L8110" s="666">
        <v>12</v>
      </c>
      <c r="M8110" s="691" t="s">
        <v>16426</v>
      </c>
      <c r="N8110" s="666">
        <v>4</v>
      </c>
      <c r="O8110" s="666">
        <v>12</v>
      </c>
      <c r="P8110" s="772" t="s">
        <v>16426</v>
      </c>
      <c r="Q8110" s="666">
        <v>0</v>
      </c>
      <c r="R8110" s="666">
        <v>12</v>
      </c>
    </row>
    <row r="8111" spans="1:18" ht="15.75" customHeight="1" x14ac:dyDescent="0.2">
      <c r="A8111" s="665" t="s">
        <v>16328</v>
      </c>
      <c r="B8111" s="666" t="s">
        <v>6922</v>
      </c>
      <c r="C8111" s="666" t="s">
        <v>16423</v>
      </c>
      <c r="D8111" s="675"/>
      <c r="E8111" s="737" t="s">
        <v>8251</v>
      </c>
      <c r="F8111" s="666">
        <v>70493398</v>
      </c>
      <c r="G8111" s="675" t="s">
        <v>16526</v>
      </c>
      <c r="H8111" s="675" t="s">
        <v>9914</v>
      </c>
      <c r="I8111" s="675" t="s">
        <v>9354</v>
      </c>
      <c r="J8111" s="675" t="s">
        <v>9913</v>
      </c>
      <c r="K8111" s="666">
        <v>4</v>
      </c>
      <c r="L8111" s="666">
        <v>12</v>
      </c>
      <c r="M8111" s="691" t="s">
        <v>2348</v>
      </c>
      <c r="N8111" s="666">
        <v>4</v>
      </c>
      <c r="O8111" s="666">
        <v>12</v>
      </c>
      <c r="P8111" s="772" t="s">
        <v>2348</v>
      </c>
      <c r="Q8111" s="666">
        <v>0</v>
      </c>
      <c r="R8111" s="666">
        <v>12</v>
      </c>
    </row>
    <row r="8112" spans="1:18" ht="15.75" customHeight="1" x14ac:dyDescent="0.2">
      <c r="A8112" s="665" t="s">
        <v>16328</v>
      </c>
      <c r="B8112" s="666" t="s">
        <v>6922</v>
      </c>
      <c r="C8112" s="666" t="s">
        <v>16423</v>
      </c>
      <c r="D8112" s="675"/>
      <c r="E8112" s="737" t="s">
        <v>1750</v>
      </c>
      <c r="F8112" s="666">
        <v>45431081</v>
      </c>
      <c r="G8112" s="675" t="s">
        <v>16527</v>
      </c>
      <c r="H8112" s="675" t="s">
        <v>10356</v>
      </c>
      <c r="I8112" s="675" t="s">
        <v>9354</v>
      </c>
      <c r="J8112" s="675" t="s">
        <v>10356</v>
      </c>
      <c r="K8112" s="666">
        <v>4</v>
      </c>
      <c r="L8112" s="666">
        <v>12</v>
      </c>
      <c r="M8112" s="691" t="s">
        <v>8149</v>
      </c>
      <c r="N8112" s="666">
        <v>4</v>
      </c>
      <c r="O8112" s="666">
        <v>12</v>
      </c>
      <c r="P8112" s="772" t="s">
        <v>8149</v>
      </c>
      <c r="Q8112" s="666">
        <v>0</v>
      </c>
      <c r="R8112" s="666">
        <v>12</v>
      </c>
    </row>
    <row r="8113" spans="1:18" ht="15.75" customHeight="1" x14ac:dyDescent="0.2">
      <c r="A8113" s="665" t="s">
        <v>16328</v>
      </c>
      <c r="B8113" s="666" t="s">
        <v>6922</v>
      </c>
      <c r="C8113" s="666" t="s">
        <v>16423</v>
      </c>
      <c r="D8113" s="675"/>
      <c r="E8113" s="737" t="s">
        <v>1750</v>
      </c>
      <c r="F8113" s="666">
        <v>72453002</v>
      </c>
      <c r="G8113" s="675" t="s">
        <v>16528</v>
      </c>
      <c r="H8113" s="675" t="s">
        <v>11806</v>
      </c>
      <c r="I8113" s="675" t="s">
        <v>9354</v>
      </c>
      <c r="J8113" s="675" t="s">
        <v>16364</v>
      </c>
      <c r="K8113" s="666">
        <v>4</v>
      </c>
      <c r="L8113" s="666">
        <v>12</v>
      </c>
      <c r="M8113" s="691" t="s">
        <v>8149</v>
      </c>
      <c r="N8113" s="666">
        <v>4</v>
      </c>
      <c r="O8113" s="666">
        <v>12</v>
      </c>
      <c r="P8113" s="772" t="s">
        <v>8149</v>
      </c>
      <c r="Q8113" s="666">
        <v>0</v>
      </c>
      <c r="R8113" s="666">
        <v>12</v>
      </c>
    </row>
    <row r="8114" spans="1:18" ht="15.75" customHeight="1" x14ac:dyDescent="0.2">
      <c r="A8114" s="665" t="s">
        <v>16328</v>
      </c>
      <c r="B8114" s="666" t="s">
        <v>6922</v>
      </c>
      <c r="C8114" s="666" t="s">
        <v>16423</v>
      </c>
      <c r="D8114" s="675"/>
      <c r="E8114" s="737" t="s">
        <v>8604</v>
      </c>
      <c r="F8114" s="666">
        <v>40685326</v>
      </c>
      <c r="G8114" s="675" t="s">
        <v>16529</v>
      </c>
      <c r="H8114" s="675" t="s">
        <v>11169</v>
      </c>
      <c r="I8114" s="675" t="s">
        <v>9354</v>
      </c>
      <c r="J8114" s="675" t="s">
        <v>11169</v>
      </c>
      <c r="K8114" s="666">
        <v>4</v>
      </c>
      <c r="L8114" s="666">
        <v>12</v>
      </c>
      <c r="M8114" s="691" t="s">
        <v>16426</v>
      </c>
      <c r="N8114" s="666">
        <v>4</v>
      </c>
      <c r="O8114" s="666">
        <v>12</v>
      </c>
      <c r="P8114" s="772" t="s">
        <v>16426</v>
      </c>
      <c r="Q8114" s="666">
        <v>0</v>
      </c>
      <c r="R8114" s="666">
        <v>12</v>
      </c>
    </row>
    <row r="8115" spans="1:18" ht="15.75" customHeight="1" x14ac:dyDescent="0.2">
      <c r="A8115" s="665" t="s">
        <v>16328</v>
      </c>
      <c r="B8115" s="666" t="s">
        <v>6922</v>
      </c>
      <c r="C8115" s="666" t="s">
        <v>16423</v>
      </c>
      <c r="D8115" s="675"/>
      <c r="E8115" s="737" t="s">
        <v>4266</v>
      </c>
      <c r="F8115" s="666">
        <v>46515708</v>
      </c>
      <c r="G8115" s="675" t="s">
        <v>14096</v>
      </c>
      <c r="H8115" s="675" t="s">
        <v>11806</v>
      </c>
      <c r="I8115" s="675" t="s">
        <v>9354</v>
      </c>
      <c r="J8115" s="675" t="s">
        <v>16364</v>
      </c>
      <c r="K8115" s="666">
        <v>4</v>
      </c>
      <c r="L8115" s="666">
        <v>12</v>
      </c>
      <c r="M8115" s="691" t="s">
        <v>12617</v>
      </c>
      <c r="N8115" s="666">
        <v>4</v>
      </c>
      <c r="O8115" s="666">
        <v>12</v>
      </c>
      <c r="P8115" s="772" t="s">
        <v>12617</v>
      </c>
      <c r="Q8115" s="666">
        <v>0</v>
      </c>
      <c r="R8115" s="666">
        <v>12</v>
      </c>
    </row>
    <row r="8116" spans="1:18" ht="15.75" customHeight="1" x14ac:dyDescent="0.2">
      <c r="A8116" s="665" t="s">
        <v>16328</v>
      </c>
      <c r="B8116" s="666" t="s">
        <v>6922</v>
      </c>
      <c r="C8116" s="666" t="s">
        <v>16423</v>
      </c>
      <c r="D8116" s="675"/>
      <c r="E8116" s="737" t="s">
        <v>1750</v>
      </c>
      <c r="F8116" s="666">
        <v>18217641</v>
      </c>
      <c r="G8116" s="675" t="s">
        <v>16530</v>
      </c>
      <c r="H8116" s="675" t="s">
        <v>10356</v>
      </c>
      <c r="I8116" s="675" t="s">
        <v>9354</v>
      </c>
      <c r="J8116" s="675" t="s">
        <v>10356</v>
      </c>
      <c r="K8116" s="666">
        <v>4</v>
      </c>
      <c r="L8116" s="666">
        <v>12</v>
      </c>
      <c r="M8116" s="691" t="s">
        <v>8149</v>
      </c>
      <c r="N8116" s="666">
        <v>4</v>
      </c>
      <c r="O8116" s="666">
        <v>12</v>
      </c>
      <c r="P8116" s="772" t="s">
        <v>8149</v>
      </c>
      <c r="Q8116" s="666">
        <v>0</v>
      </c>
      <c r="R8116" s="666">
        <v>12</v>
      </c>
    </row>
    <row r="8117" spans="1:18" ht="15.75" customHeight="1" x14ac:dyDescent="0.2">
      <c r="A8117" s="665" t="s">
        <v>16328</v>
      </c>
      <c r="B8117" s="666" t="s">
        <v>6922</v>
      </c>
      <c r="C8117" s="666" t="s">
        <v>16423</v>
      </c>
      <c r="D8117" s="675"/>
      <c r="E8117" s="737" t="s">
        <v>5124</v>
      </c>
      <c r="F8117" s="666">
        <v>45017671</v>
      </c>
      <c r="G8117" s="675" t="s">
        <v>16531</v>
      </c>
      <c r="H8117" s="675" t="s">
        <v>12055</v>
      </c>
      <c r="I8117" s="675" t="s">
        <v>16339</v>
      </c>
      <c r="J8117" s="675"/>
      <c r="K8117" s="666">
        <v>4</v>
      </c>
      <c r="L8117" s="666">
        <v>12</v>
      </c>
      <c r="M8117" s="691" t="s">
        <v>1324</v>
      </c>
      <c r="N8117" s="666">
        <v>4</v>
      </c>
      <c r="O8117" s="666">
        <v>12</v>
      </c>
      <c r="P8117" s="772" t="s">
        <v>1324</v>
      </c>
      <c r="Q8117" s="666">
        <v>0</v>
      </c>
      <c r="R8117" s="666">
        <v>12</v>
      </c>
    </row>
    <row r="8118" spans="1:18" ht="15.75" customHeight="1" x14ac:dyDescent="0.2">
      <c r="A8118" s="665" t="s">
        <v>16328</v>
      </c>
      <c r="B8118" s="666" t="s">
        <v>6922</v>
      </c>
      <c r="C8118" s="666" t="s">
        <v>16423</v>
      </c>
      <c r="D8118" s="675"/>
      <c r="E8118" s="737" t="s">
        <v>5124</v>
      </c>
      <c r="F8118" s="666">
        <v>18891094</v>
      </c>
      <c r="G8118" s="675" t="s">
        <v>16532</v>
      </c>
      <c r="H8118" s="675" t="s">
        <v>10390</v>
      </c>
      <c r="I8118" s="675" t="s">
        <v>16339</v>
      </c>
      <c r="J8118" s="675" t="s">
        <v>10390</v>
      </c>
      <c r="K8118" s="666">
        <v>4</v>
      </c>
      <c r="L8118" s="666">
        <v>12</v>
      </c>
      <c r="M8118" s="691" t="s">
        <v>1324</v>
      </c>
      <c r="N8118" s="666">
        <v>4</v>
      </c>
      <c r="O8118" s="666">
        <v>12</v>
      </c>
      <c r="P8118" s="772" t="s">
        <v>1324</v>
      </c>
      <c r="Q8118" s="666">
        <v>0</v>
      </c>
      <c r="R8118" s="666">
        <v>12</v>
      </c>
    </row>
    <row r="8119" spans="1:18" ht="15.75" customHeight="1" x14ac:dyDescent="0.2">
      <c r="A8119" s="665" t="s">
        <v>16328</v>
      </c>
      <c r="B8119" s="666" t="s">
        <v>6922</v>
      </c>
      <c r="C8119" s="666" t="s">
        <v>16423</v>
      </c>
      <c r="D8119" s="675"/>
      <c r="E8119" s="737" t="s">
        <v>5091</v>
      </c>
      <c r="F8119" s="666">
        <v>47983814</v>
      </c>
      <c r="G8119" s="675" t="s">
        <v>16533</v>
      </c>
      <c r="H8119" s="675" t="s">
        <v>10244</v>
      </c>
      <c r="I8119" s="675" t="s">
        <v>16331</v>
      </c>
      <c r="J8119" s="675" t="s">
        <v>10244</v>
      </c>
      <c r="K8119" s="666">
        <v>4</v>
      </c>
      <c r="L8119" s="666">
        <v>12</v>
      </c>
      <c r="M8119" s="691" t="s">
        <v>1269</v>
      </c>
      <c r="N8119" s="666">
        <v>4</v>
      </c>
      <c r="O8119" s="666">
        <v>12</v>
      </c>
      <c r="P8119" s="772" t="s">
        <v>1269</v>
      </c>
      <c r="Q8119" s="666">
        <v>0</v>
      </c>
      <c r="R8119" s="666">
        <v>12</v>
      </c>
    </row>
    <row r="8120" spans="1:18" ht="15.75" customHeight="1" x14ac:dyDescent="0.2">
      <c r="A8120" s="665" t="s">
        <v>16328</v>
      </c>
      <c r="B8120" s="666" t="s">
        <v>6922</v>
      </c>
      <c r="C8120" s="666" t="s">
        <v>16423</v>
      </c>
      <c r="D8120" s="675"/>
      <c r="E8120" s="737" t="s">
        <v>15608</v>
      </c>
      <c r="F8120" s="666">
        <v>42796742</v>
      </c>
      <c r="G8120" s="675" t="s">
        <v>16534</v>
      </c>
      <c r="H8120" s="675" t="s">
        <v>11050</v>
      </c>
      <c r="I8120" s="675" t="s">
        <v>16331</v>
      </c>
      <c r="J8120" s="675" t="s">
        <v>7186</v>
      </c>
      <c r="K8120" s="666">
        <v>4</v>
      </c>
      <c r="L8120" s="666">
        <v>12</v>
      </c>
      <c r="M8120" s="691" t="s">
        <v>16535</v>
      </c>
      <c r="N8120" s="666">
        <v>4</v>
      </c>
      <c r="O8120" s="666">
        <v>12</v>
      </c>
      <c r="P8120" s="772" t="s">
        <v>16535</v>
      </c>
      <c r="Q8120" s="666">
        <v>0</v>
      </c>
      <c r="R8120" s="666">
        <v>12</v>
      </c>
    </row>
    <row r="8121" spans="1:18" ht="15.75" customHeight="1" x14ac:dyDescent="0.2">
      <c r="A8121" s="665" t="s">
        <v>16328</v>
      </c>
      <c r="B8121" s="666" t="s">
        <v>6922</v>
      </c>
      <c r="C8121" s="666" t="s">
        <v>16423</v>
      </c>
      <c r="D8121" s="675"/>
      <c r="E8121" s="737" t="s">
        <v>1124</v>
      </c>
      <c r="F8121" s="666">
        <v>40096172</v>
      </c>
      <c r="G8121" s="675" t="s">
        <v>16536</v>
      </c>
      <c r="H8121" s="675" t="s">
        <v>10738</v>
      </c>
      <c r="I8121" s="675" t="s">
        <v>16331</v>
      </c>
      <c r="J8121" s="675" t="s">
        <v>10738</v>
      </c>
      <c r="K8121" s="666">
        <v>4</v>
      </c>
      <c r="L8121" s="666">
        <v>12</v>
      </c>
      <c r="M8121" s="691" t="s">
        <v>4329</v>
      </c>
      <c r="N8121" s="666">
        <v>4</v>
      </c>
      <c r="O8121" s="666">
        <v>12</v>
      </c>
      <c r="P8121" s="772" t="s">
        <v>4329</v>
      </c>
      <c r="Q8121" s="666">
        <v>0</v>
      </c>
      <c r="R8121" s="666">
        <v>12</v>
      </c>
    </row>
    <row r="8122" spans="1:18" ht="15.75" customHeight="1" x14ac:dyDescent="0.2">
      <c r="A8122" s="665" t="s">
        <v>16328</v>
      </c>
      <c r="B8122" s="666" t="s">
        <v>6922</v>
      </c>
      <c r="C8122" s="666" t="s">
        <v>16423</v>
      </c>
      <c r="D8122" s="675"/>
      <c r="E8122" s="737" t="s">
        <v>5091</v>
      </c>
      <c r="F8122" s="666">
        <v>43413451</v>
      </c>
      <c r="G8122" s="675" t="s">
        <v>16537</v>
      </c>
      <c r="H8122" s="675" t="s">
        <v>10244</v>
      </c>
      <c r="I8122" s="675" t="s">
        <v>16331</v>
      </c>
      <c r="J8122" s="675" t="s">
        <v>10244</v>
      </c>
      <c r="K8122" s="666">
        <v>4</v>
      </c>
      <c r="L8122" s="666">
        <v>12</v>
      </c>
      <c r="M8122" s="691" t="s">
        <v>1269</v>
      </c>
      <c r="N8122" s="666">
        <v>4</v>
      </c>
      <c r="O8122" s="666">
        <v>12</v>
      </c>
      <c r="P8122" s="772" t="s">
        <v>1269</v>
      </c>
      <c r="Q8122" s="666">
        <v>0</v>
      </c>
      <c r="R8122" s="666">
        <v>12</v>
      </c>
    </row>
    <row r="8123" spans="1:18" ht="15.75" customHeight="1" x14ac:dyDescent="0.2">
      <c r="A8123" s="665" t="s">
        <v>16328</v>
      </c>
      <c r="B8123" s="666" t="s">
        <v>6922</v>
      </c>
      <c r="C8123" s="666" t="s">
        <v>16423</v>
      </c>
      <c r="D8123" s="675"/>
      <c r="E8123" s="737" t="s">
        <v>1124</v>
      </c>
      <c r="F8123" s="666">
        <v>40672976</v>
      </c>
      <c r="G8123" s="675" t="s">
        <v>16538</v>
      </c>
      <c r="H8123" s="675" t="s">
        <v>10738</v>
      </c>
      <c r="I8123" s="675" t="s">
        <v>16331</v>
      </c>
      <c r="J8123" s="675" t="s">
        <v>10738</v>
      </c>
      <c r="K8123" s="666">
        <v>4</v>
      </c>
      <c r="L8123" s="666">
        <v>12</v>
      </c>
      <c r="M8123" s="691" t="s">
        <v>4329</v>
      </c>
      <c r="N8123" s="666">
        <v>4</v>
      </c>
      <c r="O8123" s="666">
        <v>12</v>
      </c>
      <c r="P8123" s="772" t="s">
        <v>4329</v>
      </c>
      <c r="Q8123" s="666">
        <v>0</v>
      </c>
      <c r="R8123" s="666">
        <v>12</v>
      </c>
    </row>
    <row r="8124" spans="1:18" ht="15.75" customHeight="1" x14ac:dyDescent="0.2">
      <c r="A8124" s="665" t="s">
        <v>16328</v>
      </c>
      <c r="B8124" s="666" t="s">
        <v>6922</v>
      </c>
      <c r="C8124" s="666" t="s">
        <v>16423</v>
      </c>
      <c r="D8124" s="675"/>
      <c r="E8124" s="737" t="s">
        <v>5091</v>
      </c>
      <c r="F8124" s="666">
        <v>46075213</v>
      </c>
      <c r="G8124" s="675" t="s">
        <v>16539</v>
      </c>
      <c r="H8124" s="675" t="s">
        <v>10244</v>
      </c>
      <c r="I8124" s="675" t="s">
        <v>16331</v>
      </c>
      <c r="J8124" s="675" t="s">
        <v>10244</v>
      </c>
      <c r="K8124" s="666">
        <v>4</v>
      </c>
      <c r="L8124" s="666">
        <v>12</v>
      </c>
      <c r="M8124" s="691" t="s">
        <v>1269</v>
      </c>
      <c r="N8124" s="666">
        <v>4</v>
      </c>
      <c r="O8124" s="666">
        <v>12</v>
      </c>
      <c r="P8124" s="772" t="s">
        <v>1269</v>
      </c>
      <c r="Q8124" s="666">
        <v>0</v>
      </c>
      <c r="R8124" s="666">
        <v>12</v>
      </c>
    </row>
    <row r="8125" spans="1:18" ht="15.75" customHeight="1" x14ac:dyDescent="0.2">
      <c r="A8125" s="665" t="s">
        <v>16328</v>
      </c>
      <c r="B8125" s="666" t="s">
        <v>6922</v>
      </c>
      <c r="C8125" s="666" t="s">
        <v>16423</v>
      </c>
      <c r="D8125" s="675"/>
      <c r="E8125" s="737" t="s">
        <v>5124</v>
      </c>
      <c r="F8125" s="666">
        <v>40800813</v>
      </c>
      <c r="G8125" s="675" t="s">
        <v>16540</v>
      </c>
      <c r="H8125" s="675" t="s">
        <v>10390</v>
      </c>
      <c r="I8125" s="675" t="s">
        <v>16339</v>
      </c>
      <c r="J8125" s="675" t="s">
        <v>10390</v>
      </c>
      <c r="K8125" s="666">
        <v>4</v>
      </c>
      <c r="L8125" s="666">
        <v>12</v>
      </c>
      <c r="M8125" s="691" t="s">
        <v>1324</v>
      </c>
      <c r="N8125" s="666">
        <v>4</v>
      </c>
      <c r="O8125" s="666">
        <v>12</v>
      </c>
      <c r="P8125" s="772" t="s">
        <v>1324</v>
      </c>
      <c r="Q8125" s="666">
        <v>0</v>
      </c>
      <c r="R8125" s="666">
        <v>12</v>
      </c>
    </row>
    <row r="8126" spans="1:18" ht="15.75" customHeight="1" x14ac:dyDescent="0.2">
      <c r="A8126" s="665" t="s">
        <v>16328</v>
      </c>
      <c r="B8126" s="666" t="s">
        <v>6922</v>
      </c>
      <c r="C8126" s="666" t="s">
        <v>16423</v>
      </c>
      <c r="D8126" s="675"/>
      <c r="E8126" s="737" t="s">
        <v>5091</v>
      </c>
      <c r="F8126" s="666">
        <v>70154803</v>
      </c>
      <c r="G8126" s="675" t="s">
        <v>16541</v>
      </c>
      <c r="H8126" s="675" t="s">
        <v>10738</v>
      </c>
      <c r="I8126" s="675" t="s">
        <v>16331</v>
      </c>
      <c r="J8126" s="675" t="s">
        <v>10738</v>
      </c>
      <c r="K8126" s="666">
        <v>4</v>
      </c>
      <c r="L8126" s="666">
        <v>12</v>
      </c>
      <c r="M8126" s="691" t="s">
        <v>1269</v>
      </c>
      <c r="N8126" s="666">
        <v>4</v>
      </c>
      <c r="O8126" s="666">
        <v>12</v>
      </c>
      <c r="P8126" s="772" t="s">
        <v>1269</v>
      </c>
      <c r="Q8126" s="666">
        <v>0</v>
      </c>
      <c r="R8126" s="666">
        <v>12</v>
      </c>
    </row>
    <row r="8127" spans="1:18" ht="15.75" customHeight="1" x14ac:dyDescent="0.2">
      <c r="A8127" s="665" t="s">
        <v>16328</v>
      </c>
      <c r="B8127" s="666" t="s">
        <v>6922</v>
      </c>
      <c r="C8127" s="666" t="s">
        <v>16423</v>
      </c>
      <c r="D8127" s="675"/>
      <c r="E8127" s="737" t="s">
        <v>5124</v>
      </c>
      <c r="F8127" s="666">
        <v>42925353</v>
      </c>
      <c r="G8127" s="675" t="s">
        <v>16542</v>
      </c>
      <c r="H8127" s="675" t="s">
        <v>12055</v>
      </c>
      <c r="I8127" s="675" t="s">
        <v>16339</v>
      </c>
      <c r="J8127" s="675"/>
      <c r="K8127" s="666">
        <v>4</v>
      </c>
      <c r="L8127" s="666">
        <v>12</v>
      </c>
      <c r="M8127" s="691" t="s">
        <v>1324</v>
      </c>
      <c r="N8127" s="666">
        <v>4</v>
      </c>
      <c r="O8127" s="666">
        <v>12</v>
      </c>
      <c r="P8127" s="772" t="s">
        <v>1324</v>
      </c>
      <c r="Q8127" s="666">
        <v>0</v>
      </c>
      <c r="R8127" s="666">
        <v>12</v>
      </c>
    </row>
    <row r="8128" spans="1:18" ht="15.75" customHeight="1" x14ac:dyDescent="0.2">
      <c r="A8128" s="665" t="s">
        <v>16328</v>
      </c>
      <c r="B8128" s="666" t="s">
        <v>6922</v>
      </c>
      <c r="C8128" s="666" t="s">
        <v>16423</v>
      </c>
      <c r="D8128" s="675"/>
      <c r="E8128" s="737" t="s">
        <v>5091</v>
      </c>
      <c r="F8128" s="666">
        <v>43070664</v>
      </c>
      <c r="G8128" s="675" t="s">
        <v>16543</v>
      </c>
      <c r="H8128" s="675" t="s">
        <v>10738</v>
      </c>
      <c r="I8128" s="675" t="s">
        <v>16331</v>
      </c>
      <c r="J8128" s="675" t="s">
        <v>10738</v>
      </c>
      <c r="K8128" s="666">
        <v>4</v>
      </c>
      <c r="L8128" s="666">
        <v>12</v>
      </c>
      <c r="M8128" s="691" t="s">
        <v>1269</v>
      </c>
      <c r="N8128" s="666">
        <v>4</v>
      </c>
      <c r="O8128" s="666">
        <v>12</v>
      </c>
      <c r="P8128" s="772" t="s">
        <v>1269</v>
      </c>
      <c r="Q8128" s="666">
        <v>0</v>
      </c>
      <c r="R8128" s="666">
        <v>12</v>
      </c>
    </row>
    <row r="8129" spans="1:18" ht="15.75" customHeight="1" x14ac:dyDescent="0.2">
      <c r="A8129" s="665" t="s">
        <v>16328</v>
      </c>
      <c r="B8129" s="666" t="s">
        <v>6922</v>
      </c>
      <c r="C8129" s="666" t="s">
        <v>16423</v>
      </c>
      <c r="D8129" s="675"/>
      <c r="E8129" s="737" t="s">
        <v>4266</v>
      </c>
      <c r="F8129" s="666">
        <v>73209402</v>
      </c>
      <c r="G8129" s="675" t="s">
        <v>16544</v>
      </c>
      <c r="H8129" s="675" t="s">
        <v>11806</v>
      </c>
      <c r="I8129" s="675" t="s">
        <v>9354</v>
      </c>
      <c r="J8129" s="675" t="s">
        <v>16364</v>
      </c>
      <c r="K8129" s="666">
        <v>4</v>
      </c>
      <c r="L8129" s="666">
        <v>12</v>
      </c>
      <c r="M8129" s="691" t="s">
        <v>12617</v>
      </c>
      <c r="N8129" s="666">
        <v>4</v>
      </c>
      <c r="O8129" s="666">
        <v>12</v>
      </c>
      <c r="P8129" s="772" t="s">
        <v>12617</v>
      </c>
      <c r="Q8129" s="666">
        <v>0</v>
      </c>
      <c r="R8129" s="666">
        <v>12</v>
      </c>
    </row>
    <row r="8130" spans="1:18" ht="15.75" customHeight="1" x14ac:dyDescent="0.2">
      <c r="A8130" s="665" t="s">
        <v>16328</v>
      </c>
      <c r="B8130" s="666" t="s">
        <v>6922</v>
      </c>
      <c r="C8130" s="666" t="s">
        <v>16423</v>
      </c>
      <c r="D8130" s="675"/>
      <c r="E8130" s="737" t="s">
        <v>1750</v>
      </c>
      <c r="F8130" s="666">
        <v>44007066</v>
      </c>
      <c r="G8130" s="675" t="s">
        <v>16545</v>
      </c>
      <c r="H8130" s="675" t="s">
        <v>11806</v>
      </c>
      <c r="I8130" s="675" t="s">
        <v>9354</v>
      </c>
      <c r="J8130" s="675" t="s">
        <v>16364</v>
      </c>
      <c r="K8130" s="666">
        <v>4</v>
      </c>
      <c r="L8130" s="666">
        <v>12</v>
      </c>
      <c r="M8130" s="691" t="s">
        <v>8149</v>
      </c>
      <c r="N8130" s="666">
        <v>4</v>
      </c>
      <c r="O8130" s="666">
        <v>12</v>
      </c>
      <c r="P8130" s="772" t="s">
        <v>8149</v>
      </c>
      <c r="Q8130" s="666">
        <v>0</v>
      </c>
      <c r="R8130" s="666">
        <v>12</v>
      </c>
    </row>
    <row r="8131" spans="1:18" ht="15.75" customHeight="1" x14ac:dyDescent="0.2">
      <c r="A8131" s="665" t="s">
        <v>16328</v>
      </c>
      <c r="B8131" s="666" t="s">
        <v>6922</v>
      </c>
      <c r="C8131" s="666" t="s">
        <v>16423</v>
      </c>
      <c r="D8131" s="675"/>
      <c r="E8131" s="737" t="s">
        <v>1750</v>
      </c>
      <c r="F8131" s="666">
        <v>47092402</v>
      </c>
      <c r="G8131" s="675" t="s">
        <v>16546</v>
      </c>
      <c r="H8131" s="675" t="s">
        <v>10356</v>
      </c>
      <c r="I8131" s="675" t="s">
        <v>9354</v>
      </c>
      <c r="J8131" s="675" t="s">
        <v>10356</v>
      </c>
      <c r="K8131" s="666">
        <v>4</v>
      </c>
      <c r="L8131" s="666">
        <v>12</v>
      </c>
      <c r="M8131" s="691" t="s">
        <v>8149</v>
      </c>
      <c r="N8131" s="666">
        <v>4</v>
      </c>
      <c r="O8131" s="666">
        <v>12</v>
      </c>
      <c r="P8131" s="772" t="s">
        <v>8149</v>
      </c>
      <c r="Q8131" s="666">
        <v>0</v>
      </c>
      <c r="R8131" s="666">
        <v>12</v>
      </c>
    </row>
    <row r="8132" spans="1:18" ht="15.75" customHeight="1" x14ac:dyDescent="0.2">
      <c r="A8132" s="665" t="s">
        <v>16328</v>
      </c>
      <c r="B8132" s="666" t="s">
        <v>6922</v>
      </c>
      <c r="C8132" s="666" t="s">
        <v>16423</v>
      </c>
      <c r="D8132" s="675"/>
      <c r="E8132" s="737" t="s">
        <v>6892</v>
      </c>
      <c r="F8132" s="666">
        <v>41921728</v>
      </c>
      <c r="G8132" s="675" t="s">
        <v>16547</v>
      </c>
      <c r="H8132" s="675" t="s">
        <v>8987</v>
      </c>
      <c r="I8132" s="675" t="s">
        <v>9354</v>
      </c>
      <c r="J8132" s="675" t="s">
        <v>16361</v>
      </c>
      <c r="K8132" s="666">
        <v>4</v>
      </c>
      <c r="L8132" s="666">
        <v>12</v>
      </c>
      <c r="M8132" s="691" t="s">
        <v>3274</v>
      </c>
      <c r="N8132" s="666">
        <v>4</v>
      </c>
      <c r="O8132" s="666">
        <v>12</v>
      </c>
      <c r="P8132" s="772" t="s">
        <v>3274</v>
      </c>
      <c r="Q8132" s="666">
        <v>0</v>
      </c>
      <c r="R8132" s="666">
        <v>12</v>
      </c>
    </row>
    <row r="8133" spans="1:18" ht="15.75" customHeight="1" x14ac:dyDescent="0.2">
      <c r="A8133" s="665" t="s">
        <v>16328</v>
      </c>
      <c r="B8133" s="666" t="s">
        <v>6922</v>
      </c>
      <c r="C8133" s="666" t="s">
        <v>16423</v>
      </c>
      <c r="D8133" s="675"/>
      <c r="E8133" s="737" t="s">
        <v>8251</v>
      </c>
      <c r="F8133" s="666">
        <v>72756469</v>
      </c>
      <c r="G8133" s="675" t="s">
        <v>16548</v>
      </c>
      <c r="H8133" s="675" t="s">
        <v>9914</v>
      </c>
      <c r="I8133" s="675" t="s">
        <v>9354</v>
      </c>
      <c r="J8133" s="675" t="s">
        <v>9913</v>
      </c>
      <c r="K8133" s="666">
        <v>4</v>
      </c>
      <c r="L8133" s="666">
        <v>12</v>
      </c>
      <c r="M8133" s="691" t="s">
        <v>2348</v>
      </c>
      <c r="N8133" s="666">
        <v>4</v>
      </c>
      <c r="O8133" s="666">
        <v>12</v>
      </c>
      <c r="P8133" s="772" t="s">
        <v>2348</v>
      </c>
      <c r="Q8133" s="666">
        <v>0</v>
      </c>
      <c r="R8133" s="666">
        <v>12</v>
      </c>
    </row>
    <row r="8134" spans="1:18" ht="15.75" customHeight="1" x14ac:dyDescent="0.2">
      <c r="A8134" s="665" t="s">
        <v>16328</v>
      </c>
      <c r="B8134" s="666" t="s">
        <v>6922</v>
      </c>
      <c r="C8134" s="666" t="s">
        <v>16423</v>
      </c>
      <c r="D8134" s="675"/>
      <c r="E8134" s="737" t="s">
        <v>5091</v>
      </c>
      <c r="F8134" s="666">
        <v>43457172</v>
      </c>
      <c r="G8134" s="675" t="s">
        <v>16549</v>
      </c>
      <c r="H8134" s="675" t="s">
        <v>10738</v>
      </c>
      <c r="I8134" s="675" t="s">
        <v>16331</v>
      </c>
      <c r="J8134" s="675" t="s">
        <v>10738</v>
      </c>
      <c r="K8134" s="666">
        <v>4</v>
      </c>
      <c r="L8134" s="666">
        <v>12</v>
      </c>
      <c r="M8134" s="691" t="s">
        <v>1269</v>
      </c>
      <c r="N8134" s="666">
        <v>4</v>
      </c>
      <c r="O8134" s="666">
        <v>12</v>
      </c>
      <c r="P8134" s="772" t="s">
        <v>1269</v>
      </c>
      <c r="Q8134" s="666">
        <v>0</v>
      </c>
      <c r="R8134" s="666">
        <v>12</v>
      </c>
    </row>
    <row r="8135" spans="1:18" ht="15.75" customHeight="1" x14ac:dyDescent="0.2">
      <c r="A8135" s="665" t="s">
        <v>16328</v>
      </c>
      <c r="B8135" s="666" t="s">
        <v>6922</v>
      </c>
      <c r="C8135" s="666" t="s">
        <v>16423</v>
      </c>
      <c r="D8135" s="675"/>
      <c r="E8135" s="737" t="s">
        <v>5124</v>
      </c>
      <c r="F8135" s="666">
        <v>18843315</v>
      </c>
      <c r="G8135" s="675" t="s">
        <v>16550</v>
      </c>
      <c r="H8135" s="675" t="s">
        <v>12055</v>
      </c>
      <c r="I8135" s="675" t="s">
        <v>16339</v>
      </c>
      <c r="J8135" s="675"/>
      <c r="K8135" s="666">
        <v>4</v>
      </c>
      <c r="L8135" s="666">
        <v>12</v>
      </c>
      <c r="M8135" s="691" t="s">
        <v>1324</v>
      </c>
      <c r="N8135" s="666">
        <v>4</v>
      </c>
      <c r="O8135" s="666">
        <v>12</v>
      </c>
      <c r="P8135" s="772" t="s">
        <v>1324</v>
      </c>
      <c r="Q8135" s="666">
        <v>0</v>
      </c>
      <c r="R8135" s="666">
        <v>12</v>
      </c>
    </row>
    <row r="8136" spans="1:18" ht="15.75" customHeight="1" x14ac:dyDescent="0.2">
      <c r="A8136" s="665" t="s">
        <v>16328</v>
      </c>
      <c r="B8136" s="666" t="s">
        <v>6922</v>
      </c>
      <c r="C8136" s="666" t="s">
        <v>16423</v>
      </c>
      <c r="D8136" s="675"/>
      <c r="E8136" s="737" t="s">
        <v>1124</v>
      </c>
      <c r="F8136" s="666">
        <v>72279565</v>
      </c>
      <c r="G8136" s="675" t="s">
        <v>16551</v>
      </c>
      <c r="H8136" s="675" t="s">
        <v>10738</v>
      </c>
      <c r="I8136" s="675" t="s">
        <v>16331</v>
      </c>
      <c r="J8136" s="675" t="s">
        <v>10738</v>
      </c>
      <c r="K8136" s="666">
        <v>4</v>
      </c>
      <c r="L8136" s="666">
        <v>12</v>
      </c>
      <c r="M8136" s="691" t="s">
        <v>4329</v>
      </c>
      <c r="N8136" s="666">
        <v>4</v>
      </c>
      <c r="O8136" s="666">
        <v>12</v>
      </c>
      <c r="P8136" s="772" t="s">
        <v>4329</v>
      </c>
      <c r="Q8136" s="666">
        <v>0</v>
      </c>
      <c r="R8136" s="666">
        <v>12</v>
      </c>
    </row>
    <row r="8137" spans="1:18" ht="15.75" customHeight="1" x14ac:dyDescent="0.2">
      <c r="A8137" s="665" t="s">
        <v>16328</v>
      </c>
      <c r="B8137" s="666" t="s">
        <v>6922</v>
      </c>
      <c r="C8137" s="666" t="s">
        <v>16423</v>
      </c>
      <c r="D8137" s="675"/>
      <c r="E8137" s="737" t="s">
        <v>1124</v>
      </c>
      <c r="F8137" s="666">
        <v>71802606</v>
      </c>
      <c r="G8137" s="675" t="s">
        <v>16552</v>
      </c>
      <c r="H8137" s="675" t="s">
        <v>10738</v>
      </c>
      <c r="I8137" s="675" t="s">
        <v>16331</v>
      </c>
      <c r="J8137" s="675" t="s">
        <v>10738</v>
      </c>
      <c r="K8137" s="666">
        <v>4</v>
      </c>
      <c r="L8137" s="666">
        <v>12</v>
      </c>
      <c r="M8137" s="691" t="s">
        <v>4329</v>
      </c>
      <c r="N8137" s="666">
        <v>4</v>
      </c>
      <c r="O8137" s="666">
        <v>12</v>
      </c>
      <c r="P8137" s="772" t="s">
        <v>4329</v>
      </c>
      <c r="Q8137" s="666">
        <v>0</v>
      </c>
      <c r="R8137" s="666">
        <v>12</v>
      </c>
    </row>
    <row r="8138" spans="1:18" ht="15.75" customHeight="1" x14ac:dyDescent="0.2">
      <c r="A8138" s="665" t="s">
        <v>16328</v>
      </c>
      <c r="B8138" s="666" t="s">
        <v>6922</v>
      </c>
      <c r="C8138" s="666" t="s">
        <v>16423</v>
      </c>
      <c r="D8138" s="675"/>
      <c r="E8138" s="737" t="s">
        <v>5091</v>
      </c>
      <c r="F8138" s="666">
        <v>41741422</v>
      </c>
      <c r="G8138" s="675" t="s">
        <v>16553</v>
      </c>
      <c r="H8138" s="675" t="s">
        <v>10738</v>
      </c>
      <c r="I8138" s="675" t="s">
        <v>16331</v>
      </c>
      <c r="J8138" s="675" t="s">
        <v>10738</v>
      </c>
      <c r="K8138" s="666">
        <v>4</v>
      </c>
      <c r="L8138" s="666">
        <v>12</v>
      </c>
      <c r="M8138" s="691" t="s">
        <v>1269</v>
      </c>
      <c r="N8138" s="666">
        <v>4</v>
      </c>
      <c r="O8138" s="666">
        <v>12</v>
      </c>
      <c r="P8138" s="772" t="s">
        <v>1269</v>
      </c>
      <c r="Q8138" s="666">
        <v>0</v>
      </c>
      <c r="R8138" s="666">
        <v>12</v>
      </c>
    </row>
    <row r="8139" spans="1:18" ht="15.75" customHeight="1" x14ac:dyDescent="0.2">
      <c r="A8139" s="665" t="s">
        <v>16328</v>
      </c>
      <c r="B8139" s="666" t="s">
        <v>6922</v>
      </c>
      <c r="C8139" s="666" t="s">
        <v>16423</v>
      </c>
      <c r="D8139" s="675"/>
      <c r="E8139" s="737" t="s">
        <v>5091</v>
      </c>
      <c r="F8139" s="666">
        <v>42397140</v>
      </c>
      <c r="G8139" s="675" t="s">
        <v>16554</v>
      </c>
      <c r="H8139" s="675" t="s">
        <v>10244</v>
      </c>
      <c r="I8139" s="675" t="s">
        <v>16331</v>
      </c>
      <c r="J8139" s="675" t="s">
        <v>10244</v>
      </c>
      <c r="K8139" s="666">
        <v>4</v>
      </c>
      <c r="L8139" s="666">
        <v>12</v>
      </c>
      <c r="M8139" s="691" t="s">
        <v>1269</v>
      </c>
      <c r="N8139" s="666">
        <v>4</v>
      </c>
      <c r="O8139" s="666">
        <v>12</v>
      </c>
      <c r="P8139" s="772" t="s">
        <v>1269</v>
      </c>
      <c r="Q8139" s="666">
        <v>0</v>
      </c>
      <c r="R8139" s="666">
        <v>12</v>
      </c>
    </row>
    <row r="8140" spans="1:18" ht="15.75" customHeight="1" x14ac:dyDescent="0.2">
      <c r="A8140" s="665" t="s">
        <v>16328</v>
      </c>
      <c r="B8140" s="666" t="s">
        <v>6922</v>
      </c>
      <c r="C8140" s="666" t="s">
        <v>16423</v>
      </c>
      <c r="D8140" s="675"/>
      <c r="E8140" s="737" t="s">
        <v>1750</v>
      </c>
      <c r="F8140" s="666">
        <v>71306940</v>
      </c>
      <c r="G8140" s="675" t="s">
        <v>16555</v>
      </c>
      <c r="H8140" s="675" t="s">
        <v>11806</v>
      </c>
      <c r="I8140" s="675" t="s">
        <v>9354</v>
      </c>
      <c r="J8140" s="675" t="s">
        <v>16364</v>
      </c>
      <c r="K8140" s="666">
        <v>4</v>
      </c>
      <c r="L8140" s="666">
        <v>12</v>
      </c>
      <c r="M8140" s="691" t="s">
        <v>8149</v>
      </c>
      <c r="N8140" s="666">
        <v>4</v>
      </c>
      <c r="O8140" s="666">
        <v>12</v>
      </c>
      <c r="P8140" s="772" t="s">
        <v>8149</v>
      </c>
      <c r="Q8140" s="666">
        <v>0</v>
      </c>
      <c r="R8140" s="666">
        <v>12</v>
      </c>
    </row>
    <row r="8141" spans="1:18" ht="15.75" customHeight="1" x14ac:dyDescent="0.2">
      <c r="A8141" s="665" t="s">
        <v>16328</v>
      </c>
      <c r="B8141" s="666" t="s">
        <v>6922</v>
      </c>
      <c r="C8141" s="666" t="s">
        <v>16423</v>
      </c>
      <c r="D8141" s="675"/>
      <c r="E8141" s="737" t="s">
        <v>8251</v>
      </c>
      <c r="F8141" s="666">
        <v>47095642</v>
      </c>
      <c r="G8141" s="675" t="s">
        <v>16556</v>
      </c>
      <c r="H8141" s="675" t="s">
        <v>9914</v>
      </c>
      <c r="I8141" s="675" t="s">
        <v>9354</v>
      </c>
      <c r="J8141" s="675" t="s">
        <v>9913</v>
      </c>
      <c r="K8141" s="666">
        <v>4</v>
      </c>
      <c r="L8141" s="666">
        <v>12</v>
      </c>
      <c r="M8141" s="691" t="s">
        <v>2348</v>
      </c>
      <c r="N8141" s="666">
        <v>4</v>
      </c>
      <c r="O8141" s="666">
        <v>12</v>
      </c>
      <c r="P8141" s="772" t="s">
        <v>2348</v>
      </c>
      <c r="Q8141" s="666">
        <v>0</v>
      </c>
      <c r="R8141" s="666">
        <v>12</v>
      </c>
    </row>
    <row r="8142" spans="1:18" ht="15.75" customHeight="1" x14ac:dyDescent="0.2">
      <c r="A8142" s="665" t="s">
        <v>16328</v>
      </c>
      <c r="B8142" s="666" t="s">
        <v>6922</v>
      </c>
      <c r="C8142" s="666" t="s">
        <v>16423</v>
      </c>
      <c r="D8142" s="675"/>
      <c r="E8142" s="737" t="s">
        <v>1750</v>
      </c>
      <c r="F8142" s="666">
        <v>46856243</v>
      </c>
      <c r="G8142" s="675" t="s">
        <v>16557</v>
      </c>
      <c r="H8142" s="675" t="s">
        <v>11806</v>
      </c>
      <c r="I8142" s="675" t="s">
        <v>9354</v>
      </c>
      <c r="J8142" s="675" t="s">
        <v>16364</v>
      </c>
      <c r="K8142" s="666">
        <v>4</v>
      </c>
      <c r="L8142" s="666">
        <v>12</v>
      </c>
      <c r="M8142" s="691" t="s">
        <v>8149</v>
      </c>
      <c r="N8142" s="666">
        <v>4</v>
      </c>
      <c r="O8142" s="666">
        <v>12</v>
      </c>
      <c r="P8142" s="772" t="s">
        <v>8149</v>
      </c>
      <c r="Q8142" s="666">
        <v>0</v>
      </c>
      <c r="R8142" s="666">
        <v>12</v>
      </c>
    </row>
    <row r="8143" spans="1:18" ht="15.75" customHeight="1" x14ac:dyDescent="0.2">
      <c r="A8143" s="665" t="s">
        <v>16328</v>
      </c>
      <c r="B8143" s="666" t="s">
        <v>6922</v>
      </c>
      <c r="C8143" s="666" t="s">
        <v>16423</v>
      </c>
      <c r="D8143" s="675"/>
      <c r="E8143" s="737" t="s">
        <v>1750</v>
      </c>
      <c r="F8143" s="666">
        <v>46818371</v>
      </c>
      <c r="G8143" s="675" t="s">
        <v>16057</v>
      </c>
      <c r="H8143" s="675" t="s">
        <v>10356</v>
      </c>
      <c r="I8143" s="675" t="s">
        <v>9354</v>
      </c>
      <c r="J8143" s="675" t="s">
        <v>10356</v>
      </c>
      <c r="K8143" s="666">
        <v>4</v>
      </c>
      <c r="L8143" s="666">
        <v>12</v>
      </c>
      <c r="M8143" s="691" t="s">
        <v>8149</v>
      </c>
      <c r="N8143" s="666">
        <v>4</v>
      </c>
      <c r="O8143" s="666">
        <v>12</v>
      </c>
      <c r="P8143" s="772" t="s">
        <v>8149</v>
      </c>
      <c r="Q8143" s="666">
        <v>0</v>
      </c>
      <c r="R8143" s="666">
        <v>12</v>
      </c>
    </row>
    <row r="8144" spans="1:18" ht="15.75" customHeight="1" x14ac:dyDescent="0.2">
      <c r="A8144" s="665" t="s">
        <v>16328</v>
      </c>
      <c r="B8144" s="666" t="s">
        <v>6922</v>
      </c>
      <c r="C8144" s="666" t="s">
        <v>16423</v>
      </c>
      <c r="D8144" s="675"/>
      <c r="E8144" s="737" t="s">
        <v>8604</v>
      </c>
      <c r="F8144" s="666">
        <v>47077179</v>
      </c>
      <c r="G8144" s="675" t="s">
        <v>16558</v>
      </c>
      <c r="H8144" s="675" t="s">
        <v>11169</v>
      </c>
      <c r="I8144" s="675" t="s">
        <v>9354</v>
      </c>
      <c r="J8144" s="675" t="s">
        <v>11169</v>
      </c>
      <c r="K8144" s="666">
        <v>4</v>
      </c>
      <c r="L8144" s="666">
        <v>12</v>
      </c>
      <c r="M8144" s="691" t="s">
        <v>16426</v>
      </c>
      <c r="N8144" s="666">
        <v>4</v>
      </c>
      <c r="O8144" s="666">
        <v>12</v>
      </c>
      <c r="P8144" s="772" t="s">
        <v>16426</v>
      </c>
      <c r="Q8144" s="666">
        <v>0</v>
      </c>
      <c r="R8144" s="666">
        <v>12</v>
      </c>
    </row>
    <row r="8145" spans="1:18" ht="15.75" customHeight="1" x14ac:dyDescent="0.2">
      <c r="A8145" s="665" t="s">
        <v>16328</v>
      </c>
      <c r="B8145" s="666" t="s">
        <v>6922</v>
      </c>
      <c r="C8145" s="666" t="s">
        <v>16423</v>
      </c>
      <c r="D8145" s="675"/>
      <c r="E8145" s="737" t="s">
        <v>6892</v>
      </c>
      <c r="F8145" s="666">
        <v>73219119</v>
      </c>
      <c r="G8145" s="675" t="s">
        <v>16098</v>
      </c>
      <c r="H8145" s="675" t="s">
        <v>8987</v>
      </c>
      <c r="I8145" s="675" t="s">
        <v>9354</v>
      </c>
      <c r="J8145" s="675" t="s">
        <v>16361</v>
      </c>
      <c r="K8145" s="666">
        <v>4</v>
      </c>
      <c r="L8145" s="666">
        <v>12</v>
      </c>
      <c r="M8145" s="691" t="s">
        <v>3274</v>
      </c>
      <c r="N8145" s="666">
        <v>4</v>
      </c>
      <c r="O8145" s="666">
        <v>12</v>
      </c>
      <c r="P8145" s="772" t="s">
        <v>3274</v>
      </c>
      <c r="Q8145" s="666">
        <v>0</v>
      </c>
      <c r="R8145" s="666">
        <v>12</v>
      </c>
    </row>
    <row r="8146" spans="1:18" ht="15.75" customHeight="1" x14ac:dyDescent="0.2">
      <c r="A8146" s="665" t="s">
        <v>16328</v>
      </c>
      <c r="B8146" s="666" t="s">
        <v>6922</v>
      </c>
      <c r="C8146" s="666" t="s">
        <v>16423</v>
      </c>
      <c r="D8146" s="675"/>
      <c r="E8146" s="737" t="s">
        <v>4266</v>
      </c>
      <c r="F8146" s="666">
        <v>18856219</v>
      </c>
      <c r="G8146" s="675" t="s">
        <v>16559</v>
      </c>
      <c r="H8146" s="675" t="s">
        <v>11806</v>
      </c>
      <c r="I8146" s="675" t="s">
        <v>9354</v>
      </c>
      <c r="J8146" s="675" t="s">
        <v>16364</v>
      </c>
      <c r="K8146" s="666">
        <v>4</v>
      </c>
      <c r="L8146" s="666">
        <v>12</v>
      </c>
      <c r="M8146" s="691" t="s">
        <v>12617</v>
      </c>
      <c r="N8146" s="666">
        <v>4</v>
      </c>
      <c r="O8146" s="666">
        <v>12</v>
      </c>
      <c r="P8146" s="772" t="s">
        <v>12617</v>
      </c>
      <c r="Q8146" s="666">
        <v>0</v>
      </c>
      <c r="R8146" s="666">
        <v>12</v>
      </c>
    </row>
    <row r="8147" spans="1:18" ht="15.75" customHeight="1" x14ac:dyDescent="0.2">
      <c r="A8147" s="665" t="s">
        <v>16328</v>
      </c>
      <c r="B8147" s="666" t="s">
        <v>6922</v>
      </c>
      <c r="C8147" s="666" t="s">
        <v>16423</v>
      </c>
      <c r="D8147" s="675"/>
      <c r="E8147" s="737" t="s">
        <v>8604</v>
      </c>
      <c r="F8147" s="666">
        <v>70434762</v>
      </c>
      <c r="G8147" s="675" t="s">
        <v>16560</v>
      </c>
      <c r="H8147" s="675" t="s">
        <v>11169</v>
      </c>
      <c r="I8147" s="675" t="s">
        <v>9354</v>
      </c>
      <c r="J8147" s="675" t="s">
        <v>11169</v>
      </c>
      <c r="K8147" s="666">
        <v>4</v>
      </c>
      <c r="L8147" s="666">
        <v>12</v>
      </c>
      <c r="M8147" s="691" t="s">
        <v>16426</v>
      </c>
      <c r="N8147" s="666">
        <v>4</v>
      </c>
      <c r="O8147" s="666">
        <v>12</v>
      </c>
      <c r="P8147" s="772" t="s">
        <v>16426</v>
      </c>
      <c r="Q8147" s="666">
        <v>0</v>
      </c>
      <c r="R8147" s="666">
        <v>12</v>
      </c>
    </row>
    <row r="8148" spans="1:18" ht="15.75" customHeight="1" x14ac:dyDescent="0.2">
      <c r="A8148" s="665" t="s">
        <v>16328</v>
      </c>
      <c r="B8148" s="666" t="s">
        <v>6922</v>
      </c>
      <c r="C8148" s="666" t="s">
        <v>16423</v>
      </c>
      <c r="D8148" s="675"/>
      <c r="E8148" s="737" t="s">
        <v>1750</v>
      </c>
      <c r="F8148" s="666">
        <v>46419439</v>
      </c>
      <c r="G8148" s="675" t="s">
        <v>16561</v>
      </c>
      <c r="H8148" s="675" t="s">
        <v>10356</v>
      </c>
      <c r="I8148" s="675" t="s">
        <v>9354</v>
      </c>
      <c r="J8148" s="675" t="s">
        <v>10356</v>
      </c>
      <c r="K8148" s="666">
        <v>4</v>
      </c>
      <c r="L8148" s="666">
        <v>12</v>
      </c>
      <c r="M8148" s="691" t="s">
        <v>8149</v>
      </c>
      <c r="N8148" s="666">
        <v>4</v>
      </c>
      <c r="O8148" s="666">
        <v>12</v>
      </c>
      <c r="P8148" s="772" t="s">
        <v>8149</v>
      </c>
      <c r="Q8148" s="666">
        <v>0</v>
      </c>
      <c r="R8148" s="666">
        <v>12</v>
      </c>
    </row>
    <row r="8149" spans="1:18" ht="15.75" customHeight="1" x14ac:dyDescent="0.2">
      <c r="A8149" s="665" t="s">
        <v>16328</v>
      </c>
      <c r="B8149" s="666" t="s">
        <v>6922</v>
      </c>
      <c r="C8149" s="666" t="s">
        <v>16423</v>
      </c>
      <c r="D8149" s="675"/>
      <c r="E8149" s="737" t="s">
        <v>6892</v>
      </c>
      <c r="F8149" s="666">
        <v>42214669</v>
      </c>
      <c r="G8149" s="675" t="s">
        <v>16562</v>
      </c>
      <c r="H8149" s="675" t="s">
        <v>11806</v>
      </c>
      <c r="I8149" s="675" t="s">
        <v>9354</v>
      </c>
      <c r="J8149" s="675" t="s">
        <v>16364</v>
      </c>
      <c r="K8149" s="666">
        <v>4</v>
      </c>
      <c r="L8149" s="666">
        <v>12</v>
      </c>
      <c r="M8149" s="691" t="s">
        <v>3274</v>
      </c>
      <c r="N8149" s="666">
        <v>4</v>
      </c>
      <c r="O8149" s="666">
        <v>12</v>
      </c>
      <c r="P8149" s="772" t="s">
        <v>3274</v>
      </c>
      <c r="Q8149" s="666">
        <v>0</v>
      </c>
      <c r="R8149" s="666">
        <v>12</v>
      </c>
    </row>
    <row r="8150" spans="1:18" ht="15.75" customHeight="1" x14ac:dyDescent="0.2">
      <c r="A8150" s="665" t="s">
        <v>16328</v>
      </c>
      <c r="B8150" s="666" t="s">
        <v>6922</v>
      </c>
      <c r="C8150" s="666" t="s">
        <v>16423</v>
      </c>
      <c r="D8150" s="675"/>
      <c r="E8150" s="737" t="s">
        <v>1750</v>
      </c>
      <c r="F8150" s="666">
        <v>44773288</v>
      </c>
      <c r="G8150" s="675" t="s">
        <v>16563</v>
      </c>
      <c r="H8150" s="675" t="s">
        <v>11806</v>
      </c>
      <c r="I8150" s="675" t="s">
        <v>9354</v>
      </c>
      <c r="J8150" s="675" t="s">
        <v>16364</v>
      </c>
      <c r="K8150" s="666">
        <v>4</v>
      </c>
      <c r="L8150" s="666">
        <v>12</v>
      </c>
      <c r="M8150" s="691" t="s">
        <v>8149</v>
      </c>
      <c r="N8150" s="666">
        <v>4</v>
      </c>
      <c r="O8150" s="666">
        <v>12</v>
      </c>
      <c r="P8150" s="772" t="s">
        <v>8149</v>
      </c>
      <c r="Q8150" s="666">
        <v>0</v>
      </c>
      <c r="R8150" s="666">
        <v>12</v>
      </c>
    </row>
    <row r="8151" spans="1:18" ht="15.75" customHeight="1" x14ac:dyDescent="0.2">
      <c r="A8151" s="665" t="s">
        <v>16328</v>
      </c>
      <c r="B8151" s="666" t="s">
        <v>6922</v>
      </c>
      <c r="C8151" s="666" t="s">
        <v>16423</v>
      </c>
      <c r="D8151" s="675"/>
      <c r="E8151" s="737" t="s">
        <v>1750</v>
      </c>
      <c r="F8151" s="666">
        <v>41348901</v>
      </c>
      <c r="G8151" s="675" t="s">
        <v>16564</v>
      </c>
      <c r="H8151" s="675" t="s">
        <v>11806</v>
      </c>
      <c r="I8151" s="675" t="s">
        <v>9354</v>
      </c>
      <c r="J8151" s="675" t="s">
        <v>16364</v>
      </c>
      <c r="K8151" s="666">
        <v>4</v>
      </c>
      <c r="L8151" s="666">
        <v>12</v>
      </c>
      <c r="M8151" s="691" t="s">
        <v>8149</v>
      </c>
      <c r="N8151" s="666">
        <v>4</v>
      </c>
      <c r="O8151" s="666">
        <v>12</v>
      </c>
      <c r="P8151" s="772" t="s">
        <v>8149</v>
      </c>
      <c r="Q8151" s="666">
        <v>0</v>
      </c>
      <c r="R8151" s="666">
        <v>12</v>
      </c>
    </row>
    <row r="8152" spans="1:18" ht="15.75" customHeight="1" x14ac:dyDescent="0.2">
      <c r="A8152" s="665" t="s">
        <v>16328</v>
      </c>
      <c r="B8152" s="666" t="s">
        <v>6922</v>
      </c>
      <c r="C8152" s="666" t="s">
        <v>16423</v>
      </c>
      <c r="D8152" s="675"/>
      <c r="E8152" s="737" t="s">
        <v>8604</v>
      </c>
      <c r="F8152" s="666">
        <v>43485069</v>
      </c>
      <c r="G8152" s="675" t="s">
        <v>16565</v>
      </c>
      <c r="H8152" s="675" t="s">
        <v>11169</v>
      </c>
      <c r="I8152" s="675" t="s">
        <v>9354</v>
      </c>
      <c r="J8152" s="675" t="s">
        <v>11169</v>
      </c>
      <c r="K8152" s="666">
        <v>4</v>
      </c>
      <c r="L8152" s="666">
        <v>12</v>
      </c>
      <c r="M8152" s="691" t="s">
        <v>16426</v>
      </c>
      <c r="N8152" s="666">
        <v>4</v>
      </c>
      <c r="O8152" s="666">
        <v>12</v>
      </c>
      <c r="P8152" s="772" t="s">
        <v>16426</v>
      </c>
      <c r="Q8152" s="666">
        <v>0</v>
      </c>
      <c r="R8152" s="666">
        <v>12</v>
      </c>
    </row>
    <row r="8153" spans="1:18" ht="15.75" customHeight="1" x14ac:dyDescent="0.2">
      <c r="A8153" s="665" t="s">
        <v>16328</v>
      </c>
      <c r="B8153" s="666" t="s">
        <v>6922</v>
      </c>
      <c r="C8153" s="666" t="s">
        <v>16423</v>
      </c>
      <c r="D8153" s="675"/>
      <c r="E8153" s="737" t="s">
        <v>5091</v>
      </c>
      <c r="F8153" s="666">
        <v>4289148</v>
      </c>
      <c r="G8153" s="675" t="s">
        <v>16566</v>
      </c>
      <c r="H8153" s="675" t="s">
        <v>10738</v>
      </c>
      <c r="I8153" s="675" t="s">
        <v>16331</v>
      </c>
      <c r="J8153" s="675" t="s">
        <v>10738</v>
      </c>
      <c r="K8153" s="666">
        <v>4</v>
      </c>
      <c r="L8153" s="666">
        <v>12</v>
      </c>
      <c r="M8153" s="691" t="s">
        <v>1269</v>
      </c>
      <c r="N8153" s="666">
        <v>4</v>
      </c>
      <c r="O8153" s="666">
        <v>12</v>
      </c>
      <c r="P8153" s="772" t="s">
        <v>1269</v>
      </c>
      <c r="Q8153" s="666">
        <v>0</v>
      </c>
      <c r="R8153" s="666">
        <v>12</v>
      </c>
    </row>
    <row r="8154" spans="1:18" ht="15.75" customHeight="1" x14ac:dyDescent="0.2">
      <c r="A8154" s="665" t="s">
        <v>16328</v>
      </c>
      <c r="B8154" s="666" t="s">
        <v>6922</v>
      </c>
      <c r="C8154" s="666" t="s">
        <v>16423</v>
      </c>
      <c r="D8154" s="675"/>
      <c r="E8154" s="737" t="s">
        <v>5124</v>
      </c>
      <c r="F8154" s="666">
        <v>43606157</v>
      </c>
      <c r="G8154" s="675" t="s">
        <v>16567</v>
      </c>
      <c r="H8154" s="675" t="s">
        <v>12055</v>
      </c>
      <c r="I8154" s="675" t="s">
        <v>16339</v>
      </c>
      <c r="J8154" s="675"/>
      <c r="K8154" s="666">
        <v>4</v>
      </c>
      <c r="L8154" s="666">
        <v>12</v>
      </c>
      <c r="M8154" s="691" t="s">
        <v>1324</v>
      </c>
      <c r="N8154" s="666">
        <v>4</v>
      </c>
      <c r="O8154" s="666">
        <v>12</v>
      </c>
      <c r="P8154" s="772" t="s">
        <v>1324</v>
      </c>
      <c r="Q8154" s="666">
        <v>0</v>
      </c>
      <c r="R8154" s="666">
        <v>12</v>
      </c>
    </row>
    <row r="8155" spans="1:18" ht="15.75" customHeight="1" x14ac:dyDescent="0.2">
      <c r="A8155" s="665" t="s">
        <v>16328</v>
      </c>
      <c r="B8155" s="666" t="s">
        <v>6922</v>
      </c>
      <c r="C8155" s="666" t="s">
        <v>16423</v>
      </c>
      <c r="D8155" s="675"/>
      <c r="E8155" s="737" t="s">
        <v>5091</v>
      </c>
      <c r="F8155" s="666">
        <v>75565612</v>
      </c>
      <c r="G8155" s="675" t="s">
        <v>16568</v>
      </c>
      <c r="H8155" s="675" t="s">
        <v>10244</v>
      </c>
      <c r="I8155" s="675" t="s">
        <v>16331</v>
      </c>
      <c r="J8155" s="675" t="s">
        <v>10244</v>
      </c>
      <c r="K8155" s="666">
        <v>4</v>
      </c>
      <c r="L8155" s="666">
        <v>12</v>
      </c>
      <c r="M8155" s="691" t="s">
        <v>1269</v>
      </c>
      <c r="N8155" s="666">
        <v>4</v>
      </c>
      <c r="O8155" s="666">
        <v>12</v>
      </c>
      <c r="P8155" s="772" t="s">
        <v>1269</v>
      </c>
      <c r="Q8155" s="666">
        <v>0</v>
      </c>
      <c r="R8155" s="666">
        <v>12</v>
      </c>
    </row>
    <row r="8156" spans="1:18" ht="15.75" customHeight="1" x14ac:dyDescent="0.2">
      <c r="A8156" s="665" t="s">
        <v>16328</v>
      </c>
      <c r="B8156" s="666" t="s">
        <v>6922</v>
      </c>
      <c r="C8156" s="666" t="s">
        <v>16423</v>
      </c>
      <c r="D8156" s="675"/>
      <c r="E8156" s="737" t="s">
        <v>5091</v>
      </c>
      <c r="F8156" s="666">
        <v>76631756</v>
      </c>
      <c r="G8156" s="675" t="s">
        <v>16569</v>
      </c>
      <c r="H8156" s="675" t="s">
        <v>10244</v>
      </c>
      <c r="I8156" s="675" t="s">
        <v>16331</v>
      </c>
      <c r="J8156" s="675" t="s">
        <v>10244</v>
      </c>
      <c r="K8156" s="666">
        <v>4</v>
      </c>
      <c r="L8156" s="666">
        <v>12</v>
      </c>
      <c r="M8156" s="691" t="s">
        <v>1269</v>
      </c>
      <c r="N8156" s="666">
        <v>4</v>
      </c>
      <c r="O8156" s="666">
        <v>12</v>
      </c>
      <c r="P8156" s="772" t="s">
        <v>1269</v>
      </c>
      <c r="Q8156" s="666">
        <v>0</v>
      </c>
      <c r="R8156" s="666">
        <v>12</v>
      </c>
    </row>
    <row r="8157" spans="1:18" ht="15.75" customHeight="1" x14ac:dyDescent="0.2">
      <c r="A8157" s="665" t="s">
        <v>16328</v>
      </c>
      <c r="B8157" s="666" t="s">
        <v>6922</v>
      </c>
      <c r="C8157" s="666" t="s">
        <v>16423</v>
      </c>
      <c r="D8157" s="675"/>
      <c r="E8157" s="737" t="s">
        <v>1124</v>
      </c>
      <c r="F8157" s="666">
        <v>47955331</v>
      </c>
      <c r="G8157" s="675" t="s">
        <v>16570</v>
      </c>
      <c r="H8157" s="675" t="s">
        <v>10738</v>
      </c>
      <c r="I8157" s="675" t="s">
        <v>16331</v>
      </c>
      <c r="J8157" s="675" t="s">
        <v>10738</v>
      </c>
      <c r="K8157" s="666">
        <v>4</v>
      </c>
      <c r="L8157" s="666">
        <v>12</v>
      </c>
      <c r="M8157" s="691" t="s">
        <v>4329</v>
      </c>
      <c r="N8157" s="666">
        <v>4</v>
      </c>
      <c r="O8157" s="666">
        <v>12</v>
      </c>
      <c r="P8157" s="772" t="s">
        <v>4329</v>
      </c>
      <c r="Q8157" s="666">
        <v>0</v>
      </c>
      <c r="R8157" s="666">
        <v>12</v>
      </c>
    </row>
    <row r="8158" spans="1:18" ht="15.75" customHeight="1" x14ac:dyDescent="0.2">
      <c r="A8158" s="665" t="s">
        <v>16328</v>
      </c>
      <c r="B8158" s="666" t="s">
        <v>6922</v>
      </c>
      <c r="C8158" s="666" t="s">
        <v>16423</v>
      </c>
      <c r="D8158" s="675"/>
      <c r="E8158" s="737" t="s">
        <v>5124</v>
      </c>
      <c r="F8158" s="666">
        <v>18897042</v>
      </c>
      <c r="G8158" s="675" t="s">
        <v>16571</v>
      </c>
      <c r="H8158" s="675" t="s">
        <v>12055</v>
      </c>
      <c r="I8158" s="675" t="s">
        <v>16339</v>
      </c>
      <c r="J8158" s="675"/>
      <c r="K8158" s="666">
        <v>4</v>
      </c>
      <c r="L8158" s="666">
        <v>12</v>
      </c>
      <c r="M8158" s="691" t="s">
        <v>1324</v>
      </c>
      <c r="N8158" s="666">
        <v>4</v>
      </c>
      <c r="O8158" s="666">
        <v>12</v>
      </c>
      <c r="P8158" s="772" t="s">
        <v>1324</v>
      </c>
      <c r="Q8158" s="666">
        <v>0</v>
      </c>
      <c r="R8158" s="666">
        <v>12</v>
      </c>
    </row>
    <row r="8159" spans="1:18" ht="15.75" customHeight="1" x14ac:dyDescent="0.2">
      <c r="A8159" s="665" t="s">
        <v>16328</v>
      </c>
      <c r="B8159" s="666" t="s">
        <v>6922</v>
      </c>
      <c r="C8159" s="666" t="s">
        <v>16423</v>
      </c>
      <c r="D8159" s="675"/>
      <c r="E8159" s="737" t="s">
        <v>5091</v>
      </c>
      <c r="F8159" s="666">
        <v>47135159</v>
      </c>
      <c r="G8159" s="675" t="s">
        <v>16572</v>
      </c>
      <c r="H8159" s="675" t="s">
        <v>10738</v>
      </c>
      <c r="I8159" s="675" t="s">
        <v>16331</v>
      </c>
      <c r="J8159" s="675" t="s">
        <v>10738</v>
      </c>
      <c r="K8159" s="666">
        <v>4</v>
      </c>
      <c r="L8159" s="666">
        <v>12</v>
      </c>
      <c r="M8159" s="691" t="s">
        <v>1269</v>
      </c>
      <c r="N8159" s="666">
        <v>4</v>
      </c>
      <c r="O8159" s="666">
        <v>12</v>
      </c>
      <c r="P8159" s="772" t="s">
        <v>1269</v>
      </c>
      <c r="Q8159" s="666">
        <v>0</v>
      </c>
      <c r="R8159" s="666">
        <v>12</v>
      </c>
    </row>
    <row r="8160" spans="1:18" ht="15.75" customHeight="1" x14ac:dyDescent="0.2">
      <c r="A8160" s="665" t="s">
        <v>16328</v>
      </c>
      <c r="B8160" s="666" t="s">
        <v>6922</v>
      </c>
      <c r="C8160" s="666" t="s">
        <v>16423</v>
      </c>
      <c r="D8160" s="675"/>
      <c r="E8160" s="737" t="s">
        <v>5091</v>
      </c>
      <c r="F8160" s="666">
        <v>46640976</v>
      </c>
      <c r="G8160" s="675" t="s">
        <v>16573</v>
      </c>
      <c r="H8160" s="675" t="s">
        <v>10244</v>
      </c>
      <c r="I8160" s="675" t="s">
        <v>16331</v>
      </c>
      <c r="J8160" s="675" t="s">
        <v>10244</v>
      </c>
      <c r="K8160" s="666">
        <v>4</v>
      </c>
      <c r="L8160" s="666">
        <v>12</v>
      </c>
      <c r="M8160" s="691" t="s">
        <v>1269</v>
      </c>
      <c r="N8160" s="666">
        <v>4</v>
      </c>
      <c r="O8160" s="666">
        <v>12</v>
      </c>
      <c r="P8160" s="772" t="s">
        <v>1269</v>
      </c>
      <c r="Q8160" s="666">
        <v>0</v>
      </c>
      <c r="R8160" s="666">
        <v>12</v>
      </c>
    </row>
    <row r="8161" spans="1:18" ht="15.75" customHeight="1" x14ac:dyDescent="0.2">
      <c r="A8161" s="665" t="s">
        <v>16328</v>
      </c>
      <c r="B8161" s="666" t="s">
        <v>6922</v>
      </c>
      <c r="C8161" s="666" t="s">
        <v>16423</v>
      </c>
      <c r="D8161" s="675"/>
      <c r="E8161" s="737" t="s">
        <v>5124</v>
      </c>
      <c r="F8161" s="666">
        <v>18824898</v>
      </c>
      <c r="G8161" s="675" t="s">
        <v>16574</v>
      </c>
      <c r="H8161" s="675" t="s">
        <v>8629</v>
      </c>
      <c r="I8161" s="675" t="s">
        <v>16339</v>
      </c>
      <c r="J8161" s="675"/>
      <c r="K8161" s="666">
        <v>4</v>
      </c>
      <c r="L8161" s="666">
        <v>12</v>
      </c>
      <c r="M8161" s="691" t="s">
        <v>1324</v>
      </c>
      <c r="N8161" s="666">
        <v>4</v>
      </c>
      <c r="O8161" s="666">
        <v>12</v>
      </c>
      <c r="P8161" s="772" t="s">
        <v>1324</v>
      </c>
      <c r="Q8161" s="666">
        <v>0</v>
      </c>
      <c r="R8161" s="666">
        <v>12</v>
      </c>
    </row>
    <row r="8162" spans="1:18" ht="15.75" customHeight="1" x14ac:dyDescent="0.2">
      <c r="A8162" s="665" t="s">
        <v>16328</v>
      </c>
      <c r="B8162" s="666" t="s">
        <v>6922</v>
      </c>
      <c r="C8162" s="666" t="s">
        <v>16423</v>
      </c>
      <c r="D8162" s="675"/>
      <c r="E8162" s="737" t="s">
        <v>5091</v>
      </c>
      <c r="F8162" s="666">
        <v>40673376</v>
      </c>
      <c r="G8162" s="675" t="s">
        <v>16575</v>
      </c>
      <c r="H8162" s="675" t="s">
        <v>10244</v>
      </c>
      <c r="I8162" s="675" t="s">
        <v>16331</v>
      </c>
      <c r="J8162" s="675" t="s">
        <v>10244</v>
      </c>
      <c r="K8162" s="666">
        <v>4</v>
      </c>
      <c r="L8162" s="666">
        <v>12</v>
      </c>
      <c r="M8162" s="691" t="s">
        <v>1269</v>
      </c>
      <c r="N8162" s="666">
        <v>4</v>
      </c>
      <c r="O8162" s="666">
        <v>12</v>
      </c>
      <c r="P8162" s="772" t="s">
        <v>1269</v>
      </c>
      <c r="Q8162" s="666">
        <v>0</v>
      </c>
      <c r="R8162" s="666">
        <v>12</v>
      </c>
    </row>
    <row r="8163" spans="1:18" ht="15.75" customHeight="1" x14ac:dyDescent="0.2">
      <c r="A8163" s="665" t="s">
        <v>16328</v>
      </c>
      <c r="B8163" s="666" t="s">
        <v>6922</v>
      </c>
      <c r="C8163" s="666" t="s">
        <v>16423</v>
      </c>
      <c r="D8163" s="675"/>
      <c r="E8163" s="737" t="s">
        <v>1124</v>
      </c>
      <c r="F8163" s="666">
        <v>42562652</v>
      </c>
      <c r="G8163" s="675" t="s">
        <v>16576</v>
      </c>
      <c r="H8163" s="675" t="s">
        <v>10738</v>
      </c>
      <c r="I8163" s="675" t="s">
        <v>16331</v>
      </c>
      <c r="J8163" s="675" t="s">
        <v>10738</v>
      </c>
      <c r="K8163" s="666">
        <v>4</v>
      </c>
      <c r="L8163" s="666">
        <v>12</v>
      </c>
      <c r="M8163" s="691" t="s">
        <v>4329</v>
      </c>
      <c r="N8163" s="666">
        <v>4</v>
      </c>
      <c r="O8163" s="666">
        <v>12</v>
      </c>
      <c r="P8163" s="772" t="s">
        <v>4329</v>
      </c>
      <c r="Q8163" s="666">
        <v>0</v>
      </c>
      <c r="R8163" s="666">
        <v>12</v>
      </c>
    </row>
    <row r="8164" spans="1:18" ht="15.75" customHeight="1" x14ac:dyDescent="0.2">
      <c r="A8164" s="665" t="s">
        <v>16328</v>
      </c>
      <c r="B8164" s="666" t="s">
        <v>6922</v>
      </c>
      <c r="C8164" s="666" t="s">
        <v>16423</v>
      </c>
      <c r="D8164" s="675"/>
      <c r="E8164" s="737" t="s">
        <v>5091</v>
      </c>
      <c r="F8164" s="666">
        <v>46733749</v>
      </c>
      <c r="G8164" s="675" t="s">
        <v>16577</v>
      </c>
      <c r="H8164" s="675" t="s">
        <v>10244</v>
      </c>
      <c r="I8164" s="675" t="s">
        <v>16331</v>
      </c>
      <c r="J8164" s="675" t="s">
        <v>10244</v>
      </c>
      <c r="K8164" s="666">
        <v>4</v>
      </c>
      <c r="L8164" s="666">
        <v>12</v>
      </c>
      <c r="M8164" s="691" t="s">
        <v>1269</v>
      </c>
      <c r="N8164" s="666">
        <v>4</v>
      </c>
      <c r="O8164" s="666">
        <v>12</v>
      </c>
      <c r="P8164" s="772" t="s">
        <v>1269</v>
      </c>
      <c r="Q8164" s="666">
        <v>0</v>
      </c>
      <c r="R8164" s="666">
        <v>12</v>
      </c>
    </row>
    <row r="8165" spans="1:18" ht="15.75" customHeight="1" x14ac:dyDescent="0.2">
      <c r="A8165" s="665" t="s">
        <v>16328</v>
      </c>
      <c r="B8165" s="666" t="s">
        <v>6922</v>
      </c>
      <c r="C8165" s="666" t="s">
        <v>16423</v>
      </c>
      <c r="D8165" s="675"/>
      <c r="E8165" s="737" t="s">
        <v>5124</v>
      </c>
      <c r="F8165" s="666">
        <v>18837544</v>
      </c>
      <c r="G8165" s="675" t="s">
        <v>16578</v>
      </c>
      <c r="H8165" s="675" t="s">
        <v>12055</v>
      </c>
      <c r="I8165" s="675" t="s">
        <v>16339</v>
      </c>
      <c r="J8165" s="675"/>
      <c r="K8165" s="666">
        <v>4</v>
      </c>
      <c r="L8165" s="666">
        <v>12</v>
      </c>
      <c r="M8165" s="691" t="s">
        <v>1324</v>
      </c>
      <c r="N8165" s="666">
        <v>4</v>
      </c>
      <c r="O8165" s="666">
        <v>12</v>
      </c>
      <c r="P8165" s="772" t="s">
        <v>1324</v>
      </c>
      <c r="Q8165" s="666">
        <v>0</v>
      </c>
      <c r="R8165" s="666">
        <v>12</v>
      </c>
    </row>
    <row r="8166" spans="1:18" ht="15.75" customHeight="1" x14ac:dyDescent="0.2">
      <c r="A8166" s="665" t="s">
        <v>16328</v>
      </c>
      <c r="B8166" s="666" t="s">
        <v>6922</v>
      </c>
      <c r="C8166" s="666" t="s">
        <v>16423</v>
      </c>
      <c r="D8166" s="675"/>
      <c r="E8166" s="737" t="s">
        <v>8251</v>
      </c>
      <c r="F8166" s="666">
        <v>70764570</v>
      </c>
      <c r="G8166" s="675" t="s">
        <v>16579</v>
      </c>
      <c r="H8166" s="675" t="s">
        <v>9914</v>
      </c>
      <c r="I8166" s="675" t="s">
        <v>9354</v>
      </c>
      <c r="J8166" s="675" t="s">
        <v>9913</v>
      </c>
      <c r="K8166" s="666">
        <v>4</v>
      </c>
      <c r="L8166" s="666">
        <v>12</v>
      </c>
      <c r="M8166" s="691" t="s">
        <v>2348</v>
      </c>
      <c r="N8166" s="666">
        <v>4</v>
      </c>
      <c r="O8166" s="666">
        <v>12</v>
      </c>
      <c r="P8166" s="772" t="s">
        <v>2348</v>
      </c>
      <c r="Q8166" s="666">
        <v>0</v>
      </c>
      <c r="R8166" s="666">
        <v>12</v>
      </c>
    </row>
    <row r="8167" spans="1:18" ht="15.75" customHeight="1" x14ac:dyDescent="0.2">
      <c r="A8167" s="665" t="s">
        <v>16328</v>
      </c>
      <c r="B8167" s="666" t="s">
        <v>6922</v>
      </c>
      <c r="C8167" s="666" t="s">
        <v>16423</v>
      </c>
      <c r="D8167" s="675"/>
      <c r="E8167" s="737" t="s">
        <v>1750</v>
      </c>
      <c r="F8167" s="666">
        <v>70364962</v>
      </c>
      <c r="G8167" s="675" t="s">
        <v>16580</v>
      </c>
      <c r="H8167" s="675" t="s">
        <v>11806</v>
      </c>
      <c r="I8167" s="675" t="s">
        <v>9354</v>
      </c>
      <c r="J8167" s="675" t="s">
        <v>16364</v>
      </c>
      <c r="K8167" s="666">
        <v>4</v>
      </c>
      <c r="L8167" s="666">
        <v>12</v>
      </c>
      <c r="M8167" s="691" t="s">
        <v>8149</v>
      </c>
      <c r="N8167" s="666">
        <v>4</v>
      </c>
      <c r="O8167" s="666">
        <v>12</v>
      </c>
      <c r="P8167" s="772" t="s">
        <v>8149</v>
      </c>
      <c r="Q8167" s="666">
        <v>0</v>
      </c>
      <c r="R8167" s="666">
        <v>12</v>
      </c>
    </row>
    <row r="8168" spans="1:18" ht="15.75" customHeight="1" x14ac:dyDescent="0.2">
      <c r="A8168" s="665" t="s">
        <v>16328</v>
      </c>
      <c r="B8168" s="666" t="s">
        <v>6922</v>
      </c>
      <c r="C8168" s="666" t="s">
        <v>16423</v>
      </c>
      <c r="D8168" s="675"/>
      <c r="E8168" s="737" t="s">
        <v>4266</v>
      </c>
      <c r="F8168" s="666">
        <v>17852261</v>
      </c>
      <c r="G8168" s="675" t="s">
        <v>16581</v>
      </c>
      <c r="H8168" s="675" t="s">
        <v>11806</v>
      </c>
      <c r="I8168" s="675" t="s">
        <v>9354</v>
      </c>
      <c r="J8168" s="675" t="s">
        <v>16364</v>
      </c>
      <c r="K8168" s="666">
        <v>4</v>
      </c>
      <c r="L8168" s="666">
        <v>12</v>
      </c>
      <c r="M8168" s="691" t="s">
        <v>12617</v>
      </c>
      <c r="N8168" s="666">
        <v>4</v>
      </c>
      <c r="O8168" s="666">
        <v>12</v>
      </c>
      <c r="P8168" s="772" t="s">
        <v>12617</v>
      </c>
      <c r="Q8168" s="666">
        <v>0</v>
      </c>
      <c r="R8168" s="666">
        <v>12</v>
      </c>
    </row>
    <row r="8169" spans="1:18" ht="15.75" customHeight="1" x14ac:dyDescent="0.2">
      <c r="A8169" s="665" t="s">
        <v>16328</v>
      </c>
      <c r="B8169" s="666" t="s">
        <v>6922</v>
      </c>
      <c r="C8169" s="666" t="s">
        <v>16423</v>
      </c>
      <c r="D8169" s="675"/>
      <c r="E8169" s="737" t="s">
        <v>1750</v>
      </c>
      <c r="F8169" s="666">
        <v>41790280</v>
      </c>
      <c r="G8169" s="675" t="s">
        <v>16582</v>
      </c>
      <c r="H8169" s="675" t="s">
        <v>10356</v>
      </c>
      <c r="I8169" s="675" t="s">
        <v>9354</v>
      </c>
      <c r="J8169" s="675" t="s">
        <v>10356</v>
      </c>
      <c r="K8169" s="666">
        <v>4</v>
      </c>
      <c r="L8169" s="666">
        <v>12</v>
      </c>
      <c r="M8169" s="691" t="s">
        <v>8149</v>
      </c>
      <c r="N8169" s="666">
        <v>4</v>
      </c>
      <c r="O8169" s="666">
        <v>12</v>
      </c>
      <c r="P8169" s="772" t="s">
        <v>8149</v>
      </c>
      <c r="Q8169" s="666">
        <v>0</v>
      </c>
      <c r="R8169" s="666">
        <v>12</v>
      </c>
    </row>
    <row r="8170" spans="1:18" ht="15.75" customHeight="1" x14ac:dyDescent="0.2">
      <c r="A8170" s="665" t="s">
        <v>16328</v>
      </c>
      <c r="B8170" s="666" t="s">
        <v>6922</v>
      </c>
      <c r="C8170" s="666" t="s">
        <v>16423</v>
      </c>
      <c r="D8170" s="675"/>
      <c r="E8170" s="737" t="s">
        <v>1124</v>
      </c>
      <c r="F8170" s="666">
        <v>45596759</v>
      </c>
      <c r="G8170" s="675" t="s">
        <v>16583</v>
      </c>
      <c r="H8170" s="675" t="s">
        <v>10738</v>
      </c>
      <c r="I8170" s="675" t="s">
        <v>16331</v>
      </c>
      <c r="J8170" s="675" t="s">
        <v>10738</v>
      </c>
      <c r="K8170" s="666">
        <v>4</v>
      </c>
      <c r="L8170" s="666">
        <v>12</v>
      </c>
      <c r="M8170" s="691" t="s">
        <v>4329</v>
      </c>
      <c r="N8170" s="666">
        <v>4</v>
      </c>
      <c r="O8170" s="666">
        <v>12</v>
      </c>
      <c r="P8170" s="772" t="s">
        <v>4329</v>
      </c>
      <c r="Q8170" s="666">
        <v>0</v>
      </c>
      <c r="R8170" s="666">
        <v>12</v>
      </c>
    </row>
    <row r="8171" spans="1:18" ht="15.75" customHeight="1" x14ac:dyDescent="0.2">
      <c r="A8171" s="665" t="s">
        <v>16328</v>
      </c>
      <c r="B8171" s="666" t="s">
        <v>6922</v>
      </c>
      <c r="C8171" s="666" t="s">
        <v>16423</v>
      </c>
      <c r="D8171" s="675"/>
      <c r="E8171" s="737" t="s">
        <v>5091</v>
      </c>
      <c r="F8171" s="666">
        <v>42874186</v>
      </c>
      <c r="G8171" s="675" t="s">
        <v>16584</v>
      </c>
      <c r="H8171" s="675" t="s">
        <v>10738</v>
      </c>
      <c r="I8171" s="675" t="s">
        <v>16331</v>
      </c>
      <c r="J8171" s="675" t="s">
        <v>10738</v>
      </c>
      <c r="K8171" s="666">
        <v>4</v>
      </c>
      <c r="L8171" s="666">
        <v>12</v>
      </c>
      <c r="M8171" s="691" t="s">
        <v>1269</v>
      </c>
      <c r="N8171" s="666">
        <v>4</v>
      </c>
      <c r="O8171" s="666">
        <v>12</v>
      </c>
      <c r="P8171" s="772" t="s">
        <v>1269</v>
      </c>
      <c r="Q8171" s="666">
        <v>0</v>
      </c>
      <c r="R8171" s="666">
        <v>12</v>
      </c>
    </row>
    <row r="8172" spans="1:18" ht="15.75" customHeight="1" x14ac:dyDescent="0.2">
      <c r="A8172" s="665" t="s">
        <v>16328</v>
      </c>
      <c r="B8172" s="666" t="s">
        <v>6922</v>
      </c>
      <c r="C8172" s="666" t="s">
        <v>16423</v>
      </c>
      <c r="D8172" s="675"/>
      <c r="E8172" s="737" t="s">
        <v>5091</v>
      </c>
      <c r="F8172" s="666">
        <v>48566155</v>
      </c>
      <c r="G8172" s="675" t="s">
        <v>14742</v>
      </c>
      <c r="H8172" s="675" t="s">
        <v>10738</v>
      </c>
      <c r="I8172" s="675" t="s">
        <v>16331</v>
      </c>
      <c r="J8172" s="675" t="s">
        <v>10738</v>
      </c>
      <c r="K8172" s="666">
        <v>4</v>
      </c>
      <c r="L8172" s="666">
        <v>12</v>
      </c>
      <c r="M8172" s="691" t="s">
        <v>1269</v>
      </c>
      <c r="N8172" s="666">
        <v>4</v>
      </c>
      <c r="O8172" s="666">
        <v>12</v>
      </c>
      <c r="P8172" s="772" t="s">
        <v>1269</v>
      </c>
      <c r="Q8172" s="666">
        <v>0</v>
      </c>
      <c r="R8172" s="666">
        <v>12</v>
      </c>
    </row>
    <row r="8173" spans="1:18" ht="15.75" customHeight="1" x14ac:dyDescent="0.2">
      <c r="A8173" s="665" t="s">
        <v>16328</v>
      </c>
      <c r="B8173" s="666" t="s">
        <v>6922</v>
      </c>
      <c r="C8173" s="666" t="s">
        <v>16423</v>
      </c>
      <c r="D8173" s="675"/>
      <c r="E8173" s="737" t="s">
        <v>5124</v>
      </c>
      <c r="F8173" s="666">
        <v>70012840</v>
      </c>
      <c r="G8173" s="675" t="s">
        <v>16585</v>
      </c>
      <c r="H8173" s="675" t="s">
        <v>12055</v>
      </c>
      <c r="I8173" s="675" t="s">
        <v>16339</v>
      </c>
      <c r="J8173" s="675"/>
      <c r="K8173" s="666">
        <v>4</v>
      </c>
      <c r="L8173" s="666">
        <v>12</v>
      </c>
      <c r="M8173" s="691" t="s">
        <v>1324</v>
      </c>
      <c r="N8173" s="666">
        <v>4</v>
      </c>
      <c r="O8173" s="666">
        <v>12</v>
      </c>
      <c r="P8173" s="772" t="s">
        <v>1324</v>
      </c>
      <c r="Q8173" s="666">
        <v>0</v>
      </c>
      <c r="R8173" s="666">
        <v>12</v>
      </c>
    </row>
    <row r="8174" spans="1:18" ht="15.75" customHeight="1" x14ac:dyDescent="0.2">
      <c r="A8174" s="665" t="s">
        <v>16328</v>
      </c>
      <c r="B8174" s="666" t="s">
        <v>6922</v>
      </c>
      <c r="C8174" s="666" t="s">
        <v>16423</v>
      </c>
      <c r="D8174" s="675"/>
      <c r="E8174" s="737" t="s">
        <v>1124</v>
      </c>
      <c r="F8174" s="666">
        <v>44373159</v>
      </c>
      <c r="G8174" s="675" t="s">
        <v>16586</v>
      </c>
      <c r="H8174" s="675" t="s">
        <v>10738</v>
      </c>
      <c r="I8174" s="675" t="s">
        <v>16331</v>
      </c>
      <c r="J8174" s="675" t="s">
        <v>10738</v>
      </c>
      <c r="K8174" s="666">
        <v>4</v>
      </c>
      <c r="L8174" s="666">
        <v>12</v>
      </c>
      <c r="M8174" s="691" t="s">
        <v>4329</v>
      </c>
      <c r="N8174" s="666">
        <v>4</v>
      </c>
      <c r="O8174" s="666">
        <v>12</v>
      </c>
      <c r="P8174" s="772" t="s">
        <v>4329</v>
      </c>
      <c r="Q8174" s="666">
        <v>0</v>
      </c>
      <c r="R8174" s="666">
        <v>12</v>
      </c>
    </row>
    <row r="8175" spans="1:18" ht="15.75" customHeight="1" x14ac:dyDescent="0.2">
      <c r="A8175" s="665" t="s">
        <v>16328</v>
      </c>
      <c r="B8175" s="666" t="s">
        <v>6922</v>
      </c>
      <c r="C8175" s="666" t="s">
        <v>16423</v>
      </c>
      <c r="D8175" s="675"/>
      <c r="E8175" s="737" t="s">
        <v>5124</v>
      </c>
      <c r="F8175" s="666">
        <v>45226868</v>
      </c>
      <c r="G8175" s="675" t="s">
        <v>16587</v>
      </c>
      <c r="H8175" s="675" t="s">
        <v>12055</v>
      </c>
      <c r="I8175" s="675" t="s">
        <v>16339</v>
      </c>
      <c r="J8175" s="675"/>
      <c r="K8175" s="666">
        <v>4</v>
      </c>
      <c r="L8175" s="666">
        <v>12</v>
      </c>
      <c r="M8175" s="691" t="s">
        <v>1324</v>
      </c>
      <c r="N8175" s="666">
        <v>4</v>
      </c>
      <c r="O8175" s="666">
        <v>12</v>
      </c>
      <c r="P8175" s="772" t="s">
        <v>1324</v>
      </c>
      <c r="Q8175" s="666">
        <v>0</v>
      </c>
      <c r="R8175" s="666">
        <v>12</v>
      </c>
    </row>
    <row r="8176" spans="1:18" ht="15.75" customHeight="1" x14ac:dyDescent="0.2">
      <c r="A8176" s="665" t="s">
        <v>16328</v>
      </c>
      <c r="B8176" s="666" t="s">
        <v>6922</v>
      </c>
      <c r="C8176" s="666" t="s">
        <v>16423</v>
      </c>
      <c r="D8176" s="675"/>
      <c r="E8176" s="737" t="s">
        <v>5091</v>
      </c>
      <c r="F8176" s="666">
        <v>46236495</v>
      </c>
      <c r="G8176" s="675" t="s">
        <v>16588</v>
      </c>
      <c r="H8176" s="675" t="s">
        <v>10244</v>
      </c>
      <c r="I8176" s="675" t="s">
        <v>16331</v>
      </c>
      <c r="J8176" s="675" t="s">
        <v>10244</v>
      </c>
      <c r="K8176" s="666">
        <v>4</v>
      </c>
      <c r="L8176" s="666">
        <v>12</v>
      </c>
      <c r="M8176" s="691" t="s">
        <v>1269</v>
      </c>
      <c r="N8176" s="666">
        <v>4</v>
      </c>
      <c r="O8176" s="666">
        <v>12</v>
      </c>
      <c r="P8176" s="772" t="s">
        <v>1269</v>
      </c>
      <c r="Q8176" s="666">
        <v>0</v>
      </c>
      <c r="R8176" s="666">
        <v>12</v>
      </c>
    </row>
    <row r="8177" spans="1:18" ht="15.75" customHeight="1" x14ac:dyDescent="0.2">
      <c r="A8177" s="665" t="s">
        <v>16328</v>
      </c>
      <c r="B8177" s="666" t="s">
        <v>6922</v>
      </c>
      <c r="C8177" s="666" t="s">
        <v>16423</v>
      </c>
      <c r="D8177" s="675"/>
      <c r="E8177" s="737" t="s">
        <v>6892</v>
      </c>
      <c r="F8177" s="666">
        <v>46069901</v>
      </c>
      <c r="G8177" s="675" t="s">
        <v>16589</v>
      </c>
      <c r="H8177" s="675" t="s">
        <v>11806</v>
      </c>
      <c r="I8177" s="675" t="s">
        <v>9354</v>
      </c>
      <c r="J8177" s="675" t="s">
        <v>16364</v>
      </c>
      <c r="K8177" s="666">
        <v>4</v>
      </c>
      <c r="L8177" s="666">
        <v>12</v>
      </c>
      <c r="M8177" s="691" t="s">
        <v>3274</v>
      </c>
      <c r="N8177" s="666">
        <v>4</v>
      </c>
      <c r="O8177" s="666">
        <v>12</v>
      </c>
      <c r="P8177" s="772" t="s">
        <v>3274</v>
      </c>
      <c r="Q8177" s="666">
        <v>0</v>
      </c>
      <c r="R8177" s="666">
        <v>12</v>
      </c>
    </row>
    <row r="8178" spans="1:18" ht="15.75" customHeight="1" x14ac:dyDescent="0.2">
      <c r="A8178" s="665" t="s">
        <v>16328</v>
      </c>
      <c r="B8178" s="666" t="s">
        <v>6922</v>
      </c>
      <c r="C8178" s="666" t="s">
        <v>16423</v>
      </c>
      <c r="D8178" s="675"/>
      <c r="E8178" s="737" t="s">
        <v>6892</v>
      </c>
      <c r="F8178" s="666">
        <v>70606127</v>
      </c>
      <c r="G8178" s="675" t="s">
        <v>16590</v>
      </c>
      <c r="H8178" s="675" t="s">
        <v>8987</v>
      </c>
      <c r="I8178" s="675" t="s">
        <v>9354</v>
      </c>
      <c r="J8178" s="675" t="s">
        <v>16361</v>
      </c>
      <c r="K8178" s="666">
        <v>4</v>
      </c>
      <c r="L8178" s="666">
        <v>12</v>
      </c>
      <c r="M8178" s="691" t="s">
        <v>3274</v>
      </c>
      <c r="N8178" s="666">
        <v>4</v>
      </c>
      <c r="O8178" s="666">
        <v>12</v>
      </c>
      <c r="P8178" s="772" t="s">
        <v>3274</v>
      </c>
      <c r="Q8178" s="666">
        <v>0</v>
      </c>
      <c r="R8178" s="666">
        <v>12</v>
      </c>
    </row>
    <row r="8179" spans="1:18" ht="15.75" customHeight="1" x14ac:dyDescent="0.2">
      <c r="A8179" s="665" t="s">
        <v>16328</v>
      </c>
      <c r="B8179" s="666" t="s">
        <v>6922</v>
      </c>
      <c r="C8179" s="666" t="s">
        <v>16423</v>
      </c>
      <c r="D8179" s="675"/>
      <c r="E8179" s="737" t="s">
        <v>4266</v>
      </c>
      <c r="F8179" s="666">
        <v>45711275</v>
      </c>
      <c r="G8179" s="675" t="s">
        <v>16591</v>
      </c>
      <c r="H8179" s="675" t="s">
        <v>11806</v>
      </c>
      <c r="I8179" s="675" t="s">
        <v>9354</v>
      </c>
      <c r="J8179" s="675" t="s">
        <v>16364</v>
      </c>
      <c r="K8179" s="666">
        <v>4</v>
      </c>
      <c r="L8179" s="666">
        <v>12</v>
      </c>
      <c r="M8179" s="691" t="s">
        <v>12617</v>
      </c>
      <c r="N8179" s="666">
        <v>4</v>
      </c>
      <c r="O8179" s="666">
        <v>12</v>
      </c>
      <c r="P8179" s="772" t="s">
        <v>12617</v>
      </c>
      <c r="Q8179" s="666">
        <v>0</v>
      </c>
      <c r="R8179" s="666">
        <v>12</v>
      </c>
    </row>
    <row r="8180" spans="1:18" ht="15.75" customHeight="1" x14ac:dyDescent="0.2">
      <c r="A8180" s="665" t="s">
        <v>16328</v>
      </c>
      <c r="B8180" s="666" t="s">
        <v>6922</v>
      </c>
      <c r="C8180" s="666" t="s">
        <v>16423</v>
      </c>
      <c r="D8180" s="675"/>
      <c r="E8180" s="737" t="s">
        <v>8604</v>
      </c>
      <c r="F8180" s="666">
        <v>47580400</v>
      </c>
      <c r="G8180" s="675" t="s">
        <v>16592</v>
      </c>
      <c r="H8180" s="675" t="s">
        <v>11169</v>
      </c>
      <c r="I8180" s="675" t="s">
        <v>9354</v>
      </c>
      <c r="J8180" s="675" t="s">
        <v>11169</v>
      </c>
      <c r="K8180" s="666">
        <v>4</v>
      </c>
      <c r="L8180" s="666">
        <v>12</v>
      </c>
      <c r="M8180" s="691" t="s">
        <v>16426</v>
      </c>
      <c r="N8180" s="666">
        <v>4</v>
      </c>
      <c r="O8180" s="666">
        <v>12</v>
      </c>
      <c r="P8180" s="772" t="s">
        <v>16426</v>
      </c>
      <c r="Q8180" s="666">
        <v>0</v>
      </c>
      <c r="R8180" s="666">
        <v>12</v>
      </c>
    </row>
    <row r="8181" spans="1:18" ht="15.75" customHeight="1" x14ac:dyDescent="0.2">
      <c r="A8181" s="665" t="s">
        <v>16328</v>
      </c>
      <c r="B8181" s="666" t="s">
        <v>6922</v>
      </c>
      <c r="C8181" s="666" t="s">
        <v>16423</v>
      </c>
      <c r="D8181" s="675"/>
      <c r="E8181" s="737" t="s">
        <v>6892</v>
      </c>
      <c r="F8181" s="666">
        <v>70338399</v>
      </c>
      <c r="G8181" s="675" t="s">
        <v>16593</v>
      </c>
      <c r="H8181" s="675" t="s">
        <v>11806</v>
      </c>
      <c r="I8181" s="675" t="s">
        <v>9354</v>
      </c>
      <c r="J8181" s="675" t="s">
        <v>16364</v>
      </c>
      <c r="K8181" s="666">
        <v>4</v>
      </c>
      <c r="L8181" s="666">
        <v>12</v>
      </c>
      <c r="M8181" s="691" t="s">
        <v>3274</v>
      </c>
      <c r="N8181" s="666">
        <v>4</v>
      </c>
      <c r="O8181" s="666">
        <v>12</v>
      </c>
      <c r="P8181" s="772" t="s">
        <v>3274</v>
      </c>
      <c r="Q8181" s="666">
        <v>0</v>
      </c>
      <c r="R8181" s="666">
        <v>12</v>
      </c>
    </row>
    <row r="8182" spans="1:18" ht="15.75" customHeight="1" x14ac:dyDescent="0.2">
      <c r="A8182" s="665" t="s">
        <v>16328</v>
      </c>
      <c r="B8182" s="666" t="s">
        <v>6922</v>
      </c>
      <c r="C8182" s="666" t="s">
        <v>16423</v>
      </c>
      <c r="D8182" s="675"/>
      <c r="E8182" s="737" t="s">
        <v>5124</v>
      </c>
      <c r="F8182" s="666">
        <v>73995314</v>
      </c>
      <c r="G8182" s="675" t="s">
        <v>16594</v>
      </c>
      <c r="H8182" s="675" t="s">
        <v>12055</v>
      </c>
      <c r="I8182" s="675" t="s">
        <v>16339</v>
      </c>
      <c r="J8182" s="675"/>
      <c r="K8182" s="666">
        <v>4</v>
      </c>
      <c r="L8182" s="666">
        <v>12</v>
      </c>
      <c r="M8182" s="691" t="s">
        <v>1324</v>
      </c>
      <c r="N8182" s="666">
        <v>4</v>
      </c>
      <c r="O8182" s="666">
        <v>12</v>
      </c>
      <c r="P8182" s="772" t="s">
        <v>1324</v>
      </c>
      <c r="Q8182" s="666">
        <v>0</v>
      </c>
      <c r="R8182" s="666">
        <v>12</v>
      </c>
    </row>
    <row r="8183" spans="1:18" ht="15.75" customHeight="1" x14ac:dyDescent="0.2">
      <c r="A8183" s="665" t="s">
        <v>16328</v>
      </c>
      <c r="B8183" s="666" t="s">
        <v>6922</v>
      </c>
      <c r="C8183" s="666" t="s">
        <v>16423</v>
      </c>
      <c r="D8183" s="675"/>
      <c r="E8183" s="737" t="s">
        <v>15608</v>
      </c>
      <c r="F8183" s="666">
        <v>46481705</v>
      </c>
      <c r="G8183" s="675" t="s">
        <v>16595</v>
      </c>
      <c r="H8183" s="675" t="s">
        <v>11050</v>
      </c>
      <c r="I8183" s="675" t="s">
        <v>16331</v>
      </c>
      <c r="J8183" s="675" t="s">
        <v>7186</v>
      </c>
      <c r="K8183" s="666">
        <v>4</v>
      </c>
      <c r="L8183" s="666">
        <v>12</v>
      </c>
      <c r="M8183" s="691" t="s">
        <v>16535</v>
      </c>
      <c r="N8183" s="666">
        <v>4</v>
      </c>
      <c r="O8183" s="666">
        <v>12</v>
      </c>
      <c r="P8183" s="772" t="s">
        <v>16535</v>
      </c>
      <c r="Q8183" s="666">
        <v>0</v>
      </c>
      <c r="R8183" s="666">
        <v>12</v>
      </c>
    </row>
    <row r="8184" spans="1:18" ht="15.75" customHeight="1" x14ac:dyDescent="0.2">
      <c r="A8184" s="665" t="s">
        <v>16328</v>
      </c>
      <c r="B8184" s="666" t="s">
        <v>6922</v>
      </c>
      <c r="C8184" s="666" t="s">
        <v>16423</v>
      </c>
      <c r="D8184" s="675"/>
      <c r="E8184" s="737" t="s">
        <v>5091</v>
      </c>
      <c r="F8184" s="666">
        <v>46623488</v>
      </c>
      <c r="G8184" s="675" t="s">
        <v>16596</v>
      </c>
      <c r="H8184" s="675" t="s">
        <v>10738</v>
      </c>
      <c r="I8184" s="675" t="s">
        <v>16331</v>
      </c>
      <c r="J8184" s="675" t="s">
        <v>10738</v>
      </c>
      <c r="K8184" s="666">
        <v>4</v>
      </c>
      <c r="L8184" s="666">
        <v>12</v>
      </c>
      <c r="M8184" s="691" t="s">
        <v>1269</v>
      </c>
      <c r="N8184" s="666">
        <v>4</v>
      </c>
      <c r="O8184" s="666">
        <v>12</v>
      </c>
      <c r="P8184" s="772" t="s">
        <v>1269</v>
      </c>
      <c r="Q8184" s="666">
        <v>0</v>
      </c>
      <c r="R8184" s="666">
        <v>12</v>
      </c>
    </row>
    <row r="8185" spans="1:18" ht="15.75" customHeight="1" x14ac:dyDescent="0.2">
      <c r="A8185" s="665" t="s">
        <v>16328</v>
      </c>
      <c r="B8185" s="666" t="s">
        <v>6922</v>
      </c>
      <c r="C8185" s="666" t="s">
        <v>16423</v>
      </c>
      <c r="D8185" s="675"/>
      <c r="E8185" s="737" t="s">
        <v>1124</v>
      </c>
      <c r="F8185" s="666">
        <v>40291553</v>
      </c>
      <c r="G8185" s="675" t="s">
        <v>16597</v>
      </c>
      <c r="H8185" s="675" t="s">
        <v>10738</v>
      </c>
      <c r="I8185" s="675" t="s">
        <v>16331</v>
      </c>
      <c r="J8185" s="675" t="s">
        <v>10738</v>
      </c>
      <c r="K8185" s="666">
        <v>4</v>
      </c>
      <c r="L8185" s="666">
        <v>12</v>
      </c>
      <c r="M8185" s="691" t="s">
        <v>4329</v>
      </c>
      <c r="N8185" s="666">
        <v>4</v>
      </c>
      <c r="O8185" s="666">
        <v>12</v>
      </c>
      <c r="P8185" s="772" t="s">
        <v>4329</v>
      </c>
      <c r="Q8185" s="666">
        <v>0</v>
      </c>
      <c r="R8185" s="666">
        <v>12</v>
      </c>
    </row>
    <row r="8186" spans="1:18" ht="15.75" customHeight="1" x14ac:dyDescent="0.2">
      <c r="A8186" s="665" t="s">
        <v>16328</v>
      </c>
      <c r="B8186" s="666" t="s">
        <v>6922</v>
      </c>
      <c r="C8186" s="666" t="s">
        <v>16423</v>
      </c>
      <c r="D8186" s="675"/>
      <c r="E8186" s="737" t="s">
        <v>1124</v>
      </c>
      <c r="F8186" s="666">
        <v>18905975</v>
      </c>
      <c r="G8186" s="675" t="s">
        <v>13645</v>
      </c>
      <c r="H8186" s="675" t="s">
        <v>10738</v>
      </c>
      <c r="I8186" s="675" t="s">
        <v>16331</v>
      </c>
      <c r="J8186" s="675" t="s">
        <v>10738</v>
      </c>
      <c r="K8186" s="666">
        <v>4</v>
      </c>
      <c r="L8186" s="666">
        <v>12</v>
      </c>
      <c r="M8186" s="691" t="s">
        <v>4329</v>
      </c>
      <c r="N8186" s="666">
        <v>4</v>
      </c>
      <c r="O8186" s="666">
        <v>12</v>
      </c>
      <c r="P8186" s="772" t="s">
        <v>4329</v>
      </c>
      <c r="Q8186" s="666">
        <v>0</v>
      </c>
      <c r="R8186" s="666">
        <v>12</v>
      </c>
    </row>
    <row r="8187" spans="1:18" ht="15.75" customHeight="1" x14ac:dyDescent="0.2">
      <c r="A8187" s="665" t="s">
        <v>16328</v>
      </c>
      <c r="B8187" s="666" t="s">
        <v>6922</v>
      </c>
      <c r="C8187" s="666" t="s">
        <v>16423</v>
      </c>
      <c r="D8187" s="675"/>
      <c r="E8187" s="737" t="s">
        <v>5091</v>
      </c>
      <c r="F8187" s="666">
        <v>48446881</v>
      </c>
      <c r="G8187" s="675" t="s">
        <v>16598</v>
      </c>
      <c r="H8187" s="675" t="s">
        <v>10244</v>
      </c>
      <c r="I8187" s="675" t="s">
        <v>16331</v>
      </c>
      <c r="J8187" s="675" t="s">
        <v>10244</v>
      </c>
      <c r="K8187" s="666">
        <v>4</v>
      </c>
      <c r="L8187" s="666">
        <v>12</v>
      </c>
      <c r="M8187" s="691" t="s">
        <v>1269</v>
      </c>
      <c r="N8187" s="666">
        <v>4</v>
      </c>
      <c r="O8187" s="666">
        <v>12</v>
      </c>
      <c r="P8187" s="772" t="s">
        <v>1269</v>
      </c>
      <c r="Q8187" s="666">
        <v>0</v>
      </c>
      <c r="R8187" s="666">
        <v>12</v>
      </c>
    </row>
    <row r="8188" spans="1:18" ht="15.75" customHeight="1" x14ac:dyDescent="0.2">
      <c r="A8188" s="665" t="s">
        <v>16328</v>
      </c>
      <c r="B8188" s="666" t="s">
        <v>6922</v>
      </c>
      <c r="C8188" s="666" t="s">
        <v>16423</v>
      </c>
      <c r="D8188" s="675"/>
      <c r="E8188" s="737" t="s">
        <v>4266</v>
      </c>
      <c r="F8188" s="666">
        <v>40652892</v>
      </c>
      <c r="G8188" s="675" t="s">
        <v>16599</v>
      </c>
      <c r="H8188" s="675" t="s">
        <v>11806</v>
      </c>
      <c r="I8188" s="675" t="s">
        <v>9354</v>
      </c>
      <c r="J8188" s="675" t="s">
        <v>16364</v>
      </c>
      <c r="K8188" s="666">
        <v>4</v>
      </c>
      <c r="L8188" s="666">
        <v>12</v>
      </c>
      <c r="M8188" s="691" t="s">
        <v>12617</v>
      </c>
      <c r="N8188" s="666">
        <v>4</v>
      </c>
      <c r="O8188" s="666">
        <v>12</v>
      </c>
      <c r="P8188" s="772" t="s">
        <v>12617</v>
      </c>
      <c r="Q8188" s="666">
        <v>0</v>
      </c>
      <c r="R8188" s="666">
        <v>12</v>
      </c>
    </row>
    <row r="8189" spans="1:18" ht="15.75" customHeight="1" x14ac:dyDescent="0.2">
      <c r="A8189" s="665" t="s">
        <v>16328</v>
      </c>
      <c r="B8189" s="666" t="s">
        <v>6922</v>
      </c>
      <c r="C8189" s="666" t="s">
        <v>16423</v>
      </c>
      <c r="D8189" s="675"/>
      <c r="E8189" s="737" t="s">
        <v>5124</v>
      </c>
      <c r="F8189" s="666">
        <v>18889159</v>
      </c>
      <c r="G8189" s="675" t="s">
        <v>16600</v>
      </c>
      <c r="H8189" s="675" t="s">
        <v>10390</v>
      </c>
      <c r="I8189" s="675" t="s">
        <v>16339</v>
      </c>
      <c r="J8189" s="675" t="s">
        <v>10390</v>
      </c>
      <c r="K8189" s="666">
        <v>4</v>
      </c>
      <c r="L8189" s="666">
        <v>12</v>
      </c>
      <c r="M8189" s="691" t="s">
        <v>1324</v>
      </c>
      <c r="N8189" s="666">
        <v>4</v>
      </c>
      <c r="O8189" s="666">
        <v>12</v>
      </c>
      <c r="P8189" s="756" t="s">
        <v>1324</v>
      </c>
      <c r="Q8189" s="666">
        <v>0</v>
      </c>
      <c r="R8189" s="666">
        <v>12</v>
      </c>
    </row>
    <row r="8190" spans="1:18" ht="15.75" customHeight="1" x14ac:dyDescent="0.2">
      <c r="A8190" s="676" t="s">
        <v>16601</v>
      </c>
      <c r="B8190" s="670" t="s">
        <v>15968</v>
      </c>
      <c r="C8190" s="670" t="s">
        <v>16602</v>
      </c>
      <c r="D8190" s="668" t="s">
        <v>10390</v>
      </c>
      <c r="E8190" s="740">
        <v>2000</v>
      </c>
      <c r="F8190" s="670">
        <v>18122903</v>
      </c>
      <c r="G8190" s="668" t="s">
        <v>16603</v>
      </c>
      <c r="H8190" s="668"/>
      <c r="I8190" s="668" t="s">
        <v>7192</v>
      </c>
      <c r="J8190" s="668"/>
      <c r="K8190" s="670" t="s">
        <v>16604</v>
      </c>
      <c r="L8190" s="670">
        <v>12</v>
      </c>
      <c r="M8190" s="755">
        <v>24000</v>
      </c>
      <c r="N8190" s="670" t="s">
        <v>16605</v>
      </c>
      <c r="O8190" s="670">
        <v>7</v>
      </c>
      <c r="P8190" s="755">
        <v>14000</v>
      </c>
      <c r="Q8190" s="670">
        <v>6</v>
      </c>
      <c r="R8190" s="670">
        <v>12</v>
      </c>
    </row>
    <row r="8191" spans="1:18" ht="15.75" customHeight="1" x14ac:dyDescent="0.2">
      <c r="A8191" s="676" t="s">
        <v>16601</v>
      </c>
      <c r="B8191" s="670" t="s">
        <v>15968</v>
      </c>
      <c r="C8191" s="670" t="s">
        <v>16602</v>
      </c>
      <c r="D8191" s="668" t="s">
        <v>10356</v>
      </c>
      <c r="E8191" s="740">
        <v>5000</v>
      </c>
      <c r="F8191" s="670">
        <v>47214237</v>
      </c>
      <c r="G8191" s="668" t="s">
        <v>15938</v>
      </c>
      <c r="H8191" s="668" t="s">
        <v>10356</v>
      </c>
      <c r="I8191" s="668" t="s">
        <v>8801</v>
      </c>
      <c r="J8191" s="668"/>
      <c r="K8191" s="670" t="s">
        <v>16606</v>
      </c>
      <c r="L8191" s="670">
        <v>8</v>
      </c>
      <c r="M8191" s="755">
        <v>40000</v>
      </c>
      <c r="N8191" s="670"/>
      <c r="O8191" s="670"/>
      <c r="P8191" s="755"/>
      <c r="Q8191" s="670">
        <v>4</v>
      </c>
      <c r="R8191" s="670">
        <v>12</v>
      </c>
    </row>
    <row r="8192" spans="1:18" ht="15.75" customHeight="1" x14ac:dyDescent="0.2">
      <c r="A8192" s="676" t="s">
        <v>16601</v>
      </c>
      <c r="B8192" s="670" t="s">
        <v>15968</v>
      </c>
      <c r="C8192" s="670" t="s">
        <v>16602</v>
      </c>
      <c r="D8192" s="668" t="s">
        <v>16607</v>
      </c>
      <c r="E8192" s="740">
        <v>2000</v>
      </c>
      <c r="F8192" s="670">
        <v>44904283</v>
      </c>
      <c r="G8192" s="668" t="s">
        <v>16608</v>
      </c>
      <c r="H8192" s="668" t="s">
        <v>16609</v>
      </c>
      <c r="I8192" s="668" t="s">
        <v>7361</v>
      </c>
      <c r="J8192" s="668"/>
      <c r="K8192" s="670" t="s">
        <v>16610</v>
      </c>
      <c r="L8192" s="670">
        <v>8</v>
      </c>
      <c r="M8192" s="755">
        <v>16000</v>
      </c>
      <c r="N8192" s="670"/>
      <c r="O8192" s="670"/>
      <c r="P8192" s="773"/>
      <c r="Q8192" s="670">
        <v>4</v>
      </c>
      <c r="R8192" s="670">
        <v>8</v>
      </c>
    </row>
    <row r="8193" spans="1:18" ht="15.75" customHeight="1" x14ac:dyDescent="0.2">
      <c r="A8193" s="676" t="s">
        <v>16601</v>
      </c>
      <c r="B8193" s="670" t="s">
        <v>15968</v>
      </c>
      <c r="C8193" s="670" t="s">
        <v>16602</v>
      </c>
      <c r="D8193" s="668" t="s">
        <v>16607</v>
      </c>
      <c r="E8193" s="740">
        <v>2000</v>
      </c>
      <c r="F8193" s="670">
        <v>44904283</v>
      </c>
      <c r="G8193" s="668" t="s">
        <v>16608</v>
      </c>
      <c r="H8193" s="668" t="s">
        <v>16609</v>
      </c>
      <c r="I8193" s="668" t="s">
        <v>7361</v>
      </c>
      <c r="J8193" s="668"/>
      <c r="K8193" s="670" t="s">
        <v>16611</v>
      </c>
      <c r="L8193" s="670">
        <v>4</v>
      </c>
      <c r="M8193" s="755">
        <v>8000</v>
      </c>
      <c r="N8193" s="670" t="s">
        <v>16612</v>
      </c>
      <c r="O8193" s="670">
        <v>7</v>
      </c>
      <c r="P8193" s="755">
        <v>14000</v>
      </c>
      <c r="Q8193" s="670">
        <v>5</v>
      </c>
      <c r="R8193" s="670">
        <v>12</v>
      </c>
    </row>
    <row r="8194" spans="1:18" ht="15.75" customHeight="1" x14ac:dyDescent="0.2">
      <c r="A8194" s="676" t="s">
        <v>16601</v>
      </c>
      <c r="B8194" s="670" t="s">
        <v>15968</v>
      </c>
      <c r="C8194" s="670" t="s">
        <v>16602</v>
      </c>
      <c r="D8194" s="668" t="s">
        <v>9914</v>
      </c>
      <c r="E8194" s="740">
        <v>7000</v>
      </c>
      <c r="F8194" s="670">
        <v>70662729</v>
      </c>
      <c r="G8194" s="668" t="s">
        <v>16613</v>
      </c>
      <c r="H8194" s="668" t="s">
        <v>9914</v>
      </c>
      <c r="I8194" s="668" t="s">
        <v>8801</v>
      </c>
      <c r="J8194" s="668"/>
      <c r="K8194" s="670" t="s">
        <v>16614</v>
      </c>
      <c r="L8194" s="670">
        <v>12</v>
      </c>
      <c r="M8194" s="755">
        <v>60000</v>
      </c>
      <c r="N8194" s="670" t="s">
        <v>16615</v>
      </c>
      <c r="O8194" s="670">
        <v>6</v>
      </c>
      <c r="P8194" s="755">
        <v>30000</v>
      </c>
      <c r="Q8194" s="670">
        <v>6</v>
      </c>
      <c r="R8194" s="670">
        <v>12</v>
      </c>
    </row>
    <row r="8195" spans="1:18" ht="15.75" customHeight="1" x14ac:dyDescent="0.2">
      <c r="A8195" s="676" t="s">
        <v>16601</v>
      </c>
      <c r="B8195" s="670" t="s">
        <v>15968</v>
      </c>
      <c r="C8195" s="670" t="s">
        <v>16602</v>
      </c>
      <c r="D8195" s="668" t="s">
        <v>16616</v>
      </c>
      <c r="E8195" s="740">
        <v>2000</v>
      </c>
      <c r="F8195" s="670">
        <v>61922843</v>
      </c>
      <c r="G8195" s="668" t="s">
        <v>16617</v>
      </c>
      <c r="H8195" s="668"/>
      <c r="I8195" s="668" t="s">
        <v>7192</v>
      </c>
      <c r="J8195" s="668"/>
      <c r="K8195" s="670" t="s">
        <v>16618</v>
      </c>
      <c r="L8195" s="670">
        <v>12</v>
      </c>
      <c r="M8195" s="755">
        <v>24000</v>
      </c>
      <c r="N8195" s="670" t="s">
        <v>16619</v>
      </c>
      <c r="O8195" s="670">
        <v>7</v>
      </c>
      <c r="P8195" s="755">
        <v>14000</v>
      </c>
      <c r="Q8195" s="670">
        <v>6</v>
      </c>
      <c r="R8195" s="670">
        <v>12</v>
      </c>
    </row>
    <row r="8196" spans="1:18" ht="15.75" customHeight="1" x14ac:dyDescent="0.2">
      <c r="A8196" s="676" t="s">
        <v>16601</v>
      </c>
      <c r="B8196" s="670" t="s">
        <v>15968</v>
      </c>
      <c r="C8196" s="670" t="s">
        <v>16602</v>
      </c>
      <c r="D8196" s="668" t="s">
        <v>16616</v>
      </c>
      <c r="E8196" s="740">
        <v>2000</v>
      </c>
      <c r="F8196" s="670">
        <v>43500668</v>
      </c>
      <c r="G8196" s="668" t="s">
        <v>16620</v>
      </c>
      <c r="H8196" s="668"/>
      <c r="I8196" s="668" t="s">
        <v>7192</v>
      </c>
      <c r="J8196" s="668"/>
      <c r="K8196" s="670" t="s">
        <v>16621</v>
      </c>
      <c r="L8196" s="670">
        <v>12</v>
      </c>
      <c r="M8196" s="755">
        <v>24000</v>
      </c>
      <c r="N8196" s="670" t="s">
        <v>16622</v>
      </c>
      <c r="O8196" s="670">
        <v>7</v>
      </c>
      <c r="P8196" s="755">
        <v>14000</v>
      </c>
      <c r="Q8196" s="670">
        <v>6</v>
      </c>
      <c r="R8196" s="670">
        <v>12</v>
      </c>
    </row>
    <row r="8197" spans="1:18" ht="15.75" customHeight="1" x14ac:dyDescent="0.2">
      <c r="A8197" s="676" t="s">
        <v>16601</v>
      </c>
      <c r="B8197" s="670" t="s">
        <v>15968</v>
      </c>
      <c r="C8197" s="670" t="s">
        <v>16602</v>
      </c>
      <c r="D8197" s="668" t="s">
        <v>9268</v>
      </c>
      <c r="E8197" s="740">
        <v>5000</v>
      </c>
      <c r="F8197" s="670">
        <v>47177371</v>
      </c>
      <c r="G8197" s="668" t="s">
        <v>16623</v>
      </c>
      <c r="H8197" s="668" t="s">
        <v>9268</v>
      </c>
      <c r="I8197" s="668" t="s">
        <v>8801</v>
      </c>
      <c r="J8197" s="668"/>
      <c r="K8197" s="670" t="s">
        <v>16624</v>
      </c>
      <c r="L8197" s="670">
        <v>3</v>
      </c>
      <c r="M8197" s="755">
        <v>10500</v>
      </c>
      <c r="N8197" s="670"/>
      <c r="O8197" s="670"/>
      <c r="P8197" s="773"/>
      <c r="Q8197" s="670">
        <v>1</v>
      </c>
      <c r="R8197" s="670">
        <v>3</v>
      </c>
    </row>
    <row r="8198" spans="1:18" ht="15.75" customHeight="1" x14ac:dyDescent="0.2">
      <c r="A8198" s="676" t="s">
        <v>16601</v>
      </c>
      <c r="B8198" s="670" t="s">
        <v>15968</v>
      </c>
      <c r="C8198" s="670" t="s">
        <v>16602</v>
      </c>
      <c r="D8198" s="668" t="s">
        <v>6996</v>
      </c>
      <c r="E8198" s="740">
        <v>5000</v>
      </c>
      <c r="F8198" s="670">
        <v>46874220</v>
      </c>
      <c r="G8198" s="668" t="s">
        <v>16625</v>
      </c>
      <c r="H8198" s="668" t="s">
        <v>6996</v>
      </c>
      <c r="I8198" s="668" t="s">
        <v>6929</v>
      </c>
      <c r="J8198" s="675" t="s">
        <v>11169</v>
      </c>
      <c r="K8198" s="670"/>
      <c r="L8198" s="670"/>
      <c r="M8198" s="753"/>
      <c r="N8198" s="670"/>
      <c r="O8198" s="670"/>
      <c r="P8198" s="773"/>
      <c r="Q8198" s="670"/>
      <c r="R8198" s="670"/>
    </row>
    <row r="8199" spans="1:18" ht="15.75" customHeight="1" x14ac:dyDescent="0.2">
      <c r="A8199" s="676" t="s">
        <v>16601</v>
      </c>
      <c r="B8199" s="666" t="s">
        <v>15968</v>
      </c>
      <c r="C8199" s="666" t="s">
        <v>16602</v>
      </c>
      <c r="D8199" s="675" t="s">
        <v>10390</v>
      </c>
      <c r="E8199" s="737">
        <v>2000</v>
      </c>
      <c r="F8199" s="666">
        <v>18122903</v>
      </c>
      <c r="G8199" s="675" t="s">
        <v>16603</v>
      </c>
      <c r="H8199" s="675"/>
      <c r="I8199" s="675" t="s">
        <v>16339</v>
      </c>
      <c r="J8199" s="675"/>
      <c r="K8199" s="666" t="s">
        <v>16626</v>
      </c>
      <c r="L8199" s="666">
        <v>12</v>
      </c>
      <c r="M8199" s="756">
        <v>24000</v>
      </c>
      <c r="N8199" s="666" t="s">
        <v>16627</v>
      </c>
      <c r="O8199" s="666">
        <v>7</v>
      </c>
      <c r="P8199" s="756">
        <v>14000</v>
      </c>
      <c r="Q8199" s="666">
        <v>6</v>
      </c>
      <c r="R8199" s="666">
        <v>12</v>
      </c>
    </row>
    <row r="8200" spans="1:18" ht="15.75" customHeight="1" x14ac:dyDescent="0.2">
      <c r="A8200" s="676" t="s">
        <v>16601</v>
      </c>
      <c r="B8200" s="666" t="s">
        <v>15968</v>
      </c>
      <c r="C8200" s="666" t="s">
        <v>16602</v>
      </c>
      <c r="D8200" s="675" t="s">
        <v>10356</v>
      </c>
      <c r="E8200" s="737">
        <v>5000</v>
      </c>
      <c r="F8200" s="666">
        <v>47214237</v>
      </c>
      <c r="G8200" s="675" t="s">
        <v>15938</v>
      </c>
      <c r="H8200" s="675" t="s">
        <v>10356</v>
      </c>
      <c r="I8200" s="675" t="s">
        <v>6929</v>
      </c>
      <c r="J8200" s="675" t="s">
        <v>10356</v>
      </c>
      <c r="K8200" s="666" t="s">
        <v>16628</v>
      </c>
      <c r="L8200" s="666">
        <v>8</v>
      </c>
      <c r="M8200" s="756">
        <v>40000</v>
      </c>
      <c r="N8200" s="666"/>
      <c r="O8200" s="666"/>
      <c r="P8200" s="756"/>
      <c r="Q8200" s="666">
        <v>4</v>
      </c>
      <c r="R8200" s="666">
        <v>12</v>
      </c>
    </row>
    <row r="8201" spans="1:18" ht="15.75" customHeight="1" x14ac:dyDescent="0.2">
      <c r="A8201" s="676" t="s">
        <v>16601</v>
      </c>
      <c r="B8201" s="666" t="s">
        <v>15968</v>
      </c>
      <c r="C8201" s="666" t="s">
        <v>16602</v>
      </c>
      <c r="D8201" s="675" t="s">
        <v>16629</v>
      </c>
      <c r="E8201" s="737">
        <v>2000</v>
      </c>
      <c r="F8201" s="666">
        <v>44904283</v>
      </c>
      <c r="G8201" s="675" t="s">
        <v>16608</v>
      </c>
      <c r="H8201" s="675" t="s">
        <v>16630</v>
      </c>
      <c r="I8201" s="675" t="s">
        <v>7361</v>
      </c>
      <c r="J8201" s="675" t="s">
        <v>7361</v>
      </c>
      <c r="K8201" s="666" t="s">
        <v>16631</v>
      </c>
      <c r="L8201" s="666">
        <v>8</v>
      </c>
      <c r="M8201" s="756">
        <v>16000</v>
      </c>
      <c r="N8201" s="666"/>
      <c r="O8201" s="666"/>
      <c r="P8201" s="756"/>
      <c r="Q8201" s="666">
        <v>4</v>
      </c>
      <c r="R8201" s="666">
        <v>12</v>
      </c>
    </row>
    <row r="8202" spans="1:18" ht="15.75" customHeight="1" x14ac:dyDescent="0.2">
      <c r="A8202" s="676" t="s">
        <v>16601</v>
      </c>
      <c r="B8202" s="666" t="s">
        <v>15968</v>
      </c>
      <c r="C8202" s="666" t="s">
        <v>16602</v>
      </c>
      <c r="D8202" s="675" t="s">
        <v>9914</v>
      </c>
      <c r="E8202" s="737">
        <v>7000</v>
      </c>
      <c r="F8202" s="666">
        <v>70662729</v>
      </c>
      <c r="G8202" s="675" t="s">
        <v>16613</v>
      </c>
      <c r="H8202" s="675" t="s">
        <v>9914</v>
      </c>
      <c r="I8202" s="675" t="s">
        <v>6929</v>
      </c>
      <c r="J8202" s="675" t="s">
        <v>8801</v>
      </c>
      <c r="K8202" s="666" t="s">
        <v>16632</v>
      </c>
      <c r="L8202" s="666">
        <v>12</v>
      </c>
      <c r="M8202" s="756">
        <v>84000</v>
      </c>
      <c r="N8202" s="666" t="s">
        <v>16633</v>
      </c>
      <c r="O8202" s="666">
        <v>6</v>
      </c>
      <c r="P8202" s="756">
        <v>42000</v>
      </c>
      <c r="Q8202" s="666">
        <v>6</v>
      </c>
      <c r="R8202" s="666">
        <v>12</v>
      </c>
    </row>
    <row r="8203" spans="1:18" ht="15.75" customHeight="1" x14ac:dyDescent="0.2">
      <c r="A8203" s="676" t="s">
        <v>16601</v>
      </c>
      <c r="B8203" s="666" t="s">
        <v>15968</v>
      </c>
      <c r="C8203" s="666" t="s">
        <v>16602</v>
      </c>
      <c r="D8203" s="675" t="s">
        <v>8639</v>
      </c>
      <c r="E8203" s="737">
        <v>2000</v>
      </c>
      <c r="F8203" s="666">
        <v>61922843</v>
      </c>
      <c r="G8203" s="675" t="s">
        <v>16617</v>
      </c>
      <c r="H8203" s="675"/>
      <c r="I8203" s="675" t="s">
        <v>16339</v>
      </c>
      <c r="J8203" s="675"/>
      <c r="K8203" s="666" t="s">
        <v>16634</v>
      </c>
      <c r="L8203" s="666">
        <v>12</v>
      </c>
      <c r="M8203" s="756">
        <v>24000</v>
      </c>
      <c r="N8203" s="666" t="s">
        <v>16635</v>
      </c>
      <c r="O8203" s="666">
        <v>7</v>
      </c>
      <c r="P8203" s="756">
        <v>14000</v>
      </c>
      <c r="Q8203" s="666">
        <v>6</v>
      </c>
      <c r="R8203" s="666">
        <v>12</v>
      </c>
    </row>
    <row r="8204" spans="1:18" ht="15.75" customHeight="1" x14ac:dyDescent="0.2">
      <c r="A8204" s="676" t="s">
        <v>16601</v>
      </c>
      <c r="B8204" s="666" t="s">
        <v>15968</v>
      </c>
      <c r="C8204" s="666" t="s">
        <v>16602</v>
      </c>
      <c r="D8204" s="675" t="s">
        <v>8639</v>
      </c>
      <c r="E8204" s="737">
        <v>2000</v>
      </c>
      <c r="F8204" s="666">
        <v>43500668</v>
      </c>
      <c r="G8204" s="675" t="s">
        <v>16620</v>
      </c>
      <c r="H8204" s="675"/>
      <c r="I8204" s="675" t="s">
        <v>16339</v>
      </c>
      <c r="J8204" s="675"/>
      <c r="K8204" s="666" t="s">
        <v>16636</v>
      </c>
      <c r="L8204" s="666">
        <v>12</v>
      </c>
      <c r="M8204" s="756">
        <v>24000</v>
      </c>
      <c r="N8204" s="666" t="s">
        <v>16635</v>
      </c>
      <c r="O8204" s="666">
        <v>7</v>
      </c>
      <c r="P8204" s="756">
        <v>14000</v>
      </c>
      <c r="Q8204" s="666">
        <v>6</v>
      </c>
      <c r="R8204" s="666">
        <v>12</v>
      </c>
    </row>
    <row r="8205" spans="1:18" ht="15.75" customHeight="1" x14ac:dyDescent="0.2">
      <c r="A8205" s="676" t="s">
        <v>16601</v>
      </c>
      <c r="B8205" s="666" t="s">
        <v>15968</v>
      </c>
      <c r="C8205" s="666" t="s">
        <v>16602</v>
      </c>
      <c r="D8205" s="675" t="s">
        <v>9268</v>
      </c>
      <c r="E8205" s="737">
        <v>3500</v>
      </c>
      <c r="F8205" s="666">
        <v>47177371</v>
      </c>
      <c r="G8205" s="675" t="s">
        <v>16623</v>
      </c>
      <c r="H8205" s="675" t="s">
        <v>9268</v>
      </c>
      <c r="I8205" s="675" t="s">
        <v>6929</v>
      </c>
      <c r="J8205" s="675" t="s">
        <v>11008</v>
      </c>
      <c r="K8205" s="666" t="s">
        <v>16637</v>
      </c>
      <c r="L8205" s="666">
        <v>3</v>
      </c>
      <c r="M8205" s="756">
        <v>10500</v>
      </c>
      <c r="N8205" s="666"/>
      <c r="O8205" s="666"/>
      <c r="P8205" s="756"/>
      <c r="Q8205" s="666">
        <v>2</v>
      </c>
      <c r="R8205" s="666">
        <v>12</v>
      </c>
    </row>
    <row r="8206" spans="1:18" ht="15.75" customHeight="1" x14ac:dyDescent="0.2">
      <c r="A8206" s="676" t="s">
        <v>16601</v>
      </c>
      <c r="B8206" s="666" t="s">
        <v>15968</v>
      </c>
      <c r="C8206" s="666" t="s">
        <v>16602</v>
      </c>
      <c r="D8206" s="675" t="s">
        <v>6996</v>
      </c>
      <c r="E8206" s="737">
        <v>5000</v>
      </c>
      <c r="F8206" s="666">
        <v>46874220</v>
      </c>
      <c r="G8206" s="675" t="s">
        <v>16625</v>
      </c>
      <c r="H8206" s="675" t="s">
        <v>6996</v>
      </c>
      <c r="I8206" s="675" t="s">
        <v>6929</v>
      </c>
      <c r="J8206" s="675" t="s">
        <v>6996</v>
      </c>
      <c r="K8206" s="666" t="s">
        <v>16638</v>
      </c>
      <c r="L8206" s="666">
        <v>3</v>
      </c>
      <c r="M8206" s="756">
        <v>15000</v>
      </c>
      <c r="N8206" s="666"/>
      <c r="O8206" s="666"/>
      <c r="P8206" s="772"/>
      <c r="Q8206" s="666">
        <v>2</v>
      </c>
      <c r="R8206" s="666">
        <v>12</v>
      </c>
    </row>
    <row r="8207" spans="1:18" ht="15.75" customHeight="1" x14ac:dyDescent="0.2">
      <c r="A8207" s="676" t="s">
        <v>16601</v>
      </c>
      <c r="B8207" s="666" t="s">
        <v>15968</v>
      </c>
      <c r="C8207" s="666" t="s">
        <v>16602</v>
      </c>
      <c r="D8207" s="675" t="s">
        <v>9268</v>
      </c>
      <c r="E8207" s="737">
        <v>5000</v>
      </c>
      <c r="F8207" s="666">
        <v>46841670</v>
      </c>
      <c r="G8207" s="675" t="s">
        <v>16639</v>
      </c>
      <c r="H8207" s="675" t="s">
        <v>9268</v>
      </c>
      <c r="I8207" s="675" t="s">
        <v>6929</v>
      </c>
      <c r="J8207" s="675" t="s">
        <v>11008</v>
      </c>
      <c r="K8207" s="666" t="s">
        <v>16640</v>
      </c>
      <c r="L8207" s="666">
        <v>3</v>
      </c>
      <c r="M8207" s="756">
        <v>15000</v>
      </c>
      <c r="N8207" s="666"/>
      <c r="O8207" s="666"/>
      <c r="P8207" s="772"/>
      <c r="Q8207" s="666">
        <v>2</v>
      </c>
      <c r="R8207" s="666">
        <v>12</v>
      </c>
    </row>
    <row r="8208" spans="1:18" ht="15.75" customHeight="1" x14ac:dyDescent="0.2">
      <c r="A8208" s="676" t="s">
        <v>16601</v>
      </c>
      <c r="B8208" s="666" t="s">
        <v>15968</v>
      </c>
      <c r="C8208" s="666" t="s">
        <v>16602</v>
      </c>
      <c r="D8208" s="675" t="s">
        <v>10390</v>
      </c>
      <c r="E8208" s="737">
        <v>2000</v>
      </c>
      <c r="F8208" s="666">
        <v>71259700</v>
      </c>
      <c r="G8208" s="675" t="s">
        <v>16641</v>
      </c>
      <c r="H8208" s="675"/>
      <c r="I8208" s="675" t="s">
        <v>16339</v>
      </c>
      <c r="J8208" s="675"/>
      <c r="K8208" s="666" t="s">
        <v>16642</v>
      </c>
      <c r="L8208" s="666">
        <v>7</v>
      </c>
      <c r="M8208" s="756">
        <v>14000</v>
      </c>
      <c r="N8208" s="666"/>
      <c r="O8208" s="666"/>
      <c r="P8208" s="772"/>
      <c r="Q8208" s="666">
        <v>3</v>
      </c>
      <c r="R8208" s="666">
        <v>12</v>
      </c>
    </row>
    <row r="8209" spans="1:18" ht="15.75" customHeight="1" x14ac:dyDescent="0.2">
      <c r="A8209" s="676" t="s">
        <v>16601</v>
      </c>
      <c r="B8209" s="666" t="s">
        <v>15968</v>
      </c>
      <c r="C8209" s="666" t="s">
        <v>16602</v>
      </c>
      <c r="D8209" s="675" t="s">
        <v>10390</v>
      </c>
      <c r="E8209" s="737">
        <v>2000</v>
      </c>
      <c r="F8209" s="666">
        <v>43341455</v>
      </c>
      <c r="G8209" s="675" t="s">
        <v>16643</v>
      </c>
      <c r="H8209" s="675"/>
      <c r="I8209" s="675" t="s">
        <v>16339</v>
      </c>
      <c r="J8209" s="675"/>
      <c r="K8209" s="666" t="s">
        <v>16644</v>
      </c>
      <c r="L8209" s="666">
        <v>12</v>
      </c>
      <c r="M8209" s="756">
        <v>24000</v>
      </c>
      <c r="N8209" s="666" t="s">
        <v>16645</v>
      </c>
      <c r="O8209" s="666">
        <v>7</v>
      </c>
      <c r="P8209" s="756">
        <v>14000</v>
      </c>
      <c r="Q8209" s="666">
        <v>6</v>
      </c>
      <c r="R8209" s="666">
        <v>12</v>
      </c>
    </row>
    <row r="8210" spans="1:18" ht="15.75" customHeight="1" x14ac:dyDescent="0.2">
      <c r="A8210" s="676" t="s">
        <v>16601</v>
      </c>
      <c r="B8210" s="666" t="s">
        <v>15968</v>
      </c>
      <c r="C8210" s="666" t="s">
        <v>16602</v>
      </c>
      <c r="D8210" s="675" t="s">
        <v>16629</v>
      </c>
      <c r="E8210" s="737">
        <v>2000</v>
      </c>
      <c r="F8210" s="666">
        <v>46640265</v>
      </c>
      <c r="G8210" s="675" t="s">
        <v>16646</v>
      </c>
      <c r="H8210" s="675" t="s">
        <v>16630</v>
      </c>
      <c r="I8210" s="675" t="s">
        <v>7361</v>
      </c>
      <c r="J8210" s="675" t="s">
        <v>7361</v>
      </c>
      <c r="K8210" s="666" t="s">
        <v>16647</v>
      </c>
      <c r="L8210" s="666">
        <v>12</v>
      </c>
      <c r="M8210" s="756">
        <v>24000</v>
      </c>
      <c r="N8210" s="666" t="s">
        <v>16648</v>
      </c>
      <c r="O8210" s="666">
        <v>7</v>
      </c>
      <c r="P8210" s="756">
        <v>14000</v>
      </c>
      <c r="Q8210" s="666">
        <v>6</v>
      </c>
      <c r="R8210" s="666">
        <v>12</v>
      </c>
    </row>
    <row r="8211" spans="1:18" ht="15.75" customHeight="1" x14ac:dyDescent="0.2">
      <c r="A8211" s="676" t="s">
        <v>16601</v>
      </c>
      <c r="B8211" s="666" t="s">
        <v>15968</v>
      </c>
      <c r="C8211" s="666" t="s">
        <v>16602</v>
      </c>
      <c r="D8211" s="675" t="s">
        <v>9268</v>
      </c>
      <c r="E8211" s="737">
        <v>5000</v>
      </c>
      <c r="F8211" s="666">
        <v>70283701</v>
      </c>
      <c r="G8211" s="675" t="s">
        <v>16649</v>
      </c>
      <c r="H8211" s="675" t="s">
        <v>9268</v>
      </c>
      <c r="I8211" s="675" t="s">
        <v>6929</v>
      </c>
      <c r="J8211" s="675" t="s">
        <v>11008</v>
      </c>
      <c r="K8211" s="666" t="s">
        <v>16650</v>
      </c>
      <c r="L8211" s="666">
        <v>11</v>
      </c>
      <c r="M8211" s="756">
        <v>55000</v>
      </c>
      <c r="N8211" s="666" t="s">
        <v>16651</v>
      </c>
      <c r="O8211" s="666">
        <v>7</v>
      </c>
      <c r="P8211" s="756">
        <v>35000</v>
      </c>
      <c r="Q8211" s="666">
        <v>6</v>
      </c>
      <c r="R8211" s="666">
        <v>12</v>
      </c>
    </row>
    <row r="8212" spans="1:18" ht="15.75" customHeight="1" x14ac:dyDescent="0.2">
      <c r="A8212" s="676" t="s">
        <v>16601</v>
      </c>
      <c r="B8212" s="666" t="s">
        <v>15968</v>
      </c>
      <c r="C8212" s="666" t="s">
        <v>16602</v>
      </c>
      <c r="D8212" s="675" t="s">
        <v>16629</v>
      </c>
      <c r="E8212" s="737">
        <v>1500</v>
      </c>
      <c r="F8212" s="666">
        <v>70221498</v>
      </c>
      <c r="G8212" s="675" t="s">
        <v>16652</v>
      </c>
      <c r="H8212" s="675" t="s">
        <v>16630</v>
      </c>
      <c r="I8212" s="675"/>
      <c r="J8212" s="675" t="s">
        <v>7361</v>
      </c>
      <c r="K8212" s="666" t="s">
        <v>16653</v>
      </c>
      <c r="L8212" s="666">
        <v>11</v>
      </c>
      <c r="M8212" s="756">
        <v>16500</v>
      </c>
      <c r="N8212" s="666" t="s">
        <v>16654</v>
      </c>
      <c r="O8212" s="666">
        <v>7</v>
      </c>
      <c r="P8212" s="756">
        <v>10500</v>
      </c>
      <c r="Q8212" s="666">
        <v>6</v>
      </c>
      <c r="R8212" s="666">
        <v>12</v>
      </c>
    </row>
    <row r="8213" spans="1:18" ht="15.75" customHeight="1" x14ac:dyDescent="0.2">
      <c r="A8213" s="676" t="s">
        <v>16601</v>
      </c>
      <c r="B8213" s="666" t="s">
        <v>15968</v>
      </c>
      <c r="C8213" s="666" t="s">
        <v>16602</v>
      </c>
      <c r="D8213" s="675" t="s">
        <v>9914</v>
      </c>
      <c r="E8213" s="737">
        <v>7000</v>
      </c>
      <c r="F8213" s="666">
        <v>42083298</v>
      </c>
      <c r="G8213" s="675" t="s">
        <v>16655</v>
      </c>
      <c r="H8213" s="675" t="s">
        <v>9914</v>
      </c>
      <c r="I8213" s="675" t="s">
        <v>6929</v>
      </c>
      <c r="J8213" s="675" t="s">
        <v>9914</v>
      </c>
      <c r="K8213" s="666" t="s">
        <v>16656</v>
      </c>
      <c r="L8213" s="666">
        <v>2</v>
      </c>
      <c r="M8213" s="756">
        <v>14000</v>
      </c>
      <c r="N8213" s="666"/>
      <c r="O8213" s="666"/>
      <c r="P8213" s="772"/>
      <c r="Q8213" s="666">
        <v>6</v>
      </c>
      <c r="R8213" s="666">
        <v>12</v>
      </c>
    </row>
    <row r="8214" spans="1:18" ht="15.75" customHeight="1" x14ac:dyDescent="0.2">
      <c r="A8214" s="676" t="s">
        <v>16601</v>
      </c>
      <c r="B8214" s="666" t="s">
        <v>15968</v>
      </c>
      <c r="C8214" s="666" t="s">
        <v>16602</v>
      </c>
      <c r="D8214" s="675" t="s">
        <v>8639</v>
      </c>
      <c r="E8214" s="737">
        <v>1500</v>
      </c>
      <c r="F8214" s="666">
        <v>70347880</v>
      </c>
      <c r="G8214" s="665" t="s">
        <v>16657</v>
      </c>
      <c r="H8214" s="675"/>
      <c r="I8214" s="675" t="s">
        <v>16339</v>
      </c>
      <c r="J8214" s="675"/>
      <c r="K8214" s="666" t="s">
        <v>16658</v>
      </c>
      <c r="L8214" s="666">
        <v>11</v>
      </c>
      <c r="M8214" s="756">
        <v>16500</v>
      </c>
      <c r="N8214" s="666" t="s">
        <v>16659</v>
      </c>
      <c r="O8214" s="666">
        <v>7</v>
      </c>
      <c r="P8214" s="756">
        <v>10500</v>
      </c>
      <c r="Q8214" s="666">
        <v>6</v>
      </c>
      <c r="R8214" s="666">
        <v>12</v>
      </c>
    </row>
    <row r="8215" spans="1:18" ht="15.75" customHeight="1" x14ac:dyDescent="0.2">
      <c r="A8215" s="676" t="s">
        <v>16601</v>
      </c>
      <c r="B8215" s="666" t="s">
        <v>15968</v>
      </c>
      <c r="C8215" s="666" t="s">
        <v>16602</v>
      </c>
      <c r="D8215" s="675" t="s">
        <v>9268</v>
      </c>
      <c r="E8215" s="737">
        <v>5000</v>
      </c>
      <c r="F8215" s="666">
        <v>70161521</v>
      </c>
      <c r="G8215" s="675" t="s">
        <v>16660</v>
      </c>
      <c r="H8215" s="675" t="s">
        <v>9268</v>
      </c>
      <c r="I8215" s="675" t="s">
        <v>6929</v>
      </c>
      <c r="J8215" s="675" t="s">
        <v>11008</v>
      </c>
      <c r="K8215" s="666" t="s">
        <v>16661</v>
      </c>
      <c r="L8215" s="666">
        <v>5</v>
      </c>
      <c r="M8215" s="756">
        <v>25000</v>
      </c>
      <c r="N8215" s="666"/>
      <c r="O8215" s="666"/>
      <c r="P8215" s="772"/>
      <c r="Q8215" s="666">
        <v>6</v>
      </c>
      <c r="R8215" s="666">
        <v>12</v>
      </c>
    </row>
    <row r="8216" spans="1:18" ht="15.75" customHeight="1" x14ac:dyDescent="0.2">
      <c r="A8216" s="676" t="s">
        <v>16601</v>
      </c>
      <c r="B8216" s="666" t="s">
        <v>15968</v>
      </c>
      <c r="C8216" s="666" t="s">
        <v>16602</v>
      </c>
      <c r="D8216" s="675" t="s">
        <v>8639</v>
      </c>
      <c r="E8216" s="737">
        <v>1500</v>
      </c>
      <c r="F8216" s="666">
        <v>43838565</v>
      </c>
      <c r="G8216" s="675" t="s">
        <v>16662</v>
      </c>
      <c r="H8216" s="675"/>
      <c r="I8216" s="675" t="s">
        <v>16339</v>
      </c>
      <c r="J8216" s="675"/>
      <c r="K8216" s="666" t="s">
        <v>16663</v>
      </c>
      <c r="L8216" s="666">
        <v>11</v>
      </c>
      <c r="M8216" s="756">
        <v>16500</v>
      </c>
      <c r="N8216" s="666"/>
      <c r="O8216" s="666"/>
      <c r="P8216" s="772"/>
      <c r="Q8216" s="666">
        <v>6</v>
      </c>
      <c r="R8216" s="666">
        <v>12</v>
      </c>
    </row>
    <row r="8217" spans="1:18" ht="15.75" customHeight="1" x14ac:dyDescent="0.2">
      <c r="A8217" s="676" t="s">
        <v>16601</v>
      </c>
      <c r="B8217" s="666" t="s">
        <v>15968</v>
      </c>
      <c r="C8217" s="666" t="s">
        <v>16602</v>
      </c>
      <c r="D8217" s="675" t="s">
        <v>9268</v>
      </c>
      <c r="E8217" s="737">
        <v>5000</v>
      </c>
      <c r="F8217" s="666">
        <v>46392427</v>
      </c>
      <c r="G8217" s="665" t="s">
        <v>16664</v>
      </c>
      <c r="H8217" s="675" t="s">
        <v>9268</v>
      </c>
      <c r="I8217" s="675" t="s">
        <v>6929</v>
      </c>
      <c r="J8217" s="675" t="s">
        <v>11008</v>
      </c>
      <c r="K8217" s="666" t="s">
        <v>16665</v>
      </c>
      <c r="L8217" s="666">
        <v>11</v>
      </c>
      <c r="M8217" s="756">
        <v>55000</v>
      </c>
      <c r="N8217" s="666" t="s">
        <v>16666</v>
      </c>
      <c r="O8217" s="666">
        <v>7</v>
      </c>
      <c r="P8217" s="756">
        <v>35000</v>
      </c>
      <c r="Q8217" s="666">
        <v>6</v>
      </c>
      <c r="R8217" s="666">
        <v>12</v>
      </c>
    </row>
    <row r="8218" spans="1:18" ht="15.75" customHeight="1" x14ac:dyDescent="0.2">
      <c r="A8218" s="676" t="s">
        <v>16601</v>
      </c>
      <c r="B8218" s="666" t="s">
        <v>15968</v>
      </c>
      <c r="C8218" s="666" t="s">
        <v>16602</v>
      </c>
      <c r="D8218" s="675" t="s">
        <v>9914</v>
      </c>
      <c r="E8218" s="737">
        <v>7000</v>
      </c>
      <c r="F8218" s="666">
        <v>70818372</v>
      </c>
      <c r="G8218" s="675" t="s">
        <v>16157</v>
      </c>
      <c r="H8218" s="675" t="s">
        <v>9914</v>
      </c>
      <c r="I8218" s="675" t="s">
        <v>6929</v>
      </c>
      <c r="J8218" s="675" t="s">
        <v>9914</v>
      </c>
      <c r="K8218" s="666" t="s">
        <v>16667</v>
      </c>
      <c r="L8218" s="666">
        <v>3</v>
      </c>
      <c r="M8218" s="756">
        <v>21000</v>
      </c>
      <c r="N8218" s="666"/>
      <c r="O8218" s="666"/>
      <c r="P8218" s="756"/>
      <c r="Q8218" s="666">
        <v>1</v>
      </c>
      <c r="R8218" s="666">
        <v>12</v>
      </c>
    </row>
    <row r="8219" spans="1:18" ht="15.75" customHeight="1" x14ac:dyDescent="0.2">
      <c r="A8219" s="676" t="s">
        <v>16601</v>
      </c>
      <c r="B8219" s="666" t="s">
        <v>15968</v>
      </c>
      <c r="C8219" s="666" t="s">
        <v>16602</v>
      </c>
      <c r="D8219" s="675" t="s">
        <v>9914</v>
      </c>
      <c r="E8219" s="737">
        <v>7000</v>
      </c>
      <c r="F8219" s="666">
        <v>47101800</v>
      </c>
      <c r="G8219" s="675" t="s">
        <v>16668</v>
      </c>
      <c r="H8219" s="675" t="s">
        <v>9914</v>
      </c>
      <c r="I8219" s="675" t="s">
        <v>6929</v>
      </c>
      <c r="J8219" s="675" t="s">
        <v>9914</v>
      </c>
      <c r="K8219" s="666" t="s">
        <v>16669</v>
      </c>
      <c r="L8219" s="666">
        <v>2</v>
      </c>
      <c r="M8219" s="756">
        <v>14000</v>
      </c>
      <c r="N8219" s="666"/>
      <c r="O8219" s="666"/>
      <c r="P8219" s="756"/>
      <c r="Q8219" s="666">
        <v>1</v>
      </c>
      <c r="R8219" s="666">
        <v>12</v>
      </c>
    </row>
    <row r="8220" spans="1:18" ht="15.75" customHeight="1" x14ac:dyDescent="0.2">
      <c r="A8220" s="676" t="s">
        <v>16601</v>
      </c>
      <c r="B8220" s="666" t="s">
        <v>15968</v>
      </c>
      <c r="C8220" s="666" t="s">
        <v>16602</v>
      </c>
      <c r="D8220" s="675" t="s">
        <v>9914</v>
      </c>
      <c r="E8220" s="737">
        <v>5000</v>
      </c>
      <c r="F8220" s="666">
        <v>70662726</v>
      </c>
      <c r="G8220" s="675" t="s">
        <v>16670</v>
      </c>
      <c r="H8220" s="675" t="s">
        <v>9914</v>
      </c>
      <c r="I8220" s="675" t="s">
        <v>6929</v>
      </c>
      <c r="J8220" s="675" t="s">
        <v>9914</v>
      </c>
      <c r="K8220" s="666" t="s">
        <v>16671</v>
      </c>
      <c r="L8220" s="666">
        <v>11</v>
      </c>
      <c r="M8220" s="756">
        <v>55000</v>
      </c>
      <c r="N8220" s="666" t="s">
        <v>16672</v>
      </c>
      <c r="O8220" s="666">
        <v>7</v>
      </c>
      <c r="P8220" s="756">
        <v>35000</v>
      </c>
      <c r="Q8220" s="666">
        <v>6</v>
      </c>
      <c r="R8220" s="666">
        <v>12</v>
      </c>
    </row>
    <row r="8221" spans="1:18" ht="15.75" customHeight="1" x14ac:dyDescent="0.2">
      <c r="A8221" s="676" t="s">
        <v>16601</v>
      </c>
      <c r="B8221" s="666" t="s">
        <v>15968</v>
      </c>
      <c r="C8221" s="666" t="s">
        <v>16602</v>
      </c>
      <c r="D8221" s="675" t="s">
        <v>9268</v>
      </c>
      <c r="E8221" s="737">
        <v>5000</v>
      </c>
      <c r="F8221" s="666">
        <v>70825505</v>
      </c>
      <c r="G8221" s="675" t="s">
        <v>15302</v>
      </c>
      <c r="H8221" s="675" t="s">
        <v>9268</v>
      </c>
      <c r="I8221" s="675" t="s">
        <v>6929</v>
      </c>
      <c r="J8221" s="675" t="s">
        <v>11008</v>
      </c>
      <c r="K8221" s="666" t="s">
        <v>16673</v>
      </c>
      <c r="L8221" s="666">
        <v>5</v>
      </c>
      <c r="M8221" s="756">
        <v>25000</v>
      </c>
      <c r="N8221" s="666"/>
      <c r="O8221" s="666"/>
      <c r="P8221" s="756"/>
      <c r="Q8221" s="666">
        <v>2</v>
      </c>
      <c r="R8221" s="666">
        <v>12</v>
      </c>
    </row>
    <row r="8222" spans="1:18" ht="15.75" customHeight="1" x14ac:dyDescent="0.2">
      <c r="A8222" s="676" t="s">
        <v>16601</v>
      </c>
      <c r="B8222" s="666" t="s">
        <v>15968</v>
      </c>
      <c r="C8222" s="666" t="s">
        <v>16602</v>
      </c>
      <c r="D8222" s="675" t="s">
        <v>6996</v>
      </c>
      <c r="E8222" s="737">
        <v>5000</v>
      </c>
      <c r="F8222" s="666">
        <v>46439398</v>
      </c>
      <c r="G8222" s="675" t="s">
        <v>16674</v>
      </c>
      <c r="H8222" s="675" t="s">
        <v>6996</v>
      </c>
      <c r="I8222" s="675" t="s">
        <v>6929</v>
      </c>
      <c r="J8222" s="675" t="s">
        <v>6996</v>
      </c>
      <c r="K8222" s="666" t="s">
        <v>16675</v>
      </c>
      <c r="L8222" s="666">
        <v>11</v>
      </c>
      <c r="M8222" s="763">
        <v>55000</v>
      </c>
      <c r="N8222" s="666" t="s">
        <v>16676</v>
      </c>
      <c r="O8222" s="666">
        <v>7</v>
      </c>
      <c r="P8222" s="756">
        <v>35000</v>
      </c>
      <c r="Q8222" s="666">
        <v>6</v>
      </c>
      <c r="R8222" s="666">
        <v>12</v>
      </c>
    </row>
    <row r="8223" spans="1:18" ht="15.75" customHeight="1" x14ac:dyDescent="0.2">
      <c r="A8223" s="676" t="s">
        <v>16601</v>
      </c>
      <c r="B8223" s="666" t="s">
        <v>15968</v>
      </c>
      <c r="C8223" s="666" t="s">
        <v>16602</v>
      </c>
      <c r="D8223" s="675" t="s">
        <v>10390</v>
      </c>
      <c r="E8223" s="737">
        <v>2000</v>
      </c>
      <c r="F8223" s="666">
        <v>46147838</v>
      </c>
      <c r="G8223" s="675" t="s">
        <v>16677</v>
      </c>
      <c r="H8223" s="675"/>
      <c r="I8223" s="675" t="s">
        <v>16339</v>
      </c>
      <c r="J8223" s="675"/>
      <c r="K8223" s="666" t="s">
        <v>16678</v>
      </c>
      <c r="L8223" s="666">
        <v>2</v>
      </c>
      <c r="M8223" s="763">
        <v>4000</v>
      </c>
      <c r="N8223" s="666"/>
      <c r="O8223" s="666"/>
      <c r="P8223" s="756"/>
      <c r="Q8223" s="666">
        <v>1</v>
      </c>
      <c r="R8223" s="666">
        <v>12</v>
      </c>
    </row>
    <row r="8224" spans="1:18" ht="15.75" customHeight="1" x14ac:dyDescent="0.2">
      <c r="A8224" s="676" t="s">
        <v>16601</v>
      </c>
      <c r="B8224" s="666" t="s">
        <v>15968</v>
      </c>
      <c r="C8224" s="666" t="s">
        <v>16602</v>
      </c>
      <c r="D8224" s="675" t="s">
        <v>11261</v>
      </c>
      <c r="E8224" s="737">
        <v>3000</v>
      </c>
      <c r="F8224" s="666">
        <v>44214159</v>
      </c>
      <c r="G8224" s="675" t="s">
        <v>16679</v>
      </c>
      <c r="H8224" s="675" t="s">
        <v>11261</v>
      </c>
      <c r="I8224" s="675" t="s">
        <v>7361</v>
      </c>
      <c r="J8224" s="675" t="s">
        <v>7361</v>
      </c>
      <c r="K8224" s="666" t="s">
        <v>16680</v>
      </c>
      <c r="L8224" s="666">
        <v>11</v>
      </c>
      <c r="M8224" s="763">
        <v>33000</v>
      </c>
      <c r="N8224" s="666" t="s">
        <v>16681</v>
      </c>
      <c r="O8224" s="666">
        <v>7</v>
      </c>
      <c r="P8224" s="756">
        <v>21000</v>
      </c>
      <c r="Q8224" s="666">
        <v>6</v>
      </c>
      <c r="R8224" s="666">
        <v>12</v>
      </c>
    </row>
    <row r="8225" spans="1:18" ht="15.75" customHeight="1" x14ac:dyDescent="0.2">
      <c r="A8225" s="676" t="s">
        <v>16601</v>
      </c>
      <c r="B8225" s="666" t="s">
        <v>15968</v>
      </c>
      <c r="C8225" s="666" t="s">
        <v>16602</v>
      </c>
      <c r="D8225" s="675" t="s">
        <v>8639</v>
      </c>
      <c r="E8225" s="737">
        <v>2000</v>
      </c>
      <c r="F8225" s="666">
        <v>47167845</v>
      </c>
      <c r="G8225" s="675" t="s">
        <v>16682</v>
      </c>
      <c r="H8225" s="675"/>
      <c r="I8225" s="675" t="s">
        <v>16339</v>
      </c>
      <c r="J8225" s="675"/>
      <c r="K8225" s="666" t="s">
        <v>16683</v>
      </c>
      <c r="L8225" s="666">
        <v>11</v>
      </c>
      <c r="M8225" s="763">
        <v>22000</v>
      </c>
      <c r="N8225" s="666" t="s">
        <v>16684</v>
      </c>
      <c r="O8225" s="666">
        <v>7</v>
      </c>
      <c r="P8225" s="756">
        <v>14000</v>
      </c>
      <c r="Q8225" s="666">
        <v>6</v>
      </c>
      <c r="R8225" s="666">
        <v>12</v>
      </c>
    </row>
    <row r="8226" spans="1:18" ht="15.75" customHeight="1" x14ac:dyDescent="0.2">
      <c r="A8226" s="676" t="s">
        <v>16601</v>
      </c>
      <c r="B8226" s="666" t="s">
        <v>15968</v>
      </c>
      <c r="C8226" s="666" t="s">
        <v>16602</v>
      </c>
      <c r="D8226" s="675" t="s">
        <v>6996</v>
      </c>
      <c r="E8226" s="737">
        <v>5000</v>
      </c>
      <c r="F8226" s="666">
        <v>42554823</v>
      </c>
      <c r="G8226" s="675" t="s">
        <v>16685</v>
      </c>
      <c r="H8226" s="675" t="s">
        <v>6996</v>
      </c>
      <c r="I8226" s="675" t="s">
        <v>6929</v>
      </c>
      <c r="J8226" s="675" t="s">
        <v>6996</v>
      </c>
      <c r="K8226" s="666" t="s">
        <v>16686</v>
      </c>
      <c r="L8226" s="666">
        <v>2</v>
      </c>
      <c r="M8226" s="763">
        <v>10000</v>
      </c>
      <c r="N8226" s="666"/>
      <c r="O8226" s="666"/>
      <c r="P8226" s="756"/>
      <c r="Q8226" s="666">
        <v>1</v>
      </c>
      <c r="R8226" s="666">
        <v>12</v>
      </c>
    </row>
    <row r="8227" spans="1:18" ht="15.75" customHeight="1" x14ac:dyDescent="0.2">
      <c r="A8227" s="676" t="s">
        <v>16601</v>
      </c>
      <c r="B8227" s="666" t="s">
        <v>15968</v>
      </c>
      <c r="C8227" s="666" t="s">
        <v>16602</v>
      </c>
      <c r="D8227" s="675" t="s">
        <v>10390</v>
      </c>
      <c r="E8227" s="737">
        <v>2000</v>
      </c>
      <c r="F8227" s="666">
        <v>19055745</v>
      </c>
      <c r="G8227" s="675" t="s">
        <v>16687</v>
      </c>
      <c r="H8227" s="675"/>
      <c r="I8227" s="675" t="s">
        <v>16339</v>
      </c>
      <c r="J8227" s="675"/>
      <c r="K8227" s="666" t="s">
        <v>16688</v>
      </c>
      <c r="L8227" s="666">
        <v>11</v>
      </c>
      <c r="M8227" s="763">
        <v>22000</v>
      </c>
      <c r="N8227" s="666" t="s">
        <v>16689</v>
      </c>
      <c r="O8227" s="666">
        <v>7</v>
      </c>
      <c r="P8227" s="756">
        <v>14000</v>
      </c>
      <c r="Q8227" s="666">
        <v>6</v>
      </c>
      <c r="R8227" s="666">
        <v>12</v>
      </c>
    </row>
    <row r="8228" spans="1:18" ht="15.75" customHeight="1" x14ac:dyDescent="0.2">
      <c r="A8228" s="676" t="s">
        <v>16601</v>
      </c>
      <c r="B8228" s="666" t="s">
        <v>15968</v>
      </c>
      <c r="C8228" s="666" t="s">
        <v>16602</v>
      </c>
      <c r="D8228" s="675" t="s">
        <v>16690</v>
      </c>
      <c r="E8228" s="737">
        <v>2500</v>
      </c>
      <c r="F8228" s="666">
        <v>47001740</v>
      </c>
      <c r="G8228" s="675" t="s">
        <v>16691</v>
      </c>
      <c r="H8228" s="675" t="s">
        <v>16690</v>
      </c>
      <c r="I8228" s="675" t="s">
        <v>7361</v>
      </c>
      <c r="J8228" s="675" t="s">
        <v>7361</v>
      </c>
      <c r="K8228" s="666" t="s">
        <v>16692</v>
      </c>
      <c r="L8228" s="666">
        <v>11</v>
      </c>
      <c r="M8228" s="763">
        <v>27500</v>
      </c>
      <c r="N8228" s="666" t="s">
        <v>16693</v>
      </c>
      <c r="O8228" s="666">
        <v>7</v>
      </c>
      <c r="P8228" s="756">
        <v>17500</v>
      </c>
      <c r="Q8228" s="666">
        <v>6</v>
      </c>
      <c r="R8228" s="666">
        <v>12</v>
      </c>
    </row>
    <row r="8229" spans="1:18" ht="15.75" customHeight="1" x14ac:dyDescent="0.2">
      <c r="A8229" s="676" t="s">
        <v>16601</v>
      </c>
      <c r="B8229" s="666" t="s">
        <v>15968</v>
      </c>
      <c r="C8229" s="666" t="s">
        <v>16602</v>
      </c>
      <c r="D8229" s="675" t="s">
        <v>9914</v>
      </c>
      <c r="E8229" s="737">
        <v>7000</v>
      </c>
      <c r="F8229" s="666">
        <v>46439398</v>
      </c>
      <c r="G8229" s="675" t="s">
        <v>16694</v>
      </c>
      <c r="H8229" s="675" t="s">
        <v>9914</v>
      </c>
      <c r="I8229" s="675" t="s">
        <v>6929</v>
      </c>
      <c r="J8229" s="675" t="s">
        <v>9914</v>
      </c>
      <c r="K8229" s="666" t="s">
        <v>16695</v>
      </c>
      <c r="L8229" s="666">
        <v>2</v>
      </c>
      <c r="M8229" s="763">
        <v>14000</v>
      </c>
      <c r="N8229" s="666"/>
      <c r="O8229" s="666"/>
      <c r="P8229" s="756"/>
      <c r="Q8229" s="666">
        <v>1</v>
      </c>
      <c r="R8229" s="666">
        <v>12</v>
      </c>
    </row>
    <row r="8230" spans="1:18" ht="15.75" customHeight="1" x14ac:dyDescent="0.2">
      <c r="A8230" s="676" t="s">
        <v>16601</v>
      </c>
      <c r="B8230" s="666" t="s">
        <v>15968</v>
      </c>
      <c r="C8230" s="666" t="s">
        <v>16602</v>
      </c>
      <c r="D8230" s="675" t="s">
        <v>10390</v>
      </c>
      <c r="E8230" s="737">
        <v>2000</v>
      </c>
      <c r="F8230" s="666">
        <v>45760699</v>
      </c>
      <c r="G8230" s="675" t="s">
        <v>16696</v>
      </c>
      <c r="H8230" s="675"/>
      <c r="I8230" s="675" t="s">
        <v>16339</v>
      </c>
      <c r="J8230" s="675"/>
      <c r="K8230" s="666" t="s">
        <v>16697</v>
      </c>
      <c r="L8230" s="666">
        <v>9</v>
      </c>
      <c r="M8230" s="763">
        <v>18000</v>
      </c>
      <c r="N8230" s="666" t="s">
        <v>16698</v>
      </c>
      <c r="O8230" s="666">
        <v>7</v>
      </c>
      <c r="P8230" s="756">
        <v>14000</v>
      </c>
      <c r="Q8230" s="666">
        <v>1</v>
      </c>
      <c r="R8230" s="666">
        <v>12</v>
      </c>
    </row>
    <row r="8231" spans="1:18" ht="15.75" customHeight="1" x14ac:dyDescent="0.2">
      <c r="A8231" s="676" t="s">
        <v>16601</v>
      </c>
      <c r="B8231" s="666" t="s">
        <v>15968</v>
      </c>
      <c r="C8231" s="666" t="s">
        <v>16602</v>
      </c>
      <c r="D8231" s="675" t="s">
        <v>6996</v>
      </c>
      <c r="E8231" s="737">
        <v>5000</v>
      </c>
      <c r="F8231" s="666">
        <v>46475688</v>
      </c>
      <c r="G8231" s="675" t="s">
        <v>16699</v>
      </c>
      <c r="H8231" s="675" t="s">
        <v>6996</v>
      </c>
      <c r="I8231" s="675" t="s">
        <v>6929</v>
      </c>
      <c r="J8231" s="675" t="s">
        <v>6996</v>
      </c>
      <c r="K8231" s="666" t="s">
        <v>16700</v>
      </c>
      <c r="L8231" s="666">
        <v>5</v>
      </c>
      <c r="M8231" s="763">
        <v>25000</v>
      </c>
      <c r="N8231" s="666"/>
      <c r="O8231" s="666">
        <v>6</v>
      </c>
      <c r="P8231" s="756">
        <v>30000</v>
      </c>
      <c r="Q8231" s="666">
        <v>3</v>
      </c>
      <c r="R8231" s="666">
        <v>12</v>
      </c>
    </row>
    <row r="8232" spans="1:18" ht="15.75" customHeight="1" x14ac:dyDescent="0.2">
      <c r="A8232" s="676" t="s">
        <v>16601</v>
      </c>
      <c r="B8232" s="666" t="s">
        <v>15968</v>
      </c>
      <c r="C8232" s="666" t="s">
        <v>16602</v>
      </c>
      <c r="D8232" s="675" t="s">
        <v>9268</v>
      </c>
      <c r="E8232" s="737">
        <v>5000</v>
      </c>
      <c r="F8232" s="666">
        <v>48582457</v>
      </c>
      <c r="G8232" s="675" t="s">
        <v>12142</v>
      </c>
      <c r="H8232" s="675" t="s">
        <v>9268</v>
      </c>
      <c r="I8232" s="675" t="s">
        <v>6929</v>
      </c>
      <c r="J8232" s="675" t="s">
        <v>11008</v>
      </c>
      <c r="K8232" s="666" t="s">
        <v>16701</v>
      </c>
      <c r="L8232" s="666">
        <v>1</v>
      </c>
      <c r="M8232" s="763">
        <v>5000</v>
      </c>
      <c r="N8232" s="666"/>
      <c r="O8232" s="666"/>
      <c r="P8232" s="756"/>
      <c r="Q8232" s="666">
        <v>1</v>
      </c>
      <c r="R8232" s="666">
        <v>12</v>
      </c>
    </row>
    <row r="8233" spans="1:18" ht="15.75" customHeight="1" x14ac:dyDescent="0.2">
      <c r="A8233" s="676" t="s">
        <v>16601</v>
      </c>
      <c r="B8233" s="666" t="s">
        <v>15968</v>
      </c>
      <c r="C8233" s="666" t="s">
        <v>16602</v>
      </c>
      <c r="D8233" s="675" t="s">
        <v>6996</v>
      </c>
      <c r="E8233" s="737">
        <v>5000</v>
      </c>
      <c r="F8233" s="666">
        <v>47115940</v>
      </c>
      <c r="G8233" s="675" t="s">
        <v>16702</v>
      </c>
      <c r="H8233" s="675" t="s">
        <v>6996</v>
      </c>
      <c r="I8233" s="675" t="s">
        <v>6929</v>
      </c>
      <c r="J8233" s="675" t="s">
        <v>6996</v>
      </c>
      <c r="K8233" s="666" t="s">
        <v>16703</v>
      </c>
      <c r="L8233" s="666">
        <v>9</v>
      </c>
      <c r="M8233" s="763">
        <v>45000</v>
      </c>
      <c r="N8233" s="666" t="s">
        <v>16704</v>
      </c>
      <c r="O8233" s="666">
        <v>7</v>
      </c>
      <c r="P8233" s="756">
        <v>35000</v>
      </c>
      <c r="Q8233" s="666">
        <v>5</v>
      </c>
      <c r="R8233" s="666">
        <v>12</v>
      </c>
    </row>
    <row r="8234" spans="1:18" ht="15.75" customHeight="1" x14ac:dyDescent="0.2">
      <c r="A8234" s="676" t="s">
        <v>16601</v>
      </c>
      <c r="B8234" s="666" t="s">
        <v>15968</v>
      </c>
      <c r="C8234" s="666" t="s">
        <v>16602</v>
      </c>
      <c r="D8234" s="675" t="s">
        <v>9268</v>
      </c>
      <c r="E8234" s="737">
        <v>5000</v>
      </c>
      <c r="F8234" s="666">
        <v>72942903</v>
      </c>
      <c r="G8234" s="675" t="s">
        <v>15368</v>
      </c>
      <c r="H8234" s="675" t="s">
        <v>9268</v>
      </c>
      <c r="I8234" s="675" t="s">
        <v>6929</v>
      </c>
      <c r="J8234" s="675" t="s">
        <v>11008</v>
      </c>
      <c r="K8234" s="666" t="s">
        <v>16705</v>
      </c>
      <c r="L8234" s="666">
        <v>3</v>
      </c>
      <c r="M8234" s="763">
        <v>15000</v>
      </c>
      <c r="N8234" s="666"/>
      <c r="O8234" s="666"/>
      <c r="P8234" s="772"/>
      <c r="Q8234" s="666">
        <v>1</v>
      </c>
      <c r="R8234" s="666">
        <v>12</v>
      </c>
    </row>
    <row r="8235" spans="1:18" ht="15.75" customHeight="1" x14ac:dyDescent="0.2">
      <c r="A8235" s="676" t="s">
        <v>16601</v>
      </c>
      <c r="B8235" s="666" t="s">
        <v>15968</v>
      </c>
      <c r="C8235" s="666" t="s">
        <v>16602</v>
      </c>
      <c r="D8235" s="675" t="s">
        <v>16629</v>
      </c>
      <c r="E8235" s="737">
        <v>2400</v>
      </c>
      <c r="F8235" s="666">
        <v>70225448</v>
      </c>
      <c r="G8235" s="675" t="s">
        <v>16706</v>
      </c>
      <c r="H8235" s="675" t="s">
        <v>16690</v>
      </c>
      <c r="I8235" s="675" t="s">
        <v>7361</v>
      </c>
      <c r="J8235" s="675" t="s">
        <v>7361</v>
      </c>
      <c r="K8235" s="666" t="s">
        <v>16707</v>
      </c>
      <c r="L8235" s="666">
        <v>4</v>
      </c>
      <c r="M8235" s="763">
        <v>9600</v>
      </c>
      <c r="N8235" s="666"/>
      <c r="O8235" s="666"/>
      <c r="P8235" s="772"/>
      <c r="Q8235" s="666">
        <v>2</v>
      </c>
      <c r="R8235" s="666">
        <v>12</v>
      </c>
    </row>
    <row r="8236" spans="1:18" ht="15.75" customHeight="1" x14ac:dyDescent="0.2">
      <c r="A8236" s="676" t="s">
        <v>16601</v>
      </c>
      <c r="B8236" s="666" t="s">
        <v>15968</v>
      </c>
      <c r="C8236" s="666" t="s">
        <v>16602</v>
      </c>
      <c r="D8236" s="675" t="s">
        <v>16629</v>
      </c>
      <c r="E8236" s="737">
        <v>2650</v>
      </c>
      <c r="F8236" s="666">
        <v>76806902</v>
      </c>
      <c r="G8236" s="675" t="s">
        <v>16708</v>
      </c>
      <c r="H8236" s="675" t="s">
        <v>16690</v>
      </c>
      <c r="I8236" s="675" t="s">
        <v>7361</v>
      </c>
      <c r="J8236" s="675" t="s">
        <v>7361</v>
      </c>
      <c r="K8236" s="666" t="s">
        <v>16709</v>
      </c>
      <c r="L8236" s="666">
        <v>8</v>
      </c>
      <c r="M8236" s="763">
        <v>21200</v>
      </c>
      <c r="N8236" s="666" t="s">
        <v>16710</v>
      </c>
      <c r="O8236" s="666">
        <v>7</v>
      </c>
      <c r="P8236" s="756">
        <v>18550</v>
      </c>
      <c r="Q8236" s="666">
        <v>4</v>
      </c>
      <c r="R8236" s="666">
        <v>12</v>
      </c>
    </row>
    <row r="8237" spans="1:18" ht="15.75" customHeight="1" x14ac:dyDescent="0.2">
      <c r="A8237" s="676" t="s">
        <v>16601</v>
      </c>
      <c r="B8237" s="666" t="s">
        <v>15968</v>
      </c>
      <c r="C8237" s="666" t="s">
        <v>16602</v>
      </c>
      <c r="D8237" s="675" t="s">
        <v>16629</v>
      </c>
      <c r="E8237" s="737">
        <v>2650</v>
      </c>
      <c r="F8237" s="666">
        <v>71973954</v>
      </c>
      <c r="G8237" s="675" t="s">
        <v>16711</v>
      </c>
      <c r="H8237" s="675" t="s">
        <v>16690</v>
      </c>
      <c r="I8237" s="675" t="s">
        <v>7361</v>
      </c>
      <c r="J8237" s="675" t="s">
        <v>7361</v>
      </c>
      <c r="K8237" s="666" t="s">
        <v>16712</v>
      </c>
      <c r="L8237" s="666">
        <v>4</v>
      </c>
      <c r="M8237" s="763">
        <v>10600</v>
      </c>
      <c r="N8237" s="666"/>
      <c r="O8237" s="666"/>
      <c r="P8237" s="756"/>
      <c r="Q8237" s="666">
        <v>2</v>
      </c>
      <c r="R8237" s="666">
        <v>12</v>
      </c>
    </row>
    <row r="8238" spans="1:18" ht="15.75" customHeight="1" x14ac:dyDescent="0.2">
      <c r="A8238" s="676" t="s">
        <v>16601</v>
      </c>
      <c r="B8238" s="666" t="s">
        <v>15968</v>
      </c>
      <c r="C8238" s="666" t="s">
        <v>16602</v>
      </c>
      <c r="D8238" s="675" t="s">
        <v>16629</v>
      </c>
      <c r="E8238" s="737">
        <v>2650</v>
      </c>
      <c r="F8238" s="666">
        <v>76556481</v>
      </c>
      <c r="G8238" s="675" t="s">
        <v>16713</v>
      </c>
      <c r="H8238" s="675" t="s">
        <v>16690</v>
      </c>
      <c r="I8238" s="675" t="s">
        <v>7361</v>
      </c>
      <c r="J8238" s="675" t="s">
        <v>7361</v>
      </c>
      <c r="K8238" s="666" t="s">
        <v>16714</v>
      </c>
      <c r="L8238" s="666">
        <v>8</v>
      </c>
      <c r="M8238" s="763">
        <v>21200</v>
      </c>
      <c r="N8238" s="666" t="s">
        <v>16715</v>
      </c>
      <c r="O8238" s="666">
        <v>7</v>
      </c>
      <c r="P8238" s="756">
        <v>18550</v>
      </c>
      <c r="Q8238" s="666">
        <v>4</v>
      </c>
      <c r="R8238" s="666">
        <v>12</v>
      </c>
    </row>
    <row r="8239" spans="1:18" ht="15.75" customHeight="1" x14ac:dyDescent="0.2">
      <c r="A8239" s="676" t="s">
        <v>16601</v>
      </c>
      <c r="B8239" s="666" t="s">
        <v>15968</v>
      </c>
      <c r="C8239" s="666" t="s">
        <v>16602</v>
      </c>
      <c r="D8239" s="675" t="s">
        <v>16629</v>
      </c>
      <c r="E8239" s="737">
        <v>2500</v>
      </c>
      <c r="F8239" s="666">
        <v>70487749</v>
      </c>
      <c r="G8239" s="675" t="s">
        <v>16716</v>
      </c>
      <c r="H8239" s="675" t="s">
        <v>16690</v>
      </c>
      <c r="I8239" s="675" t="s">
        <v>7361</v>
      </c>
      <c r="J8239" s="675" t="s">
        <v>7361</v>
      </c>
      <c r="K8239" s="666" t="s">
        <v>16717</v>
      </c>
      <c r="L8239" s="666">
        <v>4</v>
      </c>
      <c r="M8239" s="763">
        <v>10000</v>
      </c>
      <c r="N8239" s="666"/>
      <c r="O8239" s="666"/>
      <c r="P8239" s="756"/>
      <c r="Q8239" s="666">
        <v>4</v>
      </c>
      <c r="R8239" s="666">
        <v>12</v>
      </c>
    </row>
    <row r="8240" spans="1:18" ht="15.75" customHeight="1" x14ac:dyDescent="0.2">
      <c r="A8240" s="676" t="s">
        <v>16601</v>
      </c>
      <c r="B8240" s="666" t="s">
        <v>15968</v>
      </c>
      <c r="C8240" s="666" t="s">
        <v>16602</v>
      </c>
      <c r="D8240" s="675" t="s">
        <v>10356</v>
      </c>
      <c r="E8240" s="737">
        <v>4000</v>
      </c>
      <c r="F8240" s="666">
        <v>44582152</v>
      </c>
      <c r="G8240" s="675" t="s">
        <v>15457</v>
      </c>
      <c r="H8240" s="675" t="s">
        <v>10356</v>
      </c>
      <c r="I8240" s="675" t="s">
        <v>6929</v>
      </c>
      <c r="J8240" s="675" t="s">
        <v>10356</v>
      </c>
      <c r="K8240" s="666" t="s">
        <v>16718</v>
      </c>
      <c r="L8240" s="666">
        <v>4</v>
      </c>
      <c r="M8240" s="763">
        <v>16000</v>
      </c>
      <c r="N8240" s="666"/>
      <c r="O8240" s="666"/>
      <c r="P8240" s="756"/>
      <c r="Q8240" s="666">
        <v>4</v>
      </c>
      <c r="R8240" s="666">
        <v>12</v>
      </c>
    </row>
    <row r="8241" spans="1:18" ht="15.75" customHeight="1" x14ac:dyDescent="0.2">
      <c r="A8241" s="676" t="s">
        <v>16601</v>
      </c>
      <c r="B8241" s="666" t="s">
        <v>15968</v>
      </c>
      <c r="C8241" s="666" t="s">
        <v>16602</v>
      </c>
      <c r="D8241" s="675" t="s">
        <v>16629</v>
      </c>
      <c r="E8241" s="737">
        <v>2650</v>
      </c>
      <c r="F8241" s="666">
        <v>76597173</v>
      </c>
      <c r="G8241" s="675" t="s">
        <v>16719</v>
      </c>
      <c r="H8241" s="675" t="s">
        <v>16690</v>
      </c>
      <c r="I8241" s="675" t="s">
        <v>7361</v>
      </c>
      <c r="J8241" s="675" t="s">
        <v>7361</v>
      </c>
      <c r="K8241" s="666" t="s">
        <v>16720</v>
      </c>
      <c r="L8241" s="666">
        <v>4</v>
      </c>
      <c r="M8241" s="763">
        <v>10600</v>
      </c>
      <c r="N8241" s="666"/>
      <c r="O8241" s="666"/>
      <c r="P8241" s="756"/>
      <c r="Q8241" s="666">
        <v>2</v>
      </c>
      <c r="R8241" s="666">
        <v>12</v>
      </c>
    </row>
    <row r="8242" spans="1:18" ht="15.75" customHeight="1" x14ac:dyDescent="0.2">
      <c r="A8242" s="676" t="s">
        <v>16601</v>
      </c>
      <c r="B8242" s="666" t="s">
        <v>15968</v>
      </c>
      <c r="C8242" s="666" t="s">
        <v>16602</v>
      </c>
      <c r="D8242" s="675" t="s">
        <v>16629</v>
      </c>
      <c r="E8242" s="737">
        <v>2650</v>
      </c>
      <c r="F8242" s="666">
        <v>47350732</v>
      </c>
      <c r="G8242" s="675" t="s">
        <v>16721</v>
      </c>
      <c r="H8242" s="675" t="s">
        <v>16690</v>
      </c>
      <c r="I8242" s="675" t="s">
        <v>7361</v>
      </c>
      <c r="J8242" s="675" t="s">
        <v>7361</v>
      </c>
      <c r="K8242" s="666" t="s">
        <v>16722</v>
      </c>
      <c r="L8242" s="666">
        <v>5</v>
      </c>
      <c r="M8242" s="763">
        <v>13250</v>
      </c>
      <c r="N8242" s="666"/>
      <c r="O8242" s="666"/>
      <c r="P8242" s="756"/>
      <c r="Q8242" s="666">
        <v>3</v>
      </c>
      <c r="R8242" s="666">
        <v>12</v>
      </c>
    </row>
    <row r="8243" spans="1:18" ht="15.75" customHeight="1" x14ac:dyDescent="0.2">
      <c r="A8243" s="676" t="s">
        <v>16601</v>
      </c>
      <c r="B8243" s="666" t="s">
        <v>15968</v>
      </c>
      <c r="C8243" s="666" t="s">
        <v>16602</v>
      </c>
      <c r="D8243" s="675" t="s">
        <v>16629</v>
      </c>
      <c r="E8243" s="737">
        <v>2400</v>
      </c>
      <c r="F8243" s="666">
        <v>76697166</v>
      </c>
      <c r="G8243" s="675" t="s">
        <v>16723</v>
      </c>
      <c r="H8243" s="675" t="s">
        <v>16690</v>
      </c>
      <c r="I8243" s="675" t="s">
        <v>7361</v>
      </c>
      <c r="J8243" s="675" t="s">
        <v>7361</v>
      </c>
      <c r="K8243" s="666" t="s">
        <v>16724</v>
      </c>
      <c r="L8243" s="666">
        <v>8</v>
      </c>
      <c r="M8243" s="763">
        <v>19200</v>
      </c>
      <c r="N8243" s="666" t="s">
        <v>16725</v>
      </c>
      <c r="O8243" s="666">
        <v>7</v>
      </c>
      <c r="P8243" s="756">
        <v>16800</v>
      </c>
      <c r="Q8243" s="666">
        <v>6</v>
      </c>
      <c r="R8243" s="666">
        <v>12</v>
      </c>
    </row>
    <row r="8244" spans="1:18" ht="15.75" customHeight="1" x14ac:dyDescent="0.2">
      <c r="A8244" s="676" t="s">
        <v>16601</v>
      </c>
      <c r="B8244" s="666" t="s">
        <v>15968</v>
      </c>
      <c r="C8244" s="666" t="s">
        <v>16602</v>
      </c>
      <c r="D8244" s="675" t="s">
        <v>9914</v>
      </c>
      <c r="E8244" s="737">
        <v>7000</v>
      </c>
      <c r="F8244" s="666">
        <v>45491490</v>
      </c>
      <c r="G8244" s="675" t="s">
        <v>11757</v>
      </c>
      <c r="H8244" s="675" t="s">
        <v>9914</v>
      </c>
      <c r="I8244" s="675" t="s">
        <v>6929</v>
      </c>
      <c r="J8244" s="675" t="s">
        <v>9914</v>
      </c>
      <c r="K8244" s="666" t="s">
        <v>16726</v>
      </c>
      <c r="L8244" s="666">
        <v>2</v>
      </c>
      <c r="M8244" s="763">
        <v>14000</v>
      </c>
      <c r="N8244" s="666"/>
      <c r="O8244" s="666"/>
      <c r="P8244" s="756"/>
      <c r="Q8244" s="666">
        <v>1</v>
      </c>
      <c r="R8244" s="666">
        <v>12</v>
      </c>
    </row>
    <row r="8245" spans="1:18" ht="15.75" customHeight="1" x14ac:dyDescent="0.2">
      <c r="A8245" s="676" t="s">
        <v>16601</v>
      </c>
      <c r="B8245" s="666" t="s">
        <v>15968</v>
      </c>
      <c r="C8245" s="666" t="s">
        <v>16602</v>
      </c>
      <c r="D8245" s="675" t="s">
        <v>9268</v>
      </c>
      <c r="E8245" s="737">
        <v>5000</v>
      </c>
      <c r="F8245" s="666">
        <v>43098350</v>
      </c>
      <c r="G8245" s="675" t="s">
        <v>16727</v>
      </c>
      <c r="H8245" s="675" t="s">
        <v>9268</v>
      </c>
      <c r="I8245" s="675" t="s">
        <v>6929</v>
      </c>
      <c r="J8245" s="675" t="s">
        <v>11008</v>
      </c>
      <c r="K8245" s="666" t="s">
        <v>16728</v>
      </c>
      <c r="L8245" s="666">
        <v>7</v>
      </c>
      <c r="M8245" s="763">
        <v>35000</v>
      </c>
      <c r="N8245" s="666"/>
      <c r="O8245" s="666"/>
      <c r="P8245" s="756"/>
      <c r="Q8245" s="666">
        <v>4</v>
      </c>
      <c r="R8245" s="666">
        <v>12</v>
      </c>
    </row>
    <row r="8246" spans="1:18" ht="15.75" customHeight="1" x14ac:dyDescent="0.2">
      <c r="A8246" s="676" t="s">
        <v>16601</v>
      </c>
      <c r="B8246" s="666" t="s">
        <v>15968</v>
      </c>
      <c r="C8246" s="666" t="s">
        <v>16602</v>
      </c>
      <c r="D8246" s="675" t="s">
        <v>9268</v>
      </c>
      <c r="E8246" s="737">
        <v>5000</v>
      </c>
      <c r="F8246" s="666">
        <v>76880424</v>
      </c>
      <c r="G8246" s="675" t="s">
        <v>16729</v>
      </c>
      <c r="H8246" s="675" t="s">
        <v>9268</v>
      </c>
      <c r="I8246" s="675" t="s">
        <v>6929</v>
      </c>
      <c r="J8246" s="675" t="s">
        <v>11008</v>
      </c>
      <c r="K8246" s="666" t="s">
        <v>16730</v>
      </c>
      <c r="L8246" s="666">
        <v>2</v>
      </c>
      <c r="M8246" s="763">
        <v>10000</v>
      </c>
      <c r="N8246" s="666"/>
      <c r="O8246" s="666"/>
      <c r="P8246" s="756"/>
      <c r="Q8246" s="666">
        <v>1</v>
      </c>
      <c r="R8246" s="666">
        <v>12</v>
      </c>
    </row>
    <row r="8247" spans="1:18" ht="15.75" customHeight="1" x14ac:dyDescent="0.2">
      <c r="A8247" s="676" t="s">
        <v>16601</v>
      </c>
      <c r="B8247" s="666" t="s">
        <v>15968</v>
      </c>
      <c r="C8247" s="666" t="s">
        <v>16602</v>
      </c>
      <c r="D8247" s="675" t="s">
        <v>10356</v>
      </c>
      <c r="E8247" s="737">
        <v>4000</v>
      </c>
      <c r="F8247" s="666">
        <v>44735825</v>
      </c>
      <c r="G8247" s="675" t="s">
        <v>16731</v>
      </c>
      <c r="H8247" s="675" t="s">
        <v>10356</v>
      </c>
      <c r="I8247" s="675" t="s">
        <v>6929</v>
      </c>
      <c r="J8247" s="675" t="s">
        <v>10356</v>
      </c>
      <c r="K8247" s="666" t="s">
        <v>16732</v>
      </c>
      <c r="L8247" s="666">
        <v>8</v>
      </c>
      <c r="M8247" s="763">
        <v>32000</v>
      </c>
      <c r="N8247" s="666" t="s">
        <v>16733</v>
      </c>
      <c r="O8247" s="666">
        <v>7</v>
      </c>
      <c r="P8247" s="756">
        <v>28000</v>
      </c>
      <c r="Q8247" s="666">
        <v>4</v>
      </c>
      <c r="R8247" s="666">
        <v>12</v>
      </c>
    </row>
    <row r="8248" spans="1:18" ht="15.75" customHeight="1" x14ac:dyDescent="0.2">
      <c r="A8248" s="676" t="s">
        <v>16601</v>
      </c>
      <c r="B8248" s="666" t="s">
        <v>15968</v>
      </c>
      <c r="C8248" s="666" t="s">
        <v>16602</v>
      </c>
      <c r="D8248" s="675" t="s">
        <v>9914</v>
      </c>
      <c r="E8248" s="737">
        <v>7000</v>
      </c>
      <c r="F8248" s="666">
        <v>71010530</v>
      </c>
      <c r="G8248" s="675" t="s">
        <v>13585</v>
      </c>
      <c r="H8248" s="675" t="s">
        <v>9914</v>
      </c>
      <c r="I8248" s="675" t="s">
        <v>6929</v>
      </c>
      <c r="J8248" s="675" t="s">
        <v>9914</v>
      </c>
      <c r="K8248" s="666" t="s">
        <v>16734</v>
      </c>
      <c r="L8248" s="666">
        <v>6</v>
      </c>
      <c r="M8248" s="763">
        <v>42000</v>
      </c>
      <c r="N8248" s="666"/>
      <c r="O8248" s="666"/>
      <c r="P8248" s="756"/>
      <c r="Q8248" s="666">
        <v>3</v>
      </c>
      <c r="R8248" s="666">
        <v>12</v>
      </c>
    </row>
    <row r="8249" spans="1:18" ht="15.75" customHeight="1" x14ac:dyDescent="0.2">
      <c r="A8249" s="676" t="s">
        <v>16601</v>
      </c>
      <c r="B8249" s="666" t="s">
        <v>15968</v>
      </c>
      <c r="C8249" s="666" t="s">
        <v>16602</v>
      </c>
      <c r="D8249" s="675" t="s">
        <v>9914</v>
      </c>
      <c r="E8249" s="737">
        <v>7000</v>
      </c>
      <c r="F8249" s="666">
        <v>72843587</v>
      </c>
      <c r="G8249" s="675" t="s">
        <v>16735</v>
      </c>
      <c r="H8249" s="675" t="s">
        <v>9914</v>
      </c>
      <c r="I8249" s="675" t="s">
        <v>6929</v>
      </c>
      <c r="J8249" s="675" t="s">
        <v>9914</v>
      </c>
      <c r="K8249" s="666" t="s">
        <v>16736</v>
      </c>
      <c r="L8249" s="666">
        <v>2</v>
      </c>
      <c r="M8249" s="763">
        <v>14000</v>
      </c>
      <c r="N8249" s="666"/>
      <c r="O8249" s="666"/>
      <c r="P8249" s="756"/>
      <c r="Q8249" s="666">
        <v>1</v>
      </c>
      <c r="R8249" s="666">
        <v>12</v>
      </c>
    </row>
    <row r="8250" spans="1:18" ht="15.75" customHeight="1" x14ac:dyDescent="0.2">
      <c r="A8250" s="676" t="s">
        <v>16601</v>
      </c>
      <c r="B8250" s="666" t="s">
        <v>15968</v>
      </c>
      <c r="C8250" s="666" t="s">
        <v>16602</v>
      </c>
      <c r="D8250" s="675" t="s">
        <v>9268</v>
      </c>
      <c r="E8250" s="737">
        <v>3500</v>
      </c>
      <c r="F8250" s="666">
        <v>47829665</v>
      </c>
      <c r="G8250" s="675" t="s">
        <v>16737</v>
      </c>
      <c r="H8250" s="675" t="s">
        <v>9268</v>
      </c>
      <c r="I8250" s="675" t="s">
        <v>6929</v>
      </c>
      <c r="J8250" s="675" t="s">
        <v>11008</v>
      </c>
      <c r="K8250" s="666" t="s">
        <v>16738</v>
      </c>
      <c r="L8250" s="666">
        <v>8</v>
      </c>
      <c r="M8250" s="763">
        <v>28000</v>
      </c>
      <c r="N8250" s="666" t="s">
        <v>16739</v>
      </c>
      <c r="O8250" s="666">
        <v>7</v>
      </c>
      <c r="P8250" s="756">
        <v>24500</v>
      </c>
      <c r="Q8250" s="666">
        <v>4</v>
      </c>
      <c r="R8250" s="666">
        <v>12</v>
      </c>
    </row>
    <row r="8251" spans="1:18" ht="15.75" customHeight="1" x14ac:dyDescent="0.2">
      <c r="A8251" s="676" t="s">
        <v>16601</v>
      </c>
      <c r="B8251" s="666" t="s">
        <v>15968</v>
      </c>
      <c r="C8251" s="666" t="s">
        <v>16602</v>
      </c>
      <c r="D8251" s="675" t="s">
        <v>9914</v>
      </c>
      <c r="E8251" s="737">
        <v>7000</v>
      </c>
      <c r="F8251" s="666">
        <v>70653281</v>
      </c>
      <c r="G8251" s="675" t="s">
        <v>16740</v>
      </c>
      <c r="H8251" s="675" t="s">
        <v>9914</v>
      </c>
      <c r="I8251" s="675" t="s">
        <v>6929</v>
      </c>
      <c r="J8251" s="675" t="s">
        <v>9914</v>
      </c>
      <c r="K8251" s="666" t="s">
        <v>16741</v>
      </c>
      <c r="L8251" s="666">
        <v>8</v>
      </c>
      <c r="M8251" s="763">
        <v>56000</v>
      </c>
      <c r="N8251" s="666" t="s">
        <v>16742</v>
      </c>
      <c r="O8251" s="666">
        <v>7</v>
      </c>
      <c r="P8251" s="756">
        <v>42000</v>
      </c>
      <c r="Q8251" s="666">
        <v>5</v>
      </c>
      <c r="R8251" s="666">
        <v>12</v>
      </c>
    </row>
    <row r="8252" spans="1:18" ht="15.75" customHeight="1" x14ac:dyDescent="0.2">
      <c r="A8252" s="676" t="s">
        <v>16601</v>
      </c>
      <c r="B8252" s="666" t="s">
        <v>15968</v>
      </c>
      <c r="C8252" s="666" t="s">
        <v>16602</v>
      </c>
      <c r="D8252" s="675" t="s">
        <v>9268</v>
      </c>
      <c r="E8252" s="737">
        <v>5000</v>
      </c>
      <c r="F8252" s="666">
        <v>48505620</v>
      </c>
      <c r="G8252" s="675" t="s">
        <v>16743</v>
      </c>
      <c r="H8252" s="675" t="s">
        <v>9268</v>
      </c>
      <c r="I8252" s="675" t="s">
        <v>6929</v>
      </c>
      <c r="J8252" s="675" t="s">
        <v>11008</v>
      </c>
      <c r="K8252" s="666" t="s">
        <v>16744</v>
      </c>
      <c r="L8252" s="666">
        <v>1</v>
      </c>
      <c r="M8252" s="763">
        <v>5000</v>
      </c>
      <c r="N8252" s="666"/>
      <c r="O8252" s="666"/>
      <c r="P8252" s="772"/>
      <c r="Q8252" s="666">
        <v>1</v>
      </c>
      <c r="R8252" s="666">
        <v>12</v>
      </c>
    </row>
    <row r="8253" spans="1:18" ht="15.75" customHeight="1" x14ac:dyDescent="0.2">
      <c r="A8253" s="676" t="s">
        <v>16601</v>
      </c>
      <c r="B8253" s="666" t="s">
        <v>15968</v>
      </c>
      <c r="C8253" s="666" t="s">
        <v>16602</v>
      </c>
      <c r="D8253" s="675" t="s">
        <v>9268</v>
      </c>
      <c r="E8253" s="737">
        <v>5000</v>
      </c>
      <c r="F8253" s="666">
        <v>73186993</v>
      </c>
      <c r="G8253" s="675" t="s">
        <v>16745</v>
      </c>
      <c r="H8253" s="675" t="s">
        <v>9268</v>
      </c>
      <c r="I8253" s="675" t="s">
        <v>6929</v>
      </c>
      <c r="J8253" s="675" t="s">
        <v>11008</v>
      </c>
      <c r="K8253" s="666" t="s">
        <v>16746</v>
      </c>
      <c r="L8253" s="666">
        <v>2</v>
      </c>
      <c r="M8253" s="763">
        <v>10000</v>
      </c>
      <c r="N8253" s="666"/>
      <c r="O8253" s="666"/>
      <c r="P8253" s="772"/>
      <c r="Q8253" s="666">
        <v>1</v>
      </c>
      <c r="R8253" s="666">
        <v>12</v>
      </c>
    </row>
    <row r="8254" spans="1:18" ht="15.75" customHeight="1" x14ac:dyDescent="0.2">
      <c r="A8254" s="676" t="s">
        <v>16601</v>
      </c>
      <c r="B8254" s="666" t="s">
        <v>15968</v>
      </c>
      <c r="C8254" s="666" t="s">
        <v>16602</v>
      </c>
      <c r="D8254" s="675" t="s">
        <v>9268</v>
      </c>
      <c r="E8254" s="737">
        <v>5000</v>
      </c>
      <c r="F8254" s="666">
        <v>48153330</v>
      </c>
      <c r="G8254" s="675" t="s">
        <v>16747</v>
      </c>
      <c r="H8254" s="675" t="s">
        <v>9268</v>
      </c>
      <c r="I8254" s="675" t="s">
        <v>6929</v>
      </c>
      <c r="J8254" s="675" t="s">
        <v>11008</v>
      </c>
      <c r="K8254" s="666" t="s">
        <v>16748</v>
      </c>
      <c r="L8254" s="666">
        <v>2</v>
      </c>
      <c r="M8254" s="763">
        <v>10000</v>
      </c>
      <c r="N8254" s="666"/>
      <c r="O8254" s="666"/>
      <c r="P8254" s="772"/>
      <c r="Q8254" s="666">
        <v>1</v>
      </c>
      <c r="R8254" s="666">
        <v>12</v>
      </c>
    </row>
    <row r="8255" spans="1:18" ht="15.75" customHeight="1" x14ac:dyDescent="0.2">
      <c r="A8255" s="665" t="s">
        <v>16749</v>
      </c>
      <c r="B8255" s="666" t="s">
        <v>15968</v>
      </c>
      <c r="C8255" s="666" t="s">
        <v>16602</v>
      </c>
      <c r="D8255" s="675" t="s">
        <v>9268</v>
      </c>
      <c r="E8255" s="737">
        <v>5000</v>
      </c>
      <c r="F8255" s="666">
        <v>60520165</v>
      </c>
      <c r="G8255" s="675" t="s">
        <v>16750</v>
      </c>
      <c r="H8255" s="675" t="s">
        <v>9268</v>
      </c>
      <c r="I8255" s="675" t="s">
        <v>6929</v>
      </c>
      <c r="J8255" s="675" t="s">
        <v>11008</v>
      </c>
      <c r="K8255" s="666" t="s">
        <v>16751</v>
      </c>
      <c r="L8255" s="666">
        <v>2</v>
      </c>
      <c r="M8255" s="763">
        <v>10000</v>
      </c>
      <c r="N8255" s="666"/>
      <c r="O8255" s="666"/>
      <c r="P8255" s="772"/>
      <c r="Q8255" s="666">
        <v>1</v>
      </c>
      <c r="R8255" s="666">
        <v>12</v>
      </c>
    </row>
    <row r="8256" spans="1:18" ht="15.75" customHeight="1" x14ac:dyDescent="0.2">
      <c r="A8256" s="676" t="s">
        <v>16601</v>
      </c>
      <c r="B8256" s="666" t="s">
        <v>15968</v>
      </c>
      <c r="C8256" s="666" t="s">
        <v>16602</v>
      </c>
      <c r="D8256" s="675" t="s">
        <v>9268</v>
      </c>
      <c r="E8256" s="737">
        <v>5000</v>
      </c>
      <c r="F8256" s="666">
        <v>41533298</v>
      </c>
      <c r="G8256" s="675" t="s">
        <v>16752</v>
      </c>
      <c r="H8256" s="675" t="s">
        <v>9268</v>
      </c>
      <c r="I8256" s="675" t="s">
        <v>6929</v>
      </c>
      <c r="J8256" s="675" t="s">
        <v>11008</v>
      </c>
      <c r="K8256" s="666" t="s">
        <v>16753</v>
      </c>
      <c r="L8256" s="666">
        <v>2</v>
      </c>
      <c r="M8256" s="763">
        <v>10000</v>
      </c>
      <c r="N8256" s="666"/>
      <c r="O8256" s="666"/>
      <c r="P8256" s="772"/>
      <c r="Q8256" s="666">
        <v>1</v>
      </c>
      <c r="R8256" s="666">
        <v>12</v>
      </c>
    </row>
    <row r="8257" spans="1:18" ht="15.75" customHeight="1" x14ac:dyDescent="0.2">
      <c r="A8257" s="676" t="s">
        <v>16601</v>
      </c>
      <c r="B8257" s="666" t="s">
        <v>15968</v>
      </c>
      <c r="C8257" s="666" t="s">
        <v>16602</v>
      </c>
      <c r="D8257" s="675" t="s">
        <v>9268</v>
      </c>
      <c r="E8257" s="737">
        <v>5000</v>
      </c>
      <c r="F8257" s="666">
        <v>75880958</v>
      </c>
      <c r="G8257" s="675" t="s">
        <v>16754</v>
      </c>
      <c r="H8257" s="675" t="s">
        <v>9268</v>
      </c>
      <c r="I8257" s="675" t="s">
        <v>6929</v>
      </c>
      <c r="J8257" s="675" t="s">
        <v>11008</v>
      </c>
      <c r="K8257" s="666" t="s">
        <v>16755</v>
      </c>
      <c r="L8257" s="666">
        <v>2</v>
      </c>
      <c r="M8257" s="763">
        <v>10000</v>
      </c>
      <c r="N8257" s="666"/>
      <c r="O8257" s="666"/>
      <c r="P8257" s="772"/>
      <c r="Q8257" s="666">
        <v>1</v>
      </c>
      <c r="R8257" s="666">
        <v>12</v>
      </c>
    </row>
    <row r="8258" spans="1:18" ht="15.75" customHeight="1" x14ac:dyDescent="0.2">
      <c r="A8258" s="676" t="s">
        <v>16601</v>
      </c>
      <c r="B8258" s="666" t="s">
        <v>15968</v>
      </c>
      <c r="C8258" s="666" t="s">
        <v>16602</v>
      </c>
      <c r="D8258" s="675" t="s">
        <v>16629</v>
      </c>
      <c r="E8258" s="737">
        <v>2200</v>
      </c>
      <c r="F8258" s="666">
        <v>46212859</v>
      </c>
      <c r="G8258" s="675" t="s">
        <v>16756</v>
      </c>
      <c r="H8258" s="675" t="s">
        <v>16690</v>
      </c>
      <c r="I8258" s="675" t="s">
        <v>7361</v>
      </c>
      <c r="J8258" s="675" t="s">
        <v>7361</v>
      </c>
      <c r="K8258" s="666" t="s">
        <v>16757</v>
      </c>
      <c r="L8258" s="666">
        <v>2</v>
      </c>
      <c r="M8258" s="763">
        <v>4400</v>
      </c>
      <c r="N8258" s="666"/>
      <c r="O8258" s="666"/>
      <c r="P8258" s="772"/>
      <c r="Q8258" s="666">
        <v>1</v>
      </c>
      <c r="R8258" s="666">
        <v>12</v>
      </c>
    </row>
    <row r="8259" spans="1:18" ht="15.75" customHeight="1" x14ac:dyDescent="0.2">
      <c r="A8259" s="676" t="s">
        <v>16601</v>
      </c>
      <c r="B8259" s="666" t="s">
        <v>15968</v>
      </c>
      <c r="C8259" s="666" t="s">
        <v>16602</v>
      </c>
      <c r="D8259" s="675" t="s">
        <v>16629</v>
      </c>
      <c r="E8259" s="737">
        <v>2200</v>
      </c>
      <c r="F8259" s="666">
        <v>74293042</v>
      </c>
      <c r="G8259" s="675" t="s">
        <v>16758</v>
      </c>
      <c r="H8259" s="675" t="s">
        <v>16690</v>
      </c>
      <c r="I8259" s="675" t="s">
        <v>7361</v>
      </c>
      <c r="J8259" s="675" t="s">
        <v>7361</v>
      </c>
      <c r="K8259" s="666" t="s">
        <v>16759</v>
      </c>
      <c r="L8259" s="666">
        <v>2</v>
      </c>
      <c r="M8259" s="763">
        <v>4400</v>
      </c>
      <c r="N8259" s="666"/>
      <c r="O8259" s="666"/>
      <c r="P8259" s="772"/>
      <c r="Q8259" s="666">
        <v>1</v>
      </c>
      <c r="R8259" s="666">
        <v>12</v>
      </c>
    </row>
    <row r="8260" spans="1:18" ht="15.75" customHeight="1" x14ac:dyDescent="0.2">
      <c r="A8260" s="676" t="s">
        <v>16601</v>
      </c>
      <c r="B8260" s="666" t="s">
        <v>15968</v>
      </c>
      <c r="C8260" s="666" t="s">
        <v>16602</v>
      </c>
      <c r="D8260" s="675" t="s">
        <v>16629</v>
      </c>
      <c r="E8260" s="737">
        <v>2200</v>
      </c>
      <c r="F8260" s="666">
        <v>74291700</v>
      </c>
      <c r="G8260" s="675" t="s">
        <v>16760</v>
      </c>
      <c r="H8260" s="675" t="s">
        <v>16690</v>
      </c>
      <c r="I8260" s="675" t="s">
        <v>7361</v>
      </c>
      <c r="J8260" s="675" t="s">
        <v>7361</v>
      </c>
      <c r="K8260" s="666" t="s">
        <v>16761</v>
      </c>
      <c r="L8260" s="666">
        <v>2</v>
      </c>
      <c r="M8260" s="763">
        <v>4400</v>
      </c>
      <c r="N8260" s="666"/>
      <c r="O8260" s="666"/>
      <c r="P8260" s="772"/>
      <c r="Q8260" s="666">
        <v>1</v>
      </c>
      <c r="R8260" s="666">
        <v>12</v>
      </c>
    </row>
    <row r="8261" spans="1:18" ht="15.75" customHeight="1" x14ac:dyDescent="0.2">
      <c r="A8261" s="676" t="s">
        <v>16601</v>
      </c>
      <c r="B8261" s="666" t="s">
        <v>15968</v>
      </c>
      <c r="C8261" s="666" t="s">
        <v>16602</v>
      </c>
      <c r="D8261" s="675" t="s">
        <v>10390</v>
      </c>
      <c r="E8261" s="737">
        <v>2000</v>
      </c>
      <c r="F8261" s="666">
        <v>18076754</v>
      </c>
      <c r="G8261" s="675" t="s">
        <v>16762</v>
      </c>
      <c r="H8261" s="675"/>
      <c r="I8261" s="675" t="s">
        <v>16339</v>
      </c>
      <c r="J8261" s="675"/>
      <c r="K8261" s="666" t="s">
        <v>16763</v>
      </c>
      <c r="L8261" s="666">
        <v>1</v>
      </c>
      <c r="M8261" s="763">
        <v>2000</v>
      </c>
      <c r="N8261" s="666"/>
      <c r="O8261" s="666"/>
      <c r="P8261" s="772"/>
      <c r="Q8261" s="666">
        <v>1</v>
      </c>
      <c r="R8261" s="666">
        <v>12</v>
      </c>
    </row>
    <row r="8262" spans="1:18" ht="15.75" customHeight="1" x14ac:dyDescent="0.2">
      <c r="A8262" s="676" t="s">
        <v>16601</v>
      </c>
      <c r="B8262" s="666" t="s">
        <v>15968</v>
      </c>
      <c r="C8262" s="666" t="s">
        <v>16602</v>
      </c>
      <c r="D8262" s="675" t="s">
        <v>9268</v>
      </c>
      <c r="E8262" s="737">
        <v>5000</v>
      </c>
      <c r="F8262" s="670">
        <v>43322180</v>
      </c>
      <c r="G8262" s="668" t="s">
        <v>10384</v>
      </c>
      <c r="H8262" s="675" t="s">
        <v>9268</v>
      </c>
      <c r="I8262" s="675" t="s">
        <v>6929</v>
      </c>
      <c r="J8262" s="675" t="s">
        <v>11008</v>
      </c>
      <c r="K8262" s="666" t="s">
        <v>16764</v>
      </c>
      <c r="L8262" s="666">
        <v>6</v>
      </c>
      <c r="M8262" s="763">
        <v>30000</v>
      </c>
      <c r="N8262" s="666" t="s">
        <v>16765</v>
      </c>
      <c r="O8262" s="666">
        <v>7</v>
      </c>
      <c r="P8262" s="756">
        <v>35000</v>
      </c>
      <c r="Q8262" s="666">
        <v>1</v>
      </c>
      <c r="R8262" s="666">
        <v>12</v>
      </c>
    </row>
    <row r="8263" spans="1:18" ht="15.75" customHeight="1" x14ac:dyDescent="0.2">
      <c r="A8263" s="676" t="s">
        <v>16601</v>
      </c>
      <c r="B8263" s="666" t="s">
        <v>15968</v>
      </c>
      <c r="C8263" s="666" t="s">
        <v>16602</v>
      </c>
      <c r="D8263" s="675" t="s">
        <v>9268</v>
      </c>
      <c r="E8263" s="737">
        <v>5000</v>
      </c>
      <c r="F8263" s="666">
        <v>70912179</v>
      </c>
      <c r="G8263" s="675" t="s">
        <v>15481</v>
      </c>
      <c r="H8263" s="675" t="s">
        <v>9268</v>
      </c>
      <c r="I8263" s="675" t="s">
        <v>6929</v>
      </c>
      <c r="J8263" s="675" t="s">
        <v>11008</v>
      </c>
      <c r="K8263" s="666" t="s">
        <v>16766</v>
      </c>
      <c r="L8263" s="666">
        <v>6</v>
      </c>
      <c r="M8263" s="763">
        <v>30000</v>
      </c>
      <c r="N8263" s="666"/>
      <c r="O8263" s="666"/>
      <c r="P8263" s="756"/>
      <c r="Q8263" s="666">
        <v>1</v>
      </c>
      <c r="R8263" s="666">
        <v>12</v>
      </c>
    </row>
    <row r="8264" spans="1:18" ht="15.75" customHeight="1" x14ac:dyDescent="0.2">
      <c r="A8264" s="676" t="s">
        <v>16601</v>
      </c>
      <c r="B8264" s="666" t="s">
        <v>15968</v>
      </c>
      <c r="C8264" s="666" t="s">
        <v>16602</v>
      </c>
      <c r="D8264" s="675" t="s">
        <v>9914</v>
      </c>
      <c r="E8264" s="737">
        <v>7000</v>
      </c>
      <c r="F8264" s="670">
        <v>46911163</v>
      </c>
      <c r="G8264" s="668" t="s">
        <v>16767</v>
      </c>
      <c r="H8264" s="675" t="s">
        <v>9914</v>
      </c>
      <c r="I8264" s="675" t="s">
        <v>6929</v>
      </c>
      <c r="J8264" s="675" t="s">
        <v>9914</v>
      </c>
      <c r="K8264" s="666" t="s">
        <v>16768</v>
      </c>
      <c r="L8264" s="666">
        <v>6</v>
      </c>
      <c r="M8264" s="763">
        <v>42000</v>
      </c>
      <c r="N8264" s="666" t="s">
        <v>16769</v>
      </c>
      <c r="O8264" s="666">
        <v>7</v>
      </c>
      <c r="P8264" s="756">
        <v>49000</v>
      </c>
      <c r="Q8264" s="666">
        <v>1</v>
      </c>
      <c r="R8264" s="666">
        <v>12</v>
      </c>
    </row>
    <row r="8265" spans="1:18" ht="15.75" customHeight="1" x14ac:dyDescent="0.2">
      <c r="A8265" s="676" t="s">
        <v>16601</v>
      </c>
      <c r="B8265" s="666" t="s">
        <v>15968</v>
      </c>
      <c r="C8265" s="666" t="s">
        <v>16602</v>
      </c>
      <c r="D8265" s="668" t="s">
        <v>9268</v>
      </c>
      <c r="E8265" s="740">
        <v>5000</v>
      </c>
      <c r="F8265" s="670">
        <v>70098417</v>
      </c>
      <c r="G8265" s="668" t="s">
        <v>16770</v>
      </c>
      <c r="H8265" s="668" t="s">
        <v>9268</v>
      </c>
      <c r="I8265" s="668" t="s">
        <v>6929</v>
      </c>
      <c r="J8265" s="668" t="s">
        <v>11008</v>
      </c>
      <c r="K8265" s="670" t="s">
        <v>16771</v>
      </c>
      <c r="L8265" s="670">
        <v>6</v>
      </c>
      <c r="M8265" s="763">
        <v>30000</v>
      </c>
      <c r="N8265" s="670" t="s">
        <v>16772</v>
      </c>
      <c r="O8265" s="670">
        <v>7</v>
      </c>
      <c r="P8265" s="755">
        <v>35000</v>
      </c>
      <c r="Q8265" s="666">
        <v>1</v>
      </c>
      <c r="R8265" s="666">
        <v>12</v>
      </c>
    </row>
    <row r="8266" spans="1:18" ht="15.75" customHeight="1" x14ac:dyDescent="0.2">
      <c r="A8266" s="676" t="s">
        <v>16601</v>
      </c>
      <c r="B8266" s="670" t="s">
        <v>15968</v>
      </c>
      <c r="C8266" s="670" t="s">
        <v>16602</v>
      </c>
      <c r="D8266" s="668" t="s">
        <v>9914</v>
      </c>
      <c r="E8266" s="740">
        <v>7000</v>
      </c>
      <c r="F8266" s="670">
        <v>71714945</v>
      </c>
      <c r="G8266" s="668" t="s">
        <v>16773</v>
      </c>
      <c r="H8266" s="668" t="s">
        <v>9914</v>
      </c>
      <c r="I8266" s="668" t="s">
        <v>6929</v>
      </c>
      <c r="J8266" s="668" t="s">
        <v>9914</v>
      </c>
      <c r="K8266" s="670" t="s">
        <v>16774</v>
      </c>
      <c r="L8266" s="670">
        <v>1</v>
      </c>
      <c r="M8266" s="763">
        <v>7000</v>
      </c>
      <c r="N8266" s="670"/>
      <c r="O8266" s="670"/>
      <c r="P8266" s="773"/>
      <c r="Q8266" s="670"/>
      <c r="R8266" s="670"/>
    </row>
    <row r="8267" spans="1:18" ht="15.75" customHeight="1" x14ac:dyDescent="0.2">
      <c r="A8267" s="676" t="s">
        <v>16601</v>
      </c>
      <c r="B8267" s="666" t="s">
        <v>15968</v>
      </c>
      <c r="C8267" s="666" t="s">
        <v>16602</v>
      </c>
      <c r="D8267" s="668" t="s">
        <v>10390</v>
      </c>
      <c r="E8267" s="740">
        <v>2000</v>
      </c>
      <c r="F8267" s="670">
        <v>60439771</v>
      </c>
      <c r="G8267" s="668" t="s">
        <v>16775</v>
      </c>
      <c r="H8267" s="668"/>
      <c r="I8267" s="668" t="s">
        <v>16339</v>
      </c>
      <c r="J8267" s="668"/>
      <c r="K8267" s="670" t="s">
        <v>16776</v>
      </c>
      <c r="L8267" s="666">
        <v>6</v>
      </c>
      <c r="M8267" s="763">
        <v>12000</v>
      </c>
      <c r="N8267" s="690"/>
      <c r="O8267" s="666"/>
      <c r="P8267" s="772"/>
      <c r="Q8267" s="666">
        <v>1</v>
      </c>
      <c r="R8267" s="666">
        <v>12</v>
      </c>
    </row>
    <row r="8268" spans="1:18" ht="15.75" customHeight="1" x14ac:dyDescent="0.2">
      <c r="A8268" s="676" t="s">
        <v>16601</v>
      </c>
      <c r="B8268" s="666" t="s">
        <v>15968</v>
      </c>
      <c r="C8268" s="666" t="s">
        <v>16602</v>
      </c>
      <c r="D8268" s="668" t="s">
        <v>8639</v>
      </c>
      <c r="E8268" s="740">
        <v>2000</v>
      </c>
      <c r="F8268" s="670">
        <v>42143849</v>
      </c>
      <c r="G8268" s="668" t="s">
        <v>16777</v>
      </c>
      <c r="H8268" s="668"/>
      <c r="I8268" s="668" t="s">
        <v>16339</v>
      </c>
      <c r="J8268" s="668"/>
      <c r="K8268" s="670" t="s">
        <v>16778</v>
      </c>
      <c r="L8268" s="666">
        <v>3</v>
      </c>
      <c r="M8268" s="763">
        <v>6000</v>
      </c>
      <c r="N8268" s="666"/>
      <c r="O8268" s="666"/>
      <c r="P8268" s="772"/>
      <c r="Q8268" s="666">
        <v>1</v>
      </c>
      <c r="R8268" s="666">
        <v>12</v>
      </c>
    </row>
    <row r="8269" spans="1:18" ht="15.75" customHeight="1" x14ac:dyDescent="0.2">
      <c r="A8269" s="676" t="s">
        <v>16601</v>
      </c>
      <c r="B8269" s="666" t="s">
        <v>15968</v>
      </c>
      <c r="C8269" s="666" t="s">
        <v>16602</v>
      </c>
      <c r="D8269" s="668" t="s">
        <v>8639</v>
      </c>
      <c r="E8269" s="740">
        <v>2000</v>
      </c>
      <c r="F8269" s="670">
        <v>73101879</v>
      </c>
      <c r="G8269" s="668" t="s">
        <v>16779</v>
      </c>
      <c r="H8269" s="668"/>
      <c r="I8269" s="668" t="s">
        <v>16339</v>
      </c>
      <c r="J8269" s="668"/>
      <c r="K8269" s="670" t="s">
        <v>16780</v>
      </c>
      <c r="L8269" s="666">
        <v>3</v>
      </c>
      <c r="M8269" s="763">
        <v>6000</v>
      </c>
      <c r="N8269" s="666"/>
      <c r="O8269" s="666"/>
      <c r="P8269" s="772"/>
      <c r="Q8269" s="666">
        <v>1</v>
      </c>
      <c r="R8269" s="666">
        <v>12</v>
      </c>
    </row>
    <row r="8270" spans="1:18" ht="15.75" customHeight="1" x14ac:dyDescent="0.2">
      <c r="A8270" s="676" t="s">
        <v>16601</v>
      </c>
      <c r="B8270" s="666" t="s">
        <v>15968</v>
      </c>
      <c r="C8270" s="666" t="s">
        <v>16602</v>
      </c>
      <c r="D8270" s="675" t="s">
        <v>8639</v>
      </c>
      <c r="E8270" s="737">
        <v>2000</v>
      </c>
      <c r="F8270" s="666">
        <v>74293043</v>
      </c>
      <c r="G8270" s="675" t="s">
        <v>16781</v>
      </c>
      <c r="H8270" s="675"/>
      <c r="I8270" s="675" t="s">
        <v>16339</v>
      </c>
      <c r="J8270" s="675"/>
      <c r="K8270" s="670" t="s">
        <v>16782</v>
      </c>
      <c r="L8270" s="666">
        <v>3</v>
      </c>
      <c r="M8270" s="763">
        <v>6000</v>
      </c>
      <c r="N8270" s="666"/>
      <c r="O8270" s="666"/>
      <c r="P8270" s="772"/>
      <c r="Q8270" s="666">
        <v>1</v>
      </c>
      <c r="R8270" s="666">
        <v>12</v>
      </c>
    </row>
    <row r="8271" spans="1:18" ht="15.75" customHeight="1" x14ac:dyDescent="0.2">
      <c r="A8271" s="676" t="s">
        <v>16601</v>
      </c>
      <c r="B8271" s="666" t="s">
        <v>15968</v>
      </c>
      <c r="C8271" s="666" t="s">
        <v>16602</v>
      </c>
      <c r="D8271" s="675" t="s">
        <v>10356</v>
      </c>
      <c r="E8271" s="737">
        <v>5000</v>
      </c>
      <c r="F8271" s="666">
        <v>47455433</v>
      </c>
      <c r="G8271" s="675" t="s">
        <v>16783</v>
      </c>
      <c r="H8271" s="675" t="s">
        <v>10356</v>
      </c>
      <c r="I8271" s="675" t="s">
        <v>6929</v>
      </c>
      <c r="J8271" s="675" t="s">
        <v>10356</v>
      </c>
      <c r="K8271" s="670" t="s">
        <v>16784</v>
      </c>
      <c r="L8271" s="666">
        <v>1</v>
      </c>
      <c r="M8271" s="763">
        <v>5000</v>
      </c>
      <c r="N8271" s="666"/>
      <c r="O8271" s="666"/>
      <c r="P8271" s="772"/>
      <c r="Q8271" s="666">
        <v>1</v>
      </c>
      <c r="R8271" s="666">
        <v>12</v>
      </c>
    </row>
    <row r="8272" spans="1:18" ht="15.75" customHeight="1" x14ac:dyDescent="0.2">
      <c r="A8272" s="676" t="s">
        <v>16601</v>
      </c>
      <c r="B8272" s="666" t="s">
        <v>15968</v>
      </c>
      <c r="C8272" s="666" t="s">
        <v>16602</v>
      </c>
      <c r="D8272" s="675" t="s">
        <v>10356</v>
      </c>
      <c r="E8272" s="737">
        <v>5000</v>
      </c>
      <c r="F8272" s="666">
        <v>46755778</v>
      </c>
      <c r="G8272" s="675" t="s">
        <v>16785</v>
      </c>
      <c r="H8272" s="675" t="s">
        <v>10356</v>
      </c>
      <c r="I8272" s="675" t="s">
        <v>6929</v>
      </c>
      <c r="J8272" s="675" t="s">
        <v>6996</v>
      </c>
      <c r="K8272" s="670" t="s">
        <v>16786</v>
      </c>
      <c r="L8272" s="666">
        <v>1</v>
      </c>
      <c r="M8272" s="763">
        <v>5000</v>
      </c>
      <c r="N8272" s="666"/>
      <c r="O8272" s="666"/>
      <c r="P8272" s="772"/>
      <c r="Q8272" s="666">
        <v>1</v>
      </c>
      <c r="R8272" s="666">
        <v>12</v>
      </c>
    </row>
    <row r="8273" spans="1:18" ht="15.75" customHeight="1" x14ac:dyDescent="0.2">
      <c r="A8273" s="676" t="s">
        <v>16601</v>
      </c>
      <c r="B8273" s="666" t="s">
        <v>15968</v>
      </c>
      <c r="C8273" s="666" t="s">
        <v>16602</v>
      </c>
      <c r="D8273" s="675" t="s">
        <v>10390</v>
      </c>
      <c r="E8273" s="737">
        <v>2000</v>
      </c>
      <c r="F8273" s="666">
        <v>70487738</v>
      </c>
      <c r="G8273" s="675" t="s">
        <v>16787</v>
      </c>
      <c r="H8273" s="675"/>
      <c r="I8273" s="675" t="s">
        <v>16339</v>
      </c>
      <c r="J8273" s="675"/>
      <c r="K8273" s="670" t="s">
        <v>16788</v>
      </c>
      <c r="L8273" s="666">
        <v>3</v>
      </c>
      <c r="M8273" s="763">
        <v>6000</v>
      </c>
      <c r="N8273" s="666"/>
      <c r="O8273" s="666"/>
      <c r="P8273" s="772"/>
      <c r="Q8273" s="666">
        <v>1</v>
      </c>
      <c r="R8273" s="666">
        <v>12</v>
      </c>
    </row>
    <row r="8274" spans="1:18" ht="15.75" customHeight="1" x14ac:dyDescent="0.2">
      <c r="A8274" s="676" t="s">
        <v>16601</v>
      </c>
      <c r="B8274" s="666" t="s">
        <v>15968</v>
      </c>
      <c r="C8274" s="666" t="s">
        <v>16602</v>
      </c>
      <c r="D8274" s="675" t="s">
        <v>9268</v>
      </c>
      <c r="E8274" s="737">
        <v>5000</v>
      </c>
      <c r="F8274" s="666">
        <v>44895576</v>
      </c>
      <c r="G8274" s="675" t="s">
        <v>16789</v>
      </c>
      <c r="H8274" s="675" t="s">
        <v>9268</v>
      </c>
      <c r="I8274" s="675" t="s">
        <v>6929</v>
      </c>
      <c r="J8274" s="675" t="s">
        <v>9645</v>
      </c>
      <c r="K8274" s="670" t="s">
        <v>16790</v>
      </c>
      <c r="L8274" s="666">
        <v>1</v>
      </c>
      <c r="M8274" s="763">
        <v>5000</v>
      </c>
      <c r="N8274" s="666"/>
      <c r="O8274" s="666"/>
      <c r="P8274" s="772"/>
      <c r="Q8274" s="666">
        <v>1</v>
      </c>
      <c r="R8274" s="666">
        <v>12</v>
      </c>
    </row>
    <row r="8275" spans="1:18" ht="15.75" customHeight="1" x14ac:dyDescent="0.2">
      <c r="A8275" s="676" t="s">
        <v>16601</v>
      </c>
      <c r="B8275" s="666" t="s">
        <v>15968</v>
      </c>
      <c r="C8275" s="666" t="s">
        <v>16602</v>
      </c>
      <c r="D8275" s="675" t="s">
        <v>10356</v>
      </c>
      <c r="E8275" s="737">
        <v>5000</v>
      </c>
      <c r="F8275" s="666">
        <v>46425923</v>
      </c>
      <c r="G8275" s="675" t="s">
        <v>15497</v>
      </c>
      <c r="H8275" s="675" t="s">
        <v>10356</v>
      </c>
      <c r="I8275" s="675" t="s">
        <v>6929</v>
      </c>
      <c r="J8275" s="675" t="s">
        <v>10356</v>
      </c>
      <c r="K8275" s="670" t="s">
        <v>16791</v>
      </c>
      <c r="L8275" s="666">
        <v>1</v>
      </c>
      <c r="M8275" s="763">
        <v>5000</v>
      </c>
      <c r="N8275" s="666"/>
      <c r="O8275" s="666"/>
      <c r="P8275" s="772"/>
      <c r="Q8275" s="666">
        <v>1</v>
      </c>
      <c r="R8275" s="666">
        <v>12</v>
      </c>
    </row>
    <row r="8276" spans="1:18" ht="15.75" customHeight="1" x14ac:dyDescent="0.2">
      <c r="A8276" s="676" t="s">
        <v>16601</v>
      </c>
      <c r="B8276" s="666" t="s">
        <v>15968</v>
      </c>
      <c r="C8276" s="666" t="s">
        <v>16602</v>
      </c>
      <c r="D8276" s="675" t="s">
        <v>8639</v>
      </c>
      <c r="E8276" s="737">
        <v>2000</v>
      </c>
      <c r="F8276" s="666">
        <v>70166069</v>
      </c>
      <c r="G8276" s="675" t="s">
        <v>16792</v>
      </c>
      <c r="H8276" s="675"/>
      <c r="I8276" s="675" t="s">
        <v>16339</v>
      </c>
      <c r="J8276" s="675"/>
      <c r="K8276" s="670" t="s">
        <v>16793</v>
      </c>
      <c r="L8276" s="666">
        <v>3</v>
      </c>
      <c r="M8276" s="763">
        <v>6000</v>
      </c>
      <c r="N8276" s="666"/>
      <c r="O8276" s="666"/>
      <c r="P8276" s="772"/>
      <c r="Q8276" s="666">
        <v>1</v>
      </c>
      <c r="R8276" s="666">
        <v>12</v>
      </c>
    </row>
    <row r="8277" spans="1:18" ht="15.75" customHeight="1" x14ac:dyDescent="0.2">
      <c r="A8277" s="676" t="s">
        <v>16601</v>
      </c>
      <c r="B8277" s="666" t="s">
        <v>15968</v>
      </c>
      <c r="C8277" s="666" t="s">
        <v>16602</v>
      </c>
      <c r="D8277" s="675" t="s">
        <v>10356</v>
      </c>
      <c r="E8277" s="737">
        <v>5000</v>
      </c>
      <c r="F8277" s="666">
        <v>46017140</v>
      </c>
      <c r="G8277" s="675" t="s">
        <v>16794</v>
      </c>
      <c r="H8277" s="675" t="s">
        <v>10356</v>
      </c>
      <c r="I8277" s="675" t="s">
        <v>6929</v>
      </c>
      <c r="J8277" s="675" t="s">
        <v>10356</v>
      </c>
      <c r="K8277" s="670" t="s">
        <v>16795</v>
      </c>
      <c r="L8277" s="666">
        <v>1</v>
      </c>
      <c r="M8277" s="763">
        <v>5000</v>
      </c>
      <c r="N8277" s="666"/>
      <c r="O8277" s="666"/>
      <c r="P8277" s="772"/>
      <c r="Q8277" s="666">
        <v>1</v>
      </c>
      <c r="R8277" s="666">
        <v>12</v>
      </c>
    </row>
    <row r="8278" spans="1:18" ht="15.75" customHeight="1" x14ac:dyDescent="0.2">
      <c r="A8278" s="676" t="s">
        <v>16601</v>
      </c>
      <c r="B8278" s="666" t="s">
        <v>15968</v>
      </c>
      <c r="C8278" s="666" t="s">
        <v>16602</v>
      </c>
      <c r="D8278" s="675" t="s">
        <v>8639</v>
      </c>
      <c r="E8278" s="737">
        <v>2000</v>
      </c>
      <c r="F8278" s="666">
        <v>19104027</v>
      </c>
      <c r="G8278" s="675" t="s">
        <v>16796</v>
      </c>
      <c r="H8278" s="675"/>
      <c r="I8278" s="675" t="s">
        <v>16339</v>
      </c>
      <c r="J8278" s="675"/>
      <c r="K8278" s="670" t="s">
        <v>16797</v>
      </c>
      <c r="L8278" s="666">
        <v>3</v>
      </c>
      <c r="M8278" s="763">
        <v>6000</v>
      </c>
      <c r="N8278" s="666"/>
      <c r="O8278" s="666"/>
      <c r="P8278" s="772"/>
      <c r="Q8278" s="666">
        <v>1</v>
      </c>
      <c r="R8278" s="666">
        <v>12</v>
      </c>
    </row>
    <row r="8279" spans="1:18" ht="15.75" customHeight="1" x14ac:dyDescent="0.2">
      <c r="A8279" s="676" t="s">
        <v>16601</v>
      </c>
      <c r="B8279" s="666" t="s">
        <v>15968</v>
      </c>
      <c r="C8279" s="666" t="s">
        <v>16602</v>
      </c>
      <c r="D8279" s="675" t="s">
        <v>10366</v>
      </c>
      <c r="E8279" s="737">
        <v>2000</v>
      </c>
      <c r="F8279" s="666">
        <v>74935467</v>
      </c>
      <c r="G8279" s="675" t="s">
        <v>16798</v>
      </c>
      <c r="H8279" s="675"/>
      <c r="I8279" s="675" t="s">
        <v>7361</v>
      </c>
      <c r="J8279" s="675"/>
      <c r="K8279" s="670" t="s">
        <v>16799</v>
      </c>
      <c r="L8279" s="666">
        <v>3</v>
      </c>
      <c r="M8279" s="763">
        <v>6000</v>
      </c>
      <c r="N8279" s="666"/>
      <c r="O8279" s="666"/>
      <c r="P8279" s="772"/>
      <c r="Q8279" s="666">
        <v>1</v>
      </c>
      <c r="R8279" s="666">
        <v>12</v>
      </c>
    </row>
    <row r="8280" spans="1:18" ht="15.75" customHeight="1" x14ac:dyDescent="0.2">
      <c r="A8280" s="676" t="s">
        <v>16601</v>
      </c>
      <c r="B8280" s="666" t="s">
        <v>15968</v>
      </c>
      <c r="C8280" s="666" t="s">
        <v>16602</v>
      </c>
      <c r="D8280" s="675" t="s">
        <v>9914</v>
      </c>
      <c r="E8280" s="737">
        <v>7000</v>
      </c>
      <c r="F8280" s="666">
        <v>43089346</v>
      </c>
      <c r="G8280" s="675" t="s">
        <v>16800</v>
      </c>
      <c r="H8280" s="675" t="s">
        <v>9914</v>
      </c>
      <c r="I8280" s="675" t="s">
        <v>6929</v>
      </c>
      <c r="J8280" s="675" t="s">
        <v>9914</v>
      </c>
      <c r="K8280" s="670" t="s">
        <v>16801</v>
      </c>
      <c r="L8280" s="666">
        <v>1</v>
      </c>
      <c r="M8280" s="763">
        <v>7000</v>
      </c>
      <c r="N8280" s="666"/>
      <c r="O8280" s="666"/>
      <c r="P8280" s="772"/>
      <c r="Q8280" s="666">
        <v>1</v>
      </c>
      <c r="R8280" s="666">
        <v>12</v>
      </c>
    </row>
    <row r="8281" spans="1:18" ht="15.75" customHeight="1" x14ac:dyDescent="0.2">
      <c r="A8281" s="676" t="s">
        <v>16601</v>
      </c>
      <c r="B8281" s="666" t="s">
        <v>15968</v>
      </c>
      <c r="C8281" s="666" t="s">
        <v>16602</v>
      </c>
      <c r="D8281" s="675" t="s">
        <v>16629</v>
      </c>
      <c r="E8281" s="737">
        <v>2000</v>
      </c>
      <c r="F8281" s="666">
        <v>44904283</v>
      </c>
      <c r="G8281" s="675" t="s">
        <v>16608</v>
      </c>
      <c r="H8281" s="675" t="s">
        <v>16690</v>
      </c>
      <c r="I8281" s="675" t="s">
        <v>7361</v>
      </c>
      <c r="J8281" s="675" t="s">
        <v>7361</v>
      </c>
      <c r="K8281" s="670" t="s">
        <v>16802</v>
      </c>
      <c r="L8281" s="666">
        <v>4</v>
      </c>
      <c r="M8281" s="763">
        <v>8000</v>
      </c>
      <c r="N8281" s="670" t="s">
        <v>16803</v>
      </c>
      <c r="O8281" s="666">
        <v>7</v>
      </c>
      <c r="P8281" s="737">
        <v>14000</v>
      </c>
      <c r="Q8281" s="666">
        <v>2</v>
      </c>
      <c r="R8281" s="666">
        <v>12</v>
      </c>
    </row>
    <row r="8282" spans="1:18" ht="15.75" customHeight="1" x14ac:dyDescent="0.2">
      <c r="A8282" s="676" t="s">
        <v>16601</v>
      </c>
      <c r="B8282" s="666" t="s">
        <v>15968</v>
      </c>
      <c r="C8282" s="666" t="s">
        <v>16602</v>
      </c>
      <c r="D8282" s="668" t="s">
        <v>9914</v>
      </c>
      <c r="E8282" s="740">
        <v>7000</v>
      </c>
      <c r="F8282" s="670">
        <v>71714945</v>
      </c>
      <c r="G8282" s="668" t="s">
        <v>16773</v>
      </c>
      <c r="H8282" s="668" t="s">
        <v>9914</v>
      </c>
      <c r="I8282" s="668" t="s">
        <v>6929</v>
      </c>
      <c r="J8282" s="668" t="s">
        <v>9914</v>
      </c>
      <c r="K8282" s="670" t="s">
        <v>16804</v>
      </c>
      <c r="L8282" s="670">
        <v>4</v>
      </c>
      <c r="M8282" s="763">
        <v>28000</v>
      </c>
      <c r="N8282" s="670" t="s">
        <v>16805</v>
      </c>
      <c r="O8282" s="670">
        <v>7</v>
      </c>
      <c r="P8282" s="740">
        <v>49000</v>
      </c>
      <c r="Q8282" s="670">
        <v>2</v>
      </c>
      <c r="R8282" s="670">
        <v>12</v>
      </c>
    </row>
    <row r="8283" spans="1:18" ht="15.75" customHeight="1" x14ac:dyDescent="0.2">
      <c r="A8283" s="676" t="s">
        <v>16601</v>
      </c>
      <c r="B8283" s="666" t="s">
        <v>15968</v>
      </c>
      <c r="C8283" s="666" t="s">
        <v>16602</v>
      </c>
      <c r="D8283" s="675" t="s">
        <v>6996</v>
      </c>
      <c r="E8283" s="737">
        <v>5000</v>
      </c>
      <c r="F8283" s="666">
        <v>46475688</v>
      </c>
      <c r="G8283" s="675" t="s">
        <v>16699</v>
      </c>
      <c r="H8283" s="675" t="s">
        <v>6996</v>
      </c>
      <c r="I8283" s="675" t="s">
        <v>6929</v>
      </c>
      <c r="J8283" s="675"/>
      <c r="K8283" s="670" t="s">
        <v>16806</v>
      </c>
      <c r="L8283" s="670">
        <v>4</v>
      </c>
      <c r="M8283" s="763">
        <v>20000</v>
      </c>
      <c r="N8283" s="670" t="s">
        <v>16807</v>
      </c>
      <c r="O8283" s="666">
        <v>6</v>
      </c>
      <c r="P8283" s="737">
        <v>30000</v>
      </c>
      <c r="Q8283" s="666">
        <v>2</v>
      </c>
      <c r="R8283" s="666">
        <v>12</v>
      </c>
    </row>
    <row r="8284" spans="1:18" ht="15.75" customHeight="1" x14ac:dyDescent="0.2">
      <c r="A8284" s="676" t="s">
        <v>16601</v>
      </c>
      <c r="B8284" s="666" t="s">
        <v>15968</v>
      </c>
      <c r="C8284" s="666" t="s">
        <v>16602</v>
      </c>
      <c r="D8284" s="675" t="s">
        <v>10738</v>
      </c>
      <c r="E8284" s="737">
        <v>2400</v>
      </c>
      <c r="F8284" s="666">
        <v>76697166</v>
      </c>
      <c r="G8284" s="675" t="s">
        <v>16808</v>
      </c>
      <c r="H8284" s="675" t="s">
        <v>16690</v>
      </c>
      <c r="I8284" s="675" t="s">
        <v>7361</v>
      </c>
      <c r="J8284" s="675" t="s">
        <v>7361</v>
      </c>
      <c r="K8284" s="670" t="s">
        <v>16809</v>
      </c>
      <c r="L8284" s="666">
        <v>4</v>
      </c>
      <c r="M8284" s="763">
        <v>9600</v>
      </c>
      <c r="N8284" s="670" t="s">
        <v>16725</v>
      </c>
      <c r="O8284" s="666">
        <v>7</v>
      </c>
      <c r="P8284" s="737">
        <v>16800</v>
      </c>
      <c r="Q8284" s="666">
        <v>2</v>
      </c>
      <c r="R8284" s="666">
        <v>12</v>
      </c>
    </row>
    <row r="8285" spans="1:18" ht="15.75" customHeight="1" x14ac:dyDescent="0.2">
      <c r="A8285" s="676" t="s">
        <v>16601</v>
      </c>
      <c r="B8285" s="666" t="s">
        <v>15968</v>
      </c>
      <c r="C8285" s="666" t="s">
        <v>16602</v>
      </c>
      <c r="D8285" s="675" t="s">
        <v>10738</v>
      </c>
      <c r="E8285" s="737">
        <v>2200</v>
      </c>
      <c r="F8285" s="666">
        <v>70225448</v>
      </c>
      <c r="G8285" s="675" t="s">
        <v>16810</v>
      </c>
      <c r="H8285" s="675" t="s">
        <v>16690</v>
      </c>
      <c r="I8285" s="675" t="s">
        <v>7361</v>
      </c>
      <c r="J8285" s="675" t="s">
        <v>7361</v>
      </c>
      <c r="K8285" s="670" t="s">
        <v>16811</v>
      </c>
      <c r="L8285" s="666">
        <v>4</v>
      </c>
      <c r="M8285" s="763">
        <v>8800</v>
      </c>
      <c r="N8285" s="670" t="s">
        <v>16812</v>
      </c>
      <c r="O8285" s="666">
        <v>7</v>
      </c>
      <c r="P8285" s="737">
        <v>15400</v>
      </c>
      <c r="Q8285" s="666">
        <v>2</v>
      </c>
      <c r="R8285" s="666">
        <v>12</v>
      </c>
    </row>
    <row r="8286" spans="1:18" ht="15.75" customHeight="1" x14ac:dyDescent="0.2">
      <c r="A8286" s="676" t="s">
        <v>16601</v>
      </c>
      <c r="B8286" s="666" t="s">
        <v>15968</v>
      </c>
      <c r="C8286" s="666" t="s">
        <v>16602</v>
      </c>
      <c r="D8286" s="675" t="s">
        <v>10738</v>
      </c>
      <c r="E8286" s="737">
        <v>2400</v>
      </c>
      <c r="F8286" s="666">
        <v>70487749</v>
      </c>
      <c r="G8286" s="675" t="s">
        <v>16813</v>
      </c>
      <c r="H8286" s="675" t="s">
        <v>16690</v>
      </c>
      <c r="I8286" s="675" t="s">
        <v>7361</v>
      </c>
      <c r="J8286" s="675" t="s">
        <v>7361</v>
      </c>
      <c r="K8286" s="670" t="s">
        <v>16814</v>
      </c>
      <c r="L8286" s="666">
        <v>4</v>
      </c>
      <c r="M8286" s="763">
        <v>9600</v>
      </c>
      <c r="N8286" s="670"/>
      <c r="O8286" s="666"/>
      <c r="P8286" s="737"/>
      <c r="Q8286" s="666">
        <v>1</v>
      </c>
      <c r="R8286" s="666">
        <v>12</v>
      </c>
    </row>
    <row r="8287" spans="1:18" ht="15.75" customHeight="1" x14ac:dyDescent="0.2">
      <c r="A8287" s="676" t="s">
        <v>16601</v>
      </c>
      <c r="B8287" s="666" t="s">
        <v>15968</v>
      </c>
      <c r="C8287" s="666" t="s">
        <v>16602</v>
      </c>
      <c r="D8287" s="675" t="s">
        <v>16815</v>
      </c>
      <c r="E8287" s="737">
        <v>2200</v>
      </c>
      <c r="F8287" s="666">
        <v>46212859</v>
      </c>
      <c r="G8287" s="675" t="s">
        <v>16816</v>
      </c>
      <c r="H8287" s="675" t="s">
        <v>16690</v>
      </c>
      <c r="I8287" s="675" t="s">
        <v>7361</v>
      </c>
      <c r="J8287" s="675" t="s">
        <v>7361</v>
      </c>
      <c r="K8287" s="670" t="s">
        <v>16817</v>
      </c>
      <c r="L8287" s="666">
        <v>4</v>
      </c>
      <c r="M8287" s="763">
        <v>8800</v>
      </c>
      <c r="N8287" s="670"/>
      <c r="O8287" s="666"/>
      <c r="P8287" s="737"/>
      <c r="Q8287" s="666">
        <v>1</v>
      </c>
      <c r="R8287" s="666">
        <v>12</v>
      </c>
    </row>
    <row r="8288" spans="1:18" ht="15.75" customHeight="1" x14ac:dyDescent="0.2">
      <c r="A8288" s="676" t="s">
        <v>16601</v>
      </c>
      <c r="B8288" s="666" t="s">
        <v>15968</v>
      </c>
      <c r="C8288" s="666" t="s">
        <v>16602</v>
      </c>
      <c r="D8288" s="675" t="s">
        <v>10356</v>
      </c>
      <c r="E8288" s="737">
        <v>4000</v>
      </c>
      <c r="F8288" s="666">
        <v>72558027</v>
      </c>
      <c r="G8288" s="675" t="s">
        <v>16818</v>
      </c>
      <c r="H8288" s="675" t="s">
        <v>10356</v>
      </c>
      <c r="I8288" s="675" t="s">
        <v>6929</v>
      </c>
      <c r="J8288" s="675" t="s">
        <v>10356</v>
      </c>
      <c r="K8288" s="670" t="s">
        <v>16819</v>
      </c>
      <c r="L8288" s="666">
        <v>4</v>
      </c>
      <c r="M8288" s="763">
        <v>16000</v>
      </c>
      <c r="N8288" s="670" t="s">
        <v>16820</v>
      </c>
      <c r="O8288" s="666">
        <v>7</v>
      </c>
      <c r="P8288" s="737">
        <v>28000</v>
      </c>
      <c r="Q8288" s="666">
        <v>1</v>
      </c>
      <c r="R8288" s="666">
        <v>12</v>
      </c>
    </row>
    <row r="8289" spans="1:18" ht="15.75" customHeight="1" x14ac:dyDescent="0.2">
      <c r="A8289" s="676" t="s">
        <v>16601</v>
      </c>
      <c r="B8289" s="666" t="s">
        <v>15968</v>
      </c>
      <c r="C8289" s="666" t="s">
        <v>16602</v>
      </c>
      <c r="D8289" s="675" t="s">
        <v>10356</v>
      </c>
      <c r="E8289" s="737">
        <v>5000</v>
      </c>
      <c r="F8289" s="666">
        <v>18140889</v>
      </c>
      <c r="G8289" s="675" t="s">
        <v>16821</v>
      </c>
      <c r="H8289" s="675" t="s">
        <v>10356</v>
      </c>
      <c r="I8289" s="675" t="s">
        <v>6929</v>
      </c>
      <c r="J8289" s="675" t="s">
        <v>10356</v>
      </c>
      <c r="K8289" s="670" t="s">
        <v>16822</v>
      </c>
      <c r="L8289" s="666">
        <v>1</v>
      </c>
      <c r="M8289" s="763">
        <v>5000</v>
      </c>
      <c r="N8289" s="670"/>
      <c r="O8289" s="666"/>
      <c r="P8289" s="737"/>
      <c r="Q8289" s="666">
        <v>1</v>
      </c>
      <c r="R8289" s="666">
        <v>12</v>
      </c>
    </row>
    <row r="8290" spans="1:18" ht="15.75" customHeight="1" x14ac:dyDescent="0.2">
      <c r="A8290" s="676" t="s">
        <v>16601</v>
      </c>
      <c r="B8290" s="666" t="s">
        <v>15968</v>
      </c>
      <c r="C8290" s="666" t="s">
        <v>16602</v>
      </c>
      <c r="D8290" s="675" t="s">
        <v>16815</v>
      </c>
      <c r="E8290" s="737">
        <v>2650</v>
      </c>
      <c r="F8290" s="666">
        <v>71005563</v>
      </c>
      <c r="G8290" s="675" t="s">
        <v>16823</v>
      </c>
      <c r="H8290" s="675" t="s">
        <v>16690</v>
      </c>
      <c r="I8290" s="675" t="s">
        <v>7361</v>
      </c>
      <c r="J8290" s="675" t="s">
        <v>16824</v>
      </c>
      <c r="K8290" s="670" t="s">
        <v>16825</v>
      </c>
      <c r="L8290" s="666">
        <v>4</v>
      </c>
      <c r="M8290" s="763">
        <v>10600</v>
      </c>
      <c r="N8290" s="670" t="s">
        <v>16826</v>
      </c>
      <c r="O8290" s="666">
        <v>7</v>
      </c>
      <c r="P8290" s="737">
        <v>18550</v>
      </c>
      <c r="Q8290" s="666">
        <v>1</v>
      </c>
      <c r="R8290" s="666">
        <v>12</v>
      </c>
    </row>
    <row r="8291" spans="1:18" ht="15.75" customHeight="1" x14ac:dyDescent="0.2">
      <c r="A8291" s="676" t="s">
        <v>16601</v>
      </c>
      <c r="B8291" s="666" t="s">
        <v>15968</v>
      </c>
      <c r="C8291" s="666" t="s">
        <v>16602</v>
      </c>
      <c r="D8291" s="675" t="s">
        <v>9268</v>
      </c>
      <c r="E8291" s="737">
        <v>5000</v>
      </c>
      <c r="F8291" s="666">
        <v>73684420</v>
      </c>
      <c r="G8291" s="675" t="s">
        <v>16827</v>
      </c>
      <c r="H8291" s="675" t="s">
        <v>9268</v>
      </c>
      <c r="I8291" s="675" t="s">
        <v>6929</v>
      </c>
      <c r="J8291" s="675" t="s">
        <v>9268</v>
      </c>
      <c r="K8291" s="670" t="s">
        <v>16828</v>
      </c>
      <c r="L8291" s="666">
        <v>4</v>
      </c>
      <c r="M8291" s="763">
        <v>20000</v>
      </c>
      <c r="N8291" s="670" t="s">
        <v>16829</v>
      </c>
      <c r="O8291" s="666">
        <v>7</v>
      </c>
      <c r="P8291" s="737">
        <v>35000</v>
      </c>
      <c r="Q8291" s="666">
        <v>1</v>
      </c>
      <c r="R8291" s="666">
        <v>12</v>
      </c>
    </row>
    <row r="8292" spans="1:18" ht="15.75" customHeight="1" x14ac:dyDescent="0.2">
      <c r="A8292" s="676" t="s">
        <v>16601</v>
      </c>
      <c r="B8292" s="666" t="s">
        <v>15968</v>
      </c>
      <c r="C8292" s="666" t="s">
        <v>16602</v>
      </c>
      <c r="D8292" s="675" t="s">
        <v>9268</v>
      </c>
      <c r="E8292" s="737">
        <v>5000</v>
      </c>
      <c r="F8292" s="666">
        <v>76256943</v>
      </c>
      <c r="G8292" s="675" t="s">
        <v>16830</v>
      </c>
      <c r="H8292" s="675" t="s">
        <v>9268</v>
      </c>
      <c r="I8292" s="675" t="s">
        <v>6929</v>
      </c>
      <c r="J8292" s="675" t="s">
        <v>9268</v>
      </c>
      <c r="K8292" s="693" t="s">
        <v>16831</v>
      </c>
      <c r="L8292" s="666"/>
      <c r="M8292" s="691">
        <v>0</v>
      </c>
      <c r="N8292" s="670"/>
      <c r="O8292" s="666"/>
      <c r="P8292" s="737"/>
      <c r="Q8292" s="666">
        <v>1</v>
      </c>
      <c r="R8292" s="666">
        <v>12</v>
      </c>
    </row>
    <row r="8293" spans="1:18" ht="15.75" customHeight="1" x14ac:dyDescent="0.2">
      <c r="A8293" s="676" t="s">
        <v>16601</v>
      </c>
      <c r="B8293" s="666" t="s">
        <v>15968</v>
      </c>
      <c r="C8293" s="666" t="s">
        <v>16602</v>
      </c>
      <c r="D8293" s="675" t="s">
        <v>9914</v>
      </c>
      <c r="E8293" s="737">
        <v>7000</v>
      </c>
      <c r="F8293" s="666">
        <v>70521147</v>
      </c>
      <c r="G8293" s="675" t="s">
        <v>16832</v>
      </c>
      <c r="H8293" s="675" t="s">
        <v>9914</v>
      </c>
      <c r="I8293" s="675" t="s">
        <v>6929</v>
      </c>
      <c r="J8293" s="675" t="s">
        <v>9914</v>
      </c>
      <c r="K8293" s="693" t="s">
        <v>16833</v>
      </c>
      <c r="L8293" s="666">
        <v>4</v>
      </c>
      <c r="M8293" s="763">
        <v>28000</v>
      </c>
      <c r="N8293" s="670" t="s">
        <v>16834</v>
      </c>
      <c r="O8293" s="666">
        <v>7</v>
      </c>
      <c r="P8293" s="737">
        <v>49000</v>
      </c>
      <c r="Q8293" s="666">
        <v>2</v>
      </c>
      <c r="R8293" s="666">
        <v>12</v>
      </c>
    </row>
    <row r="8294" spans="1:18" ht="15.75" customHeight="1" x14ac:dyDescent="0.2">
      <c r="A8294" s="676" t="s">
        <v>16601</v>
      </c>
      <c r="B8294" s="666" t="s">
        <v>15968</v>
      </c>
      <c r="C8294" s="666" t="s">
        <v>16602</v>
      </c>
      <c r="D8294" s="675" t="s">
        <v>9268</v>
      </c>
      <c r="E8294" s="737">
        <v>5000</v>
      </c>
      <c r="F8294" s="666">
        <v>48342135</v>
      </c>
      <c r="G8294" s="675" t="s">
        <v>16835</v>
      </c>
      <c r="H8294" s="675" t="s">
        <v>9268</v>
      </c>
      <c r="I8294" s="675" t="s">
        <v>6929</v>
      </c>
      <c r="J8294" s="675" t="s">
        <v>9268</v>
      </c>
      <c r="K8294" s="693" t="s">
        <v>16836</v>
      </c>
      <c r="L8294" s="666">
        <v>1</v>
      </c>
      <c r="M8294" s="756">
        <v>5000</v>
      </c>
      <c r="N8294" s="670"/>
      <c r="O8294" s="666"/>
      <c r="P8294" s="737"/>
      <c r="Q8294" s="666">
        <v>1</v>
      </c>
      <c r="R8294" s="666">
        <v>12</v>
      </c>
    </row>
    <row r="8295" spans="1:18" ht="15.75" customHeight="1" x14ac:dyDescent="0.2">
      <c r="A8295" s="676" t="s">
        <v>16601</v>
      </c>
      <c r="B8295" s="666" t="s">
        <v>15968</v>
      </c>
      <c r="C8295" s="666" t="s">
        <v>16602</v>
      </c>
      <c r="D8295" s="675" t="s">
        <v>9268</v>
      </c>
      <c r="E8295" s="737">
        <v>5000</v>
      </c>
      <c r="F8295" s="666">
        <v>70925237</v>
      </c>
      <c r="G8295" s="675" t="s">
        <v>16837</v>
      </c>
      <c r="H8295" s="675" t="s">
        <v>9268</v>
      </c>
      <c r="I8295" s="675" t="s">
        <v>6929</v>
      </c>
      <c r="J8295" s="675" t="s">
        <v>9268</v>
      </c>
      <c r="K8295" s="693" t="s">
        <v>16838</v>
      </c>
      <c r="L8295" s="666">
        <v>3</v>
      </c>
      <c r="M8295" s="763">
        <v>15000</v>
      </c>
      <c r="N8295" s="670" t="s">
        <v>16839</v>
      </c>
      <c r="O8295" s="666">
        <v>7</v>
      </c>
      <c r="P8295" s="737">
        <v>35000</v>
      </c>
      <c r="Q8295" s="666">
        <v>1</v>
      </c>
      <c r="R8295" s="666">
        <v>12</v>
      </c>
    </row>
    <row r="8296" spans="1:18" ht="15.75" customHeight="1" x14ac:dyDescent="0.2">
      <c r="A8296" s="676" t="s">
        <v>16601</v>
      </c>
      <c r="B8296" s="666" t="s">
        <v>15968</v>
      </c>
      <c r="C8296" s="666" t="s">
        <v>16602</v>
      </c>
      <c r="D8296" s="675" t="s">
        <v>10244</v>
      </c>
      <c r="E8296" s="737">
        <v>2300</v>
      </c>
      <c r="F8296" s="666">
        <v>45670183</v>
      </c>
      <c r="G8296" s="675" t="s">
        <v>16840</v>
      </c>
      <c r="H8296" s="675" t="s">
        <v>16690</v>
      </c>
      <c r="I8296" s="675" t="s">
        <v>7361</v>
      </c>
      <c r="J8296" s="675" t="s">
        <v>7361</v>
      </c>
      <c r="K8296" s="670" t="s">
        <v>16841</v>
      </c>
      <c r="L8296" s="666">
        <v>3</v>
      </c>
      <c r="M8296" s="763">
        <v>6900</v>
      </c>
      <c r="N8296" s="670" t="s">
        <v>16842</v>
      </c>
      <c r="O8296" s="666">
        <v>7</v>
      </c>
      <c r="P8296" s="737">
        <v>16100</v>
      </c>
      <c r="Q8296" s="666">
        <v>1</v>
      </c>
      <c r="R8296" s="666">
        <v>12</v>
      </c>
    </row>
    <row r="8297" spans="1:18" ht="15.75" customHeight="1" x14ac:dyDescent="0.2">
      <c r="A8297" s="676" t="s">
        <v>16601</v>
      </c>
      <c r="B8297" s="666" t="s">
        <v>15968</v>
      </c>
      <c r="C8297" s="666" t="s">
        <v>16602</v>
      </c>
      <c r="D8297" s="675" t="s">
        <v>9268</v>
      </c>
      <c r="E8297" s="737">
        <v>5000</v>
      </c>
      <c r="F8297" s="666">
        <v>45360763</v>
      </c>
      <c r="G8297" s="675" t="s">
        <v>16843</v>
      </c>
      <c r="H8297" s="675" t="s">
        <v>9268</v>
      </c>
      <c r="I8297" s="675" t="s">
        <v>6929</v>
      </c>
      <c r="J8297" s="675" t="s">
        <v>9268</v>
      </c>
      <c r="K8297" s="670" t="s">
        <v>16844</v>
      </c>
      <c r="L8297" s="666">
        <v>3</v>
      </c>
      <c r="M8297" s="763">
        <v>15000</v>
      </c>
      <c r="N8297" s="670"/>
      <c r="O8297" s="666"/>
      <c r="P8297" s="737"/>
      <c r="Q8297" s="666">
        <v>1</v>
      </c>
      <c r="R8297" s="666">
        <v>12</v>
      </c>
    </row>
    <row r="8298" spans="1:18" ht="15.75" customHeight="1" x14ac:dyDescent="0.2">
      <c r="A8298" s="676" t="s">
        <v>16601</v>
      </c>
      <c r="B8298" s="666" t="s">
        <v>15968</v>
      </c>
      <c r="C8298" s="666" t="s">
        <v>16602</v>
      </c>
      <c r="D8298" s="675" t="s">
        <v>9268</v>
      </c>
      <c r="E8298" s="737">
        <v>5000</v>
      </c>
      <c r="F8298" s="666">
        <v>44219913</v>
      </c>
      <c r="G8298" s="675" t="s">
        <v>16845</v>
      </c>
      <c r="H8298" s="675" t="s">
        <v>9268</v>
      </c>
      <c r="I8298" s="675" t="s">
        <v>6929</v>
      </c>
      <c r="J8298" s="675" t="s">
        <v>9268</v>
      </c>
      <c r="K8298" s="670" t="s">
        <v>16846</v>
      </c>
      <c r="L8298" s="666">
        <v>3</v>
      </c>
      <c r="M8298" s="763">
        <v>15000</v>
      </c>
      <c r="N8298" s="670" t="s">
        <v>16847</v>
      </c>
      <c r="O8298" s="666">
        <v>7</v>
      </c>
      <c r="P8298" s="737">
        <v>35000</v>
      </c>
      <c r="Q8298" s="666">
        <v>1</v>
      </c>
      <c r="R8298" s="666">
        <v>12</v>
      </c>
    </row>
    <row r="8299" spans="1:18" ht="15.75" customHeight="1" x14ac:dyDescent="0.2">
      <c r="A8299" s="676" t="s">
        <v>16601</v>
      </c>
      <c r="B8299" s="666" t="s">
        <v>15968</v>
      </c>
      <c r="C8299" s="666" t="s">
        <v>16602</v>
      </c>
      <c r="D8299" s="675" t="s">
        <v>9268</v>
      </c>
      <c r="E8299" s="737">
        <v>5000</v>
      </c>
      <c r="F8299" s="666">
        <v>71306940</v>
      </c>
      <c r="G8299" s="675" t="s">
        <v>16555</v>
      </c>
      <c r="H8299" s="675" t="s">
        <v>9268</v>
      </c>
      <c r="I8299" s="675" t="s">
        <v>6929</v>
      </c>
      <c r="J8299" s="675" t="s">
        <v>9268</v>
      </c>
      <c r="K8299" s="670" t="s">
        <v>16848</v>
      </c>
      <c r="L8299" s="666">
        <v>3</v>
      </c>
      <c r="M8299" s="737">
        <v>15000</v>
      </c>
      <c r="N8299" s="670"/>
      <c r="O8299" s="666"/>
      <c r="P8299" s="737"/>
      <c r="Q8299" s="666">
        <v>1</v>
      </c>
      <c r="R8299" s="666">
        <v>12</v>
      </c>
    </row>
    <row r="8300" spans="1:18" ht="15.75" customHeight="1" x14ac:dyDescent="0.2">
      <c r="A8300" s="676" t="s">
        <v>16601</v>
      </c>
      <c r="B8300" s="666" t="s">
        <v>15968</v>
      </c>
      <c r="C8300" s="666" t="s">
        <v>16602</v>
      </c>
      <c r="D8300" s="675" t="s">
        <v>16815</v>
      </c>
      <c r="E8300" s="737">
        <v>2650</v>
      </c>
      <c r="F8300" s="666">
        <v>77231158</v>
      </c>
      <c r="G8300" s="675" t="s">
        <v>16849</v>
      </c>
      <c r="H8300" s="675" t="s">
        <v>16690</v>
      </c>
      <c r="I8300" s="675" t="s">
        <v>7361</v>
      </c>
      <c r="J8300" s="675" t="s">
        <v>16824</v>
      </c>
      <c r="K8300" s="670" t="s">
        <v>16850</v>
      </c>
      <c r="L8300" s="666">
        <v>3</v>
      </c>
      <c r="M8300" s="763">
        <v>7950</v>
      </c>
      <c r="N8300" s="670" t="s">
        <v>16851</v>
      </c>
      <c r="O8300" s="666">
        <v>7</v>
      </c>
      <c r="P8300" s="737">
        <v>18550</v>
      </c>
      <c r="Q8300" s="666">
        <v>1</v>
      </c>
      <c r="R8300" s="666">
        <v>12</v>
      </c>
    </row>
    <row r="8301" spans="1:18" ht="15.75" customHeight="1" x14ac:dyDescent="0.2">
      <c r="A8301" s="676" t="s">
        <v>16601</v>
      </c>
      <c r="B8301" s="666" t="s">
        <v>15968</v>
      </c>
      <c r="C8301" s="666" t="s">
        <v>16602</v>
      </c>
      <c r="D8301" s="675" t="s">
        <v>16815</v>
      </c>
      <c r="E8301" s="737">
        <v>2650</v>
      </c>
      <c r="F8301" s="666">
        <v>18145718</v>
      </c>
      <c r="G8301" s="675" t="s">
        <v>16852</v>
      </c>
      <c r="H8301" s="675" t="s">
        <v>16690</v>
      </c>
      <c r="I8301" s="675" t="s">
        <v>7361</v>
      </c>
      <c r="J8301" s="675" t="s">
        <v>7361</v>
      </c>
      <c r="K8301" s="670" t="s">
        <v>16853</v>
      </c>
      <c r="L8301" s="666">
        <v>3</v>
      </c>
      <c r="M8301" s="763">
        <v>7950</v>
      </c>
      <c r="N8301" s="670" t="s">
        <v>16854</v>
      </c>
      <c r="O8301" s="666">
        <v>7</v>
      </c>
      <c r="P8301" s="737">
        <v>18550</v>
      </c>
      <c r="Q8301" s="666">
        <v>1</v>
      </c>
      <c r="R8301" s="666">
        <v>12</v>
      </c>
    </row>
    <row r="8302" spans="1:18" ht="15.75" customHeight="1" x14ac:dyDescent="0.2">
      <c r="A8302" s="676" t="s">
        <v>16601</v>
      </c>
      <c r="B8302" s="666" t="s">
        <v>15968</v>
      </c>
      <c r="C8302" s="666" t="s">
        <v>16602</v>
      </c>
      <c r="D8302" s="675" t="s">
        <v>9268</v>
      </c>
      <c r="E8302" s="737">
        <v>5000</v>
      </c>
      <c r="F8302" s="666">
        <v>41800240</v>
      </c>
      <c r="G8302" s="675" t="s">
        <v>16855</v>
      </c>
      <c r="H8302" s="675" t="s">
        <v>9268</v>
      </c>
      <c r="I8302" s="675" t="s">
        <v>6929</v>
      </c>
      <c r="J8302" s="675" t="s">
        <v>9268</v>
      </c>
      <c r="K8302" s="670" t="s">
        <v>16856</v>
      </c>
      <c r="L8302" s="666">
        <v>3</v>
      </c>
      <c r="M8302" s="763">
        <v>15000</v>
      </c>
      <c r="N8302" s="670" t="s">
        <v>16857</v>
      </c>
      <c r="O8302" s="666">
        <v>6</v>
      </c>
      <c r="P8302" s="737">
        <v>30000</v>
      </c>
      <c r="Q8302" s="666">
        <v>2</v>
      </c>
      <c r="R8302" s="666">
        <v>12</v>
      </c>
    </row>
    <row r="8303" spans="1:18" ht="15.75" customHeight="1" x14ac:dyDescent="0.2">
      <c r="A8303" s="676" t="s">
        <v>16601</v>
      </c>
      <c r="B8303" s="666" t="s">
        <v>15968</v>
      </c>
      <c r="C8303" s="666" t="s">
        <v>16602</v>
      </c>
      <c r="D8303" s="675" t="s">
        <v>10356</v>
      </c>
      <c r="E8303" s="737">
        <v>5000</v>
      </c>
      <c r="F8303" s="666">
        <v>70574466</v>
      </c>
      <c r="G8303" s="675" t="s">
        <v>16858</v>
      </c>
      <c r="H8303" s="675" t="s">
        <v>10356</v>
      </c>
      <c r="I8303" s="675" t="s">
        <v>6929</v>
      </c>
      <c r="J8303" s="675" t="s">
        <v>10356</v>
      </c>
      <c r="K8303" s="670" t="s">
        <v>16859</v>
      </c>
      <c r="L8303" s="666">
        <v>3</v>
      </c>
      <c r="M8303" s="763">
        <v>15000</v>
      </c>
      <c r="N8303" s="670"/>
      <c r="O8303" s="666"/>
      <c r="P8303" s="737"/>
      <c r="Q8303" s="666">
        <v>1</v>
      </c>
      <c r="R8303" s="666">
        <v>12</v>
      </c>
    </row>
    <row r="8304" spans="1:18" ht="15.75" customHeight="1" x14ac:dyDescent="0.2">
      <c r="A8304" s="676" t="s">
        <v>16601</v>
      </c>
      <c r="B8304" s="666" t="s">
        <v>15968</v>
      </c>
      <c r="C8304" s="666" t="s">
        <v>16602</v>
      </c>
      <c r="D8304" s="675" t="s">
        <v>9914</v>
      </c>
      <c r="E8304" s="737">
        <v>7000</v>
      </c>
      <c r="F8304" s="666">
        <v>71446114</v>
      </c>
      <c r="G8304" s="675" t="s">
        <v>16860</v>
      </c>
      <c r="H8304" s="675" t="s">
        <v>9914</v>
      </c>
      <c r="I8304" s="675" t="s">
        <v>6929</v>
      </c>
      <c r="J8304" s="675" t="s">
        <v>9914</v>
      </c>
      <c r="K8304" s="670" t="s">
        <v>16861</v>
      </c>
      <c r="L8304" s="666">
        <v>3</v>
      </c>
      <c r="M8304" s="763">
        <v>21000</v>
      </c>
      <c r="N8304" s="670"/>
      <c r="O8304" s="666"/>
      <c r="P8304" s="737"/>
      <c r="Q8304" s="666"/>
      <c r="R8304" s="666">
        <v>12</v>
      </c>
    </row>
    <row r="8305" spans="1:18" ht="15.75" customHeight="1" x14ac:dyDescent="0.2">
      <c r="A8305" s="676" t="s">
        <v>16601</v>
      </c>
      <c r="B8305" s="666" t="s">
        <v>15968</v>
      </c>
      <c r="C8305" s="666" t="s">
        <v>16602</v>
      </c>
      <c r="D8305" s="675" t="s">
        <v>16690</v>
      </c>
      <c r="E8305" s="737">
        <v>3000</v>
      </c>
      <c r="F8305" s="666">
        <v>71763489</v>
      </c>
      <c r="G8305" s="675" t="s">
        <v>16862</v>
      </c>
      <c r="H8305" s="675" t="s">
        <v>16690</v>
      </c>
      <c r="I8305" s="675" t="s">
        <v>7361</v>
      </c>
      <c r="J8305" s="675" t="s">
        <v>7361</v>
      </c>
      <c r="K8305" s="670" t="s">
        <v>16863</v>
      </c>
      <c r="L8305" s="666">
        <v>3</v>
      </c>
      <c r="M8305" s="763">
        <v>9000</v>
      </c>
      <c r="N8305" s="670" t="s">
        <v>16864</v>
      </c>
      <c r="O8305" s="666">
        <v>7</v>
      </c>
      <c r="P8305" s="737">
        <v>21000</v>
      </c>
      <c r="Q8305" s="666">
        <v>1</v>
      </c>
      <c r="R8305" s="666">
        <v>12</v>
      </c>
    </row>
    <row r="8306" spans="1:18" ht="15.75" customHeight="1" x14ac:dyDescent="0.2">
      <c r="A8306" s="676" t="s">
        <v>16601</v>
      </c>
      <c r="B8306" s="666" t="s">
        <v>15968</v>
      </c>
      <c r="C8306" s="666" t="s">
        <v>16602</v>
      </c>
      <c r="D8306" s="675" t="s">
        <v>16865</v>
      </c>
      <c r="E8306" s="737">
        <v>12000</v>
      </c>
      <c r="F8306" s="666">
        <v>46158221</v>
      </c>
      <c r="G8306" s="675" t="s">
        <v>16866</v>
      </c>
      <c r="H8306" s="675" t="s">
        <v>16865</v>
      </c>
      <c r="I8306" s="675" t="s">
        <v>6929</v>
      </c>
      <c r="J8306" s="675" t="s">
        <v>16865</v>
      </c>
      <c r="K8306" s="670" t="s">
        <v>16867</v>
      </c>
      <c r="L8306" s="666">
        <v>3</v>
      </c>
      <c r="M8306" s="763">
        <v>36000</v>
      </c>
      <c r="N8306" s="670"/>
      <c r="O8306" s="666"/>
      <c r="P8306" s="737"/>
      <c r="Q8306" s="666">
        <v>1</v>
      </c>
      <c r="R8306" s="666">
        <v>12</v>
      </c>
    </row>
    <row r="8307" spans="1:18" ht="15.75" customHeight="1" x14ac:dyDescent="0.2">
      <c r="A8307" s="676" t="s">
        <v>16601</v>
      </c>
      <c r="B8307" s="666" t="s">
        <v>15968</v>
      </c>
      <c r="C8307" s="666" t="s">
        <v>16602</v>
      </c>
      <c r="D8307" s="675" t="s">
        <v>10738</v>
      </c>
      <c r="E8307" s="737">
        <v>3000</v>
      </c>
      <c r="F8307" s="666">
        <v>46541947</v>
      </c>
      <c r="G8307" s="675" t="s">
        <v>16868</v>
      </c>
      <c r="H8307" s="675" t="s">
        <v>16690</v>
      </c>
      <c r="I8307" s="675" t="s">
        <v>7361</v>
      </c>
      <c r="J8307" s="675" t="s">
        <v>7361</v>
      </c>
      <c r="K8307" s="670" t="s">
        <v>16869</v>
      </c>
      <c r="L8307" s="666">
        <v>3</v>
      </c>
      <c r="M8307" s="763">
        <v>9000</v>
      </c>
      <c r="N8307" s="670" t="s">
        <v>16870</v>
      </c>
      <c r="O8307" s="666">
        <v>6</v>
      </c>
      <c r="P8307" s="737">
        <v>18000</v>
      </c>
      <c r="Q8307" s="666">
        <v>1</v>
      </c>
      <c r="R8307" s="666">
        <v>12</v>
      </c>
    </row>
    <row r="8308" spans="1:18" ht="15.75" customHeight="1" x14ac:dyDescent="0.2">
      <c r="A8308" s="676" t="s">
        <v>16601</v>
      </c>
      <c r="B8308" s="666" t="s">
        <v>15968</v>
      </c>
      <c r="C8308" s="666" t="s">
        <v>16602</v>
      </c>
      <c r="D8308" s="675" t="s">
        <v>9268</v>
      </c>
      <c r="E8308" s="737">
        <v>5600</v>
      </c>
      <c r="F8308" s="666">
        <v>77674045</v>
      </c>
      <c r="G8308" s="675" t="s">
        <v>16871</v>
      </c>
      <c r="H8308" s="675" t="s">
        <v>9268</v>
      </c>
      <c r="I8308" s="675" t="s">
        <v>6929</v>
      </c>
      <c r="J8308" s="675" t="s">
        <v>9268</v>
      </c>
      <c r="K8308" s="670" t="s">
        <v>16872</v>
      </c>
      <c r="L8308" s="666">
        <v>3</v>
      </c>
      <c r="M8308" s="763">
        <v>16800</v>
      </c>
      <c r="N8308" s="670" t="s">
        <v>16873</v>
      </c>
      <c r="O8308" s="666">
        <v>2</v>
      </c>
      <c r="P8308" s="737">
        <v>11200</v>
      </c>
      <c r="Q8308" s="666">
        <v>1</v>
      </c>
      <c r="R8308" s="666">
        <v>12</v>
      </c>
    </row>
    <row r="8309" spans="1:18" ht="15.75" customHeight="1" x14ac:dyDescent="0.2">
      <c r="A8309" s="676" t="s">
        <v>16601</v>
      </c>
      <c r="B8309" s="666" t="s">
        <v>15968</v>
      </c>
      <c r="C8309" s="666" t="s">
        <v>16602</v>
      </c>
      <c r="D8309" s="675" t="s">
        <v>9914</v>
      </c>
      <c r="E8309" s="737">
        <v>7000</v>
      </c>
      <c r="F8309" s="666">
        <v>73795666</v>
      </c>
      <c r="G8309" s="675" t="s">
        <v>16203</v>
      </c>
      <c r="H8309" s="675" t="s">
        <v>9914</v>
      </c>
      <c r="I8309" s="675" t="s">
        <v>6929</v>
      </c>
      <c r="J8309" s="675" t="s">
        <v>9914</v>
      </c>
      <c r="K8309" s="670" t="s">
        <v>16874</v>
      </c>
      <c r="L8309" s="666">
        <v>3</v>
      </c>
      <c r="M8309" s="763">
        <v>21000</v>
      </c>
      <c r="N8309" s="670"/>
      <c r="O8309" s="666"/>
      <c r="P8309" s="737"/>
      <c r="Q8309" s="666">
        <v>1</v>
      </c>
      <c r="R8309" s="666">
        <v>12</v>
      </c>
    </row>
    <row r="8310" spans="1:18" ht="15.75" customHeight="1" x14ac:dyDescent="0.2">
      <c r="A8310" s="676" t="s">
        <v>16601</v>
      </c>
      <c r="B8310" s="666" t="s">
        <v>15968</v>
      </c>
      <c r="C8310" s="666" t="s">
        <v>16602</v>
      </c>
      <c r="D8310" s="675" t="s">
        <v>9645</v>
      </c>
      <c r="E8310" s="737">
        <v>5600</v>
      </c>
      <c r="F8310" s="666">
        <v>71868959</v>
      </c>
      <c r="G8310" s="675" t="s">
        <v>16875</v>
      </c>
      <c r="H8310" s="675" t="s">
        <v>9645</v>
      </c>
      <c r="I8310" s="675" t="s">
        <v>6929</v>
      </c>
      <c r="J8310" s="675" t="s">
        <v>9645</v>
      </c>
      <c r="K8310" s="670" t="s">
        <v>16876</v>
      </c>
      <c r="L8310" s="666">
        <v>3</v>
      </c>
      <c r="M8310" s="763">
        <v>16800</v>
      </c>
      <c r="N8310" s="670"/>
      <c r="O8310" s="666"/>
      <c r="P8310" s="737"/>
      <c r="Q8310" s="666">
        <v>1</v>
      </c>
      <c r="R8310" s="666">
        <v>12</v>
      </c>
    </row>
    <row r="8311" spans="1:18" ht="15.75" customHeight="1" x14ac:dyDescent="0.2">
      <c r="A8311" s="676" t="s">
        <v>16601</v>
      </c>
      <c r="B8311" s="666" t="s">
        <v>15968</v>
      </c>
      <c r="C8311" s="666" t="s">
        <v>16602</v>
      </c>
      <c r="D8311" s="675" t="s">
        <v>9914</v>
      </c>
      <c r="E8311" s="737">
        <v>7000</v>
      </c>
      <c r="F8311" s="666">
        <v>70672176</v>
      </c>
      <c r="G8311" s="675" t="s">
        <v>16877</v>
      </c>
      <c r="H8311" s="675" t="s">
        <v>9914</v>
      </c>
      <c r="I8311" s="675" t="s">
        <v>6929</v>
      </c>
      <c r="J8311" s="675" t="s">
        <v>9914</v>
      </c>
      <c r="K8311" s="670" t="s">
        <v>16878</v>
      </c>
      <c r="L8311" s="666">
        <v>3</v>
      </c>
      <c r="M8311" s="763">
        <v>21000</v>
      </c>
      <c r="N8311" s="670" t="s">
        <v>16879</v>
      </c>
      <c r="O8311" s="666">
        <v>7</v>
      </c>
      <c r="P8311" s="737">
        <v>49000</v>
      </c>
      <c r="Q8311" s="666">
        <v>1</v>
      </c>
      <c r="R8311" s="666">
        <v>12</v>
      </c>
    </row>
    <row r="8312" spans="1:18" ht="15.75" customHeight="1" x14ac:dyDescent="0.2">
      <c r="A8312" s="676" t="s">
        <v>16601</v>
      </c>
      <c r="B8312" s="666" t="s">
        <v>15968</v>
      </c>
      <c r="C8312" s="666" t="s">
        <v>16602</v>
      </c>
      <c r="D8312" s="675" t="s">
        <v>10366</v>
      </c>
      <c r="E8312" s="737">
        <v>1400</v>
      </c>
      <c r="F8312" s="666">
        <v>73568476</v>
      </c>
      <c r="G8312" s="675" t="s">
        <v>16880</v>
      </c>
      <c r="H8312" s="675" t="s">
        <v>7361</v>
      </c>
      <c r="I8312" s="675" t="s">
        <v>7361</v>
      </c>
      <c r="J8312" s="675" t="s">
        <v>7361</v>
      </c>
      <c r="K8312" s="670" t="s">
        <v>16881</v>
      </c>
      <c r="L8312" s="666">
        <v>3</v>
      </c>
      <c r="M8312" s="763">
        <v>4200</v>
      </c>
      <c r="N8312" s="670"/>
      <c r="O8312" s="666"/>
      <c r="P8312" s="737"/>
      <c r="Q8312" s="666">
        <v>1</v>
      </c>
      <c r="R8312" s="666">
        <v>12</v>
      </c>
    </row>
    <row r="8313" spans="1:18" ht="15.75" customHeight="1" x14ac:dyDescent="0.2">
      <c r="A8313" s="676" t="s">
        <v>16601</v>
      </c>
      <c r="B8313" s="666" t="s">
        <v>15968</v>
      </c>
      <c r="C8313" s="666" t="s">
        <v>16602</v>
      </c>
      <c r="D8313" s="675" t="s">
        <v>9914</v>
      </c>
      <c r="E8313" s="737">
        <v>7000</v>
      </c>
      <c r="F8313" s="666">
        <v>43089346</v>
      </c>
      <c r="G8313" s="675" t="s">
        <v>16800</v>
      </c>
      <c r="H8313" s="675" t="s">
        <v>9914</v>
      </c>
      <c r="I8313" s="675" t="s">
        <v>6929</v>
      </c>
      <c r="J8313" s="675" t="s">
        <v>9914</v>
      </c>
      <c r="K8313" s="670" t="s">
        <v>16882</v>
      </c>
      <c r="L8313" s="666">
        <v>2</v>
      </c>
      <c r="M8313" s="763">
        <v>14000</v>
      </c>
      <c r="N8313" s="670" t="s">
        <v>16883</v>
      </c>
      <c r="O8313" s="666">
        <v>7</v>
      </c>
      <c r="P8313" s="737">
        <v>49000</v>
      </c>
      <c r="Q8313" s="666">
        <v>1</v>
      </c>
      <c r="R8313" s="666">
        <v>12</v>
      </c>
    </row>
    <row r="8314" spans="1:18" ht="15.75" customHeight="1" x14ac:dyDescent="0.2">
      <c r="A8314" s="676" t="s">
        <v>16601</v>
      </c>
      <c r="B8314" s="666" t="s">
        <v>15968</v>
      </c>
      <c r="C8314" s="666" t="s">
        <v>16602</v>
      </c>
      <c r="D8314" s="675" t="s">
        <v>9268</v>
      </c>
      <c r="E8314" s="737">
        <v>5000</v>
      </c>
      <c r="F8314" s="666">
        <v>75148729</v>
      </c>
      <c r="G8314" s="675" t="s">
        <v>16884</v>
      </c>
      <c r="H8314" s="675" t="s">
        <v>9268</v>
      </c>
      <c r="I8314" s="675" t="s">
        <v>6929</v>
      </c>
      <c r="J8314" s="675" t="s">
        <v>9268</v>
      </c>
      <c r="K8314" s="670" t="s">
        <v>16885</v>
      </c>
      <c r="L8314" s="666">
        <v>3</v>
      </c>
      <c r="M8314" s="763">
        <v>15000</v>
      </c>
      <c r="N8314" s="670" t="s">
        <v>16886</v>
      </c>
      <c r="O8314" s="666">
        <v>6</v>
      </c>
      <c r="P8314" s="756">
        <v>30000</v>
      </c>
      <c r="Q8314" s="666">
        <v>1</v>
      </c>
      <c r="R8314" s="666">
        <v>12</v>
      </c>
    </row>
    <row r="8315" spans="1:18" ht="15.75" customHeight="1" x14ac:dyDescent="0.2">
      <c r="A8315" s="676" t="s">
        <v>16601</v>
      </c>
      <c r="B8315" s="666" t="s">
        <v>15968</v>
      </c>
      <c r="C8315" s="666" t="s">
        <v>16602</v>
      </c>
      <c r="D8315" s="675" t="s">
        <v>9914</v>
      </c>
      <c r="E8315" s="737">
        <v>9700</v>
      </c>
      <c r="F8315" s="666">
        <v>71784901</v>
      </c>
      <c r="G8315" s="675" t="s">
        <v>16887</v>
      </c>
      <c r="H8315" s="675" t="s">
        <v>9914</v>
      </c>
      <c r="I8315" s="675" t="s">
        <v>6929</v>
      </c>
      <c r="J8315" s="675" t="s">
        <v>9914</v>
      </c>
      <c r="K8315" s="670" t="s">
        <v>16888</v>
      </c>
      <c r="L8315" s="666">
        <v>2</v>
      </c>
      <c r="M8315" s="763">
        <v>19400</v>
      </c>
      <c r="N8315" s="670"/>
      <c r="O8315" s="666"/>
      <c r="P8315" s="756"/>
      <c r="Q8315" s="666">
        <v>1</v>
      </c>
      <c r="R8315" s="666">
        <v>12</v>
      </c>
    </row>
    <row r="8316" spans="1:18" ht="15.75" customHeight="1" x14ac:dyDescent="0.2">
      <c r="A8316" s="676" t="s">
        <v>16601</v>
      </c>
      <c r="B8316" s="666" t="s">
        <v>15968</v>
      </c>
      <c r="C8316" s="666" t="s">
        <v>16602</v>
      </c>
      <c r="D8316" s="675" t="s">
        <v>10366</v>
      </c>
      <c r="E8316" s="737">
        <v>1300</v>
      </c>
      <c r="F8316" s="666">
        <v>46500303</v>
      </c>
      <c r="G8316" s="675" t="s">
        <v>16889</v>
      </c>
      <c r="H8316" s="675" t="s">
        <v>7361</v>
      </c>
      <c r="I8316" s="675" t="s">
        <v>7361</v>
      </c>
      <c r="J8316" s="675" t="s">
        <v>7361</v>
      </c>
      <c r="K8316" s="670" t="s">
        <v>16890</v>
      </c>
      <c r="L8316" s="666">
        <v>2</v>
      </c>
      <c r="M8316" s="763">
        <v>2600</v>
      </c>
      <c r="N8316" s="670" t="s">
        <v>16891</v>
      </c>
      <c r="O8316" s="666">
        <v>7</v>
      </c>
      <c r="P8316" s="756">
        <v>9100</v>
      </c>
      <c r="Q8316" s="666">
        <v>1</v>
      </c>
      <c r="R8316" s="666">
        <v>12</v>
      </c>
    </row>
    <row r="8317" spans="1:18" ht="15.75" customHeight="1" x14ac:dyDescent="0.2">
      <c r="A8317" s="676" t="s">
        <v>16601</v>
      </c>
      <c r="B8317" s="666" t="s">
        <v>15968</v>
      </c>
      <c r="C8317" s="666" t="s">
        <v>16602</v>
      </c>
      <c r="D8317" s="675" t="s">
        <v>9268</v>
      </c>
      <c r="E8317" s="737">
        <v>5000</v>
      </c>
      <c r="F8317" s="666">
        <v>70200632</v>
      </c>
      <c r="G8317" s="675" t="s">
        <v>16892</v>
      </c>
      <c r="H8317" s="675" t="s">
        <v>9268</v>
      </c>
      <c r="I8317" s="675" t="s">
        <v>6929</v>
      </c>
      <c r="J8317" s="675" t="s">
        <v>9268</v>
      </c>
      <c r="K8317" s="670" t="s">
        <v>16893</v>
      </c>
      <c r="L8317" s="666">
        <v>1</v>
      </c>
      <c r="M8317" s="763">
        <v>5000</v>
      </c>
      <c r="N8317" s="670"/>
      <c r="O8317" s="666"/>
      <c r="P8317" s="756"/>
      <c r="Q8317" s="666">
        <v>1</v>
      </c>
      <c r="R8317" s="666">
        <v>12</v>
      </c>
    </row>
    <row r="8318" spans="1:18" ht="15.75" customHeight="1" x14ac:dyDescent="0.2">
      <c r="A8318" s="676" t="s">
        <v>16601</v>
      </c>
      <c r="B8318" s="666" t="s">
        <v>15968</v>
      </c>
      <c r="C8318" s="666" t="s">
        <v>16602</v>
      </c>
      <c r="D8318" s="675" t="s">
        <v>9268</v>
      </c>
      <c r="E8318" s="737">
        <v>5000</v>
      </c>
      <c r="F8318" s="666">
        <v>47924117</v>
      </c>
      <c r="G8318" s="675" t="s">
        <v>16894</v>
      </c>
      <c r="H8318" s="675" t="s">
        <v>9268</v>
      </c>
      <c r="I8318" s="675" t="s">
        <v>6929</v>
      </c>
      <c r="J8318" s="675" t="s">
        <v>9268</v>
      </c>
      <c r="K8318" s="666"/>
      <c r="L8318" s="666"/>
      <c r="M8318" s="756"/>
      <c r="N8318" s="670" t="s">
        <v>16895</v>
      </c>
      <c r="O8318" s="666">
        <v>3</v>
      </c>
      <c r="P8318" s="756">
        <v>15000</v>
      </c>
      <c r="Q8318" s="666">
        <v>1</v>
      </c>
      <c r="R8318" s="666">
        <v>12</v>
      </c>
    </row>
    <row r="8319" spans="1:18" ht="15.75" customHeight="1" x14ac:dyDescent="0.2">
      <c r="A8319" s="676" t="s">
        <v>16601</v>
      </c>
      <c r="B8319" s="666" t="s">
        <v>15968</v>
      </c>
      <c r="C8319" s="666" t="s">
        <v>16602</v>
      </c>
      <c r="D8319" s="675" t="s">
        <v>9268</v>
      </c>
      <c r="E8319" s="737">
        <v>5000</v>
      </c>
      <c r="F8319" s="666">
        <v>72473736</v>
      </c>
      <c r="G8319" s="675" t="s">
        <v>16896</v>
      </c>
      <c r="H8319" s="675" t="s">
        <v>9268</v>
      </c>
      <c r="I8319" s="675" t="s">
        <v>6929</v>
      </c>
      <c r="J8319" s="675" t="s">
        <v>9268</v>
      </c>
      <c r="K8319" s="666"/>
      <c r="L8319" s="666"/>
      <c r="M8319" s="691"/>
      <c r="N8319" s="670" t="s">
        <v>16897</v>
      </c>
      <c r="O8319" s="666">
        <v>7</v>
      </c>
      <c r="P8319" s="756">
        <v>35000</v>
      </c>
      <c r="Q8319" s="666">
        <v>1</v>
      </c>
      <c r="R8319" s="666">
        <v>12</v>
      </c>
    </row>
    <row r="8320" spans="1:18" ht="15.75" customHeight="1" x14ac:dyDescent="0.2">
      <c r="A8320" s="676" t="s">
        <v>16601</v>
      </c>
      <c r="B8320" s="666" t="s">
        <v>15968</v>
      </c>
      <c r="C8320" s="666" t="s">
        <v>16602</v>
      </c>
      <c r="D8320" s="675" t="s">
        <v>9645</v>
      </c>
      <c r="E8320" s="737">
        <v>5000</v>
      </c>
      <c r="F8320" s="666">
        <v>71868959</v>
      </c>
      <c r="G8320" s="675" t="s">
        <v>16875</v>
      </c>
      <c r="H8320" s="675" t="s">
        <v>9645</v>
      </c>
      <c r="I8320" s="675" t="s">
        <v>6929</v>
      </c>
      <c r="J8320" s="675" t="s">
        <v>9645</v>
      </c>
      <c r="K8320" s="666"/>
      <c r="L8320" s="666"/>
      <c r="M8320" s="691"/>
      <c r="N8320" s="666" t="s">
        <v>16898</v>
      </c>
      <c r="O8320" s="666">
        <v>6</v>
      </c>
      <c r="P8320" s="756">
        <v>30000</v>
      </c>
      <c r="Q8320" s="666">
        <v>1</v>
      </c>
      <c r="R8320" s="666">
        <v>12</v>
      </c>
    </row>
    <row r="8321" spans="1:18" ht="15.75" customHeight="1" x14ac:dyDescent="0.2">
      <c r="A8321" s="676" t="s">
        <v>16601</v>
      </c>
      <c r="B8321" s="666" t="s">
        <v>15968</v>
      </c>
      <c r="C8321" s="666" t="s">
        <v>16602</v>
      </c>
      <c r="D8321" s="675" t="s">
        <v>9268</v>
      </c>
      <c r="E8321" s="737">
        <v>5000</v>
      </c>
      <c r="F8321" s="666">
        <v>70351492</v>
      </c>
      <c r="G8321" s="675" t="s">
        <v>16899</v>
      </c>
      <c r="H8321" s="675" t="s">
        <v>9268</v>
      </c>
      <c r="I8321" s="675" t="s">
        <v>6929</v>
      </c>
      <c r="J8321" s="675" t="s">
        <v>9268</v>
      </c>
      <c r="K8321" s="666"/>
      <c r="L8321" s="666"/>
      <c r="M8321" s="691"/>
      <c r="N8321" s="666" t="s">
        <v>16900</v>
      </c>
      <c r="O8321" s="666">
        <v>5</v>
      </c>
      <c r="P8321" s="756">
        <v>25000</v>
      </c>
      <c r="Q8321" s="666">
        <v>1</v>
      </c>
      <c r="R8321" s="666">
        <v>12</v>
      </c>
    </row>
    <row r="8322" spans="1:18" ht="15.75" customHeight="1" x14ac:dyDescent="0.2">
      <c r="A8322" s="676" t="s">
        <v>16601</v>
      </c>
      <c r="B8322" s="666" t="s">
        <v>15968</v>
      </c>
      <c r="C8322" s="666" t="s">
        <v>16602</v>
      </c>
      <c r="D8322" s="675" t="s">
        <v>10738</v>
      </c>
      <c r="E8322" s="737">
        <v>2400</v>
      </c>
      <c r="F8322" s="666">
        <v>47224618</v>
      </c>
      <c r="G8322" s="675" t="s">
        <v>16901</v>
      </c>
      <c r="H8322" s="675" t="s">
        <v>10738</v>
      </c>
      <c r="I8322" s="675" t="s">
        <v>7361</v>
      </c>
      <c r="J8322" s="675" t="s">
        <v>7361</v>
      </c>
      <c r="K8322" s="666"/>
      <c r="L8322" s="666"/>
      <c r="M8322" s="691"/>
      <c r="N8322" s="666" t="s">
        <v>16902</v>
      </c>
      <c r="O8322" s="666">
        <v>7</v>
      </c>
      <c r="P8322" s="756">
        <v>16800</v>
      </c>
      <c r="Q8322" s="666">
        <v>1</v>
      </c>
      <c r="R8322" s="666">
        <v>12</v>
      </c>
    </row>
    <row r="8323" spans="1:18" ht="15.75" customHeight="1" x14ac:dyDescent="0.2">
      <c r="A8323" s="676" t="s">
        <v>16601</v>
      </c>
      <c r="B8323" s="666" t="s">
        <v>15968</v>
      </c>
      <c r="C8323" s="666" t="s">
        <v>16602</v>
      </c>
      <c r="D8323" s="675" t="s">
        <v>10738</v>
      </c>
      <c r="E8323" s="737">
        <v>2200</v>
      </c>
      <c r="F8323" s="666">
        <v>46395870</v>
      </c>
      <c r="G8323" s="675" t="s">
        <v>16903</v>
      </c>
      <c r="H8323" s="675" t="s">
        <v>10738</v>
      </c>
      <c r="I8323" s="675" t="s">
        <v>7361</v>
      </c>
      <c r="J8323" s="675" t="s">
        <v>7361</v>
      </c>
      <c r="K8323" s="666"/>
      <c r="L8323" s="666"/>
      <c r="M8323" s="691"/>
      <c r="N8323" s="666" t="s">
        <v>16904</v>
      </c>
      <c r="O8323" s="666">
        <v>7</v>
      </c>
      <c r="P8323" s="756">
        <v>15400</v>
      </c>
      <c r="Q8323" s="666">
        <v>1</v>
      </c>
      <c r="R8323" s="666">
        <v>12</v>
      </c>
    </row>
    <row r="8324" spans="1:18" ht="15.75" customHeight="1" x14ac:dyDescent="0.2">
      <c r="A8324" s="676" t="s">
        <v>16601</v>
      </c>
      <c r="B8324" s="666" t="s">
        <v>15968</v>
      </c>
      <c r="C8324" s="666" t="s">
        <v>16602</v>
      </c>
      <c r="D8324" s="675" t="s">
        <v>9268</v>
      </c>
      <c r="E8324" s="737">
        <v>5000</v>
      </c>
      <c r="F8324" s="666">
        <v>46676816</v>
      </c>
      <c r="G8324" s="675" t="s">
        <v>16905</v>
      </c>
      <c r="H8324" s="675" t="s">
        <v>9268</v>
      </c>
      <c r="I8324" s="675" t="s">
        <v>6929</v>
      </c>
      <c r="J8324" s="675" t="s">
        <v>9268</v>
      </c>
      <c r="K8324" s="666"/>
      <c r="L8324" s="666"/>
      <c r="M8324" s="691"/>
      <c r="N8324" s="666" t="s">
        <v>16906</v>
      </c>
      <c r="O8324" s="666">
        <v>4</v>
      </c>
      <c r="P8324" s="756">
        <v>20000</v>
      </c>
      <c r="Q8324" s="666">
        <v>1</v>
      </c>
      <c r="R8324" s="666">
        <v>12</v>
      </c>
    </row>
    <row r="8325" spans="1:18" ht="15.75" customHeight="1" x14ac:dyDescent="0.2">
      <c r="A8325" s="676" t="s">
        <v>16601</v>
      </c>
      <c r="B8325" s="666" t="s">
        <v>15968</v>
      </c>
      <c r="C8325" s="666" t="s">
        <v>16602</v>
      </c>
      <c r="D8325" s="675" t="s">
        <v>6996</v>
      </c>
      <c r="E8325" s="737">
        <v>5000</v>
      </c>
      <c r="F8325" s="666">
        <v>44107088</v>
      </c>
      <c r="G8325" s="675" t="s">
        <v>16907</v>
      </c>
      <c r="H8325" s="675" t="s">
        <v>6996</v>
      </c>
      <c r="I8325" s="675" t="s">
        <v>6929</v>
      </c>
      <c r="J8325" s="675" t="s">
        <v>6996</v>
      </c>
      <c r="K8325" s="666"/>
      <c r="L8325" s="666"/>
      <c r="M8325" s="691"/>
      <c r="N8325" s="666" t="s">
        <v>16908</v>
      </c>
      <c r="O8325" s="666">
        <v>7</v>
      </c>
      <c r="P8325" s="756">
        <v>35000</v>
      </c>
      <c r="Q8325" s="666">
        <v>1</v>
      </c>
      <c r="R8325" s="666">
        <v>12</v>
      </c>
    </row>
    <row r="8326" spans="1:18" ht="15.75" customHeight="1" x14ac:dyDescent="0.2">
      <c r="A8326" s="676" t="s">
        <v>16601</v>
      </c>
      <c r="B8326" s="666" t="s">
        <v>15968</v>
      </c>
      <c r="C8326" s="666" t="s">
        <v>16602</v>
      </c>
      <c r="D8326" s="675" t="s">
        <v>16909</v>
      </c>
      <c r="E8326" s="737">
        <v>3000</v>
      </c>
      <c r="F8326" s="666">
        <v>44214159</v>
      </c>
      <c r="G8326" s="675" t="s">
        <v>16679</v>
      </c>
      <c r="H8326" s="675" t="s">
        <v>11261</v>
      </c>
      <c r="I8326" s="675" t="s">
        <v>7361</v>
      </c>
      <c r="J8326" s="675" t="s">
        <v>7361</v>
      </c>
      <c r="K8326" s="666"/>
      <c r="L8326" s="666"/>
      <c r="M8326" s="691"/>
      <c r="N8326" s="666" t="s">
        <v>16910</v>
      </c>
      <c r="O8326" s="666">
        <v>7</v>
      </c>
      <c r="P8326" s="756">
        <v>21000</v>
      </c>
      <c r="Q8326" s="666">
        <v>2</v>
      </c>
      <c r="R8326" s="666">
        <v>12</v>
      </c>
    </row>
    <row r="8327" spans="1:18" ht="15.75" customHeight="1" x14ac:dyDescent="0.2">
      <c r="A8327" s="676" t="s">
        <v>16601</v>
      </c>
      <c r="B8327" s="666" t="s">
        <v>15968</v>
      </c>
      <c r="C8327" s="666" t="s">
        <v>16602</v>
      </c>
      <c r="D8327" s="675" t="s">
        <v>10366</v>
      </c>
      <c r="E8327" s="737">
        <v>2000</v>
      </c>
      <c r="F8327" s="666">
        <v>74935467</v>
      </c>
      <c r="G8327" s="675" t="s">
        <v>16798</v>
      </c>
      <c r="H8327" s="675" t="s">
        <v>16911</v>
      </c>
      <c r="I8327" s="675" t="s">
        <v>7361</v>
      </c>
      <c r="J8327" s="675" t="s">
        <v>7361</v>
      </c>
      <c r="K8327" s="666"/>
      <c r="L8327" s="666"/>
      <c r="M8327" s="691"/>
      <c r="N8327" s="666" t="s">
        <v>16912</v>
      </c>
      <c r="O8327" s="666">
        <v>6</v>
      </c>
      <c r="P8327" s="756">
        <v>12000</v>
      </c>
      <c r="Q8327" s="666">
        <v>2</v>
      </c>
      <c r="R8327" s="666">
        <v>12</v>
      </c>
    </row>
    <row r="8328" spans="1:18" ht="15.75" customHeight="1" x14ac:dyDescent="0.2">
      <c r="A8328" s="676" t="s">
        <v>16601</v>
      </c>
      <c r="B8328" s="666" t="s">
        <v>15968</v>
      </c>
      <c r="C8328" s="666" t="s">
        <v>16602</v>
      </c>
      <c r="D8328" s="675" t="s">
        <v>10390</v>
      </c>
      <c r="E8328" s="737">
        <v>2000</v>
      </c>
      <c r="F8328" s="666">
        <v>42065969</v>
      </c>
      <c r="G8328" s="675" t="s">
        <v>16913</v>
      </c>
      <c r="H8328" s="675"/>
      <c r="I8328" s="675" t="s">
        <v>16339</v>
      </c>
      <c r="J8328" s="675"/>
      <c r="K8328" s="666"/>
      <c r="L8328" s="666"/>
      <c r="M8328" s="691"/>
      <c r="N8328" s="666" t="s">
        <v>16914</v>
      </c>
      <c r="O8328" s="666">
        <v>1</v>
      </c>
      <c r="P8328" s="756">
        <v>2000</v>
      </c>
      <c r="Q8328" s="666">
        <v>1</v>
      </c>
      <c r="R8328" s="666">
        <v>12</v>
      </c>
    </row>
    <row r="8329" spans="1:18" ht="15.75" customHeight="1" x14ac:dyDescent="0.2">
      <c r="A8329" s="676" t="s">
        <v>16601</v>
      </c>
      <c r="B8329" s="666" t="s">
        <v>15968</v>
      </c>
      <c r="C8329" s="666" t="s">
        <v>16602</v>
      </c>
      <c r="D8329" s="675" t="s">
        <v>9914</v>
      </c>
      <c r="E8329" s="737">
        <v>7000</v>
      </c>
      <c r="F8329" s="666">
        <v>46682694</v>
      </c>
      <c r="G8329" s="675" t="s">
        <v>16915</v>
      </c>
      <c r="H8329" s="675" t="s">
        <v>9914</v>
      </c>
      <c r="I8329" s="675" t="s">
        <v>6929</v>
      </c>
      <c r="J8329" s="675" t="s">
        <v>9914</v>
      </c>
      <c r="K8329" s="666"/>
      <c r="L8329" s="666"/>
      <c r="M8329" s="691"/>
      <c r="N8329" s="666" t="s">
        <v>16916</v>
      </c>
      <c r="O8329" s="666">
        <v>7</v>
      </c>
      <c r="P8329" s="756">
        <v>49000</v>
      </c>
      <c r="Q8329" s="666">
        <v>1</v>
      </c>
      <c r="R8329" s="666">
        <v>12</v>
      </c>
    </row>
    <row r="8330" spans="1:18" ht="15.75" customHeight="1" x14ac:dyDescent="0.2">
      <c r="A8330" s="676" t="s">
        <v>16601</v>
      </c>
      <c r="B8330" s="666" t="s">
        <v>15968</v>
      </c>
      <c r="C8330" s="666" t="s">
        <v>16602</v>
      </c>
      <c r="D8330" s="675" t="s">
        <v>16917</v>
      </c>
      <c r="E8330" s="737">
        <v>12000</v>
      </c>
      <c r="F8330" s="666">
        <v>46794460</v>
      </c>
      <c r="G8330" s="675" t="s">
        <v>16918</v>
      </c>
      <c r="H8330" s="675" t="s">
        <v>16919</v>
      </c>
      <c r="I8330" s="675" t="s">
        <v>6929</v>
      </c>
      <c r="J8330" s="675" t="s">
        <v>16920</v>
      </c>
      <c r="K8330" s="666"/>
      <c r="L8330" s="666"/>
      <c r="M8330" s="691"/>
      <c r="N8330" s="666" t="s">
        <v>16921</v>
      </c>
      <c r="O8330" s="666">
        <v>6</v>
      </c>
      <c r="P8330" s="756">
        <v>72000</v>
      </c>
      <c r="Q8330" s="666">
        <v>1</v>
      </c>
      <c r="R8330" s="666">
        <v>12</v>
      </c>
    </row>
    <row r="8331" spans="1:18" ht="15.75" customHeight="1" x14ac:dyDescent="0.2">
      <c r="A8331" s="676" t="s">
        <v>16601</v>
      </c>
      <c r="B8331" s="666" t="s">
        <v>15968</v>
      </c>
      <c r="C8331" s="666" t="s">
        <v>16602</v>
      </c>
      <c r="D8331" s="675" t="s">
        <v>9914</v>
      </c>
      <c r="E8331" s="737">
        <v>7000</v>
      </c>
      <c r="F8331" s="666">
        <v>71139822</v>
      </c>
      <c r="G8331" s="675" t="s">
        <v>16922</v>
      </c>
      <c r="H8331" s="675" t="s">
        <v>9914</v>
      </c>
      <c r="I8331" s="675" t="s">
        <v>6929</v>
      </c>
      <c r="J8331" s="675" t="s">
        <v>9914</v>
      </c>
      <c r="K8331" s="666"/>
      <c r="L8331" s="666"/>
      <c r="M8331" s="691"/>
      <c r="N8331" s="666" t="s">
        <v>16923</v>
      </c>
      <c r="O8331" s="666">
        <v>5</v>
      </c>
      <c r="P8331" s="756">
        <v>35000</v>
      </c>
      <c r="Q8331" s="666">
        <v>1</v>
      </c>
      <c r="R8331" s="666">
        <v>12</v>
      </c>
    </row>
    <row r="8332" spans="1:18" ht="15.75" customHeight="1" x14ac:dyDescent="0.2">
      <c r="A8332" s="676" t="s">
        <v>16601</v>
      </c>
      <c r="B8332" s="666" t="s">
        <v>15968</v>
      </c>
      <c r="C8332" s="666" t="s">
        <v>16602</v>
      </c>
      <c r="D8332" s="675" t="s">
        <v>9268</v>
      </c>
      <c r="E8332" s="737">
        <v>5600</v>
      </c>
      <c r="F8332" s="666">
        <v>41399658</v>
      </c>
      <c r="G8332" s="675" t="s">
        <v>16924</v>
      </c>
      <c r="H8332" s="675" t="s">
        <v>9914</v>
      </c>
      <c r="I8332" s="675" t="s">
        <v>6929</v>
      </c>
      <c r="J8332" s="675" t="s">
        <v>9914</v>
      </c>
      <c r="K8332" s="666"/>
      <c r="L8332" s="666"/>
      <c r="M8332" s="691"/>
      <c r="N8332" s="666" t="s">
        <v>16925</v>
      </c>
      <c r="O8332" s="666">
        <v>1</v>
      </c>
      <c r="P8332" s="756">
        <v>5600</v>
      </c>
      <c r="Q8332" s="666">
        <v>1</v>
      </c>
      <c r="R8332" s="666">
        <v>12</v>
      </c>
    </row>
    <row r="8333" spans="1:18" ht="15.75" customHeight="1" x14ac:dyDescent="0.2">
      <c r="A8333" s="676" t="s">
        <v>16601</v>
      </c>
      <c r="B8333" s="666" t="s">
        <v>15968</v>
      </c>
      <c r="C8333" s="666" t="s">
        <v>16602</v>
      </c>
      <c r="D8333" s="675" t="s">
        <v>10390</v>
      </c>
      <c r="E8333" s="737">
        <v>2000</v>
      </c>
      <c r="F8333" s="666">
        <v>70155685</v>
      </c>
      <c r="G8333" s="675" t="s">
        <v>16926</v>
      </c>
      <c r="H8333" s="675"/>
      <c r="I8333" s="675" t="s">
        <v>16339</v>
      </c>
      <c r="J8333" s="675"/>
      <c r="K8333" s="666"/>
      <c r="L8333" s="666"/>
      <c r="M8333" s="691"/>
      <c r="N8333" s="666" t="s">
        <v>16927</v>
      </c>
      <c r="O8333" s="666">
        <v>5</v>
      </c>
      <c r="P8333" s="756">
        <v>10000</v>
      </c>
      <c r="Q8333" s="666">
        <v>1</v>
      </c>
      <c r="R8333" s="666">
        <v>12</v>
      </c>
    </row>
    <row r="8334" spans="1:18" ht="15.75" customHeight="1" x14ac:dyDescent="0.2">
      <c r="A8334" s="676" t="s">
        <v>16601</v>
      </c>
      <c r="B8334" s="666" t="s">
        <v>15968</v>
      </c>
      <c r="C8334" s="666" t="s">
        <v>16602</v>
      </c>
      <c r="D8334" s="675" t="s">
        <v>9645</v>
      </c>
      <c r="E8334" s="737">
        <v>5600</v>
      </c>
      <c r="F8334" s="666">
        <v>47093603</v>
      </c>
      <c r="G8334" s="675" t="s">
        <v>16928</v>
      </c>
      <c r="H8334" s="675" t="s">
        <v>9645</v>
      </c>
      <c r="I8334" s="675" t="s">
        <v>6929</v>
      </c>
      <c r="J8334" s="675" t="s">
        <v>9645</v>
      </c>
      <c r="K8334" s="666"/>
      <c r="L8334" s="666"/>
      <c r="M8334" s="691"/>
      <c r="N8334" s="666" t="s">
        <v>16929</v>
      </c>
      <c r="O8334" s="666">
        <v>5</v>
      </c>
      <c r="P8334" s="756">
        <v>28000</v>
      </c>
      <c r="Q8334" s="666">
        <v>1</v>
      </c>
      <c r="R8334" s="666">
        <v>12</v>
      </c>
    </row>
    <row r="8335" spans="1:18" ht="15.75" customHeight="1" x14ac:dyDescent="0.2">
      <c r="A8335" s="676" t="s">
        <v>16601</v>
      </c>
      <c r="B8335" s="666" t="s">
        <v>15968</v>
      </c>
      <c r="C8335" s="666" t="s">
        <v>16602</v>
      </c>
      <c r="D8335" s="675" t="s">
        <v>9914</v>
      </c>
      <c r="E8335" s="737">
        <v>7000</v>
      </c>
      <c r="F8335" s="666">
        <v>73181666</v>
      </c>
      <c r="G8335" s="675" t="s">
        <v>16930</v>
      </c>
      <c r="H8335" s="675" t="s">
        <v>9914</v>
      </c>
      <c r="I8335" s="675" t="s">
        <v>6929</v>
      </c>
      <c r="J8335" s="675" t="s">
        <v>9914</v>
      </c>
      <c r="K8335" s="666"/>
      <c r="L8335" s="666"/>
      <c r="M8335" s="691"/>
      <c r="N8335" s="666" t="s">
        <v>16931</v>
      </c>
      <c r="O8335" s="666">
        <v>1</v>
      </c>
      <c r="P8335" s="756">
        <v>7000</v>
      </c>
      <c r="Q8335" s="666">
        <v>1</v>
      </c>
      <c r="R8335" s="666">
        <v>12</v>
      </c>
    </row>
    <row r="8336" spans="1:18" ht="15.75" customHeight="1" x14ac:dyDescent="0.2">
      <c r="A8336" s="676" t="s">
        <v>16601</v>
      </c>
      <c r="B8336" s="666" t="s">
        <v>15968</v>
      </c>
      <c r="C8336" s="666" t="s">
        <v>16602</v>
      </c>
      <c r="D8336" s="675" t="s">
        <v>9914</v>
      </c>
      <c r="E8336" s="737">
        <v>7000</v>
      </c>
      <c r="F8336" s="666">
        <v>43500491</v>
      </c>
      <c r="G8336" s="675" t="s">
        <v>16932</v>
      </c>
      <c r="H8336" s="675" t="s">
        <v>9914</v>
      </c>
      <c r="I8336" s="675" t="s">
        <v>6929</v>
      </c>
      <c r="J8336" s="675" t="s">
        <v>9914</v>
      </c>
      <c r="K8336" s="666"/>
      <c r="L8336" s="666"/>
      <c r="M8336" s="691"/>
      <c r="N8336" s="666" t="s">
        <v>16933</v>
      </c>
      <c r="O8336" s="666">
        <v>2</v>
      </c>
      <c r="P8336" s="756">
        <v>14000</v>
      </c>
      <c r="Q8336" s="666">
        <v>1</v>
      </c>
      <c r="R8336" s="666">
        <v>12</v>
      </c>
    </row>
    <row r="8337" spans="1:18" ht="15.75" customHeight="1" x14ac:dyDescent="0.2">
      <c r="A8337" s="676" t="s">
        <v>16601</v>
      </c>
      <c r="B8337" s="666" t="s">
        <v>15968</v>
      </c>
      <c r="C8337" s="666" t="s">
        <v>16602</v>
      </c>
      <c r="D8337" s="675" t="s">
        <v>10356</v>
      </c>
      <c r="E8337" s="737">
        <v>5600</v>
      </c>
      <c r="F8337" s="666">
        <v>71327517</v>
      </c>
      <c r="G8337" s="675" t="s">
        <v>16934</v>
      </c>
      <c r="H8337" s="675" t="s">
        <v>10356</v>
      </c>
      <c r="I8337" s="675" t="s">
        <v>6929</v>
      </c>
      <c r="J8337" s="675" t="s">
        <v>10356</v>
      </c>
      <c r="K8337" s="666"/>
      <c r="L8337" s="666"/>
      <c r="M8337" s="691"/>
      <c r="N8337" s="666" t="s">
        <v>16935</v>
      </c>
      <c r="O8337" s="666">
        <v>1</v>
      </c>
      <c r="P8337" s="756">
        <v>5600</v>
      </c>
      <c r="Q8337" s="666">
        <v>1</v>
      </c>
      <c r="R8337" s="666">
        <v>12</v>
      </c>
    </row>
    <row r="8338" spans="1:18" ht="15.75" customHeight="1" x14ac:dyDescent="0.2">
      <c r="A8338" s="676" t="s">
        <v>16601</v>
      </c>
      <c r="B8338" s="666" t="s">
        <v>15968</v>
      </c>
      <c r="C8338" s="666" t="s">
        <v>16602</v>
      </c>
      <c r="D8338" s="675" t="s">
        <v>11806</v>
      </c>
      <c r="E8338" s="737">
        <v>5000</v>
      </c>
      <c r="F8338" s="666">
        <v>70008592</v>
      </c>
      <c r="G8338" s="675" t="s">
        <v>16936</v>
      </c>
      <c r="H8338" s="675" t="s">
        <v>11806</v>
      </c>
      <c r="I8338" s="675" t="s">
        <v>6929</v>
      </c>
      <c r="J8338" s="675" t="s">
        <v>11806</v>
      </c>
      <c r="K8338" s="666"/>
      <c r="L8338" s="666"/>
      <c r="M8338" s="691"/>
      <c r="N8338" s="666" t="s">
        <v>16937</v>
      </c>
      <c r="O8338" s="666">
        <v>1</v>
      </c>
      <c r="P8338" s="756">
        <v>5000</v>
      </c>
      <c r="Q8338" s="666">
        <v>1</v>
      </c>
      <c r="R8338" s="666">
        <v>12</v>
      </c>
    </row>
    <row r="8339" spans="1:18" ht="15.75" customHeight="1" x14ac:dyDescent="0.2">
      <c r="A8339" s="676" t="s">
        <v>16601</v>
      </c>
      <c r="B8339" s="666" t="s">
        <v>15968</v>
      </c>
      <c r="C8339" s="666" t="s">
        <v>16602</v>
      </c>
      <c r="D8339" s="675" t="s">
        <v>9914</v>
      </c>
      <c r="E8339" s="737">
        <v>9700</v>
      </c>
      <c r="F8339" s="666">
        <v>45847560</v>
      </c>
      <c r="G8339" s="675" t="s">
        <v>16938</v>
      </c>
      <c r="H8339" s="675" t="s">
        <v>9914</v>
      </c>
      <c r="I8339" s="675" t="s">
        <v>6929</v>
      </c>
      <c r="J8339" s="675" t="s">
        <v>9914</v>
      </c>
      <c r="K8339" s="666"/>
      <c r="L8339" s="666"/>
      <c r="M8339" s="691"/>
      <c r="N8339" s="666" t="s">
        <v>16939</v>
      </c>
      <c r="O8339" s="666">
        <v>4</v>
      </c>
      <c r="P8339" s="756">
        <v>38800</v>
      </c>
      <c r="Q8339" s="666">
        <v>1</v>
      </c>
      <c r="R8339" s="666">
        <v>12</v>
      </c>
    </row>
    <row r="8340" spans="1:18" ht="15.75" customHeight="1" x14ac:dyDescent="0.2">
      <c r="A8340" s="676" t="s">
        <v>16601</v>
      </c>
      <c r="B8340" s="666" t="s">
        <v>15968</v>
      </c>
      <c r="C8340" s="666" t="s">
        <v>16602</v>
      </c>
      <c r="D8340" s="675" t="s">
        <v>11806</v>
      </c>
      <c r="E8340" s="737">
        <v>5000</v>
      </c>
      <c r="F8340" s="666">
        <v>73137777</v>
      </c>
      <c r="G8340" s="675" t="s">
        <v>16940</v>
      </c>
      <c r="H8340" s="675" t="s">
        <v>11806</v>
      </c>
      <c r="I8340" s="675" t="s">
        <v>6929</v>
      </c>
      <c r="J8340" s="675" t="s">
        <v>11806</v>
      </c>
      <c r="K8340" s="666"/>
      <c r="L8340" s="666"/>
      <c r="M8340" s="691"/>
      <c r="N8340" s="666" t="s">
        <v>16941</v>
      </c>
      <c r="O8340" s="666">
        <v>3</v>
      </c>
      <c r="P8340" s="756">
        <v>15000</v>
      </c>
      <c r="Q8340" s="666">
        <v>1</v>
      </c>
      <c r="R8340" s="666">
        <v>12</v>
      </c>
    </row>
    <row r="8341" spans="1:18" ht="15.75" customHeight="1" x14ac:dyDescent="0.2">
      <c r="A8341" s="676" t="s">
        <v>16601</v>
      </c>
      <c r="B8341" s="666" t="s">
        <v>15968</v>
      </c>
      <c r="C8341" s="666" t="s">
        <v>16602</v>
      </c>
      <c r="D8341" s="675" t="s">
        <v>11806</v>
      </c>
      <c r="E8341" s="737">
        <v>5000</v>
      </c>
      <c r="F8341" s="666">
        <v>72645219</v>
      </c>
      <c r="G8341" s="675" t="s">
        <v>16942</v>
      </c>
      <c r="H8341" s="675" t="s">
        <v>11806</v>
      </c>
      <c r="I8341" s="675" t="s">
        <v>6929</v>
      </c>
      <c r="J8341" s="675" t="s">
        <v>11806</v>
      </c>
      <c r="K8341" s="666"/>
      <c r="L8341" s="666"/>
      <c r="M8341" s="691"/>
      <c r="N8341" s="666" t="s">
        <v>16943</v>
      </c>
      <c r="O8341" s="666">
        <v>1</v>
      </c>
      <c r="P8341" s="756">
        <v>5000</v>
      </c>
      <c r="Q8341" s="666">
        <v>1</v>
      </c>
      <c r="R8341" s="666">
        <v>12</v>
      </c>
    </row>
    <row r="8342" spans="1:18" ht="15.75" customHeight="1" x14ac:dyDescent="0.2">
      <c r="A8342" s="676" t="s">
        <v>16601</v>
      </c>
      <c r="B8342" s="666" t="s">
        <v>15968</v>
      </c>
      <c r="C8342" s="666" t="s">
        <v>16602</v>
      </c>
      <c r="D8342" s="675" t="s">
        <v>11806</v>
      </c>
      <c r="E8342" s="737">
        <v>5000</v>
      </c>
      <c r="F8342" s="666">
        <v>45854150</v>
      </c>
      <c r="G8342" s="675" t="s">
        <v>16944</v>
      </c>
      <c r="H8342" s="675" t="s">
        <v>11806</v>
      </c>
      <c r="I8342" s="675" t="s">
        <v>6929</v>
      </c>
      <c r="J8342" s="675" t="s">
        <v>11806</v>
      </c>
      <c r="K8342" s="666"/>
      <c r="L8342" s="666"/>
      <c r="M8342" s="691"/>
      <c r="N8342" s="666" t="s">
        <v>16945</v>
      </c>
      <c r="O8342" s="666">
        <v>3</v>
      </c>
      <c r="P8342" s="756">
        <v>15000</v>
      </c>
      <c r="Q8342" s="666">
        <v>1</v>
      </c>
      <c r="R8342" s="666">
        <v>12</v>
      </c>
    </row>
    <row r="8343" spans="1:18" ht="15.75" customHeight="1" x14ac:dyDescent="0.2">
      <c r="A8343" s="676" t="s">
        <v>16601</v>
      </c>
      <c r="B8343" s="666" t="s">
        <v>15968</v>
      </c>
      <c r="C8343" s="666" t="s">
        <v>16602</v>
      </c>
      <c r="D8343" s="675" t="s">
        <v>10356</v>
      </c>
      <c r="E8343" s="737">
        <v>5000</v>
      </c>
      <c r="F8343" s="666">
        <v>46017140</v>
      </c>
      <c r="G8343" s="675" t="s">
        <v>16794</v>
      </c>
      <c r="H8343" s="675" t="s">
        <v>10356</v>
      </c>
      <c r="I8343" s="675" t="s">
        <v>6929</v>
      </c>
      <c r="J8343" s="675" t="s">
        <v>10356</v>
      </c>
      <c r="K8343" s="666"/>
      <c r="L8343" s="666"/>
      <c r="M8343" s="691"/>
      <c r="N8343" s="666" t="s">
        <v>16946</v>
      </c>
      <c r="O8343" s="666">
        <v>1</v>
      </c>
      <c r="P8343" s="756">
        <v>5000</v>
      </c>
      <c r="Q8343" s="666">
        <v>1</v>
      </c>
      <c r="R8343" s="666">
        <v>12</v>
      </c>
    </row>
    <row r="8344" spans="1:18" ht="15.75" customHeight="1" x14ac:dyDescent="0.2">
      <c r="A8344" s="676" t="s">
        <v>16601</v>
      </c>
      <c r="B8344" s="666" t="s">
        <v>15968</v>
      </c>
      <c r="C8344" s="666" t="s">
        <v>16602</v>
      </c>
      <c r="D8344" s="675" t="s">
        <v>11806</v>
      </c>
      <c r="E8344" s="737">
        <v>2000</v>
      </c>
      <c r="F8344" s="666">
        <v>46860561</v>
      </c>
      <c r="G8344" s="675" t="s">
        <v>16947</v>
      </c>
      <c r="H8344" s="675" t="s">
        <v>11806</v>
      </c>
      <c r="I8344" s="675" t="s">
        <v>6929</v>
      </c>
      <c r="J8344" s="675" t="s">
        <v>11806</v>
      </c>
      <c r="K8344" s="666" t="s">
        <v>16948</v>
      </c>
      <c r="L8344" s="666">
        <v>12</v>
      </c>
      <c r="M8344" s="756">
        <v>24000</v>
      </c>
      <c r="N8344" s="666"/>
      <c r="O8344" s="666"/>
      <c r="P8344" s="772"/>
      <c r="Q8344" s="666">
        <v>1</v>
      </c>
      <c r="R8344" s="666">
        <v>12</v>
      </c>
    </row>
    <row r="8345" spans="1:18" ht="15.75" customHeight="1" x14ac:dyDescent="0.2">
      <c r="A8345" s="676" t="s">
        <v>16601</v>
      </c>
      <c r="B8345" s="666" t="s">
        <v>15968</v>
      </c>
      <c r="C8345" s="666" t="s">
        <v>16602</v>
      </c>
      <c r="D8345" s="675" t="s">
        <v>10738</v>
      </c>
      <c r="E8345" s="737">
        <v>1100</v>
      </c>
      <c r="F8345" s="666">
        <v>72374798</v>
      </c>
      <c r="G8345" s="675" t="s">
        <v>16949</v>
      </c>
      <c r="H8345" s="675" t="s">
        <v>10738</v>
      </c>
      <c r="I8345" s="675" t="s">
        <v>7361</v>
      </c>
      <c r="J8345" s="675" t="s">
        <v>10738</v>
      </c>
      <c r="K8345" s="666" t="s">
        <v>16950</v>
      </c>
      <c r="L8345" s="666">
        <v>12</v>
      </c>
      <c r="M8345" s="756">
        <v>13200</v>
      </c>
      <c r="N8345" s="666"/>
      <c r="O8345" s="666"/>
      <c r="P8345" s="772"/>
      <c r="Q8345" s="666">
        <v>1</v>
      </c>
      <c r="R8345" s="666">
        <v>12</v>
      </c>
    </row>
    <row r="8346" spans="1:18" ht="15.75" customHeight="1" x14ac:dyDescent="0.2">
      <c r="A8346" s="676" t="s">
        <v>16601</v>
      </c>
      <c r="B8346" s="666" t="s">
        <v>15968</v>
      </c>
      <c r="C8346" s="666" t="s">
        <v>16602</v>
      </c>
      <c r="D8346" s="675" t="s">
        <v>10738</v>
      </c>
      <c r="E8346" s="737">
        <v>1100</v>
      </c>
      <c r="F8346" s="666">
        <v>27151486</v>
      </c>
      <c r="G8346" s="675" t="s">
        <v>16951</v>
      </c>
      <c r="H8346" s="675" t="s">
        <v>10738</v>
      </c>
      <c r="I8346" s="675" t="s">
        <v>7361</v>
      </c>
      <c r="J8346" s="675" t="s">
        <v>10738</v>
      </c>
      <c r="K8346" s="666" t="s">
        <v>16952</v>
      </c>
      <c r="L8346" s="666">
        <v>12</v>
      </c>
      <c r="M8346" s="756">
        <v>13200</v>
      </c>
      <c r="N8346" s="666"/>
      <c r="O8346" s="666"/>
      <c r="P8346" s="772"/>
      <c r="Q8346" s="666">
        <v>1</v>
      </c>
      <c r="R8346" s="666">
        <v>12</v>
      </c>
    </row>
    <row r="8347" spans="1:18" ht="15.75" customHeight="1" x14ac:dyDescent="0.2">
      <c r="A8347" s="676" t="s">
        <v>16601</v>
      </c>
      <c r="B8347" s="666" t="s">
        <v>15968</v>
      </c>
      <c r="C8347" s="666" t="s">
        <v>16602</v>
      </c>
      <c r="D8347" s="675" t="s">
        <v>10361</v>
      </c>
      <c r="E8347" s="737">
        <v>1900</v>
      </c>
      <c r="F8347" s="666">
        <v>71471453</v>
      </c>
      <c r="G8347" s="675" t="s">
        <v>16953</v>
      </c>
      <c r="H8347" s="675" t="s">
        <v>10361</v>
      </c>
      <c r="I8347" s="675" t="s">
        <v>6929</v>
      </c>
      <c r="J8347" s="675" t="s">
        <v>10361</v>
      </c>
      <c r="K8347" s="666" t="s">
        <v>16954</v>
      </c>
      <c r="L8347" s="666">
        <v>12</v>
      </c>
      <c r="M8347" s="756">
        <v>22800</v>
      </c>
      <c r="N8347" s="666"/>
      <c r="O8347" s="666"/>
      <c r="P8347" s="772"/>
      <c r="Q8347" s="666">
        <v>1</v>
      </c>
      <c r="R8347" s="666">
        <v>12</v>
      </c>
    </row>
    <row r="8348" spans="1:18" ht="15.75" customHeight="1" x14ac:dyDescent="0.2">
      <c r="A8348" s="676" t="s">
        <v>16601</v>
      </c>
      <c r="B8348" s="666" t="s">
        <v>15968</v>
      </c>
      <c r="C8348" s="666" t="s">
        <v>16602</v>
      </c>
      <c r="D8348" s="675" t="s">
        <v>10738</v>
      </c>
      <c r="E8348" s="737">
        <v>1100</v>
      </c>
      <c r="F8348" s="666">
        <v>42577668</v>
      </c>
      <c r="G8348" s="675" t="s">
        <v>16955</v>
      </c>
      <c r="H8348" s="675" t="s">
        <v>10738</v>
      </c>
      <c r="I8348" s="675" t="s">
        <v>7361</v>
      </c>
      <c r="J8348" s="675" t="s">
        <v>10738</v>
      </c>
      <c r="K8348" s="666" t="s">
        <v>16956</v>
      </c>
      <c r="L8348" s="666">
        <v>12</v>
      </c>
      <c r="M8348" s="756">
        <v>13200</v>
      </c>
      <c r="N8348" s="666"/>
      <c r="O8348" s="666"/>
      <c r="P8348" s="772"/>
      <c r="Q8348" s="666">
        <v>1</v>
      </c>
      <c r="R8348" s="666">
        <v>12</v>
      </c>
    </row>
    <row r="8349" spans="1:18" ht="15.75" customHeight="1" x14ac:dyDescent="0.2">
      <c r="A8349" s="676" t="s">
        <v>16601</v>
      </c>
      <c r="B8349" s="666" t="s">
        <v>15968</v>
      </c>
      <c r="C8349" s="666" t="s">
        <v>16602</v>
      </c>
      <c r="D8349" s="675" t="s">
        <v>6938</v>
      </c>
      <c r="E8349" s="737">
        <v>2000</v>
      </c>
      <c r="F8349" s="666">
        <v>70001286</v>
      </c>
      <c r="G8349" s="675" t="s">
        <v>16957</v>
      </c>
      <c r="H8349" s="675" t="s">
        <v>6938</v>
      </c>
      <c r="I8349" s="675" t="s">
        <v>6929</v>
      </c>
      <c r="J8349" s="675" t="s">
        <v>6938</v>
      </c>
      <c r="K8349" s="666" t="s">
        <v>16958</v>
      </c>
      <c r="L8349" s="666">
        <v>12</v>
      </c>
      <c r="M8349" s="756">
        <v>24000</v>
      </c>
      <c r="N8349" s="666"/>
      <c r="O8349" s="666"/>
      <c r="P8349" s="772"/>
      <c r="Q8349" s="666">
        <v>1</v>
      </c>
      <c r="R8349" s="666">
        <v>12</v>
      </c>
    </row>
    <row r="8350" spans="1:18" ht="15.75" customHeight="1" x14ac:dyDescent="0.2">
      <c r="A8350" s="676" t="s">
        <v>16601</v>
      </c>
      <c r="B8350" s="666" t="s">
        <v>15968</v>
      </c>
      <c r="C8350" s="666" t="s">
        <v>16602</v>
      </c>
      <c r="D8350" s="675" t="s">
        <v>11050</v>
      </c>
      <c r="E8350" s="737">
        <v>1100</v>
      </c>
      <c r="F8350" s="666">
        <v>70224391</v>
      </c>
      <c r="G8350" s="675" t="s">
        <v>16959</v>
      </c>
      <c r="H8350" s="675" t="s">
        <v>11050</v>
      </c>
      <c r="I8350" s="675" t="s">
        <v>7361</v>
      </c>
      <c r="J8350" s="675" t="s">
        <v>11050</v>
      </c>
      <c r="K8350" s="666" t="s">
        <v>16960</v>
      </c>
      <c r="L8350" s="666">
        <v>12</v>
      </c>
      <c r="M8350" s="756">
        <v>13200</v>
      </c>
      <c r="N8350" s="666"/>
      <c r="O8350" s="666"/>
      <c r="P8350" s="772"/>
      <c r="Q8350" s="666">
        <v>1</v>
      </c>
      <c r="R8350" s="666">
        <v>12</v>
      </c>
    </row>
    <row r="8351" spans="1:18" ht="15.75" customHeight="1" x14ac:dyDescent="0.2">
      <c r="A8351" s="676" t="s">
        <v>16601</v>
      </c>
      <c r="B8351" s="666" t="s">
        <v>15968</v>
      </c>
      <c r="C8351" s="666" t="s">
        <v>16602</v>
      </c>
      <c r="D8351" s="675" t="s">
        <v>10390</v>
      </c>
      <c r="E8351" s="737">
        <v>1200</v>
      </c>
      <c r="F8351" s="666">
        <v>18069201</v>
      </c>
      <c r="G8351" s="675" t="s">
        <v>16961</v>
      </c>
      <c r="H8351" s="675"/>
      <c r="I8351" s="675" t="s">
        <v>16339</v>
      </c>
      <c r="J8351" s="675" t="s">
        <v>10390</v>
      </c>
      <c r="K8351" s="666" t="s">
        <v>16962</v>
      </c>
      <c r="L8351" s="666">
        <v>12</v>
      </c>
      <c r="M8351" s="756">
        <v>14400</v>
      </c>
      <c r="N8351" s="666"/>
      <c r="O8351" s="666"/>
      <c r="P8351" s="772"/>
      <c r="Q8351" s="666">
        <v>1</v>
      </c>
      <c r="R8351" s="666">
        <v>12</v>
      </c>
    </row>
    <row r="8352" spans="1:18" ht="15.75" customHeight="1" x14ac:dyDescent="0.2">
      <c r="A8352" s="676" t="s">
        <v>16601</v>
      </c>
      <c r="B8352" s="666" t="s">
        <v>15968</v>
      </c>
      <c r="C8352" s="666" t="s">
        <v>16602</v>
      </c>
      <c r="D8352" s="675" t="s">
        <v>6938</v>
      </c>
      <c r="E8352" s="737">
        <v>2300</v>
      </c>
      <c r="F8352" s="666">
        <v>76910988</v>
      </c>
      <c r="G8352" s="675" t="s">
        <v>16963</v>
      </c>
      <c r="H8352" s="675" t="s">
        <v>6938</v>
      </c>
      <c r="I8352" s="675" t="s">
        <v>6929</v>
      </c>
      <c r="J8352" s="675" t="s">
        <v>6938</v>
      </c>
      <c r="K8352" s="666" t="s">
        <v>16964</v>
      </c>
      <c r="L8352" s="666">
        <v>12</v>
      </c>
      <c r="M8352" s="756">
        <v>27600</v>
      </c>
      <c r="N8352" s="666"/>
      <c r="O8352" s="666"/>
      <c r="P8352" s="772"/>
      <c r="Q8352" s="666">
        <v>1</v>
      </c>
      <c r="R8352" s="666">
        <v>12</v>
      </c>
    </row>
    <row r="8353" spans="1:18" ht="15.75" customHeight="1" x14ac:dyDescent="0.2">
      <c r="A8353" s="676" t="s">
        <v>16601</v>
      </c>
      <c r="B8353" s="666" t="s">
        <v>15968</v>
      </c>
      <c r="C8353" s="666" t="s">
        <v>16602</v>
      </c>
      <c r="D8353" s="675" t="s">
        <v>10738</v>
      </c>
      <c r="E8353" s="737">
        <v>1500</v>
      </c>
      <c r="F8353" s="666">
        <v>42901792</v>
      </c>
      <c r="G8353" s="675" t="s">
        <v>16965</v>
      </c>
      <c r="H8353" s="675" t="s">
        <v>10738</v>
      </c>
      <c r="I8353" s="675" t="s">
        <v>7361</v>
      </c>
      <c r="J8353" s="675" t="s">
        <v>10738</v>
      </c>
      <c r="K8353" s="666" t="s">
        <v>16966</v>
      </c>
      <c r="L8353" s="666">
        <v>12</v>
      </c>
      <c r="M8353" s="756">
        <v>18000</v>
      </c>
      <c r="N8353" s="666"/>
      <c r="O8353" s="666"/>
      <c r="P8353" s="772"/>
      <c r="Q8353" s="666">
        <v>1</v>
      </c>
      <c r="R8353" s="666">
        <v>12</v>
      </c>
    </row>
    <row r="8354" spans="1:18" ht="15.75" customHeight="1" x14ac:dyDescent="0.2">
      <c r="A8354" s="676" t="s">
        <v>16601</v>
      </c>
      <c r="B8354" s="666" t="s">
        <v>15968</v>
      </c>
      <c r="C8354" s="666" t="s">
        <v>16602</v>
      </c>
      <c r="D8354" s="675" t="s">
        <v>10738</v>
      </c>
      <c r="E8354" s="737">
        <v>1300</v>
      </c>
      <c r="F8354" s="666">
        <v>47831735</v>
      </c>
      <c r="G8354" s="675" t="s">
        <v>16967</v>
      </c>
      <c r="H8354" s="675" t="s">
        <v>10738</v>
      </c>
      <c r="I8354" s="675" t="s">
        <v>7361</v>
      </c>
      <c r="J8354" s="675" t="s">
        <v>10738</v>
      </c>
      <c r="K8354" s="666" t="s">
        <v>16968</v>
      </c>
      <c r="L8354" s="666">
        <v>12</v>
      </c>
      <c r="M8354" s="756">
        <v>15600</v>
      </c>
      <c r="N8354" s="666"/>
      <c r="O8354" s="666"/>
      <c r="P8354" s="772"/>
      <c r="Q8354" s="666">
        <v>1</v>
      </c>
      <c r="R8354" s="666">
        <v>12</v>
      </c>
    </row>
    <row r="8355" spans="1:18" ht="15.75" customHeight="1" x14ac:dyDescent="0.2">
      <c r="A8355" s="676" t="s">
        <v>16601</v>
      </c>
      <c r="B8355" s="666" t="s">
        <v>15968</v>
      </c>
      <c r="C8355" s="666" t="s">
        <v>16602</v>
      </c>
      <c r="D8355" s="675" t="s">
        <v>12995</v>
      </c>
      <c r="E8355" s="737">
        <v>2000</v>
      </c>
      <c r="F8355" s="666">
        <v>45511995</v>
      </c>
      <c r="G8355" s="675" t="s">
        <v>16969</v>
      </c>
      <c r="H8355" s="675" t="s">
        <v>12995</v>
      </c>
      <c r="I8355" s="675" t="s">
        <v>6929</v>
      </c>
      <c r="J8355" s="675" t="s">
        <v>12995</v>
      </c>
      <c r="K8355" s="666" t="s">
        <v>16970</v>
      </c>
      <c r="L8355" s="666">
        <v>12</v>
      </c>
      <c r="M8355" s="756">
        <v>24000</v>
      </c>
      <c r="N8355" s="666"/>
      <c r="O8355" s="666"/>
      <c r="P8355" s="772"/>
      <c r="Q8355" s="666">
        <v>1</v>
      </c>
      <c r="R8355" s="666">
        <v>12</v>
      </c>
    </row>
    <row r="8356" spans="1:18" ht="15.75" customHeight="1" x14ac:dyDescent="0.2">
      <c r="A8356" s="676" t="s">
        <v>16601</v>
      </c>
      <c r="B8356" s="666" t="s">
        <v>15968</v>
      </c>
      <c r="C8356" s="666" t="s">
        <v>16602</v>
      </c>
      <c r="D8356" s="675" t="s">
        <v>10738</v>
      </c>
      <c r="E8356" s="737">
        <v>1100</v>
      </c>
      <c r="F8356" s="666">
        <v>42244170</v>
      </c>
      <c r="G8356" s="675" t="s">
        <v>16971</v>
      </c>
      <c r="H8356" s="675" t="s">
        <v>10738</v>
      </c>
      <c r="I8356" s="675" t="s">
        <v>7361</v>
      </c>
      <c r="J8356" s="675" t="s">
        <v>10738</v>
      </c>
      <c r="K8356" s="666" t="s">
        <v>16972</v>
      </c>
      <c r="L8356" s="666">
        <v>12</v>
      </c>
      <c r="M8356" s="756">
        <v>13200</v>
      </c>
      <c r="N8356" s="666"/>
      <c r="O8356" s="666"/>
      <c r="P8356" s="772"/>
      <c r="Q8356" s="666">
        <v>1</v>
      </c>
      <c r="R8356" s="666">
        <v>12</v>
      </c>
    </row>
    <row r="8357" spans="1:18" ht="15.75" customHeight="1" x14ac:dyDescent="0.2">
      <c r="A8357" s="676" t="s">
        <v>16601</v>
      </c>
      <c r="B8357" s="666" t="s">
        <v>15968</v>
      </c>
      <c r="C8357" s="666" t="s">
        <v>16602</v>
      </c>
      <c r="D8357" s="675" t="s">
        <v>10356</v>
      </c>
      <c r="E8357" s="737">
        <v>1800</v>
      </c>
      <c r="F8357" s="666">
        <v>45875118</v>
      </c>
      <c r="G8357" s="675" t="s">
        <v>16973</v>
      </c>
      <c r="H8357" s="675" t="s">
        <v>10356</v>
      </c>
      <c r="I8357" s="675" t="s">
        <v>6929</v>
      </c>
      <c r="J8357" s="675" t="s">
        <v>10356</v>
      </c>
      <c r="K8357" s="666" t="s">
        <v>16974</v>
      </c>
      <c r="L8357" s="666">
        <v>12</v>
      </c>
      <c r="M8357" s="763">
        <v>21600</v>
      </c>
      <c r="N8357" s="666"/>
      <c r="O8357" s="666"/>
      <c r="P8357" s="772"/>
      <c r="Q8357" s="666">
        <v>1</v>
      </c>
      <c r="R8357" s="666">
        <v>12</v>
      </c>
    </row>
    <row r="8358" spans="1:18" ht="15.75" customHeight="1" x14ac:dyDescent="0.2">
      <c r="A8358" s="676" t="s">
        <v>16601</v>
      </c>
      <c r="B8358" s="666" t="s">
        <v>15968</v>
      </c>
      <c r="C8358" s="666" t="s">
        <v>16602</v>
      </c>
      <c r="D8358" s="675" t="s">
        <v>10390</v>
      </c>
      <c r="E8358" s="737">
        <v>1200</v>
      </c>
      <c r="F8358" s="666">
        <v>18029270</v>
      </c>
      <c r="G8358" s="675" t="s">
        <v>16975</v>
      </c>
      <c r="H8358" s="675"/>
      <c r="I8358" s="675" t="s">
        <v>16339</v>
      </c>
      <c r="J8358" s="675"/>
      <c r="K8358" s="666" t="s">
        <v>16976</v>
      </c>
      <c r="L8358" s="666">
        <v>12</v>
      </c>
      <c r="M8358" s="763">
        <v>14400</v>
      </c>
      <c r="N8358" s="666"/>
      <c r="O8358" s="666"/>
      <c r="P8358" s="772"/>
      <c r="Q8358" s="666">
        <v>1</v>
      </c>
      <c r="R8358" s="666">
        <v>12</v>
      </c>
    </row>
    <row r="8359" spans="1:18" ht="15.75" customHeight="1" x14ac:dyDescent="0.2">
      <c r="A8359" s="676" t="s">
        <v>16601</v>
      </c>
      <c r="B8359" s="666" t="s">
        <v>15968</v>
      </c>
      <c r="C8359" s="666" t="s">
        <v>16602</v>
      </c>
      <c r="D8359" s="675" t="s">
        <v>10738</v>
      </c>
      <c r="E8359" s="737">
        <v>1100</v>
      </c>
      <c r="F8359" s="666">
        <v>40221443</v>
      </c>
      <c r="G8359" s="675" t="s">
        <v>16977</v>
      </c>
      <c r="H8359" s="675" t="s">
        <v>10738</v>
      </c>
      <c r="I8359" s="675" t="s">
        <v>7361</v>
      </c>
      <c r="J8359" s="675" t="s">
        <v>10738</v>
      </c>
      <c r="K8359" s="666" t="s">
        <v>16978</v>
      </c>
      <c r="L8359" s="666">
        <v>12</v>
      </c>
      <c r="M8359" s="763">
        <v>13200</v>
      </c>
      <c r="N8359" s="666"/>
      <c r="O8359" s="666"/>
      <c r="P8359" s="772"/>
      <c r="Q8359" s="666">
        <v>1</v>
      </c>
      <c r="R8359" s="666">
        <v>12</v>
      </c>
    </row>
    <row r="8360" spans="1:18" ht="15.75" customHeight="1" x14ac:dyDescent="0.2">
      <c r="A8360" s="676" t="s">
        <v>16601</v>
      </c>
      <c r="B8360" s="666" t="s">
        <v>15968</v>
      </c>
      <c r="C8360" s="666" t="s">
        <v>16602</v>
      </c>
      <c r="D8360" s="675" t="s">
        <v>9105</v>
      </c>
      <c r="E8360" s="737">
        <v>1800</v>
      </c>
      <c r="F8360" s="666">
        <v>46097103</v>
      </c>
      <c r="G8360" s="675" t="s">
        <v>16979</v>
      </c>
      <c r="H8360" s="675" t="s">
        <v>9105</v>
      </c>
      <c r="I8360" s="675" t="s">
        <v>6929</v>
      </c>
      <c r="J8360" s="675" t="s">
        <v>9105</v>
      </c>
      <c r="K8360" s="666" t="s">
        <v>16980</v>
      </c>
      <c r="L8360" s="666">
        <v>12</v>
      </c>
      <c r="M8360" s="763">
        <v>21600</v>
      </c>
      <c r="N8360" s="666"/>
      <c r="O8360" s="666"/>
      <c r="P8360" s="772"/>
      <c r="Q8360" s="666">
        <v>1</v>
      </c>
      <c r="R8360" s="666">
        <v>12</v>
      </c>
    </row>
    <row r="8361" spans="1:18" ht="15.75" customHeight="1" x14ac:dyDescent="0.2">
      <c r="A8361" s="676" t="s">
        <v>16601</v>
      </c>
      <c r="B8361" s="666" t="s">
        <v>15968</v>
      </c>
      <c r="C8361" s="666" t="s">
        <v>16602</v>
      </c>
      <c r="D8361" s="675" t="s">
        <v>9351</v>
      </c>
      <c r="E8361" s="737">
        <v>1500</v>
      </c>
      <c r="F8361" s="666">
        <v>45668143</v>
      </c>
      <c r="G8361" s="675" t="s">
        <v>16981</v>
      </c>
      <c r="H8361" s="675" t="s">
        <v>9351</v>
      </c>
      <c r="I8361" s="675" t="s">
        <v>7361</v>
      </c>
      <c r="J8361" s="675" t="s">
        <v>9351</v>
      </c>
      <c r="K8361" s="666" t="s">
        <v>16982</v>
      </c>
      <c r="L8361" s="666">
        <v>12</v>
      </c>
      <c r="M8361" s="763">
        <v>18000</v>
      </c>
      <c r="N8361" s="666"/>
      <c r="O8361" s="666"/>
      <c r="P8361" s="772"/>
      <c r="Q8361" s="666">
        <v>1</v>
      </c>
      <c r="R8361" s="666">
        <v>12</v>
      </c>
    </row>
    <row r="8362" spans="1:18" ht="15.75" customHeight="1" x14ac:dyDescent="0.2">
      <c r="A8362" s="676" t="s">
        <v>16601</v>
      </c>
      <c r="B8362" s="666" t="s">
        <v>15968</v>
      </c>
      <c r="C8362" s="666" t="s">
        <v>16602</v>
      </c>
      <c r="D8362" s="675" t="s">
        <v>9351</v>
      </c>
      <c r="E8362" s="737">
        <v>1500</v>
      </c>
      <c r="F8362" s="666">
        <v>18136224</v>
      </c>
      <c r="G8362" s="675" t="s">
        <v>16983</v>
      </c>
      <c r="H8362" s="675" t="s">
        <v>9351</v>
      </c>
      <c r="I8362" s="675" t="s">
        <v>7361</v>
      </c>
      <c r="J8362" s="675" t="s">
        <v>9351</v>
      </c>
      <c r="K8362" s="666" t="s">
        <v>16984</v>
      </c>
      <c r="L8362" s="666">
        <v>12</v>
      </c>
      <c r="M8362" s="763">
        <v>18000</v>
      </c>
      <c r="N8362" s="666"/>
      <c r="O8362" s="666"/>
      <c r="P8362" s="772"/>
      <c r="Q8362" s="666">
        <v>1</v>
      </c>
      <c r="R8362" s="666">
        <v>12</v>
      </c>
    </row>
    <row r="8363" spans="1:18" ht="15.75" customHeight="1" x14ac:dyDescent="0.2">
      <c r="A8363" s="676" t="s">
        <v>16601</v>
      </c>
      <c r="B8363" s="666" t="s">
        <v>15968</v>
      </c>
      <c r="C8363" s="666" t="s">
        <v>16602</v>
      </c>
      <c r="D8363" s="675" t="s">
        <v>11806</v>
      </c>
      <c r="E8363" s="737">
        <v>2000</v>
      </c>
      <c r="F8363" s="666">
        <v>47177371</v>
      </c>
      <c r="G8363" s="675" t="s">
        <v>16623</v>
      </c>
      <c r="H8363" s="675" t="s">
        <v>11806</v>
      </c>
      <c r="I8363" s="675" t="s">
        <v>6929</v>
      </c>
      <c r="J8363" s="675" t="s">
        <v>11806</v>
      </c>
      <c r="K8363" s="666" t="s">
        <v>16985</v>
      </c>
      <c r="L8363" s="666">
        <v>12</v>
      </c>
      <c r="M8363" s="763">
        <v>24000</v>
      </c>
      <c r="N8363" s="666"/>
      <c r="O8363" s="666"/>
      <c r="P8363" s="772"/>
      <c r="Q8363" s="666">
        <v>1</v>
      </c>
      <c r="R8363" s="666">
        <v>12</v>
      </c>
    </row>
    <row r="8364" spans="1:18" ht="15.75" customHeight="1" x14ac:dyDescent="0.2">
      <c r="A8364" s="676" t="s">
        <v>16601</v>
      </c>
      <c r="B8364" s="666" t="s">
        <v>15968</v>
      </c>
      <c r="C8364" s="666" t="s">
        <v>16602</v>
      </c>
      <c r="D8364" s="675" t="s">
        <v>11169</v>
      </c>
      <c r="E8364" s="737">
        <v>1400</v>
      </c>
      <c r="F8364" s="666">
        <v>40725582</v>
      </c>
      <c r="G8364" s="675" t="s">
        <v>16986</v>
      </c>
      <c r="H8364" s="675" t="s">
        <v>11169</v>
      </c>
      <c r="I8364" s="675" t="s">
        <v>6929</v>
      </c>
      <c r="J8364" s="675" t="s">
        <v>11169</v>
      </c>
      <c r="K8364" s="666" t="s">
        <v>16987</v>
      </c>
      <c r="L8364" s="666">
        <v>12</v>
      </c>
      <c r="M8364" s="763">
        <v>16800</v>
      </c>
      <c r="N8364" s="666"/>
      <c r="O8364" s="666"/>
      <c r="P8364" s="772"/>
      <c r="Q8364" s="666">
        <v>1</v>
      </c>
      <c r="R8364" s="666">
        <v>12</v>
      </c>
    </row>
    <row r="8365" spans="1:18" ht="15.75" customHeight="1" x14ac:dyDescent="0.2">
      <c r="A8365" s="676" t="s">
        <v>16601</v>
      </c>
      <c r="B8365" s="666" t="s">
        <v>15968</v>
      </c>
      <c r="C8365" s="666" t="s">
        <v>16602</v>
      </c>
      <c r="D8365" s="675" t="s">
        <v>8651</v>
      </c>
      <c r="E8365" s="737">
        <v>1200</v>
      </c>
      <c r="F8365" s="666">
        <v>19091371</v>
      </c>
      <c r="G8365" s="675" t="s">
        <v>16988</v>
      </c>
      <c r="H8365" s="675" t="s">
        <v>8651</v>
      </c>
      <c r="I8365" s="675"/>
      <c r="J8365" s="675" t="s">
        <v>8651</v>
      </c>
      <c r="K8365" s="666" t="s">
        <v>16989</v>
      </c>
      <c r="L8365" s="666">
        <v>12</v>
      </c>
      <c r="M8365" s="763">
        <v>14400</v>
      </c>
      <c r="N8365" s="666"/>
      <c r="O8365" s="666"/>
      <c r="P8365" s="772"/>
      <c r="Q8365" s="666">
        <v>1</v>
      </c>
      <c r="R8365" s="666">
        <v>12</v>
      </c>
    </row>
    <row r="8366" spans="1:18" ht="15.75" customHeight="1" x14ac:dyDescent="0.2">
      <c r="A8366" s="676" t="s">
        <v>16601</v>
      </c>
      <c r="B8366" s="666" t="s">
        <v>15968</v>
      </c>
      <c r="C8366" s="666" t="s">
        <v>16602</v>
      </c>
      <c r="D8366" s="675" t="s">
        <v>11050</v>
      </c>
      <c r="E8366" s="737">
        <v>1100</v>
      </c>
      <c r="F8366" s="666">
        <v>46684416</v>
      </c>
      <c r="G8366" s="675" t="s">
        <v>16990</v>
      </c>
      <c r="H8366" s="675" t="s">
        <v>11050</v>
      </c>
      <c r="I8366" s="675" t="s">
        <v>7361</v>
      </c>
      <c r="J8366" s="675" t="s">
        <v>11050</v>
      </c>
      <c r="K8366" s="666" t="s">
        <v>16991</v>
      </c>
      <c r="L8366" s="666">
        <v>12</v>
      </c>
      <c r="M8366" s="763">
        <v>13200</v>
      </c>
      <c r="N8366" s="666"/>
      <c r="O8366" s="666"/>
      <c r="P8366" s="772"/>
      <c r="Q8366" s="666">
        <v>1</v>
      </c>
      <c r="R8366" s="666">
        <v>12</v>
      </c>
    </row>
    <row r="8367" spans="1:18" ht="15.75" customHeight="1" x14ac:dyDescent="0.2">
      <c r="A8367" s="676" t="s">
        <v>16601</v>
      </c>
      <c r="B8367" s="666" t="s">
        <v>15968</v>
      </c>
      <c r="C8367" s="666" t="s">
        <v>16602</v>
      </c>
      <c r="D8367" s="675" t="s">
        <v>11169</v>
      </c>
      <c r="E8367" s="737">
        <v>2000</v>
      </c>
      <c r="F8367" s="666">
        <v>46874220</v>
      </c>
      <c r="G8367" s="675" t="s">
        <v>16625</v>
      </c>
      <c r="H8367" s="675" t="s">
        <v>11169</v>
      </c>
      <c r="I8367" s="675" t="s">
        <v>6929</v>
      </c>
      <c r="J8367" s="675" t="s">
        <v>11169</v>
      </c>
      <c r="K8367" s="666" t="s">
        <v>16992</v>
      </c>
      <c r="L8367" s="666">
        <v>12</v>
      </c>
      <c r="M8367" s="763">
        <v>24000</v>
      </c>
      <c r="N8367" s="666"/>
      <c r="O8367" s="666"/>
      <c r="P8367" s="772"/>
      <c r="Q8367" s="666">
        <v>1</v>
      </c>
      <c r="R8367" s="666">
        <v>12</v>
      </c>
    </row>
    <row r="8368" spans="1:18" ht="15.75" customHeight="1" x14ac:dyDescent="0.2">
      <c r="A8368" s="676" t="s">
        <v>16601</v>
      </c>
      <c r="B8368" s="666" t="s">
        <v>15968</v>
      </c>
      <c r="C8368" s="666" t="s">
        <v>16602</v>
      </c>
      <c r="D8368" s="675" t="s">
        <v>8690</v>
      </c>
      <c r="E8368" s="737">
        <v>1100</v>
      </c>
      <c r="F8368" s="666">
        <v>70822912</v>
      </c>
      <c r="G8368" s="675" t="s">
        <v>16993</v>
      </c>
      <c r="H8368" s="675" t="s">
        <v>8690</v>
      </c>
      <c r="I8368" s="675" t="s">
        <v>7541</v>
      </c>
      <c r="J8368" s="675" t="s">
        <v>8690</v>
      </c>
      <c r="K8368" s="666" t="s">
        <v>16994</v>
      </c>
      <c r="L8368" s="666">
        <v>12</v>
      </c>
      <c r="M8368" s="763">
        <v>13200</v>
      </c>
      <c r="N8368" s="666"/>
      <c r="O8368" s="666"/>
      <c r="P8368" s="772"/>
      <c r="Q8368" s="666">
        <v>1</v>
      </c>
      <c r="R8368" s="666">
        <v>12</v>
      </c>
    </row>
    <row r="8369" spans="1:18" ht="15.75" customHeight="1" x14ac:dyDescent="0.2">
      <c r="A8369" s="676" t="s">
        <v>16601</v>
      </c>
      <c r="B8369" s="666" t="s">
        <v>15968</v>
      </c>
      <c r="C8369" s="666" t="s">
        <v>16602</v>
      </c>
      <c r="D8369" s="675" t="s">
        <v>8629</v>
      </c>
      <c r="E8369" s="737">
        <v>1200</v>
      </c>
      <c r="F8369" s="666">
        <v>19104047</v>
      </c>
      <c r="G8369" s="675" t="s">
        <v>16995</v>
      </c>
      <c r="H8369" s="675" t="s">
        <v>8629</v>
      </c>
      <c r="I8369" s="675"/>
      <c r="J8369" s="675" t="s">
        <v>8629</v>
      </c>
      <c r="K8369" s="666" t="s">
        <v>16996</v>
      </c>
      <c r="L8369" s="666">
        <v>12</v>
      </c>
      <c r="M8369" s="763">
        <v>14400</v>
      </c>
      <c r="N8369" s="666"/>
      <c r="O8369" s="666"/>
      <c r="P8369" s="772"/>
      <c r="Q8369" s="666">
        <v>1</v>
      </c>
      <c r="R8369" s="666">
        <v>12</v>
      </c>
    </row>
    <row r="8370" spans="1:18" ht="15.75" customHeight="1" x14ac:dyDescent="0.2">
      <c r="A8370" s="676" t="s">
        <v>16601</v>
      </c>
      <c r="B8370" s="666" t="s">
        <v>15968</v>
      </c>
      <c r="C8370" s="666" t="s">
        <v>16602</v>
      </c>
      <c r="D8370" s="675" t="s">
        <v>11806</v>
      </c>
      <c r="E8370" s="737">
        <v>2000</v>
      </c>
      <c r="F8370" s="666">
        <v>47444832</v>
      </c>
      <c r="G8370" s="675" t="s">
        <v>16997</v>
      </c>
      <c r="H8370" s="675" t="s">
        <v>11806</v>
      </c>
      <c r="I8370" s="675" t="s">
        <v>6929</v>
      </c>
      <c r="J8370" s="675" t="s">
        <v>11806</v>
      </c>
      <c r="K8370" s="666" t="s">
        <v>16998</v>
      </c>
      <c r="L8370" s="666">
        <v>12</v>
      </c>
      <c r="M8370" s="763">
        <v>24000</v>
      </c>
      <c r="N8370" s="666"/>
      <c r="O8370" s="666"/>
      <c r="P8370" s="772"/>
      <c r="Q8370" s="666">
        <v>1</v>
      </c>
      <c r="R8370" s="666">
        <v>12</v>
      </c>
    </row>
    <row r="8371" spans="1:18" ht="15.75" customHeight="1" x14ac:dyDescent="0.2">
      <c r="A8371" s="676" t="s">
        <v>16601</v>
      </c>
      <c r="B8371" s="666" t="s">
        <v>15968</v>
      </c>
      <c r="C8371" s="666" t="s">
        <v>16602</v>
      </c>
      <c r="D8371" s="675" t="s">
        <v>12995</v>
      </c>
      <c r="E8371" s="737">
        <v>2000</v>
      </c>
      <c r="F8371" s="666">
        <v>45966340</v>
      </c>
      <c r="G8371" s="675" t="s">
        <v>16999</v>
      </c>
      <c r="H8371" s="675" t="s">
        <v>12995</v>
      </c>
      <c r="I8371" s="675" t="s">
        <v>6929</v>
      </c>
      <c r="J8371" s="675" t="s">
        <v>12995</v>
      </c>
      <c r="K8371" s="666" t="s">
        <v>17000</v>
      </c>
      <c r="L8371" s="666">
        <v>12</v>
      </c>
      <c r="M8371" s="763">
        <v>24000</v>
      </c>
      <c r="N8371" s="666"/>
      <c r="O8371" s="666"/>
      <c r="P8371" s="772"/>
      <c r="Q8371" s="666">
        <v>1</v>
      </c>
      <c r="R8371" s="666">
        <v>12</v>
      </c>
    </row>
    <row r="8372" spans="1:18" ht="15.75" customHeight="1" x14ac:dyDescent="0.2">
      <c r="A8372" s="676" t="s">
        <v>16601</v>
      </c>
      <c r="B8372" s="666" t="s">
        <v>15968</v>
      </c>
      <c r="C8372" s="666" t="s">
        <v>16602</v>
      </c>
      <c r="D8372" s="675" t="s">
        <v>8629</v>
      </c>
      <c r="E8372" s="737">
        <v>1200</v>
      </c>
      <c r="F8372" s="666">
        <v>73101879</v>
      </c>
      <c r="G8372" s="675" t="s">
        <v>16779</v>
      </c>
      <c r="H8372" s="675"/>
      <c r="I8372" s="675" t="s">
        <v>16339</v>
      </c>
      <c r="J8372" s="675"/>
      <c r="K8372" s="666" t="s">
        <v>17001</v>
      </c>
      <c r="L8372" s="666">
        <v>2</v>
      </c>
      <c r="M8372" s="763">
        <v>2400</v>
      </c>
      <c r="N8372" s="666" t="s">
        <v>17002</v>
      </c>
      <c r="O8372" s="666">
        <v>8</v>
      </c>
      <c r="P8372" s="772"/>
      <c r="Q8372" s="666">
        <v>1</v>
      </c>
      <c r="R8372" s="666">
        <v>12</v>
      </c>
    </row>
    <row r="8373" spans="1:18" ht="15.75" customHeight="1" x14ac:dyDescent="0.2">
      <c r="A8373" s="676" t="s">
        <v>16601</v>
      </c>
      <c r="B8373" s="666" t="s">
        <v>15968</v>
      </c>
      <c r="C8373" s="666" t="s">
        <v>16602</v>
      </c>
      <c r="D8373" s="675" t="s">
        <v>8670</v>
      </c>
      <c r="E8373" s="737">
        <v>1200</v>
      </c>
      <c r="F8373" s="666">
        <v>45601800</v>
      </c>
      <c r="G8373" s="675" t="s">
        <v>17003</v>
      </c>
      <c r="H8373" s="675"/>
      <c r="I8373" s="675" t="s">
        <v>16339</v>
      </c>
      <c r="J8373" s="675"/>
      <c r="K8373" s="666" t="s">
        <v>17004</v>
      </c>
      <c r="L8373" s="666">
        <v>8</v>
      </c>
      <c r="M8373" s="763">
        <v>9600</v>
      </c>
      <c r="N8373" s="666" t="s">
        <v>17005</v>
      </c>
      <c r="O8373" s="666">
        <v>8</v>
      </c>
      <c r="P8373" s="756">
        <v>9600</v>
      </c>
      <c r="Q8373" s="666">
        <v>1</v>
      </c>
      <c r="R8373" s="666">
        <v>12</v>
      </c>
    </row>
    <row r="8374" spans="1:18" ht="15.75" customHeight="1" x14ac:dyDescent="0.2">
      <c r="A8374" s="676" t="s">
        <v>16601</v>
      </c>
      <c r="B8374" s="666" t="s">
        <v>15968</v>
      </c>
      <c r="C8374" s="666" t="s">
        <v>16602</v>
      </c>
      <c r="D8374" s="675" t="s">
        <v>8670</v>
      </c>
      <c r="E8374" s="737">
        <v>1200</v>
      </c>
      <c r="F8374" s="666">
        <v>70155284</v>
      </c>
      <c r="G8374" s="675" t="s">
        <v>17006</v>
      </c>
      <c r="H8374" s="675"/>
      <c r="I8374" s="675" t="s">
        <v>16339</v>
      </c>
      <c r="J8374" s="675"/>
      <c r="K8374" s="666" t="s">
        <v>17007</v>
      </c>
      <c r="L8374" s="666">
        <v>8</v>
      </c>
      <c r="M8374" s="763">
        <v>9600</v>
      </c>
      <c r="N8374" s="666" t="s">
        <v>17008</v>
      </c>
      <c r="O8374" s="666">
        <v>8</v>
      </c>
      <c r="P8374" s="756">
        <v>9600</v>
      </c>
      <c r="Q8374" s="666">
        <v>1</v>
      </c>
      <c r="R8374" s="666">
        <v>12</v>
      </c>
    </row>
    <row r="8375" spans="1:18" ht="15.75" customHeight="1" x14ac:dyDescent="0.2">
      <c r="A8375" s="676" t="s">
        <v>16601</v>
      </c>
      <c r="B8375" s="666" t="s">
        <v>15968</v>
      </c>
      <c r="C8375" s="666" t="s">
        <v>16602</v>
      </c>
      <c r="D8375" s="675" t="s">
        <v>8629</v>
      </c>
      <c r="E8375" s="737">
        <v>1500</v>
      </c>
      <c r="F8375" s="666">
        <v>70166069</v>
      </c>
      <c r="G8375" s="675" t="s">
        <v>16792</v>
      </c>
      <c r="H8375" s="675"/>
      <c r="I8375" s="675" t="s">
        <v>16339</v>
      </c>
      <c r="J8375" s="675"/>
      <c r="K8375" s="666" t="s">
        <v>17009</v>
      </c>
      <c r="L8375" s="666">
        <v>2</v>
      </c>
      <c r="M8375" s="763">
        <v>3000</v>
      </c>
      <c r="N8375" s="666"/>
      <c r="O8375" s="666"/>
      <c r="P8375" s="756"/>
      <c r="Q8375" s="666">
        <v>1</v>
      </c>
      <c r="R8375" s="666">
        <v>12</v>
      </c>
    </row>
    <row r="8376" spans="1:18" ht="15.75" customHeight="1" x14ac:dyDescent="0.2">
      <c r="A8376" s="676" t="s">
        <v>16601</v>
      </c>
      <c r="B8376" s="666" t="s">
        <v>15968</v>
      </c>
      <c r="C8376" s="666" t="s">
        <v>16602</v>
      </c>
      <c r="D8376" s="675" t="s">
        <v>10390</v>
      </c>
      <c r="E8376" s="737">
        <v>2000</v>
      </c>
      <c r="F8376" s="666">
        <v>70487738</v>
      </c>
      <c r="G8376" s="675" t="s">
        <v>16787</v>
      </c>
      <c r="H8376" s="675"/>
      <c r="I8376" s="675" t="s">
        <v>16339</v>
      </c>
      <c r="J8376" s="675"/>
      <c r="K8376" s="666" t="s">
        <v>17010</v>
      </c>
      <c r="L8376" s="666">
        <v>2</v>
      </c>
      <c r="M8376" s="763">
        <v>4000</v>
      </c>
      <c r="N8376" s="666" t="s">
        <v>17011</v>
      </c>
      <c r="O8376" s="666">
        <v>8</v>
      </c>
      <c r="P8376" s="756">
        <v>16000</v>
      </c>
      <c r="Q8376" s="666">
        <v>1</v>
      </c>
      <c r="R8376" s="666">
        <v>12</v>
      </c>
    </row>
    <row r="8377" spans="1:18" ht="15.75" customHeight="1" x14ac:dyDescent="0.2">
      <c r="A8377" s="676" t="s">
        <v>16601</v>
      </c>
      <c r="B8377" s="666" t="s">
        <v>15968</v>
      </c>
      <c r="C8377" s="666" t="s">
        <v>16602</v>
      </c>
      <c r="D8377" s="675" t="s">
        <v>8629</v>
      </c>
      <c r="E8377" s="737">
        <v>1500</v>
      </c>
      <c r="F8377" s="666">
        <v>19104027</v>
      </c>
      <c r="G8377" s="675" t="s">
        <v>17012</v>
      </c>
      <c r="H8377" s="675"/>
      <c r="I8377" s="675" t="s">
        <v>16339</v>
      </c>
      <c r="J8377" s="675"/>
      <c r="K8377" s="666" t="s">
        <v>17013</v>
      </c>
      <c r="L8377" s="666">
        <v>2</v>
      </c>
      <c r="M8377" s="763">
        <v>3000</v>
      </c>
      <c r="N8377" s="666" t="s">
        <v>17014</v>
      </c>
      <c r="O8377" s="666">
        <v>8</v>
      </c>
      <c r="P8377" s="756">
        <v>12000</v>
      </c>
      <c r="Q8377" s="666">
        <v>1</v>
      </c>
      <c r="R8377" s="666">
        <v>12</v>
      </c>
    </row>
    <row r="8378" spans="1:18" ht="15.75" customHeight="1" x14ac:dyDescent="0.2">
      <c r="A8378" s="676" t="s">
        <v>16601</v>
      </c>
      <c r="B8378" s="666" t="s">
        <v>15968</v>
      </c>
      <c r="C8378" s="666" t="s">
        <v>16602</v>
      </c>
      <c r="D8378" s="675" t="s">
        <v>10390</v>
      </c>
      <c r="E8378" s="737">
        <v>2000</v>
      </c>
      <c r="F8378" s="666">
        <v>60439771</v>
      </c>
      <c r="G8378" s="675" t="s">
        <v>16775</v>
      </c>
      <c r="H8378" s="675"/>
      <c r="I8378" s="675" t="s">
        <v>16339</v>
      </c>
      <c r="J8378" s="675"/>
      <c r="K8378" s="666"/>
      <c r="L8378" s="666"/>
      <c r="M8378" s="691">
        <v>0</v>
      </c>
      <c r="N8378" s="666" t="s">
        <v>17015</v>
      </c>
      <c r="O8378" s="666">
        <v>6</v>
      </c>
      <c r="P8378" s="756">
        <v>12000</v>
      </c>
      <c r="Q8378" s="666">
        <v>1</v>
      </c>
      <c r="R8378" s="666">
        <v>12</v>
      </c>
    </row>
    <row r="8379" spans="1:18" ht="15.75" customHeight="1" x14ac:dyDescent="0.2">
      <c r="A8379" s="676" t="s">
        <v>16601</v>
      </c>
      <c r="B8379" s="666" t="s">
        <v>15968</v>
      </c>
      <c r="C8379" s="666" t="s">
        <v>16602</v>
      </c>
      <c r="D8379" s="675" t="s">
        <v>10390</v>
      </c>
      <c r="E8379" s="737">
        <v>2000</v>
      </c>
      <c r="F8379" s="666">
        <v>74425052</v>
      </c>
      <c r="G8379" s="675" t="s">
        <v>17016</v>
      </c>
      <c r="H8379" s="675"/>
      <c r="I8379" s="675"/>
      <c r="J8379" s="675"/>
      <c r="K8379" s="666" t="s">
        <v>17017</v>
      </c>
      <c r="L8379" s="666">
        <v>2</v>
      </c>
      <c r="M8379" s="763">
        <v>4000</v>
      </c>
      <c r="N8379" s="666"/>
      <c r="O8379" s="666"/>
      <c r="P8379" s="756"/>
      <c r="Q8379" s="666">
        <v>1</v>
      </c>
      <c r="R8379" s="666">
        <v>12</v>
      </c>
    </row>
    <row r="8380" spans="1:18" ht="15.75" customHeight="1" x14ac:dyDescent="0.2">
      <c r="A8380" s="676" t="s">
        <v>16601</v>
      </c>
      <c r="B8380" s="666" t="s">
        <v>15968</v>
      </c>
      <c r="C8380" s="666" t="s">
        <v>16602</v>
      </c>
      <c r="D8380" s="675" t="s">
        <v>10356</v>
      </c>
      <c r="E8380" s="737">
        <v>5000</v>
      </c>
      <c r="F8380" s="666">
        <v>46755778</v>
      </c>
      <c r="G8380" s="675" t="s">
        <v>17018</v>
      </c>
      <c r="H8380" s="675" t="s">
        <v>10356</v>
      </c>
      <c r="I8380" s="675" t="s">
        <v>6929</v>
      </c>
      <c r="J8380" s="675" t="s">
        <v>10356</v>
      </c>
      <c r="K8380" s="666"/>
      <c r="L8380" s="666"/>
      <c r="M8380" s="691">
        <v>0</v>
      </c>
      <c r="N8380" s="666" t="s">
        <v>17019</v>
      </c>
      <c r="O8380" s="666">
        <v>3</v>
      </c>
      <c r="P8380" s="756">
        <v>15000</v>
      </c>
      <c r="Q8380" s="666">
        <v>1</v>
      </c>
      <c r="R8380" s="666">
        <v>12</v>
      </c>
    </row>
    <row r="8381" spans="1:18" ht="15.75" customHeight="1" x14ac:dyDescent="0.2">
      <c r="A8381" s="676" t="s">
        <v>16601</v>
      </c>
      <c r="B8381" s="666" t="s">
        <v>15968</v>
      </c>
      <c r="C8381" s="666" t="s">
        <v>16602</v>
      </c>
      <c r="D8381" s="675" t="s">
        <v>6965</v>
      </c>
      <c r="E8381" s="737">
        <v>2600</v>
      </c>
      <c r="F8381" s="666">
        <v>76691490</v>
      </c>
      <c r="G8381" s="675" t="s">
        <v>17020</v>
      </c>
      <c r="H8381" s="675" t="s">
        <v>6965</v>
      </c>
      <c r="I8381" s="675" t="s">
        <v>6929</v>
      </c>
      <c r="J8381" s="675" t="s">
        <v>6965</v>
      </c>
      <c r="K8381" s="666" t="s">
        <v>17021</v>
      </c>
      <c r="L8381" s="666">
        <v>2</v>
      </c>
      <c r="M8381" s="763">
        <v>5200</v>
      </c>
      <c r="N8381" s="666" t="s">
        <v>17022</v>
      </c>
      <c r="O8381" s="666">
        <v>8</v>
      </c>
      <c r="P8381" s="756">
        <v>20800</v>
      </c>
      <c r="Q8381" s="666">
        <v>1</v>
      </c>
      <c r="R8381" s="666">
        <v>12</v>
      </c>
    </row>
    <row r="8382" spans="1:18" ht="15.75" customHeight="1" x14ac:dyDescent="0.2">
      <c r="A8382" s="676" t="s">
        <v>16601</v>
      </c>
      <c r="B8382" s="666" t="s">
        <v>15968</v>
      </c>
      <c r="C8382" s="666" t="s">
        <v>16602</v>
      </c>
      <c r="D8382" s="675" t="s">
        <v>8629</v>
      </c>
      <c r="E8382" s="737">
        <v>1500</v>
      </c>
      <c r="F8382" s="666">
        <v>42143849</v>
      </c>
      <c r="G8382" s="675" t="s">
        <v>17023</v>
      </c>
      <c r="H8382" s="675"/>
      <c r="I8382" s="675" t="s">
        <v>16339</v>
      </c>
      <c r="J8382" s="675"/>
      <c r="K8382" s="666" t="s">
        <v>17024</v>
      </c>
      <c r="L8382" s="666">
        <v>2</v>
      </c>
      <c r="M8382" s="763">
        <v>3000</v>
      </c>
      <c r="N8382" s="666" t="s">
        <v>17025</v>
      </c>
      <c r="O8382" s="666">
        <v>8</v>
      </c>
      <c r="P8382" s="756">
        <v>12000</v>
      </c>
      <c r="Q8382" s="666">
        <v>1</v>
      </c>
      <c r="R8382" s="666">
        <v>12</v>
      </c>
    </row>
    <row r="8383" spans="1:18" ht="15.75" customHeight="1" x14ac:dyDescent="0.2">
      <c r="A8383" s="676" t="s">
        <v>16601</v>
      </c>
      <c r="B8383" s="666" t="s">
        <v>15968</v>
      </c>
      <c r="C8383" s="666" t="s">
        <v>16602</v>
      </c>
      <c r="D8383" s="675" t="s">
        <v>17026</v>
      </c>
      <c r="E8383" s="737">
        <v>3000</v>
      </c>
      <c r="F8383" s="666">
        <v>44107088</v>
      </c>
      <c r="G8383" s="675" t="s">
        <v>16907</v>
      </c>
      <c r="H8383" s="675"/>
      <c r="I8383" s="675"/>
      <c r="J8383" s="675"/>
      <c r="K8383" s="666" t="s">
        <v>17027</v>
      </c>
      <c r="L8383" s="666">
        <v>2</v>
      </c>
      <c r="M8383" s="763">
        <v>6000</v>
      </c>
      <c r="N8383" s="666"/>
      <c r="O8383" s="666"/>
      <c r="P8383" s="756"/>
      <c r="Q8383" s="666">
        <v>1</v>
      </c>
      <c r="R8383" s="666">
        <v>12</v>
      </c>
    </row>
    <row r="8384" spans="1:18" ht="15.75" customHeight="1" x14ac:dyDescent="0.2">
      <c r="A8384" s="676" t="s">
        <v>16601</v>
      </c>
      <c r="B8384" s="666" t="s">
        <v>15968</v>
      </c>
      <c r="C8384" s="666" t="s">
        <v>16602</v>
      </c>
      <c r="D8384" s="675" t="s">
        <v>8629</v>
      </c>
      <c r="E8384" s="737">
        <v>1000</v>
      </c>
      <c r="F8384" s="666">
        <v>27146592</v>
      </c>
      <c r="G8384" s="675" t="s">
        <v>17028</v>
      </c>
      <c r="H8384" s="675"/>
      <c r="I8384" s="675" t="s">
        <v>16339</v>
      </c>
      <c r="J8384" s="675"/>
      <c r="K8384" s="666" t="s">
        <v>17029</v>
      </c>
      <c r="L8384" s="666">
        <v>2</v>
      </c>
      <c r="M8384" s="763">
        <v>2000</v>
      </c>
      <c r="N8384" s="666" t="s">
        <v>17030</v>
      </c>
      <c r="O8384" s="666">
        <v>8</v>
      </c>
      <c r="P8384" s="756">
        <v>8000</v>
      </c>
      <c r="Q8384" s="666">
        <v>1</v>
      </c>
      <c r="R8384" s="666">
        <v>12</v>
      </c>
    </row>
    <row r="8385" spans="1:18" ht="15.75" customHeight="1" x14ac:dyDescent="0.2">
      <c r="A8385" s="676" t="s">
        <v>16601</v>
      </c>
      <c r="B8385" s="666" t="s">
        <v>15968</v>
      </c>
      <c r="C8385" s="666" t="s">
        <v>16602</v>
      </c>
      <c r="D8385" s="675" t="s">
        <v>10356</v>
      </c>
      <c r="E8385" s="737">
        <v>5000</v>
      </c>
      <c r="F8385" s="666">
        <v>71266285</v>
      </c>
      <c r="G8385" s="675" t="s">
        <v>17031</v>
      </c>
      <c r="H8385" s="675"/>
      <c r="I8385" s="675"/>
      <c r="J8385" s="675"/>
      <c r="K8385" s="666" t="s">
        <v>17032</v>
      </c>
      <c r="L8385" s="666">
        <v>2</v>
      </c>
      <c r="M8385" s="763">
        <v>10000</v>
      </c>
      <c r="N8385" s="666" t="s">
        <v>17033</v>
      </c>
      <c r="O8385" s="666">
        <v>2</v>
      </c>
      <c r="P8385" s="756">
        <v>10000</v>
      </c>
      <c r="Q8385" s="666">
        <v>1</v>
      </c>
      <c r="R8385" s="666">
        <v>12</v>
      </c>
    </row>
    <row r="8386" spans="1:18" ht="15.75" customHeight="1" x14ac:dyDescent="0.2">
      <c r="A8386" s="676" t="s">
        <v>16601</v>
      </c>
      <c r="B8386" s="666" t="s">
        <v>15968</v>
      </c>
      <c r="C8386" s="666" t="s">
        <v>16602</v>
      </c>
      <c r="D8386" s="675" t="s">
        <v>11169</v>
      </c>
      <c r="E8386" s="737">
        <v>3000</v>
      </c>
      <c r="F8386" s="666">
        <v>71032900</v>
      </c>
      <c r="G8386" s="675" t="s">
        <v>17034</v>
      </c>
      <c r="H8386" s="675" t="s">
        <v>11169</v>
      </c>
      <c r="I8386" s="675" t="s">
        <v>6929</v>
      </c>
      <c r="J8386" s="675" t="s">
        <v>11169</v>
      </c>
      <c r="K8386" s="666"/>
      <c r="L8386" s="666"/>
      <c r="M8386" s="691">
        <v>0</v>
      </c>
      <c r="N8386" s="666" t="s">
        <v>17035</v>
      </c>
      <c r="O8386" s="666">
        <v>3</v>
      </c>
      <c r="P8386" s="756">
        <v>9000</v>
      </c>
      <c r="Q8386" s="666">
        <v>1</v>
      </c>
      <c r="R8386" s="666">
        <v>12</v>
      </c>
    </row>
    <row r="8387" spans="1:18" ht="15.75" customHeight="1" x14ac:dyDescent="0.2">
      <c r="A8387" s="676" t="s">
        <v>16601</v>
      </c>
      <c r="B8387" s="666" t="s">
        <v>15968</v>
      </c>
      <c r="C8387" s="666" t="s">
        <v>16602</v>
      </c>
      <c r="D8387" s="675" t="s">
        <v>8629</v>
      </c>
      <c r="E8387" s="737">
        <v>1500</v>
      </c>
      <c r="F8387" s="666">
        <v>43838565</v>
      </c>
      <c r="G8387" s="675" t="s">
        <v>17036</v>
      </c>
      <c r="H8387" s="675"/>
      <c r="I8387" s="675" t="s">
        <v>16339</v>
      </c>
      <c r="J8387" s="675"/>
      <c r="K8387" s="666"/>
      <c r="L8387" s="666"/>
      <c r="M8387" s="691">
        <v>0</v>
      </c>
      <c r="N8387" s="666" t="s">
        <v>17037</v>
      </c>
      <c r="O8387" s="666">
        <v>8</v>
      </c>
      <c r="P8387" s="756">
        <v>12000</v>
      </c>
      <c r="Q8387" s="666">
        <v>1</v>
      </c>
      <c r="R8387" s="666">
        <v>12</v>
      </c>
    </row>
    <row r="8388" spans="1:18" ht="15.75" customHeight="1" x14ac:dyDescent="0.2">
      <c r="A8388" s="676" t="s">
        <v>16601</v>
      </c>
      <c r="B8388" s="666" t="s">
        <v>15968</v>
      </c>
      <c r="C8388" s="666" t="s">
        <v>16602</v>
      </c>
      <c r="D8388" s="675" t="s">
        <v>10842</v>
      </c>
      <c r="E8388" s="737">
        <v>2100</v>
      </c>
      <c r="F8388" s="666">
        <v>75056073</v>
      </c>
      <c r="G8388" s="675" t="s">
        <v>17038</v>
      </c>
      <c r="H8388" s="675" t="s">
        <v>10842</v>
      </c>
      <c r="I8388" s="675" t="s">
        <v>7361</v>
      </c>
      <c r="J8388" s="675" t="s">
        <v>10842</v>
      </c>
      <c r="K8388" s="666" t="s">
        <v>17039</v>
      </c>
      <c r="L8388" s="666">
        <v>2</v>
      </c>
      <c r="M8388" s="763">
        <v>4200</v>
      </c>
      <c r="N8388" s="666" t="s">
        <v>17040</v>
      </c>
      <c r="O8388" s="666">
        <v>8</v>
      </c>
      <c r="P8388" s="756">
        <v>16800</v>
      </c>
      <c r="Q8388" s="666">
        <v>1</v>
      </c>
      <c r="R8388" s="666">
        <v>12</v>
      </c>
    </row>
    <row r="8389" spans="1:18" ht="15.75" customHeight="1" x14ac:dyDescent="0.2">
      <c r="A8389" s="676" t="s">
        <v>16601</v>
      </c>
      <c r="B8389" s="666" t="s">
        <v>15968</v>
      </c>
      <c r="C8389" s="666" t="s">
        <v>16602</v>
      </c>
      <c r="D8389" s="675" t="s">
        <v>6996</v>
      </c>
      <c r="E8389" s="737">
        <v>3000</v>
      </c>
      <c r="F8389" s="666">
        <v>75853397</v>
      </c>
      <c r="G8389" s="675" t="s">
        <v>17041</v>
      </c>
      <c r="H8389" s="675"/>
      <c r="I8389" s="675"/>
      <c r="J8389" s="675"/>
      <c r="K8389" s="666"/>
      <c r="L8389" s="666"/>
      <c r="M8389" s="691">
        <v>0</v>
      </c>
      <c r="N8389" s="666" t="s">
        <v>17042</v>
      </c>
      <c r="O8389" s="666">
        <v>2</v>
      </c>
      <c r="P8389" s="756">
        <v>6000</v>
      </c>
      <c r="Q8389" s="666">
        <v>1</v>
      </c>
      <c r="R8389" s="666">
        <v>12</v>
      </c>
    </row>
    <row r="8390" spans="1:18" ht="15.75" customHeight="1" x14ac:dyDescent="0.2">
      <c r="A8390" s="676" t="s">
        <v>16601</v>
      </c>
      <c r="B8390" s="666" t="s">
        <v>15968</v>
      </c>
      <c r="C8390" s="666" t="s">
        <v>16602</v>
      </c>
      <c r="D8390" s="675" t="s">
        <v>10390</v>
      </c>
      <c r="E8390" s="737">
        <v>2000</v>
      </c>
      <c r="F8390" s="666">
        <v>42415619</v>
      </c>
      <c r="G8390" s="675" t="s">
        <v>17043</v>
      </c>
      <c r="H8390" s="675"/>
      <c r="I8390" s="675" t="s">
        <v>16339</v>
      </c>
      <c r="J8390" s="675"/>
      <c r="K8390" s="666"/>
      <c r="L8390" s="666"/>
      <c r="M8390" s="691">
        <v>0</v>
      </c>
      <c r="N8390" s="666" t="s">
        <v>17044</v>
      </c>
      <c r="O8390" s="666">
        <v>7</v>
      </c>
      <c r="P8390" s="756">
        <v>14000</v>
      </c>
      <c r="Q8390" s="666">
        <v>1</v>
      </c>
      <c r="R8390" s="666">
        <v>12</v>
      </c>
    </row>
    <row r="8391" spans="1:18" ht="15.75" customHeight="1" x14ac:dyDescent="0.2">
      <c r="A8391" s="676" t="s">
        <v>16601</v>
      </c>
      <c r="B8391" s="666" t="s">
        <v>15968</v>
      </c>
      <c r="C8391" s="666" t="s">
        <v>16602</v>
      </c>
      <c r="D8391" s="675" t="s">
        <v>10738</v>
      </c>
      <c r="E8391" s="737">
        <v>2500</v>
      </c>
      <c r="F8391" s="666">
        <v>70219361</v>
      </c>
      <c r="G8391" s="675" t="s">
        <v>17045</v>
      </c>
      <c r="H8391" s="675" t="s">
        <v>10738</v>
      </c>
      <c r="I8391" s="675" t="s">
        <v>7361</v>
      </c>
      <c r="J8391" s="675" t="s">
        <v>10738</v>
      </c>
      <c r="K8391" s="666" t="s">
        <v>17046</v>
      </c>
      <c r="L8391" s="666">
        <v>2</v>
      </c>
      <c r="M8391" s="763">
        <v>5000</v>
      </c>
      <c r="N8391" s="666" t="s">
        <v>17047</v>
      </c>
      <c r="O8391" s="666">
        <v>8</v>
      </c>
      <c r="P8391" s="756">
        <v>20000</v>
      </c>
      <c r="Q8391" s="666">
        <v>1</v>
      </c>
      <c r="R8391" s="666">
        <v>12</v>
      </c>
    </row>
    <row r="8392" spans="1:18" ht="15.75" customHeight="1" x14ac:dyDescent="0.2">
      <c r="A8392" s="676" t="s">
        <v>16601</v>
      </c>
      <c r="B8392" s="666" t="s">
        <v>15968</v>
      </c>
      <c r="C8392" s="666" t="s">
        <v>16602</v>
      </c>
      <c r="D8392" s="675" t="s">
        <v>8629</v>
      </c>
      <c r="E8392" s="737">
        <v>1000</v>
      </c>
      <c r="F8392" s="666">
        <v>42140006</v>
      </c>
      <c r="G8392" s="675" t="s">
        <v>17048</v>
      </c>
      <c r="H8392" s="675"/>
      <c r="I8392" s="675" t="s">
        <v>16339</v>
      </c>
      <c r="J8392" s="675"/>
      <c r="K8392" s="666" t="s">
        <v>17049</v>
      </c>
      <c r="L8392" s="666">
        <v>2</v>
      </c>
      <c r="M8392" s="763">
        <v>2000</v>
      </c>
      <c r="N8392" s="666" t="s">
        <v>17050</v>
      </c>
      <c r="O8392" s="666">
        <v>8</v>
      </c>
      <c r="P8392" s="756">
        <v>8000</v>
      </c>
      <c r="Q8392" s="666">
        <v>1</v>
      </c>
      <c r="R8392" s="666">
        <v>12</v>
      </c>
    </row>
    <row r="8393" spans="1:18" ht="15.75" customHeight="1" x14ac:dyDescent="0.2">
      <c r="A8393" s="676" t="s">
        <v>16601</v>
      </c>
      <c r="B8393" s="666" t="s">
        <v>15968</v>
      </c>
      <c r="C8393" s="666" t="s">
        <v>16602</v>
      </c>
      <c r="D8393" s="675" t="s">
        <v>8629</v>
      </c>
      <c r="E8393" s="737">
        <v>1000</v>
      </c>
      <c r="F8393" s="666">
        <v>41403793</v>
      </c>
      <c r="G8393" s="675" t="s">
        <v>17051</v>
      </c>
      <c r="H8393" s="675"/>
      <c r="I8393" s="675" t="s">
        <v>16339</v>
      </c>
      <c r="J8393" s="675"/>
      <c r="K8393" s="666" t="s">
        <v>17052</v>
      </c>
      <c r="L8393" s="666">
        <v>2</v>
      </c>
      <c r="M8393" s="763">
        <v>2000</v>
      </c>
      <c r="N8393" s="666" t="s">
        <v>17053</v>
      </c>
      <c r="O8393" s="666">
        <v>8</v>
      </c>
      <c r="P8393" s="756">
        <v>8000</v>
      </c>
      <c r="Q8393" s="666">
        <v>1</v>
      </c>
      <c r="R8393" s="666">
        <v>12</v>
      </c>
    </row>
    <row r="8394" spans="1:18" ht="15.75" customHeight="1" x14ac:dyDescent="0.2">
      <c r="A8394" s="676" t="s">
        <v>16601</v>
      </c>
      <c r="B8394" s="666" t="s">
        <v>15968</v>
      </c>
      <c r="C8394" s="666" t="s">
        <v>16602</v>
      </c>
      <c r="D8394" s="675" t="s">
        <v>8629</v>
      </c>
      <c r="E8394" s="737">
        <v>1500</v>
      </c>
      <c r="F8394" s="666">
        <v>74293043</v>
      </c>
      <c r="G8394" s="675" t="s">
        <v>16781</v>
      </c>
      <c r="H8394" s="675"/>
      <c r="I8394" s="675" t="s">
        <v>16339</v>
      </c>
      <c r="J8394" s="675"/>
      <c r="K8394" s="666" t="s">
        <v>17054</v>
      </c>
      <c r="L8394" s="666">
        <v>3</v>
      </c>
      <c r="M8394" s="763">
        <v>4500</v>
      </c>
      <c r="N8394" s="666" t="s">
        <v>17055</v>
      </c>
      <c r="O8394" s="666">
        <v>8</v>
      </c>
      <c r="P8394" s="756">
        <v>12000</v>
      </c>
      <c r="Q8394" s="666">
        <v>1</v>
      </c>
      <c r="R8394" s="666">
        <v>12</v>
      </c>
    </row>
    <row r="8395" spans="1:18" ht="15.75" customHeight="1" x14ac:dyDescent="0.2">
      <c r="A8395" s="676" t="s">
        <v>16601</v>
      </c>
      <c r="B8395" s="666" t="s">
        <v>15968</v>
      </c>
      <c r="C8395" s="666" t="s">
        <v>16602</v>
      </c>
      <c r="D8395" s="675" t="s">
        <v>8629</v>
      </c>
      <c r="E8395" s="737">
        <v>1000</v>
      </c>
      <c r="F8395" s="666">
        <v>73333109</v>
      </c>
      <c r="G8395" s="675" t="s">
        <v>17056</v>
      </c>
      <c r="H8395" s="675"/>
      <c r="I8395" s="675" t="s">
        <v>16339</v>
      </c>
      <c r="J8395" s="675"/>
      <c r="K8395" s="666" t="s">
        <v>17057</v>
      </c>
      <c r="L8395" s="666">
        <v>2</v>
      </c>
      <c r="M8395" s="763">
        <v>2000</v>
      </c>
      <c r="N8395" s="666" t="s">
        <v>17058</v>
      </c>
      <c r="O8395" s="666">
        <v>8</v>
      </c>
      <c r="P8395" s="756">
        <v>8000</v>
      </c>
      <c r="Q8395" s="666">
        <v>1</v>
      </c>
      <c r="R8395" s="666">
        <v>12</v>
      </c>
    </row>
    <row r="8396" spans="1:18" s="695" customFormat="1" ht="15.75" customHeight="1" x14ac:dyDescent="0.2">
      <c r="A8396" s="694" t="s">
        <v>17059</v>
      </c>
      <c r="B8396" s="666" t="s">
        <v>6922</v>
      </c>
      <c r="C8396" s="666" t="s">
        <v>6923</v>
      </c>
      <c r="D8396" s="666" t="s">
        <v>17060</v>
      </c>
      <c r="E8396" s="737">
        <v>1800</v>
      </c>
      <c r="F8396" s="666">
        <v>42934446</v>
      </c>
      <c r="G8396" s="665" t="s">
        <v>10529</v>
      </c>
      <c r="H8396" s="675" t="s">
        <v>10738</v>
      </c>
      <c r="I8396" s="665" t="s">
        <v>17061</v>
      </c>
      <c r="J8396" s="675" t="s">
        <v>10738</v>
      </c>
      <c r="K8396" s="666">
        <v>12</v>
      </c>
      <c r="L8396" s="666">
        <v>12</v>
      </c>
      <c r="M8396" s="691" t="s">
        <v>6989</v>
      </c>
      <c r="N8396" s="666">
        <v>12</v>
      </c>
      <c r="O8396" s="666">
        <v>9</v>
      </c>
      <c r="P8396" s="756" t="s">
        <v>4338</v>
      </c>
      <c r="Q8396" s="666">
        <v>12</v>
      </c>
      <c r="R8396" s="666">
        <v>12</v>
      </c>
    </row>
    <row r="8397" spans="1:18" s="695" customFormat="1" ht="15.75" customHeight="1" x14ac:dyDescent="0.2">
      <c r="A8397" s="694" t="s">
        <v>17059</v>
      </c>
      <c r="B8397" s="666" t="s">
        <v>6922</v>
      </c>
      <c r="C8397" s="666" t="s">
        <v>6923</v>
      </c>
      <c r="D8397" s="666" t="s">
        <v>17060</v>
      </c>
      <c r="E8397" s="737" t="s">
        <v>1688</v>
      </c>
      <c r="F8397" s="666">
        <v>19401190</v>
      </c>
      <c r="G8397" s="665" t="s">
        <v>10422</v>
      </c>
      <c r="H8397" s="675" t="s">
        <v>8629</v>
      </c>
      <c r="I8397" s="665"/>
      <c r="J8397" s="675" t="s">
        <v>8629</v>
      </c>
      <c r="K8397" s="666">
        <v>12</v>
      </c>
      <c r="L8397" s="666">
        <v>12</v>
      </c>
      <c r="M8397" s="691" t="s">
        <v>5120</v>
      </c>
      <c r="N8397" s="666">
        <v>12</v>
      </c>
      <c r="O8397" s="666">
        <v>9</v>
      </c>
      <c r="P8397" s="756" t="s">
        <v>1085</v>
      </c>
      <c r="Q8397" s="666">
        <v>12</v>
      </c>
      <c r="R8397" s="666">
        <v>12</v>
      </c>
    </row>
    <row r="8398" spans="1:18" s="695" customFormat="1" ht="15.75" customHeight="1" x14ac:dyDescent="0.2">
      <c r="A8398" s="694" t="s">
        <v>17059</v>
      </c>
      <c r="B8398" s="666" t="s">
        <v>6922</v>
      </c>
      <c r="C8398" s="666" t="s">
        <v>6923</v>
      </c>
      <c r="D8398" s="666" t="s">
        <v>17060</v>
      </c>
      <c r="E8398" s="737" t="s">
        <v>6455</v>
      </c>
      <c r="F8398" s="666">
        <v>70747883</v>
      </c>
      <c r="G8398" s="665" t="s">
        <v>10660</v>
      </c>
      <c r="H8398" s="675" t="s">
        <v>10738</v>
      </c>
      <c r="I8398" s="665" t="s">
        <v>17061</v>
      </c>
      <c r="J8398" s="675" t="s">
        <v>10738</v>
      </c>
      <c r="K8398" s="666">
        <v>12</v>
      </c>
      <c r="L8398" s="666">
        <v>12</v>
      </c>
      <c r="M8398" s="691" t="s">
        <v>6989</v>
      </c>
      <c r="N8398" s="666">
        <v>12</v>
      </c>
      <c r="O8398" s="666">
        <v>9</v>
      </c>
      <c r="P8398" s="756" t="s">
        <v>4338</v>
      </c>
      <c r="Q8398" s="666">
        <v>12</v>
      </c>
      <c r="R8398" s="666">
        <v>12</v>
      </c>
    </row>
    <row r="8399" spans="1:18" s="695" customFormat="1" ht="15.75" customHeight="1" x14ac:dyDescent="0.2">
      <c r="A8399" s="694" t="s">
        <v>17059</v>
      </c>
      <c r="B8399" s="666" t="s">
        <v>6922</v>
      </c>
      <c r="C8399" s="666" t="s">
        <v>6923</v>
      </c>
      <c r="D8399" s="666" t="s">
        <v>17060</v>
      </c>
      <c r="E8399" s="737" t="s">
        <v>6455</v>
      </c>
      <c r="F8399" s="666">
        <v>45997694</v>
      </c>
      <c r="G8399" s="665" t="s">
        <v>10571</v>
      </c>
      <c r="H8399" s="675" t="s">
        <v>10390</v>
      </c>
      <c r="I8399" s="665"/>
      <c r="J8399" s="675" t="s">
        <v>10390</v>
      </c>
      <c r="K8399" s="666">
        <v>12</v>
      </c>
      <c r="L8399" s="666">
        <v>12</v>
      </c>
      <c r="M8399" s="691" t="s">
        <v>6989</v>
      </c>
      <c r="N8399" s="666">
        <v>12</v>
      </c>
      <c r="O8399" s="666">
        <v>9</v>
      </c>
      <c r="P8399" s="756" t="s">
        <v>4338</v>
      </c>
      <c r="Q8399" s="666">
        <v>12</v>
      </c>
      <c r="R8399" s="666">
        <v>12</v>
      </c>
    </row>
    <row r="8400" spans="1:18" s="695" customFormat="1" ht="15.75" customHeight="1" x14ac:dyDescent="0.2">
      <c r="A8400" s="694" t="s">
        <v>17059</v>
      </c>
      <c r="B8400" s="666" t="s">
        <v>6922</v>
      </c>
      <c r="C8400" s="666" t="s">
        <v>6923</v>
      </c>
      <c r="D8400" s="666" t="s">
        <v>17060</v>
      </c>
      <c r="E8400" s="737" t="s">
        <v>6455</v>
      </c>
      <c r="F8400" s="666">
        <v>42964061</v>
      </c>
      <c r="G8400" s="665" t="s">
        <v>10656</v>
      </c>
      <c r="H8400" s="675" t="s">
        <v>10738</v>
      </c>
      <c r="I8400" s="665" t="s">
        <v>17061</v>
      </c>
      <c r="J8400" s="675" t="s">
        <v>10738</v>
      </c>
      <c r="K8400" s="666">
        <v>12</v>
      </c>
      <c r="L8400" s="666">
        <v>12</v>
      </c>
      <c r="M8400" s="691" t="s">
        <v>6989</v>
      </c>
      <c r="N8400" s="666">
        <v>12</v>
      </c>
      <c r="O8400" s="666">
        <v>9</v>
      </c>
      <c r="P8400" s="756" t="s">
        <v>4338</v>
      </c>
      <c r="Q8400" s="666">
        <v>12</v>
      </c>
      <c r="R8400" s="666">
        <v>12</v>
      </c>
    </row>
    <row r="8401" spans="1:18" s="695" customFormat="1" ht="15.75" customHeight="1" x14ac:dyDescent="0.2">
      <c r="A8401" s="694" t="s">
        <v>17059</v>
      </c>
      <c r="B8401" s="666" t="s">
        <v>6922</v>
      </c>
      <c r="C8401" s="666" t="s">
        <v>6923</v>
      </c>
      <c r="D8401" s="666" t="s">
        <v>17060</v>
      </c>
      <c r="E8401" s="737" t="s">
        <v>7454</v>
      </c>
      <c r="F8401" s="666">
        <v>18178152</v>
      </c>
      <c r="G8401" s="665" t="s">
        <v>10423</v>
      </c>
      <c r="H8401" s="675" t="s">
        <v>8651</v>
      </c>
      <c r="I8401" s="665"/>
      <c r="J8401" s="675" t="s">
        <v>8651</v>
      </c>
      <c r="K8401" s="666">
        <v>12</v>
      </c>
      <c r="L8401" s="666">
        <v>12</v>
      </c>
      <c r="M8401" s="691" t="s">
        <v>1316</v>
      </c>
      <c r="N8401" s="666">
        <v>12</v>
      </c>
      <c r="O8401" s="666">
        <v>9</v>
      </c>
      <c r="P8401" s="756" t="s">
        <v>1109</v>
      </c>
      <c r="Q8401" s="666">
        <v>12</v>
      </c>
      <c r="R8401" s="666">
        <v>12</v>
      </c>
    </row>
    <row r="8402" spans="1:18" s="695" customFormat="1" ht="15.75" customHeight="1" x14ac:dyDescent="0.2">
      <c r="A8402" s="694" t="s">
        <v>17059</v>
      </c>
      <c r="B8402" s="666" t="s">
        <v>6922</v>
      </c>
      <c r="C8402" s="666" t="s">
        <v>6923</v>
      </c>
      <c r="D8402" s="666" t="s">
        <v>17060</v>
      </c>
      <c r="E8402" s="737" t="s">
        <v>5091</v>
      </c>
      <c r="F8402" s="666">
        <v>2632321</v>
      </c>
      <c r="G8402" s="665" t="s">
        <v>17062</v>
      </c>
      <c r="H8402" s="675" t="s">
        <v>11806</v>
      </c>
      <c r="I8402" s="665" t="s">
        <v>17063</v>
      </c>
      <c r="J8402" s="675" t="s">
        <v>11806</v>
      </c>
      <c r="K8402" s="666">
        <v>12</v>
      </c>
      <c r="L8402" s="666">
        <v>12</v>
      </c>
      <c r="M8402" s="691" t="s">
        <v>1269</v>
      </c>
      <c r="N8402" s="666">
        <v>12</v>
      </c>
      <c r="O8402" s="666">
        <v>9</v>
      </c>
      <c r="P8402" s="756" t="s">
        <v>1296</v>
      </c>
      <c r="Q8402" s="666">
        <v>12</v>
      </c>
      <c r="R8402" s="666">
        <v>12</v>
      </c>
    </row>
    <row r="8403" spans="1:18" s="695" customFormat="1" ht="15.75" customHeight="1" x14ac:dyDescent="0.2">
      <c r="A8403" s="694" t="s">
        <v>17059</v>
      </c>
      <c r="B8403" s="666" t="s">
        <v>6922</v>
      </c>
      <c r="C8403" s="666" t="s">
        <v>6923</v>
      </c>
      <c r="D8403" s="666" t="s">
        <v>17060</v>
      </c>
      <c r="E8403" s="737" t="s">
        <v>6455</v>
      </c>
      <c r="F8403" s="666">
        <v>40983417</v>
      </c>
      <c r="G8403" s="665" t="s">
        <v>10569</v>
      </c>
      <c r="H8403" s="675" t="s">
        <v>10390</v>
      </c>
      <c r="I8403" s="665"/>
      <c r="J8403" s="675" t="s">
        <v>10390</v>
      </c>
      <c r="K8403" s="666">
        <v>12</v>
      </c>
      <c r="L8403" s="666">
        <v>12</v>
      </c>
      <c r="M8403" s="691" t="s">
        <v>6989</v>
      </c>
      <c r="N8403" s="666">
        <v>12</v>
      </c>
      <c r="O8403" s="666">
        <v>9</v>
      </c>
      <c r="P8403" s="756" t="s">
        <v>4338</v>
      </c>
      <c r="Q8403" s="666">
        <v>12</v>
      </c>
      <c r="R8403" s="666">
        <v>12</v>
      </c>
    </row>
    <row r="8404" spans="1:18" s="695" customFormat="1" ht="15.75" customHeight="1" x14ac:dyDescent="0.2">
      <c r="A8404" s="694" t="s">
        <v>17059</v>
      </c>
      <c r="B8404" s="666" t="s">
        <v>6922</v>
      </c>
      <c r="C8404" s="666" t="s">
        <v>6923</v>
      </c>
      <c r="D8404" s="666" t="s">
        <v>17060</v>
      </c>
      <c r="E8404" s="737" t="s">
        <v>7454</v>
      </c>
      <c r="F8404" s="666">
        <v>18151688</v>
      </c>
      <c r="G8404" s="665" t="s">
        <v>10425</v>
      </c>
      <c r="H8404" s="675" t="s">
        <v>7186</v>
      </c>
      <c r="I8404" s="665" t="s">
        <v>17061</v>
      </c>
      <c r="J8404" s="675" t="s">
        <v>7186</v>
      </c>
      <c r="K8404" s="666">
        <v>12</v>
      </c>
      <c r="L8404" s="666">
        <v>12</v>
      </c>
      <c r="M8404" s="691" t="s">
        <v>1316</v>
      </c>
      <c r="N8404" s="666">
        <v>12</v>
      </c>
      <c r="O8404" s="666">
        <v>9</v>
      </c>
      <c r="P8404" s="756" t="s">
        <v>1109</v>
      </c>
      <c r="Q8404" s="666">
        <v>12</v>
      </c>
      <c r="R8404" s="666">
        <v>12</v>
      </c>
    </row>
    <row r="8405" spans="1:18" s="695" customFormat="1" ht="15.75" customHeight="1" x14ac:dyDescent="0.2">
      <c r="A8405" s="694" t="s">
        <v>17059</v>
      </c>
      <c r="B8405" s="666" t="s">
        <v>6922</v>
      </c>
      <c r="C8405" s="666" t="s">
        <v>6923</v>
      </c>
      <c r="D8405" s="666" t="s">
        <v>17060</v>
      </c>
      <c r="E8405" s="737" t="s">
        <v>9194</v>
      </c>
      <c r="F8405" s="666">
        <v>42930227</v>
      </c>
      <c r="G8405" s="665" t="s">
        <v>10585</v>
      </c>
      <c r="H8405" s="675" t="s">
        <v>11169</v>
      </c>
      <c r="I8405" s="665" t="s">
        <v>17063</v>
      </c>
      <c r="J8405" s="675" t="s">
        <v>11169</v>
      </c>
      <c r="K8405" s="666">
        <v>12</v>
      </c>
      <c r="L8405" s="666">
        <v>12</v>
      </c>
      <c r="M8405" s="691" t="s">
        <v>3139</v>
      </c>
      <c r="N8405" s="666">
        <v>12</v>
      </c>
      <c r="O8405" s="666">
        <v>9</v>
      </c>
      <c r="P8405" s="756" t="s">
        <v>17064</v>
      </c>
      <c r="Q8405" s="666">
        <v>12</v>
      </c>
      <c r="R8405" s="666">
        <v>12</v>
      </c>
    </row>
    <row r="8406" spans="1:18" s="695" customFormat="1" ht="15.75" customHeight="1" x14ac:dyDescent="0.2">
      <c r="A8406" s="694" t="s">
        <v>17059</v>
      </c>
      <c r="B8406" s="666" t="s">
        <v>6922</v>
      </c>
      <c r="C8406" s="666" t="s">
        <v>6923</v>
      </c>
      <c r="D8406" s="666" t="s">
        <v>17060</v>
      </c>
      <c r="E8406" s="737" t="s">
        <v>7193</v>
      </c>
      <c r="F8406" s="666">
        <v>47884321</v>
      </c>
      <c r="G8406" s="665" t="s">
        <v>10401</v>
      </c>
      <c r="H8406" s="675" t="s">
        <v>10356</v>
      </c>
      <c r="I8406" s="665" t="s">
        <v>17063</v>
      </c>
      <c r="J8406" s="675" t="s">
        <v>10356</v>
      </c>
      <c r="K8406" s="666">
        <v>12</v>
      </c>
      <c r="L8406" s="666">
        <v>12</v>
      </c>
      <c r="M8406" s="691" t="s">
        <v>4375</v>
      </c>
      <c r="N8406" s="666">
        <v>12</v>
      </c>
      <c r="O8406" s="666">
        <v>9</v>
      </c>
      <c r="P8406" s="756" t="s">
        <v>7151</v>
      </c>
      <c r="Q8406" s="666">
        <v>12</v>
      </c>
      <c r="R8406" s="666">
        <v>12</v>
      </c>
    </row>
    <row r="8407" spans="1:18" s="695" customFormat="1" ht="15.75" customHeight="1" x14ac:dyDescent="0.2">
      <c r="A8407" s="694" t="s">
        <v>17059</v>
      </c>
      <c r="B8407" s="666" t="s">
        <v>6922</v>
      </c>
      <c r="C8407" s="666" t="s">
        <v>6923</v>
      </c>
      <c r="D8407" s="666" t="s">
        <v>17060</v>
      </c>
      <c r="E8407" s="737" t="s">
        <v>17065</v>
      </c>
      <c r="F8407" s="666">
        <v>44486165</v>
      </c>
      <c r="G8407" s="665" t="s">
        <v>10458</v>
      </c>
      <c r="H8407" s="675" t="s">
        <v>10738</v>
      </c>
      <c r="I8407" s="665" t="s">
        <v>17061</v>
      </c>
      <c r="J8407" s="675" t="s">
        <v>10738</v>
      </c>
      <c r="K8407" s="666">
        <v>12</v>
      </c>
      <c r="L8407" s="666">
        <v>12</v>
      </c>
      <c r="M8407" s="691" t="s">
        <v>17066</v>
      </c>
      <c r="N8407" s="666">
        <v>12</v>
      </c>
      <c r="O8407" s="666">
        <v>9</v>
      </c>
      <c r="P8407" s="756" t="s">
        <v>17067</v>
      </c>
      <c r="Q8407" s="666">
        <v>12</v>
      </c>
      <c r="R8407" s="666">
        <v>12</v>
      </c>
    </row>
    <row r="8408" spans="1:18" s="695" customFormat="1" ht="15.75" customHeight="1" x14ac:dyDescent="0.2">
      <c r="A8408" s="694" t="s">
        <v>17059</v>
      </c>
      <c r="B8408" s="666" t="s">
        <v>6922</v>
      </c>
      <c r="C8408" s="666" t="s">
        <v>6923</v>
      </c>
      <c r="D8408" s="666" t="s">
        <v>17060</v>
      </c>
      <c r="E8408" s="737" t="s">
        <v>7454</v>
      </c>
      <c r="F8408" s="666">
        <v>46841733</v>
      </c>
      <c r="G8408" s="665" t="s">
        <v>10460</v>
      </c>
      <c r="H8408" s="675" t="s">
        <v>8651</v>
      </c>
      <c r="I8408" s="665"/>
      <c r="J8408" s="675" t="s">
        <v>8651</v>
      </c>
      <c r="K8408" s="666">
        <v>12</v>
      </c>
      <c r="L8408" s="666">
        <v>12</v>
      </c>
      <c r="M8408" s="691" t="s">
        <v>1316</v>
      </c>
      <c r="N8408" s="666">
        <v>12</v>
      </c>
      <c r="O8408" s="666">
        <v>9</v>
      </c>
      <c r="P8408" s="756" t="s">
        <v>1109</v>
      </c>
      <c r="Q8408" s="666">
        <v>12</v>
      </c>
      <c r="R8408" s="666">
        <v>12</v>
      </c>
    </row>
    <row r="8409" spans="1:18" s="695" customFormat="1" ht="15.75" customHeight="1" x14ac:dyDescent="0.2">
      <c r="A8409" s="694" t="s">
        <v>17059</v>
      </c>
      <c r="B8409" s="666" t="s">
        <v>6922</v>
      </c>
      <c r="C8409" s="666" t="s">
        <v>6923</v>
      </c>
      <c r="D8409" s="666" t="s">
        <v>17060</v>
      </c>
      <c r="E8409" s="737" t="s">
        <v>7454</v>
      </c>
      <c r="F8409" s="666">
        <v>43423168</v>
      </c>
      <c r="G8409" s="665" t="s">
        <v>10453</v>
      </c>
      <c r="H8409" s="675" t="s">
        <v>10738</v>
      </c>
      <c r="I8409" s="665" t="s">
        <v>17061</v>
      </c>
      <c r="J8409" s="675" t="s">
        <v>10738</v>
      </c>
      <c r="K8409" s="666">
        <v>12</v>
      </c>
      <c r="L8409" s="666">
        <v>12</v>
      </c>
      <c r="M8409" s="691" t="s">
        <v>1316</v>
      </c>
      <c r="N8409" s="666">
        <v>12</v>
      </c>
      <c r="O8409" s="666">
        <v>9</v>
      </c>
      <c r="P8409" s="772" t="s">
        <v>1109</v>
      </c>
      <c r="Q8409" s="666">
        <v>12</v>
      </c>
      <c r="R8409" s="666">
        <v>12</v>
      </c>
    </row>
    <row r="8410" spans="1:18" s="695" customFormat="1" ht="15.75" customHeight="1" x14ac:dyDescent="0.2">
      <c r="A8410" s="694" t="s">
        <v>17059</v>
      </c>
      <c r="B8410" s="666" t="s">
        <v>6922</v>
      </c>
      <c r="C8410" s="666" t="s">
        <v>6923</v>
      </c>
      <c r="D8410" s="666" t="s">
        <v>17060</v>
      </c>
      <c r="E8410" s="737" t="s">
        <v>6455</v>
      </c>
      <c r="F8410" s="666">
        <v>44994757</v>
      </c>
      <c r="G8410" s="665" t="s">
        <v>10664</v>
      </c>
      <c r="H8410" s="675" t="s">
        <v>10738</v>
      </c>
      <c r="I8410" s="665" t="s">
        <v>17061</v>
      </c>
      <c r="J8410" s="675" t="s">
        <v>10738</v>
      </c>
      <c r="K8410" s="666">
        <v>12</v>
      </c>
      <c r="L8410" s="666">
        <v>12</v>
      </c>
      <c r="M8410" s="691" t="s">
        <v>6989</v>
      </c>
      <c r="N8410" s="666">
        <v>12</v>
      </c>
      <c r="O8410" s="666">
        <v>9</v>
      </c>
      <c r="P8410" s="772" t="s">
        <v>4338</v>
      </c>
      <c r="Q8410" s="666">
        <v>12</v>
      </c>
      <c r="R8410" s="666">
        <v>12</v>
      </c>
    </row>
    <row r="8411" spans="1:18" s="695" customFormat="1" ht="15.75" customHeight="1" x14ac:dyDescent="0.2">
      <c r="A8411" s="694" t="s">
        <v>17059</v>
      </c>
      <c r="B8411" s="666" t="s">
        <v>6922</v>
      </c>
      <c r="C8411" s="666" t="s">
        <v>6923</v>
      </c>
      <c r="D8411" s="666" t="s">
        <v>17060</v>
      </c>
      <c r="E8411" s="737" t="s">
        <v>7454</v>
      </c>
      <c r="F8411" s="666">
        <v>45688767</v>
      </c>
      <c r="G8411" s="665" t="s">
        <v>10468</v>
      </c>
      <c r="H8411" s="675" t="s">
        <v>8651</v>
      </c>
      <c r="I8411" s="665"/>
      <c r="J8411" s="675" t="s">
        <v>8651</v>
      </c>
      <c r="K8411" s="666">
        <v>12</v>
      </c>
      <c r="L8411" s="666">
        <v>12</v>
      </c>
      <c r="M8411" s="691" t="s">
        <v>1316</v>
      </c>
      <c r="N8411" s="666">
        <v>12</v>
      </c>
      <c r="O8411" s="666">
        <v>9</v>
      </c>
      <c r="P8411" s="772" t="s">
        <v>1109</v>
      </c>
      <c r="Q8411" s="666">
        <v>12</v>
      </c>
      <c r="R8411" s="666">
        <v>12</v>
      </c>
    </row>
    <row r="8412" spans="1:18" s="695" customFormat="1" ht="15.75" customHeight="1" x14ac:dyDescent="0.2">
      <c r="A8412" s="694" t="s">
        <v>17059</v>
      </c>
      <c r="B8412" s="666" t="s">
        <v>6922</v>
      </c>
      <c r="C8412" s="666" t="s">
        <v>6923</v>
      </c>
      <c r="D8412" s="666" t="s">
        <v>17060</v>
      </c>
      <c r="E8412" s="737" t="s">
        <v>6455</v>
      </c>
      <c r="F8412" s="666">
        <v>47109489</v>
      </c>
      <c r="G8412" s="665" t="s">
        <v>10652</v>
      </c>
      <c r="H8412" s="675" t="s">
        <v>10738</v>
      </c>
      <c r="I8412" s="665" t="s">
        <v>17061</v>
      </c>
      <c r="J8412" s="675" t="s">
        <v>10738</v>
      </c>
      <c r="K8412" s="666">
        <v>12</v>
      </c>
      <c r="L8412" s="666">
        <v>12</v>
      </c>
      <c r="M8412" s="691" t="s">
        <v>6989</v>
      </c>
      <c r="N8412" s="666">
        <v>12</v>
      </c>
      <c r="O8412" s="666">
        <v>9</v>
      </c>
      <c r="P8412" s="772" t="s">
        <v>4338</v>
      </c>
      <c r="Q8412" s="666">
        <v>12</v>
      </c>
      <c r="R8412" s="666">
        <v>12</v>
      </c>
    </row>
    <row r="8413" spans="1:18" s="695" customFormat="1" ht="15.75" customHeight="1" x14ac:dyDescent="0.2">
      <c r="A8413" s="694" t="s">
        <v>17059</v>
      </c>
      <c r="B8413" s="666" t="s">
        <v>6922</v>
      </c>
      <c r="C8413" s="666" t="s">
        <v>6923</v>
      </c>
      <c r="D8413" s="666" t="s">
        <v>17060</v>
      </c>
      <c r="E8413" s="737" t="s">
        <v>1750</v>
      </c>
      <c r="F8413" s="666">
        <v>17855736</v>
      </c>
      <c r="G8413" s="665" t="s">
        <v>10407</v>
      </c>
      <c r="H8413" s="675" t="s">
        <v>9914</v>
      </c>
      <c r="I8413" s="665" t="s">
        <v>17068</v>
      </c>
      <c r="J8413" s="675" t="s">
        <v>9914</v>
      </c>
      <c r="K8413" s="666">
        <v>12</v>
      </c>
      <c r="L8413" s="666">
        <v>12</v>
      </c>
      <c r="M8413" s="691" t="s">
        <v>8149</v>
      </c>
      <c r="N8413" s="666">
        <v>12</v>
      </c>
      <c r="O8413" s="666">
        <v>9</v>
      </c>
      <c r="P8413" s="772" t="s">
        <v>17069</v>
      </c>
      <c r="Q8413" s="666">
        <v>12</v>
      </c>
      <c r="R8413" s="666">
        <v>12</v>
      </c>
    </row>
    <row r="8414" spans="1:18" s="695" customFormat="1" ht="15.75" customHeight="1" x14ac:dyDescent="0.2">
      <c r="A8414" s="694" t="s">
        <v>17059</v>
      </c>
      <c r="B8414" s="666" t="s">
        <v>6922</v>
      </c>
      <c r="C8414" s="666" t="s">
        <v>6923</v>
      </c>
      <c r="D8414" s="666" t="s">
        <v>17060</v>
      </c>
      <c r="E8414" s="737" t="s">
        <v>7454</v>
      </c>
      <c r="F8414" s="666">
        <v>72231153</v>
      </c>
      <c r="G8414" s="665" t="s">
        <v>10434</v>
      </c>
      <c r="H8414" s="675" t="s">
        <v>11050</v>
      </c>
      <c r="I8414" s="665"/>
      <c r="J8414" s="675" t="s">
        <v>11050</v>
      </c>
      <c r="K8414" s="666">
        <v>12</v>
      </c>
      <c r="L8414" s="666">
        <v>12</v>
      </c>
      <c r="M8414" s="691" t="s">
        <v>1316</v>
      </c>
      <c r="N8414" s="666">
        <v>12</v>
      </c>
      <c r="O8414" s="666">
        <v>9</v>
      </c>
      <c r="P8414" s="772" t="s">
        <v>1109</v>
      </c>
      <c r="Q8414" s="666">
        <v>12</v>
      </c>
      <c r="R8414" s="666">
        <v>12</v>
      </c>
    </row>
    <row r="8415" spans="1:18" s="695" customFormat="1" ht="15.75" customHeight="1" x14ac:dyDescent="0.2">
      <c r="A8415" s="694" t="s">
        <v>17059</v>
      </c>
      <c r="B8415" s="666" t="s">
        <v>6922</v>
      </c>
      <c r="C8415" s="666" t="s">
        <v>6923</v>
      </c>
      <c r="D8415" s="666" t="s">
        <v>17060</v>
      </c>
      <c r="E8415" s="737" t="s">
        <v>7454</v>
      </c>
      <c r="F8415" s="666">
        <v>47512152</v>
      </c>
      <c r="G8415" s="665" t="s">
        <v>10451</v>
      </c>
      <c r="H8415" s="675" t="s">
        <v>10842</v>
      </c>
      <c r="I8415" s="665" t="s">
        <v>17061</v>
      </c>
      <c r="J8415" s="675" t="s">
        <v>10842</v>
      </c>
      <c r="K8415" s="666">
        <v>12</v>
      </c>
      <c r="L8415" s="666">
        <v>12</v>
      </c>
      <c r="M8415" s="691" t="s">
        <v>1316</v>
      </c>
      <c r="N8415" s="666">
        <v>12</v>
      </c>
      <c r="O8415" s="666">
        <v>9</v>
      </c>
      <c r="P8415" s="772" t="s">
        <v>1109</v>
      </c>
      <c r="Q8415" s="666">
        <v>12</v>
      </c>
      <c r="R8415" s="666">
        <v>12</v>
      </c>
    </row>
    <row r="8416" spans="1:18" s="695" customFormat="1" ht="15.75" customHeight="1" x14ac:dyDescent="0.2">
      <c r="A8416" s="694" t="s">
        <v>17059</v>
      </c>
      <c r="B8416" s="666" t="s">
        <v>6922</v>
      </c>
      <c r="C8416" s="666" t="s">
        <v>6923</v>
      </c>
      <c r="D8416" s="666" t="s">
        <v>17060</v>
      </c>
      <c r="E8416" s="737" t="s">
        <v>9194</v>
      </c>
      <c r="F8416" s="666">
        <v>18128437</v>
      </c>
      <c r="G8416" s="665" t="s">
        <v>10625</v>
      </c>
      <c r="H8416" s="675" t="s">
        <v>10356</v>
      </c>
      <c r="I8416" s="665" t="s">
        <v>17063</v>
      </c>
      <c r="J8416" s="675" t="s">
        <v>10356</v>
      </c>
      <c r="K8416" s="666">
        <v>12</v>
      </c>
      <c r="L8416" s="666">
        <v>12</v>
      </c>
      <c r="M8416" s="691" t="s">
        <v>3139</v>
      </c>
      <c r="N8416" s="666">
        <v>12</v>
      </c>
      <c r="O8416" s="666">
        <v>9</v>
      </c>
      <c r="P8416" s="772" t="s">
        <v>17064</v>
      </c>
      <c r="Q8416" s="666">
        <v>12</v>
      </c>
      <c r="R8416" s="666">
        <v>12</v>
      </c>
    </row>
    <row r="8417" spans="1:18" s="695" customFormat="1" ht="15.75" customHeight="1" x14ac:dyDescent="0.2">
      <c r="A8417" s="694" t="s">
        <v>17059</v>
      </c>
      <c r="B8417" s="666" t="s">
        <v>6922</v>
      </c>
      <c r="C8417" s="666" t="s">
        <v>6923</v>
      </c>
      <c r="D8417" s="666" t="s">
        <v>17060</v>
      </c>
      <c r="E8417" s="737" t="s">
        <v>6455</v>
      </c>
      <c r="F8417" s="666">
        <v>47777442</v>
      </c>
      <c r="G8417" s="665" t="s">
        <v>10696</v>
      </c>
      <c r="H8417" s="675" t="s">
        <v>10738</v>
      </c>
      <c r="I8417" s="665" t="s">
        <v>17061</v>
      </c>
      <c r="J8417" s="675" t="s">
        <v>10738</v>
      </c>
      <c r="K8417" s="666">
        <v>12</v>
      </c>
      <c r="L8417" s="666">
        <v>12</v>
      </c>
      <c r="M8417" s="691" t="s">
        <v>6989</v>
      </c>
      <c r="N8417" s="666">
        <v>12</v>
      </c>
      <c r="O8417" s="666">
        <v>9</v>
      </c>
      <c r="P8417" s="772" t="s">
        <v>4338</v>
      </c>
      <c r="Q8417" s="666">
        <v>12</v>
      </c>
      <c r="R8417" s="666">
        <v>12</v>
      </c>
    </row>
    <row r="8418" spans="1:18" s="695" customFormat="1" ht="15.75" customHeight="1" x14ac:dyDescent="0.2">
      <c r="A8418" s="694" t="s">
        <v>17059</v>
      </c>
      <c r="B8418" s="666" t="s">
        <v>6922</v>
      </c>
      <c r="C8418" s="666" t="s">
        <v>6923</v>
      </c>
      <c r="D8418" s="666" t="s">
        <v>17060</v>
      </c>
      <c r="E8418" s="737" t="s">
        <v>9194</v>
      </c>
      <c r="F8418" s="666">
        <v>46829867</v>
      </c>
      <c r="G8418" s="665" t="s">
        <v>10589</v>
      </c>
      <c r="H8418" s="675" t="s">
        <v>11806</v>
      </c>
      <c r="I8418" s="665" t="s">
        <v>17063</v>
      </c>
      <c r="J8418" s="675" t="s">
        <v>11806</v>
      </c>
      <c r="K8418" s="666">
        <v>12</v>
      </c>
      <c r="L8418" s="666">
        <v>12</v>
      </c>
      <c r="M8418" s="691" t="s">
        <v>3139</v>
      </c>
      <c r="N8418" s="666">
        <v>12</v>
      </c>
      <c r="O8418" s="666">
        <v>9</v>
      </c>
      <c r="P8418" s="772" t="s">
        <v>17064</v>
      </c>
      <c r="Q8418" s="666">
        <v>12</v>
      </c>
      <c r="R8418" s="666">
        <v>12</v>
      </c>
    </row>
    <row r="8419" spans="1:18" s="695" customFormat="1" ht="15.75" customHeight="1" x14ac:dyDescent="0.2">
      <c r="A8419" s="694" t="s">
        <v>17059</v>
      </c>
      <c r="B8419" s="666" t="s">
        <v>6922</v>
      </c>
      <c r="C8419" s="666" t="s">
        <v>6923</v>
      </c>
      <c r="D8419" s="666" t="s">
        <v>17060</v>
      </c>
      <c r="E8419" s="737" t="s">
        <v>7193</v>
      </c>
      <c r="F8419" s="666">
        <v>41034493</v>
      </c>
      <c r="G8419" s="665" t="s">
        <v>10400</v>
      </c>
      <c r="H8419" s="675" t="s">
        <v>11806</v>
      </c>
      <c r="I8419" s="665" t="s">
        <v>17063</v>
      </c>
      <c r="J8419" s="675" t="s">
        <v>11806</v>
      </c>
      <c r="K8419" s="666">
        <v>12</v>
      </c>
      <c r="L8419" s="666">
        <v>12</v>
      </c>
      <c r="M8419" s="691" t="s">
        <v>4375</v>
      </c>
      <c r="N8419" s="666">
        <v>12</v>
      </c>
      <c r="O8419" s="666">
        <v>9</v>
      </c>
      <c r="P8419" s="772" t="s">
        <v>7151</v>
      </c>
      <c r="Q8419" s="666">
        <v>12</v>
      </c>
      <c r="R8419" s="666">
        <v>12</v>
      </c>
    </row>
    <row r="8420" spans="1:18" s="695" customFormat="1" ht="15.75" customHeight="1" x14ac:dyDescent="0.2">
      <c r="A8420" s="694" t="s">
        <v>17059</v>
      </c>
      <c r="B8420" s="666" t="s">
        <v>6922</v>
      </c>
      <c r="C8420" s="666" t="s">
        <v>6923</v>
      </c>
      <c r="D8420" s="666" t="s">
        <v>17060</v>
      </c>
      <c r="E8420" s="737" t="s">
        <v>9194</v>
      </c>
      <c r="F8420" s="666">
        <v>76754192</v>
      </c>
      <c r="G8420" s="665" t="s">
        <v>10520</v>
      </c>
      <c r="H8420" s="675" t="s">
        <v>11806</v>
      </c>
      <c r="I8420" s="665" t="s">
        <v>17063</v>
      </c>
      <c r="J8420" s="675" t="s">
        <v>11806</v>
      </c>
      <c r="K8420" s="666">
        <v>12</v>
      </c>
      <c r="L8420" s="666">
        <v>12</v>
      </c>
      <c r="M8420" s="691" t="s">
        <v>3139</v>
      </c>
      <c r="N8420" s="666">
        <v>12</v>
      </c>
      <c r="O8420" s="666">
        <v>9</v>
      </c>
      <c r="P8420" s="772" t="s">
        <v>17064</v>
      </c>
      <c r="Q8420" s="666">
        <v>12</v>
      </c>
      <c r="R8420" s="666">
        <v>12</v>
      </c>
    </row>
    <row r="8421" spans="1:18" s="695" customFormat="1" ht="15.75" customHeight="1" x14ac:dyDescent="0.2">
      <c r="A8421" s="694" t="s">
        <v>17059</v>
      </c>
      <c r="B8421" s="666" t="s">
        <v>6922</v>
      </c>
      <c r="C8421" s="666" t="s">
        <v>6923</v>
      </c>
      <c r="D8421" s="666" t="s">
        <v>17060</v>
      </c>
      <c r="E8421" s="737" t="s">
        <v>9194</v>
      </c>
      <c r="F8421" s="666">
        <v>70152363</v>
      </c>
      <c r="G8421" s="665" t="s">
        <v>10556</v>
      </c>
      <c r="H8421" s="675" t="s">
        <v>11806</v>
      </c>
      <c r="I8421" s="665" t="s">
        <v>17063</v>
      </c>
      <c r="J8421" s="675" t="s">
        <v>11806</v>
      </c>
      <c r="K8421" s="666">
        <v>12</v>
      </c>
      <c r="L8421" s="666">
        <v>12</v>
      </c>
      <c r="M8421" s="691" t="s">
        <v>3139</v>
      </c>
      <c r="N8421" s="666">
        <v>12</v>
      </c>
      <c r="O8421" s="666">
        <v>9</v>
      </c>
      <c r="P8421" s="772" t="s">
        <v>17064</v>
      </c>
      <c r="Q8421" s="666">
        <v>12</v>
      </c>
      <c r="R8421" s="666">
        <v>12</v>
      </c>
    </row>
    <row r="8422" spans="1:18" s="695" customFormat="1" ht="15.75" customHeight="1" x14ac:dyDescent="0.2">
      <c r="A8422" s="694" t="s">
        <v>17059</v>
      </c>
      <c r="B8422" s="666" t="s">
        <v>6922</v>
      </c>
      <c r="C8422" s="666" t="s">
        <v>6923</v>
      </c>
      <c r="D8422" s="666" t="s">
        <v>17060</v>
      </c>
      <c r="E8422" s="737" t="s">
        <v>7454</v>
      </c>
      <c r="F8422" s="666">
        <v>46634671</v>
      </c>
      <c r="G8422" s="665" t="s">
        <v>17070</v>
      </c>
      <c r="H8422" s="675" t="s">
        <v>10738</v>
      </c>
      <c r="I8422" s="665" t="s">
        <v>17061</v>
      </c>
      <c r="J8422" s="675" t="s">
        <v>10738</v>
      </c>
      <c r="K8422" s="666">
        <v>12</v>
      </c>
      <c r="L8422" s="666">
        <v>12</v>
      </c>
      <c r="M8422" s="691" t="s">
        <v>1316</v>
      </c>
      <c r="N8422" s="666">
        <v>12</v>
      </c>
      <c r="O8422" s="666">
        <v>9</v>
      </c>
      <c r="P8422" s="772" t="s">
        <v>1109</v>
      </c>
      <c r="Q8422" s="666">
        <v>12</v>
      </c>
      <c r="R8422" s="666">
        <v>12</v>
      </c>
    </row>
    <row r="8423" spans="1:18" s="695" customFormat="1" ht="15.75" customHeight="1" x14ac:dyDescent="0.2">
      <c r="A8423" s="694" t="s">
        <v>17059</v>
      </c>
      <c r="B8423" s="666" t="s">
        <v>6922</v>
      </c>
      <c r="C8423" s="666" t="s">
        <v>6923</v>
      </c>
      <c r="D8423" s="666" t="s">
        <v>17060</v>
      </c>
      <c r="E8423" s="737" t="s">
        <v>7454</v>
      </c>
      <c r="F8423" s="666">
        <v>41397873</v>
      </c>
      <c r="G8423" s="665" t="s">
        <v>10433</v>
      </c>
      <c r="H8423" s="675" t="s">
        <v>17071</v>
      </c>
      <c r="I8423" s="665" t="s">
        <v>17061</v>
      </c>
      <c r="J8423" s="675" t="s">
        <v>17071</v>
      </c>
      <c r="K8423" s="666">
        <v>12</v>
      </c>
      <c r="L8423" s="666">
        <v>12</v>
      </c>
      <c r="M8423" s="691" t="s">
        <v>1316</v>
      </c>
      <c r="N8423" s="666">
        <v>12</v>
      </c>
      <c r="O8423" s="666">
        <v>9</v>
      </c>
      <c r="P8423" s="772" t="s">
        <v>1109</v>
      </c>
      <c r="Q8423" s="666">
        <v>12</v>
      </c>
      <c r="R8423" s="666">
        <v>12</v>
      </c>
    </row>
    <row r="8424" spans="1:18" s="695" customFormat="1" ht="15.75" customHeight="1" x14ac:dyDescent="0.2">
      <c r="A8424" s="694" t="s">
        <v>17059</v>
      </c>
      <c r="B8424" s="666" t="s">
        <v>6922</v>
      </c>
      <c r="C8424" s="666" t="s">
        <v>6923</v>
      </c>
      <c r="D8424" s="666" t="s">
        <v>17060</v>
      </c>
      <c r="E8424" s="737" t="s">
        <v>9194</v>
      </c>
      <c r="F8424" s="666">
        <v>45648588</v>
      </c>
      <c r="G8424" s="665" t="s">
        <v>10778</v>
      </c>
      <c r="H8424" s="675" t="s">
        <v>11806</v>
      </c>
      <c r="I8424" s="665" t="s">
        <v>17063</v>
      </c>
      <c r="J8424" s="675" t="s">
        <v>11806</v>
      </c>
      <c r="K8424" s="666">
        <v>12</v>
      </c>
      <c r="L8424" s="666">
        <v>12</v>
      </c>
      <c r="M8424" s="691" t="s">
        <v>3139</v>
      </c>
      <c r="N8424" s="666">
        <v>12</v>
      </c>
      <c r="O8424" s="666">
        <v>9</v>
      </c>
      <c r="P8424" s="772" t="s">
        <v>17064</v>
      </c>
      <c r="Q8424" s="666">
        <v>12</v>
      </c>
      <c r="R8424" s="666">
        <v>12</v>
      </c>
    </row>
    <row r="8425" spans="1:18" s="695" customFormat="1" ht="15.75" customHeight="1" x14ac:dyDescent="0.2">
      <c r="A8425" s="694" t="s">
        <v>17059</v>
      </c>
      <c r="B8425" s="666" t="s">
        <v>6922</v>
      </c>
      <c r="C8425" s="666" t="s">
        <v>6923</v>
      </c>
      <c r="D8425" s="666" t="s">
        <v>17060</v>
      </c>
      <c r="E8425" s="737" t="s">
        <v>9194</v>
      </c>
      <c r="F8425" s="666">
        <v>42110718</v>
      </c>
      <c r="G8425" s="665" t="s">
        <v>10634</v>
      </c>
      <c r="H8425" s="675" t="s">
        <v>11806</v>
      </c>
      <c r="I8425" s="665" t="s">
        <v>17063</v>
      </c>
      <c r="J8425" s="675" t="s">
        <v>11806</v>
      </c>
      <c r="K8425" s="666">
        <v>12</v>
      </c>
      <c r="L8425" s="666">
        <v>12</v>
      </c>
      <c r="M8425" s="691" t="s">
        <v>3139</v>
      </c>
      <c r="N8425" s="666">
        <v>12</v>
      </c>
      <c r="O8425" s="666">
        <v>9</v>
      </c>
      <c r="P8425" s="772" t="s">
        <v>17064</v>
      </c>
      <c r="Q8425" s="666">
        <v>12</v>
      </c>
      <c r="R8425" s="666">
        <v>12</v>
      </c>
    </row>
    <row r="8426" spans="1:18" s="695" customFormat="1" ht="15.75" customHeight="1" x14ac:dyDescent="0.2">
      <c r="A8426" s="694" t="s">
        <v>17059</v>
      </c>
      <c r="B8426" s="666" t="s">
        <v>6922</v>
      </c>
      <c r="C8426" s="666" t="s">
        <v>6923</v>
      </c>
      <c r="D8426" s="666" t="s">
        <v>17060</v>
      </c>
      <c r="E8426" s="737" t="s">
        <v>6455</v>
      </c>
      <c r="F8426" s="666">
        <v>42543030</v>
      </c>
      <c r="G8426" s="665" t="s">
        <v>10512</v>
      </c>
      <c r="H8426" s="675" t="s">
        <v>10390</v>
      </c>
      <c r="I8426" s="665"/>
      <c r="J8426" s="675" t="s">
        <v>10390</v>
      </c>
      <c r="K8426" s="666">
        <v>12</v>
      </c>
      <c r="L8426" s="666">
        <v>12</v>
      </c>
      <c r="M8426" s="691" t="s">
        <v>6989</v>
      </c>
      <c r="N8426" s="666">
        <v>12</v>
      </c>
      <c r="O8426" s="666">
        <v>9</v>
      </c>
      <c r="P8426" s="772" t="s">
        <v>4338</v>
      </c>
      <c r="Q8426" s="666">
        <v>12</v>
      </c>
      <c r="R8426" s="666">
        <v>12</v>
      </c>
    </row>
    <row r="8427" spans="1:18" s="695" customFormat="1" ht="15.75" customHeight="1" x14ac:dyDescent="0.2">
      <c r="A8427" s="694" t="s">
        <v>17059</v>
      </c>
      <c r="B8427" s="666" t="s">
        <v>6922</v>
      </c>
      <c r="C8427" s="666" t="s">
        <v>6923</v>
      </c>
      <c r="D8427" s="666" t="s">
        <v>17060</v>
      </c>
      <c r="E8427" s="737" t="s">
        <v>7454</v>
      </c>
      <c r="F8427" s="666">
        <v>46563718</v>
      </c>
      <c r="G8427" s="665" t="s">
        <v>10426</v>
      </c>
      <c r="H8427" s="675" t="s">
        <v>10738</v>
      </c>
      <c r="I8427" s="665" t="s">
        <v>17061</v>
      </c>
      <c r="J8427" s="675" t="s">
        <v>10738</v>
      </c>
      <c r="K8427" s="666">
        <v>12</v>
      </c>
      <c r="L8427" s="666">
        <v>12</v>
      </c>
      <c r="M8427" s="691" t="s">
        <v>1316</v>
      </c>
      <c r="N8427" s="666">
        <v>12</v>
      </c>
      <c r="O8427" s="666">
        <v>9</v>
      </c>
      <c r="P8427" s="772" t="s">
        <v>1109</v>
      </c>
      <c r="Q8427" s="666">
        <v>12</v>
      </c>
      <c r="R8427" s="666">
        <v>12</v>
      </c>
    </row>
    <row r="8428" spans="1:18" s="695" customFormat="1" ht="15.75" customHeight="1" x14ac:dyDescent="0.2">
      <c r="A8428" s="694" t="s">
        <v>17059</v>
      </c>
      <c r="B8428" s="666" t="s">
        <v>6922</v>
      </c>
      <c r="C8428" s="666" t="s">
        <v>6923</v>
      </c>
      <c r="D8428" s="666" t="s">
        <v>17060</v>
      </c>
      <c r="E8428" s="737" t="s">
        <v>7454</v>
      </c>
      <c r="F8428" s="666">
        <v>70249648</v>
      </c>
      <c r="G8428" s="665" t="s">
        <v>10427</v>
      </c>
      <c r="H8428" s="675" t="s">
        <v>10244</v>
      </c>
      <c r="I8428" s="665" t="s">
        <v>17061</v>
      </c>
      <c r="J8428" s="675" t="s">
        <v>10244</v>
      </c>
      <c r="K8428" s="666">
        <v>12</v>
      </c>
      <c r="L8428" s="666">
        <v>12</v>
      </c>
      <c r="M8428" s="691" t="s">
        <v>1316</v>
      </c>
      <c r="N8428" s="666">
        <v>12</v>
      </c>
      <c r="O8428" s="666">
        <v>9</v>
      </c>
      <c r="P8428" s="772" t="s">
        <v>1109</v>
      </c>
      <c r="Q8428" s="666">
        <v>12</v>
      </c>
      <c r="R8428" s="666">
        <v>12</v>
      </c>
    </row>
    <row r="8429" spans="1:18" s="695" customFormat="1" ht="15.75" customHeight="1" x14ac:dyDescent="0.2">
      <c r="A8429" s="694" t="s">
        <v>17059</v>
      </c>
      <c r="B8429" s="666" t="s">
        <v>6922</v>
      </c>
      <c r="C8429" s="666" t="s">
        <v>6923</v>
      </c>
      <c r="D8429" s="666" t="s">
        <v>17060</v>
      </c>
      <c r="E8429" s="737" t="s">
        <v>5091</v>
      </c>
      <c r="F8429" s="666">
        <v>43576848</v>
      </c>
      <c r="G8429" s="665" t="s">
        <v>10463</v>
      </c>
      <c r="H8429" s="675" t="s">
        <v>11806</v>
      </c>
      <c r="I8429" s="665" t="s">
        <v>17063</v>
      </c>
      <c r="J8429" s="675" t="s">
        <v>11806</v>
      </c>
      <c r="K8429" s="666">
        <v>12</v>
      </c>
      <c r="L8429" s="666">
        <v>12</v>
      </c>
      <c r="M8429" s="691" t="s">
        <v>1269</v>
      </c>
      <c r="N8429" s="666">
        <v>12</v>
      </c>
      <c r="O8429" s="666">
        <v>9</v>
      </c>
      <c r="P8429" s="772" t="s">
        <v>1296</v>
      </c>
      <c r="Q8429" s="666">
        <v>12</v>
      </c>
      <c r="R8429" s="666">
        <v>12</v>
      </c>
    </row>
    <row r="8430" spans="1:18" s="695" customFormat="1" ht="15.75" customHeight="1" x14ac:dyDescent="0.2">
      <c r="A8430" s="694" t="s">
        <v>17059</v>
      </c>
      <c r="B8430" s="666" t="s">
        <v>6922</v>
      </c>
      <c r="C8430" s="666" t="s">
        <v>6923</v>
      </c>
      <c r="D8430" s="666" t="s">
        <v>17060</v>
      </c>
      <c r="E8430" s="737" t="s">
        <v>6455</v>
      </c>
      <c r="F8430" s="666">
        <v>43539160</v>
      </c>
      <c r="G8430" s="665" t="s">
        <v>10528</v>
      </c>
      <c r="H8430" s="675" t="s">
        <v>10738</v>
      </c>
      <c r="I8430" s="665" t="s">
        <v>17061</v>
      </c>
      <c r="J8430" s="675" t="s">
        <v>10738</v>
      </c>
      <c r="K8430" s="666">
        <v>12</v>
      </c>
      <c r="L8430" s="666">
        <v>12</v>
      </c>
      <c r="M8430" s="691" t="s">
        <v>6989</v>
      </c>
      <c r="N8430" s="666">
        <v>12</v>
      </c>
      <c r="O8430" s="666">
        <v>9</v>
      </c>
      <c r="P8430" s="772" t="s">
        <v>4338</v>
      </c>
      <c r="Q8430" s="666">
        <v>12</v>
      </c>
      <c r="R8430" s="666">
        <v>12</v>
      </c>
    </row>
    <row r="8431" spans="1:18" s="695" customFormat="1" ht="15.75" customHeight="1" x14ac:dyDescent="0.2">
      <c r="A8431" s="694" t="s">
        <v>17059</v>
      </c>
      <c r="B8431" s="666" t="s">
        <v>6922</v>
      </c>
      <c r="C8431" s="666" t="s">
        <v>6923</v>
      </c>
      <c r="D8431" s="666" t="s">
        <v>17060</v>
      </c>
      <c r="E8431" s="737" t="s">
        <v>7454</v>
      </c>
      <c r="F8431" s="666">
        <v>18200639</v>
      </c>
      <c r="G8431" s="665" t="s">
        <v>10471</v>
      </c>
      <c r="H8431" s="675" t="s">
        <v>8651</v>
      </c>
      <c r="I8431" s="665"/>
      <c r="J8431" s="675" t="s">
        <v>8651</v>
      </c>
      <c r="K8431" s="666">
        <v>12</v>
      </c>
      <c r="L8431" s="666">
        <v>12</v>
      </c>
      <c r="M8431" s="691" t="s">
        <v>1316</v>
      </c>
      <c r="N8431" s="666">
        <v>12</v>
      </c>
      <c r="O8431" s="666">
        <v>9</v>
      </c>
      <c r="P8431" s="772" t="s">
        <v>1109</v>
      </c>
      <c r="Q8431" s="666">
        <v>12</v>
      </c>
      <c r="R8431" s="666">
        <v>12</v>
      </c>
    </row>
    <row r="8432" spans="1:18" s="695" customFormat="1" ht="15.75" customHeight="1" x14ac:dyDescent="0.2">
      <c r="A8432" s="694" t="s">
        <v>17059</v>
      </c>
      <c r="B8432" s="666" t="s">
        <v>6922</v>
      </c>
      <c r="C8432" s="666" t="s">
        <v>6923</v>
      </c>
      <c r="D8432" s="666" t="s">
        <v>17060</v>
      </c>
      <c r="E8432" s="737" t="s">
        <v>17072</v>
      </c>
      <c r="F8432" s="666">
        <v>80458962</v>
      </c>
      <c r="G8432" s="665" t="s">
        <v>10413</v>
      </c>
      <c r="H8432" s="675" t="s">
        <v>8987</v>
      </c>
      <c r="I8432" s="665" t="s">
        <v>17063</v>
      </c>
      <c r="J8432" s="675" t="s">
        <v>8987</v>
      </c>
      <c r="K8432" s="666">
        <v>12</v>
      </c>
      <c r="L8432" s="666">
        <v>12</v>
      </c>
      <c r="M8432" s="691" t="s">
        <v>17073</v>
      </c>
      <c r="N8432" s="666">
        <v>12</v>
      </c>
      <c r="O8432" s="666">
        <v>9</v>
      </c>
      <c r="P8432" s="772" t="s">
        <v>17074</v>
      </c>
      <c r="Q8432" s="666">
        <v>12</v>
      </c>
      <c r="R8432" s="666">
        <v>12</v>
      </c>
    </row>
    <row r="8433" spans="1:18" s="695" customFormat="1" ht="15.75" customHeight="1" x14ac:dyDescent="0.2">
      <c r="A8433" s="694" t="s">
        <v>17059</v>
      </c>
      <c r="B8433" s="666" t="s">
        <v>6922</v>
      </c>
      <c r="C8433" s="666" t="s">
        <v>6923</v>
      </c>
      <c r="D8433" s="666" t="s">
        <v>17060</v>
      </c>
      <c r="E8433" s="737" t="s">
        <v>15563</v>
      </c>
      <c r="F8433" s="666">
        <v>72886054</v>
      </c>
      <c r="G8433" s="665" t="s">
        <v>10772</v>
      </c>
      <c r="H8433" s="675" t="s">
        <v>9914</v>
      </c>
      <c r="I8433" s="665" t="s">
        <v>17068</v>
      </c>
      <c r="J8433" s="675" t="s">
        <v>9914</v>
      </c>
      <c r="K8433" s="666">
        <v>12</v>
      </c>
      <c r="L8433" s="666">
        <v>12</v>
      </c>
      <c r="M8433" s="691" t="s">
        <v>3481</v>
      </c>
      <c r="N8433" s="666">
        <v>12</v>
      </c>
      <c r="O8433" s="666">
        <v>9</v>
      </c>
      <c r="P8433" s="772" t="s">
        <v>6906</v>
      </c>
      <c r="Q8433" s="666">
        <v>12</v>
      </c>
      <c r="R8433" s="666">
        <v>12</v>
      </c>
    </row>
    <row r="8434" spans="1:18" s="695" customFormat="1" ht="15.75" customHeight="1" x14ac:dyDescent="0.2">
      <c r="A8434" s="694" t="s">
        <v>17059</v>
      </c>
      <c r="B8434" s="666" t="s">
        <v>6922</v>
      </c>
      <c r="C8434" s="666" t="s">
        <v>6923</v>
      </c>
      <c r="D8434" s="666" t="s">
        <v>17060</v>
      </c>
      <c r="E8434" s="737" t="s">
        <v>17072</v>
      </c>
      <c r="F8434" s="666">
        <v>47566675</v>
      </c>
      <c r="G8434" s="665" t="s">
        <v>10452</v>
      </c>
      <c r="H8434" s="675" t="s">
        <v>10356</v>
      </c>
      <c r="I8434" s="665" t="s">
        <v>17063</v>
      </c>
      <c r="J8434" s="675" t="s">
        <v>10356</v>
      </c>
      <c r="K8434" s="666">
        <v>12</v>
      </c>
      <c r="L8434" s="666">
        <v>12</v>
      </c>
      <c r="M8434" s="691" t="s">
        <v>17073</v>
      </c>
      <c r="N8434" s="666">
        <v>12</v>
      </c>
      <c r="O8434" s="666">
        <v>9</v>
      </c>
      <c r="P8434" s="772" t="s">
        <v>17074</v>
      </c>
      <c r="Q8434" s="666">
        <v>12</v>
      </c>
      <c r="R8434" s="666">
        <v>12</v>
      </c>
    </row>
    <row r="8435" spans="1:18" s="695" customFormat="1" ht="15.75" customHeight="1" x14ac:dyDescent="0.2">
      <c r="A8435" s="694" t="s">
        <v>17059</v>
      </c>
      <c r="B8435" s="666" t="s">
        <v>6922</v>
      </c>
      <c r="C8435" s="666" t="s">
        <v>6923</v>
      </c>
      <c r="D8435" s="666" t="s">
        <v>17060</v>
      </c>
      <c r="E8435" s="737" t="s">
        <v>9194</v>
      </c>
      <c r="F8435" s="666">
        <v>47169643</v>
      </c>
      <c r="G8435" s="665" t="s">
        <v>17075</v>
      </c>
      <c r="H8435" s="675" t="s">
        <v>11806</v>
      </c>
      <c r="I8435" s="665" t="s">
        <v>17063</v>
      </c>
      <c r="J8435" s="675" t="s">
        <v>11806</v>
      </c>
      <c r="K8435" s="666">
        <v>12</v>
      </c>
      <c r="L8435" s="666">
        <v>12</v>
      </c>
      <c r="M8435" s="691" t="s">
        <v>3139</v>
      </c>
      <c r="N8435" s="666">
        <v>12</v>
      </c>
      <c r="O8435" s="666">
        <v>9</v>
      </c>
      <c r="P8435" s="772" t="s">
        <v>17064</v>
      </c>
      <c r="Q8435" s="666">
        <v>12</v>
      </c>
      <c r="R8435" s="666">
        <v>12</v>
      </c>
    </row>
    <row r="8436" spans="1:18" s="695" customFormat="1" ht="15.75" customHeight="1" x14ac:dyDescent="0.2">
      <c r="A8436" s="694" t="s">
        <v>17059</v>
      </c>
      <c r="B8436" s="666" t="s">
        <v>6922</v>
      </c>
      <c r="C8436" s="666" t="s">
        <v>6923</v>
      </c>
      <c r="D8436" s="666" t="s">
        <v>17060</v>
      </c>
      <c r="E8436" s="737" t="s">
        <v>6455</v>
      </c>
      <c r="F8436" s="666">
        <v>60545508</v>
      </c>
      <c r="G8436" s="665" t="s">
        <v>17076</v>
      </c>
      <c r="H8436" s="675" t="s">
        <v>10738</v>
      </c>
      <c r="I8436" s="665" t="s">
        <v>17061</v>
      </c>
      <c r="J8436" s="675" t="s">
        <v>10738</v>
      </c>
      <c r="K8436" s="666">
        <v>12</v>
      </c>
      <c r="L8436" s="666">
        <v>12</v>
      </c>
      <c r="M8436" s="691" t="s">
        <v>6989</v>
      </c>
      <c r="N8436" s="666">
        <v>12</v>
      </c>
      <c r="O8436" s="666">
        <v>9</v>
      </c>
      <c r="P8436" s="772" t="s">
        <v>4338</v>
      </c>
      <c r="Q8436" s="666">
        <v>12</v>
      </c>
      <c r="R8436" s="666">
        <v>12</v>
      </c>
    </row>
    <row r="8437" spans="1:18" s="695" customFormat="1" ht="15.75" customHeight="1" x14ac:dyDescent="0.2">
      <c r="A8437" s="694" t="s">
        <v>17059</v>
      </c>
      <c r="B8437" s="666" t="s">
        <v>6922</v>
      </c>
      <c r="C8437" s="666" t="s">
        <v>6923</v>
      </c>
      <c r="D8437" s="666" t="s">
        <v>17060</v>
      </c>
      <c r="E8437" s="737" t="s">
        <v>6455</v>
      </c>
      <c r="F8437" s="666">
        <v>47257944</v>
      </c>
      <c r="G8437" s="665" t="s">
        <v>10570</v>
      </c>
      <c r="H8437" s="675" t="s">
        <v>10390</v>
      </c>
      <c r="I8437" s="665"/>
      <c r="J8437" s="675" t="s">
        <v>10390</v>
      </c>
      <c r="K8437" s="666">
        <v>12</v>
      </c>
      <c r="L8437" s="666">
        <v>12</v>
      </c>
      <c r="M8437" s="691" t="s">
        <v>6989</v>
      </c>
      <c r="N8437" s="666">
        <v>12</v>
      </c>
      <c r="O8437" s="666">
        <v>9</v>
      </c>
      <c r="P8437" s="772" t="s">
        <v>4338</v>
      </c>
      <c r="Q8437" s="666">
        <v>12</v>
      </c>
      <c r="R8437" s="666">
        <v>12</v>
      </c>
    </row>
    <row r="8438" spans="1:18" s="695" customFormat="1" ht="15.75" customHeight="1" x14ac:dyDescent="0.2">
      <c r="A8438" s="694" t="s">
        <v>17059</v>
      </c>
      <c r="B8438" s="666" t="s">
        <v>6922</v>
      </c>
      <c r="C8438" s="666" t="s">
        <v>6923</v>
      </c>
      <c r="D8438" s="666" t="s">
        <v>17060</v>
      </c>
      <c r="E8438" s="737" t="s">
        <v>9194</v>
      </c>
      <c r="F8438" s="666">
        <v>63270005</v>
      </c>
      <c r="G8438" s="665" t="s">
        <v>10633</v>
      </c>
      <c r="H8438" s="675" t="s">
        <v>11806</v>
      </c>
      <c r="I8438" s="665" t="s">
        <v>17063</v>
      </c>
      <c r="J8438" s="675" t="s">
        <v>11806</v>
      </c>
      <c r="K8438" s="666">
        <v>12</v>
      </c>
      <c r="L8438" s="666">
        <v>12</v>
      </c>
      <c r="M8438" s="691" t="s">
        <v>3139</v>
      </c>
      <c r="N8438" s="666">
        <v>12</v>
      </c>
      <c r="O8438" s="666">
        <v>9</v>
      </c>
      <c r="P8438" s="772" t="s">
        <v>17064</v>
      </c>
      <c r="Q8438" s="666">
        <v>12</v>
      </c>
      <c r="R8438" s="666">
        <v>12</v>
      </c>
    </row>
    <row r="8439" spans="1:18" s="695" customFormat="1" ht="15.75" customHeight="1" x14ac:dyDescent="0.2">
      <c r="A8439" s="694" t="s">
        <v>17059</v>
      </c>
      <c r="B8439" s="666" t="s">
        <v>6922</v>
      </c>
      <c r="C8439" s="666" t="s">
        <v>6923</v>
      </c>
      <c r="D8439" s="666" t="s">
        <v>17060</v>
      </c>
      <c r="E8439" s="737" t="s">
        <v>7454</v>
      </c>
      <c r="F8439" s="666">
        <v>72091266</v>
      </c>
      <c r="G8439" s="665" t="s">
        <v>10461</v>
      </c>
      <c r="H8439" s="675" t="s">
        <v>10738</v>
      </c>
      <c r="I8439" s="665" t="s">
        <v>17061</v>
      </c>
      <c r="J8439" s="675" t="s">
        <v>10738</v>
      </c>
      <c r="K8439" s="666">
        <v>12</v>
      </c>
      <c r="L8439" s="666">
        <v>12</v>
      </c>
      <c r="M8439" s="691" t="s">
        <v>1316</v>
      </c>
      <c r="N8439" s="666">
        <v>12</v>
      </c>
      <c r="O8439" s="666">
        <v>9</v>
      </c>
      <c r="P8439" s="772" t="s">
        <v>1109</v>
      </c>
      <c r="Q8439" s="666">
        <v>12</v>
      </c>
      <c r="R8439" s="666">
        <v>12</v>
      </c>
    </row>
    <row r="8440" spans="1:18" s="695" customFormat="1" ht="15.75" customHeight="1" x14ac:dyDescent="0.2">
      <c r="A8440" s="694" t="s">
        <v>17059</v>
      </c>
      <c r="B8440" s="666" t="s">
        <v>6922</v>
      </c>
      <c r="C8440" s="666" t="s">
        <v>6923</v>
      </c>
      <c r="D8440" s="666" t="s">
        <v>17060</v>
      </c>
      <c r="E8440" s="737" t="s">
        <v>9194</v>
      </c>
      <c r="F8440" s="666">
        <v>41854164</v>
      </c>
      <c r="G8440" s="665" t="s">
        <v>10547</v>
      </c>
      <c r="H8440" s="675" t="s">
        <v>11806</v>
      </c>
      <c r="I8440" s="665" t="s">
        <v>17063</v>
      </c>
      <c r="J8440" s="675" t="s">
        <v>11806</v>
      </c>
      <c r="K8440" s="666">
        <v>12</v>
      </c>
      <c r="L8440" s="666">
        <v>12</v>
      </c>
      <c r="M8440" s="691" t="s">
        <v>3139</v>
      </c>
      <c r="N8440" s="666">
        <v>12</v>
      </c>
      <c r="O8440" s="666">
        <v>9</v>
      </c>
      <c r="P8440" s="772" t="s">
        <v>17064</v>
      </c>
      <c r="Q8440" s="666">
        <v>12</v>
      </c>
      <c r="R8440" s="666">
        <v>12</v>
      </c>
    </row>
    <row r="8441" spans="1:18" s="695" customFormat="1" ht="15.75" customHeight="1" x14ac:dyDescent="0.2">
      <c r="A8441" s="694" t="s">
        <v>17059</v>
      </c>
      <c r="B8441" s="666" t="s">
        <v>6922</v>
      </c>
      <c r="C8441" s="666" t="s">
        <v>6923</v>
      </c>
      <c r="D8441" s="666" t="s">
        <v>17060</v>
      </c>
      <c r="E8441" s="737" t="s">
        <v>6455</v>
      </c>
      <c r="F8441" s="666">
        <v>41806301</v>
      </c>
      <c r="G8441" s="665" t="s">
        <v>10549</v>
      </c>
      <c r="H8441" s="675" t="s">
        <v>10390</v>
      </c>
      <c r="I8441" s="665"/>
      <c r="J8441" s="675" t="s">
        <v>10390</v>
      </c>
      <c r="K8441" s="666">
        <v>12</v>
      </c>
      <c r="L8441" s="666">
        <v>12</v>
      </c>
      <c r="M8441" s="691" t="s">
        <v>6989</v>
      </c>
      <c r="N8441" s="666">
        <v>12</v>
      </c>
      <c r="O8441" s="666">
        <v>9</v>
      </c>
      <c r="P8441" s="772" t="s">
        <v>4338</v>
      </c>
      <c r="Q8441" s="666">
        <v>12</v>
      </c>
      <c r="R8441" s="666">
        <v>12</v>
      </c>
    </row>
    <row r="8442" spans="1:18" s="695" customFormat="1" ht="15.75" customHeight="1" x14ac:dyDescent="0.2">
      <c r="A8442" s="694" t="s">
        <v>17059</v>
      </c>
      <c r="B8442" s="666" t="s">
        <v>6922</v>
      </c>
      <c r="C8442" s="666" t="s">
        <v>6923</v>
      </c>
      <c r="D8442" s="666" t="s">
        <v>17060</v>
      </c>
      <c r="E8442" s="737" t="s">
        <v>5091</v>
      </c>
      <c r="F8442" s="666">
        <v>3882547</v>
      </c>
      <c r="G8442" s="665" t="s">
        <v>10414</v>
      </c>
      <c r="H8442" s="675" t="s">
        <v>10356</v>
      </c>
      <c r="I8442" s="665" t="s">
        <v>17063</v>
      </c>
      <c r="J8442" s="675" t="s">
        <v>10356</v>
      </c>
      <c r="K8442" s="666">
        <v>12</v>
      </c>
      <c r="L8442" s="666">
        <v>12</v>
      </c>
      <c r="M8442" s="691" t="s">
        <v>1269</v>
      </c>
      <c r="N8442" s="666">
        <v>12</v>
      </c>
      <c r="O8442" s="666">
        <v>9</v>
      </c>
      <c r="P8442" s="772" t="s">
        <v>1296</v>
      </c>
      <c r="Q8442" s="666">
        <v>12</v>
      </c>
      <c r="R8442" s="666">
        <v>12</v>
      </c>
    </row>
    <row r="8443" spans="1:18" s="695" customFormat="1" ht="15.75" customHeight="1" x14ac:dyDescent="0.2">
      <c r="A8443" s="694" t="s">
        <v>17059</v>
      </c>
      <c r="B8443" s="666" t="s">
        <v>6922</v>
      </c>
      <c r="C8443" s="666" t="s">
        <v>6923</v>
      </c>
      <c r="D8443" s="666" t="s">
        <v>17060</v>
      </c>
      <c r="E8443" s="737" t="s">
        <v>6455</v>
      </c>
      <c r="F8443" s="666">
        <v>80638779</v>
      </c>
      <c r="G8443" s="665" t="s">
        <v>10545</v>
      </c>
      <c r="H8443" s="675" t="s">
        <v>10738</v>
      </c>
      <c r="I8443" s="665" t="s">
        <v>17061</v>
      </c>
      <c r="J8443" s="675" t="s">
        <v>10738</v>
      </c>
      <c r="K8443" s="666">
        <v>12</v>
      </c>
      <c r="L8443" s="666">
        <v>12</v>
      </c>
      <c r="M8443" s="691" t="s">
        <v>6989</v>
      </c>
      <c r="N8443" s="666">
        <v>12</v>
      </c>
      <c r="O8443" s="666">
        <v>9</v>
      </c>
      <c r="P8443" s="772" t="s">
        <v>4338</v>
      </c>
      <c r="Q8443" s="666">
        <v>12</v>
      </c>
      <c r="R8443" s="666">
        <v>12</v>
      </c>
    </row>
    <row r="8444" spans="1:18" s="695" customFormat="1" ht="15.75" customHeight="1" x14ac:dyDescent="0.2">
      <c r="A8444" s="694" t="s">
        <v>17059</v>
      </c>
      <c r="B8444" s="666" t="s">
        <v>6922</v>
      </c>
      <c r="C8444" s="666" t="s">
        <v>6923</v>
      </c>
      <c r="D8444" s="666" t="s">
        <v>17060</v>
      </c>
      <c r="E8444" s="737" t="s">
        <v>6455</v>
      </c>
      <c r="F8444" s="666">
        <v>73528708</v>
      </c>
      <c r="G8444" s="665" t="s">
        <v>17077</v>
      </c>
      <c r="H8444" s="675" t="s">
        <v>10738</v>
      </c>
      <c r="I8444" s="665" t="s">
        <v>17061</v>
      </c>
      <c r="J8444" s="675" t="s">
        <v>10738</v>
      </c>
      <c r="K8444" s="666">
        <v>12</v>
      </c>
      <c r="L8444" s="666">
        <v>12</v>
      </c>
      <c r="M8444" s="691" t="s">
        <v>6989</v>
      </c>
      <c r="N8444" s="666">
        <v>12</v>
      </c>
      <c r="O8444" s="666">
        <v>9</v>
      </c>
      <c r="P8444" s="772" t="s">
        <v>4338</v>
      </c>
      <c r="Q8444" s="666">
        <v>12</v>
      </c>
      <c r="R8444" s="666">
        <v>12</v>
      </c>
    </row>
    <row r="8445" spans="1:18" s="695" customFormat="1" ht="15.75" customHeight="1" x14ac:dyDescent="0.2">
      <c r="A8445" s="694" t="s">
        <v>17059</v>
      </c>
      <c r="B8445" s="666" t="s">
        <v>6922</v>
      </c>
      <c r="C8445" s="666" t="s">
        <v>6923</v>
      </c>
      <c r="D8445" s="666" t="s">
        <v>17060</v>
      </c>
      <c r="E8445" s="737" t="s">
        <v>7454</v>
      </c>
      <c r="F8445" s="666">
        <v>72641437</v>
      </c>
      <c r="G8445" s="665" t="s">
        <v>10459</v>
      </c>
      <c r="H8445" s="675" t="s">
        <v>10738</v>
      </c>
      <c r="I8445" s="665" t="s">
        <v>17061</v>
      </c>
      <c r="J8445" s="675" t="s">
        <v>10738</v>
      </c>
      <c r="K8445" s="666">
        <v>12</v>
      </c>
      <c r="L8445" s="666">
        <v>12</v>
      </c>
      <c r="M8445" s="691" t="s">
        <v>1316</v>
      </c>
      <c r="N8445" s="666">
        <v>12</v>
      </c>
      <c r="O8445" s="666">
        <v>9</v>
      </c>
      <c r="P8445" s="772" t="s">
        <v>1109</v>
      </c>
      <c r="Q8445" s="666">
        <v>12</v>
      </c>
      <c r="R8445" s="666">
        <v>12</v>
      </c>
    </row>
    <row r="8446" spans="1:18" s="695" customFormat="1" ht="15.75" customHeight="1" x14ac:dyDescent="0.2">
      <c r="A8446" s="694" t="s">
        <v>17059</v>
      </c>
      <c r="B8446" s="666" t="s">
        <v>6922</v>
      </c>
      <c r="C8446" s="666" t="s">
        <v>6923</v>
      </c>
      <c r="D8446" s="666" t="s">
        <v>17060</v>
      </c>
      <c r="E8446" s="737" t="s">
        <v>7454</v>
      </c>
      <c r="F8446" s="666">
        <v>41900522</v>
      </c>
      <c r="G8446" s="665" t="s">
        <v>10428</v>
      </c>
      <c r="H8446" s="675" t="s">
        <v>8629</v>
      </c>
      <c r="I8446" s="665"/>
      <c r="J8446" s="675" t="s">
        <v>8629</v>
      </c>
      <c r="K8446" s="666">
        <v>12</v>
      </c>
      <c r="L8446" s="666">
        <v>12</v>
      </c>
      <c r="M8446" s="691" t="s">
        <v>1316</v>
      </c>
      <c r="N8446" s="666">
        <v>12</v>
      </c>
      <c r="O8446" s="666">
        <v>9</v>
      </c>
      <c r="P8446" s="772" t="s">
        <v>1109</v>
      </c>
      <c r="Q8446" s="666">
        <v>12</v>
      </c>
      <c r="R8446" s="666">
        <v>12</v>
      </c>
    </row>
    <row r="8447" spans="1:18" s="695" customFormat="1" ht="15.75" customHeight="1" x14ac:dyDescent="0.2">
      <c r="A8447" s="694" t="s">
        <v>17059</v>
      </c>
      <c r="B8447" s="666" t="s">
        <v>6922</v>
      </c>
      <c r="C8447" s="666" t="s">
        <v>6923</v>
      </c>
      <c r="D8447" s="666" t="s">
        <v>17060</v>
      </c>
      <c r="E8447" s="737" t="s">
        <v>6455</v>
      </c>
      <c r="F8447" s="666">
        <v>71198490</v>
      </c>
      <c r="G8447" s="665" t="s">
        <v>10661</v>
      </c>
      <c r="H8447" s="675" t="s">
        <v>10738</v>
      </c>
      <c r="I8447" s="665" t="s">
        <v>17061</v>
      </c>
      <c r="J8447" s="675" t="s">
        <v>10738</v>
      </c>
      <c r="K8447" s="666">
        <v>12</v>
      </c>
      <c r="L8447" s="666">
        <v>12</v>
      </c>
      <c r="M8447" s="691" t="s">
        <v>6989</v>
      </c>
      <c r="N8447" s="666">
        <v>12</v>
      </c>
      <c r="O8447" s="666">
        <v>9</v>
      </c>
      <c r="P8447" s="772" t="s">
        <v>4338</v>
      </c>
      <c r="Q8447" s="666">
        <v>12</v>
      </c>
      <c r="R8447" s="666">
        <v>12</v>
      </c>
    </row>
    <row r="8448" spans="1:18" s="695" customFormat="1" ht="15.75" customHeight="1" x14ac:dyDescent="0.2">
      <c r="A8448" s="694" t="s">
        <v>17059</v>
      </c>
      <c r="B8448" s="666" t="s">
        <v>6922</v>
      </c>
      <c r="C8448" s="666" t="s">
        <v>6923</v>
      </c>
      <c r="D8448" s="666" t="s">
        <v>17060</v>
      </c>
      <c r="E8448" s="737" t="s">
        <v>7454</v>
      </c>
      <c r="F8448" s="666">
        <v>42369289</v>
      </c>
      <c r="G8448" s="665" t="s">
        <v>10447</v>
      </c>
      <c r="H8448" s="675" t="s">
        <v>10738</v>
      </c>
      <c r="I8448" s="665" t="s">
        <v>17061</v>
      </c>
      <c r="J8448" s="675" t="s">
        <v>10738</v>
      </c>
      <c r="K8448" s="666">
        <v>12</v>
      </c>
      <c r="L8448" s="666">
        <v>12</v>
      </c>
      <c r="M8448" s="691" t="s">
        <v>1316</v>
      </c>
      <c r="N8448" s="666">
        <v>12</v>
      </c>
      <c r="O8448" s="666">
        <v>9</v>
      </c>
      <c r="P8448" s="772" t="s">
        <v>1109</v>
      </c>
      <c r="Q8448" s="666">
        <v>12</v>
      </c>
      <c r="R8448" s="666">
        <v>12</v>
      </c>
    </row>
    <row r="8449" spans="1:18" s="695" customFormat="1" ht="15.75" customHeight="1" x14ac:dyDescent="0.2">
      <c r="A8449" s="694" t="s">
        <v>17059</v>
      </c>
      <c r="B8449" s="666" t="s">
        <v>6922</v>
      </c>
      <c r="C8449" s="666" t="s">
        <v>6923</v>
      </c>
      <c r="D8449" s="666" t="s">
        <v>17060</v>
      </c>
      <c r="E8449" s="737" t="s">
        <v>7454</v>
      </c>
      <c r="F8449" s="666">
        <v>71230060</v>
      </c>
      <c r="G8449" s="665" t="s">
        <v>10435</v>
      </c>
      <c r="H8449" s="675" t="s">
        <v>11050</v>
      </c>
      <c r="I8449" s="665"/>
      <c r="J8449" s="675" t="s">
        <v>11050</v>
      </c>
      <c r="K8449" s="666">
        <v>12</v>
      </c>
      <c r="L8449" s="666">
        <v>12</v>
      </c>
      <c r="M8449" s="691" t="s">
        <v>1316</v>
      </c>
      <c r="N8449" s="666">
        <v>12</v>
      </c>
      <c r="O8449" s="666">
        <v>9</v>
      </c>
      <c r="P8449" s="772" t="s">
        <v>1109</v>
      </c>
      <c r="Q8449" s="666">
        <v>12</v>
      </c>
      <c r="R8449" s="666">
        <v>12</v>
      </c>
    </row>
    <row r="8450" spans="1:18" s="695" customFormat="1" ht="15.75" customHeight="1" x14ac:dyDescent="0.2">
      <c r="A8450" s="694" t="s">
        <v>17059</v>
      </c>
      <c r="B8450" s="666" t="s">
        <v>6922</v>
      </c>
      <c r="C8450" s="666" t="s">
        <v>6923</v>
      </c>
      <c r="D8450" s="666" t="s">
        <v>17060</v>
      </c>
      <c r="E8450" s="737" t="s">
        <v>7454</v>
      </c>
      <c r="F8450" s="666">
        <v>47534925</v>
      </c>
      <c r="G8450" s="665" t="s">
        <v>10466</v>
      </c>
      <c r="H8450" s="675" t="s">
        <v>10738</v>
      </c>
      <c r="I8450" s="665" t="s">
        <v>17061</v>
      </c>
      <c r="J8450" s="675" t="s">
        <v>10738</v>
      </c>
      <c r="K8450" s="666">
        <v>12</v>
      </c>
      <c r="L8450" s="666">
        <v>12</v>
      </c>
      <c r="M8450" s="691" t="s">
        <v>1316</v>
      </c>
      <c r="N8450" s="666">
        <v>12</v>
      </c>
      <c r="O8450" s="666">
        <v>9</v>
      </c>
      <c r="P8450" s="772" t="s">
        <v>1109</v>
      </c>
      <c r="Q8450" s="666">
        <v>12</v>
      </c>
      <c r="R8450" s="666">
        <v>12</v>
      </c>
    </row>
    <row r="8451" spans="1:18" s="695" customFormat="1" ht="15.75" customHeight="1" x14ac:dyDescent="0.2">
      <c r="A8451" s="694" t="s">
        <v>17059</v>
      </c>
      <c r="B8451" s="666" t="s">
        <v>6922</v>
      </c>
      <c r="C8451" s="666" t="s">
        <v>6923</v>
      </c>
      <c r="D8451" s="666" t="s">
        <v>17060</v>
      </c>
      <c r="E8451" s="737" t="s">
        <v>6455</v>
      </c>
      <c r="F8451" s="666">
        <v>71230081</v>
      </c>
      <c r="G8451" s="665" t="s">
        <v>10653</v>
      </c>
      <c r="H8451" s="675" t="s">
        <v>10738</v>
      </c>
      <c r="I8451" s="665" t="s">
        <v>17061</v>
      </c>
      <c r="J8451" s="675" t="s">
        <v>10738</v>
      </c>
      <c r="K8451" s="666">
        <v>12</v>
      </c>
      <c r="L8451" s="666">
        <v>12</v>
      </c>
      <c r="M8451" s="691" t="s">
        <v>6989</v>
      </c>
      <c r="N8451" s="666">
        <v>12</v>
      </c>
      <c r="O8451" s="666">
        <v>9</v>
      </c>
      <c r="P8451" s="772" t="s">
        <v>4338</v>
      </c>
      <c r="Q8451" s="666">
        <v>12</v>
      </c>
      <c r="R8451" s="666">
        <v>12</v>
      </c>
    </row>
    <row r="8452" spans="1:18" s="695" customFormat="1" ht="15.75" customHeight="1" x14ac:dyDescent="0.2">
      <c r="A8452" s="694" t="s">
        <v>17059</v>
      </c>
      <c r="B8452" s="666" t="s">
        <v>6922</v>
      </c>
      <c r="C8452" s="666" t="s">
        <v>6923</v>
      </c>
      <c r="D8452" s="666" t="s">
        <v>17060</v>
      </c>
      <c r="E8452" s="737" t="s">
        <v>5091</v>
      </c>
      <c r="F8452" s="666">
        <v>48088625</v>
      </c>
      <c r="G8452" s="665" t="s">
        <v>10417</v>
      </c>
      <c r="H8452" s="675" t="s">
        <v>10924</v>
      </c>
      <c r="I8452" s="665" t="s">
        <v>17063</v>
      </c>
      <c r="J8452" s="675" t="s">
        <v>10924</v>
      </c>
      <c r="K8452" s="666">
        <v>12</v>
      </c>
      <c r="L8452" s="666">
        <v>12</v>
      </c>
      <c r="M8452" s="691" t="s">
        <v>1269</v>
      </c>
      <c r="N8452" s="666">
        <v>12</v>
      </c>
      <c r="O8452" s="666">
        <v>9</v>
      </c>
      <c r="P8452" s="772" t="s">
        <v>1296</v>
      </c>
      <c r="Q8452" s="666">
        <v>12</v>
      </c>
      <c r="R8452" s="666">
        <v>12</v>
      </c>
    </row>
    <row r="8453" spans="1:18" s="695" customFormat="1" ht="15.75" customHeight="1" x14ac:dyDescent="0.2">
      <c r="A8453" s="694" t="s">
        <v>17059</v>
      </c>
      <c r="B8453" s="666" t="s">
        <v>6922</v>
      </c>
      <c r="C8453" s="666" t="s">
        <v>6923</v>
      </c>
      <c r="D8453" s="666" t="s">
        <v>17060</v>
      </c>
      <c r="E8453" s="737" t="s">
        <v>7454</v>
      </c>
      <c r="F8453" s="666">
        <v>44589367</v>
      </c>
      <c r="G8453" s="665" t="s">
        <v>10429</v>
      </c>
      <c r="H8453" s="675" t="s">
        <v>10738</v>
      </c>
      <c r="I8453" s="665" t="s">
        <v>17061</v>
      </c>
      <c r="J8453" s="675" t="s">
        <v>10738</v>
      </c>
      <c r="K8453" s="666">
        <v>12</v>
      </c>
      <c r="L8453" s="666">
        <v>12</v>
      </c>
      <c r="M8453" s="691" t="s">
        <v>1316</v>
      </c>
      <c r="N8453" s="666">
        <v>12</v>
      </c>
      <c r="O8453" s="666">
        <v>9</v>
      </c>
      <c r="P8453" s="772" t="s">
        <v>1109</v>
      </c>
      <c r="Q8453" s="666">
        <v>12</v>
      </c>
      <c r="R8453" s="666">
        <v>12</v>
      </c>
    </row>
    <row r="8454" spans="1:18" s="695" customFormat="1" ht="15.75" customHeight="1" x14ac:dyDescent="0.2">
      <c r="A8454" s="694" t="s">
        <v>17059</v>
      </c>
      <c r="B8454" s="666" t="s">
        <v>6922</v>
      </c>
      <c r="C8454" s="666" t="s">
        <v>6923</v>
      </c>
      <c r="D8454" s="666" t="s">
        <v>17060</v>
      </c>
      <c r="E8454" s="737" t="s">
        <v>6455</v>
      </c>
      <c r="F8454" s="666">
        <v>47464654</v>
      </c>
      <c r="G8454" s="665" t="s">
        <v>10658</v>
      </c>
      <c r="H8454" s="675" t="s">
        <v>10738</v>
      </c>
      <c r="I8454" s="665" t="s">
        <v>17061</v>
      </c>
      <c r="J8454" s="675" t="s">
        <v>10738</v>
      </c>
      <c r="K8454" s="666">
        <v>12</v>
      </c>
      <c r="L8454" s="666">
        <v>12</v>
      </c>
      <c r="M8454" s="691" t="s">
        <v>6989</v>
      </c>
      <c r="N8454" s="666">
        <v>12</v>
      </c>
      <c r="O8454" s="666">
        <v>9</v>
      </c>
      <c r="P8454" s="772" t="s">
        <v>4338</v>
      </c>
      <c r="Q8454" s="666">
        <v>12</v>
      </c>
      <c r="R8454" s="666">
        <v>12</v>
      </c>
    </row>
    <row r="8455" spans="1:18" s="695" customFormat="1" ht="15.75" customHeight="1" x14ac:dyDescent="0.2">
      <c r="A8455" s="694" t="s">
        <v>17059</v>
      </c>
      <c r="B8455" s="666" t="s">
        <v>6922</v>
      </c>
      <c r="C8455" s="666" t="s">
        <v>6923</v>
      </c>
      <c r="D8455" s="666" t="s">
        <v>17060</v>
      </c>
      <c r="E8455" s="737" t="s">
        <v>9194</v>
      </c>
      <c r="F8455" s="666">
        <v>45148200</v>
      </c>
      <c r="G8455" s="665" t="s">
        <v>10773</v>
      </c>
      <c r="H8455" s="675" t="s">
        <v>11806</v>
      </c>
      <c r="I8455" s="665" t="s">
        <v>17063</v>
      </c>
      <c r="J8455" s="675" t="s">
        <v>11806</v>
      </c>
      <c r="K8455" s="666">
        <v>12</v>
      </c>
      <c r="L8455" s="666">
        <v>12</v>
      </c>
      <c r="M8455" s="691" t="s">
        <v>3139</v>
      </c>
      <c r="N8455" s="666">
        <v>12</v>
      </c>
      <c r="O8455" s="666">
        <v>9</v>
      </c>
      <c r="P8455" s="772" t="s">
        <v>17064</v>
      </c>
      <c r="Q8455" s="666">
        <v>12</v>
      </c>
      <c r="R8455" s="666">
        <v>12</v>
      </c>
    </row>
    <row r="8456" spans="1:18" s="695" customFormat="1" ht="15.75" customHeight="1" x14ac:dyDescent="0.2">
      <c r="A8456" s="694" t="s">
        <v>17059</v>
      </c>
      <c r="B8456" s="666" t="s">
        <v>6922</v>
      </c>
      <c r="C8456" s="666" t="s">
        <v>6923</v>
      </c>
      <c r="D8456" s="666" t="s">
        <v>17060</v>
      </c>
      <c r="E8456" s="737" t="s">
        <v>7454</v>
      </c>
      <c r="F8456" s="666">
        <v>42006935</v>
      </c>
      <c r="G8456" s="665" t="s">
        <v>10450</v>
      </c>
      <c r="H8456" s="675" t="s">
        <v>10738</v>
      </c>
      <c r="I8456" s="665" t="s">
        <v>17061</v>
      </c>
      <c r="J8456" s="675" t="s">
        <v>10738</v>
      </c>
      <c r="K8456" s="666">
        <v>12</v>
      </c>
      <c r="L8456" s="666">
        <v>12</v>
      </c>
      <c r="M8456" s="691" t="s">
        <v>1316</v>
      </c>
      <c r="N8456" s="666">
        <v>12</v>
      </c>
      <c r="O8456" s="666">
        <v>9</v>
      </c>
      <c r="P8456" s="772" t="s">
        <v>1109</v>
      </c>
      <c r="Q8456" s="666">
        <v>12</v>
      </c>
      <c r="R8456" s="666">
        <v>12</v>
      </c>
    </row>
    <row r="8457" spans="1:18" s="695" customFormat="1" ht="15.75" customHeight="1" x14ac:dyDescent="0.2">
      <c r="A8457" s="694" t="s">
        <v>17059</v>
      </c>
      <c r="B8457" s="666" t="s">
        <v>6922</v>
      </c>
      <c r="C8457" s="666" t="s">
        <v>6923</v>
      </c>
      <c r="D8457" s="666" t="s">
        <v>17060</v>
      </c>
      <c r="E8457" s="737" t="s">
        <v>9194</v>
      </c>
      <c r="F8457" s="666">
        <v>45923006</v>
      </c>
      <c r="G8457" s="665" t="s">
        <v>10760</v>
      </c>
      <c r="H8457" s="675" t="s">
        <v>11806</v>
      </c>
      <c r="I8457" s="665" t="s">
        <v>17063</v>
      </c>
      <c r="J8457" s="675" t="s">
        <v>11806</v>
      </c>
      <c r="K8457" s="666">
        <v>12</v>
      </c>
      <c r="L8457" s="666">
        <v>12</v>
      </c>
      <c r="M8457" s="691" t="s">
        <v>3139</v>
      </c>
      <c r="N8457" s="666">
        <v>12</v>
      </c>
      <c r="O8457" s="666">
        <v>9</v>
      </c>
      <c r="P8457" s="772" t="s">
        <v>17064</v>
      </c>
      <c r="Q8457" s="666">
        <v>12</v>
      </c>
      <c r="R8457" s="666">
        <v>12</v>
      </c>
    </row>
    <row r="8458" spans="1:18" s="695" customFormat="1" ht="15.75" customHeight="1" x14ac:dyDescent="0.2">
      <c r="A8458" s="694" t="s">
        <v>17059</v>
      </c>
      <c r="B8458" s="666" t="s">
        <v>6922</v>
      </c>
      <c r="C8458" s="666" t="s">
        <v>6923</v>
      </c>
      <c r="D8458" s="666" t="s">
        <v>17060</v>
      </c>
      <c r="E8458" s="737" t="s">
        <v>5091</v>
      </c>
      <c r="F8458" s="666">
        <v>42957099</v>
      </c>
      <c r="G8458" s="665" t="s">
        <v>10465</v>
      </c>
      <c r="H8458" s="675" t="s">
        <v>10356</v>
      </c>
      <c r="I8458" s="665" t="s">
        <v>17063</v>
      </c>
      <c r="J8458" s="675" t="s">
        <v>10356</v>
      </c>
      <c r="K8458" s="666">
        <v>12</v>
      </c>
      <c r="L8458" s="666">
        <v>12</v>
      </c>
      <c r="M8458" s="691" t="s">
        <v>1269</v>
      </c>
      <c r="N8458" s="666">
        <v>12</v>
      </c>
      <c r="O8458" s="666">
        <v>9</v>
      </c>
      <c r="P8458" s="772" t="s">
        <v>1296</v>
      </c>
      <c r="Q8458" s="666">
        <v>12</v>
      </c>
      <c r="R8458" s="666">
        <v>12</v>
      </c>
    </row>
    <row r="8459" spans="1:18" s="695" customFormat="1" ht="15.75" customHeight="1" x14ac:dyDescent="0.2">
      <c r="A8459" s="694" t="s">
        <v>17059</v>
      </c>
      <c r="B8459" s="666" t="s">
        <v>6922</v>
      </c>
      <c r="C8459" s="666" t="s">
        <v>6923</v>
      </c>
      <c r="D8459" s="666" t="s">
        <v>17060</v>
      </c>
      <c r="E8459" s="737" t="s">
        <v>7454</v>
      </c>
      <c r="F8459" s="666">
        <v>47469163</v>
      </c>
      <c r="G8459" s="665" t="s">
        <v>10403</v>
      </c>
      <c r="H8459" s="675" t="s">
        <v>12445</v>
      </c>
      <c r="I8459" s="665" t="s">
        <v>17061</v>
      </c>
      <c r="J8459" s="675" t="s">
        <v>12445</v>
      </c>
      <c r="K8459" s="666">
        <v>12</v>
      </c>
      <c r="L8459" s="666">
        <v>12</v>
      </c>
      <c r="M8459" s="691" t="s">
        <v>1316</v>
      </c>
      <c r="N8459" s="666">
        <v>12</v>
      </c>
      <c r="O8459" s="666">
        <v>9</v>
      </c>
      <c r="P8459" s="772" t="s">
        <v>1109</v>
      </c>
      <c r="Q8459" s="666">
        <v>12</v>
      </c>
      <c r="R8459" s="666">
        <v>12</v>
      </c>
    </row>
    <row r="8460" spans="1:18" s="695" customFormat="1" ht="15.75" customHeight="1" x14ac:dyDescent="0.2">
      <c r="A8460" s="694" t="s">
        <v>17059</v>
      </c>
      <c r="B8460" s="666" t="s">
        <v>6922</v>
      </c>
      <c r="C8460" s="666" t="s">
        <v>6923</v>
      </c>
      <c r="D8460" s="666" t="s">
        <v>17060</v>
      </c>
      <c r="E8460" s="737" t="s">
        <v>9194</v>
      </c>
      <c r="F8460" s="666">
        <v>41028218</v>
      </c>
      <c r="G8460" s="665" t="s">
        <v>10718</v>
      </c>
      <c r="H8460" s="675" t="s">
        <v>11169</v>
      </c>
      <c r="I8460" s="665" t="s">
        <v>17063</v>
      </c>
      <c r="J8460" s="675" t="s">
        <v>11169</v>
      </c>
      <c r="K8460" s="666">
        <v>12</v>
      </c>
      <c r="L8460" s="666">
        <v>12</v>
      </c>
      <c r="M8460" s="691" t="s">
        <v>3139</v>
      </c>
      <c r="N8460" s="666">
        <v>12</v>
      </c>
      <c r="O8460" s="666">
        <v>9</v>
      </c>
      <c r="P8460" s="772" t="s">
        <v>17064</v>
      </c>
      <c r="Q8460" s="666">
        <v>12</v>
      </c>
      <c r="R8460" s="666">
        <v>12</v>
      </c>
    </row>
    <row r="8461" spans="1:18" s="695" customFormat="1" ht="15.75" customHeight="1" x14ac:dyDescent="0.2">
      <c r="A8461" s="694" t="s">
        <v>17059</v>
      </c>
      <c r="B8461" s="666" t="s">
        <v>6922</v>
      </c>
      <c r="C8461" s="666" t="s">
        <v>6923</v>
      </c>
      <c r="D8461" s="666" t="s">
        <v>17060</v>
      </c>
      <c r="E8461" s="737" t="s">
        <v>5091</v>
      </c>
      <c r="F8461" s="666">
        <v>47490223</v>
      </c>
      <c r="G8461" s="665" t="s">
        <v>10467</v>
      </c>
      <c r="H8461" s="675" t="s">
        <v>11806</v>
      </c>
      <c r="I8461" s="665" t="s">
        <v>17063</v>
      </c>
      <c r="J8461" s="675" t="s">
        <v>11806</v>
      </c>
      <c r="K8461" s="666">
        <v>12</v>
      </c>
      <c r="L8461" s="666">
        <v>12</v>
      </c>
      <c r="M8461" s="691" t="s">
        <v>1269</v>
      </c>
      <c r="N8461" s="666">
        <v>12</v>
      </c>
      <c r="O8461" s="666">
        <v>9</v>
      </c>
      <c r="P8461" s="772" t="s">
        <v>1296</v>
      </c>
      <c r="Q8461" s="666">
        <v>12</v>
      </c>
      <c r="R8461" s="666">
        <v>12</v>
      </c>
    </row>
    <row r="8462" spans="1:18" s="695" customFormat="1" ht="15.75" customHeight="1" x14ac:dyDescent="0.2">
      <c r="A8462" s="694" t="s">
        <v>17059</v>
      </c>
      <c r="B8462" s="666" t="s">
        <v>6922</v>
      </c>
      <c r="C8462" s="666" t="s">
        <v>6923</v>
      </c>
      <c r="D8462" s="666" t="s">
        <v>17060</v>
      </c>
      <c r="E8462" s="737" t="s">
        <v>9194</v>
      </c>
      <c r="F8462" s="666">
        <v>71494921</v>
      </c>
      <c r="G8462" s="665" t="s">
        <v>10707</v>
      </c>
      <c r="H8462" s="675" t="s">
        <v>11806</v>
      </c>
      <c r="I8462" s="665" t="s">
        <v>17063</v>
      </c>
      <c r="J8462" s="675" t="s">
        <v>11806</v>
      </c>
      <c r="K8462" s="666">
        <v>12</v>
      </c>
      <c r="L8462" s="666">
        <v>12</v>
      </c>
      <c r="M8462" s="691" t="s">
        <v>3139</v>
      </c>
      <c r="N8462" s="666">
        <v>12</v>
      </c>
      <c r="O8462" s="666">
        <v>9</v>
      </c>
      <c r="P8462" s="772" t="s">
        <v>17064</v>
      </c>
      <c r="Q8462" s="666">
        <v>12</v>
      </c>
      <c r="R8462" s="666">
        <v>12</v>
      </c>
    </row>
    <row r="8463" spans="1:18" s="695" customFormat="1" ht="15.75" customHeight="1" x14ac:dyDescent="0.2">
      <c r="A8463" s="694" t="s">
        <v>17059</v>
      </c>
      <c r="B8463" s="666" t="s">
        <v>6922</v>
      </c>
      <c r="C8463" s="666" t="s">
        <v>6923</v>
      </c>
      <c r="D8463" s="666" t="s">
        <v>17060</v>
      </c>
      <c r="E8463" s="737" t="s">
        <v>7454</v>
      </c>
      <c r="F8463" s="666">
        <v>46905455</v>
      </c>
      <c r="G8463" s="665" t="s">
        <v>10469</v>
      </c>
      <c r="H8463" s="675" t="s">
        <v>10738</v>
      </c>
      <c r="I8463" s="665" t="s">
        <v>17061</v>
      </c>
      <c r="J8463" s="675" t="s">
        <v>10738</v>
      </c>
      <c r="K8463" s="666">
        <v>12</v>
      </c>
      <c r="L8463" s="666">
        <v>12</v>
      </c>
      <c r="M8463" s="691" t="s">
        <v>1316</v>
      </c>
      <c r="N8463" s="666">
        <v>12</v>
      </c>
      <c r="O8463" s="666">
        <v>9</v>
      </c>
      <c r="P8463" s="772" t="s">
        <v>1109</v>
      </c>
      <c r="Q8463" s="666">
        <v>12</v>
      </c>
      <c r="R8463" s="666">
        <v>12</v>
      </c>
    </row>
    <row r="8464" spans="1:18" s="695" customFormat="1" ht="15.75" customHeight="1" x14ac:dyDescent="0.2">
      <c r="A8464" s="694" t="s">
        <v>17059</v>
      </c>
      <c r="B8464" s="666" t="s">
        <v>6922</v>
      </c>
      <c r="C8464" s="666" t="s">
        <v>6923</v>
      </c>
      <c r="D8464" s="666" t="s">
        <v>17060</v>
      </c>
      <c r="E8464" s="737" t="s">
        <v>7454</v>
      </c>
      <c r="F8464" s="666">
        <v>19411009</v>
      </c>
      <c r="G8464" s="665" t="s">
        <v>10408</v>
      </c>
      <c r="H8464" s="675" t="s">
        <v>8651</v>
      </c>
      <c r="I8464" s="665"/>
      <c r="J8464" s="675" t="s">
        <v>8651</v>
      </c>
      <c r="K8464" s="666">
        <v>12</v>
      </c>
      <c r="L8464" s="666">
        <v>12</v>
      </c>
      <c r="M8464" s="691" t="s">
        <v>1316</v>
      </c>
      <c r="N8464" s="666">
        <v>12</v>
      </c>
      <c r="O8464" s="666">
        <v>9</v>
      </c>
      <c r="P8464" s="772" t="s">
        <v>1109</v>
      </c>
      <c r="Q8464" s="666">
        <v>12</v>
      </c>
      <c r="R8464" s="666">
        <v>12</v>
      </c>
    </row>
    <row r="8465" spans="1:18" s="695" customFormat="1" ht="15.75" customHeight="1" x14ac:dyDescent="0.2">
      <c r="A8465" s="694" t="s">
        <v>17059</v>
      </c>
      <c r="B8465" s="666" t="s">
        <v>6922</v>
      </c>
      <c r="C8465" s="666" t="s">
        <v>6923</v>
      </c>
      <c r="D8465" s="666" t="s">
        <v>17060</v>
      </c>
      <c r="E8465" s="737" t="s">
        <v>7454</v>
      </c>
      <c r="F8465" s="666">
        <v>71239353</v>
      </c>
      <c r="G8465" s="665" t="s">
        <v>10464</v>
      </c>
      <c r="H8465" s="675" t="s">
        <v>10738</v>
      </c>
      <c r="I8465" s="665" t="s">
        <v>17061</v>
      </c>
      <c r="J8465" s="675" t="s">
        <v>10738</v>
      </c>
      <c r="K8465" s="666">
        <v>12</v>
      </c>
      <c r="L8465" s="666">
        <v>12</v>
      </c>
      <c r="M8465" s="691" t="s">
        <v>1316</v>
      </c>
      <c r="N8465" s="666">
        <v>12</v>
      </c>
      <c r="O8465" s="666">
        <v>9</v>
      </c>
      <c r="P8465" s="772" t="s">
        <v>1109</v>
      </c>
      <c r="Q8465" s="666">
        <v>12</v>
      </c>
      <c r="R8465" s="666">
        <v>12</v>
      </c>
    </row>
    <row r="8466" spans="1:18" s="695" customFormat="1" ht="15.75" customHeight="1" x14ac:dyDescent="0.2">
      <c r="A8466" s="694" t="s">
        <v>17059</v>
      </c>
      <c r="B8466" s="666" t="s">
        <v>6922</v>
      </c>
      <c r="C8466" s="666" t="s">
        <v>6923</v>
      </c>
      <c r="D8466" s="666" t="s">
        <v>17060</v>
      </c>
      <c r="E8466" s="737" t="s">
        <v>7454</v>
      </c>
      <c r="F8466" s="666">
        <v>18898378</v>
      </c>
      <c r="G8466" s="665" t="s">
        <v>10410</v>
      </c>
      <c r="H8466" s="675" t="s">
        <v>8651</v>
      </c>
      <c r="I8466" s="665"/>
      <c r="J8466" s="675" t="s">
        <v>8651</v>
      </c>
      <c r="K8466" s="666">
        <v>12</v>
      </c>
      <c r="L8466" s="666">
        <v>12</v>
      </c>
      <c r="M8466" s="691" t="s">
        <v>1316</v>
      </c>
      <c r="N8466" s="666">
        <v>12</v>
      </c>
      <c r="O8466" s="666">
        <v>9</v>
      </c>
      <c r="P8466" s="772" t="s">
        <v>1109</v>
      </c>
      <c r="Q8466" s="666">
        <v>12</v>
      </c>
      <c r="R8466" s="666">
        <v>12</v>
      </c>
    </row>
    <row r="8467" spans="1:18" s="695" customFormat="1" ht="15.75" customHeight="1" x14ac:dyDescent="0.2">
      <c r="A8467" s="694" t="s">
        <v>17059</v>
      </c>
      <c r="B8467" s="666" t="s">
        <v>6922</v>
      </c>
      <c r="C8467" s="666" t="s">
        <v>6923</v>
      </c>
      <c r="D8467" s="666" t="s">
        <v>17060</v>
      </c>
      <c r="E8467" s="737" t="s">
        <v>15563</v>
      </c>
      <c r="F8467" s="666">
        <v>70029699</v>
      </c>
      <c r="G8467" s="665" t="s">
        <v>10523</v>
      </c>
      <c r="H8467" s="675" t="s">
        <v>9914</v>
      </c>
      <c r="I8467" s="665" t="s">
        <v>17068</v>
      </c>
      <c r="J8467" s="675" t="s">
        <v>9914</v>
      </c>
      <c r="K8467" s="666">
        <v>12</v>
      </c>
      <c r="L8467" s="666">
        <v>12</v>
      </c>
      <c r="M8467" s="691" t="s">
        <v>3481</v>
      </c>
      <c r="N8467" s="666">
        <v>12</v>
      </c>
      <c r="O8467" s="666">
        <v>9</v>
      </c>
      <c r="P8467" s="772" t="s">
        <v>6906</v>
      </c>
      <c r="Q8467" s="666">
        <v>12</v>
      </c>
      <c r="R8467" s="666">
        <v>12</v>
      </c>
    </row>
    <row r="8468" spans="1:18" s="695" customFormat="1" ht="15.75" customHeight="1" x14ac:dyDescent="0.2">
      <c r="A8468" s="694" t="s">
        <v>17059</v>
      </c>
      <c r="B8468" s="666" t="s">
        <v>6922</v>
      </c>
      <c r="C8468" s="666" t="s">
        <v>6923</v>
      </c>
      <c r="D8468" s="666" t="s">
        <v>17060</v>
      </c>
      <c r="E8468" s="737" t="s">
        <v>6455</v>
      </c>
      <c r="F8468" s="666">
        <v>60138509</v>
      </c>
      <c r="G8468" s="665" t="s">
        <v>10693</v>
      </c>
      <c r="H8468" s="675" t="s">
        <v>10738</v>
      </c>
      <c r="I8468" s="665" t="s">
        <v>17061</v>
      </c>
      <c r="J8468" s="675" t="s">
        <v>10738</v>
      </c>
      <c r="K8468" s="666">
        <v>12</v>
      </c>
      <c r="L8468" s="666">
        <v>12</v>
      </c>
      <c r="M8468" s="691" t="s">
        <v>6989</v>
      </c>
      <c r="N8468" s="666">
        <v>12</v>
      </c>
      <c r="O8468" s="666">
        <v>9</v>
      </c>
      <c r="P8468" s="772" t="s">
        <v>4338</v>
      </c>
      <c r="Q8468" s="666">
        <v>12</v>
      </c>
      <c r="R8468" s="666">
        <v>12</v>
      </c>
    </row>
    <row r="8469" spans="1:18" s="695" customFormat="1" ht="15.75" customHeight="1" x14ac:dyDescent="0.2">
      <c r="A8469" s="694" t="s">
        <v>17059</v>
      </c>
      <c r="B8469" s="666" t="s">
        <v>6922</v>
      </c>
      <c r="C8469" s="666" t="s">
        <v>6923</v>
      </c>
      <c r="D8469" s="666" t="s">
        <v>17060</v>
      </c>
      <c r="E8469" s="737" t="s">
        <v>6455</v>
      </c>
      <c r="F8469" s="666">
        <v>44264373</v>
      </c>
      <c r="G8469" s="665" t="s">
        <v>10533</v>
      </c>
      <c r="H8469" s="675" t="s">
        <v>10738</v>
      </c>
      <c r="I8469" s="665" t="s">
        <v>17061</v>
      </c>
      <c r="J8469" s="675" t="s">
        <v>10738</v>
      </c>
      <c r="K8469" s="666">
        <v>12</v>
      </c>
      <c r="L8469" s="666">
        <v>12</v>
      </c>
      <c r="M8469" s="691" t="s">
        <v>6989</v>
      </c>
      <c r="N8469" s="666">
        <v>12</v>
      </c>
      <c r="O8469" s="666">
        <v>9</v>
      </c>
      <c r="P8469" s="772" t="s">
        <v>4338</v>
      </c>
      <c r="Q8469" s="666">
        <v>12</v>
      </c>
      <c r="R8469" s="666">
        <v>12</v>
      </c>
    </row>
    <row r="8470" spans="1:18" s="695" customFormat="1" ht="15.75" customHeight="1" x14ac:dyDescent="0.2">
      <c r="A8470" s="694" t="s">
        <v>17059</v>
      </c>
      <c r="B8470" s="666" t="s">
        <v>6922</v>
      </c>
      <c r="C8470" s="666" t="s">
        <v>6923</v>
      </c>
      <c r="D8470" s="666" t="s">
        <v>17060</v>
      </c>
      <c r="E8470" s="737" t="s">
        <v>6455</v>
      </c>
      <c r="F8470" s="666">
        <v>73528285</v>
      </c>
      <c r="G8470" s="665" t="s">
        <v>10544</v>
      </c>
      <c r="H8470" s="675" t="s">
        <v>10738</v>
      </c>
      <c r="I8470" s="665" t="s">
        <v>17061</v>
      </c>
      <c r="J8470" s="675" t="s">
        <v>10738</v>
      </c>
      <c r="K8470" s="666">
        <v>12</v>
      </c>
      <c r="L8470" s="666">
        <v>12</v>
      </c>
      <c r="M8470" s="691" t="s">
        <v>6989</v>
      </c>
      <c r="N8470" s="666">
        <v>12</v>
      </c>
      <c r="O8470" s="666">
        <v>9</v>
      </c>
      <c r="P8470" s="772" t="s">
        <v>4338</v>
      </c>
      <c r="Q8470" s="666">
        <v>12</v>
      </c>
      <c r="R8470" s="666">
        <v>12</v>
      </c>
    </row>
    <row r="8471" spans="1:18" s="695" customFormat="1" ht="15.75" customHeight="1" x14ac:dyDescent="0.2">
      <c r="A8471" s="694" t="s">
        <v>17059</v>
      </c>
      <c r="B8471" s="666" t="s">
        <v>6922</v>
      </c>
      <c r="C8471" s="666" t="s">
        <v>6923</v>
      </c>
      <c r="D8471" s="666" t="s">
        <v>17060</v>
      </c>
      <c r="E8471" s="737" t="s">
        <v>9194</v>
      </c>
      <c r="F8471" s="666">
        <v>46634680</v>
      </c>
      <c r="G8471" s="665" t="s">
        <v>10624</v>
      </c>
      <c r="H8471" s="675" t="s">
        <v>11806</v>
      </c>
      <c r="I8471" s="665" t="s">
        <v>17063</v>
      </c>
      <c r="J8471" s="675" t="s">
        <v>11806</v>
      </c>
      <c r="K8471" s="666">
        <v>12</v>
      </c>
      <c r="L8471" s="666">
        <v>12</v>
      </c>
      <c r="M8471" s="691" t="s">
        <v>3139</v>
      </c>
      <c r="N8471" s="666">
        <v>12</v>
      </c>
      <c r="O8471" s="666">
        <v>9</v>
      </c>
      <c r="P8471" s="772" t="s">
        <v>17064</v>
      </c>
      <c r="Q8471" s="666">
        <v>12</v>
      </c>
      <c r="R8471" s="666">
        <v>12</v>
      </c>
    </row>
    <row r="8472" spans="1:18" s="695" customFormat="1" ht="15.75" customHeight="1" x14ac:dyDescent="0.2">
      <c r="A8472" s="694" t="s">
        <v>17059</v>
      </c>
      <c r="B8472" s="666" t="s">
        <v>6922</v>
      </c>
      <c r="C8472" s="666" t="s">
        <v>6923</v>
      </c>
      <c r="D8472" s="666" t="s">
        <v>17060</v>
      </c>
      <c r="E8472" s="737" t="s">
        <v>9194</v>
      </c>
      <c r="F8472" s="666">
        <v>70301570</v>
      </c>
      <c r="G8472" s="665" t="s">
        <v>10567</v>
      </c>
      <c r="H8472" s="675" t="s">
        <v>11806</v>
      </c>
      <c r="I8472" s="665" t="s">
        <v>17063</v>
      </c>
      <c r="J8472" s="675" t="s">
        <v>11806</v>
      </c>
      <c r="K8472" s="666">
        <v>12</v>
      </c>
      <c r="L8472" s="666">
        <v>12</v>
      </c>
      <c r="M8472" s="691" t="s">
        <v>3139</v>
      </c>
      <c r="N8472" s="666">
        <v>12</v>
      </c>
      <c r="O8472" s="666">
        <v>9</v>
      </c>
      <c r="P8472" s="772" t="s">
        <v>17064</v>
      </c>
      <c r="Q8472" s="666">
        <v>12</v>
      </c>
      <c r="R8472" s="666">
        <v>12</v>
      </c>
    </row>
    <row r="8473" spans="1:18" s="695" customFormat="1" ht="15.75" customHeight="1" x14ac:dyDescent="0.2">
      <c r="A8473" s="694" t="s">
        <v>17059</v>
      </c>
      <c r="B8473" s="666" t="s">
        <v>6922</v>
      </c>
      <c r="C8473" s="666" t="s">
        <v>6923</v>
      </c>
      <c r="D8473" s="666" t="s">
        <v>17060</v>
      </c>
      <c r="E8473" s="737" t="s">
        <v>9194</v>
      </c>
      <c r="F8473" s="666">
        <v>47497830</v>
      </c>
      <c r="G8473" s="665" t="s">
        <v>10590</v>
      </c>
      <c r="H8473" s="675" t="s">
        <v>10356</v>
      </c>
      <c r="I8473" s="665" t="s">
        <v>17063</v>
      </c>
      <c r="J8473" s="675" t="s">
        <v>10356</v>
      </c>
      <c r="K8473" s="666">
        <v>12</v>
      </c>
      <c r="L8473" s="666">
        <v>12</v>
      </c>
      <c r="M8473" s="691" t="s">
        <v>3139</v>
      </c>
      <c r="N8473" s="666">
        <v>12</v>
      </c>
      <c r="O8473" s="666">
        <v>9</v>
      </c>
      <c r="P8473" s="772" t="s">
        <v>17064</v>
      </c>
      <c r="Q8473" s="666">
        <v>12</v>
      </c>
      <c r="R8473" s="666">
        <v>12</v>
      </c>
    </row>
    <row r="8474" spans="1:18" s="695" customFormat="1" ht="15.75" customHeight="1" x14ac:dyDescent="0.2">
      <c r="A8474" s="694" t="s">
        <v>17059</v>
      </c>
      <c r="B8474" s="666" t="s">
        <v>6922</v>
      </c>
      <c r="C8474" s="666" t="s">
        <v>6923</v>
      </c>
      <c r="D8474" s="666" t="s">
        <v>17060</v>
      </c>
      <c r="E8474" s="737" t="s">
        <v>5091</v>
      </c>
      <c r="F8474" s="666">
        <v>41234911</v>
      </c>
      <c r="G8474" s="665" t="s">
        <v>10406</v>
      </c>
      <c r="H8474" s="675" t="s">
        <v>10356</v>
      </c>
      <c r="I8474" s="665" t="s">
        <v>17063</v>
      </c>
      <c r="J8474" s="675" t="s">
        <v>10356</v>
      </c>
      <c r="K8474" s="666">
        <v>12</v>
      </c>
      <c r="L8474" s="666">
        <v>12</v>
      </c>
      <c r="M8474" s="691" t="s">
        <v>1269</v>
      </c>
      <c r="N8474" s="666">
        <v>12</v>
      </c>
      <c r="O8474" s="666">
        <v>9</v>
      </c>
      <c r="P8474" s="772" t="s">
        <v>1296</v>
      </c>
      <c r="Q8474" s="666">
        <v>12</v>
      </c>
      <c r="R8474" s="666">
        <v>12</v>
      </c>
    </row>
    <row r="8475" spans="1:18" s="695" customFormat="1" ht="15.75" customHeight="1" x14ac:dyDescent="0.2">
      <c r="A8475" s="694" t="s">
        <v>17059</v>
      </c>
      <c r="B8475" s="666" t="s">
        <v>6922</v>
      </c>
      <c r="C8475" s="666" t="s">
        <v>6923</v>
      </c>
      <c r="D8475" s="666" t="s">
        <v>17060</v>
      </c>
      <c r="E8475" s="737" t="s">
        <v>9194</v>
      </c>
      <c r="F8475" s="666">
        <v>42427011</v>
      </c>
      <c r="G8475" s="665" t="s">
        <v>17078</v>
      </c>
      <c r="H8475" s="675" t="s">
        <v>11806</v>
      </c>
      <c r="I8475" s="665" t="s">
        <v>17063</v>
      </c>
      <c r="J8475" s="675" t="s">
        <v>11806</v>
      </c>
      <c r="K8475" s="666">
        <v>12</v>
      </c>
      <c r="L8475" s="666">
        <v>12</v>
      </c>
      <c r="M8475" s="691" t="s">
        <v>3139</v>
      </c>
      <c r="N8475" s="666">
        <v>12</v>
      </c>
      <c r="O8475" s="666">
        <v>9</v>
      </c>
      <c r="P8475" s="772" t="s">
        <v>17064</v>
      </c>
      <c r="Q8475" s="666">
        <v>12</v>
      </c>
      <c r="R8475" s="666">
        <v>12</v>
      </c>
    </row>
    <row r="8476" spans="1:18" s="695" customFormat="1" ht="15.75" customHeight="1" x14ac:dyDescent="0.2">
      <c r="A8476" s="694" t="s">
        <v>17059</v>
      </c>
      <c r="B8476" s="666" t="s">
        <v>6922</v>
      </c>
      <c r="C8476" s="666" t="s">
        <v>6923</v>
      </c>
      <c r="D8476" s="666" t="s">
        <v>17060</v>
      </c>
      <c r="E8476" s="737" t="s">
        <v>7193</v>
      </c>
      <c r="F8476" s="666">
        <v>45277763</v>
      </c>
      <c r="G8476" s="665" t="s">
        <v>10420</v>
      </c>
      <c r="H8476" s="675" t="s">
        <v>12567</v>
      </c>
      <c r="I8476" s="665" t="s">
        <v>17063</v>
      </c>
      <c r="J8476" s="675" t="s">
        <v>12567</v>
      </c>
      <c r="K8476" s="666">
        <v>12</v>
      </c>
      <c r="L8476" s="666">
        <v>12</v>
      </c>
      <c r="M8476" s="691" t="s">
        <v>4375</v>
      </c>
      <c r="N8476" s="666">
        <v>12</v>
      </c>
      <c r="O8476" s="666">
        <v>9</v>
      </c>
      <c r="P8476" s="772" t="s">
        <v>7151</v>
      </c>
      <c r="Q8476" s="666">
        <v>12</v>
      </c>
      <c r="R8476" s="666">
        <v>12</v>
      </c>
    </row>
    <row r="8477" spans="1:18" s="695" customFormat="1" ht="15.75" customHeight="1" x14ac:dyDescent="0.2">
      <c r="A8477" s="694" t="s">
        <v>17059</v>
      </c>
      <c r="B8477" s="666" t="s">
        <v>6922</v>
      </c>
      <c r="C8477" s="666" t="s">
        <v>6923</v>
      </c>
      <c r="D8477" s="666" t="s">
        <v>17060</v>
      </c>
      <c r="E8477" s="737" t="s">
        <v>5091</v>
      </c>
      <c r="F8477" s="666">
        <v>43351869</v>
      </c>
      <c r="G8477" s="665" t="s">
        <v>10445</v>
      </c>
      <c r="H8477" s="675" t="s">
        <v>11806</v>
      </c>
      <c r="I8477" s="665" t="s">
        <v>17063</v>
      </c>
      <c r="J8477" s="675" t="s">
        <v>11806</v>
      </c>
      <c r="K8477" s="666">
        <v>12</v>
      </c>
      <c r="L8477" s="666">
        <v>12</v>
      </c>
      <c r="M8477" s="691" t="s">
        <v>1269</v>
      </c>
      <c r="N8477" s="666">
        <v>12</v>
      </c>
      <c r="O8477" s="666">
        <v>9</v>
      </c>
      <c r="P8477" s="772" t="s">
        <v>1296</v>
      </c>
      <c r="Q8477" s="666">
        <v>12</v>
      </c>
      <c r="R8477" s="666">
        <v>12</v>
      </c>
    </row>
    <row r="8478" spans="1:18" s="695" customFormat="1" ht="15.75" customHeight="1" x14ac:dyDescent="0.2">
      <c r="A8478" s="694" t="s">
        <v>17059</v>
      </c>
      <c r="B8478" s="666" t="s">
        <v>6922</v>
      </c>
      <c r="C8478" s="666" t="s">
        <v>6923</v>
      </c>
      <c r="D8478" s="666" t="s">
        <v>17060</v>
      </c>
      <c r="E8478" s="737" t="s">
        <v>7454</v>
      </c>
      <c r="F8478" s="666">
        <v>44302966</v>
      </c>
      <c r="G8478" s="665" t="s">
        <v>10404</v>
      </c>
      <c r="H8478" s="675" t="s">
        <v>8651</v>
      </c>
      <c r="I8478" s="665"/>
      <c r="J8478" s="675" t="s">
        <v>8651</v>
      </c>
      <c r="K8478" s="666">
        <v>12</v>
      </c>
      <c r="L8478" s="666">
        <v>12</v>
      </c>
      <c r="M8478" s="691" t="s">
        <v>1316</v>
      </c>
      <c r="N8478" s="666">
        <v>12</v>
      </c>
      <c r="O8478" s="666">
        <v>9</v>
      </c>
      <c r="P8478" s="772" t="s">
        <v>1109</v>
      </c>
      <c r="Q8478" s="666">
        <v>12</v>
      </c>
      <c r="R8478" s="666">
        <v>12</v>
      </c>
    </row>
    <row r="8479" spans="1:18" s="695" customFormat="1" ht="15.75" customHeight="1" x14ac:dyDescent="0.2">
      <c r="A8479" s="694" t="s">
        <v>17059</v>
      </c>
      <c r="B8479" s="666" t="s">
        <v>6922</v>
      </c>
      <c r="C8479" s="666" t="s">
        <v>6923</v>
      </c>
      <c r="D8479" s="666" t="s">
        <v>17060</v>
      </c>
      <c r="E8479" s="737" t="s">
        <v>9194</v>
      </c>
      <c r="F8479" s="666">
        <v>47325687</v>
      </c>
      <c r="G8479" s="665" t="s">
        <v>10546</v>
      </c>
      <c r="H8479" s="675" t="s">
        <v>11806</v>
      </c>
      <c r="I8479" s="665" t="s">
        <v>17063</v>
      </c>
      <c r="J8479" s="675" t="s">
        <v>11806</v>
      </c>
      <c r="K8479" s="666">
        <v>12</v>
      </c>
      <c r="L8479" s="666">
        <v>12</v>
      </c>
      <c r="M8479" s="691" t="s">
        <v>3139</v>
      </c>
      <c r="N8479" s="666">
        <v>12</v>
      </c>
      <c r="O8479" s="666">
        <v>9</v>
      </c>
      <c r="P8479" s="772" t="s">
        <v>17064</v>
      </c>
      <c r="Q8479" s="666">
        <v>12</v>
      </c>
      <c r="R8479" s="666">
        <v>12</v>
      </c>
    </row>
    <row r="8480" spans="1:18" s="695" customFormat="1" ht="15.75" customHeight="1" x14ac:dyDescent="0.2">
      <c r="A8480" s="694" t="s">
        <v>17059</v>
      </c>
      <c r="B8480" s="666" t="s">
        <v>6922</v>
      </c>
      <c r="C8480" s="666" t="s">
        <v>6923</v>
      </c>
      <c r="D8480" s="666" t="s">
        <v>17060</v>
      </c>
      <c r="E8480" s="737" t="s">
        <v>9194</v>
      </c>
      <c r="F8480" s="666">
        <v>72680855</v>
      </c>
      <c r="G8480" s="665" t="s">
        <v>10807</v>
      </c>
      <c r="H8480" s="675" t="s">
        <v>11169</v>
      </c>
      <c r="I8480" s="665" t="s">
        <v>17063</v>
      </c>
      <c r="J8480" s="675" t="s">
        <v>11169</v>
      </c>
      <c r="K8480" s="666">
        <v>12</v>
      </c>
      <c r="L8480" s="666">
        <v>12</v>
      </c>
      <c r="M8480" s="691" t="s">
        <v>3139</v>
      </c>
      <c r="N8480" s="666">
        <v>12</v>
      </c>
      <c r="O8480" s="666">
        <v>9</v>
      </c>
      <c r="P8480" s="772" t="s">
        <v>17064</v>
      </c>
      <c r="Q8480" s="666">
        <v>12</v>
      </c>
      <c r="R8480" s="666">
        <v>12</v>
      </c>
    </row>
    <row r="8481" spans="1:18" s="695" customFormat="1" ht="15.75" customHeight="1" x14ac:dyDescent="0.2">
      <c r="A8481" s="694" t="s">
        <v>17059</v>
      </c>
      <c r="B8481" s="666" t="s">
        <v>6922</v>
      </c>
      <c r="C8481" s="666" t="s">
        <v>6923</v>
      </c>
      <c r="D8481" s="666" t="s">
        <v>17060</v>
      </c>
      <c r="E8481" s="737" t="s">
        <v>9194</v>
      </c>
      <c r="F8481" s="666">
        <v>44414982</v>
      </c>
      <c r="G8481" s="665" t="s">
        <v>17079</v>
      </c>
      <c r="H8481" s="675" t="s">
        <v>10356</v>
      </c>
      <c r="I8481" s="665" t="s">
        <v>17063</v>
      </c>
      <c r="J8481" s="675" t="s">
        <v>10356</v>
      </c>
      <c r="K8481" s="666">
        <v>12</v>
      </c>
      <c r="L8481" s="666">
        <v>12</v>
      </c>
      <c r="M8481" s="691" t="s">
        <v>3139</v>
      </c>
      <c r="N8481" s="666">
        <v>12</v>
      </c>
      <c r="O8481" s="666">
        <v>9</v>
      </c>
      <c r="P8481" s="772" t="s">
        <v>17064</v>
      </c>
      <c r="Q8481" s="666">
        <v>12</v>
      </c>
      <c r="R8481" s="666">
        <v>12</v>
      </c>
    </row>
    <row r="8482" spans="1:18" s="695" customFormat="1" ht="15.75" customHeight="1" x14ac:dyDescent="0.2">
      <c r="A8482" s="694" t="s">
        <v>17059</v>
      </c>
      <c r="B8482" s="666" t="s">
        <v>6922</v>
      </c>
      <c r="C8482" s="666" t="s">
        <v>6923</v>
      </c>
      <c r="D8482" s="666" t="s">
        <v>17060</v>
      </c>
      <c r="E8482" s="737" t="s">
        <v>7454</v>
      </c>
      <c r="F8482" s="666">
        <v>44396085</v>
      </c>
      <c r="G8482" s="665" t="s">
        <v>10411</v>
      </c>
      <c r="H8482" s="675" t="s">
        <v>10738</v>
      </c>
      <c r="I8482" s="665" t="s">
        <v>17061</v>
      </c>
      <c r="J8482" s="675" t="s">
        <v>10738</v>
      </c>
      <c r="K8482" s="666">
        <v>12</v>
      </c>
      <c r="L8482" s="666">
        <v>12</v>
      </c>
      <c r="M8482" s="691" t="s">
        <v>1316</v>
      </c>
      <c r="N8482" s="666">
        <v>12</v>
      </c>
      <c r="O8482" s="666">
        <v>9</v>
      </c>
      <c r="P8482" s="772" t="s">
        <v>1109</v>
      </c>
      <c r="Q8482" s="666">
        <v>12</v>
      </c>
      <c r="R8482" s="666">
        <v>12</v>
      </c>
    </row>
    <row r="8483" spans="1:18" s="695" customFormat="1" ht="15.75" customHeight="1" x14ac:dyDescent="0.2">
      <c r="A8483" s="694" t="s">
        <v>17059</v>
      </c>
      <c r="B8483" s="666" t="s">
        <v>6922</v>
      </c>
      <c r="C8483" s="666" t="s">
        <v>6923</v>
      </c>
      <c r="D8483" s="666" t="s">
        <v>17060</v>
      </c>
      <c r="E8483" s="737" t="s">
        <v>5091</v>
      </c>
      <c r="F8483" s="666">
        <v>46205175</v>
      </c>
      <c r="G8483" s="665" t="s">
        <v>10405</v>
      </c>
      <c r="H8483" s="675" t="s">
        <v>11806</v>
      </c>
      <c r="I8483" s="665" t="s">
        <v>17063</v>
      </c>
      <c r="J8483" s="675" t="s">
        <v>11806</v>
      </c>
      <c r="K8483" s="666">
        <v>12</v>
      </c>
      <c r="L8483" s="666">
        <v>12</v>
      </c>
      <c r="M8483" s="691" t="s">
        <v>1269</v>
      </c>
      <c r="N8483" s="666">
        <v>12</v>
      </c>
      <c r="O8483" s="666">
        <v>9</v>
      </c>
      <c r="P8483" s="772" t="s">
        <v>1296</v>
      </c>
      <c r="Q8483" s="666">
        <v>12</v>
      </c>
      <c r="R8483" s="666">
        <v>12</v>
      </c>
    </row>
    <row r="8484" spans="1:18" s="695" customFormat="1" ht="15.75" customHeight="1" x14ac:dyDescent="0.2">
      <c r="A8484" s="694" t="s">
        <v>17059</v>
      </c>
      <c r="B8484" s="666" t="s">
        <v>6922</v>
      </c>
      <c r="C8484" s="666" t="s">
        <v>6923</v>
      </c>
      <c r="D8484" s="666" t="s">
        <v>17060</v>
      </c>
      <c r="E8484" s="737" t="s">
        <v>9194</v>
      </c>
      <c r="F8484" s="666">
        <v>76444742</v>
      </c>
      <c r="G8484" s="665" t="s">
        <v>10759</v>
      </c>
      <c r="H8484" s="675" t="s">
        <v>11806</v>
      </c>
      <c r="I8484" s="665" t="s">
        <v>17063</v>
      </c>
      <c r="J8484" s="675" t="s">
        <v>11806</v>
      </c>
      <c r="K8484" s="666">
        <v>12</v>
      </c>
      <c r="L8484" s="666">
        <v>12</v>
      </c>
      <c r="M8484" s="691" t="s">
        <v>3139</v>
      </c>
      <c r="N8484" s="666">
        <v>12</v>
      </c>
      <c r="O8484" s="666">
        <v>9</v>
      </c>
      <c r="P8484" s="772" t="s">
        <v>17064</v>
      </c>
      <c r="Q8484" s="666">
        <v>12</v>
      </c>
      <c r="R8484" s="666">
        <v>12</v>
      </c>
    </row>
    <row r="8485" spans="1:18" s="695" customFormat="1" ht="15.75" customHeight="1" x14ac:dyDescent="0.2">
      <c r="A8485" s="694" t="s">
        <v>17059</v>
      </c>
      <c r="B8485" s="666" t="s">
        <v>6922</v>
      </c>
      <c r="C8485" s="666" t="s">
        <v>6923</v>
      </c>
      <c r="D8485" s="666" t="s">
        <v>17060</v>
      </c>
      <c r="E8485" s="737" t="s">
        <v>7454</v>
      </c>
      <c r="F8485" s="666">
        <v>47269913</v>
      </c>
      <c r="G8485" s="665" t="s">
        <v>10430</v>
      </c>
      <c r="H8485" s="675" t="s">
        <v>10244</v>
      </c>
      <c r="I8485" s="665" t="s">
        <v>17061</v>
      </c>
      <c r="J8485" s="675" t="s">
        <v>10244</v>
      </c>
      <c r="K8485" s="666">
        <v>12</v>
      </c>
      <c r="L8485" s="666">
        <v>12</v>
      </c>
      <c r="M8485" s="691" t="s">
        <v>1316</v>
      </c>
      <c r="N8485" s="666">
        <v>12</v>
      </c>
      <c r="O8485" s="666">
        <v>9</v>
      </c>
      <c r="P8485" s="772" t="s">
        <v>1109</v>
      </c>
      <c r="Q8485" s="666">
        <v>12</v>
      </c>
      <c r="R8485" s="666">
        <v>12</v>
      </c>
    </row>
    <row r="8486" spans="1:18" s="695" customFormat="1" ht="15.75" customHeight="1" x14ac:dyDescent="0.2">
      <c r="A8486" s="694" t="s">
        <v>17059</v>
      </c>
      <c r="B8486" s="666" t="s">
        <v>6922</v>
      </c>
      <c r="C8486" s="666" t="s">
        <v>6923</v>
      </c>
      <c r="D8486" s="666" t="s">
        <v>17060</v>
      </c>
      <c r="E8486" s="737" t="s">
        <v>1688</v>
      </c>
      <c r="F8486" s="666">
        <v>45827713</v>
      </c>
      <c r="G8486" s="665" t="s">
        <v>10431</v>
      </c>
      <c r="H8486" s="675" t="s">
        <v>8629</v>
      </c>
      <c r="I8486" s="665"/>
      <c r="J8486" s="675" t="s">
        <v>8629</v>
      </c>
      <c r="K8486" s="666">
        <v>12</v>
      </c>
      <c r="L8486" s="666">
        <v>12</v>
      </c>
      <c r="M8486" s="691" t="s">
        <v>5120</v>
      </c>
      <c r="N8486" s="666">
        <v>12</v>
      </c>
      <c r="O8486" s="666">
        <v>9</v>
      </c>
      <c r="P8486" s="772" t="s">
        <v>1085</v>
      </c>
      <c r="Q8486" s="666">
        <v>12</v>
      </c>
      <c r="R8486" s="666">
        <v>12</v>
      </c>
    </row>
    <row r="8487" spans="1:18" s="695" customFormat="1" ht="15.75" customHeight="1" x14ac:dyDescent="0.2">
      <c r="A8487" s="694" t="s">
        <v>17059</v>
      </c>
      <c r="B8487" s="666" t="s">
        <v>6922</v>
      </c>
      <c r="C8487" s="666" t="s">
        <v>6923</v>
      </c>
      <c r="D8487" s="666" t="s">
        <v>17060</v>
      </c>
      <c r="E8487" s="737" t="s">
        <v>6455</v>
      </c>
      <c r="F8487" s="666">
        <v>46594113</v>
      </c>
      <c r="G8487" s="665" t="s">
        <v>10692</v>
      </c>
      <c r="H8487" s="675" t="s">
        <v>10738</v>
      </c>
      <c r="I8487" s="665" t="s">
        <v>17061</v>
      </c>
      <c r="J8487" s="675" t="s">
        <v>10738</v>
      </c>
      <c r="K8487" s="666">
        <v>12</v>
      </c>
      <c r="L8487" s="666">
        <v>12</v>
      </c>
      <c r="M8487" s="691" t="s">
        <v>6989</v>
      </c>
      <c r="N8487" s="666">
        <v>12</v>
      </c>
      <c r="O8487" s="666">
        <v>9</v>
      </c>
      <c r="P8487" s="772" t="s">
        <v>4338</v>
      </c>
      <c r="Q8487" s="666">
        <v>12</v>
      </c>
      <c r="R8487" s="666">
        <v>12</v>
      </c>
    </row>
    <row r="8488" spans="1:18" s="695" customFormat="1" ht="15.75" customHeight="1" x14ac:dyDescent="0.2">
      <c r="A8488" s="694" t="s">
        <v>17059</v>
      </c>
      <c r="B8488" s="666" t="s">
        <v>6922</v>
      </c>
      <c r="C8488" s="666" t="s">
        <v>6923</v>
      </c>
      <c r="D8488" s="666" t="s">
        <v>17060</v>
      </c>
      <c r="E8488" s="737" t="s">
        <v>5091</v>
      </c>
      <c r="F8488" s="666">
        <v>45798607</v>
      </c>
      <c r="G8488" s="665" t="s">
        <v>10441</v>
      </c>
      <c r="H8488" s="675" t="s">
        <v>8987</v>
      </c>
      <c r="I8488" s="665" t="s">
        <v>17063</v>
      </c>
      <c r="J8488" s="675" t="s">
        <v>8987</v>
      </c>
      <c r="K8488" s="666">
        <v>12</v>
      </c>
      <c r="L8488" s="666">
        <v>12</v>
      </c>
      <c r="M8488" s="691" t="s">
        <v>1269</v>
      </c>
      <c r="N8488" s="666">
        <v>12</v>
      </c>
      <c r="O8488" s="666">
        <v>9</v>
      </c>
      <c r="P8488" s="772" t="s">
        <v>1296</v>
      </c>
      <c r="Q8488" s="666">
        <v>12</v>
      </c>
      <c r="R8488" s="666">
        <v>12</v>
      </c>
    </row>
    <row r="8489" spans="1:18" s="695" customFormat="1" ht="15.75" customHeight="1" x14ac:dyDescent="0.2">
      <c r="A8489" s="694" t="s">
        <v>17059</v>
      </c>
      <c r="B8489" s="666" t="s">
        <v>6922</v>
      </c>
      <c r="C8489" s="666" t="s">
        <v>6923</v>
      </c>
      <c r="D8489" s="666" t="s">
        <v>17060</v>
      </c>
      <c r="E8489" s="737" t="s">
        <v>15563</v>
      </c>
      <c r="F8489" s="666">
        <v>49010556</v>
      </c>
      <c r="G8489" s="665" t="s">
        <v>10810</v>
      </c>
      <c r="H8489" s="675" t="s">
        <v>9914</v>
      </c>
      <c r="I8489" s="665" t="s">
        <v>17068</v>
      </c>
      <c r="J8489" s="675" t="s">
        <v>9914</v>
      </c>
      <c r="K8489" s="666">
        <v>12</v>
      </c>
      <c r="L8489" s="666">
        <v>12</v>
      </c>
      <c r="M8489" s="691" t="s">
        <v>3481</v>
      </c>
      <c r="N8489" s="666">
        <v>12</v>
      </c>
      <c r="O8489" s="666">
        <v>9</v>
      </c>
      <c r="P8489" s="772" t="s">
        <v>6906</v>
      </c>
      <c r="Q8489" s="666">
        <v>12</v>
      </c>
      <c r="R8489" s="666">
        <v>12</v>
      </c>
    </row>
    <row r="8490" spans="1:18" s="695" customFormat="1" ht="15.75" customHeight="1" x14ac:dyDescent="0.2">
      <c r="A8490" s="694" t="s">
        <v>17059</v>
      </c>
      <c r="B8490" s="666" t="s">
        <v>6922</v>
      </c>
      <c r="C8490" s="666" t="s">
        <v>6923</v>
      </c>
      <c r="D8490" s="666" t="s">
        <v>17060</v>
      </c>
      <c r="E8490" s="737" t="s">
        <v>6455</v>
      </c>
      <c r="F8490" s="666">
        <v>46553940</v>
      </c>
      <c r="G8490" s="665" t="s">
        <v>10649</v>
      </c>
      <c r="H8490" s="675" t="s">
        <v>10738</v>
      </c>
      <c r="I8490" s="665" t="s">
        <v>17061</v>
      </c>
      <c r="J8490" s="675" t="s">
        <v>10738</v>
      </c>
      <c r="K8490" s="666">
        <v>12</v>
      </c>
      <c r="L8490" s="666">
        <v>12</v>
      </c>
      <c r="M8490" s="691" t="s">
        <v>6989</v>
      </c>
      <c r="N8490" s="666">
        <v>12</v>
      </c>
      <c r="O8490" s="666">
        <v>9</v>
      </c>
      <c r="P8490" s="772" t="s">
        <v>4338</v>
      </c>
      <c r="Q8490" s="666">
        <v>12</v>
      </c>
      <c r="R8490" s="666">
        <v>12</v>
      </c>
    </row>
    <row r="8491" spans="1:18" s="695" customFormat="1" ht="15.75" customHeight="1" x14ac:dyDescent="0.2">
      <c r="A8491" s="694" t="s">
        <v>17059</v>
      </c>
      <c r="B8491" s="666" t="s">
        <v>6922</v>
      </c>
      <c r="C8491" s="666" t="s">
        <v>6923</v>
      </c>
      <c r="D8491" s="666" t="s">
        <v>17060</v>
      </c>
      <c r="E8491" s="737" t="s">
        <v>6455</v>
      </c>
      <c r="F8491" s="666">
        <v>72230084</v>
      </c>
      <c r="G8491" s="665" t="s">
        <v>17080</v>
      </c>
      <c r="H8491" s="675" t="s">
        <v>10738</v>
      </c>
      <c r="I8491" s="665" t="s">
        <v>17061</v>
      </c>
      <c r="J8491" s="675" t="s">
        <v>10738</v>
      </c>
      <c r="K8491" s="666">
        <v>12</v>
      </c>
      <c r="L8491" s="666">
        <v>12</v>
      </c>
      <c r="M8491" s="691" t="s">
        <v>6989</v>
      </c>
      <c r="N8491" s="666">
        <v>12</v>
      </c>
      <c r="O8491" s="666">
        <v>9</v>
      </c>
      <c r="P8491" s="772" t="s">
        <v>4338</v>
      </c>
      <c r="Q8491" s="666">
        <v>12</v>
      </c>
      <c r="R8491" s="666">
        <v>12</v>
      </c>
    </row>
    <row r="8492" spans="1:18" s="695" customFormat="1" ht="15.75" customHeight="1" x14ac:dyDescent="0.2">
      <c r="A8492" s="694" t="s">
        <v>17059</v>
      </c>
      <c r="B8492" s="666" t="s">
        <v>6922</v>
      </c>
      <c r="C8492" s="666" t="s">
        <v>6923</v>
      </c>
      <c r="D8492" s="666" t="s">
        <v>17060</v>
      </c>
      <c r="E8492" s="737" t="s">
        <v>7454</v>
      </c>
      <c r="F8492" s="666">
        <v>44330178</v>
      </c>
      <c r="G8492" s="665" t="s">
        <v>10440</v>
      </c>
      <c r="H8492" s="675" t="s">
        <v>8651</v>
      </c>
      <c r="I8492" s="665"/>
      <c r="J8492" s="675" t="s">
        <v>8651</v>
      </c>
      <c r="K8492" s="666">
        <v>12</v>
      </c>
      <c r="L8492" s="666">
        <v>12</v>
      </c>
      <c r="M8492" s="691" t="s">
        <v>1316</v>
      </c>
      <c r="N8492" s="666">
        <v>12</v>
      </c>
      <c r="O8492" s="666">
        <v>9</v>
      </c>
      <c r="P8492" s="772" t="s">
        <v>1109</v>
      </c>
      <c r="Q8492" s="666">
        <v>12</v>
      </c>
      <c r="R8492" s="666">
        <v>12</v>
      </c>
    </row>
    <row r="8493" spans="1:18" s="695" customFormat="1" ht="15.75" customHeight="1" x14ac:dyDescent="0.2">
      <c r="A8493" s="694" t="s">
        <v>17059</v>
      </c>
      <c r="B8493" s="666" t="s">
        <v>6922</v>
      </c>
      <c r="C8493" s="666" t="s">
        <v>6923</v>
      </c>
      <c r="D8493" s="666" t="s">
        <v>17060</v>
      </c>
      <c r="E8493" s="737" t="s">
        <v>17081</v>
      </c>
      <c r="F8493" s="666">
        <v>43796290</v>
      </c>
      <c r="G8493" s="665" t="s">
        <v>10455</v>
      </c>
      <c r="H8493" s="675" t="s">
        <v>8651</v>
      </c>
      <c r="I8493" s="665"/>
      <c r="J8493" s="675" t="s">
        <v>8651</v>
      </c>
      <c r="K8493" s="666">
        <v>12</v>
      </c>
      <c r="L8493" s="666">
        <v>12</v>
      </c>
      <c r="M8493" s="691" t="s">
        <v>17082</v>
      </c>
      <c r="N8493" s="666">
        <v>12</v>
      </c>
      <c r="O8493" s="666">
        <v>9</v>
      </c>
      <c r="P8493" s="772" t="s">
        <v>17083</v>
      </c>
      <c r="Q8493" s="666">
        <v>12</v>
      </c>
      <c r="R8493" s="666">
        <v>12</v>
      </c>
    </row>
    <row r="8494" spans="1:18" s="695" customFormat="1" ht="15.75" customHeight="1" x14ac:dyDescent="0.2">
      <c r="A8494" s="694" t="s">
        <v>17059</v>
      </c>
      <c r="B8494" s="666" t="s">
        <v>6922</v>
      </c>
      <c r="C8494" s="666" t="s">
        <v>6923</v>
      </c>
      <c r="D8494" s="666" t="s">
        <v>17060</v>
      </c>
      <c r="E8494" s="737" t="s">
        <v>1750</v>
      </c>
      <c r="F8494" s="666">
        <v>42666899</v>
      </c>
      <c r="G8494" s="665" t="s">
        <v>10437</v>
      </c>
      <c r="H8494" s="675" t="s">
        <v>9914</v>
      </c>
      <c r="I8494" s="665" t="s">
        <v>17068</v>
      </c>
      <c r="J8494" s="675" t="s">
        <v>9914</v>
      </c>
      <c r="K8494" s="666">
        <v>12</v>
      </c>
      <c r="L8494" s="666">
        <v>12</v>
      </c>
      <c r="M8494" s="691" t="s">
        <v>8149</v>
      </c>
      <c r="N8494" s="666">
        <v>12</v>
      </c>
      <c r="O8494" s="666">
        <v>9</v>
      </c>
      <c r="P8494" s="772" t="s">
        <v>17069</v>
      </c>
      <c r="Q8494" s="666">
        <v>12</v>
      </c>
      <c r="R8494" s="666">
        <v>12</v>
      </c>
    </row>
    <row r="8495" spans="1:18" s="695" customFormat="1" ht="15.75" customHeight="1" x14ac:dyDescent="0.2">
      <c r="A8495" s="694" t="s">
        <v>17059</v>
      </c>
      <c r="B8495" s="666" t="s">
        <v>6922</v>
      </c>
      <c r="C8495" s="666" t="s">
        <v>6923</v>
      </c>
      <c r="D8495" s="666" t="s">
        <v>17060</v>
      </c>
      <c r="E8495" s="737" t="s">
        <v>7454</v>
      </c>
      <c r="F8495" s="666">
        <v>43264404</v>
      </c>
      <c r="G8495" s="665" t="s">
        <v>10443</v>
      </c>
      <c r="H8495" s="675" t="s">
        <v>10738</v>
      </c>
      <c r="I8495" s="665" t="s">
        <v>17061</v>
      </c>
      <c r="J8495" s="675" t="s">
        <v>10738</v>
      </c>
      <c r="K8495" s="666">
        <v>12</v>
      </c>
      <c r="L8495" s="666">
        <v>12</v>
      </c>
      <c r="M8495" s="691" t="s">
        <v>1316</v>
      </c>
      <c r="N8495" s="666">
        <v>12</v>
      </c>
      <c r="O8495" s="666">
        <v>9</v>
      </c>
      <c r="P8495" s="772" t="s">
        <v>1109</v>
      </c>
      <c r="Q8495" s="666">
        <v>12</v>
      </c>
      <c r="R8495" s="666">
        <v>12</v>
      </c>
    </row>
    <row r="8496" spans="1:18" s="695" customFormat="1" ht="15.75" customHeight="1" x14ac:dyDescent="0.2">
      <c r="A8496" s="694" t="s">
        <v>17059</v>
      </c>
      <c r="B8496" s="666" t="s">
        <v>6922</v>
      </c>
      <c r="C8496" s="666" t="s">
        <v>6923</v>
      </c>
      <c r="D8496" s="666" t="s">
        <v>17060</v>
      </c>
      <c r="E8496" s="737" t="s">
        <v>5091</v>
      </c>
      <c r="F8496" s="666">
        <v>43721596</v>
      </c>
      <c r="G8496" s="665" t="s">
        <v>10438</v>
      </c>
      <c r="H8496" s="675" t="s">
        <v>13056</v>
      </c>
      <c r="I8496" s="665" t="s">
        <v>17063</v>
      </c>
      <c r="J8496" s="675" t="s">
        <v>13056</v>
      </c>
      <c r="K8496" s="666">
        <v>12</v>
      </c>
      <c r="L8496" s="666">
        <v>12</v>
      </c>
      <c r="M8496" s="691" t="s">
        <v>1269</v>
      </c>
      <c r="N8496" s="666">
        <v>12</v>
      </c>
      <c r="O8496" s="666">
        <v>9</v>
      </c>
      <c r="P8496" s="772" t="s">
        <v>1296</v>
      </c>
      <c r="Q8496" s="666">
        <v>12</v>
      </c>
      <c r="R8496" s="666">
        <v>12</v>
      </c>
    </row>
    <row r="8497" spans="1:18" s="695" customFormat="1" ht="15.75" customHeight="1" x14ac:dyDescent="0.2">
      <c r="A8497" s="694" t="s">
        <v>17059</v>
      </c>
      <c r="B8497" s="666" t="s">
        <v>6922</v>
      </c>
      <c r="C8497" s="666" t="s">
        <v>6923</v>
      </c>
      <c r="D8497" s="666" t="s">
        <v>17060</v>
      </c>
      <c r="E8497" s="737" t="s">
        <v>5091</v>
      </c>
      <c r="F8497" s="666">
        <v>47160678</v>
      </c>
      <c r="G8497" s="665" t="s">
        <v>10402</v>
      </c>
      <c r="H8497" s="675" t="s">
        <v>11806</v>
      </c>
      <c r="I8497" s="665" t="s">
        <v>17063</v>
      </c>
      <c r="J8497" s="675" t="s">
        <v>11806</v>
      </c>
      <c r="K8497" s="666">
        <v>12</v>
      </c>
      <c r="L8497" s="666">
        <v>12</v>
      </c>
      <c r="M8497" s="691" t="s">
        <v>1269</v>
      </c>
      <c r="N8497" s="666">
        <v>12</v>
      </c>
      <c r="O8497" s="666">
        <v>9</v>
      </c>
      <c r="P8497" s="772" t="s">
        <v>1296</v>
      </c>
      <c r="Q8497" s="666">
        <v>12</v>
      </c>
      <c r="R8497" s="666">
        <v>12</v>
      </c>
    </row>
    <row r="8498" spans="1:18" s="695" customFormat="1" ht="15.75" customHeight="1" x14ac:dyDescent="0.2">
      <c r="A8498" s="694" t="s">
        <v>17059</v>
      </c>
      <c r="B8498" s="666" t="s">
        <v>6922</v>
      </c>
      <c r="C8498" s="666" t="s">
        <v>6923</v>
      </c>
      <c r="D8498" s="666" t="s">
        <v>17060</v>
      </c>
      <c r="E8498" s="737" t="s">
        <v>6455</v>
      </c>
      <c r="F8498" s="666">
        <v>41262154</v>
      </c>
      <c r="G8498" s="665" t="s">
        <v>10663</v>
      </c>
      <c r="H8498" s="675" t="s">
        <v>10738</v>
      </c>
      <c r="I8498" s="665" t="s">
        <v>17061</v>
      </c>
      <c r="J8498" s="675" t="s">
        <v>10738</v>
      </c>
      <c r="K8498" s="666">
        <v>12</v>
      </c>
      <c r="L8498" s="666">
        <v>12</v>
      </c>
      <c r="M8498" s="691" t="s">
        <v>6989</v>
      </c>
      <c r="N8498" s="666">
        <v>12</v>
      </c>
      <c r="O8498" s="666">
        <v>9</v>
      </c>
      <c r="P8498" s="772" t="s">
        <v>4338</v>
      </c>
      <c r="Q8498" s="666">
        <v>12</v>
      </c>
      <c r="R8498" s="666">
        <v>12</v>
      </c>
    </row>
    <row r="8499" spans="1:18" s="695" customFormat="1" ht="15.75" customHeight="1" x14ac:dyDescent="0.2">
      <c r="A8499" s="694" t="s">
        <v>17059</v>
      </c>
      <c r="B8499" s="666" t="s">
        <v>6922</v>
      </c>
      <c r="C8499" s="666" t="s">
        <v>6923</v>
      </c>
      <c r="D8499" s="666" t="s">
        <v>17060</v>
      </c>
      <c r="E8499" s="737" t="s">
        <v>17065</v>
      </c>
      <c r="F8499" s="666">
        <v>71963297</v>
      </c>
      <c r="G8499" s="665" t="s">
        <v>10449</v>
      </c>
      <c r="H8499" s="675" t="s">
        <v>10738</v>
      </c>
      <c r="I8499" s="665" t="s">
        <v>17061</v>
      </c>
      <c r="J8499" s="675" t="s">
        <v>10738</v>
      </c>
      <c r="K8499" s="666">
        <v>12</v>
      </c>
      <c r="L8499" s="666">
        <v>12</v>
      </c>
      <c r="M8499" s="691" t="s">
        <v>17066</v>
      </c>
      <c r="N8499" s="666">
        <v>12</v>
      </c>
      <c r="O8499" s="666">
        <v>9</v>
      </c>
      <c r="P8499" s="772" t="s">
        <v>17067</v>
      </c>
      <c r="Q8499" s="666">
        <v>12</v>
      </c>
      <c r="R8499" s="666">
        <v>12</v>
      </c>
    </row>
    <row r="8500" spans="1:18" s="695" customFormat="1" ht="15.75" customHeight="1" x14ac:dyDescent="0.2">
      <c r="A8500" s="694" t="s">
        <v>17059</v>
      </c>
      <c r="B8500" s="666" t="s">
        <v>6922</v>
      </c>
      <c r="C8500" s="666" t="s">
        <v>6923</v>
      </c>
      <c r="D8500" s="666" t="s">
        <v>17060</v>
      </c>
      <c r="E8500" s="737" t="s">
        <v>5091</v>
      </c>
      <c r="F8500" s="666">
        <v>45796360</v>
      </c>
      <c r="G8500" s="665" t="s">
        <v>10432</v>
      </c>
      <c r="H8500" s="675" t="s">
        <v>11806</v>
      </c>
      <c r="I8500" s="665" t="s">
        <v>17063</v>
      </c>
      <c r="J8500" s="675" t="s">
        <v>11806</v>
      </c>
      <c r="K8500" s="666">
        <v>12</v>
      </c>
      <c r="L8500" s="666">
        <v>12</v>
      </c>
      <c r="M8500" s="691" t="s">
        <v>1269</v>
      </c>
      <c r="N8500" s="666">
        <v>12</v>
      </c>
      <c r="O8500" s="666">
        <v>9</v>
      </c>
      <c r="P8500" s="772" t="s">
        <v>1296</v>
      </c>
      <c r="Q8500" s="666">
        <v>12</v>
      </c>
      <c r="R8500" s="666">
        <v>12</v>
      </c>
    </row>
    <row r="8501" spans="1:18" s="695" customFormat="1" ht="15.75" customHeight="1" x14ac:dyDescent="0.2">
      <c r="A8501" s="694" t="s">
        <v>17059</v>
      </c>
      <c r="B8501" s="666" t="s">
        <v>6922</v>
      </c>
      <c r="C8501" s="666" t="s">
        <v>6923</v>
      </c>
      <c r="D8501" s="666" t="s">
        <v>17060</v>
      </c>
      <c r="E8501" s="737" t="s">
        <v>7454</v>
      </c>
      <c r="F8501" s="666">
        <v>47124064</v>
      </c>
      <c r="G8501" s="665" t="s">
        <v>10442</v>
      </c>
      <c r="H8501" s="675" t="s">
        <v>9351</v>
      </c>
      <c r="I8501" s="665" t="s">
        <v>17061</v>
      </c>
      <c r="J8501" s="675" t="s">
        <v>9351</v>
      </c>
      <c r="K8501" s="666">
        <v>12</v>
      </c>
      <c r="L8501" s="666">
        <v>12</v>
      </c>
      <c r="M8501" s="691" t="s">
        <v>1316</v>
      </c>
      <c r="N8501" s="666">
        <v>12</v>
      </c>
      <c r="O8501" s="666">
        <v>9</v>
      </c>
      <c r="P8501" s="772" t="s">
        <v>1109</v>
      </c>
      <c r="Q8501" s="666">
        <v>12</v>
      </c>
      <c r="R8501" s="666">
        <v>12</v>
      </c>
    </row>
    <row r="8502" spans="1:18" s="695" customFormat="1" ht="15.75" customHeight="1" x14ac:dyDescent="0.2">
      <c r="A8502" s="694" t="s">
        <v>17059</v>
      </c>
      <c r="B8502" s="666" t="s">
        <v>6922</v>
      </c>
      <c r="C8502" s="666" t="s">
        <v>6923</v>
      </c>
      <c r="D8502" s="666" t="s">
        <v>17060</v>
      </c>
      <c r="E8502" s="737" t="s">
        <v>7454</v>
      </c>
      <c r="F8502" s="666">
        <v>19428277</v>
      </c>
      <c r="G8502" s="665" t="s">
        <v>10439</v>
      </c>
      <c r="H8502" s="675" t="s">
        <v>8651</v>
      </c>
      <c r="I8502" s="665"/>
      <c r="J8502" s="675" t="s">
        <v>8651</v>
      </c>
      <c r="K8502" s="666">
        <v>12</v>
      </c>
      <c r="L8502" s="666">
        <v>12</v>
      </c>
      <c r="M8502" s="691" t="s">
        <v>1316</v>
      </c>
      <c r="N8502" s="666">
        <v>12</v>
      </c>
      <c r="O8502" s="666">
        <v>9</v>
      </c>
      <c r="P8502" s="772" t="s">
        <v>1109</v>
      </c>
      <c r="Q8502" s="666">
        <v>12</v>
      </c>
      <c r="R8502" s="666">
        <v>12</v>
      </c>
    </row>
    <row r="8503" spans="1:18" s="695" customFormat="1" ht="15.75" customHeight="1" x14ac:dyDescent="0.2">
      <c r="A8503" s="694" t="s">
        <v>17059</v>
      </c>
      <c r="B8503" s="666" t="s">
        <v>6922</v>
      </c>
      <c r="C8503" s="666" t="s">
        <v>6923</v>
      </c>
      <c r="D8503" s="666" t="s">
        <v>17060</v>
      </c>
      <c r="E8503" s="737" t="s">
        <v>6455</v>
      </c>
      <c r="F8503" s="666">
        <v>48118140</v>
      </c>
      <c r="G8503" s="665" t="s">
        <v>10648</v>
      </c>
      <c r="H8503" s="675" t="s">
        <v>10738</v>
      </c>
      <c r="I8503" s="665" t="s">
        <v>17061</v>
      </c>
      <c r="J8503" s="675" t="s">
        <v>10738</v>
      </c>
      <c r="K8503" s="666">
        <v>12</v>
      </c>
      <c r="L8503" s="666">
        <v>12</v>
      </c>
      <c r="M8503" s="691" t="s">
        <v>6989</v>
      </c>
      <c r="N8503" s="666">
        <v>12</v>
      </c>
      <c r="O8503" s="666">
        <v>9</v>
      </c>
      <c r="P8503" s="772" t="s">
        <v>4338</v>
      </c>
      <c r="Q8503" s="666">
        <v>12</v>
      </c>
      <c r="R8503" s="666">
        <v>12</v>
      </c>
    </row>
    <row r="8504" spans="1:18" s="695" customFormat="1" ht="15.75" customHeight="1" x14ac:dyDescent="0.2">
      <c r="A8504" s="694" t="s">
        <v>17059</v>
      </c>
      <c r="B8504" s="666" t="s">
        <v>6922</v>
      </c>
      <c r="C8504" s="666" t="s">
        <v>6923</v>
      </c>
      <c r="D8504" s="666" t="s">
        <v>17060</v>
      </c>
      <c r="E8504" s="737" t="s">
        <v>5091</v>
      </c>
      <c r="F8504" s="666">
        <v>48080489</v>
      </c>
      <c r="G8504" s="665" t="s">
        <v>10454</v>
      </c>
      <c r="H8504" s="675" t="s">
        <v>10924</v>
      </c>
      <c r="I8504" s="665" t="s">
        <v>17063</v>
      </c>
      <c r="J8504" s="675" t="s">
        <v>10924</v>
      </c>
      <c r="K8504" s="666">
        <v>12</v>
      </c>
      <c r="L8504" s="666">
        <v>12</v>
      </c>
      <c r="M8504" s="691" t="s">
        <v>1269</v>
      </c>
      <c r="N8504" s="666">
        <v>12</v>
      </c>
      <c r="O8504" s="666">
        <v>9</v>
      </c>
      <c r="P8504" s="772" t="s">
        <v>1296</v>
      </c>
      <c r="Q8504" s="666">
        <v>12</v>
      </c>
      <c r="R8504" s="666">
        <v>12</v>
      </c>
    </row>
    <row r="8505" spans="1:18" s="695" customFormat="1" ht="15.75" customHeight="1" x14ac:dyDescent="0.2">
      <c r="A8505" s="694" t="s">
        <v>17059</v>
      </c>
      <c r="B8505" s="666" t="s">
        <v>6922</v>
      </c>
      <c r="C8505" s="666" t="s">
        <v>6923</v>
      </c>
      <c r="D8505" s="666" t="s">
        <v>17060</v>
      </c>
      <c r="E8505" s="737" t="s">
        <v>7454</v>
      </c>
      <c r="F8505" s="666">
        <v>43179738</v>
      </c>
      <c r="G8505" s="665" t="s">
        <v>10456</v>
      </c>
      <c r="H8505" s="675" t="s">
        <v>10738</v>
      </c>
      <c r="I8505" s="665" t="s">
        <v>17061</v>
      </c>
      <c r="J8505" s="675" t="s">
        <v>10738</v>
      </c>
      <c r="K8505" s="666">
        <v>12</v>
      </c>
      <c r="L8505" s="666">
        <v>12</v>
      </c>
      <c r="M8505" s="691" t="s">
        <v>1316</v>
      </c>
      <c r="N8505" s="666">
        <v>12</v>
      </c>
      <c r="O8505" s="666">
        <v>9</v>
      </c>
      <c r="P8505" s="772" t="s">
        <v>1109</v>
      </c>
      <c r="Q8505" s="666">
        <v>12</v>
      </c>
      <c r="R8505" s="666">
        <v>12</v>
      </c>
    </row>
    <row r="8506" spans="1:18" s="695" customFormat="1" ht="15.75" customHeight="1" x14ac:dyDescent="0.2">
      <c r="A8506" s="694" t="s">
        <v>17059</v>
      </c>
      <c r="B8506" s="666" t="s">
        <v>6922</v>
      </c>
      <c r="C8506" s="666" t="s">
        <v>6923</v>
      </c>
      <c r="D8506" s="666" t="s">
        <v>17060</v>
      </c>
      <c r="E8506" s="737" t="s">
        <v>5091</v>
      </c>
      <c r="F8506" s="666">
        <v>43668428</v>
      </c>
      <c r="G8506" s="665" t="s">
        <v>10470</v>
      </c>
      <c r="H8506" s="675" t="s">
        <v>11806</v>
      </c>
      <c r="I8506" s="665" t="s">
        <v>17063</v>
      </c>
      <c r="J8506" s="675" t="s">
        <v>11806</v>
      </c>
      <c r="K8506" s="666">
        <v>12</v>
      </c>
      <c r="L8506" s="666">
        <v>12</v>
      </c>
      <c r="M8506" s="691" t="s">
        <v>1269</v>
      </c>
      <c r="N8506" s="666">
        <v>12</v>
      </c>
      <c r="O8506" s="666">
        <v>9</v>
      </c>
      <c r="P8506" s="772" t="s">
        <v>1296</v>
      </c>
      <c r="Q8506" s="666">
        <v>12</v>
      </c>
      <c r="R8506" s="666">
        <v>12</v>
      </c>
    </row>
    <row r="8507" spans="1:18" s="695" customFormat="1" ht="15.75" customHeight="1" x14ac:dyDescent="0.2">
      <c r="A8507" s="694" t="s">
        <v>17059</v>
      </c>
      <c r="B8507" s="666" t="s">
        <v>6922</v>
      </c>
      <c r="C8507" s="666" t="s">
        <v>6923</v>
      </c>
      <c r="D8507" s="666" t="s">
        <v>17060</v>
      </c>
      <c r="E8507" s="737" t="s">
        <v>6455</v>
      </c>
      <c r="F8507" s="666">
        <v>73951635</v>
      </c>
      <c r="G8507" s="665" t="s">
        <v>17084</v>
      </c>
      <c r="H8507" s="675" t="s">
        <v>11050</v>
      </c>
      <c r="I8507" s="665"/>
      <c r="J8507" s="675" t="s">
        <v>11050</v>
      </c>
      <c r="K8507" s="666">
        <v>12</v>
      </c>
      <c r="L8507" s="666">
        <v>12</v>
      </c>
      <c r="M8507" s="691" t="s">
        <v>6989</v>
      </c>
      <c r="N8507" s="666">
        <v>12</v>
      </c>
      <c r="O8507" s="666">
        <v>9</v>
      </c>
      <c r="P8507" s="772" t="s">
        <v>4338</v>
      </c>
      <c r="Q8507" s="666">
        <v>12</v>
      </c>
      <c r="R8507" s="666">
        <v>12</v>
      </c>
    </row>
    <row r="8508" spans="1:18" s="695" customFormat="1" ht="15.75" customHeight="1" x14ac:dyDescent="0.2">
      <c r="A8508" s="694" t="s">
        <v>17059</v>
      </c>
      <c r="B8508" s="666" t="s">
        <v>6922</v>
      </c>
      <c r="C8508" s="666" t="s">
        <v>6923</v>
      </c>
      <c r="D8508" s="666" t="s">
        <v>17060</v>
      </c>
      <c r="E8508" s="737" t="s">
        <v>1744</v>
      </c>
      <c r="F8508" s="666">
        <v>43744241</v>
      </c>
      <c r="G8508" s="665" t="s">
        <v>17085</v>
      </c>
      <c r="H8508" s="675" t="s">
        <v>13312</v>
      </c>
      <c r="I8508" s="665" t="s">
        <v>17068</v>
      </c>
      <c r="J8508" s="675" t="s">
        <v>17068</v>
      </c>
      <c r="K8508" s="666"/>
      <c r="L8508" s="666"/>
      <c r="M8508" s="691"/>
      <c r="N8508" s="666">
        <v>11</v>
      </c>
      <c r="O8508" s="666">
        <v>9</v>
      </c>
      <c r="P8508" s="772" t="s">
        <v>2348</v>
      </c>
      <c r="Q8508" s="666">
        <v>12</v>
      </c>
      <c r="R8508" s="666">
        <v>12</v>
      </c>
    </row>
    <row r="8509" spans="1:18" s="751" customFormat="1" ht="15.75" customHeight="1" x14ac:dyDescent="0.2">
      <c r="A8509" s="745" t="s">
        <v>11</v>
      </c>
      <c r="B8509" s="746"/>
      <c r="C8509" s="746"/>
      <c r="D8509" s="747"/>
      <c r="E8509" s="748">
        <f>SUM(E5:E8508)</f>
        <v>13839251.51</v>
      </c>
      <c r="F8509" s="746"/>
      <c r="G8509" s="749"/>
      <c r="H8509" s="750"/>
      <c r="I8509" s="749"/>
      <c r="J8509" s="747"/>
      <c r="K8509" s="746"/>
      <c r="L8509" s="746"/>
      <c r="M8509" s="770">
        <f>SUM(M5:M8508)</f>
        <v>113156973.28</v>
      </c>
      <c r="N8509" s="746"/>
      <c r="O8509" s="746"/>
      <c r="P8509" s="748">
        <f>SUM(P5:P8508)</f>
        <v>71065468.908000007</v>
      </c>
      <c r="Q8509" s="746"/>
      <c r="R8509" s="746"/>
    </row>
    <row r="8510" spans="1:18" ht="15.75" customHeight="1" x14ac:dyDescent="0.2">
      <c r="A8510" s="940" t="s">
        <v>225</v>
      </c>
      <c r="B8510" s="941"/>
      <c r="C8510" s="696"/>
      <c r="D8510" s="697"/>
      <c r="E8510" s="743"/>
      <c r="F8510" s="696"/>
      <c r="G8510" s="698"/>
      <c r="H8510" s="699"/>
      <c r="I8510" s="698"/>
      <c r="J8510" s="697"/>
      <c r="K8510" s="696"/>
      <c r="L8510" s="696"/>
      <c r="M8510" s="768"/>
      <c r="N8510" s="696"/>
      <c r="O8510" s="696"/>
      <c r="P8510" s="777"/>
      <c r="Q8510" s="696"/>
      <c r="R8510" s="696"/>
    </row>
    <row r="8511" spans="1:18" ht="15.75" customHeight="1" x14ac:dyDescent="0.2">
      <c r="A8511" s="700" t="s">
        <v>256</v>
      </c>
      <c r="B8511" s="696"/>
      <c r="C8511" s="696"/>
      <c r="D8511" s="697"/>
      <c r="E8511" s="743"/>
      <c r="F8511" s="696"/>
      <c r="G8511" s="698"/>
      <c r="H8511" s="699"/>
      <c r="I8511" s="698"/>
      <c r="J8511" s="697"/>
      <c r="K8511" s="696"/>
      <c r="L8511" s="696"/>
      <c r="M8511" s="768"/>
      <c r="N8511" s="696"/>
      <c r="O8511" s="696"/>
      <c r="P8511" s="777"/>
      <c r="Q8511" s="696"/>
      <c r="R8511" s="696"/>
    </row>
  </sheetData>
  <mergeCells count="45">
    <mergeCell ref="A8510:B8510"/>
    <mergeCell ref="J4494:K4494"/>
    <mergeCell ref="J4495:K4495"/>
    <mergeCell ref="J4625:K4625"/>
    <mergeCell ref="J4626:K4626"/>
    <mergeCell ref="J4631:K4631"/>
    <mergeCell ref="J4632:K4632"/>
    <mergeCell ref="J4491:K4491"/>
    <mergeCell ref="J4459:K4459"/>
    <mergeCell ref="J4460:K4460"/>
    <mergeCell ref="J4461:K4461"/>
    <mergeCell ref="J4464:K4464"/>
    <mergeCell ref="J4469:K4469"/>
    <mergeCell ref="J4470:K4470"/>
    <mergeCell ref="J4472:K4472"/>
    <mergeCell ref="J4474:K4474"/>
    <mergeCell ref="J4475:K4475"/>
    <mergeCell ref="J4489:K4489"/>
    <mergeCell ref="J4490:K4490"/>
    <mergeCell ref="J4458:K4458"/>
    <mergeCell ref="J4371:K4371"/>
    <mergeCell ref="J4443:K4443"/>
    <mergeCell ref="J4446:K4446"/>
    <mergeCell ref="J4447:K4447"/>
    <mergeCell ref="J4450:K4450"/>
    <mergeCell ref="J4451:K4451"/>
    <mergeCell ref="J4452:K4452"/>
    <mergeCell ref="J4453:K4453"/>
    <mergeCell ref="J4455:K4455"/>
    <mergeCell ref="J4456:K4456"/>
    <mergeCell ref="J4457:K4457"/>
    <mergeCell ref="J4370:K4370"/>
    <mergeCell ref="A1:R1"/>
    <mergeCell ref="A2:B2"/>
    <mergeCell ref="C2:R2"/>
    <mergeCell ref="A3:E3"/>
    <mergeCell ref="F3:J3"/>
    <mergeCell ref="K3:M3"/>
    <mergeCell ref="N3:P3"/>
    <mergeCell ref="Q3:R3"/>
    <mergeCell ref="J4365:K4365"/>
    <mergeCell ref="J4366:K4366"/>
    <mergeCell ref="J4367:K4367"/>
    <mergeCell ref="J4368:K4368"/>
    <mergeCell ref="J4369:K4369"/>
  </mergeCells>
  <hyperlinks>
    <hyperlink ref="D1583" r:id="rId1" xr:uid="{00000000-0004-0000-0B00-000000000000}"/>
  </hyperlinks>
  <printOptions horizontalCentered="1" gridLines="1"/>
  <pageMargins left="0.11811023622047245" right="0" top="0.15748031496062992" bottom="0.15748031496062992" header="0" footer="0"/>
  <pageSetup paperSize="9" scale="29" fitToHeight="0" pageOrder="overThenDown" orientation="landscape" cellComments="atEnd" r:id="rId2"/>
  <ignoredErrors>
    <ignoredError sqref="E5:E26 E27:E237 E238:E433 E434:E628 E629:E836 E837:E900 E1039:E1066 E1067:E1073 E1211:E1218 E1272:E1297 E1298:E1317 E3617:E3661 E3662:E3677 E3678:E3762 E3763:E4016 E5216:E5228 E5229:E5238 E5239:E5256 E5257:E5295 E5296:E5357 E5358:E5446 E5447:E5542 E5543:E5614 E5615:E5760 E5761:E5839 E5840:E5856 E5857:E5974 E5975:E6079 E6080:E6291 E6292:E6599 E6600:E7127 E7128:E7898 E7899:E8131 E8132:E8508 M525:M761 M762:M1137 M8340:M8507 M8089:M8189 M7968:M8088 M7816:M7828 M7830:M7844 M7846:M7967 M6849:M7046 M6682:M6848 M6598:M6681 M6454:M6597 M6357:M6453 M6181:M6356 M5571:M6180 M4902:M5000 M5002:M5570 P5125:P5249 P5250:P5291 P5292:P5327 P5328:P5350 P5351:P5577 P5578:P5603 P5604:P5799 P5800:P6160 P6411:P6640 P6641:P6700 P6701:P6748 P6749:P6817 P6846:P6878 P6879:P6927 P6928:P6949 P6950:P6997 P6998:P7539 P7929:P8150 P8151:P8195 P8396:P8451 P8452:P8508"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Z372"/>
  <sheetViews>
    <sheetView showGridLines="0" workbookViewId="0">
      <pane ySplit="5" topLeftCell="A351" activePane="bottomLeft" state="frozen"/>
      <selection pane="bottomLeft" activeCell="G372" sqref="G372"/>
    </sheetView>
  </sheetViews>
  <sheetFormatPr baseColWidth="10" defaultColWidth="12.5703125" defaultRowHeight="15.75" customHeight="1" x14ac:dyDescent="0.2"/>
  <cols>
    <col min="1" max="1" width="40.140625" style="499" customWidth="1"/>
    <col min="2" max="2" width="26.7109375" style="726" customWidth="1"/>
    <col min="3" max="3" width="19.7109375" style="499" customWidth="1"/>
    <col min="4" max="4" width="37.7109375" style="727" customWidth="1"/>
    <col min="5" max="5" width="15.5703125" style="727" bestFit="1" customWidth="1"/>
    <col min="6" max="6" width="12.5703125" style="727"/>
    <col min="7" max="7" width="14" style="782" customWidth="1"/>
    <col min="8" max="8" width="13.7109375" style="782" bestFit="1" customWidth="1"/>
    <col min="9" max="16384" width="12.5703125" style="499"/>
  </cols>
  <sheetData>
    <row r="1" spans="1:26" s="357" customFormat="1" x14ac:dyDescent="0.25">
      <c r="A1" s="942" t="s">
        <v>242</v>
      </c>
      <c r="B1" s="943"/>
      <c r="C1" s="943"/>
      <c r="D1" s="943"/>
      <c r="E1" s="943"/>
      <c r="F1" s="943"/>
      <c r="G1" s="943"/>
      <c r="H1" s="944"/>
      <c r="I1" s="657"/>
      <c r="J1" s="657"/>
      <c r="K1" s="657"/>
      <c r="L1" s="657"/>
      <c r="M1" s="657"/>
      <c r="N1" s="657"/>
      <c r="O1" s="657"/>
      <c r="P1" s="657"/>
      <c r="Q1" s="657"/>
      <c r="R1" s="657"/>
      <c r="S1" s="657"/>
      <c r="T1" s="657"/>
      <c r="U1" s="657"/>
      <c r="V1" s="657"/>
      <c r="W1" s="657"/>
      <c r="X1" s="657"/>
      <c r="Y1" s="657"/>
      <c r="Z1" s="657"/>
    </row>
    <row r="2" spans="1:26" s="569" customFormat="1" x14ac:dyDescent="0.25">
      <c r="A2" s="704" t="s">
        <v>618</v>
      </c>
      <c r="B2" s="908" t="s">
        <v>303</v>
      </c>
      <c r="C2" s="909"/>
      <c r="D2" s="909"/>
      <c r="E2" s="909"/>
      <c r="F2" s="909"/>
      <c r="G2" s="909"/>
      <c r="H2" s="945"/>
    </row>
    <row r="3" spans="1:26" s="569" customFormat="1" x14ac:dyDescent="0.25">
      <c r="A3" s="946" t="s">
        <v>220</v>
      </c>
      <c r="B3" s="948" t="s">
        <v>131</v>
      </c>
      <c r="C3" s="912" t="s">
        <v>219</v>
      </c>
      <c r="D3" s="916"/>
      <c r="E3" s="916"/>
      <c r="F3" s="916"/>
      <c r="G3" s="916"/>
      <c r="H3" s="911"/>
    </row>
    <row r="4" spans="1:26" s="569" customFormat="1" ht="47.25" x14ac:dyDescent="0.25">
      <c r="A4" s="947"/>
      <c r="B4" s="949"/>
      <c r="C4" s="659" t="s">
        <v>132</v>
      </c>
      <c r="D4" s="659" t="s">
        <v>218</v>
      </c>
      <c r="E4" s="659" t="s">
        <v>133</v>
      </c>
      <c r="F4" s="659" t="s">
        <v>134</v>
      </c>
      <c r="G4" s="779" t="s">
        <v>135</v>
      </c>
      <c r="H4" s="779" t="s">
        <v>221</v>
      </c>
      <c r="I4" s="664"/>
      <c r="J4" s="664"/>
      <c r="K4" s="664"/>
      <c r="L4" s="664"/>
      <c r="M4" s="664"/>
      <c r="N4" s="664"/>
      <c r="O4" s="664"/>
      <c r="P4" s="664"/>
      <c r="Q4" s="664"/>
      <c r="R4" s="664"/>
      <c r="S4" s="664"/>
      <c r="T4" s="664"/>
      <c r="U4" s="664"/>
      <c r="V4" s="664"/>
      <c r="W4" s="664"/>
      <c r="X4" s="664"/>
      <c r="Y4" s="664"/>
      <c r="Z4" s="664"/>
    </row>
    <row r="5" spans="1:26" ht="12.75" x14ac:dyDescent="0.2">
      <c r="A5" s="668" t="s">
        <v>62</v>
      </c>
      <c r="B5" s="705" t="s">
        <v>17086</v>
      </c>
      <c r="C5" s="668" t="s">
        <v>17087</v>
      </c>
      <c r="D5" s="670">
        <v>741082233</v>
      </c>
      <c r="E5" s="706">
        <v>41334</v>
      </c>
      <c r="F5" s="670" t="s">
        <v>17088</v>
      </c>
      <c r="G5" s="755">
        <v>0</v>
      </c>
      <c r="H5" s="755">
        <v>0</v>
      </c>
    </row>
    <row r="6" spans="1:26" ht="12.75" x14ac:dyDescent="0.2">
      <c r="A6" s="668" t="s">
        <v>63</v>
      </c>
      <c r="B6" s="705"/>
      <c r="C6" s="668" t="s">
        <v>17087</v>
      </c>
      <c r="D6" s="670">
        <v>741082233</v>
      </c>
      <c r="E6" s="706">
        <v>41334</v>
      </c>
      <c r="F6" s="670" t="s">
        <v>17088</v>
      </c>
      <c r="G6" s="755" t="s">
        <v>17089</v>
      </c>
      <c r="H6" s="755" t="s">
        <v>17090</v>
      </c>
    </row>
    <row r="7" spans="1:26" ht="12.75" x14ac:dyDescent="0.2">
      <c r="A7" s="668" t="s">
        <v>64</v>
      </c>
      <c r="B7" s="705"/>
      <c r="C7" s="668" t="s">
        <v>17087</v>
      </c>
      <c r="D7" s="670">
        <v>741082233</v>
      </c>
      <c r="E7" s="706">
        <v>41334</v>
      </c>
      <c r="F7" s="670" t="s">
        <v>17088</v>
      </c>
      <c r="G7" s="755">
        <v>3681445.73</v>
      </c>
      <c r="H7" s="755">
        <v>0</v>
      </c>
    </row>
    <row r="8" spans="1:26" ht="12.75" x14ac:dyDescent="0.2">
      <c r="A8" s="668" t="s">
        <v>17091</v>
      </c>
      <c r="B8" s="705"/>
      <c r="C8" s="668"/>
      <c r="D8" s="670"/>
      <c r="E8" s="706"/>
      <c r="F8" s="670"/>
      <c r="G8" s="755"/>
      <c r="H8" s="755"/>
    </row>
    <row r="9" spans="1:26" ht="12.75" x14ac:dyDescent="0.2">
      <c r="A9" s="668" t="s">
        <v>65</v>
      </c>
      <c r="B9" s="705"/>
      <c r="C9" s="668" t="s">
        <v>17087</v>
      </c>
      <c r="D9" s="670">
        <v>741082233</v>
      </c>
      <c r="E9" s="706">
        <v>41334</v>
      </c>
      <c r="F9" s="670" t="s">
        <v>17088</v>
      </c>
      <c r="G9" s="755" t="s">
        <v>17092</v>
      </c>
      <c r="H9" s="755" t="s">
        <v>17093</v>
      </c>
    </row>
    <row r="10" spans="1:26" ht="12.75" x14ac:dyDescent="0.2">
      <c r="A10" s="668" t="s">
        <v>66</v>
      </c>
      <c r="B10" s="705"/>
      <c r="C10" s="668"/>
      <c r="D10" s="670"/>
      <c r="E10" s="706"/>
      <c r="F10" s="670"/>
      <c r="G10" s="755"/>
      <c r="H10" s="755"/>
    </row>
    <row r="11" spans="1:26" ht="12.75" x14ac:dyDescent="0.2">
      <c r="A11" s="668" t="s">
        <v>17094</v>
      </c>
      <c r="B11" s="705"/>
      <c r="C11" s="668" t="s">
        <v>17087</v>
      </c>
      <c r="D11" s="670">
        <v>741082233</v>
      </c>
      <c r="E11" s="706">
        <v>41334</v>
      </c>
      <c r="F11" s="670" t="s">
        <v>17088</v>
      </c>
      <c r="G11" s="755">
        <v>38944726.210000001</v>
      </c>
      <c r="H11" s="756" t="s">
        <v>17095</v>
      </c>
    </row>
    <row r="12" spans="1:26" ht="12.75" x14ac:dyDescent="0.2">
      <c r="A12" s="668" t="s">
        <v>17096</v>
      </c>
      <c r="B12" s="705"/>
      <c r="C12" s="668"/>
      <c r="D12" s="670"/>
      <c r="E12" s="706"/>
      <c r="F12" s="670"/>
      <c r="G12" s="755"/>
      <c r="H12" s="755"/>
    </row>
    <row r="13" spans="1:26" ht="12.75" x14ac:dyDescent="0.2">
      <c r="A13" s="668" t="s">
        <v>17097</v>
      </c>
      <c r="B13" s="705"/>
      <c r="C13" s="668"/>
      <c r="D13" s="670"/>
      <c r="E13" s="706"/>
      <c r="F13" s="670"/>
      <c r="G13" s="755"/>
      <c r="H13" s="755"/>
    </row>
    <row r="14" spans="1:26" ht="12.75" x14ac:dyDescent="0.2">
      <c r="A14" s="666" t="s">
        <v>17098</v>
      </c>
      <c r="B14" s="705"/>
      <c r="C14" s="668" t="s">
        <v>17087</v>
      </c>
      <c r="D14" s="666">
        <v>741019973</v>
      </c>
      <c r="E14" s="706">
        <v>34831</v>
      </c>
      <c r="F14" s="670" t="s">
        <v>17088</v>
      </c>
      <c r="G14" s="756">
        <v>0</v>
      </c>
      <c r="H14" s="756">
        <v>0</v>
      </c>
    </row>
    <row r="15" spans="1:26" ht="12.75" x14ac:dyDescent="0.2">
      <c r="A15" s="665" t="s">
        <v>17099</v>
      </c>
      <c r="B15" s="705"/>
      <c r="C15" s="668" t="s">
        <v>17087</v>
      </c>
      <c r="D15" s="666">
        <v>741040883</v>
      </c>
      <c r="E15" s="706">
        <v>37157</v>
      </c>
      <c r="F15" s="670" t="s">
        <v>17088</v>
      </c>
      <c r="G15" s="756">
        <v>1548661</v>
      </c>
      <c r="H15" s="756">
        <v>505.37</v>
      </c>
    </row>
    <row r="16" spans="1:26" ht="12.75" x14ac:dyDescent="0.2">
      <c r="A16" s="665" t="s">
        <v>17100</v>
      </c>
      <c r="B16" s="705"/>
      <c r="C16" s="668" t="s">
        <v>17087</v>
      </c>
      <c r="D16" s="666">
        <v>741041138</v>
      </c>
      <c r="E16" s="706">
        <v>37209</v>
      </c>
      <c r="F16" s="670" t="s">
        <v>17088</v>
      </c>
      <c r="G16" s="756"/>
      <c r="H16" s="756"/>
    </row>
    <row r="17" spans="1:8" ht="12.75" x14ac:dyDescent="0.2">
      <c r="A17" s="665" t="s">
        <v>17101</v>
      </c>
      <c r="B17" s="705"/>
      <c r="C17" s="668" t="s">
        <v>17087</v>
      </c>
      <c r="D17" s="666">
        <v>741054582</v>
      </c>
      <c r="E17" s="706">
        <v>38005</v>
      </c>
      <c r="F17" s="670" t="s">
        <v>17088</v>
      </c>
      <c r="G17" s="756"/>
      <c r="H17" s="756"/>
    </row>
    <row r="18" spans="1:8" ht="12.75" x14ac:dyDescent="0.2">
      <c r="A18" s="665" t="s">
        <v>17102</v>
      </c>
      <c r="B18" s="705"/>
      <c r="C18" s="668" t="s">
        <v>17087</v>
      </c>
      <c r="D18" s="666">
        <v>741072149</v>
      </c>
      <c r="E18" s="706">
        <v>38430</v>
      </c>
      <c r="F18" s="670" t="s">
        <v>17088</v>
      </c>
      <c r="G18" s="756"/>
      <c r="H18" s="756"/>
    </row>
    <row r="19" spans="1:8" ht="12.75" x14ac:dyDescent="0.2">
      <c r="A19" s="665" t="s">
        <v>17103</v>
      </c>
      <c r="B19" s="705"/>
      <c r="C19" s="668" t="s">
        <v>17087</v>
      </c>
      <c r="D19" s="666">
        <v>741073005</v>
      </c>
      <c r="E19" s="706">
        <v>38426</v>
      </c>
      <c r="F19" s="670" t="s">
        <v>17088</v>
      </c>
      <c r="G19" s="756"/>
      <c r="H19" s="756"/>
    </row>
    <row r="20" spans="1:8" ht="12.75" x14ac:dyDescent="0.2">
      <c r="A20" s="665" t="s">
        <v>17104</v>
      </c>
      <c r="B20" s="705"/>
      <c r="C20" s="668" t="s">
        <v>17087</v>
      </c>
      <c r="D20" s="666">
        <v>741080486</v>
      </c>
      <c r="E20" s="706">
        <v>38629</v>
      </c>
      <c r="F20" s="670" t="s">
        <v>17088</v>
      </c>
      <c r="G20" s="756" t="s">
        <v>17105</v>
      </c>
      <c r="H20" s="756"/>
    </row>
    <row r="21" spans="1:8" ht="12.75" x14ac:dyDescent="0.2">
      <c r="A21" s="665" t="s">
        <v>17106</v>
      </c>
      <c r="B21" s="705"/>
      <c r="C21" s="668" t="s">
        <v>17087</v>
      </c>
      <c r="D21" s="666">
        <v>741081075</v>
      </c>
      <c r="E21" s="706">
        <v>38653</v>
      </c>
      <c r="F21" s="670" t="s">
        <v>17088</v>
      </c>
      <c r="G21" s="756"/>
      <c r="H21" s="756"/>
    </row>
    <row r="22" spans="1:8" ht="12.75" x14ac:dyDescent="0.2">
      <c r="A22" s="665" t="s">
        <v>17107</v>
      </c>
      <c r="B22" s="705"/>
      <c r="C22" s="668" t="s">
        <v>17087</v>
      </c>
      <c r="D22" s="666">
        <v>741115115</v>
      </c>
      <c r="E22" s="706">
        <v>39015</v>
      </c>
      <c r="F22" s="670" t="s">
        <v>17088</v>
      </c>
      <c r="G22" s="756"/>
      <c r="H22" s="756"/>
    </row>
    <row r="23" spans="1:8" ht="12.75" x14ac:dyDescent="0.2">
      <c r="A23" s="665" t="s">
        <v>17108</v>
      </c>
      <c r="B23" s="705"/>
      <c r="C23" s="668" t="s">
        <v>17087</v>
      </c>
      <c r="D23" s="666">
        <v>741116243</v>
      </c>
      <c r="E23" s="706">
        <v>39032</v>
      </c>
      <c r="F23" s="670" t="s">
        <v>17088</v>
      </c>
      <c r="G23" s="756" t="s">
        <v>17109</v>
      </c>
      <c r="H23" s="756"/>
    </row>
    <row r="24" spans="1:8" ht="12.75" x14ac:dyDescent="0.2">
      <c r="A24" s="665" t="s">
        <v>17110</v>
      </c>
      <c r="B24" s="705"/>
      <c r="C24" s="668" t="s">
        <v>17087</v>
      </c>
      <c r="D24" s="666">
        <v>741129000</v>
      </c>
      <c r="E24" s="706">
        <v>39248</v>
      </c>
      <c r="F24" s="670" t="s">
        <v>17088</v>
      </c>
      <c r="G24" s="756">
        <v>0</v>
      </c>
      <c r="H24" s="756"/>
    </row>
    <row r="25" spans="1:8" ht="12.75" x14ac:dyDescent="0.2">
      <c r="A25" s="665" t="s">
        <v>17111</v>
      </c>
      <c r="B25" s="705"/>
      <c r="C25" s="668" t="s">
        <v>17087</v>
      </c>
      <c r="D25" s="666">
        <v>741130564</v>
      </c>
      <c r="E25" s="706">
        <v>39267</v>
      </c>
      <c r="F25" s="670" t="s">
        <v>17088</v>
      </c>
      <c r="G25" s="756" t="s">
        <v>17112</v>
      </c>
      <c r="H25" s="756">
        <v>399.54</v>
      </c>
    </row>
    <row r="26" spans="1:8" ht="12.75" x14ac:dyDescent="0.2">
      <c r="A26" s="665" t="s">
        <v>17113</v>
      </c>
      <c r="B26" s="705"/>
      <c r="C26" s="668" t="s">
        <v>17087</v>
      </c>
      <c r="D26" s="666">
        <v>741189763</v>
      </c>
      <c r="E26" s="706">
        <v>40232</v>
      </c>
      <c r="F26" s="670" t="s">
        <v>17088</v>
      </c>
      <c r="G26" s="756" t="s">
        <v>17114</v>
      </c>
      <c r="H26" s="756">
        <v>346.86</v>
      </c>
    </row>
    <row r="27" spans="1:8" ht="12.75" x14ac:dyDescent="0.2">
      <c r="A27" s="665" t="s">
        <v>17115</v>
      </c>
      <c r="B27" s="705"/>
      <c r="C27" s="668" t="s">
        <v>17087</v>
      </c>
      <c r="D27" s="666">
        <v>741082233</v>
      </c>
      <c r="E27" s="706">
        <v>38692</v>
      </c>
      <c r="F27" s="670" t="s">
        <v>17088</v>
      </c>
      <c r="G27" s="756"/>
      <c r="H27" s="756"/>
    </row>
    <row r="28" spans="1:8" ht="12.75" x14ac:dyDescent="0.2">
      <c r="A28" s="665" t="s">
        <v>17116</v>
      </c>
      <c r="B28" s="705"/>
      <c r="C28" s="668" t="s">
        <v>17087</v>
      </c>
      <c r="D28" s="666">
        <v>741445689</v>
      </c>
      <c r="E28" s="706">
        <v>42305</v>
      </c>
      <c r="F28" s="670" t="s">
        <v>17088</v>
      </c>
      <c r="G28" s="756"/>
      <c r="H28" s="756"/>
    </row>
    <row r="29" spans="1:8" ht="12.75" x14ac:dyDescent="0.2">
      <c r="A29" s="668" t="s">
        <v>62</v>
      </c>
      <c r="B29" s="705" t="s">
        <v>17117</v>
      </c>
      <c r="C29" s="668" t="s">
        <v>17118</v>
      </c>
      <c r="D29" s="670">
        <v>741082438</v>
      </c>
      <c r="E29" s="670"/>
      <c r="F29" s="670" t="s">
        <v>17088</v>
      </c>
      <c r="G29" s="755"/>
      <c r="H29" s="755"/>
    </row>
    <row r="30" spans="1:8" ht="12.75" x14ac:dyDescent="0.2">
      <c r="A30" s="668" t="s">
        <v>63</v>
      </c>
      <c r="B30" s="705"/>
      <c r="C30" s="668"/>
      <c r="D30" s="670"/>
      <c r="E30" s="670"/>
      <c r="F30" s="670"/>
      <c r="G30" s="755"/>
      <c r="H30" s="755"/>
    </row>
    <row r="31" spans="1:8" ht="12.75" x14ac:dyDescent="0.2">
      <c r="A31" s="675" t="s">
        <v>17119</v>
      </c>
      <c r="B31" s="705"/>
      <c r="C31" s="668" t="s">
        <v>17118</v>
      </c>
      <c r="D31" s="670">
        <v>741049872</v>
      </c>
      <c r="E31" s="666">
        <v>2003</v>
      </c>
      <c r="F31" s="666" t="s">
        <v>17088</v>
      </c>
      <c r="G31" s="755">
        <v>309295.08</v>
      </c>
      <c r="H31" s="755">
        <v>445390.74</v>
      </c>
    </row>
    <row r="32" spans="1:8" ht="12.75" x14ac:dyDescent="0.2">
      <c r="A32" s="675" t="s">
        <v>17120</v>
      </c>
      <c r="B32" s="705"/>
      <c r="C32" s="668" t="s">
        <v>17118</v>
      </c>
      <c r="D32" s="670">
        <v>741082438</v>
      </c>
      <c r="E32" s="666">
        <v>2013</v>
      </c>
      <c r="F32" s="666" t="s">
        <v>17088</v>
      </c>
      <c r="G32" s="755">
        <v>9175225.0800000001</v>
      </c>
      <c r="H32" s="755">
        <v>16997155.719999999</v>
      </c>
    </row>
    <row r="33" spans="1:8" ht="12.75" x14ac:dyDescent="0.2">
      <c r="A33" s="675" t="s">
        <v>17121</v>
      </c>
      <c r="B33" s="705"/>
      <c r="C33" s="668" t="s">
        <v>17118</v>
      </c>
      <c r="D33" s="670">
        <v>741000375</v>
      </c>
      <c r="E33" s="666">
        <v>2003</v>
      </c>
      <c r="F33" s="666" t="s">
        <v>17122</v>
      </c>
      <c r="G33" s="755">
        <v>8536391.4600000009</v>
      </c>
      <c r="H33" s="755">
        <v>50909.91</v>
      </c>
    </row>
    <row r="34" spans="1:8" ht="12.75" x14ac:dyDescent="0.2">
      <c r="A34" s="675" t="s">
        <v>17123</v>
      </c>
      <c r="B34" s="705"/>
      <c r="C34" s="668" t="s">
        <v>17118</v>
      </c>
      <c r="D34" s="670">
        <v>74162232</v>
      </c>
      <c r="E34" s="666">
        <v>2004</v>
      </c>
      <c r="F34" s="666" t="s">
        <v>17088</v>
      </c>
      <c r="G34" s="755">
        <v>39987.15</v>
      </c>
      <c r="H34" s="755">
        <v>40710.15</v>
      </c>
    </row>
    <row r="35" spans="1:8" ht="12.75" x14ac:dyDescent="0.2">
      <c r="A35" s="675" t="s">
        <v>17124</v>
      </c>
      <c r="B35" s="705"/>
      <c r="C35" s="668" t="s">
        <v>17118</v>
      </c>
      <c r="D35" s="670">
        <v>741431130</v>
      </c>
      <c r="E35" s="666">
        <v>2015</v>
      </c>
      <c r="F35" s="666" t="s">
        <v>17088</v>
      </c>
      <c r="G35" s="755">
        <v>282538.46000000002</v>
      </c>
      <c r="H35" s="755">
        <v>647819.43000000005</v>
      </c>
    </row>
    <row r="36" spans="1:8" ht="12.75" x14ac:dyDescent="0.2">
      <c r="A36" s="668" t="s">
        <v>64</v>
      </c>
      <c r="B36" s="705"/>
      <c r="C36" s="668"/>
      <c r="D36" s="670"/>
      <c r="E36" s="670"/>
      <c r="F36" s="670"/>
      <c r="G36" s="755"/>
      <c r="H36" s="755"/>
    </row>
    <row r="37" spans="1:8" ht="12.75" x14ac:dyDescent="0.2">
      <c r="A37" s="668" t="s">
        <v>17091</v>
      </c>
      <c r="B37" s="705"/>
      <c r="C37" s="668"/>
      <c r="D37" s="670"/>
      <c r="E37" s="670"/>
      <c r="F37" s="670"/>
      <c r="G37" s="755"/>
      <c r="H37" s="755"/>
    </row>
    <row r="38" spans="1:8" ht="12.75" x14ac:dyDescent="0.2">
      <c r="A38" s="675" t="s">
        <v>17125</v>
      </c>
      <c r="B38" s="705"/>
      <c r="C38" s="668" t="s">
        <v>17118</v>
      </c>
      <c r="D38" s="666" t="s">
        <v>17126</v>
      </c>
      <c r="E38" s="666">
        <v>2016</v>
      </c>
      <c r="F38" s="666" t="s">
        <v>17088</v>
      </c>
      <c r="G38" s="756" t="s">
        <v>17127</v>
      </c>
      <c r="H38" s="755">
        <v>361312.23</v>
      </c>
    </row>
    <row r="39" spans="1:8" ht="12.75" x14ac:dyDescent="0.2">
      <c r="A39" s="668" t="s">
        <v>65</v>
      </c>
      <c r="B39" s="705"/>
      <c r="C39" s="668"/>
      <c r="D39" s="670"/>
      <c r="E39" s="670"/>
      <c r="F39" s="670"/>
      <c r="G39" s="755"/>
      <c r="H39" s="755"/>
    </row>
    <row r="40" spans="1:8" ht="12.75" x14ac:dyDescent="0.2">
      <c r="A40" s="668" t="s">
        <v>66</v>
      </c>
      <c r="B40" s="705"/>
      <c r="C40" s="668"/>
      <c r="D40" s="670"/>
      <c r="E40" s="670"/>
      <c r="F40" s="670"/>
      <c r="G40" s="755"/>
      <c r="H40" s="755"/>
    </row>
    <row r="41" spans="1:8" ht="12.75" x14ac:dyDescent="0.2">
      <c r="A41" s="675" t="s">
        <v>17128</v>
      </c>
      <c r="B41" s="705"/>
      <c r="C41" s="668" t="s">
        <v>17118</v>
      </c>
      <c r="D41" s="666" t="s">
        <v>17126</v>
      </c>
      <c r="E41" s="666">
        <v>2011</v>
      </c>
      <c r="F41" s="666" t="s">
        <v>17088</v>
      </c>
      <c r="G41" s="756">
        <v>685498.5</v>
      </c>
      <c r="H41" s="756">
        <v>16147258.310000001</v>
      </c>
    </row>
    <row r="42" spans="1:8" ht="12.75" x14ac:dyDescent="0.2">
      <c r="A42" s="675" t="s">
        <v>17129</v>
      </c>
      <c r="B42" s="705"/>
      <c r="C42" s="668" t="s">
        <v>17118</v>
      </c>
      <c r="D42" s="666" t="s">
        <v>17130</v>
      </c>
      <c r="E42" s="666">
        <v>2014</v>
      </c>
      <c r="F42" s="666" t="s">
        <v>17088</v>
      </c>
      <c r="G42" s="756">
        <v>2207.54</v>
      </c>
      <c r="H42" s="756">
        <v>2209.35</v>
      </c>
    </row>
    <row r="43" spans="1:8" ht="12.75" x14ac:dyDescent="0.2">
      <c r="A43" s="668" t="s">
        <v>62</v>
      </c>
      <c r="B43" s="705" t="s">
        <v>634</v>
      </c>
      <c r="C43" s="668" t="s">
        <v>17118</v>
      </c>
      <c r="D43" s="670" t="s">
        <v>17131</v>
      </c>
      <c r="E43" s="670">
        <v>2005</v>
      </c>
      <c r="F43" s="666" t="s">
        <v>17088</v>
      </c>
      <c r="G43" s="755">
        <v>0</v>
      </c>
      <c r="H43" s="755">
        <v>0</v>
      </c>
    </row>
    <row r="44" spans="1:8" ht="12.75" x14ac:dyDescent="0.2">
      <c r="A44" s="668" t="s">
        <v>63</v>
      </c>
      <c r="B44" s="705"/>
      <c r="C44" s="668" t="s">
        <v>17118</v>
      </c>
      <c r="D44" s="670" t="s">
        <v>17131</v>
      </c>
      <c r="E44" s="670">
        <v>2013</v>
      </c>
      <c r="F44" s="666" t="s">
        <v>17088</v>
      </c>
      <c r="G44" s="755">
        <v>394748</v>
      </c>
      <c r="H44" s="755">
        <v>397831.5</v>
      </c>
    </row>
    <row r="45" spans="1:8" ht="12.75" x14ac:dyDescent="0.2">
      <c r="A45" s="668" t="s">
        <v>64</v>
      </c>
      <c r="B45" s="705"/>
      <c r="C45" s="668"/>
      <c r="D45" s="670"/>
      <c r="E45" s="670"/>
      <c r="F45" s="670"/>
      <c r="G45" s="755"/>
      <c r="H45" s="755"/>
    </row>
    <row r="46" spans="1:8" ht="12.75" x14ac:dyDescent="0.2">
      <c r="A46" s="668" t="s">
        <v>17091</v>
      </c>
      <c r="B46" s="705"/>
      <c r="C46" s="668" t="s">
        <v>17118</v>
      </c>
      <c r="D46" s="670" t="s">
        <v>17131</v>
      </c>
      <c r="E46" s="670">
        <v>2013</v>
      </c>
      <c r="F46" s="666" t="s">
        <v>17088</v>
      </c>
      <c r="G46" s="755">
        <v>125212.24</v>
      </c>
      <c r="H46" s="755">
        <v>47583.26</v>
      </c>
    </row>
    <row r="47" spans="1:8" ht="12.75" x14ac:dyDescent="0.2">
      <c r="A47" s="668" t="s">
        <v>65</v>
      </c>
      <c r="B47" s="705"/>
      <c r="C47" s="668" t="s">
        <v>17118</v>
      </c>
      <c r="D47" s="670" t="s">
        <v>17131</v>
      </c>
      <c r="E47" s="670">
        <v>2013</v>
      </c>
      <c r="F47" s="666" t="s">
        <v>17088</v>
      </c>
      <c r="G47" s="755">
        <v>45490.03</v>
      </c>
      <c r="H47" s="755">
        <v>43757.11</v>
      </c>
    </row>
    <row r="48" spans="1:8" ht="12.75" x14ac:dyDescent="0.2">
      <c r="A48" s="668" t="s">
        <v>66</v>
      </c>
      <c r="B48" s="707"/>
      <c r="C48" s="668"/>
      <c r="D48" s="670"/>
      <c r="E48" s="670"/>
      <c r="F48" s="666"/>
      <c r="G48" s="755"/>
      <c r="H48" s="755"/>
    </row>
    <row r="49" spans="1:8" ht="12.75" x14ac:dyDescent="0.2">
      <c r="A49" s="668" t="s">
        <v>17094</v>
      </c>
      <c r="B49" s="705"/>
      <c r="C49" s="668"/>
      <c r="D49" s="670"/>
      <c r="E49" s="670"/>
      <c r="F49" s="670"/>
      <c r="G49" s="755"/>
      <c r="H49" s="755"/>
    </row>
    <row r="50" spans="1:8" ht="12.75" x14ac:dyDescent="0.2">
      <c r="A50" s="668" t="s">
        <v>17096</v>
      </c>
      <c r="B50" s="705"/>
      <c r="C50" s="668" t="s">
        <v>17118</v>
      </c>
      <c r="D50" s="670" t="s">
        <v>17131</v>
      </c>
      <c r="E50" s="670">
        <v>2013</v>
      </c>
      <c r="F50" s="666" t="s">
        <v>17088</v>
      </c>
      <c r="G50" s="755">
        <v>4311405.83</v>
      </c>
      <c r="H50" s="755">
        <v>23359041.449999999</v>
      </c>
    </row>
    <row r="51" spans="1:8" ht="12.75" x14ac:dyDescent="0.2">
      <c r="A51" s="668" t="s">
        <v>17132</v>
      </c>
      <c r="B51" s="705"/>
      <c r="C51" s="668" t="s">
        <v>17118</v>
      </c>
      <c r="D51" s="670" t="s">
        <v>17133</v>
      </c>
      <c r="E51" s="670">
        <v>2001</v>
      </c>
      <c r="F51" s="666" t="s">
        <v>17088</v>
      </c>
      <c r="G51" s="740">
        <v>394748</v>
      </c>
      <c r="H51" s="740">
        <v>397831.5</v>
      </c>
    </row>
    <row r="52" spans="1:8" ht="12.75" x14ac:dyDescent="0.2">
      <c r="A52" s="668" t="s">
        <v>17134</v>
      </c>
      <c r="B52" s="705"/>
      <c r="C52" s="668" t="s">
        <v>17118</v>
      </c>
      <c r="D52" s="670" t="s">
        <v>17135</v>
      </c>
      <c r="E52" s="670">
        <v>2011</v>
      </c>
      <c r="F52" s="666" t="s">
        <v>17088</v>
      </c>
      <c r="G52" s="755">
        <v>1589.1</v>
      </c>
      <c r="H52" s="755">
        <v>1866.62</v>
      </c>
    </row>
    <row r="53" spans="1:8" ht="12.75" x14ac:dyDescent="0.2">
      <c r="A53" s="668" t="s">
        <v>17136</v>
      </c>
      <c r="B53" s="705"/>
      <c r="C53" s="668" t="s">
        <v>17118</v>
      </c>
      <c r="D53" s="670" t="s">
        <v>17137</v>
      </c>
      <c r="E53" s="670">
        <v>2011</v>
      </c>
      <c r="F53" s="666" t="s">
        <v>17088</v>
      </c>
      <c r="G53" s="755">
        <v>4556.6099999999997</v>
      </c>
      <c r="H53" s="755" t="s">
        <v>17138</v>
      </c>
    </row>
    <row r="54" spans="1:8" ht="12.75" x14ac:dyDescent="0.2">
      <c r="A54" s="668" t="s">
        <v>17139</v>
      </c>
      <c r="B54" s="705"/>
      <c r="C54" s="668" t="s">
        <v>17118</v>
      </c>
      <c r="D54" s="670" t="s">
        <v>17140</v>
      </c>
      <c r="E54" s="670">
        <v>2011</v>
      </c>
      <c r="F54" s="666" t="s">
        <v>17088</v>
      </c>
      <c r="G54" s="755"/>
      <c r="H54" s="755"/>
    </row>
    <row r="55" spans="1:8" ht="12.75" x14ac:dyDescent="0.2">
      <c r="A55" s="668" t="s">
        <v>17142</v>
      </c>
      <c r="B55" s="705"/>
      <c r="C55" s="668" t="s">
        <v>17118</v>
      </c>
      <c r="D55" s="670" t="s">
        <v>17143</v>
      </c>
      <c r="E55" s="670">
        <v>2011</v>
      </c>
      <c r="F55" s="666" t="s">
        <v>17088</v>
      </c>
      <c r="G55" s="755">
        <v>1000</v>
      </c>
      <c r="H55" s="755"/>
    </row>
    <row r="56" spans="1:8" ht="12.75" x14ac:dyDescent="0.2">
      <c r="A56" s="668" t="s">
        <v>17144</v>
      </c>
      <c r="B56" s="705"/>
      <c r="C56" s="668" t="s">
        <v>17118</v>
      </c>
      <c r="D56" s="670" t="s">
        <v>17145</v>
      </c>
      <c r="E56" s="670">
        <v>2003</v>
      </c>
      <c r="F56" s="666" t="s">
        <v>17088</v>
      </c>
      <c r="G56" s="755">
        <v>44636</v>
      </c>
      <c r="H56" s="755">
        <v>44636</v>
      </c>
    </row>
    <row r="57" spans="1:8" ht="12.75" x14ac:dyDescent="0.2">
      <c r="A57" s="668" t="s">
        <v>62</v>
      </c>
      <c r="B57" s="705" t="s">
        <v>17146</v>
      </c>
      <c r="C57" s="668" t="s">
        <v>17087</v>
      </c>
      <c r="D57" s="670" t="s">
        <v>17147</v>
      </c>
      <c r="E57" s="670">
        <v>2006</v>
      </c>
      <c r="F57" s="670" t="s">
        <v>17088</v>
      </c>
      <c r="G57" s="755">
        <v>0</v>
      </c>
      <c r="H57" s="755">
        <v>0</v>
      </c>
    </row>
    <row r="58" spans="1:8" ht="12.75" x14ac:dyDescent="0.2">
      <c r="A58" s="668" t="s">
        <v>63</v>
      </c>
      <c r="B58" s="705"/>
      <c r="C58" s="668" t="s">
        <v>17087</v>
      </c>
      <c r="D58" s="670" t="s">
        <v>17148</v>
      </c>
      <c r="E58" s="670">
        <v>2001</v>
      </c>
      <c r="F58" s="670" t="s">
        <v>17088</v>
      </c>
      <c r="G58" s="755" t="s">
        <v>17149</v>
      </c>
      <c r="H58" s="755" t="s">
        <v>17150</v>
      </c>
    </row>
    <row r="59" spans="1:8" ht="12.75" x14ac:dyDescent="0.2">
      <c r="A59" s="668" t="s">
        <v>65</v>
      </c>
      <c r="B59" s="705"/>
      <c r="C59" s="668" t="s">
        <v>17087</v>
      </c>
      <c r="D59" s="670" t="s">
        <v>17151</v>
      </c>
      <c r="E59" s="670">
        <v>2010</v>
      </c>
      <c r="F59" s="670" t="s">
        <v>17088</v>
      </c>
      <c r="G59" s="755"/>
      <c r="H59" s="755"/>
    </row>
    <row r="60" spans="1:8" ht="12.75" x14ac:dyDescent="0.2">
      <c r="A60" s="668" t="s">
        <v>62</v>
      </c>
      <c r="B60" s="705" t="s">
        <v>17152</v>
      </c>
      <c r="C60" s="668" t="s">
        <v>17087</v>
      </c>
      <c r="D60" s="670">
        <v>741082268</v>
      </c>
      <c r="E60" s="670">
        <v>2005</v>
      </c>
      <c r="F60" s="670" t="s">
        <v>17088</v>
      </c>
      <c r="G60" s="756"/>
      <c r="H60" s="756"/>
    </row>
    <row r="61" spans="1:8" ht="12.75" x14ac:dyDescent="0.2">
      <c r="A61" s="668" t="s">
        <v>63</v>
      </c>
      <c r="B61" s="705"/>
      <c r="C61" s="675" t="s">
        <v>17087</v>
      </c>
      <c r="D61" s="666" t="s">
        <v>17153</v>
      </c>
      <c r="E61" s="666">
        <v>2013</v>
      </c>
      <c r="F61" s="666" t="s">
        <v>17088</v>
      </c>
      <c r="G61" s="756">
        <v>149656.15</v>
      </c>
      <c r="H61" s="756">
        <v>235406.92</v>
      </c>
    </row>
    <row r="62" spans="1:8" ht="12.75" x14ac:dyDescent="0.2">
      <c r="A62" s="668" t="s">
        <v>64</v>
      </c>
      <c r="B62" s="705"/>
      <c r="C62" s="675" t="s">
        <v>17087</v>
      </c>
      <c r="D62" s="666" t="s">
        <v>17153</v>
      </c>
      <c r="E62" s="666">
        <v>2020</v>
      </c>
      <c r="F62" s="666" t="s">
        <v>17088</v>
      </c>
      <c r="G62" s="756"/>
      <c r="H62" s="756"/>
    </row>
    <row r="63" spans="1:8" ht="12.75" x14ac:dyDescent="0.2">
      <c r="A63" s="668" t="s">
        <v>17091</v>
      </c>
      <c r="B63" s="705"/>
      <c r="C63" s="675"/>
      <c r="D63" s="666"/>
      <c r="E63" s="666"/>
      <c r="F63" s="666"/>
      <c r="G63" s="756"/>
      <c r="H63" s="756"/>
    </row>
    <row r="64" spans="1:8" ht="12.75" x14ac:dyDescent="0.2">
      <c r="A64" s="668" t="s">
        <v>65</v>
      </c>
      <c r="B64" s="705"/>
      <c r="C64" s="675" t="s">
        <v>17087</v>
      </c>
      <c r="D64" s="666" t="s">
        <v>17153</v>
      </c>
      <c r="E64" s="666">
        <v>2015</v>
      </c>
      <c r="F64" s="666" t="s">
        <v>17088</v>
      </c>
      <c r="G64" s="756">
        <v>2781.81</v>
      </c>
      <c r="H64" s="756">
        <v>2781.81</v>
      </c>
    </row>
    <row r="65" spans="1:8" ht="12.75" x14ac:dyDescent="0.2">
      <c r="A65" s="668" t="s">
        <v>66</v>
      </c>
      <c r="B65" s="705"/>
      <c r="C65" s="668"/>
      <c r="D65" s="670"/>
      <c r="E65" s="670"/>
      <c r="F65" s="670"/>
      <c r="G65" s="755"/>
      <c r="H65" s="755"/>
    </row>
    <row r="66" spans="1:8" ht="12.75" x14ac:dyDescent="0.2">
      <c r="A66" s="668" t="s">
        <v>17094</v>
      </c>
      <c r="B66" s="705"/>
      <c r="C66" s="675"/>
      <c r="D66" s="666"/>
      <c r="E66" s="670"/>
      <c r="F66" s="670"/>
      <c r="G66" s="755"/>
      <c r="H66" s="755"/>
    </row>
    <row r="67" spans="1:8" ht="12.75" x14ac:dyDescent="0.2">
      <c r="A67" s="668" t="s">
        <v>17096</v>
      </c>
      <c r="B67" s="705"/>
      <c r="C67" s="668"/>
      <c r="D67" s="670"/>
      <c r="E67" s="670"/>
      <c r="F67" s="670"/>
      <c r="G67" s="755"/>
      <c r="H67" s="755"/>
    </row>
    <row r="68" spans="1:8" ht="12.75" x14ac:dyDescent="0.2">
      <c r="A68" s="668" t="s">
        <v>17154</v>
      </c>
      <c r="B68" s="705"/>
      <c r="C68" s="668" t="s">
        <v>17087</v>
      </c>
      <c r="D68" s="670" t="s">
        <v>17153</v>
      </c>
      <c r="E68" s="670">
        <v>2015</v>
      </c>
      <c r="F68" s="670" t="s">
        <v>17088</v>
      </c>
      <c r="G68" s="755">
        <v>105921.76</v>
      </c>
      <c r="H68" s="755">
        <v>83711.63</v>
      </c>
    </row>
    <row r="69" spans="1:8" ht="12.75" x14ac:dyDescent="0.2">
      <c r="A69" s="668" t="s">
        <v>17155</v>
      </c>
      <c r="B69" s="705"/>
      <c r="C69" s="668" t="s">
        <v>17087</v>
      </c>
      <c r="D69" s="670" t="s">
        <v>17153</v>
      </c>
      <c r="E69" s="670">
        <v>2012</v>
      </c>
      <c r="F69" s="670" t="s">
        <v>17088</v>
      </c>
      <c r="G69" s="755" t="s">
        <v>17156</v>
      </c>
      <c r="H69" s="755" t="s">
        <v>17157</v>
      </c>
    </row>
    <row r="70" spans="1:8" ht="12.75" x14ac:dyDescent="0.2">
      <c r="A70" s="668" t="s">
        <v>17158</v>
      </c>
      <c r="B70" s="705"/>
      <c r="C70" s="668" t="s">
        <v>17087</v>
      </c>
      <c r="D70" s="670" t="s">
        <v>17153</v>
      </c>
      <c r="E70" s="670">
        <v>2022</v>
      </c>
      <c r="F70" s="670" t="s">
        <v>17088</v>
      </c>
      <c r="G70" s="755" t="s">
        <v>17141</v>
      </c>
      <c r="H70" s="755">
        <v>246346.79</v>
      </c>
    </row>
    <row r="71" spans="1:8" ht="12.75" x14ac:dyDescent="0.2">
      <c r="A71" s="668" t="s">
        <v>62</v>
      </c>
      <c r="B71" s="705" t="s">
        <v>17159</v>
      </c>
      <c r="C71" s="668" t="s">
        <v>17087</v>
      </c>
      <c r="D71" s="670" t="s">
        <v>17160</v>
      </c>
      <c r="E71" s="670">
        <v>2006</v>
      </c>
      <c r="F71" s="670" t="s">
        <v>17088</v>
      </c>
      <c r="G71" s="755">
        <v>0</v>
      </c>
      <c r="H71" s="755">
        <v>0</v>
      </c>
    </row>
    <row r="72" spans="1:8" ht="12.75" x14ac:dyDescent="0.2">
      <c r="A72" s="668" t="s">
        <v>63</v>
      </c>
      <c r="B72" s="705"/>
      <c r="C72" s="668" t="s">
        <v>17087</v>
      </c>
      <c r="D72" s="670" t="s">
        <v>17161</v>
      </c>
      <c r="E72" s="670">
        <v>2001</v>
      </c>
      <c r="F72" s="670" t="s">
        <v>17088</v>
      </c>
      <c r="G72" s="755" t="s">
        <v>17162</v>
      </c>
      <c r="H72" s="755" t="s">
        <v>17162</v>
      </c>
    </row>
    <row r="73" spans="1:8" ht="12.75" x14ac:dyDescent="0.2">
      <c r="A73" s="668" t="s">
        <v>17163</v>
      </c>
      <c r="B73" s="705"/>
      <c r="C73" s="668" t="s">
        <v>17087</v>
      </c>
      <c r="D73" s="670" t="s">
        <v>17160</v>
      </c>
      <c r="E73" s="670">
        <v>2013</v>
      </c>
      <c r="F73" s="670" t="s">
        <v>17088</v>
      </c>
      <c r="G73" s="755" t="s">
        <v>17164</v>
      </c>
      <c r="H73" s="755" t="s">
        <v>17165</v>
      </c>
    </row>
    <row r="74" spans="1:8" ht="12.75" x14ac:dyDescent="0.2">
      <c r="A74" s="668" t="s">
        <v>65</v>
      </c>
      <c r="B74" s="705"/>
      <c r="C74" s="668" t="s">
        <v>17087</v>
      </c>
      <c r="D74" s="670"/>
      <c r="E74" s="670">
        <v>2015</v>
      </c>
      <c r="F74" s="670" t="s">
        <v>17088</v>
      </c>
      <c r="G74" s="755">
        <v>0</v>
      </c>
      <c r="H74" s="755">
        <v>0</v>
      </c>
    </row>
    <row r="75" spans="1:8" ht="12.75" x14ac:dyDescent="0.2">
      <c r="A75" s="668" t="s">
        <v>66</v>
      </c>
      <c r="B75" s="705"/>
      <c r="C75" s="668"/>
      <c r="D75" s="670"/>
      <c r="E75" s="670"/>
      <c r="F75" s="670"/>
      <c r="G75" s="755"/>
      <c r="H75" s="755"/>
    </row>
    <row r="76" spans="1:8" ht="12.75" x14ac:dyDescent="0.2">
      <c r="A76" s="668" t="s">
        <v>17094</v>
      </c>
      <c r="B76" s="705"/>
      <c r="C76" s="668"/>
      <c r="D76" s="670"/>
      <c r="E76" s="670"/>
      <c r="F76" s="670"/>
      <c r="G76" s="755"/>
      <c r="H76" s="755"/>
    </row>
    <row r="77" spans="1:8" ht="12.75" x14ac:dyDescent="0.2">
      <c r="A77" s="668" t="s">
        <v>17096</v>
      </c>
      <c r="B77" s="705"/>
      <c r="C77" s="668"/>
      <c r="D77" s="670"/>
      <c r="E77" s="670"/>
      <c r="F77" s="670"/>
      <c r="G77" s="755"/>
      <c r="H77" s="755"/>
    </row>
    <row r="78" spans="1:8" ht="12.75" x14ac:dyDescent="0.2">
      <c r="A78" s="668" t="s">
        <v>17154</v>
      </c>
      <c r="B78" s="705"/>
      <c r="C78" s="668" t="s">
        <v>17087</v>
      </c>
      <c r="D78" s="670" t="s">
        <v>17160</v>
      </c>
      <c r="E78" s="670">
        <v>2015</v>
      </c>
      <c r="F78" s="670" t="s">
        <v>17088</v>
      </c>
      <c r="G78" s="755" t="s">
        <v>17166</v>
      </c>
      <c r="H78" s="755">
        <v>9965.44</v>
      </c>
    </row>
    <row r="79" spans="1:8" ht="12.75" x14ac:dyDescent="0.2">
      <c r="A79" s="668" t="s">
        <v>17158</v>
      </c>
      <c r="B79" s="705"/>
      <c r="C79" s="668" t="s">
        <v>17087</v>
      </c>
      <c r="D79" s="670" t="s">
        <v>17160</v>
      </c>
      <c r="E79" s="670">
        <v>2022</v>
      </c>
      <c r="F79" s="670" t="s">
        <v>17088</v>
      </c>
      <c r="G79" s="755">
        <v>0</v>
      </c>
      <c r="H79" s="755" t="s">
        <v>17167</v>
      </c>
    </row>
    <row r="80" spans="1:8" ht="12.75" x14ac:dyDescent="0.2">
      <c r="A80" s="667"/>
      <c r="B80" s="705" t="s">
        <v>275</v>
      </c>
      <c r="C80" s="668"/>
      <c r="D80" s="670"/>
      <c r="E80" s="670"/>
      <c r="F80" s="670"/>
      <c r="G80" s="755"/>
      <c r="H80" s="755"/>
    </row>
    <row r="81" spans="1:8" ht="12.75" x14ac:dyDescent="0.2">
      <c r="A81" s="668" t="s">
        <v>62</v>
      </c>
      <c r="B81" s="705"/>
      <c r="C81" s="668" t="s">
        <v>17168</v>
      </c>
      <c r="D81" s="670">
        <v>811017736</v>
      </c>
      <c r="E81" s="706">
        <v>38692</v>
      </c>
      <c r="F81" s="670" t="s">
        <v>17088</v>
      </c>
      <c r="G81" s="755" t="s">
        <v>17141</v>
      </c>
      <c r="H81" s="755"/>
    </row>
    <row r="82" spans="1:8" ht="12.75" x14ac:dyDescent="0.2">
      <c r="A82" s="668" t="s">
        <v>63</v>
      </c>
      <c r="B82" s="705"/>
      <c r="C82" s="668" t="s">
        <v>17168</v>
      </c>
      <c r="D82" s="670">
        <v>811005363</v>
      </c>
      <c r="E82" s="706">
        <v>37159</v>
      </c>
      <c r="F82" s="670" t="s">
        <v>17088</v>
      </c>
      <c r="G82" s="755" t="s">
        <v>17169</v>
      </c>
      <c r="H82" s="755"/>
    </row>
    <row r="83" spans="1:8" ht="12.75" x14ac:dyDescent="0.2">
      <c r="A83" s="668" t="s">
        <v>65</v>
      </c>
      <c r="B83" s="705"/>
      <c r="C83" s="668" t="s">
        <v>17168</v>
      </c>
      <c r="D83" s="670">
        <v>811007943</v>
      </c>
      <c r="E83" s="706">
        <v>37778</v>
      </c>
      <c r="F83" s="670" t="s">
        <v>17088</v>
      </c>
      <c r="G83" s="755" t="s">
        <v>17170</v>
      </c>
      <c r="H83" s="755"/>
    </row>
    <row r="84" spans="1:8" ht="12.75" x14ac:dyDescent="0.2">
      <c r="A84" s="668" t="s">
        <v>66</v>
      </c>
      <c r="B84" s="705"/>
      <c r="C84" s="668"/>
      <c r="D84" s="670"/>
      <c r="E84" s="670"/>
      <c r="F84" s="670"/>
      <c r="G84" s="755"/>
      <c r="H84" s="755"/>
    </row>
    <row r="85" spans="1:8" ht="12.75" x14ac:dyDescent="0.2">
      <c r="A85" s="668" t="s">
        <v>17171</v>
      </c>
      <c r="B85" s="705"/>
      <c r="C85" s="668" t="s">
        <v>17168</v>
      </c>
      <c r="D85" s="670">
        <v>811029084</v>
      </c>
      <c r="E85" s="706">
        <v>43132</v>
      </c>
      <c r="F85" s="670" t="s">
        <v>17088</v>
      </c>
      <c r="G85" s="755">
        <v>1620.23</v>
      </c>
      <c r="H85" s="755">
        <v>1620.23</v>
      </c>
    </row>
    <row r="86" spans="1:8" ht="12.75" x14ac:dyDescent="0.2">
      <c r="A86" s="668" t="s">
        <v>62</v>
      </c>
      <c r="B86" s="705" t="s">
        <v>276</v>
      </c>
      <c r="C86" s="668" t="s">
        <v>17087</v>
      </c>
      <c r="D86" s="670">
        <v>741082276</v>
      </c>
      <c r="E86" s="670">
        <v>2006</v>
      </c>
      <c r="F86" s="670" t="s">
        <v>17088</v>
      </c>
      <c r="G86" s="755">
        <v>0</v>
      </c>
      <c r="H86" s="755">
        <v>0</v>
      </c>
    </row>
    <row r="87" spans="1:8" ht="12.75" x14ac:dyDescent="0.2">
      <c r="A87" s="668" t="s">
        <v>63</v>
      </c>
      <c r="B87" s="705"/>
      <c r="C87" s="668" t="s">
        <v>17087</v>
      </c>
      <c r="D87" s="670">
        <v>741082276</v>
      </c>
      <c r="E87" s="670">
        <v>2013</v>
      </c>
      <c r="F87" s="670" t="s">
        <v>17088</v>
      </c>
      <c r="G87" s="755">
        <v>5871.99</v>
      </c>
      <c r="H87" s="755">
        <v>36855.760000000002</v>
      </c>
    </row>
    <row r="88" spans="1:8" ht="12.75" x14ac:dyDescent="0.2">
      <c r="A88" s="668" t="s">
        <v>64</v>
      </c>
      <c r="B88" s="705"/>
      <c r="C88" s="668" t="s">
        <v>17087</v>
      </c>
      <c r="D88" s="670">
        <v>741082276</v>
      </c>
      <c r="E88" s="670">
        <v>2020</v>
      </c>
      <c r="F88" s="670" t="s">
        <v>17088</v>
      </c>
      <c r="G88" s="755">
        <v>0</v>
      </c>
      <c r="H88" s="755">
        <v>0</v>
      </c>
    </row>
    <row r="89" spans="1:8" ht="12.75" x14ac:dyDescent="0.2">
      <c r="A89" s="668" t="s">
        <v>17091</v>
      </c>
      <c r="B89" s="705"/>
      <c r="C89" s="668"/>
      <c r="D89" s="670"/>
      <c r="E89" s="670"/>
      <c r="F89" s="670"/>
      <c r="G89" s="755"/>
      <c r="H89" s="755"/>
    </row>
    <row r="90" spans="1:8" ht="12.75" x14ac:dyDescent="0.2">
      <c r="A90" s="668" t="s">
        <v>65</v>
      </c>
      <c r="B90" s="705"/>
      <c r="C90" s="668" t="s">
        <v>17087</v>
      </c>
      <c r="D90" s="670">
        <v>741082276</v>
      </c>
      <c r="E90" s="670">
        <v>2007</v>
      </c>
      <c r="F90" s="670" t="s">
        <v>17088</v>
      </c>
      <c r="G90" s="755" t="s">
        <v>17172</v>
      </c>
      <c r="H90" s="755" t="s">
        <v>17172</v>
      </c>
    </row>
    <row r="91" spans="1:8" ht="12.75" x14ac:dyDescent="0.2">
      <c r="A91" s="668" t="s">
        <v>66</v>
      </c>
      <c r="B91" s="705"/>
      <c r="C91" s="668"/>
      <c r="D91" s="670"/>
      <c r="E91" s="670"/>
      <c r="F91" s="670"/>
      <c r="G91" s="755"/>
      <c r="H91" s="755"/>
    </row>
    <row r="92" spans="1:8" ht="12.75" x14ac:dyDescent="0.2">
      <c r="A92" s="668" t="s">
        <v>17094</v>
      </c>
      <c r="B92" s="705"/>
      <c r="C92" s="668" t="s">
        <v>17087</v>
      </c>
      <c r="D92" s="670">
        <v>741082276</v>
      </c>
      <c r="E92" s="670">
        <v>2015</v>
      </c>
      <c r="F92" s="670" t="s">
        <v>17088</v>
      </c>
      <c r="G92" s="755">
        <v>10033.07</v>
      </c>
      <c r="H92" s="755">
        <v>25033.07</v>
      </c>
    </row>
    <row r="93" spans="1:8" ht="12.75" x14ac:dyDescent="0.2">
      <c r="A93" s="668" t="s">
        <v>17096</v>
      </c>
      <c r="B93" s="705"/>
      <c r="C93" s="668"/>
      <c r="D93" s="670"/>
      <c r="E93" s="670"/>
      <c r="F93" s="670"/>
      <c r="G93" s="755"/>
      <c r="H93" s="755"/>
    </row>
    <row r="94" spans="1:8" ht="12.75" x14ac:dyDescent="0.2">
      <c r="A94" s="668" t="s">
        <v>17173</v>
      </c>
      <c r="B94" s="705"/>
      <c r="C94" s="668" t="s">
        <v>17087</v>
      </c>
      <c r="D94" s="670">
        <v>741082276</v>
      </c>
      <c r="E94" s="670">
        <v>2015</v>
      </c>
      <c r="F94" s="670" t="s">
        <v>17088</v>
      </c>
      <c r="G94" s="755">
        <v>0</v>
      </c>
      <c r="H94" s="755">
        <v>627292.31999999995</v>
      </c>
    </row>
    <row r="95" spans="1:8" ht="12.75" x14ac:dyDescent="0.2">
      <c r="A95" s="668" t="s">
        <v>62</v>
      </c>
      <c r="B95" s="705" t="s">
        <v>277</v>
      </c>
      <c r="C95" s="668" t="s">
        <v>17174</v>
      </c>
      <c r="D95" s="670">
        <v>741082284</v>
      </c>
      <c r="E95" s="670">
        <v>2006</v>
      </c>
      <c r="F95" s="670" t="s">
        <v>17088</v>
      </c>
      <c r="G95" s="755">
        <v>0</v>
      </c>
      <c r="H95" s="755">
        <v>0</v>
      </c>
    </row>
    <row r="96" spans="1:8" ht="12.75" x14ac:dyDescent="0.2">
      <c r="A96" s="668" t="s">
        <v>63</v>
      </c>
      <c r="B96" s="705"/>
      <c r="C96" s="668"/>
      <c r="D96" s="670"/>
      <c r="E96" s="670"/>
      <c r="F96" s="670"/>
      <c r="G96" s="755"/>
      <c r="H96" s="755"/>
    </row>
    <row r="97" spans="1:8" ht="12.75" x14ac:dyDescent="0.2">
      <c r="A97" s="675" t="s">
        <v>17175</v>
      </c>
      <c r="B97" s="705"/>
      <c r="C97" s="668" t="s">
        <v>17174</v>
      </c>
      <c r="D97" s="670">
        <v>741082284</v>
      </c>
      <c r="E97" s="670">
        <v>2013</v>
      </c>
      <c r="F97" s="670" t="s">
        <v>17088</v>
      </c>
      <c r="G97" s="755">
        <v>17053.09</v>
      </c>
      <c r="H97" s="755">
        <v>1041.06</v>
      </c>
    </row>
    <row r="98" spans="1:8" ht="12.75" x14ac:dyDescent="0.2">
      <c r="A98" s="668" t="s">
        <v>64</v>
      </c>
      <c r="B98" s="705"/>
      <c r="C98" s="668"/>
      <c r="D98" s="670"/>
      <c r="E98" s="670"/>
      <c r="F98" s="670"/>
      <c r="G98" s="755"/>
      <c r="H98" s="755"/>
    </row>
    <row r="99" spans="1:8" ht="12.75" x14ac:dyDescent="0.2">
      <c r="A99" s="668" t="s">
        <v>17091</v>
      </c>
      <c r="B99" s="705"/>
      <c r="C99" s="668" t="s">
        <v>17174</v>
      </c>
      <c r="D99" s="670">
        <v>741082284</v>
      </c>
      <c r="E99" s="670">
        <v>2021</v>
      </c>
      <c r="F99" s="670" t="s">
        <v>17088</v>
      </c>
      <c r="G99" s="755">
        <v>0</v>
      </c>
      <c r="H99" s="755">
        <v>0</v>
      </c>
    </row>
    <row r="100" spans="1:8" ht="12.75" x14ac:dyDescent="0.2">
      <c r="A100" s="668" t="s">
        <v>65</v>
      </c>
      <c r="B100" s="705"/>
      <c r="C100" s="668" t="s">
        <v>17174</v>
      </c>
      <c r="D100" s="670">
        <v>741046652</v>
      </c>
      <c r="E100" s="670">
        <v>2003</v>
      </c>
      <c r="F100" s="670" t="s">
        <v>17088</v>
      </c>
      <c r="G100" s="755">
        <v>153</v>
      </c>
      <c r="H100" s="755">
        <v>153</v>
      </c>
    </row>
    <row r="101" spans="1:8" ht="12.75" x14ac:dyDescent="0.2">
      <c r="A101" s="668" t="s">
        <v>66</v>
      </c>
      <c r="B101" s="705"/>
      <c r="C101" s="668"/>
      <c r="D101" s="670"/>
      <c r="E101" s="670"/>
      <c r="F101" s="670"/>
      <c r="G101" s="755"/>
      <c r="H101" s="755"/>
    </row>
    <row r="102" spans="1:8" ht="12.75" x14ac:dyDescent="0.2">
      <c r="A102" s="668" t="s">
        <v>17094</v>
      </c>
      <c r="B102" s="705"/>
      <c r="C102" s="668"/>
      <c r="D102" s="670"/>
      <c r="E102" s="670"/>
      <c r="F102" s="670"/>
      <c r="G102" s="755"/>
      <c r="H102" s="755"/>
    </row>
    <row r="103" spans="1:8" ht="12.75" x14ac:dyDescent="0.2">
      <c r="A103" s="668" t="s">
        <v>17096</v>
      </c>
      <c r="B103" s="705"/>
      <c r="C103" s="668" t="s">
        <v>17174</v>
      </c>
      <c r="D103" s="670">
        <v>741082284</v>
      </c>
      <c r="E103" s="670">
        <v>2006</v>
      </c>
      <c r="F103" s="670" t="s">
        <v>17088</v>
      </c>
      <c r="G103" s="755">
        <v>40730.36</v>
      </c>
      <c r="H103" s="755">
        <v>17405.36</v>
      </c>
    </row>
    <row r="104" spans="1:8" ht="12.75" x14ac:dyDescent="0.2">
      <c r="A104" s="668" t="s">
        <v>17176</v>
      </c>
      <c r="B104" s="705"/>
      <c r="C104" s="668" t="s">
        <v>17174</v>
      </c>
      <c r="D104" s="670">
        <v>741082284</v>
      </c>
      <c r="E104" s="670">
        <v>2022</v>
      </c>
      <c r="F104" s="670" t="s">
        <v>17088</v>
      </c>
      <c r="G104" s="755">
        <v>0</v>
      </c>
      <c r="H104" s="755">
        <v>325968.52</v>
      </c>
    </row>
    <row r="105" spans="1:8" ht="12.75" x14ac:dyDescent="0.2">
      <c r="A105" s="675" t="s">
        <v>62</v>
      </c>
      <c r="B105" s="705" t="s">
        <v>278</v>
      </c>
      <c r="C105" s="675" t="s">
        <v>17087</v>
      </c>
      <c r="D105" s="670" t="s">
        <v>17177</v>
      </c>
      <c r="E105" s="666">
        <v>2005</v>
      </c>
      <c r="F105" s="666" t="s">
        <v>17088</v>
      </c>
      <c r="G105" s="756"/>
      <c r="H105" s="756"/>
    </row>
    <row r="106" spans="1:8" ht="12.75" x14ac:dyDescent="0.2">
      <c r="A106" s="675" t="s">
        <v>63</v>
      </c>
      <c r="B106" s="705"/>
      <c r="C106" s="668" t="s">
        <v>17087</v>
      </c>
      <c r="D106" s="670" t="s">
        <v>17178</v>
      </c>
      <c r="E106" s="666">
        <v>2001</v>
      </c>
      <c r="F106" s="666" t="s">
        <v>17088</v>
      </c>
      <c r="G106" s="756" t="s">
        <v>17179</v>
      </c>
      <c r="H106" s="756" t="s">
        <v>17179</v>
      </c>
    </row>
    <row r="107" spans="1:8" ht="12.75" x14ac:dyDescent="0.2">
      <c r="A107" s="675"/>
      <c r="B107" s="705"/>
      <c r="C107" s="668" t="s">
        <v>17180</v>
      </c>
      <c r="D107" s="670" t="s">
        <v>17181</v>
      </c>
      <c r="E107" s="666">
        <v>2005</v>
      </c>
      <c r="F107" s="666" t="s">
        <v>17088</v>
      </c>
      <c r="G107" s="756" t="s">
        <v>17182</v>
      </c>
      <c r="H107" s="756" t="s">
        <v>17183</v>
      </c>
    </row>
    <row r="108" spans="1:8" ht="12.75" x14ac:dyDescent="0.2">
      <c r="A108" s="675" t="s">
        <v>64</v>
      </c>
      <c r="B108" s="705"/>
      <c r="C108" s="668" t="s">
        <v>17180</v>
      </c>
      <c r="D108" s="670" t="s">
        <v>17184</v>
      </c>
      <c r="E108" s="670">
        <v>2020</v>
      </c>
      <c r="F108" s="670" t="s">
        <v>17088</v>
      </c>
      <c r="G108" s="756"/>
      <c r="H108" s="756"/>
    </row>
    <row r="109" spans="1:8" ht="12.75" x14ac:dyDescent="0.2">
      <c r="A109" s="675" t="s">
        <v>17091</v>
      </c>
      <c r="B109" s="708"/>
      <c r="C109" s="675"/>
      <c r="D109" s="666"/>
      <c r="E109" s="666"/>
      <c r="F109" s="666"/>
      <c r="G109" s="756"/>
      <c r="H109" s="756"/>
    </row>
    <row r="110" spans="1:8" ht="12.75" x14ac:dyDescent="0.2">
      <c r="A110" s="675" t="s">
        <v>65</v>
      </c>
      <c r="B110" s="705"/>
      <c r="C110" s="668" t="s">
        <v>17087</v>
      </c>
      <c r="D110" s="670" t="s">
        <v>17185</v>
      </c>
      <c r="E110" s="670">
        <v>2003</v>
      </c>
      <c r="F110" s="670" t="s">
        <v>17088</v>
      </c>
      <c r="G110" s="756" t="s">
        <v>17186</v>
      </c>
      <c r="H110" s="756" t="s">
        <v>17186</v>
      </c>
    </row>
    <row r="111" spans="1:8" ht="12.75" x14ac:dyDescent="0.2">
      <c r="A111" s="675"/>
      <c r="B111" s="705"/>
      <c r="C111" s="668" t="s">
        <v>17180</v>
      </c>
      <c r="D111" s="670" t="s">
        <v>17187</v>
      </c>
      <c r="E111" s="670">
        <v>2005</v>
      </c>
      <c r="F111" s="670" t="s">
        <v>17088</v>
      </c>
      <c r="G111" s="756" t="s">
        <v>17188</v>
      </c>
      <c r="H111" s="756" t="s">
        <v>17188</v>
      </c>
    </row>
    <row r="112" spans="1:8" ht="12.75" x14ac:dyDescent="0.2">
      <c r="A112" s="675" t="s">
        <v>66</v>
      </c>
      <c r="B112" s="705"/>
      <c r="C112" s="668" t="s">
        <v>17180</v>
      </c>
      <c r="D112" s="670" t="s">
        <v>17189</v>
      </c>
      <c r="E112" s="670">
        <v>2006</v>
      </c>
      <c r="F112" s="670" t="s">
        <v>17088</v>
      </c>
      <c r="G112" s="756" t="s">
        <v>17190</v>
      </c>
      <c r="H112" s="756" t="s">
        <v>17190</v>
      </c>
    </row>
    <row r="113" spans="1:26" ht="12.75" x14ac:dyDescent="0.2">
      <c r="A113" s="675" t="s">
        <v>17094</v>
      </c>
      <c r="B113" s="705"/>
      <c r="C113" s="675" t="s">
        <v>17180</v>
      </c>
      <c r="D113" s="670" t="s">
        <v>17191</v>
      </c>
      <c r="E113" s="666">
        <v>2022</v>
      </c>
      <c r="F113" s="666" t="s">
        <v>17088</v>
      </c>
      <c r="G113" s="756"/>
      <c r="H113" s="756" t="s">
        <v>17192</v>
      </c>
    </row>
    <row r="114" spans="1:26" ht="12.75" x14ac:dyDescent="0.2">
      <c r="A114" s="675" t="s">
        <v>17193</v>
      </c>
      <c r="B114" s="705"/>
      <c r="C114" s="675" t="s">
        <v>17118</v>
      </c>
      <c r="D114" s="666" t="s">
        <v>17194</v>
      </c>
      <c r="E114" s="670">
        <v>2019</v>
      </c>
      <c r="F114" s="666" t="s">
        <v>17088</v>
      </c>
      <c r="G114" s="756"/>
      <c r="H114" s="756"/>
    </row>
    <row r="115" spans="1:26" ht="12.75" x14ac:dyDescent="0.2">
      <c r="A115" s="668" t="s">
        <v>62</v>
      </c>
      <c r="B115" s="705" t="s">
        <v>279</v>
      </c>
      <c r="C115" s="675" t="s">
        <v>17087</v>
      </c>
      <c r="D115" s="666" t="s">
        <v>17195</v>
      </c>
      <c r="E115" s="666">
        <v>2006</v>
      </c>
      <c r="F115" s="666" t="s">
        <v>17088</v>
      </c>
      <c r="G115" s="756">
        <v>0</v>
      </c>
      <c r="H115" s="756">
        <v>0</v>
      </c>
      <c r="I115" s="583"/>
      <c r="J115" s="583"/>
      <c r="K115" s="583"/>
      <c r="L115" s="583"/>
      <c r="M115" s="583"/>
      <c r="N115" s="583"/>
      <c r="O115" s="583"/>
      <c r="P115" s="583"/>
      <c r="Q115" s="583"/>
      <c r="R115" s="583"/>
      <c r="S115" s="583"/>
      <c r="T115" s="583"/>
      <c r="U115" s="583"/>
      <c r="V115" s="583"/>
      <c r="W115" s="583"/>
      <c r="X115" s="583"/>
      <c r="Y115" s="583"/>
      <c r="Z115" s="583"/>
    </row>
    <row r="116" spans="1:26" ht="12.75" x14ac:dyDescent="0.2">
      <c r="A116" s="668" t="s">
        <v>63</v>
      </c>
      <c r="B116" s="708"/>
      <c r="C116" s="675" t="s">
        <v>17087</v>
      </c>
      <c r="D116" s="666" t="s">
        <v>17196</v>
      </c>
      <c r="E116" s="666">
        <v>2013</v>
      </c>
      <c r="F116" s="666" t="s">
        <v>17088</v>
      </c>
      <c r="G116" s="756" t="s">
        <v>17197</v>
      </c>
      <c r="H116" s="756" t="s">
        <v>17198</v>
      </c>
      <c r="I116" s="583"/>
      <c r="J116" s="583"/>
      <c r="K116" s="583"/>
      <c r="L116" s="583"/>
      <c r="M116" s="583"/>
      <c r="N116" s="583"/>
      <c r="O116" s="583"/>
      <c r="P116" s="583"/>
      <c r="Q116" s="583"/>
      <c r="R116" s="583"/>
      <c r="S116" s="583"/>
      <c r="T116" s="583"/>
      <c r="U116" s="583"/>
      <c r="V116" s="583"/>
      <c r="W116" s="583"/>
      <c r="X116" s="583"/>
      <c r="Y116" s="583"/>
      <c r="Z116" s="583"/>
    </row>
    <row r="117" spans="1:26" ht="12.75" x14ac:dyDescent="0.2">
      <c r="A117" s="668" t="s">
        <v>65</v>
      </c>
      <c r="B117" s="708"/>
      <c r="C117" s="675" t="s">
        <v>17087</v>
      </c>
      <c r="D117" s="666" t="s">
        <v>17195</v>
      </c>
      <c r="E117" s="666">
        <v>2015</v>
      </c>
      <c r="F117" s="666" t="s">
        <v>17088</v>
      </c>
      <c r="G117" s="756">
        <v>0</v>
      </c>
      <c r="H117" s="756">
        <v>0</v>
      </c>
      <c r="I117" s="583"/>
      <c r="J117" s="583"/>
      <c r="K117" s="583"/>
      <c r="L117" s="583"/>
      <c r="M117" s="583"/>
      <c r="N117" s="583"/>
      <c r="O117" s="583"/>
      <c r="P117" s="583"/>
      <c r="Q117" s="583"/>
      <c r="R117" s="583"/>
      <c r="S117" s="583"/>
      <c r="T117" s="583"/>
      <c r="U117" s="583"/>
      <c r="V117" s="583"/>
      <c r="W117" s="583"/>
      <c r="X117" s="583"/>
      <c r="Y117" s="583"/>
      <c r="Z117" s="583"/>
    </row>
    <row r="118" spans="1:26" ht="12.75" x14ac:dyDescent="0.2">
      <c r="A118" s="668" t="s">
        <v>66</v>
      </c>
      <c r="B118" s="708"/>
      <c r="C118" s="675"/>
      <c r="D118" s="666"/>
      <c r="E118" s="666"/>
      <c r="F118" s="666"/>
      <c r="G118" s="756"/>
      <c r="H118" s="756"/>
      <c r="I118" s="583"/>
      <c r="J118" s="583"/>
      <c r="K118" s="583"/>
      <c r="L118" s="583"/>
      <c r="M118" s="583"/>
      <c r="N118" s="583"/>
      <c r="O118" s="583"/>
      <c r="P118" s="583"/>
      <c r="Q118" s="583"/>
      <c r="R118" s="583"/>
      <c r="S118" s="583"/>
      <c r="T118" s="583"/>
      <c r="U118" s="583"/>
      <c r="V118" s="583"/>
      <c r="W118" s="583"/>
      <c r="X118" s="583"/>
      <c r="Y118" s="583"/>
      <c r="Z118" s="583"/>
    </row>
    <row r="119" spans="1:26" ht="12.75" x14ac:dyDescent="0.2">
      <c r="A119" s="675" t="s">
        <v>17094</v>
      </c>
      <c r="B119" s="708"/>
      <c r="C119" s="675" t="s">
        <v>17087</v>
      </c>
      <c r="D119" s="666" t="s">
        <v>17195</v>
      </c>
      <c r="E119" s="666">
        <v>2015</v>
      </c>
      <c r="F119" s="666" t="s">
        <v>17088</v>
      </c>
      <c r="G119" s="756" t="s">
        <v>17199</v>
      </c>
      <c r="H119" s="756" t="s">
        <v>17200</v>
      </c>
      <c r="I119" s="583"/>
      <c r="J119" s="583"/>
      <c r="K119" s="583"/>
      <c r="L119" s="583"/>
      <c r="M119" s="583"/>
      <c r="N119" s="583"/>
      <c r="O119" s="583"/>
      <c r="P119" s="583"/>
      <c r="Q119" s="583"/>
      <c r="R119" s="583"/>
      <c r="S119" s="583"/>
      <c r="T119" s="583"/>
      <c r="U119" s="583"/>
      <c r="V119" s="583"/>
      <c r="W119" s="583"/>
      <c r="X119" s="583"/>
      <c r="Y119" s="583"/>
      <c r="Z119" s="583"/>
    </row>
    <row r="120" spans="1:26" ht="12.75" x14ac:dyDescent="0.2">
      <c r="A120" s="675" t="s">
        <v>17201</v>
      </c>
      <c r="B120" s="708"/>
      <c r="C120" s="675" t="s">
        <v>17087</v>
      </c>
      <c r="D120" s="666" t="s">
        <v>17195</v>
      </c>
      <c r="E120" s="666">
        <v>2015</v>
      </c>
      <c r="F120" s="666" t="s">
        <v>17088</v>
      </c>
      <c r="G120" s="756">
        <v>0</v>
      </c>
      <c r="H120" s="756" t="s">
        <v>17202</v>
      </c>
      <c r="I120" s="583"/>
      <c r="J120" s="583"/>
      <c r="K120" s="583"/>
      <c r="L120" s="583"/>
      <c r="M120" s="583"/>
      <c r="N120" s="583"/>
      <c r="O120" s="583"/>
      <c r="P120" s="583"/>
      <c r="Q120" s="583"/>
      <c r="R120" s="583"/>
      <c r="S120" s="583"/>
      <c r="T120" s="583"/>
      <c r="U120" s="583"/>
      <c r="V120" s="583"/>
      <c r="W120" s="583"/>
      <c r="X120" s="583"/>
      <c r="Y120" s="583"/>
      <c r="Z120" s="583"/>
    </row>
    <row r="121" spans="1:26" ht="12.75" x14ac:dyDescent="0.2">
      <c r="A121" s="675" t="s">
        <v>17193</v>
      </c>
      <c r="B121" s="708"/>
      <c r="C121" s="675" t="s">
        <v>17087</v>
      </c>
      <c r="D121" s="666" t="s">
        <v>17203</v>
      </c>
      <c r="E121" s="709">
        <v>43132</v>
      </c>
      <c r="F121" s="666" t="s">
        <v>17088</v>
      </c>
      <c r="G121" s="756"/>
      <c r="H121" s="756"/>
      <c r="I121" s="583"/>
      <c r="J121" s="583"/>
      <c r="K121" s="583"/>
      <c r="L121" s="583"/>
      <c r="M121" s="583"/>
      <c r="N121" s="583"/>
      <c r="O121" s="583"/>
      <c r="P121" s="583"/>
      <c r="Q121" s="583"/>
      <c r="R121" s="583"/>
      <c r="S121" s="583"/>
      <c r="T121" s="583"/>
      <c r="U121" s="583"/>
      <c r="V121" s="583"/>
      <c r="W121" s="583"/>
      <c r="X121" s="583"/>
      <c r="Y121" s="583"/>
      <c r="Z121" s="583"/>
    </row>
    <row r="122" spans="1:26" ht="12.75" x14ac:dyDescent="0.2">
      <c r="A122" s="668" t="s">
        <v>62</v>
      </c>
      <c r="B122" s="705" t="s">
        <v>280</v>
      </c>
      <c r="C122" s="668" t="s">
        <v>17087</v>
      </c>
      <c r="D122" s="684" t="s">
        <v>17204</v>
      </c>
      <c r="E122" s="670">
        <v>2005</v>
      </c>
      <c r="F122" s="670" t="s">
        <v>17088</v>
      </c>
      <c r="G122" s="755"/>
      <c r="H122" s="755"/>
    </row>
    <row r="123" spans="1:26" ht="12.75" x14ac:dyDescent="0.2">
      <c r="A123" s="668" t="s">
        <v>63</v>
      </c>
      <c r="B123" s="705"/>
      <c r="C123" s="668" t="s">
        <v>17087</v>
      </c>
      <c r="D123" s="684" t="s">
        <v>17204</v>
      </c>
      <c r="E123" s="670">
        <v>2013</v>
      </c>
      <c r="F123" s="670" t="s">
        <v>17088</v>
      </c>
      <c r="G123" s="755" t="s">
        <v>17205</v>
      </c>
      <c r="H123" s="755">
        <v>47818.46</v>
      </c>
    </row>
    <row r="124" spans="1:26" ht="12.75" x14ac:dyDescent="0.2">
      <c r="A124" s="668" t="s">
        <v>65</v>
      </c>
      <c r="B124" s="705"/>
      <c r="C124" s="668" t="s">
        <v>17087</v>
      </c>
      <c r="D124" s="684" t="s">
        <v>17204</v>
      </c>
      <c r="E124" s="670">
        <v>2016</v>
      </c>
      <c r="F124" s="670" t="s">
        <v>17088</v>
      </c>
      <c r="G124" s="755" t="s">
        <v>17206</v>
      </c>
      <c r="H124" s="755" t="s">
        <v>17206</v>
      </c>
    </row>
    <row r="125" spans="1:26" ht="12.75" x14ac:dyDescent="0.2">
      <c r="A125" s="668" t="s">
        <v>17207</v>
      </c>
      <c r="B125" s="705"/>
      <c r="C125" s="668" t="s">
        <v>17087</v>
      </c>
      <c r="D125" s="684" t="s">
        <v>17208</v>
      </c>
      <c r="E125" s="670">
        <v>2003</v>
      </c>
      <c r="F125" s="670" t="s">
        <v>17088</v>
      </c>
      <c r="G125" s="755">
        <v>97111.71</v>
      </c>
      <c r="H125" s="755">
        <v>97111.71</v>
      </c>
    </row>
    <row r="126" spans="1:26" ht="12.75" x14ac:dyDescent="0.2">
      <c r="A126" s="668" t="s">
        <v>66</v>
      </c>
      <c r="B126" s="705"/>
      <c r="C126" s="668"/>
      <c r="D126" s="670"/>
      <c r="E126" s="670"/>
      <c r="F126" s="670"/>
      <c r="G126" s="755"/>
      <c r="H126" s="755"/>
    </row>
    <row r="127" spans="1:26" ht="12.75" x14ac:dyDescent="0.2">
      <c r="A127" s="668" t="s">
        <v>17094</v>
      </c>
      <c r="B127" s="705"/>
      <c r="C127" s="668" t="s">
        <v>17087</v>
      </c>
      <c r="D127" s="684" t="s">
        <v>17204</v>
      </c>
      <c r="E127" s="670">
        <v>2015</v>
      </c>
      <c r="F127" s="670" t="s">
        <v>17088</v>
      </c>
      <c r="G127" s="755">
        <v>4087.17</v>
      </c>
      <c r="H127" s="755">
        <v>4087.17</v>
      </c>
    </row>
    <row r="128" spans="1:26" ht="12.75" x14ac:dyDescent="0.2">
      <c r="A128" s="668" t="s">
        <v>17096</v>
      </c>
      <c r="B128" s="705"/>
      <c r="C128" s="668"/>
      <c r="D128" s="670"/>
      <c r="E128" s="670"/>
      <c r="F128" s="670"/>
      <c r="G128" s="755"/>
      <c r="H128" s="755"/>
    </row>
    <row r="129" spans="1:8" ht="12.75" x14ac:dyDescent="0.2">
      <c r="A129" s="668" t="s">
        <v>17209</v>
      </c>
      <c r="B129" s="705"/>
      <c r="C129" s="668" t="s">
        <v>17087</v>
      </c>
      <c r="D129" s="684" t="s">
        <v>17204</v>
      </c>
      <c r="E129" s="670">
        <v>2022</v>
      </c>
      <c r="F129" s="670" t="s">
        <v>17088</v>
      </c>
      <c r="G129" s="755" t="s">
        <v>17141</v>
      </c>
      <c r="H129" s="755">
        <v>130236.11</v>
      </c>
    </row>
    <row r="130" spans="1:8" ht="12.75" x14ac:dyDescent="0.2">
      <c r="A130" s="668" t="s">
        <v>62</v>
      </c>
      <c r="B130" s="705" t="s">
        <v>281</v>
      </c>
      <c r="C130" s="668" t="s">
        <v>17118</v>
      </c>
      <c r="D130" s="670" t="s">
        <v>17210</v>
      </c>
      <c r="E130" s="706">
        <v>38692</v>
      </c>
      <c r="F130" s="670" t="s">
        <v>17088</v>
      </c>
      <c r="G130" s="755">
        <v>0</v>
      </c>
      <c r="H130" s="755">
        <v>0</v>
      </c>
    </row>
    <row r="131" spans="1:8" ht="12.75" x14ac:dyDescent="0.2">
      <c r="A131" s="668" t="s">
        <v>63</v>
      </c>
      <c r="B131" s="705"/>
      <c r="C131" s="668" t="s">
        <v>17118</v>
      </c>
      <c r="D131" s="670" t="s">
        <v>17211</v>
      </c>
      <c r="E131" s="706">
        <v>37168</v>
      </c>
      <c r="F131" s="670" t="s">
        <v>17088</v>
      </c>
      <c r="G131" s="755">
        <v>119493.34</v>
      </c>
      <c r="H131" s="755">
        <v>120831.44</v>
      </c>
    </row>
    <row r="132" spans="1:8" ht="12.75" x14ac:dyDescent="0.2">
      <c r="A132" s="668" t="s">
        <v>65</v>
      </c>
      <c r="B132" s="705"/>
      <c r="C132" s="668"/>
      <c r="D132" s="670"/>
      <c r="E132" s="706"/>
      <c r="F132" s="670"/>
      <c r="G132" s="755"/>
      <c r="H132" s="755"/>
    </row>
    <row r="133" spans="1:8" ht="12.75" x14ac:dyDescent="0.2">
      <c r="A133" s="668" t="s">
        <v>17212</v>
      </c>
      <c r="B133" s="705"/>
      <c r="C133" s="668" t="s">
        <v>17118</v>
      </c>
      <c r="D133" s="670" t="s">
        <v>17213</v>
      </c>
      <c r="E133" s="706">
        <v>37778</v>
      </c>
      <c r="F133" s="670" t="s">
        <v>17088</v>
      </c>
      <c r="G133" s="755" t="s">
        <v>17214</v>
      </c>
      <c r="H133" s="755" t="s">
        <v>17214</v>
      </c>
    </row>
    <row r="134" spans="1:8" ht="12.75" x14ac:dyDescent="0.2">
      <c r="A134" s="668" t="s">
        <v>17215</v>
      </c>
      <c r="B134" s="705"/>
      <c r="C134" s="668" t="s">
        <v>17118</v>
      </c>
      <c r="D134" s="670" t="s">
        <v>17216</v>
      </c>
      <c r="E134" s="706">
        <v>38853</v>
      </c>
      <c r="F134" s="670" t="s">
        <v>17088</v>
      </c>
      <c r="G134" s="755">
        <v>1954.14</v>
      </c>
      <c r="H134" s="755">
        <v>25394.76</v>
      </c>
    </row>
    <row r="135" spans="1:8" ht="12.75" x14ac:dyDescent="0.2">
      <c r="A135" s="668" t="s">
        <v>66</v>
      </c>
      <c r="B135" s="705"/>
      <c r="C135" s="668"/>
      <c r="D135" s="670"/>
      <c r="E135" s="670"/>
      <c r="F135" s="670"/>
      <c r="G135" s="755"/>
      <c r="H135" s="755"/>
    </row>
    <row r="136" spans="1:8" ht="12.75" x14ac:dyDescent="0.2">
      <c r="A136" s="668" t="s">
        <v>17094</v>
      </c>
      <c r="B136" s="705"/>
      <c r="C136" s="668" t="s">
        <v>17118</v>
      </c>
      <c r="D136" s="670" t="s">
        <v>17210</v>
      </c>
      <c r="E136" s="706">
        <v>38692</v>
      </c>
      <c r="F136" s="670" t="s">
        <v>17088</v>
      </c>
      <c r="G136" s="755" t="s">
        <v>17217</v>
      </c>
      <c r="H136" s="755">
        <v>360551.57</v>
      </c>
    </row>
    <row r="137" spans="1:8" ht="12.75" x14ac:dyDescent="0.2">
      <c r="A137" s="668" t="s">
        <v>17096</v>
      </c>
      <c r="B137" s="705"/>
      <c r="C137" s="668"/>
      <c r="D137" s="670"/>
      <c r="E137" s="670"/>
      <c r="F137" s="670"/>
      <c r="G137" s="755"/>
      <c r="H137" s="755"/>
    </row>
    <row r="138" spans="1:8" ht="12.75" x14ac:dyDescent="0.2">
      <c r="A138" s="668" t="s">
        <v>17193</v>
      </c>
      <c r="B138" s="705"/>
      <c r="C138" s="668" t="s">
        <v>17118</v>
      </c>
      <c r="D138" s="670" t="s">
        <v>17218</v>
      </c>
      <c r="E138" s="706">
        <v>43131</v>
      </c>
      <c r="F138" s="670" t="s">
        <v>17088</v>
      </c>
      <c r="G138" s="755">
        <v>0</v>
      </c>
      <c r="H138" s="755">
        <v>0</v>
      </c>
    </row>
    <row r="139" spans="1:8" ht="12.75" x14ac:dyDescent="0.2">
      <c r="A139" s="668" t="s">
        <v>62</v>
      </c>
      <c r="B139" s="705" t="s">
        <v>282</v>
      </c>
      <c r="C139" s="668" t="s">
        <v>17118</v>
      </c>
      <c r="D139" s="670">
        <v>7610761035223</v>
      </c>
      <c r="E139" s="670">
        <v>2005</v>
      </c>
      <c r="F139" s="670" t="s">
        <v>17088</v>
      </c>
      <c r="G139" s="755"/>
      <c r="H139" s="755"/>
    </row>
    <row r="140" spans="1:8" ht="12.75" x14ac:dyDescent="0.2">
      <c r="A140" s="668" t="s">
        <v>63</v>
      </c>
      <c r="B140" s="705"/>
      <c r="C140" s="668" t="s">
        <v>17118</v>
      </c>
      <c r="D140" s="670">
        <v>7610761035223</v>
      </c>
      <c r="E140" s="670">
        <v>2005</v>
      </c>
      <c r="F140" s="670" t="s">
        <v>17088</v>
      </c>
      <c r="G140" s="755" t="s">
        <v>17219</v>
      </c>
      <c r="H140" s="755" t="s">
        <v>17220</v>
      </c>
    </row>
    <row r="141" spans="1:8" ht="12.75" x14ac:dyDescent="0.2">
      <c r="A141" s="668" t="s">
        <v>64</v>
      </c>
      <c r="B141" s="705"/>
      <c r="C141" s="668" t="s">
        <v>17118</v>
      </c>
      <c r="D141" s="670">
        <v>7610761035223</v>
      </c>
      <c r="E141" s="670">
        <v>2020</v>
      </c>
      <c r="F141" s="670" t="s">
        <v>17088</v>
      </c>
      <c r="G141" s="755" t="s">
        <v>17141</v>
      </c>
      <c r="H141" s="755" t="s">
        <v>17141</v>
      </c>
    </row>
    <row r="142" spans="1:8" ht="12.75" x14ac:dyDescent="0.2">
      <c r="A142" s="668" t="s">
        <v>17091</v>
      </c>
      <c r="B142" s="705"/>
      <c r="C142" s="668"/>
      <c r="D142" s="670"/>
      <c r="E142" s="670"/>
      <c r="F142" s="670"/>
      <c r="G142" s="755"/>
      <c r="H142" s="755"/>
    </row>
    <row r="143" spans="1:8" ht="12.75" x14ac:dyDescent="0.2">
      <c r="A143" s="668" t="s">
        <v>66</v>
      </c>
      <c r="B143" s="705"/>
      <c r="C143" s="668"/>
      <c r="D143" s="670"/>
      <c r="E143" s="670"/>
      <c r="F143" s="670"/>
      <c r="G143" s="755"/>
      <c r="H143" s="755"/>
    </row>
    <row r="144" spans="1:8" ht="12.75" x14ac:dyDescent="0.2">
      <c r="A144" s="668" t="s">
        <v>17094</v>
      </c>
      <c r="B144" s="705"/>
      <c r="C144" s="668" t="s">
        <v>17118</v>
      </c>
      <c r="D144" s="670">
        <v>7610761035223</v>
      </c>
      <c r="E144" s="670">
        <v>2005</v>
      </c>
      <c r="F144" s="670" t="s">
        <v>17088</v>
      </c>
      <c r="G144" s="755">
        <v>7586.74</v>
      </c>
      <c r="H144" s="755">
        <v>7586.74</v>
      </c>
    </row>
    <row r="145" spans="1:8" ht="12.75" x14ac:dyDescent="0.2">
      <c r="A145" s="668" t="s">
        <v>17096</v>
      </c>
      <c r="B145" s="705"/>
      <c r="C145" s="668"/>
      <c r="D145" s="670"/>
      <c r="E145" s="670"/>
      <c r="F145" s="670"/>
      <c r="G145" s="755"/>
      <c r="H145" s="755"/>
    </row>
    <row r="146" spans="1:8" ht="12.75" x14ac:dyDescent="0.2">
      <c r="A146" s="668" t="s">
        <v>17173</v>
      </c>
      <c r="B146" s="705"/>
      <c r="C146" s="668" t="s">
        <v>17118</v>
      </c>
      <c r="D146" s="670">
        <v>7610761035223</v>
      </c>
      <c r="E146" s="670">
        <v>2022</v>
      </c>
      <c r="F146" s="670" t="s">
        <v>17088</v>
      </c>
      <c r="G146" s="755"/>
      <c r="H146" s="755">
        <v>52449.16</v>
      </c>
    </row>
    <row r="147" spans="1:8" ht="12.75" x14ac:dyDescent="0.2">
      <c r="A147" s="668" t="s">
        <v>62</v>
      </c>
      <c r="B147" s="705" t="s">
        <v>283</v>
      </c>
      <c r="C147" s="668" t="s">
        <v>17087</v>
      </c>
      <c r="D147" s="670" t="s">
        <v>17221</v>
      </c>
      <c r="E147" s="706">
        <v>38693</v>
      </c>
      <c r="F147" s="670" t="s">
        <v>17088</v>
      </c>
      <c r="G147" s="755">
        <v>0</v>
      </c>
      <c r="H147" s="755">
        <v>0</v>
      </c>
    </row>
    <row r="148" spans="1:8" ht="12.75" x14ac:dyDescent="0.2">
      <c r="A148" s="668" t="s">
        <v>63</v>
      </c>
      <c r="B148" s="705"/>
      <c r="C148" s="668" t="s">
        <v>17087</v>
      </c>
      <c r="D148" s="670" t="s">
        <v>17222</v>
      </c>
      <c r="E148" s="706">
        <v>37157</v>
      </c>
      <c r="F148" s="670" t="s">
        <v>17088</v>
      </c>
      <c r="G148" s="755" t="s">
        <v>17223</v>
      </c>
      <c r="H148" s="755" t="s">
        <v>17224</v>
      </c>
    </row>
    <row r="149" spans="1:8" ht="12.75" x14ac:dyDescent="0.2">
      <c r="A149" s="668" t="s">
        <v>65</v>
      </c>
      <c r="B149" s="705"/>
      <c r="C149" s="668" t="s">
        <v>17087</v>
      </c>
      <c r="D149" s="670" t="s">
        <v>17225</v>
      </c>
      <c r="E149" s="706">
        <v>37781</v>
      </c>
      <c r="F149" s="670" t="s">
        <v>17088</v>
      </c>
      <c r="G149" s="755" t="s">
        <v>17226</v>
      </c>
      <c r="H149" s="755" t="s">
        <v>17226</v>
      </c>
    </row>
    <row r="150" spans="1:8" ht="12.75" x14ac:dyDescent="0.2">
      <c r="A150" s="668" t="s">
        <v>62</v>
      </c>
      <c r="B150" s="705" t="s">
        <v>284</v>
      </c>
      <c r="C150" s="668" t="s">
        <v>17087</v>
      </c>
      <c r="D150" s="670" t="s">
        <v>17227</v>
      </c>
      <c r="E150" s="670">
        <v>2006</v>
      </c>
      <c r="F150" s="670" t="s">
        <v>17088</v>
      </c>
      <c r="G150" s="755" t="s">
        <v>17141</v>
      </c>
      <c r="H150" s="755" t="s">
        <v>17141</v>
      </c>
    </row>
    <row r="151" spans="1:8" ht="12.75" x14ac:dyDescent="0.2">
      <c r="A151" s="668" t="s">
        <v>63</v>
      </c>
      <c r="B151" s="705"/>
      <c r="C151" s="668" t="s">
        <v>17087</v>
      </c>
      <c r="D151" s="670" t="s">
        <v>17227</v>
      </c>
      <c r="E151" s="670">
        <v>2006</v>
      </c>
      <c r="F151" s="670" t="s">
        <v>17088</v>
      </c>
      <c r="G151" s="755">
        <v>10521.68</v>
      </c>
      <c r="H151" s="755">
        <v>11274.57</v>
      </c>
    </row>
    <row r="152" spans="1:8" ht="12.75" x14ac:dyDescent="0.2">
      <c r="A152" s="668" t="s">
        <v>65</v>
      </c>
      <c r="B152" s="705"/>
      <c r="C152" s="668" t="s">
        <v>17087</v>
      </c>
      <c r="D152" s="670" t="s">
        <v>17228</v>
      </c>
      <c r="E152" s="670">
        <v>2003</v>
      </c>
      <c r="F152" s="670" t="s">
        <v>17088</v>
      </c>
      <c r="G152" s="755" t="s">
        <v>17229</v>
      </c>
      <c r="H152" s="755" t="s">
        <v>17229</v>
      </c>
    </row>
    <row r="153" spans="1:8" ht="12.75" x14ac:dyDescent="0.2">
      <c r="A153" s="668" t="s">
        <v>66</v>
      </c>
      <c r="B153" s="705"/>
      <c r="C153" s="668"/>
      <c r="D153" s="670"/>
      <c r="E153" s="670"/>
      <c r="F153" s="670"/>
      <c r="G153" s="755"/>
      <c r="H153" s="755"/>
    </row>
    <row r="154" spans="1:8" ht="12.75" x14ac:dyDescent="0.2">
      <c r="A154" s="668" t="s">
        <v>17094</v>
      </c>
      <c r="B154" s="705"/>
      <c r="C154" s="668" t="s">
        <v>17087</v>
      </c>
      <c r="D154" s="670" t="s">
        <v>17227</v>
      </c>
      <c r="E154" s="670">
        <v>2011</v>
      </c>
      <c r="F154" s="670" t="s">
        <v>17088</v>
      </c>
      <c r="G154" s="755">
        <v>5880.38</v>
      </c>
      <c r="H154" s="755">
        <v>5982.85</v>
      </c>
    </row>
    <row r="155" spans="1:8" ht="12.75" x14ac:dyDescent="0.2">
      <c r="A155" s="668" t="s">
        <v>17096</v>
      </c>
      <c r="B155" s="705"/>
      <c r="C155" s="668"/>
      <c r="D155" s="670"/>
      <c r="E155" s="670"/>
      <c r="F155" s="670"/>
      <c r="G155" s="755"/>
      <c r="H155" s="755"/>
    </row>
    <row r="156" spans="1:8" ht="12.75" x14ac:dyDescent="0.2">
      <c r="A156" s="668" t="s">
        <v>17101</v>
      </c>
      <c r="B156" s="705"/>
      <c r="C156" s="668" t="s">
        <v>17087</v>
      </c>
      <c r="D156" s="670" t="s">
        <v>17227</v>
      </c>
      <c r="E156" s="670">
        <v>2022</v>
      </c>
      <c r="F156" s="670"/>
      <c r="G156" s="755">
        <v>0</v>
      </c>
      <c r="H156" s="755">
        <v>607808.16</v>
      </c>
    </row>
    <row r="157" spans="1:8" ht="12.75" x14ac:dyDescent="0.2">
      <c r="A157" s="668" t="s">
        <v>17230</v>
      </c>
      <c r="B157" s="705"/>
      <c r="C157" s="668" t="s">
        <v>17087</v>
      </c>
      <c r="D157" s="670" t="s">
        <v>17227</v>
      </c>
      <c r="E157" s="670">
        <v>2015</v>
      </c>
      <c r="F157" s="670"/>
      <c r="G157" s="755">
        <v>19754.48</v>
      </c>
      <c r="H157" s="755">
        <v>5754.48</v>
      </c>
    </row>
    <row r="158" spans="1:8" ht="12.75" x14ac:dyDescent="0.2">
      <c r="A158" s="668" t="s">
        <v>62</v>
      </c>
      <c r="B158" s="705" t="s">
        <v>285</v>
      </c>
      <c r="C158" s="670" t="s">
        <v>17087</v>
      </c>
      <c r="D158" s="670" t="s">
        <v>17231</v>
      </c>
      <c r="E158" s="670">
        <v>2009</v>
      </c>
      <c r="F158" s="670" t="s">
        <v>17088</v>
      </c>
      <c r="G158" s="755">
        <v>0</v>
      </c>
      <c r="H158" s="755">
        <v>0</v>
      </c>
    </row>
    <row r="159" spans="1:8" ht="12.75" x14ac:dyDescent="0.2">
      <c r="A159" s="668" t="s">
        <v>63</v>
      </c>
      <c r="B159" s="705"/>
      <c r="C159" s="670" t="s">
        <v>17087</v>
      </c>
      <c r="D159" s="670" t="s">
        <v>17231</v>
      </c>
      <c r="E159" s="670">
        <v>2013</v>
      </c>
      <c r="F159" s="670" t="s">
        <v>17088</v>
      </c>
      <c r="G159" s="755">
        <v>11650.35</v>
      </c>
      <c r="H159" s="755">
        <v>2351.62</v>
      </c>
    </row>
    <row r="160" spans="1:8" ht="12.75" x14ac:dyDescent="0.2">
      <c r="A160" s="668" t="s">
        <v>17232</v>
      </c>
      <c r="B160" s="705"/>
      <c r="C160" s="670" t="s">
        <v>17087</v>
      </c>
      <c r="D160" s="670" t="s">
        <v>17233</v>
      </c>
      <c r="E160" s="670">
        <v>2013</v>
      </c>
      <c r="F160" s="670" t="s">
        <v>17088</v>
      </c>
      <c r="G160" s="755" t="s">
        <v>17234</v>
      </c>
      <c r="H160" s="755" t="s">
        <v>17234</v>
      </c>
    </row>
    <row r="161" spans="1:8" ht="12.75" x14ac:dyDescent="0.2">
      <c r="A161" s="668" t="s">
        <v>17235</v>
      </c>
      <c r="B161" s="705"/>
      <c r="C161" s="670" t="s">
        <v>17087</v>
      </c>
      <c r="D161" s="670" t="s">
        <v>17231</v>
      </c>
      <c r="E161" s="670">
        <v>2020</v>
      </c>
      <c r="F161" s="670" t="s">
        <v>17088</v>
      </c>
      <c r="G161" s="755">
        <v>0</v>
      </c>
      <c r="H161" s="755">
        <v>0</v>
      </c>
    </row>
    <row r="162" spans="1:8" ht="12.75" x14ac:dyDescent="0.2">
      <c r="A162" s="668" t="s">
        <v>17236</v>
      </c>
      <c r="B162" s="705"/>
      <c r="C162" s="670"/>
      <c r="D162" s="670"/>
      <c r="E162" s="670"/>
      <c r="F162" s="670"/>
      <c r="G162" s="755"/>
      <c r="H162" s="755"/>
    </row>
    <row r="163" spans="1:8" ht="12.75" x14ac:dyDescent="0.2">
      <c r="A163" s="668" t="s">
        <v>65</v>
      </c>
      <c r="B163" s="705"/>
      <c r="C163" s="670"/>
      <c r="D163" s="670"/>
      <c r="E163" s="670"/>
      <c r="F163" s="670"/>
      <c r="G163" s="755"/>
      <c r="H163" s="755"/>
    </row>
    <row r="164" spans="1:8" ht="12.75" x14ac:dyDescent="0.2">
      <c r="A164" s="668" t="s">
        <v>17237</v>
      </c>
      <c r="B164" s="705"/>
      <c r="C164" s="670" t="s">
        <v>17087</v>
      </c>
      <c r="D164" s="670" t="s">
        <v>17231</v>
      </c>
      <c r="E164" s="670">
        <v>2022</v>
      </c>
      <c r="F164" s="670" t="s">
        <v>17088</v>
      </c>
      <c r="G164" s="755">
        <v>0</v>
      </c>
      <c r="H164" s="755" t="s">
        <v>17238</v>
      </c>
    </row>
    <row r="165" spans="1:8" ht="12.75" x14ac:dyDescent="0.2">
      <c r="A165" s="668" t="s">
        <v>17239</v>
      </c>
      <c r="B165" s="705"/>
      <c r="C165" s="670" t="s">
        <v>17087</v>
      </c>
      <c r="D165" s="670" t="s">
        <v>17231</v>
      </c>
      <c r="E165" s="670">
        <v>2016</v>
      </c>
      <c r="F165" s="670" t="s">
        <v>17088</v>
      </c>
      <c r="G165" s="755">
        <v>0</v>
      </c>
      <c r="H165" s="755">
        <v>0</v>
      </c>
    </row>
    <row r="166" spans="1:8" ht="12.75" x14ac:dyDescent="0.2">
      <c r="A166" s="668" t="s">
        <v>66</v>
      </c>
      <c r="B166" s="705"/>
      <c r="C166" s="670"/>
      <c r="D166" s="670"/>
      <c r="E166" s="670"/>
      <c r="F166" s="670"/>
      <c r="G166" s="755"/>
      <c r="H166" s="755"/>
    </row>
    <row r="167" spans="1:8" ht="12.75" x14ac:dyDescent="0.2">
      <c r="A167" s="668" t="s">
        <v>17240</v>
      </c>
      <c r="B167" s="705"/>
      <c r="C167" s="670"/>
      <c r="D167" s="670"/>
      <c r="E167" s="670"/>
      <c r="F167" s="670"/>
      <c r="G167" s="755"/>
      <c r="H167" s="755"/>
    </row>
    <row r="168" spans="1:8" ht="12.75" x14ac:dyDescent="0.2">
      <c r="A168" s="668" t="s">
        <v>17241</v>
      </c>
      <c r="B168" s="705"/>
      <c r="C168" s="670" t="s">
        <v>17087</v>
      </c>
      <c r="D168" s="670" t="s">
        <v>17231</v>
      </c>
      <c r="E168" s="670">
        <v>2015</v>
      </c>
      <c r="F168" s="670" t="s">
        <v>17088</v>
      </c>
      <c r="G168" s="755" t="s">
        <v>17242</v>
      </c>
      <c r="H168" s="755" t="s">
        <v>17243</v>
      </c>
    </row>
    <row r="169" spans="1:8" ht="12.75" x14ac:dyDescent="0.2">
      <c r="A169" s="668" t="s">
        <v>17244</v>
      </c>
      <c r="B169" s="705"/>
      <c r="C169" s="670" t="s">
        <v>17087</v>
      </c>
      <c r="D169" s="670" t="s">
        <v>17231</v>
      </c>
      <c r="E169" s="670">
        <v>2022</v>
      </c>
      <c r="F169" s="670" t="s">
        <v>17088</v>
      </c>
      <c r="G169" s="755">
        <v>0</v>
      </c>
      <c r="H169" s="755" t="s">
        <v>17245</v>
      </c>
    </row>
    <row r="170" spans="1:8" ht="12.75" x14ac:dyDescent="0.2">
      <c r="A170" s="668" t="s">
        <v>62</v>
      </c>
      <c r="B170" s="705" t="s">
        <v>286</v>
      </c>
      <c r="C170" s="675" t="s">
        <v>17087</v>
      </c>
      <c r="D170" s="666">
        <v>7410741298767</v>
      </c>
      <c r="E170" s="666">
        <v>2012</v>
      </c>
      <c r="F170" s="666" t="s">
        <v>17088</v>
      </c>
      <c r="G170" s="755">
        <v>0</v>
      </c>
      <c r="H170" s="755">
        <v>0</v>
      </c>
    </row>
    <row r="171" spans="1:8" ht="12.75" x14ac:dyDescent="0.2">
      <c r="A171" s="668" t="s">
        <v>63</v>
      </c>
      <c r="B171" s="705"/>
      <c r="C171" s="675" t="s">
        <v>17087</v>
      </c>
      <c r="D171" s="666">
        <v>7410741298775</v>
      </c>
      <c r="E171" s="666">
        <v>2012</v>
      </c>
      <c r="F171" s="666" t="s">
        <v>17088</v>
      </c>
      <c r="G171" s="755" t="s">
        <v>17246</v>
      </c>
      <c r="H171" s="755" t="s">
        <v>17247</v>
      </c>
    </row>
    <row r="172" spans="1:8" ht="12.75" x14ac:dyDescent="0.2">
      <c r="A172" s="668" t="s">
        <v>65</v>
      </c>
      <c r="B172" s="705"/>
      <c r="C172" s="675" t="s">
        <v>17087</v>
      </c>
      <c r="D172" s="666">
        <v>7410741298775</v>
      </c>
      <c r="E172" s="666">
        <v>2012</v>
      </c>
      <c r="F172" s="666" t="s">
        <v>17088</v>
      </c>
      <c r="G172" s="755" t="s">
        <v>17248</v>
      </c>
      <c r="H172" s="755" t="s">
        <v>17248</v>
      </c>
    </row>
    <row r="173" spans="1:8" ht="12.75" x14ac:dyDescent="0.2">
      <c r="A173" s="668" t="s">
        <v>66</v>
      </c>
      <c r="B173" s="705"/>
      <c r="C173" s="668"/>
      <c r="D173" s="670"/>
      <c r="E173" s="670"/>
      <c r="F173" s="670"/>
      <c r="G173" s="755"/>
      <c r="H173" s="755"/>
    </row>
    <row r="174" spans="1:8" ht="12.75" x14ac:dyDescent="0.2">
      <c r="A174" s="668" t="s">
        <v>17094</v>
      </c>
      <c r="B174" s="705"/>
      <c r="C174" s="675" t="s">
        <v>17087</v>
      </c>
      <c r="D174" s="666">
        <v>7410741298775</v>
      </c>
      <c r="E174" s="666">
        <v>2012</v>
      </c>
      <c r="F174" s="666" t="s">
        <v>17088</v>
      </c>
      <c r="G174" s="755" t="s">
        <v>17249</v>
      </c>
      <c r="H174" s="755" t="s">
        <v>17250</v>
      </c>
    </row>
    <row r="175" spans="1:8" ht="12.75" x14ac:dyDescent="0.2">
      <c r="A175" s="668" t="s">
        <v>17096</v>
      </c>
      <c r="B175" s="705"/>
      <c r="C175" s="668"/>
      <c r="D175" s="670"/>
      <c r="E175" s="670"/>
      <c r="F175" s="670"/>
      <c r="G175" s="755"/>
      <c r="H175" s="755"/>
    </row>
    <row r="176" spans="1:8" ht="12.75" x14ac:dyDescent="0.2">
      <c r="A176" s="668" t="s">
        <v>17201</v>
      </c>
      <c r="B176" s="705"/>
      <c r="C176" s="675" t="s">
        <v>17087</v>
      </c>
      <c r="D176" s="666">
        <v>7410741298775</v>
      </c>
      <c r="E176" s="666">
        <v>2012</v>
      </c>
      <c r="F176" s="666" t="s">
        <v>17088</v>
      </c>
      <c r="G176" s="755">
        <v>0</v>
      </c>
      <c r="H176" s="755" t="s">
        <v>17251</v>
      </c>
    </row>
    <row r="177" spans="1:8" ht="12.75" x14ac:dyDescent="0.2">
      <c r="A177" s="668" t="s">
        <v>62</v>
      </c>
      <c r="B177" s="708" t="s">
        <v>287</v>
      </c>
      <c r="C177" s="668" t="s">
        <v>17087</v>
      </c>
      <c r="D177" s="670">
        <v>741299259</v>
      </c>
      <c r="E177" s="670">
        <v>2012</v>
      </c>
      <c r="F177" s="670" t="s">
        <v>17088</v>
      </c>
      <c r="G177" s="755"/>
      <c r="H177" s="755"/>
    </row>
    <row r="178" spans="1:8" ht="12.75" x14ac:dyDescent="0.2">
      <c r="A178" s="668" t="s">
        <v>63</v>
      </c>
      <c r="B178" s="705"/>
      <c r="C178" s="668" t="s">
        <v>17087</v>
      </c>
      <c r="D178" s="670">
        <v>741299259</v>
      </c>
      <c r="E178" s="670">
        <v>2013</v>
      </c>
      <c r="F178" s="670" t="s">
        <v>17088</v>
      </c>
      <c r="G178" s="755" t="s">
        <v>17252</v>
      </c>
      <c r="H178" s="755" t="s">
        <v>17253</v>
      </c>
    </row>
    <row r="179" spans="1:8" ht="12.75" x14ac:dyDescent="0.2">
      <c r="A179" s="668" t="s">
        <v>64</v>
      </c>
      <c r="B179" s="705"/>
      <c r="C179" s="668" t="s">
        <v>17087</v>
      </c>
      <c r="D179" s="670">
        <v>741299259</v>
      </c>
      <c r="E179" s="670">
        <v>2020</v>
      </c>
      <c r="F179" s="670" t="s">
        <v>17088</v>
      </c>
      <c r="G179" s="755">
        <v>0</v>
      </c>
      <c r="H179" s="755">
        <v>0</v>
      </c>
    </row>
    <row r="180" spans="1:8" ht="12.75" x14ac:dyDescent="0.2">
      <c r="A180" s="668" t="s">
        <v>17091</v>
      </c>
      <c r="B180" s="705"/>
      <c r="C180" s="668"/>
      <c r="D180" s="670"/>
      <c r="E180" s="670"/>
      <c r="F180" s="670"/>
      <c r="G180" s="755"/>
      <c r="H180" s="755"/>
    </row>
    <row r="181" spans="1:8" ht="12.75" x14ac:dyDescent="0.2">
      <c r="A181" s="668" t="s">
        <v>65</v>
      </c>
      <c r="B181" s="705"/>
      <c r="C181" s="668" t="s">
        <v>17087</v>
      </c>
      <c r="D181" s="670">
        <v>741299259</v>
      </c>
      <c r="E181" s="670">
        <v>2016</v>
      </c>
      <c r="F181" s="670" t="s">
        <v>17088</v>
      </c>
      <c r="G181" s="755" t="s">
        <v>17254</v>
      </c>
      <c r="H181" s="755" t="s">
        <v>17254</v>
      </c>
    </row>
    <row r="182" spans="1:8" ht="12.75" x14ac:dyDescent="0.2">
      <c r="A182" s="668" t="s">
        <v>66</v>
      </c>
      <c r="B182" s="705"/>
      <c r="C182" s="668"/>
      <c r="D182" s="670"/>
      <c r="E182" s="670"/>
      <c r="F182" s="670"/>
      <c r="G182" s="755"/>
      <c r="H182" s="755"/>
    </row>
    <row r="183" spans="1:8" ht="12.75" x14ac:dyDescent="0.2">
      <c r="A183" s="668" t="s">
        <v>17094</v>
      </c>
      <c r="B183" s="705"/>
      <c r="C183" s="668"/>
      <c r="D183" s="670"/>
      <c r="E183" s="670"/>
      <c r="F183" s="670"/>
      <c r="G183" s="755"/>
      <c r="H183" s="755"/>
    </row>
    <row r="184" spans="1:8" ht="12.75" x14ac:dyDescent="0.2">
      <c r="A184" s="668" t="s">
        <v>17096</v>
      </c>
      <c r="B184" s="705"/>
      <c r="C184" s="668"/>
      <c r="D184" s="670"/>
      <c r="E184" s="670"/>
      <c r="F184" s="670"/>
      <c r="G184" s="755"/>
      <c r="H184" s="755"/>
    </row>
    <row r="185" spans="1:8" ht="12.75" x14ac:dyDescent="0.2">
      <c r="A185" s="668" t="s">
        <v>17255</v>
      </c>
      <c r="B185" s="705"/>
      <c r="C185" s="668" t="s">
        <v>17087</v>
      </c>
      <c r="D185" s="670">
        <v>741299259</v>
      </c>
      <c r="E185" s="670">
        <v>2015</v>
      </c>
      <c r="F185" s="670" t="s">
        <v>17088</v>
      </c>
      <c r="G185" s="755" t="s">
        <v>17256</v>
      </c>
      <c r="H185" s="755" t="s">
        <v>17256</v>
      </c>
    </row>
    <row r="186" spans="1:8" ht="12.75" x14ac:dyDescent="0.2">
      <c r="A186" s="668" t="s">
        <v>17101</v>
      </c>
      <c r="B186" s="705"/>
      <c r="C186" s="668" t="s">
        <v>17087</v>
      </c>
      <c r="D186" s="670">
        <v>741299259</v>
      </c>
      <c r="E186" s="670">
        <v>2022</v>
      </c>
      <c r="F186" s="670" t="s">
        <v>17088</v>
      </c>
      <c r="G186" s="755">
        <v>0</v>
      </c>
      <c r="H186" s="755" t="s">
        <v>17257</v>
      </c>
    </row>
    <row r="187" spans="1:8" ht="12.75" x14ac:dyDescent="0.2">
      <c r="A187" s="675" t="s">
        <v>6969</v>
      </c>
      <c r="B187" s="705"/>
      <c r="C187" s="668" t="s">
        <v>17087</v>
      </c>
      <c r="D187" s="670">
        <v>741299267</v>
      </c>
      <c r="E187" s="670">
        <v>2013</v>
      </c>
      <c r="F187" s="670" t="s">
        <v>17088</v>
      </c>
      <c r="G187" s="755">
        <v>0</v>
      </c>
      <c r="H187" s="755">
        <v>0</v>
      </c>
    </row>
    <row r="188" spans="1:8" ht="12.75" x14ac:dyDescent="0.2">
      <c r="A188" s="668" t="s">
        <v>62</v>
      </c>
      <c r="B188" s="705" t="s">
        <v>288</v>
      </c>
      <c r="C188" s="668" t="s">
        <v>17087</v>
      </c>
      <c r="D188" s="670">
        <v>741298740</v>
      </c>
      <c r="E188" s="670">
        <v>2012</v>
      </c>
      <c r="F188" s="670" t="s">
        <v>17088</v>
      </c>
      <c r="G188" s="755"/>
      <c r="H188" s="755"/>
    </row>
    <row r="189" spans="1:8" ht="12.75" x14ac:dyDescent="0.2">
      <c r="A189" s="668" t="s">
        <v>63</v>
      </c>
      <c r="B189" s="705"/>
      <c r="C189" s="668" t="s">
        <v>17087</v>
      </c>
      <c r="D189" s="670">
        <v>741298732</v>
      </c>
      <c r="E189" s="670">
        <v>2012</v>
      </c>
      <c r="F189" s="670" t="s">
        <v>17088</v>
      </c>
      <c r="G189" s="755"/>
      <c r="H189" s="755">
        <v>12702.55</v>
      </c>
    </row>
    <row r="190" spans="1:8" ht="12.75" x14ac:dyDescent="0.2">
      <c r="A190" s="668" t="s">
        <v>64</v>
      </c>
      <c r="B190" s="705"/>
      <c r="C190" s="668" t="s">
        <v>17087</v>
      </c>
      <c r="D190" s="670"/>
      <c r="E190" s="670"/>
      <c r="F190" s="670"/>
      <c r="G190" s="755"/>
      <c r="H190" s="755"/>
    </row>
    <row r="191" spans="1:8" ht="12.75" x14ac:dyDescent="0.2">
      <c r="A191" s="668" t="s">
        <v>17091</v>
      </c>
      <c r="B191" s="705"/>
      <c r="C191" s="668"/>
      <c r="D191" s="670"/>
      <c r="E191" s="670"/>
      <c r="F191" s="670"/>
      <c r="G191" s="755"/>
      <c r="H191" s="755"/>
    </row>
    <row r="192" spans="1:8" ht="12.75" x14ac:dyDescent="0.2">
      <c r="A192" s="668" t="s">
        <v>65</v>
      </c>
      <c r="B192" s="705"/>
      <c r="C192" s="668" t="s">
        <v>17087</v>
      </c>
      <c r="D192" s="670">
        <v>741298740</v>
      </c>
      <c r="E192" s="670">
        <v>2012</v>
      </c>
      <c r="F192" s="670" t="s">
        <v>17088</v>
      </c>
      <c r="G192" s="755"/>
      <c r="H192" s="755" t="s">
        <v>17258</v>
      </c>
    </row>
    <row r="193" spans="1:9" ht="12.75" x14ac:dyDescent="0.2">
      <c r="A193" s="668" t="s">
        <v>66</v>
      </c>
      <c r="B193" s="705"/>
      <c r="C193" s="668"/>
      <c r="D193" s="670"/>
      <c r="E193" s="670"/>
      <c r="F193" s="670"/>
      <c r="G193" s="755"/>
      <c r="H193" s="755"/>
    </row>
    <row r="194" spans="1:9" ht="12.75" x14ac:dyDescent="0.2">
      <c r="A194" s="668" t="s">
        <v>17094</v>
      </c>
      <c r="B194" s="705"/>
      <c r="C194" s="668" t="s">
        <v>17087</v>
      </c>
      <c r="D194" s="670">
        <v>741557916</v>
      </c>
      <c r="E194" s="670">
        <v>2018</v>
      </c>
      <c r="F194" s="670" t="s">
        <v>17088</v>
      </c>
      <c r="G194" s="755"/>
      <c r="H194" s="755">
        <v>10943.4</v>
      </c>
    </row>
    <row r="195" spans="1:9" ht="12.75" x14ac:dyDescent="0.2">
      <c r="A195" s="668" t="s">
        <v>17096</v>
      </c>
      <c r="B195" s="705"/>
      <c r="C195" s="668"/>
      <c r="D195" s="670"/>
      <c r="E195" s="670"/>
      <c r="F195" s="670"/>
      <c r="G195" s="755"/>
      <c r="H195" s="755"/>
    </row>
    <row r="196" spans="1:9" ht="12.75" x14ac:dyDescent="0.2">
      <c r="A196" s="668" t="s">
        <v>17201</v>
      </c>
      <c r="B196" s="705"/>
      <c r="C196" s="668" t="s">
        <v>17087</v>
      </c>
      <c r="D196" s="670">
        <v>741557916</v>
      </c>
      <c r="E196" s="670">
        <v>2018</v>
      </c>
      <c r="F196" s="670" t="s">
        <v>17088</v>
      </c>
      <c r="G196" s="755"/>
      <c r="H196" s="755">
        <v>451576.75</v>
      </c>
    </row>
    <row r="197" spans="1:9" ht="12.75" x14ac:dyDescent="0.2">
      <c r="A197" s="668" t="s">
        <v>62</v>
      </c>
      <c r="B197" s="705" t="s">
        <v>289</v>
      </c>
      <c r="C197" s="668" t="s">
        <v>17087</v>
      </c>
      <c r="D197" s="670">
        <v>741298716</v>
      </c>
      <c r="E197" s="670">
        <v>2012</v>
      </c>
      <c r="F197" s="670" t="s">
        <v>17088</v>
      </c>
      <c r="G197" s="755">
        <v>0</v>
      </c>
      <c r="H197" s="755">
        <v>0</v>
      </c>
      <c r="I197" s="710"/>
    </row>
    <row r="198" spans="1:9" ht="12.75" x14ac:dyDescent="0.2">
      <c r="A198" s="668" t="s">
        <v>63</v>
      </c>
      <c r="B198" s="705"/>
      <c r="C198" s="668" t="s">
        <v>17087</v>
      </c>
      <c r="D198" s="670">
        <v>741298708</v>
      </c>
      <c r="E198" s="670">
        <v>2013</v>
      </c>
      <c r="F198" s="670" t="s">
        <v>17088</v>
      </c>
      <c r="G198" s="755" t="s">
        <v>17259</v>
      </c>
      <c r="H198" s="755" t="s">
        <v>17260</v>
      </c>
    </row>
    <row r="199" spans="1:9" ht="12.75" x14ac:dyDescent="0.2">
      <c r="A199" s="668" t="s">
        <v>64</v>
      </c>
      <c r="B199" s="705"/>
      <c r="C199" s="668" t="s">
        <v>17087</v>
      </c>
      <c r="D199" s="670">
        <v>741298716</v>
      </c>
      <c r="E199" s="670"/>
      <c r="F199" s="670"/>
      <c r="G199" s="755">
        <v>0</v>
      </c>
      <c r="H199" s="755">
        <v>0</v>
      </c>
    </row>
    <row r="200" spans="1:9" ht="12.75" x14ac:dyDescent="0.2">
      <c r="A200" s="668" t="s">
        <v>17091</v>
      </c>
      <c r="B200" s="705"/>
      <c r="C200" s="668"/>
      <c r="D200" s="670"/>
      <c r="E200" s="670"/>
      <c r="F200" s="670"/>
      <c r="G200" s="755"/>
      <c r="H200" s="755"/>
    </row>
    <row r="201" spans="1:9" ht="12.75" x14ac:dyDescent="0.2">
      <c r="A201" s="668" t="s">
        <v>65</v>
      </c>
      <c r="B201" s="705"/>
      <c r="C201" s="668" t="s">
        <v>17087</v>
      </c>
      <c r="D201" s="670">
        <v>741298716</v>
      </c>
      <c r="E201" s="670">
        <v>2016</v>
      </c>
      <c r="F201" s="670" t="s">
        <v>17088</v>
      </c>
      <c r="G201" s="755" t="s">
        <v>17261</v>
      </c>
      <c r="H201" s="755" t="s">
        <v>17261</v>
      </c>
    </row>
    <row r="202" spans="1:9" ht="12.75" x14ac:dyDescent="0.2">
      <c r="A202" s="668" t="s">
        <v>66</v>
      </c>
      <c r="B202" s="705"/>
      <c r="C202" s="668"/>
      <c r="D202" s="670"/>
      <c r="E202" s="670"/>
      <c r="F202" s="670"/>
      <c r="G202" s="755"/>
      <c r="H202" s="755"/>
    </row>
    <row r="203" spans="1:9" ht="12.75" x14ac:dyDescent="0.2">
      <c r="A203" s="668" t="s">
        <v>17094</v>
      </c>
      <c r="B203" s="705"/>
      <c r="C203" s="668"/>
      <c r="D203" s="670"/>
      <c r="E203" s="670"/>
      <c r="F203" s="670"/>
      <c r="G203" s="755"/>
      <c r="H203" s="755"/>
    </row>
    <row r="204" spans="1:9" ht="12.75" x14ac:dyDescent="0.2">
      <c r="A204" s="668" t="s">
        <v>17096</v>
      </c>
      <c r="B204" s="705"/>
      <c r="C204" s="668"/>
      <c r="D204" s="670"/>
      <c r="E204" s="670"/>
      <c r="F204" s="670"/>
      <c r="G204" s="755"/>
      <c r="H204" s="755"/>
    </row>
    <row r="205" spans="1:9" ht="12.75" x14ac:dyDescent="0.2">
      <c r="A205" s="668" t="s">
        <v>17255</v>
      </c>
      <c r="B205" s="705"/>
      <c r="C205" s="668" t="s">
        <v>17087</v>
      </c>
      <c r="D205" s="670">
        <v>741298716</v>
      </c>
      <c r="E205" s="670">
        <v>2015</v>
      </c>
      <c r="F205" s="670" t="s">
        <v>17088</v>
      </c>
      <c r="G205" s="755" t="s">
        <v>17262</v>
      </c>
      <c r="H205" s="755" t="s">
        <v>17263</v>
      </c>
    </row>
    <row r="206" spans="1:9" ht="12.75" x14ac:dyDescent="0.2">
      <c r="A206" s="668" t="s">
        <v>17101</v>
      </c>
      <c r="B206" s="705"/>
      <c r="C206" s="668" t="s">
        <v>17087</v>
      </c>
      <c r="D206" s="670">
        <v>741298716</v>
      </c>
      <c r="E206" s="670">
        <v>2015</v>
      </c>
      <c r="F206" s="670" t="s">
        <v>17088</v>
      </c>
      <c r="G206" s="755">
        <v>0</v>
      </c>
      <c r="H206" s="755" t="s">
        <v>17264</v>
      </c>
    </row>
    <row r="207" spans="1:9" ht="12.75" x14ac:dyDescent="0.2">
      <c r="A207" s="668" t="s">
        <v>62</v>
      </c>
      <c r="B207" s="705" t="s">
        <v>290</v>
      </c>
      <c r="C207" s="668" t="s">
        <v>17087</v>
      </c>
      <c r="D207" s="670" t="s">
        <v>17265</v>
      </c>
      <c r="E207" s="670">
        <v>2006</v>
      </c>
      <c r="F207" s="670" t="s">
        <v>17088</v>
      </c>
      <c r="G207" s="755"/>
      <c r="H207" s="755"/>
    </row>
    <row r="208" spans="1:9" ht="12.75" x14ac:dyDescent="0.2">
      <c r="A208" s="668" t="s">
        <v>63</v>
      </c>
      <c r="B208" s="705"/>
      <c r="C208" s="668" t="s">
        <v>17087</v>
      </c>
      <c r="D208" s="670" t="s">
        <v>17265</v>
      </c>
      <c r="E208" s="670">
        <v>2013</v>
      </c>
      <c r="F208" s="670" t="s">
        <v>17088</v>
      </c>
      <c r="G208" s="755"/>
      <c r="H208" s="755"/>
    </row>
    <row r="209" spans="1:8" ht="12.75" x14ac:dyDescent="0.2">
      <c r="A209" s="668" t="s">
        <v>64</v>
      </c>
      <c r="B209" s="705"/>
      <c r="C209" s="668"/>
      <c r="D209" s="670"/>
      <c r="E209" s="670"/>
      <c r="F209" s="670"/>
      <c r="G209" s="755"/>
      <c r="H209" s="755"/>
    </row>
    <row r="210" spans="1:8" ht="12.75" x14ac:dyDescent="0.2">
      <c r="A210" s="668" t="s">
        <v>17091</v>
      </c>
      <c r="B210" s="705"/>
      <c r="C210" s="668" t="s">
        <v>17087</v>
      </c>
      <c r="D210" s="670" t="s">
        <v>17266</v>
      </c>
      <c r="E210" s="670">
        <v>2020</v>
      </c>
      <c r="F210" s="670" t="s">
        <v>17088</v>
      </c>
      <c r="G210" s="755"/>
      <c r="H210" s="755"/>
    </row>
    <row r="211" spans="1:8" ht="12.75" x14ac:dyDescent="0.2">
      <c r="A211" s="668" t="s">
        <v>65</v>
      </c>
      <c r="B211" s="705"/>
      <c r="C211" s="668" t="s">
        <v>17087</v>
      </c>
      <c r="D211" s="670" t="s">
        <v>17267</v>
      </c>
      <c r="E211" s="670">
        <v>2003</v>
      </c>
      <c r="F211" s="670" t="s">
        <v>17088</v>
      </c>
      <c r="G211" s="755" t="s">
        <v>17268</v>
      </c>
      <c r="H211" s="755" t="s">
        <v>17141</v>
      </c>
    </row>
    <row r="212" spans="1:8" ht="12.75" x14ac:dyDescent="0.2">
      <c r="A212" s="668" t="s">
        <v>66</v>
      </c>
      <c r="B212" s="705"/>
      <c r="C212" s="668" t="s">
        <v>17087</v>
      </c>
      <c r="D212" s="670" t="s">
        <v>17265</v>
      </c>
      <c r="E212" s="670">
        <v>2020</v>
      </c>
      <c r="F212" s="670" t="s">
        <v>17088</v>
      </c>
      <c r="G212" s="755"/>
      <c r="H212" s="755"/>
    </row>
    <row r="213" spans="1:8" ht="12.75" x14ac:dyDescent="0.2">
      <c r="A213" s="668"/>
      <c r="B213" s="705"/>
      <c r="C213" s="668"/>
      <c r="D213" s="670" t="s">
        <v>17265</v>
      </c>
      <c r="E213" s="670">
        <v>2020</v>
      </c>
      <c r="F213" s="670" t="s">
        <v>17088</v>
      </c>
      <c r="G213" s="755"/>
      <c r="H213" s="755"/>
    </row>
    <row r="214" spans="1:8" ht="12.75" x14ac:dyDescent="0.2">
      <c r="A214" s="668" t="s">
        <v>17094</v>
      </c>
      <c r="B214" s="705"/>
      <c r="C214" s="668"/>
      <c r="D214" s="670" t="s">
        <v>17265</v>
      </c>
      <c r="E214" s="670">
        <v>2022</v>
      </c>
      <c r="F214" s="670" t="s">
        <v>17088</v>
      </c>
      <c r="G214" s="755"/>
      <c r="H214" s="755"/>
    </row>
    <row r="215" spans="1:8" ht="12.75" x14ac:dyDescent="0.2">
      <c r="A215" s="668" t="s">
        <v>17096</v>
      </c>
      <c r="B215" s="705"/>
      <c r="C215" s="668"/>
      <c r="D215" s="670"/>
      <c r="E215" s="670"/>
      <c r="F215" s="670"/>
      <c r="G215" s="755"/>
      <c r="H215" s="755"/>
    </row>
    <row r="216" spans="1:8" ht="12.75" x14ac:dyDescent="0.2">
      <c r="A216" s="668" t="s">
        <v>62</v>
      </c>
      <c r="B216" s="705" t="s">
        <v>1990</v>
      </c>
      <c r="C216" s="668" t="s">
        <v>17087</v>
      </c>
      <c r="D216" s="670" t="s">
        <v>17269</v>
      </c>
      <c r="E216" s="670">
        <v>2006</v>
      </c>
      <c r="F216" s="670" t="s">
        <v>17088</v>
      </c>
      <c r="G216" s="755">
        <v>0</v>
      </c>
      <c r="H216" s="755">
        <v>0</v>
      </c>
    </row>
    <row r="217" spans="1:8" ht="12.75" x14ac:dyDescent="0.2">
      <c r="A217" s="668" t="s">
        <v>63</v>
      </c>
      <c r="B217" s="705"/>
      <c r="C217" s="668" t="s">
        <v>17087</v>
      </c>
      <c r="D217" s="670" t="s">
        <v>17270</v>
      </c>
      <c r="E217" s="670">
        <v>2001</v>
      </c>
      <c r="F217" s="670" t="s">
        <v>17088</v>
      </c>
      <c r="G217" s="755">
        <v>141628.5</v>
      </c>
      <c r="H217" s="755">
        <v>414382.76</v>
      </c>
    </row>
    <row r="218" spans="1:8" ht="12.75" x14ac:dyDescent="0.2">
      <c r="A218" s="668" t="s">
        <v>64</v>
      </c>
      <c r="B218" s="705"/>
      <c r="C218" s="668" t="s">
        <v>17087</v>
      </c>
      <c r="D218" s="670" t="s">
        <v>17271</v>
      </c>
      <c r="E218" s="670">
        <v>2020</v>
      </c>
      <c r="F218" s="670" t="s">
        <v>17088</v>
      </c>
      <c r="G218" s="755">
        <v>0</v>
      </c>
      <c r="H218" s="755">
        <v>0</v>
      </c>
    </row>
    <row r="219" spans="1:8" ht="12.75" x14ac:dyDescent="0.2">
      <c r="A219" s="668" t="s">
        <v>17091</v>
      </c>
      <c r="B219" s="705"/>
      <c r="C219" s="668"/>
      <c r="D219" s="670"/>
      <c r="E219" s="670"/>
      <c r="F219" s="670"/>
      <c r="G219" s="755"/>
      <c r="H219" s="755" t="s">
        <v>186</v>
      </c>
    </row>
    <row r="220" spans="1:8" ht="12.75" x14ac:dyDescent="0.2">
      <c r="A220" s="668" t="s">
        <v>65</v>
      </c>
      <c r="B220" s="705"/>
      <c r="C220" s="668" t="s">
        <v>17272</v>
      </c>
      <c r="D220" s="670" t="s">
        <v>17273</v>
      </c>
      <c r="E220" s="670">
        <v>2003</v>
      </c>
      <c r="F220" s="670" t="s">
        <v>17088</v>
      </c>
      <c r="G220" s="755" t="s">
        <v>17274</v>
      </c>
      <c r="H220" s="755" t="s">
        <v>17275</v>
      </c>
    </row>
    <row r="221" spans="1:8" ht="12.75" x14ac:dyDescent="0.2">
      <c r="A221" s="668"/>
      <c r="B221" s="705"/>
      <c r="C221" s="668"/>
      <c r="D221" s="670" t="s">
        <v>17271</v>
      </c>
      <c r="E221" s="670">
        <v>2017</v>
      </c>
      <c r="F221" s="670" t="s">
        <v>17088</v>
      </c>
      <c r="G221" s="755">
        <v>0</v>
      </c>
      <c r="H221" s="755">
        <v>0</v>
      </c>
    </row>
    <row r="222" spans="1:8" ht="12.75" x14ac:dyDescent="0.2">
      <c r="A222" s="668" t="s">
        <v>66</v>
      </c>
      <c r="B222" s="705"/>
      <c r="C222" s="668"/>
      <c r="D222" s="670"/>
      <c r="E222" s="670"/>
      <c r="F222" s="670"/>
      <c r="G222" s="755"/>
      <c r="H222" s="755"/>
    </row>
    <row r="223" spans="1:8" ht="12.75" x14ac:dyDescent="0.2">
      <c r="A223" s="668" t="s">
        <v>17094</v>
      </c>
      <c r="B223" s="705"/>
      <c r="C223" s="668" t="s">
        <v>17087</v>
      </c>
      <c r="D223" s="670" t="s">
        <v>17276</v>
      </c>
      <c r="E223" s="670">
        <v>2022</v>
      </c>
      <c r="F223" s="670" t="s">
        <v>17088</v>
      </c>
      <c r="G223" s="755">
        <v>0</v>
      </c>
      <c r="H223" s="755">
        <v>80185.289999999994</v>
      </c>
    </row>
    <row r="224" spans="1:8" ht="12.75" x14ac:dyDescent="0.2">
      <c r="A224" s="668" t="s">
        <v>17277</v>
      </c>
      <c r="B224" s="705"/>
      <c r="C224" s="668"/>
      <c r="D224" s="670"/>
      <c r="E224" s="670"/>
      <c r="F224" s="670"/>
      <c r="G224" s="755"/>
      <c r="H224" s="755"/>
    </row>
    <row r="225" spans="1:8" ht="12.75" x14ac:dyDescent="0.2">
      <c r="A225" s="668" t="s">
        <v>17278</v>
      </c>
      <c r="B225" s="705"/>
      <c r="C225" s="668" t="s">
        <v>17087</v>
      </c>
      <c r="D225" s="670" t="s">
        <v>17279</v>
      </c>
      <c r="E225" s="670">
        <v>2014</v>
      </c>
      <c r="F225" s="670" t="s">
        <v>17088</v>
      </c>
      <c r="G225" s="755">
        <v>151503.82</v>
      </c>
      <c r="H225" s="755">
        <v>231507.32</v>
      </c>
    </row>
    <row r="226" spans="1:8" ht="12.75" x14ac:dyDescent="0.2">
      <c r="A226" s="668" t="s">
        <v>62</v>
      </c>
      <c r="B226" s="705" t="s">
        <v>291</v>
      </c>
      <c r="C226" s="668" t="s">
        <v>17087</v>
      </c>
      <c r="D226" s="670" t="s">
        <v>554</v>
      </c>
      <c r="E226" s="670">
        <v>2006</v>
      </c>
      <c r="F226" s="670" t="s">
        <v>17088</v>
      </c>
      <c r="G226" s="755" t="s">
        <v>554</v>
      </c>
      <c r="H226" s="755" t="s">
        <v>554</v>
      </c>
    </row>
    <row r="227" spans="1:8" ht="12.75" x14ac:dyDescent="0.2">
      <c r="A227" s="668" t="s">
        <v>63</v>
      </c>
      <c r="B227" s="705"/>
      <c r="C227" s="668" t="s">
        <v>17087</v>
      </c>
      <c r="D227" s="670" t="s">
        <v>17280</v>
      </c>
      <c r="E227" s="670">
        <v>2001</v>
      </c>
      <c r="F227" s="670" t="s">
        <v>17088</v>
      </c>
      <c r="G227" s="755" t="s">
        <v>17281</v>
      </c>
      <c r="H227" s="755" t="s">
        <v>17282</v>
      </c>
    </row>
    <row r="228" spans="1:8" ht="12.75" x14ac:dyDescent="0.2">
      <c r="A228" s="668"/>
      <c r="B228" s="705"/>
      <c r="C228" s="668" t="s">
        <v>17087</v>
      </c>
      <c r="D228" s="670" t="s">
        <v>17283</v>
      </c>
      <c r="E228" s="670">
        <v>2001</v>
      </c>
      <c r="F228" s="670" t="s">
        <v>17088</v>
      </c>
      <c r="G228" s="755" t="s">
        <v>17284</v>
      </c>
      <c r="H228" s="755" t="s">
        <v>17285</v>
      </c>
    </row>
    <row r="229" spans="1:8" ht="12.75" x14ac:dyDescent="0.2">
      <c r="A229" s="668" t="s">
        <v>64</v>
      </c>
      <c r="B229" s="705"/>
      <c r="C229" s="668" t="s">
        <v>17087</v>
      </c>
      <c r="D229" s="670" t="s">
        <v>554</v>
      </c>
      <c r="E229" s="670">
        <v>2020</v>
      </c>
      <c r="F229" s="670" t="s">
        <v>17088</v>
      </c>
      <c r="G229" s="755" t="s">
        <v>554</v>
      </c>
      <c r="H229" s="755" t="s">
        <v>554</v>
      </c>
    </row>
    <row r="230" spans="1:8" ht="12.75" x14ac:dyDescent="0.2">
      <c r="A230" s="668" t="s">
        <v>17091</v>
      </c>
      <c r="B230" s="705"/>
      <c r="C230" s="668"/>
      <c r="D230" s="670"/>
      <c r="E230" s="670"/>
      <c r="F230" s="670"/>
      <c r="G230" s="755"/>
      <c r="H230" s="755"/>
    </row>
    <row r="231" spans="1:8" ht="12.75" x14ac:dyDescent="0.2">
      <c r="A231" s="668" t="s">
        <v>65</v>
      </c>
      <c r="B231" s="705"/>
      <c r="C231" s="668" t="s">
        <v>17087</v>
      </c>
      <c r="D231" s="670" t="s">
        <v>17286</v>
      </c>
      <c r="E231" s="670">
        <v>2003</v>
      </c>
      <c r="F231" s="670" t="s">
        <v>17088</v>
      </c>
      <c r="G231" s="755" t="s">
        <v>17287</v>
      </c>
      <c r="H231" s="755" t="s">
        <v>554</v>
      </c>
    </row>
    <row r="232" spans="1:8" ht="12.75" x14ac:dyDescent="0.2">
      <c r="A232" s="668"/>
      <c r="B232" s="705"/>
      <c r="C232" s="668" t="s">
        <v>17087</v>
      </c>
      <c r="D232" s="670" t="s">
        <v>17288</v>
      </c>
      <c r="E232" s="670">
        <v>2005</v>
      </c>
      <c r="F232" s="670" t="s">
        <v>17088</v>
      </c>
      <c r="G232" s="755" t="s">
        <v>17289</v>
      </c>
      <c r="H232" s="755" t="s">
        <v>17289</v>
      </c>
    </row>
    <row r="233" spans="1:8" ht="12.75" x14ac:dyDescent="0.2">
      <c r="A233" s="668" t="s">
        <v>66</v>
      </c>
      <c r="B233" s="705"/>
      <c r="C233" s="668"/>
      <c r="D233" s="670"/>
      <c r="E233" s="670"/>
      <c r="F233" s="670"/>
      <c r="G233" s="755"/>
      <c r="H233" s="755"/>
    </row>
    <row r="234" spans="1:8" ht="12.75" x14ac:dyDescent="0.2">
      <c r="A234" s="668" t="s">
        <v>17094</v>
      </c>
      <c r="B234" s="705"/>
      <c r="C234" s="668" t="s">
        <v>17087</v>
      </c>
      <c r="D234" s="670" t="s">
        <v>554</v>
      </c>
      <c r="E234" s="670">
        <v>2018</v>
      </c>
      <c r="F234" s="670" t="s">
        <v>17088</v>
      </c>
      <c r="G234" s="755" t="s">
        <v>554</v>
      </c>
      <c r="H234" s="755" t="s">
        <v>554</v>
      </c>
    </row>
    <row r="235" spans="1:8" ht="12.75" x14ac:dyDescent="0.2">
      <c r="A235" s="668" t="s">
        <v>17096</v>
      </c>
      <c r="B235" s="705"/>
      <c r="C235" s="668"/>
      <c r="D235" s="670"/>
      <c r="E235" s="670"/>
      <c r="F235" s="670"/>
      <c r="G235" s="755"/>
      <c r="H235" s="755"/>
    </row>
    <row r="236" spans="1:8" ht="12.75" x14ac:dyDescent="0.2">
      <c r="A236" s="668" t="s">
        <v>17097</v>
      </c>
      <c r="B236" s="705"/>
      <c r="C236" s="668" t="s">
        <v>17087</v>
      </c>
      <c r="D236" s="670" t="s">
        <v>17290</v>
      </c>
      <c r="E236" s="670">
        <v>2008</v>
      </c>
      <c r="F236" s="670" t="s">
        <v>17088</v>
      </c>
      <c r="G236" s="755" t="s">
        <v>17291</v>
      </c>
      <c r="H236" s="755" t="s">
        <v>17292</v>
      </c>
    </row>
    <row r="237" spans="1:8" ht="12.75" x14ac:dyDescent="0.2">
      <c r="A237" s="668" t="s">
        <v>62</v>
      </c>
      <c r="B237" s="705" t="s">
        <v>292</v>
      </c>
      <c r="C237" s="668" t="s">
        <v>17087</v>
      </c>
      <c r="D237" s="670" t="s">
        <v>17293</v>
      </c>
      <c r="E237" s="670">
        <v>2006</v>
      </c>
      <c r="F237" s="670" t="s">
        <v>17088</v>
      </c>
      <c r="G237" s="755"/>
      <c r="H237" s="755"/>
    </row>
    <row r="238" spans="1:8" ht="12.75" x14ac:dyDescent="0.2">
      <c r="A238" s="668" t="s">
        <v>63</v>
      </c>
      <c r="B238" s="705"/>
      <c r="C238" s="668" t="s">
        <v>17087</v>
      </c>
      <c r="D238" s="670" t="s">
        <v>17294</v>
      </c>
      <c r="E238" s="670">
        <v>2001</v>
      </c>
      <c r="F238" s="670" t="s">
        <v>17088</v>
      </c>
      <c r="G238" s="755">
        <v>18213.349999999999</v>
      </c>
      <c r="H238" s="755">
        <v>17490.599999999999</v>
      </c>
    </row>
    <row r="239" spans="1:8" ht="12.75" x14ac:dyDescent="0.2">
      <c r="A239" s="668"/>
      <c r="B239" s="705"/>
      <c r="C239" s="668" t="s">
        <v>17087</v>
      </c>
      <c r="D239" s="670" t="s">
        <v>17295</v>
      </c>
      <c r="E239" s="670">
        <v>2003</v>
      </c>
      <c r="F239" s="670" t="s">
        <v>17088</v>
      </c>
      <c r="G239" s="755">
        <v>1384101.16</v>
      </c>
      <c r="H239" s="755">
        <v>1281533.4099999999</v>
      </c>
    </row>
    <row r="240" spans="1:8" ht="12.75" x14ac:dyDescent="0.2">
      <c r="A240" s="668" t="s">
        <v>64</v>
      </c>
      <c r="B240" s="705"/>
      <c r="C240" s="668"/>
      <c r="D240" s="670"/>
      <c r="E240" s="670"/>
      <c r="F240" s="670"/>
      <c r="G240" s="755"/>
      <c r="H240" s="755"/>
    </row>
    <row r="241" spans="1:8" ht="12.75" x14ac:dyDescent="0.2">
      <c r="A241" s="668" t="s">
        <v>17091</v>
      </c>
      <c r="B241" s="705"/>
      <c r="C241" s="668" t="s">
        <v>17087</v>
      </c>
      <c r="D241" s="670" t="s">
        <v>17296</v>
      </c>
      <c r="E241" s="670">
        <v>2020</v>
      </c>
      <c r="F241" s="670" t="s">
        <v>17088</v>
      </c>
      <c r="G241" s="755">
        <v>814864.61</v>
      </c>
      <c r="H241" s="755">
        <v>612196.76</v>
      </c>
    </row>
    <row r="242" spans="1:8" ht="12.75" x14ac:dyDescent="0.2">
      <c r="A242" s="668" t="s">
        <v>65</v>
      </c>
      <c r="B242" s="705"/>
      <c r="C242" s="668"/>
      <c r="D242" s="670"/>
      <c r="E242" s="670"/>
      <c r="F242" s="670"/>
      <c r="G242" s="755"/>
      <c r="H242" s="755"/>
    </row>
    <row r="243" spans="1:8" ht="12.75" x14ac:dyDescent="0.2">
      <c r="A243" s="668"/>
      <c r="B243" s="705"/>
      <c r="C243" s="667" t="s">
        <v>17087</v>
      </c>
      <c r="D243" s="670" t="s">
        <v>17297</v>
      </c>
      <c r="E243" s="670">
        <v>2017</v>
      </c>
      <c r="F243" s="670" t="s">
        <v>17088</v>
      </c>
      <c r="G243" s="755">
        <v>5773786.3099999996</v>
      </c>
      <c r="H243" s="755">
        <v>7818071.3700000001</v>
      </c>
    </row>
    <row r="244" spans="1:8" ht="12.75" x14ac:dyDescent="0.2">
      <c r="A244" s="668" t="s">
        <v>66</v>
      </c>
      <c r="B244" s="705"/>
      <c r="C244" s="667"/>
      <c r="D244" s="670"/>
      <c r="E244" s="670"/>
      <c r="F244" s="670"/>
      <c r="G244" s="755"/>
      <c r="H244" s="755"/>
    </row>
    <row r="245" spans="1:8" ht="12.75" x14ac:dyDescent="0.2">
      <c r="A245" s="668" t="s">
        <v>17094</v>
      </c>
      <c r="B245" s="705"/>
      <c r="C245" s="667"/>
      <c r="D245" s="670"/>
      <c r="E245" s="670"/>
      <c r="F245" s="670"/>
      <c r="G245" s="755"/>
      <c r="H245" s="755"/>
    </row>
    <row r="246" spans="1:8" ht="12.75" x14ac:dyDescent="0.2">
      <c r="A246" s="668" t="s">
        <v>17096</v>
      </c>
      <c r="B246" s="705"/>
      <c r="C246" s="668" t="s">
        <v>17087</v>
      </c>
      <c r="D246" s="670" t="s">
        <v>17298</v>
      </c>
      <c r="E246" s="670">
        <v>2015</v>
      </c>
      <c r="F246" s="670" t="s">
        <v>17088</v>
      </c>
      <c r="G246" s="755">
        <v>784466.32</v>
      </c>
      <c r="H246" s="755">
        <v>1137.77</v>
      </c>
    </row>
    <row r="247" spans="1:8" ht="12.75" x14ac:dyDescent="0.2">
      <c r="A247" s="668"/>
      <c r="B247" s="705"/>
      <c r="C247" s="668" t="s">
        <v>17087</v>
      </c>
      <c r="D247" s="670" t="s">
        <v>17299</v>
      </c>
      <c r="E247" s="670">
        <v>2017</v>
      </c>
      <c r="F247" s="670" t="s">
        <v>17088</v>
      </c>
      <c r="G247" s="755">
        <v>10000</v>
      </c>
      <c r="H247" s="755">
        <v>10000</v>
      </c>
    </row>
    <row r="248" spans="1:8" ht="12.75" x14ac:dyDescent="0.2">
      <c r="A248" s="668"/>
      <c r="B248" s="705"/>
      <c r="C248" s="668" t="s">
        <v>17087</v>
      </c>
      <c r="D248" s="670" t="s">
        <v>17300</v>
      </c>
      <c r="E248" s="670">
        <v>2022</v>
      </c>
      <c r="F248" s="670" t="s">
        <v>17088</v>
      </c>
      <c r="G248" s="755">
        <v>0</v>
      </c>
      <c r="H248" s="740">
        <v>2393742.71</v>
      </c>
    </row>
    <row r="249" spans="1:8" ht="12.75" x14ac:dyDescent="0.2">
      <c r="A249" s="668" t="s">
        <v>17097</v>
      </c>
      <c r="B249" s="705"/>
      <c r="C249" s="667" t="s">
        <v>17087</v>
      </c>
      <c r="D249" s="670" t="s">
        <v>17301</v>
      </c>
      <c r="E249" s="670">
        <v>2013</v>
      </c>
      <c r="F249" s="670" t="s">
        <v>17088</v>
      </c>
      <c r="G249" s="755">
        <v>80612.740000000005</v>
      </c>
      <c r="H249" s="755">
        <v>337376.12</v>
      </c>
    </row>
    <row r="250" spans="1:8" ht="12.75" x14ac:dyDescent="0.2">
      <c r="A250" s="668" t="s">
        <v>62</v>
      </c>
      <c r="B250" s="705" t="s">
        <v>293</v>
      </c>
      <c r="C250" s="668" t="s">
        <v>17087</v>
      </c>
      <c r="D250" s="670">
        <v>812017861</v>
      </c>
      <c r="E250" s="670">
        <v>2006</v>
      </c>
      <c r="F250" s="670" t="s">
        <v>17088</v>
      </c>
      <c r="G250" s="755"/>
      <c r="H250" s="755"/>
    </row>
    <row r="251" spans="1:8" ht="12.75" x14ac:dyDescent="0.2">
      <c r="A251" s="668" t="s">
        <v>63</v>
      </c>
      <c r="B251" s="705"/>
      <c r="C251" s="668" t="s">
        <v>17087</v>
      </c>
      <c r="D251" s="670">
        <v>812017632</v>
      </c>
      <c r="E251" s="670">
        <v>2005</v>
      </c>
      <c r="F251" s="670" t="s">
        <v>17088</v>
      </c>
      <c r="G251" s="755" t="s">
        <v>17302</v>
      </c>
      <c r="H251" s="755" t="s">
        <v>17302</v>
      </c>
    </row>
    <row r="252" spans="1:8" ht="12.75" x14ac:dyDescent="0.2">
      <c r="A252" s="668"/>
      <c r="B252" s="705"/>
      <c r="C252" s="668"/>
      <c r="D252" s="670" t="s">
        <v>17303</v>
      </c>
      <c r="E252" s="670">
        <v>2005</v>
      </c>
      <c r="F252" s="670" t="s">
        <v>17088</v>
      </c>
      <c r="G252" s="755">
        <v>582966.62</v>
      </c>
      <c r="H252" s="755">
        <v>588327.18000000005</v>
      </c>
    </row>
    <row r="253" spans="1:8" ht="12.75" x14ac:dyDescent="0.2">
      <c r="A253" s="668" t="s">
        <v>64</v>
      </c>
      <c r="B253" s="711"/>
      <c r="C253" s="668" t="s">
        <v>17087</v>
      </c>
      <c r="D253" s="670">
        <v>812017861</v>
      </c>
      <c r="E253" s="670">
        <v>2020</v>
      </c>
      <c r="F253" s="670" t="s">
        <v>17088</v>
      </c>
      <c r="G253" s="755">
        <v>1746321.25</v>
      </c>
      <c r="H253" s="755">
        <v>306216.56</v>
      </c>
    </row>
    <row r="254" spans="1:8" ht="12.75" x14ac:dyDescent="0.2">
      <c r="A254" s="668" t="s">
        <v>17091</v>
      </c>
      <c r="B254" s="711"/>
      <c r="C254" s="668"/>
      <c r="D254" s="670"/>
      <c r="E254" s="670"/>
      <c r="F254" s="670"/>
      <c r="G254" s="755"/>
      <c r="H254" s="755"/>
    </row>
    <row r="255" spans="1:8" ht="12.75" x14ac:dyDescent="0.2">
      <c r="A255" s="668" t="s">
        <v>65</v>
      </c>
      <c r="B255" s="711"/>
      <c r="C255" s="668" t="s">
        <v>17087</v>
      </c>
      <c r="D255" s="670">
        <v>812017861</v>
      </c>
      <c r="E255" s="670">
        <v>2017</v>
      </c>
      <c r="F255" s="670" t="s">
        <v>17088</v>
      </c>
      <c r="G255" s="755">
        <v>976398.61</v>
      </c>
      <c r="H255" s="755" t="s">
        <v>17141</v>
      </c>
    </row>
    <row r="256" spans="1:8" ht="12.75" x14ac:dyDescent="0.2">
      <c r="A256" s="668" t="s">
        <v>66</v>
      </c>
      <c r="B256" s="711"/>
      <c r="C256" s="668"/>
      <c r="D256" s="670"/>
      <c r="E256" s="670"/>
      <c r="F256" s="670"/>
      <c r="G256" s="755"/>
      <c r="H256" s="755"/>
    </row>
    <row r="257" spans="1:8" ht="12.75" x14ac:dyDescent="0.2">
      <c r="A257" s="668" t="s">
        <v>17094</v>
      </c>
      <c r="B257" s="711"/>
      <c r="C257" s="668" t="s">
        <v>17087</v>
      </c>
      <c r="D257" s="670">
        <v>81217861</v>
      </c>
      <c r="E257" s="670">
        <v>2015</v>
      </c>
      <c r="F257" s="670" t="s">
        <v>17088</v>
      </c>
      <c r="G257" s="755">
        <v>33187.120000000003</v>
      </c>
      <c r="H257" s="755">
        <v>638441.93000000005</v>
      </c>
    </row>
    <row r="258" spans="1:8" ht="12.75" x14ac:dyDescent="0.2">
      <c r="A258" s="668" t="s">
        <v>17096</v>
      </c>
      <c r="B258" s="711"/>
      <c r="C258" s="668"/>
      <c r="D258" s="670"/>
      <c r="E258" s="670"/>
      <c r="F258" s="670"/>
      <c r="G258" s="755"/>
      <c r="H258" s="755"/>
    </row>
    <row r="259" spans="1:8" ht="12.75" x14ac:dyDescent="0.2">
      <c r="A259" s="668"/>
      <c r="B259" s="499"/>
      <c r="C259" s="668"/>
      <c r="D259" s="670"/>
      <c r="E259" s="670"/>
      <c r="F259" s="670"/>
      <c r="G259" s="755"/>
      <c r="H259" s="755"/>
    </row>
    <row r="260" spans="1:8" ht="12.75" x14ac:dyDescent="0.2">
      <c r="A260" s="668" t="s">
        <v>62</v>
      </c>
      <c r="B260" s="705" t="s">
        <v>294</v>
      </c>
      <c r="C260" s="675" t="s">
        <v>17087</v>
      </c>
      <c r="D260" s="670" t="s">
        <v>17304</v>
      </c>
      <c r="E260" s="706">
        <v>38718</v>
      </c>
      <c r="F260" s="670" t="s">
        <v>17088</v>
      </c>
      <c r="G260" s="755" t="s">
        <v>17305</v>
      </c>
      <c r="H260" s="755" t="s">
        <v>17141</v>
      </c>
    </row>
    <row r="261" spans="1:8" ht="12.75" x14ac:dyDescent="0.2">
      <c r="A261" s="668" t="s">
        <v>63</v>
      </c>
      <c r="B261" s="705"/>
      <c r="C261" s="675" t="s">
        <v>17087</v>
      </c>
      <c r="D261" s="670" t="s">
        <v>17304</v>
      </c>
      <c r="E261" s="706">
        <v>41275</v>
      </c>
      <c r="F261" s="670" t="s">
        <v>17088</v>
      </c>
      <c r="G261" s="755" t="s">
        <v>17306</v>
      </c>
      <c r="H261" s="755" t="s">
        <v>17307</v>
      </c>
    </row>
    <row r="262" spans="1:8" ht="12.75" x14ac:dyDescent="0.2">
      <c r="A262" s="668" t="s">
        <v>64</v>
      </c>
      <c r="B262" s="705"/>
      <c r="C262" s="675" t="s">
        <v>17087</v>
      </c>
      <c r="D262" s="670" t="s">
        <v>17304</v>
      </c>
      <c r="E262" s="706">
        <v>43831</v>
      </c>
      <c r="F262" s="670" t="s">
        <v>17088</v>
      </c>
      <c r="G262" s="755" t="s">
        <v>17308</v>
      </c>
      <c r="H262" s="755" t="s">
        <v>17309</v>
      </c>
    </row>
    <row r="263" spans="1:8" ht="12.75" x14ac:dyDescent="0.2">
      <c r="A263" s="668" t="s">
        <v>17091</v>
      </c>
      <c r="B263" s="705"/>
      <c r="C263" s="675" t="s">
        <v>17087</v>
      </c>
      <c r="D263" s="670" t="s">
        <v>17304</v>
      </c>
      <c r="E263" s="706">
        <v>43831</v>
      </c>
      <c r="F263" s="670" t="s">
        <v>17088</v>
      </c>
      <c r="G263" s="755"/>
      <c r="H263" s="755"/>
    </row>
    <row r="264" spans="1:8" ht="12.75" x14ac:dyDescent="0.2">
      <c r="A264" s="668" t="s">
        <v>65</v>
      </c>
      <c r="B264" s="705"/>
      <c r="C264" s="675" t="s">
        <v>17087</v>
      </c>
      <c r="D264" s="670" t="s">
        <v>17304</v>
      </c>
      <c r="E264" s="706">
        <v>42736</v>
      </c>
      <c r="F264" s="670" t="s">
        <v>17088</v>
      </c>
      <c r="G264" s="755" t="s">
        <v>17310</v>
      </c>
      <c r="H264" s="755" t="s">
        <v>17310</v>
      </c>
    </row>
    <row r="265" spans="1:8" ht="12.75" x14ac:dyDescent="0.2">
      <c r="A265" s="668" t="s">
        <v>66</v>
      </c>
      <c r="B265" s="705"/>
      <c r="C265" s="675"/>
      <c r="D265" s="670"/>
      <c r="E265" s="670"/>
      <c r="F265" s="670"/>
      <c r="G265" s="755"/>
      <c r="H265" s="755"/>
    </row>
    <row r="266" spans="1:8" ht="12.75" x14ac:dyDescent="0.2">
      <c r="A266" s="668" t="s">
        <v>17094</v>
      </c>
      <c r="B266" s="705"/>
      <c r="C266" s="675" t="s">
        <v>17087</v>
      </c>
      <c r="D266" s="670" t="s">
        <v>17304</v>
      </c>
      <c r="E266" s="706">
        <v>42005</v>
      </c>
      <c r="F266" s="670" t="s">
        <v>17088</v>
      </c>
      <c r="G266" s="755" t="s">
        <v>17311</v>
      </c>
      <c r="H266" s="755" t="s">
        <v>17312</v>
      </c>
    </row>
    <row r="267" spans="1:8" ht="12.75" x14ac:dyDescent="0.2">
      <c r="A267" s="668" t="s">
        <v>17096</v>
      </c>
      <c r="B267" s="705"/>
      <c r="C267" s="668"/>
      <c r="D267" s="670"/>
      <c r="E267" s="670"/>
      <c r="F267" s="670"/>
      <c r="G267" s="755"/>
      <c r="H267" s="755"/>
    </row>
    <row r="268" spans="1:8" ht="12.75" x14ac:dyDescent="0.2">
      <c r="A268" s="668" t="s">
        <v>17209</v>
      </c>
      <c r="B268" s="705"/>
      <c r="C268" s="675" t="s">
        <v>17087</v>
      </c>
      <c r="D268" s="670" t="s">
        <v>17304</v>
      </c>
      <c r="E268" s="706">
        <v>42005</v>
      </c>
      <c r="F268" s="670" t="s">
        <v>17088</v>
      </c>
      <c r="G268" s="755"/>
      <c r="H268" s="755" t="s">
        <v>17313</v>
      </c>
    </row>
    <row r="269" spans="1:8" ht="12.75" x14ac:dyDescent="0.2">
      <c r="A269" s="668" t="s">
        <v>17314</v>
      </c>
      <c r="B269" s="705"/>
      <c r="C269" s="675" t="s">
        <v>17087</v>
      </c>
      <c r="D269" s="670" t="s">
        <v>17304</v>
      </c>
      <c r="E269" s="706">
        <v>42005</v>
      </c>
      <c r="F269" s="670" t="s">
        <v>17088</v>
      </c>
      <c r="G269" s="755" t="s">
        <v>17315</v>
      </c>
      <c r="H269" s="755" t="s">
        <v>17316</v>
      </c>
    </row>
    <row r="270" spans="1:8" ht="12.75" x14ac:dyDescent="0.2">
      <c r="A270" s="668" t="s">
        <v>17317</v>
      </c>
      <c r="B270" s="705"/>
      <c r="C270" s="675" t="s">
        <v>17087</v>
      </c>
      <c r="D270" s="670" t="s">
        <v>17304</v>
      </c>
      <c r="E270" s="706">
        <v>42005</v>
      </c>
      <c r="F270" s="670" t="s">
        <v>17088</v>
      </c>
      <c r="G270" s="755" t="s">
        <v>17318</v>
      </c>
      <c r="H270" s="755" t="s">
        <v>17319</v>
      </c>
    </row>
    <row r="271" spans="1:8" ht="12.75" x14ac:dyDescent="0.2">
      <c r="A271" s="668"/>
      <c r="B271" s="705"/>
      <c r="C271" s="668"/>
      <c r="D271" s="670"/>
      <c r="E271" s="670"/>
      <c r="F271" s="670"/>
      <c r="G271" s="755"/>
      <c r="H271" s="755"/>
    </row>
    <row r="272" spans="1:8" ht="12.75" x14ac:dyDescent="0.2">
      <c r="A272" s="668" t="s">
        <v>62</v>
      </c>
      <c r="B272" s="705" t="s">
        <v>295</v>
      </c>
      <c r="C272" s="668" t="s">
        <v>17087</v>
      </c>
      <c r="D272" s="670" t="s">
        <v>17320</v>
      </c>
      <c r="E272" s="712">
        <v>41276</v>
      </c>
      <c r="F272" s="670" t="s">
        <v>17088</v>
      </c>
      <c r="G272" s="755" t="s">
        <v>17321</v>
      </c>
      <c r="H272" s="755">
        <v>0</v>
      </c>
    </row>
    <row r="273" spans="1:8" ht="12.75" x14ac:dyDescent="0.2">
      <c r="A273" s="668" t="s">
        <v>63</v>
      </c>
      <c r="B273" s="705"/>
      <c r="C273" s="668" t="s">
        <v>17087</v>
      </c>
      <c r="D273" s="670" t="s">
        <v>17322</v>
      </c>
      <c r="E273" s="712">
        <v>41276</v>
      </c>
      <c r="F273" s="670" t="s">
        <v>17088</v>
      </c>
      <c r="G273" s="755" t="s">
        <v>17323</v>
      </c>
      <c r="H273" s="755" t="s">
        <v>17324</v>
      </c>
    </row>
    <row r="274" spans="1:8" ht="12.75" x14ac:dyDescent="0.2">
      <c r="A274" s="668" t="s">
        <v>64</v>
      </c>
      <c r="B274" s="705"/>
      <c r="C274" s="668" t="s">
        <v>17087</v>
      </c>
      <c r="D274" s="670" t="s">
        <v>17320</v>
      </c>
      <c r="E274" s="712">
        <v>41276</v>
      </c>
      <c r="F274" s="670" t="s">
        <v>17088</v>
      </c>
      <c r="G274" s="755" t="s">
        <v>17325</v>
      </c>
      <c r="H274" s="755" t="s">
        <v>17326</v>
      </c>
    </row>
    <row r="275" spans="1:8" ht="12.75" x14ac:dyDescent="0.2">
      <c r="A275" s="668" t="s">
        <v>17091</v>
      </c>
      <c r="B275" s="705"/>
      <c r="C275" s="668"/>
      <c r="D275" s="670"/>
      <c r="E275" s="670"/>
      <c r="F275" s="670"/>
      <c r="G275" s="755"/>
      <c r="H275" s="755"/>
    </row>
    <row r="276" spans="1:8" ht="12.75" x14ac:dyDescent="0.2">
      <c r="A276" s="668" t="s">
        <v>65</v>
      </c>
      <c r="B276" s="705"/>
      <c r="C276" s="668" t="s">
        <v>17087</v>
      </c>
      <c r="D276" s="670" t="s">
        <v>17320</v>
      </c>
      <c r="E276" s="712">
        <v>41276</v>
      </c>
      <c r="F276" s="670" t="s">
        <v>17088</v>
      </c>
      <c r="G276" s="755" t="s">
        <v>17327</v>
      </c>
      <c r="H276" s="755" t="s">
        <v>17328</v>
      </c>
    </row>
    <row r="277" spans="1:8" ht="12.75" x14ac:dyDescent="0.2">
      <c r="A277" s="668" t="s">
        <v>66</v>
      </c>
      <c r="B277" s="705"/>
      <c r="C277" s="668"/>
      <c r="D277" s="670"/>
      <c r="E277" s="670"/>
      <c r="F277" s="670"/>
      <c r="G277" s="755"/>
      <c r="H277" s="755"/>
    </row>
    <row r="278" spans="1:8" ht="12.75" x14ac:dyDescent="0.2">
      <c r="A278" s="668" t="s">
        <v>17094</v>
      </c>
      <c r="B278" s="705"/>
      <c r="C278" s="668" t="s">
        <v>17087</v>
      </c>
      <c r="D278" s="670" t="s">
        <v>17320</v>
      </c>
      <c r="E278" s="712">
        <v>41276</v>
      </c>
      <c r="F278" s="670" t="s">
        <v>17088</v>
      </c>
      <c r="G278" s="755" t="s">
        <v>17329</v>
      </c>
      <c r="H278" s="755" t="s">
        <v>17330</v>
      </c>
    </row>
    <row r="279" spans="1:8" ht="12.75" x14ac:dyDescent="0.2">
      <c r="A279" s="668" t="s">
        <v>17331</v>
      </c>
      <c r="B279" s="705"/>
      <c r="C279" s="668"/>
      <c r="D279" s="670"/>
      <c r="E279" s="670"/>
      <c r="F279" s="670"/>
      <c r="G279" s="755"/>
      <c r="H279" s="755"/>
    </row>
    <row r="280" spans="1:8" ht="12.75" x14ac:dyDescent="0.2">
      <c r="A280" s="668" t="s">
        <v>17332</v>
      </c>
      <c r="B280" s="705"/>
      <c r="C280" s="668" t="s">
        <v>17087</v>
      </c>
      <c r="D280" s="670" t="s">
        <v>17320</v>
      </c>
      <c r="E280" s="712">
        <v>41276</v>
      </c>
      <c r="F280" s="670" t="s">
        <v>17088</v>
      </c>
      <c r="G280" s="755">
        <v>0</v>
      </c>
      <c r="H280" s="755" t="s">
        <v>17333</v>
      </c>
    </row>
    <row r="281" spans="1:8" ht="12.75" x14ac:dyDescent="0.2">
      <c r="A281" s="668" t="s">
        <v>17334</v>
      </c>
      <c r="B281" s="705"/>
      <c r="C281" s="668" t="s">
        <v>17087</v>
      </c>
      <c r="D281" s="670" t="s">
        <v>17320</v>
      </c>
      <c r="E281" s="712">
        <v>41276</v>
      </c>
      <c r="F281" s="670" t="s">
        <v>17088</v>
      </c>
      <c r="G281" s="755" t="s">
        <v>17335</v>
      </c>
      <c r="H281" s="755" t="s">
        <v>17336</v>
      </c>
    </row>
    <row r="282" spans="1:8" ht="12.75" x14ac:dyDescent="0.2">
      <c r="A282" s="668" t="s">
        <v>62</v>
      </c>
      <c r="B282" s="705" t="s">
        <v>296</v>
      </c>
      <c r="C282" s="668" t="s">
        <v>17087</v>
      </c>
      <c r="D282" s="670"/>
      <c r="E282" s="670"/>
      <c r="F282" s="670" t="s">
        <v>17088</v>
      </c>
      <c r="G282" s="755"/>
      <c r="H282" s="755"/>
    </row>
    <row r="283" spans="1:8" ht="12.75" x14ac:dyDescent="0.2">
      <c r="A283" s="668" t="s">
        <v>63</v>
      </c>
      <c r="B283" s="705"/>
      <c r="C283" s="668" t="s">
        <v>17087</v>
      </c>
      <c r="D283" s="670"/>
      <c r="E283" s="670"/>
      <c r="F283" s="670" t="s">
        <v>17088</v>
      </c>
      <c r="G283" s="755"/>
      <c r="H283" s="755"/>
    </row>
    <row r="284" spans="1:8" ht="12.75" x14ac:dyDescent="0.2">
      <c r="A284" s="668" t="s">
        <v>64</v>
      </c>
      <c r="B284" s="705"/>
      <c r="C284" s="668" t="s">
        <v>17087</v>
      </c>
      <c r="D284" s="670"/>
      <c r="E284" s="670"/>
      <c r="F284" s="670" t="s">
        <v>17088</v>
      </c>
      <c r="G284" s="755"/>
      <c r="H284" s="755"/>
    </row>
    <row r="285" spans="1:8" ht="12.75" x14ac:dyDescent="0.2">
      <c r="A285" s="668" t="s">
        <v>17091</v>
      </c>
      <c r="B285" s="705"/>
      <c r="C285" s="668"/>
      <c r="D285" s="670"/>
      <c r="E285" s="670"/>
      <c r="F285" s="670"/>
      <c r="G285" s="755"/>
      <c r="H285" s="755"/>
    </row>
    <row r="286" spans="1:8" ht="12.75" x14ac:dyDescent="0.2">
      <c r="A286" s="668" t="s">
        <v>65</v>
      </c>
      <c r="B286" s="705"/>
      <c r="C286" s="668" t="s">
        <v>17087</v>
      </c>
      <c r="D286" s="670"/>
      <c r="E286" s="670"/>
      <c r="F286" s="670" t="s">
        <v>17088</v>
      </c>
      <c r="G286" s="755"/>
      <c r="H286" s="755"/>
    </row>
    <row r="287" spans="1:8" ht="12.75" x14ac:dyDescent="0.2">
      <c r="A287" s="668" t="s">
        <v>66</v>
      </c>
      <c r="B287" s="705"/>
      <c r="C287" s="668" t="s">
        <v>17087</v>
      </c>
      <c r="D287" s="670"/>
      <c r="E287" s="670"/>
      <c r="F287" s="670" t="s">
        <v>17088</v>
      </c>
      <c r="G287" s="755"/>
      <c r="H287" s="755"/>
    </row>
    <row r="288" spans="1:8" ht="12.75" x14ac:dyDescent="0.2">
      <c r="A288" s="668" t="s">
        <v>17094</v>
      </c>
      <c r="B288" s="705"/>
      <c r="C288" s="668" t="s">
        <v>17087</v>
      </c>
      <c r="D288" s="670"/>
      <c r="E288" s="670"/>
      <c r="F288" s="670" t="s">
        <v>17088</v>
      </c>
      <c r="G288" s="755"/>
      <c r="H288" s="755"/>
    </row>
    <row r="289" spans="1:8" ht="12.75" x14ac:dyDescent="0.2">
      <c r="A289" s="668" t="s">
        <v>17331</v>
      </c>
      <c r="B289" s="705"/>
      <c r="C289" s="668"/>
      <c r="D289" s="670"/>
      <c r="E289" s="670"/>
      <c r="F289" s="670"/>
      <c r="G289" s="755"/>
      <c r="H289" s="755"/>
    </row>
    <row r="290" spans="1:8" ht="12.75" x14ac:dyDescent="0.2">
      <c r="A290" s="668" t="s">
        <v>17332</v>
      </c>
      <c r="B290" s="705"/>
      <c r="C290" s="668" t="s">
        <v>17087</v>
      </c>
      <c r="D290" s="670"/>
      <c r="E290" s="670"/>
      <c r="F290" s="670" t="s">
        <v>17088</v>
      </c>
      <c r="G290" s="755"/>
      <c r="H290" s="755"/>
    </row>
    <row r="291" spans="1:8" ht="12.75" x14ac:dyDescent="0.2">
      <c r="A291" s="668" t="s">
        <v>17334</v>
      </c>
      <c r="B291" s="705"/>
      <c r="C291" s="668" t="s">
        <v>17087</v>
      </c>
      <c r="D291" s="670"/>
      <c r="E291" s="670"/>
      <c r="F291" s="670" t="s">
        <v>17088</v>
      </c>
      <c r="G291" s="755"/>
      <c r="H291" s="755"/>
    </row>
    <row r="292" spans="1:8" ht="12.75" x14ac:dyDescent="0.2">
      <c r="A292" s="668" t="s">
        <v>62</v>
      </c>
      <c r="B292" s="705" t="s">
        <v>297</v>
      </c>
      <c r="C292" s="668" t="s">
        <v>17087</v>
      </c>
      <c r="D292" s="670" t="s">
        <v>17337</v>
      </c>
      <c r="E292" s="670">
        <v>2006</v>
      </c>
      <c r="F292" s="670" t="s">
        <v>17088</v>
      </c>
      <c r="G292" s="755"/>
      <c r="H292" s="755"/>
    </row>
    <row r="293" spans="1:8" ht="12.75" x14ac:dyDescent="0.2">
      <c r="A293" s="668" t="s">
        <v>63</v>
      </c>
      <c r="B293" s="705"/>
      <c r="C293" s="668" t="s">
        <v>17338</v>
      </c>
      <c r="D293" s="670" t="s">
        <v>17337</v>
      </c>
      <c r="E293" s="670">
        <v>2013</v>
      </c>
      <c r="F293" s="670" t="s">
        <v>17088</v>
      </c>
      <c r="G293" s="755" t="s">
        <v>17339</v>
      </c>
      <c r="H293" s="755" t="s">
        <v>17340</v>
      </c>
    </row>
    <row r="294" spans="1:8" ht="12.75" x14ac:dyDescent="0.2">
      <c r="A294" s="668" t="s">
        <v>64</v>
      </c>
      <c r="B294" s="705"/>
      <c r="C294" s="668" t="s">
        <v>17338</v>
      </c>
      <c r="D294" s="670" t="s">
        <v>17337</v>
      </c>
      <c r="E294" s="670">
        <v>2021</v>
      </c>
      <c r="F294" s="670" t="s">
        <v>17088</v>
      </c>
      <c r="G294" s="755" t="s">
        <v>17341</v>
      </c>
      <c r="H294" s="755" t="s">
        <v>17342</v>
      </c>
    </row>
    <row r="295" spans="1:8" ht="12.75" x14ac:dyDescent="0.2">
      <c r="A295" s="668" t="s">
        <v>17091</v>
      </c>
      <c r="B295" s="705"/>
      <c r="C295" s="668"/>
      <c r="D295" s="670"/>
      <c r="E295" s="670"/>
      <c r="F295" s="670"/>
      <c r="G295" s="755"/>
      <c r="H295" s="755"/>
    </row>
    <row r="296" spans="1:8" ht="12.75" x14ac:dyDescent="0.2">
      <c r="A296" s="668" t="s">
        <v>65</v>
      </c>
      <c r="B296" s="705"/>
      <c r="C296" s="668" t="s">
        <v>17338</v>
      </c>
      <c r="D296" s="670" t="s">
        <v>17337</v>
      </c>
      <c r="E296" s="670">
        <v>2017</v>
      </c>
      <c r="F296" s="670" t="s">
        <v>17088</v>
      </c>
      <c r="G296" s="755" t="s">
        <v>17343</v>
      </c>
      <c r="H296" s="755" t="s">
        <v>17344</v>
      </c>
    </row>
    <row r="297" spans="1:8" ht="12.75" x14ac:dyDescent="0.2">
      <c r="A297" s="668" t="s">
        <v>66</v>
      </c>
      <c r="B297" s="705"/>
      <c r="C297" s="668"/>
      <c r="D297" s="670"/>
      <c r="E297" s="670"/>
      <c r="F297" s="670"/>
      <c r="G297" s="755"/>
      <c r="H297" s="755"/>
    </row>
    <row r="298" spans="1:8" ht="12.75" x14ac:dyDescent="0.2">
      <c r="A298" s="668" t="s">
        <v>17094</v>
      </c>
      <c r="B298" s="705"/>
      <c r="C298" s="668"/>
      <c r="D298" s="670"/>
      <c r="E298" s="670"/>
      <c r="F298" s="670"/>
      <c r="G298" s="755"/>
      <c r="H298" s="755"/>
    </row>
    <row r="299" spans="1:8" ht="12.75" x14ac:dyDescent="0.2">
      <c r="A299" s="668" t="s">
        <v>17096</v>
      </c>
      <c r="B299" s="705"/>
      <c r="C299" s="668"/>
      <c r="D299" s="670"/>
      <c r="E299" s="670"/>
      <c r="F299" s="670"/>
      <c r="G299" s="755"/>
      <c r="H299" s="755"/>
    </row>
    <row r="300" spans="1:8" ht="12.75" x14ac:dyDescent="0.2">
      <c r="A300" s="668" t="s">
        <v>17255</v>
      </c>
      <c r="B300" s="705"/>
      <c r="C300" s="668" t="s">
        <v>17338</v>
      </c>
      <c r="D300" s="670" t="s">
        <v>17337</v>
      </c>
      <c r="E300" s="670">
        <v>2015</v>
      </c>
      <c r="F300" s="670" t="s">
        <v>17088</v>
      </c>
      <c r="G300" s="755" t="s">
        <v>17345</v>
      </c>
      <c r="H300" s="755" t="s">
        <v>17346</v>
      </c>
    </row>
    <row r="301" spans="1:8" ht="12.75" x14ac:dyDescent="0.2">
      <c r="A301" s="668" t="s">
        <v>17347</v>
      </c>
      <c r="B301" s="705"/>
      <c r="C301" s="668" t="s">
        <v>17338</v>
      </c>
      <c r="D301" s="670" t="s">
        <v>17337</v>
      </c>
      <c r="E301" s="670">
        <v>2022</v>
      </c>
      <c r="F301" s="670" t="s">
        <v>17088</v>
      </c>
      <c r="G301" s="755" t="s">
        <v>17348</v>
      </c>
      <c r="H301" s="755" t="s">
        <v>17349</v>
      </c>
    </row>
    <row r="302" spans="1:8" ht="12.75" x14ac:dyDescent="0.2">
      <c r="A302" s="668" t="s">
        <v>17350</v>
      </c>
      <c r="B302" s="705"/>
      <c r="C302" s="668" t="s">
        <v>17338</v>
      </c>
      <c r="D302" s="670" t="s">
        <v>17337</v>
      </c>
      <c r="E302" s="670">
        <v>2022</v>
      </c>
      <c r="F302" s="670" t="s">
        <v>17088</v>
      </c>
      <c r="G302" s="755"/>
      <c r="H302" s="755" t="s">
        <v>17351</v>
      </c>
    </row>
    <row r="303" spans="1:8" ht="12.75" x14ac:dyDescent="0.2">
      <c r="A303" s="668" t="s">
        <v>62</v>
      </c>
      <c r="B303" s="705" t="s">
        <v>298</v>
      </c>
      <c r="C303" s="668" t="s">
        <v>17087</v>
      </c>
      <c r="D303" s="670" t="s">
        <v>17352</v>
      </c>
      <c r="E303" s="670">
        <v>2005</v>
      </c>
      <c r="F303" s="670" t="s">
        <v>17088</v>
      </c>
      <c r="G303" s="755"/>
      <c r="H303" s="755"/>
    </row>
    <row r="304" spans="1:8" ht="12.75" x14ac:dyDescent="0.2">
      <c r="A304" s="668" t="s">
        <v>63</v>
      </c>
      <c r="B304" s="705"/>
      <c r="C304" s="668" t="s">
        <v>17087</v>
      </c>
      <c r="D304" s="670" t="s">
        <v>17353</v>
      </c>
      <c r="E304" s="670">
        <v>2001</v>
      </c>
      <c r="F304" s="670" t="s">
        <v>17088</v>
      </c>
      <c r="G304" s="755" t="s">
        <v>17354</v>
      </c>
      <c r="H304" s="755" t="s">
        <v>17355</v>
      </c>
    </row>
    <row r="305" spans="1:8" ht="12.75" x14ac:dyDescent="0.2">
      <c r="A305" s="668" t="s">
        <v>64</v>
      </c>
      <c r="B305" s="705"/>
      <c r="C305" s="668" t="s">
        <v>17087</v>
      </c>
      <c r="D305" s="670" t="s">
        <v>17352</v>
      </c>
      <c r="E305" s="670">
        <v>2005</v>
      </c>
      <c r="F305" s="670" t="s">
        <v>17088</v>
      </c>
      <c r="G305" s="755"/>
      <c r="H305" s="755"/>
    </row>
    <row r="306" spans="1:8" ht="12.75" x14ac:dyDescent="0.2">
      <c r="A306" s="668" t="s">
        <v>17091</v>
      </c>
      <c r="B306" s="705"/>
      <c r="C306" s="668"/>
      <c r="D306" s="670"/>
      <c r="E306" s="670"/>
      <c r="F306" s="670"/>
      <c r="G306" s="755"/>
      <c r="H306" s="755"/>
    </row>
    <row r="307" spans="1:8" ht="12.75" x14ac:dyDescent="0.2">
      <c r="A307" s="668" t="s">
        <v>65</v>
      </c>
      <c r="B307" s="705"/>
      <c r="C307" s="668" t="s">
        <v>17087</v>
      </c>
      <c r="D307" s="670" t="s">
        <v>17352</v>
      </c>
      <c r="E307" s="670">
        <v>2005</v>
      </c>
      <c r="F307" s="670" t="s">
        <v>17088</v>
      </c>
      <c r="G307" s="755"/>
      <c r="H307" s="755"/>
    </row>
    <row r="308" spans="1:8" ht="12.75" x14ac:dyDescent="0.2">
      <c r="A308" s="668" t="s">
        <v>66</v>
      </c>
      <c r="B308" s="705"/>
      <c r="C308" s="668" t="s">
        <v>17087</v>
      </c>
      <c r="D308" s="670" t="s">
        <v>17352</v>
      </c>
      <c r="E308" s="670">
        <v>2005</v>
      </c>
      <c r="F308" s="670" t="s">
        <v>17088</v>
      </c>
      <c r="G308" s="755"/>
      <c r="H308" s="755"/>
    </row>
    <row r="309" spans="1:8" ht="12.75" x14ac:dyDescent="0.2">
      <c r="A309" s="668" t="s">
        <v>17094</v>
      </c>
      <c r="B309" s="705"/>
      <c r="C309" s="668"/>
      <c r="D309" s="670"/>
      <c r="E309" s="670"/>
      <c r="F309" s="670"/>
      <c r="G309" s="755"/>
      <c r="H309" s="755"/>
    </row>
    <row r="310" spans="1:8" ht="12.75" x14ac:dyDescent="0.2">
      <c r="A310" s="668" t="s">
        <v>17096</v>
      </c>
      <c r="B310" s="705"/>
      <c r="C310" s="668"/>
      <c r="D310" s="670"/>
      <c r="E310" s="670"/>
      <c r="F310" s="670"/>
      <c r="G310" s="755"/>
      <c r="H310" s="755"/>
    </row>
    <row r="311" spans="1:8" ht="12.75" x14ac:dyDescent="0.2">
      <c r="A311" s="668" t="s">
        <v>62</v>
      </c>
      <c r="B311" s="705" t="s">
        <v>680</v>
      </c>
      <c r="C311" s="668" t="s">
        <v>17087</v>
      </c>
      <c r="D311" s="670" t="s">
        <v>17356</v>
      </c>
      <c r="E311" s="670">
        <v>2008</v>
      </c>
      <c r="F311" s="670" t="s">
        <v>17088</v>
      </c>
      <c r="G311" s="755"/>
      <c r="H311" s="755"/>
    </row>
    <row r="312" spans="1:8" ht="12.75" x14ac:dyDescent="0.2">
      <c r="A312" s="668" t="s">
        <v>63</v>
      </c>
      <c r="B312" s="705"/>
      <c r="C312" s="668" t="s">
        <v>17087</v>
      </c>
      <c r="D312" s="670" t="s">
        <v>17357</v>
      </c>
      <c r="E312" s="670">
        <v>2008</v>
      </c>
      <c r="F312" s="670" t="s">
        <v>17088</v>
      </c>
      <c r="G312" s="755">
        <v>1064191.47</v>
      </c>
      <c r="H312" s="755">
        <v>697405.56</v>
      </c>
    </row>
    <row r="313" spans="1:8" ht="12.75" x14ac:dyDescent="0.2">
      <c r="A313" s="668"/>
      <c r="B313" s="705"/>
      <c r="C313" s="668" t="s">
        <v>17087</v>
      </c>
      <c r="D313" s="670" t="s">
        <v>17358</v>
      </c>
      <c r="E313" s="670">
        <v>2008</v>
      </c>
      <c r="F313" s="670" t="s">
        <v>17088</v>
      </c>
      <c r="G313" s="755">
        <v>262338.40000000002</v>
      </c>
      <c r="H313" s="755">
        <v>3057.36</v>
      </c>
    </row>
    <row r="314" spans="1:8" ht="12.75" x14ac:dyDescent="0.2">
      <c r="A314" s="668"/>
      <c r="B314" s="705"/>
      <c r="C314" s="668" t="s">
        <v>17087</v>
      </c>
      <c r="D314" s="670" t="s">
        <v>17359</v>
      </c>
      <c r="E314" s="670">
        <v>2015</v>
      </c>
      <c r="F314" s="670" t="s">
        <v>17088</v>
      </c>
      <c r="G314" s="755">
        <v>55440.17</v>
      </c>
      <c r="H314" s="755">
        <v>58506.080000000002</v>
      </c>
    </row>
    <row r="315" spans="1:8" ht="12.75" x14ac:dyDescent="0.2">
      <c r="A315" s="668"/>
      <c r="B315" s="705"/>
      <c r="C315" s="668" t="s">
        <v>17087</v>
      </c>
      <c r="D315" s="670" t="s">
        <v>17360</v>
      </c>
      <c r="E315" s="670">
        <v>2015</v>
      </c>
      <c r="F315" s="670" t="s">
        <v>17088</v>
      </c>
      <c r="G315" s="755">
        <v>149067.56</v>
      </c>
      <c r="H315" s="755">
        <v>93067.56</v>
      </c>
    </row>
    <row r="316" spans="1:8" ht="12.75" x14ac:dyDescent="0.2">
      <c r="A316" s="668"/>
      <c r="B316" s="705"/>
      <c r="C316" s="668" t="s">
        <v>17087</v>
      </c>
      <c r="D316" s="670" t="s">
        <v>17361</v>
      </c>
      <c r="E316" s="670">
        <v>2015</v>
      </c>
      <c r="F316" s="670" t="s">
        <v>17088</v>
      </c>
      <c r="G316" s="755">
        <v>30594.85</v>
      </c>
      <c r="H316" s="755">
        <v>113051.28</v>
      </c>
    </row>
    <row r="317" spans="1:8" ht="12.75" x14ac:dyDescent="0.2">
      <c r="A317" s="668" t="s">
        <v>65</v>
      </c>
      <c r="B317" s="705"/>
      <c r="C317" s="668" t="s">
        <v>17087</v>
      </c>
      <c r="D317" s="670" t="s">
        <v>17362</v>
      </c>
      <c r="E317" s="670">
        <v>2011</v>
      </c>
      <c r="F317" s="670" t="s">
        <v>17088</v>
      </c>
      <c r="G317" s="755">
        <v>7300.78</v>
      </c>
      <c r="H317" s="755">
        <v>0</v>
      </c>
    </row>
    <row r="318" spans="1:8" ht="12.75" x14ac:dyDescent="0.2">
      <c r="A318" s="668"/>
      <c r="B318" s="705"/>
      <c r="C318" s="668" t="s">
        <v>17087</v>
      </c>
      <c r="D318" s="670" t="s">
        <v>17363</v>
      </c>
      <c r="E318" s="670">
        <v>2011</v>
      </c>
      <c r="F318" s="670" t="s">
        <v>17088</v>
      </c>
      <c r="G318" s="755" t="s">
        <v>17364</v>
      </c>
      <c r="H318" s="755" t="s">
        <v>17364</v>
      </c>
    </row>
    <row r="319" spans="1:8" ht="12.75" x14ac:dyDescent="0.2">
      <c r="A319" s="668" t="s">
        <v>62</v>
      </c>
      <c r="B319" s="705" t="s">
        <v>299</v>
      </c>
      <c r="C319" s="668" t="s">
        <v>17118</v>
      </c>
      <c r="D319" s="670" t="s">
        <v>17365</v>
      </c>
      <c r="E319" s="670">
        <v>2015</v>
      </c>
      <c r="F319" s="670" t="s">
        <v>17088</v>
      </c>
      <c r="G319" s="755">
        <v>0</v>
      </c>
      <c r="H319" s="755">
        <v>0</v>
      </c>
    </row>
    <row r="320" spans="1:8" ht="12.75" x14ac:dyDescent="0.2">
      <c r="A320" s="668" t="s">
        <v>63</v>
      </c>
      <c r="B320" s="705"/>
      <c r="C320" s="668" t="s">
        <v>17118</v>
      </c>
      <c r="D320" s="670" t="s">
        <v>17366</v>
      </c>
      <c r="E320" s="670">
        <v>2015</v>
      </c>
      <c r="F320" s="670" t="s">
        <v>17088</v>
      </c>
      <c r="G320" s="755">
        <v>2546.6999999999998</v>
      </c>
      <c r="H320" s="755">
        <v>2546.6999999999998</v>
      </c>
    </row>
    <row r="321" spans="1:8" ht="12.75" x14ac:dyDescent="0.2">
      <c r="A321" s="668" t="s">
        <v>64</v>
      </c>
      <c r="B321" s="705"/>
      <c r="C321" s="668" t="s">
        <v>17087</v>
      </c>
      <c r="D321" s="670"/>
      <c r="E321" s="670">
        <v>2020</v>
      </c>
      <c r="F321" s="670" t="s">
        <v>17088</v>
      </c>
      <c r="G321" s="755">
        <v>0</v>
      </c>
      <c r="H321" s="755">
        <v>665487.91</v>
      </c>
    </row>
    <row r="322" spans="1:8" ht="12.75" x14ac:dyDescent="0.2">
      <c r="A322" s="668" t="s">
        <v>17091</v>
      </c>
      <c r="B322" s="705"/>
      <c r="C322" s="668"/>
      <c r="D322" s="670"/>
      <c r="E322" s="670"/>
      <c r="F322" s="670"/>
      <c r="G322" s="755"/>
      <c r="H322" s="755"/>
    </row>
    <row r="323" spans="1:8" ht="12.75" x14ac:dyDescent="0.2">
      <c r="A323" s="668" t="s">
        <v>65</v>
      </c>
      <c r="B323" s="705"/>
      <c r="C323" s="668" t="s">
        <v>17118</v>
      </c>
      <c r="D323" s="670" t="s">
        <v>17367</v>
      </c>
      <c r="E323" s="670">
        <v>2022</v>
      </c>
      <c r="F323" s="670" t="s">
        <v>17088</v>
      </c>
      <c r="G323" s="755">
        <v>5073.5200000000004</v>
      </c>
      <c r="H323" s="755">
        <v>5073.5200000000004</v>
      </c>
    </row>
    <row r="324" spans="1:8" ht="12.75" x14ac:dyDescent="0.2">
      <c r="A324" s="668" t="s">
        <v>66</v>
      </c>
      <c r="B324" s="705"/>
      <c r="C324" s="668"/>
      <c r="D324" s="670"/>
      <c r="E324" s="670"/>
      <c r="F324" s="670"/>
      <c r="G324" s="755"/>
      <c r="H324" s="755"/>
    </row>
    <row r="325" spans="1:8" ht="12.75" x14ac:dyDescent="0.2">
      <c r="A325" s="668" t="s">
        <v>17094</v>
      </c>
      <c r="B325" s="705"/>
      <c r="C325" s="668" t="s">
        <v>17087</v>
      </c>
      <c r="D325" s="670"/>
      <c r="E325" s="670"/>
      <c r="F325" s="670" t="s">
        <v>17088</v>
      </c>
      <c r="G325" s="755"/>
      <c r="H325" s="755"/>
    </row>
    <row r="326" spans="1:8" ht="12.75" x14ac:dyDescent="0.2">
      <c r="A326" s="668" t="s">
        <v>17096</v>
      </c>
      <c r="B326" s="705"/>
      <c r="C326" s="668"/>
      <c r="D326" s="670"/>
      <c r="E326" s="670"/>
      <c r="F326" s="670"/>
      <c r="G326" s="755"/>
      <c r="H326" s="755"/>
    </row>
    <row r="327" spans="1:8" ht="12.75" x14ac:dyDescent="0.2">
      <c r="A327" s="668" t="s">
        <v>62</v>
      </c>
      <c r="B327" s="705" t="s">
        <v>300</v>
      </c>
      <c r="C327" s="670" t="s">
        <v>17087</v>
      </c>
      <c r="D327" s="670" t="s">
        <v>17368</v>
      </c>
      <c r="E327" s="706">
        <v>42143</v>
      </c>
      <c r="F327" s="670" t="s">
        <v>17088</v>
      </c>
      <c r="G327" s="755"/>
      <c r="H327" s="755"/>
    </row>
    <row r="328" spans="1:8" ht="12.75" x14ac:dyDescent="0.2">
      <c r="A328" s="668" t="s">
        <v>63</v>
      </c>
      <c r="B328" s="707"/>
      <c r="C328" s="668"/>
      <c r="D328" s="670"/>
      <c r="E328" s="670"/>
      <c r="F328" s="670"/>
      <c r="G328" s="755"/>
      <c r="H328" s="755"/>
    </row>
    <row r="329" spans="1:8" ht="12.75" x14ac:dyDescent="0.2">
      <c r="A329" s="668" t="s">
        <v>6969</v>
      </c>
      <c r="B329" s="707"/>
      <c r="C329" s="670" t="s">
        <v>17087</v>
      </c>
      <c r="D329" s="670" t="s">
        <v>17369</v>
      </c>
      <c r="E329" s="706">
        <v>42143</v>
      </c>
      <c r="F329" s="670" t="s">
        <v>17088</v>
      </c>
      <c r="G329" s="755"/>
      <c r="H329" s="755" t="s">
        <v>17370</v>
      </c>
    </row>
    <row r="330" spans="1:8" ht="12.75" x14ac:dyDescent="0.2">
      <c r="A330" s="668" t="s">
        <v>17371</v>
      </c>
      <c r="B330" s="707"/>
      <c r="C330" s="670" t="s">
        <v>17087</v>
      </c>
      <c r="D330" s="670" t="s">
        <v>17368</v>
      </c>
      <c r="E330" s="706">
        <v>42217</v>
      </c>
      <c r="F330" s="670" t="s">
        <v>17088</v>
      </c>
      <c r="G330" s="755" t="s">
        <v>17372</v>
      </c>
      <c r="H330" s="755" t="s">
        <v>17373</v>
      </c>
    </row>
    <row r="331" spans="1:8" ht="12.75" x14ac:dyDescent="0.2">
      <c r="A331" s="668" t="s">
        <v>64</v>
      </c>
      <c r="B331" s="707"/>
      <c r="C331" s="668"/>
      <c r="D331" s="670"/>
      <c r="E331" s="670"/>
      <c r="F331" s="670"/>
      <c r="G331" s="755"/>
      <c r="H331" s="755"/>
    </row>
    <row r="332" spans="1:8" ht="12.75" x14ac:dyDescent="0.2">
      <c r="A332" s="668" t="s">
        <v>17091</v>
      </c>
      <c r="B332" s="707"/>
      <c r="C332" s="668"/>
      <c r="D332" s="670"/>
      <c r="E332" s="670"/>
      <c r="F332" s="670"/>
      <c r="G332" s="755"/>
      <c r="H332" s="755"/>
    </row>
    <row r="333" spans="1:8" ht="12.75" x14ac:dyDescent="0.2">
      <c r="A333" s="668" t="s">
        <v>17374</v>
      </c>
      <c r="B333" s="707"/>
      <c r="C333" s="670" t="s">
        <v>17087</v>
      </c>
      <c r="D333" s="670" t="s">
        <v>17368</v>
      </c>
      <c r="E333" s="706">
        <v>44012</v>
      </c>
      <c r="F333" s="670" t="s">
        <v>17088</v>
      </c>
      <c r="G333" s="755"/>
      <c r="H333" s="755" t="s">
        <v>8332</v>
      </c>
    </row>
    <row r="334" spans="1:8" ht="12.75" x14ac:dyDescent="0.2">
      <c r="A334" s="668" t="s">
        <v>17375</v>
      </c>
      <c r="B334" s="707"/>
      <c r="C334" s="670" t="s">
        <v>17087</v>
      </c>
      <c r="D334" s="670" t="s">
        <v>17368</v>
      </c>
      <c r="E334" s="706">
        <v>43832</v>
      </c>
      <c r="F334" s="670" t="s">
        <v>17088</v>
      </c>
      <c r="G334" s="755" t="s">
        <v>17376</v>
      </c>
      <c r="H334" s="755" t="s">
        <v>17377</v>
      </c>
    </row>
    <row r="335" spans="1:8" ht="12.75" x14ac:dyDescent="0.2">
      <c r="A335" s="668" t="s">
        <v>65</v>
      </c>
      <c r="B335" s="707"/>
      <c r="C335" s="668"/>
      <c r="D335" s="670"/>
      <c r="E335" s="670"/>
      <c r="F335" s="670"/>
      <c r="G335" s="755"/>
      <c r="H335" s="755"/>
    </row>
    <row r="336" spans="1:8" ht="12.75" x14ac:dyDescent="0.2">
      <c r="A336" s="668" t="s">
        <v>17378</v>
      </c>
      <c r="B336" s="707"/>
      <c r="C336" s="670" t="s">
        <v>17087</v>
      </c>
      <c r="D336" s="670" t="s">
        <v>17379</v>
      </c>
      <c r="E336" s="706">
        <v>42257</v>
      </c>
      <c r="F336" s="670" t="s">
        <v>17088</v>
      </c>
      <c r="G336" s="755"/>
      <c r="H336" s="755"/>
    </row>
    <row r="337" spans="1:8" ht="12.75" x14ac:dyDescent="0.2">
      <c r="A337" s="668" t="s">
        <v>17378</v>
      </c>
      <c r="B337" s="707"/>
      <c r="C337" s="670" t="s">
        <v>17087</v>
      </c>
      <c r="D337" s="670" t="s">
        <v>17380</v>
      </c>
      <c r="E337" s="713">
        <v>44523</v>
      </c>
      <c r="F337" s="670" t="s">
        <v>17088</v>
      </c>
      <c r="G337" s="755" t="s">
        <v>4281</v>
      </c>
      <c r="H337" s="755" t="s">
        <v>17141</v>
      </c>
    </row>
    <row r="338" spans="1:8" ht="12.75" x14ac:dyDescent="0.2">
      <c r="A338" s="668" t="s">
        <v>17381</v>
      </c>
      <c r="B338" s="707"/>
      <c r="C338" s="670" t="s">
        <v>17087</v>
      </c>
      <c r="D338" s="670" t="s">
        <v>17368</v>
      </c>
      <c r="E338" s="706">
        <v>42781</v>
      </c>
      <c r="F338" s="670" t="s">
        <v>17088</v>
      </c>
      <c r="G338" s="755" t="s">
        <v>17382</v>
      </c>
      <c r="H338" s="755" t="s">
        <v>17383</v>
      </c>
    </row>
    <row r="339" spans="1:8" ht="12.75" x14ac:dyDescent="0.2">
      <c r="A339" s="668" t="s">
        <v>17384</v>
      </c>
      <c r="B339" s="707"/>
      <c r="C339" s="670" t="s">
        <v>17087</v>
      </c>
      <c r="D339" s="670" t="s">
        <v>17368</v>
      </c>
      <c r="E339" s="706">
        <v>44690</v>
      </c>
      <c r="F339" s="670" t="s">
        <v>17088</v>
      </c>
      <c r="G339" s="755"/>
      <c r="H339" s="755"/>
    </row>
    <row r="340" spans="1:8" ht="12.75" x14ac:dyDescent="0.2">
      <c r="A340" s="668" t="s">
        <v>66</v>
      </c>
      <c r="B340" s="707"/>
      <c r="C340" s="668"/>
      <c r="D340" s="670"/>
      <c r="E340" s="670"/>
      <c r="F340" s="670"/>
      <c r="G340" s="755"/>
      <c r="H340" s="755"/>
    </row>
    <row r="341" spans="1:8" ht="12.75" x14ac:dyDescent="0.2">
      <c r="A341" s="668" t="s">
        <v>17094</v>
      </c>
      <c r="B341" s="707"/>
      <c r="C341" s="668"/>
      <c r="D341" s="670"/>
      <c r="E341" s="670"/>
      <c r="F341" s="670"/>
      <c r="G341" s="755"/>
      <c r="H341" s="755"/>
    </row>
    <row r="342" spans="1:8" ht="12.75" x14ac:dyDescent="0.2">
      <c r="A342" s="668" t="s">
        <v>17096</v>
      </c>
      <c r="B342" s="707"/>
      <c r="C342" s="668"/>
      <c r="D342" s="670"/>
      <c r="E342" s="670"/>
      <c r="F342" s="670"/>
      <c r="G342" s="755"/>
      <c r="H342" s="755"/>
    </row>
    <row r="343" spans="1:8" ht="12.75" x14ac:dyDescent="0.2">
      <c r="A343" s="668" t="s">
        <v>17385</v>
      </c>
      <c r="B343" s="707"/>
      <c r="C343" s="670" t="s">
        <v>17087</v>
      </c>
      <c r="D343" s="670" t="s">
        <v>17368</v>
      </c>
      <c r="E343" s="706">
        <v>42347</v>
      </c>
      <c r="F343" s="670" t="s">
        <v>17088</v>
      </c>
      <c r="G343" s="755" t="s">
        <v>17386</v>
      </c>
      <c r="H343" s="755" t="s">
        <v>17387</v>
      </c>
    </row>
    <row r="344" spans="1:8" ht="12.75" x14ac:dyDescent="0.2">
      <c r="A344" s="668" t="s">
        <v>17388</v>
      </c>
      <c r="B344" s="707"/>
      <c r="C344" s="670" t="s">
        <v>17087</v>
      </c>
      <c r="D344" s="670" t="s">
        <v>17368</v>
      </c>
      <c r="E344" s="706">
        <v>44621</v>
      </c>
      <c r="F344" s="670" t="s">
        <v>17088</v>
      </c>
      <c r="G344" s="755"/>
      <c r="H344" s="755" t="s">
        <v>17389</v>
      </c>
    </row>
    <row r="345" spans="1:8" ht="12.75" x14ac:dyDescent="0.2">
      <c r="A345" s="668" t="s">
        <v>62</v>
      </c>
      <c r="B345" s="705" t="s">
        <v>301</v>
      </c>
      <c r="C345" s="675" t="s">
        <v>17087</v>
      </c>
      <c r="D345" s="666" t="s">
        <v>17390</v>
      </c>
      <c r="E345" s="666">
        <v>2015</v>
      </c>
      <c r="F345" s="666" t="s">
        <v>17088</v>
      </c>
      <c r="G345" s="756">
        <v>0</v>
      </c>
      <c r="H345" s="756">
        <v>0</v>
      </c>
    </row>
    <row r="346" spans="1:8" ht="12.75" x14ac:dyDescent="0.2">
      <c r="A346" s="668" t="s">
        <v>63</v>
      </c>
      <c r="B346" s="714"/>
      <c r="C346" s="675" t="s">
        <v>17087</v>
      </c>
      <c r="D346" s="666" t="s">
        <v>17391</v>
      </c>
      <c r="E346" s="666">
        <v>2015</v>
      </c>
      <c r="F346" s="666" t="s">
        <v>17088</v>
      </c>
      <c r="G346" s="756">
        <v>23581.77</v>
      </c>
      <c r="H346" s="756">
        <v>59703.7</v>
      </c>
    </row>
    <row r="347" spans="1:8" ht="12.75" x14ac:dyDescent="0.2">
      <c r="A347" s="668" t="s">
        <v>64</v>
      </c>
      <c r="B347" s="714"/>
      <c r="C347" s="675" t="s">
        <v>17087</v>
      </c>
      <c r="D347" s="666" t="s">
        <v>17390</v>
      </c>
      <c r="E347" s="666">
        <v>2020</v>
      </c>
      <c r="F347" s="666" t="s">
        <v>17088</v>
      </c>
      <c r="G347" s="756">
        <v>169085.98</v>
      </c>
      <c r="H347" s="756">
        <v>880972.04</v>
      </c>
    </row>
    <row r="348" spans="1:8" ht="12.75" x14ac:dyDescent="0.2">
      <c r="A348" s="668" t="s">
        <v>17091</v>
      </c>
      <c r="B348" s="705"/>
      <c r="C348" s="668"/>
      <c r="D348" s="670"/>
      <c r="E348" s="670"/>
      <c r="F348" s="670"/>
      <c r="G348" s="755"/>
      <c r="H348" s="755"/>
    </row>
    <row r="349" spans="1:8" ht="12.75" x14ac:dyDescent="0.2">
      <c r="A349" s="668" t="s">
        <v>65</v>
      </c>
      <c r="B349" s="714"/>
      <c r="C349" s="675" t="s">
        <v>17087</v>
      </c>
      <c r="D349" s="666" t="s">
        <v>17392</v>
      </c>
      <c r="E349" s="666">
        <v>2015</v>
      </c>
      <c r="F349" s="666" t="s">
        <v>17088</v>
      </c>
      <c r="G349" s="756">
        <v>64930.29</v>
      </c>
      <c r="H349" s="756">
        <v>1309846.28</v>
      </c>
    </row>
    <row r="350" spans="1:8" ht="12.75" x14ac:dyDescent="0.2">
      <c r="A350" s="668" t="s">
        <v>66</v>
      </c>
      <c r="B350" s="714"/>
      <c r="C350" s="675" t="s">
        <v>17087</v>
      </c>
      <c r="D350" s="666" t="s">
        <v>17390</v>
      </c>
      <c r="E350" s="666">
        <v>2015</v>
      </c>
      <c r="F350" s="666" t="s">
        <v>17088</v>
      </c>
      <c r="G350" s="756">
        <v>18699.72</v>
      </c>
      <c r="H350" s="756" t="s">
        <v>17393</v>
      </c>
    </row>
    <row r="351" spans="1:8" ht="12.75" x14ac:dyDescent="0.2">
      <c r="A351" s="675" t="s">
        <v>17101</v>
      </c>
      <c r="B351" s="714"/>
      <c r="C351" s="675" t="s">
        <v>17087</v>
      </c>
      <c r="D351" s="666" t="s">
        <v>17390</v>
      </c>
      <c r="E351" s="666">
        <v>2022</v>
      </c>
      <c r="F351" s="666" t="s">
        <v>17088</v>
      </c>
      <c r="G351" s="756">
        <v>0</v>
      </c>
      <c r="H351" s="756">
        <v>252808.5</v>
      </c>
    </row>
    <row r="352" spans="1:8" ht="12.75" x14ac:dyDescent="0.2">
      <c r="A352" s="668" t="s">
        <v>17094</v>
      </c>
      <c r="B352" s="705"/>
      <c r="C352" s="668"/>
      <c r="D352" s="670"/>
      <c r="E352" s="670"/>
      <c r="F352" s="670"/>
      <c r="G352" s="755"/>
      <c r="H352" s="755"/>
    </row>
    <row r="353" spans="1:8" ht="12.75" x14ac:dyDescent="0.2">
      <c r="A353" s="668" t="s">
        <v>17096</v>
      </c>
      <c r="B353" s="705"/>
      <c r="C353" s="668"/>
      <c r="D353" s="670"/>
      <c r="E353" s="670"/>
      <c r="F353" s="670"/>
      <c r="G353" s="755"/>
      <c r="H353" s="755"/>
    </row>
    <row r="354" spans="1:8" ht="12.75" x14ac:dyDescent="0.2">
      <c r="A354" s="668" t="s">
        <v>62</v>
      </c>
      <c r="B354" s="705" t="s">
        <v>302</v>
      </c>
      <c r="C354" s="668" t="s">
        <v>17087</v>
      </c>
      <c r="D354" s="670" t="s">
        <v>17394</v>
      </c>
      <c r="E354" s="670">
        <v>2015</v>
      </c>
      <c r="F354" s="670" t="s">
        <v>17088</v>
      </c>
      <c r="G354" s="755" t="s">
        <v>17395</v>
      </c>
      <c r="H354" s="755" t="s">
        <v>17395</v>
      </c>
    </row>
    <row r="355" spans="1:8" ht="12.75" x14ac:dyDescent="0.2">
      <c r="A355" s="668" t="s">
        <v>63</v>
      </c>
      <c r="B355" s="705"/>
      <c r="C355" s="668" t="s">
        <v>17087</v>
      </c>
      <c r="D355" s="670" t="s">
        <v>17396</v>
      </c>
      <c r="E355" s="670">
        <v>2015</v>
      </c>
      <c r="F355" s="670" t="s">
        <v>17088</v>
      </c>
      <c r="G355" s="755" t="s">
        <v>17397</v>
      </c>
      <c r="H355" s="755" t="s">
        <v>17397</v>
      </c>
    </row>
    <row r="356" spans="1:8" ht="12.75" x14ac:dyDescent="0.2">
      <c r="A356" s="668" t="s">
        <v>64</v>
      </c>
      <c r="B356" s="705"/>
      <c r="C356" s="668" t="s">
        <v>17087</v>
      </c>
      <c r="D356" s="670" t="s">
        <v>17398</v>
      </c>
      <c r="E356" s="670">
        <v>2015</v>
      </c>
      <c r="F356" s="670" t="s">
        <v>17088</v>
      </c>
      <c r="G356" s="755">
        <v>0</v>
      </c>
      <c r="H356" s="755">
        <v>0</v>
      </c>
    </row>
    <row r="357" spans="1:8" ht="12.75" x14ac:dyDescent="0.2">
      <c r="A357" s="668" t="s">
        <v>17091</v>
      </c>
      <c r="B357" s="705"/>
      <c r="C357" s="668"/>
      <c r="D357" s="670"/>
      <c r="E357" s="670"/>
      <c r="F357" s="670"/>
      <c r="G357" s="755"/>
      <c r="H357" s="755"/>
    </row>
    <row r="358" spans="1:8" ht="12.75" x14ac:dyDescent="0.2">
      <c r="A358" s="668" t="s">
        <v>65</v>
      </c>
      <c r="B358" s="705"/>
      <c r="C358" s="668" t="s">
        <v>17087</v>
      </c>
      <c r="D358" s="670" t="s">
        <v>17399</v>
      </c>
      <c r="E358" s="670">
        <v>2017</v>
      </c>
      <c r="F358" s="670" t="s">
        <v>17088</v>
      </c>
      <c r="G358" s="755">
        <v>34584</v>
      </c>
      <c r="H358" s="755">
        <v>34584</v>
      </c>
    </row>
    <row r="359" spans="1:8" ht="12.75" x14ac:dyDescent="0.2">
      <c r="A359" s="668" t="s">
        <v>66</v>
      </c>
      <c r="B359" s="705"/>
      <c r="C359" s="668"/>
      <c r="D359" s="670"/>
      <c r="E359" s="670"/>
      <c r="F359" s="670"/>
      <c r="G359" s="755"/>
      <c r="H359" s="755"/>
    </row>
    <row r="360" spans="1:8" ht="12.75" x14ac:dyDescent="0.2">
      <c r="A360" s="668" t="s">
        <v>17094</v>
      </c>
      <c r="B360" s="705"/>
      <c r="C360" s="668" t="s">
        <v>17087</v>
      </c>
      <c r="D360" s="670" t="s">
        <v>17400</v>
      </c>
      <c r="E360" s="670">
        <v>2020</v>
      </c>
      <c r="F360" s="670" t="s">
        <v>17088</v>
      </c>
      <c r="G360" s="755">
        <v>4352</v>
      </c>
      <c r="H360" s="755">
        <v>4352</v>
      </c>
    </row>
    <row r="361" spans="1:8" ht="12.75" x14ac:dyDescent="0.2">
      <c r="A361" s="668" t="s">
        <v>17096</v>
      </c>
      <c r="B361" s="705"/>
      <c r="C361" s="668"/>
      <c r="D361" s="670"/>
      <c r="E361" s="670"/>
      <c r="F361" s="670"/>
      <c r="G361" s="755"/>
      <c r="H361" s="755"/>
    </row>
    <row r="362" spans="1:8" ht="15" customHeight="1" x14ac:dyDescent="0.2">
      <c r="A362" s="668"/>
      <c r="B362" s="499"/>
      <c r="C362" s="668"/>
      <c r="D362" s="670"/>
      <c r="E362" s="670"/>
      <c r="F362" s="670"/>
      <c r="G362" s="755"/>
      <c r="H362" s="755"/>
    </row>
    <row r="363" spans="1:8" ht="15" customHeight="1" x14ac:dyDescent="0.2">
      <c r="A363" s="668" t="s">
        <v>62</v>
      </c>
      <c r="B363" s="705" t="s">
        <v>6733</v>
      </c>
      <c r="C363" s="668" t="s">
        <v>17087</v>
      </c>
      <c r="D363" s="670">
        <v>807005693</v>
      </c>
      <c r="E363" s="666">
        <v>2022</v>
      </c>
      <c r="F363" s="666" t="s">
        <v>17088</v>
      </c>
      <c r="G363" s="756">
        <v>0</v>
      </c>
      <c r="H363" s="756">
        <v>9202617</v>
      </c>
    </row>
    <row r="364" spans="1:8" ht="15" customHeight="1" x14ac:dyDescent="0.2">
      <c r="A364" s="668" t="s">
        <v>63</v>
      </c>
      <c r="B364" s="705"/>
      <c r="C364" s="675" t="s">
        <v>17087</v>
      </c>
      <c r="D364" s="666">
        <v>807005715</v>
      </c>
      <c r="E364" s="666">
        <v>2022</v>
      </c>
      <c r="F364" s="666" t="s">
        <v>17088</v>
      </c>
      <c r="G364" s="756">
        <v>0</v>
      </c>
      <c r="H364" s="756">
        <v>0</v>
      </c>
    </row>
    <row r="365" spans="1:8" ht="15" customHeight="1" x14ac:dyDescent="0.2">
      <c r="A365" s="668" t="s">
        <v>64</v>
      </c>
      <c r="B365" s="705"/>
      <c r="C365" s="668"/>
      <c r="D365" s="670"/>
      <c r="E365" s="670"/>
      <c r="F365" s="670"/>
      <c r="G365" s="755"/>
      <c r="H365" s="755"/>
    </row>
    <row r="366" spans="1:8" ht="15" customHeight="1" x14ac:dyDescent="0.25">
      <c r="A366" s="668" t="s">
        <v>17091</v>
      </c>
      <c r="B366" s="705"/>
      <c r="C366" s="675" t="s">
        <v>17087</v>
      </c>
      <c r="D366" s="715" t="s">
        <v>17401</v>
      </c>
      <c r="E366" s="666">
        <v>2022</v>
      </c>
      <c r="F366" s="666" t="s">
        <v>17088</v>
      </c>
      <c r="G366" s="756">
        <v>0</v>
      </c>
      <c r="H366" s="756">
        <v>150800</v>
      </c>
    </row>
    <row r="367" spans="1:8" ht="15" customHeight="1" x14ac:dyDescent="0.2">
      <c r="A367" s="668" t="s">
        <v>65</v>
      </c>
      <c r="B367" s="705"/>
      <c r="C367" s="675" t="s">
        <v>17087</v>
      </c>
      <c r="D367" s="666" t="s">
        <v>17402</v>
      </c>
      <c r="E367" s="666">
        <v>2022</v>
      </c>
      <c r="F367" s="666" t="s">
        <v>17088</v>
      </c>
      <c r="G367" s="756">
        <v>0</v>
      </c>
      <c r="H367" s="756">
        <v>1055429</v>
      </c>
    </row>
    <row r="368" spans="1:8" ht="15" customHeight="1" x14ac:dyDescent="0.2">
      <c r="A368" s="668" t="s">
        <v>66</v>
      </c>
      <c r="B368" s="705"/>
      <c r="C368" s="668"/>
      <c r="D368" s="670"/>
      <c r="E368" s="670"/>
      <c r="F368" s="670"/>
      <c r="G368" s="755"/>
      <c r="H368" s="755"/>
    </row>
    <row r="369" spans="1:8" ht="15" customHeight="1" x14ac:dyDescent="0.25">
      <c r="A369" s="668" t="s">
        <v>17094</v>
      </c>
      <c r="B369" s="716"/>
      <c r="C369" s="717" t="s">
        <v>17087</v>
      </c>
      <c r="D369" s="718" t="s">
        <v>17403</v>
      </c>
      <c r="E369" s="719">
        <v>2022</v>
      </c>
      <c r="F369" s="719" t="s">
        <v>17088</v>
      </c>
      <c r="G369" s="780">
        <v>0</v>
      </c>
      <c r="H369" s="780">
        <v>0</v>
      </c>
    </row>
    <row r="370" spans="1:8" ht="12.75" x14ac:dyDescent="0.2">
      <c r="A370" s="720" t="s">
        <v>11</v>
      </c>
      <c r="B370" s="721"/>
      <c r="C370" s="722"/>
      <c r="D370" s="723"/>
      <c r="E370" s="723"/>
      <c r="F370" s="723"/>
      <c r="G370" s="783">
        <f>SUM(G6:G369)</f>
        <v>83531061.089999989</v>
      </c>
      <c r="H370" s="783">
        <f>SUM(H6:H369)</f>
        <v>91874526.729999989</v>
      </c>
    </row>
    <row r="371" spans="1:8" ht="12.75" x14ac:dyDescent="0.2">
      <c r="A371" s="724" t="s">
        <v>136</v>
      </c>
      <c r="B371" s="724"/>
      <c r="C371" s="583"/>
      <c r="D371" s="725"/>
      <c r="E371" s="725"/>
      <c r="F371" s="725"/>
      <c r="G371" s="781"/>
      <c r="H371" s="781"/>
    </row>
    <row r="372" spans="1:8" ht="12.75" x14ac:dyDescent="0.2">
      <c r="A372" s="724" t="s">
        <v>222</v>
      </c>
      <c r="B372" s="724"/>
      <c r="C372" s="583"/>
      <c r="D372" s="725"/>
      <c r="E372" s="725"/>
      <c r="F372" s="725"/>
      <c r="G372" s="781"/>
      <c r="H372" s="781"/>
    </row>
  </sheetData>
  <mergeCells count="5">
    <mergeCell ref="A1:H1"/>
    <mergeCell ref="B2:H2"/>
    <mergeCell ref="A3:A4"/>
    <mergeCell ref="B3:B4"/>
    <mergeCell ref="C3:H3"/>
  </mergeCells>
  <printOptions horizontalCentered="1" gridLines="1"/>
  <pageMargins left="0.70866141732283472" right="0.70866141732283472" top="0.35433070866141736" bottom="0.35433070866141736" header="0" footer="0"/>
  <pageSetup paperSize="9" scale="72" fitToHeight="0" pageOrder="overThenDown" orientation="landscape" cellComments="atEnd" r:id="rId1"/>
  <ignoredErrors>
    <ignoredError sqref="G20 G23:G26 G38 H53 G58:H58 G61:H61 G69:H73 G78:H89 G90:H90 G106:H107 H120 G124:H138 G141:H145 H168:H170 G171:H199 G201:H206 G227:H236 G251 G260:H262 H251:H255 G276:H281 G293:H302 G318:H318 G330:H332 H350 G354:H355 G215:H225 G211:H211 G264:H267 G337:H338 G334:H335 H333 G345:H345 H344 G340:H343 H328:H329 G304:H304 G269:H274 H268 G147:H164 H146 G140:H140 G115:H119 H113 G109:H112 G6:H6 H11 G8:H10 H7" numberStoredAsText="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42"/>
  <sheetViews>
    <sheetView view="pageBreakPreview" zoomScale="90" zoomScaleNormal="100" zoomScaleSheetLayoutView="90" workbookViewId="0">
      <selection activeCell="M4" sqref="M1:M1048576"/>
    </sheetView>
  </sheetViews>
  <sheetFormatPr baseColWidth="10" defaultColWidth="11.28515625" defaultRowHeight="11.25" x14ac:dyDescent="0.2"/>
  <cols>
    <col min="1" max="1" width="29.7109375" style="4" customWidth="1"/>
    <col min="2" max="2" width="35.85546875" style="4" customWidth="1"/>
    <col min="3" max="3" width="5" style="4" hidden="1" customWidth="1"/>
    <col min="4" max="6" width="15.5703125" style="69" customWidth="1"/>
    <col min="7" max="7" width="8.28515625" style="69" hidden="1" customWidth="1"/>
    <col min="8" max="8" width="10.42578125" style="69" customWidth="1"/>
    <col min="9" max="9" width="18" style="69" customWidth="1"/>
    <col min="10" max="10" width="8.7109375" style="69" hidden="1" customWidth="1"/>
    <col min="11" max="11" width="7.5703125" style="69" hidden="1" customWidth="1"/>
    <col min="12" max="12" width="14.42578125" style="69" customWidth="1"/>
    <col min="13" max="13" width="8.42578125" style="69" hidden="1" customWidth="1"/>
    <col min="14" max="14" width="14.140625" style="69" customWidth="1"/>
    <col min="15" max="15" width="12.42578125" style="69" customWidth="1"/>
    <col min="16" max="16" width="13.42578125" style="69" customWidth="1"/>
    <col min="17" max="17" width="16.140625" style="69" customWidth="1"/>
    <col min="18" max="18" width="10.7109375" style="4" customWidth="1"/>
    <col min="19" max="16384" width="11.28515625" style="4"/>
  </cols>
  <sheetData>
    <row r="1" spans="1:23" ht="38.25" customHeight="1" x14ac:dyDescent="0.2">
      <c r="A1" s="813" t="s">
        <v>233</v>
      </c>
      <c r="B1" s="813"/>
      <c r="C1" s="813"/>
      <c r="D1" s="813"/>
      <c r="E1" s="813"/>
      <c r="F1" s="813"/>
      <c r="G1" s="813"/>
      <c r="H1" s="813"/>
      <c r="I1" s="813"/>
      <c r="J1" s="813"/>
      <c r="K1" s="813"/>
      <c r="L1" s="813"/>
      <c r="M1" s="813"/>
      <c r="N1" s="813"/>
      <c r="O1" s="813"/>
      <c r="P1" s="813"/>
      <c r="Q1" s="813"/>
      <c r="R1" s="813"/>
    </row>
    <row r="2" spans="1:23" ht="23.25" customHeight="1" x14ac:dyDescent="0.2">
      <c r="A2" s="56" t="s">
        <v>618</v>
      </c>
      <c r="B2" s="826" t="s">
        <v>303</v>
      </c>
      <c r="C2" s="826"/>
      <c r="D2" s="826"/>
      <c r="E2" s="826"/>
      <c r="F2" s="826"/>
      <c r="G2" s="826"/>
      <c r="H2" s="826"/>
      <c r="I2" s="826"/>
      <c r="J2" s="826"/>
      <c r="K2" s="826"/>
      <c r="L2" s="826"/>
      <c r="M2" s="826"/>
      <c r="N2" s="826"/>
      <c r="O2" s="826"/>
      <c r="P2" s="826"/>
      <c r="Q2" s="826"/>
      <c r="R2" s="826"/>
      <c r="S2" s="5"/>
      <c r="T2" s="5"/>
      <c r="U2" s="5"/>
      <c r="V2" s="5"/>
      <c r="W2" s="5"/>
    </row>
    <row r="3" spans="1:23" s="6" customFormat="1" ht="28.5" customHeight="1" x14ac:dyDescent="0.25">
      <c r="A3" s="827" t="s">
        <v>7</v>
      </c>
      <c r="B3" s="829" t="s">
        <v>28</v>
      </c>
      <c r="C3" s="827" t="s">
        <v>8</v>
      </c>
      <c r="D3" s="827"/>
      <c r="E3" s="827"/>
      <c r="F3" s="827"/>
      <c r="G3" s="827"/>
      <c r="H3" s="827"/>
      <c r="I3" s="827"/>
      <c r="J3" s="831" t="s">
        <v>9</v>
      </c>
      <c r="K3" s="831"/>
      <c r="L3" s="831"/>
      <c r="M3" s="831"/>
      <c r="N3" s="831"/>
      <c r="O3" s="831" t="s">
        <v>10</v>
      </c>
      <c r="P3" s="831"/>
      <c r="Q3" s="827" t="s">
        <v>11</v>
      </c>
      <c r="R3" s="827"/>
    </row>
    <row r="4" spans="1:23" s="7" customFormat="1" ht="140.25" x14ac:dyDescent="0.2">
      <c r="A4" s="828"/>
      <c r="B4" s="830"/>
      <c r="C4" s="74" t="s">
        <v>12</v>
      </c>
      <c r="D4" s="75" t="s">
        <v>13</v>
      </c>
      <c r="E4" s="75" t="s">
        <v>14</v>
      </c>
      <c r="F4" s="75" t="s">
        <v>15</v>
      </c>
      <c r="G4" s="75" t="s">
        <v>16</v>
      </c>
      <c r="H4" s="75" t="s">
        <v>17</v>
      </c>
      <c r="I4" s="75" t="s">
        <v>18</v>
      </c>
      <c r="J4" s="75" t="s">
        <v>19</v>
      </c>
      <c r="K4" s="75" t="s">
        <v>20</v>
      </c>
      <c r="L4" s="75" t="s">
        <v>21</v>
      </c>
      <c r="M4" s="75" t="s">
        <v>22</v>
      </c>
      <c r="N4" s="75" t="s">
        <v>23</v>
      </c>
      <c r="O4" s="75" t="s">
        <v>24</v>
      </c>
      <c r="P4" s="75" t="s">
        <v>25</v>
      </c>
      <c r="Q4" s="75" t="s">
        <v>26</v>
      </c>
      <c r="R4" s="74" t="s">
        <v>27</v>
      </c>
    </row>
    <row r="5" spans="1:23" s="3" customFormat="1" ht="15" customHeight="1" x14ac:dyDescent="0.2">
      <c r="A5" s="79" t="s">
        <v>303</v>
      </c>
      <c r="B5" s="82" t="s">
        <v>269</v>
      </c>
      <c r="C5" s="8"/>
      <c r="D5" s="83">
        <v>15400512</v>
      </c>
      <c r="E5" s="83">
        <v>5134121</v>
      </c>
      <c r="F5" s="83">
        <v>79092897</v>
      </c>
      <c r="G5" s="70"/>
      <c r="H5" s="83">
        <v>527386</v>
      </c>
      <c r="I5" s="70">
        <f>SUM(C5:H5)</f>
        <v>100154916</v>
      </c>
      <c r="J5" s="70"/>
      <c r="K5" s="70"/>
      <c r="L5" s="83">
        <v>533511574</v>
      </c>
      <c r="M5" s="70"/>
      <c r="N5" s="70">
        <f>SUM(L5:M5)</f>
        <v>533511574</v>
      </c>
      <c r="O5" s="83">
        <v>3046602</v>
      </c>
      <c r="P5" s="70">
        <f>SUM(O5)</f>
        <v>3046602</v>
      </c>
      <c r="Q5" s="70">
        <f>+I5+N5+P5</f>
        <v>636713092</v>
      </c>
      <c r="R5" s="80">
        <f>Q5/Q41</f>
        <v>0.2365030572443248</v>
      </c>
    </row>
    <row r="6" spans="1:23" s="3" customFormat="1" ht="15" customHeight="1" x14ac:dyDescent="0.2">
      <c r="A6" s="79" t="s">
        <v>303</v>
      </c>
      <c r="B6" s="82" t="s">
        <v>270</v>
      </c>
      <c r="C6" s="8"/>
      <c r="D6" s="83"/>
      <c r="E6" s="83"/>
      <c r="F6" s="83"/>
      <c r="G6" s="70"/>
      <c r="H6" s="83"/>
      <c r="I6" s="70">
        <f t="shared" ref="I6:I40" si="0">SUM(C6:H6)</f>
        <v>0</v>
      </c>
      <c r="J6" s="70"/>
      <c r="K6" s="70"/>
      <c r="L6" s="83">
        <v>126987719</v>
      </c>
      <c r="M6" s="70"/>
      <c r="N6" s="70">
        <f t="shared" ref="N6:N40" si="1">SUM(L6:M6)</f>
        <v>126987719</v>
      </c>
      <c r="O6" s="83"/>
      <c r="P6" s="70">
        <f t="shared" ref="P6:P40" si="2">SUM(O6)</f>
        <v>0</v>
      </c>
      <c r="Q6" s="70">
        <f t="shared" ref="Q6:Q40" si="3">+I6+N6+P6</f>
        <v>126987719</v>
      </c>
      <c r="R6" s="80">
        <f>Q6/Q41</f>
        <v>4.7168786307888941E-2</v>
      </c>
    </row>
    <row r="7" spans="1:23" s="3" customFormat="1" ht="15" customHeight="1" x14ac:dyDescent="0.2">
      <c r="A7" s="79" t="s">
        <v>303</v>
      </c>
      <c r="B7" s="82" t="s">
        <v>271</v>
      </c>
      <c r="C7" s="8"/>
      <c r="D7" s="83">
        <v>2948812</v>
      </c>
      <c r="E7" s="83">
        <v>5208604</v>
      </c>
      <c r="F7" s="83">
        <v>5548176</v>
      </c>
      <c r="G7" s="70"/>
      <c r="H7" s="83"/>
      <c r="I7" s="70">
        <f t="shared" si="0"/>
        <v>13705592</v>
      </c>
      <c r="J7" s="70"/>
      <c r="K7" s="70"/>
      <c r="L7" s="83">
        <v>45197470</v>
      </c>
      <c r="M7" s="70"/>
      <c r="N7" s="70">
        <f t="shared" si="1"/>
        <v>45197470</v>
      </c>
      <c r="O7" s="83"/>
      <c r="P7" s="70">
        <f t="shared" si="2"/>
        <v>0</v>
      </c>
      <c r="Q7" s="70">
        <f t="shared" si="3"/>
        <v>58903062</v>
      </c>
      <c r="R7" s="80">
        <f>Q7/Q41</f>
        <v>2.1879170412993507E-2</v>
      </c>
    </row>
    <row r="8" spans="1:23" s="3" customFormat="1" ht="15" customHeight="1" x14ac:dyDescent="0.2">
      <c r="A8" s="79" t="s">
        <v>303</v>
      </c>
      <c r="B8" s="82" t="s">
        <v>272</v>
      </c>
      <c r="C8" s="8"/>
      <c r="D8" s="83">
        <v>8102336</v>
      </c>
      <c r="E8" s="83">
        <v>1753327</v>
      </c>
      <c r="F8" s="83">
        <v>45293557</v>
      </c>
      <c r="G8" s="70"/>
      <c r="H8" s="83"/>
      <c r="I8" s="70">
        <f t="shared" si="0"/>
        <v>55149220</v>
      </c>
      <c r="J8" s="70"/>
      <c r="K8" s="70"/>
      <c r="L8" s="83">
        <v>37782</v>
      </c>
      <c r="M8" s="70"/>
      <c r="N8" s="70">
        <f t="shared" si="1"/>
        <v>37782</v>
      </c>
      <c r="O8" s="83"/>
      <c r="P8" s="70">
        <f t="shared" si="2"/>
        <v>0</v>
      </c>
      <c r="Q8" s="70">
        <f t="shared" si="3"/>
        <v>55187002</v>
      </c>
      <c r="R8" s="80">
        <f>Q8/Q41</f>
        <v>2.0498863392538293E-2</v>
      </c>
    </row>
    <row r="9" spans="1:23" s="3" customFormat="1" ht="15" customHeight="1" x14ac:dyDescent="0.2">
      <c r="A9" s="79" t="s">
        <v>303</v>
      </c>
      <c r="B9" s="82" t="s">
        <v>273</v>
      </c>
      <c r="C9" s="8"/>
      <c r="D9" s="83">
        <v>43752855</v>
      </c>
      <c r="E9" s="83">
        <v>104774598</v>
      </c>
      <c r="F9" s="83">
        <v>6482774</v>
      </c>
      <c r="G9" s="70"/>
      <c r="H9" s="83"/>
      <c r="I9" s="70">
        <f t="shared" si="0"/>
        <v>155010227</v>
      </c>
      <c r="J9" s="70"/>
      <c r="K9" s="70"/>
      <c r="L9" s="83">
        <v>75563</v>
      </c>
      <c r="M9" s="70"/>
      <c r="N9" s="70">
        <f t="shared" si="1"/>
        <v>75563</v>
      </c>
      <c r="O9" s="83"/>
      <c r="P9" s="70">
        <f t="shared" si="2"/>
        <v>0</v>
      </c>
      <c r="Q9" s="70">
        <f t="shared" si="3"/>
        <v>155085790</v>
      </c>
      <c r="R9" s="80">
        <f>Q9/Q41</f>
        <v>5.7605637344349335E-2</v>
      </c>
    </row>
    <row r="10" spans="1:23" s="3" customFormat="1" ht="15" customHeight="1" x14ac:dyDescent="0.2">
      <c r="A10" s="79" t="s">
        <v>303</v>
      </c>
      <c r="B10" s="82" t="s">
        <v>274</v>
      </c>
      <c r="C10" s="8"/>
      <c r="D10" s="83">
        <v>57252560</v>
      </c>
      <c r="E10" s="83">
        <v>4277243</v>
      </c>
      <c r="F10" s="83">
        <v>2529828</v>
      </c>
      <c r="G10" s="70"/>
      <c r="H10" s="83"/>
      <c r="I10" s="70">
        <f t="shared" si="0"/>
        <v>64059631</v>
      </c>
      <c r="J10" s="70"/>
      <c r="K10" s="70"/>
      <c r="L10" s="83">
        <v>24104</v>
      </c>
      <c r="M10" s="70"/>
      <c r="N10" s="70">
        <f t="shared" si="1"/>
        <v>24104</v>
      </c>
      <c r="O10" s="83"/>
      <c r="P10" s="70">
        <f t="shared" si="2"/>
        <v>0</v>
      </c>
      <c r="Q10" s="70">
        <f t="shared" si="3"/>
        <v>64083735</v>
      </c>
      <c r="R10" s="80">
        <f>Q10/Q41</f>
        <v>2.3803498683415074E-2</v>
      </c>
    </row>
    <row r="11" spans="1:23" s="3" customFormat="1" ht="15" customHeight="1" x14ac:dyDescent="0.2">
      <c r="A11" s="79" t="s">
        <v>303</v>
      </c>
      <c r="B11" s="82" t="s">
        <v>275</v>
      </c>
      <c r="C11" s="9"/>
      <c r="D11" s="83">
        <v>65823631</v>
      </c>
      <c r="E11" s="83">
        <v>5561414</v>
      </c>
      <c r="F11" s="83">
        <v>2862883</v>
      </c>
      <c r="G11" s="73"/>
      <c r="H11" s="83"/>
      <c r="I11" s="70">
        <f t="shared" si="0"/>
        <v>74247928</v>
      </c>
      <c r="J11" s="71"/>
      <c r="K11" s="71"/>
      <c r="L11" s="83">
        <v>45338</v>
      </c>
      <c r="M11" s="71"/>
      <c r="N11" s="70">
        <f t="shared" si="1"/>
        <v>45338</v>
      </c>
      <c r="O11" s="83"/>
      <c r="P11" s="70">
        <f t="shared" si="2"/>
        <v>0</v>
      </c>
      <c r="Q11" s="70">
        <f t="shared" si="3"/>
        <v>74293266</v>
      </c>
      <c r="R11" s="80">
        <f>Q11/Q41</f>
        <v>2.7595764501204646E-2</v>
      </c>
    </row>
    <row r="12" spans="1:23" s="3" customFormat="1" ht="15" customHeight="1" x14ac:dyDescent="0.2">
      <c r="A12" s="79" t="s">
        <v>303</v>
      </c>
      <c r="B12" s="82" t="s">
        <v>276</v>
      </c>
      <c r="C12" s="9"/>
      <c r="D12" s="83">
        <v>82697431</v>
      </c>
      <c r="E12" s="83">
        <v>5049171</v>
      </c>
      <c r="F12" s="83">
        <v>2759273</v>
      </c>
      <c r="G12" s="73"/>
      <c r="H12" s="83"/>
      <c r="I12" s="70">
        <f t="shared" si="0"/>
        <v>90505875</v>
      </c>
      <c r="J12" s="71"/>
      <c r="K12" s="71"/>
      <c r="L12" s="83"/>
      <c r="M12" s="71"/>
      <c r="N12" s="70">
        <f t="shared" si="1"/>
        <v>0</v>
      </c>
      <c r="O12" s="83"/>
      <c r="P12" s="70">
        <f t="shared" si="2"/>
        <v>0</v>
      </c>
      <c r="Q12" s="70">
        <f t="shared" si="3"/>
        <v>90505875</v>
      </c>
      <c r="R12" s="80">
        <f>Q12/Q41</f>
        <v>3.3617835733261006E-2</v>
      </c>
    </row>
    <row r="13" spans="1:23" s="3" customFormat="1" ht="15" customHeight="1" x14ac:dyDescent="0.2">
      <c r="A13" s="79" t="s">
        <v>303</v>
      </c>
      <c r="B13" s="82" t="s">
        <v>277</v>
      </c>
      <c r="C13" s="9"/>
      <c r="D13" s="83">
        <v>36229246</v>
      </c>
      <c r="E13" s="83">
        <v>1046060</v>
      </c>
      <c r="F13" s="83">
        <v>1385544</v>
      </c>
      <c r="G13" s="73"/>
      <c r="H13" s="83"/>
      <c r="I13" s="70">
        <f t="shared" si="0"/>
        <v>38660850</v>
      </c>
      <c r="J13" s="71"/>
      <c r="K13" s="71"/>
      <c r="L13" s="83"/>
      <c r="M13" s="71"/>
      <c r="N13" s="70">
        <f t="shared" si="1"/>
        <v>0</v>
      </c>
      <c r="O13" s="83"/>
      <c r="P13" s="70">
        <f t="shared" si="2"/>
        <v>0</v>
      </c>
      <c r="Q13" s="70">
        <f t="shared" si="3"/>
        <v>38660850</v>
      </c>
      <c r="R13" s="80">
        <f>Q13/Q41</f>
        <v>1.4360328593124411E-2</v>
      </c>
    </row>
    <row r="14" spans="1:23" s="3" customFormat="1" ht="15" customHeight="1" x14ac:dyDescent="0.2">
      <c r="A14" s="79" t="s">
        <v>303</v>
      </c>
      <c r="B14" s="82" t="s">
        <v>278</v>
      </c>
      <c r="C14" s="9"/>
      <c r="D14" s="83">
        <v>74306863</v>
      </c>
      <c r="E14" s="83">
        <v>1587979</v>
      </c>
      <c r="F14" s="83">
        <v>2954181</v>
      </c>
      <c r="G14" s="73"/>
      <c r="H14" s="83"/>
      <c r="I14" s="70">
        <f t="shared" si="0"/>
        <v>78849023</v>
      </c>
      <c r="J14" s="71"/>
      <c r="K14" s="71"/>
      <c r="L14" s="83"/>
      <c r="M14" s="71"/>
      <c r="N14" s="70">
        <f t="shared" si="1"/>
        <v>0</v>
      </c>
      <c r="O14" s="83"/>
      <c r="P14" s="70">
        <f t="shared" si="2"/>
        <v>0</v>
      </c>
      <c r="Q14" s="70">
        <f t="shared" si="3"/>
        <v>78849023</v>
      </c>
      <c r="R14" s="80">
        <f>Q14/Q41</f>
        <v>2.9287971669707841E-2</v>
      </c>
    </row>
    <row r="15" spans="1:23" s="3" customFormat="1" ht="15" customHeight="1" x14ac:dyDescent="0.2">
      <c r="A15" s="79" t="s">
        <v>303</v>
      </c>
      <c r="B15" s="82" t="s">
        <v>279</v>
      </c>
      <c r="C15" s="8"/>
      <c r="D15" s="83">
        <v>55969084</v>
      </c>
      <c r="E15" s="83">
        <v>1408831</v>
      </c>
      <c r="F15" s="83">
        <v>2042933</v>
      </c>
      <c r="G15" s="70"/>
      <c r="H15" s="83"/>
      <c r="I15" s="70">
        <f t="shared" si="0"/>
        <v>59420848</v>
      </c>
      <c r="J15" s="70"/>
      <c r="K15" s="70"/>
      <c r="L15" s="83"/>
      <c r="M15" s="70"/>
      <c r="N15" s="70">
        <f t="shared" si="1"/>
        <v>0</v>
      </c>
      <c r="O15" s="83"/>
      <c r="P15" s="70">
        <f t="shared" si="2"/>
        <v>0</v>
      </c>
      <c r="Q15" s="70">
        <f t="shared" si="3"/>
        <v>59420848</v>
      </c>
      <c r="R15" s="80">
        <f>Q15/Q41</f>
        <v>2.2071498752927042E-2</v>
      </c>
    </row>
    <row r="16" spans="1:23" s="3" customFormat="1" ht="15" customHeight="1" x14ac:dyDescent="0.2">
      <c r="A16" s="79" t="s">
        <v>303</v>
      </c>
      <c r="B16" s="82" t="s">
        <v>280</v>
      </c>
      <c r="C16" s="10"/>
      <c r="D16" s="83">
        <v>143551207</v>
      </c>
      <c r="E16" s="83">
        <v>2327253</v>
      </c>
      <c r="F16" s="83">
        <v>5181747</v>
      </c>
      <c r="G16" s="72"/>
      <c r="H16" s="83"/>
      <c r="I16" s="70">
        <f t="shared" si="0"/>
        <v>151060207</v>
      </c>
      <c r="J16" s="72"/>
      <c r="K16" s="72"/>
      <c r="L16" s="83"/>
      <c r="M16" s="72"/>
      <c r="N16" s="70">
        <f t="shared" si="1"/>
        <v>0</v>
      </c>
      <c r="O16" s="83"/>
      <c r="P16" s="70">
        <f t="shared" si="2"/>
        <v>0</v>
      </c>
      <c r="Q16" s="70">
        <f t="shared" si="3"/>
        <v>151060207</v>
      </c>
      <c r="R16" s="80">
        <f>Q16/Q41</f>
        <v>5.6110359960150707E-2</v>
      </c>
    </row>
    <row r="17" spans="1:18" s="3" customFormat="1" ht="15" customHeight="1" x14ac:dyDescent="0.2">
      <c r="A17" s="79" t="s">
        <v>303</v>
      </c>
      <c r="B17" s="82" t="s">
        <v>281</v>
      </c>
      <c r="C17" s="10"/>
      <c r="D17" s="83">
        <v>89564406</v>
      </c>
      <c r="E17" s="83">
        <v>1666826</v>
      </c>
      <c r="F17" s="83">
        <v>3370444</v>
      </c>
      <c r="G17" s="72"/>
      <c r="H17" s="83"/>
      <c r="I17" s="70">
        <f t="shared" si="0"/>
        <v>94601676</v>
      </c>
      <c r="J17" s="72"/>
      <c r="K17" s="72"/>
      <c r="L17" s="83">
        <v>5600</v>
      </c>
      <c r="M17" s="72"/>
      <c r="N17" s="70">
        <f t="shared" si="1"/>
        <v>5600</v>
      </c>
      <c r="O17" s="83"/>
      <c r="P17" s="70">
        <f t="shared" si="2"/>
        <v>0</v>
      </c>
      <c r="Q17" s="70">
        <f t="shared" si="3"/>
        <v>94607276</v>
      </c>
      <c r="R17" s="80">
        <f>Q17/Q41</f>
        <v>3.5141275234776601E-2</v>
      </c>
    </row>
    <row r="18" spans="1:18" s="3" customFormat="1" ht="15" customHeight="1" x14ac:dyDescent="0.2">
      <c r="A18" s="79" t="s">
        <v>303</v>
      </c>
      <c r="B18" s="82" t="s">
        <v>282</v>
      </c>
      <c r="C18" s="10"/>
      <c r="D18" s="83">
        <v>18358617</v>
      </c>
      <c r="E18" s="83">
        <v>496267</v>
      </c>
      <c r="F18" s="83">
        <v>1097955</v>
      </c>
      <c r="G18" s="72"/>
      <c r="H18" s="83"/>
      <c r="I18" s="70">
        <f t="shared" si="0"/>
        <v>19952839</v>
      </c>
      <c r="J18" s="72"/>
      <c r="K18" s="72"/>
      <c r="L18" s="83">
        <v>15113</v>
      </c>
      <c r="M18" s="72"/>
      <c r="N18" s="70">
        <f t="shared" si="1"/>
        <v>15113</v>
      </c>
      <c r="O18" s="83"/>
      <c r="P18" s="70">
        <f t="shared" si="2"/>
        <v>0</v>
      </c>
      <c r="Q18" s="70">
        <f t="shared" si="3"/>
        <v>19967952</v>
      </c>
      <c r="R18" s="80">
        <f>Q18/Q41</f>
        <v>7.4169696747933833E-3</v>
      </c>
    </row>
    <row r="19" spans="1:18" s="3" customFormat="1" ht="15" customHeight="1" x14ac:dyDescent="0.2">
      <c r="A19" s="79" t="s">
        <v>303</v>
      </c>
      <c r="B19" s="82" t="s">
        <v>283</v>
      </c>
      <c r="C19" s="10"/>
      <c r="D19" s="83">
        <v>4080258</v>
      </c>
      <c r="E19" s="83">
        <v>11252</v>
      </c>
      <c r="F19" s="83">
        <v>1906598</v>
      </c>
      <c r="G19" s="72"/>
      <c r="H19" s="83"/>
      <c r="I19" s="70">
        <f t="shared" si="0"/>
        <v>5998108</v>
      </c>
      <c r="J19" s="72"/>
      <c r="K19" s="72"/>
      <c r="L19" s="83"/>
      <c r="M19" s="72"/>
      <c r="N19" s="70">
        <f t="shared" si="1"/>
        <v>0</v>
      </c>
      <c r="O19" s="83"/>
      <c r="P19" s="70">
        <f t="shared" si="2"/>
        <v>0</v>
      </c>
      <c r="Q19" s="70">
        <f t="shared" si="3"/>
        <v>5998108</v>
      </c>
      <c r="R19" s="80">
        <f>Q19/Q41</f>
        <v>2.2279593391518367E-3</v>
      </c>
    </row>
    <row r="20" spans="1:18" s="3" customFormat="1" ht="15" customHeight="1" x14ac:dyDescent="0.2">
      <c r="A20" s="79" t="s">
        <v>303</v>
      </c>
      <c r="B20" s="82" t="s">
        <v>284</v>
      </c>
      <c r="C20" s="10"/>
      <c r="D20" s="83">
        <v>35928786</v>
      </c>
      <c r="E20" s="83">
        <v>235990</v>
      </c>
      <c r="F20" s="83">
        <v>1594441</v>
      </c>
      <c r="G20" s="72"/>
      <c r="H20" s="83"/>
      <c r="I20" s="70">
        <f t="shared" si="0"/>
        <v>37759217</v>
      </c>
      <c r="J20" s="72"/>
      <c r="K20" s="72"/>
      <c r="L20" s="83"/>
      <c r="M20" s="72"/>
      <c r="N20" s="70">
        <f t="shared" si="1"/>
        <v>0</v>
      </c>
      <c r="O20" s="83"/>
      <c r="P20" s="70">
        <f t="shared" si="2"/>
        <v>0</v>
      </c>
      <c r="Q20" s="70">
        <f t="shared" si="3"/>
        <v>37759217</v>
      </c>
      <c r="R20" s="80">
        <f>Q20/Q41</f>
        <v>1.4025422708996035E-2</v>
      </c>
    </row>
    <row r="21" spans="1:18" s="3" customFormat="1" ht="15" customHeight="1" x14ac:dyDescent="0.2">
      <c r="A21" s="79" t="s">
        <v>303</v>
      </c>
      <c r="B21" s="82" t="s">
        <v>285</v>
      </c>
      <c r="C21" s="10"/>
      <c r="D21" s="83">
        <v>51500728</v>
      </c>
      <c r="E21" s="83">
        <v>188581</v>
      </c>
      <c r="F21" s="83">
        <v>2689871</v>
      </c>
      <c r="G21" s="72"/>
      <c r="H21" s="83"/>
      <c r="I21" s="70">
        <f t="shared" si="0"/>
        <v>54379180</v>
      </c>
      <c r="J21" s="72"/>
      <c r="K21" s="72"/>
      <c r="L21" s="83">
        <v>38697</v>
      </c>
      <c r="M21" s="72"/>
      <c r="N21" s="70">
        <f t="shared" si="1"/>
        <v>38697</v>
      </c>
      <c r="O21" s="83"/>
      <c r="P21" s="70">
        <f t="shared" si="2"/>
        <v>0</v>
      </c>
      <c r="Q21" s="70">
        <f t="shared" si="3"/>
        <v>54417877</v>
      </c>
      <c r="R21" s="80">
        <f>Q21/Q41</f>
        <v>2.0213176768235239E-2</v>
      </c>
    </row>
    <row r="22" spans="1:18" s="3" customFormat="1" ht="15" customHeight="1" x14ac:dyDescent="0.2">
      <c r="A22" s="79" t="s">
        <v>303</v>
      </c>
      <c r="B22" s="82" t="s">
        <v>286</v>
      </c>
      <c r="C22" s="10"/>
      <c r="D22" s="83">
        <v>90571962</v>
      </c>
      <c r="E22" s="83">
        <v>278400</v>
      </c>
      <c r="F22" s="83">
        <v>3404825</v>
      </c>
      <c r="G22" s="72"/>
      <c r="H22" s="83"/>
      <c r="I22" s="70">
        <f t="shared" si="0"/>
        <v>94255187</v>
      </c>
      <c r="J22" s="72"/>
      <c r="K22" s="72"/>
      <c r="L22" s="83">
        <v>41308</v>
      </c>
      <c r="M22" s="72"/>
      <c r="N22" s="70">
        <f t="shared" si="1"/>
        <v>41308</v>
      </c>
      <c r="O22" s="83"/>
      <c r="P22" s="70">
        <f t="shared" si="2"/>
        <v>0</v>
      </c>
      <c r="Q22" s="70">
        <f t="shared" si="3"/>
        <v>94296495</v>
      </c>
      <c r="R22" s="80">
        <f>Q22/Q41</f>
        <v>3.5025837594877325E-2</v>
      </c>
    </row>
    <row r="23" spans="1:18" s="3" customFormat="1" ht="15" customHeight="1" x14ac:dyDescent="0.2">
      <c r="A23" s="79" t="s">
        <v>303</v>
      </c>
      <c r="B23" s="82" t="s">
        <v>287</v>
      </c>
      <c r="C23" s="10"/>
      <c r="D23" s="83">
        <v>93125088</v>
      </c>
      <c r="E23" s="83">
        <v>634208</v>
      </c>
      <c r="F23" s="83">
        <v>3576893</v>
      </c>
      <c r="G23" s="72"/>
      <c r="H23" s="83"/>
      <c r="I23" s="70">
        <f t="shared" si="0"/>
        <v>97336189</v>
      </c>
      <c r="J23" s="72"/>
      <c r="K23" s="72"/>
      <c r="L23" s="83">
        <v>43382</v>
      </c>
      <c r="M23" s="72"/>
      <c r="N23" s="70">
        <f t="shared" si="1"/>
        <v>43382</v>
      </c>
      <c r="O23" s="83"/>
      <c r="P23" s="70">
        <f t="shared" si="2"/>
        <v>0</v>
      </c>
      <c r="Q23" s="70">
        <f t="shared" si="3"/>
        <v>97379571</v>
      </c>
      <c r="R23" s="80">
        <f>Q23/Q41</f>
        <v>3.6171026705762777E-2</v>
      </c>
    </row>
    <row r="24" spans="1:18" s="3" customFormat="1" ht="15" customHeight="1" x14ac:dyDescent="0.2">
      <c r="A24" s="79" t="s">
        <v>303</v>
      </c>
      <c r="B24" s="82" t="s">
        <v>288</v>
      </c>
      <c r="C24" s="10"/>
      <c r="D24" s="83">
        <v>90109154</v>
      </c>
      <c r="E24" s="83">
        <v>302400</v>
      </c>
      <c r="F24" s="83">
        <v>3663545</v>
      </c>
      <c r="G24" s="72"/>
      <c r="H24" s="83"/>
      <c r="I24" s="70">
        <f t="shared" si="0"/>
        <v>94075099</v>
      </c>
      <c r="J24" s="72"/>
      <c r="K24" s="72"/>
      <c r="L24" s="83">
        <v>1435</v>
      </c>
      <c r="M24" s="72"/>
      <c r="N24" s="70">
        <f t="shared" si="1"/>
        <v>1435</v>
      </c>
      <c r="O24" s="83"/>
      <c r="P24" s="70">
        <f t="shared" si="2"/>
        <v>0</v>
      </c>
      <c r="Q24" s="70">
        <f t="shared" si="3"/>
        <v>94076534</v>
      </c>
      <c r="R24" s="80">
        <f>Q24/Q41</f>
        <v>3.4944134470458896E-2</v>
      </c>
    </row>
    <row r="25" spans="1:18" s="3" customFormat="1" ht="15" customHeight="1" x14ac:dyDescent="0.2">
      <c r="A25" s="79" t="s">
        <v>303</v>
      </c>
      <c r="B25" s="82" t="s">
        <v>289</v>
      </c>
      <c r="C25" s="10"/>
      <c r="D25" s="83">
        <v>101829482</v>
      </c>
      <c r="E25" s="83">
        <v>249600</v>
      </c>
      <c r="F25" s="83">
        <v>3499042</v>
      </c>
      <c r="G25" s="72"/>
      <c r="H25" s="83"/>
      <c r="I25" s="70">
        <f t="shared" si="0"/>
        <v>105578124</v>
      </c>
      <c r="J25" s="72"/>
      <c r="K25" s="72"/>
      <c r="L25" s="83">
        <v>37278</v>
      </c>
      <c r="M25" s="72"/>
      <c r="N25" s="70">
        <f t="shared" si="1"/>
        <v>37278</v>
      </c>
      <c r="O25" s="83"/>
      <c r="P25" s="70">
        <f t="shared" si="2"/>
        <v>0</v>
      </c>
      <c r="Q25" s="70">
        <f t="shared" si="3"/>
        <v>105615402</v>
      </c>
      <c r="R25" s="80">
        <f>Q25/Q41</f>
        <v>3.9230174122269146E-2</v>
      </c>
    </row>
    <row r="26" spans="1:18" s="3" customFormat="1" ht="15" customHeight="1" x14ac:dyDescent="0.2">
      <c r="A26" s="79" t="s">
        <v>303</v>
      </c>
      <c r="B26" s="82" t="s">
        <v>290</v>
      </c>
      <c r="C26" s="10"/>
      <c r="D26" s="83">
        <v>39830796</v>
      </c>
      <c r="E26" s="83">
        <v>2535196</v>
      </c>
      <c r="F26" s="83">
        <v>20474487</v>
      </c>
      <c r="G26" s="72"/>
      <c r="H26" s="83">
        <v>400987</v>
      </c>
      <c r="I26" s="70">
        <f t="shared" si="0"/>
        <v>63241466</v>
      </c>
      <c r="J26" s="72"/>
      <c r="K26" s="72"/>
      <c r="L26" s="83">
        <v>1511910</v>
      </c>
      <c r="M26" s="72"/>
      <c r="N26" s="70">
        <f t="shared" si="1"/>
        <v>1511910</v>
      </c>
      <c r="O26" s="83"/>
      <c r="P26" s="70">
        <f t="shared" si="2"/>
        <v>0</v>
      </c>
      <c r="Q26" s="70">
        <f t="shared" si="3"/>
        <v>64753376</v>
      </c>
      <c r="R26" s="80">
        <f>Q26/Q41</f>
        <v>2.4052232604149574E-2</v>
      </c>
    </row>
    <row r="27" spans="1:18" s="3" customFormat="1" ht="15" customHeight="1" x14ac:dyDescent="0.2">
      <c r="A27" s="79" t="s">
        <v>303</v>
      </c>
      <c r="B27" s="82" t="s">
        <v>681</v>
      </c>
      <c r="C27" s="10"/>
      <c r="D27" s="83">
        <v>4600518</v>
      </c>
      <c r="E27" s="83"/>
      <c r="F27" s="83">
        <v>6335132</v>
      </c>
      <c r="G27" s="72"/>
      <c r="H27" s="83"/>
      <c r="I27" s="70">
        <f t="shared" si="0"/>
        <v>10935650</v>
      </c>
      <c r="J27" s="72"/>
      <c r="K27" s="72"/>
      <c r="L27" s="83">
        <v>176316</v>
      </c>
      <c r="M27" s="72"/>
      <c r="N27" s="70">
        <f t="shared" si="1"/>
        <v>176316</v>
      </c>
      <c r="O27" s="83"/>
      <c r="P27" s="70">
        <f t="shared" si="2"/>
        <v>0</v>
      </c>
      <c r="Q27" s="70">
        <f t="shared" si="3"/>
        <v>11111966</v>
      </c>
      <c r="R27" s="80">
        <f>Q27/Q41</f>
        <v>4.1274695997534014E-3</v>
      </c>
    </row>
    <row r="28" spans="1:18" s="3" customFormat="1" ht="15" customHeight="1" x14ac:dyDescent="0.2">
      <c r="A28" s="79" t="s">
        <v>303</v>
      </c>
      <c r="B28" s="82" t="s">
        <v>291</v>
      </c>
      <c r="C28" s="10"/>
      <c r="D28" s="83">
        <v>49288141</v>
      </c>
      <c r="E28" s="83">
        <v>5345081</v>
      </c>
      <c r="F28" s="83">
        <v>16601478</v>
      </c>
      <c r="G28" s="72"/>
      <c r="H28" s="83"/>
      <c r="I28" s="70">
        <f t="shared" si="0"/>
        <v>71234700</v>
      </c>
      <c r="J28" s="72"/>
      <c r="K28" s="72"/>
      <c r="L28" s="83">
        <v>176316</v>
      </c>
      <c r="M28" s="72"/>
      <c r="N28" s="70">
        <f t="shared" si="1"/>
        <v>176316</v>
      </c>
      <c r="O28" s="83"/>
      <c r="P28" s="70">
        <f t="shared" si="2"/>
        <v>0</v>
      </c>
      <c r="Q28" s="70">
        <f t="shared" si="3"/>
        <v>71411016</v>
      </c>
      <c r="R28" s="80">
        <f>Q28/Q41</f>
        <v>2.6525170939823227E-2</v>
      </c>
    </row>
    <row r="29" spans="1:18" s="3" customFormat="1" ht="15" customHeight="1" x14ac:dyDescent="0.2">
      <c r="A29" s="79" t="s">
        <v>303</v>
      </c>
      <c r="B29" s="82" t="s">
        <v>292</v>
      </c>
      <c r="C29" s="10"/>
      <c r="D29" s="83">
        <v>48847411</v>
      </c>
      <c r="E29" s="83">
        <v>8136480</v>
      </c>
      <c r="F29" s="83">
        <v>8835483</v>
      </c>
      <c r="G29" s="72"/>
      <c r="H29" s="72"/>
      <c r="I29" s="70">
        <f t="shared" si="0"/>
        <v>65819374</v>
      </c>
      <c r="J29" s="72"/>
      <c r="K29" s="72"/>
      <c r="L29" s="83">
        <v>176316</v>
      </c>
      <c r="M29" s="72"/>
      <c r="N29" s="70">
        <f t="shared" si="1"/>
        <v>176316</v>
      </c>
      <c r="O29" s="83"/>
      <c r="P29" s="70">
        <f t="shared" si="2"/>
        <v>0</v>
      </c>
      <c r="Q29" s="70">
        <f t="shared" si="3"/>
        <v>65995690</v>
      </c>
      <c r="R29" s="80">
        <f>Q29/Q41</f>
        <v>2.4513682294361731E-2</v>
      </c>
    </row>
    <row r="30" spans="1:18" s="3" customFormat="1" ht="15" customHeight="1" x14ac:dyDescent="0.2">
      <c r="A30" s="79" t="s">
        <v>303</v>
      </c>
      <c r="B30" s="82" t="s">
        <v>293</v>
      </c>
      <c r="C30" s="10"/>
      <c r="D30" s="83">
        <v>17602407</v>
      </c>
      <c r="E30" s="83">
        <v>1014732</v>
      </c>
      <c r="F30" s="83">
        <v>5863215</v>
      </c>
      <c r="G30" s="72"/>
      <c r="H30" s="72"/>
      <c r="I30" s="70">
        <f t="shared" si="0"/>
        <v>24480354</v>
      </c>
      <c r="J30" s="72"/>
      <c r="K30" s="72"/>
      <c r="L30" s="83">
        <v>177852</v>
      </c>
      <c r="M30" s="72"/>
      <c r="N30" s="70">
        <f t="shared" si="1"/>
        <v>177852</v>
      </c>
      <c r="O30" s="83"/>
      <c r="P30" s="70">
        <f t="shared" si="2"/>
        <v>0</v>
      </c>
      <c r="Q30" s="70">
        <f t="shared" si="3"/>
        <v>24658206</v>
      </c>
      <c r="R30" s="80">
        <f>Q30/Q41</f>
        <v>9.1591349046115621E-3</v>
      </c>
    </row>
    <row r="31" spans="1:18" s="3" customFormat="1" ht="15" customHeight="1" x14ac:dyDescent="0.2">
      <c r="A31" s="79" t="s">
        <v>303</v>
      </c>
      <c r="B31" s="82" t="s">
        <v>294</v>
      </c>
      <c r="C31" s="10"/>
      <c r="D31" s="83">
        <v>18974771</v>
      </c>
      <c r="E31" s="83">
        <v>530636</v>
      </c>
      <c r="F31" s="83">
        <v>8417120</v>
      </c>
      <c r="G31" s="72"/>
      <c r="H31" s="72"/>
      <c r="I31" s="70">
        <f t="shared" si="0"/>
        <v>27922527</v>
      </c>
      <c r="J31" s="72"/>
      <c r="K31" s="72"/>
      <c r="L31" s="83">
        <v>223467</v>
      </c>
      <c r="M31" s="72"/>
      <c r="N31" s="70">
        <f t="shared" si="1"/>
        <v>223467</v>
      </c>
      <c r="O31" s="83"/>
      <c r="P31" s="70">
        <f t="shared" si="2"/>
        <v>0</v>
      </c>
      <c r="Q31" s="70">
        <f t="shared" si="3"/>
        <v>28145994</v>
      </c>
      <c r="R31" s="80">
        <f>Q31/Q41</f>
        <v>1.0454651732181474E-2</v>
      </c>
    </row>
    <row r="32" spans="1:18" s="3" customFormat="1" ht="15" customHeight="1" x14ac:dyDescent="0.2">
      <c r="A32" s="79" t="s">
        <v>303</v>
      </c>
      <c r="B32" s="82" t="s">
        <v>295</v>
      </c>
      <c r="C32" s="10"/>
      <c r="D32" s="83">
        <v>16988180</v>
      </c>
      <c r="E32" s="83">
        <v>364084</v>
      </c>
      <c r="F32" s="83">
        <v>9166842</v>
      </c>
      <c r="G32" s="72"/>
      <c r="H32" s="72"/>
      <c r="I32" s="70">
        <f t="shared" si="0"/>
        <v>26519106</v>
      </c>
      <c r="J32" s="72"/>
      <c r="K32" s="72"/>
      <c r="L32" s="83">
        <v>293767</v>
      </c>
      <c r="M32" s="72"/>
      <c r="N32" s="70">
        <f t="shared" si="1"/>
        <v>293767</v>
      </c>
      <c r="O32" s="83"/>
      <c r="P32" s="70">
        <f t="shared" si="2"/>
        <v>0</v>
      </c>
      <c r="Q32" s="70">
        <f t="shared" si="3"/>
        <v>26812873</v>
      </c>
      <c r="R32" s="80">
        <f>Q32/Q41</f>
        <v>9.9594723552563769E-3</v>
      </c>
    </row>
    <row r="33" spans="1:18" s="3" customFormat="1" ht="15" customHeight="1" x14ac:dyDescent="0.2">
      <c r="A33" s="79" t="s">
        <v>303</v>
      </c>
      <c r="B33" s="82" t="s">
        <v>296</v>
      </c>
      <c r="C33" s="10"/>
      <c r="D33" s="83">
        <v>10071918</v>
      </c>
      <c r="E33" s="83">
        <v>11233</v>
      </c>
      <c r="F33" s="83">
        <v>13279530</v>
      </c>
      <c r="G33" s="72"/>
      <c r="H33" s="72"/>
      <c r="I33" s="70">
        <f t="shared" si="0"/>
        <v>23362681</v>
      </c>
      <c r="J33" s="72"/>
      <c r="K33" s="72"/>
      <c r="L33" s="83">
        <v>267169</v>
      </c>
      <c r="M33" s="72"/>
      <c r="N33" s="70">
        <f t="shared" si="1"/>
        <v>267169</v>
      </c>
      <c r="O33" s="83"/>
      <c r="P33" s="70">
        <f t="shared" si="2"/>
        <v>0</v>
      </c>
      <c r="Q33" s="70">
        <f t="shared" si="3"/>
        <v>23629850</v>
      </c>
      <c r="R33" s="80">
        <f>Q33/Q41</f>
        <v>8.7771585623761736E-3</v>
      </c>
    </row>
    <row r="34" spans="1:18" s="3" customFormat="1" ht="15" customHeight="1" x14ac:dyDescent="0.2">
      <c r="A34" s="79" t="s">
        <v>303</v>
      </c>
      <c r="B34" s="82" t="s">
        <v>297</v>
      </c>
      <c r="C34" s="10"/>
      <c r="D34" s="83">
        <v>14004374</v>
      </c>
      <c r="E34" s="83">
        <v>79068</v>
      </c>
      <c r="F34" s="83">
        <v>5860739</v>
      </c>
      <c r="G34" s="72"/>
      <c r="H34" s="72"/>
      <c r="I34" s="70">
        <f t="shared" si="0"/>
        <v>19944181</v>
      </c>
      <c r="J34" s="72"/>
      <c r="K34" s="72"/>
      <c r="L34" s="83">
        <v>345075</v>
      </c>
      <c r="M34" s="72"/>
      <c r="N34" s="70">
        <f t="shared" si="1"/>
        <v>345075</v>
      </c>
      <c r="O34" s="83"/>
      <c r="P34" s="70">
        <f t="shared" si="2"/>
        <v>0</v>
      </c>
      <c r="Q34" s="70">
        <f t="shared" si="3"/>
        <v>20289256</v>
      </c>
      <c r="R34" s="80">
        <f>Q34/Q41</f>
        <v>7.5363160165909703E-3</v>
      </c>
    </row>
    <row r="35" spans="1:18" s="3" customFormat="1" ht="15" customHeight="1" x14ac:dyDescent="0.2">
      <c r="A35" s="79" t="s">
        <v>303</v>
      </c>
      <c r="B35" s="82" t="s">
        <v>298</v>
      </c>
      <c r="C35" s="10"/>
      <c r="D35" s="83">
        <v>68855904</v>
      </c>
      <c r="E35" s="83">
        <v>683183</v>
      </c>
      <c r="F35" s="83">
        <v>21945718</v>
      </c>
      <c r="G35" s="72"/>
      <c r="H35" s="72"/>
      <c r="I35" s="70">
        <f t="shared" si="0"/>
        <v>91484805</v>
      </c>
      <c r="J35" s="72"/>
      <c r="K35" s="72"/>
      <c r="L35" s="83">
        <v>651344</v>
      </c>
      <c r="M35" s="72"/>
      <c r="N35" s="70">
        <f t="shared" si="1"/>
        <v>651344</v>
      </c>
      <c r="O35" s="83"/>
      <c r="P35" s="70">
        <f t="shared" si="2"/>
        <v>0</v>
      </c>
      <c r="Q35" s="70">
        <f t="shared" si="3"/>
        <v>92136149</v>
      </c>
      <c r="R35" s="80">
        <f>Q35/Q41</f>
        <v>3.4223390715544824E-2</v>
      </c>
    </row>
    <row r="36" spans="1:18" s="3" customFormat="1" ht="15" customHeight="1" x14ac:dyDescent="0.2">
      <c r="A36" s="79" t="s">
        <v>303</v>
      </c>
      <c r="B36" s="82" t="s">
        <v>680</v>
      </c>
      <c r="C36" s="10"/>
      <c r="D36" s="83">
        <v>14096707</v>
      </c>
      <c r="E36" s="83">
        <v>40972</v>
      </c>
      <c r="F36" s="83">
        <v>9118698</v>
      </c>
      <c r="G36" s="72"/>
      <c r="H36" s="72"/>
      <c r="I36" s="70">
        <f t="shared" si="0"/>
        <v>23256377</v>
      </c>
      <c r="J36" s="72"/>
      <c r="K36" s="72"/>
      <c r="L36" s="83">
        <v>176316</v>
      </c>
      <c r="M36" s="72"/>
      <c r="N36" s="70">
        <f t="shared" si="1"/>
        <v>176316</v>
      </c>
      <c r="O36" s="83"/>
      <c r="P36" s="70">
        <f t="shared" si="2"/>
        <v>0</v>
      </c>
      <c r="Q36" s="70">
        <f t="shared" si="3"/>
        <v>23432693</v>
      </c>
      <c r="R36" s="80">
        <f>Q36/Q41</f>
        <v>8.703925839752779E-3</v>
      </c>
    </row>
    <row r="37" spans="1:18" s="3" customFormat="1" ht="15" customHeight="1" x14ac:dyDescent="0.2">
      <c r="A37" s="79" t="s">
        <v>303</v>
      </c>
      <c r="B37" s="82" t="s">
        <v>299</v>
      </c>
      <c r="C37" s="10"/>
      <c r="D37" s="83">
        <v>4756105</v>
      </c>
      <c r="E37" s="83"/>
      <c r="F37" s="83">
        <v>2068415</v>
      </c>
      <c r="G37" s="72"/>
      <c r="H37" s="72"/>
      <c r="I37" s="70">
        <f t="shared" si="0"/>
        <v>6824520</v>
      </c>
      <c r="J37" s="72"/>
      <c r="K37" s="72"/>
      <c r="L37" s="83">
        <v>246615</v>
      </c>
      <c r="M37" s="72"/>
      <c r="N37" s="70">
        <f t="shared" si="1"/>
        <v>246615</v>
      </c>
      <c r="O37" s="83"/>
      <c r="P37" s="70">
        <f t="shared" si="2"/>
        <v>0</v>
      </c>
      <c r="Q37" s="70">
        <f t="shared" si="3"/>
        <v>7071135</v>
      </c>
      <c r="R37" s="80">
        <f>Q37/Q41</f>
        <v>2.6265284422443578E-3</v>
      </c>
    </row>
    <row r="38" spans="1:18" s="3" customFormat="1" ht="15" customHeight="1" x14ac:dyDescent="0.2">
      <c r="A38" s="79" t="s">
        <v>303</v>
      </c>
      <c r="B38" s="82" t="s">
        <v>300</v>
      </c>
      <c r="C38" s="10"/>
      <c r="D38" s="83">
        <v>8308676</v>
      </c>
      <c r="E38" s="83"/>
      <c r="F38" s="83">
        <v>5402547</v>
      </c>
      <c r="G38" s="72"/>
      <c r="H38" s="72"/>
      <c r="I38" s="70">
        <f t="shared" si="0"/>
        <v>13711223</v>
      </c>
      <c r="J38" s="72"/>
      <c r="K38" s="72"/>
      <c r="L38" s="83">
        <v>235583</v>
      </c>
      <c r="M38" s="72"/>
      <c r="N38" s="70">
        <f t="shared" si="1"/>
        <v>235583</v>
      </c>
      <c r="O38" s="83"/>
      <c r="P38" s="70">
        <f t="shared" si="2"/>
        <v>0</v>
      </c>
      <c r="Q38" s="70">
        <f t="shared" si="3"/>
        <v>13946806</v>
      </c>
      <c r="R38" s="80">
        <f>Q38/Q41</f>
        <v>5.1804530160241974E-3</v>
      </c>
    </row>
    <row r="39" spans="1:18" s="3" customFormat="1" ht="15" customHeight="1" x14ac:dyDescent="0.2">
      <c r="A39" s="79" t="s">
        <v>303</v>
      </c>
      <c r="B39" s="82" t="s">
        <v>301</v>
      </c>
      <c r="C39" s="10"/>
      <c r="D39" s="83">
        <v>13916838</v>
      </c>
      <c r="E39" s="83"/>
      <c r="F39" s="83">
        <v>3984642</v>
      </c>
      <c r="G39" s="72"/>
      <c r="H39" s="72"/>
      <c r="I39" s="70">
        <f t="shared" si="0"/>
        <v>17901480</v>
      </c>
      <c r="J39" s="72"/>
      <c r="K39" s="72"/>
      <c r="L39" s="83">
        <v>232712</v>
      </c>
      <c r="M39" s="72"/>
      <c r="N39" s="70">
        <f t="shared" si="1"/>
        <v>232712</v>
      </c>
      <c r="O39" s="83"/>
      <c r="P39" s="70">
        <f t="shared" si="2"/>
        <v>0</v>
      </c>
      <c r="Q39" s="70">
        <f t="shared" si="3"/>
        <v>18134192</v>
      </c>
      <c r="R39" s="80">
        <f>Q39/Q41</f>
        <v>6.7358311028031708E-3</v>
      </c>
    </row>
    <row r="40" spans="1:18" s="3" customFormat="1" ht="15" customHeight="1" x14ac:dyDescent="0.2">
      <c r="A40" s="79" t="s">
        <v>303</v>
      </c>
      <c r="B40" s="82" t="s">
        <v>302</v>
      </c>
      <c r="C40" s="10"/>
      <c r="D40" s="83">
        <v>4783269</v>
      </c>
      <c r="E40" s="83"/>
      <c r="F40" s="83">
        <v>1814967</v>
      </c>
      <c r="G40" s="72"/>
      <c r="H40" s="72"/>
      <c r="I40" s="70">
        <f t="shared" si="0"/>
        <v>6598236</v>
      </c>
      <c r="J40" s="72"/>
      <c r="K40" s="72"/>
      <c r="L40" s="83">
        <v>201806</v>
      </c>
      <c r="M40" s="72"/>
      <c r="N40" s="70">
        <f t="shared" si="1"/>
        <v>201806</v>
      </c>
      <c r="O40" s="83"/>
      <c r="P40" s="70">
        <f t="shared" si="2"/>
        <v>0</v>
      </c>
      <c r="Q40" s="70">
        <f t="shared" si="3"/>
        <v>6800042</v>
      </c>
      <c r="R40" s="80">
        <f>Q40/Q41</f>
        <v>2.5258326593193608E-3</v>
      </c>
    </row>
    <row r="41" spans="1:18" ht="22.5" customHeight="1" x14ac:dyDescent="0.2">
      <c r="A41" s="76" t="s">
        <v>36</v>
      </c>
      <c r="B41" s="76"/>
      <c r="C41" s="77"/>
      <c r="D41" s="78">
        <f t="shared" ref="D41:I41" si="4">SUM(D5:D40)</f>
        <v>1496029033</v>
      </c>
      <c r="E41" s="78">
        <f t="shared" si="4"/>
        <v>160932790</v>
      </c>
      <c r="F41" s="78">
        <f t="shared" si="4"/>
        <v>320106420</v>
      </c>
      <c r="G41" s="78">
        <f t="shared" si="4"/>
        <v>0</v>
      </c>
      <c r="H41" s="78">
        <f t="shared" si="4"/>
        <v>928373</v>
      </c>
      <c r="I41" s="78">
        <f t="shared" si="4"/>
        <v>1977996616</v>
      </c>
      <c r="J41" s="78">
        <f t="shared" ref="J41:L41" si="5">SUM(J5:J40)</f>
        <v>0</v>
      </c>
      <c r="K41" s="78">
        <f t="shared" si="5"/>
        <v>0</v>
      </c>
      <c r="L41" s="78">
        <f t="shared" si="5"/>
        <v>711154927</v>
      </c>
      <c r="M41" s="78">
        <f t="shared" ref="M41:R41" si="6">SUM(M5:M40)</f>
        <v>0</v>
      </c>
      <c r="N41" s="78">
        <f t="shared" si="6"/>
        <v>711154927</v>
      </c>
      <c r="O41" s="78">
        <f t="shared" si="6"/>
        <v>3046602</v>
      </c>
      <c r="P41" s="78">
        <f t="shared" si="6"/>
        <v>3046602</v>
      </c>
      <c r="Q41" s="78">
        <f t="shared" si="6"/>
        <v>2692198145</v>
      </c>
      <c r="R41" s="81">
        <f t="shared" si="6"/>
        <v>0.99999999999999989</v>
      </c>
    </row>
    <row r="42" spans="1:18" x14ac:dyDescent="0.2">
      <c r="A42" s="11"/>
      <c r="B42" s="11"/>
      <c r="C42" s="12"/>
      <c r="D42" s="67"/>
      <c r="E42" s="68"/>
      <c r="F42" s="68"/>
      <c r="G42" s="68"/>
      <c r="H42" s="68"/>
      <c r="I42" s="68"/>
      <c r="J42" s="68"/>
      <c r="K42" s="68"/>
      <c r="L42" s="68"/>
      <c r="M42" s="68"/>
      <c r="N42" s="68"/>
      <c r="O42" s="68"/>
      <c r="P42" s="68"/>
      <c r="Q42" s="68"/>
      <c r="R42" s="13"/>
    </row>
  </sheetData>
  <mergeCells count="8">
    <mergeCell ref="B2:R2"/>
    <mergeCell ref="A1:R1"/>
    <mergeCell ref="A3:A4"/>
    <mergeCell ref="B3:B4"/>
    <mergeCell ref="C3:I3"/>
    <mergeCell ref="J3:N3"/>
    <mergeCell ref="O3:P3"/>
    <mergeCell ref="Q3:R3"/>
  </mergeCells>
  <pageMargins left="0.31496062992125984" right="0" top="0.55118110236220474" bottom="0.15748031496062992" header="0.31496062992125984" footer="0.31496062992125984"/>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3"/>
  <sheetViews>
    <sheetView showGridLines="0" workbookViewId="0">
      <selection sqref="A1:P12"/>
    </sheetView>
  </sheetViews>
  <sheetFormatPr baseColWidth="10" defaultColWidth="11.28515625" defaultRowHeight="11.25" x14ac:dyDescent="0.2"/>
  <cols>
    <col min="1" max="1" width="33" style="4" customWidth="1"/>
    <col min="2" max="2" width="7" style="4" hidden="1" customWidth="1"/>
    <col min="3" max="3" width="12.85546875" style="4" customWidth="1"/>
    <col min="4" max="4" width="11.85546875" style="4" customWidth="1"/>
    <col min="5" max="5" width="12.85546875" style="4" customWidth="1"/>
    <col min="6" max="6" width="10" style="4" hidden="1" customWidth="1"/>
    <col min="7" max="7" width="10" style="4" customWidth="1"/>
    <col min="8" max="8" width="11.7109375" style="4" customWidth="1"/>
    <col min="9" max="10" width="7" style="4" hidden="1" customWidth="1"/>
    <col min="11" max="11" width="14.140625" style="4" customWidth="1"/>
    <col min="12" max="12" width="7" style="4" hidden="1" customWidth="1"/>
    <col min="13" max="14" width="11.7109375" style="4" customWidth="1"/>
    <col min="15" max="15" width="13.140625" style="4" customWidth="1"/>
    <col min="16" max="16" width="7" style="4" customWidth="1"/>
    <col min="17" max="16384" width="11.28515625" style="4"/>
  </cols>
  <sheetData>
    <row r="1" spans="1:21" s="336" customFormat="1" ht="28.5" customHeight="1" x14ac:dyDescent="0.2">
      <c r="A1" s="832" t="s">
        <v>234</v>
      </c>
      <c r="B1" s="832"/>
      <c r="C1" s="832"/>
      <c r="D1" s="832"/>
      <c r="E1" s="832"/>
      <c r="F1" s="832"/>
      <c r="G1" s="832"/>
      <c r="H1" s="832"/>
      <c r="I1" s="832"/>
      <c r="J1" s="832"/>
      <c r="K1" s="832"/>
      <c r="L1" s="832"/>
      <c r="M1" s="832"/>
      <c r="N1" s="832"/>
      <c r="O1" s="832"/>
      <c r="P1" s="832"/>
    </row>
    <row r="2" spans="1:21" s="336" customFormat="1" ht="20.25" customHeight="1" x14ac:dyDescent="0.2">
      <c r="A2" s="337" t="s">
        <v>6</v>
      </c>
      <c r="B2" s="833" t="s">
        <v>303</v>
      </c>
      <c r="C2" s="834"/>
      <c r="D2" s="834"/>
      <c r="E2" s="834"/>
      <c r="F2" s="834"/>
      <c r="G2" s="834"/>
      <c r="H2" s="834"/>
      <c r="I2" s="834"/>
      <c r="J2" s="834"/>
      <c r="K2" s="834"/>
      <c r="L2" s="834"/>
      <c r="M2" s="834"/>
      <c r="N2" s="834"/>
      <c r="O2" s="834"/>
      <c r="P2" s="835"/>
      <c r="Q2" s="338"/>
      <c r="R2" s="338"/>
      <c r="S2" s="338"/>
      <c r="T2" s="338"/>
      <c r="U2" s="338"/>
    </row>
    <row r="3" spans="1:21" s="336" customFormat="1" ht="30.75" customHeight="1" x14ac:dyDescent="0.2">
      <c r="A3" s="836" t="s">
        <v>47</v>
      </c>
      <c r="B3" s="836" t="s">
        <v>166</v>
      </c>
      <c r="C3" s="836"/>
      <c r="D3" s="836"/>
      <c r="E3" s="836"/>
      <c r="F3" s="836"/>
      <c r="G3" s="836"/>
      <c r="H3" s="836"/>
      <c r="I3" s="836" t="s">
        <v>165</v>
      </c>
      <c r="J3" s="836"/>
      <c r="K3" s="836"/>
      <c r="L3" s="836"/>
      <c r="M3" s="836"/>
      <c r="N3" s="339" t="s">
        <v>167</v>
      </c>
      <c r="O3" s="836" t="s">
        <v>11</v>
      </c>
      <c r="P3" s="836"/>
    </row>
    <row r="4" spans="1:21" s="341" customFormat="1" ht="80.25" customHeight="1" x14ac:dyDescent="0.25">
      <c r="A4" s="837"/>
      <c r="B4" s="340" t="s">
        <v>48</v>
      </c>
      <c r="C4" s="340" t="s">
        <v>49</v>
      </c>
      <c r="D4" s="340" t="s">
        <v>50</v>
      </c>
      <c r="E4" s="340" t="s">
        <v>51</v>
      </c>
      <c r="F4" s="340" t="s">
        <v>52</v>
      </c>
      <c r="G4" s="340" t="s">
        <v>53</v>
      </c>
      <c r="H4" s="340" t="s">
        <v>54</v>
      </c>
      <c r="I4" s="340" t="s">
        <v>55</v>
      </c>
      <c r="J4" s="340" t="s">
        <v>53</v>
      </c>
      <c r="K4" s="340" t="s">
        <v>56</v>
      </c>
      <c r="L4" s="340" t="s">
        <v>57</v>
      </c>
      <c r="M4" s="340" t="s">
        <v>58</v>
      </c>
      <c r="N4" s="340" t="s">
        <v>59</v>
      </c>
      <c r="O4" s="340" t="s">
        <v>60</v>
      </c>
      <c r="P4" s="340" t="s">
        <v>61</v>
      </c>
    </row>
    <row r="5" spans="1:21" x14ac:dyDescent="0.2">
      <c r="A5" s="61"/>
      <c r="B5" s="62"/>
      <c r="C5" s="62"/>
      <c r="D5" s="62"/>
      <c r="E5" s="62"/>
      <c r="F5" s="62"/>
      <c r="G5" s="62"/>
      <c r="H5" s="62"/>
      <c r="I5" s="62"/>
      <c r="J5" s="62"/>
      <c r="K5" s="62"/>
      <c r="L5" s="62"/>
      <c r="M5" s="62"/>
      <c r="N5" s="62"/>
      <c r="O5" s="62"/>
      <c r="P5" s="61"/>
    </row>
    <row r="6" spans="1:21" ht="21.75" customHeight="1" x14ac:dyDescent="0.25">
      <c r="A6" s="63" t="s">
        <v>62</v>
      </c>
      <c r="B6" s="62"/>
      <c r="C6" s="94">
        <v>1490247354</v>
      </c>
      <c r="D6" s="94">
        <v>160932790</v>
      </c>
      <c r="E6" s="94">
        <v>244074658</v>
      </c>
      <c r="F6" s="92"/>
      <c r="G6" s="94">
        <v>569294</v>
      </c>
      <c r="H6" s="92">
        <f>SUM(B6:G6)</f>
        <v>1895824096</v>
      </c>
      <c r="I6" s="92"/>
      <c r="J6" s="92"/>
      <c r="K6" s="94">
        <v>85964260</v>
      </c>
      <c r="L6" s="92"/>
      <c r="M6" s="92">
        <f>SUM(I6:L6)</f>
        <v>85964260</v>
      </c>
      <c r="N6" s="92"/>
      <c r="O6" s="92">
        <f>+H6+M6+N6</f>
        <v>1981788356</v>
      </c>
      <c r="P6" s="93">
        <f>O6/O12</f>
        <v>0.73612277004224735</v>
      </c>
    </row>
    <row r="7" spans="1:21" ht="20.25" customHeight="1" x14ac:dyDescent="0.25">
      <c r="A7" s="63" t="s">
        <v>63</v>
      </c>
      <c r="B7" s="62"/>
      <c r="C7" s="94">
        <v>5781679</v>
      </c>
      <c r="D7" s="94"/>
      <c r="E7" s="94">
        <v>24021211</v>
      </c>
      <c r="F7" s="92"/>
      <c r="G7" s="94">
        <v>359079</v>
      </c>
      <c r="H7" s="92">
        <f t="shared" ref="H7:H11" si="0">SUM(B7:G7)</f>
        <v>30161969</v>
      </c>
      <c r="I7" s="92"/>
      <c r="J7" s="92"/>
      <c r="K7" s="94">
        <v>43939396</v>
      </c>
      <c r="L7" s="92"/>
      <c r="M7" s="92">
        <f t="shared" ref="M7:M11" si="1">SUM(I7:L7)</f>
        <v>43939396</v>
      </c>
      <c r="N7" s="92"/>
      <c r="O7" s="92">
        <f>+H7+M7+N7</f>
        <v>74101365</v>
      </c>
      <c r="P7" s="93">
        <f>O7/O12</f>
        <v>2.7524484086590143E-2</v>
      </c>
    </row>
    <row r="8" spans="1:21" ht="19.5" customHeight="1" x14ac:dyDescent="0.25">
      <c r="A8" s="64" t="s">
        <v>304</v>
      </c>
      <c r="B8" s="62"/>
      <c r="C8" s="92"/>
      <c r="D8" s="92"/>
      <c r="E8" s="92"/>
      <c r="F8" s="92"/>
      <c r="G8" s="92"/>
      <c r="H8" s="92"/>
      <c r="I8" s="92"/>
      <c r="J8" s="92"/>
      <c r="K8" s="94">
        <v>8000</v>
      </c>
      <c r="L8" s="92"/>
      <c r="M8" s="92">
        <f t="shared" si="1"/>
        <v>8000</v>
      </c>
      <c r="N8" s="92"/>
      <c r="O8" s="92">
        <f t="shared" ref="O8" si="2">+H8+M8+N8</f>
        <v>8000</v>
      </c>
      <c r="P8" s="93">
        <f>O8/O12</f>
        <v>2.971549480805396E-6</v>
      </c>
    </row>
    <row r="9" spans="1:21" ht="18" customHeight="1" x14ac:dyDescent="0.25">
      <c r="A9" s="63" t="s">
        <v>305</v>
      </c>
      <c r="B9" s="62"/>
      <c r="C9" s="92"/>
      <c r="D9" s="92"/>
      <c r="E9" s="92">
        <f t="shared" ref="E9:N9" si="3">SUM(E10:E11)</f>
        <v>52010551</v>
      </c>
      <c r="F9" s="92"/>
      <c r="G9" s="92"/>
      <c r="H9" s="92">
        <f t="shared" si="3"/>
        <v>52010551</v>
      </c>
      <c r="I9" s="92"/>
      <c r="J9" s="92"/>
      <c r="K9" s="92">
        <f t="shared" si="3"/>
        <v>581243271</v>
      </c>
      <c r="L9" s="92"/>
      <c r="M9" s="92">
        <f t="shared" si="3"/>
        <v>581243271</v>
      </c>
      <c r="N9" s="92">
        <f t="shared" si="3"/>
        <v>3046602</v>
      </c>
      <c r="O9" s="92">
        <f>SUM(O10:O11)</f>
        <v>636300424</v>
      </c>
      <c r="P9" s="93">
        <f>O9/O12</f>
        <v>0.23634977432168167</v>
      </c>
    </row>
    <row r="10" spans="1:21" ht="30" x14ac:dyDescent="0.25">
      <c r="A10" s="65" t="s">
        <v>306</v>
      </c>
      <c r="B10" s="62"/>
      <c r="C10" s="62"/>
      <c r="D10" s="62"/>
      <c r="E10" s="62"/>
      <c r="F10" s="62"/>
      <c r="G10" s="62"/>
      <c r="H10" s="62"/>
      <c r="I10" s="62"/>
      <c r="J10" s="62"/>
      <c r="K10" s="84">
        <v>49435477</v>
      </c>
      <c r="L10" s="62"/>
      <c r="M10" s="62">
        <f t="shared" si="1"/>
        <v>49435477</v>
      </c>
      <c r="N10" s="84">
        <v>3046602</v>
      </c>
      <c r="O10" s="62">
        <f>+H10+M10+N10</f>
        <v>52482079</v>
      </c>
      <c r="P10" s="86">
        <f>O10/O12</f>
        <v>1.9494136825504722E-2</v>
      </c>
    </row>
    <row r="11" spans="1:21" ht="15" x14ac:dyDescent="0.25">
      <c r="A11" s="85" t="s">
        <v>307</v>
      </c>
      <c r="B11" s="62"/>
      <c r="C11" s="62"/>
      <c r="D11" s="62"/>
      <c r="E11" s="84">
        <v>52010551</v>
      </c>
      <c r="F11" s="62"/>
      <c r="G11" s="62"/>
      <c r="H11" s="62">
        <f t="shared" si="0"/>
        <v>52010551</v>
      </c>
      <c r="I11" s="62"/>
      <c r="J11" s="62"/>
      <c r="K11" s="84">
        <v>531807794</v>
      </c>
      <c r="L11" s="62"/>
      <c r="M11" s="62">
        <f t="shared" si="1"/>
        <v>531807794</v>
      </c>
      <c r="N11" s="62"/>
      <c r="O11" s="62">
        <f>+H11+M11+N11</f>
        <v>583818345</v>
      </c>
      <c r="P11" s="86">
        <f>O11/O12</f>
        <v>0.21685563749617695</v>
      </c>
    </row>
    <row r="12" spans="1:21" s="91" customFormat="1" ht="19.5" customHeight="1" x14ac:dyDescent="0.25">
      <c r="A12" s="87" t="s">
        <v>11</v>
      </c>
      <c r="B12" s="88"/>
      <c r="C12" s="89">
        <f>SUM(C6:C11)</f>
        <v>1496029033</v>
      </c>
      <c r="D12" s="89">
        <f>SUM(D6:D11)</f>
        <v>160932790</v>
      </c>
      <c r="E12" s="89">
        <f>SUM(E6:E11)</f>
        <v>372116971</v>
      </c>
      <c r="F12" s="89">
        <f t="shared" ref="F12:L12" si="4">SUM(F6:F11)</f>
        <v>0</v>
      </c>
      <c r="G12" s="89">
        <f>SUM(G6:G11)</f>
        <v>928373</v>
      </c>
      <c r="H12" s="89">
        <f>SUM(H6:H11)</f>
        <v>2030007167</v>
      </c>
      <c r="I12" s="89">
        <f t="shared" si="4"/>
        <v>0</v>
      </c>
      <c r="J12" s="89">
        <f t="shared" si="4"/>
        <v>0</v>
      </c>
      <c r="K12" s="89">
        <f>SUM(K6:K11)</f>
        <v>1292398198</v>
      </c>
      <c r="L12" s="89">
        <f t="shared" si="4"/>
        <v>0</v>
      </c>
      <c r="M12" s="89">
        <f>SUM(M6:M11)</f>
        <v>1292398198</v>
      </c>
      <c r="N12" s="89">
        <f>N9</f>
        <v>3046602</v>
      </c>
      <c r="O12" s="89">
        <f>+O6+O7+O8+O9</f>
        <v>2692198145</v>
      </c>
      <c r="P12" s="90">
        <f>P6+P7+P8+P9</f>
        <v>1</v>
      </c>
    </row>
    <row r="13" spans="1:21" x14ac:dyDescent="0.2">
      <c r="A13" s="11"/>
    </row>
  </sheetData>
  <mergeCells count="6">
    <mergeCell ref="A1:P1"/>
    <mergeCell ref="B2:P2"/>
    <mergeCell ref="A3:A4"/>
    <mergeCell ref="B3:H3"/>
    <mergeCell ref="I3:M3"/>
    <mergeCell ref="O3:P3"/>
  </mergeCells>
  <pageMargins left="0.31496062992125984" right="0.11811023622047245" top="0.74803149606299213" bottom="0.74803149606299213" header="0.31496062992125984" footer="0.31496062992125984"/>
  <pageSetup paperSize="9" scale="95" orientation="landscape" r:id="rId1"/>
  <ignoredErrors>
    <ignoredError sqref="O9 M9"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08"/>
  <sheetViews>
    <sheetView showGridLines="0" zoomScale="90" zoomScaleNormal="90" workbookViewId="0">
      <pane ySplit="1" topLeftCell="A2" activePane="bottomLeft" state="frozen"/>
      <selection pane="bottomLeft" sqref="A1:R4"/>
    </sheetView>
  </sheetViews>
  <sheetFormatPr baseColWidth="10" defaultColWidth="11.42578125" defaultRowHeight="12" x14ac:dyDescent="0.2"/>
  <cols>
    <col min="1" max="1" width="29.7109375" style="16" customWidth="1"/>
    <col min="2" max="2" width="16.28515625" style="16" bestFit="1" customWidth="1"/>
    <col min="3" max="3" width="8.7109375" style="16" hidden="1" customWidth="1"/>
    <col min="4" max="4" width="15.85546875" style="16" customWidth="1"/>
    <col min="5" max="5" width="15" style="16" customWidth="1"/>
    <col min="6" max="6" width="13.5703125" style="16" customWidth="1"/>
    <col min="7" max="7" width="8.7109375" style="16" hidden="1" customWidth="1"/>
    <col min="8" max="8" width="10.28515625" style="16" customWidth="1"/>
    <col min="9" max="9" width="14.140625" style="16" customWidth="1"/>
    <col min="10" max="10" width="12.42578125" style="16" hidden="1" customWidth="1"/>
    <col min="11" max="11" width="8.7109375" style="16" hidden="1" customWidth="1"/>
    <col min="12" max="12" width="14.7109375" style="16" customWidth="1"/>
    <col min="13" max="13" width="8.7109375" style="16" hidden="1" customWidth="1"/>
    <col min="14" max="14" width="16.7109375" style="100" customWidth="1"/>
    <col min="15" max="15" width="14.140625" style="16" customWidth="1"/>
    <col min="16" max="16" width="12.7109375" style="16" customWidth="1"/>
    <col min="17" max="17" width="15" style="16" customWidth="1"/>
    <col min="18" max="18" width="11.140625" style="135" customWidth="1"/>
    <col min="19" max="19" width="11.42578125" style="16"/>
    <col min="20" max="20" width="26" style="16" customWidth="1"/>
    <col min="21" max="16384" width="11.42578125" style="16"/>
  </cols>
  <sheetData>
    <row r="1" spans="1:22" ht="27" customHeight="1" x14ac:dyDescent="0.2">
      <c r="A1" s="838" t="s">
        <v>235</v>
      </c>
      <c r="B1" s="838"/>
      <c r="C1" s="838"/>
      <c r="D1" s="838"/>
      <c r="E1" s="838"/>
      <c r="F1" s="838"/>
      <c r="G1" s="838"/>
      <c r="H1" s="838"/>
      <c r="I1" s="838"/>
      <c r="J1" s="838"/>
      <c r="K1" s="838"/>
      <c r="L1" s="838"/>
      <c r="M1" s="838"/>
      <c r="N1" s="838"/>
      <c r="O1" s="838"/>
      <c r="P1" s="838"/>
      <c r="Q1" s="838"/>
      <c r="R1" s="838"/>
    </row>
    <row r="2" spans="1:22" s="329" customFormat="1" ht="20.25" customHeight="1" x14ac:dyDescent="0.2">
      <c r="A2" s="277" t="s">
        <v>618</v>
      </c>
      <c r="B2" s="826" t="s">
        <v>303</v>
      </c>
      <c r="C2" s="826"/>
      <c r="D2" s="826"/>
      <c r="E2" s="826"/>
      <c r="F2" s="826"/>
      <c r="G2" s="826"/>
      <c r="H2" s="826"/>
      <c r="I2" s="826"/>
      <c r="J2" s="826"/>
      <c r="K2" s="826"/>
      <c r="L2" s="826"/>
      <c r="M2" s="826"/>
      <c r="N2" s="826"/>
      <c r="O2" s="826"/>
      <c r="P2" s="826"/>
      <c r="Q2" s="826"/>
      <c r="R2" s="826"/>
      <c r="S2" s="328"/>
      <c r="T2" s="328"/>
      <c r="U2" s="328"/>
      <c r="V2" s="328"/>
    </row>
    <row r="3" spans="1:22" s="329" customFormat="1" ht="38.25" customHeight="1" x14ac:dyDescent="0.2">
      <c r="A3" s="840" t="s">
        <v>67</v>
      </c>
      <c r="B3" s="841" t="s">
        <v>68</v>
      </c>
      <c r="C3" s="829" t="s">
        <v>69</v>
      </c>
      <c r="D3" s="829"/>
      <c r="E3" s="829"/>
      <c r="F3" s="829"/>
      <c r="G3" s="829"/>
      <c r="H3" s="829"/>
      <c r="I3" s="829"/>
      <c r="J3" s="827" t="s">
        <v>9</v>
      </c>
      <c r="K3" s="827"/>
      <c r="L3" s="827"/>
      <c r="M3" s="827"/>
      <c r="N3" s="827"/>
      <c r="O3" s="827" t="s">
        <v>10</v>
      </c>
      <c r="P3" s="827"/>
      <c r="Q3" s="827" t="s">
        <v>11</v>
      </c>
      <c r="R3" s="827"/>
    </row>
    <row r="4" spans="1:22" s="329" customFormat="1" ht="112.5" customHeight="1" thickBot="1" x14ac:dyDescent="0.25">
      <c r="A4" s="840"/>
      <c r="B4" s="841"/>
      <c r="C4" s="344" t="s">
        <v>70</v>
      </c>
      <c r="D4" s="344" t="s">
        <v>71</v>
      </c>
      <c r="E4" s="344" t="s">
        <v>72</v>
      </c>
      <c r="F4" s="344" t="s">
        <v>73</v>
      </c>
      <c r="G4" s="344" t="s">
        <v>74</v>
      </c>
      <c r="H4" s="344" t="s">
        <v>75</v>
      </c>
      <c r="I4" s="344" t="s">
        <v>18</v>
      </c>
      <c r="J4" s="344" t="s">
        <v>74</v>
      </c>
      <c r="K4" s="344" t="s">
        <v>75</v>
      </c>
      <c r="L4" s="344" t="s">
        <v>76</v>
      </c>
      <c r="M4" s="344" t="s">
        <v>77</v>
      </c>
      <c r="N4" s="345" t="s">
        <v>23</v>
      </c>
      <c r="O4" s="344" t="s">
        <v>78</v>
      </c>
      <c r="P4" s="344" t="s">
        <v>25</v>
      </c>
      <c r="Q4" s="344" t="s">
        <v>79</v>
      </c>
      <c r="R4" s="346" t="s">
        <v>27</v>
      </c>
    </row>
    <row r="5" spans="1:22" hidden="1" x14ac:dyDescent="0.2">
      <c r="A5" s="36" t="s">
        <v>80</v>
      </c>
      <c r="B5" s="24">
        <v>2021</v>
      </c>
      <c r="C5" s="37"/>
      <c r="D5" s="38"/>
      <c r="E5" s="38"/>
      <c r="F5" s="38"/>
      <c r="G5" s="38"/>
      <c r="H5" s="38"/>
      <c r="I5" s="95"/>
      <c r="J5" s="37"/>
      <c r="K5" s="38"/>
      <c r="L5" s="38"/>
      <c r="M5" s="38"/>
      <c r="N5" s="95"/>
      <c r="O5" s="39"/>
      <c r="P5" s="38"/>
      <c r="Q5" s="102"/>
      <c r="R5" s="126"/>
    </row>
    <row r="6" spans="1:22" hidden="1" x14ac:dyDescent="0.2">
      <c r="A6" s="23"/>
      <c r="B6" s="24">
        <v>2022</v>
      </c>
      <c r="C6" s="25"/>
      <c r="D6" s="26"/>
      <c r="E6" s="26"/>
      <c r="F6" s="26"/>
      <c r="G6" s="26"/>
      <c r="H6" s="26"/>
      <c r="I6" s="95"/>
      <c r="J6" s="25"/>
      <c r="K6" s="26"/>
      <c r="L6" s="26"/>
      <c r="M6" s="26"/>
      <c r="N6" s="95"/>
      <c r="O6" s="27"/>
      <c r="P6" s="26"/>
      <c r="Q6" s="102"/>
      <c r="R6" s="127"/>
    </row>
    <row r="7" spans="1:22" hidden="1" x14ac:dyDescent="0.2">
      <c r="A7" s="23"/>
      <c r="B7" s="24">
        <v>2023</v>
      </c>
      <c r="C7" s="28"/>
      <c r="D7" s="29"/>
      <c r="E7" s="29"/>
      <c r="F7" s="29"/>
      <c r="G7" s="29"/>
      <c r="H7" s="29"/>
      <c r="I7" s="95"/>
      <c r="J7" s="28"/>
      <c r="K7" s="29"/>
      <c r="L7" s="29"/>
      <c r="M7" s="29"/>
      <c r="N7" s="95"/>
      <c r="O7" s="30"/>
      <c r="P7" s="29"/>
      <c r="Q7" s="102"/>
      <c r="R7" s="128"/>
    </row>
    <row r="8" spans="1:22" ht="21.75" hidden="1" customHeight="1" thickBot="1" x14ac:dyDescent="0.25">
      <c r="A8" s="31"/>
      <c r="B8" s="32" t="s">
        <v>168</v>
      </c>
      <c r="C8" s="33"/>
      <c r="D8" s="34"/>
      <c r="E8" s="34"/>
      <c r="F8" s="34"/>
      <c r="G8" s="34"/>
      <c r="H8" s="34"/>
      <c r="I8" s="96"/>
      <c r="J8" s="33"/>
      <c r="K8" s="34"/>
      <c r="L8" s="34"/>
      <c r="M8" s="34"/>
      <c r="N8" s="98"/>
      <c r="O8" s="35"/>
      <c r="P8" s="34"/>
      <c r="Q8" s="107"/>
      <c r="R8" s="129"/>
      <c r="T8" s="41"/>
    </row>
    <row r="9" spans="1:22" hidden="1" x14ac:dyDescent="0.2">
      <c r="A9" s="36" t="s">
        <v>81</v>
      </c>
      <c r="B9" s="24">
        <v>2021</v>
      </c>
      <c r="C9" s="37"/>
      <c r="I9" s="95"/>
      <c r="J9" s="37"/>
      <c r="K9" s="38"/>
      <c r="L9" s="38"/>
      <c r="M9" s="38"/>
      <c r="N9" s="95"/>
      <c r="O9" s="39"/>
      <c r="P9" s="38"/>
      <c r="Q9" s="102"/>
      <c r="R9" s="126"/>
    </row>
    <row r="10" spans="1:22" hidden="1" x14ac:dyDescent="0.2">
      <c r="A10" s="23"/>
      <c r="B10" s="24">
        <v>2022</v>
      </c>
      <c r="C10" s="25"/>
      <c r="D10" s="26"/>
      <c r="E10" s="26"/>
      <c r="F10" s="26"/>
      <c r="G10" s="26"/>
      <c r="H10" s="26"/>
      <c r="I10" s="95"/>
      <c r="J10" s="25"/>
      <c r="K10" s="26"/>
      <c r="L10" s="26"/>
      <c r="M10" s="26"/>
      <c r="N10" s="95"/>
      <c r="O10" s="27"/>
      <c r="P10" s="26"/>
      <c r="Q10" s="102"/>
      <c r="R10" s="127"/>
    </row>
    <row r="11" spans="1:22" hidden="1" x14ac:dyDescent="0.2">
      <c r="A11" s="23"/>
      <c r="B11" s="24">
        <v>2023</v>
      </c>
      <c r="C11" s="25"/>
      <c r="D11" s="26"/>
      <c r="E11" s="26"/>
      <c r="F11" s="26"/>
      <c r="G11" s="26"/>
      <c r="H11" s="26"/>
      <c r="I11" s="95"/>
      <c r="J11" s="25"/>
      <c r="K11" s="26"/>
      <c r="L11" s="26"/>
      <c r="M11" s="26"/>
      <c r="N11" s="95"/>
      <c r="O11" s="27"/>
      <c r="P11" s="26"/>
      <c r="Q11" s="102"/>
      <c r="R11" s="127"/>
    </row>
    <row r="12" spans="1:22" ht="12.75" hidden="1" thickBot="1" x14ac:dyDescent="0.25">
      <c r="A12" s="40"/>
      <c r="B12" s="32" t="s">
        <v>168</v>
      </c>
      <c r="C12" s="33"/>
      <c r="D12" s="34"/>
      <c r="E12" s="34"/>
      <c r="F12" s="34" t="s">
        <v>82</v>
      </c>
      <c r="G12" s="34"/>
      <c r="H12" s="34"/>
      <c r="I12" s="110"/>
      <c r="J12" s="33"/>
      <c r="K12" s="55"/>
      <c r="L12" s="34"/>
      <c r="M12" s="55"/>
      <c r="N12" s="105"/>
      <c r="O12" s="35"/>
      <c r="P12" s="34"/>
      <c r="Q12" s="114"/>
      <c r="R12" s="129"/>
    </row>
    <row r="13" spans="1:22" x14ac:dyDescent="0.2">
      <c r="A13" s="18" t="s">
        <v>83</v>
      </c>
      <c r="B13" s="19">
        <v>2021</v>
      </c>
      <c r="C13" s="20"/>
      <c r="D13" s="120">
        <v>10268328</v>
      </c>
      <c r="E13" s="120"/>
      <c r="F13" s="120">
        <v>19171572</v>
      </c>
      <c r="G13" s="38"/>
      <c r="H13" s="120">
        <v>530506</v>
      </c>
      <c r="I13" s="109">
        <f>SUM(C13:H13)</f>
        <v>29970406</v>
      </c>
      <c r="J13" s="120"/>
      <c r="K13" s="21"/>
      <c r="L13" s="120">
        <v>3349349</v>
      </c>
      <c r="M13" s="21"/>
      <c r="N13" s="108">
        <f>SUM(J13:M13)</f>
        <v>3349349</v>
      </c>
      <c r="O13" s="22"/>
      <c r="P13" s="21"/>
      <c r="Q13" s="115">
        <f>I13+N13+P13</f>
        <v>33319755</v>
      </c>
      <c r="R13" s="136">
        <f>Q13/Q105</f>
        <v>1.5295593696745439E-2</v>
      </c>
    </row>
    <row r="14" spans="1:22" x14ac:dyDescent="0.2">
      <c r="A14" s="23"/>
      <c r="B14" s="24">
        <v>2022</v>
      </c>
      <c r="C14" s="25"/>
      <c r="D14" s="121">
        <v>10514829</v>
      </c>
      <c r="E14" s="121"/>
      <c r="F14" s="121">
        <v>21129321</v>
      </c>
      <c r="G14" s="26"/>
      <c r="H14" s="122">
        <v>527386</v>
      </c>
      <c r="I14" s="104">
        <f>SUM(C14:H14)</f>
        <v>32171536</v>
      </c>
      <c r="J14" s="26"/>
      <c r="K14" s="26"/>
      <c r="L14" s="123">
        <v>56970860</v>
      </c>
      <c r="M14" s="26"/>
      <c r="N14" s="104">
        <f t="shared" ref="N14:N62" si="0">SUM(J14:M14)</f>
        <v>56970860</v>
      </c>
      <c r="O14" s="27"/>
      <c r="P14" s="26"/>
      <c r="Q14" s="101">
        <f>I14+N14+P14</f>
        <v>89142396</v>
      </c>
      <c r="R14" s="137">
        <f t="shared" ref="R14:R15" si="1">Q14/Q106</f>
        <v>3.9135087518661009E-2</v>
      </c>
    </row>
    <row r="15" spans="1:22" x14ac:dyDescent="0.2">
      <c r="A15" s="23"/>
      <c r="B15" s="24">
        <v>2023</v>
      </c>
      <c r="C15" s="25"/>
      <c r="D15" s="121">
        <v>10785699</v>
      </c>
      <c r="E15" s="121"/>
      <c r="F15" s="121">
        <v>32061087</v>
      </c>
      <c r="G15" s="26"/>
      <c r="H15" s="121">
        <v>527386</v>
      </c>
      <c r="I15" s="104">
        <f>SUM(C15:H15)</f>
        <v>43374172</v>
      </c>
      <c r="J15" s="26"/>
      <c r="K15" s="26"/>
      <c r="L15" s="121">
        <v>25765816</v>
      </c>
      <c r="M15" s="26"/>
      <c r="N15" s="104">
        <f t="shared" si="0"/>
        <v>25765816</v>
      </c>
      <c r="O15" s="27"/>
      <c r="P15" s="26"/>
      <c r="Q15" s="102">
        <f>I15+N15+P15</f>
        <v>69139988</v>
      </c>
      <c r="R15" s="126">
        <f t="shared" si="1"/>
        <v>2.5681611930536412E-2</v>
      </c>
    </row>
    <row r="16" spans="1:22" ht="12.75" thickBot="1" x14ac:dyDescent="0.25">
      <c r="A16" s="40"/>
      <c r="B16" s="32" t="s">
        <v>168</v>
      </c>
      <c r="C16" s="33"/>
      <c r="D16" s="117">
        <f>(D15/D14)-1</f>
        <v>2.5760761301967028E-2</v>
      </c>
      <c r="E16" s="117"/>
      <c r="F16" s="117">
        <f t="shared" ref="F16:Q16" si="2">(F15/F14)-1</f>
        <v>0.51737422134861788</v>
      </c>
      <c r="G16" s="117" t="e">
        <f t="shared" si="2"/>
        <v>#DIV/0!</v>
      </c>
      <c r="H16" s="117">
        <f t="shared" si="2"/>
        <v>0</v>
      </c>
      <c r="I16" s="117">
        <f t="shared" si="2"/>
        <v>0.34821576439496083</v>
      </c>
      <c r="J16" s="117" t="e">
        <f t="shared" si="2"/>
        <v>#DIV/0!</v>
      </c>
      <c r="K16" s="117" t="e">
        <f t="shared" si="2"/>
        <v>#DIV/0!</v>
      </c>
      <c r="L16" s="117">
        <f t="shared" si="2"/>
        <v>-0.54773693077478558</v>
      </c>
      <c r="M16" s="117" t="e">
        <f t="shared" si="2"/>
        <v>#DIV/0!</v>
      </c>
      <c r="N16" s="117">
        <f t="shared" si="2"/>
        <v>-0.54773693077478558</v>
      </c>
      <c r="O16" s="117"/>
      <c r="P16" s="117"/>
      <c r="Q16" s="117">
        <f t="shared" si="2"/>
        <v>-0.22438714795146408</v>
      </c>
      <c r="R16" s="129"/>
    </row>
    <row r="17" spans="1:19" hidden="1" x14ac:dyDescent="0.2">
      <c r="A17" s="18" t="s">
        <v>84</v>
      </c>
      <c r="B17" s="19">
        <v>2021</v>
      </c>
      <c r="C17" s="20"/>
      <c r="D17" s="21"/>
      <c r="E17" s="21"/>
      <c r="F17" s="21"/>
      <c r="G17" s="21"/>
      <c r="H17" s="21"/>
      <c r="I17" s="95"/>
      <c r="J17" s="20"/>
      <c r="K17" s="21"/>
      <c r="L17" s="21"/>
      <c r="M17" s="21"/>
      <c r="N17" s="95"/>
      <c r="O17" s="22"/>
      <c r="P17" s="21"/>
      <c r="Q17" s="115"/>
      <c r="R17" s="130"/>
    </row>
    <row r="18" spans="1:19" hidden="1" x14ac:dyDescent="0.2">
      <c r="A18" s="23"/>
      <c r="B18" s="24">
        <v>2022</v>
      </c>
      <c r="C18" s="25"/>
      <c r="D18" s="26"/>
      <c r="E18" s="26"/>
      <c r="F18" s="26"/>
      <c r="G18" s="26"/>
      <c r="H18" s="26"/>
      <c r="I18" s="95"/>
      <c r="J18" s="25"/>
      <c r="K18" s="26"/>
      <c r="L18" s="26"/>
      <c r="M18" s="26"/>
      <c r="N18" s="95"/>
      <c r="O18" s="27"/>
      <c r="P18" s="26"/>
      <c r="Q18" s="102"/>
      <c r="R18" s="127"/>
    </row>
    <row r="19" spans="1:19" hidden="1" x14ac:dyDescent="0.2">
      <c r="A19" s="23"/>
      <c r="B19" s="24">
        <v>2023</v>
      </c>
      <c r="C19" s="25"/>
      <c r="D19" s="26"/>
      <c r="E19" s="26"/>
      <c r="F19" s="26"/>
      <c r="G19" s="26"/>
      <c r="H19" s="26"/>
      <c r="I19" s="95"/>
      <c r="J19" s="25"/>
      <c r="K19" s="26"/>
      <c r="L19" s="26"/>
      <c r="M19" s="26"/>
      <c r="N19" s="95"/>
      <c r="O19" s="27"/>
      <c r="P19" s="26"/>
      <c r="Q19" s="102"/>
      <c r="R19" s="127"/>
    </row>
    <row r="20" spans="1:19" ht="12.75" hidden="1" thickBot="1" x14ac:dyDescent="0.25">
      <c r="A20" s="40"/>
      <c r="B20" s="32" t="s">
        <v>168</v>
      </c>
      <c r="C20" s="33"/>
      <c r="D20" s="34"/>
      <c r="E20" s="34"/>
      <c r="F20" s="55"/>
      <c r="G20" s="55"/>
      <c r="H20" s="55"/>
      <c r="I20" s="96"/>
      <c r="J20" s="33"/>
      <c r="K20" s="34"/>
      <c r="L20" s="34"/>
      <c r="M20" s="34"/>
      <c r="N20" s="98"/>
      <c r="O20" s="35"/>
      <c r="P20" s="34"/>
      <c r="Q20" s="114"/>
      <c r="R20" s="129"/>
    </row>
    <row r="21" spans="1:19" x14ac:dyDescent="0.2">
      <c r="A21" s="18" t="s">
        <v>85</v>
      </c>
      <c r="B21" s="19">
        <v>2021</v>
      </c>
      <c r="C21" s="20"/>
      <c r="D21" s="120">
        <v>323103</v>
      </c>
      <c r="E21" s="120">
        <v>1120015</v>
      </c>
      <c r="F21" s="124">
        <v>1449732</v>
      </c>
      <c r="G21" s="21"/>
      <c r="H21" s="21"/>
      <c r="I21" s="95">
        <f>SUM(D21:H21)</f>
        <v>2892850</v>
      </c>
      <c r="J21" s="20"/>
      <c r="K21" s="21"/>
      <c r="M21" s="21"/>
      <c r="N21" s="95"/>
      <c r="O21" s="22"/>
      <c r="P21" s="21"/>
      <c r="Q21" s="115">
        <f>I21+N21+P21</f>
        <v>2892850</v>
      </c>
      <c r="R21" s="136">
        <f>Q21/Q105</f>
        <v>1.3279766980768628E-3</v>
      </c>
    </row>
    <row r="22" spans="1:19" x14ac:dyDescent="0.2">
      <c r="A22" s="23"/>
      <c r="B22" s="24">
        <v>2022</v>
      </c>
      <c r="C22" s="25"/>
      <c r="D22" s="123">
        <v>209103</v>
      </c>
      <c r="E22" s="123">
        <v>1399643</v>
      </c>
      <c r="F22" s="123">
        <v>1754375</v>
      </c>
      <c r="G22" s="26"/>
      <c r="H22" s="26"/>
      <c r="I22" s="95">
        <f>SUM(C22:H22)</f>
        <v>3363121</v>
      </c>
      <c r="J22" s="25"/>
      <c r="K22" s="26"/>
      <c r="L22" s="26"/>
      <c r="M22" s="26"/>
      <c r="N22" s="95"/>
      <c r="O22" s="27"/>
      <c r="P22" s="26"/>
      <c r="Q22" s="102">
        <f>I22+N22+P22</f>
        <v>3363121</v>
      </c>
      <c r="R22" s="138">
        <f t="shared" ref="R22:R23" si="3">Q22/Q106</f>
        <v>1.4764695652879549E-3</v>
      </c>
      <c r="S22" s="36"/>
    </row>
    <row r="23" spans="1:19" x14ac:dyDescent="0.2">
      <c r="A23" s="23"/>
      <c r="B23" s="24">
        <v>2023</v>
      </c>
      <c r="C23" s="25"/>
      <c r="D23" s="121">
        <v>209103</v>
      </c>
      <c r="E23" s="121">
        <v>1212815</v>
      </c>
      <c r="F23" s="121">
        <v>1685507</v>
      </c>
      <c r="G23" s="26"/>
      <c r="H23" s="26"/>
      <c r="I23" s="95">
        <f>SUM(C23:H23)</f>
        <v>3107425</v>
      </c>
      <c r="J23" s="25"/>
      <c r="K23" s="26"/>
      <c r="L23" s="125">
        <v>7093872</v>
      </c>
      <c r="M23" s="26"/>
      <c r="N23" s="95">
        <f>SUM(J23:M23)</f>
        <v>7093872</v>
      </c>
      <c r="O23" s="27"/>
      <c r="P23" s="26"/>
      <c r="Q23" s="102">
        <f>I23+N23+P23</f>
        <v>10201297</v>
      </c>
      <c r="R23" s="126">
        <f t="shared" si="3"/>
        <v>3.7892073504864556E-3</v>
      </c>
    </row>
    <row r="24" spans="1:19" ht="12.75" thickBot="1" x14ac:dyDescent="0.25">
      <c r="A24" s="40"/>
      <c r="B24" s="32" t="s">
        <v>168</v>
      </c>
      <c r="C24" s="33"/>
      <c r="D24" s="117">
        <f>(D23/D22)-1</f>
        <v>0</v>
      </c>
      <c r="E24" s="117">
        <f t="shared" ref="E24:Q24" si="4">(E23/E22)-1</f>
        <v>-0.13348260949399238</v>
      </c>
      <c r="F24" s="117">
        <f t="shared" si="4"/>
        <v>-3.9255005343783345E-2</v>
      </c>
      <c r="G24" s="117" t="e">
        <f t="shared" si="4"/>
        <v>#DIV/0!</v>
      </c>
      <c r="H24" s="117"/>
      <c r="I24" s="117">
        <f t="shared" si="4"/>
        <v>-7.6029378663449831E-2</v>
      </c>
      <c r="J24" s="117" t="e">
        <f t="shared" si="4"/>
        <v>#DIV/0!</v>
      </c>
      <c r="K24" s="180" t="e">
        <f t="shared" si="4"/>
        <v>#DIV/0!</v>
      </c>
      <c r="L24" s="181"/>
      <c r="M24" s="117"/>
      <c r="N24" s="180"/>
      <c r="O24" s="181"/>
      <c r="P24" s="117"/>
      <c r="Q24" s="117">
        <f t="shared" si="4"/>
        <v>2.0332827751365472</v>
      </c>
      <c r="R24" s="129"/>
    </row>
    <row r="25" spans="1:19" hidden="1" x14ac:dyDescent="0.2">
      <c r="A25" s="18" t="s">
        <v>86</v>
      </c>
      <c r="B25" s="19">
        <v>2021</v>
      </c>
      <c r="C25" s="20"/>
      <c r="D25" s="21"/>
      <c r="E25" s="21"/>
      <c r="F25" s="21"/>
      <c r="G25" s="21"/>
      <c r="H25" s="21"/>
      <c r="I25" s="95"/>
      <c r="J25" s="20"/>
      <c r="K25" s="21"/>
      <c r="L25" s="21"/>
      <c r="M25" s="21"/>
      <c r="N25" s="95"/>
      <c r="O25" s="22"/>
      <c r="P25" s="21"/>
      <c r="Q25" s="102"/>
      <c r="R25" s="130"/>
    </row>
    <row r="26" spans="1:19" hidden="1" x14ac:dyDescent="0.2">
      <c r="A26" s="23"/>
      <c r="B26" s="24">
        <v>2022</v>
      </c>
      <c r="C26" s="25"/>
      <c r="D26" s="26"/>
      <c r="E26" s="26"/>
      <c r="F26" s="26"/>
      <c r="G26" s="26"/>
      <c r="H26" s="26"/>
      <c r="I26" s="95"/>
      <c r="J26" s="25"/>
      <c r="K26" s="26"/>
      <c r="L26" s="26"/>
      <c r="M26" s="26"/>
      <c r="N26" s="95"/>
      <c r="O26" s="27"/>
      <c r="P26" s="26"/>
      <c r="Q26" s="102"/>
      <c r="R26" s="127"/>
    </row>
    <row r="27" spans="1:19" hidden="1" x14ac:dyDescent="0.2">
      <c r="A27" s="23"/>
      <c r="B27" s="24">
        <v>2023</v>
      </c>
      <c r="C27" s="25"/>
      <c r="D27" s="26"/>
      <c r="E27" s="26"/>
      <c r="F27" s="26"/>
      <c r="G27" s="26"/>
      <c r="H27" s="26"/>
      <c r="I27" s="95"/>
      <c r="J27" s="25"/>
      <c r="K27" s="26"/>
      <c r="L27" s="26"/>
      <c r="M27" s="26"/>
      <c r="N27" s="95"/>
      <c r="O27" s="27"/>
      <c r="P27" s="26"/>
      <c r="Q27" s="102"/>
      <c r="R27" s="127"/>
    </row>
    <row r="28" spans="1:19" ht="12.75" hidden="1" thickBot="1" x14ac:dyDescent="0.25">
      <c r="A28" s="40"/>
      <c r="B28" s="32" t="s">
        <v>168</v>
      </c>
      <c r="C28" s="33"/>
      <c r="D28" s="55"/>
      <c r="E28" s="34"/>
      <c r="F28" s="34"/>
      <c r="G28" s="34"/>
      <c r="H28" s="34"/>
      <c r="I28" s="96"/>
      <c r="J28" s="33"/>
      <c r="K28" s="34"/>
      <c r="L28" s="34"/>
      <c r="M28" s="34"/>
      <c r="N28" s="98"/>
      <c r="O28" s="35"/>
      <c r="P28" s="34"/>
      <c r="Q28" s="114"/>
      <c r="R28" s="129"/>
    </row>
    <row r="29" spans="1:19" x14ac:dyDescent="0.2">
      <c r="A29" s="18" t="s">
        <v>87</v>
      </c>
      <c r="B29" s="19">
        <v>2021</v>
      </c>
      <c r="C29" s="20"/>
      <c r="D29" s="124">
        <v>1165409</v>
      </c>
      <c r="E29" s="120"/>
      <c r="F29" s="120">
        <v>1990572</v>
      </c>
      <c r="G29" s="21"/>
      <c r="H29" s="21"/>
      <c r="I29" s="95">
        <f>SUM(C29:H29)</f>
        <v>3155981</v>
      </c>
      <c r="J29" s="20"/>
      <c r="K29" s="21"/>
      <c r="L29" s="21"/>
      <c r="M29" s="21"/>
      <c r="N29" s="95"/>
      <c r="O29" s="22"/>
      <c r="P29" s="21"/>
      <c r="Q29" s="115">
        <f>I29+N29+P29</f>
        <v>3155981</v>
      </c>
      <c r="R29" s="136">
        <f>Q29/Q105</f>
        <v>1.4487682484654635E-3</v>
      </c>
    </row>
    <row r="30" spans="1:19" x14ac:dyDescent="0.2">
      <c r="A30" s="23"/>
      <c r="B30" s="24">
        <v>2022</v>
      </c>
      <c r="C30" s="25"/>
      <c r="D30" s="123">
        <v>1081909</v>
      </c>
      <c r="E30" s="123"/>
      <c r="F30" s="123">
        <v>1268089</v>
      </c>
      <c r="G30" s="26"/>
      <c r="H30" s="26"/>
      <c r="I30" s="95">
        <f>SUM(C30:H30)</f>
        <v>2349998</v>
      </c>
      <c r="J30" s="25"/>
      <c r="K30" s="26"/>
      <c r="L30" s="26"/>
      <c r="M30" s="26"/>
      <c r="N30" s="95"/>
      <c r="O30" s="27"/>
      <c r="P30" s="26"/>
      <c r="Q30" s="102">
        <f>I30+N30+P30</f>
        <v>2349998</v>
      </c>
      <c r="R30" s="127">
        <f t="shared" ref="R30:R31" si="5">Q30/Q106</f>
        <v>1.0316906603977565E-3</v>
      </c>
    </row>
    <row r="31" spans="1:19" x14ac:dyDescent="0.2">
      <c r="A31" s="23"/>
      <c r="B31" s="24">
        <v>2023</v>
      </c>
      <c r="C31" s="25"/>
      <c r="D31" s="121">
        <v>1081909</v>
      </c>
      <c r="E31" s="121"/>
      <c r="F31" s="121">
        <v>1887680</v>
      </c>
      <c r="G31" s="26"/>
      <c r="H31" s="26"/>
      <c r="I31" s="95">
        <f>SUM(C31:H31)</f>
        <v>2969589</v>
      </c>
      <c r="J31" s="25"/>
      <c r="K31" s="26"/>
      <c r="L31" s="26"/>
      <c r="M31" s="26"/>
      <c r="N31" s="95"/>
      <c r="O31" s="27"/>
      <c r="P31" s="26"/>
      <c r="Q31" s="102">
        <f>I31+N31+P31</f>
        <v>2969589</v>
      </c>
      <c r="R31" s="126">
        <f t="shared" si="5"/>
        <v>1.1030350813944268E-3</v>
      </c>
    </row>
    <row r="32" spans="1:19" ht="12.75" thickBot="1" x14ac:dyDescent="0.25">
      <c r="A32" s="40"/>
      <c r="B32" s="32" t="s">
        <v>168</v>
      </c>
      <c r="C32" s="33"/>
      <c r="D32" s="117">
        <f>(D31/D30)-1</f>
        <v>0</v>
      </c>
      <c r="E32" s="117"/>
      <c r="F32" s="117">
        <f t="shared" ref="F32:Q32" si="6">(F31/F30)-1</f>
        <v>0.48860214070148067</v>
      </c>
      <c r="G32" s="117" t="e">
        <f t="shared" si="6"/>
        <v>#DIV/0!</v>
      </c>
      <c r="H32" s="117"/>
      <c r="I32" s="179">
        <f t="shared" si="6"/>
        <v>0.26365596906890976</v>
      </c>
      <c r="J32" s="178" t="e">
        <f t="shared" si="6"/>
        <v>#DIV/0!</v>
      </c>
      <c r="K32" s="117" t="e">
        <f t="shared" si="6"/>
        <v>#DIV/0!</v>
      </c>
      <c r="L32" s="117"/>
      <c r="M32" s="117"/>
      <c r="N32" s="180"/>
      <c r="O32" s="181"/>
      <c r="P32" s="117"/>
      <c r="Q32" s="117">
        <f t="shared" si="6"/>
        <v>0.26365596906890976</v>
      </c>
      <c r="R32" s="129"/>
    </row>
    <row r="33" spans="1:19" hidden="1" x14ac:dyDescent="0.2">
      <c r="A33" s="18" t="s">
        <v>88</v>
      </c>
      <c r="B33" s="19">
        <v>2021</v>
      </c>
      <c r="C33" s="20"/>
      <c r="D33" s="21"/>
      <c r="E33" s="21"/>
      <c r="F33" s="21"/>
      <c r="G33" s="21"/>
      <c r="H33" s="21"/>
      <c r="I33" s="95"/>
      <c r="J33" s="20"/>
      <c r="K33" s="21"/>
      <c r="L33" s="21"/>
      <c r="M33" s="21"/>
      <c r="N33" s="95"/>
      <c r="O33" s="22"/>
      <c r="P33" s="21"/>
      <c r="Q33" s="115"/>
      <c r="R33" s="130"/>
    </row>
    <row r="34" spans="1:19" hidden="1" x14ac:dyDescent="0.2">
      <c r="A34" s="23"/>
      <c r="B34" s="24">
        <v>2022</v>
      </c>
      <c r="C34" s="25"/>
      <c r="D34" s="26"/>
      <c r="E34" s="26"/>
      <c r="F34" s="26"/>
      <c r="G34" s="26"/>
      <c r="H34" s="26"/>
      <c r="I34" s="95"/>
      <c r="J34" s="25"/>
      <c r="K34" s="26"/>
      <c r="L34" s="26"/>
      <c r="M34" s="26"/>
      <c r="N34" s="95"/>
      <c r="O34" s="27"/>
      <c r="P34" s="26"/>
      <c r="Q34" s="102"/>
      <c r="R34" s="127"/>
    </row>
    <row r="35" spans="1:19" hidden="1" x14ac:dyDescent="0.2">
      <c r="A35" s="23"/>
      <c r="B35" s="24">
        <v>2023</v>
      </c>
      <c r="C35" s="25"/>
      <c r="D35" s="26"/>
      <c r="E35" s="26"/>
      <c r="F35" s="26"/>
      <c r="G35" s="26"/>
      <c r="H35" s="26"/>
      <c r="I35" s="95"/>
      <c r="J35" s="25"/>
      <c r="K35" s="26"/>
      <c r="L35" s="26"/>
      <c r="M35" s="26"/>
      <c r="N35" s="95"/>
      <c r="O35" s="27"/>
      <c r="P35" s="26"/>
      <c r="Q35" s="102"/>
      <c r="R35" s="127"/>
    </row>
    <row r="36" spans="1:19" ht="12.75" hidden="1" thickBot="1" x14ac:dyDescent="0.25">
      <c r="A36" s="40"/>
      <c r="B36" s="32" t="s">
        <v>168</v>
      </c>
      <c r="C36" s="33"/>
      <c r="D36" s="55"/>
      <c r="E36" s="34"/>
      <c r="F36" s="34"/>
      <c r="G36" s="34"/>
      <c r="H36" s="34"/>
      <c r="I36" s="96"/>
      <c r="J36" s="33"/>
      <c r="K36" s="34"/>
      <c r="L36" s="34"/>
      <c r="M36" s="34"/>
      <c r="N36" s="98"/>
      <c r="O36" s="35"/>
      <c r="P36" s="34"/>
      <c r="Q36" s="116"/>
      <c r="R36" s="129"/>
    </row>
    <row r="37" spans="1:19" x14ac:dyDescent="0.2">
      <c r="A37" s="18" t="s">
        <v>89</v>
      </c>
      <c r="B37" s="19">
        <v>2021</v>
      </c>
      <c r="C37" s="20"/>
      <c r="D37" s="124">
        <v>464682</v>
      </c>
      <c r="E37" s="120"/>
      <c r="F37" s="120">
        <v>256665</v>
      </c>
      <c r="G37" s="21"/>
      <c r="H37" s="21"/>
      <c r="I37" s="95">
        <f>SUM(C37:H37)</f>
        <v>721347</v>
      </c>
      <c r="J37" s="20"/>
      <c r="K37" s="21"/>
      <c r="L37" s="21"/>
      <c r="M37" s="21"/>
      <c r="N37" s="95"/>
      <c r="O37" s="22"/>
      <c r="P37" s="21"/>
      <c r="Q37" s="102">
        <f>I37+N37+P37</f>
        <v>721347</v>
      </c>
      <c r="R37" s="136">
        <f>Q37/Q105</f>
        <v>3.3113780777698491E-4</v>
      </c>
    </row>
    <row r="38" spans="1:19" x14ac:dyDescent="0.2">
      <c r="A38" s="23"/>
      <c r="B38" s="24">
        <v>2022</v>
      </c>
      <c r="C38" s="25"/>
      <c r="D38" s="123">
        <v>413682</v>
      </c>
      <c r="E38" s="123"/>
      <c r="F38" s="123">
        <v>76368</v>
      </c>
      <c r="G38" s="26"/>
      <c r="H38" s="26"/>
      <c r="I38" s="95">
        <f>SUM(C38:H38)</f>
        <v>490050</v>
      </c>
      <c r="J38" s="25"/>
      <c r="K38" s="26"/>
      <c r="L38" s="26"/>
      <c r="M38" s="26"/>
      <c r="N38" s="95"/>
      <c r="O38" s="27"/>
      <c r="P38" s="26"/>
      <c r="Q38" s="102">
        <f>I38+N38+P38</f>
        <v>490050</v>
      </c>
      <c r="R38" s="127">
        <f t="shared" ref="R38:R39" si="7">Q38/Q106</f>
        <v>2.1514061208899776E-4</v>
      </c>
    </row>
    <row r="39" spans="1:19" x14ac:dyDescent="0.2">
      <c r="A39" s="23"/>
      <c r="B39" s="24">
        <v>2023</v>
      </c>
      <c r="C39" s="25"/>
      <c r="D39" s="121">
        <v>413682</v>
      </c>
      <c r="E39" s="121"/>
      <c r="F39" s="121">
        <v>108262</v>
      </c>
      <c r="G39" s="26"/>
      <c r="H39" s="26"/>
      <c r="I39" s="95">
        <f>SUM(C39:H39)</f>
        <v>521944</v>
      </c>
      <c r="J39" s="25"/>
      <c r="K39" s="26"/>
      <c r="L39" s="26"/>
      <c r="M39" s="26"/>
      <c r="N39" s="95"/>
      <c r="O39" s="27"/>
      <c r="P39" s="26"/>
      <c r="Q39" s="102">
        <f>I39+N39+P39</f>
        <v>521944</v>
      </c>
      <c r="R39" s="126">
        <f t="shared" si="7"/>
        <v>1.9387280277618644E-4</v>
      </c>
    </row>
    <row r="40" spans="1:19" ht="12.75" thickBot="1" x14ac:dyDescent="0.25">
      <c r="A40" s="40"/>
      <c r="B40" s="32" t="s">
        <v>168</v>
      </c>
      <c r="C40" s="33"/>
      <c r="D40" s="117">
        <f>(D39/D38)-1</f>
        <v>0</v>
      </c>
      <c r="E40" s="117"/>
      <c r="F40" s="117">
        <f t="shared" ref="F40:Q40" si="8">(F39/F38)-1</f>
        <v>0.41763565891472876</v>
      </c>
      <c r="G40" s="117" t="e">
        <f t="shared" si="8"/>
        <v>#DIV/0!</v>
      </c>
      <c r="H40" s="117"/>
      <c r="I40" s="179">
        <f t="shared" si="8"/>
        <v>6.5083154780124497E-2</v>
      </c>
      <c r="J40" s="178" t="e">
        <f t="shared" si="8"/>
        <v>#DIV/0!</v>
      </c>
      <c r="K40" s="117" t="e">
        <f t="shared" si="8"/>
        <v>#DIV/0!</v>
      </c>
      <c r="L40" s="117"/>
      <c r="M40" s="117" t="e">
        <f t="shared" si="8"/>
        <v>#DIV/0!</v>
      </c>
      <c r="N40" s="180"/>
      <c r="O40" s="181"/>
      <c r="P40" s="117"/>
      <c r="Q40" s="117">
        <f t="shared" si="8"/>
        <v>6.5083154780124497E-2</v>
      </c>
      <c r="R40" s="129"/>
    </row>
    <row r="41" spans="1:19" x14ac:dyDescent="0.2">
      <c r="A41" s="18" t="s">
        <v>90</v>
      </c>
      <c r="B41" s="19">
        <v>2021</v>
      </c>
      <c r="C41" s="20"/>
      <c r="D41" s="120">
        <v>3246624</v>
      </c>
      <c r="E41" s="120"/>
      <c r="F41" s="124">
        <v>1752803</v>
      </c>
      <c r="G41" s="21"/>
      <c r="H41" s="21"/>
      <c r="I41" s="95">
        <f>SUM(C41:H41)</f>
        <v>4999427</v>
      </c>
      <c r="J41" s="20"/>
      <c r="K41" s="21"/>
      <c r="L41" s="120">
        <v>320493105</v>
      </c>
      <c r="M41" s="21"/>
      <c r="N41" s="95">
        <f>SUM(J41:M41)</f>
        <v>320493105</v>
      </c>
      <c r="O41" s="22"/>
      <c r="P41" s="21"/>
      <c r="Q41" s="115">
        <f>I41+N41+P41</f>
        <v>325492532</v>
      </c>
      <c r="R41" s="136">
        <f>Q41/Q105</f>
        <v>0.14941891141747329</v>
      </c>
    </row>
    <row r="42" spans="1:19" x14ac:dyDescent="0.2">
      <c r="A42" s="23"/>
      <c r="B42" s="24">
        <v>2022</v>
      </c>
      <c r="C42" s="25"/>
      <c r="D42" s="123">
        <v>3225240</v>
      </c>
      <c r="E42" s="123"/>
      <c r="F42" s="123">
        <v>1046107</v>
      </c>
      <c r="G42" s="26"/>
      <c r="H42" s="26"/>
      <c r="I42" s="95">
        <f>SUM(C42:H42)</f>
        <v>4271347</v>
      </c>
      <c r="J42" s="25"/>
      <c r="K42" s="26"/>
      <c r="L42" s="123">
        <v>161639225</v>
      </c>
      <c r="M42" s="26"/>
      <c r="N42" s="95">
        <f t="shared" si="0"/>
        <v>161639225</v>
      </c>
      <c r="O42" s="27"/>
      <c r="P42" s="26"/>
      <c r="Q42" s="102">
        <f>I42+N42+P42</f>
        <v>165910572</v>
      </c>
      <c r="R42" s="127">
        <f t="shared" ref="R42:R43" si="9">Q42/Q106</f>
        <v>7.2837673731488084E-2</v>
      </c>
    </row>
    <row r="43" spans="1:19" x14ac:dyDescent="0.2">
      <c r="A43" s="23"/>
      <c r="B43" s="24">
        <v>2023</v>
      </c>
      <c r="C43" s="25"/>
      <c r="D43" s="121">
        <v>2948812</v>
      </c>
      <c r="E43" s="121"/>
      <c r="F43" s="121">
        <v>5548176</v>
      </c>
      <c r="G43" s="26"/>
      <c r="H43" s="26"/>
      <c r="I43" s="95">
        <f>SUM(C43:H43)</f>
        <v>8496988</v>
      </c>
      <c r="J43" s="25"/>
      <c r="K43" s="26"/>
      <c r="L43" s="121">
        <v>157293738</v>
      </c>
      <c r="M43" s="26"/>
      <c r="N43" s="95">
        <f>SUM(J43:M43)</f>
        <v>157293738</v>
      </c>
      <c r="O43" s="27"/>
      <c r="P43" s="26"/>
      <c r="Q43" s="102">
        <f>I43+N43+P43</f>
        <v>165790726</v>
      </c>
      <c r="R43" s="126">
        <f t="shared" si="9"/>
        <v>6.1581918220956204E-2</v>
      </c>
    </row>
    <row r="44" spans="1:19" ht="12.75" thickBot="1" x14ac:dyDescent="0.25">
      <c r="A44" s="40"/>
      <c r="B44" s="32" t="s">
        <v>168</v>
      </c>
      <c r="C44" s="33"/>
      <c r="D44" s="117">
        <f>(D43/D42)-1</f>
        <v>-8.5707730277436722E-2</v>
      </c>
      <c r="E44" s="117"/>
      <c r="F44" s="117">
        <f t="shared" ref="F44:Q44" si="10">(F43/F42)-1</f>
        <v>4.3036410233370006</v>
      </c>
      <c r="G44" s="117" t="e">
        <f t="shared" si="10"/>
        <v>#DIV/0!</v>
      </c>
      <c r="H44" s="117"/>
      <c r="I44" s="179">
        <f t="shared" si="10"/>
        <v>0.98929939431284786</v>
      </c>
      <c r="J44" s="178" t="e">
        <f t="shared" si="10"/>
        <v>#DIV/0!</v>
      </c>
      <c r="K44" s="117" t="e">
        <f t="shared" si="10"/>
        <v>#DIV/0!</v>
      </c>
      <c r="L44" s="117">
        <f t="shared" si="10"/>
        <v>-2.688386435903789E-2</v>
      </c>
      <c r="M44" s="117" t="e">
        <f t="shared" si="10"/>
        <v>#DIV/0!</v>
      </c>
      <c r="N44" s="180">
        <f t="shared" si="10"/>
        <v>-2.688386435903789E-2</v>
      </c>
      <c r="O44" s="181"/>
      <c r="P44" s="117"/>
      <c r="Q44" s="117">
        <f t="shared" si="10"/>
        <v>-7.2235300352052612E-4</v>
      </c>
      <c r="R44" s="129"/>
    </row>
    <row r="45" spans="1:19" x14ac:dyDescent="0.2">
      <c r="A45" s="18" t="s">
        <v>91</v>
      </c>
      <c r="B45" s="19">
        <v>2021</v>
      </c>
      <c r="C45" s="20"/>
      <c r="D45" s="120">
        <v>1123119</v>
      </c>
      <c r="E45" s="120"/>
      <c r="F45" s="120">
        <v>465102</v>
      </c>
      <c r="G45" s="21"/>
      <c r="H45" s="21"/>
      <c r="I45" s="95">
        <f>SUM(C45:H45)</f>
        <v>1588221</v>
      </c>
      <c r="J45" s="20"/>
      <c r="K45" s="21"/>
      <c r="L45" s="21"/>
      <c r="M45" s="21"/>
      <c r="N45" s="95"/>
      <c r="O45" s="22"/>
      <c r="P45" s="21"/>
      <c r="Q45" s="102">
        <f>I45+N45+P45</f>
        <v>1588221</v>
      </c>
      <c r="R45" s="136">
        <f>Q45/Q105</f>
        <v>7.2908048443449654E-4</v>
      </c>
    </row>
    <row r="46" spans="1:19" x14ac:dyDescent="0.2">
      <c r="A46" s="23"/>
      <c r="B46" s="24">
        <v>2022</v>
      </c>
      <c r="C46" s="25"/>
      <c r="D46" s="123">
        <v>994119</v>
      </c>
      <c r="E46" s="123"/>
      <c r="F46" s="123">
        <v>258812</v>
      </c>
      <c r="G46" s="26"/>
      <c r="H46" s="26"/>
      <c r="I46" s="95">
        <f>SUM(C46:H46)</f>
        <v>1252931</v>
      </c>
      <c r="J46" s="25"/>
      <c r="K46" s="26"/>
      <c r="L46" s="26"/>
      <c r="M46" s="26"/>
      <c r="N46" s="95"/>
      <c r="O46" s="27"/>
      <c r="P46" s="26"/>
      <c r="Q46" s="102">
        <f>I46+N46+P46</f>
        <v>1252931</v>
      </c>
      <c r="R46" s="138">
        <f t="shared" ref="R46:R47" si="11">Q46/Q106</f>
        <v>5.5005885571937565E-4</v>
      </c>
      <c r="S46" s="36"/>
    </row>
    <row r="47" spans="1:19" x14ac:dyDescent="0.2">
      <c r="A47" s="23"/>
      <c r="B47" s="24">
        <v>2023</v>
      </c>
      <c r="C47" s="25"/>
      <c r="D47" s="121">
        <v>994119</v>
      </c>
      <c r="E47" s="121"/>
      <c r="F47" s="121">
        <v>513261</v>
      </c>
      <c r="G47" s="26"/>
      <c r="H47" s="26"/>
      <c r="I47" s="95">
        <f>SUM(C47:H47)</f>
        <v>1507380</v>
      </c>
      <c r="J47" s="25"/>
      <c r="K47" s="26"/>
      <c r="L47" s="26"/>
      <c r="M47" s="26"/>
      <c r="N47" s="95"/>
      <c r="O47" s="27"/>
      <c r="P47" s="26"/>
      <c r="Q47" s="102">
        <f>I47+N47+P47</f>
        <v>1507380</v>
      </c>
      <c r="R47" s="126">
        <f t="shared" si="11"/>
        <v>5.5990678204705471E-4</v>
      </c>
    </row>
    <row r="48" spans="1:19" ht="12.75" thickBot="1" x14ac:dyDescent="0.25">
      <c r="A48" s="40"/>
      <c r="B48" s="32" t="s">
        <v>168</v>
      </c>
      <c r="C48" s="33"/>
      <c r="D48" s="118">
        <f>(D47/D46)-1</f>
        <v>0</v>
      </c>
      <c r="E48" s="55"/>
      <c r="F48" s="118">
        <f t="shared" ref="F48:Q48" si="12">(F47/F46)-1</f>
        <v>0.98314220360725169</v>
      </c>
      <c r="G48" s="176" t="e">
        <f t="shared" si="12"/>
        <v>#DIV/0!</v>
      </c>
      <c r="H48" s="118"/>
      <c r="I48" s="118">
        <f t="shared" si="12"/>
        <v>0.20308301095591053</v>
      </c>
      <c r="J48" s="176" t="e">
        <f t="shared" si="12"/>
        <v>#DIV/0!</v>
      </c>
      <c r="K48" s="182" t="e">
        <f t="shared" si="12"/>
        <v>#DIV/0!</v>
      </c>
      <c r="L48" s="181"/>
      <c r="M48" s="176" t="e">
        <f t="shared" si="12"/>
        <v>#DIV/0!</v>
      </c>
      <c r="N48" s="179"/>
      <c r="O48" s="119"/>
      <c r="P48" s="118"/>
      <c r="Q48" s="117">
        <f t="shared" si="12"/>
        <v>0.20308301095591053</v>
      </c>
      <c r="R48" s="127"/>
    </row>
    <row r="49" spans="1:19" x14ac:dyDescent="0.2">
      <c r="A49" s="18" t="s">
        <v>92</v>
      </c>
      <c r="B49" s="19">
        <v>2021</v>
      </c>
      <c r="C49" s="20"/>
      <c r="D49" s="124">
        <v>180171</v>
      </c>
      <c r="E49" s="124"/>
      <c r="F49" s="124">
        <v>842398</v>
      </c>
      <c r="G49" s="38"/>
      <c r="H49" s="21"/>
      <c r="I49" s="177">
        <f>SUM(C49:H49)</f>
        <v>1022569</v>
      </c>
      <c r="J49" s="37"/>
      <c r="K49" s="38"/>
      <c r="L49" s="38"/>
      <c r="M49" s="38"/>
      <c r="N49" s="177"/>
      <c r="O49" s="20"/>
      <c r="P49" s="21"/>
      <c r="Q49" s="102">
        <f>I49+N49+P49</f>
        <v>1022569</v>
      </c>
      <c r="R49" s="175">
        <f>Q49/Q105</f>
        <v>4.6941521481437326E-4</v>
      </c>
    </row>
    <row r="50" spans="1:19" x14ac:dyDescent="0.2">
      <c r="A50" s="23"/>
      <c r="B50" s="24">
        <v>2022</v>
      </c>
      <c r="C50" s="25"/>
      <c r="D50" s="123">
        <v>180171</v>
      </c>
      <c r="E50" s="123"/>
      <c r="F50" s="123">
        <v>1365052</v>
      </c>
      <c r="G50" s="26"/>
      <c r="H50" s="26"/>
      <c r="I50" s="95">
        <f>SUM(C50:H50)</f>
        <v>1545223</v>
      </c>
      <c r="J50" s="25"/>
      <c r="K50" s="26"/>
      <c r="L50" s="122">
        <v>375408</v>
      </c>
      <c r="M50" s="26"/>
      <c r="N50" s="95">
        <f t="shared" si="0"/>
        <v>375408</v>
      </c>
      <c r="O50" s="27"/>
      <c r="P50" s="26"/>
      <c r="Q50" s="102">
        <f>I50+N50+P50</f>
        <v>1920631</v>
      </c>
      <c r="R50" s="138">
        <f t="shared" ref="R50:R51" si="13">Q50/Q106</f>
        <v>8.4319095793715718E-4</v>
      </c>
      <c r="S50" s="36"/>
    </row>
    <row r="51" spans="1:19" x14ac:dyDescent="0.2">
      <c r="A51" s="23"/>
      <c r="B51" s="24">
        <v>2023</v>
      </c>
      <c r="C51" s="25"/>
      <c r="D51" s="121">
        <v>180171</v>
      </c>
      <c r="E51" s="121"/>
      <c r="F51" s="121">
        <v>885850</v>
      </c>
      <c r="G51" s="26"/>
      <c r="H51" s="26"/>
      <c r="I51" s="95">
        <f>SUM(C51:H51)</f>
        <v>1066021</v>
      </c>
      <c r="J51" s="25"/>
      <c r="K51" s="26"/>
      <c r="L51" s="26"/>
      <c r="M51" s="26"/>
      <c r="N51" s="95"/>
      <c r="O51" s="27"/>
      <c r="P51" s="26"/>
      <c r="Q51" s="102">
        <f>I51+N51+P51</f>
        <v>1066021</v>
      </c>
      <c r="R51" s="126">
        <f t="shared" si="13"/>
        <v>3.959667686347061E-4</v>
      </c>
    </row>
    <row r="52" spans="1:19" ht="12.75" thickBot="1" x14ac:dyDescent="0.25">
      <c r="A52" s="40"/>
      <c r="B52" s="32" t="s">
        <v>168</v>
      </c>
      <c r="C52" s="33"/>
      <c r="D52" s="117">
        <f>(D50/D51)-1</f>
        <v>0</v>
      </c>
      <c r="E52" s="117"/>
      <c r="F52" s="117">
        <f t="shared" ref="F52:Q52" si="14">(F50/F51)-1</f>
        <v>0.5409516283795226</v>
      </c>
      <c r="G52" s="117"/>
      <c r="H52" s="117"/>
      <c r="I52" s="179">
        <f t="shared" si="14"/>
        <v>0.44952397748261985</v>
      </c>
      <c r="J52" s="178"/>
      <c r="K52" s="117"/>
      <c r="L52" s="117"/>
      <c r="M52" s="117"/>
      <c r="N52" s="180"/>
      <c r="O52" s="181"/>
      <c r="P52" s="117"/>
      <c r="Q52" s="117">
        <f t="shared" si="14"/>
        <v>0.80168214322231934</v>
      </c>
      <c r="R52" s="129"/>
    </row>
    <row r="53" spans="1:19" hidden="1" x14ac:dyDescent="0.2">
      <c r="A53" s="18" t="s">
        <v>93</v>
      </c>
      <c r="B53" s="19">
        <v>2021</v>
      </c>
      <c r="C53" s="20"/>
      <c r="D53" s="21"/>
      <c r="E53" s="21"/>
      <c r="F53" s="21"/>
      <c r="G53" s="21"/>
      <c r="H53" s="21"/>
      <c r="I53" s="95">
        <f t="shared" ref="I53:I56" si="15">SUM(F53:H53)</f>
        <v>0</v>
      </c>
      <c r="J53" s="20"/>
      <c r="K53" s="21"/>
      <c r="L53" s="21"/>
      <c r="M53" s="21"/>
      <c r="N53" s="95">
        <f t="shared" si="0"/>
        <v>0</v>
      </c>
      <c r="O53" s="22"/>
      <c r="P53" s="21"/>
      <c r="Q53" s="115">
        <f t="shared" ref="Q53:Q67" si="16">I53+N53+P53</f>
        <v>0</v>
      </c>
      <c r="R53" s="130"/>
    </row>
    <row r="54" spans="1:19" hidden="1" x14ac:dyDescent="0.2">
      <c r="A54" s="23"/>
      <c r="B54" s="24">
        <v>2022</v>
      </c>
      <c r="C54" s="25"/>
      <c r="D54" s="26"/>
      <c r="E54" s="26"/>
      <c r="F54" s="26"/>
      <c r="G54" s="26"/>
      <c r="H54" s="26"/>
      <c r="I54" s="95">
        <f t="shared" si="15"/>
        <v>0</v>
      </c>
      <c r="J54" s="25"/>
      <c r="K54" s="26"/>
      <c r="L54" s="26"/>
      <c r="M54" s="26"/>
      <c r="N54" s="95">
        <f t="shared" si="0"/>
        <v>0</v>
      </c>
      <c r="O54" s="27"/>
      <c r="P54" s="26"/>
      <c r="Q54" s="102">
        <f t="shared" si="16"/>
        <v>0</v>
      </c>
      <c r="R54" s="127"/>
    </row>
    <row r="55" spans="1:19" hidden="1" x14ac:dyDescent="0.2">
      <c r="A55" s="23"/>
      <c r="B55" s="24">
        <v>2023</v>
      </c>
      <c r="C55" s="25"/>
      <c r="D55" s="26"/>
      <c r="E55" s="26"/>
      <c r="F55" s="26"/>
      <c r="G55" s="26"/>
      <c r="H55" s="26"/>
      <c r="I55" s="95">
        <f t="shared" si="15"/>
        <v>0</v>
      </c>
      <c r="J55" s="25"/>
      <c r="K55" s="26"/>
      <c r="L55" s="26"/>
      <c r="M55" s="26"/>
      <c r="N55" s="95">
        <f t="shared" si="0"/>
        <v>0</v>
      </c>
      <c r="O55" s="27"/>
      <c r="P55" s="26"/>
      <c r="Q55" s="102">
        <f t="shared" si="16"/>
        <v>0</v>
      </c>
      <c r="R55" s="127"/>
    </row>
    <row r="56" spans="1:19" ht="12.75" hidden="1" thickBot="1" x14ac:dyDescent="0.25">
      <c r="A56" s="40"/>
      <c r="B56" s="32" t="s">
        <v>168</v>
      </c>
      <c r="C56" s="33"/>
      <c r="D56" s="34"/>
      <c r="E56" s="34"/>
      <c r="F56" s="34"/>
      <c r="G56" s="34"/>
      <c r="H56" s="34"/>
      <c r="I56" s="96">
        <f t="shared" si="15"/>
        <v>0</v>
      </c>
      <c r="J56" s="33"/>
      <c r="K56" s="34"/>
      <c r="L56" s="34"/>
      <c r="M56" s="34"/>
      <c r="N56" s="98">
        <f t="shared" si="0"/>
        <v>0</v>
      </c>
      <c r="O56" s="35"/>
      <c r="P56" s="34"/>
      <c r="Q56" s="114">
        <f t="shared" si="16"/>
        <v>0</v>
      </c>
      <c r="R56" s="129"/>
    </row>
    <row r="57" spans="1:19" x14ac:dyDescent="0.2">
      <c r="A57" s="18" t="s">
        <v>94</v>
      </c>
      <c r="B57" s="19">
        <v>2021</v>
      </c>
      <c r="C57" s="20"/>
      <c r="D57" s="21"/>
      <c r="E57" s="21"/>
      <c r="F57" s="21"/>
      <c r="G57" s="21"/>
      <c r="H57" s="21"/>
      <c r="I57" s="95"/>
      <c r="J57" s="20"/>
      <c r="K57" s="21"/>
      <c r="L57" s="21"/>
      <c r="M57" s="21"/>
      <c r="N57" s="95"/>
      <c r="O57" s="22"/>
      <c r="P57" s="21"/>
      <c r="Q57" s="115"/>
      <c r="R57" s="130"/>
    </row>
    <row r="58" spans="1:19" x14ac:dyDescent="0.2">
      <c r="A58" s="23"/>
      <c r="B58" s="24">
        <v>2022</v>
      </c>
      <c r="C58" s="25"/>
      <c r="D58" s="26"/>
      <c r="E58" s="26"/>
      <c r="F58" s="26"/>
      <c r="G58" s="26"/>
      <c r="H58" s="26"/>
      <c r="I58" s="95"/>
      <c r="J58" s="25"/>
      <c r="K58" s="26"/>
      <c r="L58" s="26"/>
      <c r="M58" s="26"/>
      <c r="N58" s="95"/>
      <c r="O58" s="27"/>
      <c r="P58" s="26"/>
      <c r="Q58" s="102"/>
      <c r="R58" s="127"/>
    </row>
    <row r="59" spans="1:19" x14ac:dyDescent="0.2">
      <c r="A59" s="23"/>
      <c r="B59" s="24">
        <v>2023</v>
      </c>
      <c r="C59" s="25"/>
      <c r="D59" s="26"/>
      <c r="E59" s="26"/>
      <c r="F59" s="26"/>
      <c r="G59" s="26"/>
      <c r="H59" s="26"/>
      <c r="I59" s="95"/>
      <c r="J59" s="25"/>
      <c r="K59" s="26"/>
      <c r="L59" s="125">
        <v>3394402</v>
      </c>
      <c r="M59" s="26"/>
      <c r="N59" s="95">
        <f>SUM(J59:M59)</f>
        <v>3394402</v>
      </c>
      <c r="O59" s="27"/>
      <c r="P59" s="26"/>
      <c r="Q59" s="102">
        <f t="shared" si="16"/>
        <v>3394402</v>
      </c>
      <c r="R59" s="127"/>
    </row>
    <row r="60" spans="1:19" ht="12.75" thickBot="1" x14ac:dyDescent="0.25">
      <c r="A60" s="40"/>
      <c r="B60" s="32" t="s">
        <v>168</v>
      </c>
      <c r="C60" s="33"/>
      <c r="D60" s="55"/>
      <c r="E60" s="55"/>
      <c r="F60" s="34"/>
      <c r="G60" s="34"/>
      <c r="H60" s="34"/>
      <c r="I60" s="96"/>
      <c r="J60" s="33"/>
      <c r="K60" s="183"/>
      <c r="L60" s="181"/>
      <c r="M60" s="118"/>
      <c r="N60" s="180"/>
      <c r="O60" s="181"/>
      <c r="P60" s="118"/>
      <c r="Q60" s="118"/>
      <c r="R60" s="129"/>
    </row>
    <row r="61" spans="1:19" x14ac:dyDescent="0.2">
      <c r="A61" s="18" t="s">
        <v>95</v>
      </c>
      <c r="B61" s="19">
        <v>2021</v>
      </c>
      <c r="C61" s="20"/>
      <c r="D61" s="124">
        <v>7811608</v>
      </c>
      <c r="E61" s="124">
        <v>5000</v>
      </c>
      <c r="F61" s="120">
        <v>6804347</v>
      </c>
      <c r="G61" s="21"/>
      <c r="H61" s="125">
        <v>47186</v>
      </c>
      <c r="I61" s="95">
        <f>SUM(C61:H61)</f>
        <v>14668141</v>
      </c>
      <c r="J61" s="20"/>
      <c r="K61" s="21"/>
      <c r="L61" s="120">
        <v>2733733</v>
      </c>
      <c r="M61" s="21"/>
      <c r="N61" s="95">
        <f>SUM(J61:M61)</f>
        <v>2733733</v>
      </c>
      <c r="O61" s="22"/>
      <c r="P61" s="21"/>
      <c r="Q61" s="115">
        <f t="shared" si="16"/>
        <v>17401874</v>
      </c>
      <c r="R61" s="136">
        <f>Q61/Q105</f>
        <v>7.9884139083843311E-3</v>
      </c>
    </row>
    <row r="62" spans="1:19" x14ac:dyDescent="0.2">
      <c r="A62" s="23"/>
      <c r="B62" s="24">
        <v>2022</v>
      </c>
      <c r="C62" s="25"/>
      <c r="D62" s="123">
        <v>7902991</v>
      </c>
      <c r="E62" s="123">
        <v>5000</v>
      </c>
      <c r="F62" s="123">
        <v>59518255</v>
      </c>
      <c r="G62" s="26"/>
      <c r="H62" s="26"/>
      <c r="I62" s="95">
        <f>SUM(D62:H62)</f>
        <v>67426246</v>
      </c>
      <c r="J62" s="25"/>
      <c r="K62" s="26"/>
      <c r="L62" s="123">
        <v>31842242</v>
      </c>
      <c r="M62" s="26"/>
      <c r="N62" s="95">
        <f t="shared" si="0"/>
        <v>31842242</v>
      </c>
      <c r="O62" s="27"/>
      <c r="P62" s="26"/>
      <c r="Q62" s="102">
        <f t="shared" si="16"/>
        <v>99268488</v>
      </c>
      <c r="R62" s="127">
        <f t="shared" ref="R62:R63" si="17">Q62/Q106</f>
        <v>4.3580620894744064E-2</v>
      </c>
    </row>
    <row r="63" spans="1:19" x14ac:dyDescent="0.2">
      <c r="A63" s="23"/>
      <c r="B63" s="24">
        <v>2023</v>
      </c>
      <c r="C63" s="25"/>
      <c r="D63" s="121">
        <v>7584946</v>
      </c>
      <c r="E63" s="121">
        <v>5000</v>
      </c>
      <c r="F63" s="121">
        <v>59042153</v>
      </c>
      <c r="G63" s="26"/>
      <c r="H63" s="26"/>
      <c r="I63" s="95">
        <f>SUM(C63:H63)</f>
        <v>66632099</v>
      </c>
      <c r="J63" s="25"/>
      <c r="K63" s="26"/>
      <c r="L63" s="121">
        <v>99697086</v>
      </c>
      <c r="M63" s="26"/>
      <c r="N63" s="95">
        <f>SUM(J63:M63)</f>
        <v>99697086</v>
      </c>
      <c r="O63" s="27"/>
      <c r="P63" s="26"/>
      <c r="Q63" s="102">
        <f t="shared" si="16"/>
        <v>166329185</v>
      </c>
      <c r="R63" s="126">
        <f t="shared" si="17"/>
        <v>6.1781925416191832E-2</v>
      </c>
    </row>
    <row r="64" spans="1:19" ht="12.75" thickBot="1" x14ac:dyDescent="0.25">
      <c r="A64" s="40"/>
      <c r="B64" s="32" t="s">
        <v>168</v>
      </c>
      <c r="C64" s="33"/>
      <c r="D64" s="117">
        <f>(D63/D62)-1</f>
        <v>-4.02436242177171E-2</v>
      </c>
      <c r="E64" s="117">
        <f t="shared" ref="E64:Q64" si="18">(E63/E62)-1</f>
        <v>0</v>
      </c>
      <c r="F64" s="117">
        <f t="shared" si="18"/>
        <v>-7.9992600589516849E-3</v>
      </c>
      <c r="G64" s="117" t="e">
        <f t="shared" si="18"/>
        <v>#DIV/0!</v>
      </c>
      <c r="H64" s="117"/>
      <c r="I64" s="117">
        <f t="shared" si="18"/>
        <v>-1.1778010005184081E-2</v>
      </c>
      <c r="J64" s="117" t="e">
        <f t="shared" si="18"/>
        <v>#DIV/0!</v>
      </c>
      <c r="K64" s="180" t="e">
        <f t="shared" si="18"/>
        <v>#DIV/0!</v>
      </c>
      <c r="L64" s="181">
        <f t="shared" si="18"/>
        <v>2.1309694210602381</v>
      </c>
      <c r="M64" s="117" t="e">
        <f t="shared" si="18"/>
        <v>#DIV/0!</v>
      </c>
      <c r="N64" s="180">
        <f t="shared" si="18"/>
        <v>2.1309694210602381</v>
      </c>
      <c r="O64" s="181"/>
      <c r="P64" s="117"/>
      <c r="Q64" s="117">
        <f t="shared" si="18"/>
        <v>0.67554868973122661</v>
      </c>
      <c r="R64" s="129"/>
    </row>
    <row r="65" spans="1:19" x14ac:dyDescent="0.2">
      <c r="A65" s="18" t="s">
        <v>96</v>
      </c>
      <c r="B65" s="19">
        <v>2021</v>
      </c>
      <c r="C65" s="20"/>
      <c r="D65" s="120">
        <v>135776</v>
      </c>
      <c r="E65" s="124"/>
      <c r="F65" s="124">
        <v>466938</v>
      </c>
      <c r="G65" s="21"/>
      <c r="H65" s="21"/>
      <c r="I65" s="95">
        <f>SUM(C65:H65)</f>
        <v>602714</v>
      </c>
      <c r="J65" s="20"/>
      <c r="K65" s="21"/>
      <c r="L65" s="21"/>
      <c r="M65" s="21"/>
      <c r="N65" s="95"/>
      <c r="O65" s="22"/>
      <c r="P65" s="21"/>
      <c r="Q65" s="115">
        <f t="shared" si="16"/>
        <v>602714</v>
      </c>
      <c r="R65" s="136">
        <f>Q65/Q105</f>
        <v>2.7667875887263366E-4</v>
      </c>
    </row>
    <row r="66" spans="1:19" x14ac:dyDescent="0.2">
      <c r="A66" s="23"/>
      <c r="B66" s="24">
        <v>2022</v>
      </c>
      <c r="C66" s="25"/>
      <c r="D66" s="123">
        <v>112545</v>
      </c>
      <c r="E66" s="123"/>
      <c r="F66" s="123">
        <v>345052</v>
      </c>
      <c r="G66" s="26"/>
      <c r="H66" s="26"/>
      <c r="I66" s="95">
        <f>SUM(C66:H66)</f>
        <v>457597</v>
      </c>
      <c r="J66" s="25"/>
      <c r="K66" s="26"/>
      <c r="L66" s="26"/>
      <c r="M66" s="26"/>
      <c r="N66" s="95"/>
      <c r="O66" s="27"/>
      <c r="P66" s="26"/>
      <c r="Q66" s="102">
        <f t="shared" si="16"/>
        <v>457597</v>
      </c>
      <c r="R66" s="138">
        <f t="shared" ref="R66:R67" si="19">Q66/Q106</f>
        <v>2.0089317145207449E-4</v>
      </c>
      <c r="S66" s="36"/>
    </row>
    <row r="67" spans="1:19" x14ac:dyDescent="0.2">
      <c r="A67" s="23"/>
      <c r="B67" s="24">
        <v>2023</v>
      </c>
      <c r="C67" s="25"/>
      <c r="D67" s="121">
        <v>517390</v>
      </c>
      <c r="E67" s="121"/>
      <c r="F67" s="121">
        <v>151488</v>
      </c>
      <c r="G67" s="26"/>
      <c r="H67" s="26"/>
      <c r="I67" s="95">
        <f>SUM(C67:H67)</f>
        <v>668878</v>
      </c>
      <c r="J67" s="25"/>
      <c r="K67" s="26"/>
      <c r="L67" s="26"/>
      <c r="M67" s="26"/>
      <c r="N67" s="95"/>
      <c r="O67" s="27"/>
      <c r="P67" s="26"/>
      <c r="Q67" s="102">
        <f t="shared" si="16"/>
        <v>668878</v>
      </c>
      <c r="R67" s="126">
        <f t="shared" si="19"/>
        <v>2.4845050920276897E-4</v>
      </c>
    </row>
    <row r="68" spans="1:19" ht="12.75" thickBot="1" x14ac:dyDescent="0.25">
      <c r="A68" s="40"/>
      <c r="B68" s="32" t="s">
        <v>168</v>
      </c>
      <c r="C68" s="33"/>
      <c r="D68" s="117">
        <f>(D67/D66)-1</f>
        <v>3.5971833488826688</v>
      </c>
      <c r="E68" s="117"/>
      <c r="F68" s="117">
        <f t="shared" ref="F68:Q68" si="20">(F67/F66)-1</f>
        <v>-0.56097052038533324</v>
      </c>
      <c r="G68" s="117" t="e">
        <f t="shared" si="20"/>
        <v>#DIV/0!</v>
      </c>
      <c r="H68" s="117"/>
      <c r="I68" s="179">
        <f t="shared" si="20"/>
        <v>0.46171849902862117</v>
      </c>
      <c r="J68" s="178" t="e">
        <f t="shared" si="20"/>
        <v>#DIV/0!</v>
      </c>
      <c r="K68" s="117" t="e">
        <f t="shared" si="20"/>
        <v>#DIV/0!</v>
      </c>
      <c r="L68" s="117"/>
      <c r="M68" s="117"/>
      <c r="N68" s="179"/>
      <c r="O68" s="178"/>
      <c r="P68" s="117"/>
      <c r="Q68" s="117">
        <f t="shared" si="20"/>
        <v>0.46171849902862117</v>
      </c>
      <c r="R68" s="129"/>
    </row>
    <row r="69" spans="1:19" hidden="1" x14ac:dyDescent="0.2">
      <c r="A69" s="18" t="s">
        <v>97</v>
      </c>
      <c r="B69" s="19">
        <v>2021</v>
      </c>
      <c r="C69" s="20"/>
      <c r="D69" s="21"/>
      <c r="E69" s="21"/>
      <c r="F69" s="21"/>
      <c r="G69" s="21"/>
      <c r="H69" s="21"/>
      <c r="I69" s="95"/>
      <c r="J69" s="20"/>
      <c r="K69" s="21"/>
      <c r="L69" s="21"/>
      <c r="M69" s="21"/>
      <c r="N69" s="95"/>
      <c r="O69" s="22"/>
      <c r="P69" s="21"/>
      <c r="Q69" s="115"/>
      <c r="R69" s="130"/>
    </row>
    <row r="70" spans="1:19" hidden="1" x14ac:dyDescent="0.2">
      <c r="A70" s="23"/>
      <c r="B70" s="24">
        <v>2022</v>
      </c>
      <c r="C70" s="25"/>
      <c r="D70" s="26"/>
      <c r="E70" s="26"/>
      <c r="G70" s="26"/>
      <c r="H70" s="26"/>
      <c r="I70" s="95"/>
      <c r="J70" s="25"/>
      <c r="K70" s="26"/>
      <c r="L70" s="26"/>
      <c r="M70" s="26"/>
      <c r="N70" s="95"/>
      <c r="O70" s="27"/>
      <c r="P70" s="26"/>
      <c r="Q70" s="102"/>
      <c r="R70" s="127"/>
    </row>
    <row r="71" spans="1:19" hidden="1" x14ac:dyDescent="0.2">
      <c r="A71" s="23"/>
      <c r="B71" s="24">
        <v>2023</v>
      </c>
      <c r="C71" s="25"/>
      <c r="D71" s="26"/>
      <c r="E71" s="26"/>
      <c r="F71" s="26"/>
      <c r="G71" s="26"/>
      <c r="H71" s="26"/>
      <c r="I71" s="95"/>
      <c r="J71" s="25"/>
      <c r="K71" s="26"/>
      <c r="L71" s="26"/>
      <c r="M71" s="26"/>
      <c r="N71" s="95"/>
      <c r="O71" s="27"/>
      <c r="P71" s="26"/>
      <c r="Q71" s="102"/>
      <c r="R71" s="127"/>
    </row>
    <row r="72" spans="1:19" ht="12.75" hidden="1" thickBot="1" x14ac:dyDescent="0.25">
      <c r="A72" s="40"/>
      <c r="B72" s="32" t="s">
        <v>168</v>
      </c>
      <c r="C72" s="33"/>
      <c r="D72" s="34"/>
      <c r="E72" s="34"/>
      <c r="F72" s="34"/>
      <c r="G72" s="34"/>
      <c r="H72" s="34"/>
      <c r="I72" s="96"/>
      <c r="J72" s="33"/>
      <c r="K72" s="34"/>
      <c r="L72" s="34"/>
      <c r="M72" s="34"/>
      <c r="N72" s="98"/>
      <c r="O72" s="35"/>
      <c r="P72" s="34"/>
      <c r="Q72" s="34"/>
      <c r="R72" s="129"/>
    </row>
    <row r="73" spans="1:19" x14ac:dyDescent="0.2">
      <c r="A73" s="18" t="s">
        <v>308</v>
      </c>
      <c r="B73" s="19">
        <v>2021</v>
      </c>
      <c r="C73" s="20"/>
      <c r="D73" s="21"/>
      <c r="E73" s="21"/>
      <c r="F73" s="121">
        <v>385698</v>
      </c>
      <c r="G73" s="21"/>
      <c r="H73" s="21"/>
      <c r="I73" s="95">
        <f>SUM(C73:H73)</f>
        <v>385698</v>
      </c>
      <c r="J73" s="20"/>
      <c r="K73" s="21"/>
      <c r="L73" s="21"/>
      <c r="M73" s="21"/>
      <c r="N73" s="95"/>
      <c r="O73" s="22"/>
      <c r="P73" s="21"/>
      <c r="Q73" s="115">
        <f t="shared" ref="Q73:Q95" si="21">I73+N73+P73</f>
        <v>385698</v>
      </c>
      <c r="R73" s="136">
        <f>Q73/Q105</f>
        <v>1.770565209032096E-4</v>
      </c>
    </row>
    <row r="74" spans="1:19" x14ac:dyDescent="0.2">
      <c r="A74" s="23"/>
      <c r="B74" s="24">
        <v>2022</v>
      </c>
      <c r="C74" s="25"/>
      <c r="D74" s="26"/>
      <c r="E74" s="26"/>
      <c r="F74" s="123">
        <v>83500</v>
      </c>
      <c r="G74" s="26"/>
      <c r="H74" s="26"/>
      <c r="I74" s="95">
        <f>SUM(F74:H74)</f>
        <v>83500</v>
      </c>
      <c r="J74" s="25"/>
      <c r="K74" s="26"/>
      <c r="L74" s="123">
        <v>5500000</v>
      </c>
      <c r="M74" s="26"/>
      <c r="N74" s="95">
        <f t="shared" ref="N74:N90" si="22">SUM(J74:M74)</f>
        <v>5500000</v>
      </c>
      <c r="O74" s="27"/>
      <c r="P74" s="26"/>
      <c r="Q74" s="102">
        <f t="shared" si="21"/>
        <v>5583500</v>
      </c>
      <c r="R74" s="127">
        <f t="shared" ref="R74:R75" si="23">Q74/Q106</f>
        <v>2.4512551935494727E-3</v>
      </c>
    </row>
    <row r="75" spans="1:19" x14ac:dyDescent="0.2">
      <c r="A75" s="23"/>
      <c r="B75" s="24">
        <v>2023</v>
      </c>
      <c r="C75" s="25"/>
      <c r="D75" s="26"/>
      <c r="E75" s="26"/>
      <c r="F75" s="121">
        <v>491953</v>
      </c>
      <c r="G75" s="26"/>
      <c r="H75" s="26"/>
      <c r="I75" s="95">
        <f>SUM(C75:H75)</f>
        <v>491953</v>
      </c>
      <c r="J75" s="25"/>
      <c r="K75" s="26"/>
      <c r="L75" s="121">
        <v>38812563</v>
      </c>
      <c r="M75" s="26"/>
      <c r="N75" s="95">
        <f>SUM(J75:M75)</f>
        <v>38812563</v>
      </c>
      <c r="O75" s="27"/>
      <c r="P75" s="26"/>
      <c r="Q75" s="102">
        <f t="shared" si="21"/>
        <v>39304516</v>
      </c>
      <c r="R75" s="126">
        <f t="shared" si="23"/>
        <v>1.4599414264138423E-2</v>
      </c>
    </row>
    <row r="76" spans="1:19" ht="12.75" thickBot="1" x14ac:dyDescent="0.25">
      <c r="A76" s="40"/>
      <c r="B76" s="32" t="s">
        <v>168</v>
      </c>
      <c r="C76" s="33"/>
      <c r="D76" s="34"/>
      <c r="E76" s="34"/>
      <c r="F76" s="117">
        <f>(F75/F74)-1</f>
        <v>4.8916526946107783</v>
      </c>
      <c r="G76" s="117" t="e">
        <f t="shared" ref="G76:Q76" si="24">(G75/G74)-1</f>
        <v>#DIV/0!</v>
      </c>
      <c r="H76" s="117"/>
      <c r="I76" s="117">
        <f t="shared" si="24"/>
        <v>4.8916526946107783</v>
      </c>
      <c r="J76" s="117" t="e">
        <f t="shared" si="24"/>
        <v>#DIV/0!</v>
      </c>
      <c r="K76" s="180" t="e">
        <f t="shared" si="24"/>
        <v>#DIV/0!</v>
      </c>
      <c r="L76" s="181">
        <f t="shared" si="24"/>
        <v>6.056829636363636</v>
      </c>
      <c r="M76" s="117" t="e">
        <f t="shared" si="24"/>
        <v>#DIV/0!</v>
      </c>
      <c r="N76" s="179">
        <f t="shared" si="24"/>
        <v>6.056829636363636</v>
      </c>
      <c r="O76" s="178"/>
      <c r="P76" s="117"/>
      <c r="Q76" s="117">
        <f t="shared" si="24"/>
        <v>6.0394046744873284</v>
      </c>
      <c r="R76" s="129"/>
    </row>
    <row r="77" spans="1:19" x14ac:dyDescent="0.2">
      <c r="A77" s="18" t="s">
        <v>98</v>
      </c>
      <c r="B77" s="19">
        <v>2021</v>
      </c>
      <c r="C77" s="20"/>
      <c r="D77" s="121">
        <v>292134</v>
      </c>
      <c r="E77" s="121"/>
      <c r="F77" s="121">
        <v>1329166</v>
      </c>
      <c r="G77" s="21"/>
      <c r="H77" s="21"/>
      <c r="I77" s="95">
        <f>SUM(C77:H77)</f>
        <v>1621300</v>
      </c>
      <c r="J77" s="20"/>
      <c r="K77" s="21"/>
      <c r="L77" s="21"/>
      <c r="M77" s="21"/>
      <c r="N77" s="95"/>
      <c r="O77" s="22"/>
      <c r="P77" s="21"/>
      <c r="Q77" s="102">
        <f t="shared" si="21"/>
        <v>1621300</v>
      </c>
      <c r="R77" s="136">
        <f>Q77/Q105</f>
        <v>7.442655583912121E-4</v>
      </c>
    </row>
    <row r="78" spans="1:19" x14ac:dyDescent="0.2">
      <c r="A78" s="23"/>
      <c r="B78" s="24">
        <v>2022</v>
      </c>
      <c r="C78" s="25"/>
      <c r="D78" s="123">
        <v>292134</v>
      </c>
      <c r="E78" s="123"/>
      <c r="F78" s="123">
        <v>916414</v>
      </c>
      <c r="G78" s="26"/>
      <c r="H78" s="26"/>
      <c r="I78" s="95">
        <f>SUM(C78:H78)</f>
        <v>1208548</v>
      </c>
      <c r="J78" s="25"/>
      <c r="K78" s="26"/>
      <c r="L78" s="26"/>
      <c r="M78" s="26"/>
      <c r="N78" s="95"/>
      <c r="O78" s="27"/>
      <c r="P78" s="26"/>
      <c r="Q78" s="102">
        <f t="shared" si="21"/>
        <v>1208548</v>
      </c>
      <c r="R78" s="138">
        <f t="shared" ref="R78:R79" si="25">Q78/Q106</f>
        <v>5.3057393420861965E-4</v>
      </c>
      <c r="S78" s="36"/>
    </row>
    <row r="79" spans="1:19" x14ac:dyDescent="0.2">
      <c r="A79" s="23"/>
      <c r="B79" s="24">
        <v>2023</v>
      </c>
      <c r="C79" s="25"/>
      <c r="D79" s="121">
        <v>292134</v>
      </c>
      <c r="E79" s="121"/>
      <c r="F79" s="121">
        <v>1099635</v>
      </c>
      <c r="G79" s="26"/>
      <c r="H79" s="26"/>
      <c r="I79" s="95">
        <f>SUM(C79:H79)</f>
        <v>1391769</v>
      </c>
      <c r="J79" s="25"/>
      <c r="K79" s="26"/>
      <c r="L79" s="26"/>
      <c r="M79" s="26"/>
      <c r="N79" s="95"/>
      <c r="O79" s="27"/>
      <c r="P79" s="26"/>
      <c r="Q79" s="102">
        <f t="shared" si="21"/>
        <v>1391769</v>
      </c>
      <c r="R79" s="126">
        <f t="shared" si="25"/>
        <v>5.1696380616888062E-4</v>
      </c>
    </row>
    <row r="80" spans="1:19" ht="12.75" thickBot="1" x14ac:dyDescent="0.25">
      <c r="A80" s="40"/>
      <c r="B80" s="32" t="s">
        <v>168</v>
      </c>
      <c r="C80" s="33"/>
      <c r="D80" s="117">
        <f>(D79/D78)-1</f>
        <v>0</v>
      </c>
      <c r="E80" s="117"/>
      <c r="F80" s="117">
        <f t="shared" ref="F80:Q80" si="26">(F79/F78)-1</f>
        <v>0.19993256323015585</v>
      </c>
      <c r="G80" s="117" t="e">
        <f t="shared" si="26"/>
        <v>#DIV/0!</v>
      </c>
      <c r="H80" s="117"/>
      <c r="I80" s="117">
        <f t="shared" si="26"/>
        <v>0.15160423913655063</v>
      </c>
      <c r="J80" s="117" t="e">
        <f t="shared" si="26"/>
        <v>#DIV/0!</v>
      </c>
      <c r="K80" s="180" t="e">
        <f t="shared" si="26"/>
        <v>#DIV/0!</v>
      </c>
      <c r="L80" s="181"/>
      <c r="M80" s="117"/>
      <c r="N80" s="180"/>
      <c r="O80" s="181"/>
      <c r="P80" s="117"/>
      <c r="Q80" s="117">
        <f t="shared" si="26"/>
        <v>0.15160423913655063</v>
      </c>
      <c r="R80" s="129"/>
    </row>
    <row r="81" spans="1:19" x14ac:dyDescent="0.2">
      <c r="A81" s="18" t="s">
        <v>99</v>
      </c>
      <c r="B81" s="19">
        <v>2021</v>
      </c>
      <c r="C81" s="20"/>
      <c r="D81" s="120">
        <v>304094262</v>
      </c>
      <c r="E81" s="120">
        <v>31000</v>
      </c>
      <c r="F81" s="124">
        <v>128438884</v>
      </c>
      <c r="G81" s="21"/>
      <c r="H81" s="124">
        <v>683108</v>
      </c>
      <c r="I81" s="95">
        <f>SUM(C81:H81)</f>
        <v>433247254</v>
      </c>
      <c r="J81" s="20"/>
      <c r="K81" s="21"/>
      <c r="L81" s="124">
        <v>268800</v>
      </c>
      <c r="M81" s="21"/>
      <c r="N81" s="95">
        <f>SUM(J81:M81)</f>
        <v>268800</v>
      </c>
      <c r="O81" s="22"/>
      <c r="P81" s="21"/>
      <c r="Q81" s="115">
        <f t="shared" si="21"/>
        <v>433516054</v>
      </c>
      <c r="R81" s="136">
        <f>Q81/Q105</f>
        <v>0.19900762844745873</v>
      </c>
    </row>
    <row r="82" spans="1:19" x14ac:dyDescent="0.2">
      <c r="A82" s="23"/>
      <c r="B82" s="24">
        <v>2022</v>
      </c>
      <c r="C82" s="25"/>
      <c r="D82" s="123">
        <v>314336973</v>
      </c>
      <c r="E82" s="123">
        <v>31000</v>
      </c>
      <c r="F82" s="123">
        <v>203590257</v>
      </c>
      <c r="G82" s="26"/>
      <c r="H82" s="123">
        <v>112871</v>
      </c>
      <c r="I82" s="95">
        <f>SUM(C82:H82)</f>
        <v>518071101</v>
      </c>
      <c r="J82" s="25"/>
      <c r="K82" s="26"/>
      <c r="L82" s="123">
        <v>28045287</v>
      </c>
      <c r="M82" s="26"/>
      <c r="N82" s="95">
        <f t="shared" si="22"/>
        <v>28045287</v>
      </c>
      <c r="O82" s="27"/>
      <c r="P82" s="26"/>
      <c r="Q82" s="102">
        <f t="shared" si="21"/>
        <v>546116388</v>
      </c>
      <c r="R82" s="138">
        <f t="shared" ref="R82:R83" si="27">Q82/Q106</f>
        <v>0.23975474744649033</v>
      </c>
      <c r="S82" s="36"/>
    </row>
    <row r="83" spans="1:19" x14ac:dyDescent="0.2">
      <c r="A83" s="23"/>
      <c r="B83" s="24">
        <v>2023</v>
      </c>
      <c r="C83" s="25"/>
      <c r="D83" s="121">
        <v>334926015</v>
      </c>
      <c r="E83" s="121">
        <v>31000</v>
      </c>
      <c r="F83" s="121">
        <v>147741185</v>
      </c>
      <c r="G83" s="26"/>
      <c r="H83" s="121">
        <v>400987</v>
      </c>
      <c r="I83" s="95">
        <f>SUM(C83:H83)</f>
        <v>483099187</v>
      </c>
      <c r="J83" s="25"/>
      <c r="K83" s="26"/>
      <c r="L83" s="121">
        <v>167025175</v>
      </c>
      <c r="M83" s="26"/>
      <c r="N83" s="95">
        <f>SUM(J83:M83)</f>
        <v>167025175</v>
      </c>
      <c r="O83" s="27"/>
      <c r="P83" s="26"/>
      <c r="Q83" s="102">
        <f t="shared" si="21"/>
        <v>650124362</v>
      </c>
      <c r="R83" s="126">
        <f t="shared" si="27"/>
        <v>0.2414845887950049</v>
      </c>
    </row>
    <row r="84" spans="1:19" ht="12.75" thickBot="1" x14ac:dyDescent="0.25">
      <c r="A84" s="40"/>
      <c r="B84" s="32" t="s">
        <v>168</v>
      </c>
      <c r="C84" s="33"/>
      <c r="D84" s="117">
        <f>(D83/D82)-1</f>
        <v>6.5499905415199011E-2</v>
      </c>
      <c r="E84" s="117">
        <f t="shared" ref="E84:Q84" si="28">(E83/E82)-1</f>
        <v>0</v>
      </c>
      <c r="F84" s="117">
        <f t="shared" si="28"/>
        <v>-0.27432094650776928</v>
      </c>
      <c r="G84" s="117" t="e">
        <f t="shared" si="28"/>
        <v>#DIV/0!</v>
      </c>
      <c r="H84" s="117">
        <f t="shared" si="28"/>
        <v>2.5526131601562847</v>
      </c>
      <c r="I84" s="179">
        <f t="shared" si="28"/>
        <v>-6.7504081838372976E-2</v>
      </c>
      <c r="J84" s="178" t="e">
        <f t="shared" si="28"/>
        <v>#DIV/0!</v>
      </c>
      <c r="K84" s="117" t="e">
        <f t="shared" si="28"/>
        <v>#DIV/0!</v>
      </c>
      <c r="L84" s="117">
        <f t="shared" si="28"/>
        <v>4.955552353591532</v>
      </c>
      <c r="M84" s="117" t="e">
        <f t="shared" si="28"/>
        <v>#DIV/0!</v>
      </c>
      <c r="N84" s="179">
        <f t="shared" si="28"/>
        <v>4.955552353591532</v>
      </c>
      <c r="O84" s="178"/>
      <c r="P84" s="117"/>
      <c r="Q84" s="117">
        <f t="shared" si="28"/>
        <v>0.19045019758681914</v>
      </c>
      <c r="R84" s="129"/>
    </row>
    <row r="85" spans="1:19" x14ac:dyDescent="0.2">
      <c r="A85" s="18" t="s">
        <v>100</v>
      </c>
      <c r="B85" s="19">
        <v>2021</v>
      </c>
      <c r="C85" s="20"/>
      <c r="D85" s="21"/>
      <c r="E85" s="21"/>
      <c r="F85" s="120">
        <v>642673</v>
      </c>
      <c r="G85" s="21"/>
      <c r="H85" s="21"/>
      <c r="I85" s="95">
        <f>SUM(C85:H85)</f>
        <v>642673</v>
      </c>
      <c r="J85" s="20"/>
      <c r="K85" s="21"/>
      <c r="L85" s="21"/>
      <c r="M85" s="21"/>
      <c r="N85" s="95"/>
      <c r="O85" s="22"/>
      <c r="P85" s="21"/>
      <c r="Q85" s="102">
        <f t="shared" si="21"/>
        <v>642673</v>
      </c>
      <c r="R85" s="136">
        <f>Q85/Q105</f>
        <v>2.9502212990066947E-4</v>
      </c>
    </row>
    <row r="86" spans="1:19" x14ac:dyDescent="0.2">
      <c r="A86" s="23"/>
      <c r="B86" s="24">
        <v>2022</v>
      </c>
      <c r="C86" s="25"/>
      <c r="D86" s="26"/>
      <c r="E86" s="26"/>
      <c r="F86" s="123">
        <v>287260</v>
      </c>
      <c r="G86" s="26"/>
      <c r="H86" s="26"/>
      <c r="I86" s="95">
        <f>SUM(C86:H86)</f>
        <v>287260</v>
      </c>
      <c r="J86" s="25"/>
      <c r="K86" s="26"/>
      <c r="L86" s="26"/>
      <c r="M86" s="26"/>
      <c r="N86" s="95"/>
      <c r="O86" s="27"/>
      <c r="P86" s="26"/>
      <c r="Q86" s="102">
        <f t="shared" si="21"/>
        <v>287260</v>
      </c>
      <c r="R86" s="127">
        <f>Q86/Q106</f>
        <v>1.2611221758735945E-4</v>
      </c>
    </row>
    <row r="87" spans="1:19" x14ac:dyDescent="0.2">
      <c r="A87" s="23"/>
      <c r="B87" s="24">
        <v>2023</v>
      </c>
      <c r="C87" s="25"/>
      <c r="D87" s="26"/>
      <c r="E87" s="26"/>
      <c r="F87" s="26"/>
      <c r="G87" s="26"/>
      <c r="H87" s="26"/>
      <c r="I87" s="95"/>
      <c r="J87" s="25"/>
      <c r="K87" s="26"/>
      <c r="L87" s="26"/>
      <c r="M87" s="26"/>
      <c r="N87" s="95"/>
      <c r="O87" s="27"/>
      <c r="P87" s="26"/>
      <c r="Q87" s="102"/>
      <c r="R87" s="127"/>
    </row>
    <row r="88" spans="1:19" ht="12.75" thickBot="1" x14ac:dyDescent="0.25">
      <c r="A88" s="40"/>
      <c r="B88" s="32" t="s">
        <v>168</v>
      </c>
      <c r="C88" s="33"/>
      <c r="D88" s="34"/>
      <c r="E88" s="55"/>
      <c r="F88" s="117">
        <f>(F87/F86)-1</f>
        <v>-1</v>
      </c>
      <c r="G88" s="117" t="e">
        <f t="shared" ref="G88:Q88" si="29">(G87/G86)-1</f>
        <v>#DIV/0!</v>
      </c>
      <c r="H88" s="117"/>
      <c r="I88" s="179">
        <f t="shared" si="29"/>
        <v>-1</v>
      </c>
      <c r="J88" s="178" t="e">
        <f t="shared" si="29"/>
        <v>#DIV/0!</v>
      </c>
      <c r="K88" s="117" t="e">
        <f t="shared" si="29"/>
        <v>#DIV/0!</v>
      </c>
      <c r="L88" s="117"/>
      <c r="M88" s="117" t="e">
        <f t="shared" si="29"/>
        <v>#DIV/0!</v>
      </c>
      <c r="N88" s="179"/>
      <c r="O88" s="178"/>
      <c r="P88" s="117"/>
      <c r="Q88" s="117">
        <f t="shared" si="29"/>
        <v>-1</v>
      </c>
      <c r="R88" s="129"/>
    </row>
    <row r="89" spans="1:19" x14ac:dyDescent="0.2">
      <c r="A89" s="18" t="s">
        <v>101</v>
      </c>
      <c r="B89" s="19">
        <v>2021</v>
      </c>
      <c r="C89" s="20"/>
      <c r="D89" s="120">
        <v>1026818639</v>
      </c>
      <c r="E89" s="124">
        <v>2916972</v>
      </c>
      <c r="F89" s="120">
        <v>45196972</v>
      </c>
      <c r="G89" s="21"/>
      <c r="H89" s="125">
        <v>18998</v>
      </c>
      <c r="I89" s="95">
        <f>SUM(C89:H89)</f>
        <v>1074951581</v>
      </c>
      <c r="J89" s="20"/>
      <c r="K89" s="21"/>
      <c r="L89" s="120">
        <v>78003668</v>
      </c>
      <c r="M89" s="21"/>
      <c r="N89" s="95">
        <f>SUM(J89:M89)</f>
        <v>78003668</v>
      </c>
      <c r="O89" s="22"/>
      <c r="P89" s="21"/>
      <c r="Q89" s="115">
        <f t="shared" si="21"/>
        <v>1152955249</v>
      </c>
      <c r="R89" s="136">
        <f>Q89/Q105</f>
        <v>0.52926964916860786</v>
      </c>
    </row>
    <row r="90" spans="1:19" x14ac:dyDescent="0.2">
      <c r="A90" s="23"/>
      <c r="B90" s="24">
        <v>2022</v>
      </c>
      <c r="C90" s="25"/>
      <c r="D90" s="123">
        <v>1003552154</v>
      </c>
      <c r="E90" s="123">
        <v>2351031</v>
      </c>
      <c r="F90" s="123">
        <v>62461039</v>
      </c>
      <c r="G90" s="26"/>
      <c r="H90" s="26"/>
      <c r="I90" s="95">
        <f>SUM(C90:H90)</f>
        <v>1068364224</v>
      </c>
      <c r="J90" s="25"/>
      <c r="K90" s="26"/>
      <c r="L90" s="123">
        <v>128746094</v>
      </c>
      <c r="M90" s="26"/>
      <c r="N90" s="95">
        <f t="shared" si="22"/>
        <v>128746094</v>
      </c>
      <c r="O90" s="27"/>
      <c r="P90" s="26"/>
      <c r="Q90" s="102">
        <f t="shared" si="21"/>
        <v>1197110318</v>
      </c>
      <c r="R90" s="127">
        <f t="shared" ref="R90:R91" si="30">Q90/Q106</f>
        <v>0.5255525896389649</v>
      </c>
    </row>
    <row r="91" spans="1:19" x14ac:dyDescent="0.2">
      <c r="A91" s="23"/>
      <c r="B91" s="24">
        <v>2023</v>
      </c>
      <c r="C91" s="25"/>
      <c r="D91" s="121">
        <v>1134651358</v>
      </c>
      <c r="E91" s="121">
        <v>3767631</v>
      </c>
      <c r="F91" s="121">
        <v>64803305</v>
      </c>
      <c r="G91" s="26"/>
      <c r="H91" s="26"/>
      <c r="I91" s="95">
        <f>SUM(C91:H91)</f>
        <v>1203222294</v>
      </c>
      <c r="J91" s="25"/>
      <c r="K91" s="26"/>
      <c r="L91" s="121">
        <v>212072275</v>
      </c>
      <c r="M91" s="26"/>
      <c r="N91" s="95">
        <f>SUM(J91:M91)</f>
        <v>212072275</v>
      </c>
      <c r="O91" s="27"/>
      <c r="P91" s="26"/>
      <c r="Q91" s="102">
        <f t="shared" si="21"/>
        <v>1415294569</v>
      </c>
      <c r="R91" s="126">
        <f t="shared" si="30"/>
        <v>0.52570223021233087</v>
      </c>
    </row>
    <row r="92" spans="1:19" ht="12.75" thickBot="1" x14ac:dyDescent="0.25">
      <c r="A92" s="40"/>
      <c r="B92" s="32" t="s">
        <v>168</v>
      </c>
      <c r="C92" s="33"/>
      <c r="D92" s="117">
        <f>(D91/D90)-1</f>
        <v>0.13063516776627826</v>
      </c>
      <c r="E92" s="117">
        <f t="shared" ref="E92:Q92" si="31">(E91/E90)-1</f>
        <v>0.60254416041302727</v>
      </c>
      <c r="F92" s="117">
        <f t="shared" si="31"/>
        <v>3.7499632370828762E-2</v>
      </c>
      <c r="G92" s="117" t="e">
        <f t="shared" si="31"/>
        <v>#DIV/0!</v>
      </c>
      <c r="H92" s="117"/>
      <c r="I92" s="117">
        <f t="shared" si="31"/>
        <v>0.12622855293215052</v>
      </c>
      <c r="J92" s="117" t="e">
        <f t="shared" si="31"/>
        <v>#DIV/0!</v>
      </c>
      <c r="K92" s="180" t="e">
        <f t="shared" si="31"/>
        <v>#DIV/0!</v>
      </c>
      <c r="L92" s="181">
        <f t="shared" si="31"/>
        <v>0.64721327390328431</v>
      </c>
      <c r="M92" s="117" t="e">
        <f t="shared" si="31"/>
        <v>#DIV/0!</v>
      </c>
      <c r="N92" s="180">
        <f t="shared" si="31"/>
        <v>0.64721327390328431</v>
      </c>
      <c r="O92" s="181"/>
      <c r="P92" s="117"/>
      <c r="Q92" s="117">
        <f t="shared" si="31"/>
        <v>0.18225910153754099</v>
      </c>
      <c r="R92" s="129"/>
    </row>
    <row r="93" spans="1:19" x14ac:dyDescent="0.2">
      <c r="A93" s="18" t="s">
        <v>102</v>
      </c>
      <c r="B93" s="19">
        <v>2021</v>
      </c>
      <c r="C93" s="20"/>
      <c r="D93" s="120">
        <v>1345516</v>
      </c>
      <c r="E93" s="120"/>
      <c r="F93" s="124">
        <v>1191484</v>
      </c>
      <c r="G93" s="21"/>
      <c r="H93" s="21"/>
      <c r="I93" s="95">
        <f>SUM(C93:H93)</f>
        <v>2537000</v>
      </c>
      <c r="J93" s="20"/>
      <c r="K93" s="21"/>
      <c r="L93" s="21"/>
      <c r="M93" s="21"/>
      <c r="N93" s="95"/>
      <c r="O93" s="22"/>
      <c r="P93" s="21"/>
      <c r="Q93" s="102">
        <f t="shared" si="21"/>
        <v>2537000</v>
      </c>
      <c r="R93" s="136">
        <f>Q93/Q105</f>
        <v>1.1646220450493461E-3</v>
      </c>
    </row>
    <row r="94" spans="1:19" x14ac:dyDescent="0.2">
      <c r="A94" s="23"/>
      <c r="B94" s="24">
        <v>2022</v>
      </c>
      <c r="C94" s="25"/>
      <c r="D94" s="123">
        <v>1486270</v>
      </c>
      <c r="E94" s="123"/>
      <c r="F94" s="123">
        <v>1974825</v>
      </c>
      <c r="G94" s="26"/>
      <c r="H94" s="26"/>
      <c r="I94" s="95">
        <f>SUM(C94:H94)</f>
        <v>3461095</v>
      </c>
      <c r="J94" s="25"/>
      <c r="K94" s="26"/>
      <c r="L94" s="26"/>
      <c r="M94" s="26"/>
      <c r="N94" s="95"/>
      <c r="O94" s="27"/>
      <c r="P94" s="26"/>
      <c r="Q94" s="102">
        <f t="shared" si="21"/>
        <v>3461095</v>
      </c>
      <c r="R94" s="138">
        <f t="shared" ref="R94:R95" si="32">Q94/Q106</f>
        <v>1.519481883069421E-3</v>
      </c>
      <c r="S94" s="36"/>
    </row>
    <row r="95" spans="1:19" x14ac:dyDescent="0.2">
      <c r="A95" s="23"/>
      <c r="B95" s="24">
        <v>2023</v>
      </c>
      <c r="C95" s="25"/>
      <c r="D95" s="121">
        <v>1443695</v>
      </c>
      <c r="E95" s="121">
        <v>304045</v>
      </c>
      <c r="F95" s="121">
        <v>4086878</v>
      </c>
      <c r="G95" s="26"/>
      <c r="H95" s="26"/>
      <c r="I95" s="95">
        <f>SUM(C95:H95)</f>
        <v>5834618</v>
      </c>
      <c r="J95" s="25"/>
      <c r="K95" s="26"/>
      <c r="L95" s="26"/>
      <c r="M95" s="26"/>
      <c r="N95" s="95"/>
      <c r="O95" s="27"/>
      <c r="P95" s="26"/>
      <c r="Q95" s="102">
        <f t="shared" si="21"/>
        <v>5834618</v>
      </c>
      <c r="R95" s="126">
        <f t="shared" si="32"/>
        <v>2.1672320110747273E-3</v>
      </c>
    </row>
    <row r="96" spans="1:19" ht="12.75" thickBot="1" x14ac:dyDescent="0.25">
      <c r="A96" s="40"/>
      <c r="B96" s="32" t="s">
        <v>168</v>
      </c>
      <c r="C96" s="33"/>
      <c r="D96" s="117">
        <f>(D95/D94)-1</f>
        <v>-2.8645535467983652E-2</v>
      </c>
      <c r="E96" s="117"/>
      <c r="F96" s="117">
        <f t="shared" ref="F96:Q96" si="33">(F95/F94)-1</f>
        <v>1.0694886888711657</v>
      </c>
      <c r="G96" s="117" t="e">
        <f t="shared" si="33"/>
        <v>#DIV/0!</v>
      </c>
      <c r="H96" s="117"/>
      <c r="I96" s="179">
        <f t="shared" si="33"/>
        <v>0.6857722772706325</v>
      </c>
      <c r="J96" s="178" t="e">
        <f t="shared" si="33"/>
        <v>#DIV/0!</v>
      </c>
      <c r="K96" s="117" t="e">
        <f t="shared" si="33"/>
        <v>#DIV/0!</v>
      </c>
      <c r="L96" s="117"/>
      <c r="M96" s="117"/>
      <c r="N96" s="180"/>
      <c r="O96" s="181"/>
      <c r="P96" s="117"/>
      <c r="Q96" s="117">
        <f t="shared" si="33"/>
        <v>0.6857722772706325</v>
      </c>
      <c r="R96" s="131"/>
    </row>
    <row r="97" spans="1:19" x14ac:dyDescent="0.2">
      <c r="A97" s="18" t="s">
        <v>103</v>
      </c>
      <c r="B97" s="19">
        <v>2021</v>
      </c>
      <c r="C97" s="20"/>
      <c r="D97" s="21"/>
      <c r="E97" s="124">
        <v>173232620</v>
      </c>
      <c r="F97" s="21"/>
      <c r="G97" s="21"/>
      <c r="H97" s="21"/>
      <c r="I97" s="95">
        <f>SUM(C97:H97)</f>
        <v>173232620</v>
      </c>
      <c r="J97" s="20"/>
      <c r="K97" s="21"/>
      <c r="L97" s="21"/>
      <c r="M97" s="21"/>
      <c r="N97" s="95"/>
      <c r="O97" s="22"/>
      <c r="P97" s="21"/>
      <c r="Q97" s="115">
        <f>I97+N97+P97</f>
        <v>173232620</v>
      </c>
      <c r="R97" s="136">
        <f>Q97/Q105</f>
        <v>7.952326691906042E-2</v>
      </c>
    </row>
    <row r="98" spans="1:19" x14ac:dyDescent="0.2">
      <c r="A98" s="23"/>
      <c r="B98" s="24">
        <v>2022</v>
      </c>
      <c r="C98" s="25"/>
      <c r="D98" s="26"/>
      <c r="E98" s="123">
        <v>158221226</v>
      </c>
      <c r="F98" s="26"/>
      <c r="G98" s="26"/>
      <c r="H98" s="26"/>
      <c r="I98" s="95">
        <f>SUM(C98:H98)</f>
        <v>158221226</v>
      </c>
      <c r="J98" s="25"/>
      <c r="K98" s="26"/>
      <c r="L98" s="26"/>
      <c r="M98" s="26"/>
      <c r="N98" s="95"/>
      <c r="O98" s="27"/>
      <c r="P98" s="26"/>
      <c r="Q98" s="102">
        <f>I98+N98+P98</f>
        <v>158221226</v>
      </c>
      <c r="R98" s="127">
        <f t="shared" ref="R98:R99" si="34">Q98/Q106</f>
        <v>6.9461914921154264E-2</v>
      </c>
    </row>
    <row r="99" spans="1:19" x14ac:dyDescent="0.2">
      <c r="A99" s="23"/>
      <c r="B99" s="24">
        <v>2023</v>
      </c>
      <c r="C99" s="25"/>
      <c r="D99" s="26"/>
      <c r="E99" s="121">
        <v>155612299</v>
      </c>
      <c r="F99" s="26"/>
      <c r="G99" s="26"/>
      <c r="H99" s="26"/>
      <c r="I99" s="95">
        <f>SUM(C99:H99)</f>
        <v>155612299</v>
      </c>
      <c r="J99" s="25"/>
      <c r="K99" s="26"/>
      <c r="L99" s="26"/>
      <c r="M99" s="26"/>
      <c r="N99" s="95"/>
      <c r="O99" s="27"/>
      <c r="P99" s="26"/>
      <c r="Q99" s="102">
        <f>I99+N99+P99</f>
        <v>155612299</v>
      </c>
      <c r="R99" s="126">
        <f t="shared" si="34"/>
        <v>5.7801205787548E-2</v>
      </c>
    </row>
    <row r="100" spans="1:19" ht="12.75" thickBot="1" x14ac:dyDescent="0.25">
      <c r="A100" s="40"/>
      <c r="B100" s="32" t="s">
        <v>168</v>
      </c>
      <c r="C100" s="33"/>
      <c r="D100" s="34"/>
      <c r="E100" s="117">
        <f>(E99/E98)-1</f>
        <v>-1.6489108736902347E-2</v>
      </c>
      <c r="F100" s="117"/>
      <c r="G100" s="117"/>
      <c r="H100" s="117"/>
      <c r="I100" s="117">
        <f t="shared" ref="I100:Q100" si="35">(I99/I98)-1</f>
        <v>-1.6489108736902347E-2</v>
      </c>
      <c r="J100" s="117" t="e">
        <f t="shared" si="35"/>
        <v>#DIV/0!</v>
      </c>
      <c r="K100" s="180" t="e">
        <f t="shared" si="35"/>
        <v>#DIV/0!</v>
      </c>
      <c r="L100" s="181"/>
      <c r="M100" s="117"/>
      <c r="N100" s="179"/>
      <c r="O100" s="178"/>
      <c r="P100" s="117"/>
      <c r="Q100" s="117">
        <f t="shared" si="35"/>
        <v>-1.6489108736902347E-2</v>
      </c>
      <c r="R100" s="129"/>
    </row>
    <row r="101" spans="1:19" x14ac:dyDescent="0.2">
      <c r="A101" s="18" t="s">
        <v>104</v>
      </c>
      <c r="B101" s="19">
        <v>2021</v>
      </c>
      <c r="C101" s="20"/>
      <c r="D101" s="21"/>
      <c r="E101" s="21"/>
      <c r="F101" s="21"/>
      <c r="G101" s="21"/>
      <c r="H101" s="21"/>
      <c r="I101" s="95"/>
      <c r="J101" s="20"/>
      <c r="K101" s="21"/>
      <c r="L101" s="21"/>
      <c r="M101" s="21"/>
      <c r="N101" s="106"/>
      <c r="O101" s="121">
        <v>27300690</v>
      </c>
      <c r="P101" s="101">
        <f>O101</f>
        <v>27300690</v>
      </c>
      <c r="Q101" s="115">
        <f>I101+N101+P101</f>
        <v>27300690</v>
      </c>
      <c r="R101" s="136">
        <f>Q101/Q105</f>
        <v>1.2532512975584642E-2</v>
      </c>
    </row>
    <row r="102" spans="1:19" x14ac:dyDescent="0.2">
      <c r="A102" s="23"/>
      <c r="B102" s="24">
        <v>2022</v>
      </c>
      <c r="C102" s="25"/>
      <c r="D102" s="26"/>
      <c r="E102" s="26"/>
      <c r="F102" s="26"/>
      <c r="G102" s="26"/>
      <c r="H102" s="26"/>
      <c r="I102" s="95"/>
      <c r="J102" s="25"/>
      <c r="K102" s="26"/>
      <c r="L102" s="26"/>
      <c r="M102" s="26"/>
      <c r="N102" s="106"/>
      <c r="O102" s="123">
        <v>1668495</v>
      </c>
      <c r="P102" s="101">
        <f>O102</f>
        <v>1668495</v>
      </c>
      <c r="Q102" s="102">
        <f>I102+N102+P102</f>
        <v>1668495</v>
      </c>
      <c r="R102" s="138">
        <f t="shared" ref="R102:R103" si="36">Q102/Q106</f>
        <v>7.3249879719912729E-4</v>
      </c>
      <c r="S102" s="36"/>
    </row>
    <row r="103" spans="1:19" x14ac:dyDescent="0.2">
      <c r="A103" s="23"/>
      <c r="B103" s="24">
        <v>2023</v>
      </c>
      <c r="C103" s="25"/>
      <c r="D103" s="26"/>
      <c r="E103" s="26"/>
      <c r="F103" s="26"/>
      <c r="G103" s="26"/>
      <c r="H103" s="26"/>
      <c r="I103" s="95"/>
      <c r="J103" s="25"/>
      <c r="K103" s="26"/>
      <c r="L103" s="26"/>
      <c r="M103" s="26"/>
      <c r="N103" s="106"/>
      <c r="O103" s="121">
        <v>3046602</v>
      </c>
      <c r="P103" s="101">
        <f>O103</f>
        <v>3046602</v>
      </c>
      <c r="Q103" s="102">
        <f>I103+N103+P103</f>
        <v>3046602</v>
      </c>
      <c r="R103" s="126">
        <f t="shared" si="36"/>
        <v>1.1316410739150851E-3</v>
      </c>
    </row>
    <row r="104" spans="1:19" ht="12.75" thickBot="1" x14ac:dyDescent="0.25">
      <c r="A104" s="52"/>
      <c r="B104" s="53" t="s">
        <v>168</v>
      </c>
      <c r="C104" s="54"/>
      <c r="D104" s="55"/>
      <c r="E104" s="55"/>
      <c r="F104" s="55"/>
      <c r="G104" s="34"/>
      <c r="H104" s="34"/>
      <c r="I104" s="113"/>
      <c r="J104" s="54"/>
      <c r="K104" s="55"/>
      <c r="L104" s="55"/>
      <c r="M104" s="55"/>
      <c r="N104" s="98"/>
      <c r="O104" s="119">
        <f>(O103/O102)-1</f>
        <v>0.82595812393804002</v>
      </c>
      <c r="P104" s="119">
        <f t="shared" ref="P104:Q104" si="37">(P103/P102)-1</f>
        <v>0.82595812393804002</v>
      </c>
      <c r="Q104" s="119">
        <f t="shared" si="37"/>
        <v>0.82595812393804002</v>
      </c>
      <c r="R104" s="132"/>
    </row>
    <row r="105" spans="1:19" ht="24.75" customHeight="1" x14ac:dyDescent="0.2">
      <c r="A105" s="839" t="s">
        <v>36</v>
      </c>
      <c r="B105" s="48">
        <v>2021</v>
      </c>
      <c r="C105" s="111"/>
      <c r="D105" s="111">
        <f>+D5+D9+D13+D17+D21+D25+D29+D33+D37+D41+D45+D49+D53+D57+D61+D65+D69+D73+D77+D81+D85+D89+D93+D97+D101</f>
        <v>1357269371</v>
      </c>
      <c r="E105" s="111">
        <f t="shared" ref="E105:Q105" si="38">+E5+E9+E13+E17+E21+E25+E29+E33+E37+E41+E45+E49+E53+E57+E61+E65+E69+E73+E77+E81+E85+E89+E93+E97+E101</f>
        <v>177305607</v>
      </c>
      <c r="F105" s="111">
        <f t="shared" si="38"/>
        <v>210385006</v>
      </c>
      <c r="G105" s="112">
        <f t="shared" si="38"/>
        <v>0</v>
      </c>
      <c r="H105" s="112">
        <f t="shared" si="38"/>
        <v>1279798</v>
      </c>
      <c r="I105" s="111">
        <f t="shared" si="38"/>
        <v>1746239782</v>
      </c>
      <c r="J105" s="111">
        <f t="shared" si="38"/>
        <v>0</v>
      </c>
      <c r="K105" s="111">
        <f t="shared" si="38"/>
        <v>0</v>
      </c>
      <c r="L105" s="111">
        <f t="shared" si="38"/>
        <v>404848655</v>
      </c>
      <c r="M105" s="111">
        <f t="shared" si="38"/>
        <v>0</v>
      </c>
      <c r="N105" s="99">
        <f t="shared" si="38"/>
        <v>404848655</v>
      </c>
      <c r="O105" s="111">
        <f t="shared" si="38"/>
        <v>27300690</v>
      </c>
      <c r="P105" s="111">
        <f t="shared" si="38"/>
        <v>27300690</v>
      </c>
      <c r="Q105" s="111">
        <f t="shared" si="38"/>
        <v>2178389127</v>
      </c>
      <c r="R105" s="133"/>
    </row>
    <row r="106" spans="1:19" ht="21" customHeight="1" x14ac:dyDescent="0.2">
      <c r="A106" s="839"/>
      <c r="B106" s="48">
        <v>2022</v>
      </c>
      <c r="C106" s="97"/>
      <c r="D106" s="99">
        <f t="shared" ref="D106:P106" si="39">+D102+D98+D94+D90+D86+D82+D78+D74+D70+D66+D62+D58+D54+D50+D46+D42+D38+D34+D30+D26+D22+D18+D14+D10+D6</f>
        <v>1344302120</v>
      </c>
      <c r="E106" s="99">
        <f t="shared" si="39"/>
        <v>162007900</v>
      </c>
      <c r="F106" s="99">
        <f t="shared" si="39"/>
        <v>356074726</v>
      </c>
      <c r="G106" s="99">
        <f t="shared" si="39"/>
        <v>0</v>
      </c>
      <c r="H106" s="99">
        <f>+H102+H98+H94+H90+H86+H82+H78+H74+H70+H66+H62+H58+H54+H50+H46+H42+H38+H34+H30+H26+H22+H18+H14+H10+H6</f>
        <v>640257</v>
      </c>
      <c r="I106" s="99">
        <f t="shared" si="39"/>
        <v>1863025003</v>
      </c>
      <c r="J106" s="99">
        <f t="shared" si="39"/>
        <v>0</v>
      </c>
      <c r="K106" s="99">
        <f t="shared" si="39"/>
        <v>0</v>
      </c>
      <c r="L106" s="99">
        <f t="shared" si="39"/>
        <v>413119116</v>
      </c>
      <c r="M106" s="99">
        <f t="shared" si="39"/>
        <v>0</v>
      </c>
      <c r="N106" s="99">
        <f t="shared" si="39"/>
        <v>413119116</v>
      </c>
      <c r="O106" s="99">
        <f t="shared" si="39"/>
        <v>1668495</v>
      </c>
      <c r="P106" s="99">
        <f t="shared" si="39"/>
        <v>1668495</v>
      </c>
      <c r="Q106" s="99">
        <f>+Q102+Q98+Q94+Q90+Q86+Q82+Q78+Q74+Q70+Q66+Q62+Q58+Q54+Q50+Q46+Q42+Q38+Q34+Q30+Q26+Q22+Q18+Q14+Q10+Q6</f>
        <v>2277812614</v>
      </c>
      <c r="R106" s="134"/>
    </row>
    <row r="107" spans="1:19" ht="21" customHeight="1" x14ac:dyDescent="0.2">
      <c r="A107" s="839"/>
      <c r="B107" s="48">
        <v>2023</v>
      </c>
      <c r="C107" s="103"/>
      <c r="D107" s="103">
        <f>D103+D99+D95+D91+D87+D83+D79+D75+D71+D67+D63+D59+D55+D51+D47+D43+D39+D35+D31+D27+D23+D19+D15+D11+D7</f>
        <v>1496029033</v>
      </c>
      <c r="E107" s="103">
        <f t="shared" ref="E107:P107" si="40">E103+E99+E95+E91+E87+E83+E79+E75+E71+E67+E63+E59+E55+E51+E47+E43+E39+E35+E31+E27+E23+E19+E15+E11+E7</f>
        <v>160932790</v>
      </c>
      <c r="F107" s="103">
        <f t="shared" si="40"/>
        <v>320106420</v>
      </c>
      <c r="G107" s="103">
        <f t="shared" si="40"/>
        <v>0</v>
      </c>
      <c r="H107" s="103">
        <f t="shared" si="40"/>
        <v>928373</v>
      </c>
      <c r="I107" s="103">
        <f t="shared" si="40"/>
        <v>1977996616</v>
      </c>
      <c r="J107" s="103">
        <f t="shared" si="40"/>
        <v>0</v>
      </c>
      <c r="K107" s="103">
        <f t="shared" si="40"/>
        <v>0</v>
      </c>
      <c r="L107" s="103">
        <f t="shared" si="40"/>
        <v>711154927</v>
      </c>
      <c r="M107" s="103">
        <f t="shared" si="40"/>
        <v>0</v>
      </c>
      <c r="N107" s="103">
        <f t="shared" si="40"/>
        <v>711154927</v>
      </c>
      <c r="O107" s="103">
        <f t="shared" si="40"/>
        <v>3046602</v>
      </c>
      <c r="P107" s="103">
        <f t="shared" si="40"/>
        <v>3046602</v>
      </c>
      <c r="Q107" s="103">
        <f>Q103+Q99+Q95+Q91+Q87+Q83+Q79+Q75+Q71+Q67+Q63+Q59+Q55+Q51+Q47+Q43+Q39+Q35+Q31+Q27+Q23+Q19+Q15+Q11+Q7</f>
        <v>2692198145</v>
      </c>
      <c r="R107" s="134"/>
    </row>
    <row r="108" spans="1:19" ht="34.5" customHeight="1" x14ac:dyDescent="0.2">
      <c r="A108" s="839"/>
      <c r="B108" s="275" t="s">
        <v>309</v>
      </c>
      <c r="C108" s="49"/>
      <c r="D108" s="352">
        <f>(D107/D106)-1</f>
        <v>0.11286667687468954</v>
      </c>
      <c r="E108" s="352">
        <f t="shared" ref="E108:O108" si="41">(E107/E106)-1</f>
        <v>-6.6361578663756138E-3</v>
      </c>
      <c r="F108" s="352">
        <f t="shared" si="41"/>
        <v>-0.10101336425658025</v>
      </c>
      <c r="G108" s="352" t="e">
        <f t="shared" si="41"/>
        <v>#DIV/0!</v>
      </c>
      <c r="H108" s="352">
        <f t="shared" si="41"/>
        <v>0.45000054665548372</v>
      </c>
      <c r="I108" s="352">
        <f t="shared" si="41"/>
        <v>6.1712329579508118E-2</v>
      </c>
      <c r="J108" s="352" t="e">
        <f t="shared" si="41"/>
        <v>#DIV/0!</v>
      </c>
      <c r="K108" s="352" t="e">
        <f t="shared" si="41"/>
        <v>#DIV/0!</v>
      </c>
      <c r="L108" s="352">
        <f t="shared" si="41"/>
        <v>0.72142827445438273</v>
      </c>
      <c r="M108" s="352" t="e">
        <f t="shared" si="41"/>
        <v>#DIV/0!</v>
      </c>
      <c r="N108" s="352">
        <f t="shared" si="41"/>
        <v>0.72142827445438273</v>
      </c>
      <c r="O108" s="352">
        <f t="shared" si="41"/>
        <v>0.82595812393804002</v>
      </c>
      <c r="P108" s="352">
        <f>(P107/P106)-1</f>
        <v>0.82595812393804002</v>
      </c>
      <c r="Q108" s="352">
        <f>(Q107/Q106)-1</f>
        <v>0.18192257275821722</v>
      </c>
      <c r="R108" s="134"/>
    </row>
  </sheetData>
  <mergeCells count="9">
    <mergeCell ref="A1:R1"/>
    <mergeCell ref="B2:R2"/>
    <mergeCell ref="A105:A108"/>
    <mergeCell ref="Q3:R3"/>
    <mergeCell ref="A3:A4"/>
    <mergeCell ref="B3:B4"/>
    <mergeCell ref="C3:I3"/>
    <mergeCell ref="J3:N3"/>
    <mergeCell ref="O3:P3"/>
  </mergeCells>
  <pageMargins left="0.31496062992125984" right="0.11811023622047245" top="0.35433070866141736" bottom="0.15748031496062992" header="0.31496062992125984" footer="0.31496062992125984"/>
  <pageSetup scale="65" orientation="landscape" r:id="rId1"/>
  <ignoredErrors>
    <ignoredError sqref="I73 I13:I39 I61 I65:I67 I77:I79 I81:I83 I85:I91 I93:I95 I97:I100" formulaRange="1"/>
    <ignoredError sqref="I40 I52 Q40 Q44 Q48 Q52 Q64 Q76 Q80 Q84 Q92 Q96 Q100" formula="1"/>
    <ignoredError sqref="I41:I51 I62:I64 I74:I76 I80 I84 I92 I96"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40"/>
  <sheetViews>
    <sheetView showGridLines="0" zoomScale="90" zoomScaleNormal="90" workbookViewId="0">
      <pane ySplit="3" topLeftCell="A4" activePane="bottomLeft" state="frozen"/>
      <selection pane="bottomLeft" sqref="A1:M40"/>
    </sheetView>
  </sheetViews>
  <sheetFormatPr baseColWidth="10" defaultColWidth="11.28515625" defaultRowHeight="15" x14ac:dyDescent="0.25"/>
  <cols>
    <col min="1" max="1" width="67.5703125" customWidth="1"/>
    <col min="2" max="4" width="15.5703125" customWidth="1"/>
    <col min="5" max="5" width="5.5703125" style="139" customWidth="1"/>
    <col min="6" max="6" width="11.5703125" customWidth="1"/>
    <col min="7" max="7" width="15.5703125" style="66" customWidth="1"/>
    <col min="8" max="8" width="16.7109375" style="66" customWidth="1"/>
    <col min="9" max="9" width="17.5703125" customWidth="1"/>
    <col min="10" max="10" width="8.28515625" style="327" customWidth="1"/>
    <col min="11" max="11" width="11.7109375" bestFit="1" customWidth="1"/>
    <col min="12" max="12" width="18" customWidth="1"/>
    <col min="13" max="13" width="12.7109375" customWidth="1"/>
    <col min="15" max="16" width="0" hidden="1" customWidth="1"/>
    <col min="17" max="17" width="13.28515625" hidden="1" customWidth="1"/>
    <col min="18" max="18" width="26.5703125" hidden="1" customWidth="1"/>
    <col min="19" max="19" width="0" hidden="1" customWidth="1"/>
    <col min="20" max="20" width="13.42578125" hidden="1" customWidth="1"/>
    <col min="21" max="21" width="14.85546875" hidden="1" customWidth="1"/>
    <col min="22" max="22" width="17.140625" hidden="1" customWidth="1"/>
  </cols>
  <sheetData>
    <row r="1" spans="1:22" ht="29.25" customHeight="1" x14ac:dyDescent="0.25">
      <c r="A1" s="838" t="s">
        <v>172</v>
      </c>
      <c r="B1" s="838"/>
      <c r="C1" s="838"/>
      <c r="D1" s="838"/>
      <c r="E1" s="838"/>
      <c r="F1" s="838"/>
      <c r="G1" s="838"/>
      <c r="H1" s="838"/>
      <c r="I1" s="838"/>
      <c r="J1" s="838"/>
      <c r="K1" s="838"/>
      <c r="L1" s="838"/>
      <c r="M1" s="838"/>
    </row>
    <row r="2" spans="1:22" s="335" customFormat="1" ht="22.5" customHeight="1" x14ac:dyDescent="0.2">
      <c r="A2" s="334" t="s">
        <v>618</v>
      </c>
      <c r="B2" s="846" t="s">
        <v>303</v>
      </c>
      <c r="C2" s="846"/>
      <c r="D2" s="846"/>
      <c r="E2" s="846"/>
      <c r="F2" s="846"/>
      <c r="G2" s="846"/>
      <c r="H2" s="846"/>
      <c r="I2" s="846"/>
      <c r="J2" s="846"/>
      <c r="K2" s="846"/>
      <c r="L2" s="846"/>
      <c r="M2" s="846"/>
    </row>
    <row r="3" spans="1:22" s="348" customFormat="1" ht="28.35" customHeight="1" x14ac:dyDescent="0.25">
      <c r="A3" s="347" t="s">
        <v>37</v>
      </c>
      <c r="B3" s="847">
        <v>2021</v>
      </c>
      <c r="C3" s="848"/>
      <c r="D3" s="848"/>
      <c r="E3" s="848"/>
      <c r="F3" s="849"/>
      <c r="G3" s="847" t="s">
        <v>38</v>
      </c>
      <c r="H3" s="848"/>
      <c r="I3" s="848"/>
      <c r="J3" s="848"/>
      <c r="K3" s="849"/>
      <c r="L3" s="845" t="s">
        <v>39</v>
      </c>
      <c r="M3" s="845"/>
    </row>
    <row r="4" spans="1:22" s="348" customFormat="1" ht="48.75" customHeight="1" thickBot="1" x14ac:dyDescent="0.3">
      <c r="A4" s="276" t="s">
        <v>40</v>
      </c>
      <c r="B4" s="349" t="s">
        <v>41</v>
      </c>
      <c r="C4" s="349" t="s">
        <v>42</v>
      </c>
      <c r="D4" s="349" t="s">
        <v>43</v>
      </c>
      <c r="E4" s="350" t="s">
        <v>32</v>
      </c>
      <c r="F4" s="276" t="s">
        <v>164</v>
      </c>
      <c r="G4" s="351" t="s">
        <v>41</v>
      </c>
      <c r="H4" s="351" t="s">
        <v>42</v>
      </c>
      <c r="I4" s="349" t="s">
        <v>43</v>
      </c>
      <c r="J4" s="350" t="s">
        <v>32</v>
      </c>
      <c r="K4" s="276" t="s">
        <v>164</v>
      </c>
      <c r="L4" s="349" t="s">
        <v>41</v>
      </c>
      <c r="M4" s="275" t="s">
        <v>164</v>
      </c>
      <c r="Q4" s="351" t="s">
        <v>42</v>
      </c>
    </row>
    <row r="5" spans="1:22" s="16" customFormat="1" ht="18.75" customHeight="1" thickBot="1" x14ac:dyDescent="0.25">
      <c r="A5" s="141" t="s">
        <v>310</v>
      </c>
      <c r="B5" s="140">
        <v>79930398</v>
      </c>
      <c r="C5" s="140">
        <v>110649942</v>
      </c>
      <c r="D5" s="140">
        <v>105604881.68000002</v>
      </c>
      <c r="E5" s="143">
        <f>D5/C5</f>
        <v>0.95440521496161312</v>
      </c>
      <c r="F5" s="842" t="s">
        <v>646</v>
      </c>
      <c r="G5" s="121">
        <v>30647440</v>
      </c>
      <c r="H5" s="121">
        <v>30390201</v>
      </c>
      <c r="I5" s="26">
        <v>29174593</v>
      </c>
      <c r="J5" s="325">
        <f>+I5/H5</f>
        <v>0.96000000131621377</v>
      </c>
      <c r="K5" s="842" t="s">
        <v>646</v>
      </c>
      <c r="L5" s="26"/>
      <c r="M5" s="842" t="s">
        <v>646</v>
      </c>
      <c r="Q5" s="121">
        <v>30390201</v>
      </c>
      <c r="R5" s="320" t="s">
        <v>647</v>
      </c>
      <c r="S5" s="321">
        <v>11831861</v>
      </c>
      <c r="T5" s="323">
        <f>Q5-S5</f>
        <v>18558340</v>
      </c>
      <c r="U5" s="324">
        <f>T5/3</f>
        <v>6186113.333333333</v>
      </c>
      <c r="V5" s="324">
        <f>Q5*96%</f>
        <v>29174592.959999997</v>
      </c>
    </row>
    <row r="6" spans="1:22" s="16" customFormat="1" ht="16.5" customHeight="1" thickBot="1" x14ac:dyDescent="0.25">
      <c r="A6" s="141" t="s">
        <v>311</v>
      </c>
      <c r="B6" s="140">
        <v>68652233</v>
      </c>
      <c r="C6" s="140">
        <v>76223520</v>
      </c>
      <c r="D6" s="140">
        <v>73127034.929999933</v>
      </c>
      <c r="E6" s="143">
        <f t="shared" ref="E6:E37" si="0">D6/C6</f>
        <v>0.95937625197576726</v>
      </c>
      <c r="F6" s="843"/>
      <c r="G6" s="121">
        <v>66385724</v>
      </c>
      <c r="H6" s="121">
        <v>81574329</v>
      </c>
      <c r="I6" s="26">
        <v>79127099</v>
      </c>
      <c r="J6" s="325">
        <f t="shared" ref="J6:J37" si="1">+I6/H6</f>
        <v>0.96999999840636142</v>
      </c>
      <c r="K6" s="843"/>
      <c r="L6" s="121">
        <v>66418570</v>
      </c>
      <c r="M6" s="843"/>
      <c r="Q6" s="121">
        <v>81574329</v>
      </c>
      <c r="R6" s="320" t="s">
        <v>648</v>
      </c>
      <c r="S6" s="322">
        <v>55330672</v>
      </c>
      <c r="T6" s="323">
        <f t="shared" ref="T6:T37" si="2">Q6-S6</f>
        <v>26243657</v>
      </c>
      <c r="U6" s="324">
        <f t="shared" ref="U6:U37" si="3">T6/3</f>
        <v>8747885.666666666</v>
      </c>
      <c r="V6" s="324">
        <f>Q6*97%</f>
        <v>79127099.129999995</v>
      </c>
    </row>
    <row r="7" spans="1:22" s="16" customFormat="1" ht="14.25" customHeight="1" thickBot="1" x14ac:dyDescent="0.25">
      <c r="A7" s="141" t="s">
        <v>312</v>
      </c>
      <c r="B7" s="140">
        <v>24248680</v>
      </c>
      <c r="C7" s="140">
        <v>24310866</v>
      </c>
      <c r="D7" s="140">
        <v>23918339.250000007</v>
      </c>
      <c r="E7" s="143">
        <f t="shared" si="0"/>
        <v>0.98385385572031891</v>
      </c>
      <c r="F7" s="843"/>
      <c r="G7" s="121">
        <v>23977860</v>
      </c>
      <c r="H7" s="121">
        <v>25806112</v>
      </c>
      <c r="I7" s="121">
        <v>24773867</v>
      </c>
      <c r="J7" s="325">
        <f t="shared" si="1"/>
        <v>0.95999997984973484</v>
      </c>
      <c r="K7" s="843"/>
      <c r="L7" s="121">
        <v>24872056</v>
      </c>
      <c r="M7" s="843"/>
      <c r="Q7" s="121">
        <v>25806112</v>
      </c>
      <c r="R7" s="320" t="s">
        <v>649</v>
      </c>
      <c r="S7" s="322">
        <v>18155018</v>
      </c>
      <c r="T7" s="323">
        <f t="shared" si="2"/>
        <v>7651094</v>
      </c>
      <c r="U7" s="324">
        <f t="shared" si="3"/>
        <v>2550364.6666666665</v>
      </c>
      <c r="V7" s="324">
        <f t="shared" ref="V7:V37" si="4">Q7*96%</f>
        <v>24773867.52</v>
      </c>
    </row>
    <row r="8" spans="1:22" s="16" customFormat="1" ht="14.25" customHeight="1" thickBot="1" x14ac:dyDescent="0.25">
      <c r="A8" s="141" t="s">
        <v>313</v>
      </c>
      <c r="B8" s="140">
        <v>7087482</v>
      </c>
      <c r="C8" s="140">
        <v>7081607</v>
      </c>
      <c r="D8" s="140">
        <v>6942159.4300000034</v>
      </c>
      <c r="E8" s="143">
        <f t="shared" si="0"/>
        <v>0.98030848506560775</v>
      </c>
      <c r="F8" s="843"/>
      <c r="G8" s="121">
        <v>7780548</v>
      </c>
      <c r="H8" s="121">
        <v>9308870</v>
      </c>
      <c r="I8" s="121">
        <v>9122692</v>
      </c>
      <c r="J8" s="325">
        <f t="shared" si="1"/>
        <v>0.97999993554534548</v>
      </c>
      <c r="K8" s="843"/>
      <c r="L8" s="121">
        <v>7806207</v>
      </c>
      <c r="M8" s="843"/>
      <c r="Q8" s="121">
        <v>9308870</v>
      </c>
      <c r="R8" s="320" t="s">
        <v>650</v>
      </c>
      <c r="S8" s="322">
        <v>6568230</v>
      </c>
      <c r="T8" s="323">
        <f t="shared" si="2"/>
        <v>2740640</v>
      </c>
      <c r="U8" s="324">
        <f t="shared" si="3"/>
        <v>913546.66666666663</v>
      </c>
      <c r="V8" s="324">
        <f>Q8*98%</f>
        <v>9122692.5999999996</v>
      </c>
    </row>
    <row r="9" spans="1:22" s="16" customFormat="1" ht="14.25" customHeight="1" thickBot="1" x14ac:dyDescent="0.25">
      <c r="A9" s="141" t="s">
        <v>314</v>
      </c>
      <c r="B9" s="140">
        <v>18192224</v>
      </c>
      <c r="C9" s="140">
        <v>23651546</v>
      </c>
      <c r="D9" s="140">
        <v>21431597.840000007</v>
      </c>
      <c r="E9" s="143">
        <f t="shared" si="0"/>
        <v>0.90613940585533004</v>
      </c>
      <c r="F9" s="843"/>
      <c r="G9" s="121">
        <v>18376363</v>
      </c>
      <c r="H9" s="121">
        <v>24485223</v>
      </c>
      <c r="I9" s="121">
        <v>23750666</v>
      </c>
      <c r="J9" s="325">
        <f t="shared" si="1"/>
        <v>0.96999998733930259</v>
      </c>
      <c r="K9" s="843"/>
      <c r="L9" s="121">
        <v>20319922</v>
      </c>
      <c r="M9" s="843"/>
      <c r="Q9" s="121">
        <v>24485223</v>
      </c>
      <c r="R9" s="320" t="s">
        <v>651</v>
      </c>
      <c r="S9" s="322">
        <v>15791113</v>
      </c>
      <c r="T9" s="323">
        <f t="shared" si="2"/>
        <v>8694110</v>
      </c>
      <c r="U9" s="324">
        <f t="shared" si="3"/>
        <v>2898036.6666666665</v>
      </c>
      <c r="V9" s="324">
        <f>Q9*97%</f>
        <v>23750666.309999999</v>
      </c>
    </row>
    <row r="10" spans="1:22" s="16" customFormat="1" ht="14.25" customHeight="1" thickBot="1" x14ac:dyDescent="0.25">
      <c r="A10" s="141" t="s">
        <v>315</v>
      </c>
      <c r="B10" s="140">
        <v>21239081</v>
      </c>
      <c r="C10" s="140">
        <v>30360455</v>
      </c>
      <c r="D10" s="140">
        <v>29451870.789999999</v>
      </c>
      <c r="E10" s="143">
        <f t="shared" si="0"/>
        <v>0.97007343236456767</v>
      </c>
      <c r="F10" s="843"/>
      <c r="G10" s="121">
        <v>20911007</v>
      </c>
      <c r="H10" s="121">
        <v>32409695</v>
      </c>
      <c r="I10" s="121">
        <v>30789210</v>
      </c>
      <c r="J10" s="325">
        <f t="shared" si="1"/>
        <v>0.94999999228625875</v>
      </c>
      <c r="K10" s="843"/>
      <c r="L10" s="121">
        <v>26716256</v>
      </c>
      <c r="M10" s="843"/>
      <c r="Q10" s="121">
        <v>32409695</v>
      </c>
      <c r="R10" s="320" t="s">
        <v>652</v>
      </c>
      <c r="S10" s="322">
        <v>25547631</v>
      </c>
      <c r="T10" s="323">
        <f t="shared" si="2"/>
        <v>6862064</v>
      </c>
      <c r="U10" s="324">
        <f t="shared" si="3"/>
        <v>2287354.6666666665</v>
      </c>
      <c r="V10" s="324">
        <f>Q10*95%</f>
        <v>30789210.25</v>
      </c>
    </row>
    <row r="11" spans="1:22" s="16" customFormat="1" ht="14.25" customHeight="1" thickBot="1" x14ac:dyDescent="0.25">
      <c r="A11" s="147" t="s">
        <v>342</v>
      </c>
      <c r="B11" s="174">
        <v>0</v>
      </c>
      <c r="C11" s="148">
        <v>17065</v>
      </c>
      <c r="D11" s="140">
        <v>0</v>
      </c>
      <c r="E11" s="143">
        <f t="shared" si="0"/>
        <v>0</v>
      </c>
      <c r="F11" s="843"/>
      <c r="G11" s="121">
        <v>0</v>
      </c>
      <c r="H11" s="121">
        <v>17065</v>
      </c>
      <c r="I11" s="121">
        <v>16553</v>
      </c>
      <c r="J11" s="325">
        <f t="shared" si="1"/>
        <v>0.96999707002636981</v>
      </c>
      <c r="K11" s="843"/>
      <c r="L11" s="121"/>
      <c r="M11" s="843"/>
      <c r="Q11" s="121">
        <v>17065</v>
      </c>
      <c r="R11" s="320" t="s">
        <v>653</v>
      </c>
      <c r="S11" s="322">
        <v>17064</v>
      </c>
      <c r="T11" s="323">
        <f t="shared" si="2"/>
        <v>1</v>
      </c>
      <c r="U11" s="324">
        <f t="shared" si="3"/>
        <v>0.33333333333333331</v>
      </c>
      <c r="V11" s="324">
        <f>Q11*97%</f>
        <v>16553.05</v>
      </c>
    </row>
    <row r="12" spans="1:22" s="16" customFormat="1" ht="15" customHeight="1" thickBot="1" x14ac:dyDescent="0.25">
      <c r="A12" s="141" t="s">
        <v>316</v>
      </c>
      <c r="B12" s="140">
        <v>265318957</v>
      </c>
      <c r="C12" s="140">
        <v>31221657</v>
      </c>
      <c r="D12" s="140">
        <v>27545791.82</v>
      </c>
      <c r="E12" s="143">
        <f t="shared" si="0"/>
        <v>0.88226553190306334</v>
      </c>
      <c r="F12" s="843"/>
      <c r="G12" s="121">
        <v>85078262</v>
      </c>
      <c r="H12" s="121">
        <v>73472764</v>
      </c>
      <c r="I12" s="121">
        <v>70533853</v>
      </c>
      <c r="J12" s="325">
        <f t="shared" si="1"/>
        <v>0.95999999401138636</v>
      </c>
      <c r="K12" s="843"/>
      <c r="L12" s="121">
        <v>76190284</v>
      </c>
      <c r="M12" s="843"/>
      <c r="Q12" s="121">
        <v>73472764</v>
      </c>
      <c r="R12" s="320" t="s">
        <v>654</v>
      </c>
      <c r="S12" s="322">
        <v>23111432</v>
      </c>
      <c r="T12" s="323">
        <f t="shared" si="2"/>
        <v>50361332</v>
      </c>
      <c r="U12" s="324">
        <f t="shared" si="3"/>
        <v>16787110.666666668</v>
      </c>
      <c r="V12" s="324">
        <f t="shared" si="4"/>
        <v>70533853.439999998</v>
      </c>
    </row>
    <row r="13" spans="1:22" s="16" customFormat="1" ht="18" customHeight="1" thickBot="1" x14ac:dyDescent="0.25">
      <c r="A13" s="141" t="s">
        <v>317</v>
      </c>
      <c r="B13" s="140">
        <v>0</v>
      </c>
      <c r="C13" s="140">
        <v>40000</v>
      </c>
      <c r="D13" s="140">
        <v>40000</v>
      </c>
      <c r="E13" s="143">
        <f t="shared" si="0"/>
        <v>1</v>
      </c>
      <c r="F13" s="843"/>
      <c r="G13" s="121">
        <v>375408</v>
      </c>
      <c r="H13" s="121">
        <v>843561</v>
      </c>
      <c r="I13" s="121">
        <v>818254</v>
      </c>
      <c r="J13" s="325">
        <f t="shared" si="1"/>
        <v>0.96999979847337658</v>
      </c>
      <c r="K13" s="843"/>
      <c r="L13" s="26"/>
      <c r="M13" s="843"/>
      <c r="Q13" s="121">
        <v>843561</v>
      </c>
      <c r="R13" s="320" t="s">
        <v>655</v>
      </c>
      <c r="S13" s="322">
        <v>368018</v>
      </c>
      <c r="T13" s="323">
        <f t="shared" si="2"/>
        <v>475543</v>
      </c>
      <c r="U13" s="324">
        <f t="shared" si="3"/>
        <v>158514.33333333334</v>
      </c>
      <c r="V13" s="324">
        <f>Q13*97%</f>
        <v>818254.16999999993</v>
      </c>
    </row>
    <row r="14" spans="1:22" s="16" customFormat="1" ht="24.75" thickBot="1" x14ac:dyDescent="0.25">
      <c r="A14" s="141" t="s">
        <v>318</v>
      </c>
      <c r="B14" s="140">
        <v>14254</v>
      </c>
      <c r="C14" s="140">
        <v>19910</v>
      </c>
      <c r="D14" s="140">
        <v>4935.87</v>
      </c>
      <c r="E14" s="143">
        <f t="shared" si="0"/>
        <v>0.24790909090909091</v>
      </c>
      <c r="F14" s="843"/>
      <c r="G14" s="104"/>
      <c r="H14" s="104"/>
      <c r="I14" s="121"/>
      <c r="J14" s="325"/>
      <c r="K14" s="843"/>
      <c r="L14" s="26"/>
      <c r="M14" s="843"/>
      <c r="Q14" s="104"/>
      <c r="T14" s="323">
        <f t="shared" si="2"/>
        <v>0</v>
      </c>
      <c r="U14" s="324">
        <f t="shared" si="3"/>
        <v>0</v>
      </c>
      <c r="V14" s="324">
        <f t="shared" si="4"/>
        <v>0</v>
      </c>
    </row>
    <row r="15" spans="1:22" s="16" customFormat="1" ht="18" customHeight="1" thickBot="1" x14ac:dyDescent="0.25">
      <c r="A15" s="141" t="s">
        <v>319</v>
      </c>
      <c r="B15" s="140">
        <v>1075315</v>
      </c>
      <c r="C15" s="140">
        <v>1075546</v>
      </c>
      <c r="D15" s="140">
        <v>986473.95</v>
      </c>
      <c r="E15" s="143">
        <f t="shared" si="0"/>
        <v>0.91718434172039132</v>
      </c>
      <c r="F15" s="843"/>
      <c r="G15" s="121">
        <v>805830</v>
      </c>
      <c r="H15" s="121">
        <v>944238</v>
      </c>
      <c r="I15" s="121">
        <v>934796</v>
      </c>
      <c r="J15" s="325">
        <f t="shared" si="1"/>
        <v>0.99000040244091003</v>
      </c>
      <c r="K15" s="843"/>
      <c r="L15" s="121">
        <v>1005820</v>
      </c>
      <c r="M15" s="843"/>
      <c r="Q15" s="121">
        <v>944238</v>
      </c>
      <c r="R15" s="320" t="s">
        <v>656</v>
      </c>
      <c r="S15" s="322">
        <v>555037</v>
      </c>
      <c r="T15" s="323">
        <f t="shared" si="2"/>
        <v>389201</v>
      </c>
      <c r="U15" s="324">
        <f t="shared" si="3"/>
        <v>129733.66666666667</v>
      </c>
      <c r="V15" s="324">
        <f>Q15*99%</f>
        <v>934795.62</v>
      </c>
    </row>
    <row r="16" spans="1:22" s="16" customFormat="1" ht="26.25" customHeight="1" thickBot="1" x14ac:dyDescent="0.25">
      <c r="A16" s="141" t="s">
        <v>320</v>
      </c>
      <c r="B16" s="140">
        <v>6153619</v>
      </c>
      <c r="C16" s="140">
        <v>6595180</v>
      </c>
      <c r="D16" s="140">
        <v>6047068.549999998</v>
      </c>
      <c r="E16" s="143">
        <f t="shared" si="0"/>
        <v>0.9168921166670202</v>
      </c>
      <c r="F16" s="843"/>
      <c r="G16" s="121">
        <v>9363152</v>
      </c>
      <c r="H16" s="121">
        <v>10794754</v>
      </c>
      <c r="I16" s="121">
        <v>10578859</v>
      </c>
      <c r="J16" s="325">
        <f t="shared" si="1"/>
        <v>0.98000000741100723</v>
      </c>
      <c r="K16" s="843"/>
      <c r="L16" s="121">
        <v>6928852</v>
      </c>
      <c r="M16" s="843"/>
      <c r="Q16" s="121">
        <v>10794754</v>
      </c>
      <c r="R16" s="320" t="s">
        <v>657</v>
      </c>
      <c r="S16" s="322">
        <v>5896107</v>
      </c>
      <c r="T16" s="323">
        <f t="shared" si="2"/>
        <v>4898647</v>
      </c>
      <c r="U16" s="324">
        <f t="shared" si="3"/>
        <v>1632882.3333333333</v>
      </c>
      <c r="V16" s="324">
        <f>Q16*98%</f>
        <v>10578858.92</v>
      </c>
    </row>
    <row r="17" spans="1:22" s="16" customFormat="1" ht="15.75" customHeight="1" thickBot="1" x14ac:dyDescent="0.25">
      <c r="A17" s="141" t="s">
        <v>321</v>
      </c>
      <c r="B17" s="140">
        <v>385698</v>
      </c>
      <c r="C17" s="140">
        <v>5483964</v>
      </c>
      <c r="D17" s="140">
        <v>5153183.6500000004</v>
      </c>
      <c r="E17" s="143">
        <f t="shared" si="0"/>
        <v>0.93968225356694546</v>
      </c>
      <c r="F17" s="843"/>
      <c r="G17" s="121">
        <v>80000</v>
      </c>
      <c r="H17" s="121">
        <v>5111392</v>
      </c>
      <c r="I17" s="121">
        <v>4958050</v>
      </c>
      <c r="J17" s="325">
        <f t="shared" si="1"/>
        <v>0.96999995304605868</v>
      </c>
      <c r="K17" s="843"/>
      <c r="L17" s="121">
        <v>491953</v>
      </c>
      <c r="M17" s="843"/>
      <c r="Q17" s="121">
        <v>5111392</v>
      </c>
      <c r="R17" s="320" t="s">
        <v>658</v>
      </c>
      <c r="S17" s="322">
        <v>238591</v>
      </c>
      <c r="T17" s="323">
        <f t="shared" si="2"/>
        <v>4872801</v>
      </c>
      <c r="U17" s="324">
        <f t="shared" si="3"/>
        <v>1624267</v>
      </c>
      <c r="V17" s="324">
        <f>Q17*97%</f>
        <v>4958050.24</v>
      </c>
    </row>
    <row r="18" spans="1:22" s="16" customFormat="1" ht="26.25" customHeight="1" thickBot="1" x14ac:dyDescent="0.25">
      <c r="A18" s="141" t="s">
        <v>322</v>
      </c>
      <c r="B18" s="140">
        <v>1018087785</v>
      </c>
      <c r="C18" s="140">
        <v>1105902089</v>
      </c>
      <c r="D18" s="140">
        <v>1064414154.3999999</v>
      </c>
      <c r="E18" s="143">
        <f t="shared" si="0"/>
        <v>0.96248498396678572</v>
      </c>
      <c r="F18" s="843"/>
      <c r="G18" s="121">
        <v>1037799441</v>
      </c>
      <c r="H18" s="121">
        <v>1076951060</v>
      </c>
      <c r="I18" s="121">
        <v>1033873018</v>
      </c>
      <c r="J18" s="325">
        <f t="shared" si="1"/>
        <v>0.96000000037141897</v>
      </c>
      <c r="K18" s="843"/>
      <c r="L18" s="121">
        <v>1166456604</v>
      </c>
      <c r="M18" s="843"/>
      <c r="Q18" s="121">
        <v>1076951060</v>
      </c>
      <c r="R18" s="320" t="s">
        <v>659</v>
      </c>
      <c r="S18" s="322">
        <v>771851437</v>
      </c>
      <c r="T18" s="323">
        <f t="shared" si="2"/>
        <v>305099623</v>
      </c>
      <c r="U18" s="324">
        <f t="shared" si="3"/>
        <v>101699874.33333333</v>
      </c>
      <c r="V18" s="324">
        <f>Q18*96%</f>
        <v>1033873017.5999999</v>
      </c>
    </row>
    <row r="19" spans="1:22" s="16" customFormat="1" ht="15.75" customHeight="1" thickBot="1" x14ac:dyDescent="0.25">
      <c r="A19" s="141" t="s">
        <v>323</v>
      </c>
      <c r="B19" s="140">
        <v>2646059</v>
      </c>
      <c r="C19" s="140">
        <v>3464522</v>
      </c>
      <c r="D19" s="140">
        <v>2564473.8300000005</v>
      </c>
      <c r="E19" s="143">
        <f t="shared" si="0"/>
        <v>0.74021000010968341</v>
      </c>
      <c r="F19" s="843"/>
      <c r="G19" s="121">
        <v>1987507</v>
      </c>
      <c r="H19" s="121">
        <v>3897201</v>
      </c>
      <c r="I19" s="121">
        <v>3780285</v>
      </c>
      <c r="J19" s="325">
        <f t="shared" si="1"/>
        <v>0.97000000769783234</v>
      </c>
      <c r="K19" s="843"/>
      <c r="L19" s="121">
        <v>2521505</v>
      </c>
      <c r="M19" s="843"/>
      <c r="Q19" s="121">
        <v>3897201</v>
      </c>
      <c r="R19" s="320" t="s">
        <v>660</v>
      </c>
      <c r="S19" s="322">
        <v>1832982</v>
      </c>
      <c r="T19" s="323">
        <f t="shared" si="2"/>
        <v>2064219</v>
      </c>
      <c r="U19" s="324">
        <f t="shared" si="3"/>
        <v>688073</v>
      </c>
      <c r="V19" s="324">
        <f>Q19*97%</f>
        <v>3780284.9699999997</v>
      </c>
    </row>
    <row r="20" spans="1:22" s="16" customFormat="1" ht="15.75" customHeight="1" thickBot="1" x14ac:dyDescent="0.25">
      <c r="A20" s="141" t="s">
        <v>324</v>
      </c>
      <c r="B20" s="140">
        <v>15346110</v>
      </c>
      <c r="C20" s="140">
        <v>20983480</v>
      </c>
      <c r="D20" s="140">
        <v>19573563.720000003</v>
      </c>
      <c r="E20" s="143">
        <f t="shared" si="0"/>
        <v>0.93280827203114081</v>
      </c>
      <c r="F20" s="843"/>
      <c r="G20" s="121">
        <v>15206869</v>
      </c>
      <c r="H20" s="121">
        <v>34462465</v>
      </c>
      <c r="I20" s="121">
        <v>33773216</v>
      </c>
      <c r="J20" s="325">
        <f t="shared" si="1"/>
        <v>0.98000000870512305</v>
      </c>
      <c r="K20" s="843"/>
      <c r="L20" s="121">
        <v>18188749</v>
      </c>
      <c r="M20" s="843"/>
      <c r="Q20" s="121">
        <v>34462465</v>
      </c>
      <c r="R20" s="320" t="s">
        <v>661</v>
      </c>
      <c r="S20" s="322">
        <v>10791592</v>
      </c>
      <c r="T20" s="323">
        <f t="shared" si="2"/>
        <v>23670873</v>
      </c>
      <c r="U20" s="324">
        <f t="shared" si="3"/>
        <v>7890291</v>
      </c>
      <c r="V20" s="324">
        <f>Q20*98%</f>
        <v>33773215.700000003</v>
      </c>
    </row>
    <row r="21" spans="1:22" s="16" customFormat="1" ht="29.25" customHeight="1" thickBot="1" x14ac:dyDescent="0.25">
      <c r="A21" s="141" t="s">
        <v>325</v>
      </c>
      <c r="B21" s="140">
        <v>8715622</v>
      </c>
      <c r="C21" s="140">
        <v>9244279</v>
      </c>
      <c r="D21" s="140">
        <v>8701572.3100000005</v>
      </c>
      <c r="E21" s="143">
        <f t="shared" si="0"/>
        <v>0.94129269681280725</v>
      </c>
      <c r="F21" s="843"/>
      <c r="G21" s="121">
        <v>8180229</v>
      </c>
      <c r="H21" s="121">
        <v>8999249</v>
      </c>
      <c r="I21" s="121">
        <v>8819264</v>
      </c>
      <c r="J21" s="325">
        <f t="shared" si="1"/>
        <v>0.97999999777759228</v>
      </c>
      <c r="K21" s="843"/>
      <c r="L21" s="121">
        <v>8965228</v>
      </c>
      <c r="M21" s="843"/>
      <c r="Q21" s="121">
        <v>8999249</v>
      </c>
      <c r="R21" s="320" t="s">
        <v>662</v>
      </c>
      <c r="S21" s="322">
        <v>6289534</v>
      </c>
      <c r="T21" s="323">
        <f t="shared" si="2"/>
        <v>2709715</v>
      </c>
      <c r="U21" s="324">
        <f t="shared" si="3"/>
        <v>903238.33333333337</v>
      </c>
      <c r="V21" s="324">
        <f>Q21*98%</f>
        <v>8819264.0199999996</v>
      </c>
    </row>
    <row r="22" spans="1:22" s="16" customFormat="1" ht="24.75" customHeight="1" thickBot="1" x14ac:dyDescent="0.25">
      <c r="A22" s="141" t="s">
        <v>326</v>
      </c>
      <c r="B22" s="140">
        <v>13125252</v>
      </c>
      <c r="C22" s="140">
        <v>13813803</v>
      </c>
      <c r="D22" s="140">
        <v>13605767.1</v>
      </c>
      <c r="E22" s="143">
        <f t="shared" si="0"/>
        <v>0.98493999805846366</v>
      </c>
      <c r="F22" s="843"/>
      <c r="G22" s="121">
        <v>9933730</v>
      </c>
      <c r="H22" s="121">
        <v>10567417</v>
      </c>
      <c r="I22" s="121">
        <v>10250394</v>
      </c>
      <c r="J22" s="325">
        <f t="shared" si="1"/>
        <v>0.96999995363105285</v>
      </c>
      <c r="K22" s="843"/>
      <c r="L22" s="121">
        <v>11113198</v>
      </c>
      <c r="M22" s="843"/>
      <c r="Q22" s="121">
        <v>10567417</v>
      </c>
      <c r="R22" s="320" t="s">
        <v>663</v>
      </c>
      <c r="S22" s="322">
        <v>8517012</v>
      </c>
      <c r="T22" s="323">
        <f t="shared" si="2"/>
        <v>2050405</v>
      </c>
      <c r="U22" s="324">
        <f t="shared" si="3"/>
        <v>683468.33333333337</v>
      </c>
      <c r="V22" s="324">
        <f>Q22*97%</f>
        <v>10250394.49</v>
      </c>
    </row>
    <row r="23" spans="1:22" s="16" customFormat="1" ht="20.25" customHeight="1" thickBot="1" x14ac:dyDescent="0.25">
      <c r="A23" s="141" t="s">
        <v>327</v>
      </c>
      <c r="B23" s="140">
        <v>509922</v>
      </c>
      <c r="C23" s="140">
        <v>510439</v>
      </c>
      <c r="D23" s="140">
        <v>461095.29000000004</v>
      </c>
      <c r="E23" s="143">
        <f t="shared" si="0"/>
        <v>0.90333083874860665</v>
      </c>
      <c r="F23" s="843"/>
      <c r="G23" s="121">
        <v>362491</v>
      </c>
      <c r="H23" s="121">
        <v>376144</v>
      </c>
      <c r="I23" s="121">
        <v>368621</v>
      </c>
      <c r="J23" s="325">
        <f t="shared" si="1"/>
        <v>0.9799996809732443</v>
      </c>
      <c r="K23" s="843"/>
      <c r="L23" s="121">
        <v>364735</v>
      </c>
      <c r="M23" s="843"/>
      <c r="Q23" s="121">
        <v>376144</v>
      </c>
      <c r="R23" s="320" t="s">
        <v>664</v>
      </c>
      <c r="S23" s="322">
        <v>284552</v>
      </c>
      <c r="T23" s="323">
        <f t="shared" si="2"/>
        <v>91592</v>
      </c>
      <c r="U23" s="324">
        <f t="shared" si="3"/>
        <v>30530.666666666668</v>
      </c>
      <c r="V23" s="324">
        <f>Q23*98%</f>
        <v>368621.12</v>
      </c>
    </row>
    <row r="24" spans="1:22" s="16" customFormat="1" ht="24.75" customHeight="1" thickBot="1" x14ac:dyDescent="0.25">
      <c r="A24" s="141" t="s">
        <v>328</v>
      </c>
      <c r="B24" s="140">
        <v>1029618</v>
      </c>
      <c r="C24" s="140">
        <v>1214260</v>
      </c>
      <c r="D24" s="140">
        <v>1185937.8500000001</v>
      </c>
      <c r="E24" s="143">
        <f t="shared" si="0"/>
        <v>0.97667538253751263</v>
      </c>
      <c r="F24" s="843"/>
      <c r="G24" s="121">
        <v>1629226</v>
      </c>
      <c r="H24" s="121">
        <v>1668779</v>
      </c>
      <c r="I24" s="121">
        <v>1618716</v>
      </c>
      <c r="J24" s="325">
        <f t="shared" si="1"/>
        <v>0.97000022171899336</v>
      </c>
      <c r="K24" s="843"/>
      <c r="L24" s="121">
        <v>1311243</v>
      </c>
      <c r="M24" s="843"/>
      <c r="Q24" s="121">
        <v>1668779</v>
      </c>
      <c r="R24" s="320" t="s">
        <v>665</v>
      </c>
      <c r="S24" s="322">
        <v>960759</v>
      </c>
      <c r="T24" s="323">
        <f t="shared" si="2"/>
        <v>708020</v>
      </c>
      <c r="U24" s="324">
        <f t="shared" si="3"/>
        <v>236006.66666666666</v>
      </c>
      <c r="V24" s="324">
        <f>Q24*97%</f>
        <v>1618715.63</v>
      </c>
    </row>
    <row r="25" spans="1:22" s="16" customFormat="1" ht="19.5" customHeight="1" thickBot="1" x14ac:dyDescent="0.25">
      <c r="A25" s="141" t="s">
        <v>329</v>
      </c>
      <c r="B25" s="140">
        <v>2831905</v>
      </c>
      <c r="C25" s="140">
        <v>2831905</v>
      </c>
      <c r="D25" s="140">
        <v>2610112.31</v>
      </c>
      <c r="E25" s="143">
        <f t="shared" si="0"/>
        <v>0.92168074494024343</v>
      </c>
      <c r="F25" s="843"/>
      <c r="G25" s="121">
        <v>1923331</v>
      </c>
      <c r="H25" s="121">
        <v>1923590</v>
      </c>
      <c r="I25" s="121">
        <v>1885118</v>
      </c>
      <c r="J25" s="325">
        <f t="shared" si="1"/>
        <v>0.97999989602773985</v>
      </c>
      <c r="K25" s="843"/>
      <c r="L25" s="121">
        <v>2295673</v>
      </c>
      <c r="M25" s="843"/>
      <c r="Q25" s="121">
        <v>1923590</v>
      </c>
      <c r="R25" s="320" t="s">
        <v>666</v>
      </c>
      <c r="S25" s="322">
        <v>1332435</v>
      </c>
      <c r="T25" s="323">
        <f t="shared" si="2"/>
        <v>591155</v>
      </c>
      <c r="U25" s="324">
        <f t="shared" si="3"/>
        <v>197051.66666666666</v>
      </c>
      <c r="V25" s="324">
        <f>Q25*98%</f>
        <v>1885118.2</v>
      </c>
    </row>
    <row r="26" spans="1:22" s="16" customFormat="1" ht="19.5" customHeight="1" thickBot="1" x14ac:dyDescent="0.25">
      <c r="A26" s="141" t="s">
        <v>330</v>
      </c>
      <c r="B26" s="140">
        <v>0</v>
      </c>
      <c r="C26" s="140">
        <v>696796</v>
      </c>
      <c r="D26" s="140">
        <v>685255.6</v>
      </c>
      <c r="E26" s="143">
        <f t="shared" si="0"/>
        <v>0.98343790722105173</v>
      </c>
      <c r="F26" s="843"/>
      <c r="G26" s="121">
        <v>0</v>
      </c>
      <c r="H26" s="121">
        <v>491540</v>
      </c>
      <c r="I26" s="121">
        <v>486625</v>
      </c>
      <c r="J26" s="325">
        <f t="shared" si="1"/>
        <v>0.99000081376897098</v>
      </c>
      <c r="K26" s="843"/>
      <c r="L26" s="26"/>
      <c r="M26" s="843"/>
      <c r="Q26" s="121">
        <v>491540</v>
      </c>
      <c r="R26" s="320" t="s">
        <v>667</v>
      </c>
      <c r="S26" s="322">
        <v>131361</v>
      </c>
      <c r="T26" s="323">
        <f t="shared" si="2"/>
        <v>360179</v>
      </c>
      <c r="U26" s="324">
        <f t="shared" si="3"/>
        <v>120059.66666666667</v>
      </c>
      <c r="V26" s="324">
        <f>Q26*99%</f>
        <v>486624.6</v>
      </c>
    </row>
    <row r="27" spans="1:22" s="16" customFormat="1" ht="28.5" customHeight="1" thickBot="1" x14ac:dyDescent="0.25">
      <c r="A27" s="141" t="s">
        <v>331</v>
      </c>
      <c r="B27" s="140">
        <v>972807</v>
      </c>
      <c r="C27" s="140">
        <v>982052</v>
      </c>
      <c r="D27" s="140">
        <v>968266.24999999988</v>
      </c>
      <c r="E27" s="143">
        <f t="shared" si="0"/>
        <v>0.98596230138526253</v>
      </c>
      <c r="F27" s="843"/>
      <c r="G27" s="121">
        <v>1186758</v>
      </c>
      <c r="H27" s="121">
        <v>1607979</v>
      </c>
      <c r="I27" s="121">
        <v>1527580</v>
      </c>
      <c r="J27" s="325">
        <f t="shared" si="1"/>
        <v>0.94999996890506655</v>
      </c>
      <c r="K27" s="843"/>
      <c r="L27" s="121">
        <v>1148938</v>
      </c>
      <c r="M27" s="843"/>
      <c r="Q27" s="121">
        <v>1607979</v>
      </c>
      <c r="R27" s="320" t="s">
        <v>668</v>
      </c>
      <c r="S27" s="322">
        <v>1114092</v>
      </c>
      <c r="T27" s="323">
        <f t="shared" si="2"/>
        <v>493887</v>
      </c>
      <c r="U27" s="324">
        <f t="shared" si="3"/>
        <v>164629</v>
      </c>
      <c r="V27" s="324">
        <f>Q27*95%</f>
        <v>1527580.0499999998</v>
      </c>
    </row>
    <row r="28" spans="1:22" s="16" customFormat="1" ht="24.75" customHeight="1" thickBot="1" x14ac:dyDescent="0.25">
      <c r="A28" s="141" t="s">
        <v>332</v>
      </c>
      <c r="B28" s="140">
        <v>516244</v>
      </c>
      <c r="C28" s="140">
        <v>516244</v>
      </c>
      <c r="D28" s="140">
        <v>470501.17000000004</v>
      </c>
      <c r="E28" s="143">
        <f t="shared" si="0"/>
        <v>0.91139300408334056</v>
      </c>
      <c r="F28" s="843"/>
      <c r="G28" s="121">
        <v>247972</v>
      </c>
      <c r="H28" s="121">
        <v>248152</v>
      </c>
      <c r="I28" s="121">
        <v>238226</v>
      </c>
      <c r="J28" s="325">
        <f t="shared" si="1"/>
        <v>0.96000032238305555</v>
      </c>
      <c r="K28" s="843"/>
      <c r="L28" s="121">
        <v>314895</v>
      </c>
      <c r="M28" s="843"/>
      <c r="Q28" s="121">
        <v>248152</v>
      </c>
      <c r="R28" s="320" t="s">
        <v>669</v>
      </c>
      <c r="S28" s="322">
        <v>139050</v>
      </c>
      <c r="T28" s="323">
        <f t="shared" si="2"/>
        <v>109102</v>
      </c>
      <c r="U28" s="324">
        <f t="shared" si="3"/>
        <v>36367.333333333336</v>
      </c>
      <c r="V28" s="324">
        <f>Q28*96%</f>
        <v>238225.91999999998</v>
      </c>
    </row>
    <row r="29" spans="1:22" s="16" customFormat="1" ht="18.75" customHeight="1" thickBot="1" x14ac:dyDescent="0.25">
      <c r="A29" s="141" t="s">
        <v>333</v>
      </c>
      <c r="B29" s="140">
        <v>14398170</v>
      </c>
      <c r="C29" s="140">
        <v>15307506</v>
      </c>
      <c r="D29" s="140">
        <v>14507798.589999994</v>
      </c>
      <c r="E29" s="143">
        <f t="shared" si="0"/>
        <v>0.9477571715470825</v>
      </c>
      <c r="F29" s="843"/>
      <c r="G29" s="121">
        <v>11107629</v>
      </c>
      <c r="H29" s="121">
        <v>17279535</v>
      </c>
      <c r="I29" s="121">
        <v>16761149</v>
      </c>
      <c r="J29" s="325">
        <f t="shared" si="1"/>
        <v>0.97000000289359634</v>
      </c>
      <c r="K29" s="843"/>
      <c r="L29" s="121">
        <v>19580649</v>
      </c>
      <c r="M29" s="843"/>
      <c r="Q29" s="121">
        <v>17279535</v>
      </c>
      <c r="R29" s="320" t="s">
        <v>670</v>
      </c>
      <c r="S29" s="322">
        <v>10806911</v>
      </c>
      <c r="T29" s="323">
        <f t="shared" si="2"/>
        <v>6472624</v>
      </c>
      <c r="U29" s="324">
        <f t="shared" si="3"/>
        <v>2157541.3333333335</v>
      </c>
      <c r="V29" s="324">
        <f>Q29*97%</f>
        <v>16761148.949999999</v>
      </c>
    </row>
    <row r="30" spans="1:22" s="16" customFormat="1" ht="27.75" customHeight="1" thickBot="1" x14ac:dyDescent="0.25">
      <c r="A30" s="141" t="s">
        <v>334</v>
      </c>
      <c r="B30" s="140">
        <v>2236157</v>
      </c>
      <c r="C30" s="140">
        <v>86323205</v>
      </c>
      <c r="D30" s="140">
        <v>49368800.700000003</v>
      </c>
      <c r="E30" s="143">
        <f t="shared" si="0"/>
        <v>0.57190648447309156</v>
      </c>
      <c r="F30" s="843"/>
      <c r="G30" s="121">
        <v>86239949</v>
      </c>
      <c r="H30" s="121">
        <v>149832792</v>
      </c>
      <c r="I30" s="121">
        <v>145337808</v>
      </c>
      <c r="J30" s="325">
        <f t="shared" si="1"/>
        <v>0.96999999839821449</v>
      </c>
      <c r="K30" s="843"/>
      <c r="L30" s="121">
        <v>145415313</v>
      </c>
      <c r="M30" s="843"/>
      <c r="Q30" s="121">
        <v>149832792</v>
      </c>
      <c r="R30" s="320" t="s">
        <v>671</v>
      </c>
      <c r="S30" s="322">
        <v>33394265</v>
      </c>
      <c r="T30" s="323">
        <f t="shared" si="2"/>
        <v>116438527</v>
      </c>
      <c r="U30" s="324">
        <f t="shared" si="3"/>
        <v>38812842.333333336</v>
      </c>
      <c r="V30" s="324">
        <f>Q30*97%</f>
        <v>145337808.24000001</v>
      </c>
    </row>
    <row r="31" spans="1:22" s="16" customFormat="1" ht="22.5" customHeight="1" thickBot="1" x14ac:dyDescent="0.25">
      <c r="A31" s="141" t="s">
        <v>335</v>
      </c>
      <c r="B31" s="140">
        <v>5319388</v>
      </c>
      <c r="C31" s="140">
        <v>1158036</v>
      </c>
      <c r="D31" s="140">
        <v>770519.97</v>
      </c>
      <c r="E31" s="143">
        <f t="shared" si="0"/>
        <v>0.6653678901174056</v>
      </c>
      <c r="F31" s="843"/>
      <c r="G31" s="121">
        <v>1972994</v>
      </c>
      <c r="H31" s="121">
        <v>9490812</v>
      </c>
      <c r="I31" s="121">
        <v>9395904</v>
      </c>
      <c r="J31" s="325">
        <f t="shared" si="1"/>
        <v>0.99000001264380755</v>
      </c>
      <c r="K31" s="843"/>
      <c r="L31" s="121">
        <v>30757038</v>
      </c>
      <c r="M31" s="843"/>
      <c r="Q31" s="121">
        <v>9490812</v>
      </c>
      <c r="R31" s="320" t="s">
        <v>672</v>
      </c>
      <c r="S31" s="322">
        <v>959959</v>
      </c>
      <c r="T31" s="323">
        <f t="shared" si="2"/>
        <v>8530853</v>
      </c>
      <c r="U31" s="324">
        <f t="shared" si="3"/>
        <v>2843617.6666666665</v>
      </c>
      <c r="V31" s="324">
        <f>Q31*99%</f>
        <v>9395903.8800000008</v>
      </c>
    </row>
    <row r="32" spans="1:22" s="16" customFormat="1" ht="26.25" customHeight="1" thickBot="1" x14ac:dyDescent="0.25">
      <c r="A32" s="141" t="s">
        <v>336</v>
      </c>
      <c r="B32" s="140">
        <v>0</v>
      </c>
      <c r="C32" s="140">
        <v>2194957</v>
      </c>
      <c r="D32" s="140">
        <v>2072001.9000000001</v>
      </c>
      <c r="E32" s="143">
        <f t="shared" si="0"/>
        <v>0.94398291173813431</v>
      </c>
      <c r="F32" s="843"/>
      <c r="G32" s="121">
        <v>0</v>
      </c>
      <c r="H32" s="121">
        <v>79676</v>
      </c>
      <c r="I32" s="121">
        <v>77286</v>
      </c>
      <c r="J32" s="325">
        <f t="shared" si="1"/>
        <v>0.97000351423264219</v>
      </c>
      <c r="K32" s="843"/>
      <c r="L32" s="121">
        <v>43279</v>
      </c>
      <c r="M32" s="843"/>
      <c r="Q32" s="121">
        <v>79676</v>
      </c>
      <c r="R32" s="320" t="s">
        <v>673</v>
      </c>
      <c r="S32" s="322">
        <v>11720</v>
      </c>
      <c r="T32" s="323">
        <f t="shared" si="2"/>
        <v>67956</v>
      </c>
      <c r="U32" s="324">
        <f t="shared" si="3"/>
        <v>22652</v>
      </c>
      <c r="V32" s="324">
        <f>Q32*97%</f>
        <v>77285.72</v>
      </c>
    </row>
    <row r="33" spans="1:22" s="16" customFormat="1" ht="30.75" customHeight="1" thickBot="1" x14ac:dyDescent="0.25">
      <c r="A33" s="141" t="s">
        <v>337</v>
      </c>
      <c r="B33" s="140">
        <v>19058</v>
      </c>
      <c r="C33" s="140">
        <v>332944</v>
      </c>
      <c r="D33" s="140">
        <v>318571.10000000009</v>
      </c>
      <c r="E33" s="143">
        <f t="shared" si="0"/>
        <v>0.95683087846604864</v>
      </c>
      <c r="F33" s="843"/>
      <c r="G33" s="121">
        <v>17272385</v>
      </c>
      <c r="H33" s="121">
        <v>20471133</v>
      </c>
      <c r="I33" s="121">
        <v>20061710</v>
      </c>
      <c r="J33" s="325">
        <f t="shared" si="1"/>
        <v>0.97999998339124661</v>
      </c>
      <c r="K33" s="843"/>
      <c r="L33" s="121">
        <v>3734882</v>
      </c>
      <c r="M33" s="843"/>
      <c r="Q33" s="121">
        <v>20471133</v>
      </c>
      <c r="R33" s="320" t="s">
        <v>674</v>
      </c>
      <c r="S33" s="322">
        <v>8770816</v>
      </c>
      <c r="T33" s="323">
        <f t="shared" si="2"/>
        <v>11700317</v>
      </c>
      <c r="U33" s="324">
        <f t="shared" si="3"/>
        <v>3900105.6666666665</v>
      </c>
      <c r="V33" s="324">
        <f>Q33*98%</f>
        <v>20061710.34</v>
      </c>
    </row>
    <row r="34" spans="1:22" s="16" customFormat="1" ht="21.75" customHeight="1" thickBot="1" x14ac:dyDescent="0.25">
      <c r="A34" s="147" t="s">
        <v>341</v>
      </c>
      <c r="B34" s="140"/>
      <c r="C34" s="140"/>
      <c r="D34" s="140"/>
      <c r="E34" s="143"/>
      <c r="F34" s="843"/>
      <c r="G34" s="121">
        <v>61951055</v>
      </c>
      <c r="H34" s="121">
        <v>71193628</v>
      </c>
      <c r="I34" s="121">
        <v>69057819</v>
      </c>
      <c r="J34" s="325">
        <f t="shared" si="1"/>
        <v>0.96999999775260781</v>
      </c>
      <c r="K34" s="843"/>
      <c r="L34" s="121">
        <v>100098201</v>
      </c>
      <c r="M34" s="843"/>
      <c r="Q34" s="121">
        <v>71193628</v>
      </c>
      <c r="R34" s="320" t="s">
        <v>675</v>
      </c>
      <c r="S34" s="322">
        <v>47660233</v>
      </c>
      <c r="T34" s="323">
        <f t="shared" si="2"/>
        <v>23533395</v>
      </c>
      <c r="U34" s="324">
        <f t="shared" si="3"/>
        <v>7844465</v>
      </c>
      <c r="V34" s="324">
        <f>Q34*97%</f>
        <v>69057819.159999996</v>
      </c>
    </row>
    <row r="35" spans="1:22" s="16" customFormat="1" ht="26.25" customHeight="1" thickBot="1" x14ac:dyDescent="0.25">
      <c r="A35" s="141" t="s">
        <v>338</v>
      </c>
      <c r="B35" s="140">
        <v>743682</v>
      </c>
      <c r="C35" s="140">
        <v>1315445</v>
      </c>
      <c r="D35" s="140">
        <v>1234709.0900000001</v>
      </c>
      <c r="E35" s="143">
        <f t="shared" si="0"/>
        <v>0.9386246403308387</v>
      </c>
      <c r="F35" s="843"/>
      <c r="G35" s="121">
        <v>62000</v>
      </c>
      <c r="H35" s="121">
        <v>62000</v>
      </c>
      <c r="I35" s="121">
        <v>60140</v>
      </c>
      <c r="J35" s="325">
        <f t="shared" si="1"/>
        <v>0.97</v>
      </c>
      <c r="K35" s="843"/>
      <c r="L35" s="121">
        <v>79500</v>
      </c>
      <c r="M35" s="843"/>
      <c r="Q35" s="121">
        <v>62000</v>
      </c>
      <c r="R35" s="320" t="s">
        <v>676</v>
      </c>
      <c r="S35" s="322">
        <v>17364</v>
      </c>
      <c r="T35" s="323">
        <f t="shared" si="2"/>
        <v>44636</v>
      </c>
      <c r="U35" s="324">
        <f t="shared" si="3"/>
        <v>14878.666666666666</v>
      </c>
      <c r="V35" s="324">
        <f>Q35*97%</f>
        <v>60140</v>
      </c>
    </row>
    <row r="36" spans="1:22" s="16" customFormat="1" ht="17.25" customHeight="1" thickBot="1" x14ac:dyDescent="0.25">
      <c r="A36" s="141" t="s">
        <v>339</v>
      </c>
      <c r="B36" s="140">
        <v>174787529</v>
      </c>
      <c r="C36" s="140">
        <v>219233317</v>
      </c>
      <c r="D36" s="140">
        <v>202994975.04000011</v>
      </c>
      <c r="E36" s="143">
        <f t="shared" si="0"/>
        <v>0.92593123079007245</v>
      </c>
      <c r="F36" s="843"/>
      <c r="G36" s="121">
        <v>210348283</v>
      </c>
      <c r="H36" s="121">
        <v>251886127</v>
      </c>
      <c r="I36" s="121">
        <v>241810682</v>
      </c>
      <c r="J36" s="325">
        <f t="shared" si="1"/>
        <v>0.9600000003176038</v>
      </c>
      <c r="K36" s="843"/>
      <c r="L36" s="121">
        <v>298842685</v>
      </c>
      <c r="M36" s="843"/>
      <c r="Q36" s="121">
        <v>251886127</v>
      </c>
      <c r="R36" s="320" t="s">
        <v>677</v>
      </c>
      <c r="S36" s="322">
        <v>148786459</v>
      </c>
      <c r="T36" s="323">
        <f t="shared" si="2"/>
        <v>103099668</v>
      </c>
      <c r="U36" s="324">
        <f t="shared" si="3"/>
        <v>34366556</v>
      </c>
      <c r="V36" s="324">
        <f t="shared" si="4"/>
        <v>241810681.91999999</v>
      </c>
    </row>
    <row r="37" spans="1:22" s="16" customFormat="1" ht="20.25" customHeight="1" thickBot="1" x14ac:dyDescent="0.25">
      <c r="A37" s="141" t="s">
        <v>340</v>
      </c>
      <c r="B37" s="140">
        <v>424805878</v>
      </c>
      <c r="C37" s="140">
        <v>844463691</v>
      </c>
      <c r="D37" s="140">
        <v>747347282.7699995</v>
      </c>
      <c r="E37" s="143">
        <f t="shared" si="0"/>
        <v>0.88499634825625617</v>
      </c>
      <c r="F37" s="844"/>
      <c r="G37" s="121">
        <v>546619171</v>
      </c>
      <c r="H37" s="121">
        <v>1011402799</v>
      </c>
      <c r="I37" s="121">
        <v>970946687</v>
      </c>
      <c r="J37" s="325">
        <f t="shared" si="1"/>
        <v>0.95999999996045093</v>
      </c>
      <c r="K37" s="844"/>
      <c r="L37" s="121">
        <v>650215910</v>
      </c>
      <c r="M37" s="844"/>
      <c r="Q37" s="121">
        <v>1011402799</v>
      </c>
      <c r="R37" s="320" t="s">
        <v>678</v>
      </c>
      <c r="S37" s="322">
        <v>674240348</v>
      </c>
      <c r="T37" s="323">
        <f t="shared" si="2"/>
        <v>337162451</v>
      </c>
      <c r="U37" s="324">
        <f t="shared" si="3"/>
        <v>112387483.66666667</v>
      </c>
      <c r="V37" s="324">
        <f t="shared" si="4"/>
        <v>970946687.03999996</v>
      </c>
    </row>
    <row r="38" spans="1:22" s="354" customFormat="1" ht="22.5" customHeight="1" x14ac:dyDescent="0.25">
      <c r="A38" s="353" t="s">
        <v>46</v>
      </c>
      <c r="B38" s="144">
        <f>SUM(B5:B37)</f>
        <v>2178389127</v>
      </c>
      <c r="C38" s="144">
        <f>SUM(C5:C37)</f>
        <v>2647220228</v>
      </c>
      <c r="D38" s="144">
        <f>SUM(D5:D37)</f>
        <v>2434108696.749999</v>
      </c>
      <c r="E38" s="145">
        <f>D38/C38</f>
        <v>0.91949610803215687</v>
      </c>
      <c r="F38" s="144"/>
      <c r="G38" s="146">
        <f t="shared" ref="G38:M38" si="5">SUM(G5:G37)</f>
        <v>2277812614</v>
      </c>
      <c r="H38" s="146">
        <f t="shared" si="5"/>
        <v>2968050282</v>
      </c>
      <c r="I38" s="144">
        <f t="shared" si="5"/>
        <v>2854708740</v>
      </c>
      <c r="J38" s="326">
        <f>+I38/H38</f>
        <v>0.96181279586556545</v>
      </c>
      <c r="K38" s="144">
        <f t="shared" si="5"/>
        <v>0</v>
      </c>
      <c r="L38" s="144">
        <f t="shared" si="5"/>
        <v>2692198145</v>
      </c>
      <c r="M38" s="142">
        <f t="shared" si="5"/>
        <v>0</v>
      </c>
    </row>
    <row r="39" spans="1:22" x14ac:dyDescent="0.25">
      <c r="A39" s="15" t="s">
        <v>44</v>
      </c>
    </row>
    <row r="40" spans="1:22" x14ac:dyDescent="0.25">
      <c r="A40" s="15" t="s">
        <v>45</v>
      </c>
    </row>
  </sheetData>
  <mergeCells count="8">
    <mergeCell ref="F5:F37"/>
    <mergeCell ref="K5:K37"/>
    <mergeCell ref="M5:M37"/>
    <mergeCell ref="L3:M3"/>
    <mergeCell ref="A1:M1"/>
    <mergeCell ref="B2:M2"/>
    <mergeCell ref="B3:F3"/>
    <mergeCell ref="G3:K3"/>
  </mergeCells>
  <pageMargins left="0.39370078740157483" right="0.11811023622047245" top="0.55118110236220474" bottom="0.35433070866141736" header="0.31496062992125984" footer="0.31496062992125984"/>
  <pageSetup scale="55" orientation="landscape" r:id="rId1"/>
  <ignoredErrors>
    <ignoredError sqref="J3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8"/>
  <sheetViews>
    <sheetView showGridLines="0" topLeftCell="A7" zoomScale="93" zoomScaleNormal="93" workbookViewId="0">
      <selection activeCell="C23" sqref="C23"/>
    </sheetView>
  </sheetViews>
  <sheetFormatPr baseColWidth="10" defaultColWidth="11.42578125" defaultRowHeight="12" x14ac:dyDescent="0.2"/>
  <cols>
    <col min="1" max="1" width="61.85546875" style="16" customWidth="1"/>
    <col min="2" max="2" width="12.7109375" style="16" customWidth="1"/>
    <col min="3" max="3" width="14.5703125" style="16" customWidth="1"/>
    <col min="4" max="4" width="14.7109375" style="100" customWidth="1"/>
    <col min="5" max="5" width="13.140625" style="100" customWidth="1"/>
    <col min="6" max="6" width="14.28515625" style="100" customWidth="1"/>
    <col min="7" max="7" width="14.28515625" style="16" customWidth="1"/>
    <col min="8" max="8" width="12.7109375" style="16" customWidth="1"/>
    <col min="9" max="9" width="15" style="16" customWidth="1"/>
    <col min="10" max="10" width="12.7109375" style="16" customWidth="1"/>
    <col min="11" max="16384" width="11.42578125" style="16"/>
  </cols>
  <sheetData>
    <row r="1" spans="1:21" s="333" customFormat="1" ht="15.75" x14ac:dyDescent="0.25">
      <c r="A1" s="850" t="s">
        <v>236</v>
      </c>
      <c r="B1" s="850"/>
      <c r="C1" s="850"/>
      <c r="D1" s="850"/>
      <c r="E1" s="850"/>
      <c r="F1" s="850"/>
      <c r="G1" s="850"/>
      <c r="H1" s="850"/>
      <c r="I1" s="850"/>
      <c r="J1" s="850"/>
    </row>
    <row r="2" spans="1:21" s="332" customFormat="1" ht="15" x14ac:dyDescent="0.2">
      <c r="A2" s="277" t="s">
        <v>679</v>
      </c>
      <c r="B2" s="854" t="s">
        <v>245</v>
      </c>
      <c r="C2" s="855"/>
      <c r="D2" s="855"/>
      <c r="E2" s="855"/>
      <c r="F2" s="855"/>
      <c r="G2" s="855"/>
      <c r="H2" s="855"/>
      <c r="I2" s="855"/>
      <c r="J2" s="856"/>
      <c r="K2" s="331"/>
      <c r="L2" s="331"/>
      <c r="M2" s="331"/>
      <c r="N2" s="331"/>
      <c r="O2" s="331"/>
      <c r="P2" s="331"/>
      <c r="Q2" s="331"/>
      <c r="R2" s="331"/>
      <c r="S2" s="331"/>
      <c r="T2" s="331"/>
      <c r="U2" s="331"/>
    </row>
    <row r="3" spans="1:21" s="332" customFormat="1" ht="14.25" x14ac:dyDescent="0.2">
      <c r="A3" s="330"/>
      <c r="B3" s="857"/>
      <c r="C3" s="858"/>
      <c r="D3" s="858"/>
      <c r="E3" s="858"/>
      <c r="F3" s="858"/>
      <c r="G3" s="858"/>
      <c r="H3" s="858"/>
      <c r="I3" s="858"/>
      <c r="J3" s="859"/>
    </row>
    <row r="4" spans="1:21" s="332" customFormat="1" ht="14.25" x14ac:dyDescent="0.2">
      <c r="A4" s="851" t="s">
        <v>243</v>
      </c>
      <c r="B4" s="851" t="s">
        <v>173</v>
      </c>
      <c r="C4" s="851" t="s">
        <v>105</v>
      </c>
      <c r="D4" s="831" t="s">
        <v>174</v>
      </c>
      <c r="E4" s="831" t="s">
        <v>176</v>
      </c>
      <c r="F4" s="831" t="s">
        <v>175</v>
      </c>
      <c r="G4" s="851" t="s">
        <v>177</v>
      </c>
      <c r="H4" s="851" t="s">
        <v>179</v>
      </c>
      <c r="I4" s="851" t="s">
        <v>178</v>
      </c>
      <c r="J4" s="851" t="s">
        <v>180</v>
      </c>
    </row>
    <row r="5" spans="1:21" s="332" customFormat="1" ht="24.75" customHeight="1" x14ac:dyDescent="0.2">
      <c r="A5" s="852"/>
      <c r="B5" s="852"/>
      <c r="C5" s="852"/>
      <c r="D5" s="853"/>
      <c r="E5" s="853"/>
      <c r="F5" s="853"/>
      <c r="G5" s="852"/>
      <c r="H5" s="852"/>
      <c r="I5" s="852"/>
      <c r="J5" s="852"/>
    </row>
    <row r="6" spans="1:21" x14ac:dyDescent="0.2">
      <c r="A6" s="58" t="s">
        <v>106</v>
      </c>
      <c r="B6" s="152">
        <v>4122041</v>
      </c>
      <c r="C6" s="152">
        <v>6772727</v>
      </c>
      <c r="D6" s="152">
        <v>3694156</v>
      </c>
      <c r="E6" s="152">
        <v>5988501</v>
      </c>
      <c r="F6" s="152">
        <v>6049197</v>
      </c>
      <c r="G6" s="315">
        <f>D6-B6</f>
        <v>-427885</v>
      </c>
      <c r="H6" s="316">
        <f>(D6/B6)-1</f>
        <v>-0.10380415915319618</v>
      </c>
      <c r="I6" s="315">
        <f>F6-D6</f>
        <v>2355041</v>
      </c>
      <c r="J6" s="316">
        <f>(F6/D6)-1</f>
        <v>0.63750448004902882</v>
      </c>
    </row>
    <row r="7" spans="1:21" x14ac:dyDescent="0.2">
      <c r="A7" s="58" t="s">
        <v>251</v>
      </c>
      <c r="B7" s="152">
        <v>9280170</v>
      </c>
      <c r="C7" s="152">
        <v>8391504</v>
      </c>
      <c r="D7" s="152">
        <v>13018987</v>
      </c>
      <c r="E7" s="152">
        <v>33196392</v>
      </c>
      <c r="F7" s="152">
        <v>45786856</v>
      </c>
      <c r="G7" s="315">
        <f t="shared" ref="G7:G33" si="0">D7-B7</f>
        <v>3738817</v>
      </c>
      <c r="H7" s="316">
        <f t="shared" ref="H7:H33" si="1">(D7/B7)-1</f>
        <v>0.40288238254256115</v>
      </c>
      <c r="I7" s="315">
        <f t="shared" ref="I7:I33" si="2">F7-D7</f>
        <v>32767869</v>
      </c>
      <c r="J7" s="316">
        <f t="shared" ref="J7:J33" si="3">(F7/D7)-1</f>
        <v>2.5169292357385409</v>
      </c>
    </row>
    <row r="8" spans="1:21" x14ac:dyDescent="0.2">
      <c r="A8" s="58" t="s">
        <v>249</v>
      </c>
      <c r="B8" s="152">
        <v>4379971</v>
      </c>
      <c r="C8" s="152">
        <v>6851933</v>
      </c>
      <c r="D8" s="152">
        <v>6623727</v>
      </c>
      <c r="E8" s="152">
        <v>7686540</v>
      </c>
      <c r="F8" s="152">
        <v>6671229</v>
      </c>
      <c r="G8" s="315">
        <f t="shared" si="0"/>
        <v>2243756</v>
      </c>
      <c r="H8" s="316">
        <f t="shared" si="1"/>
        <v>0.51227645114545273</v>
      </c>
      <c r="I8" s="315">
        <f t="shared" si="2"/>
        <v>47502</v>
      </c>
      <c r="J8" s="316">
        <f t="shared" si="3"/>
        <v>7.1714912163498568E-3</v>
      </c>
    </row>
    <row r="9" spans="1:21" hidden="1" x14ac:dyDescent="0.2">
      <c r="A9" s="58" t="s">
        <v>107</v>
      </c>
      <c r="B9" s="151"/>
      <c r="C9" s="151"/>
      <c r="D9" s="151"/>
      <c r="E9" s="151"/>
      <c r="F9" s="151"/>
      <c r="G9" s="315"/>
      <c r="H9" s="316"/>
      <c r="I9" s="315"/>
      <c r="J9" s="316"/>
    </row>
    <row r="10" spans="1:21" x14ac:dyDescent="0.2">
      <c r="A10" s="58" t="s">
        <v>250</v>
      </c>
      <c r="B10" s="152">
        <v>47876</v>
      </c>
      <c r="C10" s="152">
        <v>90895</v>
      </c>
      <c r="D10" s="152">
        <v>19930</v>
      </c>
      <c r="E10" s="152">
        <v>33615</v>
      </c>
      <c r="F10" s="152">
        <v>109887</v>
      </c>
      <c r="G10" s="315">
        <f t="shared" si="0"/>
        <v>-27946</v>
      </c>
      <c r="H10" s="316">
        <f t="shared" si="1"/>
        <v>-0.58371626702314305</v>
      </c>
      <c r="I10" s="315">
        <f t="shared" si="2"/>
        <v>89957</v>
      </c>
      <c r="J10" s="316">
        <f t="shared" si="3"/>
        <v>4.513647767185148</v>
      </c>
    </row>
    <row r="11" spans="1:21" hidden="1" x14ac:dyDescent="0.2">
      <c r="A11" s="58" t="s">
        <v>258</v>
      </c>
      <c r="B11" s="151"/>
      <c r="C11" s="151"/>
      <c r="D11" s="151"/>
      <c r="E11" s="151"/>
      <c r="F11" s="151"/>
      <c r="G11" s="315"/>
      <c r="H11" s="316"/>
      <c r="I11" s="315"/>
      <c r="J11" s="316"/>
    </row>
    <row r="12" spans="1:21" x14ac:dyDescent="0.2">
      <c r="A12" s="58" t="s">
        <v>108</v>
      </c>
      <c r="B12" s="151">
        <v>2682200</v>
      </c>
      <c r="C12" s="151">
        <v>6035145</v>
      </c>
      <c r="D12" s="151">
        <v>4213023</v>
      </c>
      <c r="E12" s="151">
        <v>7720429</v>
      </c>
      <c r="F12" s="151">
        <v>6598578</v>
      </c>
      <c r="G12" s="315">
        <f t="shared" si="0"/>
        <v>1530823</v>
      </c>
      <c r="H12" s="316">
        <f t="shared" si="1"/>
        <v>0.57073409887405857</v>
      </c>
      <c r="I12" s="315">
        <f t="shared" si="2"/>
        <v>2385555</v>
      </c>
      <c r="J12" s="316">
        <f t="shared" si="3"/>
        <v>0.56623355723431845</v>
      </c>
    </row>
    <row r="13" spans="1:21" hidden="1" x14ac:dyDescent="0.2">
      <c r="A13" s="58" t="s">
        <v>109</v>
      </c>
      <c r="B13" s="151"/>
      <c r="C13" s="151"/>
      <c r="D13" s="151"/>
      <c r="E13" s="151"/>
      <c r="F13" s="151"/>
      <c r="G13" s="315"/>
      <c r="H13" s="316"/>
      <c r="I13" s="315"/>
      <c r="J13" s="316"/>
    </row>
    <row r="14" spans="1:21" x14ac:dyDescent="0.2">
      <c r="A14" s="58" t="s">
        <v>110</v>
      </c>
      <c r="B14" s="152">
        <v>99102972</v>
      </c>
      <c r="C14" s="152">
        <v>232949945</v>
      </c>
      <c r="D14" s="152">
        <v>124127972</v>
      </c>
      <c r="E14" s="152">
        <v>240580160</v>
      </c>
      <c r="F14" s="152">
        <v>87057291</v>
      </c>
      <c r="G14" s="315">
        <f t="shared" si="0"/>
        <v>25025000</v>
      </c>
      <c r="H14" s="316">
        <f t="shared" si="1"/>
        <v>0.2525151314331926</v>
      </c>
      <c r="I14" s="315">
        <f t="shared" si="2"/>
        <v>-37070681</v>
      </c>
      <c r="J14" s="316">
        <f t="shared" si="3"/>
        <v>-0.298648889550858</v>
      </c>
    </row>
    <row r="15" spans="1:21" x14ac:dyDescent="0.2">
      <c r="A15" s="58" t="s">
        <v>259</v>
      </c>
      <c r="B15" s="152">
        <v>3293991</v>
      </c>
      <c r="C15" s="152">
        <v>10300634</v>
      </c>
      <c r="D15" s="152">
        <v>12343360</v>
      </c>
      <c r="E15" s="152">
        <v>9867680</v>
      </c>
      <c r="F15" s="152">
        <v>7373080</v>
      </c>
      <c r="G15" s="315">
        <f t="shared" si="0"/>
        <v>9049369</v>
      </c>
      <c r="H15" s="316">
        <f t="shared" si="1"/>
        <v>2.747235496393281</v>
      </c>
      <c r="I15" s="315">
        <f t="shared" si="2"/>
        <v>-4970280</v>
      </c>
      <c r="J15" s="316">
        <f t="shared" si="3"/>
        <v>-0.40266831721670604</v>
      </c>
    </row>
    <row r="16" spans="1:21" x14ac:dyDescent="0.2">
      <c r="A16" s="58" t="s">
        <v>111</v>
      </c>
      <c r="B16" s="152">
        <v>462074</v>
      </c>
      <c r="C16" s="152">
        <v>416695</v>
      </c>
      <c r="D16" s="152">
        <v>747876</v>
      </c>
      <c r="E16" s="152">
        <v>485970</v>
      </c>
      <c r="F16" s="152">
        <v>468899</v>
      </c>
      <c r="G16" s="315">
        <f t="shared" si="0"/>
        <v>285802</v>
      </c>
      <c r="H16" s="316">
        <f t="shared" si="1"/>
        <v>0.61851997731965014</v>
      </c>
      <c r="I16" s="315">
        <f t="shared" si="2"/>
        <v>-278977</v>
      </c>
      <c r="J16" s="316">
        <f t="shared" si="3"/>
        <v>-0.37302574223534379</v>
      </c>
    </row>
    <row r="17" spans="1:10" x14ac:dyDescent="0.2">
      <c r="A17" s="58" t="s">
        <v>247</v>
      </c>
      <c r="B17" s="152">
        <v>268400</v>
      </c>
      <c r="C17" s="152">
        <v>108109</v>
      </c>
      <c r="D17" s="152">
        <v>247700</v>
      </c>
      <c r="E17" s="152">
        <v>87306</v>
      </c>
      <c r="F17" s="152">
        <v>8500</v>
      </c>
      <c r="G17" s="315">
        <f t="shared" si="0"/>
        <v>-20700</v>
      </c>
      <c r="H17" s="316">
        <f t="shared" si="1"/>
        <v>-7.7123695976154982E-2</v>
      </c>
      <c r="I17" s="315">
        <f t="shared" si="2"/>
        <v>-239200</v>
      </c>
      <c r="J17" s="316">
        <f t="shared" si="3"/>
        <v>-0.96568429551877266</v>
      </c>
    </row>
    <row r="18" spans="1:10" x14ac:dyDescent="0.2">
      <c r="A18" s="58" t="s">
        <v>248</v>
      </c>
      <c r="B18" s="152">
        <v>137124</v>
      </c>
      <c r="C18" s="152">
        <v>1609628</v>
      </c>
      <c r="D18" s="152">
        <v>83090</v>
      </c>
      <c r="E18" s="152">
        <v>2427241</v>
      </c>
      <c r="F18" s="152">
        <v>326760</v>
      </c>
      <c r="G18" s="315">
        <f t="shared" si="0"/>
        <v>-54034</v>
      </c>
      <c r="H18" s="316">
        <f t="shared" si="1"/>
        <v>-0.39405209883025583</v>
      </c>
      <c r="I18" s="315">
        <f t="shared" si="2"/>
        <v>243670</v>
      </c>
      <c r="J18" s="316">
        <f t="shared" si="3"/>
        <v>2.932603201347936</v>
      </c>
    </row>
    <row r="19" spans="1:10" hidden="1" x14ac:dyDescent="0.2">
      <c r="A19" s="58" t="s">
        <v>113</v>
      </c>
      <c r="B19" s="151"/>
      <c r="C19" s="151"/>
      <c r="D19" s="151"/>
      <c r="E19" s="151"/>
      <c r="F19" s="151"/>
      <c r="G19" s="315"/>
      <c r="H19" s="316"/>
      <c r="I19" s="315"/>
      <c r="J19" s="316"/>
    </row>
    <row r="20" spans="1:10" hidden="1" x14ac:dyDescent="0.2">
      <c r="A20" s="59" t="s">
        <v>114</v>
      </c>
      <c r="B20" s="151"/>
      <c r="C20" s="151"/>
      <c r="D20" s="151"/>
      <c r="E20" s="151"/>
      <c r="F20" s="151"/>
      <c r="G20" s="315"/>
      <c r="H20" s="316"/>
      <c r="I20" s="315"/>
      <c r="J20" s="316"/>
    </row>
    <row r="21" spans="1:10" x14ac:dyDescent="0.2">
      <c r="A21" s="58" t="s">
        <v>112</v>
      </c>
      <c r="B21" s="151">
        <v>1038573</v>
      </c>
      <c r="C21" s="151">
        <v>2185070</v>
      </c>
      <c r="D21" s="151">
        <v>4500113</v>
      </c>
      <c r="E21" s="151">
        <v>3269262</v>
      </c>
      <c r="F21" s="151">
        <v>961951</v>
      </c>
      <c r="G21" s="315">
        <f t="shared" si="0"/>
        <v>3461540</v>
      </c>
      <c r="H21" s="316">
        <f t="shared" si="1"/>
        <v>3.3329770752754015</v>
      </c>
      <c r="I21" s="315">
        <f t="shared" si="2"/>
        <v>-3538162</v>
      </c>
      <c r="J21" s="316">
        <f t="shared" si="3"/>
        <v>-0.78623847890041876</v>
      </c>
    </row>
    <row r="22" spans="1:10" x14ac:dyDescent="0.2">
      <c r="A22" s="58" t="s">
        <v>260</v>
      </c>
      <c r="B22" s="151">
        <v>12393663</v>
      </c>
      <c r="C22" s="151">
        <v>13994364</v>
      </c>
      <c r="D22" s="151">
        <v>23561329</v>
      </c>
      <c r="E22" s="151">
        <v>21957890</v>
      </c>
      <c r="F22" s="151">
        <v>20182163</v>
      </c>
      <c r="G22" s="315">
        <f t="shared" si="0"/>
        <v>11167666</v>
      </c>
      <c r="H22" s="316">
        <f t="shared" si="1"/>
        <v>0.90107872063327843</v>
      </c>
      <c r="I22" s="315">
        <f t="shared" si="2"/>
        <v>-3379166</v>
      </c>
      <c r="J22" s="316">
        <f t="shared" si="3"/>
        <v>-0.14342000826863377</v>
      </c>
    </row>
    <row r="23" spans="1:10" x14ac:dyDescent="0.2">
      <c r="A23" s="58" t="s">
        <v>261</v>
      </c>
      <c r="B23" s="152">
        <v>83865</v>
      </c>
      <c r="C23" s="152">
        <v>495974</v>
      </c>
      <c r="D23" s="152">
        <v>55451</v>
      </c>
      <c r="E23" s="152">
        <v>240589</v>
      </c>
      <c r="F23" s="151">
        <v>69071</v>
      </c>
      <c r="G23" s="315">
        <f t="shared" si="0"/>
        <v>-28414</v>
      </c>
      <c r="H23" s="316">
        <f t="shared" si="1"/>
        <v>-0.33880641507184162</v>
      </c>
      <c r="I23" s="315">
        <f t="shared" si="2"/>
        <v>13620</v>
      </c>
      <c r="J23" s="316">
        <f t="shared" si="3"/>
        <v>0.24562226109538154</v>
      </c>
    </row>
    <row r="24" spans="1:10" x14ac:dyDescent="0.2">
      <c r="A24" s="58" t="s">
        <v>246</v>
      </c>
      <c r="B24" s="152">
        <v>1977388</v>
      </c>
      <c r="C24" s="152">
        <v>7687708</v>
      </c>
      <c r="D24" s="152">
        <v>3576337</v>
      </c>
      <c r="E24" s="152">
        <v>5995528</v>
      </c>
      <c r="F24" s="152">
        <v>1454994</v>
      </c>
      <c r="G24" s="315">
        <f t="shared" si="0"/>
        <v>1598949</v>
      </c>
      <c r="H24" s="316">
        <f t="shared" si="1"/>
        <v>0.80861672064359658</v>
      </c>
      <c r="I24" s="315">
        <f t="shared" si="2"/>
        <v>-2121343</v>
      </c>
      <c r="J24" s="316">
        <f t="shared" si="3"/>
        <v>-0.59316082349062738</v>
      </c>
    </row>
    <row r="25" spans="1:10" x14ac:dyDescent="0.2">
      <c r="A25" s="58" t="s">
        <v>262</v>
      </c>
      <c r="B25" s="152">
        <v>3810483</v>
      </c>
      <c r="C25" s="152">
        <v>5345351</v>
      </c>
      <c r="D25" s="152">
        <v>8414095</v>
      </c>
      <c r="E25" s="152">
        <v>8097710</v>
      </c>
      <c r="F25" s="152">
        <v>6751373</v>
      </c>
      <c r="G25" s="315">
        <f t="shared" si="0"/>
        <v>4603612</v>
      </c>
      <c r="H25" s="316">
        <f t="shared" si="1"/>
        <v>1.208143954454068</v>
      </c>
      <c r="I25" s="315">
        <f t="shared" si="2"/>
        <v>-1662722</v>
      </c>
      <c r="J25" s="316">
        <f t="shared" si="3"/>
        <v>-0.19761150783298742</v>
      </c>
    </row>
    <row r="26" spans="1:10" x14ac:dyDescent="0.2">
      <c r="A26" s="58" t="s">
        <v>263</v>
      </c>
      <c r="B26" s="152">
        <v>2765</v>
      </c>
      <c r="C26" s="152">
        <v>24341</v>
      </c>
      <c r="D26" s="152">
        <v>12500</v>
      </c>
      <c r="E26" s="152">
        <v>47578</v>
      </c>
      <c r="F26" s="152">
        <v>12200</v>
      </c>
      <c r="G26" s="315">
        <f t="shared" si="0"/>
        <v>9735</v>
      </c>
      <c r="H26" s="316">
        <f t="shared" si="1"/>
        <v>3.5207956600361667</v>
      </c>
      <c r="I26" s="315">
        <f t="shared" si="2"/>
        <v>-300</v>
      </c>
      <c r="J26" s="316">
        <f t="shared" si="3"/>
        <v>-2.4000000000000021E-2</v>
      </c>
    </row>
    <row r="27" spans="1:10" x14ac:dyDescent="0.2">
      <c r="A27" s="58" t="s">
        <v>264</v>
      </c>
      <c r="B27" s="152">
        <v>82801</v>
      </c>
      <c r="C27" s="152">
        <v>73624</v>
      </c>
      <c r="D27" s="152">
        <v>437520</v>
      </c>
      <c r="E27" s="152">
        <v>422258</v>
      </c>
      <c r="F27" s="152">
        <v>32681</v>
      </c>
      <c r="G27" s="315">
        <f t="shared" si="0"/>
        <v>354719</v>
      </c>
      <c r="H27" s="316">
        <f t="shared" si="1"/>
        <v>4.2839941546599682</v>
      </c>
      <c r="I27" s="315">
        <f t="shared" si="2"/>
        <v>-404839</v>
      </c>
      <c r="J27" s="316">
        <f t="shared" si="3"/>
        <v>-0.9253039861034924</v>
      </c>
    </row>
    <row r="28" spans="1:10" x14ac:dyDescent="0.2">
      <c r="A28" s="58" t="s">
        <v>115</v>
      </c>
      <c r="B28" s="152">
        <v>10839144</v>
      </c>
      <c r="C28" s="152">
        <v>54824285</v>
      </c>
      <c r="D28" s="152">
        <v>19160181</v>
      </c>
      <c r="E28" s="152">
        <v>47906306</v>
      </c>
      <c r="F28" s="151"/>
      <c r="G28" s="315">
        <f t="shared" si="0"/>
        <v>8321037</v>
      </c>
      <c r="H28" s="316">
        <f t="shared" si="1"/>
        <v>0.76768396102127623</v>
      </c>
      <c r="I28" s="315">
        <f t="shared" si="2"/>
        <v>-19160181</v>
      </c>
      <c r="J28" s="316">
        <f t="shared" si="3"/>
        <v>-1</v>
      </c>
    </row>
    <row r="29" spans="1:10" x14ac:dyDescent="0.2">
      <c r="A29" s="58" t="s">
        <v>265</v>
      </c>
      <c r="B29" s="152">
        <v>675726</v>
      </c>
      <c r="C29" s="152">
        <v>342057</v>
      </c>
      <c r="D29" s="152">
        <v>835296</v>
      </c>
      <c r="E29" s="152">
        <v>1111206</v>
      </c>
      <c r="F29" s="152">
        <v>1039822</v>
      </c>
      <c r="G29" s="315">
        <f t="shared" si="0"/>
        <v>159570</v>
      </c>
      <c r="H29" s="316">
        <f t="shared" si="1"/>
        <v>0.23614601184503781</v>
      </c>
      <c r="I29" s="315">
        <f t="shared" si="2"/>
        <v>204526</v>
      </c>
      <c r="J29" s="316">
        <f t="shared" si="3"/>
        <v>0.24485451863770447</v>
      </c>
    </row>
    <row r="30" spans="1:10" x14ac:dyDescent="0.2">
      <c r="A30" s="58" t="s">
        <v>116</v>
      </c>
      <c r="B30" s="152">
        <v>2093721</v>
      </c>
      <c r="C30" s="152">
        <v>1880620</v>
      </c>
      <c r="D30" s="152">
        <v>2286124</v>
      </c>
      <c r="E30" s="152">
        <v>4120041</v>
      </c>
      <c r="F30" s="152">
        <v>2695108</v>
      </c>
      <c r="G30" s="315">
        <f t="shared" si="0"/>
        <v>192403</v>
      </c>
      <c r="H30" s="316">
        <f t="shared" si="1"/>
        <v>9.1895242966947288E-2</v>
      </c>
      <c r="I30" s="315">
        <f t="shared" si="2"/>
        <v>408984</v>
      </c>
      <c r="J30" s="316">
        <f t="shared" si="3"/>
        <v>0.17889843245598236</v>
      </c>
    </row>
    <row r="31" spans="1:10" x14ac:dyDescent="0.2">
      <c r="A31" s="58" t="s">
        <v>266</v>
      </c>
      <c r="B31" s="152">
        <v>856294</v>
      </c>
      <c r="C31" s="152">
        <v>755636</v>
      </c>
      <c r="D31" s="152">
        <v>7000</v>
      </c>
      <c r="E31" s="152">
        <v>0</v>
      </c>
      <c r="F31" s="152">
        <v>1108531</v>
      </c>
      <c r="G31" s="315">
        <f t="shared" si="0"/>
        <v>-849294</v>
      </c>
      <c r="H31" s="316">
        <f t="shared" si="1"/>
        <v>-0.99182523759363017</v>
      </c>
      <c r="I31" s="315">
        <f t="shared" si="2"/>
        <v>1101531</v>
      </c>
      <c r="J31" s="316">
        <f t="shared" si="3"/>
        <v>157.36157142857144</v>
      </c>
    </row>
    <row r="32" spans="1:10" x14ac:dyDescent="0.2">
      <c r="A32" s="58" t="s">
        <v>267</v>
      </c>
      <c r="B32" s="152">
        <v>7869235</v>
      </c>
      <c r="C32" s="152">
        <v>20390571</v>
      </c>
      <c r="D32" s="152">
        <v>29199629</v>
      </c>
      <c r="E32" s="152">
        <v>41422003</v>
      </c>
      <c r="F32" s="152">
        <v>22588747</v>
      </c>
      <c r="G32" s="315">
        <f t="shared" si="0"/>
        <v>21330394</v>
      </c>
      <c r="H32" s="316">
        <f t="shared" si="1"/>
        <v>2.7106057958619867</v>
      </c>
      <c r="I32" s="315">
        <f t="shared" si="2"/>
        <v>-6610882</v>
      </c>
      <c r="J32" s="316">
        <f t="shared" si="3"/>
        <v>-0.22640294505111691</v>
      </c>
    </row>
    <row r="33" spans="1:10" x14ac:dyDescent="0.2">
      <c r="A33" s="58" t="s">
        <v>268</v>
      </c>
      <c r="B33" s="151">
        <v>43659075</v>
      </c>
      <c r="C33" s="151">
        <v>161664548</v>
      </c>
      <c r="D33" s="151">
        <v>98909330</v>
      </c>
      <c r="E33" s="151">
        <v>180956313</v>
      </c>
      <c r="F33" s="151">
        <v>102759502</v>
      </c>
      <c r="G33" s="315">
        <f t="shared" si="0"/>
        <v>55250255</v>
      </c>
      <c r="H33" s="316">
        <f t="shared" si="1"/>
        <v>1.265493027509172</v>
      </c>
      <c r="I33" s="315">
        <f t="shared" si="2"/>
        <v>3850172</v>
      </c>
      <c r="J33" s="316">
        <f t="shared" si="3"/>
        <v>3.8926277227840922E-2</v>
      </c>
    </row>
    <row r="34" spans="1:10" ht="18" x14ac:dyDescent="0.2">
      <c r="A34" s="317" t="s">
        <v>11</v>
      </c>
      <c r="B34" s="318">
        <f>SUM(B6:B33)</f>
        <v>209159552</v>
      </c>
      <c r="C34" s="318">
        <f t="shared" ref="C34:F34" si="4">SUM(C6:C33)</f>
        <v>543191364</v>
      </c>
      <c r="D34" s="318">
        <f t="shared" si="4"/>
        <v>356074726</v>
      </c>
      <c r="E34" s="318">
        <f t="shared" si="4"/>
        <v>623620518</v>
      </c>
      <c r="F34" s="318">
        <f t="shared" si="4"/>
        <v>320106420</v>
      </c>
      <c r="G34" s="318">
        <f>D34-B34</f>
        <v>146915174</v>
      </c>
      <c r="H34" s="319">
        <f>(D34/B34)-1</f>
        <v>0.70240719391099105</v>
      </c>
      <c r="I34" s="318">
        <f>F34-D34</f>
        <v>-35968306</v>
      </c>
      <c r="J34" s="319">
        <f>(F34/D34)-1</f>
        <v>-0.10101336425658025</v>
      </c>
    </row>
    <row r="35" spans="1:10" x14ac:dyDescent="0.2">
      <c r="A35" s="57" t="s">
        <v>117</v>
      </c>
      <c r="B35" s="17"/>
      <c r="C35" s="17"/>
      <c r="D35" s="149"/>
      <c r="E35" s="149"/>
      <c r="F35" s="149"/>
      <c r="G35" s="17"/>
      <c r="H35" s="17"/>
      <c r="I35" s="17"/>
    </row>
    <row r="36" spans="1:10" x14ac:dyDescent="0.2">
      <c r="A36" s="57" t="s">
        <v>244</v>
      </c>
      <c r="B36" s="43"/>
      <c r="C36" s="43"/>
      <c r="D36" s="150"/>
      <c r="E36" s="150"/>
      <c r="F36" s="150"/>
      <c r="G36" s="43"/>
      <c r="H36" s="43"/>
      <c r="I36" s="43"/>
    </row>
    <row r="37" spans="1:10" x14ac:dyDescent="0.2">
      <c r="A37" s="57" t="s">
        <v>118</v>
      </c>
      <c r="B37" s="17"/>
      <c r="C37" s="17"/>
      <c r="D37" s="149"/>
      <c r="E37" s="149"/>
      <c r="F37" s="149"/>
      <c r="G37" s="17"/>
      <c r="H37" s="17"/>
      <c r="I37" s="17"/>
    </row>
    <row r="38" spans="1:10" x14ac:dyDescent="0.2">
      <c r="A38" s="42"/>
      <c r="B38" s="17"/>
      <c r="C38" s="17"/>
      <c r="D38" s="149"/>
      <c r="E38" s="149"/>
      <c r="F38" s="149"/>
      <c r="G38" s="17"/>
      <c r="H38" s="17"/>
      <c r="I38" s="17"/>
    </row>
  </sheetData>
  <mergeCells count="12">
    <mergeCell ref="A1:J1"/>
    <mergeCell ref="G4:G5"/>
    <mergeCell ref="H4:H5"/>
    <mergeCell ref="I4:I5"/>
    <mergeCell ref="J4:J5"/>
    <mergeCell ref="A4:A5"/>
    <mergeCell ref="B4:B5"/>
    <mergeCell ref="C4:C5"/>
    <mergeCell ref="D4:D5"/>
    <mergeCell ref="E4:E5"/>
    <mergeCell ref="F4:F5"/>
    <mergeCell ref="B2:J3"/>
  </mergeCells>
  <pageMargins left="0.31496062992125984" right="0.11811023622047245" top="0.74803149606299213" bottom="0.74803149606299213" header="0.31496062992125984" footer="0.31496062992125984"/>
  <pageSetup paperSize="9" scale="75" orientation="landscape" r:id="rId1"/>
  <ignoredErrors>
    <ignoredError sqref="H6:H34 I6:I34" 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XFD4007"/>
  <sheetViews>
    <sheetView tabSelected="1" zoomScale="87" zoomScaleNormal="87" workbookViewId="0">
      <pane ySplit="8" topLeftCell="A2446" activePane="bottomLeft" state="frozen"/>
      <selection pane="bottomLeft" activeCell="F2455" sqref="F2455:F2486"/>
    </sheetView>
  </sheetViews>
  <sheetFormatPr baseColWidth="10" defaultColWidth="21.5703125" defaultRowHeight="15.75" customHeight="1" x14ac:dyDescent="0.2"/>
  <cols>
    <col min="1" max="1" width="85.42578125" style="488" customWidth="1"/>
    <col min="2" max="2" width="21.5703125" style="488"/>
    <col min="3" max="3" width="21.5703125" style="487"/>
    <col min="4" max="4" width="21.5703125" style="488"/>
    <col min="5" max="5" width="18" style="485" customWidth="1"/>
    <col min="6" max="6" width="21.5703125" style="488"/>
    <col min="7" max="7" width="18.140625" style="487" customWidth="1"/>
    <col min="8" max="8" width="21.5703125" style="487"/>
    <col min="9" max="9" width="18" style="487" customWidth="1"/>
    <col min="10" max="10" width="41" style="487" customWidth="1"/>
    <col min="11" max="16384" width="21.5703125" style="369"/>
  </cols>
  <sheetData>
    <row r="1" spans="1:32" s="358" customFormat="1" x14ac:dyDescent="0.25">
      <c r="A1" s="860" t="s">
        <v>237</v>
      </c>
      <c r="B1" s="861"/>
      <c r="C1" s="861"/>
      <c r="D1" s="861"/>
      <c r="E1" s="861"/>
      <c r="F1" s="861"/>
      <c r="G1" s="861"/>
      <c r="H1" s="861"/>
      <c r="I1" s="861"/>
      <c r="J1" s="861"/>
      <c r="K1" s="355"/>
      <c r="L1" s="356"/>
      <c r="M1" s="357"/>
      <c r="N1" s="357"/>
      <c r="O1" s="357"/>
      <c r="P1" s="357"/>
      <c r="Q1" s="357"/>
      <c r="R1" s="357"/>
      <c r="S1" s="357"/>
      <c r="T1" s="357"/>
      <c r="U1" s="357"/>
      <c r="V1" s="355"/>
      <c r="W1" s="355"/>
      <c r="X1" s="355"/>
      <c r="Y1" s="355"/>
      <c r="Z1" s="355"/>
    </row>
    <row r="2" spans="1:32" s="358" customFormat="1" ht="18" customHeight="1" x14ac:dyDescent="0.25">
      <c r="A2" s="860" t="s">
        <v>229</v>
      </c>
      <c r="B2" s="861"/>
      <c r="C2" s="861"/>
      <c r="D2" s="861"/>
      <c r="E2" s="861"/>
      <c r="F2" s="861"/>
      <c r="G2" s="861"/>
      <c r="H2" s="861"/>
      <c r="I2" s="861"/>
      <c r="J2" s="861"/>
      <c r="K2" s="355"/>
      <c r="L2" s="355"/>
      <c r="M2" s="355"/>
      <c r="N2" s="355"/>
      <c r="O2" s="355"/>
      <c r="P2" s="355"/>
      <c r="Q2" s="355"/>
      <c r="R2" s="355"/>
      <c r="S2" s="355"/>
      <c r="T2" s="355"/>
      <c r="U2" s="355"/>
      <c r="V2" s="355"/>
      <c r="W2" s="355"/>
      <c r="X2" s="355"/>
      <c r="Y2" s="355"/>
      <c r="Z2" s="355"/>
    </row>
    <row r="3" spans="1:32" s="361" customFormat="1" x14ac:dyDescent="0.25">
      <c r="A3" s="359" t="s">
        <v>124</v>
      </c>
      <c r="B3" s="862" t="s">
        <v>682</v>
      </c>
      <c r="C3" s="863"/>
      <c r="D3" s="863"/>
      <c r="E3" s="863"/>
      <c r="F3" s="863"/>
      <c r="G3" s="863"/>
      <c r="H3" s="863"/>
      <c r="I3" s="863"/>
      <c r="J3" s="864"/>
      <c r="K3" s="360"/>
      <c r="L3" s="360"/>
      <c r="M3" s="360"/>
      <c r="N3" s="360"/>
      <c r="O3" s="360"/>
      <c r="P3" s="360"/>
      <c r="Q3" s="360"/>
      <c r="R3" s="360"/>
      <c r="S3" s="360"/>
      <c r="T3" s="360"/>
      <c r="U3" s="360"/>
      <c r="V3" s="360"/>
      <c r="W3" s="360"/>
      <c r="X3" s="360"/>
      <c r="Y3" s="360"/>
      <c r="Z3" s="360"/>
    </row>
    <row r="4" spans="1:32" s="361" customFormat="1" x14ac:dyDescent="0.25">
      <c r="A4" s="359"/>
      <c r="B4" s="359"/>
      <c r="C4" s="359"/>
      <c r="D4" s="362"/>
      <c r="E4" s="363"/>
      <c r="F4" s="359"/>
      <c r="G4" s="359"/>
      <c r="H4" s="359"/>
      <c r="I4" s="362"/>
      <c r="J4" s="359"/>
      <c r="K4" s="360"/>
      <c r="L4" s="360"/>
      <c r="M4" s="360"/>
      <c r="N4" s="360"/>
      <c r="O4" s="360"/>
      <c r="P4" s="360"/>
      <c r="Q4" s="360"/>
      <c r="R4" s="360"/>
      <c r="S4" s="360"/>
      <c r="T4" s="360"/>
      <c r="U4" s="360"/>
      <c r="V4" s="360"/>
      <c r="W4" s="360"/>
      <c r="X4" s="360"/>
      <c r="Y4" s="360"/>
      <c r="Z4" s="360"/>
    </row>
    <row r="5" spans="1:32" s="361" customFormat="1" x14ac:dyDescent="0.25">
      <c r="A5" s="359" t="s">
        <v>119</v>
      </c>
      <c r="B5" s="359"/>
      <c r="C5" s="359"/>
      <c r="D5" s="362"/>
      <c r="E5" s="363"/>
      <c r="F5" s="359"/>
      <c r="G5" s="359" t="s">
        <v>79</v>
      </c>
      <c r="H5" s="359" t="s">
        <v>125</v>
      </c>
      <c r="I5" s="362"/>
      <c r="J5" s="359"/>
      <c r="K5" s="364"/>
      <c r="L5" s="364"/>
      <c r="M5" s="364"/>
      <c r="N5" s="364"/>
      <c r="O5" s="364"/>
      <c r="P5" s="364"/>
      <c r="Q5" s="364"/>
      <c r="R5" s="364"/>
      <c r="S5" s="364"/>
      <c r="T5" s="364"/>
      <c r="U5" s="364"/>
      <c r="V5" s="364"/>
      <c r="W5" s="364"/>
      <c r="X5" s="364"/>
      <c r="Y5" s="364"/>
      <c r="Z5" s="364"/>
    </row>
    <row r="6" spans="1:32" ht="45" customHeight="1" x14ac:dyDescent="0.25">
      <c r="A6" s="359" t="s">
        <v>230</v>
      </c>
      <c r="B6" s="365" t="s">
        <v>187</v>
      </c>
      <c r="C6" s="365" t="s">
        <v>120</v>
      </c>
      <c r="D6" s="366" t="s">
        <v>188</v>
      </c>
      <c r="E6" s="367" t="s">
        <v>231</v>
      </c>
      <c r="F6" s="365" t="s">
        <v>189</v>
      </c>
      <c r="G6" s="365" t="s">
        <v>232</v>
      </c>
      <c r="H6" s="365" t="s">
        <v>121</v>
      </c>
      <c r="I6" s="365" t="s">
        <v>123</v>
      </c>
      <c r="J6" s="365" t="s">
        <v>127</v>
      </c>
      <c r="K6" s="368"/>
      <c r="L6" s="368"/>
      <c r="M6" s="368"/>
      <c r="N6" s="368"/>
      <c r="O6" s="368"/>
      <c r="P6" s="368"/>
      <c r="Q6" s="368"/>
      <c r="R6" s="368"/>
      <c r="S6" s="368"/>
      <c r="T6" s="368"/>
      <c r="U6" s="368"/>
      <c r="V6" s="368"/>
      <c r="W6" s="368"/>
      <c r="X6" s="368"/>
      <c r="Y6" s="368"/>
      <c r="Z6" s="368"/>
    </row>
    <row r="7" spans="1:32" s="376" customFormat="1" ht="18" customHeight="1" x14ac:dyDescent="0.2">
      <c r="A7" s="370" t="s">
        <v>269</v>
      </c>
      <c r="B7" s="371"/>
      <c r="C7" s="372"/>
      <c r="D7" s="371"/>
      <c r="E7" s="373"/>
      <c r="F7" s="371"/>
      <c r="G7" s="372"/>
      <c r="H7" s="372"/>
      <c r="I7" s="372"/>
      <c r="J7" s="372"/>
      <c r="K7" s="374"/>
      <c r="L7" s="374"/>
      <c r="M7" s="374"/>
      <c r="N7" s="374"/>
      <c r="O7" s="374"/>
      <c r="P7" s="374"/>
      <c r="Q7" s="374"/>
      <c r="R7" s="374"/>
      <c r="S7" s="374"/>
      <c r="T7" s="374"/>
      <c r="U7" s="374"/>
      <c r="V7" s="374"/>
      <c r="W7" s="374"/>
      <c r="X7" s="374"/>
      <c r="Y7" s="374"/>
      <c r="Z7" s="374"/>
      <c r="AA7" s="375"/>
      <c r="AB7" s="375"/>
      <c r="AC7" s="375"/>
      <c r="AD7" s="375"/>
      <c r="AE7" s="375"/>
      <c r="AF7" s="375"/>
    </row>
    <row r="8" spans="1:32" s="383" customFormat="1" ht="31.5" customHeight="1" x14ac:dyDescent="0.25">
      <c r="A8" s="377" t="s">
        <v>683</v>
      </c>
      <c r="B8" s="377" t="s">
        <v>564</v>
      </c>
      <c r="C8" s="377" t="s">
        <v>684</v>
      </c>
      <c r="D8" s="378" t="s">
        <v>685</v>
      </c>
      <c r="E8" s="379">
        <v>73489.919999999998</v>
      </c>
      <c r="F8" s="377" t="s">
        <v>686</v>
      </c>
      <c r="G8" s="380" t="s">
        <v>138</v>
      </c>
      <c r="H8" s="381">
        <v>44207</v>
      </c>
      <c r="I8" s="382"/>
      <c r="J8" s="380"/>
    </row>
    <row r="9" spans="1:32" s="383" customFormat="1" ht="48" x14ac:dyDescent="0.25">
      <c r="A9" s="377" t="s">
        <v>687</v>
      </c>
      <c r="B9" s="377" t="s">
        <v>564</v>
      </c>
      <c r="C9" s="377" t="s">
        <v>684</v>
      </c>
      <c r="D9" s="378" t="s">
        <v>688</v>
      </c>
      <c r="E9" s="379">
        <v>36700</v>
      </c>
      <c r="F9" s="377" t="s">
        <v>689</v>
      </c>
      <c r="G9" s="380" t="s">
        <v>138</v>
      </c>
      <c r="H9" s="381">
        <v>44208</v>
      </c>
      <c r="I9" s="382"/>
      <c r="J9" s="380"/>
    </row>
    <row r="10" spans="1:32" s="383" customFormat="1" ht="48" x14ac:dyDescent="0.25">
      <c r="A10" s="377" t="s">
        <v>690</v>
      </c>
      <c r="B10" s="377" t="s">
        <v>564</v>
      </c>
      <c r="C10" s="377" t="s">
        <v>684</v>
      </c>
      <c r="D10" s="378" t="s">
        <v>688</v>
      </c>
      <c r="E10" s="379">
        <v>194000</v>
      </c>
      <c r="F10" s="377" t="s">
        <v>691</v>
      </c>
      <c r="G10" s="380" t="s">
        <v>138</v>
      </c>
      <c r="H10" s="381">
        <v>44207</v>
      </c>
      <c r="I10" s="382"/>
      <c r="J10" s="380"/>
    </row>
    <row r="11" spans="1:32" s="383" customFormat="1" ht="48" x14ac:dyDescent="0.25">
      <c r="A11" s="377" t="s">
        <v>692</v>
      </c>
      <c r="B11" s="377" t="s">
        <v>564</v>
      </c>
      <c r="C11" s="377" t="s">
        <v>684</v>
      </c>
      <c r="D11" s="378" t="s">
        <v>688</v>
      </c>
      <c r="E11" s="379">
        <v>44900</v>
      </c>
      <c r="F11" s="377" t="s">
        <v>693</v>
      </c>
      <c r="G11" s="380" t="s">
        <v>138</v>
      </c>
      <c r="H11" s="381">
        <v>44207</v>
      </c>
      <c r="I11" s="382"/>
      <c r="J11" s="380"/>
    </row>
    <row r="12" spans="1:32" s="383" customFormat="1" ht="48" x14ac:dyDescent="0.25">
      <c r="A12" s="377" t="s">
        <v>694</v>
      </c>
      <c r="B12" s="377" t="s">
        <v>564</v>
      </c>
      <c r="C12" s="377" t="s">
        <v>684</v>
      </c>
      <c r="D12" s="378" t="s">
        <v>695</v>
      </c>
      <c r="E12" s="379">
        <v>84000</v>
      </c>
      <c r="F12" s="377" t="s">
        <v>696</v>
      </c>
      <c r="G12" s="380" t="s">
        <v>138</v>
      </c>
      <c r="H12" s="381">
        <v>44208</v>
      </c>
      <c r="I12" s="382"/>
      <c r="J12" s="380"/>
    </row>
    <row r="13" spans="1:32" s="383" customFormat="1" ht="60" x14ac:dyDescent="0.25">
      <c r="A13" s="377" t="s">
        <v>697</v>
      </c>
      <c r="B13" s="377" t="s">
        <v>564</v>
      </c>
      <c r="C13" s="377" t="s">
        <v>684</v>
      </c>
      <c r="D13" s="378" t="s">
        <v>698</v>
      </c>
      <c r="E13" s="379">
        <v>194550</v>
      </c>
      <c r="F13" s="377" t="s">
        <v>691</v>
      </c>
      <c r="G13" s="380" t="s">
        <v>138</v>
      </c>
      <c r="H13" s="381">
        <v>44208</v>
      </c>
      <c r="I13" s="382"/>
      <c r="J13" s="380"/>
    </row>
    <row r="14" spans="1:32" s="383" customFormat="1" ht="48" x14ac:dyDescent="0.25">
      <c r="A14" s="377" t="s">
        <v>699</v>
      </c>
      <c r="B14" s="377" t="s">
        <v>564</v>
      </c>
      <c r="C14" s="377" t="s">
        <v>684</v>
      </c>
      <c r="D14" s="378" t="s">
        <v>698</v>
      </c>
      <c r="E14" s="379">
        <v>37000</v>
      </c>
      <c r="F14" s="377" t="s">
        <v>700</v>
      </c>
      <c r="G14" s="380" t="s">
        <v>138</v>
      </c>
      <c r="H14" s="381">
        <v>44208</v>
      </c>
      <c r="I14" s="382"/>
      <c r="J14" s="380"/>
    </row>
    <row r="15" spans="1:32" s="383" customFormat="1" ht="60" x14ac:dyDescent="0.25">
      <c r="A15" s="377" t="s">
        <v>701</v>
      </c>
      <c r="B15" s="377" t="s">
        <v>564</v>
      </c>
      <c r="C15" s="377" t="s">
        <v>684</v>
      </c>
      <c r="D15" s="378" t="s">
        <v>702</v>
      </c>
      <c r="E15" s="379">
        <v>75600</v>
      </c>
      <c r="F15" s="377" t="s">
        <v>703</v>
      </c>
      <c r="G15" s="380" t="s">
        <v>138</v>
      </c>
      <c r="H15" s="381">
        <v>44210</v>
      </c>
      <c r="I15" s="382"/>
      <c r="J15" s="380"/>
    </row>
    <row r="16" spans="1:32" s="383" customFormat="1" ht="60" x14ac:dyDescent="0.25">
      <c r="A16" s="377" t="s">
        <v>704</v>
      </c>
      <c r="B16" s="377" t="s">
        <v>564</v>
      </c>
      <c r="C16" s="377" t="s">
        <v>684</v>
      </c>
      <c r="D16" s="378" t="s">
        <v>702</v>
      </c>
      <c r="E16" s="379">
        <v>420000</v>
      </c>
      <c r="F16" s="377" t="s">
        <v>696</v>
      </c>
      <c r="G16" s="380" t="s">
        <v>138</v>
      </c>
      <c r="H16" s="381">
        <v>44209</v>
      </c>
      <c r="I16" s="382"/>
      <c r="J16" s="380"/>
    </row>
    <row r="17" spans="1:10" s="383" customFormat="1" ht="60" x14ac:dyDescent="0.25">
      <c r="A17" s="377" t="s">
        <v>705</v>
      </c>
      <c r="B17" s="377" t="s">
        <v>564</v>
      </c>
      <c r="C17" s="377" t="s">
        <v>684</v>
      </c>
      <c r="D17" s="378" t="s">
        <v>702</v>
      </c>
      <c r="E17" s="379">
        <v>69500</v>
      </c>
      <c r="F17" s="377" t="s">
        <v>693</v>
      </c>
      <c r="G17" s="380" t="s">
        <v>138</v>
      </c>
      <c r="H17" s="381">
        <v>44209</v>
      </c>
      <c r="I17" s="382"/>
      <c r="J17" s="380"/>
    </row>
    <row r="18" spans="1:10" s="383" customFormat="1" ht="60" x14ac:dyDescent="0.25">
      <c r="A18" s="377" t="s">
        <v>706</v>
      </c>
      <c r="B18" s="377" t="s">
        <v>564</v>
      </c>
      <c r="C18" s="377" t="s">
        <v>684</v>
      </c>
      <c r="D18" s="378" t="s">
        <v>702</v>
      </c>
      <c r="E18" s="379">
        <v>99000</v>
      </c>
      <c r="F18" s="377" t="s">
        <v>707</v>
      </c>
      <c r="G18" s="380" t="s">
        <v>138</v>
      </c>
      <c r="H18" s="381">
        <v>44209</v>
      </c>
      <c r="I18" s="382"/>
      <c r="J18" s="380"/>
    </row>
    <row r="19" spans="1:10" s="383" customFormat="1" ht="60" x14ac:dyDescent="0.25">
      <c r="A19" s="377" t="s">
        <v>708</v>
      </c>
      <c r="B19" s="377" t="s">
        <v>564</v>
      </c>
      <c r="C19" s="377" t="s">
        <v>684</v>
      </c>
      <c r="D19" s="378" t="s">
        <v>709</v>
      </c>
      <c r="E19" s="379">
        <v>291000</v>
      </c>
      <c r="F19" s="377" t="s">
        <v>710</v>
      </c>
      <c r="G19" s="380" t="s">
        <v>138</v>
      </c>
      <c r="H19" s="381">
        <v>44208</v>
      </c>
      <c r="I19" s="382"/>
      <c r="J19" s="380"/>
    </row>
    <row r="20" spans="1:10" s="383" customFormat="1" ht="60" x14ac:dyDescent="0.25">
      <c r="A20" s="377" t="s">
        <v>711</v>
      </c>
      <c r="B20" s="377" t="s">
        <v>564</v>
      </c>
      <c r="C20" s="377" t="s">
        <v>684</v>
      </c>
      <c r="D20" s="378" t="s">
        <v>709</v>
      </c>
      <c r="E20" s="379">
        <v>44900</v>
      </c>
      <c r="F20" s="377" t="s">
        <v>693</v>
      </c>
      <c r="G20" s="380" t="s">
        <v>138</v>
      </c>
      <c r="H20" s="381">
        <v>44208</v>
      </c>
      <c r="I20" s="382"/>
      <c r="J20" s="380"/>
    </row>
    <row r="21" spans="1:10" s="383" customFormat="1" ht="60" x14ac:dyDescent="0.25">
      <c r="A21" s="377" t="s">
        <v>712</v>
      </c>
      <c r="B21" s="377" t="s">
        <v>564</v>
      </c>
      <c r="C21" s="377" t="s">
        <v>684</v>
      </c>
      <c r="D21" s="378" t="s">
        <v>709</v>
      </c>
      <c r="E21" s="379">
        <v>41800</v>
      </c>
      <c r="F21" s="377" t="s">
        <v>713</v>
      </c>
      <c r="G21" s="380" t="s">
        <v>138</v>
      </c>
      <c r="H21" s="381">
        <v>44208</v>
      </c>
      <c r="I21" s="382"/>
      <c r="J21" s="380"/>
    </row>
    <row r="22" spans="1:10" s="383" customFormat="1" ht="24" x14ac:dyDescent="0.25">
      <c r="A22" s="377" t="s">
        <v>714</v>
      </c>
      <c r="B22" s="377" t="s">
        <v>564</v>
      </c>
      <c r="C22" s="377" t="s">
        <v>684</v>
      </c>
      <c r="D22" s="378" t="s">
        <v>715</v>
      </c>
      <c r="E22" s="379">
        <v>73689.919999999998</v>
      </c>
      <c r="F22" s="377" t="s">
        <v>716</v>
      </c>
      <c r="G22" s="380" t="s">
        <v>138</v>
      </c>
      <c r="H22" s="381">
        <v>44224</v>
      </c>
      <c r="I22" s="382"/>
      <c r="J22" s="380"/>
    </row>
    <row r="23" spans="1:10" s="383" customFormat="1" ht="24" x14ac:dyDescent="0.25">
      <c r="A23" s="377" t="s">
        <v>717</v>
      </c>
      <c r="B23" s="377" t="s">
        <v>564</v>
      </c>
      <c r="C23" s="377" t="s">
        <v>684</v>
      </c>
      <c r="D23" s="378" t="s">
        <v>718</v>
      </c>
      <c r="E23" s="379">
        <v>137500</v>
      </c>
      <c r="F23" s="377" t="s">
        <v>719</v>
      </c>
      <c r="G23" s="380" t="s">
        <v>138</v>
      </c>
      <c r="H23" s="381">
        <v>44229</v>
      </c>
      <c r="I23" s="382"/>
      <c r="J23" s="380"/>
    </row>
    <row r="24" spans="1:10" s="383" customFormat="1" ht="24" x14ac:dyDescent="0.25">
      <c r="A24" s="377" t="s">
        <v>720</v>
      </c>
      <c r="B24" s="377" t="s">
        <v>564</v>
      </c>
      <c r="C24" s="377" t="s">
        <v>684</v>
      </c>
      <c r="D24" s="378" t="s">
        <v>721</v>
      </c>
      <c r="E24" s="379">
        <v>383910</v>
      </c>
      <c r="F24" s="377" t="s">
        <v>722</v>
      </c>
      <c r="G24" s="380" t="s">
        <v>138</v>
      </c>
      <c r="H24" s="381">
        <v>44237</v>
      </c>
      <c r="I24" s="382"/>
      <c r="J24" s="380"/>
    </row>
    <row r="25" spans="1:10" s="383" customFormat="1" ht="24" x14ac:dyDescent="0.25">
      <c r="A25" s="377" t="s">
        <v>723</v>
      </c>
      <c r="B25" s="377" t="s">
        <v>564</v>
      </c>
      <c r="C25" s="377" t="s">
        <v>684</v>
      </c>
      <c r="D25" s="378" t="s">
        <v>724</v>
      </c>
      <c r="E25" s="379">
        <v>38500</v>
      </c>
      <c r="F25" s="377" t="s">
        <v>719</v>
      </c>
      <c r="G25" s="380" t="s">
        <v>138</v>
      </c>
      <c r="H25" s="381">
        <v>44231</v>
      </c>
      <c r="I25" s="382"/>
      <c r="J25" s="380"/>
    </row>
    <row r="26" spans="1:10" s="383" customFormat="1" ht="60" x14ac:dyDescent="0.25">
      <c r="A26" s="377" t="s">
        <v>725</v>
      </c>
      <c r="B26" s="377" t="s">
        <v>564</v>
      </c>
      <c r="C26" s="377" t="s">
        <v>684</v>
      </c>
      <c r="D26" s="378" t="s">
        <v>726</v>
      </c>
      <c r="E26" s="379">
        <v>37629.64</v>
      </c>
      <c r="F26" s="377" t="s">
        <v>727</v>
      </c>
      <c r="G26" s="380" t="s">
        <v>138</v>
      </c>
      <c r="H26" s="381">
        <v>44244</v>
      </c>
      <c r="I26" s="382"/>
      <c r="J26" s="380"/>
    </row>
    <row r="27" spans="1:10" s="383" customFormat="1" ht="60" x14ac:dyDescent="0.25">
      <c r="A27" s="377" t="s">
        <v>728</v>
      </c>
      <c r="B27" s="377" t="s">
        <v>564</v>
      </c>
      <c r="C27" s="377" t="s">
        <v>684</v>
      </c>
      <c r="D27" s="378" t="s">
        <v>729</v>
      </c>
      <c r="E27" s="379">
        <v>245100</v>
      </c>
      <c r="F27" s="377" t="s">
        <v>693</v>
      </c>
      <c r="G27" s="380" t="s">
        <v>138</v>
      </c>
      <c r="H27" s="381">
        <v>44306</v>
      </c>
      <c r="I27" s="382"/>
      <c r="J27" s="380"/>
    </row>
    <row r="28" spans="1:10" s="383" customFormat="1" ht="60" x14ac:dyDescent="0.25">
      <c r="A28" s="377" t="s">
        <v>730</v>
      </c>
      <c r="B28" s="377" t="s">
        <v>564</v>
      </c>
      <c r="C28" s="377" t="s">
        <v>684</v>
      </c>
      <c r="D28" s="378" t="s">
        <v>729</v>
      </c>
      <c r="E28" s="379">
        <v>126720</v>
      </c>
      <c r="F28" s="377" t="s">
        <v>731</v>
      </c>
      <c r="G28" s="380" t="s">
        <v>138</v>
      </c>
      <c r="H28" s="381">
        <v>44301</v>
      </c>
      <c r="I28" s="382"/>
      <c r="J28" s="380"/>
    </row>
    <row r="29" spans="1:10" s="383" customFormat="1" ht="60" x14ac:dyDescent="0.25">
      <c r="A29" s="377" t="s">
        <v>732</v>
      </c>
      <c r="B29" s="377" t="s">
        <v>564</v>
      </c>
      <c r="C29" s="377" t="s">
        <v>684</v>
      </c>
      <c r="D29" s="378" t="s">
        <v>729</v>
      </c>
      <c r="E29" s="379">
        <v>132000</v>
      </c>
      <c r="F29" s="377" t="s">
        <v>733</v>
      </c>
      <c r="G29" s="380" t="s">
        <v>138</v>
      </c>
      <c r="H29" s="381">
        <v>44301</v>
      </c>
      <c r="I29" s="382"/>
      <c r="J29" s="380"/>
    </row>
    <row r="30" spans="1:10" s="383" customFormat="1" ht="60" x14ac:dyDescent="0.25">
      <c r="A30" s="377" t="s">
        <v>734</v>
      </c>
      <c r="B30" s="377" t="s">
        <v>564</v>
      </c>
      <c r="C30" s="377" t="s">
        <v>684</v>
      </c>
      <c r="D30" s="378" t="s">
        <v>735</v>
      </c>
      <c r="E30" s="379">
        <v>594100</v>
      </c>
      <c r="F30" s="377" t="s">
        <v>736</v>
      </c>
      <c r="G30" s="380" t="s">
        <v>138</v>
      </c>
      <c r="H30" s="381">
        <v>44307</v>
      </c>
      <c r="I30" s="382"/>
      <c r="J30" s="380"/>
    </row>
    <row r="31" spans="1:10" s="383" customFormat="1" ht="60" x14ac:dyDescent="0.25">
      <c r="A31" s="377" t="s">
        <v>737</v>
      </c>
      <c r="B31" s="377" t="s">
        <v>564</v>
      </c>
      <c r="C31" s="377" t="s">
        <v>684</v>
      </c>
      <c r="D31" s="378" t="s">
        <v>735</v>
      </c>
      <c r="E31" s="379">
        <v>54619.839999999997</v>
      </c>
      <c r="F31" s="377" t="s">
        <v>738</v>
      </c>
      <c r="G31" s="380" t="s">
        <v>138</v>
      </c>
      <c r="H31" s="381">
        <v>44307</v>
      </c>
      <c r="I31" s="382"/>
      <c r="J31" s="380"/>
    </row>
    <row r="32" spans="1:10" s="383" customFormat="1" ht="60" x14ac:dyDescent="0.25">
      <c r="A32" s="377" t="s">
        <v>739</v>
      </c>
      <c r="B32" s="377" t="s">
        <v>564</v>
      </c>
      <c r="C32" s="377" t="s">
        <v>684</v>
      </c>
      <c r="D32" s="378" t="s">
        <v>735</v>
      </c>
      <c r="E32" s="379">
        <v>45050</v>
      </c>
      <c r="F32" s="377" t="s">
        <v>740</v>
      </c>
      <c r="G32" s="380" t="s">
        <v>138</v>
      </c>
      <c r="H32" s="381">
        <v>44307</v>
      </c>
      <c r="I32" s="382"/>
      <c r="J32" s="380"/>
    </row>
    <row r="33" spans="1:10" s="383" customFormat="1" ht="48" x14ac:dyDescent="0.25">
      <c r="A33" s="377" t="s">
        <v>741</v>
      </c>
      <c r="B33" s="377" t="s">
        <v>564</v>
      </c>
      <c r="C33" s="377" t="s">
        <v>684</v>
      </c>
      <c r="D33" s="378" t="s">
        <v>742</v>
      </c>
      <c r="E33" s="379">
        <v>5060000</v>
      </c>
      <c r="F33" s="377" t="s">
        <v>743</v>
      </c>
      <c r="G33" s="380" t="s">
        <v>138</v>
      </c>
      <c r="H33" s="381">
        <v>44320</v>
      </c>
      <c r="I33" s="382"/>
      <c r="J33" s="380"/>
    </row>
    <row r="34" spans="1:10" s="383" customFormat="1" ht="48" x14ac:dyDescent="0.25">
      <c r="A34" s="377" t="s">
        <v>744</v>
      </c>
      <c r="B34" s="377" t="s">
        <v>564</v>
      </c>
      <c r="C34" s="377" t="s">
        <v>684</v>
      </c>
      <c r="D34" s="378" t="s">
        <v>742</v>
      </c>
      <c r="E34" s="379">
        <v>457300</v>
      </c>
      <c r="F34" s="377" t="s">
        <v>745</v>
      </c>
      <c r="G34" s="380" t="s">
        <v>138</v>
      </c>
      <c r="H34" s="381">
        <v>44330</v>
      </c>
      <c r="I34" s="382"/>
      <c r="J34" s="380"/>
    </row>
    <row r="35" spans="1:10" s="383" customFormat="1" ht="108" x14ac:dyDescent="0.25">
      <c r="A35" s="377" t="s">
        <v>746</v>
      </c>
      <c r="B35" s="377" t="s">
        <v>564</v>
      </c>
      <c r="C35" s="377" t="s">
        <v>684</v>
      </c>
      <c r="D35" s="378" t="s">
        <v>747</v>
      </c>
      <c r="E35" s="379">
        <v>553106.42000000004</v>
      </c>
      <c r="F35" s="377" t="s">
        <v>748</v>
      </c>
      <c r="G35" s="380" t="s">
        <v>138</v>
      </c>
      <c r="H35" s="381">
        <v>44365</v>
      </c>
      <c r="I35" s="382"/>
      <c r="J35" s="380"/>
    </row>
    <row r="36" spans="1:10" s="383" customFormat="1" ht="36" x14ac:dyDescent="0.25">
      <c r="A36" s="377" t="s">
        <v>749</v>
      </c>
      <c r="B36" s="377" t="s">
        <v>564</v>
      </c>
      <c r="C36" s="377" t="s">
        <v>684</v>
      </c>
      <c r="D36" s="378" t="s">
        <v>750</v>
      </c>
      <c r="E36" s="379">
        <v>163900</v>
      </c>
      <c r="F36" s="377" t="s">
        <v>751</v>
      </c>
      <c r="G36" s="380" t="s">
        <v>138</v>
      </c>
      <c r="H36" s="381">
        <v>44337</v>
      </c>
      <c r="I36" s="382"/>
      <c r="J36" s="380"/>
    </row>
    <row r="37" spans="1:10" s="383" customFormat="1" ht="36" x14ac:dyDescent="0.25">
      <c r="A37" s="377" t="s">
        <v>752</v>
      </c>
      <c r="B37" s="377" t="s">
        <v>564</v>
      </c>
      <c r="C37" s="377" t="s">
        <v>684</v>
      </c>
      <c r="D37" s="378" t="s">
        <v>753</v>
      </c>
      <c r="E37" s="379">
        <v>1069980</v>
      </c>
      <c r="F37" s="377" t="s">
        <v>754</v>
      </c>
      <c r="G37" s="380" t="s">
        <v>138</v>
      </c>
      <c r="H37" s="381">
        <v>44337</v>
      </c>
      <c r="I37" s="382"/>
      <c r="J37" s="380"/>
    </row>
    <row r="38" spans="1:10" s="383" customFormat="1" ht="36" x14ac:dyDescent="0.25">
      <c r="A38" s="377" t="s">
        <v>755</v>
      </c>
      <c r="B38" s="377" t="s">
        <v>564</v>
      </c>
      <c r="C38" s="377" t="s">
        <v>684</v>
      </c>
      <c r="D38" s="378" t="s">
        <v>756</v>
      </c>
      <c r="E38" s="379">
        <v>1142000</v>
      </c>
      <c r="F38" s="377" t="s">
        <v>757</v>
      </c>
      <c r="G38" s="380" t="s">
        <v>138</v>
      </c>
      <c r="H38" s="381">
        <v>44355</v>
      </c>
      <c r="I38" s="382"/>
      <c r="J38" s="380"/>
    </row>
    <row r="39" spans="1:10" s="383" customFormat="1" ht="48" x14ac:dyDescent="0.25">
      <c r="A39" s="377" t="s">
        <v>758</v>
      </c>
      <c r="B39" s="377" t="s">
        <v>564</v>
      </c>
      <c r="C39" s="377" t="s">
        <v>684</v>
      </c>
      <c r="D39" s="378" t="s">
        <v>759</v>
      </c>
      <c r="E39" s="379">
        <v>494885</v>
      </c>
      <c r="F39" s="377" t="s">
        <v>760</v>
      </c>
      <c r="G39" s="380" t="s">
        <v>138</v>
      </c>
      <c r="H39" s="381">
        <v>44351</v>
      </c>
      <c r="I39" s="382"/>
      <c r="J39" s="380"/>
    </row>
    <row r="40" spans="1:10" s="383" customFormat="1" ht="48" x14ac:dyDescent="0.25">
      <c r="A40" s="377" t="s">
        <v>761</v>
      </c>
      <c r="B40" s="377" t="s">
        <v>564</v>
      </c>
      <c r="C40" s="377" t="s">
        <v>684</v>
      </c>
      <c r="D40" s="378" t="s">
        <v>762</v>
      </c>
      <c r="E40" s="379">
        <v>1781330</v>
      </c>
      <c r="F40" s="377" t="s">
        <v>763</v>
      </c>
      <c r="G40" s="380" t="s">
        <v>138</v>
      </c>
      <c r="H40" s="381">
        <v>44369</v>
      </c>
      <c r="I40" s="382"/>
      <c r="J40" s="380"/>
    </row>
    <row r="41" spans="1:10" s="383" customFormat="1" ht="36" x14ac:dyDescent="0.25">
      <c r="A41" s="377" t="s">
        <v>764</v>
      </c>
      <c r="B41" s="377" t="s">
        <v>564</v>
      </c>
      <c r="C41" s="377" t="s">
        <v>684</v>
      </c>
      <c r="D41" s="378" t="s">
        <v>765</v>
      </c>
      <c r="E41" s="379">
        <v>116000</v>
      </c>
      <c r="F41" s="377" t="s">
        <v>766</v>
      </c>
      <c r="G41" s="380" t="s">
        <v>138</v>
      </c>
      <c r="H41" s="381">
        <v>44362</v>
      </c>
      <c r="I41" s="382"/>
      <c r="J41" s="380"/>
    </row>
    <row r="42" spans="1:10" s="383" customFormat="1" ht="48" x14ac:dyDescent="0.25">
      <c r="A42" s="377" t="s">
        <v>767</v>
      </c>
      <c r="B42" s="377" t="s">
        <v>564</v>
      </c>
      <c r="C42" s="377" t="s">
        <v>684</v>
      </c>
      <c r="D42" s="378" t="s">
        <v>768</v>
      </c>
      <c r="E42" s="379">
        <v>847555</v>
      </c>
      <c r="F42" s="377" t="s">
        <v>760</v>
      </c>
      <c r="G42" s="380" t="s">
        <v>138</v>
      </c>
      <c r="H42" s="381">
        <v>44392</v>
      </c>
      <c r="I42" s="382"/>
      <c r="J42" s="380"/>
    </row>
    <row r="43" spans="1:10" s="383" customFormat="1" ht="36" x14ac:dyDescent="0.25">
      <c r="A43" s="377" t="s">
        <v>769</v>
      </c>
      <c r="B43" s="377" t="s">
        <v>564</v>
      </c>
      <c r="C43" s="377" t="s">
        <v>684</v>
      </c>
      <c r="D43" s="378" t="s">
        <v>770</v>
      </c>
      <c r="E43" s="379">
        <v>3816000</v>
      </c>
      <c r="F43" s="377" t="s">
        <v>743</v>
      </c>
      <c r="G43" s="380" t="s">
        <v>138</v>
      </c>
      <c r="H43" s="381">
        <v>44371</v>
      </c>
      <c r="I43" s="382"/>
      <c r="J43" s="380"/>
    </row>
    <row r="44" spans="1:10" s="383" customFormat="1" ht="36" x14ac:dyDescent="0.25">
      <c r="A44" s="377" t="s">
        <v>771</v>
      </c>
      <c r="B44" s="377" t="s">
        <v>564</v>
      </c>
      <c r="C44" s="377" t="s">
        <v>684</v>
      </c>
      <c r="D44" s="378" t="s">
        <v>772</v>
      </c>
      <c r="E44" s="379">
        <v>123900</v>
      </c>
      <c r="F44" s="377" t="s">
        <v>773</v>
      </c>
      <c r="G44" s="380" t="s">
        <v>138</v>
      </c>
      <c r="H44" s="381">
        <v>44399</v>
      </c>
      <c r="I44" s="382"/>
      <c r="J44" s="380"/>
    </row>
    <row r="45" spans="1:10" s="383" customFormat="1" ht="24" x14ac:dyDescent="0.25">
      <c r="A45" s="377" t="s">
        <v>774</v>
      </c>
      <c r="B45" s="377" t="s">
        <v>775</v>
      </c>
      <c r="C45" s="377" t="s">
        <v>776</v>
      </c>
      <c r="D45" s="378" t="s">
        <v>777</v>
      </c>
      <c r="E45" s="379">
        <v>104346</v>
      </c>
      <c r="F45" s="377" t="s">
        <v>778</v>
      </c>
      <c r="G45" s="380" t="s">
        <v>138</v>
      </c>
      <c r="H45" s="381">
        <v>44300</v>
      </c>
      <c r="I45" s="382"/>
      <c r="J45" s="380"/>
    </row>
    <row r="46" spans="1:10" s="383" customFormat="1" ht="36" x14ac:dyDescent="0.25">
      <c r="A46" s="377" t="s">
        <v>779</v>
      </c>
      <c r="B46" s="377" t="s">
        <v>775</v>
      </c>
      <c r="C46" s="377" t="s">
        <v>776</v>
      </c>
      <c r="D46" s="378" t="s">
        <v>780</v>
      </c>
      <c r="E46" s="379">
        <v>54549</v>
      </c>
      <c r="F46" s="377" t="s">
        <v>781</v>
      </c>
      <c r="G46" s="380" t="s">
        <v>138</v>
      </c>
      <c r="H46" s="381">
        <v>44432</v>
      </c>
      <c r="I46" s="382"/>
      <c r="J46" s="380"/>
    </row>
    <row r="47" spans="1:10" s="383" customFormat="1" ht="48" x14ac:dyDescent="0.25">
      <c r="A47" s="377" t="s">
        <v>782</v>
      </c>
      <c r="B47" s="377" t="s">
        <v>775</v>
      </c>
      <c r="C47" s="377" t="s">
        <v>776</v>
      </c>
      <c r="D47" s="378" t="s">
        <v>783</v>
      </c>
      <c r="E47" s="379">
        <v>585993</v>
      </c>
      <c r="F47" s="377" t="s">
        <v>784</v>
      </c>
      <c r="G47" s="380" t="s">
        <v>138</v>
      </c>
      <c r="H47" s="384">
        <v>44482</v>
      </c>
      <c r="I47" s="382"/>
      <c r="J47" s="380"/>
    </row>
    <row r="48" spans="1:10" s="383" customFormat="1" ht="24" x14ac:dyDescent="0.25">
      <c r="A48" s="377" t="s">
        <v>785</v>
      </c>
      <c r="B48" s="377" t="s">
        <v>455</v>
      </c>
      <c r="C48" s="377" t="s">
        <v>684</v>
      </c>
      <c r="D48" s="378" t="s">
        <v>786</v>
      </c>
      <c r="E48" s="379">
        <v>239900</v>
      </c>
      <c r="F48" s="377" t="s">
        <v>751</v>
      </c>
      <c r="G48" s="380" t="s">
        <v>138</v>
      </c>
      <c r="H48" s="381">
        <v>44421</v>
      </c>
      <c r="I48" s="382"/>
      <c r="J48" s="380"/>
    </row>
    <row r="49" spans="1:10" s="383" customFormat="1" ht="48" x14ac:dyDescent="0.25">
      <c r="A49" s="377" t="s">
        <v>787</v>
      </c>
      <c r="B49" s="377" t="s">
        <v>455</v>
      </c>
      <c r="C49" s="377" t="s">
        <v>684</v>
      </c>
      <c r="D49" s="378" t="s">
        <v>788</v>
      </c>
      <c r="E49" s="379">
        <v>195750</v>
      </c>
      <c r="F49" s="377" t="s">
        <v>789</v>
      </c>
      <c r="G49" s="380" t="s">
        <v>138</v>
      </c>
      <c r="H49" s="381">
        <v>44460</v>
      </c>
      <c r="I49" s="382"/>
      <c r="J49" s="380"/>
    </row>
    <row r="50" spans="1:10" s="383" customFormat="1" ht="36" x14ac:dyDescent="0.25">
      <c r="A50" s="377" t="s">
        <v>787</v>
      </c>
      <c r="B50" s="377" t="s">
        <v>455</v>
      </c>
      <c r="C50" s="377" t="s">
        <v>684</v>
      </c>
      <c r="D50" s="378" t="s">
        <v>790</v>
      </c>
      <c r="E50" s="379">
        <v>58000</v>
      </c>
      <c r="F50" s="377" t="s">
        <v>791</v>
      </c>
      <c r="G50" s="380" t="s">
        <v>138</v>
      </c>
      <c r="H50" s="381">
        <v>44341</v>
      </c>
      <c r="I50" s="382"/>
      <c r="J50" s="380"/>
    </row>
    <row r="51" spans="1:10" s="383" customFormat="1" ht="48" x14ac:dyDescent="0.25">
      <c r="A51" s="377" t="s">
        <v>792</v>
      </c>
      <c r="B51" s="377" t="s">
        <v>455</v>
      </c>
      <c r="C51" s="377" t="s">
        <v>684</v>
      </c>
      <c r="D51" s="378" t="s">
        <v>793</v>
      </c>
      <c r="E51" s="379">
        <v>217770</v>
      </c>
      <c r="F51" s="377" t="s">
        <v>789</v>
      </c>
      <c r="G51" s="380" t="s">
        <v>138</v>
      </c>
      <c r="H51" s="381">
        <v>44578</v>
      </c>
      <c r="I51" s="382"/>
      <c r="J51" s="380"/>
    </row>
    <row r="52" spans="1:10" s="383" customFormat="1" ht="24" x14ac:dyDescent="0.25">
      <c r="A52" s="377" t="s">
        <v>794</v>
      </c>
      <c r="B52" s="377" t="s">
        <v>455</v>
      </c>
      <c r="C52" s="377" t="s">
        <v>776</v>
      </c>
      <c r="D52" s="378" t="s">
        <v>795</v>
      </c>
      <c r="E52" s="379">
        <v>239184</v>
      </c>
      <c r="F52" s="377" t="s">
        <v>796</v>
      </c>
      <c r="G52" s="380" t="s">
        <v>138</v>
      </c>
      <c r="H52" s="381">
        <v>44323</v>
      </c>
      <c r="I52" s="382"/>
      <c r="J52" s="380"/>
    </row>
    <row r="53" spans="1:10" s="383" customFormat="1" ht="24" x14ac:dyDescent="0.25">
      <c r="A53" s="377" t="s">
        <v>797</v>
      </c>
      <c r="B53" s="377" t="s">
        <v>455</v>
      </c>
      <c r="C53" s="377" t="s">
        <v>776</v>
      </c>
      <c r="D53" s="378" t="s">
        <v>798</v>
      </c>
      <c r="E53" s="379">
        <v>301354.44</v>
      </c>
      <c r="F53" s="377" t="s">
        <v>799</v>
      </c>
      <c r="G53" s="380" t="s">
        <v>138</v>
      </c>
      <c r="H53" s="381">
        <v>44323</v>
      </c>
      <c r="I53" s="382"/>
      <c r="J53" s="380"/>
    </row>
    <row r="54" spans="1:10" s="383" customFormat="1" ht="36" x14ac:dyDescent="0.25">
      <c r="A54" s="377" t="s">
        <v>800</v>
      </c>
      <c r="B54" s="377" t="s">
        <v>455</v>
      </c>
      <c r="C54" s="377" t="s">
        <v>776</v>
      </c>
      <c r="D54" s="378" t="s">
        <v>801</v>
      </c>
      <c r="E54" s="379">
        <v>314099.75</v>
      </c>
      <c r="F54" s="377" t="s">
        <v>802</v>
      </c>
      <c r="G54" s="380" t="s">
        <v>138</v>
      </c>
      <c r="H54" s="381">
        <v>44323</v>
      </c>
      <c r="I54" s="382"/>
      <c r="J54" s="380"/>
    </row>
    <row r="55" spans="1:10" s="383" customFormat="1" ht="48" x14ac:dyDescent="0.25">
      <c r="A55" s="377" t="s">
        <v>803</v>
      </c>
      <c r="B55" s="377" t="s">
        <v>455</v>
      </c>
      <c r="C55" s="377" t="s">
        <v>684</v>
      </c>
      <c r="D55" s="378" t="s">
        <v>804</v>
      </c>
      <c r="E55" s="379">
        <v>1632000</v>
      </c>
      <c r="F55" s="377" t="s">
        <v>805</v>
      </c>
      <c r="G55" s="380" t="s">
        <v>138</v>
      </c>
      <c r="H55" s="381">
        <v>44351</v>
      </c>
      <c r="I55" s="382"/>
      <c r="J55" s="380"/>
    </row>
    <row r="56" spans="1:10" s="383" customFormat="1" ht="36" x14ac:dyDescent="0.25">
      <c r="A56" s="377" t="s">
        <v>806</v>
      </c>
      <c r="B56" s="377" t="s">
        <v>455</v>
      </c>
      <c r="C56" s="377" t="s">
        <v>684</v>
      </c>
      <c r="D56" s="378" t="s">
        <v>807</v>
      </c>
      <c r="E56" s="379">
        <v>54091</v>
      </c>
      <c r="F56" s="377" t="s">
        <v>691</v>
      </c>
      <c r="G56" s="380" t="s">
        <v>138</v>
      </c>
      <c r="H56" s="381">
        <v>44385</v>
      </c>
      <c r="I56" s="382"/>
      <c r="J56" s="380"/>
    </row>
    <row r="57" spans="1:10" s="383" customFormat="1" ht="48" x14ac:dyDescent="0.25">
      <c r="A57" s="377" t="s">
        <v>808</v>
      </c>
      <c r="B57" s="377" t="s">
        <v>455</v>
      </c>
      <c r="C57" s="377" t="s">
        <v>684</v>
      </c>
      <c r="D57" s="378" t="s">
        <v>809</v>
      </c>
      <c r="E57" s="379">
        <v>317272.03000000003</v>
      </c>
      <c r="F57" s="377" t="s">
        <v>810</v>
      </c>
      <c r="G57" s="380" t="s">
        <v>138</v>
      </c>
      <c r="H57" s="384">
        <v>44490</v>
      </c>
      <c r="I57" s="382"/>
      <c r="J57" s="380"/>
    </row>
    <row r="58" spans="1:10" s="383" customFormat="1" ht="48" x14ac:dyDescent="0.25">
      <c r="A58" s="377" t="s">
        <v>811</v>
      </c>
      <c r="B58" s="377" t="s">
        <v>455</v>
      </c>
      <c r="C58" s="377" t="s">
        <v>684</v>
      </c>
      <c r="D58" s="378" t="s">
        <v>812</v>
      </c>
      <c r="E58" s="379">
        <v>325000</v>
      </c>
      <c r="F58" s="377" t="s">
        <v>813</v>
      </c>
      <c r="G58" s="380" t="s">
        <v>138</v>
      </c>
      <c r="H58" s="384">
        <v>44544</v>
      </c>
      <c r="I58" s="382"/>
      <c r="J58" s="380"/>
    </row>
    <row r="59" spans="1:10" s="383" customFormat="1" ht="48" x14ac:dyDescent="0.25">
      <c r="A59" s="377" t="s">
        <v>814</v>
      </c>
      <c r="B59" s="377" t="s">
        <v>455</v>
      </c>
      <c r="C59" s="377" t="s">
        <v>684</v>
      </c>
      <c r="D59" s="378" t="s">
        <v>815</v>
      </c>
      <c r="E59" s="379">
        <v>309800</v>
      </c>
      <c r="F59" s="377" t="s">
        <v>810</v>
      </c>
      <c r="G59" s="380" t="s">
        <v>138</v>
      </c>
      <c r="H59" s="384">
        <v>44509</v>
      </c>
      <c r="I59" s="382"/>
      <c r="J59" s="380"/>
    </row>
    <row r="60" spans="1:10" s="383" customFormat="1" ht="48" x14ac:dyDescent="0.25">
      <c r="A60" s="377" t="s">
        <v>816</v>
      </c>
      <c r="B60" s="377" t="s">
        <v>455</v>
      </c>
      <c r="C60" s="377" t="s">
        <v>684</v>
      </c>
      <c r="D60" s="378" t="s">
        <v>817</v>
      </c>
      <c r="E60" s="379">
        <v>323000</v>
      </c>
      <c r="F60" s="377" t="s">
        <v>810</v>
      </c>
      <c r="G60" s="380" t="s">
        <v>138</v>
      </c>
      <c r="H60" s="384">
        <v>44509</v>
      </c>
      <c r="I60" s="382"/>
      <c r="J60" s="380"/>
    </row>
    <row r="61" spans="1:10" s="383" customFormat="1" ht="48" x14ac:dyDescent="0.25">
      <c r="A61" s="377" t="s">
        <v>818</v>
      </c>
      <c r="B61" s="377" t="s">
        <v>455</v>
      </c>
      <c r="C61" s="377" t="s">
        <v>684</v>
      </c>
      <c r="D61" s="378" t="s">
        <v>819</v>
      </c>
      <c r="E61" s="379">
        <v>68500</v>
      </c>
      <c r="F61" s="377" t="s">
        <v>820</v>
      </c>
      <c r="G61" s="380" t="s">
        <v>138</v>
      </c>
      <c r="H61" s="381">
        <v>44636</v>
      </c>
      <c r="I61" s="382"/>
      <c r="J61" s="380"/>
    </row>
    <row r="62" spans="1:10" s="383" customFormat="1" ht="36" x14ac:dyDescent="0.25">
      <c r="A62" s="377" t="s">
        <v>821</v>
      </c>
      <c r="B62" s="377" t="s">
        <v>455</v>
      </c>
      <c r="C62" s="377" t="s">
        <v>684</v>
      </c>
      <c r="D62" s="378" t="s">
        <v>819</v>
      </c>
      <c r="E62" s="379">
        <v>80100</v>
      </c>
      <c r="F62" s="377" t="s">
        <v>820</v>
      </c>
      <c r="G62" s="380" t="s">
        <v>138</v>
      </c>
      <c r="H62" s="381">
        <v>44636</v>
      </c>
      <c r="I62" s="382"/>
      <c r="J62" s="380"/>
    </row>
    <row r="63" spans="1:10" s="383" customFormat="1" ht="36" x14ac:dyDescent="0.25">
      <c r="A63" s="377" t="s">
        <v>822</v>
      </c>
      <c r="B63" s="377" t="s">
        <v>455</v>
      </c>
      <c r="C63" s="377" t="s">
        <v>684</v>
      </c>
      <c r="D63" s="378" t="s">
        <v>819</v>
      </c>
      <c r="E63" s="379">
        <v>51400</v>
      </c>
      <c r="F63" s="377" t="s">
        <v>820</v>
      </c>
      <c r="G63" s="380" t="s">
        <v>138</v>
      </c>
      <c r="H63" s="381">
        <v>44636</v>
      </c>
      <c r="I63" s="382"/>
      <c r="J63" s="380"/>
    </row>
    <row r="64" spans="1:10" s="383" customFormat="1" ht="36" x14ac:dyDescent="0.25">
      <c r="A64" s="377" t="s">
        <v>823</v>
      </c>
      <c r="B64" s="377" t="s">
        <v>455</v>
      </c>
      <c r="C64" s="377" t="s">
        <v>684</v>
      </c>
      <c r="D64" s="378" t="s">
        <v>819</v>
      </c>
      <c r="E64" s="379">
        <v>80000</v>
      </c>
      <c r="F64" s="377" t="s">
        <v>824</v>
      </c>
      <c r="G64" s="380" t="s">
        <v>138</v>
      </c>
      <c r="H64" s="381">
        <v>44636</v>
      </c>
      <c r="I64" s="382"/>
      <c r="J64" s="380"/>
    </row>
    <row r="65" spans="1:10" s="383" customFormat="1" ht="84" x14ac:dyDescent="0.25">
      <c r="A65" s="377" t="s">
        <v>825</v>
      </c>
      <c r="B65" s="377" t="s">
        <v>455</v>
      </c>
      <c r="C65" s="377" t="s">
        <v>776</v>
      </c>
      <c r="D65" s="378" t="s">
        <v>826</v>
      </c>
      <c r="E65" s="379">
        <v>410040</v>
      </c>
      <c r="F65" s="377" t="s">
        <v>827</v>
      </c>
      <c r="G65" s="380" t="s">
        <v>138</v>
      </c>
      <c r="H65" s="384">
        <v>44554</v>
      </c>
      <c r="I65" s="382"/>
      <c r="J65" s="380"/>
    </row>
    <row r="66" spans="1:10" s="383" customFormat="1" ht="48" x14ac:dyDescent="0.25">
      <c r="A66" s="377" t="s">
        <v>828</v>
      </c>
      <c r="B66" s="377" t="s">
        <v>449</v>
      </c>
      <c r="C66" s="377" t="s">
        <v>684</v>
      </c>
      <c r="D66" s="378" t="s">
        <v>829</v>
      </c>
      <c r="E66" s="379">
        <v>49000</v>
      </c>
      <c r="F66" s="377" t="s">
        <v>830</v>
      </c>
      <c r="G66" s="380" t="s">
        <v>138</v>
      </c>
      <c r="H66" s="381">
        <v>44459</v>
      </c>
      <c r="I66" s="382"/>
      <c r="J66" s="380"/>
    </row>
    <row r="67" spans="1:10" s="383" customFormat="1" ht="36" x14ac:dyDescent="0.25">
      <c r="A67" s="377" t="s">
        <v>831</v>
      </c>
      <c r="B67" s="377" t="s">
        <v>449</v>
      </c>
      <c r="C67" s="377" t="s">
        <v>684</v>
      </c>
      <c r="D67" s="378" t="s">
        <v>829</v>
      </c>
      <c r="E67" s="379">
        <v>149989</v>
      </c>
      <c r="F67" s="377" t="s">
        <v>832</v>
      </c>
      <c r="G67" s="380" t="s">
        <v>138</v>
      </c>
      <c r="H67" s="381">
        <v>44456</v>
      </c>
      <c r="I67" s="382"/>
      <c r="J67" s="380"/>
    </row>
    <row r="68" spans="1:10" s="383" customFormat="1" ht="36" x14ac:dyDescent="0.25">
      <c r="A68" s="377" t="s">
        <v>833</v>
      </c>
      <c r="B68" s="377" t="s">
        <v>449</v>
      </c>
      <c r="C68" s="377" t="s">
        <v>684</v>
      </c>
      <c r="D68" s="378" t="s">
        <v>829</v>
      </c>
      <c r="E68" s="379">
        <v>89989</v>
      </c>
      <c r="F68" s="377" t="s">
        <v>832</v>
      </c>
      <c r="G68" s="380" t="s">
        <v>138</v>
      </c>
      <c r="H68" s="381">
        <v>44456</v>
      </c>
      <c r="I68" s="382"/>
      <c r="J68" s="380"/>
    </row>
    <row r="69" spans="1:10" s="383" customFormat="1" ht="36" x14ac:dyDescent="0.25">
      <c r="A69" s="377" t="s">
        <v>834</v>
      </c>
      <c r="B69" s="377" t="s">
        <v>449</v>
      </c>
      <c r="C69" s="377" t="s">
        <v>684</v>
      </c>
      <c r="D69" s="378" t="s">
        <v>829</v>
      </c>
      <c r="E69" s="379">
        <v>179655</v>
      </c>
      <c r="F69" s="377" t="s">
        <v>835</v>
      </c>
      <c r="G69" s="380" t="s">
        <v>138</v>
      </c>
      <c r="H69" s="381">
        <v>44446</v>
      </c>
      <c r="I69" s="382"/>
      <c r="J69" s="380"/>
    </row>
    <row r="70" spans="1:10" s="383" customFormat="1" ht="36" x14ac:dyDescent="0.25">
      <c r="A70" s="377" t="s">
        <v>836</v>
      </c>
      <c r="B70" s="377" t="s">
        <v>449</v>
      </c>
      <c r="C70" s="377" t="s">
        <v>684</v>
      </c>
      <c r="D70" s="378" t="s">
        <v>837</v>
      </c>
      <c r="E70" s="379">
        <v>269500</v>
      </c>
      <c r="F70" s="377" t="s">
        <v>838</v>
      </c>
      <c r="G70" s="380" t="s">
        <v>138</v>
      </c>
      <c r="H70" s="381">
        <v>44652</v>
      </c>
      <c r="I70" s="382"/>
      <c r="J70" s="380"/>
    </row>
    <row r="71" spans="1:10" s="383" customFormat="1" ht="36" x14ac:dyDescent="0.25">
      <c r="A71" s="377" t="s">
        <v>839</v>
      </c>
      <c r="B71" s="377" t="s">
        <v>449</v>
      </c>
      <c r="C71" s="377" t="s">
        <v>684</v>
      </c>
      <c r="D71" s="378" t="s">
        <v>837</v>
      </c>
      <c r="E71" s="379">
        <v>103000</v>
      </c>
      <c r="F71" s="377" t="s">
        <v>832</v>
      </c>
      <c r="G71" s="380" t="s">
        <v>138</v>
      </c>
      <c r="H71" s="381">
        <v>44671</v>
      </c>
      <c r="I71" s="382"/>
      <c r="J71" s="380"/>
    </row>
    <row r="72" spans="1:10" s="383" customFormat="1" ht="48" x14ac:dyDescent="0.25">
      <c r="A72" s="377" t="s">
        <v>840</v>
      </c>
      <c r="B72" s="377" t="s">
        <v>841</v>
      </c>
      <c r="C72" s="377" t="s">
        <v>776</v>
      </c>
      <c r="D72" s="378" t="s">
        <v>842</v>
      </c>
      <c r="E72" s="379">
        <v>497823.61</v>
      </c>
      <c r="F72" s="377" t="s">
        <v>843</v>
      </c>
      <c r="G72" s="380" t="s">
        <v>138</v>
      </c>
      <c r="H72" s="381">
        <v>44435</v>
      </c>
      <c r="I72" s="382"/>
      <c r="J72" s="380"/>
    </row>
    <row r="73" spans="1:10" s="383" customFormat="1" ht="48" x14ac:dyDescent="0.25">
      <c r="A73" s="377" t="s">
        <v>844</v>
      </c>
      <c r="B73" s="377" t="s">
        <v>845</v>
      </c>
      <c r="C73" s="377" t="s">
        <v>776</v>
      </c>
      <c r="D73" s="378" t="s">
        <v>846</v>
      </c>
      <c r="E73" s="379">
        <v>65990</v>
      </c>
      <c r="F73" s="377" t="s">
        <v>847</v>
      </c>
      <c r="G73" s="380" t="s">
        <v>138</v>
      </c>
      <c r="H73" s="381">
        <v>44462</v>
      </c>
      <c r="I73" s="382"/>
      <c r="J73" s="380"/>
    </row>
    <row r="74" spans="1:10" s="383" customFormat="1" ht="36" x14ac:dyDescent="0.25">
      <c r="A74" s="377" t="s">
        <v>848</v>
      </c>
      <c r="B74" s="377" t="s">
        <v>455</v>
      </c>
      <c r="C74" s="377" t="s">
        <v>776</v>
      </c>
      <c r="D74" s="378" t="s">
        <v>849</v>
      </c>
      <c r="E74" s="379" t="s">
        <v>850</v>
      </c>
      <c r="F74" s="377" t="s">
        <v>851</v>
      </c>
      <c r="G74" s="380" t="s">
        <v>852</v>
      </c>
      <c r="H74" s="381">
        <v>44643</v>
      </c>
      <c r="I74" s="382"/>
      <c r="J74" s="380"/>
    </row>
    <row r="75" spans="1:10" s="383" customFormat="1" ht="39.75" customHeight="1" x14ac:dyDescent="0.25">
      <c r="A75" s="377" t="s">
        <v>853</v>
      </c>
      <c r="B75" s="377" t="s">
        <v>455</v>
      </c>
      <c r="C75" s="377" t="s">
        <v>776</v>
      </c>
      <c r="D75" s="378" t="s">
        <v>854</v>
      </c>
      <c r="E75" s="379">
        <v>85257</v>
      </c>
      <c r="F75" s="377" t="s">
        <v>855</v>
      </c>
      <c r="G75" s="380" t="s">
        <v>852</v>
      </c>
      <c r="H75" s="381">
        <v>44334</v>
      </c>
      <c r="I75" s="382"/>
      <c r="J75" s="380"/>
    </row>
    <row r="76" spans="1:10" s="383" customFormat="1" ht="39.75" customHeight="1" x14ac:dyDescent="0.25">
      <c r="A76" s="377" t="s">
        <v>856</v>
      </c>
      <c r="B76" s="377" t="s">
        <v>455</v>
      </c>
      <c r="C76" s="377" t="s">
        <v>776</v>
      </c>
      <c r="D76" s="378" t="s">
        <v>857</v>
      </c>
      <c r="E76" s="379" t="s">
        <v>858</v>
      </c>
      <c r="F76" s="377" t="s">
        <v>859</v>
      </c>
      <c r="G76" s="380" t="s">
        <v>852</v>
      </c>
      <c r="H76" s="381">
        <v>44336</v>
      </c>
      <c r="I76" s="382"/>
      <c r="J76" s="380"/>
    </row>
    <row r="77" spans="1:10" s="383" customFormat="1" ht="36" x14ac:dyDescent="0.25">
      <c r="A77" s="377" t="s">
        <v>860</v>
      </c>
      <c r="B77" s="377" t="s">
        <v>455</v>
      </c>
      <c r="C77" s="377" t="s">
        <v>776</v>
      </c>
      <c r="D77" s="378" t="s">
        <v>861</v>
      </c>
      <c r="E77" s="379" t="s">
        <v>862</v>
      </c>
      <c r="F77" s="377" t="s">
        <v>863</v>
      </c>
      <c r="G77" s="380" t="s">
        <v>852</v>
      </c>
      <c r="H77" s="381">
        <v>44337</v>
      </c>
      <c r="I77" s="382"/>
      <c r="J77" s="380"/>
    </row>
    <row r="78" spans="1:10" s="383" customFormat="1" ht="48" x14ac:dyDescent="0.25">
      <c r="A78" s="377" t="s">
        <v>864</v>
      </c>
      <c r="B78" s="377" t="s">
        <v>455</v>
      </c>
      <c r="C78" s="377" t="s">
        <v>776</v>
      </c>
      <c r="D78" s="378" t="s">
        <v>865</v>
      </c>
      <c r="E78" s="379" t="s">
        <v>866</v>
      </c>
      <c r="F78" s="377" t="s">
        <v>867</v>
      </c>
      <c r="G78" s="380" t="s">
        <v>852</v>
      </c>
      <c r="H78" s="381">
        <v>44345</v>
      </c>
      <c r="I78" s="382"/>
      <c r="J78" s="380"/>
    </row>
    <row r="79" spans="1:10" s="383" customFormat="1" ht="36" x14ac:dyDescent="0.25">
      <c r="A79" s="377" t="s">
        <v>868</v>
      </c>
      <c r="B79" s="377" t="s">
        <v>455</v>
      </c>
      <c r="C79" s="377" t="s">
        <v>776</v>
      </c>
      <c r="D79" s="378" t="s">
        <v>869</v>
      </c>
      <c r="E79" s="379">
        <v>77980</v>
      </c>
      <c r="F79" s="377" t="s">
        <v>870</v>
      </c>
      <c r="G79" s="380" t="s">
        <v>852</v>
      </c>
      <c r="H79" s="381">
        <v>44467</v>
      </c>
      <c r="I79" s="382"/>
      <c r="J79" s="380"/>
    </row>
    <row r="80" spans="1:10" s="383" customFormat="1" ht="24" x14ac:dyDescent="0.25">
      <c r="A80" s="377" t="s">
        <v>871</v>
      </c>
      <c r="B80" s="377" t="s">
        <v>455</v>
      </c>
      <c r="C80" s="377" t="s">
        <v>776</v>
      </c>
      <c r="D80" s="378" t="s">
        <v>872</v>
      </c>
      <c r="E80" s="379">
        <v>269040</v>
      </c>
      <c r="F80" s="377" t="s">
        <v>873</v>
      </c>
      <c r="G80" s="380" t="s">
        <v>874</v>
      </c>
      <c r="H80" s="381"/>
      <c r="I80" s="382"/>
      <c r="J80" s="380"/>
    </row>
    <row r="81" spans="1:26" s="383" customFormat="1" ht="24" x14ac:dyDescent="0.25">
      <c r="A81" s="377" t="s">
        <v>875</v>
      </c>
      <c r="B81" s="377" t="s">
        <v>455</v>
      </c>
      <c r="C81" s="377" t="s">
        <v>776</v>
      </c>
      <c r="D81" s="378" t="s">
        <v>876</v>
      </c>
      <c r="E81" s="379" t="s">
        <v>877</v>
      </c>
      <c r="F81" s="377" t="s">
        <v>877</v>
      </c>
      <c r="G81" s="380" t="s">
        <v>877</v>
      </c>
      <c r="H81" s="381"/>
      <c r="I81" s="382"/>
      <c r="J81" s="380"/>
    </row>
    <row r="82" spans="1:26" s="383" customFormat="1" ht="84" x14ac:dyDescent="0.25">
      <c r="A82" s="377" t="s">
        <v>878</v>
      </c>
      <c r="B82" s="377" t="s">
        <v>455</v>
      </c>
      <c r="C82" s="377" t="s">
        <v>776</v>
      </c>
      <c r="D82" s="378" t="s">
        <v>879</v>
      </c>
      <c r="E82" s="379">
        <v>52050</v>
      </c>
      <c r="F82" s="377" t="s">
        <v>880</v>
      </c>
      <c r="G82" s="380"/>
      <c r="H82" s="381"/>
      <c r="I82" s="382"/>
      <c r="J82" s="380"/>
    </row>
    <row r="83" spans="1:26" s="383" customFormat="1" ht="48" x14ac:dyDescent="0.25">
      <c r="A83" s="377" t="s">
        <v>881</v>
      </c>
      <c r="B83" s="377" t="s">
        <v>455</v>
      </c>
      <c r="C83" s="377" t="s">
        <v>776</v>
      </c>
      <c r="D83" s="378" t="s">
        <v>882</v>
      </c>
      <c r="E83" s="379">
        <v>166493.67000000001</v>
      </c>
      <c r="F83" s="377" t="s">
        <v>883</v>
      </c>
      <c r="G83" s="380"/>
      <c r="H83" s="381"/>
      <c r="I83" s="382"/>
      <c r="J83" s="380"/>
    </row>
    <row r="84" spans="1:26" s="383" customFormat="1" ht="48" x14ac:dyDescent="0.25">
      <c r="A84" s="377" t="s">
        <v>884</v>
      </c>
      <c r="B84" s="377" t="s">
        <v>455</v>
      </c>
      <c r="C84" s="377" t="s">
        <v>776</v>
      </c>
      <c r="D84" s="378" t="s">
        <v>885</v>
      </c>
      <c r="E84" s="379">
        <v>366357.6</v>
      </c>
      <c r="F84" s="377" t="s">
        <v>886</v>
      </c>
      <c r="G84" s="380" t="s">
        <v>874</v>
      </c>
      <c r="H84" s="381">
        <v>44627</v>
      </c>
      <c r="I84" s="382"/>
      <c r="J84" s="380"/>
    </row>
    <row r="85" spans="1:26" s="383" customFormat="1" ht="24" x14ac:dyDescent="0.25">
      <c r="A85" s="377" t="s">
        <v>887</v>
      </c>
      <c r="B85" s="377" t="s">
        <v>455</v>
      </c>
      <c r="C85" s="377" t="s">
        <v>776</v>
      </c>
      <c r="D85" s="378" t="s">
        <v>888</v>
      </c>
      <c r="E85" s="379">
        <v>330000</v>
      </c>
      <c r="F85" s="377" t="s">
        <v>889</v>
      </c>
      <c r="G85" s="380" t="s">
        <v>852</v>
      </c>
      <c r="H85" s="381">
        <v>44557</v>
      </c>
      <c r="I85" s="382"/>
      <c r="J85" s="380"/>
    </row>
    <row r="86" spans="1:26" s="383" customFormat="1" ht="96" x14ac:dyDescent="0.25">
      <c r="A86" s="377" t="s">
        <v>890</v>
      </c>
      <c r="B86" s="377" t="s">
        <v>455</v>
      </c>
      <c r="C86" s="377" t="s">
        <v>776</v>
      </c>
      <c r="D86" s="378" t="s">
        <v>891</v>
      </c>
      <c r="E86" s="379">
        <v>259798</v>
      </c>
      <c r="F86" s="377" t="s">
        <v>892</v>
      </c>
      <c r="G86" s="380" t="s">
        <v>852</v>
      </c>
      <c r="H86" s="381">
        <v>44902</v>
      </c>
      <c r="I86" s="382"/>
      <c r="J86" s="380"/>
    </row>
    <row r="87" spans="1:26" s="383" customFormat="1" ht="84" x14ac:dyDescent="0.25">
      <c r="A87" s="377" t="s">
        <v>893</v>
      </c>
      <c r="B87" s="377" t="s">
        <v>564</v>
      </c>
      <c r="C87" s="377" t="s">
        <v>776</v>
      </c>
      <c r="D87" s="378" t="s">
        <v>894</v>
      </c>
      <c r="E87" s="385">
        <v>1950000</v>
      </c>
      <c r="F87" s="377" t="s">
        <v>895</v>
      </c>
      <c r="G87" s="377"/>
      <c r="H87" s="386"/>
      <c r="I87" s="378"/>
      <c r="J87" s="377"/>
      <c r="K87" s="387"/>
      <c r="L87" s="387"/>
      <c r="M87" s="387"/>
      <c r="N87" s="387"/>
      <c r="O87" s="387"/>
      <c r="P87" s="387"/>
      <c r="Q87" s="387"/>
      <c r="R87" s="387"/>
      <c r="S87" s="387"/>
      <c r="T87" s="387"/>
      <c r="U87" s="387"/>
      <c r="V87" s="387"/>
      <c r="W87" s="387"/>
      <c r="X87" s="387"/>
      <c r="Y87" s="387"/>
      <c r="Z87" s="387"/>
    </row>
    <row r="88" spans="1:26" s="383" customFormat="1" ht="36" x14ac:dyDescent="0.25">
      <c r="A88" s="377" t="s">
        <v>896</v>
      </c>
      <c r="B88" s="377" t="s">
        <v>564</v>
      </c>
      <c r="C88" s="377" t="s">
        <v>776</v>
      </c>
      <c r="D88" s="378" t="s">
        <v>897</v>
      </c>
      <c r="E88" s="379">
        <v>123072.41</v>
      </c>
      <c r="F88" s="377" t="s">
        <v>898</v>
      </c>
      <c r="G88" s="380" t="s">
        <v>852</v>
      </c>
      <c r="H88" s="381">
        <v>44372</v>
      </c>
      <c r="I88" s="382"/>
      <c r="J88" s="380"/>
    </row>
    <row r="89" spans="1:26" s="383" customFormat="1" ht="24" x14ac:dyDescent="0.25">
      <c r="A89" s="377" t="s">
        <v>899</v>
      </c>
      <c r="B89" s="377" t="s">
        <v>775</v>
      </c>
      <c r="C89" s="377" t="s">
        <v>776</v>
      </c>
      <c r="D89" s="378" t="s">
        <v>894</v>
      </c>
      <c r="E89" s="379">
        <v>517635.23</v>
      </c>
      <c r="F89" s="377" t="s">
        <v>778</v>
      </c>
      <c r="G89" s="380" t="s">
        <v>874</v>
      </c>
      <c r="H89" s="381">
        <v>44429</v>
      </c>
      <c r="I89" s="382"/>
      <c r="J89" s="380"/>
    </row>
    <row r="90" spans="1:26" s="383" customFormat="1" ht="84" x14ac:dyDescent="0.25">
      <c r="A90" s="377" t="s">
        <v>900</v>
      </c>
      <c r="B90" s="377" t="s">
        <v>449</v>
      </c>
      <c r="C90" s="377" t="s">
        <v>776</v>
      </c>
      <c r="D90" s="378" t="s">
        <v>897</v>
      </c>
      <c r="E90" s="379">
        <v>2338250</v>
      </c>
      <c r="F90" s="377" t="s">
        <v>901</v>
      </c>
      <c r="G90" s="380" t="s">
        <v>852</v>
      </c>
      <c r="H90" s="381">
        <v>44524</v>
      </c>
      <c r="I90" s="382"/>
      <c r="J90" s="380"/>
    </row>
    <row r="91" spans="1:26" s="383" customFormat="1" ht="108" x14ac:dyDescent="0.25">
      <c r="A91" s="377" t="s">
        <v>902</v>
      </c>
      <c r="B91" s="377" t="s">
        <v>841</v>
      </c>
      <c r="C91" s="377" t="s">
        <v>776</v>
      </c>
      <c r="D91" s="378" t="s">
        <v>894</v>
      </c>
      <c r="E91" s="379" t="s">
        <v>903</v>
      </c>
      <c r="F91" s="377" t="s">
        <v>904</v>
      </c>
      <c r="G91" s="380" t="s">
        <v>852</v>
      </c>
      <c r="H91" s="377" t="s">
        <v>905</v>
      </c>
      <c r="I91" s="382"/>
      <c r="J91" s="380"/>
    </row>
    <row r="92" spans="1:26" s="383" customFormat="1" ht="13.5" x14ac:dyDescent="0.25">
      <c r="A92" s="370" t="s">
        <v>270</v>
      </c>
      <c r="B92" s="370"/>
      <c r="C92" s="370"/>
      <c r="D92" s="370"/>
      <c r="E92" s="388"/>
      <c r="F92" s="370"/>
      <c r="G92" s="370"/>
      <c r="H92" s="370"/>
      <c r="I92" s="370"/>
      <c r="J92" s="370"/>
    </row>
    <row r="93" spans="1:26" s="383" customFormat="1" ht="48" x14ac:dyDescent="0.25">
      <c r="A93" s="865" t="s">
        <v>906</v>
      </c>
      <c r="B93" s="865" t="s">
        <v>907</v>
      </c>
      <c r="C93" s="866" t="s">
        <v>908</v>
      </c>
      <c r="D93" s="867">
        <v>1</v>
      </c>
      <c r="E93" s="379" t="s">
        <v>909</v>
      </c>
      <c r="F93" s="377" t="s">
        <v>910</v>
      </c>
      <c r="G93" s="380" t="s">
        <v>911</v>
      </c>
      <c r="H93" s="389">
        <v>44519</v>
      </c>
      <c r="I93" s="382"/>
      <c r="J93" s="380"/>
    </row>
    <row r="94" spans="1:26" s="383" customFormat="1" ht="24" x14ac:dyDescent="0.25">
      <c r="A94" s="865"/>
      <c r="B94" s="865"/>
      <c r="C94" s="866"/>
      <c r="D94" s="867"/>
      <c r="E94" s="379" t="s">
        <v>912</v>
      </c>
      <c r="F94" s="377" t="s">
        <v>913</v>
      </c>
      <c r="G94" s="380" t="s">
        <v>911</v>
      </c>
      <c r="H94" s="389">
        <v>44526</v>
      </c>
      <c r="I94" s="382"/>
      <c r="J94" s="380"/>
    </row>
    <row r="95" spans="1:26" s="383" customFormat="1" ht="48" x14ac:dyDescent="0.25">
      <c r="A95" s="377" t="s">
        <v>914</v>
      </c>
      <c r="B95" s="377" t="s">
        <v>907</v>
      </c>
      <c r="C95" s="380" t="s">
        <v>908</v>
      </c>
      <c r="D95" s="378">
        <v>2</v>
      </c>
      <c r="E95" s="379" t="s">
        <v>915</v>
      </c>
      <c r="F95" s="377" t="s">
        <v>916</v>
      </c>
      <c r="G95" s="380" t="s">
        <v>917</v>
      </c>
      <c r="H95" s="390">
        <v>44599</v>
      </c>
      <c r="I95" s="382"/>
      <c r="J95" s="380"/>
    </row>
    <row r="96" spans="1:26" s="383" customFormat="1" ht="24" x14ac:dyDescent="0.25">
      <c r="A96" s="377" t="s">
        <v>918</v>
      </c>
      <c r="B96" s="377" t="s">
        <v>907</v>
      </c>
      <c r="C96" s="380" t="s">
        <v>908</v>
      </c>
      <c r="D96" s="378">
        <v>3</v>
      </c>
      <c r="E96" s="379" t="s">
        <v>919</v>
      </c>
      <c r="F96" s="377" t="s">
        <v>920</v>
      </c>
      <c r="G96" s="380" t="s">
        <v>917</v>
      </c>
      <c r="H96" s="390">
        <v>44627</v>
      </c>
      <c r="I96" s="382"/>
      <c r="J96" s="380"/>
    </row>
    <row r="97" spans="1:10" s="383" customFormat="1" ht="36" x14ac:dyDescent="0.25">
      <c r="A97" s="865" t="s">
        <v>921</v>
      </c>
      <c r="B97" s="865" t="s">
        <v>922</v>
      </c>
      <c r="C97" s="866" t="s">
        <v>908</v>
      </c>
      <c r="D97" s="867">
        <v>1</v>
      </c>
      <c r="E97" s="379">
        <v>115810.08</v>
      </c>
      <c r="F97" s="377" t="s">
        <v>923</v>
      </c>
      <c r="G97" s="380" t="s">
        <v>911</v>
      </c>
      <c r="H97" s="390">
        <v>44354</v>
      </c>
      <c r="I97" s="382"/>
      <c r="J97" s="380" t="s">
        <v>924</v>
      </c>
    </row>
    <row r="98" spans="1:10" s="383" customFormat="1" ht="36" x14ac:dyDescent="0.25">
      <c r="A98" s="865"/>
      <c r="B98" s="865"/>
      <c r="C98" s="866"/>
      <c r="D98" s="867"/>
      <c r="E98" s="379" t="s">
        <v>925</v>
      </c>
      <c r="F98" s="377" t="s">
        <v>926</v>
      </c>
      <c r="G98" s="380" t="s">
        <v>911</v>
      </c>
      <c r="H98" s="381">
        <v>44369</v>
      </c>
      <c r="I98" s="382"/>
      <c r="J98" s="380" t="s">
        <v>927</v>
      </c>
    </row>
    <row r="99" spans="1:10" s="383" customFormat="1" ht="36" x14ac:dyDescent="0.25">
      <c r="A99" s="377" t="s">
        <v>928</v>
      </c>
      <c r="B99" s="377" t="s">
        <v>922</v>
      </c>
      <c r="C99" s="380" t="s">
        <v>908</v>
      </c>
      <c r="D99" s="378">
        <v>2</v>
      </c>
      <c r="E99" s="379">
        <v>2080555.07</v>
      </c>
      <c r="F99" s="377" t="s">
        <v>929</v>
      </c>
      <c r="G99" s="380" t="s">
        <v>917</v>
      </c>
      <c r="H99" s="389">
        <v>44547</v>
      </c>
      <c r="I99" s="382"/>
      <c r="J99" s="380" t="s">
        <v>930</v>
      </c>
    </row>
    <row r="100" spans="1:10" s="383" customFormat="1" ht="60" x14ac:dyDescent="0.25">
      <c r="A100" s="377" t="s">
        <v>931</v>
      </c>
      <c r="B100" s="377" t="s">
        <v>922</v>
      </c>
      <c r="C100" s="380" t="s">
        <v>908</v>
      </c>
      <c r="D100" s="378">
        <v>4</v>
      </c>
      <c r="E100" s="379" t="s">
        <v>932</v>
      </c>
      <c r="F100" s="377" t="s">
        <v>933</v>
      </c>
      <c r="G100" s="380" t="s">
        <v>917</v>
      </c>
      <c r="H100" s="390">
        <v>44607</v>
      </c>
      <c r="I100" s="382"/>
      <c r="J100" s="380" t="s">
        <v>934</v>
      </c>
    </row>
    <row r="101" spans="1:10" s="383" customFormat="1" ht="48" x14ac:dyDescent="0.25">
      <c r="A101" s="377" t="s">
        <v>935</v>
      </c>
      <c r="B101" s="377" t="s">
        <v>936</v>
      </c>
      <c r="C101" s="380" t="s">
        <v>908</v>
      </c>
      <c r="D101" s="378">
        <v>22</v>
      </c>
      <c r="E101" s="379" t="s">
        <v>937</v>
      </c>
      <c r="F101" s="377" t="s">
        <v>938</v>
      </c>
      <c r="G101" s="380" t="s">
        <v>917</v>
      </c>
      <c r="H101" s="384">
        <v>44552</v>
      </c>
      <c r="I101" s="382"/>
      <c r="J101" s="380"/>
    </row>
    <row r="102" spans="1:10" s="383" customFormat="1" ht="24" x14ac:dyDescent="0.25">
      <c r="A102" s="377" t="s">
        <v>939</v>
      </c>
      <c r="B102" s="377" t="s">
        <v>936</v>
      </c>
      <c r="C102" s="380" t="s">
        <v>908</v>
      </c>
      <c r="D102" s="378">
        <v>11</v>
      </c>
      <c r="E102" s="379" t="s">
        <v>940</v>
      </c>
      <c r="F102" s="377" t="s">
        <v>941</v>
      </c>
      <c r="G102" s="380" t="s">
        <v>911</v>
      </c>
      <c r="H102" s="390">
        <v>44446</v>
      </c>
      <c r="I102" s="382"/>
      <c r="J102" s="380"/>
    </row>
    <row r="103" spans="1:10" s="383" customFormat="1" ht="24" x14ac:dyDescent="0.25">
      <c r="A103" s="377" t="s">
        <v>942</v>
      </c>
      <c r="B103" s="377" t="s">
        <v>936</v>
      </c>
      <c r="C103" s="380" t="s">
        <v>908</v>
      </c>
      <c r="D103" s="378">
        <v>17</v>
      </c>
      <c r="E103" s="379" t="s">
        <v>943</v>
      </c>
      <c r="F103" s="377" t="s">
        <v>941</v>
      </c>
      <c r="G103" s="380" t="s">
        <v>911</v>
      </c>
      <c r="H103" s="389">
        <v>44529</v>
      </c>
      <c r="I103" s="382"/>
      <c r="J103" s="380"/>
    </row>
    <row r="104" spans="1:10" s="383" customFormat="1" ht="36" x14ac:dyDescent="0.25">
      <c r="A104" s="377" t="s">
        <v>944</v>
      </c>
      <c r="B104" s="377" t="s">
        <v>936</v>
      </c>
      <c r="C104" s="380" t="s">
        <v>908</v>
      </c>
      <c r="D104" s="378">
        <v>6</v>
      </c>
      <c r="E104" s="379" t="s">
        <v>945</v>
      </c>
      <c r="F104" s="377" t="s">
        <v>946</v>
      </c>
      <c r="G104" s="380" t="s">
        <v>911</v>
      </c>
      <c r="H104" s="381">
        <v>44439</v>
      </c>
      <c r="I104" s="382"/>
      <c r="J104" s="380"/>
    </row>
    <row r="105" spans="1:10" s="383" customFormat="1" ht="36" x14ac:dyDescent="0.25">
      <c r="A105" s="377" t="s">
        <v>947</v>
      </c>
      <c r="B105" s="377" t="s">
        <v>936</v>
      </c>
      <c r="C105" s="380" t="s">
        <v>908</v>
      </c>
      <c r="D105" s="378">
        <v>14</v>
      </c>
      <c r="E105" s="379" t="s">
        <v>948</v>
      </c>
      <c r="F105" s="377" t="s">
        <v>949</v>
      </c>
      <c r="G105" s="380" t="s">
        <v>911</v>
      </c>
      <c r="H105" s="381">
        <v>44469</v>
      </c>
      <c r="I105" s="382"/>
      <c r="J105" s="380"/>
    </row>
    <row r="106" spans="1:10" s="383" customFormat="1" ht="24" x14ac:dyDescent="0.25">
      <c r="A106" s="377" t="s">
        <v>950</v>
      </c>
      <c r="B106" s="377" t="s">
        <v>936</v>
      </c>
      <c r="C106" s="380" t="s">
        <v>908</v>
      </c>
      <c r="D106" s="378">
        <v>12</v>
      </c>
      <c r="E106" s="379" t="s">
        <v>951</v>
      </c>
      <c r="F106" s="377" t="s">
        <v>952</v>
      </c>
      <c r="G106" s="380" t="s">
        <v>917</v>
      </c>
      <c r="H106" s="390">
        <v>44599</v>
      </c>
      <c r="I106" s="382"/>
      <c r="J106" s="380"/>
    </row>
    <row r="107" spans="1:10" s="383" customFormat="1" ht="36" x14ac:dyDescent="0.25">
      <c r="A107" s="377" t="s">
        <v>953</v>
      </c>
      <c r="B107" s="377" t="s">
        <v>936</v>
      </c>
      <c r="C107" s="380" t="s">
        <v>908</v>
      </c>
      <c r="D107" s="378">
        <v>4</v>
      </c>
      <c r="E107" s="379" t="s">
        <v>954</v>
      </c>
      <c r="F107" s="377" t="s">
        <v>955</v>
      </c>
      <c r="G107" s="380" t="s">
        <v>911</v>
      </c>
      <c r="H107" s="381">
        <v>44370</v>
      </c>
      <c r="I107" s="382"/>
      <c r="J107" s="380"/>
    </row>
    <row r="108" spans="1:10" s="383" customFormat="1" ht="48" x14ac:dyDescent="0.25">
      <c r="A108" s="865" t="s">
        <v>956</v>
      </c>
      <c r="B108" s="865" t="s">
        <v>936</v>
      </c>
      <c r="C108" s="866" t="s">
        <v>908</v>
      </c>
      <c r="D108" s="867">
        <v>15</v>
      </c>
      <c r="E108" s="379" t="s">
        <v>957</v>
      </c>
      <c r="F108" s="377" t="s">
        <v>958</v>
      </c>
      <c r="G108" s="380" t="s">
        <v>911</v>
      </c>
      <c r="H108" s="390">
        <v>44631</v>
      </c>
      <c r="I108" s="382"/>
      <c r="J108" s="380"/>
    </row>
    <row r="109" spans="1:10" s="383" customFormat="1" ht="48" x14ac:dyDescent="0.25">
      <c r="A109" s="865"/>
      <c r="B109" s="865"/>
      <c r="C109" s="866"/>
      <c r="D109" s="867"/>
      <c r="E109" s="379" t="s">
        <v>959</v>
      </c>
      <c r="F109" s="377" t="s">
        <v>958</v>
      </c>
      <c r="G109" s="380" t="s">
        <v>911</v>
      </c>
      <c r="H109" s="390">
        <v>44631</v>
      </c>
      <c r="I109" s="382"/>
      <c r="J109" s="380"/>
    </row>
    <row r="110" spans="1:10" s="383" customFormat="1" ht="48" x14ac:dyDescent="0.25">
      <c r="A110" s="865"/>
      <c r="B110" s="865"/>
      <c r="C110" s="866"/>
      <c r="D110" s="867"/>
      <c r="E110" s="379" t="s">
        <v>960</v>
      </c>
      <c r="F110" s="377" t="s">
        <v>958</v>
      </c>
      <c r="G110" s="380" t="s">
        <v>911</v>
      </c>
      <c r="H110" s="390">
        <v>44613</v>
      </c>
      <c r="I110" s="382"/>
      <c r="J110" s="380"/>
    </row>
    <row r="111" spans="1:10" s="383" customFormat="1" ht="36" x14ac:dyDescent="0.25">
      <c r="A111" s="377" t="s">
        <v>961</v>
      </c>
      <c r="B111" s="377" t="s">
        <v>936</v>
      </c>
      <c r="C111" s="380" t="s">
        <v>908</v>
      </c>
      <c r="D111" s="378">
        <v>12</v>
      </c>
      <c r="E111" s="379" t="s">
        <v>962</v>
      </c>
      <c r="F111" s="377" t="s">
        <v>963</v>
      </c>
      <c r="G111" s="380" t="s">
        <v>911</v>
      </c>
      <c r="H111" s="381">
        <v>44419</v>
      </c>
      <c r="I111" s="382"/>
      <c r="J111" s="380"/>
    </row>
    <row r="112" spans="1:10" s="383" customFormat="1" ht="24" x14ac:dyDescent="0.25">
      <c r="A112" s="377" t="s">
        <v>964</v>
      </c>
      <c r="B112" s="377" t="s">
        <v>936</v>
      </c>
      <c r="C112" s="380" t="s">
        <v>908</v>
      </c>
      <c r="D112" s="378">
        <v>9</v>
      </c>
      <c r="E112" s="379" t="s">
        <v>965</v>
      </c>
      <c r="F112" s="377" t="s">
        <v>966</v>
      </c>
      <c r="G112" s="380" t="s">
        <v>911</v>
      </c>
      <c r="H112" s="381">
        <v>44505</v>
      </c>
      <c r="I112" s="382"/>
      <c r="J112" s="380"/>
    </row>
    <row r="113" spans="1:10" s="383" customFormat="1" ht="48" x14ac:dyDescent="0.25">
      <c r="A113" s="377" t="s">
        <v>967</v>
      </c>
      <c r="B113" s="377" t="s">
        <v>936</v>
      </c>
      <c r="C113" s="380" t="s">
        <v>908</v>
      </c>
      <c r="D113" s="378">
        <v>8</v>
      </c>
      <c r="E113" s="379" t="s">
        <v>968</v>
      </c>
      <c r="F113" s="377" t="s">
        <v>969</v>
      </c>
      <c r="G113" s="380" t="s">
        <v>911</v>
      </c>
      <c r="H113" s="381">
        <v>44386</v>
      </c>
      <c r="I113" s="382"/>
      <c r="J113" s="380"/>
    </row>
    <row r="114" spans="1:10" s="383" customFormat="1" ht="24" x14ac:dyDescent="0.25">
      <c r="A114" s="377" t="s">
        <v>970</v>
      </c>
      <c r="B114" s="377" t="s">
        <v>936</v>
      </c>
      <c r="C114" s="380" t="s">
        <v>908</v>
      </c>
      <c r="D114" s="378">
        <v>19</v>
      </c>
      <c r="E114" s="379" t="s">
        <v>971</v>
      </c>
      <c r="F114" s="377" t="s">
        <v>972</v>
      </c>
      <c r="G114" s="380" t="s">
        <v>911</v>
      </c>
      <c r="H114" s="381">
        <v>44537</v>
      </c>
      <c r="I114" s="382"/>
      <c r="J114" s="380"/>
    </row>
    <row r="115" spans="1:10" s="383" customFormat="1" ht="24" x14ac:dyDescent="0.25">
      <c r="A115" s="377" t="s">
        <v>973</v>
      </c>
      <c r="B115" s="377" t="s">
        <v>936</v>
      </c>
      <c r="C115" s="380" t="s">
        <v>908</v>
      </c>
      <c r="D115" s="378">
        <v>18</v>
      </c>
      <c r="E115" s="379" t="s">
        <v>974</v>
      </c>
      <c r="F115" s="377" t="s">
        <v>975</v>
      </c>
      <c r="G115" s="380" t="s">
        <v>911</v>
      </c>
      <c r="H115" s="384">
        <v>44545</v>
      </c>
      <c r="I115" s="382"/>
      <c r="J115" s="380"/>
    </row>
    <row r="116" spans="1:10" s="383" customFormat="1" ht="24" x14ac:dyDescent="0.25">
      <c r="A116" s="377" t="s">
        <v>976</v>
      </c>
      <c r="B116" s="377" t="s">
        <v>936</v>
      </c>
      <c r="C116" s="380" t="s">
        <v>908</v>
      </c>
      <c r="D116" s="378">
        <v>7</v>
      </c>
      <c r="E116" s="379" t="s">
        <v>977</v>
      </c>
      <c r="F116" s="377" t="s">
        <v>978</v>
      </c>
      <c r="G116" s="380" t="s">
        <v>911</v>
      </c>
      <c r="H116" s="381">
        <v>44370</v>
      </c>
      <c r="I116" s="382"/>
      <c r="J116" s="380" t="s">
        <v>979</v>
      </c>
    </row>
    <row r="117" spans="1:10" s="383" customFormat="1" ht="36" x14ac:dyDescent="0.25">
      <c r="A117" s="377" t="s">
        <v>980</v>
      </c>
      <c r="B117" s="377" t="s">
        <v>936</v>
      </c>
      <c r="C117" s="380" t="s">
        <v>908</v>
      </c>
      <c r="D117" s="378">
        <v>1</v>
      </c>
      <c r="E117" s="379" t="s">
        <v>981</v>
      </c>
      <c r="F117" s="377" t="s">
        <v>982</v>
      </c>
      <c r="G117" s="380" t="s">
        <v>911</v>
      </c>
      <c r="H117" s="381">
        <v>44322</v>
      </c>
      <c r="I117" s="382"/>
      <c r="J117" s="380" t="s">
        <v>983</v>
      </c>
    </row>
    <row r="118" spans="1:10" s="383" customFormat="1" ht="36" x14ac:dyDescent="0.25">
      <c r="A118" s="377" t="s">
        <v>984</v>
      </c>
      <c r="B118" s="377" t="s">
        <v>936</v>
      </c>
      <c r="C118" s="380" t="s">
        <v>908</v>
      </c>
      <c r="D118" s="378">
        <v>3</v>
      </c>
      <c r="E118" s="379" t="s">
        <v>985</v>
      </c>
      <c r="F118" s="377" t="s">
        <v>986</v>
      </c>
      <c r="G118" s="380" t="s">
        <v>911</v>
      </c>
      <c r="H118" s="381">
        <v>44319</v>
      </c>
      <c r="I118" s="382"/>
      <c r="J118" s="380" t="s">
        <v>987</v>
      </c>
    </row>
    <row r="119" spans="1:10" s="383" customFormat="1" ht="24" x14ac:dyDescent="0.25">
      <c r="A119" s="377" t="s">
        <v>988</v>
      </c>
      <c r="B119" s="377" t="s">
        <v>936</v>
      </c>
      <c r="C119" s="380" t="s">
        <v>908</v>
      </c>
      <c r="D119" s="378">
        <v>10</v>
      </c>
      <c r="E119" s="379" t="s">
        <v>989</v>
      </c>
      <c r="F119" s="377" t="s">
        <v>990</v>
      </c>
      <c r="G119" s="380" t="s">
        <v>911</v>
      </c>
      <c r="H119" s="381">
        <v>44397</v>
      </c>
      <c r="I119" s="382"/>
      <c r="J119" s="380"/>
    </row>
    <row r="120" spans="1:10" s="383" customFormat="1" ht="24" x14ac:dyDescent="0.25">
      <c r="A120" s="865" t="s">
        <v>991</v>
      </c>
      <c r="B120" s="865" t="s">
        <v>936</v>
      </c>
      <c r="C120" s="866" t="s">
        <v>908</v>
      </c>
      <c r="D120" s="867">
        <v>11</v>
      </c>
      <c r="E120" s="379" t="s">
        <v>992</v>
      </c>
      <c r="F120" s="377" t="s">
        <v>920</v>
      </c>
      <c r="G120" s="380" t="s">
        <v>917</v>
      </c>
      <c r="H120" s="381">
        <v>44250</v>
      </c>
      <c r="I120" s="382"/>
      <c r="J120" s="380"/>
    </row>
    <row r="121" spans="1:10" s="383" customFormat="1" ht="24" x14ac:dyDescent="0.25">
      <c r="A121" s="865"/>
      <c r="B121" s="865"/>
      <c r="C121" s="866"/>
      <c r="D121" s="867"/>
      <c r="E121" s="379" t="s">
        <v>993</v>
      </c>
      <c r="F121" s="377" t="s">
        <v>920</v>
      </c>
      <c r="G121" s="380" t="s">
        <v>917</v>
      </c>
      <c r="H121" s="381">
        <v>44418</v>
      </c>
      <c r="I121" s="382"/>
      <c r="J121" s="380"/>
    </row>
    <row r="122" spans="1:10" s="383" customFormat="1" ht="24" x14ac:dyDescent="0.25">
      <c r="A122" s="865"/>
      <c r="B122" s="865"/>
      <c r="C122" s="866"/>
      <c r="D122" s="867"/>
      <c r="E122" s="379" t="s">
        <v>994</v>
      </c>
      <c r="F122" s="377" t="s">
        <v>920</v>
      </c>
      <c r="G122" s="380" t="s">
        <v>917</v>
      </c>
      <c r="H122" s="384">
        <v>44483</v>
      </c>
      <c r="I122" s="382"/>
      <c r="J122" s="380"/>
    </row>
    <row r="123" spans="1:10" s="383" customFormat="1" ht="36" x14ac:dyDescent="0.25">
      <c r="A123" s="377" t="s">
        <v>995</v>
      </c>
      <c r="B123" s="377" t="s">
        <v>936</v>
      </c>
      <c r="C123" s="380" t="s">
        <v>908</v>
      </c>
      <c r="D123" s="378">
        <v>1</v>
      </c>
      <c r="E123" s="379" t="s">
        <v>996</v>
      </c>
      <c r="F123" s="377" t="s">
        <v>997</v>
      </c>
      <c r="G123" s="380" t="s">
        <v>917</v>
      </c>
      <c r="H123" s="384">
        <v>44182</v>
      </c>
      <c r="I123" s="382"/>
      <c r="J123" s="380"/>
    </row>
    <row r="124" spans="1:10" s="383" customFormat="1" ht="48" x14ac:dyDescent="0.25">
      <c r="A124" s="377" t="s">
        <v>998</v>
      </c>
      <c r="B124" s="377" t="s">
        <v>936</v>
      </c>
      <c r="C124" s="380" t="s">
        <v>908</v>
      </c>
      <c r="D124" s="378">
        <v>2</v>
      </c>
      <c r="E124" s="379" t="s">
        <v>999</v>
      </c>
      <c r="F124" s="377" t="s">
        <v>1000</v>
      </c>
      <c r="G124" s="380" t="s">
        <v>917</v>
      </c>
      <c r="H124" s="381">
        <v>44357</v>
      </c>
      <c r="I124" s="382"/>
      <c r="J124" s="380"/>
    </row>
    <row r="125" spans="1:10" s="383" customFormat="1" ht="36" x14ac:dyDescent="0.25">
      <c r="A125" s="377" t="s">
        <v>1001</v>
      </c>
      <c r="B125" s="377" t="s">
        <v>936</v>
      </c>
      <c r="C125" s="380" t="s">
        <v>908</v>
      </c>
      <c r="D125" s="378">
        <v>5</v>
      </c>
      <c r="E125" s="379" t="s">
        <v>1002</v>
      </c>
      <c r="F125" s="377" t="s">
        <v>1003</v>
      </c>
      <c r="G125" s="380" t="s">
        <v>911</v>
      </c>
      <c r="H125" s="384">
        <v>44483</v>
      </c>
      <c r="I125" s="382"/>
      <c r="J125" s="380" t="s">
        <v>1004</v>
      </c>
    </row>
    <row r="126" spans="1:10" s="383" customFormat="1" ht="36" x14ac:dyDescent="0.25">
      <c r="A126" s="377" t="s">
        <v>1005</v>
      </c>
      <c r="B126" s="377" t="s">
        <v>936</v>
      </c>
      <c r="C126" s="380" t="s">
        <v>908</v>
      </c>
      <c r="D126" s="378">
        <v>10</v>
      </c>
      <c r="E126" s="379" t="s">
        <v>1006</v>
      </c>
      <c r="F126" s="377" t="s">
        <v>1007</v>
      </c>
      <c r="G126" s="380" t="s">
        <v>911</v>
      </c>
      <c r="H126" s="381">
        <v>44448</v>
      </c>
      <c r="I126" s="382"/>
      <c r="J126" s="380" t="s">
        <v>1008</v>
      </c>
    </row>
    <row r="127" spans="1:10" s="383" customFormat="1" ht="24" x14ac:dyDescent="0.25">
      <c r="A127" s="377" t="s">
        <v>1009</v>
      </c>
      <c r="B127" s="377" t="s">
        <v>936</v>
      </c>
      <c r="C127" s="380" t="s">
        <v>908</v>
      </c>
      <c r="D127" s="378">
        <v>25</v>
      </c>
      <c r="E127" s="379" t="s">
        <v>1010</v>
      </c>
      <c r="F127" s="377" t="s">
        <v>1011</v>
      </c>
      <c r="G127" s="380" t="s">
        <v>911</v>
      </c>
      <c r="H127" s="390">
        <v>44613</v>
      </c>
      <c r="I127" s="382"/>
      <c r="J127" s="380"/>
    </row>
    <row r="128" spans="1:10" s="383" customFormat="1" ht="24" x14ac:dyDescent="0.25">
      <c r="A128" s="377" t="s">
        <v>1012</v>
      </c>
      <c r="B128" s="377" t="s">
        <v>936</v>
      </c>
      <c r="C128" s="380" t="s">
        <v>908</v>
      </c>
      <c r="D128" s="378">
        <v>6</v>
      </c>
      <c r="E128" s="379" t="s">
        <v>1013</v>
      </c>
      <c r="F128" s="377" t="s">
        <v>1014</v>
      </c>
      <c r="G128" s="380" t="s">
        <v>911</v>
      </c>
      <c r="H128" s="381">
        <v>44333</v>
      </c>
      <c r="I128" s="382"/>
      <c r="J128" s="380"/>
    </row>
    <row r="129" spans="1:10" s="383" customFormat="1" ht="36" x14ac:dyDescent="0.25">
      <c r="A129" s="377" t="s">
        <v>1015</v>
      </c>
      <c r="B129" s="377" t="s">
        <v>936</v>
      </c>
      <c r="C129" s="380" t="s">
        <v>908</v>
      </c>
      <c r="D129" s="378">
        <v>9</v>
      </c>
      <c r="E129" s="379" t="s">
        <v>1016</v>
      </c>
      <c r="F129" s="377" t="s">
        <v>982</v>
      </c>
      <c r="G129" s="380" t="s">
        <v>917</v>
      </c>
      <c r="H129" s="381">
        <v>44440</v>
      </c>
      <c r="I129" s="382"/>
      <c r="J129" s="380"/>
    </row>
    <row r="130" spans="1:10" s="383" customFormat="1" ht="24" x14ac:dyDescent="0.25">
      <c r="A130" s="377" t="s">
        <v>1017</v>
      </c>
      <c r="B130" s="377" t="s">
        <v>936</v>
      </c>
      <c r="C130" s="380" t="s">
        <v>908</v>
      </c>
      <c r="D130" s="378">
        <v>13</v>
      </c>
      <c r="E130" s="379" t="s">
        <v>1018</v>
      </c>
      <c r="F130" s="377" t="s">
        <v>1019</v>
      </c>
      <c r="G130" s="380" t="s">
        <v>911</v>
      </c>
      <c r="H130" s="384">
        <v>44543</v>
      </c>
      <c r="I130" s="382"/>
      <c r="J130" s="380"/>
    </row>
    <row r="131" spans="1:10" s="383" customFormat="1" ht="24" x14ac:dyDescent="0.25">
      <c r="A131" s="377" t="s">
        <v>1020</v>
      </c>
      <c r="B131" s="377" t="s">
        <v>936</v>
      </c>
      <c r="C131" s="380" t="s">
        <v>908</v>
      </c>
      <c r="D131" s="378">
        <v>27</v>
      </c>
      <c r="E131" s="379" t="s">
        <v>1021</v>
      </c>
      <c r="F131" s="377" t="s">
        <v>1022</v>
      </c>
      <c r="G131" s="380" t="s">
        <v>917</v>
      </c>
      <c r="H131" s="390">
        <v>44602</v>
      </c>
      <c r="I131" s="382"/>
      <c r="J131" s="380"/>
    </row>
    <row r="132" spans="1:10" s="383" customFormat="1" ht="24" x14ac:dyDescent="0.25">
      <c r="A132" s="377" t="s">
        <v>1023</v>
      </c>
      <c r="B132" s="377" t="s">
        <v>936</v>
      </c>
      <c r="C132" s="380" t="s">
        <v>908</v>
      </c>
      <c r="D132" s="378">
        <v>16</v>
      </c>
      <c r="E132" s="379" t="s">
        <v>1024</v>
      </c>
      <c r="F132" s="377" t="s">
        <v>1025</v>
      </c>
      <c r="G132" s="380" t="s">
        <v>911</v>
      </c>
      <c r="H132" s="384">
        <v>44487</v>
      </c>
      <c r="I132" s="382"/>
      <c r="J132" s="380"/>
    </row>
    <row r="133" spans="1:10" s="383" customFormat="1" ht="24" x14ac:dyDescent="0.25">
      <c r="A133" s="377" t="s">
        <v>1026</v>
      </c>
      <c r="B133" s="377" t="s">
        <v>936</v>
      </c>
      <c r="C133" s="380" t="s">
        <v>908</v>
      </c>
      <c r="D133" s="378">
        <v>23</v>
      </c>
      <c r="E133" s="379" t="s">
        <v>1027</v>
      </c>
      <c r="F133" s="377" t="s">
        <v>1028</v>
      </c>
      <c r="G133" s="380" t="s">
        <v>911</v>
      </c>
      <c r="H133" s="384">
        <v>44545</v>
      </c>
      <c r="I133" s="382"/>
      <c r="J133" s="380"/>
    </row>
    <row r="134" spans="1:10" s="383" customFormat="1" ht="24" x14ac:dyDescent="0.25">
      <c r="A134" s="865" t="s">
        <v>1029</v>
      </c>
      <c r="B134" s="865" t="s">
        <v>936</v>
      </c>
      <c r="C134" s="866" t="s">
        <v>908</v>
      </c>
      <c r="D134" s="867">
        <v>29</v>
      </c>
      <c r="E134" s="379" t="s">
        <v>1030</v>
      </c>
      <c r="F134" s="377" t="s">
        <v>1031</v>
      </c>
      <c r="G134" s="380" t="s">
        <v>911</v>
      </c>
      <c r="H134" s="390">
        <v>44603</v>
      </c>
      <c r="I134" s="382"/>
      <c r="J134" s="380"/>
    </row>
    <row r="135" spans="1:10" s="383" customFormat="1" ht="24" x14ac:dyDescent="0.25">
      <c r="A135" s="865"/>
      <c r="B135" s="865"/>
      <c r="C135" s="866"/>
      <c r="D135" s="867"/>
      <c r="E135" s="379" t="s">
        <v>1032</v>
      </c>
      <c r="F135" s="377" t="s">
        <v>1031</v>
      </c>
      <c r="G135" s="380" t="s">
        <v>911</v>
      </c>
      <c r="H135" s="390">
        <v>44603</v>
      </c>
      <c r="I135" s="382"/>
      <c r="J135" s="380"/>
    </row>
    <row r="136" spans="1:10" s="383" customFormat="1" ht="36" x14ac:dyDescent="0.25">
      <c r="A136" s="865"/>
      <c r="B136" s="865"/>
      <c r="C136" s="866"/>
      <c r="D136" s="867"/>
      <c r="E136" s="379" t="s">
        <v>1033</v>
      </c>
      <c r="F136" s="377" t="s">
        <v>1034</v>
      </c>
      <c r="G136" s="380" t="s">
        <v>911</v>
      </c>
      <c r="H136" s="390">
        <v>44603</v>
      </c>
      <c r="I136" s="382"/>
      <c r="J136" s="380"/>
    </row>
    <row r="137" spans="1:10" s="383" customFormat="1" ht="24" x14ac:dyDescent="0.25">
      <c r="A137" s="377" t="s">
        <v>1035</v>
      </c>
      <c r="B137" s="377" t="s">
        <v>936</v>
      </c>
      <c r="C137" s="380" t="s">
        <v>908</v>
      </c>
      <c r="D137" s="378">
        <v>20</v>
      </c>
      <c r="E137" s="379" t="s">
        <v>1036</v>
      </c>
      <c r="F137" s="377" t="s">
        <v>1037</v>
      </c>
      <c r="G137" s="380" t="s">
        <v>911</v>
      </c>
      <c r="H137" s="384">
        <v>44530</v>
      </c>
      <c r="I137" s="382"/>
      <c r="J137" s="380"/>
    </row>
    <row r="138" spans="1:10" s="383" customFormat="1" ht="36" x14ac:dyDescent="0.25">
      <c r="A138" s="377" t="s">
        <v>1038</v>
      </c>
      <c r="B138" s="377" t="s">
        <v>936</v>
      </c>
      <c r="C138" s="380" t="s">
        <v>908</v>
      </c>
      <c r="D138" s="378">
        <v>26</v>
      </c>
      <c r="E138" s="379" t="s">
        <v>1039</v>
      </c>
      <c r="F138" s="377" t="s">
        <v>1040</v>
      </c>
      <c r="G138" s="380" t="s">
        <v>911</v>
      </c>
      <c r="H138" s="390">
        <v>44603</v>
      </c>
      <c r="I138" s="382"/>
      <c r="J138" s="380"/>
    </row>
    <row r="139" spans="1:10" s="383" customFormat="1" ht="48" x14ac:dyDescent="0.25">
      <c r="A139" s="377" t="s">
        <v>1041</v>
      </c>
      <c r="B139" s="377" t="s">
        <v>936</v>
      </c>
      <c r="C139" s="380" t="s">
        <v>908</v>
      </c>
      <c r="D139" s="378">
        <v>28</v>
      </c>
      <c r="E139" s="379" t="s">
        <v>1042</v>
      </c>
      <c r="F139" s="377" t="s">
        <v>1043</v>
      </c>
      <c r="G139" s="380" t="s">
        <v>911</v>
      </c>
      <c r="H139" s="390">
        <v>44586</v>
      </c>
      <c r="I139" s="382"/>
      <c r="J139" s="380"/>
    </row>
    <row r="140" spans="1:10" s="383" customFormat="1" ht="36" x14ac:dyDescent="0.25">
      <c r="A140" s="377" t="s">
        <v>1044</v>
      </c>
      <c r="B140" s="377" t="s">
        <v>1045</v>
      </c>
      <c r="C140" s="380" t="s">
        <v>1046</v>
      </c>
      <c r="D140" s="378">
        <v>3</v>
      </c>
      <c r="E140" s="379" t="s">
        <v>1047</v>
      </c>
      <c r="F140" s="377" t="s">
        <v>1040</v>
      </c>
      <c r="G140" s="380" t="s">
        <v>911</v>
      </c>
      <c r="H140" s="381">
        <v>44396</v>
      </c>
      <c r="I140" s="382"/>
      <c r="J140" s="380"/>
    </row>
    <row r="141" spans="1:10" s="383" customFormat="1" ht="24" x14ac:dyDescent="0.25">
      <c r="A141" s="377" t="s">
        <v>1048</v>
      </c>
      <c r="B141" s="377" t="s">
        <v>1045</v>
      </c>
      <c r="C141" s="380" t="s">
        <v>1046</v>
      </c>
      <c r="D141" s="378">
        <v>2</v>
      </c>
      <c r="E141" s="379" t="s">
        <v>1049</v>
      </c>
      <c r="F141" s="377" t="s">
        <v>1050</v>
      </c>
      <c r="G141" s="380" t="s">
        <v>911</v>
      </c>
      <c r="H141" s="381">
        <v>44386</v>
      </c>
      <c r="I141" s="382"/>
      <c r="J141" s="380"/>
    </row>
    <row r="142" spans="1:10" s="383" customFormat="1" ht="24" x14ac:dyDescent="0.25">
      <c r="A142" s="377" t="s">
        <v>1051</v>
      </c>
      <c r="B142" s="377" t="s">
        <v>1045</v>
      </c>
      <c r="C142" s="380" t="s">
        <v>1046</v>
      </c>
      <c r="D142" s="378">
        <v>1</v>
      </c>
      <c r="E142" s="379" t="s">
        <v>1052</v>
      </c>
      <c r="F142" s="377" t="s">
        <v>1053</v>
      </c>
      <c r="G142" s="380" t="s">
        <v>917</v>
      </c>
      <c r="H142" s="381">
        <v>44378</v>
      </c>
      <c r="I142" s="382"/>
      <c r="J142" s="380"/>
    </row>
    <row r="143" spans="1:10" s="383" customFormat="1" ht="36" x14ac:dyDescent="0.25">
      <c r="A143" s="377" t="s">
        <v>1054</v>
      </c>
      <c r="B143" s="377" t="s">
        <v>1045</v>
      </c>
      <c r="C143" s="380" t="s">
        <v>1046</v>
      </c>
      <c r="D143" s="378">
        <v>4</v>
      </c>
      <c r="E143" s="379" t="s">
        <v>1055</v>
      </c>
      <c r="F143" s="377" t="s">
        <v>1056</v>
      </c>
      <c r="G143" s="380" t="s">
        <v>911</v>
      </c>
      <c r="H143" s="381">
        <v>44445</v>
      </c>
      <c r="I143" s="382"/>
      <c r="J143" s="380"/>
    </row>
    <row r="144" spans="1:10" s="383" customFormat="1" ht="48" x14ac:dyDescent="0.25">
      <c r="A144" s="377" t="s">
        <v>1057</v>
      </c>
      <c r="B144" s="377" t="s">
        <v>1045</v>
      </c>
      <c r="C144" s="380" t="s">
        <v>1046</v>
      </c>
      <c r="D144" s="378">
        <v>6</v>
      </c>
      <c r="E144" s="379" t="s">
        <v>1058</v>
      </c>
      <c r="F144" s="377" t="s">
        <v>1059</v>
      </c>
      <c r="G144" s="380" t="s">
        <v>911</v>
      </c>
      <c r="H144" s="390">
        <v>44588</v>
      </c>
      <c r="I144" s="382"/>
      <c r="J144" s="380"/>
    </row>
    <row r="145" spans="1:10" s="383" customFormat="1" ht="24" x14ac:dyDescent="0.25">
      <c r="A145" s="377" t="s">
        <v>1060</v>
      </c>
      <c r="B145" s="377" t="s">
        <v>1045</v>
      </c>
      <c r="C145" s="380" t="s">
        <v>1046</v>
      </c>
      <c r="D145" s="378">
        <v>5</v>
      </c>
      <c r="E145" s="379" t="s">
        <v>1061</v>
      </c>
      <c r="F145" s="377" t="s">
        <v>1062</v>
      </c>
      <c r="G145" s="380" t="s">
        <v>917</v>
      </c>
      <c r="H145" s="390">
        <v>44613</v>
      </c>
      <c r="I145" s="382"/>
      <c r="J145" s="380"/>
    </row>
    <row r="146" spans="1:10" s="383" customFormat="1" ht="48" x14ac:dyDescent="0.25">
      <c r="A146" s="377" t="s">
        <v>998</v>
      </c>
      <c r="B146" s="377" t="s">
        <v>1063</v>
      </c>
      <c r="C146" s="380" t="s">
        <v>908</v>
      </c>
      <c r="D146" s="378">
        <v>1</v>
      </c>
      <c r="E146" s="379" t="s">
        <v>1064</v>
      </c>
      <c r="F146" s="377" t="s">
        <v>1000</v>
      </c>
      <c r="G146" s="380" t="s">
        <v>911</v>
      </c>
      <c r="H146" s="381">
        <v>44260</v>
      </c>
      <c r="I146" s="382"/>
      <c r="J146" s="380"/>
    </row>
    <row r="147" spans="1:10" s="383" customFormat="1" ht="36" x14ac:dyDescent="0.25">
      <c r="A147" s="377" t="s">
        <v>1065</v>
      </c>
      <c r="B147" s="377"/>
      <c r="C147" s="380"/>
      <c r="D147" s="378"/>
      <c r="E147" s="379" t="s">
        <v>1066</v>
      </c>
      <c r="F147" s="377" t="s">
        <v>1067</v>
      </c>
      <c r="G147" s="380" t="s">
        <v>911</v>
      </c>
      <c r="H147" s="390">
        <v>44386</v>
      </c>
      <c r="I147" s="382"/>
      <c r="J147" s="380" t="s">
        <v>1068</v>
      </c>
    </row>
    <row r="148" spans="1:10" s="383" customFormat="1" ht="48" x14ac:dyDescent="0.25">
      <c r="A148" s="377" t="s">
        <v>1069</v>
      </c>
      <c r="B148" s="377"/>
      <c r="C148" s="380"/>
      <c r="D148" s="378"/>
      <c r="E148" s="379" t="s">
        <v>1070</v>
      </c>
      <c r="F148" s="377" t="s">
        <v>1071</v>
      </c>
      <c r="G148" s="380" t="s">
        <v>911</v>
      </c>
      <c r="H148" s="390">
        <v>44447</v>
      </c>
      <c r="I148" s="382"/>
      <c r="J148" s="380" t="s">
        <v>1072</v>
      </c>
    </row>
    <row r="149" spans="1:10" s="383" customFormat="1" ht="36" x14ac:dyDescent="0.25">
      <c r="A149" s="377" t="s">
        <v>1073</v>
      </c>
      <c r="B149" s="377"/>
      <c r="C149" s="380"/>
      <c r="D149" s="378"/>
      <c r="E149" s="379" t="s">
        <v>1074</v>
      </c>
      <c r="F149" s="377" t="s">
        <v>1075</v>
      </c>
      <c r="G149" s="380" t="s">
        <v>911</v>
      </c>
      <c r="H149" s="390">
        <v>44448</v>
      </c>
      <c r="I149" s="382"/>
      <c r="J149" s="380" t="s">
        <v>1076</v>
      </c>
    </row>
    <row r="150" spans="1:10" s="383" customFormat="1" ht="24" x14ac:dyDescent="0.25">
      <c r="A150" s="377" t="s">
        <v>1077</v>
      </c>
      <c r="B150" s="377"/>
      <c r="C150" s="380"/>
      <c r="D150" s="378"/>
      <c r="E150" s="379" t="s">
        <v>1074</v>
      </c>
      <c r="F150" s="377" t="s">
        <v>1078</v>
      </c>
      <c r="G150" s="380" t="s">
        <v>911</v>
      </c>
      <c r="H150" s="390">
        <v>44447</v>
      </c>
      <c r="I150" s="382"/>
      <c r="J150" s="380" t="s">
        <v>1079</v>
      </c>
    </row>
    <row r="151" spans="1:10" s="383" customFormat="1" ht="36" x14ac:dyDescent="0.25">
      <c r="A151" s="377" t="s">
        <v>1080</v>
      </c>
      <c r="B151" s="377"/>
      <c r="C151" s="380"/>
      <c r="D151" s="378"/>
      <c r="E151" s="379" t="s">
        <v>1081</v>
      </c>
      <c r="F151" s="377" t="s">
        <v>1082</v>
      </c>
      <c r="G151" s="380" t="s">
        <v>911</v>
      </c>
      <c r="H151" s="390">
        <v>44531</v>
      </c>
      <c r="I151" s="382"/>
      <c r="J151" s="380" t="s">
        <v>1083</v>
      </c>
    </row>
    <row r="152" spans="1:10" s="383" customFormat="1" ht="36" x14ac:dyDescent="0.25">
      <c r="A152" s="377" t="s">
        <v>1084</v>
      </c>
      <c r="B152" s="377"/>
      <c r="C152" s="380"/>
      <c r="D152" s="378"/>
      <c r="E152" s="379" t="s">
        <v>1085</v>
      </c>
      <c r="F152" s="377" t="s">
        <v>1086</v>
      </c>
      <c r="G152" s="380" t="s">
        <v>911</v>
      </c>
      <c r="H152" s="389">
        <v>44488</v>
      </c>
      <c r="I152" s="382"/>
      <c r="J152" s="380" t="s">
        <v>1087</v>
      </c>
    </row>
    <row r="153" spans="1:10" s="383" customFormat="1" ht="36" x14ac:dyDescent="0.25">
      <c r="A153" s="377" t="s">
        <v>1088</v>
      </c>
      <c r="B153" s="377"/>
      <c r="C153" s="380"/>
      <c r="D153" s="378"/>
      <c r="E153" s="379" t="s">
        <v>1089</v>
      </c>
      <c r="F153" s="377" t="s">
        <v>1090</v>
      </c>
      <c r="G153" s="380" t="s">
        <v>911</v>
      </c>
      <c r="H153" s="390">
        <v>44292</v>
      </c>
      <c r="I153" s="382"/>
      <c r="J153" s="380" t="s">
        <v>1091</v>
      </c>
    </row>
    <row r="154" spans="1:10" s="383" customFormat="1" ht="36" x14ac:dyDescent="0.25">
      <c r="A154" s="377" t="s">
        <v>1092</v>
      </c>
      <c r="B154" s="377"/>
      <c r="C154" s="380"/>
      <c r="D154" s="378"/>
      <c r="E154" s="379" t="s">
        <v>1093</v>
      </c>
      <c r="F154" s="377" t="s">
        <v>1094</v>
      </c>
      <c r="G154" s="380" t="s">
        <v>911</v>
      </c>
      <c r="H154" s="390">
        <v>44301</v>
      </c>
      <c r="I154" s="382"/>
      <c r="J154" s="380" t="s">
        <v>1095</v>
      </c>
    </row>
    <row r="155" spans="1:10" s="383" customFormat="1" ht="36" x14ac:dyDescent="0.25">
      <c r="A155" s="377" t="s">
        <v>1096</v>
      </c>
      <c r="B155" s="377"/>
      <c r="C155" s="380"/>
      <c r="D155" s="378"/>
      <c r="E155" s="379" t="s">
        <v>1097</v>
      </c>
      <c r="F155" s="377" t="s">
        <v>1098</v>
      </c>
      <c r="G155" s="380" t="s">
        <v>911</v>
      </c>
      <c r="H155" s="390">
        <v>44397</v>
      </c>
      <c r="I155" s="382"/>
      <c r="J155" s="380" t="s">
        <v>1099</v>
      </c>
    </row>
    <row r="156" spans="1:10" s="383" customFormat="1" ht="48" x14ac:dyDescent="0.25">
      <c r="A156" s="377" t="s">
        <v>1100</v>
      </c>
      <c r="B156" s="377"/>
      <c r="C156" s="380"/>
      <c r="D156" s="378"/>
      <c r="E156" s="379" t="s">
        <v>1101</v>
      </c>
      <c r="F156" s="377" t="s">
        <v>1102</v>
      </c>
      <c r="G156" s="380" t="s">
        <v>911</v>
      </c>
      <c r="H156" s="390">
        <v>44470</v>
      </c>
      <c r="I156" s="382"/>
      <c r="J156" s="380" t="s">
        <v>1103</v>
      </c>
    </row>
    <row r="157" spans="1:10" s="383" customFormat="1" ht="36" x14ac:dyDescent="0.25">
      <c r="A157" s="377" t="s">
        <v>1104</v>
      </c>
      <c r="B157" s="377"/>
      <c r="C157" s="380"/>
      <c r="D157" s="378"/>
      <c r="E157" s="379" t="s">
        <v>1105</v>
      </c>
      <c r="F157" s="377" t="s">
        <v>1106</v>
      </c>
      <c r="G157" s="380" t="s">
        <v>911</v>
      </c>
      <c r="H157" s="390">
        <v>44470</v>
      </c>
      <c r="I157" s="382"/>
      <c r="J157" s="380" t="s">
        <v>1107</v>
      </c>
    </row>
    <row r="158" spans="1:10" s="383" customFormat="1" ht="36" x14ac:dyDescent="0.25">
      <c r="A158" s="377" t="s">
        <v>1108</v>
      </c>
      <c r="B158" s="377"/>
      <c r="C158" s="380"/>
      <c r="D158" s="378"/>
      <c r="E158" s="379" t="s">
        <v>1109</v>
      </c>
      <c r="F158" s="377" t="s">
        <v>1110</v>
      </c>
      <c r="G158" s="380" t="s">
        <v>911</v>
      </c>
      <c r="H158" s="389">
        <v>44484</v>
      </c>
      <c r="I158" s="382"/>
      <c r="J158" s="380" t="s">
        <v>1111</v>
      </c>
    </row>
    <row r="159" spans="1:10" s="383" customFormat="1" ht="24" x14ac:dyDescent="0.25">
      <c r="A159" s="377" t="s">
        <v>1112</v>
      </c>
      <c r="B159" s="377"/>
      <c r="C159" s="380"/>
      <c r="D159" s="378"/>
      <c r="E159" s="379" t="s">
        <v>1113</v>
      </c>
      <c r="F159" s="377" t="s">
        <v>1114</v>
      </c>
      <c r="G159" s="380" t="s">
        <v>911</v>
      </c>
      <c r="H159" s="389">
        <v>44523</v>
      </c>
      <c r="I159" s="382"/>
      <c r="J159" s="380" t="s">
        <v>1115</v>
      </c>
    </row>
    <row r="160" spans="1:10" s="383" customFormat="1" ht="36" x14ac:dyDescent="0.25">
      <c r="A160" s="377" t="s">
        <v>1116</v>
      </c>
      <c r="B160" s="377"/>
      <c r="C160" s="380"/>
      <c r="D160" s="378"/>
      <c r="E160" s="379" t="s">
        <v>1117</v>
      </c>
      <c r="F160" s="377" t="s">
        <v>1118</v>
      </c>
      <c r="G160" s="380" t="s">
        <v>911</v>
      </c>
      <c r="H160" s="390">
        <v>44476</v>
      </c>
      <c r="I160" s="382"/>
      <c r="J160" s="380" t="s">
        <v>1119</v>
      </c>
    </row>
    <row r="161" spans="1:12" s="383" customFormat="1" ht="36" x14ac:dyDescent="0.25">
      <c r="A161" s="377" t="s">
        <v>1120</v>
      </c>
      <c r="B161" s="377"/>
      <c r="C161" s="380"/>
      <c r="D161" s="378"/>
      <c r="E161" s="379" t="s">
        <v>1097</v>
      </c>
      <c r="F161" s="377" t="s">
        <v>1121</v>
      </c>
      <c r="G161" s="380" t="s">
        <v>911</v>
      </c>
      <c r="H161" s="390">
        <v>44391</v>
      </c>
      <c r="I161" s="382"/>
      <c r="J161" s="380" t="s">
        <v>1122</v>
      </c>
    </row>
    <row r="162" spans="1:12" s="383" customFormat="1" ht="36" x14ac:dyDescent="0.25">
      <c r="A162" s="377" t="s">
        <v>1123</v>
      </c>
      <c r="B162" s="377"/>
      <c r="C162" s="380"/>
      <c r="D162" s="378"/>
      <c r="E162" s="379" t="s">
        <v>1124</v>
      </c>
      <c r="F162" s="377" t="s">
        <v>1125</v>
      </c>
      <c r="G162" s="380" t="s">
        <v>911</v>
      </c>
      <c r="H162" s="389">
        <v>44544</v>
      </c>
      <c r="I162" s="382"/>
      <c r="J162" s="380" t="s">
        <v>1126</v>
      </c>
    </row>
    <row r="163" spans="1:12" s="383" customFormat="1" ht="48" x14ac:dyDescent="0.25">
      <c r="A163" s="377" t="s">
        <v>1127</v>
      </c>
      <c r="B163" s="377"/>
      <c r="C163" s="380"/>
      <c r="D163" s="378"/>
      <c r="E163" s="379" t="s">
        <v>1089</v>
      </c>
      <c r="F163" s="377" t="s">
        <v>1128</v>
      </c>
      <c r="G163" s="380" t="s">
        <v>911</v>
      </c>
      <c r="H163" s="390">
        <v>44273</v>
      </c>
      <c r="I163" s="382"/>
      <c r="J163" s="380" t="s">
        <v>1129</v>
      </c>
    </row>
    <row r="164" spans="1:12" s="383" customFormat="1" ht="48" x14ac:dyDescent="0.25">
      <c r="A164" s="377" t="s">
        <v>1130</v>
      </c>
      <c r="B164" s="377"/>
      <c r="C164" s="380"/>
      <c r="D164" s="378"/>
      <c r="E164" s="379" t="s">
        <v>1131</v>
      </c>
      <c r="F164" s="377" t="s">
        <v>1132</v>
      </c>
      <c r="G164" s="380" t="s">
        <v>911</v>
      </c>
      <c r="H164" s="390">
        <v>44441</v>
      </c>
      <c r="I164" s="382"/>
      <c r="J164" s="380" t="s">
        <v>1133</v>
      </c>
    </row>
    <row r="165" spans="1:12" s="383" customFormat="1" ht="48" x14ac:dyDescent="0.25">
      <c r="A165" s="377" t="s">
        <v>1134</v>
      </c>
      <c r="B165" s="377"/>
      <c r="C165" s="380"/>
      <c r="D165" s="378"/>
      <c r="E165" s="379" t="s">
        <v>1131</v>
      </c>
      <c r="F165" s="377" t="s">
        <v>1132</v>
      </c>
      <c r="G165" s="380" t="s">
        <v>911</v>
      </c>
      <c r="H165" s="390">
        <v>44441</v>
      </c>
      <c r="I165" s="382"/>
      <c r="J165" s="380" t="s">
        <v>1135</v>
      </c>
    </row>
    <row r="166" spans="1:12" s="383" customFormat="1" ht="27.75" customHeight="1" x14ac:dyDescent="0.25">
      <c r="A166" s="370" t="s">
        <v>271</v>
      </c>
      <c r="B166" s="370"/>
      <c r="C166" s="370"/>
      <c r="D166" s="370"/>
      <c r="E166" s="388"/>
      <c r="F166" s="370"/>
      <c r="G166" s="370"/>
      <c r="H166" s="370"/>
      <c r="I166" s="370"/>
      <c r="J166" s="370"/>
    </row>
    <row r="167" spans="1:12" s="383" customFormat="1" ht="36" x14ac:dyDescent="0.25">
      <c r="A167" s="377" t="s">
        <v>1136</v>
      </c>
      <c r="B167" s="377" t="s">
        <v>455</v>
      </c>
      <c r="C167" s="380" t="s">
        <v>1137</v>
      </c>
      <c r="D167" s="378" t="s">
        <v>1138</v>
      </c>
      <c r="E167" s="379" t="s">
        <v>1139</v>
      </c>
      <c r="F167" s="377" t="s">
        <v>1140</v>
      </c>
      <c r="G167" s="380" t="s">
        <v>852</v>
      </c>
      <c r="H167" s="381">
        <v>44261</v>
      </c>
      <c r="I167" s="382"/>
      <c r="J167" s="380"/>
    </row>
    <row r="168" spans="1:12" s="383" customFormat="1" ht="48" x14ac:dyDescent="0.25">
      <c r="A168" s="377" t="s">
        <v>1141</v>
      </c>
      <c r="B168" s="377" t="s">
        <v>455</v>
      </c>
      <c r="C168" s="380" t="s">
        <v>1137</v>
      </c>
      <c r="D168" s="378" t="s">
        <v>1142</v>
      </c>
      <c r="E168" s="379" t="s">
        <v>1143</v>
      </c>
      <c r="F168" s="377" t="s">
        <v>1144</v>
      </c>
      <c r="G168" s="380" t="s">
        <v>852</v>
      </c>
      <c r="H168" s="381">
        <v>44286</v>
      </c>
      <c r="I168" s="382"/>
      <c r="J168" s="380"/>
    </row>
    <row r="169" spans="1:12" s="383" customFormat="1" ht="24" x14ac:dyDescent="0.25">
      <c r="A169" s="377" t="s">
        <v>1145</v>
      </c>
      <c r="B169" s="377" t="s">
        <v>455</v>
      </c>
      <c r="C169" s="380" t="s">
        <v>1137</v>
      </c>
      <c r="D169" s="378" t="s">
        <v>1146</v>
      </c>
      <c r="E169" s="379" t="s">
        <v>1147</v>
      </c>
      <c r="F169" s="377" t="s">
        <v>1148</v>
      </c>
      <c r="G169" s="380" t="s">
        <v>852</v>
      </c>
      <c r="H169" s="381">
        <v>44281</v>
      </c>
      <c r="I169" s="382"/>
      <c r="J169" s="380"/>
    </row>
    <row r="170" spans="1:12" s="383" customFormat="1" ht="24" x14ac:dyDescent="0.25">
      <c r="A170" s="377" t="s">
        <v>1149</v>
      </c>
      <c r="B170" s="377" t="s">
        <v>455</v>
      </c>
      <c r="C170" s="380" t="s">
        <v>1137</v>
      </c>
      <c r="D170" s="378" t="s">
        <v>1150</v>
      </c>
      <c r="E170" s="379" t="s">
        <v>1151</v>
      </c>
      <c r="F170" s="377" t="s">
        <v>1148</v>
      </c>
      <c r="G170" s="380" t="s">
        <v>852</v>
      </c>
      <c r="H170" s="381">
        <v>44294</v>
      </c>
      <c r="I170" s="382"/>
      <c r="J170" s="380"/>
    </row>
    <row r="171" spans="1:12" s="383" customFormat="1" ht="48" x14ac:dyDescent="0.25">
      <c r="A171" s="377" t="s">
        <v>1152</v>
      </c>
      <c r="B171" s="377" t="s">
        <v>455</v>
      </c>
      <c r="C171" s="380" t="s">
        <v>1137</v>
      </c>
      <c r="D171" s="378" t="s">
        <v>1153</v>
      </c>
      <c r="E171" s="379" t="s">
        <v>1154</v>
      </c>
      <c r="F171" s="377" t="s">
        <v>1155</v>
      </c>
      <c r="G171" s="380" t="s">
        <v>852</v>
      </c>
      <c r="H171" s="381">
        <v>44316</v>
      </c>
      <c r="I171" s="382"/>
      <c r="J171" s="380"/>
    </row>
    <row r="172" spans="1:12" s="383" customFormat="1" ht="36" x14ac:dyDescent="0.25">
      <c r="A172" s="377" t="s">
        <v>1152</v>
      </c>
      <c r="B172" s="377" t="s">
        <v>455</v>
      </c>
      <c r="C172" s="380" t="s">
        <v>1137</v>
      </c>
      <c r="D172" s="378" t="s">
        <v>1156</v>
      </c>
      <c r="E172" s="379" t="s">
        <v>1157</v>
      </c>
      <c r="F172" s="377" t="s">
        <v>1158</v>
      </c>
      <c r="G172" s="380" t="s">
        <v>852</v>
      </c>
      <c r="H172" s="381">
        <v>44363</v>
      </c>
      <c r="I172" s="382"/>
      <c r="J172" s="380"/>
    </row>
    <row r="173" spans="1:12" s="383" customFormat="1" ht="48" x14ac:dyDescent="0.25">
      <c r="A173" s="377" t="s">
        <v>1159</v>
      </c>
      <c r="B173" s="377" t="s">
        <v>455</v>
      </c>
      <c r="C173" s="380" t="s">
        <v>1137</v>
      </c>
      <c r="D173" s="378" t="s">
        <v>1160</v>
      </c>
      <c r="E173" s="379" t="s">
        <v>1161</v>
      </c>
      <c r="F173" s="377" t="s">
        <v>1155</v>
      </c>
      <c r="G173" s="380" t="s">
        <v>852</v>
      </c>
      <c r="H173" s="381">
        <v>44321</v>
      </c>
      <c r="I173" s="382"/>
      <c r="J173" s="380"/>
    </row>
    <row r="174" spans="1:12" s="383" customFormat="1" ht="24" x14ac:dyDescent="0.25">
      <c r="A174" s="377" t="s">
        <v>1162</v>
      </c>
      <c r="B174" s="377" t="s">
        <v>455</v>
      </c>
      <c r="C174" s="380" t="s">
        <v>1137</v>
      </c>
      <c r="D174" s="378" t="s">
        <v>1163</v>
      </c>
      <c r="E174" s="379" t="s">
        <v>1164</v>
      </c>
      <c r="F174" s="377" t="s">
        <v>1165</v>
      </c>
      <c r="G174" s="380" t="s">
        <v>852</v>
      </c>
      <c r="H174" s="381">
        <v>44337</v>
      </c>
      <c r="I174" s="382"/>
      <c r="J174" s="380"/>
    </row>
    <row r="175" spans="1:12" s="383" customFormat="1" ht="36" x14ac:dyDescent="0.25">
      <c r="A175" s="377" t="s">
        <v>1166</v>
      </c>
      <c r="B175" s="377" t="s">
        <v>455</v>
      </c>
      <c r="C175" s="380" t="s">
        <v>1137</v>
      </c>
      <c r="D175" s="378" t="s">
        <v>1167</v>
      </c>
      <c r="E175" s="379" t="s">
        <v>1168</v>
      </c>
      <c r="F175" s="377" t="s">
        <v>1169</v>
      </c>
      <c r="G175" s="380" t="s">
        <v>852</v>
      </c>
      <c r="H175" s="381">
        <v>44337</v>
      </c>
      <c r="I175" s="382"/>
      <c r="J175" s="380"/>
    </row>
    <row r="176" spans="1:12" s="383" customFormat="1" ht="24" x14ac:dyDescent="0.25">
      <c r="A176" s="377" t="s">
        <v>1170</v>
      </c>
      <c r="B176" s="377" t="s">
        <v>455</v>
      </c>
      <c r="C176" s="380" t="s">
        <v>1137</v>
      </c>
      <c r="D176" s="378" t="s">
        <v>1171</v>
      </c>
      <c r="E176" s="379" t="s">
        <v>1172</v>
      </c>
      <c r="F176" s="377" t="s">
        <v>1173</v>
      </c>
      <c r="G176" s="380" t="s">
        <v>852</v>
      </c>
      <c r="H176" s="381">
        <v>44468</v>
      </c>
      <c r="I176" s="382"/>
      <c r="J176" s="380"/>
    </row>
    <row r="177" spans="1:10" s="383" customFormat="1" ht="24" x14ac:dyDescent="0.25">
      <c r="A177" s="377" t="s">
        <v>1174</v>
      </c>
      <c r="B177" s="377" t="s">
        <v>455</v>
      </c>
      <c r="C177" s="380" t="s">
        <v>1137</v>
      </c>
      <c r="D177" s="378" t="s">
        <v>1175</v>
      </c>
      <c r="E177" s="379" t="s">
        <v>1176</v>
      </c>
      <c r="F177" s="377" t="s">
        <v>1177</v>
      </c>
      <c r="G177" s="380" t="s">
        <v>852</v>
      </c>
      <c r="H177" s="384">
        <v>44545</v>
      </c>
      <c r="I177" s="382"/>
      <c r="J177" s="380"/>
    </row>
    <row r="178" spans="1:10" s="383" customFormat="1" ht="36" x14ac:dyDescent="0.25">
      <c r="A178" s="377" t="s">
        <v>1178</v>
      </c>
      <c r="B178" s="377" t="s">
        <v>455</v>
      </c>
      <c r="C178" s="380" t="s">
        <v>1137</v>
      </c>
      <c r="D178" s="378" t="s">
        <v>1179</v>
      </c>
      <c r="E178" s="379" t="s">
        <v>1180</v>
      </c>
      <c r="F178" s="377" t="s">
        <v>1181</v>
      </c>
      <c r="G178" s="380" t="s">
        <v>852</v>
      </c>
      <c r="H178" s="381">
        <v>44252</v>
      </c>
      <c r="I178" s="382"/>
      <c r="J178" s="380"/>
    </row>
    <row r="179" spans="1:10" s="383" customFormat="1" ht="36" x14ac:dyDescent="0.25">
      <c r="A179" s="377" t="s">
        <v>1182</v>
      </c>
      <c r="B179" s="377" t="s">
        <v>455</v>
      </c>
      <c r="C179" s="380" t="s">
        <v>1137</v>
      </c>
      <c r="D179" s="378" t="s">
        <v>1183</v>
      </c>
      <c r="E179" s="379" t="s">
        <v>1184</v>
      </c>
      <c r="F179" s="377" t="s">
        <v>946</v>
      </c>
      <c r="G179" s="380" t="s">
        <v>852</v>
      </c>
      <c r="H179" s="381">
        <v>44412</v>
      </c>
      <c r="I179" s="382"/>
      <c r="J179" s="380"/>
    </row>
    <row r="180" spans="1:10" s="383" customFormat="1" ht="24" x14ac:dyDescent="0.25">
      <c r="A180" s="377" t="s">
        <v>1185</v>
      </c>
      <c r="B180" s="377" t="s">
        <v>455</v>
      </c>
      <c r="C180" s="380" t="s">
        <v>1137</v>
      </c>
      <c r="D180" s="378" t="s">
        <v>1186</v>
      </c>
      <c r="E180" s="379">
        <v>85200</v>
      </c>
      <c r="F180" s="377" t="s">
        <v>1187</v>
      </c>
      <c r="G180" s="380" t="s">
        <v>852</v>
      </c>
      <c r="H180" s="384">
        <v>44503</v>
      </c>
      <c r="I180" s="382"/>
      <c r="J180" s="380"/>
    </row>
    <row r="181" spans="1:10" s="383" customFormat="1" ht="24" x14ac:dyDescent="0.25">
      <c r="A181" s="377" t="s">
        <v>1188</v>
      </c>
      <c r="B181" s="377" t="s">
        <v>455</v>
      </c>
      <c r="C181" s="380" t="s">
        <v>1137</v>
      </c>
      <c r="D181" s="378" t="s">
        <v>1189</v>
      </c>
      <c r="E181" s="379" t="s">
        <v>1190</v>
      </c>
      <c r="F181" s="377" t="s">
        <v>1173</v>
      </c>
      <c r="G181" s="380" t="s">
        <v>852</v>
      </c>
      <c r="H181" s="384">
        <v>44487</v>
      </c>
      <c r="I181" s="382"/>
      <c r="J181" s="380"/>
    </row>
    <row r="182" spans="1:10" s="383" customFormat="1" ht="36" x14ac:dyDescent="0.25">
      <c r="A182" s="377" t="s">
        <v>1191</v>
      </c>
      <c r="B182" s="377" t="s">
        <v>455</v>
      </c>
      <c r="C182" s="380" t="s">
        <v>1137</v>
      </c>
      <c r="D182" s="378" t="s">
        <v>1192</v>
      </c>
      <c r="E182" s="379">
        <v>103200</v>
      </c>
      <c r="F182" s="377" t="s">
        <v>1148</v>
      </c>
      <c r="G182" s="380" t="s">
        <v>852</v>
      </c>
      <c r="H182" s="384">
        <v>44470</v>
      </c>
      <c r="I182" s="382"/>
      <c r="J182" s="380"/>
    </row>
    <row r="183" spans="1:10" s="383" customFormat="1" ht="36" x14ac:dyDescent="0.25">
      <c r="A183" s="377" t="s">
        <v>1193</v>
      </c>
      <c r="B183" s="377" t="s">
        <v>775</v>
      </c>
      <c r="C183" s="380" t="s">
        <v>1194</v>
      </c>
      <c r="D183" s="378" t="s">
        <v>1195</v>
      </c>
      <c r="E183" s="379">
        <v>411264.58</v>
      </c>
      <c r="F183" s="377" t="s">
        <v>1196</v>
      </c>
      <c r="G183" s="380" t="s">
        <v>852</v>
      </c>
      <c r="H183" s="381">
        <v>44328</v>
      </c>
      <c r="I183" s="382"/>
      <c r="J183" s="380"/>
    </row>
    <row r="184" spans="1:10" s="383" customFormat="1" ht="36" x14ac:dyDescent="0.25">
      <c r="A184" s="377" t="s">
        <v>1193</v>
      </c>
      <c r="B184" s="377" t="s">
        <v>775</v>
      </c>
      <c r="C184" s="380" t="s">
        <v>1194</v>
      </c>
      <c r="D184" s="378" t="s">
        <v>1197</v>
      </c>
      <c r="E184" s="379">
        <v>416780.52</v>
      </c>
      <c r="F184" s="377" t="s">
        <v>1198</v>
      </c>
      <c r="G184" s="380" t="s">
        <v>852</v>
      </c>
      <c r="H184" s="381">
        <v>44363</v>
      </c>
      <c r="I184" s="382"/>
      <c r="J184" s="380"/>
    </row>
    <row r="185" spans="1:10" s="383" customFormat="1" ht="24" x14ac:dyDescent="0.25">
      <c r="A185" s="377" t="s">
        <v>1193</v>
      </c>
      <c r="B185" s="377" t="s">
        <v>775</v>
      </c>
      <c r="C185" s="380" t="s">
        <v>1194</v>
      </c>
      <c r="D185" s="378" t="s">
        <v>1199</v>
      </c>
      <c r="E185" s="379">
        <v>492800</v>
      </c>
      <c r="F185" s="377" t="s">
        <v>1200</v>
      </c>
      <c r="G185" s="380" t="s">
        <v>852</v>
      </c>
      <c r="H185" s="381">
        <v>44399</v>
      </c>
      <c r="I185" s="382"/>
      <c r="J185" s="380"/>
    </row>
    <row r="186" spans="1:10" s="383" customFormat="1" ht="24" x14ac:dyDescent="0.25">
      <c r="A186" s="377" t="s">
        <v>1201</v>
      </c>
      <c r="B186" s="377" t="s">
        <v>775</v>
      </c>
      <c r="C186" s="380" t="s">
        <v>1194</v>
      </c>
      <c r="D186" s="378" t="s">
        <v>1202</v>
      </c>
      <c r="E186" s="379">
        <v>35538.800000000003</v>
      </c>
      <c r="F186" s="377" t="s">
        <v>1200</v>
      </c>
      <c r="G186" s="380" t="s">
        <v>852</v>
      </c>
      <c r="H186" s="381">
        <v>44398</v>
      </c>
      <c r="I186" s="382"/>
      <c r="J186" s="380"/>
    </row>
    <row r="187" spans="1:10" s="383" customFormat="1" ht="60" x14ac:dyDescent="0.25">
      <c r="A187" s="377" t="s">
        <v>1203</v>
      </c>
      <c r="B187" s="377" t="s">
        <v>775</v>
      </c>
      <c r="C187" s="380" t="s">
        <v>1137</v>
      </c>
      <c r="D187" s="378" t="s">
        <v>1204</v>
      </c>
      <c r="E187" s="379">
        <v>102000</v>
      </c>
      <c r="F187" s="377" t="s">
        <v>1205</v>
      </c>
      <c r="G187" s="380" t="s">
        <v>852</v>
      </c>
      <c r="H187" s="384">
        <v>44491</v>
      </c>
      <c r="I187" s="382"/>
      <c r="J187" s="380"/>
    </row>
    <row r="188" spans="1:10" s="383" customFormat="1" ht="48" x14ac:dyDescent="0.25">
      <c r="A188" s="377" t="s">
        <v>1193</v>
      </c>
      <c r="B188" s="377" t="s">
        <v>775</v>
      </c>
      <c r="C188" s="380" t="s">
        <v>1194</v>
      </c>
      <c r="D188" s="378" t="s">
        <v>1206</v>
      </c>
      <c r="E188" s="379">
        <v>169383.42</v>
      </c>
      <c r="F188" s="377" t="s">
        <v>1207</v>
      </c>
      <c r="G188" s="380" t="s">
        <v>852</v>
      </c>
      <c r="H188" s="381">
        <v>44413</v>
      </c>
      <c r="I188" s="382"/>
      <c r="J188" s="380"/>
    </row>
    <row r="189" spans="1:10" s="383" customFormat="1" ht="48" x14ac:dyDescent="0.25">
      <c r="A189" s="377" t="s">
        <v>1208</v>
      </c>
      <c r="B189" s="377" t="s">
        <v>775</v>
      </c>
      <c r="C189" s="380" t="s">
        <v>1137</v>
      </c>
      <c r="D189" s="378" t="s">
        <v>1209</v>
      </c>
      <c r="E189" s="379">
        <v>91800</v>
      </c>
      <c r="F189" s="377" t="s">
        <v>1210</v>
      </c>
      <c r="G189" s="380" t="s">
        <v>852</v>
      </c>
      <c r="H189" s="381">
        <v>44419</v>
      </c>
      <c r="I189" s="382"/>
      <c r="J189" s="380"/>
    </row>
    <row r="190" spans="1:10" s="383" customFormat="1" ht="13.5" x14ac:dyDescent="0.25">
      <c r="A190" s="377" t="s">
        <v>1211</v>
      </c>
      <c r="B190" s="377" t="s">
        <v>1212</v>
      </c>
      <c r="C190" s="380" t="s">
        <v>395</v>
      </c>
      <c r="D190" s="378" t="s">
        <v>395</v>
      </c>
      <c r="E190" s="379">
        <v>32450</v>
      </c>
      <c r="F190" s="377" t="s">
        <v>1213</v>
      </c>
      <c r="G190" s="380" t="s">
        <v>852</v>
      </c>
      <c r="H190" s="381">
        <v>44253</v>
      </c>
      <c r="I190" s="382"/>
      <c r="J190" s="380"/>
    </row>
    <row r="191" spans="1:10" s="383" customFormat="1" ht="36" x14ac:dyDescent="0.25">
      <c r="A191" s="377" t="s">
        <v>1214</v>
      </c>
      <c r="B191" s="377" t="s">
        <v>1212</v>
      </c>
      <c r="C191" s="380" t="s">
        <v>395</v>
      </c>
      <c r="D191" s="378" t="s">
        <v>395</v>
      </c>
      <c r="E191" s="379">
        <v>24360</v>
      </c>
      <c r="F191" s="377" t="s">
        <v>1215</v>
      </c>
      <c r="G191" s="380" t="s">
        <v>852</v>
      </c>
      <c r="H191" s="391">
        <v>44491</v>
      </c>
      <c r="I191" s="382"/>
      <c r="J191" s="380"/>
    </row>
    <row r="192" spans="1:10" s="383" customFormat="1" ht="24" x14ac:dyDescent="0.25">
      <c r="A192" s="377" t="s">
        <v>1216</v>
      </c>
      <c r="B192" s="377" t="s">
        <v>1212</v>
      </c>
      <c r="C192" s="380" t="s">
        <v>395</v>
      </c>
      <c r="D192" s="378" t="s">
        <v>395</v>
      </c>
      <c r="E192" s="379">
        <v>18500</v>
      </c>
      <c r="F192" s="377" t="s">
        <v>1217</v>
      </c>
      <c r="G192" s="380" t="s">
        <v>852</v>
      </c>
      <c r="H192" s="384">
        <v>44540</v>
      </c>
      <c r="I192" s="382"/>
      <c r="J192" s="380"/>
    </row>
    <row r="193" spans="1:10" s="383" customFormat="1" ht="24" x14ac:dyDescent="0.25">
      <c r="A193" s="377" t="s">
        <v>1218</v>
      </c>
      <c r="B193" s="377" t="s">
        <v>1212</v>
      </c>
      <c r="C193" s="380" t="s">
        <v>395</v>
      </c>
      <c r="D193" s="378" t="s">
        <v>395</v>
      </c>
      <c r="E193" s="379">
        <v>27800</v>
      </c>
      <c r="F193" s="377" t="s">
        <v>1219</v>
      </c>
      <c r="G193" s="380" t="s">
        <v>852</v>
      </c>
      <c r="H193" s="381">
        <v>44249</v>
      </c>
      <c r="I193" s="382"/>
      <c r="J193" s="380"/>
    </row>
    <row r="194" spans="1:10" s="383" customFormat="1" ht="13.5" x14ac:dyDescent="0.25">
      <c r="A194" s="377" t="s">
        <v>1220</v>
      </c>
      <c r="B194" s="377" t="s">
        <v>1212</v>
      </c>
      <c r="C194" s="380" t="s">
        <v>395</v>
      </c>
      <c r="D194" s="378" t="s">
        <v>395</v>
      </c>
      <c r="E194" s="379">
        <v>24000</v>
      </c>
      <c r="F194" s="377" t="s">
        <v>1213</v>
      </c>
      <c r="G194" s="380" t="s">
        <v>852</v>
      </c>
      <c r="H194" s="381">
        <v>44265</v>
      </c>
      <c r="I194" s="382"/>
      <c r="J194" s="380"/>
    </row>
    <row r="195" spans="1:10" s="383" customFormat="1" ht="13.5" x14ac:dyDescent="0.25">
      <c r="A195" s="377" t="s">
        <v>1221</v>
      </c>
      <c r="B195" s="377" t="s">
        <v>1212</v>
      </c>
      <c r="C195" s="380" t="s">
        <v>395</v>
      </c>
      <c r="D195" s="378" t="s">
        <v>395</v>
      </c>
      <c r="E195" s="379">
        <v>18316.060000000001</v>
      </c>
      <c r="F195" s="377" t="s">
        <v>1222</v>
      </c>
      <c r="G195" s="380" t="s">
        <v>852</v>
      </c>
      <c r="H195" s="381">
        <v>44249</v>
      </c>
      <c r="I195" s="382"/>
      <c r="J195" s="380"/>
    </row>
    <row r="196" spans="1:10" s="383" customFormat="1" ht="24" x14ac:dyDescent="0.25">
      <c r="A196" s="377" t="s">
        <v>1223</v>
      </c>
      <c r="B196" s="377" t="s">
        <v>1212</v>
      </c>
      <c r="C196" s="380" t="s">
        <v>395</v>
      </c>
      <c r="D196" s="378" t="s">
        <v>395</v>
      </c>
      <c r="E196" s="379">
        <v>18200</v>
      </c>
      <c r="F196" s="377" t="s">
        <v>1224</v>
      </c>
      <c r="G196" s="380" t="s">
        <v>852</v>
      </c>
      <c r="H196" s="381">
        <v>44252</v>
      </c>
      <c r="I196" s="382"/>
      <c r="J196" s="380"/>
    </row>
    <row r="197" spans="1:10" s="383" customFormat="1" ht="24" x14ac:dyDescent="0.25">
      <c r="A197" s="377" t="s">
        <v>1225</v>
      </c>
      <c r="B197" s="377" t="s">
        <v>1212</v>
      </c>
      <c r="C197" s="380" t="s">
        <v>395</v>
      </c>
      <c r="D197" s="378" t="s">
        <v>395</v>
      </c>
      <c r="E197" s="379">
        <v>18600</v>
      </c>
      <c r="F197" s="377" t="s">
        <v>1224</v>
      </c>
      <c r="G197" s="380" t="s">
        <v>852</v>
      </c>
      <c r="H197" s="381">
        <v>44252</v>
      </c>
      <c r="I197" s="382"/>
      <c r="J197" s="380"/>
    </row>
    <row r="198" spans="1:10" s="383" customFormat="1" ht="13.5" x14ac:dyDescent="0.25">
      <c r="A198" s="377" t="s">
        <v>1226</v>
      </c>
      <c r="B198" s="377" t="s">
        <v>1212</v>
      </c>
      <c r="C198" s="380" t="s">
        <v>395</v>
      </c>
      <c r="D198" s="378" t="s">
        <v>395</v>
      </c>
      <c r="E198" s="379">
        <v>19800</v>
      </c>
      <c r="F198" s="377" t="s">
        <v>1227</v>
      </c>
      <c r="G198" s="380" t="s">
        <v>852</v>
      </c>
      <c r="H198" s="381">
        <v>44302</v>
      </c>
      <c r="I198" s="382"/>
      <c r="J198" s="380"/>
    </row>
    <row r="199" spans="1:10" s="383" customFormat="1" ht="13.5" x14ac:dyDescent="0.25">
      <c r="A199" s="377" t="s">
        <v>1228</v>
      </c>
      <c r="B199" s="377" t="s">
        <v>1212</v>
      </c>
      <c r="C199" s="380" t="s">
        <v>395</v>
      </c>
      <c r="D199" s="378" t="s">
        <v>395</v>
      </c>
      <c r="E199" s="379">
        <v>24180</v>
      </c>
      <c r="F199" s="377" t="s">
        <v>1222</v>
      </c>
      <c r="G199" s="380" t="s">
        <v>852</v>
      </c>
      <c r="H199" s="381">
        <v>44263</v>
      </c>
      <c r="I199" s="382"/>
      <c r="J199" s="380"/>
    </row>
    <row r="200" spans="1:10" s="383" customFormat="1" ht="24" x14ac:dyDescent="0.25">
      <c r="A200" s="377" t="s">
        <v>1229</v>
      </c>
      <c r="B200" s="377" t="s">
        <v>1212</v>
      </c>
      <c r="C200" s="380" t="s">
        <v>395</v>
      </c>
      <c r="D200" s="378" t="s">
        <v>395</v>
      </c>
      <c r="E200" s="379">
        <v>35200</v>
      </c>
      <c r="F200" s="377" t="s">
        <v>1217</v>
      </c>
      <c r="G200" s="380" t="s">
        <v>852</v>
      </c>
      <c r="H200" s="384">
        <v>44491</v>
      </c>
      <c r="I200" s="382"/>
      <c r="J200" s="380"/>
    </row>
    <row r="201" spans="1:10" s="383" customFormat="1" ht="36" x14ac:dyDescent="0.25">
      <c r="A201" s="377" t="s">
        <v>1230</v>
      </c>
      <c r="B201" s="377" t="s">
        <v>1212</v>
      </c>
      <c r="C201" s="380" t="s">
        <v>395</v>
      </c>
      <c r="D201" s="378" t="s">
        <v>395</v>
      </c>
      <c r="E201" s="379">
        <v>34629</v>
      </c>
      <c r="F201" s="377" t="s">
        <v>1231</v>
      </c>
      <c r="G201" s="380" t="s">
        <v>852</v>
      </c>
      <c r="H201" s="384">
        <v>44540</v>
      </c>
      <c r="I201" s="382"/>
      <c r="J201" s="380"/>
    </row>
    <row r="202" spans="1:10" s="383" customFormat="1" ht="36" x14ac:dyDescent="0.25">
      <c r="A202" s="377" t="s">
        <v>1232</v>
      </c>
      <c r="B202" s="377" t="s">
        <v>1212</v>
      </c>
      <c r="C202" s="380" t="s">
        <v>395</v>
      </c>
      <c r="D202" s="378" t="s">
        <v>395</v>
      </c>
      <c r="E202" s="379">
        <v>20520</v>
      </c>
      <c r="F202" s="377" t="s">
        <v>1233</v>
      </c>
      <c r="G202" s="380" t="s">
        <v>852</v>
      </c>
      <c r="H202" s="381">
        <v>44279</v>
      </c>
      <c r="I202" s="382"/>
      <c r="J202" s="380"/>
    </row>
    <row r="203" spans="1:10" s="383" customFormat="1" ht="13.5" x14ac:dyDescent="0.25">
      <c r="A203" s="377" t="s">
        <v>1234</v>
      </c>
      <c r="B203" s="377" t="s">
        <v>1212</v>
      </c>
      <c r="C203" s="380" t="s">
        <v>395</v>
      </c>
      <c r="D203" s="378" t="s">
        <v>395</v>
      </c>
      <c r="E203" s="379">
        <v>33915.42</v>
      </c>
      <c r="F203" s="377" t="s">
        <v>1235</v>
      </c>
      <c r="G203" s="380" t="s">
        <v>852</v>
      </c>
      <c r="H203" s="381">
        <v>44307</v>
      </c>
      <c r="I203" s="382"/>
      <c r="J203" s="380"/>
    </row>
    <row r="204" spans="1:10" s="383" customFormat="1" ht="13.5" x14ac:dyDescent="0.25">
      <c r="A204" s="377" t="s">
        <v>1236</v>
      </c>
      <c r="B204" s="377" t="s">
        <v>1212</v>
      </c>
      <c r="C204" s="380" t="s">
        <v>395</v>
      </c>
      <c r="D204" s="378" t="s">
        <v>395</v>
      </c>
      <c r="E204" s="379">
        <v>33915.42</v>
      </c>
      <c r="F204" s="377" t="s">
        <v>1235</v>
      </c>
      <c r="G204" s="380" t="s">
        <v>852</v>
      </c>
      <c r="H204" s="381">
        <v>44308</v>
      </c>
      <c r="I204" s="382"/>
      <c r="J204" s="380"/>
    </row>
    <row r="205" spans="1:10" s="383" customFormat="1" ht="13.5" x14ac:dyDescent="0.25">
      <c r="A205" s="377" t="s">
        <v>1237</v>
      </c>
      <c r="B205" s="377" t="s">
        <v>1212</v>
      </c>
      <c r="C205" s="380" t="s">
        <v>395</v>
      </c>
      <c r="D205" s="378" t="s">
        <v>395</v>
      </c>
      <c r="E205" s="379">
        <v>33915.42</v>
      </c>
      <c r="F205" s="377" t="s">
        <v>1235</v>
      </c>
      <c r="G205" s="380" t="s">
        <v>852</v>
      </c>
      <c r="H205" s="381">
        <v>44309</v>
      </c>
      <c r="I205" s="382"/>
      <c r="J205" s="380"/>
    </row>
    <row r="206" spans="1:10" s="383" customFormat="1" ht="36" x14ac:dyDescent="0.25">
      <c r="A206" s="377" t="s">
        <v>1238</v>
      </c>
      <c r="B206" s="377" t="s">
        <v>1212</v>
      </c>
      <c r="C206" s="380" t="s">
        <v>395</v>
      </c>
      <c r="D206" s="378" t="s">
        <v>395</v>
      </c>
      <c r="E206" s="379">
        <v>34350</v>
      </c>
      <c r="F206" s="377" t="s">
        <v>1239</v>
      </c>
      <c r="G206" s="380" t="s">
        <v>852</v>
      </c>
      <c r="H206" s="381">
        <v>44230</v>
      </c>
      <c r="I206" s="382"/>
      <c r="J206" s="380"/>
    </row>
    <row r="207" spans="1:10" s="383" customFormat="1" ht="13.5" x14ac:dyDescent="0.25">
      <c r="A207" s="377" t="s">
        <v>1240</v>
      </c>
      <c r="B207" s="377" t="s">
        <v>1212</v>
      </c>
      <c r="C207" s="380" t="s">
        <v>395</v>
      </c>
      <c r="D207" s="378" t="s">
        <v>395</v>
      </c>
      <c r="E207" s="379">
        <v>34200</v>
      </c>
      <c r="F207" s="377" t="s">
        <v>1241</v>
      </c>
      <c r="G207" s="380" t="s">
        <v>852</v>
      </c>
      <c r="H207" s="381">
        <v>44260</v>
      </c>
      <c r="I207" s="382"/>
      <c r="J207" s="380"/>
    </row>
    <row r="208" spans="1:10" s="383" customFormat="1" ht="36" x14ac:dyDescent="0.25">
      <c r="A208" s="377" t="s">
        <v>1242</v>
      </c>
      <c r="B208" s="377" t="s">
        <v>1212</v>
      </c>
      <c r="C208" s="380" t="s">
        <v>395</v>
      </c>
      <c r="D208" s="378" t="s">
        <v>395</v>
      </c>
      <c r="E208" s="379">
        <v>33900</v>
      </c>
      <c r="F208" s="377" t="s">
        <v>1239</v>
      </c>
      <c r="G208" s="380" t="s">
        <v>852</v>
      </c>
      <c r="H208" s="381">
        <v>44279</v>
      </c>
      <c r="I208" s="382"/>
      <c r="J208" s="380"/>
    </row>
    <row r="209" spans="1:10" s="383" customFormat="1" ht="13.5" x14ac:dyDescent="0.25">
      <c r="A209" s="377" t="s">
        <v>1243</v>
      </c>
      <c r="B209" s="377" t="s">
        <v>1212</v>
      </c>
      <c r="C209" s="380" t="s">
        <v>395</v>
      </c>
      <c r="D209" s="378" t="s">
        <v>395</v>
      </c>
      <c r="E209" s="379">
        <v>33600</v>
      </c>
      <c r="F209" s="377" t="s">
        <v>1241</v>
      </c>
      <c r="G209" s="380" t="s">
        <v>852</v>
      </c>
      <c r="H209" s="381">
        <v>44323</v>
      </c>
      <c r="I209" s="382"/>
      <c r="J209" s="380"/>
    </row>
    <row r="210" spans="1:10" s="383" customFormat="1" ht="13.5" x14ac:dyDescent="0.25">
      <c r="A210" s="377" t="s">
        <v>1244</v>
      </c>
      <c r="B210" s="377" t="s">
        <v>1212</v>
      </c>
      <c r="C210" s="380" t="s">
        <v>395</v>
      </c>
      <c r="D210" s="378" t="s">
        <v>395</v>
      </c>
      <c r="E210" s="379">
        <v>21000</v>
      </c>
      <c r="F210" s="377" t="s">
        <v>1245</v>
      </c>
      <c r="G210" s="380" t="s">
        <v>852</v>
      </c>
      <c r="H210" s="381">
        <v>44335</v>
      </c>
      <c r="I210" s="382"/>
      <c r="J210" s="380"/>
    </row>
    <row r="211" spans="1:10" s="383" customFormat="1" ht="36" x14ac:dyDescent="0.25">
      <c r="A211" s="377" t="s">
        <v>1246</v>
      </c>
      <c r="B211" s="377" t="s">
        <v>1247</v>
      </c>
      <c r="C211" s="380" t="s">
        <v>1248</v>
      </c>
      <c r="D211" s="378" t="s">
        <v>1249</v>
      </c>
      <c r="E211" s="379">
        <v>44136.72</v>
      </c>
      <c r="F211" s="377" t="s">
        <v>1250</v>
      </c>
      <c r="G211" s="380" t="s">
        <v>852</v>
      </c>
      <c r="H211" s="381">
        <v>44334</v>
      </c>
      <c r="I211" s="382"/>
      <c r="J211" s="380"/>
    </row>
    <row r="212" spans="1:10" s="383" customFormat="1" ht="36" x14ac:dyDescent="0.25">
      <c r="A212" s="377" t="s">
        <v>1251</v>
      </c>
      <c r="B212" s="377" t="s">
        <v>1247</v>
      </c>
      <c r="C212" s="380" t="s">
        <v>1248</v>
      </c>
      <c r="D212" s="378" t="s">
        <v>1252</v>
      </c>
      <c r="E212" s="379">
        <v>24717.7</v>
      </c>
      <c r="F212" s="377" t="s">
        <v>1253</v>
      </c>
      <c r="G212" s="380" t="s">
        <v>852</v>
      </c>
      <c r="H212" s="381">
        <v>44350</v>
      </c>
      <c r="I212" s="382"/>
      <c r="J212" s="380"/>
    </row>
    <row r="213" spans="1:10" s="383" customFormat="1" ht="13.5" x14ac:dyDescent="0.25">
      <c r="A213" s="377" t="s">
        <v>1254</v>
      </c>
      <c r="B213" s="377" t="s">
        <v>1212</v>
      </c>
      <c r="C213" s="380" t="s">
        <v>395</v>
      </c>
      <c r="D213" s="378" t="s">
        <v>395</v>
      </c>
      <c r="E213" s="379">
        <v>23715</v>
      </c>
      <c r="F213" s="377" t="s">
        <v>1255</v>
      </c>
      <c r="G213" s="380" t="s">
        <v>852</v>
      </c>
      <c r="H213" s="381">
        <v>44271</v>
      </c>
      <c r="I213" s="382"/>
      <c r="J213" s="380"/>
    </row>
    <row r="214" spans="1:10" s="383" customFormat="1" ht="13.5" x14ac:dyDescent="0.25">
      <c r="A214" s="377" t="s">
        <v>1256</v>
      </c>
      <c r="B214" s="377" t="s">
        <v>1212</v>
      </c>
      <c r="C214" s="380" t="s">
        <v>395</v>
      </c>
      <c r="D214" s="378" t="s">
        <v>395</v>
      </c>
      <c r="E214" s="379">
        <v>20057</v>
      </c>
      <c r="F214" s="377" t="s">
        <v>1255</v>
      </c>
      <c r="G214" s="380" t="s">
        <v>852</v>
      </c>
      <c r="H214" s="381">
        <v>44298</v>
      </c>
      <c r="I214" s="382"/>
      <c r="J214" s="380"/>
    </row>
    <row r="215" spans="1:10" s="383" customFormat="1" ht="24" x14ac:dyDescent="0.25">
      <c r="A215" s="377" t="s">
        <v>1257</v>
      </c>
      <c r="B215" s="377" t="s">
        <v>1212</v>
      </c>
      <c r="C215" s="380" t="s">
        <v>395</v>
      </c>
      <c r="D215" s="378" t="s">
        <v>395</v>
      </c>
      <c r="E215" s="379">
        <v>29710.240000000002</v>
      </c>
      <c r="F215" s="377" t="s">
        <v>1258</v>
      </c>
      <c r="G215" s="380" t="s">
        <v>852</v>
      </c>
      <c r="H215" s="381">
        <v>44328</v>
      </c>
      <c r="I215" s="382"/>
      <c r="J215" s="380"/>
    </row>
    <row r="216" spans="1:10" s="383" customFormat="1" ht="24" x14ac:dyDescent="0.25">
      <c r="A216" s="377" t="s">
        <v>1259</v>
      </c>
      <c r="B216" s="377" t="s">
        <v>1212</v>
      </c>
      <c r="C216" s="380" t="s">
        <v>395</v>
      </c>
      <c r="D216" s="378" t="s">
        <v>395</v>
      </c>
      <c r="E216" s="379">
        <v>35128.800000000003</v>
      </c>
      <c r="F216" s="377" t="s">
        <v>1258</v>
      </c>
      <c r="G216" s="380" t="s">
        <v>852</v>
      </c>
      <c r="H216" s="381">
        <v>44328</v>
      </c>
      <c r="I216" s="382"/>
      <c r="J216" s="380"/>
    </row>
    <row r="217" spans="1:10" s="383" customFormat="1" ht="36" x14ac:dyDescent="0.25">
      <c r="A217" s="377" t="s">
        <v>1260</v>
      </c>
      <c r="B217" s="377" t="s">
        <v>1247</v>
      </c>
      <c r="C217" s="380" t="s">
        <v>1248</v>
      </c>
      <c r="D217" s="378" t="s">
        <v>1261</v>
      </c>
      <c r="E217" s="379">
        <v>23752.93</v>
      </c>
      <c r="F217" s="377" t="s">
        <v>1262</v>
      </c>
      <c r="G217" s="380" t="s">
        <v>852</v>
      </c>
      <c r="H217" s="381">
        <v>44295</v>
      </c>
      <c r="I217" s="382"/>
      <c r="J217" s="380"/>
    </row>
    <row r="218" spans="1:10" s="383" customFormat="1" ht="48" x14ac:dyDescent="0.25">
      <c r="A218" s="377" t="s">
        <v>1263</v>
      </c>
      <c r="B218" s="377" t="s">
        <v>1247</v>
      </c>
      <c r="C218" s="380" t="s">
        <v>1248</v>
      </c>
      <c r="D218" s="378" t="s">
        <v>1264</v>
      </c>
      <c r="E218" s="379">
        <v>28081.58</v>
      </c>
      <c r="F218" s="377" t="s">
        <v>1265</v>
      </c>
      <c r="G218" s="380" t="s">
        <v>852</v>
      </c>
      <c r="H218" s="381">
        <v>44295</v>
      </c>
      <c r="I218" s="382"/>
      <c r="J218" s="380"/>
    </row>
    <row r="219" spans="1:10" s="383" customFormat="1" ht="48" x14ac:dyDescent="0.25">
      <c r="A219" s="377" t="s">
        <v>1266</v>
      </c>
      <c r="B219" s="377" t="s">
        <v>1212</v>
      </c>
      <c r="C219" s="380" t="s">
        <v>395</v>
      </c>
      <c r="D219" s="378" t="s">
        <v>395</v>
      </c>
      <c r="E219" s="379">
        <v>30000</v>
      </c>
      <c r="F219" s="377" t="s">
        <v>1267</v>
      </c>
      <c r="G219" s="380" t="s">
        <v>852</v>
      </c>
      <c r="H219" s="392">
        <v>44250</v>
      </c>
      <c r="I219" s="382"/>
      <c r="J219" s="380"/>
    </row>
    <row r="220" spans="1:10" s="383" customFormat="1" ht="36" x14ac:dyDescent="0.25">
      <c r="A220" s="377" t="s">
        <v>1268</v>
      </c>
      <c r="B220" s="377" t="s">
        <v>1212</v>
      </c>
      <c r="C220" s="380" t="s">
        <v>395</v>
      </c>
      <c r="D220" s="378" t="s">
        <v>395</v>
      </c>
      <c r="E220" s="379" t="s">
        <v>1269</v>
      </c>
      <c r="F220" s="377" t="s">
        <v>1270</v>
      </c>
      <c r="G220" s="380" t="s">
        <v>852</v>
      </c>
      <c r="H220" s="392">
        <v>44250</v>
      </c>
      <c r="I220" s="382"/>
      <c r="J220" s="380"/>
    </row>
    <row r="221" spans="1:10" s="383" customFormat="1" ht="36" x14ac:dyDescent="0.25">
      <c r="A221" s="377" t="s">
        <v>1271</v>
      </c>
      <c r="B221" s="377" t="s">
        <v>1212</v>
      </c>
      <c r="C221" s="380" t="s">
        <v>395</v>
      </c>
      <c r="D221" s="378" t="s">
        <v>395</v>
      </c>
      <c r="E221" s="379" t="s">
        <v>1272</v>
      </c>
      <c r="F221" s="377" t="s">
        <v>1273</v>
      </c>
      <c r="G221" s="380" t="s">
        <v>852</v>
      </c>
      <c r="H221" s="392">
        <v>44250</v>
      </c>
      <c r="I221" s="382"/>
      <c r="J221" s="380"/>
    </row>
    <row r="222" spans="1:10" s="383" customFormat="1" ht="36" x14ac:dyDescent="0.25">
      <c r="A222" s="377" t="s">
        <v>1274</v>
      </c>
      <c r="B222" s="377" t="s">
        <v>1212</v>
      </c>
      <c r="C222" s="380" t="s">
        <v>395</v>
      </c>
      <c r="D222" s="378" t="s">
        <v>395</v>
      </c>
      <c r="E222" s="379" t="s">
        <v>1093</v>
      </c>
      <c r="F222" s="377" t="s">
        <v>1275</v>
      </c>
      <c r="G222" s="380" t="s">
        <v>852</v>
      </c>
      <c r="H222" s="392">
        <v>44250</v>
      </c>
      <c r="I222" s="382"/>
      <c r="J222" s="380"/>
    </row>
    <row r="223" spans="1:10" s="383" customFormat="1" ht="24" x14ac:dyDescent="0.25">
      <c r="A223" s="377" t="s">
        <v>1276</v>
      </c>
      <c r="B223" s="377" t="s">
        <v>1212</v>
      </c>
      <c r="C223" s="380" t="s">
        <v>395</v>
      </c>
      <c r="D223" s="378" t="s">
        <v>395</v>
      </c>
      <c r="E223" s="379" t="s">
        <v>1277</v>
      </c>
      <c r="F223" s="377" t="s">
        <v>1278</v>
      </c>
      <c r="G223" s="380" t="s">
        <v>852</v>
      </c>
      <c r="H223" s="392">
        <v>44250</v>
      </c>
      <c r="I223" s="382"/>
      <c r="J223" s="380"/>
    </row>
    <row r="224" spans="1:10" s="383" customFormat="1" ht="24" x14ac:dyDescent="0.25">
      <c r="A224" s="377" t="s">
        <v>1279</v>
      </c>
      <c r="B224" s="377" t="s">
        <v>1212</v>
      </c>
      <c r="C224" s="380" t="s">
        <v>395</v>
      </c>
      <c r="D224" s="378" t="s">
        <v>395</v>
      </c>
      <c r="E224" s="379" t="s">
        <v>1272</v>
      </c>
      <c r="F224" s="377" t="s">
        <v>1280</v>
      </c>
      <c r="G224" s="380" t="s">
        <v>852</v>
      </c>
      <c r="H224" s="392">
        <v>44259</v>
      </c>
      <c r="I224" s="382"/>
      <c r="J224" s="380"/>
    </row>
    <row r="225" spans="1:10" s="383" customFormat="1" ht="24" x14ac:dyDescent="0.25">
      <c r="A225" s="377" t="s">
        <v>1281</v>
      </c>
      <c r="B225" s="377" t="s">
        <v>1212</v>
      </c>
      <c r="C225" s="380" t="s">
        <v>395</v>
      </c>
      <c r="D225" s="378" t="s">
        <v>395</v>
      </c>
      <c r="E225" s="379" t="s">
        <v>1269</v>
      </c>
      <c r="F225" s="377" t="s">
        <v>1282</v>
      </c>
      <c r="G225" s="380" t="s">
        <v>852</v>
      </c>
      <c r="H225" s="392">
        <v>44259</v>
      </c>
      <c r="I225" s="382"/>
      <c r="J225" s="380"/>
    </row>
    <row r="226" spans="1:10" s="383" customFormat="1" ht="36" x14ac:dyDescent="0.25">
      <c r="A226" s="377" t="s">
        <v>1283</v>
      </c>
      <c r="B226" s="377" t="s">
        <v>1212</v>
      </c>
      <c r="C226" s="380" t="s">
        <v>395</v>
      </c>
      <c r="D226" s="378" t="s">
        <v>395</v>
      </c>
      <c r="E226" s="379" t="s">
        <v>1277</v>
      </c>
      <c r="F226" s="377" t="s">
        <v>1284</v>
      </c>
      <c r="G226" s="380" t="s">
        <v>852</v>
      </c>
      <c r="H226" s="392">
        <v>44259</v>
      </c>
      <c r="I226" s="382"/>
      <c r="J226" s="380"/>
    </row>
    <row r="227" spans="1:10" s="383" customFormat="1" ht="36" x14ac:dyDescent="0.25">
      <c r="A227" s="377" t="s">
        <v>1285</v>
      </c>
      <c r="B227" s="377" t="s">
        <v>1212</v>
      </c>
      <c r="C227" s="380" t="s">
        <v>395</v>
      </c>
      <c r="D227" s="378" t="s">
        <v>395</v>
      </c>
      <c r="E227" s="379" t="s">
        <v>1277</v>
      </c>
      <c r="F227" s="377" t="s">
        <v>1286</v>
      </c>
      <c r="G227" s="380" t="s">
        <v>852</v>
      </c>
      <c r="H227" s="392">
        <v>44259</v>
      </c>
      <c r="I227" s="382"/>
      <c r="J227" s="380"/>
    </row>
    <row r="228" spans="1:10" s="383" customFormat="1" ht="36" x14ac:dyDescent="0.25">
      <c r="A228" s="377" t="s">
        <v>1287</v>
      </c>
      <c r="B228" s="377" t="s">
        <v>1212</v>
      </c>
      <c r="C228" s="380" t="s">
        <v>395</v>
      </c>
      <c r="D228" s="378" t="s">
        <v>395</v>
      </c>
      <c r="E228" s="379" t="s">
        <v>1277</v>
      </c>
      <c r="F228" s="377" t="s">
        <v>1288</v>
      </c>
      <c r="G228" s="380" t="s">
        <v>852</v>
      </c>
      <c r="H228" s="392">
        <v>44259</v>
      </c>
      <c r="I228" s="382"/>
      <c r="J228" s="380"/>
    </row>
    <row r="229" spans="1:10" s="383" customFormat="1" ht="48" x14ac:dyDescent="0.25">
      <c r="A229" s="377" t="s">
        <v>1289</v>
      </c>
      <c r="B229" s="377" t="s">
        <v>1212</v>
      </c>
      <c r="C229" s="380" t="s">
        <v>395</v>
      </c>
      <c r="D229" s="378" t="s">
        <v>395</v>
      </c>
      <c r="E229" s="379" t="s">
        <v>1269</v>
      </c>
      <c r="F229" s="377" t="s">
        <v>1267</v>
      </c>
      <c r="G229" s="380" t="s">
        <v>852</v>
      </c>
      <c r="H229" s="392">
        <v>44277</v>
      </c>
      <c r="I229" s="382"/>
      <c r="J229" s="380"/>
    </row>
    <row r="230" spans="1:10" s="383" customFormat="1" ht="36" x14ac:dyDescent="0.25">
      <c r="A230" s="377" t="s">
        <v>1290</v>
      </c>
      <c r="B230" s="377" t="s">
        <v>1212</v>
      </c>
      <c r="C230" s="380" t="s">
        <v>395</v>
      </c>
      <c r="D230" s="378" t="s">
        <v>395</v>
      </c>
      <c r="E230" s="379" t="s">
        <v>1093</v>
      </c>
      <c r="F230" s="377" t="s">
        <v>1291</v>
      </c>
      <c r="G230" s="380" t="s">
        <v>852</v>
      </c>
      <c r="H230" s="392">
        <v>44285</v>
      </c>
      <c r="I230" s="382"/>
      <c r="J230" s="380"/>
    </row>
    <row r="231" spans="1:10" s="383" customFormat="1" ht="36" x14ac:dyDescent="0.25">
      <c r="A231" s="377" t="s">
        <v>1292</v>
      </c>
      <c r="B231" s="377" t="s">
        <v>1212</v>
      </c>
      <c r="C231" s="380" t="s">
        <v>395</v>
      </c>
      <c r="D231" s="378" t="s">
        <v>395</v>
      </c>
      <c r="E231" s="379" t="s">
        <v>1293</v>
      </c>
      <c r="F231" s="377" t="s">
        <v>1294</v>
      </c>
      <c r="G231" s="380" t="s">
        <v>852</v>
      </c>
      <c r="H231" s="392">
        <v>44287</v>
      </c>
      <c r="I231" s="382"/>
      <c r="J231" s="380"/>
    </row>
    <row r="232" spans="1:10" s="383" customFormat="1" ht="36" x14ac:dyDescent="0.25">
      <c r="A232" s="377" t="s">
        <v>1295</v>
      </c>
      <c r="B232" s="377" t="s">
        <v>1212</v>
      </c>
      <c r="C232" s="380" t="s">
        <v>395</v>
      </c>
      <c r="D232" s="378" t="s">
        <v>395</v>
      </c>
      <c r="E232" s="379" t="s">
        <v>1296</v>
      </c>
      <c r="F232" s="377" t="s">
        <v>1297</v>
      </c>
      <c r="G232" s="380" t="s">
        <v>852</v>
      </c>
      <c r="H232" s="392">
        <v>44290</v>
      </c>
      <c r="I232" s="382"/>
      <c r="J232" s="380"/>
    </row>
    <row r="233" spans="1:10" s="383" customFormat="1" ht="36" x14ac:dyDescent="0.25">
      <c r="A233" s="377" t="s">
        <v>1276</v>
      </c>
      <c r="B233" s="377" t="s">
        <v>1212</v>
      </c>
      <c r="C233" s="380" t="s">
        <v>395</v>
      </c>
      <c r="D233" s="378" t="s">
        <v>395</v>
      </c>
      <c r="E233" s="379" t="s">
        <v>1296</v>
      </c>
      <c r="F233" s="377" t="s">
        <v>1298</v>
      </c>
      <c r="G233" s="380" t="s">
        <v>852</v>
      </c>
      <c r="H233" s="392">
        <v>44290</v>
      </c>
      <c r="I233" s="382"/>
      <c r="J233" s="380"/>
    </row>
    <row r="234" spans="1:10" s="383" customFormat="1" ht="36" x14ac:dyDescent="0.25">
      <c r="A234" s="377" t="s">
        <v>1299</v>
      </c>
      <c r="B234" s="377" t="s">
        <v>1212</v>
      </c>
      <c r="C234" s="380" t="s">
        <v>395</v>
      </c>
      <c r="D234" s="378" t="s">
        <v>395</v>
      </c>
      <c r="E234" s="379" t="s">
        <v>1300</v>
      </c>
      <c r="F234" s="377" t="s">
        <v>1294</v>
      </c>
      <c r="G234" s="380" t="s">
        <v>852</v>
      </c>
      <c r="H234" s="392">
        <v>44290</v>
      </c>
      <c r="I234" s="382"/>
      <c r="J234" s="380"/>
    </row>
    <row r="235" spans="1:10" s="383" customFormat="1" ht="36" x14ac:dyDescent="0.25">
      <c r="A235" s="377" t="s">
        <v>1287</v>
      </c>
      <c r="B235" s="377" t="s">
        <v>1212</v>
      </c>
      <c r="C235" s="380" t="s">
        <v>395</v>
      </c>
      <c r="D235" s="378" t="s">
        <v>395</v>
      </c>
      <c r="E235" s="379" t="s">
        <v>1296</v>
      </c>
      <c r="F235" s="377" t="s">
        <v>1301</v>
      </c>
      <c r="G235" s="380" t="s">
        <v>852</v>
      </c>
      <c r="H235" s="392">
        <v>44290</v>
      </c>
      <c r="I235" s="382"/>
      <c r="J235" s="380"/>
    </row>
    <row r="236" spans="1:10" s="383" customFormat="1" ht="36" x14ac:dyDescent="0.25">
      <c r="A236" s="377" t="s">
        <v>1290</v>
      </c>
      <c r="B236" s="377" t="s">
        <v>1212</v>
      </c>
      <c r="C236" s="380" t="s">
        <v>395</v>
      </c>
      <c r="D236" s="378" t="s">
        <v>395</v>
      </c>
      <c r="E236" s="379" t="s">
        <v>1089</v>
      </c>
      <c r="F236" s="377" t="s">
        <v>1291</v>
      </c>
      <c r="G236" s="380" t="s">
        <v>852</v>
      </c>
      <c r="H236" s="392">
        <v>44290</v>
      </c>
      <c r="I236" s="382"/>
      <c r="J236" s="380"/>
    </row>
    <row r="237" spans="1:10" s="383" customFormat="1" ht="36" x14ac:dyDescent="0.25">
      <c r="A237" s="377" t="s">
        <v>1302</v>
      </c>
      <c r="B237" s="377" t="s">
        <v>1212</v>
      </c>
      <c r="C237" s="380" t="s">
        <v>395</v>
      </c>
      <c r="D237" s="378" t="s">
        <v>395</v>
      </c>
      <c r="E237" s="379" t="s">
        <v>1269</v>
      </c>
      <c r="F237" s="377" t="s">
        <v>1270</v>
      </c>
      <c r="G237" s="380" t="s">
        <v>852</v>
      </c>
      <c r="H237" s="392">
        <v>44290</v>
      </c>
      <c r="I237" s="382"/>
      <c r="J237" s="380"/>
    </row>
    <row r="238" spans="1:10" s="383" customFormat="1" ht="36" x14ac:dyDescent="0.25">
      <c r="A238" s="377" t="s">
        <v>1303</v>
      </c>
      <c r="B238" s="377" t="s">
        <v>1212</v>
      </c>
      <c r="C238" s="380" t="s">
        <v>395</v>
      </c>
      <c r="D238" s="378" t="s">
        <v>395</v>
      </c>
      <c r="E238" s="379" t="s">
        <v>1304</v>
      </c>
      <c r="F238" s="377" t="s">
        <v>1273</v>
      </c>
      <c r="G238" s="380" t="s">
        <v>852</v>
      </c>
      <c r="H238" s="392">
        <v>44290</v>
      </c>
      <c r="I238" s="382"/>
      <c r="J238" s="380"/>
    </row>
    <row r="239" spans="1:10" s="383" customFormat="1" ht="24" x14ac:dyDescent="0.25">
      <c r="A239" s="377" t="s">
        <v>1305</v>
      </c>
      <c r="B239" s="377" t="s">
        <v>1212</v>
      </c>
      <c r="C239" s="380" t="s">
        <v>395</v>
      </c>
      <c r="D239" s="378" t="s">
        <v>395</v>
      </c>
      <c r="E239" s="379" t="s">
        <v>1306</v>
      </c>
      <c r="F239" s="377" t="s">
        <v>1307</v>
      </c>
      <c r="G239" s="380" t="s">
        <v>852</v>
      </c>
      <c r="H239" s="392">
        <v>44290</v>
      </c>
      <c r="I239" s="382"/>
      <c r="J239" s="380"/>
    </row>
    <row r="240" spans="1:10" s="383" customFormat="1" ht="36" x14ac:dyDescent="0.25">
      <c r="A240" s="377" t="s">
        <v>1308</v>
      </c>
      <c r="B240" s="377" t="s">
        <v>1212</v>
      </c>
      <c r="C240" s="380" t="s">
        <v>395</v>
      </c>
      <c r="D240" s="378" t="s">
        <v>395</v>
      </c>
      <c r="E240" s="379" t="s">
        <v>1309</v>
      </c>
      <c r="F240" s="377" t="s">
        <v>1310</v>
      </c>
      <c r="G240" s="380" t="s">
        <v>852</v>
      </c>
      <c r="H240" s="392">
        <v>44290</v>
      </c>
      <c r="I240" s="382"/>
      <c r="J240" s="380"/>
    </row>
    <row r="241" spans="1:10" s="383" customFormat="1" ht="36" x14ac:dyDescent="0.25">
      <c r="A241" s="377" t="s">
        <v>1311</v>
      </c>
      <c r="B241" s="377" t="s">
        <v>1212</v>
      </c>
      <c r="C241" s="380" t="s">
        <v>395</v>
      </c>
      <c r="D241" s="378" t="s">
        <v>395</v>
      </c>
      <c r="E241" s="379" t="s">
        <v>1296</v>
      </c>
      <c r="F241" s="377" t="s">
        <v>1312</v>
      </c>
      <c r="G241" s="380" t="s">
        <v>852</v>
      </c>
      <c r="H241" s="392">
        <v>44320</v>
      </c>
      <c r="I241" s="382"/>
      <c r="J241" s="380"/>
    </row>
    <row r="242" spans="1:10" s="383" customFormat="1" ht="36" x14ac:dyDescent="0.25">
      <c r="A242" s="377" t="s">
        <v>1313</v>
      </c>
      <c r="B242" s="377" t="s">
        <v>1212</v>
      </c>
      <c r="C242" s="380" t="s">
        <v>395</v>
      </c>
      <c r="D242" s="378" t="s">
        <v>395</v>
      </c>
      <c r="E242" s="379" t="s">
        <v>1314</v>
      </c>
      <c r="F242" s="377" t="s">
        <v>1315</v>
      </c>
      <c r="G242" s="380" t="s">
        <v>852</v>
      </c>
      <c r="H242" s="392">
        <v>44320</v>
      </c>
      <c r="I242" s="382"/>
      <c r="J242" s="380"/>
    </row>
    <row r="243" spans="1:10" s="383" customFormat="1" ht="48" x14ac:dyDescent="0.25">
      <c r="A243" s="377" t="s">
        <v>1268</v>
      </c>
      <c r="B243" s="377" t="s">
        <v>1212</v>
      </c>
      <c r="C243" s="380" t="s">
        <v>395</v>
      </c>
      <c r="D243" s="378" t="s">
        <v>395</v>
      </c>
      <c r="E243" s="379" t="s">
        <v>1316</v>
      </c>
      <c r="F243" s="377" t="s">
        <v>1317</v>
      </c>
      <c r="G243" s="380" t="s">
        <v>852</v>
      </c>
      <c r="H243" s="392">
        <v>44328</v>
      </c>
      <c r="I243" s="382"/>
      <c r="J243" s="380"/>
    </row>
    <row r="244" spans="1:10" s="383" customFormat="1" ht="36" x14ac:dyDescent="0.25">
      <c r="A244" s="377" t="s">
        <v>1318</v>
      </c>
      <c r="B244" s="377" t="s">
        <v>1212</v>
      </c>
      <c r="C244" s="380" t="s">
        <v>395</v>
      </c>
      <c r="D244" s="378" t="s">
        <v>395</v>
      </c>
      <c r="E244" s="379" t="s">
        <v>1319</v>
      </c>
      <c r="F244" s="377" t="s">
        <v>1320</v>
      </c>
      <c r="G244" s="380" t="s">
        <v>852</v>
      </c>
      <c r="H244" s="392">
        <v>44335</v>
      </c>
      <c r="I244" s="382"/>
      <c r="J244" s="380"/>
    </row>
    <row r="245" spans="1:10" s="383" customFormat="1" ht="36" x14ac:dyDescent="0.25">
      <c r="A245" s="377" t="s">
        <v>1321</v>
      </c>
      <c r="B245" s="377" t="s">
        <v>1212</v>
      </c>
      <c r="C245" s="380" t="s">
        <v>395</v>
      </c>
      <c r="D245" s="378" t="s">
        <v>395</v>
      </c>
      <c r="E245" s="379" t="s">
        <v>1319</v>
      </c>
      <c r="F245" s="377" t="s">
        <v>1322</v>
      </c>
      <c r="G245" s="380" t="s">
        <v>852</v>
      </c>
      <c r="H245" s="392">
        <v>44362</v>
      </c>
      <c r="I245" s="382"/>
      <c r="J245" s="380"/>
    </row>
    <row r="246" spans="1:10" s="383" customFormat="1" ht="48" x14ac:dyDescent="0.25">
      <c r="A246" s="377" t="s">
        <v>1323</v>
      </c>
      <c r="B246" s="377" t="s">
        <v>1212</v>
      </c>
      <c r="C246" s="380" t="s">
        <v>395</v>
      </c>
      <c r="D246" s="378" t="s">
        <v>395</v>
      </c>
      <c r="E246" s="379" t="s">
        <v>1324</v>
      </c>
      <c r="F246" s="377" t="s">
        <v>1325</v>
      </c>
      <c r="G246" s="380" t="s">
        <v>852</v>
      </c>
      <c r="H246" s="392">
        <v>44377</v>
      </c>
      <c r="I246" s="382"/>
      <c r="J246" s="380"/>
    </row>
    <row r="247" spans="1:10" s="383" customFormat="1" ht="36" x14ac:dyDescent="0.25">
      <c r="A247" s="377" t="s">
        <v>1326</v>
      </c>
      <c r="B247" s="377" t="s">
        <v>1212</v>
      </c>
      <c r="C247" s="380" t="s">
        <v>395</v>
      </c>
      <c r="D247" s="378" t="s">
        <v>395</v>
      </c>
      <c r="E247" s="379" t="s">
        <v>1272</v>
      </c>
      <c r="F247" s="377" t="s">
        <v>1270</v>
      </c>
      <c r="G247" s="380" t="s">
        <v>852</v>
      </c>
      <c r="H247" s="392">
        <v>44379</v>
      </c>
      <c r="I247" s="382"/>
      <c r="J247" s="380"/>
    </row>
    <row r="248" spans="1:10" s="383" customFormat="1" ht="36" x14ac:dyDescent="0.25">
      <c r="A248" s="377" t="s">
        <v>1327</v>
      </c>
      <c r="B248" s="377" t="s">
        <v>1212</v>
      </c>
      <c r="C248" s="380" t="s">
        <v>395</v>
      </c>
      <c r="D248" s="378" t="s">
        <v>395</v>
      </c>
      <c r="E248" s="379" t="s">
        <v>1296</v>
      </c>
      <c r="F248" s="377" t="s">
        <v>1328</v>
      </c>
      <c r="G248" s="380" t="s">
        <v>852</v>
      </c>
      <c r="H248" s="392">
        <v>44390</v>
      </c>
      <c r="I248" s="382"/>
      <c r="J248" s="380"/>
    </row>
    <row r="249" spans="1:10" s="383" customFormat="1" ht="36" x14ac:dyDescent="0.25">
      <c r="A249" s="377" t="s">
        <v>1329</v>
      </c>
      <c r="B249" s="377" t="s">
        <v>1212</v>
      </c>
      <c r="C249" s="380" t="s">
        <v>395</v>
      </c>
      <c r="D249" s="378" t="s">
        <v>395</v>
      </c>
      <c r="E249" s="379" t="s">
        <v>1296</v>
      </c>
      <c r="F249" s="377" t="s">
        <v>1330</v>
      </c>
      <c r="G249" s="380" t="s">
        <v>852</v>
      </c>
      <c r="H249" s="392">
        <v>44391</v>
      </c>
      <c r="I249" s="382"/>
      <c r="J249" s="380"/>
    </row>
    <row r="250" spans="1:10" s="383" customFormat="1" ht="48" x14ac:dyDescent="0.25">
      <c r="A250" s="377" t="s">
        <v>1331</v>
      </c>
      <c r="B250" s="377" t="s">
        <v>1212</v>
      </c>
      <c r="C250" s="380" t="s">
        <v>395</v>
      </c>
      <c r="D250" s="378" t="s">
        <v>395</v>
      </c>
      <c r="E250" s="379" t="s">
        <v>1332</v>
      </c>
      <c r="F250" s="377" t="s">
        <v>1333</v>
      </c>
      <c r="G250" s="380" t="s">
        <v>852</v>
      </c>
      <c r="H250" s="392">
        <v>44420</v>
      </c>
      <c r="I250" s="382"/>
      <c r="J250" s="380"/>
    </row>
    <row r="251" spans="1:10" s="383" customFormat="1" ht="36" x14ac:dyDescent="0.25">
      <c r="A251" s="377" t="s">
        <v>1334</v>
      </c>
      <c r="B251" s="377" t="s">
        <v>1212</v>
      </c>
      <c r="C251" s="380" t="s">
        <v>395</v>
      </c>
      <c r="D251" s="378" t="s">
        <v>395</v>
      </c>
      <c r="E251" s="379" t="s">
        <v>1304</v>
      </c>
      <c r="F251" s="377" t="s">
        <v>1335</v>
      </c>
      <c r="G251" s="380" t="s">
        <v>852</v>
      </c>
      <c r="H251" s="392">
        <v>44426</v>
      </c>
      <c r="I251" s="382"/>
      <c r="J251" s="380"/>
    </row>
    <row r="252" spans="1:10" s="383" customFormat="1" ht="36" x14ac:dyDescent="0.25">
      <c r="A252" s="377" t="s">
        <v>1336</v>
      </c>
      <c r="B252" s="377" t="s">
        <v>1212</v>
      </c>
      <c r="C252" s="380" t="s">
        <v>395</v>
      </c>
      <c r="D252" s="378" t="s">
        <v>395</v>
      </c>
      <c r="E252" s="379" t="s">
        <v>1272</v>
      </c>
      <c r="F252" s="377" t="s">
        <v>1337</v>
      </c>
      <c r="G252" s="380" t="s">
        <v>852</v>
      </c>
      <c r="H252" s="392">
        <v>44426</v>
      </c>
      <c r="I252" s="382"/>
      <c r="J252" s="380"/>
    </row>
    <row r="253" spans="1:10" s="383" customFormat="1" ht="36" x14ac:dyDescent="0.25">
      <c r="A253" s="377" t="s">
        <v>1338</v>
      </c>
      <c r="B253" s="377" t="s">
        <v>1212</v>
      </c>
      <c r="C253" s="380" t="s">
        <v>395</v>
      </c>
      <c r="D253" s="378" t="s">
        <v>395</v>
      </c>
      <c r="E253" s="379" t="s">
        <v>1339</v>
      </c>
      <c r="F253" s="377" t="s">
        <v>1340</v>
      </c>
      <c r="G253" s="380" t="s">
        <v>852</v>
      </c>
      <c r="H253" s="392">
        <v>44428</v>
      </c>
      <c r="I253" s="382"/>
      <c r="J253" s="380"/>
    </row>
    <row r="254" spans="1:10" s="383" customFormat="1" ht="36" x14ac:dyDescent="0.25">
      <c r="A254" s="377" t="s">
        <v>1341</v>
      </c>
      <c r="B254" s="377" t="s">
        <v>1212</v>
      </c>
      <c r="C254" s="380" t="s">
        <v>395</v>
      </c>
      <c r="D254" s="378" t="s">
        <v>395</v>
      </c>
      <c r="E254" s="379" t="s">
        <v>1342</v>
      </c>
      <c r="F254" s="377" t="s">
        <v>1310</v>
      </c>
      <c r="G254" s="380" t="s">
        <v>852</v>
      </c>
      <c r="H254" s="392">
        <v>44428</v>
      </c>
      <c r="I254" s="382"/>
      <c r="J254" s="380"/>
    </row>
    <row r="255" spans="1:10" s="383" customFormat="1" ht="36" x14ac:dyDescent="0.25">
      <c r="A255" s="377" t="s">
        <v>1343</v>
      </c>
      <c r="B255" s="377" t="s">
        <v>1212</v>
      </c>
      <c r="C255" s="380" t="s">
        <v>395</v>
      </c>
      <c r="D255" s="378" t="s">
        <v>395</v>
      </c>
      <c r="E255" s="379" t="s">
        <v>1344</v>
      </c>
      <c r="F255" s="377" t="s">
        <v>1345</v>
      </c>
      <c r="G255" s="380" t="s">
        <v>852</v>
      </c>
      <c r="H255" s="392">
        <v>44433</v>
      </c>
      <c r="I255" s="382"/>
      <c r="J255" s="380"/>
    </row>
    <row r="256" spans="1:10" s="383" customFormat="1" ht="36" x14ac:dyDescent="0.25">
      <c r="A256" s="377" t="s">
        <v>1346</v>
      </c>
      <c r="B256" s="377" t="s">
        <v>1212</v>
      </c>
      <c r="C256" s="380" t="s">
        <v>395</v>
      </c>
      <c r="D256" s="378" t="s">
        <v>395</v>
      </c>
      <c r="E256" s="379" t="s">
        <v>1347</v>
      </c>
      <c r="F256" s="377" t="s">
        <v>1270</v>
      </c>
      <c r="G256" s="380" t="s">
        <v>852</v>
      </c>
      <c r="H256" s="392">
        <v>44440</v>
      </c>
      <c r="I256" s="382"/>
      <c r="J256" s="380"/>
    </row>
    <row r="257" spans="1:10" s="383" customFormat="1" ht="13.5" x14ac:dyDescent="0.25">
      <c r="A257" s="370" t="s">
        <v>272</v>
      </c>
      <c r="B257" s="370"/>
      <c r="C257" s="370"/>
      <c r="D257" s="370"/>
      <c r="E257" s="388"/>
      <c r="F257" s="370"/>
      <c r="G257" s="370"/>
      <c r="H257" s="370"/>
      <c r="I257" s="370"/>
      <c r="J257" s="370"/>
    </row>
    <row r="258" spans="1:10" s="383" customFormat="1" ht="24" x14ac:dyDescent="0.25">
      <c r="A258" s="377" t="s">
        <v>1348</v>
      </c>
      <c r="B258" s="377" t="s">
        <v>455</v>
      </c>
      <c r="C258" s="380" t="s">
        <v>776</v>
      </c>
      <c r="D258" s="378">
        <v>1</v>
      </c>
      <c r="E258" s="379">
        <v>2574000</v>
      </c>
      <c r="F258" s="377">
        <v>20440146610</v>
      </c>
      <c r="G258" s="380" t="s">
        <v>1349</v>
      </c>
      <c r="H258" s="381">
        <v>44252</v>
      </c>
      <c r="I258" s="393">
        <v>44412</v>
      </c>
      <c r="J258" s="380"/>
    </row>
    <row r="259" spans="1:10" s="383" customFormat="1" ht="13.5" x14ac:dyDescent="0.25">
      <c r="A259" s="377" t="s">
        <v>1350</v>
      </c>
      <c r="B259" s="377" t="s">
        <v>841</v>
      </c>
      <c r="C259" s="380" t="s">
        <v>776</v>
      </c>
      <c r="D259" s="378">
        <v>1</v>
      </c>
      <c r="E259" s="379">
        <v>476500</v>
      </c>
      <c r="F259" s="377">
        <v>20440146610</v>
      </c>
      <c r="G259" s="380" t="s">
        <v>1349</v>
      </c>
      <c r="H259" s="381">
        <v>44414</v>
      </c>
      <c r="I259" s="394">
        <v>44543</v>
      </c>
      <c r="J259" s="380"/>
    </row>
    <row r="260" spans="1:10" s="383" customFormat="1" ht="24" x14ac:dyDescent="0.25">
      <c r="A260" s="377" t="s">
        <v>1351</v>
      </c>
      <c r="B260" s="377" t="s">
        <v>455</v>
      </c>
      <c r="C260" s="380" t="s">
        <v>776</v>
      </c>
      <c r="D260" s="378">
        <v>1</v>
      </c>
      <c r="E260" s="379">
        <v>56281</v>
      </c>
      <c r="F260" s="377">
        <v>20417494406</v>
      </c>
      <c r="G260" s="380" t="s">
        <v>1349</v>
      </c>
      <c r="H260" s="384">
        <v>44531</v>
      </c>
      <c r="I260" s="394">
        <v>44559</v>
      </c>
      <c r="J260" s="380"/>
    </row>
    <row r="261" spans="1:10" s="383" customFormat="1" ht="13.5" x14ac:dyDescent="0.25">
      <c r="A261" s="377" t="s">
        <v>1352</v>
      </c>
      <c r="B261" s="377" t="s">
        <v>1212</v>
      </c>
      <c r="C261" s="380" t="s">
        <v>776</v>
      </c>
      <c r="D261" s="378" t="s">
        <v>776</v>
      </c>
      <c r="E261" s="379">
        <v>29999.14</v>
      </c>
      <c r="F261" s="377">
        <v>20481117853</v>
      </c>
      <c r="G261" s="380" t="s">
        <v>1349</v>
      </c>
      <c r="H261" s="381">
        <v>44256</v>
      </c>
      <c r="I261" s="393">
        <v>44319</v>
      </c>
      <c r="J261" s="380"/>
    </row>
    <row r="262" spans="1:10" s="383" customFormat="1" ht="13.5" x14ac:dyDescent="0.25">
      <c r="A262" s="377" t="s">
        <v>1353</v>
      </c>
      <c r="B262" s="377" t="s">
        <v>1212</v>
      </c>
      <c r="C262" s="380" t="s">
        <v>776</v>
      </c>
      <c r="D262" s="378" t="s">
        <v>776</v>
      </c>
      <c r="E262" s="379">
        <v>27848.19</v>
      </c>
      <c r="F262" s="377">
        <v>20604046450</v>
      </c>
      <c r="G262" s="380" t="s">
        <v>1349</v>
      </c>
      <c r="H262" s="381">
        <v>44264</v>
      </c>
      <c r="I262" s="393">
        <v>44622</v>
      </c>
      <c r="J262" s="380"/>
    </row>
    <row r="263" spans="1:10" s="383" customFormat="1" ht="13.5" x14ac:dyDescent="0.25">
      <c r="A263" s="377" t="s">
        <v>1354</v>
      </c>
      <c r="B263" s="377" t="s">
        <v>1212</v>
      </c>
      <c r="C263" s="380" t="s">
        <v>776</v>
      </c>
      <c r="D263" s="378" t="s">
        <v>776</v>
      </c>
      <c r="E263" s="379">
        <v>26686.880000000001</v>
      </c>
      <c r="F263" s="377">
        <v>20559838013</v>
      </c>
      <c r="G263" s="380" t="s">
        <v>1349</v>
      </c>
      <c r="H263" s="381">
        <v>44316</v>
      </c>
      <c r="I263" s="393">
        <v>44386</v>
      </c>
      <c r="J263" s="380"/>
    </row>
    <row r="264" spans="1:10" s="383" customFormat="1" ht="24" x14ac:dyDescent="0.25">
      <c r="A264" s="377" t="s">
        <v>1355</v>
      </c>
      <c r="B264" s="377" t="s">
        <v>1212</v>
      </c>
      <c r="C264" s="380" t="s">
        <v>776</v>
      </c>
      <c r="D264" s="378" t="s">
        <v>776</v>
      </c>
      <c r="E264" s="379">
        <v>30000</v>
      </c>
      <c r="F264" s="377">
        <v>10426891480</v>
      </c>
      <c r="G264" s="380" t="s">
        <v>1349</v>
      </c>
      <c r="H264" s="381">
        <v>44326</v>
      </c>
      <c r="I264" s="393">
        <v>44399</v>
      </c>
      <c r="J264" s="380"/>
    </row>
    <row r="265" spans="1:10" s="383" customFormat="1" ht="13.5" x14ac:dyDescent="0.25">
      <c r="A265" s="377" t="s">
        <v>1356</v>
      </c>
      <c r="B265" s="377" t="s">
        <v>1212</v>
      </c>
      <c r="C265" s="380" t="s">
        <v>776</v>
      </c>
      <c r="D265" s="378" t="s">
        <v>776</v>
      </c>
      <c r="E265" s="379">
        <v>30056.400000000001</v>
      </c>
      <c r="F265" s="377">
        <v>20492353214</v>
      </c>
      <c r="G265" s="380" t="s">
        <v>1349</v>
      </c>
      <c r="H265" s="381">
        <v>44378</v>
      </c>
      <c r="I265" s="394">
        <v>44559</v>
      </c>
      <c r="J265" s="380"/>
    </row>
    <row r="266" spans="1:10" s="383" customFormat="1" ht="13.5" x14ac:dyDescent="0.25">
      <c r="A266" s="377" t="s">
        <v>1357</v>
      </c>
      <c r="B266" s="377" t="s">
        <v>1212</v>
      </c>
      <c r="C266" s="380" t="s">
        <v>776</v>
      </c>
      <c r="D266" s="378" t="s">
        <v>776</v>
      </c>
      <c r="E266" s="379">
        <v>29920</v>
      </c>
      <c r="F266" s="377">
        <v>20605378111</v>
      </c>
      <c r="G266" s="380" t="s">
        <v>1349</v>
      </c>
      <c r="H266" s="381">
        <v>44456</v>
      </c>
      <c r="I266" s="394">
        <v>44559</v>
      </c>
      <c r="J266" s="380"/>
    </row>
    <row r="267" spans="1:10" s="383" customFormat="1" ht="24" x14ac:dyDescent="0.25">
      <c r="A267" s="377" t="s">
        <v>1358</v>
      </c>
      <c r="B267" s="377" t="s">
        <v>1212</v>
      </c>
      <c r="C267" s="380" t="s">
        <v>776</v>
      </c>
      <c r="D267" s="378" t="s">
        <v>776</v>
      </c>
      <c r="E267" s="379">
        <v>28900</v>
      </c>
      <c r="F267" s="377">
        <v>20605378111</v>
      </c>
      <c r="G267" s="380" t="s">
        <v>1349</v>
      </c>
      <c r="H267" s="381">
        <v>44456</v>
      </c>
      <c r="I267" s="394">
        <v>44559</v>
      </c>
      <c r="J267" s="380"/>
    </row>
    <row r="268" spans="1:10" s="383" customFormat="1" ht="13.5" x14ac:dyDescent="0.25">
      <c r="A268" s="377" t="s">
        <v>1359</v>
      </c>
      <c r="B268" s="377" t="s">
        <v>1212</v>
      </c>
      <c r="C268" s="380" t="s">
        <v>776</v>
      </c>
      <c r="D268" s="378" t="s">
        <v>776</v>
      </c>
      <c r="E268" s="379">
        <v>34500</v>
      </c>
      <c r="F268" s="377">
        <v>10433199231</v>
      </c>
      <c r="G268" s="380" t="s">
        <v>1349</v>
      </c>
      <c r="H268" s="384">
        <v>44516</v>
      </c>
      <c r="I268" s="393">
        <v>44359</v>
      </c>
      <c r="J268" s="380"/>
    </row>
    <row r="269" spans="1:10" s="383" customFormat="1" ht="13.5" x14ac:dyDescent="0.25">
      <c r="A269" s="377" t="s">
        <v>1360</v>
      </c>
      <c r="B269" s="377" t="s">
        <v>1212</v>
      </c>
      <c r="C269" s="380" t="s">
        <v>776</v>
      </c>
      <c r="D269" s="378" t="s">
        <v>776</v>
      </c>
      <c r="E269" s="379">
        <v>34407</v>
      </c>
      <c r="F269" s="377">
        <v>20477441484</v>
      </c>
      <c r="G269" s="380" t="s">
        <v>1349</v>
      </c>
      <c r="H269" s="384">
        <v>44561</v>
      </c>
      <c r="I269" s="394">
        <v>44561</v>
      </c>
      <c r="J269" s="380"/>
    </row>
    <row r="270" spans="1:10" s="383" customFormat="1" ht="13.5" x14ac:dyDescent="0.25">
      <c r="A270" s="377" t="s">
        <v>1361</v>
      </c>
      <c r="B270" s="377" t="s">
        <v>1362</v>
      </c>
      <c r="C270" s="380" t="s">
        <v>776</v>
      </c>
      <c r="D270" s="378" t="s">
        <v>776</v>
      </c>
      <c r="E270" s="379">
        <v>28340.959999999999</v>
      </c>
      <c r="F270" s="377">
        <v>20601927650</v>
      </c>
      <c r="G270" s="380" t="s">
        <v>1349</v>
      </c>
      <c r="H270" s="381">
        <v>44239</v>
      </c>
      <c r="I270" s="393">
        <v>44246</v>
      </c>
      <c r="J270" s="380"/>
    </row>
    <row r="271" spans="1:10" s="383" customFormat="1" ht="13.5" x14ac:dyDescent="0.25">
      <c r="A271" s="377" t="s">
        <v>1363</v>
      </c>
      <c r="B271" s="377" t="s">
        <v>1362</v>
      </c>
      <c r="C271" s="380" t="s">
        <v>776</v>
      </c>
      <c r="D271" s="378" t="s">
        <v>776</v>
      </c>
      <c r="E271" s="379">
        <v>22755.31</v>
      </c>
      <c r="F271" s="377">
        <v>20555815418</v>
      </c>
      <c r="G271" s="380" t="s">
        <v>1349</v>
      </c>
      <c r="H271" s="381">
        <v>44239</v>
      </c>
      <c r="I271" s="393">
        <v>44249</v>
      </c>
      <c r="J271" s="380"/>
    </row>
    <row r="272" spans="1:10" s="383" customFormat="1" ht="13.5" x14ac:dyDescent="0.25">
      <c r="A272" s="377" t="s">
        <v>1364</v>
      </c>
      <c r="B272" s="377" t="s">
        <v>1362</v>
      </c>
      <c r="C272" s="380" t="s">
        <v>776</v>
      </c>
      <c r="D272" s="378" t="s">
        <v>776</v>
      </c>
      <c r="E272" s="379">
        <v>34882.400000000001</v>
      </c>
      <c r="F272" s="377">
        <v>20605551590</v>
      </c>
      <c r="G272" s="380" t="s">
        <v>1349</v>
      </c>
      <c r="H272" s="381">
        <v>44342</v>
      </c>
      <c r="I272" s="393">
        <v>44349</v>
      </c>
      <c r="J272" s="380"/>
    </row>
    <row r="273" spans="1:10" s="383" customFormat="1" ht="13.5" x14ac:dyDescent="0.25">
      <c r="A273" s="377" t="s">
        <v>1365</v>
      </c>
      <c r="B273" s="377" t="s">
        <v>1212</v>
      </c>
      <c r="C273" s="380" t="s">
        <v>776</v>
      </c>
      <c r="D273" s="378" t="s">
        <v>776</v>
      </c>
      <c r="E273" s="379">
        <v>21149</v>
      </c>
      <c r="F273" s="377">
        <v>20440162062</v>
      </c>
      <c r="G273" s="380" t="s">
        <v>1349</v>
      </c>
      <c r="H273" s="381">
        <v>44379</v>
      </c>
      <c r="I273" s="393">
        <v>44390</v>
      </c>
      <c r="J273" s="380"/>
    </row>
    <row r="274" spans="1:10" s="383" customFormat="1" ht="13.5" x14ac:dyDescent="0.25">
      <c r="A274" s="377" t="s">
        <v>1366</v>
      </c>
      <c r="B274" s="377" t="s">
        <v>1212</v>
      </c>
      <c r="C274" s="380" t="s">
        <v>776</v>
      </c>
      <c r="D274" s="378" t="s">
        <v>776</v>
      </c>
      <c r="E274" s="379">
        <v>19257</v>
      </c>
      <c r="F274" s="377">
        <v>20440162062</v>
      </c>
      <c r="G274" s="380" t="s">
        <v>1349</v>
      </c>
      <c r="H274" s="381">
        <v>44385</v>
      </c>
      <c r="I274" s="393">
        <v>44398</v>
      </c>
      <c r="J274" s="380"/>
    </row>
    <row r="275" spans="1:10" s="383" customFormat="1" ht="13.5" x14ac:dyDescent="0.25">
      <c r="A275" s="377" t="s">
        <v>1367</v>
      </c>
      <c r="B275" s="377" t="s">
        <v>1212</v>
      </c>
      <c r="C275" s="380" t="s">
        <v>776</v>
      </c>
      <c r="D275" s="378" t="s">
        <v>776</v>
      </c>
      <c r="E275" s="379">
        <v>20500</v>
      </c>
      <c r="F275" s="377">
        <v>20601708532</v>
      </c>
      <c r="G275" s="380" t="s">
        <v>1349</v>
      </c>
      <c r="H275" s="381">
        <v>44385</v>
      </c>
      <c r="I275" s="393">
        <v>44391</v>
      </c>
      <c r="J275" s="380"/>
    </row>
    <row r="276" spans="1:10" s="383" customFormat="1" ht="13.5" x14ac:dyDescent="0.25">
      <c r="A276" s="377" t="s">
        <v>1368</v>
      </c>
      <c r="B276" s="377" t="s">
        <v>1212</v>
      </c>
      <c r="C276" s="380" t="s">
        <v>776</v>
      </c>
      <c r="D276" s="378" t="s">
        <v>776</v>
      </c>
      <c r="E276" s="379">
        <v>33520</v>
      </c>
      <c r="F276" s="377">
        <v>20600580885</v>
      </c>
      <c r="G276" s="380" t="s">
        <v>1349</v>
      </c>
      <c r="H276" s="381">
        <v>44390</v>
      </c>
      <c r="I276" s="393">
        <v>44392</v>
      </c>
      <c r="J276" s="380"/>
    </row>
    <row r="277" spans="1:10" s="383" customFormat="1" ht="13.5" x14ac:dyDescent="0.25">
      <c r="A277" s="377" t="s">
        <v>1369</v>
      </c>
      <c r="B277" s="377" t="s">
        <v>1212</v>
      </c>
      <c r="C277" s="380" t="s">
        <v>776</v>
      </c>
      <c r="D277" s="378" t="s">
        <v>776</v>
      </c>
      <c r="E277" s="379">
        <v>24156</v>
      </c>
      <c r="F277" s="377">
        <v>20314388535</v>
      </c>
      <c r="G277" s="380" t="s">
        <v>1349</v>
      </c>
      <c r="H277" s="384">
        <v>44504</v>
      </c>
      <c r="I277" s="394">
        <v>44511</v>
      </c>
      <c r="J277" s="380"/>
    </row>
    <row r="278" spans="1:10" s="383" customFormat="1" ht="13.5" x14ac:dyDescent="0.25">
      <c r="A278" s="370" t="s">
        <v>273</v>
      </c>
      <c r="B278" s="370"/>
      <c r="C278" s="370"/>
      <c r="D278" s="370"/>
      <c r="E278" s="388"/>
      <c r="F278" s="370"/>
      <c r="G278" s="370"/>
      <c r="H278" s="370"/>
      <c r="I278" s="370"/>
      <c r="J278" s="370"/>
    </row>
    <row r="279" spans="1:10" s="383" customFormat="1" ht="24" x14ac:dyDescent="0.25">
      <c r="A279" s="377" t="s">
        <v>1370</v>
      </c>
      <c r="B279" s="377" t="s">
        <v>936</v>
      </c>
      <c r="C279" s="380" t="s">
        <v>1137</v>
      </c>
      <c r="D279" s="378">
        <v>1</v>
      </c>
      <c r="E279" s="379" t="s">
        <v>1371</v>
      </c>
      <c r="F279" s="377" t="s">
        <v>1372</v>
      </c>
      <c r="G279" s="380" t="s">
        <v>1349</v>
      </c>
      <c r="H279" s="381">
        <v>44333</v>
      </c>
      <c r="I279" s="393">
        <v>44368</v>
      </c>
      <c r="J279" s="380"/>
    </row>
    <row r="280" spans="1:10" s="383" customFormat="1" ht="36" x14ac:dyDescent="0.25">
      <c r="A280" s="377" t="s">
        <v>1373</v>
      </c>
      <c r="B280" s="377" t="s">
        <v>936</v>
      </c>
      <c r="C280" s="380" t="s">
        <v>1137</v>
      </c>
      <c r="D280" s="378">
        <v>2</v>
      </c>
      <c r="E280" s="379" t="s">
        <v>1374</v>
      </c>
      <c r="F280" s="377" t="s">
        <v>1375</v>
      </c>
      <c r="G280" s="380" t="s">
        <v>1349</v>
      </c>
      <c r="H280" s="381">
        <v>44466</v>
      </c>
      <c r="I280" s="394">
        <v>44490</v>
      </c>
      <c r="J280" s="380"/>
    </row>
    <row r="281" spans="1:10" s="383" customFormat="1" ht="48" x14ac:dyDescent="0.25">
      <c r="A281" s="377" t="s">
        <v>1376</v>
      </c>
      <c r="B281" s="377" t="s">
        <v>936</v>
      </c>
      <c r="C281" s="380" t="s">
        <v>1137</v>
      </c>
      <c r="D281" s="378">
        <v>3</v>
      </c>
      <c r="E281" s="379" t="s">
        <v>1377</v>
      </c>
      <c r="F281" s="377" t="s">
        <v>1378</v>
      </c>
      <c r="G281" s="380" t="s">
        <v>1349</v>
      </c>
      <c r="H281" s="381">
        <v>44539</v>
      </c>
      <c r="I281" s="394">
        <v>44559</v>
      </c>
      <c r="J281" s="380"/>
    </row>
    <row r="282" spans="1:10" s="383" customFormat="1" ht="36" x14ac:dyDescent="0.25">
      <c r="A282" s="377" t="s">
        <v>1379</v>
      </c>
      <c r="B282" s="377" t="s">
        <v>936</v>
      </c>
      <c r="C282" s="380" t="s">
        <v>1137</v>
      </c>
      <c r="D282" s="378">
        <v>4</v>
      </c>
      <c r="E282" s="379" t="s">
        <v>1380</v>
      </c>
      <c r="F282" s="377" t="s">
        <v>1372</v>
      </c>
      <c r="G282" s="380" t="s">
        <v>1349</v>
      </c>
      <c r="H282" s="381">
        <v>44463</v>
      </c>
      <c r="I282" s="393">
        <v>44508</v>
      </c>
      <c r="J282" s="380"/>
    </row>
    <row r="283" spans="1:10" s="383" customFormat="1" ht="60" x14ac:dyDescent="0.25">
      <c r="A283" s="377" t="s">
        <v>1381</v>
      </c>
      <c r="B283" s="377" t="s">
        <v>936</v>
      </c>
      <c r="C283" s="380" t="s">
        <v>1137</v>
      </c>
      <c r="D283" s="378">
        <v>5</v>
      </c>
      <c r="E283" s="379" t="s">
        <v>1382</v>
      </c>
      <c r="F283" s="377" t="s">
        <v>1383</v>
      </c>
      <c r="G283" s="380" t="s">
        <v>1349</v>
      </c>
      <c r="H283" s="381">
        <v>44505</v>
      </c>
      <c r="I283" s="394">
        <v>44525</v>
      </c>
      <c r="J283" s="380"/>
    </row>
    <row r="284" spans="1:10" s="383" customFormat="1" ht="60" x14ac:dyDescent="0.25">
      <c r="A284" s="377" t="s">
        <v>1384</v>
      </c>
      <c r="B284" s="377" t="s">
        <v>936</v>
      </c>
      <c r="C284" s="380" t="s">
        <v>1137</v>
      </c>
      <c r="D284" s="378">
        <v>6</v>
      </c>
      <c r="E284" s="379" t="s">
        <v>1385</v>
      </c>
      <c r="F284" s="377" t="s">
        <v>1386</v>
      </c>
      <c r="G284" s="380" t="s">
        <v>1349</v>
      </c>
      <c r="H284" s="381">
        <v>44531</v>
      </c>
      <c r="I284" s="394">
        <v>44558</v>
      </c>
      <c r="J284" s="380"/>
    </row>
    <row r="285" spans="1:10" s="383" customFormat="1" ht="48" x14ac:dyDescent="0.25">
      <c r="A285" s="377" t="s">
        <v>1387</v>
      </c>
      <c r="B285" s="377" t="s">
        <v>936</v>
      </c>
      <c r="C285" s="380" t="s">
        <v>1137</v>
      </c>
      <c r="D285" s="378">
        <v>7</v>
      </c>
      <c r="E285" s="379" t="s">
        <v>1388</v>
      </c>
      <c r="F285" s="377" t="s">
        <v>1389</v>
      </c>
      <c r="G285" s="380" t="s">
        <v>1349</v>
      </c>
      <c r="H285" s="384">
        <v>44526</v>
      </c>
      <c r="I285" s="394">
        <v>44551</v>
      </c>
      <c r="J285" s="380"/>
    </row>
    <row r="286" spans="1:10" s="383" customFormat="1" ht="36" x14ac:dyDescent="0.25">
      <c r="A286" s="377" t="s">
        <v>1390</v>
      </c>
      <c r="B286" s="377" t="s">
        <v>936</v>
      </c>
      <c r="C286" s="380" t="s">
        <v>1137</v>
      </c>
      <c r="D286" s="378">
        <v>8</v>
      </c>
      <c r="E286" s="379" t="s">
        <v>1391</v>
      </c>
      <c r="F286" s="377" t="s">
        <v>1392</v>
      </c>
      <c r="G286" s="380" t="s">
        <v>1349</v>
      </c>
      <c r="H286" s="381">
        <v>44613</v>
      </c>
      <c r="I286" s="393">
        <v>44620</v>
      </c>
      <c r="J286" s="380"/>
    </row>
    <row r="287" spans="1:10" s="383" customFormat="1" ht="15" x14ac:dyDescent="0.25">
      <c r="A287" s="395" t="s">
        <v>274</v>
      </c>
      <c r="B287" s="395"/>
      <c r="C287" s="395"/>
      <c r="D287" s="395"/>
      <c r="E287" s="388"/>
      <c r="F287" s="395"/>
      <c r="G287" s="395"/>
      <c r="H287" s="395"/>
      <c r="I287" s="395"/>
      <c r="J287" s="395"/>
    </row>
    <row r="288" spans="1:10" s="383" customFormat="1" ht="24" x14ac:dyDescent="0.25">
      <c r="A288" s="377" t="s">
        <v>1393</v>
      </c>
      <c r="B288" s="377" t="s">
        <v>936</v>
      </c>
      <c r="C288" s="380" t="s">
        <v>1137</v>
      </c>
      <c r="D288" s="378">
        <v>1</v>
      </c>
      <c r="E288" s="379">
        <v>235819.26</v>
      </c>
      <c r="F288" s="377" t="s">
        <v>1394</v>
      </c>
      <c r="G288" s="380" t="s">
        <v>1395</v>
      </c>
      <c r="H288" s="384">
        <v>44524</v>
      </c>
      <c r="I288" s="382" t="s">
        <v>1396</v>
      </c>
      <c r="J288" s="380"/>
    </row>
    <row r="289" spans="1:10" s="383" customFormat="1" ht="60" x14ac:dyDescent="0.25">
      <c r="A289" s="377" t="s">
        <v>1397</v>
      </c>
      <c r="B289" s="377" t="s">
        <v>936</v>
      </c>
      <c r="C289" s="380" t="s">
        <v>1137</v>
      </c>
      <c r="D289" s="378">
        <v>2</v>
      </c>
      <c r="E289" s="379">
        <v>56000</v>
      </c>
      <c r="F289" s="377" t="s">
        <v>1398</v>
      </c>
      <c r="G289" s="380" t="s">
        <v>1349</v>
      </c>
      <c r="H289" s="381">
        <v>44344</v>
      </c>
      <c r="I289" s="382" t="s">
        <v>1399</v>
      </c>
      <c r="J289" s="380" t="s">
        <v>1400</v>
      </c>
    </row>
    <row r="290" spans="1:10" s="383" customFormat="1" ht="15" x14ac:dyDescent="0.25">
      <c r="A290" s="395" t="s">
        <v>275</v>
      </c>
      <c r="B290" s="395"/>
      <c r="C290" s="395"/>
      <c r="D290" s="395"/>
      <c r="E290" s="388"/>
      <c r="F290" s="395"/>
      <c r="G290" s="395"/>
      <c r="H290" s="395"/>
      <c r="I290" s="395"/>
      <c r="J290" s="395"/>
    </row>
    <row r="291" spans="1:10" s="383" customFormat="1" ht="36" x14ac:dyDescent="0.25">
      <c r="A291" s="377" t="s">
        <v>1401</v>
      </c>
      <c r="B291" s="377" t="s">
        <v>1402</v>
      </c>
      <c r="C291" s="380" t="s">
        <v>776</v>
      </c>
      <c r="D291" s="378"/>
      <c r="E291" s="379">
        <v>33197.199999999997</v>
      </c>
      <c r="F291" s="377" t="s">
        <v>1403</v>
      </c>
      <c r="G291" s="380" t="s">
        <v>852</v>
      </c>
      <c r="H291" s="380"/>
      <c r="I291" s="382"/>
      <c r="J291" s="380"/>
    </row>
    <row r="292" spans="1:10" s="383" customFormat="1" ht="24" x14ac:dyDescent="0.25">
      <c r="A292" s="377" t="s">
        <v>1404</v>
      </c>
      <c r="B292" s="377" t="s">
        <v>455</v>
      </c>
      <c r="C292" s="380" t="s">
        <v>1405</v>
      </c>
      <c r="D292" s="378" t="s">
        <v>1406</v>
      </c>
      <c r="E292" s="379">
        <v>203385</v>
      </c>
      <c r="F292" s="377" t="s">
        <v>1407</v>
      </c>
      <c r="G292" s="380" t="s">
        <v>852</v>
      </c>
      <c r="H292" s="381">
        <v>44410</v>
      </c>
      <c r="I292" s="382"/>
      <c r="J292" s="380"/>
    </row>
    <row r="293" spans="1:10" s="383" customFormat="1" ht="24" x14ac:dyDescent="0.25">
      <c r="A293" s="377" t="s">
        <v>1408</v>
      </c>
      <c r="B293" s="377" t="s">
        <v>455</v>
      </c>
      <c r="C293" s="380" t="s">
        <v>1405</v>
      </c>
      <c r="D293" s="378" t="s">
        <v>1409</v>
      </c>
      <c r="E293" s="379">
        <v>48658</v>
      </c>
      <c r="F293" s="377" t="s">
        <v>1410</v>
      </c>
      <c r="G293" s="380" t="s">
        <v>852</v>
      </c>
      <c r="H293" s="384">
        <v>44481</v>
      </c>
      <c r="I293" s="382"/>
      <c r="J293" s="380"/>
    </row>
    <row r="294" spans="1:10" s="383" customFormat="1" ht="24" x14ac:dyDescent="0.25">
      <c r="A294" s="377" t="s">
        <v>1411</v>
      </c>
      <c r="B294" s="377" t="s">
        <v>1402</v>
      </c>
      <c r="C294" s="380" t="s">
        <v>776</v>
      </c>
      <c r="D294" s="378"/>
      <c r="E294" s="379">
        <v>25496.639999999999</v>
      </c>
      <c r="F294" s="377" t="s">
        <v>1412</v>
      </c>
      <c r="G294" s="380" t="s">
        <v>852</v>
      </c>
      <c r="H294" s="380"/>
      <c r="I294" s="382"/>
      <c r="J294" s="380"/>
    </row>
    <row r="295" spans="1:10" s="383" customFormat="1" ht="24" x14ac:dyDescent="0.25">
      <c r="A295" s="377" t="s">
        <v>1413</v>
      </c>
      <c r="B295" s="377" t="s">
        <v>455</v>
      </c>
      <c r="C295" s="380" t="s">
        <v>1405</v>
      </c>
      <c r="D295" s="378" t="s">
        <v>1414</v>
      </c>
      <c r="E295" s="379">
        <v>45600</v>
      </c>
      <c r="F295" s="377" t="s">
        <v>1415</v>
      </c>
      <c r="G295" s="380" t="s">
        <v>852</v>
      </c>
      <c r="H295" s="384">
        <v>44512</v>
      </c>
      <c r="I295" s="382"/>
      <c r="J295" s="380"/>
    </row>
    <row r="296" spans="1:10" s="383" customFormat="1" ht="24" x14ac:dyDescent="0.25">
      <c r="A296" s="377" t="s">
        <v>1416</v>
      </c>
      <c r="B296" s="377" t="s">
        <v>1402</v>
      </c>
      <c r="C296" s="380" t="s">
        <v>776</v>
      </c>
      <c r="D296" s="378"/>
      <c r="E296" s="379">
        <v>35002.800000000003</v>
      </c>
      <c r="F296" s="377" t="s">
        <v>1407</v>
      </c>
      <c r="G296" s="380" t="s">
        <v>852</v>
      </c>
      <c r="H296" s="380"/>
      <c r="I296" s="382"/>
      <c r="J296" s="380"/>
    </row>
    <row r="297" spans="1:10" s="383" customFormat="1" ht="24" x14ac:dyDescent="0.25">
      <c r="A297" s="377" t="s">
        <v>1404</v>
      </c>
      <c r="B297" s="377" t="s">
        <v>455</v>
      </c>
      <c r="C297" s="380" t="s">
        <v>1405</v>
      </c>
      <c r="D297" s="378" t="s">
        <v>1406</v>
      </c>
      <c r="E297" s="379">
        <v>61015</v>
      </c>
      <c r="F297" s="377" t="s">
        <v>1407</v>
      </c>
      <c r="G297" s="380" t="s">
        <v>852</v>
      </c>
      <c r="H297" s="384">
        <v>44494</v>
      </c>
      <c r="I297" s="382"/>
      <c r="J297" s="380"/>
    </row>
    <row r="298" spans="1:10" s="383" customFormat="1" ht="24" x14ac:dyDescent="0.25">
      <c r="A298" s="377" t="s">
        <v>1417</v>
      </c>
      <c r="B298" s="377" t="s">
        <v>1402</v>
      </c>
      <c r="C298" s="380" t="s">
        <v>776</v>
      </c>
      <c r="D298" s="378"/>
      <c r="E298" s="379">
        <v>18532.54</v>
      </c>
      <c r="F298" s="377" t="s">
        <v>1418</v>
      </c>
      <c r="G298" s="380" t="s">
        <v>852</v>
      </c>
      <c r="H298" s="380"/>
      <c r="I298" s="382"/>
      <c r="J298" s="380"/>
    </row>
    <row r="299" spans="1:10" s="383" customFormat="1" ht="84" x14ac:dyDescent="0.25">
      <c r="A299" s="377" t="s">
        <v>1419</v>
      </c>
      <c r="B299" s="377" t="s">
        <v>1402</v>
      </c>
      <c r="C299" s="380" t="s">
        <v>776</v>
      </c>
      <c r="D299" s="378"/>
      <c r="E299" s="379">
        <v>31150</v>
      </c>
      <c r="F299" s="377" t="s">
        <v>1420</v>
      </c>
      <c r="G299" s="380" t="s">
        <v>852</v>
      </c>
      <c r="H299" s="380"/>
      <c r="I299" s="382"/>
      <c r="J299" s="380"/>
    </row>
    <row r="300" spans="1:10" s="383" customFormat="1" ht="24" x14ac:dyDescent="0.25">
      <c r="A300" s="377" t="s">
        <v>1421</v>
      </c>
      <c r="B300" s="377" t="s">
        <v>1402</v>
      </c>
      <c r="C300" s="380" t="s">
        <v>776</v>
      </c>
      <c r="D300" s="378"/>
      <c r="E300" s="379">
        <v>35040</v>
      </c>
      <c r="F300" s="377" t="s">
        <v>1422</v>
      </c>
      <c r="G300" s="380" t="s">
        <v>852</v>
      </c>
      <c r="H300" s="380"/>
      <c r="I300" s="382"/>
      <c r="J300" s="380"/>
    </row>
    <row r="301" spans="1:10" s="383" customFormat="1" ht="24" x14ac:dyDescent="0.25">
      <c r="A301" s="377" t="s">
        <v>1423</v>
      </c>
      <c r="B301" s="377" t="s">
        <v>1402</v>
      </c>
      <c r="C301" s="380" t="s">
        <v>776</v>
      </c>
      <c r="D301" s="378"/>
      <c r="E301" s="379">
        <v>30684.3</v>
      </c>
      <c r="F301" s="377" t="s">
        <v>1424</v>
      </c>
      <c r="G301" s="380"/>
      <c r="H301" s="380"/>
      <c r="I301" s="382"/>
      <c r="J301" s="380"/>
    </row>
    <row r="302" spans="1:10" s="383" customFormat="1" ht="24" x14ac:dyDescent="0.25">
      <c r="A302" s="377" t="s">
        <v>1423</v>
      </c>
      <c r="B302" s="377" t="s">
        <v>1402</v>
      </c>
      <c r="C302" s="380" t="s">
        <v>776</v>
      </c>
      <c r="D302" s="378"/>
      <c r="E302" s="379">
        <v>27220.7</v>
      </c>
      <c r="F302" s="377" t="s">
        <v>1425</v>
      </c>
      <c r="G302" s="380"/>
      <c r="H302" s="380"/>
      <c r="I302" s="382"/>
      <c r="J302" s="380"/>
    </row>
    <row r="303" spans="1:10" s="383" customFormat="1" ht="15" x14ac:dyDescent="0.25">
      <c r="A303" s="395" t="s">
        <v>276</v>
      </c>
      <c r="B303" s="395"/>
      <c r="C303" s="395"/>
      <c r="D303" s="395"/>
      <c r="E303" s="388"/>
      <c r="F303" s="395"/>
      <c r="G303" s="395"/>
      <c r="H303" s="395"/>
      <c r="I303" s="395"/>
      <c r="J303" s="395"/>
    </row>
    <row r="304" spans="1:10" s="383" customFormat="1" ht="48" x14ac:dyDescent="0.25">
      <c r="A304" s="377" t="s">
        <v>1426</v>
      </c>
      <c r="B304" s="377" t="s">
        <v>440</v>
      </c>
      <c r="C304" s="380" t="s">
        <v>1427</v>
      </c>
      <c r="D304" s="378">
        <v>1</v>
      </c>
      <c r="E304" s="379">
        <v>107717.17</v>
      </c>
      <c r="F304" s="377" t="s">
        <v>1428</v>
      </c>
      <c r="G304" s="380" t="s">
        <v>1349</v>
      </c>
      <c r="H304" s="381">
        <v>44322</v>
      </c>
      <c r="I304" s="382" t="s">
        <v>1429</v>
      </c>
      <c r="J304" s="380"/>
    </row>
    <row r="305" spans="1:10" s="383" customFormat="1" ht="24" x14ac:dyDescent="0.25">
      <c r="A305" s="377" t="s">
        <v>1430</v>
      </c>
      <c r="B305" s="377" t="s">
        <v>440</v>
      </c>
      <c r="C305" s="380" t="s">
        <v>1427</v>
      </c>
      <c r="D305" s="378">
        <v>2</v>
      </c>
      <c r="E305" s="379">
        <v>83200</v>
      </c>
      <c r="F305" s="377" t="s">
        <v>1431</v>
      </c>
      <c r="G305" s="380" t="s">
        <v>1349</v>
      </c>
      <c r="H305" s="381">
        <v>44309</v>
      </c>
      <c r="I305" s="382" t="s">
        <v>1429</v>
      </c>
      <c r="J305" s="380"/>
    </row>
    <row r="306" spans="1:10" s="383" customFormat="1" ht="36" x14ac:dyDescent="0.25">
      <c r="A306" s="377" t="s">
        <v>1432</v>
      </c>
      <c r="B306" s="377" t="s">
        <v>1433</v>
      </c>
      <c r="C306" s="380" t="s">
        <v>1433</v>
      </c>
      <c r="D306" s="378">
        <v>1</v>
      </c>
      <c r="E306" s="379">
        <v>329086.8</v>
      </c>
      <c r="F306" s="377" t="s">
        <v>1434</v>
      </c>
      <c r="G306" s="380" t="s">
        <v>1349</v>
      </c>
      <c r="H306" s="381">
        <v>44326</v>
      </c>
      <c r="I306" s="382" t="s">
        <v>1429</v>
      </c>
      <c r="J306" s="380"/>
    </row>
    <row r="307" spans="1:10" s="383" customFormat="1" ht="15" x14ac:dyDescent="0.25">
      <c r="A307" s="395" t="s">
        <v>277</v>
      </c>
      <c r="B307" s="395"/>
      <c r="C307" s="395"/>
      <c r="D307" s="395"/>
      <c r="E307" s="388"/>
      <c r="F307" s="395"/>
      <c r="G307" s="395"/>
      <c r="H307" s="395"/>
      <c r="I307" s="395"/>
      <c r="J307" s="395"/>
    </row>
    <row r="308" spans="1:10" s="383" customFormat="1" ht="24" x14ac:dyDescent="0.25">
      <c r="A308" s="377" t="s">
        <v>1435</v>
      </c>
      <c r="B308" s="377" t="s">
        <v>1436</v>
      </c>
      <c r="C308" s="380" t="s">
        <v>776</v>
      </c>
      <c r="D308" s="378" t="s">
        <v>776</v>
      </c>
      <c r="E308" s="379">
        <v>18172</v>
      </c>
      <c r="F308" s="377">
        <v>20477431501</v>
      </c>
      <c r="G308" s="380" t="s">
        <v>1349</v>
      </c>
      <c r="H308" s="381">
        <v>44362</v>
      </c>
      <c r="I308" s="382" t="s">
        <v>1429</v>
      </c>
      <c r="J308" s="380"/>
    </row>
    <row r="309" spans="1:10" s="383" customFormat="1" ht="24" x14ac:dyDescent="0.25">
      <c r="A309" s="377" t="s">
        <v>1437</v>
      </c>
      <c r="B309" s="377" t="s">
        <v>1438</v>
      </c>
      <c r="C309" s="380" t="s">
        <v>1248</v>
      </c>
      <c r="D309" s="378" t="s">
        <v>1439</v>
      </c>
      <c r="E309" s="379">
        <v>38893.39</v>
      </c>
      <c r="F309" s="377">
        <v>20608145207</v>
      </c>
      <c r="G309" s="380" t="s">
        <v>1349</v>
      </c>
      <c r="H309" s="384">
        <v>44546</v>
      </c>
      <c r="I309" s="382" t="s">
        <v>1429</v>
      </c>
      <c r="J309" s="380"/>
    </row>
    <row r="310" spans="1:10" s="383" customFormat="1" ht="24" x14ac:dyDescent="0.25">
      <c r="A310" s="377" t="s">
        <v>1440</v>
      </c>
      <c r="B310" s="377" t="s">
        <v>1436</v>
      </c>
      <c r="C310" s="380" t="s">
        <v>776</v>
      </c>
      <c r="D310" s="378" t="s">
        <v>776</v>
      </c>
      <c r="E310" s="379">
        <v>32300</v>
      </c>
      <c r="F310" s="377">
        <v>20482554858</v>
      </c>
      <c r="G310" s="380" t="s">
        <v>1349</v>
      </c>
      <c r="H310" s="381">
        <v>44362</v>
      </c>
      <c r="I310" s="382" t="s">
        <v>1429</v>
      </c>
      <c r="J310" s="380"/>
    </row>
    <row r="311" spans="1:10" s="383" customFormat="1" ht="24" x14ac:dyDescent="0.25">
      <c r="A311" s="377" t="s">
        <v>1441</v>
      </c>
      <c r="B311" s="377" t="s">
        <v>1438</v>
      </c>
      <c r="C311" s="380" t="s">
        <v>1248</v>
      </c>
      <c r="D311" s="378" t="s">
        <v>776</v>
      </c>
      <c r="E311" s="379">
        <v>84763.62</v>
      </c>
      <c r="F311" s="377">
        <v>10191977667</v>
      </c>
      <c r="G311" s="380" t="s">
        <v>1349</v>
      </c>
      <c r="H311" s="381">
        <v>44328</v>
      </c>
      <c r="I311" s="382" t="s">
        <v>1429</v>
      </c>
      <c r="J311" s="380"/>
    </row>
    <row r="312" spans="1:10" s="383" customFormat="1" ht="24" x14ac:dyDescent="0.25">
      <c r="A312" s="377" t="s">
        <v>1442</v>
      </c>
      <c r="B312" s="377" t="s">
        <v>1438</v>
      </c>
      <c r="C312" s="380" t="s">
        <v>1248</v>
      </c>
      <c r="D312" s="378" t="s">
        <v>1443</v>
      </c>
      <c r="E312" s="379">
        <v>32038</v>
      </c>
      <c r="F312" s="377">
        <v>20603132468</v>
      </c>
      <c r="G312" s="380" t="s">
        <v>1349</v>
      </c>
      <c r="H312" s="381">
        <v>44329</v>
      </c>
      <c r="I312" s="382" t="s">
        <v>1444</v>
      </c>
      <c r="J312" s="380"/>
    </row>
    <row r="313" spans="1:10" s="383" customFormat="1" ht="15" x14ac:dyDescent="0.25">
      <c r="A313" s="395" t="s">
        <v>278</v>
      </c>
      <c r="B313" s="395"/>
      <c r="C313" s="395"/>
      <c r="D313" s="395"/>
      <c r="E313" s="388"/>
      <c r="F313" s="395"/>
      <c r="G313" s="395"/>
      <c r="H313" s="395"/>
      <c r="I313" s="395"/>
      <c r="J313" s="395"/>
    </row>
    <row r="314" spans="1:10" s="383" customFormat="1" ht="24" x14ac:dyDescent="0.25">
      <c r="A314" s="377" t="s">
        <v>1445</v>
      </c>
      <c r="B314" s="377" t="s">
        <v>1436</v>
      </c>
      <c r="C314" s="380" t="s">
        <v>1446</v>
      </c>
      <c r="D314" s="378" t="s">
        <v>776</v>
      </c>
      <c r="E314" s="379">
        <v>29433</v>
      </c>
      <c r="F314" s="377" t="s">
        <v>1447</v>
      </c>
      <c r="G314" s="380" t="s">
        <v>1349</v>
      </c>
      <c r="H314" s="381">
        <v>44251</v>
      </c>
      <c r="I314" s="393">
        <v>44299</v>
      </c>
      <c r="J314" s="380"/>
    </row>
    <row r="315" spans="1:10" s="383" customFormat="1" ht="36" x14ac:dyDescent="0.25">
      <c r="A315" s="377" t="s">
        <v>1448</v>
      </c>
      <c r="B315" s="377" t="s">
        <v>1449</v>
      </c>
      <c r="C315" s="380" t="s">
        <v>1446</v>
      </c>
      <c r="D315" s="378">
        <v>1</v>
      </c>
      <c r="E315" s="379">
        <v>65813.5</v>
      </c>
      <c r="F315" s="377" t="s">
        <v>1450</v>
      </c>
      <c r="G315" s="380" t="s">
        <v>1349</v>
      </c>
      <c r="H315" s="381">
        <v>44342</v>
      </c>
      <c r="I315" s="393">
        <v>44762</v>
      </c>
      <c r="J315" s="380"/>
    </row>
    <row r="316" spans="1:10" s="383" customFormat="1" ht="36" x14ac:dyDescent="0.25">
      <c r="A316" s="377" t="s">
        <v>1451</v>
      </c>
      <c r="B316" s="377" t="s">
        <v>1449</v>
      </c>
      <c r="C316" s="380" t="s">
        <v>1446</v>
      </c>
      <c r="D316" s="378">
        <v>3</v>
      </c>
      <c r="E316" s="379">
        <v>65492.35</v>
      </c>
      <c r="F316" s="377" t="s">
        <v>1452</v>
      </c>
      <c r="G316" s="380" t="s">
        <v>1349</v>
      </c>
      <c r="H316" s="381">
        <v>44427</v>
      </c>
      <c r="I316" s="393">
        <v>44452</v>
      </c>
      <c r="J316" s="380"/>
    </row>
    <row r="317" spans="1:10" s="383" customFormat="1" ht="24" x14ac:dyDescent="0.25">
      <c r="A317" s="377" t="s">
        <v>1453</v>
      </c>
      <c r="B317" s="377" t="s">
        <v>1436</v>
      </c>
      <c r="C317" s="380" t="s">
        <v>1446</v>
      </c>
      <c r="D317" s="378" t="s">
        <v>776</v>
      </c>
      <c r="E317" s="379">
        <v>32890</v>
      </c>
      <c r="F317" s="377" t="s">
        <v>1447</v>
      </c>
      <c r="G317" s="380" t="s">
        <v>1349</v>
      </c>
      <c r="H317" s="384">
        <v>44530</v>
      </c>
      <c r="I317" s="394">
        <v>44560</v>
      </c>
      <c r="J317" s="380"/>
    </row>
    <row r="318" spans="1:10" s="383" customFormat="1" ht="36" x14ac:dyDescent="0.25">
      <c r="A318" s="377" t="s">
        <v>1454</v>
      </c>
      <c r="B318" s="377" t="s">
        <v>1436</v>
      </c>
      <c r="C318" s="380" t="s">
        <v>1446</v>
      </c>
      <c r="D318" s="378" t="s">
        <v>776</v>
      </c>
      <c r="E318" s="379">
        <v>33630</v>
      </c>
      <c r="F318" s="377" t="s">
        <v>1450</v>
      </c>
      <c r="G318" s="380" t="s">
        <v>1349</v>
      </c>
      <c r="H318" s="384">
        <v>44554</v>
      </c>
      <c r="I318" s="394">
        <v>44560</v>
      </c>
      <c r="J318" s="380"/>
    </row>
    <row r="319" spans="1:10" s="383" customFormat="1" ht="36" x14ac:dyDescent="0.25">
      <c r="A319" s="377" t="s">
        <v>1455</v>
      </c>
      <c r="B319" s="377" t="s">
        <v>1436</v>
      </c>
      <c r="C319" s="380" t="s">
        <v>1446</v>
      </c>
      <c r="D319" s="378" t="s">
        <v>776</v>
      </c>
      <c r="E319" s="379">
        <v>22512.5</v>
      </c>
      <c r="F319" s="377" t="s">
        <v>1456</v>
      </c>
      <c r="G319" s="380" t="s">
        <v>1349</v>
      </c>
      <c r="H319" s="381">
        <v>44360</v>
      </c>
      <c r="I319" s="393">
        <v>44378</v>
      </c>
      <c r="J319" s="380"/>
    </row>
    <row r="320" spans="1:10" s="383" customFormat="1" ht="36" x14ac:dyDescent="0.25">
      <c r="A320" s="377" t="s">
        <v>1457</v>
      </c>
      <c r="B320" s="377" t="s">
        <v>1436</v>
      </c>
      <c r="C320" s="380" t="s">
        <v>1446</v>
      </c>
      <c r="D320" s="378" t="s">
        <v>776</v>
      </c>
      <c r="E320" s="379">
        <v>31110</v>
      </c>
      <c r="F320" s="377" t="s">
        <v>1458</v>
      </c>
      <c r="G320" s="380" t="s">
        <v>1349</v>
      </c>
      <c r="H320" s="381">
        <v>44363</v>
      </c>
      <c r="I320" s="393">
        <v>44378</v>
      </c>
      <c r="J320" s="380"/>
    </row>
    <row r="321" spans="1:10" s="383" customFormat="1" ht="48" x14ac:dyDescent="0.25">
      <c r="A321" s="377" t="s">
        <v>1459</v>
      </c>
      <c r="B321" s="377" t="s">
        <v>1248</v>
      </c>
      <c r="C321" s="380" t="s">
        <v>1460</v>
      </c>
      <c r="D321" s="378" t="s">
        <v>776</v>
      </c>
      <c r="E321" s="379">
        <v>18180.84</v>
      </c>
      <c r="F321" s="377" t="s">
        <v>1461</v>
      </c>
      <c r="G321" s="380" t="s">
        <v>1349</v>
      </c>
      <c r="H321" s="381">
        <v>44398</v>
      </c>
      <c r="I321" s="393">
        <v>44407</v>
      </c>
      <c r="J321" s="380"/>
    </row>
    <row r="322" spans="1:10" s="383" customFormat="1" ht="24" x14ac:dyDescent="0.25">
      <c r="A322" s="377" t="s">
        <v>1462</v>
      </c>
      <c r="B322" s="377" t="s">
        <v>1436</v>
      </c>
      <c r="C322" s="380" t="s">
        <v>1446</v>
      </c>
      <c r="D322" s="378" t="s">
        <v>776</v>
      </c>
      <c r="E322" s="379">
        <v>18633.099999999999</v>
      </c>
      <c r="F322" s="377" t="s">
        <v>1463</v>
      </c>
      <c r="G322" s="380" t="s">
        <v>1349</v>
      </c>
      <c r="H322" s="381">
        <v>44393</v>
      </c>
      <c r="I322" s="393">
        <v>44398</v>
      </c>
      <c r="J322" s="380"/>
    </row>
    <row r="323" spans="1:10" s="383" customFormat="1" ht="24" x14ac:dyDescent="0.25">
      <c r="A323" s="377" t="s">
        <v>1464</v>
      </c>
      <c r="B323" s="377" t="s">
        <v>1248</v>
      </c>
      <c r="C323" s="380" t="s">
        <v>1460</v>
      </c>
      <c r="D323" s="378" t="s">
        <v>776</v>
      </c>
      <c r="E323" s="379">
        <v>18888.16</v>
      </c>
      <c r="F323" s="377" t="s">
        <v>1463</v>
      </c>
      <c r="G323" s="380" t="s">
        <v>1349</v>
      </c>
      <c r="H323" s="381">
        <v>44398</v>
      </c>
      <c r="I323" s="393">
        <v>44410</v>
      </c>
      <c r="J323" s="380"/>
    </row>
    <row r="324" spans="1:10" s="383" customFormat="1" ht="36" x14ac:dyDescent="0.25">
      <c r="A324" s="377" t="s">
        <v>1464</v>
      </c>
      <c r="B324" s="377" t="s">
        <v>1248</v>
      </c>
      <c r="C324" s="380" t="s">
        <v>1460</v>
      </c>
      <c r="D324" s="378" t="s">
        <v>776</v>
      </c>
      <c r="E324" s="379">
        <v>19721.009999999998</v>
      </c>
      <c r="F324" s="377" t="s">
        <v>1465</v>
      </c>
      <c r="G324" s="380" t="s">
        <v>1349</v>
      </c>
      <c r="H324" s="381">
        <v>44398</v>
      </c>
      <c r="I324" s="393">
        <v>44410</v>
      </c>
      <c r="J324" s="380"/>
    </row>
    <row r="325" spans="1:10" s="383" customFormat="1" ht="24" x14ac:dyDescent="0.25">
      <c r="A325" s="377" t="s">
        <v>1466</v>
      </c>
      <c r="B325" s="377" t="s">
        <v>1248</v>
      </c>
      <c r="C325" s="380" t="s">
        <v>1460</v>
      </c>
      <c r="D325" s="378" t="s">
        <v>776</v>
      </c>
      <c r="E325" s="379">
        <v>19998.05</v>
      </c>
      <c r="F325" s="377" t="s">
        <v>1463</v>
      </c>
      <c r="G325" s="380" t="s">
        <v>1349</v>
      </c>
      <c r="H325" s="381">
        <v>44398</v>
      </c>
      <c r="I325" s="393">
        <v>44407</v>
      </c>
      <c r="J325" s="380"/>
    </row>
    <row r="326" spans="1:10" s="383" customFormat="1" ht="48" x14ac:dyDescent="0.25">
      <c r="A326" s="377" t="s">
        <v>1459</v>
      </c>
      <c r="B326" s="377" t="s">
        <v>1248</v>
      </c>
      <c r="C326" s="380" t="s">
        <v>1460</v>
      </c>
      <c r="D326" s="378" t="s">
        <v>776</v>
      </c>
      <c r="E326" s="379">
        <v>21812.62</v>
      </c>
      <c r="F326" s="377" t="s">
        <v>1461</v>
      </c>
      <c r="G326" s="380" t="s">
        <v>1349</v>
      </c>
      <c r="H326" s="381">
        <v>44405</v>
      </c>
      <c r="I326" s="393">
        <v>44417</v>
      </c>
      <c r="J326" s="380"/>
    </row>
    <row r="327" spans="1:10" s="383" customFormat="1" ht="36" x14ac:dyDescent="0.25">
      <c r="A327" s="377" t="s">
        <v>1467</v>
      </c>
      <c r="B327" s="377" t="s">
        <v>1436</v>
      </c>
      <c r="C327" s="380" t="s">
        <v>1446</v>
      </c>
      <c r="D327" s="378" t="s">
        <v>776</v>
      </c>
      <c r="E327" s="379">
        <v>28560</v>
      </c>
      <c r="F327" s="377" t="s">
        <v>1468</v>
      </c>
      <c r="G327" s="380" t="s">
        <v>1349</v>
      </c>
      <c r="H327" s="381">
        <v>44393</v>
      </c>
      <c r="I327" s="393">
        <v>44400</v>
      </c>
      <c r="J327" s="380"/>
    </row>
    <row r="328" spans="1:10" s="383" customFormat="1" ht="48" x14ac:dyDescent="0.25">
      <c r="A328" s="377" t="s">
        <v>1469</v>
      </c>
      <c r="B328" s="377" t="s">
        <v>1248</v>
      </c>
      <c r="C328" s="380" t="s">
        <v>1460</v>
      </c>
      <c r="D328" s="378" t="s">
        <v>776</v>
      </c>
      <c r="E328" s="379">
        <v>30200.27</v>
      </c>
      <c r="F328" s="377" t="s">
        <v>1461</v>
      </c>
      <c r="G328" s="380" t="s">
        <v>1349</v>
      </c>
      <c r="H328" s="381">
        <v>44398</v>
      </c>
      <c r="I328" s="393">
        <v>44407</v>
      </c>
      <c r="J328" s="380"/>
    </row>
    <row r="329" spans="1:10" s="383" customFormat="1" ht="36" x14ac:dyDescent="0.25">
      <c r="A329" s="377" t="s">
        <v>1470</v>
      </c>
      <c r="B329" s="377" t="s">
        <v>1248</v>
      </c>
      <c r="C329" s="380" t="s">
        <v>1460</v>
      </c>
      <c r="D329" s="378" t="s">
        <v>776</v>
      </c>
      <c r="E329" s="379">
        <v>31883.72</v>
      </c>
      <c r="F329" s="377" t="s">
        <v>1471</v>
      </c>
      <c r="G329" s="380" t="s">
        <v>1349</v>
      </c>
      <c r="H329" s="381">
        <v>44398</v>
      </c>
      <c r="I329" s="393">
        <v>44410</v>
      </c>
      <c r="J329" s="380"/>
    </row>
    <row r="330" spans="1:10" s="383" customFormat="1" ht="24" x14ac:dyDescent="0.25">
      <c r="A330" s="377" t="s">
        <v>1469</v>
      </c>
      <c r="B330" s="377" t="s">
        <v>1248</v>
      </c>
      <c r="C330" s="380" t="s">
        <v>1460</v>
      </c>
      <c r="D330" s="378" t="s">
        <v>776</v>
      </c>
      <c r="E330" s="379">
        <v>33893.300000000003</v>
      </c>
      <c r="F330" s="377" t="s">
        <v>1472</v>
      </c>
      <c r="G330" s="380" t="s">
        <v>1349</v>
      </c>
      <c r="H330" s="381">
        <v>44427</v>
      </c>
      <c r="I330" s="393">
        <v>44432</v>
      </c>
      <c r="J330" s="380"/>
    </row>
    <row r="331" spans="1:10" s="383" customFormat="1" ht="36" x14ac:dyDescent="0.25">
      <c r="A331" s="377" t="s">
        <v>1473</v>
      </c>
      <c r="B331" s="377" t="s">
        <v>1449</v>
      </c>
      <c r="C331" s="380" t="s">
        <v>1446</v>
      </c>
      <c r="D331" s="378">
        <v>2</v>
      </c>
      <c r="E331" s="379">
        <v>56988.5</v>
      </c>
      <c r="F331" s="377" t="s">
        <v>1468</v>
      </c>
      <c r="G331" s="380" t="s">
        <v>1349</v>
      </c>
      <c r="H331" s="381">
        <v>44420</v>
      </c>
      <c r="I331" s="393">
        <v>44439</v>
      </c>
      <c r="J331" s="380"/>
    </row>
    <row r="332" spans="1:10" s="383" customFormat="1" ht="24" x14ac:dyDescent="0.25">
      <c r="A332" s="377" t="s">
        <v>1474</v>
      </c>
      <c r="B332" s="377" t="s">
        <v>1449</v>
      </c>
      <c r="C332" s="380" t="s">
        <v>1446</v>
      </c>
      <c r="D332" s="378">
        <v>4</v>
      </c>
      <c r="E332" s="379">
        <v>58887</v>
      </c>
      <c r="F332" s="377" t="s">
        <v>1475</v>
      </c>
      <c r="G332" s="380" t="s">
        <v>1349</v>
      </c>
      <c r="H332" s="384">
        <v>44473</v>
      </c>
      <c r="I332" s="394">
        <v>44480</v>
      </c>
      <c r="J332" s="380"/>
    </row>
    <row r="333" spans="1:10" s="383" customFormat="1" ht="36" x14ac:dyDescent="0.25">
      <c r="A333" s="377" t="s">
        <v>1476</v>
      </c>
      <c r="B333" s="377" t="s">
        <v>440</v>
      </c>
      <c r="C333" s="380" t="s">
        <v>1446</v>
      </c>
      <c r="D333" s="378">
        <v>1</v>
      </c>
      <c r="E333" s="379">
        <v>271704</v>
      </c>
      <c r="F333" s="377" t="s">
        <v>1456</v>
      </c>
      <c r="G333" s="380" t="s">
        <v>1349</v>
      </c>
      <c r="H333" s="384">
        <v>44506</v>
      </c>
      <c r="I333" s="394">
        <v>44526</v>
      </c>
      <c r="J333" s="380"/>
    </row>
    <row r="334" spans="1:10" s="383" customFormat="1" ht="36" x14ac:dyDescent="0.25">
      <c r="A334" s="377" t="s">
        <v>1477</v>
      </c>
      <c r="B334" s="377" t="s">
        <v>1436</v>
      </c>
      <c r="C334" s="380" t="s">
        <v>1446</v>
      </c>
      <c r="D334" s="378" t="s">
        <v>776</v>
      </c>
      <c r="E334" s="379">
        <v>19661</v>
      </c>
      <c r="F334" s="377" t="s">
        <v>1468</v>
      </c>
      <c r="G334" s="380" t="s">
        <v>1349</v>
      </c>
      <c r="H334" s="384">
        <v>44544</v>
      </c>
      <c r="I334" s="394">
        <v>44546</v>
      </c>
      <c r="J334" s="380"/>
    </row>
    <row r="335" spans="1:10" s="383" customFormat="1" ht="24" x14ac:dyDescent="0.25">
      <c r="A335" s="377" t="s">
        <v>1478</v>
      </c>
      <c r="B335" s="377" t="s">
        <v>1248</v>
      </c>
      <c r="C335" s="380" t="s">
        <v>1460</v>
      </c>
      <c r="D335" s="378" t="s">
        <v>776</v>
      </c>
      <c r="E335" s="379">
        <v>19900.88</v>
      </c>
      <c r="F335" s="377" t="s">
        <v>1479</v>
      </c>
      <c r="G335" s="380" t="s">
        <v>1349</v>
      </c>
      <c r="H335" s="384">
        <v>44534</v>
      </c>
      <c r="I335" s="394">
        <v>44543</v>
      </c>
      <c r="J335" s="380"/>
    </row>
    <row r="336" spans="1:10" s="383" customFormat="1" ht="24" x14ac:dyDescent="0.25">
      <c r="A336" s="377" t="s">
        <v>1480</v>
      </c>
      <c r="B336" s="377" t="s">
        <v>1436</v>
      </c>
      <c r="C336" s="380" t="s">
        <v>1446</v>
      </c>
      <c r="D336" s="378" t="s">
        <v>776</v>
      </c>
      <c r="E336" s="379">
        <v>22202.639999999999</v>
      </c>
      <c r="F336" s="377" t="s">
        <v>1472</v>
      </c>
      <c r="G336" s="380" t="s">
        <v>1349</v>
      </c>
      <c r="H336" s="384">
        <v>44552</v>
      </c>
      <c r="I336" s="394">
        <v>44559</v>
      </c>
      <c r="J336" s="380"/>
    </row>
    <row r="337" spans="1:10" s="383" customFormat="1" ht="36" x14ac:dyDescent="0.25">
      <c r="A337" s="377" t="s">
        <v>1481</v>
      </c>
      <c r="B337" s="377" t="s">
        <v>1436</v>
      </c>
      <c r="C337" s="380" t="s">
        <v>1446</v>
      </c>
      <c r="D337" s="378" t="s">
        <v>776</v>
      </c>
      <c r="E337" s="379">
        <v>25145.58</v>
      </c>
      <c r="F337" s="377" t="s">
        <v>1471</v>
      </c>
      <c r="G337" s="380" t="s">
        <v>1349</v>
      </c>
      <c r="H337" s="384">
        <v>44552</v>
      </c>
      <c r="I337" s="394">
        <v>44560</v>
      </c>
      <c r="J337" s="380"/>
    </row>
    <row r="338" spans="1:10" s="383" customFormat="1" ht="36" x14ac:dyDescent="0.25">
      <c r="A338" s="377" t="s">
        <v>1482</v>
      </c>
      <c r="B338" s="377" t="s">
        <v>1436</v>
      </c>
      <c r="C338" s="380" t="s">
        <v>1446</v>
      </c>
      <c r="D338" s="378" t="s">
        <v>776</v>
      </c>
      <c r="E338" s="379">
        <v>25769.3</v>
      </c>
      <c r="F338" s="377" t="s">
        <v>1483</v>
      </c>
      <c r="G338" s="380" t="s">
        <v>1349</v>
      </c>
      <c r="H338" s="384">
        <v>44559</v>
      </c>
      <c r="I338" s="394">
        <v>44560</v>
      </c>
      <c r="J338" s="380"/>
    </row>
    <row r="339" spans="1:10" s="383" customFormat="1" ht="24" x14ac:dyDescent="0.25">
      <c r="A339" s="377" t="s">
        <v>1484</v>
      </c>
      <c r="B339" s="377" t="s">
        <v>1248</v>
      </c>
      <c r="C339" s="380" t="s">
        <v>1460</v>
      </c>
      <c r="D339" s="378" t="s">
        <v>776</v>
      </c>
      <c r="E339" s="379">
        <v>27825.71</v>
      </c>
      <c r="F339" s="377" t="s">
        <v>1479</v>
      </c>
      <c r="G339" s="380" t="s">
        <v>1349</v>
      </c>
      <c r="H339" s="384">
        <v>44534</v>
      </c>
      <c r="I339" s="394">
        <v>44543</v>
      </c>
      <c r="J339" s="380"/>
    </row>
    <row r="340" spans="1:10" s="383" customFormat="1" ht="24" x14ac:dyDescent="0.25">
      <c r="A340" s="377" t="s">
        <v>1485</v>
      </c>
      <c r="B340" s="377" t="s">
        <v>1436</v>
      </c>
      <c r="C340" s="380" t="s">
        <v>1446</v>
      </c>
      <c r="D340" s="378" t="s">
        <v>776</v>
      </c>
      <c r="E340" s="379">
        <v>28904.400000000001</v>
      </c>
      <c r="F340" s="377" t="s">
        <v>1472</v>
      </c>
      <c r="G340" s="380" t="s">
        <v>1349</v>
      </c>
      <c r="H340" s="384">
        <v>44552</v>
      </c>
      <c r="I340" s="394">
        <v>44559</v>
      </c>
      <c r="J340" s="380"/>
    </row>
    <row r="341" spans="1:10" s="383" customFormat="1" ht="24" x14ac:dyDescent="0.25">
      <c r="A341" s="377" t="s">
        <v>1486</v>
      </c>
      <c r="B341" s="377" t="s">
        <v>1436</v>
      </c>
      <c r="C341" s="380" t="s">
        <v>1446</v>
      </c>
      <c r="D341" s="378" t="s">
        <v>776</v>
      </c>
      <c r="E341" s="379">
        <v>32857.879999999997</v>
      </c>
      <c r="F341" s="377" t="s">
        <v>1487</v>
      </c>
      <c r="G341" s="380" t="s">
        <v>1349</v>
      </c>
      <c r="H341" s="384">
        <v>44924</v>
      </c>
      <c r="I341" s="394">
        <v>44925</v>
      </c>
      <c r="J341" s="380"/>
    </row>
    <row r="342" spans="1:10" s="383" customFormat="1" ht="15" x14ac:dyDescent="0.25">
      <c r="A342" s="395" t="s">
        <v>279</v>
      </c>
      <c r="B342" s="395"/>
      <c r="C342" s="395"/>
      <c r="D342" s="395"/>
      <c r="E342" s="388"/>
      <c r="F342" s="395"/>
      <c r="G342" s="395"/>
      <c r="H342" s="395"/>
      <c r="I342" s="395"/>
      <c r="J342" s="395"/>
    </row>
    <row r="343" spans="1:10" s="383" customFormat="1" ht="24" x14ac:dyDescent="0.25">
      <c r="A343" s="377" t="s">
        <v>1488</v>
      </c>
      <c r="B343" s="377" t="s">
        <v>1212</v>
      </c>
      <c r="C343" s="380"/>
      <c r="D343" s="378"/>
      <c r="E343" s="379">
        <v>23673.5</v>
      </c>
      <c r="F343" s="377" t="s">
        <v>1489</v>
      </c>
      <c r="G343" s="380" t="s">
        <v>1349</v>
      </c>
      <c r="H343" s="381">
        <v>44448</v>
      </c>
      <c r="I343" s="396">
        <v>44455</v>
      </c>
      <c r="J343" s="380"/>
    </row>
    <row r="344" spans="1:10" s="383" customFormat="1" ht="36" x14ac:dyDescent="0.25">
      <c r="A344" s="377" t="s">
        <v>1490</v>
      </c>
      <c r="B344" s="377" t="s">
        <v>1212</v>
      </c>
      <c r="C344" s="380"/>
      <c r="D344" s="378"/>
      <c r="E344" s="379">
        <v>27776</v>
      </c>
      <c r="F344" s="377" t="s">
        <v>1491</v>
      </c>
      <c r="G344" s="380"/>
      <c r="H344" s="381">
        <v>44460</v>
      </c>
      <c r="I344" s="393">
        <v>44464</v>
      </c>
      <c r="J344" s="380"/>
    </row>
    <row r="345" spans="1:10" s="383" customFormat="1" ht="36" x14ac:dyDescent="0.25">
      <c r="A345" s="377" t="s">
        <v>1492</v>
      </c>
      <c r="B345" s="377" t="s">
        <v>1212</v>
      </c>
      <c r="C345" s="380"/>
      <c r="D345" s="378"/>
      <c r="E345" s="379">
        <v>19582</v>
      </c>
      <c r="F345" s="377" t="s">
        <v>1493</v>
      </c>
      <c r="G345" s="380"/>
      <c r="H345" s="381">
        <v>44475</v>
      </c>
      <c r="I345" s="393">
        <v>44478</v>
      </c>
      <c r="J345" s="380"/>
    </row>
    <row r="346" spans="1:10" s="383" customFormat="1" ht="15" x14ac:dyDescent="0.25">
      <c r="A346" s="395" t="s">
        <v>1494</v>
      </c>
      <c r="B346" s="395"/>
      <c r="C346" s="395"/>
      <c r="D346" s="395"/>
      <c r="E346" s="388"/>
      <c r="F346" s="395"/>
      <c r="G346" s="395"/>
      <c r="H346" s="395"/>
      <c r="I346" s="395"/>
      <c r="J346" s="395"/>
    </row>
    <row r="347" spans="1:10" s="383" customFormat="1" ht="36" x14ac:dyDescent="0.25">
      <c r="A347" s="377" t="s">
        <v>1495</v>
      </c>
      <c r="B347" s="377" t="s">
        <v>1436</v>
      </c>
      <c r="C347" s="380"/>
      <c r="D347" s="378"/>
      <c r="E347" s="379">
        <v>29568</v>
      </c>
      <c r="F347" s="377" t="s">
        <v>1496</v>
      </c>
      <c r="G347" s="380" t="s">
        <v>1349</v>
      </c>
      <c r="H347" s="381">
        <v>44264</v>
      </c>
      <c r="I347" s="378" t="s">
        <v>1497</v>
      </c>
      <c r="J347" s="380"/>
    </row>
    <row r="348" spans="1:10" s="383" customFormat="1" ht="36" x14ac:dyDescent="0.25">
      <c r="A348" s="377" t="s">
        <v>1498</v>
      </c>
      <c r="B348" s="377" t="s">
        <v>936</v>
      </c>
      <c r="C348" s="380"/>
      <c r="D348" s="378" t="s">
        <v>1499</v>
      </c>
      <c r="E348" s="379">
        <v>63150</v>
      </c>
      <c r="F348" s="377" t="s">
        <v>1500</v>
      </c>
      <c r="G348" s="380" t="s">
        <v>1349</v>
      </c>
      <c r="H348" s="381">
        <v>44271</v>
      </c>
      <c r="I348" s="393">
        <v>44277</v>
      </c>
      <c r="J348" s="380"/>
    </row>
    <row r="349" spans="1:10" s="383" customFormat="1" ht="24" x14ac:dyDescent="0.25">
      <c r="A349" s="377" t="s">
        <v>1501</v>
      </c>
      <c r="B349" s="377" t="s">
        <v>1436</v>
      </c>
      <c r="C349" s="380"/>
      <c r="D349" s="378"/>
      <c r="E349" s="379">
        <v>20889</v>
      </c>
      <c r="F349" s="377" t="s">
        <v>1502</v>
      </c>
      <c r="G349" s="380" t="s">
        <v>1349</v>
      </c>
      <c r="H349" s="381">
        <v>44285</v>
      </c>
      <c r="I349" s="393">
        <v>44291</v>
      </c>
      <c r="J349" s="380"/>
    </row>
    <row r="350" spans="1:10" s="383" customFormat="1" ht="36" x14ac:dyDescent="0.25">
      <c r="A350" s="377" t="s">
        <v>1503</v>
      </c>
      <c r="B350" s="866" t="s">
        <v>1504</v>
      </c>
      <c r="C350" s="866"/>
      <c r="D350" s="378" t="s">
        <v>1505</v>
      </c>
      <c r="E350" s="379">
        <v>690476.85</v>
      </c>
      <c r="F350" s="377" t="s">
        <v>1506</v>
      </c>
      <c r="G350" s="380" t="s">
        <v>1349</v>
      </c>
      <c r="H350" s="381">
        <v>44301</v>
      </c>
      <c r="I350" s="393">
        <v>44312</v>
      </c>
      <c r="J350" s="380"/>
    </row>
    <row r="351" spans="1:10" s="383" customFormat="1" ht="36" x14ac:dyDescent="0.25">
      <c r="A351" s="377" t="s">
        <v>1507</v>
      </c>
      <c r="B351" s="377" t="s">
        <v>1248</v>
      </c>
      <c r="C351" s="380"/>
      <c r="D351" s="378"/>
      <c r="E351" s="379">
        <v>36097.800000000003</v>
      </c>
      <c r="F351" s="377" t="s">
        <v>1506</v>
      </c>
      <c r="G351" s="380" t="s">
        <v>1349</v>
      </c>
      <c r="H351" s="381">
        <v>44363</v>
      </c>
      <c r="I351" s="393">
        <v>44369</v>
      </c>
      <c r="J351" s="380"/>
    </row>
    <row r="352" spans="1:10" s="383" customFormat="1" ht="36" x14ac:dyDescent="0.25">
      <c r="A352" s="377" t="s">
        <v>1508</v>
      </c>
      <c r="B352" s="377" t="s">
        <v>1248</v>
      </c>
      <c r="C352" s="380"/>
      <c r="D352" s="378"/>
      <c r="E352" s="379">
        <v>18048.900000000001</v>
      </c>
      <c r="F352" s="377" t="s">
        <v>1506</v>
      </c>
      <c r="G352" s="380" t="s">
        <v>1349</v>
      </c>
      <c r="H352" s="381">
        <v>44363</v>
      </c>
      <c r="I352" s="393">
        <v>44369</v>
      </c>
      <c r="J352" s="380"/>
    </row>
    <row r="353" spans="1:10" s="383" customFormat="1" ht="24" x14ac:dyDescent="0.25">
      <c r="A353" s="377" t="s">
        <v>1509</v>
      </c>
      <c r="B353" s="377" t="s">
        <v>1436</v>
      </c>
      <c r="C353" s="380"/>
      <c r="D353" s="378"/>
      <c r="E353" s="379">
        <v>22560</v>
      </c>
      <c r="F353" s="377" t="s">
        <v>1510</v>
      </c>
      <c r="G353" s="380" t="s">
        <v>1349</v>
      </c>
      <c r="H353" s="381">
        <v>44368</v>
      </c>
      <c r="I353" s="393">
        <v>44375</v>
      </c>
      <c r="J353" s="380"/>
    </row>
    <row r="354" spans="1:10" s="383" customFormat="1" ht="36" x14ac:dyDescent="0.25">
      <c r="A354" s="377" t="s">
        <v>1511</v>
      </c>
      <c r="B354" s="377" t="s">
        <v>1436</v>
      </c>
      <c r="C354" s="380"/>
      <c r="D354" s="378"/>
      <c r="E354" s="379">
        <v>31738.23</v>
      </c>
      <c r="F354" s="377" t="s">
        <v>1506</v>
      </c>
      <c r="G354" s="380" t="s">
        <v>1349</v>
      </c>
      <c r="H354" s="381">
        <v>44368</v>
      </c>
      <c r="I354" s="393">
        <v>44382</v>
      </c>
      <c r="J354" s="380"/>
    </row>
    <row r="355" spans="1:10" s="383" customFormat="1" ht="24" x14ac:dyDescent="0.25">
      <c r="A355" s="377" t="s">
        <v>1512</v>
      </c>
      <c r="B355" s="377" t="s">
        <v>1248</v>
      </c>
      <c r="C355" s="380"/>
      <c r="D355" s="378"/>
      <c r="E355" s="379">
        <v>89623.360000000001</v>
      </c>
      <c r="F355" s="377" t="s">
        <v>1513</v>
      </c>
      <c r="G355" s="380" t="s">
        <v>1349</v>
      </c>
      <c r="H355" s="381">
        <v>44382</v>
      </c>
      <c r="I355" s="393">
        <v>44393</v>
      </c>
      <c r="J355" s="380"/>
    </row>
    <row r="356" spans="1:10" s="383" customFormat="1" ht="24" x14ac:dyDescent="0.25">
      <c r="A356" s="377" t="s">
        <v>1514</v>
      </c>
      <c r="B356" s="377" t="s">
        <v>1248</v>
      </c>
      <c r="C356" s="380"/>
      <c r="D356" s="378"/>
      <c r="E356" s="379">
        <v>60766.41</v>
      </c>
      <c r="F356" s="377" t="s">
        <v>1513</v>
      </c>
      <c r="G356" s="380" t="s">
        <v>1349</v>
      </c>
      <c r="H356" s="381">
        <v>44382</v>
      </c>
      <c r="I356" s="393">
        <v>44393</v>
      </c>
      <c r="J356" s="380"/>
    </row>
    <row r="357" spans="1:10" s="383" customFormat="1" ht="36" x14ac:dyDescent="0.25">
      <c r="A357" s="377" t="s">
        <v>1515</v>
      </c>
      <c r="B357" s="377" t="s">
        <v>1436</v>
      </c>
      <c r="C357" s="380"/>
      <c r="D357" s="378"/>
      <c r="E357" s="379">
        <v>23800</v>
      </c>
      <c r="F357" s="377" t="s">
        <v>1496</v>
      </c>
      <c r="G357" s="380" t="s">
        <v>1349</v>
      </c>
      <c r="H357" s="381">
        <v>44384</v>
      </c>
      <c r="I357" s="382" t="s">
        <v>1497</v>
      </c>
      <c r="J357" s="380"/>
    </row>
    <row r="358" spans="1:10" s="383" customFormat="1" ht="24" x14ac:dyDescent="0.25">
      <c r="A358" s="377" t="s">
        <v>1516</v>
      </c>
      <c r="B358" s="377" t="s">
        <v>1436</v>
      </c>
      <c r="C358" s="380"/>
      <c r="D358" s="378"/>
      <c r="E358" s="379">
        <v>19006</v>
      </c>
      <c r="F358" s="377" t="s">
        <v>1502</v>
      </c>
      <c r="G358" s="380" t="s">
        <v>1349</v>
      </c>
      <c r="H358" s="381">
        <v>44385</v>
      </c>
      <c r="I358" s="393">
        <v>44390</v>
      </c>
      <c r="J358" s="380"/>
    </row>
    <row r="359" spans="1:10" s="383" customFormat="1" ht="48" x14ac:dyDescent="0.25">
      <c r="A359" s="377" t="s">
        <v>1517</v>
      </c>
      <c r="B359" s="377" t="s">
        <v>1436</v>
      </c>
      <c r="C359" s="380"/>
      <c r="D359" s="378"/>
      <c r="E359" s="379">
        <v>22505</v>
      </c>
      <c r="F359" s="377" t="s">
        <v>1518</v>
      </c>
      <c r="G359" s="380" t="s">
        <v>1349</v>
      </c>
      <c r="H359" s="384">
        <v>44432</v>
      </c>
      <c r="I359" s="394">
        <v>44441</v>
      </c>
      <c r="J359" s="380"/>
    </row>
    <row r="360" spans="1:10" s="383" customFormat="1" ht="36" x14ac:dyDescent="0.25">
      <c r="A360" s="377" t="s">
        <v>1519</v>
      </c>
      <c r="B360" s="377" t="s">
        <v>1248</v>
      </c>
      <c r="C360" s="380"/>
      <c r="D360" s="378"/>
      <c r="E360" s="379">
        <v>26684.87</v>
      </c>
      <c r="F360" s="377" t="s">
        <v>1520</v>
      </c>
      <c r="G360" s="380" t="s">
        <v>1349</v>
      </c>
      <c r="H360" s="384">
        <v>44526</v>
      </c>
      <c r="I360" s="394">
        <v>44539</v>
      </c>
      <c r="J360" s="380"/>
    </row>
    <row r="361" spans="1:10" s="383" customFormat="1" ht="36" x14ac:dyDescent="0.25">
      <c r="A361" s="377" t="s">
        <v>1521</v>
      </c>
      <c r="B361" s="377" t="s">
        <v>1248</v>
      </c>
      <c r="C361" s="380"/>
      <c r="D361" s="378"/>
      <c r="E361" s="379">
        <v>20785.7</v>
      </c>
      <c r="F361" s="377" t="s">
        <v>1522</v>
      </c>
      <c r="G361" s="380" t="s">
        <v>1349</v>
      </c>
      <c r="H361" s="384">
        <v>44529</v>
      </c>
      <c r="I361" s="393">
        <v>44539</v>
      </c>
      <c r="J361" s="380"/>
    </row>
    <row r="362" spans="1:10" s="383" customFormat="1" ht="48" x14ac:dyDescent="0.25">
      <c r="A362" s="377" t="s">
        <v>1523</v>
      </c>
      <c r="B362" s="377" t="s">
        <v>1248</v>
      </c>
      <c r="C362" s="380"/>
      <c r="D362" s="378"/>
      <c r="E362" s="379">
        <v>49855</v>
      </c>
      <c r="F362" s="377" t="s">
        <v>1524</v>
      </c>
      <c r="G362" s="380" t="s">
        <v>1349</v>
      </c>
      <c r="H362" s="384">
        <v>44529</v>
      </c>
      <c r="I362" s="394">
        <v>44543</v>
      </c>
      <c r="J362" s="380"/>
    </row>
    <row r="363" spans="1:10" s="383" customFormat="1" ht="36" x14ac:dyDescent="0.25">
      <c r="A363" s="377" t="s">
        <v>1525</v>
      </c>
      <c r="B363" s="377" t="s">
        <v>1248</v>
      </c>
      <c r="C363" s="380"/>
      <c r="D363" s="378"/>
      <c r="E363" s="379">
        <v>60056.1</v>
      </c>
      <c r="F363" s="377" t="s">
        <v>1526</v>
      </c>
      <c r="G363" s="380" t="s">
        <v>1349</v>
      </c>
      <c r="H363" s="384">
        <v>44530</v>
      </c>
      <c r="I363" s="394">
        <v>44540</v>
      </c>
      <c r="J363" s="380"/>
    </row>
    <row r="364" spans="1:10" s="383" customFormat="1" ht="24" x14ac:dyDescent="0.25">
      <c r="A364" s="377" t="s">
        <v>1527</v>
      </c>
      <c r="B364" s="377" t="s">
        <v>1248</v>
      </c>
      <c r="C364" s="380"/>
      <c r="D364" s="378"/>
      <c r="E364" s="379">
        <v>34706.75</v>
      </c>
      <c r="F364" s="377" t="s">
        <v>1528</v>
      </c>
      <c r="G364" s="380" t="s">
        <v>1349</v>
      </c>
      <c r="H364" s="384">
        <v>44530</v>
      </c>
      <c r="I364" s="393">
        <v>44539</v>
      </c>
      <c r="J364" s="380"/>
    </row>
    <row r="365" spans="1:10" s="383" customFormat="1" ht="36" x14ac:dyDescent="0.25">
      <c r="A365" s="377" t="s">
        <v>1529</v>
      </c>
      <c r="B365" s="377" t="s">
        <v>1248</v>
      </c>
      <c r="C365" s="380"/>
      <c r="D365" s="378"/>
      <c r="E365" s="379">
        <v>52639.21</v>
      </c>
      <c r="F365" s="377" t="s">
        <v>1526</v>
      </c>
      <c r="G365" s="380" t="s">
        <v>1349</v>
      </c>
      <c r="H365" s="381">
        <v>44532</v>
      </c>
      <c r="I365" s="394">
        <v>44540</v>
      </c>
      <c r="J365" s="380"/>
    </row>
    <row r="366" spans="1:10" s="383" customFormat="1" ht="48" x14ac:dyDescent="0.25">
      <c r="A366" s="377" t="s">
        <v>1530</v>
      </c>
      <c r="B366" s="377" t="s">
        <v>1248</v>
      </c>
      <c r="C366" s="380"/>
      <c r="D366" s="378"/>
      <c r="E366" s="379">
        <v>29406.78</v>
      </c>
      <c r="F366" s="377" t="s">
        <v>1531</v>
      </c>
      <c r="G366" s="380" t="s">
        <v>1349</v>
      </c>
      <c r="H366" s="381">
        <v>44533</v>
      </c>
      <c r="I366" s="394">
        <v>44545</v>
      </c>
      <c r="J366" s="380"/>
    </row>
    <row r="367" spans="1:10" s="383" customFormat="1" ht="24" x14ac:dyDescent="0.25">
      <c r="A367" s="377" t="s">
        <v>1532</v>
      </c>
      <c r="B367" s="377" t="s">
        <v>1248</v>
      </c>
      <c r="C367" s="380"/>
      <c r="D367" s="378"/>
      <c r="E367" s="379">
        <v>49780.87</v>
      </c>
      <c r="F367" s="377" t="s">
        <v>1533</v>
      </c>
      <c r="G367" s="380" t="s">
        <v>1349</v>
      </c>
      <c r="H367" s="384">
        <v>44540</v>
      </c>
      <c r="I367" s="394">
        <v>44550</v>
      </c>
      <c r="J367" s="380"/>
    </row>
    <row r="368" spans="1:10" s="383" customFormat="1" ht="24" x14ac:dyDescent="0.25">
      <c r="A368" s="377" t="s">
        <v>1534</v>
      </c>
      <c r="B368" s="377" t="s">
        <v>1248</v>
      </c>
      <c r="C368" s="380"/>
      <c r="D368" s="378"/>
      <c r="E368" s="379">
        <v>50023.46</v>
      </c>
      <c r="F368" s="377" t="s">
        <v>1533</v>
      </c>
      <c r="G368" s="380" t="s">
        <v>1349</v>
      </c>
      <c r="H368" s="384">
        <v>44540</v>
      </c>
      <c r="I368" s="394">
        <v>44550</v>
      </c>
      <c r="J368" s="380"/>
    </row>
    <row r="369" spans="1:10" s="383" customFormat="1" ht="36" x14ac:dyDescent="0.25">
      <c r="A369" s="377" t="s">
        <v>1535</v>
      </c>
      <c r="B369" s="377" t="s">
        <v>1248</v>
      </c>
      <c r="C369" s="380"/>
      <c r="D369" s="378"/>
      <c r="E369" s="379">
        <v>43409.84</v>
      </c>
      <c r="F369" s="377" t="s">
        <v>1526</v>
      </c>
      <c r="G369" s="380" t="s">
        <v>1349</v>
      </c>
      <c r="H369" s="384">
        <v>44543</v>
      </c>
      <c r="I369" s="394">
        <v>44550</v>
      </c>
      <c r="J369" s="380"/>
    </row>
    <row r="370" spans="1:10" s="383" customFormat="1" ht="36" x14ac:dyDescent="0.25">
      <c r="A370" s="377" t="s">
        <v>1536</v>
      </c>
      <c r="B370" s="377" t="s">
        <v>1248</v>
      </c>
      <c r="C370" s="380"/>
      <c r="D370" s="378"/>
      <c r="E370" s="379">
        <v>60926.99</v>
      </c>
      <c r="F370" s="377" t="s">
        <v>1537</v>
      </c>
      <c r="G370" s="380" t="s">
        <v>1349</v>
      </c>
      <c r="H370" s="384">
        <v>44543</v>
      </c>
      <c r="I370" s="394">
        <v>44547</v>
      </c>
      <c r="J370" s="380"/>
    </row>
    <row r="371" spans="1:10" s="383" customFormat="1" ht="36" x14ac:dyDescent="0.25">
      <c r="A371" s="377" t="s">
        <v>1538</v>
      </c>
      <c r="B371" s="377" t="s">
        <v>1248</v>
      </c>
      <c r="C371" s="380"/>
      <c r="D371" s="378"/>
      <c r="E371" s="379">
        <v>20887.79</v>
      </c>
      <c r="F371" s="377" t="s">
        <v>1506</v>
      </c>
      <c r="G371" s="380" t="s">
        <v>1349</v>
      </c>
      <c r="H371" s="384">
        <v>44544</v>
      </c>
      <c r="I371" s="394">
        <v>44547</v>
      </c>
      <c r="J371" s="380"/>
    </row>
    <row r="372" spans="1:10" s="383" customFormat="1" ht="36" x14ac:dyDescent="0.25">
      <c r="A372" s="377" t="s">
        <v>1538</v>
      </c>
      <c r="B372" s="377" t="s">
        <v>1248</v>
      </c>
      <c r="C372" s="380"/>
      <c r="D372" s="378"/>
      <c r="E372" s="379">
        <v>73158.350000000006</v>
      </c>
      <c r="F372" s="377" t="s">
        <v>1526</v>
      </c>
      <c r="G372" s="380" t="s">
        <v>1349</v>
      </c>
      <c r="H372" s="384">
        <v>44546</v>
      </c>
      <c r="I372" s="394">
        <v>44553</v>
      </c>
      <c r="J372" s="380"/>
    </row>
    <row r="373" spans="1:10" s="383" customFormat="1" ht="36" x14ac:dyDescent="0.25">
      <c r="A373" s="377" t="s">
        <v>1539</v>
      </c>
      <c r="B373" s="377" t="s">
        <v>1248</v>
      </c>
      <c r="C373" s="380"/>
      <c r="D373" s="378"/>
      <c r="E373" s="379">
        <v>62305.89</v>
      </c>
      <c r="F373" s="377" t="s">
        <v>1526</v>
      </c>
      <c r="G373" s="380" t="s">
        <v>1349</v>
      </c>
      <c r="H373" s="384">
        <v>44546</v>
      </c>
      <c r="I373" s="394">
        <v>44553</v>
      </c>
      <c r="J373" s="380"/>
    </row>
    <row r="374" spans="1:10" s="383" customFormat="1" ht="36" x14ac:dyDescent="0.25">
      <c r="A374" s="377" t="s">
        <v>1540</v>
      </c>
      <c r="B374" s="377" t="s">
        <v>1436</v>
      </c>
      <c r="C374" s="380"/>
      <c r="D374" s="378"/>
      <c r="E374" s="379">
        <v>34897.800000000003</v>
      </c>
      <c r="F374" s="377" t="s">
        <v>1541</v>
      </c>
      <c r="G374" s="380" t="s">
        <v>1349</v>
      </c>
      <c r="H374" s="384">
        <v>44550</v>
      </c>
      <c r="I374" s="394">
        <v>44557</v>
      </c>
      <c r="J374" s="380"/>
    </row>
    <row r="375" spans="1:10" s="383" customFormat="1" ht="48" x14ac:dyDescent="0.25">
      <c r="A375" s="377" t="s">
        <v>1542</v>
      </c>
      <c r="B375" s="377" t="s">
        <v>1248</v>
      </c>
      <c r="C375" s="380"/>
      <c r="D375" s="378"/>
      <c r="E375" s="379">
        <v>56624.31</v>
      </c>
      <c r="F375" s="377" t="s">
        <v>1531</v>
      </c>
      <c r="G375" s="380" t="s">
        <v>1349</v>
      </c>
      <c r="H375" s="384">
        <v>44550</v>
      </c>
      <c r="I375" s="394">
        <v>44557</v>
      </c>
      <c r="J375" s="380"/>
    </row>
    <row r="376" spans="1:10" s="383" customFormat="1" ht="24" x14ac:dyDescent="0.25">
      <c r="A376" s="377" t="s">
        <v>1543</v>
      </c>
      <c r="B376" s="377" t="s">
        <v>1248</v>
      </c>
      <c r="C376" s="380"/>
      <c r="D376" s="378"/>
      <c r="E376" s="379">
        <v>34833.03</v>
      </c>
      <c r="F376" s="377" t="s">
        <v>1533</v>
      </c>
      <c r="G376" s="380" t="s">
        <v>1349</v>
      </c>
      <c r="H376" s="384">
        <v>44552</v>
      </c>
      <c r="I376" s="394">
        <v>44557</v>
      </c>
      <c r="J376" s="380"/>
    </row>
    <row r="377" spans="1:10" s="383" customFormat="1" ht="36" x14ac:dyDescent="0.25">
      <c r="A377" s="377" t="s">
        <v>1544</v>
      </c>
      <c r="B377" s="377" t="s">
        <v>1248</v>
      </c>
      <c r="C377" s="380"/>
      <c r="D377" s="378"/>
      <c r="E377" s="379">
        <v>63110.41</v>
      </c>
      <c r="F377" s="377" t="s">
        <v>1545</v>
      </c>
      <c r="G377" s="380" t="s">
        <v>1349</v>
      </c>
      <c r="H377" s="384">
        <v>44552</v>
      </c>
      <c r="I377" s="394">
        <v>44558</v>
      </c>
      <c r="J377" s="380"/>
    </row>
    <row r="378" spans="1:10" s="383" customFormat="1" ht="36" x14ac:dyDescent="0.25">
      <c r="A378" s="377" t="s">
        <v>1546</v>
      </c>
      <c r="B378" s="377" t="s">
        <v>1248</v>
      </c>
      <c r="C378" s="380"/>
      <c r="D378" s="378"/>
      <c r="E378" s="379">
        <v>70644.52</v>
      </c>
      <c r="F378" s="377" t="s">
        <v>1506</v>
      </c>
      <c r="G378" s="380" t="s">
        <v>1349</v>
      </c>
      <c r="H378" s="384">
        <v>44552</v>
      </c>
      <c r="I378" s="394">
        <v>44557</v>
      </c>
      <c r="J378" s="380"/>
    </row>
    <row r="379" spans="1:10" s="383" customFormat="1" ht="36" x14ac:dyDescent="0.25">
      <c r="A379" s="377" t="s">
        <v>1547</v>
      </c>
      <c r="B379" s="377" t="s">
        <v>1436</v>
      </c>
      <c r="C379" s="380"/>
      <c r="D379" s="378"/>
      <c r="E379" s="379">
        <v>26327.1</v>
      </c>
      <c r="F379" s="377" t="s">
        <v>1506</v>
      </c>
      <c r="G379" s="380" t="s">
        <v>1349</v>
      </c>
      <c r="H379" s="384">
        <v>44559</v>
      </c>
      <c r="I379" s="394">
        <v>44560</v>
      </c>
      <c r="J379" s="380"/>
    </row>
    <row r="380" spans="1:10" s="383" customFormat="1" ht="36" x14ac:dyDescent="0.25">
      <c r="A380" s="377" t="s">
        <v>1548</v>
      </c>
      <c r="B380" s="377" t="s">
        <v>1436</v>
      </c>
      <c r="C380" s="380"/>
      <c r="D380" s="378"/>
      <c r="E380" s="379">
        <v>35102.800000000003</v>
      </c>
      <c r="F380" s="377" t="s">
        <v>1506</v>
      </c>
      <c r="G380" s="380" t="s">
        <v>1349</v>
      </c>
      <c r="H380" s="384">
        <v>44559</v>
      </c>
      <c r="I380" s="394">
        <v>44560</v>
      </c>
      <c r="J380" s="380"/>
    </row>
    <row r="381" spans="1:10" s="383" customFormat="1" ht="48" x14ac:dyDescent="0.25">
      <c r="A381" s="377" t="s">
        <v>1549</v>
      </c>
      <c r="B381" s="377" t="s">
        <v>1436</v>
      </c>
      <c r="C381" s="380"/>
      <c r="D381" s="378"/>
      <c r="E381" s="379">
        <v>24850</v>
      </c>
      <c r="F381" s="377" t="s">
        <v>1550</v>
      </c>
      <c r="G381" s="380" t="s">
        <v>1349</v>
      </c>
      <c r="H381" s="381">
        <v>44223</v>
      </c>
      <c r="I381" s="394">
        <v>44561</v>
      </c>
      <c r="J381" s="380"/>
    </row>
    <row r="382" spans="1:10" s="383" customFormat="1" ht="36" x14ac:dyDescent="0.25">
      <c r="A382" s="377" t="s">
        <v>1551</v>
      </c>
      <c r="B382" s="377" t="s">
        <v>1436</v>
      </c>
      <c r="C382" s="380"/>
      <c r="D382" s="378"/>
      <c r="E382" s="379">
        <v>35192</v>
      </c>
      <c r="F382" s="377" t="s">
        <v>1552</v>
      </c>
      <c r="G382" s="380" t="s">
        <v>1349</v>
      </c>
      <c r="H382" s="381">
        <v>44237</v>
      </c>
      <c r="I382" s="393">
        <v>44248</v>
      </c>
      <c r="J382" s="380"/>
    </row>
    <row r="383" spans="1:10" s="383" customFormat="1" ht="36" x14ac:dyDescent="0.25">
      <c r="A383" s="377" t="s">
        <v>1553</v>
      </c>
      <c r="B383" s="377" t="s">
        <v>1436</v>
      </c>
      <c r="C383" s="380"/>
      <c r="D383" s="378"/>
      <c r="E383" s="379">
        <v>35197</v>
      </c>
      <c r="F383" s="377" t="s">
        <v>1541</v>
      </c>
      <c r="G383" s="380" t="s">
        <v>1349</v>
      </c>
      <c r="H383" s="381">
        <v>44238</v>
      </c>
      <c r="I383" s="393">
        <v>44248</v>
      </c>
      <c r="J383" s="380"/>
    </row>
    <row r="384" spans="1:10" s="383" customFormat="1" ht="24" x14ac:dyDescent="0.25">
      <c r="A384" s="377" t="s">
        <v>1554</v>
      </c>
      <c r="B384" s="377" t="s">
        <v>1436</v>
      </c>
      <c r="C384" s="380"/>
      <c r="D384" s="378"/>
      <c r="E384" s="379">
        <v>35090</v>
      </c>
      <c r="F384" s="377" t="s">
        <v>1555</v>
      </c>
      <c r="G384" s="380" t="s">
        <v>1349</v>
      </c>
      <c r="H384" s="381">
        <v>44238</v>
      </c>
      <c r="I384" s="393">
        <v>44248</v>
      </c>
      <c r="J384" s="380"/>
    </row>
    <row r="385" spans="1:10" s="383" customFormat="1" ht="36" x14ac:dyDescent="0.25">
      <c r="A385" s="377" t="s">
        <v>1556</v>
      </c>
      <c r="B385" s="377" t="s">
        <v>1436</v>
      </c>
      <c r="C385" s="380"/>
      <c r="D385" s="378"/>
      <c r="E385" s="379">
        <v>28220</v>
      </c>
      <c r="F385" s="377" t="s">
        <v>1557</v>
      </c>
      <c r="G385" s="380" t="s">
        <v>1349</v>
      </c>
      <c r="H385" s="381">
        <v>44238</v>
      </c>
      <c r="I385" s="393">
        <v>44249</v>
      </c>
      <c r="J385" s="380"/>
    </row>
    <row r="386" spans="1:10" s="383" customFormat="1" ht="36" x14ac:dyDescent="0.25">
      <c r="A386" s="377" t="s">
        <v>1558</v>
      </c>
      <c r="B386" s="377" t="s">
        <v>1436</v>
      </c>
      <c r="C386" s="380"/>
      <c r="D386" s="378"/>
      <c r="E386" s="379">
        <v>26784</v>
      </c>
      <c r="F386" s="377" t="s">
        <v>1559</v>
      </c>
      <c r="G386" s="380" t="s">
        <v>1349</v>
      </c>
      <c r="H386" s="381">
        <v>44242</v>
      </c>
      <c r="I386" s="393">
        <v>44252</v>
      </c>
      <c r="J386" s="380"/>
    </row>
    <row r="387" spans="1:10" s="383" customFormat="1" ht="36" x14ac:dyDescent="0.25">
      <c r="A387" s="377" t="s">
        <v>1560</v>
      </c>
      <c r="B387" s="377" t="s">
        <v>1436</v>
      </c>
      <c r="C387" s="380"/>
      <c r="D387" s="378"/>
      <c r="E387" s="379">
        <v>28994</v>
      </c>
      <c r="F387" s="377" t="s">
        <v>1561</v>
      </c>
      <c r="G387" s="380" t="s">
        <v>1349</v>
      </c>
      <c r="H387" s="381">
        <v>44242</v>
      </c>
      <c r="I387" s="393">
        <v>44252</v>
      </c>
      <c r="J387" s="380"/>
    </row>
    <row r="388" spans="1:10" s="383" customFormat="1" ht="36" x14ac:dyDescent="0.25">
      <c r="A388" s="377" t="s">
        <v>1562</v>
      </c>
      <c r="B388" s="377" t="s">
        <v>1436</v>
      </c>
      <c r="C388" s="380"/>
      <c r="D388" s="378"/>
      <c r="E388" s="379">
        <v>24425</v>
      </c>
      <c r="F388" s="377" t="s">
        <v>1563</v>
      </c>
      <c r="G388" s="380" t="s">
        <v>1349</v>
      </c>
      <c r="H388" s="381">
        <v>44252</v>
      </c>
      <c r="I388" s="393">
        <v>44263</v>
      </c>
      <c r="J388" s="380"/>
    </row>
    <row r="389" spans="1:10" s="383" customFormat="1" ht="36" x14ac:dyDescent="0.25">
      <c r="A389" s="377" t="s">
        <v>1564</v>
      </c>
      <c r="B389" s="377" t="s">
        <v>1436</v>
      </c>
      <c r="C389" s="380"/>
      <c r="D389" s="378"/>
      <c r="E389" s="379">
        <v>28908</v>
      </c>
      <c r="F389" s="377" t="s">
        <v>1552</v>
      </c>
      <c r="G389" s="380" t="s">
        <v>1349</v>
      </c>
      <c r="H389" s="381">
        <v>44252</v>
      </c>
      <c r="I389" s="393">
        <v>44263</v>
      </c>
      <c r="J389" s="380"/>
    </row>
    <row r="390" spans="1:10" s="383" customFormat="1" ht="24" x14ac:dyDescent="0.25">
      <c r="A390" s="377" t="s">
        <v>1565</v>
      </c>
      <c r="B390" s="377" t="s">
        <v>1436</v>
      </c>
      <c r="C390" s="380"/>
      <c r="D390" s="378"/>
      <c r="E390" s="379">
        <v>35110</v>
      </c>
      <c r="F390" s="377" t="s">
        <v>1566</v>
      </c>
      <c r="G390" s="380" t="s">
        <v>1349</v>
      </c>
      <c r="H390" s="381">
        <v>44277</v>
      </c>
      <c r="I390" s="393">
        <v>44322</v>
      </c>
      <c r="J390" s="380"/>
    </row>
    <row r="391" spans="1:10" s="383" customFormat="1" ht="36" x14ac:dyDescent="0.25">
      <c r="A391" s="377" t="s">
        <v>1567</v>
      </c>
      <c r="B391" s="377" t="s">
        <v>1436</v>
      </c>
      <c r="C391" s="380"/>
      <c r="D391" s="378"/>
      <c r="E391" s="379">
        <v>35190</v>
      </c>
      <c r="F391" s="377" t="s">
        <v>1557</v>
      </c>
      <c r="G391" s="380" t="s">
        <v>1349</v>
      </c>
      <c r="H391" s="381">
        <v>44314</v>
      </c>
      <c r="I391" s="393">
        <v>44323</v>
      </c>
      <c r="J391" s="380"/>
    </row>
    <row r="392" spans="1:10" s="383" customFormat="1" ht="36" x14ac:dyDescent="0.25">
      <c r="A392" s="377" t="s">
        <v>1568</v>
      </c>
      <c r="B392" s="377" t="s">
        <v>1436</v>
      </c>
      <c r="C392" s="380"/>
      <c r="D392" s="378"/>
      <c r="E392" s="379">
        <v>35136</v>
      </c>
      <c r="F392" s="377" t="s">
        <v>1559</v>
      </c>
      <c r="G392" s="380" t="s">
        <v>1349</v>
      </c>
      <c r="H392" s="381">
        <v>44314</v>
      </c>
      <c r="I392" s="393">
        <v>44323</v>
      </c>
      <c r="J392" s="380"/>
    </row>
    <row r="393" spans="1:10" s="383" customFormat="1" ht="24" x14ac:dyDescent="0.25">
      <c r="A393" s="377" t="s">
        <v>1569</v>
      </c>
      <c r="B393" s="377" t="s">
        <v>1436</v>
      </c>
      <c r="C393" s="380"/>
      <c r="D393" s="378"/>
      <c r="E393" s="379">
        <v>35108</v>
      </c>
      <c r="F393" s="377" t="s">
        <v>1555</v>
      </c>
      <c r="G393" s="380" t="s">
        <v>1349</v>
      </c>
      <c r="H393" s="381">
        <v>44314</v>
      </c>
      <c r="I393" s="393">
        <v>44323</v>
      </c>
      <c r="J393" s="380"/>
    </row>
    <row r="394" spans="1:10" s="383" customFormat="1" ht="36" x14ac:dyDescent="0.25">
      <c r="A394" s="377" t="s">
        <v>1570</v>
      </c>
      <c r="B394" s="377" t="s">
        <v>1436</v>
      </c>
      <c r="C394" s="380"/>
      <c r="D394" s="378"/>
      <c r="E394" s="379">
        <v>35148</v>
      </c>
      <c r="F394" s="377" t="s">
        <v>1561</v>
      </c>
      <c r="G394" s="380" t="s">
        <v>1349</v>
      </c>
      <c r="H394" s="381">
        <v>44314</v>
      </c>
      <c r="I394" s="393">
        <v>44323</v>
      </c>
      <c r="J394" s="380"/>
    </row>
    <row r="395" spans="1:10" s="383" customFormat="1" ht="36" x14ac:dyDescent="0.25">
      <c r="A395" s="377" t="s">
        <v>1571</v>
      </c>
      <c r="B395" s="377" t="s">
        <v>1436</v>
      </c>
      <c r="C395" s="380"/>
      <c r="D395" s="378"/>
      <c r="E395" s="379">
        <v>34959</v>
      </c>
      <c r="F395" s="377" t="s">
        <v>1541</v>
      </c>
      <c r="G395" s="380" t="s">
        <v>1349</v>
      </c>
      <c r="H395" s="381">
        <v>44314</v>
      </c>
      <c r="I395" s="393">
        <v>44326</v>
      </c>
      <c r="J395" s="380"/>
    </row>
    <row r="396" spans="1:10" s="383" customFormat="1" ht="36" x14ac:dyDescent="0.25">
      <c r="A396" s="377" t="s">
        <v>1572</v>
      </c>
      <c r="B396" s="377" t="s">
        <v>1436</v>
      </c>
      <c r="C396" s="380"/>
      <c r="D396" s="378"/>
      <c r="E396" s="379">
        <v>35160</v>
      </c>
      <c r="F396" s="377" t="s">
        <v>1552</v>
      </c>
      <c r="G396" s="380" t="s">
        <v>1349</v>
      </c>
      <c r="H396" s="381">
        <v>44314</v>
      </c>
      <c r="I396" s="393">
        <v>44329</v>
      </c>
      <c r="J396" s="380"/>
    </row>
    <row r="397" spans="1:10" s="383" customFormat="1" ht="36" x14ac:dyDescent="0.25">
      <c r="A397" s="377" t="s">
        <v>1573</v>
      </c>
      <c r="B397" s="377" t="s">
        <v>1436</v>
      </c>
      <c r="C397" s="380"/>
      <c r="D397" s="378"/>
      <c r="E397" s="379">
        <v>35100</v>
      </c>
      <c r="F397" s="377" t="s">
        <v>1541</v>
      </c>
      <c r="G397" s="380" t="s">
        <v>1349</v>
      </c>
      <c r="H397" s="381">
        <v>44314</v>
      </c>
      <c r="I397" s="393">
        <v>44329</v>
      </c>
      <c r="J397" s="380"/>
    </row>
    <row r="398" spans="1:10" s="383" customFormat="1" ht="36" x14ac:dyDescent="0.25">
      <c r="A398" s="377" t="s">
        <v>1574</v>
      </c>
      <c r="B398" s="377" t="s">
        <v>1436</v>
      </c>
      <c r="C398" s="380"/>
      <c r="D398" s="378"/>
      <c r="E398" s="379">
        <v>34200</v>
      </c>
      <c r="F398" s="377" t="s">
        <v>1552</v>
      </c>
      <c r="G398" s="380" t="s">
        <v>1349</v>
      </c>
      <c r="H398" s="381">
        <v>44314</v>
      </c>
      <c r="I398" s="393">
        <v>44329</v>
      </c>
      <c r="J398" s="380"/>
    </row>
    <row r="399" spans="1:10" s="383" customFormat="1" ht="36" x14ac:dyDescent="0.25">
      <c r="A399" s="377" t="s">
        <v>1575</v>
      </c>
      <c r="B399" s="377" t="s">
        <v>936</v>
      </c>
      <c r="C399" s="380"/>
      <c r="D399" s="378" t="s">
        <v>1576</v>
      </c>
      <c r="E399" s="379">
        <v>71617.67</v>
      </c>
      <c r="F399" s="377" t="s">
        <v>1506</v>
      </c>
      <c r="G399" s="380" t="s">
        <v>1349</v>
      </c>
      <c r="H399" s="381">
        <v>44328</v>
      </c>
      <c r="I399" s="393">
        <v>44330</v>
      </c>
      <c r="J399" s="380"/>
    </row>
    <row r="400" spans="1:10" s="383" customFormat="1" ht="36" x14ac:dyDescent="0.25">
      <c r="A400" s="377" t="s">
        <v>1577</v>
      </c>
      <c r="B400" s="377" t="s">
        <v>1436</v>
      </c>
      <c r="C400" s="380"/>
      <c r="D400" s="378"/>
      <c r="E400" s="379">
        <v>34701</v>
      </c>
      <c r="F400" s="377" t="s">
        <v>1541</v>
      </c>
      <c r="G400" s="380" t="s">
        <v>1349</v>
      </c>
      <c r="H400" s="381">
        <v>44371</v>
      </c>
      <c r="I400" s="393">
        <v>44378</v>
      </c>
      <c r="J400" s="380"/>
    </row>
    <row r="401" spans="1:10" s="383" customFormat="1" ht="39" customHeight="1" x14ac:dyDescent="0.25">
      <c r="A401" s="377" t="s">
        <v>1578</v>
      </c>
      <c r="B401" s="377" t="s">
        <v>1436</v>
      </c>
      <c r="C401" s="380"/>
      <c r="D401" s="378"/>
      <c r="E401" s="379">
        <v>27255</v>
      </c>
      <c r="F401" s="377" t="s">
        <v>1557</v>
      </c>
      <c r="G401" s="380" t="s">
        <v>1349</v>
      </c>
      <c r="H401" s="381">
        <v>44371</v>
      </c>
      <c r="I401" s="393">
        <v>44378</v>
      </c>
      <c r="J401" s="380"/>
    </row>
    <row r="402" spans="1:10" s="383" customFormat="1" ht="26.25" customHeight="1" x14ac:dyDescent="0.25">
      <c r="A402" s="377" t="s">
        <v>1579</v>
      </c>
      <c r="B402" s="377" t="s">
        <v>1436</v>
      </c>
      <c r="C402" s="380"/>
      <c r="D402" s="378"/>
      <c r="E402" s="379">
        <v>28800</v>
      </c>
      <c r="F402" s="377" t="s">
        <v>1552</v>
      </c>
      <c r="G402" s="380" t="s">
        <v>1349</v>
      </c>
      <c r="H402" s="381">
        <v>44371</v>
      </c>
      <c r="I402" s="393">
        <v>44378</v>
      </c>
      <c r="J402" s="380"/>
    </row>
    <row r="403" spans="1:10" s="383" customFormat="1" ht="26.25" customHeight="1" x14ac:dyDescent="0.25">
      <c r="A403" s="377" t="s">
        <v>1580</v>
      </c>
      <c r="B403" s="377" t="s">
        <v>1436</v>
      </c>
      <c r="C403" s="380"/>
      <c r="D403" s="378"/>
      <c r="E403" s="379">
        <v>29492</v>
      </c>
      <c r="F403" s="377" t="s">
        <v>1561</v>
      </c>
      <c r="G403" s="380" t="s">
        <v>1349</v>
      </c>
      <c r="H403" s="381">
        <v>44371</v>
      </c>
      <c r="I403" s="393">
        <v>44377</v>
      </c>
      <c r="J403" s="380"/>
    </row>
    <row r="404" spans="1:10" s="383" customFormat="1" ht="38.25" customHeight="1" x14ac:dyDescent="0.25">
      <c r="A404" s="377" t="s">
        <v>1581</v>
      </c>
      <c r="B404" s="377" t="s">
        <v>1436</v>
      </c>
      <c r="C404" s="380"/>
      <c r="D404" s="378"/>
      <c r="E404" s="379">
        <v>28080</v>
      </c>
      <c r="F404" s="377" t="s">
        <v>1541</v>
      </c>
      <c r="G404" s="380" t="s">
        <v>1349</v>
      </c>
      <c r="H404" s="381">
        <v>44371</v>
      </c>
      <c r="I404" s="393">
        <v>44378</v>
      </c>
      <c r="J404" s="380"/>
    </row>
    <row r="405" spans="1:10" s="383" customFormat="1" ht="29.25" customHeight="1" x14ac:dyDescent="0.25">
      <c r="A405" s="377" t="s">
        <v>1582</v>
      </c>
      <c r="B405" s="377" t="s">
        <v>1436</v>
      </c>
      <c r="C405" s="380"/>
      <c r="D405" s="378"/>
      <c r="E405" s="379">
        <v>30240</v>
      </c>
      <c r="F405" s="377" t="s">
        <v>1559</v>
      </c>
      <c r="G405" s="380" t="s">
        <v>1349</v>
      </c>
      <c r="H405" s="381">
        <v>44371</v>
      </c>
      <c r="I405" s="393">
        <v>44377</v>
      </c>
      <c r="J405" s="380"/>
    </row>
    <row r="406" spans="1:10" s="383" customFormat="1" ht="26.25" customHeight="1" x14ac:dyDescent="0.25">
      <c r="A406" s="377" t="s">
        <v>1583</v>
      </c>
      <c r="B406" s="377" t="s">
        <v>1436</v>
      </c>
      <c r="C406" s="380"/>
      <c r="D406" s="378"/>
      <c r="E406" s="379">
        <v>34304</v>
      </c>
      <c r="F406" s="377" t="s">
        <v>1555</v>
      </c>
      <c r="G406" s="380" t="s">
        <v>1349</v>
      </c>
      <c r="H406" s="381">
        <v>44371</v>
      </c>
      <c r="I406" s="393">
        <v>44378</v>
      </c>
      <c r="J406" s="380"/>
    </row>
    <row r="407" spans="1:10" s="383" customFormat="1" ht="26.25" customHeight="1" x14ac:dyDescent="0.25">
      <c r="A407" s="377" t="s">
        <v>1584</v>
      </c>
      <c r="B407" s="377" t="s">
        <v>1436</v>
      </c>
      <c r="C407" s="380"/>
      <c r="D407" s="378"/>
      <c r="E407" s="379">
        <v>28350</v>
      </c>
      <c r="F407" s="377" t="s">
        <v>1552</v>
      </c>
      <c r="G407" s="380" t="s">
        <v>1349</v>
      </c>
      <c r="H407" s="381">
        <v>44371</v>
      </c>
      <c r="I407" s="393">
        <v>44378</v>
      </c>
      <c r="J407" s="380"/>
    </row>
    <row r="408" spans="1:10" s="383" customFormat="1" ht="26.25" customHeight="1" x14ac:dyDescent="0.25">
      <c r="A408" s="377" t="s">
        <v>1585</v>
      </c>
      <c r="B408" s="377" t="s">
        <v>1436</v>
      </c>
      <c r="C408" s="380"/>
      <c r="D408" s="378"/>
      <c r="E408" s="379">
        <v>21120</v>
      </c>
      <c r="F408" s="377" t="s">
        <v>1541</v>
      </c>
      <c r="G408" s="380" t="s">
        <v>1349</v>
      </c>
      <c r="H408" s="381">
        <v>44425</v>
      </c>
      <c r="I408" s="393">
        <v>44433</v>
      </c>
      <c r="J408" s="380"/>
    </row>
    <row r="409" spans="1:10" s="383" customFormat="1" ht="26.25" customHeight="1" x14ac:dyDescent="0.25">
      <c r="A409" s="377" t="s">
        <v>1586</v>
      </c>
      <c r="B409" s="377" t="s">
        <v>1436</v>
      </c>
      <c r="C409" s="380"/>
      <c r="D409" s="378"/>
      <c r="E409" s="379">
        <v>18450</v>
      </c>
      <c r="F409" s="377" t="s">
        <v>1587</v>
      </c>
      <c r="G409" s="380" t="s">
        <v>1349</v>
      </c>
      <c r="H409" s="381">
        <v>44425</v>
      </c>
      <c r="I409" s="393">
        <v>44432</v>
      </c>
      <c r="J409" s="380"/>
    </row>
    <row r="410" spans="1:10" s="383" customFormat="1" ht="26.25" customHeight="1" x14ac:dyDescent="0.25">
      <c r="A410" s="377" t="s">
        <v>1588</v>
      </c>
      <c r="B410" s="377" t="s">
        <v>1436</v>
      </c>
      <c r="C410" s="380"/>
      <c r="D410" s="378"/>
      <c r="E410" s="379">
        <v>18425</v>
      </c>
      <c r="F410" s="377" t="s">
        <v>1555</v>
      </c>
      <c r="G410" s="380" t="s">
        <v>1349</v>
      </c>
      <c r="H410" s="381">
        <v>44425</v>
      </c>
      <c r="I410" s="393">
        <v>44432</v>
      </c>
      <c r="J410" s="380"/>
    </row>
    <row r="411" spans="1:10" s="383" customFormat="1" ht="61.5" customHeight="1" x14ac:dyDescent="0.25">
      <c r="A411" s="377" t="s">
        <v>1589</v>
      </c>
      <c r="B411" s="377" t="s">
        <v>1436</v>
      </c>
      <c r="C411" s="380"/>
      <c r="D411" s="378"/>
      <c r="E411" s="379">
        <v>31500</v>
      </c>
      <c r="F411" s="377" t="s">
        <v>1590</v>
      </c>
      <c r="G411" s="380" t="s">
        <v>1349</v>
      </c>
      <c r="H411" s="384">
        <v>44498</v>
      </c>
      <c r="I411" s="394">
        <v>44526</v>
      </c>
      <c r="J411" s="380"/>
    </row>
    <row r="412" spans="1:10" s="383" customFormat="1" ht="26.25" customHeight="1" x14ac:dyDescent="0.25">
      <c r="A412" s="377" t="s">
        <v>1591</v>
      </c>
      <c r="B412" s="377" t="s">
        <v>1436</v>
      </c>
      <c r="C412" s="380"/>
      <c r="D412" s="378"/>
      <c r="E412" s="379">
        <v>33152</v>
      </c>
      <c r="F412" s="377" t="s">
        <v>1541</v>
      </c>
      <c r="G412" s="380" t="s">
        <v>1349</v>
      </c>
      <c r="H412" s="384">
        <v>44551</v>
      </c>
      <c r="I412" s="393">
        <v>44596</v>
      </c>
      <c r="J412" s="380"/>
    </row>
    <row r="413" spans="1:10" s="383" customFormat="1" ht="36" x14ac:dyDescent="0.25">
      <c r="A413" s="377" t="s">
        <v>1592</v>
      </c>
      <c r="B413" s="377" t="s">
        <v>1436</v>
      </c>
      <c r="C413" s="380"/>
      <c r="D413" s="378"/>
      <c r="E413" s="379">
        <v>22737</v>
      </c>
      <c r="F413" s="377" t="s">
        <v>1541</v>
      </c>
      <c r="G413" s="380" t="s">
        <v>1349</v>
      </c>
      <c r="H413" s="384">
        <v>44553</v>
      </c>
      <c r="I413" s="393">
        <v>44585</v>
      </c>
      <c r="J413" s="380"/>
    </row>
    <row r="414" spans="1:10" s="383" customFormat="1" ht="36" x14ac:dyDescent="0.25">
      <c r="A414" s="377" t="s">
        <v>1593</v>
      </c>
      <c r="B414" s="377" t="s">
        <v>1504</v>
      </c>
      <c r="C414" s="380"/>
      <c r="D414" s="378" t="s">
        <v>1594</v>
      </c>
      <c r="E414" s="379">
        <v>251661.63</v>
      </c>
      <c r="F414" s="377" t="s">
        <v>1506</v>
      </c>
      <c r="G414" s="380" t="s">
        <v>1349</v>
      </c>
      <c r="H414" s="384">
        <v>44560</v>
      </c>
      <c r="I414" s="393">
        <v>44566</v>
      </c>
      <c r="J414" s="380"/>
    </row>
    <row r="415" spans="1:10" s="383" customFormat="1" ht="15" x14ac:dyDescent="0.25">
      <c r="A415" s="395" t="s">
        <v>281</v>
      </c>
      <c r="B415" s="395"/>
      <c r="C415" s="395"/>
      <c r="D415" s="395"/>
      <c r="E415" s="388"/>
      <c r="F415" s="395"/>
      <c r="G415" s="395"/>
      <c r="H415" s="395"/>
      <c r="I415" s="395"/>
      <c r="J415" s="395"/>
    </row>
    <row r="416" spans="1:10" s="383" customFormat="1" ht="36" x14ac:dyDescent="0.25">
      <c r="A416" s="377" t="s">
        <v>1595</v>
      </c>
      <c r="B416" s="377" t="s">
        <v>564</v>
      </c>
      <c r="C416" s="380"/>
      <c r="D416" s="378">
        <v>1</v>
      </c>
      <c r="E416" s="379">
        <v>390563</v>
      </c>
      <c r="F416" s="377">
        <v>20559830510</v>
      </c>
      <c r="G416" s="380" t="s">
        <v>1349</v>
      </c>
      <c r="H416" s="381">
        <v>44270</v>
      </c>
      <c r="I416" s="393">
        <v>44316</v>
      </c>
      <c r="J416" s="380"/>
    </row>
    <row r="417" spans="1:10" s="383" customFormat="1" ht="24" x14ac:dyDescent="0.25">
      <c r="A417" s="377" t="s">
        <v>1596</v>
      </c>
      <c r="B417" s="377" t="s">
        <v>564</v>
      </c>
      <c r="C417" s="380"/>
      <c r="D417" s="378">
        <v>2</v>
      </c>
      <c r="E417" s="379">
        <v>356000</v>
      </c>
      <c r="F417" s="377">
        <v>10462206742</v>
      </c>
      <c r="G417" s="380" t="s">
        <v>1349</v>
      </c>
      <c r="H417" s="381">
        <v>44358</v>
      </c>
      <c r="I417" s="393">
        <v>44438</v>
      </c>
      <c r="J417" s="380"/>
    </row>
    <row r="418" spans="1:10" s="383" customFormat="1" ht="28.5" customHeight="1" x14ac:dyDescent="0.25">
      <c r="A418" s="377" t="s">
        <v>1597</v>
      </c>
      <c r="B418" s="377" t="s">
        <v>455</v>
      </c>
      <c r="C418" s="380"/>
      <c r="D418" s="378">
        <v>1</v>
      </c>
      <c r="E418" s="379">
        <v>91810.99</v>
      </c>
      <c r="F418" s="377">
        <v>20559637115</v>
      </c>
      <c r="G418" s="380" t="s">
        <v>1349</v>
      </c>
      <c r="H418" s="381">
        <v>44423</v>
      </c>
      <c r="I418" s="393">
        <v>44438</v>
      </c>
      <c r="J418" s="380"/>
    </row>
    <row r="419" spans="1:10" s="383" customFormat="1" ht="24" x14ac:dyDescent="0.25">
      <c r="A419" s="377" t="s">
        <v>1598</v>
      </c>
      <c r="B419" s="377" t="s">
        <v>845</v>
      </c>
      <c r="C419" s="380"/>
      <c r="D419" s="378">
        <v>1</v>
      </c>
      <c r="E419" s="379">
        <v>44450.5</v>
      </c>
      <c r="F419" s="377">
        <v>10180329973</v>
      </c>
      <c r="G419" s="380" t="s">
        <v>1349</v>
      </c>
      <c r="H419" s="384">
        <v>44518</v>
      </c>
      <c r="I419" s="393">
        <v>44438</v>
      </c>
      <c r="J419" s="380"/>
    </row>
    <row r="420" spans="1:10" s="383" customFormat="1" ht="13.5" x14ac:dyDescent="0.25">
      <c r="A420" s="377" t="s">
        <v>1599</v>
      </c>
      <c r="B420" s="377" t="s">
        <v>1362</v>
      </c>
      <c r="C420" s="380"/>
      <c r="D420" s="378">
        <v>1</v>
      </c>
      <c r="E420" s="379">
        <v>56735.58</v>
      </c>
      <c r="F420" s="377">
        <v>10407545546</v>
      </c>
      <c r="G420" s="380" t="s">
        <v>1349</v>
      </c>
      <c r="H420" s="381">
        <v>44358</v>
      </c>
      <c r="I420" s="393">
        <v>44367</v>
      </c>
      <c r="J420" s="380"/>
    </row>
    <row r="421" spans="1:10" s="383" customFormat="1" ht="13.5" x14ac:dyDescent="0.25">
      <c r="A421" s="377" t="s">
        <v>1600</v>
      </c>
      <c r="B421" s="377" t="s">
        <v>1362</v>
      </c>
      <c r="C421" s="380"/>
      <c r="D421" s="378">
        <v>1</v>
      </c>
      <c r="E421" s="379">
        <v>18109.150000000001</v>
      </c>
      <c r="F421" s="377">
        <v>10407545546</v>
      </c>
      <c r="G421" s="380" t="s">
        <v>1349</v>
      </c>
      <c r="H421" s="381">
        <v>44358</v>
      </c>
      <c r="I421" s="393">
        <v>44367</v>
      </c>
      <c r="J421" s="380"/>
    </row>
    <row r="422" spans="1:10" s="383" customFormat="1" ht="15" x14ac:dyDescent="0.25">
      <c r="A422" s="395" t="s">
        <v>282</v>
      </c>
      <c r="B422" s="397"/>
      <c r="C422" s="398"/>
      <c r="D422" s="397"/>
      <c r="E422" s="373"/>
      <c r="F422" s="397"/>
      <c r="G422" s="398"/>
      <c r="H422" s="398"/>
      <c r="I422" s="398"/>
      <c r="J422" s="398"/>
    </row>
    <row r="423" spans="1:10" s="383" customFormat="1" ht="13.5" x14ac:dyDescent="0.25">
      <c r="A423" s="377" t="s">
        <v>1601</v>
      </c>
      <c r="B423" s="377" t="s">
        <v>1602</v>
      </c>
      <c r="C423" s="380" t="s">
        <v>1460</v>
      </c>
      <c r="D423" s="378" t="s">
        <v>1603</v>
      </c>
      <c r="E423" s="379" t="s">
        <v>1604</v>
      </c>
      <c r="F423" s="377">
        <v>20125412875</v>
      </c>
      <c r="G423" s="380" t="s">
        <v>1349</v>
      </c>
      <c r="H423" s="381">
        <v>44251</v>
      </c>
      <c r="I423" s="382" t="s">
        <v>1605</v>
      </c>
      <c r="J423" s="380" t="s">
        <v>1400</v>
      </c>
    </row>
    <row r="424" spans="1:10" s="383" customFormat="1" ht="13.5" x14ac:dyDescent="0.25">
      <c r="A424" s="377" t="s">
        <v>1601</v>
      </c>
      <c r="B424" s="377" t="s">
        <v>1602</v>
      </c>
      <c r="C424" s="380" t="s">
        <v>1460</v>
      </c>
      <c r="D424" s="378" t="s">
        <v>1606</v>
      </c>
      <c r="E424" s="379" t="s">
        <v>1607</v>
      </c>
      <c r="F424" s="377">
        <v>20510153121</v>
      </c>
      <c r="G424" s="380" t="s">
        <v>1349</v>
      </c>
      <c r="H424" s="381">
        <v>44250</v>
      </c>
      <c r="I424" s="393">
        <v>44252</v>
      </c>
      <c r="J424" s="380" t="s">
        <v>1400</v>
      </c>
    </row>
    <row r="425" spans="1:10" s="383" customFormat="1" ht="13.5" x14ac:dyDescent="0.25">
      <c r="A425" s="377" t="s">
        <v>1601</v>
      </c>
      <c r="B425" s="377" t="s">
        <v>1602</v>
      </c>
      <c r="C425" s="380" t="s">
        <v>1460</v>
      </c>
      <c r="D425" s="378" t="s">
        <v>1608</v>
      </c>
      <c r="E425" s="379" t="s">
        <v>1609</v>
      </c>
      <c r="F425" s="377">
        <v>20600007310</v>
      </c>
      <c r="G425" s="380" t="s">
        <v>1349</v>
      </c>
      <c r="H425" s="381">
        <v>44250</v>
      </c>
      <c r="I425" s="393">
        <v>44265</v>
      </c>
      <c r="J425" s="380" t="s">
        <v>1400</v>
      </c>
    </row>
    <row r="426" spans="1:10" s="383" customFormat="1" ht="13.5" x14ac:dyDescent="0.25">
      <c r="A426" s="377" t="s">
        <v>1601</v>
      </c>
      <c r="B426" s="377" t="s">
        <v>1602</v>
      </c>
      <c r="C426" s="380" t="s">
        <v>1460</v>
      </c>
      <c r="D426" s="378" t="s">
        <v>1610</v>
      </c>
      <c r="E426" s="379" t="s">
        <v>1611</v>
      </c>
      <c r="F426" s="377">
        <v>10767630242</v>
      </c>
      <c r="G426" s="380" t="s">
        <v>1349</v>
      </c>
      <c r="H426" s="381">
        <v>44250</v>
      </c>
      <c r="I426" s="393">
        <v>44265</v>
      </c>
      <c r="J426" s="380" t="s">
        <v>1400</v>
      </c>
    </row>
    <row r="427" spans="1:10" s="383" customFormat="1" ht="29.25" customHeight="1" x14ac:dyDescent="0.25">
      <c r="A427" s="377" t="s">
        <v>1601</v>
      </c>
      <c r="B427" s="377" t="s">
        <v>1602</v>
      </c>
      <c r="C427" s="380" t="s">
        <v>1460</v>
      </c>
      <c r="D427" s="378" t="s">
        <v>1612</v>
      </c>
      <c r="E427" s="379" t="s">
        <v>1613</v>
      </c>
      <c r="F427" s="377">
        <v>20604574162</v>
      </c>
      <c r="G427" s="380" t="s">
        <v>1349</v>
      </c>
      <c r="H427" s="381">
        <v>44250</v>
      </c>
      <c r="I427" s="393">
        <v>44260</v>
      </c>
      <c r="J427" s="380" t="s">
        <v>1400</v>
      </c>
    </row>
    <row r="428" spans="1:10" s="383" customFormat="1" ht="13.5" x14ac:dyDescent="0.25">
      <c r="A428" s="377" t="s">
        <v>1601</v>
      </c>
      <c r="B428" s="377" t="s">
        <v>1602</v>
      </c>
      <c r="C428" s="380" t="s">
        <v>1460</v>
      </c>
      <c r="D428" s="378" t="s">
        <v>1614</v>
      </c>
      <c r="E428" s="379" t="s">
        <v>1615</v>
      </c>
      <c r="F428" s="377">
        <v>20553282005</v>
      </c>
      <c r="G428" s="380" t="s">
        <v>1349</v>
      </c>
      <c r="H428" s="381">
        <v>44250</v>
      </c>
      <c r="I428" s="393">
        <v>44233</v>
      </c>
      <c r="J428" s="380" t="s">
        <v>1400</v>
      </c>
    </row>
    <row r="429" spans="1:10" s="383" customFormat="1" ht="13.5" x14ac:dyDescent="0.25">
      <c r="A429" s="377" t="s">
        <v>1616</v>
      </c>
      <c r="B429" s="377" t="s">
        <v>1436</v>
      </c>
      <c r="C429" s="380" t="s">
        <v>1617</v>
      </c>
      <c r="D429" s="378" t="s">
        <v>395</v>
      </c>
      <c r="E429" s="379" t="s">
        <v>1618</v>
      </c>
      <c r="F429" s="377">
        <v>20481150125</v>
      </c>
      <c r="G429" s="380" t="s">
        <v>1349</v>
      </c>
      <c r="H429" s="381">
        <v>44284</v>
      </c>
      <c r="I429" s="393">
        <v>44292</v>
      </c>
      <c r="J429" s="380" t="s">
        <v>1400</v>
      </c>
    </row>
    <row r="430" spans="1:10" s="383" customFormat="1" ht="24" x14ac:dyDescent="0.25">
      <c r="A430" s="377" t="s">
        <v>1619</v>
      </c>
      <c r="B430" s="377" t="s">
        <v>564</v>
      </c>
      <c r="C430" s="380"/>
      <c r="D430" s="378" t="s">
        <v>1606</v>
      </c>
      <c r="E430" s="379" t="s">
        <v>1620</v>
      </c>
      <c r="F430" s="377">
        <v>10761301999</v>
      </c>
      <c r="G430" s="380" t="s">
        <v>1349</v>
      </c>
      <c r="H430" s="381">
        <v>44293</v>
      </c>
      <c r="I430" s="393">
        <v>44294</v>
      </c>
      <c r="J430" s="380" t="s">
        <v>1400</v>
      </c>
    </row>
    <row r="431" spans="1:10" s="383" customFormat="1" ht="13.5" x14ac:dyDescent="0.25">
      <c r="A431" s="377" t="s">
        <v>1621</v>
      </c>
      <c r="B431" s="377" t="s">
        <v>1436</v>
      </c>
      <c r="C431" s="380" t="s">
        <v>1617</v>
      </c>
      <c r="D431" s="378" t="s">
        <v>395</v>
      </c>
      <c r="E431" s="379" t="s">
        <v>1622</v>
      </c>
      <c r="F431" s="377">
        <v>10189810828</v>
      </c>
      <c r="G431" s="380" t="s">
        <v>1349</v>
      </c>
      <c r="H431" s="381">
        <v>44294</v>
      </c>
      <c r="I431" s="393">
        <v>44294</v>
      </c>
      <c r="J431" s="380" t="s">
        <v>1400</v>
      </c>
    </row>
    <row r="432" spans="1:10" s="383" customFormat="1" ht="13.5" x14ac:dyDescent="0.25">
      <c r="A432" s="377" t="s">
        <v>1623</v>
      </c>
      <c r="B432" s="377" t="s">
        <v>1436</v>
      </c>
      <c r="C432" s="380" t="s">
        <v>1617</v>
      </c>
      <c r="D432" s="378" t="s">
        <v>395</v>
      </c>
      <c r="E432" s="379" t="s">
        <v>1624</v>
      </c>
      <c r="F432" s="377">
        <v>20496139110</v>
      </c>
      <c r="G432" s="380" t="s">
        <v>1349</v>
      </c>
      <c r="H432" s="381">
        <v>44299</v>
      </c>
      <c r="I432" s="393">
        <v>44300</v>
      </c>
      <c r="J432" s="380" t="s">
        <v>1400</v>
      </c>
    </row>
    <row r="433" spans="1:10" s="383" customFormat="1" ht="13.5" x14ac:dyDescent="0.25">
      <c r="A433" s="377" t="s">
        <v>1625</v>
      </c>
      <c r="B433" s="377" t="s">
        <v>1602</v>
      </c>
      <c r="C433" s="380" t="s">
        <v>1460</v>
      </c>
      <c r="D433" s="378" t="s">
        <v>1626</v>
      </c>
      <c r="E433" s="379" t="s">
        <v>1627</v>
      </c>
      <c r="F433" s="377">
        <v>20604317607</v>
      </c>
      <c r="G433" s="380" t="s">
        <v>1349</v>
      </c>
      <c r="H433" s="381">
        <v>44301</v>
      </c>
      <c r="I433" s="393">
        <v>44302</v>
      </c>
      <c r="J433" s="380" t="s">
        <v>1400</v>
      </c>
    </row>
    <row r="434" spans="1:10" s="383" customFormat="1" ht="13.5" x14ac:dyDescent="0.25">
      <c r="A434" s="377" t="s">
        <v>1625</v>
      </c>
      <c r="B434" s="377" t="s">
        <v>1602</v>
      </c>
      <c r="C434" s="380" t="s">
        <v>1460</v>
      </c>
      <c r="D434" s="378" t="s">
        <v>1628</v>
      </c>
      <c r="E434" s="379" t="s">
        <v>1629</v>
      </c>
      <c r="F434" s="377">
        <v>20604317607</v>
      </c>
      <c r="G434" s="380" t="s">
        <v>1349</v>
      </c>
      <c r="H434" s="381">
        <v>44301</v>
      </c>
      <c r="I434" s="393">
        <v>44302</v>
      </c>
      <c r="J434" s="380" t="s">
        <v>1400</v>
      </c>
    </row>
    <row r="435" spans="1:10" s="383" customFormat="1" ht="13.5" x14ac:dyDescent="0.25">
      <c r="A435" s="377" t="s">
        <v>1630</v>
      </c>
      <c r="B435" s="377" t="s">
        <v>1436</v>
      </c>
      <c r="C435" s="380" t="s">
        <v>1617</v>
      </c>
      <c r="D435" s="378" t="s">
        <v>395</v>
      </c>
      <c r="E435" s="379" t="s">
        <v>1631</v>
      </c>
      <c r="F435" s="377">
        <v>10761301999</v>
      </c>
      <c r="G435" s="380" t="s">
        <v>1349</v>
      </c>
      <c r="H435" s="381">
        <v>44314</v>
      </c>
      <c r="I435" s="393">
        <v>44315</v>
      </c>
      <c r="J435" s="380" t="s">
        <v>1400</v>
      </c>
    </row>
    <row r="436" spans="1:10" s="383" customFormat="1" ht="13.5" x14ac:dyDescent="0.25">
      <c r="A436" s="377" t="s">
        <v>1632</v>
      </c>
      <c r="B436" s="377" t="s">
        <v>1436</v>
      </c>
      <c r="C436" s="380" t="s">
        <v>1617</v>
      </c>
      <c r="D436" s="378" t="s">
        <v>395</v>
      </c>
      <c r="E436" s="379" t="s">
        <v>1633</v>
      </c>
      <c r="F436" s="377">
        <v>20607239992</v>
      </c>
      <c r="G436" s="380" t="s">
        <v>1349</v>
      </c>
      <c r="H436" s="381">
        <v>44333</v>
      </c>
      <c r="I436" s="393">
        <v>44333</v>
      </c>
      <c r="J436" s="380" t="s">
        <v>1400</v>
      </c>
    </row>
    <row r="437" spans="1:10" s="383" customFormat="1" ht="24" x14ac:dyDescent="0.25">
      <c r="A437" s="377" t="s">
        <v>1634</v>
      </c>
      <c r="B437" s="377" t="s">
        <v>1436</v>
      </c>
      <c r="C437" s="380" t="s">
        <v>1617</v>
      </c>
      <c r="D437" s="378" t="s">
        <v>395</v>
      </c>
      <c r="E437" s="379" t="s">
        <v>1635</v>
      </c>
      <c r="F437" s="377">
        <v>20607239992</v>
      </c>
      <c r="G437" s="380" t="s">
        <v>1349</v>
      </c>
      <c r="H437" s="381">
        <v>44333</v>
      </c>
      <c r="I437" s="393">
        <v>44333</v>
      </c>
      <c r="J437" s="380" t="s">
        <v>1400</v>
      </c>
    </row>
    <row r="438" spans="1:10" s="383" customFormat="1" ht="13.5" x14ac:dyDescent="0.25">
      <c r="A438" s="377" t="s">
        <v>1636</v>
      </c>
      <c r="B438" s="377" t="s">
        <v>1602</v>
      </c>
      <c r="C438" s="380" t="s">
        <v>1460</v>
      </c>
      <c r="D438" s="378" t="s">
        <v>1637</v>
      </c>
      <c r="E438" s="379" t="s">
        <v>1638</v>
      </c>
      <c r="F438" s="377">
        <v>20481068381</v>
      </c>
      <c r="G438" s="380" t="s">
        <v>1349</v>
      </c>
      <c r="H438" s="381">
        <v>44334</v>
      </c>
      <c r="I438" s="393">
        <v>44335</v>
      </c>
      <c r="J438" s="380" t="s">
        <v>1400</v>
      </c>
    </row>
    <row r="439" spans="1:10" s="383" customFormat="1" ht="13.5" x14ac:dyDescent="0.25">
      <c r="A439" s="377" t="s">
        <v>1639</v>
      </c>
      <c r="B439" s="377" t="s">
        <v>1602</v>
      </c>
      <c r="C439" s="380" t="s">
        <v>1460</v>
      </c>
      <c r="D439" s="378" t="s">
        <v>1637</v>
      </c>
      <c r="E439" s="379" t="s">
        <v>1640</v>
      </c>
      <c r="F439" s="377">
        <v>20481068381</v>
      </c>
      <c r="G439" s="380" t="s">
        <v>1349</v>
      </c>
      <c r="H439" s="381">
        <v>44334</v>
      </c>
      <c r="I439" s="393">
        <v>44335</v>
      </c>
      <c r="J439" s="380" t="s">
        <v>1400</v>
      </c>
    </row>
    <row r="440" spans="1:10" s="383" customFormat="1" ht="13.5" x14ac:dyDescent="0.25">
      <c r="A440" s="377" t="s">
        <v>1639</v>
      </c>
      <c r="B440" s="377" t="s">
        <v>1602</v>
      </c>
      <c r="C440" s="380" t="s">
        <v>1460</v>
      </c>
      <c r="D440" s="378" t="s">
        <v>1641</v>
      </c>
      <c r="E440" s="379" t="s">
        <v>1642</v>
      </c>
      <c r="F440" s="377">
        <v>20600767985</v>
      </c>
      <c r="G440" s="380" t="s">
        <v>1349</v>
      </c>
      <c r="H440" s="381">
        <v>44334</v>
      </c>
      <c r="I440" s="393">
        <v>44335</v>
      </c>
      <c r="J440" s="380" t="s">
        <v>1400</v>
      </c>
    </row>
    <row r="441" spans="1:10" s="383" customFormat="1" ht="13.5" x14ac:dyDescent="0.25">
      <c r="A441" s="377" t="s">
        <v>1643</v>
      </c>
      <c r="B441" s="377" t="s">
        <v>1602</v>
      </c>
      <c r="C441" s="380" t="s">
        <v>1460</v>
      </c>
      <c r="D441" s="378" t="s">
        <v>1644</v>
      </c>
      <c r="E441" s="379" t="s">
        <v>1645</v>
      </c>
      <c r="F441" s="377">
        <v>20481068381</v>
      </c>
      <c r="G441" s="380" t="s">
        <v>1349</v>
      </c>
      <c r="H441" s="381">
        <v>44334</v>
      </c>
      <c r="I441" s="393">
        <v>44335</v>
      </c>
      <c r="J441" s="380" t="s">
        <v>1400</v>
      </c>
    </row>
    <row r="442" spans="1:10" s="383" customFormat="1" ht="13.5" x14ac:dyDescent="0.25">
      <c r="A442" s="377" t="s">
        <v>1643</v>
      </c>
      <c r="B442" s="377" t="s">
        <v>1602</v>
      </c>
      <c r="C442" s="380" t="s">
        <v>1460</v>
      </c>
      <c r="D442" s="378" t="s">
        <v>1646</v>
      </c>
      <c r="E442" s="379" t="s">
        <v>1647</v>
      </c>
      <c r="F442" s="377">
        <v>20600767985</v>
      </c>
      <c r="G442" s="380" t="s">
        <v>1349</v>
      </c>
      <c r="H442" s="381">
        <v>44334</v>
      </c>
      <c r="I442" s="393">
        <v>44335</v>
      </c>
      <c r="J442" s="380" t="s">
        <v>1400</v>
      </c>
    </row>
    <row r="443" spans="1:10" s="383" customFormat="1" ht="13.5" x14ac:dyDescent="0.25">
      <c r="A443" s="377" t="s">
        <v>1643</v>
      </c>
      <c r="B443" s="377" t="s">
        <v>1602</v>
      </c>
      <c r="C443" s="380" t="s">
        <v>1460</v>
      </c>
      <c r="D443" s="378" t="s">
        <v>1648</v>
      </c>
      <c r="E443" s="379" t="s">
        <v>1649</v>
      </c>
      <c r="F443" s="377">
        <v>20481068381</v>
      </c>
      <c r="G443" s="380" t="s">
        <v>1349</v>
      </c>
      <c r="H443" s="381">
        <v>44334</v>
      </c>
      <c r="I443" s="393">
        <v>44335</v>
      </c>
      <c r="J443" s="380" t="s">
        <v>1400</v>
      </c>
    </row>
    <row r="444" spans="1:10" s="383" customFormat="1" ht="24" x14ac:dyDescent="0.25">
      <c r="A444" s="377" t="s">
        <v>1650</v>
      </c>
      <c r="B444" s="377" t="s">
        <v>1436</v>
      </c>
      <c r="C444" s="380" t="s">
        <v>1617</v>
      </c>
      <c r="D444" s="378" t="s">
        <v>395</v>
      </c>
      <c r="E444" s="379" t="s">
        <v>1651</v>
      </c>
      <c r="F444" s="377">
        <v>20603132468</v>
      </c>
      <c r="G444" s="380" t="s">
        <v>1349</v>
      </c>
      <c r="H444" s="381">
        <v>44350</v>
      </c>
      <c r="I444" s="393">
        <v>44351</v>
      </c>
      <c r="J444" s="380" t="s">
        <v>1400</v>
      </c>
    </row>
    <row r="445" spans="1:10" s="383" customFormat="1" ht="24" x14ac:dyDescent="0.25">
      <c r="A445" s="377" t="s">
        <v>1650</v>
      </c>
      <c r="B445" s="377" t="s">
        <v>1436</v>
      </c>
      <c r="C445" s="380" t="s">
        <v>1617</v>
      </c>
      <c r="D445" s="378" t="s">
        <v>395</v>
      </c>
      <c r="E445" s="379" t="s">
        <v>1652</v>
      </c>
      <c r="F445" s="377">
        <v>20602723918</v>
      </c>
      <c r="G445" s="380" t="s">
        <v>1349</v>
      </c>
      <c r="H445" s="381">
        <v>44350</v>
      </c>
      <c r="I445" s="393">
        <v>44351</v>
      </c>
      <c r="J445" s="380" t="s">
        <v>1400</v>
      </c>
    </row>
    <row r="446" spans="1:10" s="383" customFormat="1" ht="24" x14ac:dyDescent="0.25">
      <c r="A446" s="377" t="s">
        <v>1653</v>
      </c>
      <c r="B446" s="377" t="s">
        <v>1436</v>
      </c>
      <c r="C446" s="380" t="s">
        <v>1617</v>
      </c>
      <c r="D446" s="378" t="s">
        <v>395</v>
      </c>
      <c r="E446" s="379" t="s">
        <v>1654</v>
      </c>
      <c r="F446" s="377">
        <v>20601115795</v>
      </c>
      <c r="G446" s="380" t="s">
        <v>1349</v>
      </c>
      <c r="H446" s="381">
        <v>44396</v>
      </c>
      <c r="I446" s="393">
        <v>44445</v>
      </c>
      <c r="J446" s="380" t="s">
        <v>1400</v>
      </c>
    </row>
    <row r="447" spans="1:10" s="383" customFormat="1" ht="13.5" x14ac:dyDescent="0.25">
      <c r="A447" s="377" t="s">
        <v>1655</v>
      </c>
      <c r="B447" s="377" t="s">
        <v>1436</v>
      </c>
      <c r="C447" s="380" t="s">
        <v>1617</v>
      </c>
      <c r="D447" s="378" t="s">
        <v>395</v>
      </c>
      <c r="E447" s="379" t="s">
        <v>1656</v>
      </c>
      <c r="F447" s="377">
        <v>10266460827</v>
      </c>
      <c r="G447" s="380" t="s">
        <v>1349</v>
      </c>
      <c r="H447" s="381">
        <v>44397</v>
      </c>
      <c r="I447" s="393">
        <v>44398</v>
      </c>
      <c r="J447" s="380" t="s">
        <v>1400</v>
      </c>
    </row>
    <row r="448" spans="1:10" s="383" customFormat="1" ht="24" x14ac:dyDescent="0.25">
      <c r="A448" s="377" t="s">
        <v>1657</v>
      </c>
      <c r="B448" s="377" t="s">
        <v>1436</v>
      </c>
      <c r="C448" s="380" t="s">
        <v>1617</v>
      </c>
      <c r="D448" s="378" t="s">
        <v>395</v>
      </c>
      <c r="E448" s="379" t="s">
        <v>1658</v>
      </c>
      <c r="F448" s="377">
        <v>20481150125</v>
      </c>
      <c r="G448" s="380" t="s">
        <v>1349</v>
      </c>
      <c r="H448" s="381">
        <v>44410</v>
      </c>
      <c r="I448" s="393">
        <v>44411</v>
      </c>
      <c r="J448" s="380" t="s">
        <v>1400</v>
      </c>
    </row>
    <row r="449" spans="1:10" s="383" customFormat="1" ht="13.5" x14ac:dyDescent="0.25">
      <c r="A449" s="377" t="s">
        <v>1659</v>
      </c>
      <c r="B449" s="377" t="s">
        <v>1436</v>
      </c>
      <c r="C449" s="380" t="s">
        <v>1617</v>
      </c>
      <c r="D449" s="378" t="s">
        <v>395</v>
      </c>
      <c r="E449" s="379" t="s">
        <v>1660</v>
      </c>
      <c r="F449" s="377">
        <v>20607924989</v>
      </c>
      <c r="G449" s="380" t="s">
        <v>1349</v>
      </c>
      <c r="H449" s="381">
        <v>44421</v>
      </c>
      <c r="I449" s="393">
        <v>44421</v>
      </c>
      <c r="J449" s="380" t="s">
        <v>1400</v>
      </c>
    </row>
    <row r="450" spans="1:10" s="383" customFormat="1" ht="13.5" x14ac:dyDescent="0.25">
      <c r="A450" s="377" t="s">
        <v>1659</v>
      </c>
      <c r="B450" s="377" t="s">
        <v>1602</v>
      </c>
      <c r="C450" s="380" t="s">
        <v>1460</v>
      </c>
      <c r="D450" s="378" t="s">
        <v>1648</v>
      </c>
      <c r="E450" s="379" t="s">
        <v>1661</v>
      </c>
      <c r="F450" s="377">
        <v>20600886283</v>
      </c>
      <c r="G450" s="380" t="s">
        <v>1349</v>
      </c>
      <c r="H450" s="381">
        <v>44425</v>
      </c>
      <c r="I450" s="393">
        <v>44445</v>
      </c>
      <c r="J450" s="380" t="s">
        <v>1400</v>
      </c>
    </row>
    <row r="451" spans="1:10" s="383" customFormat="1" ht="13.5" x14ac:dyDescent="0.25">
      <c r="A451" s="377" t="s">
        <v>1659</v>
      </c>
      <c r="B451" s="377" t="s">
        <v>1602</v>
      </c>
      <c r="C451" s="380" t="s">
        <v>1460</v>
      </c>
      <c r="D451" s="378" t="s">
        <v>1662</v>
      </c>
      <c r="E451" s="379" t="s">
        <v>1663</v>
      </c>
      <c r="F451" s="377">
        <v>20603683804</v>
      </c>
      <c r="G451" s="380" t="s">
        <v>1349</v>
      </c>
      <c r="H451" s="381">
        <v>44425</v>
      </c>
      <c r="I451" s="393">
        <v>44441</v>
      </c>
      <c r="J451" s="380" t="s">
        <v>1400</v>
      </c>
    </row>
    <row r="452" spans="1:10" s="383" customFormat="1" ht="13.5" x14ac:dyDescent="0.25">
      <c r="A452" s="377" t="s">
        <v>1664</v>
      </c>
      <c r="B452" s="377" t="s">
        <v>1602</v>
      </c>
      <c r="C452" s="380" t="s">
        <v>1460</v>
      </c>
      <c r="D452" s="378" t="s">
        <v>1665</v>
      </c>
      <c r="E452" s="379" t="s">
        <v>1666</v>
      </c>
      <c r="F452" s="377">
        <v>20600886283</v>
      </c>
      <c r="G452" s="380" t="s">
        <v>1349</v>
      </c>
      <c r="H452" s="381">
        <v>44425</v>
      </c>
      <c r="I452" s="393">
        <v>44445</v>
      </c>
      <c r="J452" s="380" t="s">
        <v>1400</v>
      </c>
    </row>
    <row r="453" spans="1:10" s="383" customFormat="1" ht="13.5" x14ac:dyDescent="0.25">
      <c r="A453" s="377" t="s">
        <v>1667</v>
      </c>
      <c r="B453" s="377" t="s">
        <v>1436</v>
      </c>
      <c r="C453" s="380" t="s">
        <v>1617</v>
      </c>
      <c r="D453" s="378" t="s">
        <v>395</v>
      </c>
      <c r="E453" s="379" t="s">
        <v>1668</v>
      </c>
      <c r="F453" s="377">
        <v>10189810828</v>
      </c>
      <c r="G453" s="380" t="s">
        <v>1349</v>
      </c>
      <c r="H453" s="381">
        <v>44454</v>
      </c>
      <c r="I453" s="393">
        <v>44454</v>
      </c>
      <c r="J453" s="380" t="s">
        <v>1400</v>
      </c>
    </row>
    <row r="454" spans="1:10" s="383" customFormat="1" ht="24" x14ac:dyDescent="0.25">
      <c r="A454" s="377" t="s">
        <v>1669</v>
      </c>
      <c r="B454" s="377" t="s">
        <v>1436</v>
      </c>
      <c r="C454" s="380" t="s">
        <v>1617</v>
      </c>
      <c r="D454" s="378" t="s">
        <v>395</v>
      </c>
      <c r="E454" s="379" t="s">
        <v>1670</v>
      </c>
      <c r="F454" s="377">
        <v>10189810828</v>
      </c>
      <c r="G454" s="380" t="s">
        <v>1349</v>
      </c>
      <c r="H454" s="381">
        <v>44454</v>
      </c>
      <c r="I454" s="393">
        <v>44454</v>
      </c>
      <c r="J454" s="380" t="s">
        <v>1400</v>
      </c>
    </row>
    <row r="455" spans="1:10" s="383" customFormat="1" ht="13.5" x14ac:dyDescent="0.25">
      <c r="A455" s="377" t="s">
        <v>1671</v>
      </c>
      <c r="B455" s="377" t="s">
        <v>1602</v>
      </c>
      <c r="C455" s="380" t="s">
        <v>1460</v>
      </c>
      <c r="D455" s="378" t="s">
        <v>1672</v>
      </c>
      <c r="E455" s="379" t="s">
        <v>1673</v>
      </c>
      <c r="F455" s="377">
        <v>20606041641</v>
      </c>
      <c r="G455" s="380" t="s">
        <v>1349</v>
      </c>
      <c r="H455" s="381">
        <v>44455</v>
      </c>
      <c r="I455" s="393">
        <v>44460</v>
      </c>
      <c r="J455" s="380" t="s">
        <v>1400</v>
      </c>
    </row>
    <row r="456" spans="1:10" s="383" customFormat="1" ht="13.5" x14ac:dyDescent="0.25">
      <c r="A456" s="377" t="s">
        <v>1671</v>
      </c>
      <c r="B456" s="377" t="s">
        <v>1602</v>
      </c>
      <c r="C456" s="380" t="s">
        <v>1460</v>
      </c>
      <c r="D456" s="378" t="s">
        <v>1674</v>
      </c>
      <c r="E456" s="379" t="s">
        <v>1675</v>
      </c>
      <c r="F456" s="377">
        <v>20606041641</v>
      </c>
      <c r="G456" s="380" t="s">
        <v>1349</v>
      </c>
      <c r="H456" s="381">
        <v>44455</v>
      </c>
      <c r="I456" s="393">
        <v>44460</v>
      </c>
      <c r="J456" s="380" t="s">
        <v>1400</v>
      </c>
    </row>
    <row r="457" spans="1:10" s="383" customFormat="1" ht="13.5" x14ac:dyDescent="0.25">
      <c r="A457" s="377" t="s">
        <v>1671</v>
      </c>
      <c r="B457" s="377" t="s">
        <v>1602</v>
      </c>
      <c r="C457" s="380" t="s">
        <v>1460</v>
      </c>
      <c r="D457" s="378" t="s">
        <v>1676</v>
      </c>
      <c r="E457" s="379" t="s">
        <v>1677</v>
      </c>
      <c r="F457" s="377">
        <v>20606041641</v>
      </c>
      <c r="G457" s="380" t="s">
        <v>1349</v>
      </c>
      <c r="H457" s="381">
        <v>44455</v>
      </c>
      <c r="I457" s="393">
        <v>44460</v>
      </c>
      <c r="J457" s="380" t="s">
        <v>1400</v>
      </c>
    </row>
    <row r="458" spans="1:10" s="383" customFormat="1" ht="24" x14ac:dyDescent="0.25">
      <c r="A458" s="377" t="s">
        <v>1678</v>
      </c>
      <c r="B458" s="377" t="s">
        <v>1436</v>
      </c>
      <c r="C458" s="380" t="s">
        <v>1617</v>
      </c>
      <c r="D458" s="378" t="s">
        <v>395</v>
      </c>
      <c r="E458" s="379" t="s">
        <v>1679</v>
      </c>
      <c r="F458" s="377">
        <v>20601115795</v>
      </c>
      <c r="G458" s="380" t="s">
        <v>1349</v>
      </c>
      <c r="H458" s="381">
        <v>44482</v>
      </c>
      <c r="I458" s="393">
        <v>44482</v>
      </c>
      <c r="J458" s="380" t="s">
        <v>1400</v>
      </c>
    </row>
    <row r="459" spans="1:10" s="383" customFormat="1" ht="13.5" x14ac:dyDescent="0.25">
      <c r="A459" s="377" t="s">
        <v>1680</v>
      </c>
      <c r="B459" s="377" t="s">
        <v>1436</v>
      </c>
      <c r="C459" s="380" t="s">
        <v>1617</v>
      </c>
      <c r="D459" s="378" t="s">
        <v>395</v>
      </c>
      <c r="E459" s="379" t="s">
        <v>1681</v>
      </c>
      <c r="F459" s="377">
        <v>20607924989</v>
      </c>
      <c r="G459" s="380" t="s">
        <v>1349</v>
      </c>
      <c r="H459" s="381">
        <v>44487</v>
      </c>
      <c r="I459" s="393">
        <v>44496</v>
      </c>
      <c r="J459" s="380" t="s">
        <v>1400</v>
      </c>
    </row>
    <row r="460" spans="1:10" s="383" customFormat="1" ht="13.5" x14ac:dyDescent="0.25">
      <c r="A460" s="377" t="s">
        <v>1682</v>
      </c>
      <c r="B460" s="377" t="s">
        <v>1602</v>
      </c>
      <c r="C460" s="380" t="s">
        <v>1460</v>
      </c>
      <c r="D460" s="378" t="s">
        <v>1683</v>
      </c>
      <c r="E460" s="379" t="s">
        <v>1684</v>
      </c>
      <c r="F460" s="377">
        <v>20605334751</v>
      </c>
      <c r="G460" s="380" t="s">
        <v>1349</v>
      </c>
      <c r="H460" s="381">
        <v>44504</v>
      </c>
      <c r="I460" s="393">
        <v>44519</v>
      </c>
      <c r="J460" s="380" t="s">
        <v>1400</v>
      </c>
    </row>
    <row r="461" spans="1:10" s="383" customFormat="1" ht="24" x14ac:dyDescent="0.25">
      <c r="A461" s="377" t="s">
        <v>1685</v>
      </c>
      <c r="B461" s="377" t="s">
        <v>1436</v>
      </c>
      <c r="C461" s="380" t="s">
        <v>1617</v>
      </c>
      <c r="D461" s="378" t="s">
        <v>395</v>
      </c>
      <c r="E461" s="379" t="s">
        <v>1686</v>
      </c>
      <c r="F461" s="377">
        <v>10761301999</v>
      </c>
      <c r="G461" s="380" t="s">
        <v>1349</v>
      </c>
      <c r="H461" s="381">
        <v>44505</v>
      </c>
      <c r="I461" s="393">
        <v>44517</v>
      </c>
      <c r="J461" s="380" t="s">
        <v>1400</v>
      </c>
    </row>
    <row r="462" spans="1:10" s="383" customFormat="1" ht="13.5" x14ac:dyDescent="0.25">
      <c r="A462" s="377" t="s">
        <v>1687</v>
      </c>
      <c r="B462" s="377" t="s">
        <v>1436</v>
      </c>
      <c r="C462" s="380" t="s">
        <v>1617</v>
      </c>
      <c r="D462" s="378" t="s">
        <v>395</v>
      </c>
      <c r="E462" s="379" t="s">
        <v>1688</v>
      </c>
      <c r="F462" s="377">
        <v>10761301999</v>
      </c>
      <c r="G462" s="380" t="s">
        <v>1349</v>
      </c>
      <c r="H462" s="381">
        <v>44505</v>
      </c>
      <c r="I462" s="393">
        <v>44517</v>
      </c>
      <c r="J462" s="380" t="s">
        <v>1400</v>
      </c>
    </row>
    <row r="463" spans="1:10" s="383" customFormat="1" ht="24" x14ac:dyDescent="0.25">
      <c r="A463" s="377" t="s">
        <v>1689</v>
      </c>
      <c r="B463" s="377" t="s">
        <v>1602</v>
      </c>
      <c r="C463" s="380" t="s">
        <v>1460</v>
      </c>
      <c r="D463" s="378" t="s">
        <v>1690</v>
      </c>
      <c r="E463" s="379" t="s">
        <v>1691</v>
      </c>
      <c r="F463" s="377">
        <v>20481150125</v>
      </c>
      <c r="G463" s="380" t="s">
        <v>1349</v>
      </c>
      <c r="H463" s="381">
        <v>44510</v>
      </c>
      <c r="I463" s="393">
        <v>44517</v>
      </c>
      <c r="J463" s="380" t="s">
        <v>1400</v>
      </c>
    </row>
    <row r="464" spans="1:10" s="383" customFormat="1" ht="24" x14ac:dyDescent="0.25">
      <c r="A464" s="377" t="s">
        <v>1689</v>
      </c>
      <c r="B464" s="377" t="s">
        <v>1602</v>
      </c>
      <c r="C464" s="380" t="s">
        <v>1460</v>
      </c>
      <c r="D464" s="378" t="s">
        <v>1692</v>
      </c>
      <c r="E464" s="379" t="s">
        <v>1693</v>
      </c>
      <c r="F464" s="377">
        <v>20601710308</v>
      </c>
      <c r="G464" s="380" t="s">
        <v>1349</v>
      </c>
      <c r="H464" s="381">
        <v>44510</v>
      </c>
      <c r="I464" s="393">
        <v>44516</v>
      </c>
      <c r="J464" s="380" t="s">
        <v>1400</v>
      </c>
    </row>
    <row r="465" spans="1:10" s="383" customFormat="1" ht="13.5" x14ac:dyDescent="0.25">
      <c r="A465" s="377" t="s">
        <v>1694</v>
      </c>
      <c r="B465" s="377" t="s">
        <v>1602</v>
      </c>
      <c r="C465" s="380" t="s">
        <v>1460</v>
      </c>
      <c r="D465" s="378" t="s">
        <v>1695</v>
      </c>
      <c r="E465" s="379" t="s">
        <v>1696</v>
      </c>
      <c r="F465" s="377">
        <v>20600815467</v>
      </c>
      <c r="G465" s="380" t="s">
        <v>1349</v>
      </c>
      <c r="H465" s="381">
        <v>44511</v>
      </c>
      <c r="I465" s="393">
        <v>44515</v>
      </c>
      <c r="J465" s="380" t="s">
        <v>1400</v>
      </c>
    </row>
    <row r="466" spans="1:10" s="383" customFormat="1" ht="37.5" customHeight="1" x14ac:dyDescent="0.25">
      <c r="A466" s="377" t="s">
        <v>1697</v>
      </c>
      <c r="B466" s="377" t="s">
        <v>1436</v>
      </c>
      <c r="C466" s="380" t="s">
        <v>1617</v>
      </c>
      <c r="D466" s="378" t="s">
        <v>395</v>
      </c>
      <c r="E466" s="379" t="s">
        <v>1698</v>
      </c>
      <c r="F466" s="377">
        <v>10189810828</v>
      </c>
      <c r="G466" s="380" t="s">
        <v>1349</v>
      </c>
      <c r="H466" s="381">
        <v>44523</v>
      </c>
      <c r="I466" s="393">
        <v>44523</v>
      </c>
      <c r="J466" s="380" t="s">
        <v>1400</v>
      </c>
    </row>
    <row r="467" spans="1:10" s="383" customFormat="1" ht="13.5" x14ac:dyDescent="0.25">
      <c r="A467" s="377" t="s">
        <v>1699</v>
      </c>
      <c r="B467" s="377" t="s">
        <v>1436</v>
      </c>
      <c r="C467" s="380" t="s">
        <v>1617</v>
      </c>
      <c r="D467" s="378" t="s">
        <v>395</v>
      </c>
      <c r="E467" s="379" t="s">
        <v>1700</v>
      </c>
      <c r="F467" s="377">
        <v>20608145207</v>
      </c>
      <c r="G467" s="380" t="s">
        <v>1349</v>
      </c>
      <c r="H467" s="381">
        <v>44544</v>
      </c>
      <c r="I467" s="393">
        <v>44560</v>
      </c>
      <c r="J467" s="380" t="s">
        <v>1400</v>
      </c>
    </row>
    <row r="468" spans="1:10" s="383" customFormat="1" ht="24" x14ac:dyDescent="0.25">
      <c r="A468" s="377" t="s">
        <v>1701</v>
      </c>
      <c r="B468" s="377" t="s">
        <v>1436</v>
      </c>
      <c r="C468" s="380" t="s">
        <v>1617</v>
      </c>
      <c r="D468" s="378" t="s">
        <v>395</v>
      </c>
      <c r="E468" s="379" t="s">
        <v>1702</v>
      </c>
      <c r="F468" s="377">
        <v>20481068381</v>
      </c>
      <c r="G468" s="380" t="s">
        <v>1349</v>
      </c>
      <c r="H468" s="381">
        <v>44544</v>
      </c>
      <c r="I468" s="393">
        <v>44550</v>
      </c>
      <c r="J468" s="380" t="s">
        <v>1400</v>
      </c>
    </row>
    <row r="469" spans="1:10" s="383" customFormat="1" ht="24" customHeight="1" x14ac:dyDescent="0.25">
      <c r="A469" s="377" t="s">
        <v>1703</v>
      </c>
      <c r="B469" s="377" t="s">
        <v>1436</v>
      </c>
      <c r="C469" s="380" t="s">
        <v>1617</v>
      </c>
      <c r="D469" s="378" t="s">
        <v>395</v>
      </c>
      <c r="E469" s="379" t="s">
        <v>1704</v>
      </c>
      <c r="F469" s="377">
        <v>20608274571</v>
      </c>
      <c r="G469" s="380" t="s">
        <v>1349</v>
      </c>
      <c r="H469" s="381">
        <v>44544</v>
      </c>
      <c r="I469" s="393">
        <v>44560</v>
      </c>
      <c r="J469" s="380" t="s">
        <v>1400</v>
      </c>
    </row>
    <row r="470" spans="1:10" s="383" customFormat="1" ht="24" customHeight="1" x14ac:dyDescent="0.25">
      <c r="A470" s="377" t="s">
        <v>1705</v>
      </c>
      <c r="B470" s="377" t="s">
        <v>1602</v>
      </c>
      <c r="C470" s="380" t="s">
        <v>1460</v>
      </c>
      <c r="D470" s="378" t="s">
        <v>1706</v>
      </c>
      <c r="E470" s="379" t="s">
        <v>1707</v>
      </c>
      <c r="F470" s="377">
        <v>20607924989</v>
      </c>
      <c r="G470" s="380" t="s">
        <v>1349</v>
      </c>
      <c r="H470" s="381">
        <v>44545</v>
      </c>
      <c r="I470" s="393">
        <v>44546</v>
      </c>
      <c r="J470" s="380" t="s">
        <v>1400</v>
      </c>
    </row>
    <row r="471" spans="1:10" s="383" customFormat="1" ht="24" x14ac:dyDescent="0.25">
      <c r="A471" s="377" t="s">
        <v>1708</v>
      </c>
      <c r="B471" s="377" t="s">
        <v>1602</v>
      </c>
      <c r="C471" s="380" t="s">
        <v>1460</v>
      </c>
      <c r="D471" s="378" t="s">
        <v>1709</v>
      </c>
      <c r="E471" s="379" t="s">
        <v>1710</v>
      </c>
      <c r="F471" s="377">
        <v>20608145207</v>
      </c>
      <c r="G471" s="380" t="s">
        <v>1349</v>
      </c>
      <c r="H471" s="381">
        <v>44550</v>
      </c>
      <c r="I471" s="393">
        <v>44560</v>
      </c>
      <c r="J471" s="380" t="s">
        <v>1400</v>
      </c>
    </row>
    <row r="472" spans="1:10" s="383" customFormat="1" ht="24" x14ac:dyDescent="0.25">
      <c r="A472" s="377" t="s">
        <v>1708</v>
      </c>
      <c r="B472" s="377" t="s">
        <v>1602</v>
      </c>
      <c r="C472" s="380" t="s">
        <v>1460</v>
      </c>
      <c r="D472" s="378" t="s">
        <v>1711</v>
      </c>
      <c r="E472" s="379" t="s">
        <v>1712</v>
      </c>
      <c r="F472" s="377">
        <v>20608145207</v>
      </c>
      <c r="G472" s="380" t="s">
        <v>1349</v>
      </c>
      <c r="H472" s="381">
        <v>44550</v>
      </c>
      <c r="I472" s="393">
        <v>44560</v>
      </c>
      <c r="J472" s="380" t="s">
        <v>1400</v>
      </c>
    </row>
    <row r="473" spans="1:10" s="383" customFormat="1" ht="24" x14ac:dyDescent="0.25">
      <c r="A473" s="377" t="s">
        <v>1708</v>
      </c>
      <c r="B473" s="377" t="s">
        <v>1602</v>
      </c>
      <c r="C473" s="380" t="s">
        <v>1460</v>
      </c>
      <c r="D473" s="378" t="s">
        <v>1713</v>
      </c>
      <c r="E473" s="379" t="s">
        <v>1714</v>
      </c>
      <c r="F473" s="377">
        <v>20605367594</v>
      </c>
      <c r="G473" s="380" t="s">
        <v>1349</v>
      </c>
      <c r="H473" s="381">
        <v>44550</v>
      </c>
      <c r="I473" s="393">
        <v>44553</v>
      </c>
      <c r="J473" s="380" t="s">
        <v>1400</v>
      </c>
    </row>
    <row r="474" spans="1:10" s="383" customFormat="1" ht="13.5" x14ac:dyDescent="0.25">
      <c r="A474" s="377" t="s">
        <v>1715</v>
      </c>
      <c r="B474" s="377" t="s">
        <v>1436</v>
      </c>
      <c r="C474" s="380" t="s">
        <v>1617</v>
      </c>
      <c r="D474" s="378" t="s">
        <v>395</v>
      </c>
      <c r="E474" s="379" t="s">
        <v>1716</v>
      </c>
      <c r="F474" s="377">
        <v>20481150125</v>
      </c>
      <c r="G474" s="380" t="s">
        <v>1349</v>
      </c>
      <c r="H474" s="381">
        <v>44559</v>
      </c>
      <c r="I474" s="393">
        <v>44559</v>
      </c>
      <c r="J474" s="380" t="s">
        <v>1400</v>
      </c>
    </row>
    <row r="475" spans="1:10" s="383" customFormat="1" ht="13.5" x14ac:dyDescent="0.25">
      <c r="A475" s="377" t="s">
        <v>1717</v>
      </c>
      <c r="B475" s="377" t="s">
        <v>1436</v>
      </c>
      <c r="C475" s="380" t="s">
        <v>1617</v>
      </c>
      <c r="D475" s="378" t="s">
        <v>395</v>
      </c>
      <c r="E475" s="379" t="s">
        <v>1718</v>
      </c>
      <c r="F475" s="377">
        <v>20481150125</v>
      </c>
      <c r="G475" s="380" t="s">
        <v>1349</v>
      </c>
      <c r="H475" s="381">
        <v>44560</v>
      </c>
      <c r="I475" s="393">
        <v>44560</v>
      </c>
      <c r="J475" s="380" t="s">
        <v>1400</v>
      </c>
    </row>
    <row r="476" spans="1:10" s="383" customFormat="1" ht="24" x14ac:dyDescent="0.25">
      <c r="A476" s="377" t="s">
        <v>1719</v>
      </c>
      <c r="B476" s="377" t="s">
        <v>1436</v>
      </c>
      <c r="C476" s="380" t="s">
        <v>1617</v>
      </c>
      <c r="D476" s="378" t="s">
        <v>395</v>
      </c>
      <c r="E476" s="379" t="s">
        <v>1720</v>
      </c>
      <c r="F476" s="377">
        <v>20607604984</v>
      </c>
      <c r="G476" s="380" t="s">
        <v>1721</v>
      </c>
      <c r="H476" s="381">
        <v>44812</v>
      </c>
      <c r="I476" s="382" t="s">
        <v>1721</v>
      </c>
      <c r="J476" s="380"/>
    </row>
    <row r="477" spans="1:10" s="383" customFormat="1" ht="13.5" x14ac:dyDescent="0.25">
      <c r="A477" s="377" t="s">
        <v>1722</v>
      </c>
      <c r="B477" s="377" t="s">
        <v>1436</v>
      </c>
      <c r="C477" s="380" t="s">
        <v>1617</v>
      </c>
      <c r="D477" s="378" t="s">
        <v>395</v>
      </c>
      <c r="E477" s="379" t="s">
        <v>1723</v>
      </c>
      <c r="F477" s="377">
        <v>20607604984</v>
      </c>
      <c r="G477" s="380" t="s">
        <v>1721</v>
      </c>
      <c r="H477" s="381">
        <v>44812</v>
      </c>
      <c r="I477" s="382" t="s">
        <v>1721</v>
      </c>
      <c r="J477" s="380"/>
    </row>
    <row r="478" spans="1:10" s="383" customFormat="1" ht="13.5" x14ac:dyDescent="0.25">
      <c r="A478" s="377" t="s">
        <v>1601</v>
      </c>
      <c r="B478" s="377" t="s">
        <v>1602</v>
      </c>
      <c r="C478" s="380" t="s">
        <v>1460</v>
      </c>
      <c r="D478" s="378" t="s">
        <v>1608</v>
      </c>
      <c r="E478" s="379" t="s">
        <v>1609</v>
      </c>
      <c r="F478" s="377">
        <v>20600007310</v>
      </c>
      <c r="G478" s="380" t="s">
        <v>1349</v>
      </c>
      <c r="H478" s="381">
        <v>44250</v>
      </c>
      <c r="I478" s="393">
        <v>44265</v>
      </c>
      <c r="J478" s="380"/>
    </row>
    <row r="479" spans="1:10" s="383" customFormat="1" ht="13.5" x14ac:dyDescent="0.25">
      <c r="A479" s="377" t="s">
        <v>1601</v>
      </c>
      <c r="B479" s="377" t="s">
        <v>1602</v>
      </c>
      <c r="C479" s="380" t="s">
        <v>1460</v>
      </c>
      <c r="D479" s="378" t="s">
        <v>1610</v>
      </c>
      <c r="E479" s="379" t="s">
        <v>1611</v>
      </c>
      <c r="F479" s="377">
        <v>10767630242</v>
      </c>
      <c r="G479" s="380" t="s">
        <v>1349</v>
      </c>
      <c r="H479" s="381">
        <v>44250</v>
      </c>
      <c r="I479" s="393">
        <v>44265</v>
      </c>
      <c r="J479" s="380"/>
    </row>
    <row r="480" spans="1:10" s="383" customFormat="1" ht="13.5" x14ac:dyDescent="0.25">
      <c r="A480" s="377" t="s">
        <v>1601</v>
      </c>
      <c r="B480" s="377" t="s">
        <v>1602</v>
      </c>
      <c r="C480" s="380" t="s">
        <v>1460</v>
      </c>
      <c r="D480" s="378" t="s">
        <v>1612</v>
      </c>
      <c r="E480" s="379" t="s">
        <v>1613</v>
      </c>
      <c r="F480" s="377">
        <v>20604564162</v>
      </c>
      <c r="G480" s="380" t="s">
        <v>1349</v>
      </c>
      <c r="H480" s="381">
        <v>44250</v>
      </c>
      <c r="I480" s="393">
        <v>44260</v>
      </c>
      <c r="J480" s="380"/>
    </row>
    <row r="481" spans="1:10" s="383" customFormat="1" ht="13.5" x14ac:dyDescent="0.25">
      <c r="A481" s="377" t="s">
        <v>1601</v>
      </c>
      <c r="B481" s="377" t="s">
        <v>1602</v>
      </c>
      <c r="C481" s="380" t="s">
        <v>1460</v>
      </c>
      <c r="D481" s="378" t="s">
        <v>1614</v>
      </c>
      <c r="E481" s="379" t="s">
        <v>1615</v>
      </c>
      <c r="F481" s="377">
        <v>20553282005</v>
      </c>
      <c r="G481" s="380" t="s">
        <v>1349</v>
      </c>
      <c r="H481" s="381">
        <v>44250</v>
      </c>
      <c r="I481" s="393">
        <v>44261</v>
      </c>
      <c r="J481" s="380"/>
    </row>
    <row r="482" spans="1:10" s="383" customFormat="1" ht="24" x14ac:dyDescent="0.25">
      <c r="A482" s="377" t="s">
        <v>1616</v>
      </c>
      <c r="B482" s="377" t="s">
        <v>1724</v>
      </c>
      <c r="C482" s="380" t="s">
        <v>1617</v>
      </c>
      <c r="D482" s="378" t="s">
        <v>395</v>
      </c>
      <c r="E482" s="379" t="s">
        <v>1618</v>
      </c>
      <c r="F482" s="377">
        <v>20481150125</v>
      </c>
      <c r="G482" s="380" t="s">
        <v>1349</v>
      </c>
      <c r="H482" s="381">
        <v>44284</v>
      </c>
      <c r="I482" s="393">
        <v>44292</v>
      </c>
      <c r="J482" s="380"/>
    </row>
    <row r="483" spans="1:10" s="383" customFormat="1" ht="24" x14ac:dyDescent="0.25">
      <c r="A483" s="377" t="s">
        <v>1725</v>
      </c>
      <c r="B483" s="377" t="s">
        <v>1724</v>
      </c>
      <c r="C483" s="380" t="s">
        <v>1617</v>
      </c>
      <c r="D483" s="378" t="s">
        <v>1606</v>
      </c>
      <c r="E483" s="379" t="s">
        <v>1726</v>
      </c>
      <c r="F483" s="377">
        <v>10761301999</v>
      </c>
      <c r="G483" s="380" t="s">
        <v>1349</v>
      </c>
      <c r="H483" s="381">
        <v>44268</v>
      </c>
      <c r="I483" s="393">
        <v>44294</v>
      </c>
      <c r="J483" s="380"/>
    </row>
    <row r="484" spans="1:10" s="383" customFormat="1" ht="13.5" x14ac:dyDescent="0.25">
      <c r="A484" s="377" t="s">
        <v>1621</v>
      </c>
      <c r="B484" s="377" t="s">
        <v>1436</v>
      </c>
      <c r="C484" s="380" t="s">
        <v>1617</v>
      </c>
      <c r="D484" s="378" t="s">
        <v>395</v>
      </c>
      <c r="E484" s="379" t="s">
        <v>1622</v>
      </c>
      <c r="F484" s="377">
        <v>10189810828</v>
      </c>
      <c r="G484" s="380" t="s">
        <v>1349</v>
      </c>
      <c r="H484" s="381">
        <v>44294</v>
      </c>
      <c r="I484" s="393">
        <v>44294</v>
      </c>
      <c r="J484" s="380"/>
    </row>
    <row r="485" spans="1:10" s="383" customFormat="1" ht="24" x14ac:dyDescent="0.25">
      <c r="A485" s="377" t="s">
        <v>1623</v>
      </c>
      <c r="B485" s="377" t="s">
        <v>1724</v>
      </c>
      <c r="C485" s="380" t="s">
        <v>1617</v>
      </c>
      <c r="D485" s="378" t="s">
        <v>395</v>
      </c>
      <c r="E485" s="379" t="s">
        <v>1624</v>
      </c>
      <c r="F485" s="377">
        <v>20406139110</v>
      </c>
      <c r="G485" s="380" t="s">
        <v>1349</v>
      </c>
      <c r="H485" s="381">
        <v>44299</v>
      </c>
      <c r="I485" s="393">
        <v>44300</v>
      </c>
      <c r="J485" s="380"/>
    </row>
    <row r="486" spans="1:10" s="383" customFormat="1" ht="13.5" x14ac:dyDescent="0.25">
      <c r="A486" s="377" t="s">
        <v>1625</v>
      </c>
      <c r="B486" s="377" t="s">
        <v>1602</v>
      </c>
      <c r="C486" s="380" t="s">
        <v>1460</v>
      </c>
      <c r="D486" s="378" t="s">
        <v>1626</v>
      </c>
      <c r="E486" s="379" t="s">
        <v>1627</v>
      </c>
      <c r="F486" s="377">
        <v>20604317607</v>
      </c>
      <c r="G486" s="380" t="s">
        <v>1349</v>
      </c>
      <c r="H486" s="381">
        <v>44301</v>
      </c>
      <c r="I486" s="393">
        <v>44302</v>
      </c>
      <c r="J486" s="380"/>
    </row>
    <row r="487" spans="1:10" s="383" customFormat="1" ht="13.5" x14ac:dyDescent="0.25">
      <c r="A487" s="377" t="s">
        <v>1625</v>
      </c>
      <c r="B487" s="377" t="s">
        <v>1602</v>
      </c>
      <c r="C487" s="380" t="s">
        <v>1460</v>
      </c>
      <c r="D487" s="378" t="s">
        <v>1727</v>
      </c>
      <c r="E487" s="379" t="s">
        <v>1629</v>
      </c>
      <c r="F487" s="377">
        <v>20604317607</v>
      </c>
      <c r="G487" s="380" t="s">
        <v>1349</v>
      </c>
      <c r="H487" s="381">
        <v>44301</v>
      </c>
      <c r="I487" s="393">
        <v>44302</v>
      </c>
      <c r="J487" s="380"/>
    </row>
    <row r="488" spans="1:10" s="383" customFormat="1" ht="24" x14ac:dyDescent="0.25">
      <c r="A488" s="377" t="s">
        <v>1630</v>
      </c>
      <c r="B488" s="377" t="s">
        <v>1724</v>
      </c>
      <c r="C488" s="380" t="s">
        <v>1617</v>
      </c>
      <c r="D488" s="378" t="s">
        <v>395</v>
      </c>
      <c r="E488" s="379" t="s">
        <v>1631</v>
      </c>
      <c r="F488" s="377">
        <v>10761301999</v>
      </c>
      <c r="G488" s="380" t="s">
        <v>1349</v>
      </c>
      <c r="H488" s="381">
        <v>44314</v>
      </c>
      <c r="I488" s="393">
        <v>44315</v>
      </c>
      <c r="J488" s="380"/>
    </row>
    <row r="489" spans="1:10" s="383" customFormat="1" ht="24" x14ac:dyDescent="0.25">
      <c r="A489" s="377" t="s">
        <v>1632</v>
      </c>
      <c r="B489" s="377" t="s">
        <v>1724</v>
      </c>
      <c r="C489" s="380" t="s">
        <v>1617</v>
      </c>
      <c r="D489" s="378" t="s">
        <v>395</v>
      </c>
      <c r="E489" s="379" t="s">
        <v>1633</v>
      </c>
      <c r="F489" s="377">
        <v>20607239992</v>
      </c>
      <c r="G489" s="380" t="s">
        <v>1349</v>
      </c>
      <c r="H489" s="381">
        <v>44333</v>
      </c>
      <c r="I489" s="393">
        <v>44333</v>
      </c>
      <c r="J489" s="380"/>
    </row>
    <row r="490" spans="1:10" s="383" customFormat="1" ht="24" x14ac:dyDescent="0.25">
      <c r="A490" s="377" t="s">
        <v>1634</v>
      </c>
      <c r="B490" s="377" t="s">
        <v>1724</v>
      </c>
      <c r="C490" s="380" t="s">
        <v>1617</v>
      </c>
      <c r="D490" s="378" t="s">
        <v>395</v>
      </c>
      <c r="E490" s="379" t="s">
        <v>1635</v>
      </c>
      <c r="F490" s="377">
        <v>20607239992</v>
      </c>
      <c r="G490" s="380" t="s">
        <v>1349</v>
      </c>
      <c r="H490" s="381">
        <v>44333</v>
      </c>
      <c r="I490" s="393">
        <v>44333</v>
      </c>
      <c r="J490" s="380"/>
    </row>
    <row r="491" spans="1:10" s="383" customFormat="1" ht="13.5" x14ac:dyDescent="0.25">
      <c r="A491" s="377" t="s">
        <v>1636</v>
      </c>
      <c r="B491" s="377" t="s">
        <v>1602</v>
      </c>
      <c r="C491" s="380" t="s">
        <v>1460</v>
      </c>
      <c r="D491" s="378" t="s">
        <v>1637</v>
      </c>
      <c r="E491" s="379" t="s">
        <v>1638</v>
      </c>
      <c r="F491" s="377">
        <v>20481068381</v>
      </c>
      <c r="G491" s="380" t="s">
        <v>1349</v>
      </c>
      <c r="H491" s="381">
        <v>44334</v>
      </c>
      <c r="I491" s="393">
        <v>44335</v>
      </c>
      <c r="J491" s="380"/>
    </row>
    <row r="492" spans="1:10" s="383" customFormat="1" ht="13.5" x14ac:dyDescent="0.25">
      <c r="A492" s="377" t="s">
        <v>1639</v>
      </c>
      <c r="B492" s="377" t="s">
        <v>1602</v>
      </c>
      <c r="C492" s="380" t="s">
        <v>1460</v>
      </c>
      <c r="D492" s="378" t="s">
        <v>1637</v>
      </c>
      <c r="E492" s="379" t="s">
        <v>1640</v>
      </c>
      <c r="F492" s="377">
        <v>20481068381</v>
      </c>
      <c r="G492" s="380" t="s">
        <v>1349</v>
      </c>
      <c r="H492" s="381">
        <v>44334</v>
      </c>
      <c r="I492" s="393">
        <v>44335</v>
      </c>
      <c r="J492" s="380"/>
    </row>
    <row r="493" spans="1:10" s="383" customFormat="1" ht="13.5" x14ac:dyDescent="0.25">
      <c r="A493" s="377" t="s">
        <v>1639</v>
      </c>
      <c r="B493" s="377" t="s">
        <v>1602</v>
      </c>
      <c r="C493" s="380" t="s">
        <v>1460</v>
      </c>
      <c r="D493" s="378" t="s">
        <v>1641</v>
      </c>
      <c r="E493" s="379" t="s">
        <v>1642</v>
      </c>
      <c r="F493" s="377">
        <v>20600767985</v>
      </c>
      <c r="G493" s="380"/>
      <c r="H493" s="381"/>
      <c r="I493" s="393"/>
      <c r="J493" s="380"/>
    </row>
    <row r="494" spans="1:10" s="383" customFormat="1" ht="13.5" x14ac:dyDescent="0.25">
      <c r="A494" s="377" t="s">
        <v>1728</v>
      </c>
      <c r="B494" s="377"/>
      <c r="C494" s="380"/>
      <c r="D494" s="378"/>
      <c r="E494" s="379"/>
      <c r="F494" s="377"/>
      <c r="G494" s="380"/>
      <c r="H494" s="381"/>
      <c r="I494" s="393"/>
      <c r="J494" s="380"/>
    </row>
    <row r="495" spans="1:10" s="383" customFormat="1" ht="13.5" x14ac:dyDescent="0.25">
      <c r="A495" s="377" t="s">
        <v>1729</v>
      </c>
      <c r="B495" s="377" t="s">
        <v>1436</v>
      </c>
      <c r="C495" s="380" t="s">
        <v>1617</v>
      </c>
      <c r="D495" s="378" t="s">
        <v>395</v>
      </c>
      <c r="E495" s="379" t="s">
        <v>1730</v>
      </c>
      <c r="F495" s="377">
        <v>20132023540</v>
      </c>
      <c r="G495" s="380" t="s">
        <v>1349</v>
      </c>
      <c r="H495" s="381">
        <v>44197</v>
      </c>
      <c r="I495" s="393">
        <v>44561</v>
      </c>
      <c r="J495" s="380" t="s">
        <v>1400</v>
      </c>
    </row>
    <row r="496" spans="1:10" s="383" customFormat="1" ht="13.5" x14ac:dyDescent="0.25">
      <c r="A496" s="377" t="s">
        <v>1731</v>
      </c>
      <c r="B496" s="377" t="s">
        <v>1436</v>
      </c>
      <c r="C496" s="380" t="s">
        <v>1617</v>
      </c>
      <c r="D496" s="378" t="s">
        <v>395</v>
      </c>
      <c r="E496" s="379" t="s">
        <v>1732</v>
      </c>
      <c r="F496" s="377">
        <v>20132023540</v>
      </c>
      <c r="G496" s="380" t="s">
        <v>1349</v>
      </c>
      <c r="H496" s="381">
        <v>44197</v>
      </c>
      <c r="I496" s="393">
        <v>44561</v>
      </c>
      <c r="J496" s="380" t="s">
        <v>1400</v>
      </c>
    </row>
    <row r="497" spans="1:10" s="383" customFormat="1" ht="13.5" x14ac:dyDescent="0.25">
      <c r="A497" s="377" t="s">
        <v>1733</v>
      </c>
      <c r="B497" s="377" t="s">
        <v>1436</v>
      </c>
      <c r="C497" s="380" t="s">
        <v>1617</v>
      </c>
      <c r="D497" s="378" t="s">
        <v>395</v>
      </c>
      <c r="E497" s="379" t="s">
        <v>1734</v>
      </c>
      <c r="F497" s="377">
        <v>20132023540</v>
      </c>
      <c r="G497" s="380" t="s">
        <v>1349</v>
      </c>
      <c r="H497" s="381">
        <v>44197</v>
      </c>
      <c r="I497" s="393">
        <v>44561</v>
      </c>
      <c r="J497" s="380" t="s">
        <v>1400</v>
      </c>
    </row>
    <row r="498" spans="1:10" s="383" customFormat="1" ht="13.5" x14ac:dyDescent="0.25">
      <c r="A498" s="377" t="s">
        <v>1735</v>
      </c>
      <c r="B498" s="377" t="s">
        <v>1436</v>
      </c>
      <c r="C498" s="380" t="s">
        <v>1617</v>
      </c>
      <c r="D498" s="378" t="s">
        <v>395</v>
      </c>
      <c r="E498" s="379" t="s">
        <v>1736</v>
      </c>
      <c r="F498" s="377">
        <v>20132023540</v>
      </c>
      <c r="G498" s="380" t="s">
        <v>1349</v>
      </c>
      <c r="H498" s="381">
        <v>44197</v>
      </c>
      <c r="I498" s="393">
        <v>44561</v>
      </c>
      <c r="J498" s="380" t="s">
        <v>1400</v>
      </c>
    </row>
    <row r="499" spans="1:10" s="383" customFormat="1" ht="24" x14ac:dyDescent="0.25">
      <c r="A499" s="377" t="s">
        <v>1737</v>
      </c>
      <c r="B499" s="377" t="s">
        <v>1436</v>
      </c>
      <c r="C499" s="380" t="s">
        <v>1617</v>
      </c>
      <c r="D499" s="378" t="s">
        <v>395</v>
      </c>
      <c r="E499" s="379" t="s">
        <v>1738</v>
      </c>
      <c r="F499" s="377">
        <v>10181317782</v>
      </c>
      <c r="G499" s="380" t="s">
        <v>1349</v>
      </c>
      <c r="H499" s="381">
        <v>44304</v>
      </c>
      <c r="I499" s="393">
        <v>44454</v>
      </c>
      <c r="J499" s="380" t="s">
        <v>1400</v>
      </c>
    </row>
    <row r="500" spans="1:10" s="383" customFormat="1" ht="13.5" x14ac:dyDescent="0.25">
      <c r="A500" s="377" t="s">
        <v>1739</v>
      </c>
      <c r="B500" s="377" t="s">
        <v>1436</v>
      </c>
      <c r="C500" s="380" t="s">
        <v>1617</v>
      </c>
      <c r="D500" s="378" t="s">
        <v>395</v>
      </c>
      <c r="E500" s="379" t="s">
        <v>1740</v>
      </c>
      <c r="F500" s="377">
        <v>10700778809</v>
      </c>
      <c r="G500" s="380" t="s">
        <v>1349</v>
      </c>
      <c r="H500" s="381">
        <v>44304</v>
      </c>
      <c r="I500" s="393">
        <v>44422</v>
      </c>
      <c r="J500" s="380" t="s">
        <v>1400</v>
      </c>
    </row>
    <row r="501" spans="1:10" s="383" customFormat="1" ht="13.5" x14ac:dyDescent="0.25">
      <c r="A501" s="377" t="s">
        <v>1741</v>
      </c>
      <c r="B501" s="377" t="s">
        <v>1436</v>
      </c>
      <c r="C501" s="380" t="s">
        <v>1617</v>
      </c>
      <c r="D501" s="378" t="s">
        <v>395</v>
      </c>
      <c r="E501" s="379" t="s">
        <v>1742</v>
      </c>
      <c r="F501" s="377">
        <v>10413469959</v>
      </c>
      <c r="G501" s="380" t="s">
        <v>1349</v>
      </c>
      <c r="H501" s="381">
        <v>44305</v>
      </c>
      <c r="I501" s="393">
        <v>44364</v>
      </c>
      <c r="J501" s="380" t="s">
        <v>1400</v>
      </c>
    </row>
    <row r="502" spans="1:10" s="383" customFormat="1" ht="13.5" x14ac:dyDescent="0.25">
      <c r="A502" s="377" t="s">
        <v>1743</v>
      </c>
      <c r="B502" s="377" t="s">
        <v>1436</v>
      </c>
      <c r="C502" s="380" t="s">
        <v>1617</v>
      </c>
      <c r="D502" s="378" t="s">
        <v>395</v>
      </c>
      <c r="E502" s="379" t="s">
        <v>1744</v>
      </c>
      <c r="F502" s="377">
        <v>10407806021</v>
      </c>
      <c r="G502" s="380" t="s">
        <v>1349</v>
      </c>
      <c r="H502" s="381">
        <v>44309</v>
      </c>
      <c r="I502" s="393">
        <v>44428</v>
      </c>
      <c r="J502" s="380" t="s">
        <v>1400</v>
      </c>
    </row>
    <row r="503" spans="1:10" s="383" customFormat="1" ht="24" x14ac:dyDescent="0.25">
      <c r="A503" s="377" t="s">
        <v>1745</v>
      </c>
      <c r="B503" s="377" t="s">
        <v>845</v>
      </c>
      <c r="C503" s="380"/>
      <c r="D503" s="378" t="s">
        <v>1603</v>
      </c>
      <c r="E503" s="379" t="s">
        <v>1746</v>
      </c>
      <c r="F503" s="377">
        <v>20600137752</v>
      </c>
      <c r="G503" s="380" t="s">
        <v>1349</v>
      </c>
      <c r="H503" s="381">
        <v>44259</v>
      </c>
      <c r="I503" s="393">
        <v>44260</v>
      </c>
      <c r="J503" s="380" t="s">
        <v>1400</v>
      </c>
    </row>
    <row r="504" spans="1:10" s="383" customFormat="1" ht="13.5" x14ac:dyDescent="0.25">
      <c r="A504" s="377" t="s">
        <v>1747</v>
      </c>
      <c r="B504" s="377" t="s">
        <v>1436</v>
      </c>
      <c r="C504" s="380" t="s">
        <v>1617</v>
      </c>
      <c r="D504" s="378" t="s">
        <v>395</v>
      </c>
      <c r="E504" s="379" t="s">
        <v>1748</v>
      </c>
      <c r="F504" s="377">
        <v>10413469959</v>
      </c>
      <c r="G504" s="380" t="s">
        <v>1349</v>
      </c>
      <c r="H504" s="381">
        <v>44365</v>
      </c>
      <c r="I504" s="393">
        <v>44544</v>
      </c>
      <c r="J504" s="380" t="s">
        <v>1400</v>
      </c>
    </row>
    <row r="505" spans="1:10" s="383" customFormat="1" ht="24" x14ac:dyDescent="0.25">
      <c r="A505" s="377" t="s">
        <v>1749</v>
      </c>
      <c r="B505" s="377" t="s">
        <v>1436</v>
      </c>
      <c r="C505" s="380" t="s">
        <v>1617</v>
      </c>
      <c r="D505" s="378" t="s">
        <v>395</v>
      </c>
      <c r="E505" s="379" t="s">
        <v>1750</v>
      </c>
      <c r="F505" s="377">
        <v>10189800199</v>
      </c>
      <c r="G505" s="380" t="s">
        <v>1349</v>
      </c>
      <c r="H505" s="381">
        <v>44298</v>
      </c>
      <c r="I505" s="393">
        <v>44389</v>
      </c>
      <c r="J505" s="380" t="s">
        <v>1400</v>
      </c>
    </row>
    <row r="506" spans="1:10" s="383" customFormat="1" ht="24" x14ac:dyDescent="0.25">
      <c r="A506" s="377" t="s">
        <v>1751</v>
      </c>
      <c r="B506" s="377" t="s">
        <v>1436</v>
      </c>
      <c r="C506" s="380" t="s">
        <v>1617</v>
      </c>
      <c r="D506" s="378" t="s">
        <v>395</v>
      </c>
      <c r="E506" s="379" t="s">
        <v>1752</v>
      </c>
      <c r="F506" s="377">
        <v>10334133619</v>
      </c>
      <c r="G506" s="380" t="s">
        <v>1349</v>
      </c>
      <c r="H506" s="381">
        <v>44305</v>
      </c>
      <c r="I506" s="393">
        <v>44396</v>
      </c>
      <c r="J506" s="380" t="s">
        <v>1400</v>
      </c>
    </row>
    <row r="507" spans="1:10" s="383" customFormat="1" ht="13.5" x14ac:dyDescent="0.25">
      <c r="A507" s="377" t="s">
        <v>1753</v>
      </c>
      <c r="B507" s="377" t="s">
        <v>1436</v>
      </c>
      <c r="C507" s="380" t="s">
        <v>1617</v>
      </c>
      <c r="D507" s="378" t="s">
        <v>395</v>
      </c>
      <c r="E507" s="379" t="s">
        <v>1754</v>
      </c>
      <c r="F507" s="377">
        <v>10407806021</v>
      </c>
      <c r="G507" s="380" t="s">
        <v>1349</v>
      </c>
      <c r="H507" s="381">
        <v>44431</v>
      </c>
      <c r="I507" s="393">
        <v>44490</v>
      </c>
      <c r="J507" s="380" t="s">
        <v>1400</v>
      </c>
    </row>
    <row r="508" spans="1:10" s="383" customFormat="1" ht="24" x14ac:dyDescent="0.25">
      <c r="A508" s="377" t="s">
        <v>1755</v>
      </c>
      <c r="B508" s="377" t="s">
        <v>1436</v>
      </c>
      <c r="C508" s="380" t="s">
        <v>1617</v>
      </c>
      <c r="D508" s="378" t="s">
        <v>395</v>
      </c>
      <c r="E508" s="379" t="s">
        <v>1754</v>
      </c>
      <c r="F508" s="377">
        <v>10181317782</v>
      </c>
      <c r="G508" s="380" t="s">
        <v>1349</v>
      </c>
      <c r="H508" s="381">
        <v>44426</v>
      </c>
      <c r="I508" s="393">
        <v>44486</v>
      </c>
      <c r="J508" s="380" t="s">
        <v>1400</v>
      </c>
    </row>
    <row r="509" spans="1:10" s="383" customFormat="1" ht="13.5" x14ac:dyDescent="0.25">
      <c r="A509" s="377" t="s">
        <v>1747</v>
      </c>
      <c r="B509" s="377" t="s">
        <v>1436</v>
      </c>
      <c r="C509" s="380" t="s">
        <v>1617</v>
      </c>
      <c r="D509" s="378" t="s">
        <v>395</v>
      </c>
      <c r="E509" s="379" t="s">
        <v>1756</v>
      </c>
      <c r="F509" s="377">
        <v>10413469959</v>
      </c>
      <c r="G509" s="380" t="s">
        <v>1349</v>
      </c>
      <c r="H509" s="381">
        <v>44425</v>
      </c>
      <c r="I509" s="393">
        <v>44484</v>
      </c>
      <c r="J509" s="380" t="s">
        <v>1400</v>
      </c>
    </row>
    <row r="510" spans="1:10" s="383" customFormat="1" ht="24" x14ac:dyDescent="0.25">
      <c r="A510" s="377" t="s">
        <v>1757</v>
      </c>
      <c r="B510" s="377" t="s">
        <v>1436</v>
      </c>
      <c r="C510" s="380" t="s">
        <v>1617</v>
      </c>
      <c r="D510" s="378" t="s">
        <v>395</v>
      </c>
      <c r="E510" s="379" t="s">
        <v>1758</v>
      </c>
      <c r="F510" s="377">
        <v>20601566118</v>
      </c>
      <c r="G510" s="380" t="s">
        <v>1349</v>
      </c>
      <c r="H510" s="381">
        <v>44398</v>
      </c>
      <c r="I510" s="393">
        <v>44398</v>
      </c>
      <c r="J510" s="380" t="s">
        <v>1400</v>
      </c>
    </row>
    <row r="511" spans="1:10" s="383" customFormat="1" ht="24" x14ac:dyDescent="0.25">
      <c r="A511" s="377" t="s">
        <v>1759</v>
      </c>
      <c r="B511" s="377" t="s">
        <v>1436</v>
      </c>
      <c r="C511" s="380" t="s">
        <v>1617</v>
      </c>
      <c r="D511" s="378" t="s">
        <v>395</v>
      </c>
      <c r="E511" s="379" t="s">
        <v>1758</v>
      </c>
      <c r="F511" s="377">
        <v>20601566118</v>
      </c>
      <c r="G511" s="380" t="s">
        <v>1349</v>
      </c>
      <c r="H511" s="381">
        <v>44441</v>
      </c>
      <c r="I511" s="393">
        <v>44441</v>
      </c>
      <c r="J511" s="380" t="s">
        <v>1400</v>
      </c>
    </row>
    <row r="512" spans="1:10" s="383" customFormat="1" ht="13.5" x14ac:dyDescent="0.25">
      <c r="A512" s="377" t="s">
        <v>1760</v>
      </c>
      <c r="B512" s="377" t="s">
        <v>1436</v>
      </c>
      <c r="C512" s="380" t="s">
        <v>1617</v>
      </c>
      <c r="D512" s="378" t="s">
        <v>395</v>
      </c>
      <c r="E512" s="379" t="s">
        <v>1761</v>
      </c>
      <c r="F512" s="377">
        <v>20482367403</v>
      </c>
      <c r="G512" s="380" t="s">
        <v>1349</v>
      </c>
      <c r="H512" s="381">
        <v>44544</v>
      </c>
      <c r="I512" s="393">
        <v>44550</v>
      </c>
      <c r="J512" s="380" t="s">
        <v>1400</v>
      </c>
    </row>
    <row r="513" spans="1:10" s="383" customFormat="1" ht="21" customHeight="1" x14ac:dyDescent="0.25">
      <c r="A513" s="377" t="s">
        <v>1762</v>
      </c>
      <c r="B513" s="377" t="s">
        <v>1436</v>
      </c>
      <c r="C513" s="380" t="s">
        <v>1617</v>
      </c>
      <c r="D513" s="378" t="s">
        <v>395</v>
      </c>
      <c r="E513" s="379" t="s">
        <v>1763</v>
      </c>
      <c r="F513" s="377">
        <v>20570790375</v>
      </c>
      <c r="G513" s="380" t="s">
        <v>1349</v>
      </c>
      <c r="H513" s="381">
        <v>44558</v>
      </c>
      <c r="I513" s="393">
        <v>44558</v>
      </c>
      <c r="J513" s="380" t="s">
        <v>1400</v>
      </c>
    </row>
    <row r="514" spans="1:10" s="383" customFormat="1" ht="21" customHeight="1" x14ac:dyDescent="0.25">
      <c r="A514" s="395" t="s">
        <v>283</v>
      </c>
      <c r="B514" s="397"/>
      <c r="C514" s="398"/>
      <c r="D514" s="397"/>
      <c r="E514" s="373"/>
      <c r="F514" s="397"/>
      <c r="G514" s="398"/>
      <c r="H514" s="398"/>
      <c r="I514" s="398"/>
      <c r="J514" s="398"/>
    </row>
    <row r="515" spans="1:10" s="383" customFormat="1" ht="21" customHeight="1" x14ac:dyDescent="0.25">
      <c r="A515" s="399" t="s">
        <v>1764</v>
      </c>
      <c r="B515" s="399" t="s">
        <v>1765</v>
      </c>
      <c r="C515" s="400"/>
      <c r="D515" s="378">
        <v>1</v>
      </c>
      <c r="E515" s="379">
        <v>176250</v>
      </c>
      <c r="F515" s="377" t="s">
        <v>1766</v>
      </c>
      <c r="G515" s="380" t="s">
        <v>1349</v>
      </c>
      <c r="H515" s="401">
        <v>44389</v>
      </c>
      <c r="I515" s="402">
        <v>44431</v>
      </c>
      <c r="J515" s="380"/>
    </row>
    <row r="516" spans="1:10" s="383" customFormat="1" ht="21" customHeight="1" x14ac:dyDescent="0.25">
      <c r="A516" s="399" t="s">
        <v>1767</v>
      </c>
      <c r="B516" s="399" t="s">
        <v>1768</v>
      </c>
      <c r="C516" s="400"/>
      <c r="D516" s="378"/>
      <c r="E516" s="379">
        <v>35750</v>
      </c>
      <c r="F516" s="377" t="s">
        <v>1766</v>
      </c>
      <c r="G516" s="380" t="s">
        <v>1349</v>
      </c>
      <c r="H516" s="401">
        <v>44389</v>
      </c>
      <c r="I516" s="402">
        <v>44431</v>
      </c>
      <c r="J516" s="380"/>
    </row>
    <row r="517" spans="1:10" s="383" customFormat="1" ht="21" customHeight="1" x14ac:dyDescent="0.25">
      <c r="A517" s="399" t="s">
        <v>1769</v>
      </c>
      <c r="B517" s="399" t="s">
        <v>1770</v>
      </c>
      <c r="C517" s="400"/>
      <c r="D517" s="378">
        <v>2</v>
      </c>
      <c r="E517" s="379">
        <v>178112</v>
      </c>
      <c r="F517" s="377" t="s">
        <v>1766</v>
      </c>
      <c r="G517" s="403" t="s">
        <v>1349</v>
      </c>
      <c r="H517" s="401">
        <v>44421</v>
      </c>
      <c r="I517" s="402">
        <v>44462</v>
      </c>
      <c r="J517" s="380"/>
    </row>
    <row r="518" spans="1:10" s="383" customFormat="1" ht="21" customHeight="1" x14ac:dyDescent="0.25">
      <c r="A518" s="399" t="s">
        <v>1769</v>
      </c>
      <c r="B518" s="399" t="s">
        <v>1770</v>
      </c>
      <c r="C518" s="400"/>
      <c r="D518" s="378">
        <v>2</v>
      </c>
      <c r="E518" s="379">
        <v>39745</v>
      </c>
      <c r="F518" s="377" t="s">
        <v>1771</v>
      </c>
      <c r="G518" s="380" t="s">
        <v>1349</v>
      </c>
      <c r="H518" s="401">
        <v>44391</v>
      </c>
      <c r="I518" s="402">
        <v>44428</v>
      </c>
      <c r="J518" s="380"/>
    </row>
    <row r="519" spans="1:10" s="383" customFormat="1" ht="21" customHeight="1" x14ac:dyDescent="0.25">
      <c r="A519" s="399" t="s">
        <v>1772</v>
      </c>
      <c r="B519" s="399"/>
      <c r="C519" s="400"/>
      <c r="D519" s="378"/>
      <c r="E519" s="379">
        <v>30600</v>
      </c>
      <c r="F519" s="377" t="s">
        <v>1773</v>
      </c>
      <c r="G519" s="380" t="s">
        <v>1349</v>
      </c>
      <c r="H519" s="380"/>
      <c r="I519" s="382"/>
      <c r="J519" s="380"/>
    </row>
    <row r="520" spans="1:10" s="383" customFormat="1" ht="21" customHeight="1" x14ac:dyDescent="0.25">
      <c r="A520" s="399" t="s">
        <v>1774</v>
      </c>
      <c r="B520" s="399"/>
      <c r="C520" s="400"/>
      <c r="D520" s="378"/>
      <c r="E520" s="379">
        <v>19740</v>
      </c>
      <c r="F520" s="377" t="s">
        <v>1775</v>
      </c>
      <c r="G520" s="380" t="s">
        <v>1349</v>
      </c>
      <c r="H520" s="380"/>
      <c r="I520" s="382"/>
      <c r="J520" s="380"/>
    </row>
    <row r="521" spans="1:10" s="383" customFormat="1" ht="27" customHeight="1" x14ac:dyDescent="0.25">
      <c r="A521" s="399" t="s">
        <v>1776</v>
      </c>
      <c r="B521" s="399"/>
      <c r="C521" s="400"/>
      <c r="D521" s="378"/>
      <c r="E521" s="379">
        <v>18932</v>
      </c>
      <c r="F521" s="377" t="s">
        <v>1777</v>
      </c>
      <c r="G521" s="380" t="s">
        <v>1349</v>
      </c>
      <c r="H521" s="380"/>
      <c r="I521" s="382"/>
      <c r="J521" s="380"/>
    </row>
    <row r="522" spans="1:10" s="383" customFormat="1" ht="21" customHeight="1" x14ac:dyDescent="0.25">
      <c r="A522" s="399" t="s">
        <v>1778</v>
      </c>
      <c r="B522" s="399"/>
      <c r="C522" s="400"/>
      <c r="D522" s="378"/>
      <c r="E522" s="379">
        <v>25800</v>
      </c>
      <c r="F522" s="377" t="s">
        <v>1779</v>
      </c>
      <c r="G522" s="380" t="s">
        <v>1349</v>
      </c>
      <c r="H522" s="380"/>
      <c r="I522" s="382"/>
      <c r="J522" s="380"/>
    </row>
    <row r="523" spans="1:10" s="383" customFormat="1" ht="21" customHeight="1" x14ac:dyDescent="0.25">
      <c r="A523" s="399" t="s">
        <v>1780</v>
      </c>
      <c r="B523" s="399"/>
      <c r="C523" s="400"/>
      <c r="D523" s="378"/>
      <c r="E523" s="379">
        <v>31518.9</v>
      </c>
      <c r="F523" s="377" t="s">
        <v>1781</v>
      </c>
      <c r="G523" s="380" t="s">
        <v>1349</v>
      </c>
      <c r="H523" s="401">
        <v>44309</v>
      </c>
      <c r="I523" s="393">
        <v>44311</v>
      </c>
      <c r="J523" s="380"/>
    </row>
    <row r="524" spans="1:10" s="383" customFormat="1" ht="21" customHeight="1" x14ac:dyDescent="0.25">
      <c r="A524" s="399" t="s">
        <v>1782</v>
      </c>
      <c r="B524" s="399" t="s">
        <v>1783</v>
      </c>
      <c r="C524" s="400"/>
      <c r="D524" s="378">
        <v>1</v>
      </c>
      <c r="E524" s="379">
        <v>45360</v>
      </c>
      <c r="F524" s="377" t="s">
        <v>1781</v>
      </c>
      <c r="G524" s="380" t="s">
        <v>1349</v>
      </c>
      <c r="H524" s="391">
        <v>44536</v>
      </c>
      <c r="I524" s="404">
        <v>44538</v>
      </c>
      <c r="J524" s="380"/>
    </row>
    <row r="525" spans="1:10" s="383" customFormat="1" ht="21" customHeight="1" x14ac:dyDescent="0.25">
      <c r="A525" s="399" t="s">
        <v>1784</v>
      </c>
      <c r="B525" s="399"/>
      <c r="C525" s="400"/>
      <c r="D525" s="378"/>
      <c r="E525" s="379">
        <v>19005</v>
      </c>
      <c r="F525" s="377" t="s">
        <v>1785</v>
      </c>
      <c r="G525" s="380" t="s">
        <v>1349</v>
      </c>
      <c r="H525" s="380"/>
      <c r="I525" s="382"/>
      <c r="J525" s="380"/>
    </row>
    <row r="526" spans="1:10" s="383" customFormat="1" ht="26.25" customHeight="1" x14ac:dyDescent="0.25">
      <c r="A526" s="399" t="s">
        <v>1786</v>
      </c>
      <c r="B526" s="399"/>
      <c r="C526" s="400"/>
      <c r="D526" s="378"/>
      <c r="E526" s="379">
        <v>20733</v>
      </c>
      <c r="F526" s="377" t="s">
        <v>1787</v>
      </c>
      <c r="G526" s="380" t="s">
        <v>1349</v>
      </c>
      <c r="H526" s="401">
        <v>44424</v>
      </c>
      <c r="I526" s="402">
        <v>44433</v>
      </c>
      <c r="J526" s="380"/>
    </row>
    <row r="527" spans="1:10" s="383" customFormat="1" ht="25.5" customHeight="1" x14ac:dyDescent="0.25">
      <c r="A527" s="399" t="s">
        <v>1788</v>
      </c>
      <c r="B527" s="399"/>
      <c r="C527" s="400"/>
      <c r="D527" s="378"/>
      <c r="E527" s="379">
        <v>20960</v>
      </c>
      <c r="F527" s="377" t="s">
        <v>1787</v>
      </c>
      <c r="G527" s="380" t="s">
        <v>1349</v>
      </c>
      <c r="H527" s="401">
        <v>44347</v>
      </c>
      <c r="I527" s="402">
        <v>44362</v>
      </c>
      <c r="J527" s="380"/>
    </row>
    <row r="528" spans="1:10" s="383" customFormat="1" ht="27" customHeight="1" x14ac:dyDescent="0.25">
      <c r="A528" s="399" t="s">
        <v>1789</v>
      </c>
      <c r="B528" s="399"/>
      <c r="C528" s="400"/>
      <c r="D528" s="378"/>
      <c r="E528" s="379">
        <v>21253</v>
      </c>
      <c r="F528" s="377" t="s">
        <v>1787</v>
      </c>
      <c r="G528" s="380" t="s">
        <v>1349</v>
      </c>
      <c r="H528" s="391">
        <v>44482</v>
      </c>
      <c r="I528" s="404">
        <v>44499</v>
      </c>
      <c r="J528" s="380"/>
    </row>
    <row r="529" spans="1:10" s="383" customFormat="1" ht="25.5" customHeight="1" x14ac:dyDescent="0.25">
      <c r="A529" s="399" t="s">
        <v>1790</v>
      </c>
      <c r="B529" s="399"/>
      <c r="C529" s="400"/>
      <c r="D529" s="378"/>
      <c r="E529" s="379">
        <v>31577</v>
      </c>
      <c r="F529" s="377" t="s">
        <v>1791</v>
      </c>
      <c r="G529" s="380" t="s">
        <v>1349</v>
      </c>
      <c r="H529" s="391">
        <v>44482</v>
      </c>
      <c r="I529" s="404">
        <v>44510</v>
      </c>
      <c r="J529" s="380"/>
    </row>
    <row r="530" spans="1:10" s="383" customFormat="1" ht="21" customHeight="1" x14ac:dyDescent="0.25">
      <c r="A530" s="399" t="s">
        <v>1792</v>
      </c>
      <c r="B530" s="399"/>
      <c r="C530" s="400"/>
      <c r="D530" s="378"/>
      <c r="E530" s="379">
        <v>49845</v>
      </c>
      <c r="F530" s="377" t="s">
        <v>1793</v>
      </c>
      <c r="G530" s="380"/>
      <c r="H530" s="380"/>
      <c r="I530" s="382"/>
      <c r="J530" s="380" t="s">
        <v>1794</v>
      </c>
    </row>
    <row r="531" spans="1:10" s="383" customFormat="1" ht="21" customHeight="1" x14ac:dyDescent="0.25">
      <c r="A531" s="399" t="s">
        <v>1795</v>
      </c>
      <c r="B531" s="399"/>
      <c r="C531" s="400"/>
      <c r="D531" s="378"/>
      <c r="E531" s="379">
        <v>56437</v>
      </c>
      <c r="F531" s="377" t="s">
        <v>1796</v>
      </c>
      <c r="G531" s="380"/>
      <c r="H531" s="380"/>
      <c r="I531" s="382"/>
      <c r="J531" s="380" t="s">
        <v>1794</v>
      </c>
    </row>
    <row r="532" spans="1:10" s="383" customFormat="1" ht="27.75" customHeight="1" x14ac:dyDescent="0.25">
      <c r="A532" s="399" t="s">
        <v>1797</v>
      </c>
      <c r="B532" s="399"/>
      <c r="C532" s="400"/>
      <c r="D532" s="378"/>
      <c r="E532" s="379">
        <v>29347</v>
      </c>
      <c r="F532" s="377" t="s">
        <v>1798</v>
      </c>
      <c r="G532" s="380"/>
      <c r="H532" s="380"/>
      <c r="I532" s="382"/>
      <c r="J532" s="380" t="s">
        <v>1794</v>
      </c>
    </row>
    <row r="533" spans="1:10" s="383" customFormat="1" ht="21" customHeight="1" x14ac:dyDescent="0.25">
      <c r="A533" s="395" t="s">
        <v>284</v>
      </c>
      <c r="B533" s="397"/>
      <c r="C533" s="398"/>
      <c r="D533" s="397"/>
      <c r="E533" s="373"/>
      <c r="F533" s="397"/>
      <c r="G533" s="398"/>
      <c r="H533" s="398"/>
      <c r="I533" s="398"/>
      <c r="J533" s="398"/>
    </row>
    <row r="534" spans="1:10" s="383" customFormat="1" ht="21" customHeight="1" x14ac:dyDescent="0.25">
      <c r="A534" s="377" t="s">
        <v>1799</v>
      </c>
      <c r="B534" s="377" t="s">
        <v>1800</v>
      </c>
      <c r="C534" s="380"/>
      <c r="D534" s="378"/>
      <c r="E534" s="379">
        <v>18578.86</v>
      </c>
      <c r="F534" s="377">
        <v>20600767896</v>
      </c>
      <c r="G534" s="380" t="s">
        <v>1349</v>
      </c>
      <c r="H534" s="384">
        <v>44540</v>
      </c>
      <c r="I534" s="394">
        <v>44544</v>
      </c>
      <c r="J534" s="380" t="s">
        <v>1400</v>
      </c>
    </row>
    <row r="535" spans="1:10" s="383" customFormat="1" ht="25.5" customHeight="1" x14ac:dyDescent="0.25">
      <c r="A535" s="377" t="s">
        <v>1801</v>
      </c>
      <c r="B535" s="377" t="s">
        <v>1436</v>
      </c>
      <c r="C535" s="380"/>
      <c r="D535" s="378"/>
      <c r="E535" s="379">
        <v>18620</v>
      </c>
      <c r="F535" s="377">
        <v>20603102305</v>
      </c>
      <c r="G535" s="380" t="s">
        <v>1349</v>
      </c>
      <c r="H535" s="381">
        <v>44371</v>
      </c>
      <c r="I535" s="393">
        <v>44379</v>
      </c>
      <c r="J535" s="380" t="s">
        <v>1400</v>
      </c>
    </row>
    <row r="536" spans="1:10" s="383" customFormat="1" ht="24.75" customHeight="1" x14ac:dyDescent="0.25">
      <c r="A536" s="377" t="s">
        <v>1802</v>
      </c>
      <c r="B536" s="377" t="s">
        <v>1436</v>
      </c>
      <c r="C536" s="380"/>
      <c r="D536" s="378"/>
      <c r="E536" s="379">
        <v>20000</v>
      </c>
      <c r="F536" s="377">
        <v>20347100316</v>
      </c>
      <c r="G536" s="380" t="s">
        <v>1349</v>
      </c>
      <c r="H536" s="381">
        <v>44315</v>
      </c>
      <c r="I536" s="393">
        <v>44336</v>
      </c>
      <c r="J536" s="380" t="s">
        <v>1400</v>
      </c>
    </row>
    <row r="537" spans="1:10" s="383" customFormat="1" ht="21" customHeight="1" x14ac:dyDescent="0.25">
      <c r="A537" s="377" t="s">
        <v>1803</v>
      </c>
      <c r="B537" s="377" t="s">
        <v>1436</v>
      </c>
      <c r="C537" s="380"/>
      <c r="D537" s="378"/>
      <c r="E537" s="379">
        <v>20869.72</v>
      </c>
      <c r="F537" s="377">
        <v>20607916439</v>
      </c>
      <c r="G537" s="380" t="s">
        <v>1349</v>
      </c>
      <c r="H537" s="381">
        <v>44445</v>
      </c>
      <c r="I537" s="393">
        <v>44452</v>
      </c>
      <c r="J537" s="380" t="s">
        <v>1400</v>
      </c>
    </row>
    <row r="538" spans="1:10" s="383" customFormat="1" ht="21" customHeight="1" x14ac:dyDescent="0.25">
      <c r="A538" s="377" t="s">
        <v>1804</v>
      </c>
      <c r="B538" s="377" t="s">
        <v>1800</v>
      </c>
      <c r="C538" s="380"/>
      <c r="D538" s="378"/>
      <c r="E538" s="379">
        <v>21277.759999999998</v>
      </c>
      <c r="F538" s="377">
        <v>10476307339</v>
      </c>
      <c r="G538" s="380" t="s">
        <v>1349</v>
      </c>
      <c r="H538" s="381">
        <v>44369</v>
      </c>
      <c r="I538" s="393">
        <v>44372</v>
      </c>
      <c r="J538" s="380" t="s">
        <v>1400</v>
      </c>
    </row>
    <row r="539" spans="1:10" s="383" customFormat="1" ht="21" customHeight="1" x14ac:dyDescent="0.25">
      <c r="A539" s="377" t="s">
        <v>1804</v>
      </c>
      <c r="B539" s="377" t="s">
        <v>1800</v>
      </c>
      <c r="C539" s="380"/>
      <c r="D539" s="378"/>
      <c r="E539" s="379">
        <v>21277.759999999998</v>
      </c>
      <c r="F539" s="377">
        <v>20481150125</v>
      </c>
      <c r="G539" s="380" t="s">
        <v>1349</v>
      </c>
      <c r="H539" s="381">
        <v>44369</v>
      </c>
      <c r="I539" s="393">
        <v>44372</v>
      </c>
      <c r="J539" s="380" t="s">
        <v>1400</v>
      </c>
    </row>
    <row r="540" spans="1:10" s="383" customFormat="1" ht="21" customHeight="1" x14ac:dyDescent="0.25">
      <c r="A540" s="377" t="s">
        <v>1805</v>
      </c>
      <c r="B540" s="377" t="s">
        <v>1800</v>
      </c>
      <c r="C540" s="380"/>
      <c r="D540" s="378"/>
      <c r="E540" s="379">
        <v>22967.16</v>
      </c>
      <c r="F540" s="377">
        <v>10761301999</v>
      </c>
      <c r="G540" s="380" t="s">
        <v>1349</v>
      </c>
      <c r="H540" s="384">
        <v>44540</v>
      </c>
      <c r="I540" s="394">
        <v>44544</v>
      </c>
      <c r="J540" s="380" t="s">
        <v>1400</v>
      </c>
    </row>
    <row r="541" spans="1:10" s="383" customFormat="1" ht="21" customHeight="1" x14ac:dyDescent="0.25">
      <c r="A541" s="377" t="s">
        <v>1806</v>
      </c>
      <c r="B541" s="377" t="s">
        <v>1436</v>
      </c>
      <c r="C541" s="380"/>
      <c r="D541" s="378"/>
      <c r="E541" s="379">
        <v>25000</v>
      </c>
      <c r="F541" s="377">
        <v>20602389678</v>
      </c>
      <c r="G541" s="380" t="s">
        <v>1349</v>
      </c>
      <c r="H541" s="381">
        <v>44419</v>
      </c>
      <c r="I541" s="393">
        <v>44441</v>
      </c>
      <c r="J541" s="380" t="s">
        <v>1400</v>
      </c>
    </row>
    <row r="542" spans="1:10" s="383" customFormat="1" ht="24.75" customHeight="1" x14ac:dyDescent="0.25">
      <c r="A542" s="377" t="s">
        <v>1807</v>
      </c>
      <c r="B542" s="377" t="s">
        <v>1800</v>
      </c>
      <c r="C542" s="380"/>
      <c r="D542" s="378"/>
      <c r="E542" s="379">
        <v>30377.919999999998</v>
      </c>
      <c r="F542" s="377">
        <v>20600767896</v>
      </c>
      <c r="G542" s="380" t="s">
        <v>1349</v>
      </c>
      <c r="H542" s="384">
        <v>44524</v>
      </c>
      <c r="I542" s="394">
        <v>44527</v>
      </c>
      <c r="J542" s="380" t="s">
        <v>1400</v>
      </c>
    </row>
    <row r="543" spans="1:10" s="383" customFormat="1" ht="24.75" customHeight="1" x14ac:dyDescent="0.25">
      <c r="A543" s="377" t="s">
        <v>1808</v>
      </c>
      <c r="B543" s="377" t="s">
        <v>1436</v>
      </c>
      <c r="C543" s="380"/>
      <c r="D543" s="378"/>
      <c r="E543" s="379">
        <v>30900</v>
      </c>
      <c r="F543" s="377">
        <v>10407124982</v>
      </c>
      <c r="G543" s="380" t="s">
        <v>1349</v>
      </c>
      <c r="H543" s="384">
        <v>44552</v>
      </c>
      <c r="I543" s="394">
        <v>44553</v>
      </c>
      <c r="J543" s="380" t="s">
        <v>1400</v>
      </c>
    </row>
    <row r="544" spans="1:10" s="383" customFormat="1" ht="21" customHeight="1" x14ac:dyDescent="0.25">
      <c r="A544" s="377" t="s">
        <v>1809</v>
      </c>
      <c r="B544" s="377" t="s">
        <v>1800</v>
      </c>
      <c r="C544" s="380"/>
      <c r="D544" s="378"/>
      <c r="E544" s="379">
        <v>32603.4</v>
      </c>
      <c r="F544" s="377">
        <v>20481150125</v>
      </c>
      <c r="G544" s="380" t="s">
        <v>1349</v>
      </c>
      <c r="H544" s="381">
        <v>44369</v>
      </c>
      <c r="I544" s="393">
        <v>44372</v>
      </c>
      <c r="J544" s="380" t="s">
        <v>1400</v>
      </c>
    </row>
    <row r="545" spans="1:10" s="383" customFormat="1" ht="21" customHeight="1" x14ac:dyDescent="0.25">
      <c r="A545" s="377" t="s">
        <v>1809</v>
      </c>
      <c r="B545" s="377" t="s">
        <v>1800</v>
      </c>
      <c r="C545" s="380"/>
      <c r="D545" s="378"/>
      <c r="E545" s="379">
        <v>34641.26</v>
      </c>
      <c r="F545" s="377">
        <v>20481068381</v>
      </c>
      <c r="G545" s="380" t="s">
        <v>1349</v>
      </c>
      <c r="H545" s="381">
        <v>44369</v>
      </c>
      <c r="I545" s="393">
        <v>44372</v>
      </c>
      <c r="J545" s="380" t="s">
        <v>1400</v>
      </c>
    </row>
    <row r="546" spans="1:10" s="383" customFormat="1" ht="21" customHeight="1" x14ac:dyDescent="0.25">
      <c r="A546" s="377" t="s">
        <v>1810</v>
      </c>
      <c r="B546" s="377" t="s">
        <v>1436</v>
      </c>
      <c r="C546" s="380"/>
      <c r="D546" s="378"/>
      <c r="E546" s="379">
        <v>35190</v>
      </c>
      <c r="F546" s="377">
        <v>10190735503</v>
      </c>
      <c r="G546" s="380" t="s">
        <v>1349</v>
      </c>
      <c r="H546" s="384">
        <v>44552</v>
      </c>
      <c r="I546" s="394">
        <v>44559</v>
      </c>
      <c r="J546" s="380" t="s">
        <v>1400</v>
      </c>
    </row>
    <row r="547" spans="1:10" s="383" customFormat="1" ht="21" customHeight="1" x14ac:dyDescent="0.25">
      <c r="A547" s="377" t="s">
        <v>1811</v>
      </c>
      <c r="B547" s="377" t="s">
        <v>1800</v>
      </c>
      <c r="C547" s="380"/>
      <c r="D547" s="378"/>
      <c r="E547" s="379">
        <v>38943.5</v>
      </c>
      <c r="F547" s="377">
        <v>20559840000</v>
      </c>
      <c r="G547" s="380" t="s">
        <v>1349</v>
      </c>
      <c r="H547" s="384">
        <v>44546</v>
      </c>
      <c r="I547" s="394">
        <v>44557</v>
      </c>
      <c r="J547" s="380" t="s">
        <v>1400</v>
      </c>
    </row>
    <row r="548" spans="1:10" s="383" customFormat="1" ht="21" customHeight="1" x14ac:dyDescent="0.25">
      <c r="A548" s="377" t="s">
        <v>1812</v>
      </c>
      <c r="B548" s="377" t="s">
        <v>1800</v>
      </c>
      <c r="C548" s="380"/>
      <c r="D548" s="378"/>
      <c r="E548" s="379">
        <v>46539.199999999997</v>
      </c>
      <c r="F548" s="377">
        <v>20604262918</v>
      </c>
      <c r="G548" s="380" t="s">
        <v>1349</v>
      </c>
      <c r="H548" s="384">
        <v>44546</v>
      </c>
      <c r="I548" s="394">
        <v>44559</v>
      </c>
      <c r="J548" s="380" t="s">
        <v>1400</v>
      </c>
    </row>
    <row r="549" spans="1:10" s="383" customFormat="1" ht="21" customHeight="1" x14ac:dyDescent="0.25">
      <c r="A549" s="377" t="s">
        <v>1813</v>
      </c>
      <c r="B549" s="377" t="s">
        <v>1800</v>
      </c>
      <c r="C549" s="380"/>
      <c r="D549" s="378"/>
      <c r="E549" s="379">
        <v>49289.07</v>
      </c>
      <c r="F549" s="377">
        <v>20479966355</v>
      </c>
      <c r="G549" s="380" t="s">
        <v>1349</v>
      </c>
      <c r="H549" s="384">
        <v>44525</v>
      </c>
      <c r="I549" s="394">
        <v>44530</v>
      </c>
      <c r="J549" s="380" t="s">
        <v>1400</v>
      </c>
    </row>
    <row r="550" spans="1:10" s="383" customFormat="1" ht="21" customHeight="1" x14ac:dyDescent="0.25">
      <c r="A550" s="377" t="s">
        <v>1814</v>
      </c>
      <c r="B550" s="377" t="s">
        <v>922</v>
      </c>
      <c r="C550" s="380" t="s">
        <v>1137</v>
      </c>
      <c r="D550" s="378">
        <v>1</v>
      </c>
      <c r="E550" s="379">
        <v>63500</v>
      </c>
      <c r="F550" s="377">
        <v>10708098944</v>
      </c>
      <c r="G550" s="380" t="s">
        <v>1349</v>
      </c>
      <c r="H550" s="381">
        <v>44246</v>
      </c>
      <c r="I550" s="393">
        <v>44308</v>
      </c>
      <c r="J550" s="380" t="s">
        <v>1400</v>
      </c>
    </row>
    <row r="551" spans="1:10" s="383" customFormat="1" ht="23.25" customHeight="1" x14ac:dyDescent="0.25">
      <c r="A551" s="377" t="s">
        <v>1807</v>
      </c>
      <c r="B551" s="377" t="s">
        <v>1800</v>
      </c>
      <c r="C551" s="380"/>
      <c r="D551" s="378"/>
      <c r="E551" s="379">
        <v>70426.11</v>
      </c>
      <c r="F551" s="377">
        <v>10761301999</v>
      </c>
      <c r="G551" s="380" t="s">
        <v>1349</v>
      </c>
      <c r="H551" s="384">
        <v>44524</v>
      </c>
      <c r="I551" s="394">
        <v>44527</v>
      </c>
      <c r="J551" s="380" t="s">
        <v>1400</v>
      </c>
    </row>
    <row r="552" spans="1:10" s="383" customFormat="1" ht="21" customHeight="1" x14ac:dyDescent="0.25">
      <c r="A552" s="377" t="s">
        <v>1815</v>
      </c>
      <c r="B552" s="377" t="s">
        <v>936</v>
      </c>
      <c r="C552" s="380" t="s">
        <v>1137</v>
      </c>
      <c r="D552" s="378">
        <v>1</v>
      </c>
      <c r="E552" s="379">
        <v>123613.8</v>
      </c>
      <c r="F552" s="377">
        <v>20602124062</v>
      </c>
      <c r="G552" s="380" t="s">
        <v>1349</v>
      </c>
      <c r="H552" s="381">
        <v>44312</v>
      </c>
      <c r="I552" s="393">
        <v>44344</v>
      </c>
      <c r="J552" s="380" t="s">
        <v>1400</v>
      </c>
    </row>
    <row r="553" spans="1:10" s="383" customFormat="1" ht="21" customHeight="1" x14ac:dyDescent="0.25">
      <c r="A553" s="395" t="s">
        <v>1816</v>
      </c>
      <c r="B553" s="397"/>
      <c r="C553" s="398"/>
      <c r="D553" s="397"/>
      <c r="E553" s="373"/>
      <c r="F553" s="397"/>
      <c r="G553" s="398"/>
      <c r="H553" s="398"/>
      <c r="I553" s="398"/>
      <c r="J553" s="398"/>
    </row>
    <row r="554" spans="1:10" s="383" customFormat="1" ht="21" customHeight="1" x14ac:dyDescent="0.25">
      <c r="A554" s="377" t="s">
        <v>1817</v>
      </c>
      <c r="B554" s="377" t="s">
        <v>1248</v>
      </c>
      <c r="C554" s="380" t="s">
        <v>1194</v>
      </c>
      <c r="D554" s="378"/>
      <c r="E554" s="379">
        <v>23450</v>
      </c>
      <c r="F554" s="377">
        <v>20604094276</v>
      </c>
      <c r="G554" s="380"/>
      <c r="H554" s="380"/>
      <c r="I554" s="382"/>
      <c r="J554" s="380"/>
    </row>
    <row r="555" spans="1:10" s="383" customFormat="1" ht="21" customHeight="1" x14ac:dyDescent="0.25">
      <c r="A555" s="377" t="s">
        <v>1818</v>
      </c>
      <c r="B555" s="377" t="s">
        <v>1248</v>
      </c>
      <c r="C555" s="380" t="s">
        <v>1194</v>
      </c>
      <c r="D555" s="378"/>
      <c r="E555" s="379">
        <v>20650</v>
      </c>
      <c r="F555" s="377">
        <v>20604094314</v>
      </c>
      <c r="G555" s="380"/>
      <c r="H555" s="380"/>
      <c r="I555" s="382"/>
      <c r="J555" s="380"/>
    </row>
    <row r="556" spans="1:10" s="383" customFormat="1" ht="23.25" customHeight="1" x14ac:dyDescent="0.25">
      <c r="A556" s="377" t="s">
        <v>1819</v>
      </c>
      <c r="B556" s="377" t="s">
        <v>1248</v>
      </c>
      <c r="C556" s="380" t="s">
        <v>1194</v>
      </c>
      <c r="D556" s="378"/>
      <c r="E556" s="379">
        <v>23071.360000000001</v>
      </c>
      <c r="F556" s="377">
        <v>20604094314</v>
      </c>
      <c r="G556" s="380"/>
      <c r="H556" s="380"/>
      <c r="I556" s="382"/>
      <c r="J556" s="380"/>
    </row>
    <row r="557" spans="1:10" s="383" customFormat="1" ht="24" customHeight="1" x14ac:dyDescent="0.25">
      <c r="A557" s="377" t="s">
        <v>1820</v>
      </c>
      <c r="B557" s="377" t="s">
        <v>1248</v>
      </c>
      <c r="C557" s="380" t="s">
        <v>1194</v>
      </c>
      <c r="D557" s="378"/>
      <c r="E557" s="379">
        <v>30343.7</v>
      </c>
      <c r="F557" s="377">
        <v>20604094314</v>
      </c>
      <c r="G557" s="380"/>
      <c r="H557" s="380"/>
      <c r="I557" s="382"/>
      <c r="J557" s="380"/>
    </row>
    <row r="558" spans="1:10" s="383" customFormat="1" ht="21" customHeight="1" x14ac:dyDescent="0.25">
      <c r="A558" s="377" t="s">
        <v>1821</v>
      </c>
      <c r="B558" s="377" t="s">
        <v>1436</v>
      </c>
      <c r="C558" s="380" t="s">
        <v>1194</v>
      </c>
      <c r="D558" s="378"/>
      <c r="E558" s="379">
        <v>29334</v>
      </c>
      <c r="F558" s="377">
        <v>20606611863</v>
      </c>
      <c r="G558" s="380"/>
      <c r="H558" s="380"/>
      <c r="I558" s="382"/>
      <c r="J558" s="380"/>
    </row>
    <row r="559" spans="1:10" s="383" customFormat="1" ht="21" customHeight="1" x14ac:dyDescent="0.25">
      <c r="A559" s="377" t="s">
        <v>1822</v>
      </c>
      <c r="B559" s="377" t="s">
        <v>1436</v>
      </c>
      <c r="C559" s="380" t="s">
        <v>1194</v>
      </c>
      <c r="D559" s="378"/>
      <c r="E559" s="379">
        <v>34858</v>
      </c>
      <c r="F559" s="377">
        <v>20606611863</v>
      </c>
      <c r="G559" s="380"/>
      <c r="H559" s="380"/>
      <c r="I559" s="382"/>
      <c r="J559" s="380"/>
    </row>
    <row r="560" spans="1:10" s="383" customFormat="1" ht="24.75" customHeight="1" x14ac:dyDescent="0.25">
      <c r="A560" s="377" t="s">
        <v>1823</v>
      </c>
      <c r="B560" s="377" t="s">
        <v>907</v>
      </c>
      <c r="C560" s="380" t="s">
        <v>1194</v>
      </c>
      <c r="D560" s="378"/>
      <c r="E560" s="379">
        <v>564879.56999999995</v>
      </c>
      <c r="F560" s="377">
        <v>20604016305</v>
      </c>
      <c r="G560" s="380"/>
      <c r="H560" s="380"/>
      <c r="I560" s="382"/>
      <c r="J560" s="380"/>
    </row>
    <row r="561" spans="1:10" s="383" customFormat="1" ht="21" customHeight="1" x14ac:dyDescent="0.25">
      <c r="A561" s="377" t="s">
        <v>1824</v>
      </c>
      <c r="B561" s="377" t="s">
        <v>1248</v>
      </c>
      <c r="C561" s="380" t="s">
        <v>1194</v>
      </c>
      <c r="D561" s="378"/>
      <c r="E561" s="379">
        <v>29227.42</v>
      </c>
      <c r="F561" s="377">
        <v>20602381545</v>
      </c>
      <c r="G561" s="380"/>
      <c r="H561" s="380"/>
      <c r="I561" s="382"/>
      <c r="J561" s="380"/>
    </row>
    <row r="562" spans="1:10" s="383" customFormat="1" ht="21" customHeight="1" x14ac:dyDescent="0.25">
      <c r="A562" s="377" t="s">
        <v>1825</v>
      </c>
      <c r="B562" s="377" t="s">
        <v>1436</v>
      </c>
      <c r="C562" s="380" t="s">
        <v>1194</v>
      </c>
      <c r="D562" s="378"/>
      <c r="E562" s="379">
        <v>36000</v>
      </c>
      <c r="F562" s="377">
        <v>20606611863</v>
      </c>
      <c r="G562" s="380"/>
      <c r="H562" s="380"/>
      <c r="I562" s="382"/>
      <c r="J562" s="380"/>
    </row>
    <row r="563" spans="1:10" s="383" customFormat="1" ht="21" customHeight="1" x14ac:dyDescent="0.25">
      <c r="A563" s="377" t="s">
        <v>1826</v>
      </c>
      <c r="B563" s="377" t="s">
        <v>1248</v>
      </c>
      <c r="C563" s="380" t="s">
        <v>1194</v>
      </c>
      <c r="D563" s="378"/>
      <c r="E563" s="379">
        <v>20759.740000000002</v>
      </c>
      <c r="F563" s="377">
        <v>20604094276</v>
      </c>
      <c r="G563" s="380"/>
      <c r="H563" s="380"/>
      <c r="I563" s="382"/>
      <c r="J563" s="380"/>
    </row>
    <row r="564" spans="1:10" s="383" customFormat="1" ht="24" x14ac:dyDescent="0.25">
      <c r="A564" s="377" t="s">
        <v>1827</v>
      </c>
      <c r="B564" s="377" t="s">
        <v>936</v>
      </c>
      <c r="C564" s="380" t="s">
        <v>1194</v>
      </c>
      <c r="D564" s="378"/>
      <c r="E564" s="379">
        <v>55394.55</v>
      </c>
      <c r="F564" s="377">
        <v>10190250224</v>
      </c>
      <c r="G564" s="380"/>
      <c r="H564" s="380"/>
      <c r="I564" s="382"/>
      <c r="J564" s="380"/>
    </row>
    <row r="565" spans="1:10" s="383" customFormat="1" ht="13.5" x14ac:dyDescent="0.25">
      <c r="A565" s="377" t="s">
        <v>1828</v>
      </c>
      <c r="B565" s="377" t="s">
        <v>1436</v>
      </c>
      <c r="C565" s="380" t="s">
        <v>1194</v>
      </c>
      <c r="D565" s="378"/>
      <c r="E565" s="379">
        <v>28000</v>
      </c>
      <c r="F565" s="377">
        <v>20601386586</v>
      </c>
      <c r="G565" s="380"/>
      <c r="H565" s="380"/>
      <c r="I565" s="382"/>
      <c r="J565" s="380"/>
    </row>
    <row r="566" spans="1:10" s="383" customFormat="1" ht="15" x14ac:dyDescent="0.25">
      <c r="A566" s="395" t="s">
        <v>1829</v>
      </c>
      <c r="B566" s="397"/>
      <c r="C566" s="398"/>
      <c r="D566" s="397"/>
      <c r="E566" s="373"/>
      <c r="F566" s="397"/>
      <c r="G566" s="398"/>
      <c r="H566" s="398"/>
      <c r="I566" s="398"/>
      <c r="J566" s="398"/>
    </row>
    <row r="567" spans="1:10" s="383" customFormat="1" ht="24" x14ac:dyDescent="0.25">
      <c r="A567" s="377" t="s">
        <v>1830</v>
      </c>
      <c r="B567" s="377" t="s">
        <v>1831</v>
      </c>
      <c r="C567" s="380" t="s">
        <v>776</v>
      </c>
      <c r="D567" s="378">
        <v>2</v>
      </c>
      <c r="E567" s="379">
        <v>18648.240000000002</v>
      </c>
      <c r="F567" s="377">
        <v>24477438009</v>
      </c>
      <c r="G567" s="380" t="s">
        <v>1349</v>
      </c>
      <c r="H567" s="381">
        <v>44278</v>
      </c>
      <c r="I567" s="382"/>
      <c r="J567" s="380"/>
    </row>
    <row r="568" spans="1:10" s="383" customFormat="1" ht="24" x14ac:dyDescent="0.25">
      <c r="A568" s="377" t="s">
        <v>1832</v>
      </c>
      <c r="B568" s="377" t="s">
        <v>1833</v>
      </c>
      <c r="C568" s="380" t="s">
        <v>776</v>
      </c>
      <c r="D568" s="378" t="s">
        <v>776</v>
      </c>
      <c r="E568" s="379">
        <v>21694</v>
      </c>
      <c r="F568" s="377">
        <v>10459467870</v>
      </c>
      <c r="G568" s="380" t="s">
        <v>1349</v>
      </c>
      <c r="H568" s="381">
        <v>44344</v>
      </c>
      <c r="I568" s="382"/>
      <c r="J568" s="380"/>
    </row>
    <row r="569" spans="1:10" s="383" customFormat="1" ht="24" x14ac:dyDescent="0.25">
      <c r="A569" s="377" t="s">
        <v>1834</v>
      </c>
      <c r="B569" s="377" t="s">
        <v>1833</v>
      </c>
      <c r="C569" s="380" t="s">
        <v>776</v>
      </c>
      <c r="D569" s="378" t="s">
        <v>776</v>
      </c>
      <c r="E569" s="379">
        <v>33265</v>
      </c>
      <c r="F569" s="377">
        <v>10419344503</v>
      </c>
      <c r="G569" s="380" t="s">
        <v>1349</v>
      </c>
      <c r="H569" s="381">
        <v>44389</v>
      </c>
      <c r="I569" s="382"/>
      <c r="J569" s="380"/>
    </row>
    <row r="570" spans="1:10" s="383" customFormat="1" ht="13.5" x14ac:dyDescent="0.25">
      <c r="A570" s="377" t="s">
        <v>1835</v>
      </c>
      <c r="B570" s="377" t="s">
        <v>1768</v>
      </c>
      <c r="C570" s="380" t="s">
        <v>1836</v>
      </c>
      <c r="D570" s="378" t="s">
        <v>776</v>
      </c>
      <c r="E570" s="379">
        <v>498911.4</v>
      </c>
      <c r="F570" s="377">
        <v>10409793041</v>
      </c>
      <c r="G570" s="380" t="s">
        <v>1349</v>
      </c>
      <c r="H570" s="381">
        <v>44772</v>
      </c>
      <c r="I570" s="382"/>
      <c r="J570" s="380"/>
    </row>
    <row r="571" spans="1:10" s="383" customFormat="1" ht="24" x14ac:dyDescent="0.25">
      <c r="A571" s="377" t="s">
        <v>1837</v>
      </c>
      <c r="B571" s="377" t="s">
        <v>1831</v>
      </c>
      <c r="C571" s="380" t="s">
        <v>776</v>
      </c>
      <c r="D571" s="378">
        <v>15</v>
      </c>
      <c r="E571" s="379">
        <v>23121.93</v>
      </c>
      <c r="F571" s="377">
        <v>20604572852</v>
      </c>
      <c r="G571" s="380" t="s">
        <v>1349</v>
      </c>
      <c r="H571" s="384">
        <v>44498</v>
      </c>
      <c r="I571" s="382"/>
      <c r="J571" s="380"/>
    </row>
    <row r="572" spans="1:10" s="383" customFormat="1" ht="24" x14ac:dyDescent="0.25">
      <c r="A572" s="377" t="s">
        <v>1838</v>
      </c>
      <c r="B572" s="377" t="s">
        <v>1831</v>
      </c>
      <c r="C572" s="380" t="s">
        <v>776</v>
      </c>
      <c r="D572" s="378">
        <v>26</v>
      </c>
      <c r="E572" s="379">
        <v>35826.74</v>
      </c>
      <c r="F572" s="377">
        <v>20608225952</v>
      </c>
      <c r="G572" s="380" t="s">
        <v>1349</v>
      </c>
      <c r="H572" s="384">
        <v>44544</v>
      </c>
      <c r="I572" s="382"/>
      <c r="J572" s="380"/>
    </row>
    <row r="573" spans="1:10" s="383" customFormat="1" ht="24" x14ac:dyDescent="0.25">
      <c r="A573" s="377" t="s">
        <v>1839</v>
      </c>
      <c r="B573" s="377" t="s">
        <v>1833</v>
      </c>
      <c r="C573" s="380" t="s">
        <v>776</v>
      </c>
      <c r="D573" s="378" t="s">
        <v>776</v>
      </c>
      <c r="E573" s="379">
        <v>22820.48</v>
      </c>
      <c r="F573" s="377">
        <v>20608274571</v>
      </c>
      <c r="G573" s="380" t="s">
        <v>1349</v>
      </c>
      <c r="H573" s="384">
        <v>44561</v>
      </c>
      <c r="I573" s="382"/>
      <c r="J573" s="380"/>
    </row>
    <row r="574" spans="1:10" s="383" customFormat="1" ht="24" x14ac:dyDescent="0.25">
      <c r="A574" s="377" t="s">
        <v>1840</v>
      </c>
      <c r="B574" s="377" t="s">
        <v>1833</v>
      </c>
      <c r="C574" s="380" t="s">
        <v>776</v>
      </c>
      <c r="D574" s="378" t="s">
        <v>776</v>
      </c>
      <c r="E574" s="379">
        <v>35168</v>
      </c>
      <c r="F574" s="377">
        <v>20559712427</v>
      </c>
      <c r="G574" s="380" t="s">
        <v>1349</v>
      </c>
      <c r="H574" s="384">
        <v>44561</v>
      </c>
      <c r="I574" s="382"/>
      <c r="J574" s="380"/>
    </row>
    <row r="575" spans="1:10" s="383" customFormat="1" ht="24" x14ac:dyDescent="0.25">
      <c r="A575" s="377" t="s">
        <v>1841</v>
      </c>
      <c r="B575" s="377" t="s">
        <v>1842</v>
      </c>
      <c r="C575" s="380" t="s">
        <v>1843</v>
      </c>
      <c r="D575" s="378" t="s">
        <v>776</v>
      </c>
      <c r="E575" s="379">
        <v>84017.38</v>
      </c>
      <c r="F575" s="377">
        <v>10190250224</v>
      </c>
      <c r="G575" s="380" t="s">
        <v>1349</v>
      </c>
      <c r="H575" s="381">
        <v>44258</v>
      </c>
      <c r="I575" s="382"/>
      <c r="J575" s="380"/>
    </row>
    <row r="576" spans="1:10" s="383" customFormat="1" ht="24" x14ac:dyDescent="0.25">
      <c r="A576" s="377" t="s">
        <v>1844</v>
      </c>
      <c r="B576" s="377" t="s">
        <v>1833</v>
      </c>
      <c r="C576" s="380" t="s">
        <v>776</v>
      </c>
      <c r="D576" s="378" t="s">
        <v>776</v>
      </c>
      <c r="E576" s="379">
        <v>18011.919999999998</v>
      </c>
      <c r="F576" s="377">
        <v>20131911310</v>
      </c>
      <c r="G576" s="380" t="s">
        <v>1349</v>
      </c>
      <c r="H576" s="381">
        <v>44308</v>
      </c>
      <c r="I576" s="382"/>
      <c r="J576" s="380"/>
    </row>
    <row r="577" spans="1:10" s="383" customFormat="1" ht="24" x14ac:dyDescent="0.25">
      <c r="A577" s="377" t="s">
        <v>1845</v>
      </c>
      <c r="B577" s="377" t="s">
        <v>1833</v>
      </c>
      <c r="C577" s="380" t="s">
        <v>776</v>
      </c>
      <c r="D577" s="378" t="s">
        <v>776</v>
      </c>
      <c r="E577" s="379">
        <v>19894.2</v>
      </c>
      <c r="F577" s="377">
        <v>20132023540</v>
      </c>
      <c r="G577" s="380" t="s">
        <v>1349</v>
      </c>
      <c r="H577" s="381">
        <v>44340</v>
      </c>
      <c r="I577" s="382"/>
      <c r="J577" s="380"/>
    </row>
    <row r="578" spans="1:10" s="383" customFormat="1" ht="24" x14ac:dyDescent="0.25">
      <c r="A578" s="377" t="s">
        <v>1846</v>
      </c>
      <c r="B578" s="377" t="s">
        <v>1833</v>
      </c>
      <c r="C578" s="380" t="s">
        <v>776</v>
      </c>
      <c r="D578" s="378" t="s">
        <v>776</v>
      </c>
      <c r="E578" s="379">
        <v>19538.439999999999</v>
      </c>
      <c r="F578" s="377">
        <v>20131911310</v>
      </c>
      <c r="G578" s="380" t="s">
        <v>1349</v>
      </c>
      <c r="H578" s="381">
        <v>44340</v>
      </c>
      <c r="I578" s="382"/>
      <c r="J578" s="380"/>
    </row>
    <row r="579" spans="1:10" s="383" customFormat="1" ht="24" x14ac:dyDescent="0.25">
      <c r="A579" s="377" t="s">
        <v>1847</v>
      </c>
      <c r="B579" s="377" t="s">
        <v>1833</v>
      </c>
      <c r="C579" s="380" t="s">
        <v>776</v>
      </c>
      <c r="D579" s="378" t="s">
        <v>776</v>
      </c>
      <c r="E579" s="379">
        <v>20505.259999999998</v>
      </c>
      <c r="F579" s="377">
        <v>20131911310</v>
      </c>
      <c r="G579" s="380" t="s">
        <v>1349</v>
      </c>
      <c r="H579" s="381">
        <v>44364</v>
      </c>
      <c r="I579" s="382"/>
      <c r="J579" s="380"/>
    </row>
    <row r="580" spans="1:10" s="383" customFormat="1" ht="24" x14ac:dyDescent="0.25">
      <c r="A580" s="377" t="s">
        <v>1848</v>
      </c>
      <c r="B580" s="377" t="s">
        <v>1842</v>
      </c>
      <c r="C580" s="380" t="s">
        <v>1849</v>
      </c>
      <c r="D580" s="378" t="s">
        <v>776</v>
      </c>
      <c r="E580" s="379">
        <v>42900</v>
      </c>
      <c r="F580" s="377">
        <v>20504593224</v>
      </c>
      <c r="G580" s="380" t="s">
        <v>1349</v>
      </c>
      <c r="H580" s="381">
        <v>44382</v>
      </c>
      <c r="I580" s="382"/>
      <c r="J580" s="380"/>
    </row>
    <row r="581" spans="1:10" s="383" customFormat="1" ht="24" x14ac:dyDescent="0.25">
      <c r="A581" s="377" t="s">
        <v>1850</v>
      </c>
      <c r="B581" s="377" t="s">
        <v>1833</v>
      </c>
      <c r="C581" s="380" t="s">
        <v>776</v>
      </c>
      <c r="D581" s="378" t="s">
        <v>776</v>
      </c>
      <c r="E581" s="379">
        <v>18941.349999999999</v>
      </c>
      <c r="F581" s="377">
        <v>20131911310</v>
      </c>
      <c r="G581" s="380" t="s">
        <v>1349</v>
      </c>
      <c r="H581" s="381">
        <v>44391</v>
      </c>
      <c r="I581" s="382"/>
      <c r="J581" s="380"/>
    </row>
    <row r="582" spans="1:10" s="383" customFormat="1" ht="24" x14ac:dyDescent="0.25">
      <c r="A582" s="377" t="s">
        <v>1851</v>
      </c>
      <c r="B582" s="377" t="s">
        <v>1833</v>
      </c>
      <c r="C582" s="380" t="s">
        <v>776</v>
      </c>
      <c r="D582" s="378" t="s">
        <v>776</v>
      </c>
      <c r="E582" s="379">
        <v>18716.5</v>
      </c>
      <c r="F582" s="377">
        <v>20132023540</v>
      </c>
      <c r="G582" s="380" t="s">
        <v>1349</v>
      </c>
      <c r="H582" s="381">
        <v>44392</v>
      </c>
      <c r="I582" s="382"/>
      <c r="J582" s="380"/>
    </row>
    <row r="583" spans="1:10" s="383" customFormat="1" ht="24" x14ac:dyDescent="0.25">
      <c r="A583" s="377" t="s">
        <v>1852</v>
      </c>
      <c r="B583" s="377" t="s">
        <v>1833</v>
      </c>
      <c r="C583" s="380" t="s">
        <v>776</v>
      </c>
      <c r="D583" s="378" t="s">
        <v>776</v>
      </c>
      <c r="E583" s="379">
        <v>21036.7</v>
      </c>
      <c r="F583" s="377">
        <v>20131911310</v>
      </c>
      <c r="G583" s="380" t="s">
        <v>1349</v>
      </c>
      <c r="H583" s="381">
        <v>44420</v>
      </c>
      <c r="I583" s="382"/>
      <c r="J583" s="380"/>
    </row>
    <row r="584" spans="1:10" s="383" customFormat="1" ht="24" x14ac:dyDescent="0.25">
      <c r="A584" s="377" t="s">
        <v>1841</v>
      </c>
      <c r="B584" s="377" t="s">
        <v>1833</v>
      </c>
      <c r="C584" s="380" t="s">
        <v>776</v>
      </c>
      <c r="D584" s="378" t="s">
        <v>776</v>
      </c>
      <c r="E584" s="379">
        <v>21850</v>
      </c>
      <c r="F584" s="377">
        <v>20603931743</v>
      </c>
      <c r="G584" s="380" t="s">
        <v>1349</v>
      </c>
      <c r="H584" s="384">
        <v>44474</v>
      </c>
      <c r="I584" s="382"/>
      <c r="J584" s="380"/>
    </row>
    <row r="585" spans="1:10" s="383" customFormat="1" ht="24" x14ac:dyDescent="0.25">
      <c r="A585" s="377" t="s">
        <v>1853</v>
      </c>
      <c r="B585" s="377" t="s">
        <v>1833</v>
      </c>
      <c r="C585" s="380" t="s">
        <v>776</v>
      </c>
      <c r="D585" s="378" t="s">
        <v>776</v>
      </c>
      <c r="E585" s="379">
        <v>30834</v>
      </c>
      <c r="F585" s="377">
        <v>20603535210</v>
      </c>
      <c r="G585" s="380" t="s">
        <v>1349</v>
      </c>
      <c r="H585" s="384">
        <v>44840</v>
      </c>
      <c r="I585" s="382"/>
      <c r="J585" s="380"/>
    </row>
    <row r="586" spans="1:10" s="383" customFormat="1" ht="24" x14ac:dyDescent="0.25">
      <c r="A586" s="377" t="s">
        <v>1854</v>
      </c>
      <c r="B586" s="377" t="s">
        <v>1833</v>
      </c>
      <c r="C586" s="380" t="s">
        <v>776</v>
      </c>
      <c r="D586" s="378" t="s">
        <v>776</v>
      </c>
      <c r="E586" s="379">
        <v>19147.400000000001</v>
      </c>
      <c r="F586" s="377">
        <v>20131911310</v>
      </c>
      <c r="G586" s="380" t="s">
        <v>1349</v>
      </c>
      <c r="H586" s="384">
        <v>44517</v>
      </c>
      <c r="I586" s="382"/>
      <c r="J586" s="380"/>
    </row>
    <row r="587" spans="1:10" s="383" customFormat="1" ht="24" x14ac:dyDescent="0.25">
      <c r="A587" s="377" t="s">
        <v>1855</v>
      </c>
      <c r="B587" s="377" t="s">
        <v>1833</v>
      </c>
      <c r="C587" s="380" t="s">
        <v>776</v>
      </c>
      <c r="D587" s="378" t="s">
        <v>776</v>
      </c>
      <c r="E587" s="379">
        <v>18043.2</v>
      </c>
      <c r="F587" s="377">
        <v>20132023540</v>
      </c>
      <c r="G587" s="380" t="s">
        <v>1349</v>
      </c>
      <c r="H587" s="384">
        <v>44519</v>
      </c>
      <c r="I587" s="382"/>
      <c r="J587" s="380"/>
    </row>
    <row r="588" spans="1:10" s="383" customFormat="1" ht="24" x14ac:dyDescent="0.25">
      <c r="A588" s="377" t="s">
        <v>1853</v>
      </c>
      <c r="B588" s="377" t="s">
        <v>1833</v>
      </c>
      <c r="C588" s="380" t="s">
        <v>776</v>
      </c>
      <c r="D588" s="378" t="s">
        <v>776</v>
      </c>
      <c r="E588" s="379">
        <v>34149.360000000001</v>
      </c>
      <c r="F588" s="377">
        <v>20559518701</v>
      </c>
      <c r="G588" s="380" t="s">
        <v>1349</v>
      </c>
      <c r="H588" s="384">
        <v>44536</v>
      </c>
      <c r="I588" s="382"/>
      <c r="J588" s="380"/>
    </row>
    <row r="589" spans="1:10" s="383" customFormat="1" ht="24" x14ac:dyDescent="0.25">
      <c r="A589" s="377" t="s">
        <v>1856</v>
      </c>
      <c r="B589" s="377" t="s">
        <v>1833</v>
      </c>
      <c r="C589" s="380" t="s">
        <v>776</v>
      </c>
      <c r="D589" s="378" t="s">
        <v>776</v>
      </c>
      <c r="E589" s="379">
        <v>18249.5</v>
      </c>
      <c r="F589" s="377">
        <v>20132023540</v>
      </c>
      <c r="G589" s="380" t="s">
        <v>1349</v>
      </c>
      <c r="H589" s="384">
        <v>44550</v>
      </c>
      <c r="I589" s="382"/>
      <c r="J589" s="380"/>
    </row>
    <row r="590" spans="1:10" s="383" customFormat="1" ht="24" x14ac:dyDescent="0.25">
      <c r="A590" s="377" t="s">
        <v>1848</v>
      </c>
      <c r="B590" s="377" t="s">
        <v>1842</v>
      </c>
      <c r="C590" s="380" t="s">
        <v>1857</v>
      </c>
      <c r="D590" s="378" t="s">
        <v>776</v>
      </c>
      <c r="E590" s="379">
        <v>116220</v>
      </c>
      <c r="F590" s="377">
        <v>20504593224</v>
      </c>
      <c r="G590" s="380" t="s">
        <v>1349</v>
      </c>
      <c r="H590" s="384">
        <v>44553</v>
      </c>
      <c r="I590" s="382"/>
      <c r="J590" s="380"/>
    </row>
    <row r="591" spans="1:10" s="383" customFormat="1" ht="15" x14ac:dyDescent="0.25">
      <c r="A591" s="395" t="s">
        <v>287</v>
      </c>
      <c r="B591" s="397"/>
      <c r="C591" s="398"/>
      <c r="D591" s="397"/>
      <c r="E591" s="373"/>
      <c r="F591" s="397"/>
      <c r="G591" s="398"/>
      <c r="H591" s="398"/>
      <c r="I591" s="398"/>
      <c r="J591" s="398"/>
    </row>
    <row r="592" spans="1:10" s="383" customFormat="1" ht="24" x14ac:dyDescent="0.25">
      <c r="A592" s="377" t="s">
        <v>1858</v>
      </c>
      <c r="B592" s="377" t="s">
        <v>1859</v>
      </c>
      <c r="C592" s="380" t="s">
        <v>1137</v>
      </c>
      <c r="D592" s="378">
        <v>1</v>
      </c>
      <c r="E592" s="379" t="s">
        <v>1860</v>
      </c>
      <c r="F592" s="377" t="s">
        <v>1861</v>
      </c>
      <c r="G592" s="380" t="s">
        <v>852</v>
      </c>
      <c r="H592" s="381">
        <v>44253</v>
      </c>
      <c r="I592" s="393">
        <v>44434</v>
      </c>
      <c r="J592" s="380" t="s">
        <v>1400</v>
      </c>
    </row>
    <row r="593" spans="1:10" s="383" customFormat="1" ht="24" x14ac:dyDescent="0.25">
      <c r="A593" s="377" t="s">
        <v>1862</v>
      </c>
      <c r="B593" s="377" t="s">
        <v>1863</v>
      </c>
      <c r="C593" s="380" t="s">
        <v>1137</v>
      </c>
      <c r="D593" s="378">
        <v>1</v>
      </c>
      <c r="E593" s="379" t="s">
        <v>1864</v>
      </c>
      <c r="F593" s="377" t="s">
        <v>1865</v>
      </c>
      <c r="G593" s="380" t="s">
        <v>852</v>
      </c>
      <c r="H593" s="381">
        <v>44399</v>
      </c>
      <c r="I593" s="393">
        <v>44410</v>
      </c>
      <c r="J593" s="380" t="s">
        <v>1400</v>
      </c>
    </row>
    <row r="594" spans="1:10" s="383" customFormat="1" ht="36" x14ac:dyDescent="0.25">
      <c r="A594" s="377" t="s">
        <v>1866</v>
      </c>
      <c r="B594" s="377" t="s">
        <v>1867</v>
      </c>
      <c r="C594" s="380" t="s">
        <v>1137</v>
      </c>
      <c r="D594" s="378">
        <v>1</v>
      </c>
      <c r="E594" s="379" t="s">
        <v>1868</v>
      </c>
      <c r="F594" s="377" t="s">
        <v>1869</v>
      </c>
      <c r="G594" s="380" t="s">
        <v>852</v>
      </c>
      <c r="H594" s="384">
        <v>44543</v>
      </c>
      <c r="I594" s="393">
        <v>44563</v>
      </c>
      <c r="J594" s="380" t="s">
        <v>1400</v>
      </c>
    </row>
    <row r="595" spans="1:10" s="383" customFormat="1" ht="36" x14ac:dyDescent="0.25">
      <c r="A595" s="377" t="s">
        <v>1870</v>
      </c>
      <c r="B595" s="377" t="s">
        <v>1871</v>
      </c>
      <c r="C595" s="380" t="s">
        <v>1137</v>
      </c>
      <c r="D595" s="378">
        <v>1</v>
      </c>
      <c r="E595" s="379" t="s">
        <v>1872</v>
      </c>
      <c r="F595" s="377" t="s">
        <v>1873</v>
      </c>
      <c r="G595" s="380" t="s">
        <v>852</v>
      </c>
      <c r="H595" s="384">
        <v>44558</v>
      </c>
      <c r="I595" s="393">
        <v>44592</v>
      </c>
      <c r="J595" s="380" t="s">
        <v>1400</v>
      </c>
    </row>
    <row r="596" spans="1:10" s="383" customFormat="1" ht="36" x14ac:dyDescent="0.25">
      <c r="A596" s="377" t="s">
        <v>1874</v>
      </c>
      <c r="B596" s="377" t="s">
        <v>1875</v>
      </c>
      <c r="C596" s="380" t="s">
        <v>1137</v>
      </c>
      <c r="D596" s="378">
        <v>1</v>
      </c>
      <c r="E596" s="379" t="s">
        <v>1876</v>
      </c>
      <c r="F596" s="377" t="s">
        <v>1877</v>
      </c>
      <c r="G596" s="380" t="s">
        <v>852</v>
      </c>
      <c r="H596" s="381">
        <v>44558</v>
      </c>
      <c r="I596" s="393">
        <v>44563</v>
      </c>
      <c r="J596" s="380" t="s">
        <v>1400</v>
      </c>
    </row>
    <row r="597" spans="1:10" s="383" customFormat="1" ht="24" x14ac:dyDescent="0.25">
      <c r="A597" s="377" t="s">
        <v>1878</v>
      </c>
      <c r="B597" s="377" t="s">
        <v>1879</v>
      </c>
      <c r="C597" s="380" t="s">
        <v>1460</v>
      </c>
      <c r="D597" s="378">
        <v>1</v>
      </c>
      <c r="E597" s="379" t="s">
        <v>1880</v>
      </c>
      <c r="F597" s="377" t="s">
        <v>1881</v>
      </c>
      <c r="G597" s="380" t="s">
        <v>852</v>
      </c>
      <c r="H597" s="381">
        <v>44330</v>
      </c>
      <c r="I597" s="393">
        <v>44335</v>
      </c>
      <c r="J597" s="380" t="s">
        <v>1400</v>
      </c>
    </row>
    <row r="598" spans="1:10" s="383" customFormat="1" ht="36" x14ac:dyDescent="0.25">
      <c r="A598" s="377" t="s">
        <v>1882</v>
      </c>
      <c r="B598" s="377" t="s">
        <v>1883</v>
      </c>
      <c r="C598" s="380" t="s">
        <v>1884</v>
      </c>
      <c r="D598" s="378">
        <v>1</v>
      </c>
      <c r="E598" s="379" t="s">
        <v>1885</v>
      </c>
      <c r="F598" s="377" t="s">
        <v>1886</v>
      </c>
      <c r="G598" s="380" t="s">
        <v>852</v>
      </c>
      <c r="H598" s="384">
        <v>44540</v>
      </c>
      <c r="I598" s="394">
        <v>44548</v>
      </c>
      <c r="J598" s="380" t="s">
        <v>1400</v>
      </c>
    </row>
    <row r="599" spans="1:10" s="383" customFormat="1" ht="24" x14ac:dyDescent="0.25">
      <c r="A599" s="377" t="s">
        <v>1887</v>
      </c>
      <c r="B599" s="377" t="s">
        <v>1888</v>
      </c>
      <c r="C599" s="380" t="s">
        <v>1884</v>
      </c>
      <c r="D599" s="378">
        <v>1</v>
      </c>
      <c r="E599" s="379" t="s">
        <v>1889</v>
      </c>
      <c r="F599" s="377" t="s">
        <v>1890</v>
      </c>
      <c r="G599" s="380" t="s">
        <v>852</v>
      </c>
      <c r="H599" s="384">
        <v>44552</v>
      </c>
      <c r="I599" s="394">
        <v>44558</v>
      </c>
      <c r="J599" s="380" t="s">
        <v>1400</v>
      </c>
    </row>
    <row r="600" spans="1:10" s="383" customFormat="1" ht="48" x14ac:dyDescent="0.25">
      <c r="A600" s="377" t="s">
        <v>1891</v>
      </c>
      <c r="B600" s="377" t="s">
        <v>1892</v>
      </c>
      <c r="C600" s="380" t="s">
        <v>1884</v>
      </c>
      <c r="D600" s="378">
        <v>1</v>
      </c>
      <c r="E600" s="379" t="s">
        <v>1339</v>
      </c>
      <c r="F600" s="377" t="s">
        <v>1893</v>
      </c>
      <c r="G600" s="380" t="s">
        <v>852</v>
      </c>
      <c r="H600" s="381">
        <v>44531</v>
      </c>
      <c r="I600" s="394">
        <v>44558</v>
      </c>
      <c r="J600" s="380" t="s">
        <v>1400</v>
      </c>
    </row>
    <row r="601" spans="1:10" s="383" customFormat="1" ht="24" x14ac:dyDescent="0.25">
      <c r="A601" s="377" t="s">
        <v>1894</v>
      </c>
      <c r="B601" s="377" t="s">
        <v>1892</v>
      </c>
      <c r="C601" s="380" t="s">
        <v>1884</v>
      </c>
      <c r="D601" s="378">
        <v>1</v>
      </c>
      <c r="E601" s="379" t="s">
        <v>1272</v>
      </c>
      <c r="F601" s="377" t="s">
        <v>1895</v>
      </c>
      <c r="G601" s="380" t="s">
        <v>852</v>
      </c>
      <c r="H601" s="381">
        <v>44531</v>
      </c>
      <c r="I601" s="394">
        <v>44550</v>
      </c>
      <c r="J601" s="380" t="s">
        <v>1400</v>
      </c>
    </row>
    <row r="602" spans="1:10" s="383" customFormat="1" ht="24" x14ac:dyDescent="0.25">
      <c r="A602" s="377" t="s">
        <v>1896</v>
      </c>
      <c r="B602" s="377" t="s">
        <v>1892</v>
      </c>
      <c r="C602" s="380" t="s">
        <v>1884</v>
      </c>
      <c r="D602" s="378">
        <v>1</v>
      </c>
      <c r="E602" s="379" t="s">
        <v>1897</v>
      </c>
      <c r="F602" s="377" t="s">
        <v>1898</v>
      </c>
      <c r="G602" s="380" t="s">
        <v>852</v>
      </c>
      <c r="H602" s="384">
        <v>44540</v>
      </c>
      <c r="I602" s="394">
        <v>44561</v>
      </c>
      <c r="J602" s="380" t="s">
        <v>1400</v>
      </c>
    </row>
    <row r="603" spans="1:10" s="383" customFormat="1" ht="36" x14ac:dyDescent="0.25">
      <c r="A603" s="377" t="s">
        <v>1896</v>
      </c>
      <c r="B603" s="377" t="s">
        <v>1899</v>
      </c>
      <c r="C603" s="380" t="s">
        <v>1884</v>
      </c>
      <c r="D603" s="378">
        <v>1</v>
      </c>
      <c r="E603" s="379" t="s">
        <v>1900</v>
      </c>
      <c r="F603" s="377" t="s">
        <v>1901</v>
      </c>
      <c r="G603" s="380" t="s">
        <v>852</v>
      </c>
      <c r="H603" s="384">
        <v>44540</v>
      </c>
      <c r="I603" s="394">
        <v>44561</v>
      </c>
      <c r="J603" s="380" t="s">
        <v>1400</v>
      </c>
    </row>
    <row r="604" spans="1:10" s="383" customFormat="1" ht="15" x14ac:dyDescent="0.25">
      <c r="A604" s="395" t="s">
        <v>288</v>
      </c>
      <c r="B604" s="397"/>
      <c r="C604" s="398"/>
      <c r="D604" s="397"/>
      <c r="E604" s="373"/>
      <c r="F604" s="397"/>
      <c r="G604" s="398"/>
      <c r="H604" s="398"/>
      <c r="I604" s="398"/>
      <c r="J604" s="398"/>
    </row>
    <row r="605" spans="1:10" s="383" customFormat="1" ht="60" x14ac:dyDescent="0.25">
      <c r="A605" s="377" t="s">
        <v>1902</v>
      </c>
      <c r="B605" s="377" t="s">
        <v>564</v>
      </c>
      <c r="C605" s="380" t="s">
        <v>1137</v>
      </c>
      <c r="D605" s="378">
        <v>1</v>
      </c>
      <c r="E605" s="379">
        <v>418722.3</v>
      </c>
      <c r="F605" s="377" t="s">
        <v>1903</v>
      </c>
      <c r="G605" s="380" t="s">
        <v>852</v>
      </c>
      <c r="H605" s="384">
        <v>44546</v>
      </c>
      <c r="I605" s="404">
        <v>44561</v>
      </c>
      <c r="J605" s="380" t="s">
        <v>1400</v>
      </c>
    </row>
    <row r="606" spans="1:10" s="383" customFormat="1" ht="60" x14ac:dyDescent="0.25">
      <c r="A606" s="377" t="s">
        <v>1904</v>
      </c>
      <c r="B606" s="377" t="s">
        <v>1248</v>
      </c>
      <c r="C606" s="380" t="s">
        <v>1460</v>
      </c>
      <c r="D606" s="378">
        <v>1</v>
      </c>
      <c r="E606" s="379">
        <v>41666.51</v>
      </c>
      <c r="F606" s="377" t="s">
        <v>1905</v>
      </c>
      <c r="G606" s="380" t="s">
        <v>852</v>
      </c>
      <c r="H606" s="384">
        <v>44548</v>
      </c>
      <c r="I606" s="394">
        <v>44548</v>
      </c>
      <c r="J606" s="380" t="s">
        <v>1400</v>
      </c>
    </row>
    <row r="607" spans="1:10" s="383" customFormat="1" ht="36" x14ac:dyDescent="0.25">
      <c r="A607" s="377" t="s">
        <v>1906</v>
      </c>
      <c r="B607" s="377" t="s">
        <v>1248</v>
      </c>
      <c r="C607" s="380" t="s">
        <v>1460</v>
      </c>
      <c r="D607" s="378">
        <v>1</v>
      </c>
      <c r="E607" s="379">
        <v>32174.400000000001</v>
      </c>
      <c r="F607" s="377" t="s">
        <v>1907</v>
      </c>
      <c r="G607" s="380" t="s">
        <v>852</v>
      </c>
      <c r="H607" s="384">
        <v>44550</v>
      </c>
      <c r="I607" s="394">
        <v>44550</v>
      </c>
      <c r="J607" s="380" t="s">
        <v>1400</v>
      </c>
    </row>
    <row r="608" spans="1:10" s="383" customFormat="1" ht="24" x14ac:dyDescent="0.25">
      <c r="A608" s="377" t="s">
        <v>1908</v>
      </c>
      <c r="B608" s="377" t="s">
        <v>1436</v>
      </c>
      <c r="C608" s="380" t="s">
        <v>1909</v>
      </c>
      <c r="D608" s="378">
        <v>1</v>
      </c>
      <c r="E608" s="379">
        <v>29147.29</v>
      </c>
      <c r="F608" s="377" t="s">
        <v>1910</v>
      </c>
      <c r="G608" s="380" t="s">
        <v>852</v>
      </c>
      <c r="H608" s="384">
        <v>44539</v>
      </c>
      <c r="I608" s="394">
        <v>44539</v>
      </c>
      <c r="J608" s="380" t="s">
        <v>1400</v>
      </c>
    </row>
    <row r="609" spans="1:10" s="383" customFormat="1" ht="36" x14ac:dyDescent="0.25">
      <c r="A609" s="377" t="s">
        <v>1911</v>
      </c>
      <c r="B609" s="377" t="s">
        <v>1248</v>
      </c>
      <c r="C609" s="380" t="s">
        <v>1460</v>
      </c>
      <c r="D609" s="378">
        <v>1</v>
      </c>
      <c r="E609" s="379">
        <v>19595.580000000002</v>
      </c>
      <c r="F609" s="377" t="s">
        <v>1912</v>
      </c>
      <c r="G609" s="380" t="s">
        <v>852</v>
      </c>
      <c r="H609" s="384">
        <v>44548</v>
      </c>
      <c r="I609" s="394">
        <v>44548</v>
      </c>
      <c r="J609" s="380" t="s">
        <v>1400</v>
      </c>
    </row>
    <row r="610" spans="1:10" s="383" customFormat="1" ht="36" x14ac:dyDescent="0.25">
      <c r="A610" s="377" t="s">
        <v>1904</v>
      </c>
      <c r="B610" s="377" t="s">
        <v>1248</v>
      </c>
      <c r="C610" s="380" t="s">
        <v>1460</v>
      </c>
      <c r="D610" s="378">
        <v>1</v>
      </c>
      <c r="E610" s="379">
        <v>19205.21</v>
      </c>
      <c r="F610" s="377" t="s">
        <v>1912</v>
      </c>
      <c r="G610" s="380" t="s">
        <v>852</v>
      </c>
      <c r="H610" s="384">
        <v>44548</v>
      </c>
      <c r="I610" s="394">
        <v>44548</v>
      </c>
      <c r="J610" s="380" t="s">
        <v>1400</v>
      </c>
    </row>
    <row r="611" spans="1:10" s="383" customFormat="1" ht="60" x14ac:dyDescent="0.25">
      <c r="A611" s="377" t="s">
        <v>1911</v>
      </c>
      <c r="B611" s="377" t="s">
        <v>1248</v>
      </c>
      <c r="C611" s="380" t="s">
        <v>1460</v>
      </c>
      <c r="D611" s="378">
        <v>1</v>
      </c>
      <c r="E611" s="379">
        <v>19168.91</v>
      </c>
      <c r="F611" s="377" t="s">
        <v>1905</v>
      </c>
      <c r="G611" s="380" t="s">
        <v>852</v>
      </c>
      <c r="H611" s="384">
        <v>44548</v>
      </c>
      <c r="I611" s="394">
        <v>44548</v>
      </c>
      <c r="J611" s="380" t="s">
        <v>1400</v>
      </c>
    </row>
    <row r="612" spans="1:10" s="383" customFormat="1" ht="36" x14ac:dyDescent="0.25">
      <c r="A612" s="377" t="s">
        <v>1913</v>
      </c>
      <c r="B612" s="377" t="s">
        <v>1436</v>
      </c>
      <c r="C612" s="380" t="s">
        <v>1909</v>
      </c>
      <c r="D612" s="378">
        <v>1</v>
      </c>
      <c r="E612" s="379">
        <v>27212.44</v>
      </c>
      <c r="F612" s="377" t="s">
        <v>1914</v>
      </c>
      <c r="G612" s="380" t="s">
        <v>852</v>
      </c>
      <c r="H612" s="384">
        <v>44537</v>
      </c>
      <c r="I612" s="394">
        <v>44538</v>
      </c>
      <c r="J612" s="380" t="s">
        <v>1400</v>
      </c>
    </row>
    <row r="613" spans="1:10" s="383" customFormat="1" ht="36" x14ac:dyDescent="0.25">
      <c r="A613" s="377" t="s">
        <v>1915</v>
      </c>
      <c r="B613" s="377" t="s">
        <v>1436</v>
      </c>
      <c r="C613" s="380" t="s">
        <v>1909</v>
      </c>
      <c r="D613" s="378">
        <v>1</v>
      </c>
      <c r="E613" s="379">
        <v>26400</v>
      </c>
      <c r="F613" s="377" t="s">
        <v>1916</v>
      </c>
      <c r="G613" s="380" t="s">
        <v>852</v>
      </c>
      <c r="H613" s="384">
        <v>44515</v>
      </c>
      <c r="I613" s="394">
        <v>44516</v>
      </c>
      <c r="J613" s="380" t="s">
        <v>1400</v>
      </c>
    </row>
    <row r="614" spans="1:10" s="383" customFormat="1" ht="13.5" x14ac:dyDescent="0.25">
      <c r="A614" s="377" t="s">
        <v>1917</v>
      </c>
      <c r="B614" s="377" t="s">
        <v>1436</v>
      </c>
      <c r="C614" s="380" t="s">
        <v>1909</v>
      </c>
      <c r="D614" s="378">
        <v>1</v>
      </c>
      <c r="E614" s="379">
        <v>24798.75</v>
      </c>
      <c r="F614" s="377" t="s">
        <v>1918</v>
      </c>
      <c r="G614" s="380" t="s">
        <v>852</v>
      </c>
      <c r="H614" s="384">
        <v>44558</v>
      </c>
      <c r="I614" s="394">
        <v>44559</v>
      </c>
      <c r="J614" s="380" t="s">
        <v>1400</v>
      </c>
    </row>
    <row r="615" spans="1:10" s="383" customFormat="1" ht="24" x14ac:dyDescent="0.25">
      <c r="A615" s="377" t="s">
        <v>1919</v>
      </c>
      <c r="B615" s="377" t="s">
        <v>1436</v>
      </c>
      <c r="C615" s="380" t="s">
        <v>1909</v>
      </c>
      <c r="D615" s="378">
        <v>1</v>
      </c>
      <c r="E615" s="379">
        <v>24399.9</v>
      </c>
      <c r="F615" s="377" t="s">
        <v>1920</v>
      </c>
      <c r="G615" s="380" t="s">
        <v>852</v>
      </c>
      <c r="H615" s="384">
        <v>44544</v>
      </c>
      <c r="I615" s="394">
        <v>44545</v>
      </c>
      <c r="J615" s="380" t="s">
        <v>1400</v>
      </c>
    </row>
    <row r="616" spans="1:10" s="383" customFormat="1" ht="24" x14ac:dyDescent="0.25">
      <c r="A616" s="377" t="s">
        <v>1921</v>
      </c>
      <c r="B616" s="377" t="s">
        <v>1436</v>
      </c>
      <c r="C616" s="380" t="s">
        <v>1909</v>
      </c>
      <c r="D616" s="378">
        <v>1</v>
      </c>
      <c r="E616" s="379">
        <v>23720.2</v>
      </c>
      <c r="F616" s="377" t="s">
        <v>1918</v>
      </c>
      <c r="G616" s="380" t="s">
        <v>852</v>
      </c>
      <c r="H616" s="381">
        <v>44337</v>
      </c>
      <c r="I616" s="393">
        <v>44338</v>
      </c>
      <c r="J616" s="380" t="s">
        <v>1400</v>
      </c>
    </row>
    <row r="617" spans="1:10" s="383" customFormat="1" ht="24" x14ac:dyDescent="0.25">
      <c r="A617" s="377" t="s">
        <v>1922</v>
      </c>
      <c r="B617" s="377" t="s">
        <v>1436</v>
      </c>
      <c r="C617" s="380" t="s">
        <v>1909</v>
      </c>
      <c r="D617" s="378">
        <v>1</v>
      </c>
      <c r="E617" s="379">
        <v>21900</v>
      </c>
      <c r="F617" s="377" t="s">
        <v>1923</v>
      </c>
      <c r="G617" s="380" t="s">
        <v>852</v>
      </c>
      <c r="H617" s="384">
        <v>44519</v>
      </c>
      <c r="I617" s="394">
        <v>44520</v>
      </c>
      <c r="J617" s="380" t="s">
        <v>1400</v>
      </c>
    </row>
    <row r="618" spans="1:10" s="383" customFormat="1" ht="24" x14ac:dyDescent="0.25">
      <c r="A618" s="377" t="s">
        <v>1924</v>
      </c>
      <c r="B618" s="377" t="s">
        <v>1436</v>
      </c>
      <c r="C618" s="380" t="s">
        <v>1909</v>
      </c>
      <c r="D618" s="378">
        <v>1</v>
      </c>
      <c r="E618" s="379">
        <v>21900</v>
      </c>
      <c r="F618" s="377" t="s">
        <v>1925</v>
      </c>
      <c r="G618" s="380" t="s">
        <v>852</v>
      </c>
      <c r="H618" s="384">
        <v>44561</v>
      </c>
      <c r="I618" s="393">
        <v>44562</v>
      </c>
      <c r="J618" s="380" t="s">
        <v>1400</v>
      </c>
    </row>
    <row r="619" spans="1:10" s="383" customFormat="1" ht="13.5" x14ac:dyDescent="0.25">
      <c r="A619" s="377" t="s">
        <v>1917</v>
      </c>
      <c r="B619" s="377" t="s">
        <v>1436</v>
      </c>
      <c r="C619" s="380" t="s">
        <v>1909</v>
      </c>
      <c r="D619" s="378">
        <v>1</v>
      </c>
      <c r="E619" s="379">
        <v>21094.400000000001</v>
      </c>
      <c r="F619" s="377" t="s">
        <v>1918</v>
      </c>
      <c r="G619" s="380" t="s">
        <v>852</v>
      </c>
      <c r="H619" s="384">
        <v>44558</v>
      </c>
      <c r="I619" s="394">
        <v>44559</v>
      </c>
      <c r="J619" s="380" t="s">
        <v>1400</v>
      </c>
    </row>
    <row r="620" spans="1:10" s="383" customFormat="1" ht="24" x14ac:dyDescent="0.25">
      <c r="A620" s="377" t="s">
        <v>1926</v>
      </c>
      <c r="B620" s="377" t="s">
        <v>1436</v>
      </c>
      <c r="C620" s="380" t="s">
        <v>1909</v>
      </c>
      <c r="D620" s="378">
        <v>1</v>
      </c>
      <c r="E620" s="379">
        <v>20160.509999999998</v>
      </c>
      <c r="F620" s="377" t="s">
        <v>1918</v>
      </c>
      <c r="G620" s="380" t="s">
        <v>852</v>
      </c>
      <c r="H620" s="381">
        <v>44272</v>
      </c>
      <c r="I620" s="393">
        <v>44273</v>
      </c>
      <c r="J620" s="380" t="s">
        <v>1400</v>
      </c>
    </row>
    <row r="621" spans="1:10" s="383" customFormat="1" ht="24" x14ac:dyDescent="0.25">
      <c r="A621" s="377" t="s">
        <v>1927</v>
      </c>
      <c r="B621" s="377" t="s">
        <v>1436</v>
      </c>
      <c r="C621" s="380" t="s">
        <v>1909</v>
      </c>
      <c r="D621" s="378">
        <v>1</v>
      </c>
      <c r="E621" s="379">
        <v>20000.8</v>
      </c>
      <c r="F621" s="377" t="s">
        <v>1918</v>
      </c>
      <c r="G621" s="380" t="s">
        <v>852</v>
      </c>
      <c r="H621" s="381">
        <v>44396</v>
      </c>
      <c r="I621" s="393">
        <v>44397</v>
      </c>
      <c r="J621" s="380" t="s">
        <v>1400</v>
      </c>
    </row>
    <row r="622" spans="1:10" s="383" customFormat="1" ht="13.5" x14ac:dyDescent="0.25">
      <c r="A622" s="377" t="s">
        <v>1928</v>
      </c>
      <c r="B622" s="377" t="s">
        <v>1436</v>
      </c>
      <c r="C622" s="380" t="s">
        <v>1909</v>
      </c>
      <c r="D622" s="378">
        <v>1</v>
      </c>
      <c r="E622" s="379">
        <v>19958.150000000001</v>
      </c>
      <c r="F622" s="377" t="s">
        <v>1918</v>
      </c>
      <c r="G622" s="380" t="s">
        <v>852</v>
      </c>
      <c r="H622" s="381">
        <v>44218</v>
      </c>
      <c r="I622" s="393">
        <v>44219</v>
      </c>
      <c r="J622" s="380" t="s">
        <v>1400</v>
      </c>
    </row>
    <row r="623" spans="1:10" s="383" customFormat="1" ht="24" x14ac:dyDescent="0.25">
      <c r="A623" s="377" t="s">
        <v>1921</v>
      </c>
      <c r="B623" s="377" t="s">
        <v>1436</v>
      </c>
      <c r="C623" s="380" t="s">
        <v>1909</v>
      </c>
      <c r="D623" s="378">
        <v>1</v>
      </c>
      <c r="E623" s="379">
        <v>19632.650000000001</v>
      </c>
      <c r="F623" s="377" t="s">
        <v>1918</v>
      </c>
      <c r="G623" s="380" t="s">
        <v>852</v>
      </c>
      <c r="H623" s="381">
        <v>44337</v>
      </c>
      <c r="I623" s="393">
        <v>44338</v>
      </c>
      <c r="J623" s="380" t="s">
        <v>1400</v>
      </c>
    </row>
    <row r="624" spans="1:10" s="383" customFormat="1" ht="36" x14ac:dyDescent="0.25">
      <c r="A624" s="377" t="s">
        <v>1929</v>
      </c>
      <c r="B624" s="377" t="s">
        <v>1436</v>
      </c>
      <c r="C624" s="380" t="s">
        <v>1909</v>
      </c>
      <c r="D624" s="378">
        <v>1</v>
      </c>
      <c r="E624" s="379">
        <v>18920.7</v>
      </c>
      <c r="F624" s="377" t="s">
        <v>1914</v>
      </c>
      <c r="G624" s="380" t="s">
        <v>852</v>
      </c>
      <c r="H624" s="381">
        <v>44364</v>
      </c>
      <c r="I624" s="393">
        <v>44365</v>
      </c>
      <c r="J624" s="380" t="s">
        <v>1400</v>
      </c>
    </row>
    <row r="625" spans="1:26" s="383" customFormat="1" ht="24" x14ac:dyDescent="0.25">
      <c r="A625" s="377" t="s">
        <v>1927</v>
      </c>
      <c r="B625" s="377" t="s">
        <v>1436</v>
      </c>
      <c r="C625" s="380" t="s">
        <v>1909</v>
      </c>
      <c r="D625" s="378">
        <v>1</v>
      </c>
      <c r="E625" s="379">
        <v>18413.650000000001</v>
      </c>
      <c r="F625" s="377" t="s">
        <v>1918</v>
      </c>
      <c r="G625" s="380" t="s">
        <v>852</v>
      </c>
      <c r="H625" s="381">
        <v>44396</v>
      </c>
      <c r="I625" s="393">
        <v>44397</v>
      </c>
      <c r="J625" s="380" t="s">
        <v>1400</v>
      </c>
    </row>
    <row r="626" spans="1:26" s="383" customFormat="1" ht="24" x14ac:dyDescent="0.25">
      <c r="A626" s="377" t="s">
        <v>1930</v>
      </c>
      <c r="B626" s="377" t="s">
        <v>1436</v>
      </c>
      <c r="C626" s="380" t="s">
        <v>1909</v>
      </c>
      <c r="D626" s="378">
        <v>1</v>
      </c>
      <c r="E626" s="379">
        <v>18341.05</v>
      </c>
      <c r="F626" s="377" t="s">
        <v>1918</v>
      </c>
      <c r="G626" s="380" t="s">
        <v>852</v>
      </c>
      <c r="H626" s="381">
        <v>44425</v>
      </c>
      <c r="I626" s="393">
        <v>44426</v>
      </c>
      <c r="J626" s="380" t="s">
        <v>1400</v>
      </c>
    </row>
    <row r="627" spans="1:26" s="383" customFormat="1" ht="24" x14ac:dyDescent="0.25">
      <c r="A627" s="377" t="s">
        <v>1931</v>
      </c>
      <c r="B627" s="377" t="s">
        <v>1436</v>
      </c>
      <c r="C627" s="380" t="s">
        <v>1909</v>
      </c>
      <c r="D627" s="378">
        <v>1</v>
      </c>
      <c r="E627" s="379">
        <v>18331.3</v>
      </c>
      <c r="F627" s="377" t="s">
        <v>1918</v>
      </c>
      <c r="G627" s="380" t="s">
        <v>852</v>
      </c>
      <c r="H627" s="381">
        <v>44361</v>
      </c>
      <c r="I627" s="393">
        <v>44362</v>
      </c>
      <c r="J627" s="380" t="s">
        <v>1400</v>
      </c>
    </row>
    <row r="628" spans="1:26" s="383" customFormat="1" ht="15" x14ac:dyDescent="0.25">
      <c r="A628" s="395" t="s">
        <v>289</v>
      </c>
      <c r="B628" s="397"/>
      <c r="C628" s="398"/>
      <c r="D628" s="397"/>
      <c r="E628" s="373"/>
      <c r="F628" s="397"/>
      <c r="G628" s="398"/>
      <c r="H628" s="398"/>
      <c r="I628" s="398"/>
      <c r="J628" s="398"/>
    </row>
    <row r="629" spans="1:26" s="383" customFormat="1" ht="36" x14ac:dyDescent="0.25">
      <c r="A629" s="377" t="s">
        <v>1932</v>
      </c>
      <c r="B629" s="377" t="s">
        <v>1933</v>
      </c>
      <c r="C629" s="380"/>
      <c r="D629" s="378">
        <v>2</v>
      </c>
      <c r="E629" s="379" t="s">
        <v>1934</v>
      </c>
      <c r="F629" s="377" t="s">
        <v>1935</v>
      </c>
      <c r="G629" s="380" t="s">
        <v>1349</v>
      </c>
      <c r="H629" s="390">
        <v>44372</v>
      </c>
      <c r="I629" s="382" t="s">
        <v>1936</v>
      </c>
      <c r="J629" s="380"/>
    </row>
    <row r="630" spans="1:26" s="383" customFormat="1" ht="13.5" x14ac:dyDescent="0.25">
      <c r="A630" s="377" t="s">
        <v>1937</v>
      </c>
      <c r="B630" s="377" t="s">
        <v>936</v>
      </c>
      <c r="C630" s="380"/>
      <c r="D630" s="378">
        <v>2</v>
      </c>
      <c r="E630" s="379" t="s">
        <v>1938</v>
      </c>
      <c r="F630" s="377" t="s">
        <v>1939</v>
      </c>
      <c r="G630" s="380" t="s">
        <v>1349</v>
      </c>
      <c r="H630" s="380">
        <v>231220221</v>
      </c>
      <c r="I630" s="382"/>
      <c r="J630" s="380"/>
    </row>
    <row r="631" spans="1:26" s="383" customFormat="1" ht="24" x14ac:dyDescent="0.25">
      <c r="A631" s="377" t="s">
        <v>1940</v>
      </c>
      <c r="B631" s="377" t="s">
        <v>1933</v>
      </c>
      <c r="C631" s="380"/>
      <c r="D631" s="378">
        <v>1</v>
      </c>
      <c r="E631" s="379" t="s">
        <v>1941</v>
      </c>
      <c r="F631" s="377" t="s">
        <v>1942</v>
      </c>
      <c r="G631" s="380" t="s">
        <v>1349</v>
      </c>
      <c r="H631" s="390">
        <v>44563</v>
      </c>
      <c r="I631" s="382"/>
      <c r="J631" s="380"/>
      <c r="K631" s="405"/>
      <c r="L631" s="405"/>
      <c r="M631" s="405"/>
      <c r="N631" s="405"/>
      <c r="O631" s="405"/>
      <c r="P631" s="405"/>
      <c r="Q631" s="405"/>
      <c r="R631" s="405"/>
      <c r="S631" s="405"/>
      <c r="T631" s="405"/>
      <c r="U631" s="405"/>
      <c r="V631" s="405"/>
      <c r="W631" s="405"/>
      <c r="X631" s="405"/>
      <c r="Y631" s="405"/>
      <c r="Z631" s="405"/>
    </row>
    <row r="632" spans="1:26" s="383" customFormat="1" ht="24" x14ac:dyDescent="0.25">
      <c r="A632" s="377" t="s">
        <v>1943</v>
      </c>
      <c r="B632" s="377" t="s">
        <v>936</v>
      </c>
      <c r="C632" s="380"/>
      <c r="D632" s="378">
        <v>1</v>
      </c>
      <c r="E632" s="379" t="s">
        <v>1944</v>
      </c>
      <c r="F632" s="377" t="s">
        <v>1945</v>
      </c>
      <c r="G632" s="380" t="s">
        <v>1349</v>
      </c>
      <c r="H632" s="389">
        <v>44553</v>
      </c>
      <c r="I632" s="382"/>
      <c r="J632" s="380"/>
      <c r="K632" s="405"/>
      <c r="L632" s="405"/>
      <c r="M632" s="405"/>
      <c r="N632" s="405"/>
      <c r="O632" s="405"/>
      <c r="P632" s="405"/>
      <c r="Q632" s="405"/>
      <c r="R632" s="405"/>
      <c r="S632" s="405"/>
      <c r="T632" s="405"/>
      <c r="U632" s="405"/>
      <c r="V632" s="405"/>
      <c r="W632" s="405"/>
      <c r="X632" s="405"/>
      <c r="Y632" s="405"/>
      <c r="Z632" s="405"/>
    </row>
    <row r="633" spans="1:26" s="383" customFormat="1" ht="15" x14ac:dyDescent="0.25">
      <c r="A633" s="395" t="s">
        <v>290</v>
      </c>
      <c r="B633" s="397"/>
      <c r="C633" s="398"/>
      <c r="D633" s="397"/>
      <c r="E633" s="373"/>
      <c r="F633" s="397"/>
      <c r="G633" s="398"/>
      <c r="H633" s="398"/>
      <c r="I633" s="398"/>
      <c r="J633" s="398"/>
      <c r="K633" s="405"/>
      <c r="L633" s="405"/>
      <c r="M633" s="405"/>
      <c r="N633" s="405"/>
      <c r="O633" s="405"/>
      <c r="P633" s="405"/>
      <c r="Q633" s="405"/>
      <c r="R633" s="405"/>
      <c r="S633" s="405"/>
      <c r="T633" s="405"/>
      <c r="U633" s="405"/>
      <c r="V633" s="405"/>
      <c r="W633" s="405"/>
      <c r="X633" s="405"/>
      <c r="Y633" s="405"/>
      <c r="Z633" s="405"/>
    </row>
    <row r="634" spans="1:26" s="383" customFormat="1" ht="24" x14ac:dyDescent="0.25">
      <c r="A634" s="377" t="s">
        <v>1946</v>
      </c>
      <c r="B634" s="377" t="s">
        <v>922</v>
      </c>
      <c r="C634" s="380"/>
      <c r="D634" s="378" t="s">
        <v>1947</v>
      </c>
      <c r="E634" s="379">
        <v>557570.14</v>
      </c>
      <c r="F634" s="377" t="s">
        <v>1948</v>
      </c>
      <c r="G634" s="380" t="s">
        <v>852</v>
      </c>
      <c r="H634" s="381">
        <v>44643</v>
      </c>
      <c r="I634" s="382"/>
      <c r="J634" s="380"/>
      <c r="K634" s="405"/>
      <c r="L634" s="405"/>
      <c r="M634" s="405"/>
      <c r="N634" s="405"/>
      <c r="O634" s="405"/>
      <c r="P634" s="405"/>
      <c r="Q634" s="405"/>
      <c r="R634" s="405"/>
      <c r="S634" s="405"/>
      <c r="T634" s="405"/>
      <c r="U634" s="405"/>
      <c r="V634" s="405"/>
      <c r="W634" s="405"/>
      <c r="X634" s="405"/>
      <c r="Y634" s="405"/>
      <c r="Z634" s="405"/>
    </row>
    <row r="635" spans="1:26" s="383" customFormat="1" ht="36" x14ac:dyDescent="0.25">
      <c r="A635" s="377" t="s">
        <v>1949</v>
      </c>
      <c r="B635" s="377" t="s">
        <v>936</v>
      </c>
      <c r="C635" s="380"/>
      <c r="D635" s="378" t="s">
        <v>1950</v>
      </c>
      <c r="E635" s="379">
        <v>349280</v>
      </c>
      <c r="F635" s="377" t="s">
        <v>1951</v>
      </c>
      <c r="G635" s="380" t="s">
        <v>852</v>
      </c>
      <c r="H635" s="381">
        <v>44553</v>
      </c>
      <c r="I635" s="382"/>
      <c r="J635" s="380"/>
      <c r="K635" s="405"/>
      <c r="L635" s="405"/>
      <c r="M635" s="405"/>
      <c r="N635" s="405"/>
      <c r="O635" s="405"/>
      <c r="P635" s="405"/>
      <c r="Q635" s="405"/>
      <c r="R635" s="405"/>
      <c r="S635" s="405"/>
      <c r="T635" s="405"/>
      <c r="U635" s="405"/>
      <c r="V635" s="405"/>
      <c r="W635" s="405"/>
      <c r="X635" s="405"/>
      <c r="Y635" s="405"/>
      <c r="Z635" s="405"/>
    </row>
    <row r="636" spans="1:26" s="383" customFormat="1" ht="24" x14ac:dyDescent="0.25">
      <c r="A636" s="377" t="s">
        <v>1952</v>
      </c>
      <c r="B636" s="377" t="s">
        <v>936</v>
      </c>
      <c r="C636" s="380"/>
      <c r="D636" s="378" t="s">
        <v>1953</v>
      </c>
      <c r="E636" s="379">
        <v>62530.2</v>
      </c>
      <c r="F636" s="377" t="s">
        <v>1954</v>
      </c>
      <c r="G636" s="380" t="s">
        <v>852</v>
      </c>
      <c r="H636" s="381">
        <v>44547</v>
      </c>
      <c r="I636" s="382"/>
      <c r="J636" s="380"/>
      <c r="K636" s="405"/>
      <c r="L636" s="405"/>
      <c r="M636" s="405"/>
      <c r="N636" s="405"/>
      <c r="O636" s="405"/>
      <c r="P636" s="405"/>
      <c r="Q636" s="405"/>
      <c r="R636" s="405"/>
      <c r="S636" s="405"/>
      <c r="T636" s="405"/>
      <c r="U636" s="405"/>
      <c r="V636" s="405"/>
      <c r="W636" s="405"/>
      <c r="X636" s="405"/>
      <c r="Y636" s="405"/>
      <c r="Z636" s="405"/>
    </row>
    <row r="637" spans="1:26" s="383" customFormat="1" ht="24" x14ac:dyDescent="0.25">
      <c r="A637" s="377" t="s">
        <v>1955</v>
      </c>
      <c r="B637" s="377" t="s">
        <v>936</v>
      </c>
      <c r="C637" s="380"/>
      <c r="D637" s="378" t="s">
        <v>1956</v>
      </c>
      <c r="E637" s="379">
        <v>187200</v>
      </c>
      <c r="F637" s="377" t="s">
        <v>1957</v>
      </c>
      <c r="G637" s="380" t="s">
        <v>852</v>
      </c>
      <c r="H637" s="381">
        <v>44550</v>
      </c>
      <c r="I637" s="382"/>
      <c r="J637" s="380"/>
      <c r="K637" s="405"/>
      <c r="L637" s="405"/>
      <c r="M637" s="405"/>
      <c r="N637" s="405"/>
      <c r="O637" s="405"/>
      <c r="P637" s="405"/>
      <c r="Q637" s="405"/>
      <c r="R637" s="405"/>
      <c r="S637" s="405"/>
      <c r="T637" s="405"/>
      <c r="U637" s="405"/>
      <c r="V637" s="405"/>
      <c r="W637" s="405"/>
      <c r="X637" s="405"/>
      <c r="Y637" s="405"/>
      <c r="Z637" s="405"/>
    </row>
    <row r="638" spans="1:26" s="383" customFormat="1" ht="48" x14ac:dyDescent="0.25">
      <c r="A638" s="377" t="s">
        <v>1958</v>
      </c>
      <c r="B638" s="377" t="s">
        <v>936</v>
      </c>
      <c r="C638" s="380"/>
      <c r="D638" s="378" t="s">
        <v>1959</v>
      </c>
      <c r="E638" s="379">
        <v>67662</v>
      </c>
      <c r="F638" s="377" t="s">
        <v>1960</v>
      </c>
      <c r="G638" s="380" t="s">
        <v>852</v>
      </c>
      <c r="H638" s="381">
        <v>44538</v>
      </c>
      <c r="I638" s="382"/>
      <c r="J638" s="380"/>
      <c r="K638" s="405"/>
      <c r="L638" s="405"/>
      <c r="M638" s="405"/>
      <c r="N638" s="405"/>
      <c r="O638" s="405"/>
      <c r="P638" s="405"/>
      <c r="Q638" s="405"/>
      <c r="R638" s="405"/>
      <c r="S638" s="405"/>
      <c r="T638" s="405"/>
      <c r="U638" s="405"/>
      <c r="V638" s="405"/>
      <c r="W638" s="405"/>
      <c r="X638" s="405"/>
      <c r="Y638" s="405"/>
      <c r="Z638" s="405"/>
    </row>
    <row r="639" spans="1:26" s="383" customFormat="1" ht="24" x14ac:dyDescent="0.25">
      <c r="A639" s="377" t="s">
        <v>1961</v>
      </c>
      <c r="B639" s="377" t="s">
        <v>936</v>
      </c>
      <c r="C639" s="380"/>
      <c r="D639" s="378" t="s">
        <v>1962</v>
      </c>
      <c r="E639" s="379">
        <v>60951.72</v>
      </c>
      <c r="F639" s="377" t="s">
        <v>1963</v>
      </c>
      <c r="G639" s="380" t="s">
        <v>852</v>
      </c>
      <c r="H639" s="381">
        <v>44536</v>
      </c>
      <c r="I639" s="382"/>
      <c r="J639" s="380"/>
      <c r="K639" s="405"/>
      <c r="L639" s="405"/>
      <c r="M639" s="405"/>
      <c r="N639" s="405"/>
      <c r="O639" s="405"/>
      <c r="P639" s="405"/>
      <c r="Q639" s="405"/>
      <c r="R639" s="405"/>
      <c r="S639" s="405"/>
      <c r="T639" s="405"/>
      <c r="U639" s="405"/>
      <c r="V639" s="405"/>
      <c r="W639" s="405"/>
      <c r="X639" s="405"/>
      <c r="Y639" s="405"/>
      <c r="Z639" s="405"/>
    </row>
    <row r="640" spans="1:26" s="383" customFormat="1" ht="24" x14ac:dyDescent="0.25">
      <c r="A640" s="377" t="s">
        <v>1964</v>
      </c>
      <c r="B640" s="377" t="s">
        <v>1884</v>
      </c>
      <c r="C640" s="380"/>
      <c r="D640" s="378" t="s">
        <v>1965</v>
      </c>
      <c r="E640" s="379">
        <v>58050</v>
      </c>
      <c r="F640" s="377" t="s">
        <v>1966</v>
      </c>
      <c r="G640" s="380" t="s">
        <v>852</v>
      </c>
      <c r="H640" s="406">
        <v>44461</v>
      </c>
      <c r="I640" s="382"/>
      <c r="J640" s="380"/>
      <c r="K640" s="405"/>
      <c r="L640" s="405"/>
      <c r="M640" s="405"/>
      <c r="N640" s="405"/>
      <c r="O640" s="405"/>
      <c r="P640" s="405"/>
      <c r="Q640" s="405"/>
      <c r="R640" s="405"/>
      <c r="S640" s="405"/>
      <c r="T640" s="405"/>
      <c r="U640" s="405"/>
      <c r="V640" s="405"/>
      <c r="W640" s="405"/>
      <c r="X640" s="405"/>
      <c r="Y640" s="405"/>
      <c r="Z640" s="405"/>
    </row>
    <row r="641" spans="1:26" s="383" customFormat="1" ht="24" x14ac:dyDescent="0.25">
      <c r="A641" s="377" t="s">
        <v>1967</v>
      </c>
      <c r="B641" s="377" t="s">
        <v>936</v>
      </c>
      <c r="C641" s="380"/>
      <c r="D641" s="378" t="s">
        <v>1968</v>
      </c>
      <c r="E641" s="379">
        <v>89000</v>
      </c>
      <c r="F641" s="377" t="s">
        <v>1969</v>
      </c>
      <c r="G641" s="380" t="s">
        <v>852</v>
      </c>
      <c r="H641" s="406">
        <v>44498</v>
      </c>
      <c r="I641" s="382"/>
      <c r="J641" s="380"/>
      <c r="K641" s="405"/>
      <c r="L641" s="405"/>
      <c r="M641" s="405"/>
      <c r="N641" s="405"/>
      <c r="O641" s="405"/>
      <c r="P641" s="405"/>
      <c r="Q641" s="405"/>
      <c r="R641" s="405"/>
      <c r="S641" s="405"/>
      <c r="T641" s="405"/>
      <c r="U641" s="405"/>
      <c r="V641" s="405"/>
      <c r="W641" s="405"/>
      <c r="X641" s="405"/>
      <c r="Y641" s="405"/>
      <c r="Z641" s="405"/>
    </row>
    <row r="642" spans="1:26" s="383" customFormat="1" ht="36" x14ac:dyDescent="0.25">
      <c r="A642" s="377" t="s">
        <v>1970</v>
      </c>
      <c r="B642" s="377" t="s">
        <v>936</v>
      </c>
      <c r="C642" s="380"/>
      <c r="D642" s="378" t="s">
        <v>1971</v>
      </c>
      <c r="E642" s="379">
        <v>819518.52</v>
      </c>
      <c r="F642" s="377" t="s">
        <v>1972</v>
      </c>
      <c r="G642" s="380" t="s">
        <v>852</v>
      </c>
      <c r="H642" s="406">
        <v>44448</v>
      </c>
      <c r="I642" s="382"/>
      <c r="J642" s="380"/>
      <c r="K642" s="405"/>
      <c r="L642" s="405"/>
      <c r="M642" s="405"/>
      <c r="N642" s="405"/>
      <c r="O642" s="405"/>
      <c r="P642" s="405"/>
      <c r="Q642" s="405"/>
      <c r="R642" s="405"/>
      <c r="S642" s="405"/>
      <c r="T642" s="405"/>
      <c r="U642" s="405"/>
      <c r="V642" s="405"/>
      <c r="W642" s="405"/>
      <c r="X642" s="405"/>
      <c r="Y642" s="405"/>
      <c r="Z642" s="405"/>
    </row>
    <row r="643" spans="1:26" s="383" customFormat="1" ht="36" x14ac:dyDescent="0.25">
      <c r="A643" s="377" t="s">
        <v>1973</v>
      </c>
      <c r="B643" s="377" t="s">
        <v>1045</v>
      </c>
      <c r="C643" s="380"/>
      <c r="D643" s="378" t="s">
        <v>1974</v>
      </c>
      <c r="E643" s="379">
        <v>97500</v>
      </c>
      <c r="F643" s="377" t="s">
        <v>1975</v>
      </c>
      <c r="G643" s="380" t="s">
        <v>852</v>
      </c>
      <c r="H643" s="406">
        <v>44469</v>
      </c>
      <c r="I643" s="382"/>
      <c r="J643" s="380"/>
      <c r="K643" s="405"/>
      <c r="L643" s="405"/>
      <c r="M643" s="405"/>
      <c r="N643" s="405"/>
      <c r="O643" s="405"/>
      <c r="P643" s="405"/>
      <c r="Q643" s="405"/>
      <c r="R643" s="405"/>
      <c r="S643" s="405"/>
      <c r="T643" s="405"/>
      <c r="U643" s="405"/>
      <c r="V643" s="405"/>
      <c r="W643" s="405"/>
      <c r="X643" s="405"/>
      <c r="Y643" s="405"/>
      <c r="Z643" s="405"/>
    </row>
    <row r="644" spans="1:26" s="383" customFormat="1" ht="24" x14ac:dyDescent="0.25">
      <c r="A644" s="377" t="s">
        <v>1976</v>
      </c>
      <c r="B644" s="377" t="s">
        <v>936</v>
      </c>
      <c r="C644" s="380"/>
      <c r="D644" s="378" t="s">
        <v>1977</v>
      </c>
      <c r="E644" s="379">
        <v>205000</v>
      </c>
      <c r="F644" s="377" t="s">
        <v>1978</v>
      </c>
      <c r="G644" s="380" t="s">
        <v>852</v>
      </c>
      <c r="H644" s="406">
        <v>44461</v>
      </c>
      <c r="I644" s="382"/>
      <c r="J644" s="380"/>
      <c r="K644" s="405"/>
      <c r="L644" s="405"/>
      <c r="M644" s="405"/>
      <c r="N644" s="405"/>
      <c r="O644" s="405"/>
      <c r="P644" s="405"/>
      <c r="Q644" s="405"/>
      <c r="R644" s="405"/>
      <c r="S644" s="405"/>
      <c r="T644" s="405"/>
      <c r="U644" s="405"/>
      <c r="V644" s="405"/>
      <c r="W644" s="405"/>
      <c r="X644" s="405"/>
      <c r="Y644" s="405"/>
      <c r="Z644" s="405"/>
    </row>
    <row r="645" spans="1:26" s="383" customFormat="1" ht="24" x14ac:dyDescent="0.25">
      <c r="A645" s="377" t="s">
        <v>1979</v>
      </c>
      <c r="B645" s="377" t="s">
        <v>1045</v>
      </c>
      <c r="C645" s="380"/>
      <c r="D645" s="378" t="s">
        <v>1980</v>
      </c>
      <c r="E645" s="379">
        <v>187200</v>
      </c>
      <c r="F645" s="377" t="s">
        <v>1981</v>
      </c>
      <c r="G645" s="380" t="s">
        <v>852</v>
      </c>
      <c r="H645" s="406">
        <v>44412</v>
      </c>
      <c r="I645" s="382"/>
      <c r="J645" s="380"/>
      <c r="K645" s="405"/>
      <c r="L645" s="405"/>
      <c r="M645" s="405"/>
      <c r="N645" s="405"/>
      <c r="O645" s="405"/>
      <c r="P645" s="405"/>
      <c r="Q645" s="405"/>
      <c r="R645" s="405"/>
      <c r="S645" s="405"/>
      <c r="T645" s="405"/>
      <c r="U645" s="405"/>
      <c r="V645" s="405"/>
      <c r="W645" s="405"/>
      <c r="X645" s="405"/>
      <c r="Y645" s="405"/>
      <c r="Z645" s="405"/>
    </row>
    <row r="646" spans="1:26" s="383" customFormat="1" ht="24" x14ac:dyDescent="0.25">
      <c r="A646" s="377" t="s">
        <v>1982</v>
      </c>
      <c r="B646" s="377" t="s">
        <v>936</v>
      </c>
      <c r="C646" s="380"/>
      <c r="D646" s="378" t="s">
        <v>1983</v>
      </c>
      <c r="E646" s="379">
        <v>150000</v>
      </c>
      <c r="F646" s="377" t="s">
        <v>1984</v>
      </c>
      <c r="G646" s="380" t="s">
        <v>852</v>
      </c>
      <c r="H646" s="406">
        <v>44407</v>
      </c>
      <c r="I646" s="382"/>
      <c r="J646" s="380"/>
      <c r="K646" s="405"/>
      <c r="L646" s="405"/>
      <c r="M646" s="405"/>
      <c r="N646" s="405"/>
      <c r="O646" s="405"/>
      <c r="P646" s="405"/>
      <c r="Q646" s="405"/>
      <c r="R646" s="405"/>
      <c r="S646" s="405"/>
      <c r="T646" s="405"/>
      <c r="U646" s="405"/>
      <c r="V646" s="405"/>
      <c r="W646" s="405"/>
      <c r="X646" s="405"/>
      <c r="Y646" s="405"/>
      <c r="Z646" s="405"/>
    </row>
    <row r="647" spans="1:26" s="383" customFormat="1" ht="36" x14ac:dyDescent="0.25">
      <c r="A647" s="377" t="s">
        <v>1985</v>
      </c>
      <c r="B647" s="377" t="s">
        <v>936</v>
      </c>
      <c r="C647" s="380"/>
      <c r="D647" s="378" t="s">
        <v>1986</v>
      </c>
      <c r="E647" s="379">
        <v>333000</v>
      </c>
      <c r="F647" s="377" t="s">
        <v>1987</v>
      </c>
      <c r="G647" s="380" t="s">
        <v>852</v>
      </c>
      <c r="H647" s="406">
        <v>44361</v>
      </c>
      <c r="I647" s="382"/>
      <c r="J647" s="380"/>
      <c r="K647" s="405"/>
      <c r="L647" s="405"/>
      <c r="M647" s="405"/>
      <c r="N647" s="405"/>
      <c r="O647" s="405"/>
      <c r="P647" s="405"/>
      <c r="Q647" s="405"/>
      <c r="R647" s="405"/>
      <c r="S647" s="405"/>
      <c r="T647" s="405"/>
      <c r="U647" s="405"/>
      <c r="V647" s="405"/>
      <c r="W647" s="405"/>
      <c r="X647" s="405"/>
      <c r="Y647" s="405"/>
      <c r="Z647" s="405"/>
    </row>
    <row r="648" spans="1:26" s="383" customFormat="1" ht="24" x14ac:dyDescent="0.25">
      <c r="A648" s="377" t="s">
        <v>1988</v>
      </c>
      <c r="B648" s="377" t="s">
        <v>936</v>
      </c>
      <c r="C648" s="380"/>
      <c r="D648" s="378" t="s">
        <v>1989</v>
      </c>
      <c r="E648" s="379">
        <v>382112.48</v>
      </c>
      <c r="F648" s="377" t="s">
        <v>1987</v>
      </c>
      <c r="G648" s="380" t="s">
        <v>852</v>
      </c>
      <c r="H648" s="406">
        <v>44350</v>
      </c>
      <c r="I648" s="382"/>
      <c r="J648" s="380"/>
      <c r="K648" s="405"/>
      <c r="L648" s="405"/>
      <c r="M648" s="405"/>
      <c r="N648" s="405"/>
      <c r="O648" s="405"/>
      <c r="P648" s="405"/>
      <c r="Q648" s="405"/>
      <c r="R648" s="405"/>
      <c r="S648" s="405"/>
      <c r="T648" s="405"/>
      <c r="U648" s="405"/>
      <c r="V648" s="405"/>
      <c r="W648" s="405"/>
      <c r="X648" s="405"/>
      <c r="Y648" s="405"/>
      <c r="Z648" s="405"/>
    </row>
    <row r="649" spans="1:26" s="383" customFormat="1" ht="15" x14ac:dyDescent="0.25">
      <c r="A649" s="395" t="s">
        <v>1990</v>
      </c>
      <c r="B649" s="397"/>
      <c r="C649" s="398"/>
      <c r="D649" s="397"/>
      <c r="E649" s="373"/>
      <c r="F649" s="397"/>
      <c r="G649" s="398"/>
      <c r="H649" s="398"/>
      <c r="I649" s="398"/>
      <c r="J649" s="398"/>
      <c r="K649" s="405"/>
      <c r="L649" s="405"/>
      <c r="M649" s="405"/>
      <c r="N649" s="405"/>
      <c r="O649" s="405"/>
      <c r="P649" s="405"/>
      <c r="Q649" s="405"/>
      <c r="R649" s="405"/>
      <c r="S649" s="405"/>
      <c r="T649" s="405"/>
      <c r="U649" s="405"/>
      <c r="V649" s="405"/>
      <c r="W649" s="405"/>
      <c r="X649" s="405"/>
      <c r="Y649" s="405"/>
      <c r="Z649" s="405"/>
    </row>
    <row r="650" spans="1:26" s="383" customFormat="1" ht="24" x14ac:dyDescent="0.25">
      <c r="A650" s="377" t="s">
        <v>1991</v>
      </c>
      <c r="B650" s="377" t="s">
        <v>1992</v>
      </c>
      <c r="C650" s="380" t="s">
        <v>776</v>
      </c>
      <c r="D650" s="378" t="s">
        <v>395</v>
      </c>
      <c r="E650" s="379" t="s">
        <v>1993</v>
      </c>
      <c r="F650" s="377" t="s">
        <v>1994</v>
      </c>
      <c r="G650" s="380" t="s">
        <v>874</v>
      </c>
      <c r="H650" s="407">
        <v>44347</v>
      </c>
      <c r="I650" s="382" t="s">
        <v>1995</v>
      </c>
      <c r="J650" s="380"/>
      <c r="K650" s="405"/>
      <c r="L650" s="405"/>
      <c r="M650" s="405"/>
      <c r="N650" s="405"/>
      <c r="O650" s="405"/>
      <c r="P650" s="405"/>
      <c r="Q650" s="405"/>
      <c r="R650" s="405"/>
      <c r="S650" s="405"/>
      <c r="T650" s="405"/>
      <c r="U650" s="405"/>
      <c r="V650" s="405"/>
      <c r="W650" s="405"/>
      <c r="X650" s="405"/>
      <c r="Y650" s="405"/>
      <c r="Z650" s="405"/>
    </row>
    <row r="651" spans="1:26" s="383" customFormat="1" ht="24" x14ac:dyDescent="0.25">
      <c r="A651" s="377" t="s">
        <v>1996</v>
      </c>
      <c r="B651" s="377" t="s">
        <v>1992</v>
      </c>
      <c r="C651" s="380" t="s">
        <v>776</v>
      </c>
      <c r="D651" s="378" t="s">
        <v>395</v>
      </c>
      <c r="E651" s="379" t="s">
        <v>1272</v>
      </c>
      <c r="F651" s="377" t="s">
        <v>1997</v>
      </c>
      <c r="G651" s="380" t="s">
        <v>1998</v>
      </c>
      <c r="H651" s="407">
        <v>44268</v>
      </c>
      <c r="I651" s="382" t="s">
        <v>1995</v>
      </c>
      <c r="J651" s="380"/>
      <c r="K651" s="405"/>
      <c r="L651" s="405"/>
      <c r="M651" s="405"/>
      <c r="N651" s="405"/>
      <c r="O651" s="405"/>
      <c r="P651" s="405"/>
      <c r="Q651" s="405"/>
      <c r="R651" s="405"/>
      <c r="S651" s="405"/>
      <c r="T651" s="405"/>
      <c r="U651" s="405"/>
      <c r="V651" s="405"/>
      <c r="W651" s="405"/>
      <c r="X651" s="405"/>
      <c r="Y651" s="405"/>
      <c r="Z651" s="405"/>
    </row>
    <row r="652" spans="1:26" s="383" customFormat="1" ht="60" x14ac:dyDescent="0.25">
      <c r="A652" s="377" t="s">
        <v>1999</v>
      </c>
      <c r="B652" s="377" t="s">
        <v>1992</v>
      </c>
      <c r="C652" s="380" t="s">
        <v>776</v>
      </c>
      <c r="D652" s="378" t="s">
        <v>395</v>
      </c>
      <c r="E652" s="379" t="s">
        <v>2000</v>
      </c>
      <c r="F652" s="377" t="s">
        <v>2001</v>
      </c>
      <c r="G652" s="380" t="s">
        <v>1998</v>
      </c>
      <c r="H652" s="407">
        <v>44330</v>
      </c>
      <c r="I652" s="382" t="s">
        <v>1995</v>
      </c>
      <c r="J652" s="380"/>
      <c r="K652" s="405"/>
      <c r="L652" s="405"/>
      <c r="M652" s="405"/>
      <c r="N652" s="405"/>
      <c r="O652" s="405"/>
      <c r="P652" s="405"/>
      <c r="Q652" s="405"/>
      <c r="R652" s="405"/>
      <c r="S652" s="405"/>
      <c r="T652" s="405"/>
      <c r="U652" s="405"/>
      <c r="V652" s="405"/>
      <c r="W652" s="405"/>
      <c r="X652" s="405"/>
      <c r="Y652" s="405"/>
      <c r="Z652" s="405"/>
    </row>
    <row r="653" spans="1:26" s="383" customFormat="1" ht="36" x14ac:dyDescent="0.25">
      <c r="A653" s="377" t="s">
        <v>2002</v>
      </c>
      <c r="B653" s="377" t="s">
        <v>841</v>
      </c>
      <c r="C653" s="380" t="s">
        <v>776</v>
      </c>
      <c r="D653" s="378" t="s">
        <v>2003</v>
      </c>
      <c r="E653" s="379" t="s">
        <v>2004</v>
      </c>
      <c r="F653" s="377" t="s">
        <v>2005</v>
      </c>
      <c r="G653" s="380" t="s">
        <v>874</v>
      </c>
      <c r="H653" s="407">
        <v>44420</v>
      </c>
      <c r="I653" s="382" t="s">
        <v>1995</v>
      </c>
      <c r="J653" s="380"/>
    </row>
    <row r="654" spans="1:26" s="383" customFormat="1" ht="24" x14ac:dyDescent="0.25">
      <c r="A654" s="377" t="s">
        <v>2006</v>
      </c>
      <c r="B654" s="377" t="s">
        <v>455</v>
      </c>
      <c r="C654" s="380" t="s">
        <v>776</v>
      </c>
      <c r="D654" s="378" t="s">
        <v>2007</v>
      </c>
      <c r="E654" s="379" t="s">
        <v>2008</v>
      </c>
      <c r="F654" s="377" t="s">
        <v>2009</v>
      </c>
      <c r="G654" s="380" t="s">
        <v>874</v>
      </c>
      <c r="H654" s="380" t="s">
        <v>2010</v>
      </c>
      <c r="I654" s="382" t="s">
        <v>1995</v>
      </c>
      <c r="J654" s="380"/>
    </row>
    <row r="655" spans="1:26" s="383" customFormat="1" ht="36" x14ac:dyDescent="0.25">
      <c r="A655" s="377" t="s">
        <v>2011</v>
      </c>
      <c r="B655" s="377" t="s">
        <v>455</v>
      </c>
      <c r="C655" s="380" t="s">
        <v>776</v>
      </c>
      <c r="D655" s="378" t="s">
        <v>2012</v>
      </c>
      <c r="E655" s="379" t="s">
        <v>2013</v>
      </c>
      <c r="F655" s="377" t="s">
        <v>2014</v>
      </c>
      <c r="G655" s="380" t="s">
        <v>874</v>
      </c>
      <c r="H655" s="407">
        <v>44495</v>
      </c>
      <c r="I655" s="382" t="s">
        <v>1995</v>
      </c>
      <c r="J655" s="380"/>
    </row>
    <row r="656" spans="1:26" s="383" customFormat="1" ht="36" x14ac:dyDescent="0.25">
      <c r="A656" s="377" t="s">
        <v>2015</v>
      </c>
      <c r="B656" s="377" t="s">
        <v>564</v>
      </c>
      <c r="C656" s="380" t="s">
        <v>776</v>
      </c>
      <c r="D656" s="378" t="s">
        <v>2016</v>
      </c>
      <c r="E656" s="379" t="s">
        <v>2017</v>
      </c>
      <c r="F656" s="377" t="s">
        <v>2018</v>
      </c>
      <c r="G656" s="380" t="s">
        <v>1998</v>
      </c>
      <c r="H656" s="408">
        <v>44180</v>
      </c>
      <c r="I656" s="382"/>
      <c r="J656" s="380"/>
    </row>
    <row r="657" spans="1:10" s="383" customFormat="1" ht="36" x14ac:dyDescent="0.25">
      <c r="A657" s="377" t="s">
        <v>2019</v>
      </c>
      <c r="B657" s="377" t="s">
        <v>564</v>
      </c>
      <c r="C657" s="380" t="s">
        <v>776</v>
      </c>
      <c r="D657" s="378" t="s">
        <v>2020</v>
      </c>
      <c r="E657" s="379" t="s">
        <v>2021</v>
      </c>
      <c r="F657" s="377" t="s">
        <v>2018</v>
      </c>
      <c r="G657" s="380" t="s">
        <v>1998</v>
      </c>
      <c r="H657" s="380" t="s">
        <v>2022</v>
      </c>
      <c r="I657" s="382"/>
      <c r="J657" s="380"/>
    </row>
    <row r="658" spans="1:10" s="383" customFormat="1" ht="60" x14ac:dyDescent="0.25">
      <c r="A658" s="377" t="s">
        <v>2023</v>
      </c>
      <c r="B658" s="377" t="s">
        <v>841</v>
      </c>
      <c r="C658" s="380" t="s">
        <v>776</v>
      </c>
      <c r="D658" s="378" t="s">
        <v>2024</v>
      </c>
      <c r="E658" s="379" t="s">
        <v>2025</v>
      </c>
      <c r="F658" s="377" t="s">
        <v>2026</v>
      </c>
      <c r="G658" s="380" t="s">
        <v>874</v>
      </c>
      <c r="H658" s="380" t="s">
        <v>2027</v>
      </c>
      <c r="I658" s="382" t="s">
        <v>1995</v>
      </c>
      <c r="J658" s="380"/>
    </row>
    <row r="659" spans="1:10" s="383" customFormat="1" ht="36" x14ac:dyDescent="0.25">
      <c r="A659" s="377" t="s">
        <v>2028</v>
      </c>
      <c r="B659" s="377" t="s">
        <v>564</v>
      </c>
      <c r="C659" s="380" t="s">
        <v>776</v>
      </c>
      <c r="D659" s="378" t="s">
        <v>2029</v>
      </c>
      <c r="E659" s="379" t="s">
        <v>2030</v>
      </c>
      <c r="F659" s="377" t="s">
        <v>2031</v>
      </c>
      <c r="G659" s="380" t="s">
        <v>874</v>
      </c>
      <c r="H659" s="380" t="s">
        <v>2032</v>
      </c>
      <c r="I659" s="382" t="s">
        <v>1995</v>
      </c>
      <c r="J659" s="380"/>
    </row>
    <row r="660" spans="1:10" s="383" customFormat="1" ht="36" x14ac:dyDescent="0.25">
      <c r="A660" s="377" t="s">
        <v>2033</v>
      </c>
      <c r="B660" s="377" t="s">
        <v>1992</v>
      </c>
      <c r="C660" s="380" t="s">
        <v>776</v>
      </c>
      <c r="D660" s="378" t="s">
        <v>395</v>
      </c>
      <c r="E660" s="379" t="s">
        <v>2034</v>
      </c>
      <c r="F660" s="377" t="s">
        <v>2018</v>
      </c>
      <c r="G660" s="380" t="s">
        <v>1998</v>
      </c>
      <c r="H660" s="380" t="s">
        <v>2035</v>
      </c>
      <c r="I660" s="382"/>
      <c r="J660" s="380"/>
    </row>
    <row r="661" spans="1:10" s="383" customFormat="1" ht="36" x14ac:dyDescent="0.25">
      <c r="A661" s="377" t="s">
        <v>2036</v>
      </c>
      <c r="B661" s="377" t="s">
        <v>564</v>
      </c>
      <c r="C661" s="380" t="s">
        <v>776</v>
      </c>
      <c r="D661" s="378" t="s">
        <v>2037</v>
      </c>
      <c r="E661" s="379" t="s">
        <v>2038</v>
      </c>
      <c r="F661" s="377" t="s">
        <v>2018</v>
      </c>
      <c r="G661" s="380" t="s">
        <v>1998</v>
      </c>
      <c r="H661" s="384">
        <v>44181</v>
      </c>
      <c r="I661" s="409">
        <v>44613</v>
      </c>
      <c r="J661" s="380" t="s">
        <v>2039</v>
      </c>
    </row>
    <row r="662" spans="1:10" s="383" customFormat="1" ht="36" x14ac:dyDescent="0.25">
      <c r="A662" s="377" t="s">
        <v>2036</v>
      </c>
      <c r="B662" s="377" t="s">
        <v>564</v>
      </c>
      <c r="C662" s="380" t="s">
        <v>776</v>
      </c>
      <c r="D662" s="378" t="s">
        <v>2040</v>
      </c>
      <c r="E662" s="379" t="s">
        <v>2041</v>
      </c>
      <c r="F662" s="377" t="s">
        <v>2018</v>
      </c>
      <c r="G662" s="380" t="s">
        <v>1998</v>
      </c>
      <c r="H662" s="384">
        <v>44181</v>
      </c>
      <c r="I662" s="409">
        <v>44794</v>
      </c>
      <c r="J662" s="380" t="s">
        <v>2042</v>
      </c>
    </row>
    <row r="663" spans="1:10" s="383" customFormat="1" ht="36" x14ac:dyDescent="0.25">
      <c r="A663" s="377" t="s">
        <v>2043</v>
      </c>
      <c r="B663" s="377" t="s">
        <v>1992</v>
      </c>
      <c r="C663" s="380" t="s">
        <v>776</v>
      </c>
      <c r="D663" s="378" t="s">
        <v>395</v>
      </c>
      <c r="E663" s="379" t="s">
        <v>1296</v>
      </c>
      <c r="F663" s="377" t="s">
        <v>2044</v>
      </c>
      <c r="G663" s="380" t="s">
        <v>1998</v>
      </c>
      <c r="H663" s="380" t="s">
        <v>2045</v>
      </c>
      <c r="I663" s="382" t="s">
        <v>2046</v>
      </c>
      <c r="J663" s="380"/>
    </row>
    <row r="664" spans="1:10" s="383" customFormat="1" ht="36" x14ac:dyDescent="0.25">
      <c r="A664" s="377" t="s">
        <v>2047</v>
      </c>
      <c r="B664" s="377" t="s">
        <v>1992</v>
      </c>
      <c r="C664" s="380" t="s">
        <v>776</v>
      </c>
      <c r="D664" s="378" t="s">
        <v>395</v>
      </c>
      <c r="E664" s="379" t="s">
        <v>2048</v>
      </c>
      <c r="F664" s="377" t="s">
        <v>2044</v>
      </c>
      <c r="G664" s="380" t="s">
        <v>1998</v>
      </c>
      <c r="H664" s="380" t="s">
        <v>2049</v>
      </c>
      <c r="I664" s="382" t="s">
        <v>2046</v>
      </c>
      <c r="J664" s="380"/>
    </row>
    <row r="665" spans="1:10" s="383" customFormat="1" ht="36" x14ac:dyDescent="0.25">
      <c r="A665" s="377" t="s">
        <v>1848</v>
      </c>
      <c r="B665" s="377" t="s">
        <v>1992</v>
      </c>
      <c r="C665" s="380" t="s">
        <v>776</v>
      </c>
      <c r="D665" s="378" t="s">
        <v>395</v>
      </c>
      <c r="E665" s="379" t="s">
        <v>2050</v>
      </c>
      <c r="F665" s="377" t="s">
        <v>2051</v>
      </c>
      <c r="G665" s="380" t="s">
        <v>1998</v>
      </c>
      <c r="H665" s="380" t="s">
        <v>2052</v>
      </c>
      <c r="I665" s="382" t="s">
        <v>2046</v>
      </c>
      <c r="J665" s="380"/>
    </row>
    <row r="666" spans="1:10" s="383" customFormat="1" ht="36" x14ac:dyDescent="0.25">
      <c r="A666" s="377" t="s">
        <v>2053</v>
      </c>
      <c r="B666" s="377" t="s">
        <v>1992</v>
      </c>
      <c r="C666" s="380" t="s">
        <v>776</v>
      </c>
      <c r="D666" s="378" t="s">
        <v>395</v>
      </c>
      <c r="E666" s="379" t="s">
        <v>2054</v>
      </c>
      <c r="F666" s="377" t="s">
        <v>2055</v>
      </c>
      <c r="G666" s="380" t="s">
        <v>1998</v>
      </c>
      <c r="H666" s="380" t="s">
        <v>2056</v>
      </c>
      <c r="I666" s="382" t="s">
        <v>2046</v>
      </c>
      <c r="J666" s="380"/>
    </row>
    <row r="667" spans="1:10" s="383" customFormat="1" ht="48" x14ac:dyDescent="0.25">
      <c r="A667" s="377" t="s">
        <v>2057</v>
      </c>
      <c r="B667" s="377" t="s">
        <v>1992</v>
      </c>
      <c r="C667" s="380" t="s">
        <v>776</v>
      </c>
      <c r="D667" s="378" t="s">
        <v>395</v>
      </c>
      <c r="E667" s="379" t="s">
        <v>2058</v>
      </c>
      <c r="F667" s="377" t="s">
        <v>2059</v>
      </c>
      <c r="G667" s="380" t="s">
        <v>1998</v>
      </c>
      <c r="H667" s="380" t="s">
        <v>2060</v>
      </c>
      <c r="I667" s="382" t="s">
        <v>2046</v>
      </c>
      <c r="J667" s="380"/>
    </row>
    <row r="668" spans="1:10" s="383" customFormat="1" ht="36" x14ac:dyDescent="0.25">
      <c r="A668" s="377" t="s">
        <v>2033</v>
      </c>
      <c r="B668" s="377" t="s">
        <v>564</v>
      </c>
      <c r="C668" s="380" t="s">
        <v>776</v>
      </c>
      <c r="D668" s="378" t="s">
        <v>2061</v>
      </c>
      <c r="E668" s="379" t="s">
        <v>2062</v>
      </c>
      <c r="F668" s="377" t="s">
        <v>2018</v>
      </c>
      <c r="G668" s="380" t="s">
        <v>1998</v>
      </c>
      <c r="H668" s="380"/>
      <c r="I668" s="409">
        <v>44916</v>
      </c>
      <c r="J668" s="380"/>
    </row>
    <row r="669" spans="1:10" s="383" customFormat="1" ht="48" x14ac:dyDescent="0.25">
      <c r="A669" s="377" t="s">
        <v>2033</v>
      </c>
      <c r="B669" s="377" t="s">
        <v>449</v>
      </c>
      <c r="C669" s="380" t="s">
        <v>776</v>
      </c>
      <c r="D669" s="378" t="s">
        <v>2063</v>
      </c>
      <c r="E669" s="379" t="s">
        <v>2064</v>
      </c>
      <c r="F669" s="377" t="s">
        <v>2065</v>
      </c>
      <c r="G669" s="380" t="s">
        <v>1998</v>
      </c>
      <c r="H669" s="384">
        <v>43445</v>
      </c>
      <c r="I669" s="378" t="s">
        <v>2066</v>
      </c>
      <c r="J669" s="380"/>
    </row>
    <row r="670" spans="1:10" s="383" customFormat="1" ht="48" x14ac:dyDescent="0.25">
      <c r="A670" s="377" t="s">
        <v>2033</v>
      </c>
      <c r="B670" s="377" t="s">
        <v>449</v>
      </c>
      <c r="C670" s="380" t="s">
        <v>776</v>
      </c>
      <c r="D670" s="378" t="s">
        <v>2063</v>
      </c>
      <c r="E670" s="379" t="s">
        <v>2064</v>
      </c>
      <c r="F670" s="377" t="s">
        <v>2065</v>
      </c>
      <c r="G670" s="380" t="s">
        <v>1998</v>
      </c>
      <c r="H670" s="384">
        <v>44176</v>
      </c>
      <c r="I670" s="378" t="s">
        <v>2067</v>
      </c>
      <c r="J670" s="380"/>
    </row>
    <row r="671" spans="1:10" s="383" customFormat="1" ht="48" x14ac:dyDescent="0.25">
      <c r="A671" s="377" t="s">
        <v>2033</v>
      </c>
      <c r="B671" s="377" t="s">
        <v>449</v>
      </c>
      <c r="C671" s="380" t="s">
        <v>776</v>
      </c>
      <c r="D671" s="378" t="s">
        <v>2063</v>
      </c>
      <c r="E671" s="379" t="s">
        <v>2064</v>
      </c>
      <c r="F671" s="377" t="s">
        <v>2065</v>
      </c>
      <c r="G671" s="380" t="s">
        <v>1998</v>
      </c>
      <c r="H671" s="384">
        <v>44176</v>
      </c>
      <c r="I671" s="378" t="s">
        <v>2068</v>
      </c>
      <c r="J671" s="380"/>
    </row>
    <row r="672" spans="1:10" s="383" customFormat="1" ht="36" x14ac:dyDescent="0.25">
      <c r="A672" s="377" t="s">
        <v>2069</v>
      </c>
      <c r="B672" s="377" t="s">
        <v>1436</v>
      </c>
      <c r="C672" s="380" t="s">
        <v>776</v>
      </c>
      <c r="D672" s="378" t="s">
        <v>776</v>
      </c>
      <c r="E672" s="379">
        <v>34194</v>
      </c>
      <c r="F672" s="377" t="s">
        <v>2070</v>
      </c>
      <c r="G672" s="380" t="s">
        <v>1998</v>
      </c>
      <c r="H672" s="410">
        <v>44348</v>
      </c>
      <c r="I672" s="382" t="s">
        <v>2071</v>
      </c>
      <c r="J672" s="380"/>
    </row>
    <row r="673" spans="1:10" s="383" customFormat="1" ht="36" x14ac:dyDescent="0.25">
      <c r="A673" s="377" t="s">
        <v>2072</v>
      </c>
      <c r="B673" s="377" t="s">
        <v>1436</v>
      </c>
      <c r="C673" s="380" t="s">
        <v>776</v>
      </c>
      <c r="D673" s="378" t="s">
        <v>776</v>
      </c>
      <c r="E673" s="379">
        <v>27611.360000000001</v>
      </c>
      <c r="F673" s="377" t="s">
        <v>2070</v>
      </c>
      <c r="G673" s="380" t="s">
        <v>1998</v>
      </c>
      <c r="H673" s="410">
        <v>44378</v>
      </c>
      <c r="I673" s="382" t="s">
        <v>2073</v>
      </c>
      <c r="J673" s="380"/>
    </row>
    <row r="674" spans="1:10" s="383" customFormat="1" ht="24" x14ac:dyDescent="0.25">
      <c r="A674" s="377" t="s">
        <v>2074</v>
      </c>
      <c r="B674" s="377" t="s">
        <v>1436</v>
      </c>
      <c r="C674" s="380" t="s">
        <v>776</v>
      </c>
      <c r="D674" s="378" t="s">
        <v>776</v>
      </c>
      <c r="E674" s="379">
        <v>30000</v>
      </c>
      <c r="F674" s="377" t="s">
        <v>2075</v>
      </c>
      <c r="G674" s="380" t="s">
        <v>1998</v>
      </c>
      <c r="H674" s="410">
        <v>44348</v>
      </c>
      <c r="I674" s="382" t="s">
        <v>2073</v>
      </c>
      <c r="J674" s="380"/>
    </row>
    <row r="675" spans="1:10" s="383" customFormat="1" ht="24" x14ac:dyDescent="0.25">
      <c r="A675" s="377" t="s">
        <v>2076</v>
      </c>
      <c r="B675" s="377" t="s">
        <v>1436</v>
      </c>
      <c r="C675" s="380" t="s">
        <v>776</v>
      </c>
      <c r="D675" s="378" t="s">
        <v>776</v>
      </c>
      <c r="E675" s="379">
        <v>21200</v>
      </c>
      <c r="F675" s="377" t="s">
        <v>2075</v>
      </c>
      <c r="G675" s="380" t="s">
        <v>1998</v>
      </c>
      <c r="H675" s="410">
        <v>44470</v>
      </c>
      <c r="I675" s="382" t="s">
        <v>2073</v>
      </c>
      <c r="J675" s="380"/>
    </row>
    <row r="676" spans="1:10" s="383" customFormat="1" ht="24" x14ac:dyDescent="0.25">
      <c r="A676" s="377" t="s">
        <v>2077</v>
      </c>
      <c r="B676" s="377" t="s">
        <v>1436</v>
      </c>
      <c r="C676" s="380" t="s">
        <v>776</v>
      </c>
      <c r="D676" s="378" t="s">
        <v>2078</v>
      </c>
      <c r="E676" s="379">
        <v>34200</v>
      </c>
      <c r="F676" s="377" t="s">
        <v>2079</v>
      </c>
      <c r="G676" s="380" t="s">
        <v>1998</v>
      </c>
      <c r="H676" s="410">
        <v>44501</v>
      </c>
      <c r="I676" s="382" t="s">
        <v>2073</v>
      </c>
      <c r="J676" s="380"/>
    </row>
    <row r="677" spans="1:10" s="383" customFormat="1" ht="24" x14ac:dyDescent="0.25">
      <c r="A677" s="377" t="s">
        <v>2080</v>
      </c>
      <c r="B677" s="377" t="s">
        <v>1436</v>
      </c>
      <c r="C677" s="380" t="s">
        <v>776</v>
      </c>
      <c r="D677" s="378" t="s">
        <v>776</v>
      </c>
      <c r="E677" s="379">
        <v>31000</v>
      </c>
      <c r="F677" s="377" t="s">
        <v>2079</v>
      </c>
      <c r="G677" s="380" t="s">
        <v>1998</v>
      </c>
      <c r="H677" s="410">
        <v>44501</v>
      </c>
      <c r="I677" s="382" t="s">
        <v>2073</v>
      </c>
      <c r="J677" s="380"/>
    </row>
    <row r="678" spans="1:10" s="383" customFormat="1" ht="36" x14ac:dyDescent="0.25">
      <c r="A678" s="377" t="s">
        <v>2081</v>
      </c>
      <c r="B678" s="377" t="s">
        <v>1063</v>
      </c>
      <c r="C678" s="380" t="s">
        <v>776</v>
      </c>
      <c r="D678" s="378" t="s">
        <v>2082</v>
      </c>
      <c r="E678" s="379">
        <v>75747</v>
      </c>
      <c r="F678" s="377" t="s">
        <v>2070</v>
      </c>
      <c r="G678" s="380" t="s">
        <v>1998</v>
      </c>
      <c r="H678" s="410">
        <v>44501</v>
      </c>
      <c r="I678" s="382" t="s">
        <v>2073</v>
      </c>
      <c r="J678" s="380"/>
    </row>
    <row r="679" spans="1:10" s="383" customFormat="1" ht="36" x14ac:dyDescent="0.25">
      <c r="A679" s="377" t="s">
        <v>2083</v>
      </c>
      <c r="B679" s="377" t="s">
        <v>1063</v>
      </c>
      <c r="C679" s="380" t="s">
        <v>776</v>
      </c>
      <c r="D679" s="378" t="s">
        <v>2082</v>
      </c>
      <c r="E679" s="379">
        <v>77560</v>
      </c>
      <c r="F679" s="377" t="s">
        <v>2070</v>
      </c>
      <c r="G679" s="380" t="s">
        <v>1998</v>
      </c>
      <c r="H679" s="410">
        <v>44531</v>
      </c>
      <c r="I679" s="382" t="s">
        <v>2084</v>
      </c>
      <c r="J679" s="380"/>
    </row>
    <row r="680" spans="1:10" s="383" customFormat="1" ht="36" x14ac:dyDescent="0.25">
      <c r="A680" s="377" t="s">
        <v>2085</v>
      </c>
      <c r="B680" s="377" t="s">
        <v>1063</v>
      </c>
      <c r="C680" s="380" t="s">
        <v>776</v>
      </c>
      <c r="D680" s="378" t="s">
        <v>2082</v>
      </c>
      <c r="E680" s="379">
        <v>56153.5</v>
      </c>
      <c r="F680" s="377" t="s">
        <v>2070</v>
      </c>
      <c r="G680" s="380" t="s">
        <v>1998</v>
      </c>
      <c r="H680" s="410">
        <v>44531</v>
      </c>
      <c r="I680" s="382" t="s">
        <v>2084</v>
      </c>
      <c r="J680" s="380"/>
    </row>
    <row r="681" spans="1:10" s="383" customFormat="1" ht="36" x14ac:dyDescent="0.25">
      <c r="A681" s="377" t="s">
        <v>2086</v>
      </c>
      <c r="B681" s="377" t="s">
        <v>1063</v>
      </c>
      <c r="C681" s="380" t="s">
        <v>776</v>
      </c>
      <c r="D681" s="378" t="s">
        <v>2082</v>
      </c>
      <c r="E681" s="379">
        <v>66081.119999999995</v>
      </c>
      <c r="F681" s="377" t="s">
        <v>2070</v>
      </c>
      <c r="G681" s="380" t="s">
        <v>1998</v>
      </c>
      <c r="H681" s="410">
        <v>44531</v>
      </c>
      <c r="I681" s="382" t="s">
        <v>2084</v>
      </c>
      <c r="J681" s="380"/>
    </row>
    <row r="682" spans="1:10" s="383" customFormat="1" ht="36" x14ac:dyDescent="0.25">
      <c r="A682" s="377" t="s">
        <v>2087</v>
      </c>
      <c r="B682" s="377" t="s">
        <v>1063</v>
      </c>
      <c r="C682" s="380" t="s">
        <v>776</v>
      </c>
      <c r="D682" s="378" t="s">
        <v>2082</v>
      </c>
      <c r="E682" s="379">
        <v>177264</v>
      </c>
      <c r="F682" s="377" t="s">
        <v>2070</v>
      </c>
      <c r="G682" s="380" t="s">
        <v>1998</v>
      </c>
      <c r="H682" s="410">
        <v>44531</v>
      </c>
      <c r="I682" s="382" t="s">
        <v>2084</v>
      </c>
      <c r="J682" s="380"/>
    </row>
    <row r="683" spans="1:10" s="383" customFormat="1" ht="36" x14ac:dyDescent="0.25">
      <c r="A683" s="377" t="s">
        <v>2088</v>
      </c>
      <c r="B683" s="377" t="s">
        <v>1063</v>
      </c>
      <c r="C683" s="380" t="s">
        <v>776</v>
      </c>
      <c r="D683" s="378" t="s">
        <v>2082</v>
      </c>
      <c r="E683" s="379">
        <v>344172</v>
      </c>
      <c r="F683" s="377" t="s">
        <v>2070</v>
      </c>
      <c r="G683" s="380" t="s">
        <v>1998</v>
      </c>
      <c r="H683" s="410">
        <v>44531</v>
      </c>
      <c r="I683" s="382" t="s">
        <v>2084</v>
      </c>
      <c r="J683" s="380"/>
    </row>
    <row r="684" spans="1:10" s="383" customFormat="1" ht="36" x14ac:dyDescent="0.25">
      <c r="A684" s="377" t="s">
        <v>2089</v>
      </c>
      <c r="B684" s="377" t="s">
        <v>1063</v>
      </c>
      <c r="C684" s="380" t="s">
        <v>776</v>
      </c>
      <c r="D684" s="378" t="s">
        <v>2082</v>
      </c>
      <c r="E684" s="379">
        <v>130000</v>
      </c>
      <c r="F684" s="377" t="s">
        <v>2070</v>
      </c>
      <c r="G684" s="380" t="s">
        <v>1998</v>
      </c>
      <c r="H684" s="410">
        <v>44531</v>
      </c>
      <c r="I684" s="382" t="s">
        <v>2084</v>
      </c>
      <c r="J684" s="380"/>
    </row>
    <row r="685" spans="1:10" s="383" customFormat="1" ht="13.5" x14ac:dyDescent="0.25">
      <c r="A685" s="377" t="s">
        <v>2090</v>
      </c>
      <c r="B685" s="377" t="s">
        <v>1436</v>
      </c>
      <c r="C685" s="380" t="s">
        <v>776</v>
      </c>
      <c r="D685" s="378" t="s">
        <v>776</v>
      </c>
      <c r="E685" s="379">
        <v>70000</v>
      </c>
      <c r="F685" s="377" t="s">
        <v>2091</v>
      </c>
      <c r="G685" s="380" t="s">
        <v>1998</v>
      </c>
      <c r="H685" s="410">
        <v>44470</v>
      </c>
      <c r="I685" s="382" t="s">
        <v>2092</v>
      </c>
      <c r="J685" s="380"/>
    </row>
    <row r="686" spans="1:10" s="383" customFormat="1" ht="24" x14ac:dyDescent="0.25">
      <c r="A686" s="377" t="s">
        <v>2093</v>
      </c>
      <c r="B686" s="377" t="s">
        <v>2094</v>
      </c>
      <c r="C686" s="380" t="s">
        <v>776</v>
      </c>
      <c r="D686" s="378" t="s">
        <v>2078</v>
      </c>
      <c r="E686" s="379">
        <v>203904</v>
      </c>
      <c r="F686" s="377" t="s">
        <v>2079</v>
      </c>
      <c r="G686" s="380" t="s">
        <v>1998</v>
      </c>
      <c r="H686" s="410">
        <v>44501</v>
      </c>
      <c r="I686" s="382" t="s">
        <v>2084</v>
      </c>
      <c r="J686" s="380"/>
    </row>
    <row r="687" spans="1:10" s="383" customFormat="1" ht="13.5" x14ac:dyDescent="0.25">
      <c r="A687" s="377" t="s">
        <v>2095</v>
      </c>
      <c r="B687" s="377" t="s">
        <v>1436</v>
      </c>
      <c r="C687" s="380" t="s">
        <v>776</v>
      </c>
      <c r="D687" s="378" t="s">
        <v>776</v>
      </c>
      <c r="E687" s="379">
        <v>18300</v>
      </c>
      <c r="F687" s="377" t="s">
        <v>2096</v>
      </c>
      <c r="G687" s="380" t="s">
        <v>1998</v>
      </c>
      <c r="H687" s="410">
        <v>44501</v>
      </c>
      <c r="I687" s="382" t="s">
        <v>2073</v>
      </c>
      <c r="J687" s="380"/>
    </row>
    <row r="688" spans="1:10" s="383" customFormat="1" ht="13.5" x14ac:dyDescent="0.25">
      <c r="A688" s="377" t="s">
        <v>2097</v>
      </c>
      <c r="B688" s="377" t="s">
        <v>1436</v>
      </c>
      <c r="C688" s="380" t="s">
        <v>776</v>
      </c>
      <c r="D688" s="378" t="s">
        <v>776</v>
      </c>
      <c r="E688" s="379">
        <v>26804.25</v>
      </c>
      <c r="F688" s="377" t="s">
        <v>2098</v>
      </c>
      <c r="G688" s="380" t="s">
        <v>874</v>
      </c>
      <c r="H688" s="410">
        <v>44501</v>
      </c>
      <c r="I688" s="411" t="s">
        <v>2092</v>
      </c>
      <c r="J688" s="380"/>
    </row>
    <row r="689" spans="1:10" s="383" customFormat="1" ht="24" x14ac:dyDescent="0.25">
      <c r="A689" s="377" t="s">
        <v>2099</v>
      </c>
      <c r="B689" s="377" t="s">
        <v>1436</v>
      </c>
      <c r="C689" s="380" t="s">
        <v>776</v>
      </c>
      <c r="D689" s="378" t="s">
        <v>776</v>
      </c>
      <c r="E689" s="379">
        <v>22500</v>
      </c>
      <c r="F689" s="377" t="s">
        <v>2075</v>
      </c>
      <c r="G689" s="380" t="s">
        <v>874</v>
      </c>
      <c r="H689" s="410">
        <v>44531</v>
      </c>
      <c r="I689" s="411" t="s">
        <v>2100</v>
      </c>
      <c r="J689" s="380"/>
    </row>
    <row r="690" spans="1:10" s="383" customFormat="1" ht="24" x14ac:dyDescent="0.25">
      <c r="A690" s="377" t="s">
        <v>2101</v>
      </c>
      <c r="B690" s="377" t="s">
        <v>1436</v>
      </c>
      <c r="C690" s="380" t="s">
        <v>776</v>
      </c>
      <c r="D690" s="378" t="s">
        <v>776</v>
      </c>
      <c r="E690" s="379">
        <v>152880</v>
      </c>
      <c r="F690" s="377" t="s">
        <v>2102</v>
      </c>
      <c r="G690" s="380" t="s">
        <v>1998</v>
      </c>
      <c r="H690" s="410">
        <v>44531</v>
      </c>
      <c r="I690" s="411">
        <v>44409</v>
      </c>
      <c r="J690" s="380"/>
    </row>
    <row r="691" spans="1:10" s="383" customFormat="1" ht="24" x14ac:dyDescent="0.25">
      <c r="A691" s="377" t="s">
        <v>2103</v>
      </c>
      <c r="B691" s="377" t="s">
        <v>1436</v>
      </c>
      <c r="C691" s="380" t="s">
        <v>776</v>
      </c>
      <c r="D691" s="378" t="s">
        <v>776</v>
      </c>
      <c r="E691" s="379">
        <v>24000</v>
      </c>
      <c r="F691" s="377" t="s">
        <v>2079</v>
      </c>
      <c r="G691" s="380" t="s">
        <v>1998</v>
      </c>
      <c r="H691" s="410">
        <v>44531</v>
      </c>
      <c r="I691" s="411">
        <v>44378</v>
      </c>
      <c r="J691" s="380"/>
    </row>
    <row r="692" spans="1:10" s="383" customFormat="1" ht="24" x14ac:dyDescent="0.25">
      <c r="A692" s="377" t="s">
        <v>2104</v>
      </c>
      <c r="B692" s="377" t="s">
        <v>2105</v>
      </c>
      <c r="C692" s="380" t="s">
        <v>2106</v>
      </c>
      <c r="D692" s="378" t="s">
        <v>2107</v>
      </c>
      <c r="E692" s="379" t="s">
        <v>2108</v>
      </c>
      <c r="F692" s="377" t="s">
        <v>2109</v>
      </c>
      <c r="G692" s="380" t="s">
        <v>1998</v>
      </c>
      <c r="H692" s="410" t="s">
        <v>2110</v>
      </c>
      <c r="I692" s="411">
        <v>44440</v>
      </c>
      <c r="J692" s="380"/>
    </row>
    <row r="693" spans="1:10" s="383" customFormat="1" ht="13.5" x14ac:dyDescent="0.25">
      <c r="A693" s="377" t="s">
        <v>2111</v>
      </c>
      <c r="B693" s="377" t="s">
        <v>2105</v>
      </c>
      <c r="C693" s="380" t="s">
        <v>2106</v>
      </c>
      <c r="D693" s="378" t="s">
        <v>2112</v>
      </c>
      <c r="E693" s="379" t="s">
        <v>2113</v>
      </c>
      <c r="F693" s="377" t="s">
        <v>2114</v>
      </c>
      <c r="G693" s="380" t="s">
        <v>1998</v>
      </c>
      <c r="H693" s="410">
        <v>44409</v>
      </c>
      <c r="I693" s="411">
        <v>44440</v>
      </c>
      <c r="J693" s="380"/>
    </row>
    <row r="694" spans="1:10" s="383" customFormat="1" ht="13.5" x14ac:dyDescent="0.25">
      <c r="A694" s="377" t="s">
        <v>2115</v>
      </c>
      <c r="B694" s="377" t="s">
        <v>2105</v>
      </c>
      <c r="C694" s="380" t="s">
        <v>2106</v>
      </c>
      <c r="D694" s="378" t="s">
        <v>2116</v>
      </c>
      <c r="E694" s="379" t="s">
        <v>2117</v>
      </c>
      <c r="F694" s="377" t="s">
        <v>2114</v>
      </c>
      <c r="G694" s="380" t="s">
        <v>1998</v>
      </c>
      <c r="H694" s="410">
        <v>44501</v>
      </c>
      <c r="I694" s="411">
        <v>44531</v>
      </c>
      <c r="J694" s="380"/>
    </row>
    <row r="695" spans="1:10" s="412" customFormat="1" ht="24" x14ac:dyDescent="0.25">
      <c r="A695" s="377" t="s">
        <v>2118</v>
      </c>
      <c r="B695" s="377" t="s">
        <v>2105</v>
      </c>
      <c r="C695" s="380" t="s">
        <v>2106</v>
      </c>
      <c r="D695" s="378" t="s">
        <v>2119</v>
      </c>
      <c r="E695" s="379" t="s">
        <v>2120</v>
      </c>
      <c r="F695" s="377" t="s">
        <v>2109</v>
      </c>
      <c r="G695" s="380" t="s">
        <v>1998</v>
      </c>
      <c r="H695" s="410">
        <v>44256</v>
      </c>
      <c r="I695" s="411">
        <v>44287</v>
      </c>
      <c r="J695" s="380"/>
    </row>
    <row r="696" spans="1:10" s="383" customFormat="1" ht="24" x14ac:dyDescent="0.25">
      <c r="A696" s="377" t="s">
        <v>2121</v>
      </c>
      <c r="B696" s="377" t="s">
        <v>2105</v>
      </c>
      <c r="C696" s="380" t="s">
        <v>2106</v>
      </c>
      <c r="D696" s="378" t="s">
        <v>2122</v>
      </c>
      <c r="E696" s="379" t="s">
        <v>2123</v>
      </c>
      <c r="F696" s="377" t="s">
        <v>2124</v>
      </c>
      <c r="G696" s="380" t="s">
        <v>1998</v>
      </c>
      <c r="H696" s="410">
        <v>44287</v>
      </c>
      <c r="I696" s="411">
        <v>44317</v>
      </c>
      <c r="J696" s="380"/>
    </row>
    <row r="697" spans="1:10" s="383" customFormat="1" ht="13.5" x14ac:dyDescent="0.25">
      <c r="A697" s="377" t="s">
        <v>2125</v>
      </c>
      <c r="B697" s="377" t="s">
        <v>2126</v>
      </c>
      <c r="C697" s="380" t="s">
        <v>776</v>
      </c>
      <c r="D697" s="378" t="s">
        <v>2127</v>
      </c>
      <c r="E697" s="379" t="s">
        <v>2128</v>
      </c>
      <c r="F697" s="377" t="s">
        <v>2114</v>
      </c>
      <c r="G697" s="380" t="s">
        <v>1998</v>
      </c>
      <c r="H697" s="410">
        <v>44409</v>
      </c>
      <c r="I697" s="411">
        <v>44440</v>
      </c>
      <c r="J697" s="380"/>
    </row>
    <row r="698" spans="1:10" s="383" customFormat="1" ht="24" x14ac:dyDescent="0.25">
      <c r="A698" s="377" t="s">
        <v>2129</v>
      </c>
      <c r="B698" s="377" t="s">
        <v>2105</v>
      </c>
      <c r="C698" s="380" t="s">
        <v>2106</v>
      </c>
      <c r="D698" s="378" t="s">
        <v>2130</v>
      </c>
      <c r="E698" s="379" t="s">
        <v>2131</v>
      </c>
      <c r="F698" s="377" t="s">
        <v>2109</v>
      </c>
      <c r="G698" s="380" t="s">
        <v>1998</v>
      </c>
      <c r="H698" s="410">
        <v>44409</v>
      </c>
      <c r="I698" s="411">
        <v>44440</v>
      </c>
      <c r="J698" s="380"/>
    </row>
    <row r="699" spans="1:10" s="383" customFormat="1" ht="36" x14ac:dyDescent="0.25">
      <c r="A699" s="377" t="s">
        <v>2132</v>
      </c>
      <c r="B699" s="377" t="s">
        <v>2126</v>
      </c>
      <c r="C699" s="380" t="s">
        <v>776</v>
      </c>
      <c r="D699" s="378" t="s">
        <v>2133</v>
      </c>
      <c r="E699" s="379" t="s">
        <v>2134</v>
      </c>
      <c r="F699" s="377" t="s">
        <v>2070</v>
      </c>
      <c r="G699" s="380" t="s">
        <v>1998</v>
      </c>
      <c r="H699" s="410">
        <v>44166</v>
      </c>
      <c r="I699" s="411">
        <v>44256</v>
      </c>
      <c r="J699" s="380"/>
    </row>
    <row r="700" spans="1:10" s="383" customFormat="1" ht="24" x14ac:dyDescent="0.25">
      <c r="A700" s="377" t="s">
        <v>2135</v>
      </c>
      <c r="B700" s="377" t="s">
        <v>2105</v>
      </c>
      <c r="C700" s="380" t="s">
        <v>2106</v>
      </c>
      <c r="D700" s="378" t="s">
        <v>2136</v>
      </c>
      <c r="E700" s="379" t="s">
        <v>1864</v>
      </c>
      <c r="F700" s="377" t="s">
        <v>2137</v>
      </c>
      <c r="G700" s="380" t="s">
        <v>1998</v>
      </c>
      <c r="H700" s="410">
        <v>44256</v>
      </c>
      <c r="I700" s="411">
        <v>44287</v>
      </c>
      <c r="J700" s="380"/>
    </row>
    <row r="701" spans="1:10" s="383" customFormat="1" ht="13.5" x14ac:dyDescent="0.25">
      <c r="A701" s="377" t="s">
        <v>2138</v>
      </c>
      <c r="B701" s="377" t="s">
        <v>2126</v>
      </c>
      <c r="C701" s="380" t="s">
        <v>2106</v>
      </c>
      <c r="D701" s="378" t="s">
        <v>2139</v>
      </c>
      <c r="E701" s="379" t="s">
        <v>2140</v>
      </c>
      <c r="F701" s="377" t="s">
        <v>2141</v>
      </c>
      <c r="G701" s="380" t="s">
        <v>1998</v>
      </c>
      <c r="H701" s="410">
        <v>44440</v>
      </c>
      <c r="I701" s="411">
        <v>44501</v>
      </c>
      <c r="J701" s="380"/>
    </row>
    <row r="702" spans="1:10" s="383" customFormat="1" ht="24" x14ac:dyDescent="0.25">
      <c r="A702" s="377" t="s">
        <v>2142</v>
      </c>
      <c r="B702" s="377" t="s">
        <v>2105</v>
      </c>
      <c r="C702" s="380" t="s">
        <v>2106</v>
      </c>
      <c r="D702" s="378" t="s">
        <v>2143</v>
      </c>
      <c r="E702" s="379" t="s">
        <v>2144</v>
      </c>
      <c r="F702" s="377" t="s">
        <v>2145</v>
      </c>
      <c r="G702" s="380" t="s">
        <v>1998</v>
      </c>
      <c r="H702" s="410">
        <v>44501</v>
      </c>
      <c r="I702" s="411">
        <v>44531</v>
      </c>
      <c r="J702" s="380"/>
    </row>
    <row r="703" spans="1:10" s="383" customFormat="1" ht="13.5" x14ac:dyDescent="0.25">
      <c r="A703" s="377" t="s">
        <v>2146</v>
      </c>
      <c r="B703" s="377" t="s">
        <v>1248</v>
      </c>
      <c r="C703" s="380" t="s">
        <v>776</v>
      </c>
      <c r="D703" s="378" t="s">
        <v>1248</v>
      </c>
      <c r="E703" s="379" t="s">
        <v>2147</v>
      </c>
      <c r="F703" s="377" t="s">
        <v>2148</v>
      </c>
      <c r="G703" s="380" t="s">
        <v>1998</v>
      </c>
      <c r="H703" s="410">
        <v>44409</v>
      </c>
      <c r="I703" s="411">
        <v>44440</v>
      </c>
      <c r="J703" s="380"/>
    </row>
    <row r="704" spans="1:10" s="383" customFormat="1" ht="24" x14ac:dyDescent="0.25">
      <c r="A704" s="377" t="s">
        <v>2149</v>
      </c>
      <c r="B704" s="377" t="s">
        <v>2105</v>
      </c>
      <c r="C704" s="380" t="s">
        <v>2106</v>
      </c>
      <c r="D704" s="378" t="s">
        <v>2150</v>
      </c>
      <c r="E704" s="379" t="s">
        <v>2151</v>
      </c>
      <c r="F704" s="377" t="s">
        <v>2109</v>
      </c>
      <c r="G704" s="380" t="s">
        <v>1998</v>
      </c>
      <c r="H704" s="410">
        <v>44378</v>
      </c>
      <c r="I704" s="411">
        <v>44440</v>
      </c>
      <c r="J704" s="380"/>
    </row>
    <row r="705" spans="1:10" s="383" customFormat="1" ht="13.5" x14ac:dyDescent="0.25">
      <c r="A705" s="377" t="s">
        <v>2152</v>
      </c>
      <c r="B705" s="377" t="s">
        <v>2126</v>
      </c>
      <c r="C705" s="380" t="s">
        <v>776</v>
      </c>
      <c r="D705" s="378" t="s">
        <v>2153</v>
      </c>
      <c r="E705" s="379" t="s">
        <v>2151</v>
      </c>
      <c r="F705" s="377" t="s">
        <v>2114</v>
      </c>
      <c r="G705" s="380" t="s">
        <v>1998</v>
      </c>
      <c r="H705" s="410">
        <v>44501</v>
      </c>
      <c r="I705" s="411">
        <v>44531</v>
      </c>
      <c r="J705" s="380"/>
    </row>
    <row r="706" spans="1:10" s="383" customFormat="1" ht="24" x14ac:dyDescent="0.25">
      <c r="A706" s="377" t="s">
        <v>2154</v>
      </c>
      <c r="B706" s="377" t="s">
        <v>1436</v>
      </c>
      <c r="C706" s="380" t="s">
        <v>776</v>
      </c>
      <c r="D706" s="378" t="s">
        <v>776</v>
      </c>
      <c r="E706" s="379" t="s">
        <v>2155</v>
      </c>
      <c r="F706" s="377" t="s">
        <v>2156</v>
      </c>
      <c r="G706" s="380" t="s">
        <v>1998</v>
      </c>
      <c r="H706" s="410">
        <v>44531</v>
      </c>
      <c r="I706" s="411">
        <v>44531</v>
      </c>
      <c r="J706" s="380"/>
    </row>
    <row r="707" spans="1:10" s="383" customFormat="1" ht="24" x14ac:dyDescent="0.25">
      <c r="A707" s="377" t="s">
        <v>2157</v>
      </c>
      <c r="B707" s="377" t="s">
        <v>1436</v>
      </c>
      <c r="C707" s="380" t="s">
        <v>776</v>
      </c>
      <c r="D707" s="378" t="s">
        <v>776</v>
      </c>
      <c r="E707" s="379" t="s">
        <v>2158</v>
      </c>
      <c r="F707" s="377" t="s">
        <v>2159</v>
      </c>
      <c r="G707" s="380" t="s">
        <v>1998</v>
      </c>
      <c r="H707" s="410">
        <v>44531</v>
      </c>
      <c r="I707" s="411">
        <v>44531</v>
      </c>
      <c r="J707" s="380"/>
    </row>
    <row r="708" spans="1:10" s="383" customFormat="1" ht="13.5" x14ac:dyDescent="0.25">
      <c r="A708" s="377" t="s">
        <v>2160</v>
      </c>
      <c r="B708" s="377" t="s">
        <v>1436</v>
      </c>
      <c r="C708" s="380" t="s">
        <v>776</v>
      </c>
      <c r="D708" s="378" t="s">
        <v>776</v>
      </c>
      <c r="E708" s="379" t="s">
        <v>2161</v>
      </c>
      <c r="F708" s="377" t="s">
        <v>2162</v>
      </c>
      <c r="G708" s="380" t="s">
        <v>1998</v>
      </c>
      <c r="H708" s="410">
        <v>44531</v>
      </c>
      <c r="I708" s="411">
        <v>44531</v>
      </c>
      <c r="J708" s="380"/>
    </row>
    <row r="709" spans="1:10" s="383" customFormat="1" ht="13.5" x14ac:dyDescent="0.25">
      <c r="A709" s="377" t="s">
        <v>2163</v>
      </c>
      <c r="B709" s="377" t="s">
        <v>1436</v>
      </c>
      <c r="C709" s="380" t="s">
        <v>776</v>
      </c>
      <c r="D709" s="378" t="s">
        <v>776</v>
      </c>
      <c r="E709" s="379" t="s">
        <v>2164</v>
      </c>
      <c r="F709" s="377" t="s">
        <v>2162</v>
      </c>
      <c r="G709" s="380" t="s">
        <v>1998</v>
      </c>
      <c r="H709" s="410">
        <v>44531</v>
      </c>
      <c r="I709" s="411">
        <v>44531</v>
      </c>
      <c r="J709" s="380"/>
    </row>
    <row r="710" spans="1:10" s="383" customFormat="1" ht="13.5" x14ac:dyDescent="0.25">
      <c r="A710" s="377" t="s">
        <v>2165</v>
      </c>
      <c r="B710" s="377" t="s">
        <v>2105</v>
      </c>
      <c r="C710" s="380" t="s">
        <v>776</v>
      </c>
      <c r="D710" s="378" t="s">
        <v>2166</v>
      </c>
      <c r="E710" s="379" t="s">
        <v>1272</v>
      </c>
      <c r="F710" s="377" t="s">
        <v>2167</v>
      </c>
      <c r="G710" s="380" t="s">
        <v>1998</v>
      </c>
      <c r="H710" s="410">
        <v>44440</v>
      </c>
      <c r="I710" s="411">
        <v>44470</v>
      </c>
      <c r="J710" s="380"/>
    </row>
    <row r="711" spans="1:10" s="383" customFormat="1" ht="24" x14ac:dyDescent="0.25">
      <c r="A711" s="377" t="s">
        <v>2168</v>
      </c>
      <c r="B711" s="377" t="s">
        <v>1436</v>
      </c>
      <c r="C711" s="380" t="s">
        <v>776</v>
      </c>
      <c r="D711" s="378" t="s">
        <v>776</v>
      </c>
      <c r="E711" s="379" t="s">
        <v>2169</v>
      </c>
      <c r="F711" s="377" t="s">
        <v>2170</v>
      </c>
      <c r="G711" s="380" t="s">
        <v>1998</v>
      </c>
      <c r="H711" s="410">
        <v>44501</v>
      </c>
      <c r="I711" s="411">
        <v>44531</v>
      </c>
      <c r="J711" s="380"/>
    </row>
    <row r="712" spans="1:10" s="383" customFormat="1" ht="24" x14ac:dyDescent="0.25">
      <c r="A712" s="377" t="s">
        <v>2171</v>
      </c>
      <c r="B712" s="377" t="s">
        <v>1436</v>
      </c>
      <c r="C712" s="380" t="s">
        <v>776</v>
      </c>
      <c r="D712" s="378" t="s">
        <v>776</v>
      </c>
      <c r="E712" s="379" t="s">
        <v>2172</v>
      </c>
      <c r="F712" s="377" t="s">
        <v>2173</v>
      </c>
      <c r="G712" s="380" t="s">
        <v>1998</v>
      </c>
      <c r="H712" s="410">
        <v>44531</v>
      </c>
      <c r="I712" s="411">
        <v>44531</v>
      </c>
      <c r="J712" s="380"/>
    </row>
    <row r="713" spans="1:10" s="383" customFormat="1" ht="36" x14ac:dyDescent="0.25">
      <c r="A713" s="377" t="s">
        <v>2174</v>
      </c>
      <c r="B713" s="377" t="s">
        <v>2126</v>
      </c>
      <c r="C713" s="380" t="s">
        <v>776</v>
      </c>
      <c r="D713" s="378" t="s">
        <v>2175</v>
      </c>
      <c r="E713" s="379" t="s">
        <v>2176</v>
      </c>
      <c r="F713" s="377" t="s">
        <v>2070</v>
      </c>
      <c r="G713" s="380" t="s">
        <v>1998</v>
      </c>
      <c r="H713" s="410">
        <v>44348</v>
      </c>
      <c r="I713" s="411" t="s">
        <v>2177</v>
      </c>
      <c r="J713" s="380"/>
    </row>
    <row r="714" spans="1:10" s="383" customFormat="1" ht="72" x14ac:dyDescent="0.25">
      <c r="A714" s="377" t="s">
        <v>2178</v>
      </c>
      <c r="B714" s="377" t="s">
        <v>1436</v>
      </c>
      <c r="C714" s="380" t="s">
        <v>776</v>
      </c>
      <c r="D714" s="378" t="s">
        <v>776</v>
      </c>
      <c r="E714" s="379" t="s">
        <v>2179</v>
      </c>
      <c r="F714" s="377" t="s">
        <v>2180</v>
      </c>
      <c r="G714" s="380" t="s">
        <v>1998</v>
      </c>
      <c r="H714" s="410">
        <v>44378</v>
      </c>
      <c r="I714" s="411">
        <v>44409</v>
      </c>
      <c r="J714" s="380"/>
    </row>
    <row r="715" spans="1:10" s="383" customFormat="1" ht="13.5" x14ac:dyDescent="0.25">
      <c r="A715" s="377" t="s">
        <v>2181</v>
      </c>
      <c r="B715" s="377" t="s">
        <v>1436</v>
      </c>
      <c r="C715" s="380" t="s">
        <v>776</v>
      </c>
      <c r="D715" s="378" t="s">
        <v>776</v>
      </c>
      <c r="E715" s="379" t="s">
        <v>2182</v>
      </c>
      <c r="F715" s="377" t="s">
        <v>2114</v>
      </c>
      <c r="G715" s="380" t="s">
        <v>1998</v>
      </c>
      <c r="H715" s="410">
        <v>44531</v>
      </c>
      <c r="I715" s="411">
        <v>44531</v>
      </c>
      <c r="J715" s="380"/>
    </row>
    <row r="716" spans="1:10" s="383" customFormat="1" ht="24" x14ac:dyDescent="0.25">
      <c r="A716" s="377" t="s">
        <v>2183</v>
      </c>
      <c r="B716" s="377" t="s">
        <v>1248</v>
      </c>
      <c r="C716" s="380" t="s">
        <v>776</v>
      </c>
      <c r="D716" s="378" t="s">
        <v>776</v>
      </c>
      <c r="E716" s="379" t="s">
        <v>2184</v>
      </c>
      <c r="F716" s="377" t="s">
        <v>2185</v>
      </c>
      <c r="G716" s="380" t="s">
        <v>1998</v>
      </c>
      <c r="H716" s="410">
        <v>44501</v>
      </c>
      <c r="I716" s="411">
        <v>44531</v>
      </c>
      <c r="J716" s="380"/>
    </row>
    <row r="717" spans="1:10" s="383" customFormat="1" ht="24" x14ac:dyDescent="0.25">
      <c r="A717" s="377" t="s">
        <v>2186</v>
      </c>
      <c r="B717" s="377" t="s">
        <v>1436</v>
      </c>
      <c r="C717" s="380" t="s">
        <v>776</v>
      </c>
      <c r="D717" s="378" t="s">
        <v>776</v>
      </c>
      <c r="E717" s="379" t="s">
        <v>2187</v>
      </c>
      <c r="F717" s="377" t="s">
        <v>2188</v>
      </c>
      <c r="G717" s="380" t="s">
        <v>1998</v>
      </c>
      <c r="H717" s="410">
        <v>44317</v>
      </c>
      <c r="I717" s="411">
        <v>44348</v>
      </c>
      <c r="J717" s="380"/>
    </row>
    <row r="718" spans="1:10" s="383" customFormat="1" ht="36" x14ac:dyDescent="0.25">
      <c r="A718" s="377" t="s">
        <v>2189</v>
      </c>
      <c r="B718" s="377" t="s">
        <v>1436</v>
      </c>
      <c r="C718" s="380" t="s">
        <v>776</v>
      </c>
      <c r="D718" s="378" t="s">
        <v>776</v>
      </c>
      <c r="E718" s="379" t="s">
        <v>2190</v>
      </c>
      <c r="F718" s="377" t="s">
        <v>2070</v>
      </c>
      <c r="G718" s="380" t="s">
        <v>1998</v>
      </c>
      <c r="H718" s="410">
        <v>44378</v>
      </c>
      <c r="I718" s="411">
        <v>44409</v>
      </c>
      <c r="J718" s="380"/>
    </row>
    <row r="719" spans="1:10" s="383" customFormat="1" ht="13.5" x14ac:dyDescent="0.25">
      <c r="A719" s="377" t="s">
        <v>2191</v>
      </c>
      <c r="B719" s="377" t="s">
        <v>1436</v>
      </c>
      <c r="C719" s="380" t="s">
        <v>776</v>
      </c>
      <c r="D719" s="378" t="s">
        <v>776</v>
      </c>
      <c r="E719" s="379" t="s">
        <v>1319</v>
      </c>
      <c r="F719" s="377" t="s">
        <v>2192</v>
      </c>
      <c r="G719" s="380" t="s">
        <v>1998</v>
      </c>
      <c r="H719" s="410">
        <v>44409</v>
      </c>
      <c r="I719" s="411">
        <v>44440</v>
      </c>
      <c r="J719" s="380"/>
    </row>
    <row r="720" spans="1:10" s="383" customFormat="1" ht="24" x14ac:dyDescent="0.25">
      <c r="A720" s="377" t="s">
        <v>2193</v>
      </c>
      <c r="B720" s="377" t="s">
        <v>1436</v>
      </c>
      <c r="C720" s="380" t="s">
        <v>776</v>
      </c>
      <c r="D720" s="378" t="s">
        <v>776</v>
      </c>
      <c r="E720" s="379" t="s">
        <v>2048</v>
      </c>
      <c r="F720" s="377" t="s">
        <v>2145</v>
      </c>
      <c r="G720" s="380" t="s">
        <v>1998</v>
      </c>
      <c r="H720" s="410">
        <v>44317</v>
      </c>
      <c r="I720" s="411" t="s">
        <v>2194</v>
      </c>
      <c r="J720" s="380"/>
    </row>
    <row r="721" spans="1:10" s="383" customFormat="1" ht="72" x14ac:dyDescent="0.25">
      <c r="A721" s="377" t="s">
        <v>2195</v>
      </c>
      <c r="B721" s="377" t="s">
        <v>1436</v>
      </c>
      <c r="C721" s="380" t="s">
        <v>776</v>
      </c>
      <c r="D721" s="378" t="s">
        <v>776</v>
      </c>
      <c r="E721" s="379" t="s">
        <v>2196</v>
      </c>
      <c r="F721" s="377" t="s">
        <v>2180</v>
      </c>
      <c r="G721" s="380" t="s">
        <v>1998</v>
      </c>
      <c r="H721" s="410">
        <v>44378</v>
      </c>
      <c r="I721" s="411">
        <v>44409</v>
      </c>
      <c r="J721" s="380"/>
    </row>
    <row r="722" spans="1:10" s="383" customFormat="1" ht="72" x14ac:dyDescent="0.25">
      <c r="A722" s="377" t="s">
        <v>2197</v>
      </c>
      <c r="B722" s="377" t="s">
        <v>1436</v>
      </c>
      <c r="C722" s="380" t="s">
        <v>776</v>
      </c>
      <c r="D722" s="378" t="s">
        <v>776</v>
      </c>
      <c r="E722" s="379" t="s">
        <v>2196</v>
      </c>
      <c r="F722" s="377" t="s">
        <v>2180</v>
      </c>
      <c r="G722" s="380" t="s">
        <v>1998</v>
      </c>
      <c r="H722" s="410">
        <v>44409</v>
      </c>
      <c r="I722" s="411">
        <v>44440</v>
      </c>
      <c r="J722" s="380"/>
    </row>
    <row r="723" spans="1:10" s="383" customFormat="1" ht="36" x14ac:dyDescent="0.25">
      <c r="A723" s="377" t="s">
        <v>2198</v>
      </c>
      <c r="B723" s="377" t="s">
        <v>1436</v>
      </c>
      <c r="C723" s="380" t="s">
        <v>776</v>
      </c>
      <c r="D723" s="378" t="s">
        <v>776</v>
      </c>
      <c r="E723" s="379" t="s">
        <v>2199</v>
      </c>
      <c r="F723" s="377" t="s">
        <v>2070</v>
      </c>
      <c r="G723" s="380" t="s">
        <v>1998</v>
      </c>
      <c r="H723" s="410">
        <v>44531</v>
      </c>
      <c r="I723" s="411">
        <v>44531</v>
      </c>
      <c r="J723" s="380"/>
    </row>
    <row r="724" spans="1:10" s="383" customFormat="1" ht="24" x14ac:dyDescent="0.25">
      <c r="A724" s="377" t="s">
        <v>2200</v>
      </c>
      <c r="B724" s="377" t="s">
        <v>1436</v>
      </c>
      <c r="C724" s="380" t="s">
        <v>776</v>
      </c>
      <c r="D724" s="378" t="s">
        <v>776</v>
      </c>
      <c r="E724" s="379" t="s">
        <v>2201</v>
      </c>
      <c r="F724" s="377" t="s">
        <v>2202</v>
      </c>
      <c r="G724" s="380" t="s">
        <v>1998</v>
      </c>
      <c r="H724" s="410">
        <v>44531</v>
      </c>
      <c r="I724" s="411">
        <v>44531</v>
      </c>
      <c r="J724" s="380"/>
    </row>
    <row r="725" spans="1:10" s="383" customFormat="1" ht="15" x14ac:dyDescent="0.25">
      <c r="A725" s="395" t="s">
        <v>291</v>
      </c>
      <c r="B725" s="397"/>
      <c r="C725" s="398"/>
      <c r="D725" s="397"/>
      <c r="E725" s="373"/>
      <c r="F725" s="397"/>
      <c r="G725" s="398"/>
      <c r="H725" s="398"/>
      <c r="I725" s="398"/>
      <c r="J725" s="398"/>
    </row>
    <row r="726" spans="1:10" s="383" customFormat="1" ht="24" x14ac:dyDescent="0.25">
      <c r="A726" s="377" t="s">
        <v>2203</v>
      </c>
      <c r="B726" s="377" t="s">
        <v>2204</v>
      </c>
      <c r="C726" s="380" t="s">
        <v>2205</v>
      </c>
      <c r="D726" s="378">
        <v>1</v>
      </c>
      <c r="E726" s="379">
        <v>71119.5</v>
      </c>
      <c r="F726" s="377" t="s">
        <v>2206</v>
      </c>
      <c r="G726" s="380">
        <v>20482262130</v>
      </c>
      <c r="H726" s="380" t="s">
        <v>1998</v>
      </c>
      <c r="I726" s="393">
        <v>44204</v>
      </c>
      <c r="J726" s="381"/>
    </row>
    <row r="727" spans="1:10" s="383" customFormat="1" ht="72" x14ac:dyDescent="0.25">
      <c r="A727" s="377" t="s">
        <v>2207</v>
      </c>
      <c r="B727" s="377" t="s">
        <v>564</v>
      </c>
      <c r="C727" s="380" t="s">
        <v>2205</v>
      </c>
      <c r="D727" s="378">
        <v>14</v>
      </c>
      <c r="E727" s="379">
        <v>554700</v>
      </c>
      <c r="F727" s="377" t="s">
        <v>2208</v>
      </c>
      <c r="G727" s="380">
        <v>20606464542</v>
      </c>
      <c r="H727" s="380" t="s">
        <v>1998</v>
      </c>
      <c r="I727" s="393">
        <v>44213</v>
      </c>
      <c r="J727" s="381"/>
    </row>
    <row r="728" spans="1:10" s="383" customFormat="1" ht="36" x14ac:dyDescent="0.25">
      <c r="A728" s="377" t="s">
        <v>2209</v>
      </c>
      <c r="B728" s="377" t="s">
        <v>564</v>
      </c>
      <c r="C728" s="380" t="s">
        <v>2205</v>
      </c>
      <c r="D728" s="378">
        <v>27</v>
      </c>
      <c r="E728" s="379">
        <v>219300</v>
      </c>
      <c r="F728" s="377" t="s">
        <v>2210</v>
      </c>
      <c r="G728" s="380">
        <v>20481595917</v>
      </c>
      <c r="H728" s="380" t="s">
        <v>1998</v>
      </c>
      <c r="I728" s="393">
        <v>44429</v>
      </c>
      <c r="J728" s="381"/>
    </row>
    <row r="729" spans="1:10" s="383" customFormat="1" ht="24" x14ac:dyDescent="0.25">
      <c r="A729" s="377" t="s">
        <v>2209</v>
      </c>
      <c r="B729" s="377" t="s">
        <v>564</v>
      </c>
      <c r="C729" s="380" t="s">
        <v>2205</v>
      </c>
      <c r="D729" s="378">
        <v>27</v>
      </c>
      <c r="E729" s="379">
        <v>21500</v>
      </c>
      <c r="F729" s="377" t="s">
        <v>2211</v>
      </c>
      <c r="G729" s="380">
        <v>20396900719</v>
      </c>
      <c r="H729" s="380" t="s">
        <v>1998</v>
      </c>
      <c r="I729" s="393">
        <v>44429</v>
      </c>
      <c r="J729" s="381"/>
    </row>
    <row r="730" spans="1:10" s="383" customFormat="1" ht="24" x14ac:dyDescent="0.25">
      <c r="A730" s="377" t="s">
        <v>2212</v>
      </c>
      <c r="B730" s="377" t="s">
        <v>564</v>
      </c>
      <c r="C730" s="380" t="s">
        <v>2205</v>
      </c>
      <c r="D730" s="378">
        <v>21</v>
      </c>
      <c r="E730" s="379">
        <v>289100</v>
      </c>
      <c r="F730" s="377" t="s">
        <v>2211</v>
      </c>
      <c r="G730" s="380">
        <v>20396900719</v>
      </c>
      <c r="H730" s="380" t="s">
        <v>1998</v>
      </c>
      <c r="I730" s="393">
        <v>44360</v>
      </c>
      <c r="J730" s="381"/>
    </row>
    <row r="731" spans="1:10" s="383" customFormat="1" ht="72" x14ac:dyDescent="0.25">
      <c r="A731" s="377" t="s">
        <v>2207</v>
      </c>
      <c r="B731" s="377" t="s">
        <v>2213</v>
      </c>
      <c r="C731" s="380" t="s">
        <v>2205</v>
      </c>
      <c r="D731" s="378">
        <v>14</v>
      </c>
      <c r="E731" s="379">
        <v>138675</v>
      </c>
      <c r="F731" s="377" t="s">
        <v>2214</v>
      </c>
      <c r="G731" s="380">
        <v>20606464542</v>
      </c>
      <c r="H731" s="380" t="s">
        <v>1998</v>
      </c>
      <c r="I731" s="393">
        <v>44303</v>
      </c>
      <c r="J731" s="381"/>
    </row>
    <row r="732" spans="1:10" s="383" customFormat="1" ht="24" x14ac:dyDescent="0.25">
      <c r="A732" s="377" t="s">
        <v>2215</v>
      </c>
      <c r="B732" s="377" t="s">
        <v>564</v>
      </c>
      <c r="C732" s="380" t="s">
        <v>2205</v>
      </c>
      <c r="D732" s="378"/>
      <c r="E732" s="379">
        <v>124959.1</v>
      </c>
      <c r="F732" s="377" t="s">
        <v>2216</v>
      </c>
      <c r="G732" s="380">
        <v>20600338456</v>
      </c>
      <c r="H732" s="380" t="s">
        <v>1998</v>
      </c>
      <c r="I732" s="393">
        <v>44356</v>
      </c>
      <c r="J732" s="381"/>
    </row>
    <row r="733" spans="1:10" s="383" customFormat="1" ht="72" x14ac:dyDescent="0.25">
      <c r="A733" s="377" t="s">
        <v>2207</v>
      </c>
      <c r="B733" s="377" t="s">
        <v>564</v>
      </c>
      <c r="C733" s="380" t="s">
        <v>2205</v>
      </c>
      <c r="D733" s="378">
        <v>22</v>
      </c>
      <c r="E733" s="379">
        <v>806413.32</v>
      </c>
      <c r="F733" s="377" t="s">
        <v>2217</v>
      </c>
      <c r="G733" s="380">
        <v>20606464542</v>
      </c>
      <c r="H733" s="380" t="s">
        <v>1998</v>
      </c>
      <c r="I733" s="393">
        <v>44690</v>
      </c>
      <c r="J733" s="381"/>
    </row>
    <row r="734" spans="1:10" s="383" customFormat="1" ht="24" x14ac:dyDescent="0.25">
      <c r="A734" s="377" t="s">
        <v>2218</v>
      </c>
      <c r="B734" s="377" t="s">
        <v>1992</v>
      </c>
      <c r="C734" s="380" t="s">
        <v>2205</v>
      </c>
      <c r="D734" s="378">
        <v>153</v>
      </c>
      <c r="E734" s="379">
        <v>19650</v>
      </c>
      <c r="F734" s="377" t="s">
        <v>2219</v>
      </c>
      <c r="G734" s="380">
        <v>20539740823</v>
      </c>
      <c r="H734" s="380" t="s">
        <v>1998</v>
      </c>
      <c r="I734" s="393">
        <v>44377</v>
      </c>
      <c r="J734" s="381"/>
    </row>
    <row r="735" spans="1:10" s="383" customFormat="1" ht="24" x14ac:dyDescent="0.25">
      <c r="A735" s="377" t="s">
        <v>2203</v>
      </c>
      <c r="B735" s="377" t="s">
        <v>564</v>
      </c>
      <c r="C735" s="380" t="s">
        <v>2205</v>
      </c>
      <c r="D735" s="378">
        <v>71</v>
      </c>
      <c r="E735" s="379">
        <v>67800</v>
      </c>
      <c r="F735" s="377" t="s">
        <v>2206</v>
      </c>
      <c r="G735" s="380">
        <v>20482262130</v>
      </c>
      <c r="H735" s="380" t="s">
        <v>1998</v>
      </c>
      <c r="I735" s="393">
        <v>44204</v>
      </c>
      <c r="J735" s="381"/>
    </row>
    <row r="736" spans="1:10" s="383" customFormat="1" ht="24" x14ac:dyDescent="0.25">
      <c r="A736" s="377" t="s">
        <v>2212</v>
      </c>
      <c r="B736" s="377" t="s">
        <v>1992</v>
      </c>
      <c r="C736" s="380" t="s">
        <v>2205</v>
      </c>
      <c r="D736" s="378">
        <v>165</v>
      </c>
      <c r="E736" s="379">
        <v>29500</v>
      </c>
      <c r="F736" s="377" t="s">
        <v>2211</v>
      </c>
      <c r="G736" s="380">
        <v>20396900719</v>
      </c>
      <c r="H736" s="380" t="s">
        <v>1998</v>
      </c>
      <c r="I736" s="393">
        <v>44400</v>
      </c>
      <c r="J736" s="381"/>
    </row>
    <row r="737" spans="1:10" s="383" customFormat="1" ht="36" x14ac:dyDescent="0.25">
      <c r="A737" s="377" t="s">
        <v>2209</v>
      </c>
      <c r="B737" s="377" t="s">
        <v>564</v>
      </c>
      <c r="C737" s="380" t="s">
        <v>2205</v>
      </c>
      <c r="D737" s="378">
        <v>27</v>
      </c>
      <c r="E737" s="379">
        <v>30100</v>
      </c>
      <c r="F737" s="377" t="s">
        <v>2210</v>
      </c>
      <c r="G737" s="380">
        <v>20481595917</v>
      </c>
      <c r="H737" s="380" t="s">
        <v>1998</v>
      </c>
      <c r="I737" s="393">
        <v>44429</v>
      </c>
      <c r="J737" s="381"/>
    </row>
    <row r="738" spans="1:10" s="383" customFormat="1" ht="24" x14ac:dyDescent="0.25">
      <c r="A738" s="377" t="s">
        <v>2220</v>
      </c>
      <c r="B738" s="377" t="s">
        <v>1992</v>
      </c>
      <c r="C738" s="380" t="s">
        <v>2205</v>
      </c>
      <c r="D738" s="378">
        <v>195</v>
      </c>
      <c r="E738" s="379">
        <v>27442.67</v>
      </c>
      <c r="F738" s="377" t="s">
        <v>2221</v>
      </c>
      <c r="G738" s="380">
        <v>20477345761</v>
      </c>
      <c r="H738" s="380" t="s">
        <v>1998</v>
      </c>
      <c r="I738" s="393">
        <v>44453</v>
      </c>
      <c r="J738" s="381"/>
    </row>
    <row r="739" spans="1:10" s="383" customFormat="1" ht="24" x14ac:dyDescent="0.25">
      <c r="A739" s="377" t="s">
        <v>2209</v>
      </c>
      <c r="B739" s="377" t="s">
        <v>564</v>
      </c>
      <c r="C739" s="380" t="s">
        <v>2205</v>
      </c>
      <c r="D739" s="378">
        <v>21</v>
      </c>
      <c r="E739" s="379">
        <v>70800</v>
      </c>
      <c r="F739" s="377" t="s">
        <v>2211</v>
      </c>
      <c r="G739" s="380">
        <v>20396900719</v>
      </c>
      <c r="H739" s="380" t="s">
        <v>1998</v>
      </c>
      <c r="I739" s="393">
        <v>44398</v>
      </c>
      <c r="J739" s="381"/>
    </row>
    <row r="740" spans="1:10" s="383" customFormat="1" ht="24" x14ac:dyDescent="0.25">
      <c r="A740" s="377" t="s">
        <v>2222</v>
      </c>
      <c r="B740" s="377" t="s">
        <v>1992</v>
      </c>
      <c r="C740" s="380" t="s">
        <v>2205</v>
      </c>
      <c r="D740" s="378">
        <v>199</v>
      </c>
      <c r="E740" s="379">
        <v>25500</v>
      </c>
      <c r="F740" s="377" t="s">
        <v>2223</v>
      </c>
      <c r="G740" s="380">
        <v>20101281702</v>
      </c>
      <c r="H740" s="380" t="s">
        <v>1998</v>
      </c>
      <c r="I740" s="393">
        <v>44455</v>
      </c>
      <c r="J740" s="381"/>
    </row>
    <row r="741" spans="1:10" s="383" customFormat="1" ht="24" x14ac:dyDescent="0.25">
      <c r="A741" s="377" t="s">
        <v>2209</v>
      </c>
      <c r="B741" s="377" t="s">
        <v>564</v>
      </c>
      <c r="C741" s="380" t="s">
        <v>2205</v>
      </c>
      <c r="D741" s="378">
        <v>27</v>
      </c>
      <c r="E741" s="379">
        <v>47300</v>
      </c>
      <c r="F741" s="377" t="s">
        <v>2211</v>
      </c>
      <c r="G741" s="380">
        <v>20396900719</v>
      </c>
      <c r="H741" s="380" t="s">
        <v>1998</v>
      </c>
      <c r="I741" s="393">
        <v>44429</v>
      </c>
      <c r="J741" s="381"/>
    </row>
    <row r="742" spans="1:10" s="383" customFormat="1" ht="24" x14ac:dyDescent="0.25">
      <c r="A742" s="377" t="s">
        <v>2212</v>
      </c>
      <c r="B742" s="377" t="s">
        <v>564</v>
      </c>
      <c r="C742" s="380" t="s">
        <v>2205</v>
      </c>
      <c r="D742" s="378">
        <v>21</v>
      </c>
      <c r="E742" s="379">
        <v>454300</v>
      </c>
      <c r="F742" s="377" t="s">
        <v>2211</v>
      </c>
      <c r="G742" s="380">
        <v>20396900719</v>
      </c>
      <c r="H742" s="380" t="s">
        <v>1998</v>
      </c>
      <c r="I742" s="393">
        <v>44390</v>
      </c>
      <c r="J742" s="381"/>
    </row>
    <row r="743" spans="1:10" s="383" customFormat="1" ht="24" x14ac:dyDescent="0.25">
      <c r="A743" s="377" t="s">
        <v>2209</v>
      </c>
      <c r="B743" s="377" t="s">
        <v>564</v>
      </c>
      <c r="C743" s="380" t="s">
        <v>2205</v>
      </c>
      <c r="D743" s="378">
        <v>21</v>
      </c>
      <c r="E743" s="379">
        <v>21500</v>
      </c>
      <c r="F743" s="377" t="s">
        <v>2211</v>
      </c>
      <c r="G743" s="380">
        <v>20396900719</v>
      </c>
      <c r="H743" s="380" t="s">
        <v>1998</v>
      </c>
      <c r="I743" s="393">
        <v>44390</v>
      </c>
      <c r="J743" s="384"/>
    </row>
    <row r="744" spans="1:10" s="383" customFormat="1" ht="72" x14ac:dyDescent="0.25">
      <c r="A744" s="377" t="s">
        <v>2207</v>
      </c>
      <c r="B744" s="377" t="s">
        <v>564</v>
      </c>
      <c r="C744" s="380" t="s">
        <v>2205</v>
      </c>
      <c r="D744" s="378">
        <v>33</v>
      </c>
      <c r="E744" s="379">
        <v>564000</v>
      </c>
      <c r="F744" s="377" t="s">
        <v>2214</v>
      </c>
      <c r="G744" s="380">
        <v>20606464542</v>
      </c>
      <c r="H744" s="380" t="s">
        <v>1998</v>
      </c>
      <c r="I744" s="393">
        <v>44448</v>
      </c>
      <c r="J744" s="384"/>
    </row>
    <row r="745" spans="1:10" s="383" customFormat="1" ht="24" x14ac:dyDescent="0.25">
      <c r="A745" s="377" t="s">
        <v>2047</v>
      </c>
      <c r="B745" s="377" t="s">
        <v>1992</v>
      </c>
      <c r="C745" s="380" t="s">
        <v>2205</v>
      </c>
      <c r="D745" s="378">
        <v>243</v>
      </c>
      <c r="E745" s="379">
        <v>34100</v>
      </c>
      <c r="F745" s="377" t="s">
        <v>2224</v>
      </c>
      <c r="G745" s="380">
        <v>20503919908</v>
      </c>
      <c r="H745" s="380" t="s">
        <v>1998</v>
      </c>
      <c r="I745" s="394">
        <v>44490</v>
      </c>
      <c r="J745" s="384"/>
    </row>
    <row r="746" spans="1:10" s="383" customFormat="1" ht="24" x14ac:dyDescent="0.25">
      <c r="A746" s="377" t="s">
        <v>2209</v>
      </c>
      <c r="B746" s="377" t="s">
        <v>564</v>
      </c>
      <c r="C746" s="380" t="s">
        <v>2205</v>
      </c>
      <c r="D746" s="378">
        <v>21</v>
      </c>
      <c r="E746" s="379">
        <v>38700</v>
      </c>
      <c r="F746" s="377" t="s">
        <v>2211</v>
      </c>
      <c r="G746" s="380">
        <v>20396900719</v>
      </c>
      <c r="H746" s="380" t="s">
        <v>1998</v>
      </c>
      <c r="I746" s="393">
        <v>44390</v>
      </c>
      <c r="J746" s="384"/>
    </row>
    <row r="747" spans="1:10" s="383" customFormat="1" ht="24" x14ac:dyDescent="0.25">
      <c r="A747" s="377" t="s">
        <v>2212</v>
      </c>
      <c r="B747" s="377" t="s">
        <v>564</v>
      </c>
      <c r="C747" s="380" t="s">
        <v>2205</v>
      </c>
      <c r="D747" s="378">
        <v>21</v>
      </c>
      <c r="E747" s="379">
        <v>53100</v>
      </c>
      <c r="F747" s="377" t="s">
        <v>2211</v>
      </c>
      <c r="G747" s="380">
        <v>20396900719</v>
      </c>
      <c r="H747" s="380" t="s">
        <v>1998</v>
      </c>
      <c r="I747" s="393">
        <v>44390</v>
      </c>
      <c r="J747" s="384"/>
    </row>
    <row r="748" spans="1:10" s="383" customFormat="1" ht="36" x14ac:dyDescent="0.25">
      <c r="A748" s="377" t="s">
        <v>2225</v>
      </c>
      <c r="B748" s="377" t="s">
        <v>1992</v>
      </c>
      <c r="C748" s="380" t="s">
        <v>2205</v>
      </c>
      <c r="D748" s="378">
        <v>269</v>
      </c>
      <c r="E748" s="379">
        <v>29500</v>
      </c>
      <c r="F748" s="377" t="s">
        <v>2226</v>
      </c>
      <c r="G748" s="380">
        <v>20602555985</v>
      </c>
      <c r="H748" s="380" t="s">
        <v>1998</v>
      </c>
      <c r="I748" s="394">
        <v>44530</v>
      </c>
      <c r="J748" s="381"/>
    </row>
    <row r="749" spans="1:10" s="383" customFormat="1" ht="60" x14ac:dyDescent="0.25">
      <c r="A749" s="377" t="s">
        <v>2227</v>
      </c>
      <c r="B749" s="377" t="s">
        <v>1992</v>
      </c>
      <c r="C749" s="380" t="s">
        <v>2205</v>
      </c>
      <c r="D749" s="378">
        <v>302</v>
      </c>
      <c r="E749" s="379">
        <v>34201.67</v>
      </c>
      <c r="F749" s="377" t="s">
        <v>2228</v>
      </c>
      <c r="G749" s="380">
        <v>20606201975</v>
      </c>
      <c r="H749" s="380" t="s">
        <v>1998</v>
      </c>
      <c r="I749" s="394">
        <v>44558</v>
      </c>
      <c r="J749" s="381"/>
    </row>
    <row r="750" spans="1:10" s="383" customFormat="1" ht="24" x14ac:dyDescent="0.25">
      <c r="A750" s="377" t="s">
        <v>2229</v>
      </c>
      <c r="B750" s="377" t="s">
        <v>1992</v>
      </c>
      <c r="C750" s="380" t="s">
        <v>2205</v>
      </c>
      <c r="D750" s="378">
        <v>303</v>
      </c>
      <c r="E750" s="379">
        <v>27490</v>
      </c>
      <c r="F750" s="377" t="s">
        <v>2230</v>
      </c>
      <c r="G750" s="380">
        <v>20481706760</v>
      </c>
      <c r="H750" s="380" t="s">
        <v>1998</v>
      </c>
      <c r="I750" s="394">
        <v>44558</v>
      </c>
      <c r="J750" s="381"/>
    </row>
    <row r="751" spans="1:10" s="383" customFormat="1" ht="72" x14ac:dyDescent="0.25">
      <c r="A751" s="377" t="s">
        <v>2207</v>
      </c>
      <c r="B751" s="377" t="s">
        <v>2231</v>
      </c>
      <c r="C751" s="380" t="s">
        <v>2205</v>
      </c>
      <c r="D751" s="378">
        <v>33</v>
      </c>
      <c r="E751" s="379">
        <v>188000</v>
      </c>
      <c r="F751" s="377" t="s">
        <v>2232</v>
      </c>
      <c r="G751" s="380">
        <v>20606464542</v>
      </c>
      <c r="H751" s="380" t="s">
        <v>1998</v>
      </c>
      <c r="I751" s="394">
        <v>44539</v>
      </c>
      <c r="J751" s="381"/>
    </row>
    <row r="752" spans="1:10" s="383" customFormat="1" ht="24" x14ac:dyDescent="0.25">
      <c r="A752" s="377" t="s">
        <v>2233</v>
      </c>
      <c r="B752" s="377" t="s">
        <v>1992</v>
      </c>
      <c r="C752" s="380" t="s">
        <v>2205</v>
      </c>
      <c r="D752" s="378">
        <v>308</v>
      </c>
      <c r="E752" s="379">
        <v>18143</v>
      </c>
      <c r="F752" s="377" t="s">
        <v>2216</v>
      </c>
      <c r="G752" s="380">
        <v>20600338456</v>
      </c>
      <c r="H752" s="380" t="s">
        <v>1998</v>
      </c>
      <c r="I752" s="394">
        <v>44561</v>
      </c>
      <c r="J752" s="381"/>
    </row>
    <row r="753" spans="1:12" s="383" customFormat="1" ht="36" x14ac:dyDescent="0.25">
      <c r="A753" s="377" t="s">
        <v>2002</v>
      </c>
      <c r="B753" s="377" t="s">
        <v>2234</v>
      </c>
      <c r="C753" s="380" t="s">
        <v>2205</v>
      </c>
      <c r="D753" s="378" t="s">
        <v>2235</v>
      </c>
      <c r="E753" s="379" t="s">
        <v>2236</v>
      </c>
      <c r="F753" s="377" t="s">
        <v>2237</v>
      </c>
      <c r="G753" s="380">
        <v>20481661481</v>
      </c>
      <c r="H753" s="380" t="s">
        <v>1998</v>
      </c>
      <c r="I753" s="394">
        <v>44123</v>
      </c>
      <c r="J753" s="381"/>
    </row>
    <row r="754" spans="1:12" s="383" customFormat="1" ht="72" x14ac:dyDescent="0.25">
      <c r="A754" s="377" t="s">
        <v>2207</v>
      </c>
      <c r="B754" s="377" t="s">
        <v>455</v>
      </c>
      <c r="C754" s="380" t="s">
        <v>2205</v>
      </c>
      <c r="D754" s="378" t="s">
        <v>2238</v>
      </c>
      <c r="E754" s="379">
        <v>832.5</v>
      </c>
      <c r="F754" s="377" t="s">
        <v>2239</v>
      </c>
      <c r="G754" s="380">
        <v>20397923381</v>
      </c>
      <c r="H754" s="380" t="s">
        <v>1998</v>
      </c>
      <c r="I754" s="394">
        <v>43418</v>
      </c>
      <c r="J754" s="381"/>
    </row>
    <row r="755" spans="1:12" s="383" customFormat="1" ht="72" x14ac:dyDescent="0.25">
      <c r="A755" s="377" t="s">
        <v>2207</v>
      </c>
      <c r="B755" s="377" t="s">
        <v>2240</v>
      </c>
      <c r="C755" s="380" t="s">
        <v>2205</v>
      </c>
      <c r="D755" s="378" t="s">
        <v>2238</v>
      </c>
      <c r="E755" s="379">
        <v>654820.44999999995</v>
      </c>
      <c r="F755" s="377" t="s">
        <v>2239</v>
      </c>
      <c r="G755" s="380">
        <v>20397923381</v>
      </c>
      <c r="H755" s="380" t="s">
        <v>1998</v>
      </c>
      <c r="I755" s="393">
        <v>44005</v>
      </c>
      <c r="J755" s="381"/>
    </row>
    <row r="756" spans="1:12" s="383" customFormat="1" ht="36" x14ac:dyDescent="0.25">
      <c r="A756" s="377" t="s">
        <v>2241</v>
      </c>
      <c r="B756" s="377" t="s">
        <v>841</v>
      </c>
      <c r="C756" s="380" t="s">
        <v>2205</v>
      </c>
      <c r="D756" s="378" t="s">
        <v>2242</v>
      </c>
      <c r="E756" s="379">
        <v>40349.120000000003</v>
      </c>
      <c r="F756" s="377" t="s">
        <v>2243</v>
      </c>
      <c r="G756" s="380">
        <v>20602284337</v>
      </c>
      <c r="H756" s="380" t="s">
        <v>1998</v>
      </c>
      <c r="I756" s="394">
        <v>43403</v>
      </c>
      <c r="J756" s="381"/>
    </row>
    <row r="757" spans="1:12" s="383" customFormat="1" ht="72" x14ac:dyDescent="0.25">
      <c r="A757" s="377" t="s">
        <v>2244</v>
      </c>
      <c r="B757" s="377" t="s">
        <v>455</v>
      </c>
      <c r="C757" s="380" t="s">
        <v>2205</v>
      </c>
      <c r="D757" s="378" t="s">
        <v>2245</v>
      </c>
      <c r="E757" s="379">
        <v>635000</v>
      </c>
      <c r="F757" s="377" t="s">
        <v>2239</v>
      </c>
      <c r="G757" s="380">
        <v>20397923381</v>
      </c>
      <c r="H757" s="380" t="s">
        <v>1998</v>
      </c>
      <c r="I757" s="394">
        <v>43769</v>
      </c>
      <c r="J757" s="381"/>
    </row>
    <row r="758" spans="1:12" s="383" customFormat="1" ht="36" x14ac:dyDescent="0.25">
      <c r="A758" s="377" t="s">
        <v>2002</v>
      </c>
      <c r="B758" s="377" t="s">
        <v>2246</v>
      </c>
      <c r="C758" s="380" t="s">
        <v>2205</v>
      </c>
      <c r="D758" s="378" t="s">
        <v>2235</v>
      </c>
      <c r="E758" s="379" t="s">
        <v>2247</v>
      </c>
      <c r="F758" s="377" t="s">
        <v>2237</v>
      </c>
      <c r="G758" s="380">
        <v>20481661481</v>
      </c>
      <c r="H758" s="380" t="s">
        <v>1998</v>
      </c>
      <c r="I758" s="393">
        <v>44319</v>
      </c>
      <c r="J758" s="381"/>
    </row>
    <row r="759" spans="1:12" s="383" customFormat="1" ht="72" x14ac:dyDescent="0.25">
      <c r="A759" s="377" t="s">
        <v>2244</v>
      </c>
      <c r="B759" s="377" t="s">
        <v>2240</v>
      </c>
      <c r="C759" s="380" t="s">
        <v>2205</v>
      </c>
      <c r="D759" s="378" t="s">
        <v>2245</v>
      </c>
      <c r="E759" s="379" t="s">
        <v>2248</v>
      </c>
      <c r="F759" s="377" t="s">
        <v>2239</v>
      </c>
      <c r="G759" s="380">
        <v>20397923381</v>
      </c>
      <c r="H759" s="380" t="s">
        <v>1998</v>
      </c>
      <c r="I759" s="393">
        <v>44378</v>
      </c>
      <c r="J759" s="384"/>
    </row>
    <row r="760" spans="1:12" s="383" customFormat="1" ht="36" x14ac:dyDescent="0.25">
      <c r="A760" s="377" t="s">
        <v>2002</v>
      </c>
      <c r="B760" s="377" t="s">
        <v>2249</v>
      </c>
      <c r="C760" s="380" t="s">
        <v>2205</v>
      </c>
      <c r="D760" s="378" t="s">
        <v>2235</v>
      </c>
      <c r="E760" s="379" t="s">
        <v>2250</v>
      </c>
      <c r="F760" s="377" t="s">
        <v>2237</v>
      </c>
      <c r="G760" s="380">
        <v>20481661481</v>
      </c>
      <c r="H760" s="380" t="s">
        <v>1998</v>
      </c>
      <c r="I760" s="394">
        <v>44488</v>
      </c>
      <c r="J760" s="384"/>
    </row>
    <row r="761" spans="1:12" s="383" customFormat="1" ht="15" x14ac:dyDescent="0.25">
      <c r="A761" s="395" t="s">
        <v>292</v>
      </c>
      <c r="B761" s="397"/>
      <c r="C761" s="398"/>
      <c r="D761" s="397"/>
      <c r="E761" s="373"/>
      <c r="F761" s="397"/>
      <c r="G761" s="398"/>
      <c r="H761" s="398"/>
      <c r="I761" s="398"/>
      <c r="J761" s="398"/>
    </row>
    <row r="762" spans="1:12" s="383" customFormat="1" ht="24" x14ac:dyDescent="0.25">
      <c r="A762" s="377" t="s">
        <v>2251</v>
      </c>
      <c r="B762" s="377" t="s">
        <v>907</v>
      </c>
      <c r="C762" s="380" t="s">
        <v>776</v>
      </c>
      <c r="D762" s="378" t="s">
        <v>2252</v>
      </c>
      <c r="E762" s="379" t="s">
        <v>2253</v>
      </c>
      <c r="F762" s="377" t="s">
        <v>2254</v>
      </c>
      <c r="G762" s="380" t="s">
        <v>1998</v>
      </c>
      <c r="H762" s="408">
        <v>44207</v>
      </c>
      <c r="I762" s="382"/>
      <c r="J762" s="380"/>
    </row>
    <row r="763" spans="1:12" s="383" customFormat="1" ht="24" x14ac:dyDescent="0.25">
      <c r="A763" s="377" t="s">
        <v>2255</v>
      </c>
      <c r="B763" s="377" t="s">
        <v>907</v>
      </c>
      <c r="C763" s="380" t="s">
        <v>776</v>
      </c>
      <c r="D763" s="378" t="s">
        <v>2256</v>
      </c>
      <c r="E763" s="379" t="s">
        <v>2257</v>
      </c>
      <c r="F763" s="377" t="s">
        <v>2258</v>
      </c>
      <c r="G763" s="380" t="s">
        <v>1998</v>
      </c>
      <c r="H763" s="380" t="s">
        <v>2259</v>
      </c>
      <c r="I763" s="382"/>
      <c r="J763" s="380"/>
    </row>
    <row r="764" spans="1:12" s="383" customFormat="1" ht="24" x14ac:dyDescent="0.25">
      <c r="A764" s="377" t="s">
        <v>2255</v>
      </c>
      <c r="B764" s="377" t="s">
        <v>907</v>
      </c>
      <c r="C764" s="380" t="s">
        <v>776</v>
      </c>
      <c r="D764" s="378" t="s">
        <v>2256</v>
      </c>
      <c r="E764" s="379" t="s">
        <v>2260</v>
      </c>
      <c r="F764" s="377" t="s">
        <v>2261</v>
      </c>
      <c r="G764" s="380" t="s">
        <v>1998</v>
      </c>
      <c r="H764" s="380" t="s">
        <v>2262</v>
      </c>
      <c r="I764" s="382"/>
      <c r="J764" s="380"/>
    </row>
    <row r="765" spans="1:12" s="383" customFormat="1" ht="24" x14ac:dyDescent="0.25">
      <c r="A765" s="377" t="s">
        <v>2255</v>
      </c>
      <c r="B765" s="377" t="s">
        <v>907</v>
      </c>
      <c r="C765" s="380" t="s">
        <v>776</v>
      </c>
      <c r="D765" s="378" t="s">
        <v>2256</v>
      </c>
      <c r="E765" s="379" t="s">
        <v>2263</v>
      </c>
      <c r="F765" s="377" t="s">
        <v>2264</v>
      </c>
      <c r="G765" s="380" t="s">
        <v>1998</v>
      </c>
      <c r="H765" s="380" t="s">
        <v>2262</v>
      </c>
      <c r="I765" s="382"/>
      <c r="J765" s="380"/>
    </row>
    <row r="766" spans="1:12" s="383" customFormat="1" ht="24" x14ac:dyDescent="0.25">
      <c r="A766" s="377" t="s">
        <v>2255</v>
      </c>
      <c r="B766" s="377" t="s">
        <v>907</v>
      </c>
      <c r="C766" s="380" t="s">
        <v>776</v>
      </c>
      <c r="D766" s="378" t="s">
        <v>2256</v>
      </c>
      <c r="E766" s="379" t="s">
        <v>2265</v>
      </c>
      <c r="F766" s="377" t="s">
        <v>2266</v>
      </c>
      <c r="G766" s="380" t="s">
        <v>1998</v>
      </c>
      <c r="H766" s="380" t="s">
        <v>2262</v>
      </c>
      <c r="I766" s="382"/>
      <c r="J766" s="380"/>
    </row>
    <row r="767" spans="1:12" s="383" customFormat="1" ht="24" x14ac:dyDescent="0.25">
      <c r="A767" s="377" t="s">
        <v>2255</v>
      </c>
      <c r="B767" s="377" t="s">
        <v>907</v>
      </c>
      <c r="C767" s="380" t="s">
        <v>776</v>
      </c>
      <c r="D767" s="378" t="s">
        <v>2256</v>
      </c>
      <c r="E767" s="379" t="s">
        <v>2267</v>
      </c>
      <c r="F767" s="377" t="s">
        <v>2268</v>
      </c>
      <c r="G767" s="380" t="s">
        <v>1998</v>
      </c>
      <c r="H767" s="380" t="s">
        <v>2269</v>
      </c>
      <c r="I767" s="382"/>
      <c r="J767" s="380"/>
      <c r="L767" s="413"/>
    </row>
    <row r="768" spans="1:12" s="383" customFormat="1" ht="24" x14ac:dyDescent="0.25">
      <c r="A768" s="377" t="s">
        <v>2255</v>
      </c>
      <c r="B768" s="377" t="s">
        <v>907</v>
      </c>
      <c r="C768" s="380" t="s">
        <v>776</v>
      </c>
      <c r="D768" s="378" t="s">
        <v>2256</v>
      </c>
      <c r="E768" s="379" t="s">
        <v>2270</v>
      </c>
      <c r="F768" s="377" t="s">
        <v>2271</v>
      </c>
      <c r="G768" s="380" t="s">
        <v>1998</v>
      </c>
      <c r="H768" s="380" t="s">
        <v>2272</v>
      </c>
      <c r="I768" s="382"/>
      <c r="J768" s="380"/>
    </row>
    <row r="769" spans="1:10" s="383" customFormat="1" ht="24" x14ac:dyDescent="0.25">
      <c r="A769" s="377" t="s">
        <v>2255</v>
      </c>
      <c r="B769" s="377" t="s">
        <v>907</v>
      </c>
      <c r="C769" s="380" t="s">
        <v>776</v>
      </c>
      <c r="D769" s="378" t="s">
        <v>2256</v>
      </c>
      <c r="E769" s="379" t="s">
        <v>2273</v>
      </c>
      <c r="F769" s="377" t="s">
        <v>2274</v>
      </c>
      <c r="G769" s="380" t="s">
        <v>1998</v>
      </c>
      <c r="H769" s="380" t="s">
        <v>2275</v>
      </c>
      <c r="I769" s="382"/>
      <c r="J769" s="380"/>
    </row>
    <row r="770" spans="1:10" s="383" customFormat="1" ht="24" x14ac:dyDescent="0.25">
      <c r="A770" s="377" t="s">
        <v>2255</v>
      </c>
      <c r="B770" s="377" t="s">
        <v>907</v>
      </c>
      <c r="C770" s="380" t="s">
        <v>776</v>
      </c>
      <c r="D770" s="378" t="s">
        <v>2256</v>
      </c>
      <c r="E770" s="379" t="s">
        <v>2276</v>
      </c>
      <c r="F770" s="377" t="s">
        <v>2277</v>
      </c>
      <c r="G770" s="380" t="s">
        <v>1998</v>
      </c>
      <c r="H770" s="380" t="s">
        <v>2278</v>
      </c>
      <c r="I770" s="382"/>
      <c r="J770" s="380"/>
    </row>
    <row r="771" spans="1:10" s="383" customFormat="1" ht="24" x14ac:dyDescent="0.25">
      <c r="A771" s="377" t="s">
        <v>2279</v>
      </c>
      <c r="B771" s="377" t="s">
        <v>2280</v>
      </c>
      <c r="C771" s="380" t="s">
        <v>776</v>
      </c>
      <c r="D771" s="378" t="s">
        <v>2281</v>
      </c>
      <c r="E771" s="379">
        <v>237000</v>
      </c>
      <c r="F771" s="377" t="s">
        <v>2282</v>
      </c>
      <c r="G771" s="380" t="s">
        <v>1998</v>
      </c>
      <c r="H771" s="380" t="s">
        <v>2283</v>
      </c>
      <c r="I771" s="382"/>
      <c r="J771" s="380"/>
    </row>
    <row r="772" spans="1:10" s="383" customFormat="1" ht="36" x14ac:dyDescent="0.25">
      <c r="A772" s="377" t="s">
        <v>2284</v>
      </c>
      <c r="B772" s="377" t="s">
        <v>2285</v>
      </c>
      <c r="C772" s="380" t="s">
        <v>776</v>
      </c>
      <c r="D772" s="378" t="s">
        <v>2286</v>
      </c>
      <c r="E772" s="379">
        <v>168300</v>
      </c>
      <c r="F772" s="377" t="s">
        <v>1975</v>
      </c>
      <c r="G772" s="380" t="s">
        <v>1998</v>
      </c>
      <c r="H772" s="380" t="s">
        <v>2287</v>
      </c>
      <c r="I772" s="382"/>
      <c r="J772" s="380"/>
    </row>
    <row r="773" spans="1:10" s="383" customFormat="1" ht="36" x14ac:dyDescent="0.25">
      <c r="A773" s="414" t="s">
        <v>2288</v>
      </c>
      <c r="B773" s="377" t="s">
        <v>1045</v>
      </c>
      <c r="C773" s="380" t="s">
        <v>776</v>
      </c>
      <c r="D773" s="378" t="s">
        <v>2281</v>
      </c>
      <c r="E773" s="379" t="s">
        <v>2289</v>
      </c>
      <c r="F773" s="377" t="s">
        <v>2290</v>
      </c>
      <c r="G773" s="380" t="s">
        <v>1998</v>
      </c>
      <c r="H773" s="380" t="s">
        <v>2291</v>
      </c>
      <c r="I773" s="382"/>
      <c r="J773" s="380"/>
    </row>
    <row r="774" spans="1:10" s="383" customFormat="1" ht="36" x14ac:dyDescent="0.25">
      <c r="A774" s="377" t="s">
        <v>2292</v>
      </c>
      <c r="B774" s="377" t="s">
        <v>907</v>
      </c>
      <c r="C774" s="380" t="s">
        <v>684</v>
      </c>
      <c r="D774" s="378" t="s">
        <v>2286</v>
      </c>
      <c r="E774" s="379">
        <v>488904.79</v>
      </c>
      <c r="F774" s="377" t="s">
        <v>2293</v>
      </c>
      <c r="G774" s="380" t="s">
        <v>1998</v>
      </c>
      <c r="H774" s="380" t="s">
        <v>2294</v>
      </c>
      <c r="I774" s="382"/>
      <c r="J774" s="380"/>
    </row>
    <row r="775" spans="1:10" s="383" customFormat="1" ht="24" x14ac:dyDescent="0.25">
      <c r="A775" s="377" t="s">
        <v>2295</v>
      </c>
      <c r="B775" s="377" t="s">
        <v>1063</v>
      </c>
      <c r="C775" s="380" t="s">
        <v>776</v>
      </c>
      <c r="D775" s="378" t="s">
        <v>2296</v>
      </c>
      <c r="E775" s="379">
        <v>145796.29999999999</v>
      </c>
      <c r="F775" s="377" t="s">
        <v>2297</v>
      </c>
      <c r="G775" s="380" t="s">
        <v>1998</v>
      </c>
      <c r="H775" s="380" t="s">
        <v>2298</v>
      </c>
      <c r="I775" s="382"/>
      <c r="J775" s="380"/>
    </row>
    <row r="776" spans="1:10" s="383" customFormat="1" ht="24" x14ac:dyDescent="0.25">
      <c r="A776" s="377" t="s">
        <v>2299</v>
      </c>
      <c r="B776" s="377" t="s">
        <v>1063</v>
      </c>
      <c r="C776" s="380" t="s">
        <v>684</v>
      </c>
      <c r="D776" s="378" t="s">
        <v>2300</v>
      </c>
      <c r="E776" s="379" t="s">
        <v>2301</v>
      </c>
      <c r="F776" s="377" t="s">
        <v>2302</v>
      </c>
      <c r="G776" s="380" t="s">
        <v>1998</v>
      </c>
      <c r="H776" s="380" t="s">
        <v>2303</v>
      </c>
      <c r="I776" s="382"/>
      <c r="J776" s="380"/>
    </row>
    <row r="777" spans="1:10" s="383" customFormat="1" ht="24" x14ac:dyDescent="0.25">
      <c r="A777" s="377" t="s">
        <v>2304</v>
      </c>
      <c r="B777" s="377" t="s">
        <v>1063</v>
      </c>
      <c r="C777" s="380" t="s">
        <v>776</v>
      </c>
      <c r="D777" s="378" t="s">
        <v>2305</v>
      </c>
      <c r="E777" s="379" t="s">
        <v>2306</v>
      </c>
      <c r="F777" s="377" t="s">
        <v>2307</v>
      </c>
      <c r="G777" s="380" t="s">
        <v>1998</v>
      </c>
      <c r="H777" s="380" t="s">
        <v>2308</v>
      </c>
      <c r="I777" s="382"/>
      <c r="J777" s="380"/>
    </row>
    <row r="778" spans="1:10" s="383" customFormat="1" ht="36" x14ac:dyDescent="0.25">
      <c r="A778" s="377" t="s">
        <v>2309</v>
      </c>
      <c r="B778" s="377" t="s">
        <v>1063</v>
      </c>
      <c r="C778" s="380" t="s">
        <v>684</v>
      </c>
      <c r="D778" s="378" t="s">
        <v>2310</v>
      </c>
      <c r="E778" s="379" t="s">
        <v>2311</v>
      </c>
      <c r="F778" s="377" t="s">
        <v>2312</v>
      </c>
      <c r="G778" s="380" t="s">
        <v>1998</v>
      </c>
      <c r="H778" s="380" t="s">
        <v>2313</v>
      </c>
      <c r="I778" s="382"/>
      <c r="J778" s="380"/>
    </row>
    <row r="779" spans="1:10" s="383" customFormat="1" ht="36" x14ac:dyDescent="0.25">
      <c r="A779" s="377" t="s">
        <v>2309</v>
      </c>
      <c r="B779" s="377" t="s">
        <v>1063</v>
      </c>
      <c r="C779" s="380" t="s">
        <v>684</v>
      </c>
      <c r="D779" s="378" t="s">
        <v>2310</v>
      </c>
      <c r="E779" s="379" t="s">
        <v>2314</v>
      </c>
      <c r="F779" s="377" t="s">
        <v>2315</v>
      </c>
      <c r="G779" s="380" t="s">
        <v>1998</v>
      </c>
      <c r="H779" s="380" t="s">
        <v>2313</v>
      </c>
      <c r="I779" s="382"/>
      <c r="J779" s="380"/>
    </row>
    <row r="780" spans="1:10" s="383" customFormat="1" ht="24" x14ac:dyDescent="0.25">
      <c r="A780" s="377" t="s">
        <v>2309</v>
      </c>
      <c r="B780" s="377" t="s">
        <v>1063</v>
      </c>
      <c r="C780" s="380" t="s">
        <v>684</v>
      </c>
      <c r="D780" s="378" t="s">
        <v>2310</v>
      </c>
      <c r="E780" s="379" t="s">
        <v>2316</v>
      </c>
      <c r="F780" s="377" t="s">
        <v>2317</v>
      </c>
      <c r="G780" s="380" t="s">
        <v>1998</v>
      </c>
      <c r="H780" s="380" t="s">
        <v>2318</v>
      </c>
      <c r="I780" s="382"/>
      <c r="J780" s="380"/>
    </row>
    <row r="781" spans="1:10" s="383" customFormat="1" ht="24" x14ac:dyDescent="0.25">
      <c r="A781" s="377" t="s">
        <v>2309</v>
      </c>
      <c r="B781" s="377" t="s">
        <v>1063</v>
      </c>
      <c r="C781" s="380" t="s">
        <v>684</v>
      </c>
      <c r="D781" s="378" t="s">
        <v>2310</v>
      </c>
      <c r="E781" s="379" t="s">
        <v>2319</v>
      </c>
      <c r="F781" s="377" t="s">
        <v>2320</v>
      </c>
      <c r="G781" s="380" t="s">
        <v>1998</v>
      </c>
      <c r="H781" s="380" t="s">
        <v>2321</v>
      </c>
      <c r="I781" s="382"/>
      <c r="J781" s="380"/>
    </row>
    <row r="782" spans="1:10" s="383" customFormat="1" ht="24" x14ac:dyDescent="0.25">
      <c r="A782" s="377" t="s">
        <v>2309</v>
      </c>
      <c r="B782" s="377" t="s">
        <v>1063</v>
      </c>
      <c r="C782" s="380" t="s">
        <v>776</v>
      </c>
      <c r="D782" s="378" t="s">
        <v>2310</v>
      </c>
      <c r="E782" s="379" t="s">
        <v>2322</v>
      </c>
      <c r="F782" s="377" t="s">
        <v>2323</v>
      </c>
      <c r="G782" s="380" t="s">
        <v>1998</v>
      </c>
      <c r="H782" s="380" t="s">
        <v>2324</v>
      </c>
      <c r="I782" s="382"/>
      <c r="J782" s="380"/>
    </row>
    <row r="783" spans="1:10" s="383" customFormat="1" ht="24" x14ac:dyDescent="0.25">
      <c r="A783" s="377" t="s">
        <v>2325</v>
      </c>
      <c r="B783" s="377" t="s">
        <v>1063</v>
      </c>
      <c r="C783" s="380" t="s">
        <v>776</v>
      </c>
      <c r="D783" s="378" t="s">
        <v>2326</v>
      </c>
      <c r="E783" s="379" t="s">
        <v>2327</v>
      </c>
      <c r="F783" s="377" t="s">
        <v>2328</v>
      </c>
      <c r="G783" s="380" t="s">
        <v>1998</v>
      </c>
      <c r="H783" s="380" t="s">
        <v>2329</v>
      </c>
      <c r="I783" s="382"/>
      <c r="J783" s="380"/>
    </row>
    <row r="784" spans="1:10" s="383" customFormat="1" ht="24" x14ac:dyDescent="0.25">
      <c r="A784" s="377" t="s">
        <v>2330</v>
      </c>
      <c r="B784" s="377" t="s">
        <v>1063</v>
      </c>
      <c r="C784" s="380" t="s">
        <v>776</v>
      </c>
      <c r="D784" s="378" t="s">
        <v>2296</v>
      </c>
      <c r="E784" s="379" t="s">
        <v>2331</v>
      </c>
      <c r="F784" s="377" t="s">
        <v>2332</v>
      </c>
      <c r="G784" s="380" t="s">
        <v>1998</v>
      </c>
      <c r="H784" s="380" t="s">
        <v>2333</v>
      </c>
      <c r="I784" s="382"/>
      <c r="J784" s="380"/>
    </row>
    <row r="785" spans="1:10" s="383" customFormat="1" ht="24" x14ac:dyDescent="0.25">
      <c r="A785" s="377" t="s">
        <v>2334</v>
      </c>
      <c r="B785" s="377" t="s">
        <v>936</v>
      </c>
      <c r="C785" s="380" t="s">
        <v>776</v>
      </c>
      <c r="D785" s="378" t="s">
        <v>2335</v>
      </c>
      <c r="E785" s="379" t="s">
        <v>2336</v>
      </c>
      <c r="F785" s="377" t="s">
        <v>2337</v>
      </c>
      <c r="G785" s="380" t="s">
        <v>1998</v>
      </c>
      <c r="H785" s="380" t="s">
        <v>2338</v>
      </c>
      <c r="I785" s="382"/>
      <c r="J785" s="380"/>
    </row>
    <row r="786" spans="1:10" s="383" customFormat="1" ht="24" x14ac:dyDescent="0.25">
      <c r="A786" s="377" t="s">
        <v>2304</v>
      </c>
      <c r="B786" s="377" t="s">
        <v>1063</v>
      </c>
      <c r="C786" s="380" t="s">
        <v>776</v>
      </c>
      <c r="D786" s="378" t="s">
        <v>2339</v>
      </c>
      <c r="E786" s="379" t="s">
        <v>2340</v>
      </c>
      <c r="F786" s="377" t="s">
        <v>2307</v>
      </c>
      <c r="G786" s="380" t="s">
        <v>1998</v>
      </c>
      <c r="H786" s="380" t="s">
        <v>2341</v>
      </c>
      <c r="I786" s="382"/>
      <c r="J786" s="380"/>
    </row>
    <row r="787" spans="1:10" s="383" customFormat="1" ht="24" x14ac:dyDescent="0.25">
      <c r="A787" s="377" t="s">
        <v>2304</v>
      </c>
      <c r="B787" s="377" t="s">
        <v>922</v>
      </c>
      <c r="C787" s="380" t="s">
        <v>776</v>
      </c>
      <c r="D787" s="378" t="s">
        <v>2342</v>
      </c>
      <c r="E787" s="379" t="s">
        <v>2343</v>
      </c>
      <c r="F787" s="377" t="s">
        <v>2344</v>
      </c>
      <c r="G787" s="380" t="s">
        <v>1998</v>
      </c>
      <c r="H787" s="380" t="s">
        <v>2345</v>
      </c>
      <c r="I787" s="382"/>
      <c r="J787" s="380"/>
    </row>
    <row r="788" spans="1:10" s="383" customFormat="1" ht="24" x14ac:dyDescent="0.25">
      <c r="A788" s="377" t="s">
        <v>2346</v>
      </c>
      <c r="B788" s="377" t="s">
        <v>1063</v>
      </c>
      <c r="C788" s="380" t="s">
        <v>776</v>
      </c>
      <c r="D788" s="378" t="s">
        <v>2347</v>
      </c>
      <c r="E788" s="379" t="s">
        <v>2348</v>
      </c>
      <c r="F788" s="377" t="s">
        <v>2349</v>
      </c>
      <c r="G788" s="380" t="s">
        <v>1998</v>
      </c>
      <c r="H788" s="380" t="s">
        <v>2350</v>
      </c>
      <c r="I788" s="382"/>
      <c r="J788" s="380"/>
    </row>
    <row r="789" spans="1:10" s="383" customFormat="1" ht="24" x14ac:dyDescent="0.25">
      <c r="A789" s="377" t="s">
        <v>2351</v>
      </c>
      <c r="B789" s="377" t="s">
        <v>1063</v>
      </c>
      <c r="C789" s="380" t="s">
        <v>776</v>
      </c>
      <c r="D789" s="378" t="s">
        <v>2352</v>
      </c>
      <c r="E789" s="379" t="s">
        <v>2353</v>
      </c>
      <c r="F789" s="377" t="s">
        <v>2354</v>
      </c>
      <c r="G789" s="380" t="s">
        <v>1998</v>
      </c>
      <c r="H789" s="380" t="s">
        <v>2355</v>
      </c>
      <c r="I789" s="382"/>
      <c r="J789" s="380"/>
    </row>
    <row r="790" spans="1:10" s="383" customFormat="1" ht="24" x14ac:dyDescent="0.25">
      <c r="A790" s="377" t="s">
        <v>2356</v>
      </c>
      <c r="B790" s="377" t="s">
        <v>2357</v>
      </c>
      <c r="C790" s="380" t="s">
        <v>776</v>
      </c>
      <c r="D790" s="378">
        <v>1</v>
      </c>
      <c r="E790" s="379">
        <v>137500</v>
      </c>
      <c r="F790" s="377" t="s">
        <v>2358</v>
      </c>
      <c r="G790" s="380" t="s">
        <v>1998</v>
      </c>
      <c r="H790" s="380">
        <v>2021</v>
      </c>
      <c r="I790" s="382"/>
      <c r="J790" s="380"/>
    </row>
    <row r="791" spans="1:10" s="383" customFormat="1" ht="13.5" x14ac:dyDescent="0.25">
      <c r="A791" s="377" t="s">
        <v>2359</v>
      </c>
      <c r="B791" s="377" t="s">
        <v>2357</v>
      </c>
      <c r="C791" s="380" t="s">
        <v>776</v>
      </c>
      <c r="D791" s="867">
        <v>2</v>
      </c>
      <c r="E791" s="379">
        <v>69000</v>
      </c>
      <c r="F791" s="377" t="s">
        <v>2360</v>
      </c>
      <c r="G791" s="380" t="s">
        <v>1998</v>
      </c>
      <c r="H791" s="380">
        <v>2021</v>
      </c>
      <c r="I791" s="382"/>
      <c r="J791" s="380"/>
    </row>
    <row r="792" spans="1:10" s="383" customFormat="1" ht="13.5" x14ac:dyDescent="0.25">
      <c r="A792" s="377" t="s">
        <v>2361</v>
      </c>
      <c r="B792" s="377" t="s">
        <v>2357</v>
      </c>
      <c r="C792" s="380" t="s">
        <v>776</v>
      </c>
      <c r="D792" s="867"/>
      <c r="E792" s="379">
        <v>237000</v>
      </c>
      <c r="F792" s="377" t="s">
        <v>2362</v>
      </c>
      <c r="G792" s="380" t="s">
        <v>1998</v>
      </c>
      <c r="H792" s="380">
        <v>2021</v>
      </c>
      <c r="I792" s="382"/>
      <c r="J792" s="380"/>
    </row>
    <row r="793" spans="1:10" s="383" customFormat="1" ht="24" x14ac:dyDescent="0.25">
      <c r="A793" s="377" t="s">
        <v>2363</v>
      </c>
      <c r="B793" s="377" t="s">
        <v>2357</v>
      </c>
      <c r="C793" s="380" t="s">
        <v>776</v>
      </c>
      <c r="D793" s="378">
        <v>3</v>
      </c>
      <c r="E793" s="379">
        <v>96000</v>
      </c>
      <c r="F793" s="377" t="s">
        <v>2364</v>
      </c>
      <c r="G793" s="380" t="s">
        <v>1998</v>
      </c>
      <c r="H793" s="380">
        <v>2021</v>
      </c>
      <c r="I793" s="382"/>
      <c r="J793" s="380"/>
    </row>
    <row r="794" spans="1:10" s="383" customFormat="1" ht="36" x14ac:dyDescent="0.25">
      <c r="A794" s="377" t="s">
        <v>2365</v>
      </c>
      <c r="B794" s="377" t="s">
        <v>2357</v>
      </c>
      <c r="C794" s="380" t="s">
        <v>776</v>
      </c>
      <c r="D794" s="378">
        <v>4</v>
      </c>
      <c r="E794" s="379">
        <v>168300</v>
      </c>
      <c r="F794" s="377" t="s">
        <v>2366</v>
      </c>
      <c r="G794" s="380" t="s">
        <v>1998</v>
      </c>
      <c r="H794" s="380">
        <v>2021</v>
      </c>
      <c r="I794" s="382"/>
      <c r="J794" s="380"/>
    </row>
    <row r="795" spans="1:10" s="383" customFormat="1" ht="24" x14ac:dyDescent="0.25">
      <c r="A795" s="377" t="s">
        <v>2367</v>
      </c>
      <c r="B795" s="377" t="s">
        <v>2357</v>
      </c>
      <c r="C795" s="380" t="s">
        <v>776</v>
      </c>
      <c r="D795" s="378">
        <v>5</v>
      </c>
      <c r="E795" s="379">
        <v>98000</v>
      </c>
      <c r="F795" s="377" t="s">
        <v>2358</v>
      </c>
      <c r="G795" s="380" t="s">
        <v>1998</v>
      </c>
      <c r="H795" s="380">
        <v>2021</v>
      </c>
      <c r="I795" s="382"/>
      <c r="J795" s="380"/>
    </row>
    <row r="796" spans="1:10" s="383" customFormat="1" ht="24" x14ac:dyDescent="0.25">
      <c r="A796" s="377" t="s">
        <v>2368</v>
      </c>
      <c r="B796" s="377" t="s">
        <v>2357</v>
      </c>
      <c r="C796" s="380" t="s">
        <v>776</v>
      </c>
      <c r="D796" s="378">
        <v>6</v>
      </c>
      <c r="E796" s="379">
        <v>93000</v>
      </c>
      <c r="F796" s="377" t="s">
        <v>2369</v>
      </c>
      <c r="G796" s="380" t="s">
        <v>1998</v>
      </c>
      <c r="H796" s="380">
        <v>2021</v>
      </c>
      <c r="I796" s="382"/>
      <c r="J796" s="380"/>
    </row>
    <row r="797" spans="1:10" s="383" customFormat="1" ht="13.5" x14ac:dyDescent="0.25">
      <c r="A797" s="377" t="s">
        <v>2370</v>
      </c>
      <c r="B797" s="377" t="s">
        <v>2357</v>
      </c>
      <c r="C797" s="380" t="s">
        <v>776</v>
      </c>
      <c r="D797" s="378">
        <v>7</v>
      </c>
      <c r="E797" s="379">
        <v>99000</v>
      </c>
      <c r="F797" s="377" t="s">
        <v>2360</v>
      </c>
      <c r="G797" s="380" t="s">
        <v>1998</v>
      </c>
      <c r="H797" s="380">
        <v>2021</v>
      </c>
      <c r="I797" s="382"/>
      <c r="J797" s="380"/>
    </row>
    <row r="798" spans="1:10" s="383" customFormat="1" ht="36" x14ac:dyDescent="0.25">
      <c r="A798" s="377" t="s">
        <v>2371</v>
      </c>
      <c r="B798" s="377" t="s">
        <v>2357</v>
      </c>
      <c r="C798" s="380" t="s">
        <v>776</v>
      </c>
      <c r="D798" s="867">
        <v>8</v>
      </c>
      <c r="E798" s="379">
        <v>76500</v>
      </c>
      <c r="F798" s="377" t="s">
        <v>2372</v>
      </c>
      <c r="G798" s="380" t="s">
        <v>1998</v>
      </c>
      <c r="H798" s="380">
        <v>2021</v>
      </c>
      <c r="I798" s="382"/>
      <c r="J798" s="380"/>
    </row>
    <row r="799" spans="1:10" s="383" customFormat="1" ht="36" x14ac:dyDescent="0.25">
      <c r="A799" s="377" t="s">
        <v>2373</v>
      </c>
      <c r="B799" s="377" t="s">
        <v>2357</v>
      </c>
      <c r="C799" s="380" t="s">
        <v>776</v>
      </c>
      <c r="D799" s="867"/>
      <c r="E799" s="379">
        <v>42756</v>
      </c>
      <c r="F799" s="377" t="s">
        <v>2374</v>
      </c>
      <c r="G799" s="380" t="s">
        <v>1998</v>
      </c>
      <c r="H799" s="380">
        <v>2021</v>
      </c>
      <c r="I799" s="382"/>
      <c r="J799" s="380"/>
    </row>
    <row r="800" spans="1:10" s="383" customFormat="1" ht="13.5" x14ac:dyDescent="0.25">
      <c r="A800" s="377" t="s">
        <v>2375</v>
      </c>
      <c r="B800" s="377" t="s">
        <v>2357</v>
      </c>
      <c r="C800" s="380" t="s">
        <v>776</v>
      </c>
      <c r="D800" s="867"/>
      <c r="E800" s="379">
        <v>140780.01</v>
      </c>
      <c r="F800" s="377" t="s">
        <v>2376</v>
      </c>
      <c r="G800" s="380" t="s">
        <v>1998</v>
      </c>
      <c r="H800" s="380">
        <v>2021</v>
      </c>
      <c r="I800" s="382"/>
      <c r="J800" s="380"/>
    </row>
    <row r="801" spans="1:10" s="383" customFormat="1" ht="36" x14ac:dyDescent="0.25">
      <c r="A801" s="377" t="s">
        <v>2371</v>
      </c>
      <c r="B801" s="377" t="s">
        <v>2357</v>
      </c>
      <c r="C801" s="380" t="s">
        <v>776</v>
      </c>
      <c r="D801" s="867"/>
      <c r="E801" s="379">
        <v>38250</v>
      </c>
      <c r="F801" s="377" t="s">
        <v>2372</v>
      </c>
      <c r="G801" s="380" t="s">
        <v>1998</v>
      </c>
      <c r="H801" s="380">
        <v>2021</v>
      </c>
      <c r="I801" s="382"/>
      <c r="J801" s="380"/>
    </row>
    <row r="802" spans="1:10" s="383" customFormat="1" ht="13.5" x14ac:dyDescent="0.25">
      <c r="A802" s="377" t="s">
        <v>2377</v>
      </c>
      <c r="B802" s="377" t="s">
        <v>2357</v>
      </c>
      <c r="C802" s="380" t="s">
        <v>776</v>
      </c>
      <c r="D802" s="867"/>
      <c r="E802" s="379">
        <v>44480</v>
      </c>
      <c r="F802" s="377" t="s">
        <v>2378</v>
      </c>
      <c r="G802" s="380" t="s">
        <v>1998</v>
      </c>
      <c r="H802" s="380">
        <v>2021</v>
      </c>
      <c r="I802" s="382"/>
      <c r="J802" s="380"/>
    </row>
    <row r="803" spans="1:10" s="383" customFormat="1" ht="13.5" x14ac:dyDescent="0.25">
      <c r="A803" s="377" t="s">
        <v>2379</v>
      </c>
      <c r="B803" s="377" t="s">
        <v>2357</v>
      </c>
      <c r="C803" s="380" t="s">
        <v>776</v>
      </c>
      <c r="D803" s="867"/>
      <c r="E803" s="379">
        <v>63700</v>
      </c>
      <c r="F803" s="377" t="s">
        <v>2380</v>
      </c>
      <c r="G803" s="380" t="s">
        <v>1998</v>
      </c>
      <c r="H803" s="380">
        <v>2021</v>
      </c>
      <c r="I803" s="382"/>
      <c r="J803" s="380"/>
    </row>
    <row r="804" spans="1:10" s="383" customFormat="1" ht="13.5" x14ac:dyDescent="0.25">
      <c r="A804" s="377" t="s">
        <v>2381</v>
      </c>
      <c r="B804" s="377" t="s">
        <v>2357</v>
      </c>
      <c r="C804" s="380" t="s">
        <v>776</v>
      </c>
      <c r="D804" s="378">
        <v>9</v>
      </c>
      <c r="E804" s="379">
        <v>197600</v>
      </c>
      <c r="F804" s="377" t="s">
        <v>2382</v>
      </c>
      <c r="G804" s="380" t="s">
        <v>1998</v>
      </c>
      <c r="H804" s="380">
        <v>2021</v>
      </c>
      <c r="I804" s="382"/>
      <c r="J804" s="380"/>
    </row>
    <row r="805" spans="1:10" s="383" customFormat="1" ht="24" x14ac:dyDescent="0.25">
      <c r="A805" s="377" t="s">
        <v>2383</v>
      </c>
      <c r="B805" s="377" t="s">
        <v>2357</v>
      </c>
      <c r="C805" s="380" t="s">
        <v>776</v>
      </c>
      <c r="D805" s="378">
        <v>10</v>
      </c>
      <c r="E805" s="379">
        <v>308000</v>
      </c>
      <c r="F805" s="377" t="s">
        <v>2369</v>
      </c>
      <c r="G805" s="380" t="s">
        <v>1998</v>
      </c>
      <c r="H805" s="380">
        <v>2021</v>
      </c>
      <c r="I805" s="382"/>
      <c r="J805" s="380"/>
    </row>
    <row r="806" spans="1:10" s="383" customFormat="1" ht="24" x14ac:dyDescent="0.25">
      <c r="A806" s="377" t="s">
        <v>2384</v>
      </c>
      <c r="B806" s="377" t="s">
        <v>2357</v>
      </c>
      <c r="C806" s="380" t="s">
        <v>776</v>
      </c>
      <c r="D806" s="378">
        <v>11</v>
      </c>
      <c r="E806" s="379">
        <v>73450</v>
      </c>
      <c r="F806" s="377" t="s">
        <v>2385</v>
      </c>
      <c r="G806" s="380" t="s">
        <v>1998</v>
      </c>
      <c r="H806" s="380">
        <v>2021</v>
      </c>
      <c r="I806" s="382"/>
      <c r="J806" s="380"/>
    </row>
    <row r="807" spans="1:10" s="383" customFormat="1" ht="13.5" x14ac:dyDescent="0.25">
      <c r="A807" s="377" t="s">
        <v>2386</v>
      </c>
      <c r="B807" s="377" t="s">
        <v>2357</v>
      </c>
      <c r="C807" s="380" t="s">
        <v>776</v>
      </c>
      <c r="D807" s="378">
        <v>12</v>
      </c>
      <c r="E807" s="379">
        <v>294763.55</v>
      </c>
      <c r="F807" s="377" t="s">
        <v>2307</v>
      </c>
      <c r="G807" s="380" t="s">
        <v>1998</v>
      </c>
      <c r="H807" s="380">
        <v>2021</v>
      </c>
      <c r="I807" s="382"/>
      <c r="J807" s="380"/>
    </row>
    <row r="808" spans="1:10" s="383" customFormat="1" ht="13.5" x14ac:dyDescent="0.25">
      <c r="A808" s="377" t="s">
        <v>2387</v>
      </c>
      <c r="B808" s="377" t="s">
        <v>2357</v>
      </c>
      <c r="C808" s="380" t="s">
        <v>776</v>
      </c>
      <c r="D808" s="378">
        <v>13</v>
      </c>
      <c r="E808" s="379">
        <v>145796.29999999999</v>
      </c>
      <c r="F808" s="377" t="s">
        <v>2388</v>
      </c>
      <c r="G808" s="380" t="s">
        <v>1998</v>
      </c>
      <c r="H808" s="380">
        <v>2021</v>
      </c>
      <c r="I808" s="382"/>
      <c r="J808" s="380"/>
    </row>
    <row r="809" spans="1:10" s="383" customFormat="1" ht="24" x14ac:dyDescent="0.25">
      <c r="A809" s="377" t="s">
        <v>2389</v>
      </c>
      <c r="B809" s="377" t="s">
        <v>2357</v>
      </c>
      <c r="C809" s="380" t="s">
        <v>776</v>
      </c>
      <c r="D809" s="378">
        <v>14</v>
      </c>
      <c r="E809" s="379">
        <v>78000</v>
      </c>
      <c r="F809" s="377" t="s">
        <v>2358</v>
      </c>
      <c r="G809" s="380" t="s">
        <v>1998</v>
      </c>
      <c r="H809" s="380">
        <v>2021</v>
      </c>
      <c r="I809" s="382"/>
      <c r="J809" s="380"/>
    </row>
    <row r="810" spans="1:10" s="383" customFormat="1" ht="13.5" x14ac:dyDescent="0.25">
      <c r="A810" s="377" t="s">
        <v>2375</v>
      </c>
      <c r="B810" s="377" t="s">
        <v>2357</v>
      </c>
      <c r="C810" s="380" t="s">
        <v>776</v>
      </c>
      <c r="D810" s="867">
        <v>15</v>
      </c>
      <c r="E810" s="379">
        <v>120108.89</v>
      </c>
      <c r="F810" s="377" t="s">
        <v>2376</v>
      </c>
      <c r="G810" s="380" t="s">
        <v>1998</v>
      </c>
      <c r="H810" s="380">
        <v>2021</v>
      </c>
      <c r="I810" s="382"/>
      <c r="J810" s="380"/>
    </row>
    <row r="811" spans="1:10" s="383" customFormat="1" ht="36" x14ac:dyDescent="0.25">
      <c r="A811" s="377" t="s">
        <v>2390</v>
      </c>
      <c r="B811" s="377" t="s">
        <v>2357</v>
      </c>
      <c r="C811" s="380" t="s">
        <v>776</v>
      </c>
      <c r="D811" s="867"/>
      <c r="E811" s="379">
        <v>53040</v>
      </c>
      <c r="F811" s="377" t="s">
        <v>2391</v>
      </c>
      <c r="G811" s="380" t="s">
        <v>1998</v>
      </c>
      <c r="H811" s="380">
        <v>2021</v>
      </c>
      <c r="I811" s="382"/>
      <c r="J811" s="380"/>
    </row>
    <row r="812" spans="1:10" s="383" customFormat="1" ht="36" x14ac:dyDescent="0.25">
      <c r="A812" s="377" t="s">
        <v>2392</v>
      </c>
      <c r="B812" s="377" t="s">
        <v>2357</v>
      </c>
      <c r="C812" s="380" t="s">
        <v>776</v>
      </c>
      <c r="D812" s="867"/>
      <c r="E812" s="379">
        <v>54972</v>
      </c>
      <c r="F812" s="377" t="s">
        <v>2374</v>
      </c>
      <c r="G812" s="380" t="s">
        <v>1998</v>
      </c>
      <c r="H812" s="380">
        <v>2021</v>
      </c>
      <c r="I812" s="382"/>
      <c r="J812" s="380"/>
    </row>
    <row r="813" spans="1:10" s="383" customFormat="1" ht="24" x14ac:dyDescent="0.25">
      <c r="A813" s="377" t="s">
        <v>2393</v>
      </c>
      <c r="B813" s="377" t="s">
        <v>2357</v>
      </c>
      <c r="C813" s="380" t="s">
        <v>776</v>
      </c>
      <c r="D813" s="867"/>
      <c r="E813" s="379">
        <v>40730</v>
      </c>
      <c r="F813" s="377" t="s">
        <v>2394</v>
      </c>
      <c r="G813" s="380" t="s">
        <v>1998</v>
      </c>
      <c r="H813" s="380">
        <v>2021</v>
      </c>
      <c r="I813" s="382"/>
      <c r="J813" s="380"/>
    </row>
    <row r="814" spans="1:10" s="383" customFormat="1" ht="13.5" x14ac:dyDescent="0.25">
      <c r="A814" s="377" t="s">
        <v>2395</v>
      </c>
      <c r="B814" s="377" t="s">
        <v>2357</v>
      </c>
      <c r="C814" s="380" t="s">
        <v>776</v>
      </c>
      <c r="D814" s="867"/>
      <c r="E814" s="379">
        <v>49000</v>
      </c>
      <c r="F814" s="377" t="s">
        <v>2380</v>
      </c>
      <c r="G814" s="380" t="s">
        <v>1998</v>
      </c>
      <c r="H814" s="380">
        <v>2021</v>
      </c>
      <c r="I814" s="382"/>
      <c r="J814" s="380"/>
    </row>
    <row r="815" spans="1:10" s="383" customFormat="1" ht="13.5" x14ac:dyDescent="0.25">
      <c r="A815" s="377" t="s">
        <v>2370</v>
      </c>
      <c r="B815" s="377" t="s">
        <v>2357</v>
      </c>
      <c r="C815" s="380" t="s">
        <v>776</v>
      </c>
      <c r="D815" s="378">
        <v>16</v>
      </c>
      <c r="E815" s="379">
        <v>268800</v>
      </c>
      <c r="F815" s="377" t="s">
        <v>2396</v>
      </c>
      <c r="G815" s="380" t="s">
        <v>1998</v>
      </c>
      <c r="H815" s="380">
        <v>2021</v>
      </c>
      <c r="I815" s="382"/>
      <c r="J815" s="380"/>
    </row>
    <row r="816" spans="1:10" s="383" customFormat="1" ht="13.5" x14ac:dyDescent="0.25">
      <c r="A816" s="377" t="s">
        <v>2397</v>
      </c>
      <c r="B816" s="377" t="s">
        <v>2357</v>
      </c>
      <c r="C816" s="380" t="s">
        <v>776</v>
      </c>
      <c r="D816" s="378">
        <v>17</v>
      </c>
      <c r="E816" s="379">
        <v>49897.21</v>
      </c>
      <c r="F816" s="377" t="s">
        <v>2398</v>
      </c>
      <c r="G816" s="380" t="s">
        <v>1998</v>
      </c>
      <c r="H816" s="380">
        <v>2021</v>
      </c>
      <c r="I816" s="382"/>
      <c r="J816" s="380"/>
    </row>
    <row r="817" spans="1:10" s="383" customFormat="1" ht="24" x14ac:dyDescent="0.25">
      <c r="A817" s="377" t="s">
        <v>2399</v>
      </c>
      <c r="B817" s="377" t="s">
        <v>2357</v>
      </c>
      <c r="C817" s="380" t="s">
        <v>776</v>
      </c>
      <c r="D817" s="378">
        <v>18</v>
      </c>
      <c r="E817" s="379">
        <v>147000</v>
      </c>
      <c r="F817" s="377" t="s">
        <v>2400</v>
      </c>
      <c r="G817" s="380" t="s">
        <v>1998</v>
      </c>
      <c r="H817" s="380">
        <v>2021</v>
      </c>
      <c r="I817" s="382"/>
      <c r="J817" s="380"/>
    </row>
    <row r="818" spans="1:10" s="383" customFormat="1" ht="13.5" x14ac:dyDescent="0.25">
      <c r="A818" s="377" t="s">
        <v>2401</v>
      </c>
      <c r="B818" s="377" t="s">
        <v>2357</v>
      </c>
      <c r="C818" s="380" t="s">
        <v>776</v>
      </c>
      <c r="D818" s="378">
        <v>19</v>
      </c>
      <c r="E818" s="379"/>
      <c r="F818" s="377"/>
      <c r="G818" s="380" t="s">
        <v>1998</v>
      </c>
      <c r="H818" s="380">
        <v>2021</v>
      </c>
      <c r="I818" s="382"/>
      <c r="J818" s="380"/>
    </row>
    <row r="819" spans="1:10" s="383" customFormat="1" ht="13.5" x14ac:dyDescent="0.25">
      <c r="A819" s="377" t="s">
        <v>2386</v>
      </c>
      <c r="B819" s="377" t="s">
        <v>2357</v>
      </c>
      <c r="C819" s="380" t="s">
        <v>776</v>
      </c>
      <c r="D819" s="378">
        <v>20</v>
      </c>
      <c r="E819" s="379">
        <v>294763.55</v>
      </c>
      <c r="F819" s="377" t="s">
        <v>2307</v>
      </c>
      <c r="G819" s="380" t="s">
        <v>1998</v>
      </c>
      <c r="H819" s="380">
        <v>2021</v>
      </c>
      <c r="I819" s="382"/>
      <c r="J819" s="380"/>
    </row>
    <row r="820" spans="1:10" s="383" customFormat="1" ht="36" x14ac:dyDescent="0.25">
      <c r="A820" s="377" t="s">
        <v>2402</v>
      </c>
      <c r="B820" s="377" t="s">
        <v>2357</v>
      </c>
      <c r="C820" s="380" t="s">
        <v>776</v>
      </c>
      <c r="D820" s="378">
        <v>21</v>
      </c>
      <c r="E820" s="379">
        <v>67332</v>
      </c>
      <c r="F820" s="377" t="s">
        <v>2403</v>
      </c>
      <c r="G820" s="380" t="s">
        <v>1998</v>
      </c>
      <c r="H820" s="380">
        <v>2021</v>
      </c>
      <c r="I820" s="382"/>
      <c r="J820" s="380"/>
    </row>
    <row r="821" spans="1:10" s="383" customFormat="1" ht="24" x14ac:dyDescent="0.25">
      <c r="A821" s="377" t="s">
        <v>2404</v>
      </c>
      <c r="B821" s="377" t="s">
        <v>2357</v>
      </c>
      <c r="C821" s="380" t="s">
        <v>776</v>
      </c>
      <c r="D821" s="378">
        <v>22</v>
      </c>
      <c r="E821" s="379">
        <v>34000</v>
      </c>
      <c r="F821" s="377" t="s">
        <v>2369</v>
      </c>
      <c r="G821" s="380" t="s">
        <v>1998</v>
      </c>
      <c r="H821" s="380">
        <v>2021</v>
      </c>
      <c r="I821" s="382"/>
      <c r="J821" s="380"/>
    </row>
    <row r="822" spans="1:10" s="383" customFormat="1" ht="13.5" x14ac:dyDescent="0.25">
      <c r="A822" s="377" t="s">
        <v>2368</v>
      </c>
      <c r="B822" s="377" t="s">
        <v>2357</v>
      </c>
      <c r="C822" s="380" t="s">
        <v>776</v>
      </c>
      <c r="D822" s="378">
        <v>23</v>
      </c>
      <c r="E822" s="379">
        <v>90000</v>
      </c>
      <c r="F822" s="377" t="s">
        <v>2349</v>
      </c>
      <c r="G822" s="380" t="s">
        <v>1998</v>
      </c>
      <c r="H822" s="380">
        <v>2021</v>
      </c>
      <c r="I822" s="382"/>
      <c r="J822" s="380"/>
    </row>
    <row r="823" spans="1:10" s="383" customFormat="1" ht="13.5" x14ac:dyDescent="0.25">
      <c r="A823" s="377" t="s">
        <v>2405</v>
      </c>
      <c r="B823" s="377" t="s">
        <v>2357</v>
      </c>
      <c r="C823" s="380" t="s">
        <v>776</v>
      </c>
      <c r="D823" s="867">
        <v>24</v>
      </c>
      <c r="E823" s="379">
        <v>64500</v>
      </c>
      <c r="F823" s="377" t="s">
        <v>2362</v>
      </c>
      <c r="G823" s="380" t="s">
        <v>1998</v>
      </c>
      <c r="H823" s="380">
        <v>2021</v>
      </c>
      <c r="I823" s="382"/>
      <c r="J823" s="380"/>
    </row>
    <row r="824" spans="1:10" s="383" customFormat="1" ht="13.5" x14ac:dyDescent="0.25">
      <c r="A824" s="377" t="s">
        <v>2406</v>
      </c>
      <c r="B824" s="377" t="s">
        <v>2357</v>
      </c>
      <c r="C824" s="380" t="s">
        <v>776</v>
      </c>
      <c r="D824" s="867"/>
      <c r="E824" s="379">
        <v>125000</v>
      </c>
      <c r="F824" s="377" t="s">
        <v>2396</v>
      </c>
      <c r="G824" s="380" t="s">
        <v>1998</v>
      </c>
      <c r="H824" s="380">
        <v>2021</v>
      </c>
      <c r="I824" s="382"/>
      <c r="J824" s="380"/>
    </row>
    <row r="825" spans="1:10" s="383" customFormat="1" ht="13.5" x14ac:dyDescent="0.25">
      <c r="A825" s="377" t="s">
        <v>2407</v>
      </c>
      <c r="B825" s="415" t="s">
        <v>2357</v>
      </c>
      <c r="C825" s="380" t="s">
        <v>776</v>
      </c>
      <c r="D825" s="867"/>
      <c r="E825" s="379">
        <v>276000</v>
      </c>
      <c r="F825" s="377" t="s">
        <v>2396</v>
      </c>
      <c r="G825" s="380" t="s">
        <v>1998</v>
      </c>
      <c r="H825" s="380">
        <v>2021</v>
      </c>
      <c r="I825" s="382"/>
      <c r="J825" s="380"/>
    </row>
    <row r="826" spans="1:10" s="383" customFormat="1" ht="48" x14ac:dyDescent="0.25">
      <c r="A826" s="377" t="s">
        <v>2408</v>
      </c>
      <c r="B826" s="415" t="s">
        <v>2357</v>
      </c>
      <c r="C826" s="380" t="s">
        <v>776</v>
      </c>
      <c r="D826" s="378">
        <v>25</v>
      </c>
      <c r="E826" s="379">
        <v>43600</v>
      </c>
      <c r="F826" s="377" t="s">
        <v>2409</v>
      </c>
      <c r="G826" s="380" t="s">
        <v>1998</v>
      </c>
      <c r="H826" s="380">
        <v>2021</v>
      </c>
      <c r="I826" s="382"/>
      <c r="J826" s="380"/>
    </row>
    <row r="827" spans="1:10" s="383" customFormat="1" ht="24" x14ac:dyDescent="0.25">
      <c r="A827" s="377" t="s">
        <v>2395</v>
      </c>
      <c r="B827" s="415" t="s">
        <v>2357</v>
      </c>
      <c r="C827" s="380" t="s">
        <v>776</v>
      </c>
      <c r="D827" s="378">
        <v>26</v>
      </c>
      <c r="E827" s="379">
        <v>58800</v>
      </c>
      <c r="F827" s="377" t="s">
        <v>2394</v>
      </c>
      <c r="G827" s="380" t="s">
        <v>1998</v>
      </c>
      <c r="H827" s="380">
        <v>2021</v>
      </c>
      <c r="I827" s="382"/>
      <c r="J827" s="380"/>
    </row>
    <row r="828" spans="1:10" s="383" customFormat="1" ht="13.5" x14ac:dyDescent="0.25">
      <c r="A828" s="377" t="s">
        <v>2375</v>
      </c>
      <c r="B828" s="415" t="s">
        <v>2357</v>
      </c>
      <c r="C828" s="380" t="s">
        <v>776</v>
      </c>
      <c r="D828" s="867">
        <v>27</v>
      </c>
      <c r="E828" s="379">
        <v>68089.27</v>
      </c>
      <c r="F828" s="377" t="s">
        <v>2376</v>
      </c>
      <c r="G828" s="380" t="s">
        <v>1998</v>
      </c>
      <c r="H828" s="380">
        <v>2021</v>
      </c>
      <c r="I828" s="382"/>
      <c r="J828" s="380"/>
    </row>
    <row r="829" spans="1:10" s="383" customFormat="1" ht="13.5" x14ac:dyDescent="0.25">
      <c r="A829" s="377" t="s">
        <v>2375</v>
      </c>
      <c r="B829" s="415" t="s">
        <v>2357</v>
      </c>
      <c r="C829" s="380" t="s">
        <v>776</v>
      </c>
      <c r="D829" s="867"/>
      <c r="E829" s="379">
        <v>81667.839999999997</v>
      </c>
      <c r="F829" s="377" t="s">
        <v>2376</v>
      </c>
      <c r="G829" s="380" t="s">
        <v>1998</v>
      </c>
      <c r="H829" s="380">
        <v>2021</v>
      </c>
      <c r="I829" s="382"/>
      <c r="J829" s="380"/>
    </row>
    <row r="830" spans="1:10" s="383" customFormat="1" ht="24" x14ac:dyDescent="0.25">
      <c r="A830" s="377" t="s">
        <v>2404</v>
      </c>
      <c r="B830" s="415" t="s">
        <v>2357</v>
      </c>
      <c r="C830" s="380" t="s">
        <v>776</v>
      </c>
      <c r="D830" s="378">
        <v>28</v>
      </c>
      <c r="E830" s="379">
        <v>85000</v>
      </c>
      <c r="F830" s="377" t="s">
        <v>2369</v>
      </c>
      <c r="G830" s="380" t="s">
        <v>1998</v>
      </c>
      <c r="H830" s="380">
        <v>2021</v>
      </c>
      <c r="I830" s="382"/>
      <c r="J830" s="380"/>
    </row>
    <row r="831" spans="1:10" s="383" customFormat="1" ht="13.5" x14ac:dyDescent="0.25">
      <c r="A831" s="377" t="s">
        <v>2410</v>
      </c>
      <c r="B831" s="415" t="s">
        <v>2357</v>
      </c>
      <c r="C831" s="380" t="s">
        <v>776</v>
      </c>
      <c r="D831" s="867">
        <v>29</v>
      </c>
      <c r="E831" s="379">
        <v>320000</v>
      </c>
      <c r="F831" s="377" t="s">
        <v>2411</v>
      </c>
      <c r="G831" s="380" t="s">
        <v>1998</v>
      </c>
      <c r="H831" s="380">
        <v>2021</v>
      </c>
      <c r="I831" s="382"/>
      <c r="J831" s="380"/>
    </row>
    <row r="832" spans="1:10" s="383" customFormat="1" ht="13.5" x14ac:dyDescent="0.25">
      <c r="A832" s="377" t="s">
        <v>2412</v>
      </c>
      <c r="B832" s="415" t="s">
        <v>2357</v>
      </c>
      <c r="C832" s="380" t="s">
        <v>776</v>
      </c>
      <c r="D832" s="867"/>
      <c r="E832" s="379">
        <v>79500</v>
      </c>
      <c r="F832" s="377" t="s">
        <v>2411</v>
      </c>
      <c r="G832" s="380" t="s">
        <v>1998</v>
      </c>
      <c r="H832" s="380">
        <v>2021</v>
      </c>
      <c r="I832" s="382"/>
      <c r="J832" s="380"/>
    </row>
    <row r="833" spans="1:10" s="383" customFormat="1" ht="36" x14ac:dyDescent="0.25">
      <c r="A833" s="377" t="s">
        <v>2413</v>
      </c>
      <c r="B833" s="415" t="s">
        <v>2357</v>
      </c>
      <c r="C833" s="380" t="s">
        <v>776</v>
      </c>
      <c r="D833" s="867">
        <v>30</v>
      </c>
      <c r="E833" s="379">
        <v>149850</v>
      </c>
      <c r="F833" s="377" t="s">
        <v>2414</v>
      </c>
      <c r="G833" s="380" t="s">
        <v>1998</v>
      </c>
      <c r="H833" s="380">
        <v>2021</v>
      </c>
      <c r="I833" s="382"/>
      <c r="J833" s="380"/>
    </row>
    <row r="834" spans="1:10" s="383" customFormat="1" ht="13.5" x14ac:dyDescent="0.25">
      <c r="A834" s="377" t="s">
        <v>2415</v>
      </c>
      <c r="B834" s="415" t="s">
        <v>2357</v>
      </c>
      <c r="C834" s="380" t="s">
        <v>776</v>
      </c>
      <c r="D834" s="867"/>
      <c r="E834" s="379">
        <v>55500</v>
      </c>
      <c r="F834" s="377" t="s">
        <v>2416</v>
      </c>
      <c r="G834" s="380" t="s">
        <v>1998</v>
      </c>
      <c r="H834" s="380">
        <v>2021</v>
      </c>
      <c r="I834" s="382"/>
      <c r="J834" s="380"/>
    </row>
    <row r="835" spans="1:10" s="383" customFormat="1" ht="24" x14ac:dyDescent="0.25">
      <c r="A835" s="377" t="s">
        <v>2365</v>
      </c>
      <c r="B835" s="415" t="s">
        <v>2357</v>
      </c>
      <c r="C835" s="380" t="s">
        <v>776</v>
      </c>
      <c r="D835" s="867"/>
      <c r="E835" s="379">
        <v>60410</v>
      </c>
      <c r="F835" s="377" t="s">
        <v>2417</v>
      </c>
      <c r="G835" s="380" t="s">
        <v>1998</v>
      </c>
      <c r="H835" s="380">
        <v>2021</v>
      </c>
      <c r="I835" s="382"/>
      <c r="J835" s="380"/>
    </row>
    <row r="836" spans="1:10" s="383" customFormat="1" ht="24" x14ac:dyDescent="0.25">
      <c r="A836" s="377" t="s">
        <v>2368</v>
      </c>
      <c r="B836" s="415" t="s">
        <v>2357</v>
      </c>
      <c r="C836" s="380" t="s">
        <v>776</v>
      </c>
      <c r="D836" s="867"/>
      <c r="E836" s="379">
        <v>29988</v>
      </c>
      <c r="F836" s="377" t="s">
        <v>2369</v>
      </c>
      <c r="G836" s="380" t="s">
        <v>1998</v>
      </c>
      <c r="H836" s="380">
        <v>2021</v>
      </c>
      <c r="I836" s="382"/>
      <c r="J836" s="380"/>
    </row>
    <row r="837" spans="1:10" s="383" customFormat="1" ht="15" x14ac:dyDescent="0.25">
      <c r="A837" s="395" t="s">
        <v>2418</v>
      </c>
      <c r="B837" s="397"/>
      <c r="C837" s="398"/>
      <c r="D837" s="397"/>
      <c r="E837" s="373"/>
      <c r="F837" s="397"/>
      <c r="G837" s="398"/>
      <c r="H837" s="398"/>
      <c r="I837" s="398"/>
      <c r="J837" s="398"/>
    </row>
    <row r="838" spans="1:10" s="383" customFormat="1" ht="13.5" x14ac:dyDescent="0.25">
      <c r="A838" s="377" t="s">
        <v>2419</v>
      </c>
      <c r="B838" s="377"/>
      <c r="C838" s="380"/>
      <c r="D838" s="378"/>
      <c r="E838" s="379"/>
      <c r="F838" s="377"/>
      <c r="G838" s="380"/>
      <c r="H838" s="380"/>
      <c r="I838" s="382"/>
      <c r="J838" s="380"/>
    </row>
    <row r="839" spans="1:10" s="383" customFormat="1" ht="36" x14ac:dyDescent="0.25">
      <c r="A839" s="377" t="s">
        <v>2420</v>
      </c>
      <c r="B839" s="377" t="s">
        <v>1992</v>
      </c>
      <c r="C839" s="380" t="s">
        <v>776</v>
      </c>
      <c r="D839" s="378" t="s">
        <v>395</v>
      </c>
      <c r="E839" s="379" t="s">
        <v>2421</v>
      </c>
      <c r="F839" s="377" t="s">
        <v>2422</v>
      </c>
      <c r="G839" s="380" t="s">
        <v>1349</v>
      </c>
      <c r="H839" s="381">
        <v>44251</v>
      </c>
      <c r="I839" s="382"/>
      <c r="J839" s="380"/>
    </row>
    <row r="840" spans="1:10" s="383" customFormat="1" ht="24" x14ac:dyDescent="0.25">
      <c r="A840" s="377" t="s">
        <v>2423</v>
      </c>
      <c r="B840" s="377" t="s">
        <v>1992</v>
      </c>
      <c r="C840" s="380" t="s">
        <v>776</v>
      </c>
      <c r="D840" s="378" t="s">
        <v>395</v>
      </c>
      <c r="E840" s="379" t="s">
        <v>2424</v>
      </c>
      <c r="F840" s="377" t="s">
        <v>2425</v>
      </c>
      <c r="G840" s="380" t="s">
        <v>1349</v>
      </c>
      <c r="H840" s="381">
        <v>44251</v>
      </c>
      <c r="I840" s="382"/>
      <c r="J840" s="380"/>
    </row>
    <row r="841" spans="1:10" s="383" customFormat="1" ht="24" x14ac:dyDescent="0.25">
      <c r="A841" s="377" t="s">
        <v>2426</v>
      </c>
      <c r="B841" s="377" t="s">
        <v>1992</v>
      </c>
      <c r="C841" s="380" t="s">
        <v>776</v>
      </c>
      <c r="D841" s="378" t="s">
        <v>395</v>
      </c>
      <c r="E841" s="379">
        <v>27829.5</v>
      </c>
      <c r="F841" s="377" t="s">
        <v>2427</v>
      </c>
      <c r="G841" s="380" t="s">
        <v>1349</v>
      </c>
      <c r="H841" s="381">
        <v>44251</v>
      </c>
      <c r="I841" s="382"/>
      <c r="J841" s="380"/>
    </row>
    <row r="842" spans="1:10" s="383" customFormat="1" ht="48" x14ac:dyDescent="0.25">
      <c r="A842" s="377" t="s">
        <v>2428</v>
      </c>
      <c r="B842" s="377" t="s">
        <v>1992</v>
      </c>
      <c r="C842" s="380" t="s">
        <v>776</v>
      </c>
      <c r="D842" s="378" t="s">
        <v>395</v>
      </c>
      <c r="E842" s="379" t="s">
        <v>2429</v>
      </c>
      <c r="F842" s="377" t="s">
        <v>2430</v>
      </c>
      <c r="G842" s="380" t="s">
        <v>1349</v>
      </c>
      <c r="H842" s="381">
        <v>44258</v>
      </c>
      <c r="I842" s="382"/>
      <c r="J842" s="380"/>
    </row>
    <row r="843" spans="1:10" s="383" customFormat="1" ht="24" x14ac:dyDescent="0.25">
      <c r="A843" s="377" t="s">
        <v>2431</v>
      </c>
      <c r="B843" s="377" t="s">
        <v>1992</v>
      </c>
      <c r="C843" s="380" t="s">
        <v>776</v>
      </c>
      <c r="D843" s="378" t="s">
        <v>395</v>
      </c>
      <c r="E843" s="379" t="s">
        <v>2432</v>
      </c>
      <c r="F843" s="377" t="s">
        <v>2433</v>
      </c>
      <c r="G843" s="380" t="s">
        <v>1349</v>
      </c>
      <c r="H843" s="381">
        <v>44281</v>
      </c>
      <c r="I843" s="382"/>
      <c r="J843" s="380"/>
    </row>
    <row r="844" spans="1:10" s="383" customFormat="1" ht="24" x14ac:dyDescent="0.25">
      <c r="A844" s="377" t="s">
        <v>2434</v>
      </c>
      <c r="B844" s="377" t="s">
        <v>1992</v>
      </c>
      <c r="C844" s="380" t="s">
        <v>776</v>
      </c>
      <c r="D844" s="378" t="s">
        <v>395</v>
      </c>
      <c r="E844" s="379">
        <v>21912.5</v>
      </c>
      <c r="F844" s="377" t="s">
        <v>2435</v>
      </c>
      <c r="G844" s="380" t="s">
        <v>1349</v>
      </c>
      <c r="H844" s="381">
        <v>44295</v>
      </c>
      <c r="I844" s="382"/>
      <c r="J844" s="380"/>
    </row>
    <row r="845" spans="1:10" s="383" customFormat="1" ht="36" x14ac:dyDescent="0.25">
      <c r="A845" s="377" t="s">
        <v>2436</v>
      </c>
      <c r="B845" s="377" t="s">
        <v>1992</v>
      </c>
      <c r="C845" s="380" t="s">
        <v>776</v>
      </c>
      <c r="D845" s="378" t="s">
        <v>395</v>
      </c>
      <c r="E845" s="379" t="s">
        <v>2437</v>
      </c>
      <c r="F845" s="377" t="s">
        <v>2438</v>
      </c>
      <c r="G845" s="380" t="s">
        <v>1349</v>
      </c>
      <c r="H845" s="381">
        <v>44295</v>
      </c>
      <c r="I845" s="382"/>
      <c r="J845" s="380"/>
    </row>
    <row r="846" spans="1:10" s="383" customFormat="1" ht="24" x14ac:dyDescent="0.25">
      <c r="A846" s="377" t="s">
        <v>2439</v>
      </c>
      <c r="B846" s="377" t="s">
        <v>1992</v>
      </c>
      <c r="C846" s="380" t="s">
        <v>776</v>
      </c>
      <c r="D846" s="378" t="s">
        <v>395</v>
      </c>
      <c r="E846" s="379" t="s">
        <v>2440</v>
      </c>
      <c r="F846" s="377" t="s">
        <v>2427</v>
      </c>
      <c r="G846" s="380" t="s">
        <v>1349</v>
      </c>
      <c r="H846" s="381">
        <v>44298</v>
      </c>
      <c r="I846" s="382"/>
      <c r="J846" s="380"/>
    </row>
    <row r="847" spans="1:10" s="383" customFormat="1" ht="24" x14ac:dyDescent="0.25">
      <c r="A847" s="377" t="s">
        <v>2439</v>
      </c>
      <c r="B847" s="377" t="s">
        <v>1992</v>
      </c>
      <c r="C847" s="380" t="s">
        <v>776</v>
      </c>
      <c r="D847" s="378" t="s">
        <v>395</v>
      </c>
      <c r="E847" s="379">
        <v>24844.05</v>
      </c>
      <c r="F847" s="377" t="s">
        <v>2441</v>
      </c>
      <c r="G847" s="380" t="s">
        <v>1349</v>
      </c>
      <c r="H847" s="381">
        <v>44313</v>
      </c>
      <c r="I847" s="382"/>
      <c r="J847" s="380"/>
    </row>
    <row r="848" spans="1:10" s="383" customFormat="1" ht="24" x14ac:dyDescent="0.25">
      <c r="A848" s="377" t="s">
        <v>2442</v>
      </c>
      <c r="B848" s="377" t="s">
        <v>1992</v>
      </c>
      <c r="C848" s="380" t="s">
        <v>776</v>
      </c>
      <c r="D848" s="378" t="s">
        <v>395</v>
      </c>
      <c r="E848" s="379" t="s">
        <v>2443</v>
      </c>
      <c r="F848" s="377" t="s">
        <v>2444</v>
      </c>
      <c r="G848" s="380" t="s">
        <v>1349</v>
      </c>
      <c r="H848" s="381">
        <v>44321</v>
      </c>
      <c r="I848" s="382"/>
      <c r="J848" s="380"/>
    </row>
    <row r="849" spans="1:10" s="383" customFormat="1" ht="24" x14ac:dyDescent="0.25">
      <c r="A849" s="377" t="s">
        <v>2445</v>
      </c>
      <c r="B849" s="377" t="s">
        <v>1992</v>
      </c>
      <c r="C849" s="380" t="s">
        <v>776</v>
      </c>
      <c r="D849" s="378" t="s">
        <v>395</v>
      </c>
      <c r="E849" s="379">
        <v>20937.599999999999</v>
      </c>
      <c r="F849" s="377" t="s">
        <v>2435</v>
      </c>
      <c r="G849" s="380" t="s">
        <v>1349</v>
      </c>
      <c r="H849" s="381">
        <v>44333</v>
      </c>
      <c r="I849" s="382"/>
      <c r="J849" s="380"/>
    </row>
    <row r="850" spans="1:10" s="383" customFormat="1" ht="36" x14ac:dyDescent="0.25">
      <c r="A850" s="377" t="s">
        <v>2446</v>
      </c>
      <c r="B850" s="377" t="s">
        <v>1992</v>
      </c>
      <c r="C850" s="380" t="s">
        <v>776</v>
      </c>
      <c r="D850" s="378" t="s">
        <v>395</v>
      </c>
      <c r="E850" s="379" t="s">
        <v>2447</v>
      </c>
      <c r="F850" s="377" t="s">
        <v>2422</v>
      </c>
      <c r="G850" s="380" t="s">
        <v>1349</v>
      </c>
      <c r="H850" s="381">
        <v>44341</v>
      </c>
      <c r="I850" s="382"/>
      <c r="J850" s="380"/>
    </row>
    <row r="851" spans="1:10" s="383" customFormat="1" ht="24" x14ac:dyDescent="0.25">
      <c r="A851" s="377" t="s">
        <v>2439</v>
      </c>
      <c r="B851" s="377" t="s">
        <v>1992</v>
      </c>
      <c r="C851" s="380" t="s">
        <v>776</v>
      </c>
      <c r="D851" s="378" t="s">
        <v>395</v>
      </c>
      <c r="E851" s="379">
        <v>28674.5</v>
      </c>
      <c r="F851" s="377" t="s">
        <v>2441</v>
      </c>
      <c r="G851" s="380" t="s">
        <v>1349</v>
      </c>
      <c r="H851" s="381">
        <v>44342</v>
      </c>
      <c r="I851" s="382"/>
      <c r="J851" s="380"/>
    </row>
    <row r="852" spans="1:10" s="383" customFormat="1" ht="24" x14ac:dyDescent="0.25">
      <c r="A852" s="377" t="s">
        <v>2448</v>
      </c>
      <c r="B852" s="377" t="s">
        <v>1992</v>
      </c>
      <c r="C852" s="380" t="s">
        <v>776</v>
      </c>
      <c r="D852" s="378" t="s">
        <v>395</v>
      </c>
      <c r="E852" s="379">
        <v>22231.200000000001</v>
      </c>
      <c r="F852" s="377" t="s">
        <v>2449</v>
      </c>
      <c r="G852" s="380" t="s">
        <v>1349</v>
      </c>
      <c r="H852" s="381">
        <v>44369</v>
      </c>
      <c r="I852" s="382"/>
      <c r="J852" s="380"/>
    </row>
    <row r="853" spans="1:10" s="383" customFormat="1" ht="36" x14ac:dyDescent="0.25">
      <c r="A853" s="377" t="s">
        <v>2450</v>
      </c>
      <c r="B853" s="377" t="s">
        <v>1992</v>
      </c>
      <c r="C853" s="380" t="s">
        <v>776</v>
      </c>
      <c r="D853" s="378" t="s">
        <v>395</v>
      </c>
      <c r="E853" s="379" t="s">
        <v>2429</v>
      </c>
      <c r="F853" s="377" t="s">
        <v>2422</v>
      </c>
      <c r="G853" s="380" t="s">
        <v>1349</v>
      </c>
      <c r="H853" s="381">
        <v>44369</v>
      </c>
      <c r="I853" s="382"/>
      <c r="J853" s="380"/>
    </row>
    <row r="854" spans="1:10" s="383" customFormat="1" ht="24" x14ac:dyDescent="0.25">
      <c r="A854" s="377" t="s">
        <v>2451</v>
      </c>
      <c r="B854" s="377" t="s">
        <v>1992</v>
      </c>
      <c r="C854" s="380" t="s">
        <v>776</v>
      </c>
      <c r="D854" s="378" t="s">
        <v>395</v>
      </c>
      <c r="E854" s="379" t="s">
        <v>2452</v>
      </c>
      <c r="F854" s="377" t="s">
        <v>2453</v>
      </c>
      <c r="G854" s="380" t="s">
        <v>1349</v>
      </c>
      <c r="H854" s="381">
        <v>44369</v>
      </c>
      <c r="I854" s="382"/>
      <c r="J854" s="380"/>
    </row>
    <row r="855" spans="1:10" s="383" customFormat="1" ht="24" x14ac:dyDescent="0.25">
      <c r="A855" s="377" t="s">
        <v>2454</v>
      </c>
      <c r="B855" s="377" t="s">
        <v>455</v>
      </c>
      <c r="C855" s="380" t="s">
        <v>776</v>
      </c>
      <c r="D855" s="378" t="s">
        <v>2455</v>
      </c>
      <c r="E855" s="379" t="s">
        <v>2456</v>
      </c>
      <c r="F855" s="377" t="s">
        <v>2457</v>
      </c>
      <c r="G855" s="380" t="s">
        <v>1349</v>
      </c>
      <c r="H855" s="381">
        <v>44386</v>
      </c>
      <c r="I855" s="393">
        <v>44424</v>
      </c>
      <c r="J855" s="380"/>
    </row>
    <row r="856" spans="1:10" s="383" customFormat="1" ht="24" x14ac:dyDescent="0.25">
      <c r="A856" s="377" t="s">
        <v>2458</v>
      </c>
      <c r="B856" s="377" t="s">
        <v>455</v>
      </c>
      <c r="C856" s="380" t="s">
        <v>776</v>
      </c>
      <c r="D856" s="378" t="s">
        <v>2459</v>
      </c>
      <c r="E856" s="379">
        <v>190636.5</v>
      </c>
      <c r="F856" s="377" t="s">
        <v>2457</v>
      </c>
      <c r="G856" s="380" t="s">
        <v>1349</v>
      </c>
      <c r="H856" s="381">
        <v>44391</v>
      </c>
      <c r="I856" s="394">
        <v>44561</v>
      </c>
      <c r="J856" s="380"/>
    </row>
    <row r="857" spans="1:10" s="383" customFormat="1" ht="24" x14ac:dyDescent="0.25">
      <c r="A857" s="377" t="s">
        <v>2460</v>
      </c>
      <c r="B857" s="377" t="s">
        <v>1992</v>
      </c>
      <c r="C857" s="380" t="s">
        <v>776</v>
      </c>
      <c r="D857" s="378" t="s">
        <v>395</v>
      </c>
      <c r="E857" s="379" t="s">
        <v>2461</v>
      </c>
      <c r="F857" s="377" t="s">
        <v>2462</v>
      </c>
      <c r="G857" s="380" t="s">
        <v>1349</v>
      </c>
      <c r="H857" s="381">
        <v>44404</v>
      </c>
      <c r="I857" s="382"/>
      <c r="J857" s="380"/>
    </row>
    <row r="858" spans="1:10" s="383" customFormat="1" ht="36" x14ac:dyDescent="0.25">
      <c r="A858" s="377" t="s">
        <v>2463</v>
      </c>
      <c r="B858" s="377" t="s">
        <v>1992</v>
      </c>
      <c r="C858" s="380" t="s">
        <v>776</v>
      </c>
      <c r="D858" s="378" t="s">
        <v>395</v>
      </c>
      <c r="E858" s="379" t="s">
        <v>2464</v>
      </c>
      <c r="F858" s="377" t="s">
        <v>2422</v>
      </c>
      <c r="G858" s="380" t="s">
        <v>1349</v>
      </c>
      <c r="H858" s="381">
        <v>44400</v>
      </c>
      <c r="I858" s="382"/>
      <c r="J858" s="380"/>
    </row>
    <row r="859" spans="1:10" s="383" customFormat="1" ht="24" x14ac:dyDescent="0.25">
      <c r="A859" s="377" t="s">
        <v>2465</v>
      </c>
      <c r="B859" s="377" t="s">
        <v>1992</v>
      </c>
      <c r="C859" s="380" t="s">
        <v>776</v>
      </c>
      <c r="D859" s="378" t="s">
        <v>395</v>
      </c>
      <c r="E859" s="379" t="s">
        <v>2466</v>
      </c>
      <c r="F859" s="377" t="s">
        <v>2425</v>
      </c>
      <c r="G859" s="380" t="s">
        <v>1349</v>
      </c>
      <c r="H859" s="381">
        <v>44421</v>
      </c>
      <c r="I859" s="382"/>
      <c r="J859" s="380"/>
    </row>
    <row r="860" spans="1:10" s="383" customFormat="1" ht="24" x14ac:dyDescent="0.25">
      <c r="A860" s="377" t="s">
        <v>2467</v>
      </c>
      <c r="B860" s="377" t="s">
        <v>1992</v>
      </c>
      <c r="C860" s="380" t="s">
        <v>776</v>
      </c>
      <c r="D860" s="378" t="s">
        <v>395</v>
      </c>
      <c r="E860" s="379" t="s">
        <v>2468</v>
      </c>
      <c r="F860" s="377" t="s">
        <v>2469</v>
      </c>
      <c r="G860" s="380" t="s">
        <v>1349</v>
      </c>
      <c r="H860" s="381">
        <v>44419</v>
      </c>
      <c r="I860" s="382"/>
      <c r="J860" s="380"/>
    </row>
    <row r="861" spans="1:10" s="383" customFormat="1" ht="24" x14ac:dyDescent="0.25">
      <c r="A861" s="377" t="s">
        <v>2426</v>
      </c>
      <c r="B861" s="377" t="s">
        <v>1992</v>
      </c>
      <c r="C861" s="380" t="s">
        <v>776</v>
      </c>
      <c r="D861" s="378" t="s">
        <v>395</v>
      </c>
      <c r="E861" s="379" t="s">
        <v>2470</v>
      </c>
      <c r="F861" s="377" t="s">
        <v>2441</v>
      </c>
      <c r="G861" s="380" t="s">
        <v>1349</v>
      </c>
      <c r="H861" s="381">
        <v>44441</v>
      </c>
      <c r="I861" s="382"/>
      <c r="J861" s="380"/>
    </row>
    <row r="862" spans="1:10" s="383" customFormat="1" ht="24" x14ac:dyDescent="0.25">
      <c r="A862" s="377" t="s">
        <v>2426</v>
      </c>
      <c r="B862" s="377" t="s">
        <v>1992</v>
      </c>
      <c r="C862" s="380" t="s">
        <v>776</v>
      </c>
      <c r="D862" s="378" t="s">
        <v>395</v>
      </c>
      <c r="E862" s="379">
        <v>39027.5</v>
      </c>
      <c r="F862" s="377" t="s">
        <v>2471</v>
      </c>
      <c r="G862" s="380" t="s">
        <v>1349</v>
      </c>
      <c r="H862" s="381">
        <v>44441</v>
      </c>
      <c r="I862" s="382"/>
      <c r="J862" s="380"/>
    </row>
    <row r="863" spans="1:10" s="383" customFormat="1" ht="36" x14ac:dyDescent="0.25">
      <c r="A863" s="377" t="s">
        <v>2472</v>
      </c>
      <c r="B863" s="377" t="s">
        <v>1992</v>
      </c>
      <c r="C863" s="380" t="s">
        <v>776</v>
      </c>
      <c r="D863" s="378" t="s">
        <v>395</v>
      </c>
      <c r="E863" s="379" t="s">
        <v>2473</v>
      </c>
      <c r="F863" s="377" t="s">
        <v>2474</v>
      </c>
      <c r="G863" s="380" t="s">
        <v>1349</v>
      </c>
      <c r="H863" s="381">
        <v>44462</v>
      </c>
      <c r="I863" s="382"/>
      <c r="J863" s="380"/>
    </row>
    <row r="864" spans="1:10" s="383" customFormat="1" ht="24" x14ac:dyDescent="0.25">
      <c r="A864" s="377" t="s">
        <v>2426</v>
      </c>
      <c r="B864" s="377" t="s">
        <v>1992</v>
      </c>
      <c r="C864" s="380" t="s">
        <v>776</v>
      </c>
      <c r="D864" s="378" t="s">
        <v>395</v>
      </c>
      <c r="E864" s="379" t="s">
        <v>2475</v>
      </c>
      <c r="F864" s="377" t="s">
        <v>2471</v>
      </c>
      <c r="G864" s="380" t="s">
        <v>1349</v>
      </c>
      <c r="H864" s="381">
        <v>44441</v>
      </c>
      <c r="I864" s="382"/>
      <c r="J864" s="380"/>
    </row>
    <row r="865" spans="1:10" s="383" customFormat="1" ht="24" x14ac:dyDescent="0.25">
      <c r="A865" s="377" t="s">
        <v>2426</v>
      </c>
      <c r="B865" s="377" t="s">
        <v>455</v>
      </c>
      <c r="C865" s="380" t="s">
        <v>776</v>
      </c>
      <c r="D865" s="378" t="s">
        <v>2476</v>
      </c>
      <c r="E865" s="379" t="s">
        <v>2477</v>
      </c>
      <c r="F865" s="377" t="s">
        <v>2471</v>
      </c>
      <c r="G865" s="380" t="s">
        <v>1349</v>
      </c>
      <c r="H865" s="384">
        <v>44470</v>
      </c>
      <c r="I865" s="394">
        <v>44561</v>
      </c>
      <c r="J865" s="380"/>
    </row>
    <row r="866" spans="1:10" s="383" customFormat="1" ht="24" x14ac:dyDescent="0.25">
      <c r="A866" s="377" t="s">
        <v>2428</v>
      </c>
      <c r="B866" s="377" t="s">
        <v>455</v>
      </c>
      <c r="C866" s="380" t="s">
        <v>776</v>
      </c>
      <c r="D866" s="378" t="s">
        <v>2478</v>
      </c>
      <c r="E866" s="379">
        <v>34567.599999999999</v>
      </c>
      <c r="F866" s="377" t="s">
        <v>2479</v>
      </c>
      <c r="G866" s="380" t="s">
        <v>1349</v>
      </c>
      <c r="H866" s="384">
        <v>44470</v>
      </c>
      <c r="I866" s="394">
        <v>44561</v>
      </c>
      <c r="J866" s="380"/>
    </row>
    <row r="867" spans="1:10" s="383" customFormat="1" ht="48" x14ac:dyDescent="0.25">
      <c r="A867" s="377" t="s">
        <v>2428</v>
      </c>
      <c r="B867" s="377" t="s">
        <v>1992</v>
      </c>
      <c r="C867" s="380" t="s">
        <v>776</v>
      </c>
      <c r="D867" s="378" t="s">
        <v>395</v>
      </c>
      <c r="E867" s="379">
        <v>60901.5</v>
      </c>
      <c r="F867" s="377" t="s">
        <v>2430</v>
      </c>
      <c r="G867" s="380" t="s">
        <v>1349</v>
      </c>
      <c r="H867" s="384">
        <v>44523</v>
      </c>
      <c r="I867" s="382"/>
      <c r="J867" s="380"/>
    </row>
    <row r="868" spans="1:10" s="383" customFormat="1" ht="48" x14ac:dyDescent="0.25">
      <c r="A868" s="377" t="s">
        <v>2428</v>
      </c>
      <c r="B868" s="377" t="s">
        <v>1992</v>
      </c>
      <c r="C868" s="380" t="s">
        <v>776</v>
      </c>
      <c r="D868" s="378" t="s">
        <v>395</v>
      </c>
      <c r="E868" s="379">
        <v>51070.9</v>
      </c>
      <c r="F868" s="377" t="s">
        <v>2480</v>
      </c>
      <c r="G868" s="380" t="s">
        <v>1349</v>
      </c>
      <c r="H868" s="384">
        <v>44529</v>
      </c>
      <c r="I868" s="382"/>
      <c r="J868" s="380"/>
    </row>
    <row r="869" spans="1:10" s="383" customFormat="1" ht="24" x14ac:dyDescent="0.25">
      <c r="A869" s="377" t="s">
        <v>2481</v>
      </c>
      <c r="B869" s="377" t="s">
        <v>1992</v>
      </c>
      <c r="C869" s="380" t="s">
        <v>776</v>
      </c>
      <c r="D869" s="378" t="s">
        <v>395</v>
      </c>
      <c r="E869" s="379">
        <v>19499.55</v>
      </c>
      <c r="F869" s="377" t="s">
        <v>2482</v>
      </c>
      <c r="G869" s="380" t="s">
        <v>1349</v>
      </c>
      <c r="H869" s="384">
        <v>44545</v>
      </c>
      <c r="I869" s="382"/>
      <c r="J869" s="380"/>
    </row>
    <row r="870" spans="1:10" s="383" customFormat="1" ht="24" x14ac:dyDescent="0.25">
      <c r="A870" s="377" t="s">
        <v>2436</v>
      </c>
      <c r="B870" s="377" t="s">
        <v>1992</v>
      </c>
      <c r="C870" s="380" t="s">
        <v>776</v>
      </c>
      <c r="D870" s="378" t="s">
        <v>395</v>
      </c>
      <c r="E870" s="379">
        <v>33128.9</v>
      </c>
      <c r="F870" s="377" t="s">
        <v>2483</v>
      </c>
      <c r="G870" s="380" t="s">
        <v>1349</v>
      </c>
      <c r="H870" s="384">
        <v>44552</v>
      </c>
      <c r="I870" s="382"/>
      <c r="J870" s="380"/>
    </row>
    <row r="871" spans="1:10" s="383" customFormat="1" ht="24" x14ac:dyDescent="0.25">
      <c r="A871" s="377" t="s">
        <v>2484</v>
      </c>
      <c r="B871" s="377" t="s">
        <v>2485</v>
      </c>
      <c r="C871" s="380" t="s">
        <v>776</v>
      </c>
      <c r="D871" s="378" t="s">
        <v>2476</v>
      </c>
      <c r="E871" s="379">
        <v>67789.41</v>
      </c>
      <c r="F871" s="377" t="s">
        <v>2486</v>
      </c>
      <c r="G871" s="380" t="s">
        <v>1349</v>
      </c>
      <c r="H871" s="384">
        <v>44560</v>
      </c>
      <c r="I871" s="382"/>
      <c r="J871" s="380"/>
    </row>
    <row r="872" spans="1:10" s="383" customFormat="1" ht="15" x14ac:dyDescent="0.25">
      <c r="A872" s="395" t="s">
        <v>294</v>
      </c>
      <c r="B872" s="397"/>
      <c r="C872" s="398"/>
      <c r="D872" s="397"/>
      <c r="E872" s="373"/>
      <c r="F872" s="397"/>
      <c r="G872" s="398"/>
      <c r="H872" s="398"/>
      <c r="I872" s="398"/>
      <c r="J872" s="398"/>
    </row>
    <row r="873" spans="1:10" s="383" customFormat="1" ht="24" x14ac:dyDescent="0.25">
      <c r="A873" s="377" t="s">
        <v>2487</v>
      </c>
      <c r="B873" s="377" t="s">
        <v>2488</v>
      </c>
      <c r="C873" s="380" t="s">
        <v>2489</v>
      </c>
      <c r="D873" s="378" t="s">
        <v>2490</v>
      </c>
      <c r="E873" s="379">
        <v>24973.87</v>
      </c>
      <c r="F873" s="377" t="s">
        <v>2491</v>
      </c>
      <c r="G873" s="380" t="s">
        <v>2492</v>
      </c>
      <c r="H873" s="381">
        <v>44252</v>
      </c>
      <c r="I873" s="382"/>
      <c r="J873" s="380"/>
    </row>
    <row r="874" spans="1:10" s="383" customFormat="1" ht="24" x14ac:dyDescent="0.25">
      <c r="A874" s="377" t="s">
        <v>2493</v>
      </c>
      <c r="B874" s="377" t="s">
        <v>2488</v>
      </c>
      <c r="C874" s="380" t="s">
        <v>2489</v>
      </c>
      <c r="D874" s="378" t="s">
        <v>2490</v>
      </c>
      <c r="E874" s="379">
        <v>20294.02</v>
      </c>
      <c r="F874" s="377" t="s">
        <v>2494</v>
      </c>
      <c r="G874" s="380" t="s">
        <v>2492</v>
      </c>
      <c r="H874" s="381">
        <v>44277</v>
      </c>
      <c r="I874" s="382"/>
      <c r="J874" s="380"/>
    </row>
    <row r="875" spans="1:10" s="383" customFormat="1" ht="24" x14ac:dyDescent="0.25">
      <c r="A875" s="377" t="s">
        <v>2495</v>
      </c>
      <c r="B875" s="377" t="s">
        <v>2488</v>
      </c>
      <c r="C875" s="380" t="s">
        <v>2489</v>
      </c>
      <c r="D875" s="378" t="s">
        <v>2490</v>
      </c>
      <c r="E875" s="379">
        <v>21252.28</v>
      </c>
      <c r="F875" s="377" t="s">
        <v>2496</v>
      </c>
      <c r="G875" s="380" t="s">
        <v>2492</v>
      </c>
      <c r="H875" s="381">
        <v>44270</v>
      </c>
      <c r="I875" s="382"/>
      <c r="J875" s="380"/>
    </row>
    <row r="876" spans="1:10" s="383" customFormat="1" ht="24" x14ac:dyDescent="0.25">
      <c r="A876" s="377" t="s">
        <v>2497</v>
      </c>
      <c r="B876" s="377" t="s">
        <v>2488</v>
      </c>
      <c r="C876" s="380" t="s">
        <v>2489</v>
      </c>
      <c r="D876" s="378" t="s">
        <v>2490</v>
      </c>
      <c r="E876" s="379">
        <v>24449.99</v>
      </c>
      <c r="F876" s="377" t="s">
        <v>2496</v>
      </c>
      <c r="G876" s="380" t="s">
        <v>2492</v>
      </c>
      <c r="H876" s="381">
        <v>44277</v>
      </c>
      <c r="I876" s="382"/>
      <c r="J876" s="380"/>
    </row>
    <row r="877" spans="1:10" s="383" customFormat="1" ht="24" x14ac:dyDescent="0.25">
      <c r="A877" s="377" t="s">
        <v>2498</v>
      </c>
      <c r="B877" s="377" t="s">
        <v>2488</v>
      </c>
      <c r="C877" s="380" t="s">
        <v>2489</v>
      </c>
      <c r="D877" s="378" t="s">
        <v>2490</v>
      </c>
      <c r="E877" s="379">
        <v>22365.91</v>
      </c>
      <c r="F877" s="377" t="s">
        <v>2496</v>
      </c>
      <c r="G877" s="380" t="s">
        <v>2492</v>
      </c>
      <c r="H877" s="381">
        <v>44285</v>
      </c>
      <c r="I877" s="382"/>
      <c r="J877" s="380"/>
    </row>
    <row r="878" spans="1:10" s="383" customFormat="1" ht="24" x14ac:dyDescent="0.25">
      <c r="A878" s="377" t="s">
        <v>2499</v>
      </c>
      <c r="B878" s="377" t="s">
        <v>2488</v>
      </c>
      <c r="C878" s="380" t="s">
        <v>2489</v>
      </c>
      <c r="D878" s="378" t="s">
        <v>2490</v>
      </c>
      <c r="E878" s="379">
        <v>19500</v>
      </c>
      <c r="F878" s="377" t="s">
        <v>2500</v>
      </c>
      <c r="G878" s="380" t="s">
        <v>2492</v>
      </c>
      <c r="H878" s="381">
        <v>44284</v>
      </c>
      <c r="I878" s="382"/>
      <c r="J878" s="380"/>
    </row>
    <row r="879" spans="1:10" s="383" customFormat="1" ht="13.5" x14ac:dyDescent="0.25">
      <c r="A879" s="377" t="s">
        <v>2501</v>
      </c>
      <c r="B879" s="377" t="s">
        <v>2488</v>
      </c>
      <c r="C879" s="380" t="s">
        <v>2489</v>
      </c>
      <c r="D879" s="378" t="s">
        <v>2490</v>
      </c>
      <c r="E879" s="379">
        <v>33396</v>
      </c>
      <c r="F879" s="377" t="s">
        <v>2502</v>
      </c>
      <c r="G879" s="380" t="s">
        <v>2492</v>
      </c>
      <c r="H879" s="381">
        <v>44265</v>
      </c>
      <c r="I879" s="382"/>
      <c r="J879" s="380"/>
    </row>
    <row r="880" spans="1:10" s="383" customFormat="1" ht="13.5" x14ac:dyDescent="0.25">
      <c r="A880" s="377" t="s">
        <v>2503</v>
      </c>
      <c r="B880" s="377" t="s">
        <v>2488</v>
      </c>
      <c r="C880" s="380" t="s">
        <v>2489</v>
      </c>
      <c r="D880" s="378" t="s">
        <v>2490</v>
      </c>
      <c r="E880" s="379">
        <v>28204</v>
      </c>
      <c r="F880" s="377" t="s">
        <v>2502</v>
      </c>
      <c r="G880" s="380" t="s">
        <v>2492</v>
      </c>
      <c r="H880" s="381">
        <v>44270</v>
      </c>
      <c r="I880" s="382"/>
      <c r="J880" s="380"/>
    </row>
    <row r="881" spans="1:10" s="383" customFormat="1" ht="13.5" x14ac:dyDescent="0.25">
      <c r="A881" s="377" t="s">
        <v>2504</v>
      </c>
      <c r="B881" s="377" t="s">
        <v>2488</v>
      </c>
      <c r="C881" s="380" t="s">
        <v>2489</v>
      </c>
      <c r="D881" s="378" t="s">
        <v>2490</v>
      </c>
      <c r="E881" s="379">
        <v>22000</v>
      </c>
      <c r="F881" s="377" t="s">
        <v>2502</v>
      </c>
      <c r="G881" s="380" t="s">
        <v>2492</v>
      </c>
      <c r="H881" s="381">
        <v>44273</v>
      </c>
      <c r="I881" s="382"/>
      <c r="J881" s="380"/>
    </row>
    <row r="882" spans="1:10" s="383" customFormat="1" ht="13.5" x14ac:dyDescent="0.25">
      <c r="A882" s="377" t="s">
        <v>2504</v>
      </c>
      <c r="B882" s="377" t="s">
        <v>2488</v>
      </c>
      <c r="C882" s="380" t="s">
        <v>2489</v>
      </c>
      <c r="D882" s="378" t="s">
        <v>2490</v>
      </c>
      <c r="E882" s="379">
        <v>22000</v>
      </c>
      <c r="F882" s="377" t="s">
        <v>2502</v>
      </c>
      <c r="G882" s="380" t="s">
        <v>2492</v>
      </c>
      <c r="H882" s="381">
        <v>44281</v>
      </c>
      <c r="I882" s="382"/>
      <c r="J882" s="380"/>
    </row>
    <row r="883" spans="1:10" s="383" customFormat="1" ht="48" x14ac:dyDescent="0.25">
      <c r="A883" s="377" t="s">
        <v>2505</v>
      </c>
      <c r="B883" s="377" t="s">
        <v>2488</v>
      </c>
      <c r="C883" s="380" t="s">
        <v>2489</v>
      </c>
      <c r="D883" s="378" t="s">
        <v>2490</v>
      </c>
      <c r="E883" s="379">
        <v>18240</v>
      </c>
      <c r="F883" s="377" t="s">
        <v>2506</v>
      </c>
      <c r="G883" s="380" t="s">
        <v>2492</v>
      </c>
      <c r="H883" s="381">
        <v>44302</v>
      </c>
      <c r="I883" s="382"/>
      <c r="J883" s="380"/>
    </row>
    <row r="884" spans="1:10" s="383" customFormat="1" ht="24" x14ac:dyDescent="0.25">
      <c r="A884" s="377" t="s">
        <v>2507</v>
      </c>
      <c r="B884" s="377" t="s">
        <v>2488</v>
      </c>
      <c r="C884" s="380" t="s">
        <v>2489</v>
      </c>
      <c r="D884" s="378" t="s">
        <v>2490</v>
      </c>
      <c r="E884" s="379">
        <v>20440</v>
      </c>
      <c r="F884" s="377" t="s">
        <v>2508</v>
      </c>
      <c r="G884" s="380" t="s">
        <v>2492</v>
      </c>
      <c r="H884" s="381">
        <v>44291</v>
      </c>
      <c r="I884" s="382"/>
      <c r="J884" s="380"/>
    </row>
    <row r="885" spans="1:10" s="383" customFormat="1" ht="13.5" x14ac:dyDescent="0.25">
      <c r="A885" s="377" t="s">
        <v>2509</v>
      </c>
      <c r="B885" s="377" t="s">
        <v>2488</v>
      </c>
      <c r="C885" s="380" t="s">
        <v>2489</v>
      </c>
      <c r="D885" s="378" t="s">
        <v>2490</v>
      </c>
      <c r="E885" s="379">
        <v>33000</v>
      </c>
      <c r="F885" s="377" t="s">
        <v>2502</v>
      </c>
      <c r="G885" s="380" t="s">
        <v>2492</v>
      </c>
      <c r="H885" s="381">
        <v>44295</v>
      </c>
      <c r="I885" s="382"/>
      <c r="J885" s="380"/>
    </row>
    <row r="886" spans="1:10" s="383" customFormat="1" ht="24" x14ac:dyDescent="0.25">
      <c r="A886" s="377" t="s">
        <v>2510</v>
      </c>
      <c r="B886" s="377" t="s">
        <v>2488</v>
      </c>
      <c r="C886" s="380" t="s">
        <v>2489</v>
      </c>
      <c r="D886" s="378" t="s">
        <v>2490</v>
      </c>
      <c r="E886" s="379">
        <v>21780</v>
      </c>
      <c r="F886" s="377" t="s">
        <v>2511</v>
      </c>
      <c r="G886" s="380" t="s">
        <v>2492</v>
      </c>
      <c r="H886" s="381">
        <v>44328</v>
      </c>
      <c r="I886" s="382"/>
      <c r="J886" s="380"/>
    </row>
    <row r="887" spans="1:10" s="383" customFormat="1" ht="24" x14ac:dyDescent="0.25">
      <c r="A887" s="377" t="s">
        <v>2512</v>
      </c>
      <c r="B887" s="377" t="s">
        <v>2488</v>
      </c>
      <c r="C887" s="380" t="s">
        <v>2489</v>
      </c>
      <c r="D887" s="378" t="s">
        <v>2490</v>
      </c>
      <c r="E887" s="379">
        <v>18334</v>
      </c>
      <c r="F887" s="377" t="s">
        <v>2500</v>
      </c>
      <c r="G887" s="380" t="s">
        <v>2492</v>
      </c>
      <c r="H887" s="381">
        <v>44357</v>
      </c>
      <c r="I887" s="382"/>
      <c r="J887" s="380"/>
    </row>
    <row r="888" spans="1:10" s="383" customFormat="1" ht="24" x14ac:dyDescent="0.25">
      <c r="A888" s="377" t="s">
        <v>2513</v>
      </c>
      <c r="B888" s="377" t="s">
        <v>2488</v>
      </c>
      <c r="C888" s="380" t="s">
        <v>2489</v>
      </c>
      <c r="D888" s="378" t="s">
        <v>2490</v>
      </c>
      <c r="E888" s="379">
        <v>23720</v>
      </c>
      <c r="F888" s="377" t="s">
        <v>2514</v>
      </c>
      <c r="G888" s="380" t="s">
        <v>2492</v>
      </c>
      <c r="H888" s="381">
        <v>44354</v>
      </c>
      <c r="I888" s="382"/>
      <c r="J888" s="380"/>
    </row>
    <row r="889" spans="1:10" s="383" customFormat="1" ht="13.5" x14ac:dyDescent="0.25">
      <c r="A889" s="377" t="s">
        <v>2515</v>
      </c>
      <c r="B889" s="377" t="s">
        <v>2488</v>
      </c>
      <c r="C889" s="380" t="s">
        <v>2489</v>
      </c>
      <c r="D889" s="378" t="s">
        <v>2490</v>
      </c>
      <c r="E889" s="379">
        <v>19735.599999999999</v>
      </c>
      <c r="F889" s="377" t="s">
        <v>2516</v>
      </c>
      <c r="G889" s="380" t="s">
        <v>2492</v>
      </c>
      <c r="H889" s="381">
        <v>44462</v>
      </c>
      <c r="I889" s="382"/>
      <c r="J889" s="380"/>
    </row>
    <row r="890" spans="1:10" s="383" customFormat="1" ht="24" x14ac:dyDescent="0.25">
      <c r="A890" s="377" t="s">
        <v>2517</v>
      </c>
      <c r="B890" s="377" t="s">
        <v>2488</v>
      </c>
      <c r="C890" s="380" t="s">
        <v>2489</v>
      </c>
      <c r="D890" s="378" t="s">
        <v>2490</v>
      </c>
      <c r="E890" s="379">
        <v>18945.55</v>
      </c>
      <c r="F890" s="377" t="s">
        <v>2518</v>
      </c>
      <c r="G890" s="380" t="s">
        <v>2492</v>
      </c>
      <c r="H890" s="384">
        <v>44494</v>
      </c>
      <c r="I890" s="382"/>
      <c r="J890" s="380"/>
    </row>
    <row r="891" spans="1:10" s="383" customFormat="1" ht="24" x14ac:dyDescent="0.25">
      <c r="A891" s="377" t="s">
        <v>2519</v>
      </c>
      <c r="B891" s="377" t="s">
        <v>2488</v>
      </c>
      <c r="C891" s="380" t="s">
        <v>2489</v>
      </c>
      <c r="D891" s="378" t="s">
        <v>2490</v>
      </c>
      <c r="E891" s="379">
        <v>19700</v>
      </c>
      <c r="F891" s="377" t="s">
        <v>2520</v>
      </c>
      <c r="G891" s="380" t="s">
        <v>2492</v>
      </c>
      <c r="H891" s="384">
        <v>44504</v>
      </c>
      <c r="I891" s="382"/>
      <c r="J891" s="380"/>
    </row>
    <row r="892" spans="1:10" s="383" customFormat="1" ht="36" x14ac:dyDescent="0.25">
      <c r="A892" s="377" t="s">
        <v>2521</v>
      </c>
      <c r="B892" s="377" t="s">
        <v>2488</v>
      </c>
      <c r="C892" s="380" t="s">
        <v>2489</v>
      </c>
      <c r="D892" s="378" t="s">
        <v>2490</v>
      </c>
      <c r="E892" s="379">
        <v>32395</v>
      </c>
      <c r="F892" s="377" t="s">
        <v>2518</v>
      </c>
      <c r="G892" s="380" t="s">
        <v>2492</v>
      </c>
      <c r="H892" s="384">
        <v>44503</v>
      </c>
      <c r="I892" s="382"/>
      <c r="J892" s="380"/>
    </row>
    <row r="893" spans="1:10" s="383" customFormat="1" ht="24" x14ac:dyDescent="0.25">
      <c r="A893" s="377" t="s">
        <v>2522</v>
      </c>
      <c r="B893" s="377" t="s">
        <v>2488</v>
      </c>
      <c r="C893" s="380" t="s">
        <v>2489</v>
      </c>
      <c r="D893" s="378" t="s">
        <v>2490</v>
      </c>
      <c r="E893" s="379">
        <v>23045.49</v>
      </c>
      <c r="F893" s="377" t="s">
        <v>2523</v>
      </c>
      <c r="G893" s="380" t="s">
        <v>2492</v>
      </c>
      <c r="H893" s="384">
        <v>44518</v>
      </c>
      <c r="I893" s="382"/>
      <c r="J893" s="380"/>
    </row>
    <row r="894" spans="1:10" s="383" customFormat="1" ht="24" x14ac:dyDescent="0.25">
      <c r="A894" s="377" t="s">
        <v>2524</v>
      </c>
      <c r="B894" s="377" t="s">
        <v>2488</v>
      </c>
      <c r="C894" s="380" t="s">
        <v>2489</v>
      </c>
      <c r="D894" s="378" t="s">
        <v>2490</v>
      </c>
      <c r="E894" s="379">
        <v>18927.05</v>
      </c>
      <c r="F894" s="377" t="s">
        <v>2525</v>
      </c>
      <c r="G894" s="380" t="s">
        <v>2492</v>
      </c>
      <c r="H894" s="384">
        <v>44518</v>
      </c>
      <c r="I894" s="382"/>
      <c r="J894" s="380"/>
    </row>
    <row r="895" spans="1:10" s="383" customFormat="1" ht="24" x14ac:dyDescent="0.25">
      <c r="A895" s="377" t="s">
        <v>2526</v>
      </c>
      <c r="B895" s="377" t="s">
        <v>2488</v>
      </c>
      <c r="C895" s="380" t="s">
        <v>2489</v>
      </c>
      <c r="D895" s="378" t="s">
        <v>2490</v>
      </c>
      <c r="E895" s="379">
        <v>24468</v>
      </c>
      <c r="F895" s="377" t="s">
        <v>2520</v>
      </c>
      <c r="G895" s="380" t="s">
        <v>2492</v>
      </c>
      <c r="H895" s="384">
        <v>44540</v>
      </c>
      <c r="I895" s="382"/>
      <c r="J895" s="380"/>
    </row>
    <row r="896" spans="1:10" s="383" customFormat="1" ht="36" x14ac:dyDescent="0.25">
      <c r="A896" s="377" t="s">
        <v>2527</v>
      </c>
      <c r="B896" s="377" t="s">
        <v>2488</v>
      </c>
      <c r="C896" s="380" t="s">
        <v>2489</v>
      </c>
      <c r="D896" s="378" t="s">
        <v>2490</v>
      </c>
      <c r="E896" s="379">
        <v>34980</v>
      </c>
      <c r="F896" s="377" t="s">
        <v>2528</v>
      </c>
      <c r="G896" s="380" t="s">
        <v>2492</v>
      </c>
      <c r="H896" s="384">
        <v>44531</v>
      </c>
      <c r="I896" s="382"/>
      <c r="J896" s="380"/>
    </row>
    <row r="897" spans="1:10" s="383" customFormat="1" ht="44.25" customHeight="1" x14ac:dyDescent="0.25">
      <c r="A897" s="377" t="s">
        <v>2529</v>
      </c>
      <c r="B897" s="377" t="s">
        <v>2488</v>
      </c>
      <c r="C897" s="380" t="s">
        <v>2489</v>
      </c>
      <c r="D897" s="378" t="s">
        <v>2490</v>
      </c>
      <c r="E897" s="379">
        <v>26300.9</v>
      </c>
      <c r="F897" s="377" t="s">
        <v>2528</v>
      </c>
      <c r="G897" s="380" t="s">
        <v>2492</v>
      </c>
      <c r="H897" s="384">
        <v>44558</v>
      </c>
      <c r="I897" s="382"/>
      <c r="J897" s="380"/>
    </row>
    <row r="898" spans="1:10" s="383" customFormat="1" ht="36" x14ac:dyDescent="0.25">
      <c r="A898" s="377" t="s">
        <v>2530</v>
      </c>
      <c r="B898" s="377" t="s">
        <v>2488</v>
      </c>
      <c r="C898" s="380" t="s">
        <v>2489</v>
      </c>
      <c r="D898" s="378" t="s">
        <v>2490</v>
      </c>
      <c r="E898" s="379">
        <v>34000</v>
      </c>
      <c r="F898" s="377" t="s">
        <v>2531</v>
      </c>
      <c r="G898" s="380" t="s">
        <v>2492</v>
      </c>
      <c r="H898" s="384">
        <v>44548</v>
      </c>
      <c r="I898" s="382"/>
      <c r="J898" s="380"/>
    </row>
    <row r="899" spans="1:10" s="383" customFormat="1" ht="24" x14ac:dyDescent="0.25">
      <c r="A899" s="377" t="s">
        <v>2532</v>
      </c>
      <c r="B899" s="377" t="s">
        <v>2488</v>
      </c>
      <c r="C899" s="380" t="s">
        <v>2489</v>
      </c>
      <c r="D899" s="378" t="s">
        <v>2490</v>
      </c>
      <c r="E899" s="379">
        <v>18480</v>
      </c>
      <c r="F899" s="377" t="s">
        <v>2533</v>
      </c>
      <c r="G899" s="380" t="s">
        <v>2492</v>
      </c>
      <c r="H899" s="384">
        <v>44560</v>
      </c>
      <c r="I899" s="382"/>
      <c r="J899" s="380"/>
    </row>
    <row r="900" spans="1:10" s="383" customFormat="1" ht="36" x14ac:dyDescent="0.25">
      <c r="A900" s="377" t="s">
        <v>2534</v>
      </c>
      <c r="B900" s="377" t="s">
        <v>2488</v>
      </c>
      <c r="C900" s="380" t="s">
        <v>2489</v>
      </c>
      <c r="D900" s="378" t="s">
        <v>2490</v>
      </c>
      <c r="E900" s="379">
        <v>31640</v>
      </c>
      <c r="F900" s="377" t="s">
        <v>2535</v>
      </c>
      <c r="G900" s="380" t="s">
        <v>2492</v>
      </c>
      <c r="H900" s="384">
        <v>44532</v>
      </c>
      <c r="I900" s="382"/>
      <c r="J900" s="380"/>
    </row>
    <row r="901" spans="1:10" s="383" customFormat="1" ht="36" x14ac:dyDescent="0.25">
      <c r="A901" s="377" t="s">
        <v>2530</v>
      </c>
      <c r="B901" s="377" t="s">
        <v>2488</v>
      </c>
      <c r="C901" s="380" t="s">
        <v>2489</v>
      </c>
      <c r="D901" s="378" t="s">
        <v>2490</v>
      </c>
      <c r="E901" s="379">
        <v>28650</v>
      </c>
      <c r="F901" s="377" t="s">
        <v>2535</v>
      </c>
      <c r="G901" s="380" t="s">
        <v>2492</v>
      </c>
      <c r="H901" s="384">
        <v>44548</v>
      </c>
      <c r="I901" s="382"/>
      <c r="J901" s="380"/>
    </row>
    <row r="902" spans="1:10" s="383" customFormat="1" ht="48" x14ac:dyDescent="0.25">
      <c r="A902" s="377" t="s">
        <v>2536</v>
      </c>
      <c r="B902" s="377" t="s">
        <v>2488</v>
      </c>
      <c r="C902" s="380" t="s">
        <v>2489</v>
      </c>
      <c r="D902" s="378" t="s">
        <v>2490</v>
      </c>
      <c r="E902" s="379">
        <v>23700</v>
      </c>
      <c r="F902" s="377" t="s">
        <v>2537</v>
      </c>
      <c r="G902" s="380" t="s">
        <v>2492</v>
      </c>
      <c r="H902" s="384">
        <v>44560</v>
      </c>
      <c r="I902" s="382"/>
      <c r="J902" s="380"/>
    </row>
    <row r="903" spans="1:10" s="383" customFormat="1" ht="24" x14ac:dyDescent="0.25">
      <c r="A903" s="377" t="s">
        <v>2538</v>
      </c>
      <c r="B903" s="377" t="s">
        <v>2488</v>
      </c>
      <c r="C903" s="380" t="s">
        <v>2489</v>
      </c>
      <c r="D903" s="378" t="s">
        <v>2490</v>
      </c>
      <c r="E903" s="379">
        <v>24240.74</v>
      </c>
      <c r="F903" s="377" t="s">
        <v>2539</v>
      </c>
      <c r="G903" s="380" t="s">
        <v>2492</v>
      </c>
      <c r="H903" s="384">
        <v>44508</v>
      </c>
      <c r="I903" s="382"/>
      <c r="J903" s="380"/>
    </row>
    <row r="904" spans="1:10" s="383" customFormat="1" ht="24" x14ac:dyDescent="0.25">
      <c r="A904" s="377" t="s">
        <v>2540</v>
      </c>
      <c r="B904" s="377" t="s">
        <v>2488</v>
      </c>
      <c r="C904" s="380" t="s">
        <v>2489</v>
      </c>
      <c r="D904" s="378" t="s">
        <v>2490</v>
      </c>
      <c r="E904" s="379">
        <v>27885</v>
      </c>
      <c r="F904" s="377" t="s">
        <v>2541</v>
      </c>
      <c r="G904" s="380" t="s">
        <v>2492</v>
      </c>
      <c r="H904" s="384">
        <v>44515</v>
      </c>
      <c r="I904" s="382"/>
      <c r="J904" s="380"/>
    </row>
    <row r="905" spans="1:10" s="383" customFormat="1" ht="36" x14ac:dyDescent="0.25">
      <c r="A905" s="377" t="s">
        <v>2542</v>
      </c>
      <c r="B905" s="377" t="s">
        <v>2488</v>
      </c>
      <c r="C905" s="380" t="s">
        <v>2489</v>
      </c>
      <c r="D905" s="378" t="s">
        <v>2490</v>
      </c>
      <c r="E905" s="379">
        <v>26999</v>
      </c>
      <c r="F905" s="377" t="s">
        <v>2543</v>
      </c>
      <c r="G905" s="380" t="s">
        <v>2492</v>
      </c>
      <c r="H905" s="384">
        <v>44539</v>
      </c>
      <c r="I905" s="382"/>
      <c r="J905" s="380"/>
    </row>
    <row r="906" spans="1:10" s="383" customFormat="1" ht="24" x14ac:dyDescent="0.25">
      <c r="A906" s="377" t="s">
        <v>2544</v>
      </c>
      <c r="B906" s="377" t="s">
        <v>2488</v>
      </c>
      <c r="C906" s="380" t="s">
        <v>2489</v>
      </c>
      <c r="D906" s="378" t="s">
        <v>2490</v>
      </c>
      <c r="E906" s="379">
        <v>34900</v>
      </c>
      <c r="F906" s="377" t="s">
        <v>2545</v>
      </c>
      <c r="G906" s="380" t="s">
        <v>2492</v>
      </c>
      <c r="H906" s="384">
        <v>44516</v>
      </c>
      <c r="I906" s="382"/>
      <c r="J906" s="380"/>
    </row>
    <row r="907" spans="1:10" s="383" customFormat="1" ht="24" x14ac:dyDescent="0.25">
      <c r="A907" s="377" t="s">
        <v>2546</v>
      </c>
      <c r="B907" s="377" t="s">
        <v>2488</v>
      </c>
      <c r="C907" s="380" t="s">
        <v>2489</v>
      </c>
      <c r="D907" s="378" t="s">
        <v>2490</v>
      </c>
      <c r="E907" s="379">
        <v>33750</v>
      </c>
      <c r="F907" s="377" t="s">
        <v>2545</v>
      </c>
      <c r="G907" s="380" t="s">
        <v>2492</v>
      </c>
      <c r="H907" s="384">
        <v>44552</v>
      </c>
      <c r="I907" s="382"/>
      <c r="J907" s="380"/>
    </row>
    <row r="908" spans="1:10" s="383" customFormat="1" ht="24" x14ac:dyDescent="0.25">
      <c r="A908" s="377" t="s">
        <v>2547</v>
      </c>
      <c r="B908" s="377" t="s">
        <v>2488</v>
      </c>
      <c r="C908" s="380" t="s">
        <v>2489</v>
      </c>
      <c r="D908" s="378" t="s">
        <v>2490</v>
      </c>
      <c r="E908" s="379">
        <v>31150</v>
      </c>
      <c r="F908" s="377" t="s">
        <v>2548</v>
      </c>
      <c r="G908" s="380" t="s">
        <v>2492</v>
      </c>
      <c r="H908" s="384">
        <v>44559</v>
      </c>
      <c r="I908" s="382"/>
      <c r="J908" s="380"/>
    </row>
    <row r="909" spans="1:10" s="383" customFormat="1" ht="24" x14ac:dyDescent="0.25">
      <c r="A909" s="377" t="s">
        <v>2549</v>
      </c>
      <c r="B909" s="377" t="s">
        <v>2488</v>
      </c>
      <c r="C909" s="380" t="s">
        <v>2489</v>
      </c>
      <c r="D909" s="378" t="s">
        <v>2490</v>
      </c>
      <c r="E909" s="379">
        <v>44000</v>
      </c>
      <c r="F909" s="377" t="s">
        <v>2307</v>
      </c>
      <c r="G909" s="380" t="s">
        <v>2492</v>
      </c>
      <c r="H909" s="384">
        <v>44531</v>
      </c>
      <c r="I909" s="382"/>
      <c r="J909" s="380"/>
    </row>
    <row r="910" spans="1:10" s="383" customFormat="1" ht="24" x14ac:dyDescent="0.25">
      <c r="A910" s="377" t="s">
        <v>2550</v>
      </c>
      <c r="B910" s="377" t="s">
        <v>2488</v>
      </c>
      <c r="C910" s="380" t="s">
        <v>2489</v>
      </c>
      <c r="D910" s="378" t="s">
        <v>2490</v>
      </c>
      <c r="E910" s="379">
        <v>44000</v>
      </c>
      <c r="F910" s="377" t="s">
        <v>2307</v>
      </c>
      <c r="G910" s="380" t="s">
        <v>2492</v>
      </c>
      <c r="H910" s="384">
        <v>44532</v>
      </c>
      <c r="I910" s="382"/>
      <c r="J910" s="380"/>
    </row>
    <row r="911" spans="1:10" s="383" customFormat="1" ht="24" x14ac:dyDescent="0.25">
      <c r="A911" s="377" t="s">
        <v>2551</v>
      </c>
      <c r="B911" s="377" t="s">
        <v>2488</v>
      </c>
      <c r="C911" s="380" t="s">
        <v>2489</v>
      </c>
      <c r="D911" s="378" t="s">
        <v>2490</v>
      </c>
      <c r="E911" s="379">
        <v>48213.7</v>
      </c>
      <c r="F911" s="377" t="s">
        <v>2552</v>
      </c>
      <c r="G911" s="380" t="s">
        <v>2492</v>
      </c>
      <c r="H911" s="381">
        <v>44281</v>
      </c>
      <c r="I911" s="382"/>
      <c r="J911" s="380"/>
    </row>
    <row r="912" spans="1:10" s="383" customFormat="1" ht="24" x14ac:dyDescent="0.25">
      <c r="A912" s="377" t="s">
        <v>2553</v>
      </c>
      <c r="B912" s="377" t="s">
        <v>2488</v>
      </c>
      <c r="C912" s="380" t="s">
        <v>2489</v>
      </c>
      <c r="D912" s="378" t="s">
        <v>2490</v>
      </c>
      <c r="E912" s="379">
        <v>29495.3</v>
      </c>
      <c r="F912" s="377" t="s">
        <v>2552</v>
      </c>
      <c r="G912" s="380" t="s">
        <v>2492</v>
      </c>
      <c r="H912" s="381">
        <v>44351</v>
      </c>
      <c r="I912" s="382"/>
      <c r="J912" s="380"/>
    </row>
    <row r="913" spans="1:10" s="383" customFormat="1" ht="24" x14ac:dyDescent="0.25">
      <c r="A913" s="377" t="s">
        <v>2554</v>
      </c>
      <c r="B913" s="377" t="s">
        <v>2488</v>
      </c>
      <c r="C913" s="380" t="s">
        <v>2489</v>
      </c>
      <c r="D913" s="378" t="s">
        <v>2490</v>
      </c>
      <c r="E913" s="379">
        <v>18000.900000000001</v>
      </c>
      <c r="F913" s="377" t="s">
        <v>2552</v>
      </c>
      <c r="G913" s="380" t="s">
        <v>2492</v>
      </c>
      <c r="H913" s="384">
        <v>44550</v>
      </c>
      <c r="I913" s="382"/>
      <c r="J913" s="380"/>
    </row>
    <row r="914" spans="1:10" s="383" customFormat="1" ht="24" x14ac:dyDescent="0.25">
      <c r="A914" s="377" t="s">
        <v>2555</v>
      </c>
      <c r="B914" s="377" t="s">
        <v>2488</v>
      </c>
      <c r="C914" s="380" t="s">
        <v>2489</v>
      </c>
      <c r="D914" s="378" t="s">
        <v>2490</v>
      </c>
      <c r="E914" s="379">
        <v>26082.03</v>
      </c>
      <c r="F914" s="377" t="s">
        <v>2556</v>
      </c>
      <c r="G914" s="380" t="s">
        <v>2492</v>
      </c>
      <c r="H914" s="384">
        <v>44529</v>
      </c>
      <c r="I914" s="382"/>
      <c r="J914" s="380"/>
    </row>
    <row r="915" spans="1:10" s="383" customFormat="1" ht="24" x14ac:dyDescent="0.25">
      <c r="A915" s="377" t="s">
        <v>2557</v>
      </c>
      <c r="B915" s="377" t="s">
        <v>2488</v>
      </c>
      <c r="C915" s="380" t="s">
        <v>2489</v>
      </c>
      <c r="D915" s="378" t="s">
        <v>2490</v>
      </c>
      <c r="E915" s="379">
        <v>26294.400000000001</v>
      </c>
      <c r="F915" s="377" t="s">
        <v>2558</v>
      </c>
      <c r="G915" s="380" t="s">
        <v>2492</v>
      </c>
      <c r="H915" s="381">
        <v>44253</v>
      </c>
      <c r="I915" s="382"/>
      <c r="J915" s="380"/>
    </row>
    <row r="916" spans="1:10" s="383" customFormat="1" ht="24" x14ac:dyDescent="0.25">
      <c r="A916" s="377" t="s">
        <v>2559</v>
      </c>
      <c r="B916" s="377" t="s">
        <v>2488</v>
      </c>
      <c r="C916" s="380" t="s">
        <v>2489</v>
      </c>
      <c r="D916" s="378" t="s">
        <v>2490</v>
      </c>
      <c r="E916" s="379">
        <v>26186.2</v>
      </c>
      <c r="F916" s="377" t="s">
        <v>2558</v>
      </c>
      <c r="G916" s="380" t="s">
        <v>2492</v>
      </c>
      <c r="H916" s="381">
        <v>44391</v>
      </c>
      <c r="I916" s="382"/>
      <c r="J916" s="380"/>
    </row>
    <row r="917" spans="1:10" s="383" customFormat="1" ht="36" x14ac:dyDescent="0.25">
      <c r="A917" s="377" t="s">
        <v>2560</v>
      </c>
      <c r="B917" s="377" t="s">
        <v>2488</v>
      </c>
      <c r="C917" s="380" t="s">
        <v>2489</v>
      </c>
      <c r="D917" s="378" t="s">
        <v>2490</v>
      </c>
      <c r="E917" s="379">
        <v>31768</v>
      </c>
      <c r="F917" s="377" t="s">
        <v>2561</v>
      </c>
      <c r="G917" s="380" t="s">
        <v>2492</v>
      </c>
      <c r="H917" s="384">
        <v>44533</v>
      </c>
      <c r="I917" s="382"/>
      <c r="J917" s="380"/>
    </row>
    <row r="918" spans="1:10" s="383" customFormat="1" ht="24" x14ac:dyDescent="0.25">
      <c r="A918" s="377" t="s">
        <v>2562</v>
      </c>
      <c r="B918" s="377" t="s">
        <v>2488</v>
      </c>
      <c r="C918" s="380" t="s">
        <v>2489</v>
      </c>
      <c r="D918" s="378" t="s">
        <v>2490</v>
      </c>
      <c r="E918" s="379">
        <v>23727</v>
      </c>
      <c r="F918" s="377" t="s">
        <v>2563</v>
      </c>
      <c r="G918" s="380" t="s">
        <v>2492</v>
      </c>
      <c r="H918" s="381">
        <v>44252</v>
      </c>
      <c r="I918" s="382"/>
      <c r="J918" s="380"/>
    </row>
    <row r="919" spans="1:10" s="383" customFormat="1" ht="24" x14ac:dyDescent="0.25">
      <c r="A919" s="377" t="s">
        <v>2564</v>
      </c>
      <c r="B919" s="377" t="s">
        <v>2488</v>
      </c>
      <c r="C919" s="380" t="s">
        <v>2489</v>
      </c>
      <c r="D919" s="378" t="s">
        <v>2490</v>
      </c>
      <c r="E919" s="379">
        <v>23727</v>
      </c>
      <c r="F919" s="377" t="s">
        <v>2563</v>
      </c>
      <c r="G919" s="380" t="s">
        <v>2492</v>
      </c>
      <c r="H919" s="381">
        <v>44252</v>
      </c>
      <c r="I919" s="382"/>
      <c r="J919" s="380"/>
    </row>
    <row r="920" spans="1:10" s="383" customFormat="1" ht="24" x14ac:dyDescent="0.25">
      <c r="A920" s="377" t="s">
        <v>2565</v>
      </c>
      <c r="B920" s="377" t="s">
        <v>2488</v>
      </c>
      <c r="C920" s="380" t="s">
        <v>2489</v>
      </c>
      <c r="D920" s="378" t="s">
        <v>2490</v>
      </c>
      <c r="E920" s="379">
        <v>21040.25</v>
      </c>
      <c r="F920" s="377" t="s">
        <v>2563</v>
      </c>
      <c r="G920" s="380" t="s">
        <v>2492</v>
      </c>
      <c r="H920" s="381">
        <v>44270</v>
      </c>
      <c r="I920" s="382"/>
      <c r="J920" s="380"/>
    </row>
    <row r="921" spans="1:10" s="383" customFormat="1" ht="24" x14ac:dyDescent="0.25">
      <c r="A921" s="377" t="s">
        <v>2566</v>
      </c>
      <c r="B921" s="377" t="s">
        <v>2488</v>
      </c>
      <c r="C921" s="380" t="s">
        <v>2489</v>
      </c>
      <c r="D921" s="378" t="s">
        <v>2490</v>
      </c>
      <c r="E921" s="379">
        <v>29142.3</v>
      </c>
      <c r="F921" s="377" t="s">
        <v>2563</v>
      </c>
      <c r="G921" s="380" t="s">
        <v>2492</v>
      </c>
      <c r="H921" s="381">
        <v>44295</v>
      </c>
      <c r="I921" s="382"/>
      <c r="J921" s="380"/>
    </row>
    <row r="922" spans="1:10" s="383" customFormat="1" ht="24" x14ac:dyDescent="0.25">
      <c r="A922" s="377" t="s">
        <v>2567</v>
      </c>
      <c r="B922" s="377" t="s">
        <v>2488</v>
      </c>
      <c r="C922" s="380" t="s">
        <v>2489</v>
      </c>
      <c r="D922" s="378" t="s">
        <v>2490</v>
      </c>
      <c r="E922" s="379">
        <v>23727</v>
      </c>
      <c r="F922" s="377" t="s">
        <v>2563</v>
      </c>
      <c r="G922" s="380" t="s">
        <v>2492</v>
      </c>
      <c r="H922" s="381">
        <v>44372</v>
      </c>
      <c r="I922" s="382"/>
      <c r="J922" s="380"/>
    </row>
    <row r="923" spans="1:10" s="383" customFormat="1" ht="24" x14ac:dyDescent="0.25">
      <c r="A923" s="377" t="s">
        <v>2568</v>
      </c>
      <c r="B923" s="377" t="s">
        <v>2488</v>
      </c>
      <c r="C923" s="380" t="s">
        <v>2489</v>
      </c>
      <c r="D923" s="378" t="s">
        <v>2490</v>
      </c>
      <c r="E923" s="379">
        <v>23727</v>
      </c>
      <c r="F923" s="377" t="s">
        <v>2563</v>
      </c>
      <c r="G923" s="380" t="s">
        <v>2492</v>
      </c>
      <c r="H923" s="381">
        <v>44398</v>
      </c>
      <c r="I923" s="382"/>
      <c r="J923" s="380"/>
    </row>
    <row r="924" spans="1:10" s="383" customFormat="1" ht="36" x14ac:dyDescent="0.25">
      <c r="A924" s="377" t="s">
        <v>2569</v>
      </c>
      <c r="B924" s="377" t="s">
        <v>2488</v>
      </c>
      <c r="C924" s="380" t="s">
        <v>2489</v>
      </c>
      <c r="D924" s="378" t="s">
        <v>2490</v>
      </c>
      <c r="E924" s="379">
        <v>23727</v>
      </c>
      <c r="F924" s="377" t="s">
        <v>2563</v>
      </c>
      <c r="G924" s="380" t="s">
        <v>2492</v>
      </c>
      <c r="H924" s="384">
        <v>44484</v>
      </c>
      <c r="I924" s="382"/>
      <c r="J924" s="380"/>
    </row>
    <row r="925" spans="1:10" s="383" customFormat="1" ht="36" x14ac:dyDescent="0.25">
      <c r="A925" s="377" t="s">
        <v>2570</v>
      </c>
      <c r="B925" s="377" t="s">
        <v>2488</v>
      </c>
      <c r="C925" s="380" t="s">
        <v>2489</v>
      </c>
      <c r="D925" s="378" t="s">
        <v>2490</v>
      </c>
      <c r="E925" s="379">
        <v>23727</v>
      </c>
      <c r="F925" s="377" t="s">
        <v>2563</v>
      </c>
      <c r="G925" s="380" t="s">
        <v>2492</v>
      </c>
      <c r="H925" s="384">
        <v>44522</v>
      </c>
      <c r="I925" s="382"/>
      <c r="J925" s="380"/>
    </row>
    <row r="926" spans="1:10" s="383" customFormat="1" ht="36" x14ac:dyDescent="0.25">
      <c r="A926" s="377" t="s">
        <v>2571</v>
      </c>
      <c r="B926" s="377" t="s">
        <v>2488</v>
      </c>
      <c r="C926" s="380" t="s">
        <v>2489</v>
      </c>
      <c r="D926" s="378" t="s">
        <v>2490</v>
      </c>
      <c r="E926" s="379">
        <v>23727</v>
      </c>
      <c r="F926" s="377" t="s">
        <v>2563</v>
      </c>
      <c r="G926" s="380" t="s">
        <v>2492</v>
      </c>
      <c r="H926" s="384">
        <v>44526</v>
      </c>
      <c r="I926" s="382"/>
      <c r="J926" s="380"/>
    </row>
    <row r="927" spans="1:10" s="383" customFormat="1" ht="36" x14ac:dyDescent="0.25">
      <c r="A927" s="377" t="s">
        <v>2572</v>
      </c>
      <c r="B927" s="377" t="s">
        <v>2488</v>
      </c>
      <c r="C927" s="380" t="s">
        <v>2489</v>
      </c>
      <c r="D927" s="378" t="s">
        <v>2490</v>
      </c>
      <c r="E927" s="379">
        <v>24103</v>
      </c>
      <c r="F927" s="377" t="s">
        <v>2563</v>
      </c>
      <c r="G927" s="380" t="s">
        <v>2492</v>
      </c>
      <c r="H927" s="384">
        <v>44561</v>
      </c>
      <c r="I927" s="382"/>
      <c r="J927" s="380"/>
    </row>
    <row r="928" spans="1:10" s="383" customFormat="1" ht="36" x14ac:dyDescent="0.25">
      <c r="A928" s="377" t="s">
        <v>2573</v>
      </c>
      <c r="B928" s="377" t="s">
        <v>2488</v>
      </c>
      <c r="C928" s="380" t="s">
        <v>2489</v>
      </c>
      <c r="D928" s="378" t="s">
        <v>2490</v>
      </c>
      <c r="E928" s="379">
        <v>35100</v>
      </c>
      <c r="F928" s="377" t="s">
        <v>2574</v>
      </c>
      <c r="G928" s="380" t="s">
        <v>2492</v>
      </c>
      <c r="H928" s="384">
        <v>44559</v>
      </c>
      <c r="I928" s="382"/>
      <c r="J928" s="380"/>
    </row>
    <row r="929" spans="1:10" s="383" customFormat="1" ht="36" x14ac:dyDescent="0.25">
      <c r="A929" s="377" t="s">
        <v>2575</v>
      </c>
      <c r="B929" s="377" t="s">
        <v>2488</v>
      </c>
      <c r="C929" s="380" t="s">
        <v>2489</v>
      </c>
      <c r="D929" s="378" t="s">
        <v>2490</v>
      </c>
      <c r="E929" s="379">
        <v>27336.3</v>
      </c>
      <c r="F929" s="377" t="s">
        <v>2576</v>
      </c>
      <c r="G929" s="380" t="s">
        <v>2492</v>
      </c>
      <c r="H929" s="384">
        <v>44519</v>
      </c>
      <c r="I929" s="382"/>
      <c r="J929" s="380"/>
    </row>
    <row r="930" spans="1:10" s="383" customFormat="1" ht="36" x14ac:dyDescent="0.25">
      <c r="A930" s="377" t="s">
        <v>2577</v>
      </c>
      <c r="B930" s="377" t="s">
        <v>2488</v>
      </c>
      <c r="C930" s="380" t="s">
        <v>2489</v>
      </c>
      <c r="D930" s="378" t="s">
        <v>2490</v>
      </c>
      <c r="E930" s="379">
        <v>61500</v>
      </c>
      <c r="F930" s="377" t="s">
        <v>2576</v>
      </c>
      <c r="G930" s="380" t="s">
        <v>2492</v>
      </c>
      <c r="H930" s="384">
        <v>44531</v>
      </c>
      <c r="I930" s="382"/>
      <c r="J930" s="380"/>
    </row>
    <row r="931" spans="1:10" s="383" customFormat="1" ht="36" x14ac:dyDescent="0.25">
      <c r="A931" s="377" t="s">
        <v>2578</v>
      </c>
      <c r="B931" s="377" t="s">
        <v>2488</v>
      </c>
      <c r="C931" s="380" t="s">
        <v>2489</v>
      </c>
      <c r="D931" s="378" t="s">
        <v>2490</v>
      </c>
      <c r="E931" s="379">
        <v>61500</v>
      </c>
      <c r="F931" s="377" t="s">
        <v>2576</v>
      </c>
      <c r="G931" s="380" t="s">
        <v>2492</v>
      </c>
      <c r="H931" s="384">
        <v>44532</v>
      </c>
      <c r="I931" s="382"/>
      <c r="J931" s="380"/>
    </row>
    <row r="932" spans="1:10" s="383" customFormat="1" ht="36" x14ac:dyDescent="0.25">
      <c r="A932" s="377" t="s">
        <v>2579</v>
      </c>
      <c r="B932" s="377" t="s">
        <v>2488</v>
      </c>
      <c r="C932" s="380" t="s">
        <v>2489</v>
      </c>
      <c r="D932" s="378" t="s">
        <v>2490</v>
      </c>
      <c r="E932" s="379">
        <v>21013</v>
      </c>
      <c r="F932" s="377" t="s">
        <v>2580</v>
      </c>
      <c r="G932" s="380" t="s">
        <v>2492</v>
      </c>
      <c r="H932" s="381">
        <v>44438</v>
      </c>
      <c r="I932" s="382"/>
      <c r="J932" s="380"/>
    </row>
    <row r="933" spans="1:10" s="383" customFormat="1" ht="15" x14ac:dyDescent="0.25">
      <c r="A933" s="395" t="s">
        <v>295</v>
      </c>
      <c r="B933" s="397"/>
      <c r="C933" s="398"/>
      <c r="D933" s="397"/>
      <c r="E933" s="373"/>
      <c r="F933" s="397"/>
      <c r="G933" s="398"/>
      <c r="H933" s="398"/>
      <c r="I933" s="398"/>
      <c r="J933" s="398"/>
    </row>
    <row r="934" spans="1:10" s="383" customFormat="1" ht="36" x14ac:dyDescent="0.25">
      <c r="A934" s="377" t="s">
        <v>2581</v>
      </c>
      <c r="B934" s="377" t="s">
        <v>1436</v>
      </c>
      <c r="C934" s="380"/>
      <c r="D934" s="378"/>
      <c r="E934" s="379">
        <v>31980</v>
      </c>
      <c r="F934" s="377" t="s">
        <v>2582</v>
      </c>
      <c r="G934" s="380"/>
      <c r="H934" s="380"/>
      <c r="I934" s="416">
        <v>44250</v>
      </c>
      <c r="J934" s="380"/>
    </row>
    <row r="935" spans="1:10" s="383" customFormat="1" ht="36" x14ac:dyDescent="0.25">
      <c r="A935" s="377" t="s">
        <v>2581</v>
      </c>
      <c r="B935" s="377" t="s">
        <v>1436</v>
      </c>
      <c r="C935" s="380"/>
      <c r="D935" s="378"/>
      <c r="E935" s="379">
        <v>18580</v>
      </c>
      <c r="F935" s="377" t="s">
        <v>2582</v>
      </c>
      <c r="G935" s="380"/>
      <c r="H935" s="380"/>
      <c r="I935" s="416">
        <v>44250</v>
      </c>
      <c r="J935" s="380"/>
    </row>
    <row r="936" spans="1:10" s="383" customFormat="1" ht="24" x14ac:dyDescent="0.25">
      <c r="A936" s="377" t="s">
        <v>2583</v>
      </c>
      <c r="B936" s="377" t="s">
        <v>1436</v>
      </c>
      <c r="C936" s="380"/>
      <c r="D936" s="378"/>
      <c r="E936" s="379">
        <v>34428</v>
      </c>
      <c r="F936" s="377" t="s">
        <v>2584</v>
      </c>
      <c r="G936" s="380"/>
      <c r="H936" s="380"/>
      <c r="I936" s="416">
        <v>44251</v>
      </c>
      <c r="J936" s="380"/>
    </row>
    <row r="937" spans="1:10" s="383" customFormat="1" ht="36" x14ac:dyDescent="0.25">
      <c r="A937" s="377" t="s">
        <v>2585</v>
      </c>
      <c r="B937" s="377" t="s">
        <v>1436</v>
      </c>
      <c r="C937" s="380"/>
      <c r="D937" s="378"/>
      <c r="E937" s="379">
        <v>20378.48</v>
      </c>
      <c r="F937" s="377" t="s">
        <v>2586</v>
      </c>
      <c r="G937" s="380"/>
      <c r="H937" s="380"/>
      <c r="I937" s="416">
        <v>44259</v>
      </c>
      <c r="J937" s="380"/>
    </row>
    <row r="938" spans="1:10" s="383" customFormat="1" ht="36" x14ac:dyDescent="0.25">
      <c r="A938" s="377" t="s">
        <v>2585</v>
      </c>
      <c r="B938" s="377" t="s">
        <v>1436</v>
      </c>
      <c r="C938" s="380"/>
      <c r="D938" s="378"/>
      <c r="E938" s="379">
        <v>30954.7</v>
      </c>
      <c r="F938" s="377" t="s">
        <v>2586</v>
      </c>
      <c r="G938" s="380"/>
      <c r="H938" s="380"/>
      <c r="I938" s="416">
        <v>44259</v>
      </c>
      <c r="J938" s="380"/>
    </row>
    <row r="939" spans="1:10" s="383" customFormat="1" ht="36" x14ac:dyDescent="0.25">
      <c r="A939" s="377" t="s">
        <v>2585</v>
      </c>
      <c r="B939" s="377" t="s">
        <v>1436</v>
      </c>
      <c r="C939" s="380"/>
      <c r="D939" s="378"/>
      <c r="E939" s="379">
        <v>25669.37</v>
      </c>
      <c r="F939" s="377" t="s">
        <v>2586</v>
      </c>
      <c r="G939" s="380"/>
      <c r="H939" s="380"/>
      <c r="I939" s="416">
        <v>44259</v>
      </c>
      <c r="J939" s="380"/>
    </row>
    <row r="940" spans="1:10" s="383" customFormat="1" ht="36" x14ac:dyDescent="0.25">
      <c r="A940" s="377" t="s">
        <v>2587</v>
      </c>
      <c r="B940" s="377" t="s">
        <v>1436</v>
      </c>
      <c r="C940" s="380"/>
      <c r="D940" s="378"/>
      <c r="E940" s="379">
        <v>24291.48</v>
      </c>
      <c r="F940" s="377" t="s">
        <v>2586</v>
      </c>
      <c r="G940" s="380"/>
      <c r="H940" s="380"/>
      <c r="I940" s="416">
        <v>44259</v>
      </c>
      <c r="J940" s="380"/>
    </row>
    <row r="941" spans="1:10" s="383" customFormat="1" ht="84" x14ac:dyDescent="0.25">
      <c r="A941" s="377" t="s">
        <v>2588</v>
      </c>
      <c r="B941" s="377" t="s">
        <v>1436</v>
      </c>
      <c r="C941" s="380"/>
      <c r="D941" s="378"/>
      <c r="E941" s="379">
        <v>21980.39</v>
      </c>
      <c r="F941" s="377" t="s">
        <v>2589</v>
      </c>
      <c r="G941" s="380"/>
      <c r="H941" s="380"/>
      <c r="I941" s="416">
        <v>44272</v>
      </c>
      <c r="J941" s="380"/>
    </row>
    <row r="942" spans="1:10" s="383" customFormat="1" ht="24" x14ac:dyDescent="0.25">
      <c r="A942" s="377" t="s">
        <v>2590</v>
      </c>
      <c r="B942" s="377" t="s">
        <v>1436</v>
      </c>
      <c r="C942" s="380"/>
      <c r="D942" s="378"/>
      <c r="E942" s="379">
        <v>34977</v>
      </c>
      <c r="F942" s="377" t="s">
        <v>2591</v>
      </c>
      <c r="G942" s="380"/>
      <c r="H942" s="380"/>
      <c r="I942" s="416">
        <v>44326</v>
      </c>
      <c r="J942" s="380"/>
    </row>
    <row r="943" spans="1:10" s="383" customFormat="1" ht="84" x14ac:dyDescent="0.25">
      <c r="A943" s="377" t="s">
        <v>2588</v>
      </c>
      <c r="B943" s="377" t="s">
        <v>1436</v>
      </c>
      <c r="C943" s="380"/>
      <c r="D943" s="378"/>
      <c r="E943" s="379">
        <v>20805.2</v>
      </c>
      <c r="F943" s="377" t="s">
        <v>2589</v>
      </c>
      <c r="G943" s="380"/>
      <c r="H943" s="380"/>
      <c r="I943" s="416">
        <v>44328</v>
      </c>
      <c r="J943" s="380"/>
    </row>
    <row r="944" spans="1:10" s="383" customFormat="1" ht="24" x14ac:dyDescent="0.25">
      <c r="A944" s="377" t="s">
        <v>2592</v>
      </c>
      <c r="B944" s="377" t="s">
        <v>1436</v>
      </c>
      <c r="C944" s="380"/>
      <c r="D944" s="378"/>
      <c r="E944" s="379">
        <v>198330</v>
      </c>
      <c r="F944" s="377" t="s">
        <v>2593</v>
      </c>
      <c r="G944" s="380"/>
      <c r="H944" s="380"/>
      <c r="I944" s="416">
        <v>44333</v>
      </c>
      <c r="J944" s="380"/>
    </row>
    <row r="945" spans="1:10" s="383" customFormat="1" ht="48" x14ac:dyDescent="0.25">
      <c r="A945" s="377" t="s">
        <v>2594</v>
      </c>
      <c r="B945" s="377" t="s">
        <v>1436</v>
      </c>
      <c r="C945" s="380"/>
      <c r="D945" s="378"/>
      <c r="E945" s="379">
        <v>20000</v>
      </c>
      <c r="F945" s="377" t="s">
        <v>2595</v>
      </c>
      <c r="G945" s="380"/>
      <c r="H945" s="380"/>
      <c r="I945" s="416">
        <v>44371</v>
      </c>
      <c r="J945" s="380"/>
    </row>
    <row r="946" spans="1:10" s="383" customFormat="1" ht="36" x14ac:dyDescent="0.25">
      <c r="A946" s="377" t="s">
        <v>2596</v>
      </c>
      <c r="B946" s="377" t="s">
        <v>1436</v>
      </c>
      <c r="C946" s="380"/>
      <c r="D946" s="378"/>
      <c r="E946" s="379">
        <v>94274.99</v>
      </c>
      <c r="F946" s="377" t="s">
        <v>2586</v>
      </c>
      <c r="G946" s="380"/>
      <c r="H946" s="380"/>
      <c r="I946" s="416">
        <v>44391</v>
      </c>
      <c r="J946" s="380"/>
    </row>
    <row r="947" spans="1:10" s="383" customFormat="1" ht="36" x14ac:dyDescent="0.25">
      <c r="A947" s="377" t="s">
        <v>2597</v>
      </c>
      <c r="B947" s="377" t="s">
        <v>1436</v>
      </c>
      <c r="C947" s="380"/>
      <c r="D947" s="378"/>
      <c r="E947" s="379">
        <v>19358.53</v>
      </c>
      <c r="F947" s="377" t="s">
        <v>2586</v>
      </c>
      <c r="G947" s="380"/>
      <c r="H947" s="380"/>
      <c r="I947" s="416">
        <v>44417</v>
      </c>
      <c r="J947" s="380"/>
    </row>
    <row r="948" spans="1:10" s="383" customFormat="1" ht="36" x14ac:dyDescent="0.25">
      <c r="A948" s="377" t="s">
        <v>2598</v>
      </c>
      <c r="B948" s="377" t="s">
        <v>1436</v>
      </c>
      <c r="C948" s="380"/>
      <c r="D948" s="378"/>
      <c r="E948" s="379">
        <v>25850</v>
      </c>
      <c r="F948" s="377" t="s">
        <v>2582</v>
      </c>
      <c r="G948" s="380"/>
      <c r="H948" s="380"/>
      <c r="I948" s="416">
        <v>44431</v>
      </c>
      <c r="J948" s="380"/>
    </row>
    <row r="949" spans="1:10" s="383" customFormat="1" ht="36" x14ac:dyDescent="0.25">
      <c r="A949" s="377" t="s">
        <v>2598</v>
      </c>
      <c r="B949" s="377" t="s">
        <v>1436</v>
      </c>
      <c r="C949" s="380"/>
      <c r="D949" s="378"/>
      <c r="E949" s="379">
        <v>19986</v>
      </c>
      <c r="F949" s="377" t="s">
        <v>2582</v>
      </c>
      <c r="G949" s="380"/>
      <c r="H949" s="380"/>
      <c r="I949" s="416">
        <v>44431</v>
      </c>
      <c r="J949" s="380"/>
    </row>
    <row r="950" spans="1:10" s="383" customFormat="1" ht="36" x14ac:dyDescent="0.25">
      <c r="A950" s="377" t="s">
        <v>2598</v>
      </c>
      <c r="B950" s="377" t="s">
        <v>1436</v>
      </c>
      <c r="C950" s="380"/>
      <c r="D950" s="378"/>
      <c r="E950" s="379">
        <v>24980</v>
      </c>
      <c r="F950" s="377" t="s">
        <v>2582</v>
      </c>
      <c r="G950" s="380"/>
      <c r="H950" s="380"/>
      <c r="I950" s="416">
        <v>44431</v>
      </c>
      <c r="J950" s="380"/>
    </row>
    <row r="951" spans="1:10" s="383" customFormat="1" ht="84" x14ac:dyDescent="0.25">
      <c r="A951" s="377" t="s">
        <v>2588</v>
      </c>
      <c r="B951" s="377" t="s">
        <v>1436</v>
      </c>
      <c r="C951" s="380"/>
      <c r="D951" s="378"/>
      <c r="E951" s="379">
        <v>42561.3</v>
      </c>
      <c r="F951" s="377" t="s">
        <v>2589</v>
      </c>
      <c r="G951" s="380"/>
      <c r="H951" s="380"/>
      <c r="I951" s="416">
        <v>44449</v>
      </c>
      <c r="J951" s="380"/>
    </row>
    <row r="952" spans="1:10" s="383" customFormat="1" ht="36" x14ac:dyDescent="0.25">
      <c r="A952" s="377" t="s">
        <v>2596</v>
      </c>
      <c r="B952" s="377" t="s">
        <v>1436</v>
      </c>
      <c r="C952" s="380"/>
      <c r="D952" s="378"/>
      <c r="E952" s="379">
        <v>20879.29</v>
      </c>
      <c r="F952" s="377" t="s">
        <v>2586</v>
      </c>
      <c r="G952" s="380"/>
      <c r="H952" s="380"/>
      <c r="I952" s="416">
        <v>44470</v>
      </c>
      <c r="J952" s="380"/>
    </row>
    <row r="953" spans="1:10" s="383" customFormat="1" ht="36" x14ac:dyDescent="0.25">
      <c r="A953" s="377" t="s">
        <v>2596</v>
      </c>
      <c r="B953" s="377" t="s">
        <v>1436</v>
      </c>
      <c r="C953" s="380"/>
      <c r="D953" s="378"/>
      <c r="E953" s="379">
        <v>20112.27</v>
      </c>
      <c r="F953" s="377" t="s">
        <v>2586</v>
      </c>
      <c r="G953" s="380"/>
      <c r="H953" s="380"/>
      <c r="I953" s="417">
        <v>44484</v>
      </c>
      <c r="J953" s="380"/>
    </row>
    <row r="954" spans="1:10" s="383" customFormat="1" ht="24" x14ac:dyDescent="0.25">
      <c r="A954" s="377" t="s">
        <v>2599</v>
      </c>
      <c r="B954" s="377" t="s">
        <v>1436</v>
      </c>
      <c r="C954" s="380"/>
      <c r="D954" s="378"/>
      <c r="E954" s="379">
        <v>18000</v>
      </c>
      <c r="F954" s="377" t="s">
        <v>2600</v>
      </c>
      <c r="G954" s="380"/>
      <c r="H954" s="380"/>
      <c r="I954" s="417">
        <v>44494</v>
      </c>
      <c r="J954" s="380"/>
    </row>
    <row r="955" spans="1:10" s="383" customFormat="1" ht="36" x14ac:dyDescent="0.25">
      <c r="A955" s="377" t="s">
        <v>2596</v>
      </c>
      <c r="B955" s="377" t="s">
        <v>1436</v>
      </c>
      <c r="C955" s="380"/>
      <c r="D955" s="378"/>
      <c r="E955" s="379">
        <v>18943.12</v>
      </c>
      <c r="F955" s="377" t="s">
        <v>2586</v>
      </c>
      <c r="G955" s="380"/>
      <c r="H955" s="380"/>
      <c r="I955" s="416">
        <v>44505</v>
      </c>
      <c r="J955" s="380"/>
    </row>
    <row r="956" spans="1:10" s="383" customFormat="1" ht="36" x14ac:dyDescent="0.25">
      <c r="A956" s="377" t="s">
        <v>2601</v>
      </c>
      <c r="B956" s="377" t="s">
        <v>1436</v>
      </c>
      <c r="C956" s="380"/>
      <c r="D956" s="378"/>
      <c r="E956" s="379">
        <v>18700</v>
      </c>
      <c r="F956" s="377" t="s">
        <v>2602</v>
      </c>
      <c r="G956" s="380"/>
      <c r="H956" s="380"/>
      <c r="I956" s="416">
        <v>44508</v>
      </c>
      <c r="J956" s="380"/>
    </row>
    <row r="957" spans="1:10" s="383" customFormat="1" ht="36" x14ac:dyDescent="0.25">
      <c r="A957" s="377" t="s">
        <v>2598</v>
      </c>
      <c r="B957" s="377" t="s">
        <v>1436</v>
      </c>
      <c r="C957" s="380"/>
      <c r="D957" s="378"/>
      <c r="E957" s="379">
        <v>26100</v>
      </c>
      <c r="F957" s="377" t="s">
        <v>2582</v>
      </c>
      <c r="G957" s="380"/>
      <c r="H957" s="380"/>
      <c r="I957" s="417">
        <v>44518</v>
      </c>
      <c r="J957" s="380"/>
    </row>
    <row r="958" spans="1:10" s="383" customFormat="1" ht="36" x14ac:dyDescent="0.25">
      <c r="A958" s="377" t="s">
        <v>2603</v>
      </c>
      <c r="B958" s="377" t="s">
        <v>1436</v>
      </c>
      <c r="C958" s="380"/>
      <c r="D958" s="378"/>
      <c r="E958" s="379">
        <v>35000</v>
      </c>
      <c r="F958" s="377" t="s">
        <v>2604</v>
      </c>
      <c r="G958" s="380"/>
      <c r="H958" s="380"/>
      <c r="I958" s="417">
        <v>44518</v>
      </c>
      <c r="J958" s="380"/>
    </row>
    <row r="959" spans="1:10" s="383" customFormat="1" ht="84" x14ac:dyDescent="0.25">
      <c r="A959" s="377" t="s">
        <v>2605</v>
      </c>
      <c r="B959" s="377" t="s">
        <v>1436</v>
      </c>
      <c r="C959" s="380"/>
      <c r="D959" s="378"/>
      <c r="E959" s="379">
        <v>24718.799999999999</v>
      </c>
      <c r="F959" s="377" t="s">
        <v>2589</v>
      </c>
      <c r="G959" s="380"/>
      <c r="H959" s="380"/>
      <c r="I959" s="417">
        <v>44528</v>
      </c>
      <c r="J959" s="380"/>
    </row>
    <row r="960" spans="1:10" s="383" customFormat="1" ht="36" x14ac:dyDescent="0.25">
      <c r="A960" s="377" t="s">
        <v>2606</v>
      </c>
      <c r="B960" s="377" t="s">
        <v>1436</v>
      </c>
      <c r="C960" s="380"/>
      <c r="D960" s="378"/>
      <c r="E960" s="379">
        <v>51810.53</v>
      </c>
      <c r="F960" s="377" t="s">
        <v>2607</v>
      </c>
      <c r="G960" s="380"/>
      <c r="H960" s="380"/>
      <c r="I960" s="416">
        <v>44537</v>
      </c>
      <c r="J960" s="380"/>
    </row>
    <row r="961" spans="1:10" s="383" customFormat="1" ht="36" x14ac:dyDescent="0.25">
      <c r="A961" s="377" t="s">
        <v>2596</v>
      </c>
      <c r="B961" s="377" t="s">
        <v>1436</v>
      </c>
      <c r="C961" s="380"/>
      <c r="D961" s="378"/>
      <c r="E961" s="379">
        <v>23607</v>
      </c>
      <c r="F961" s="377" t="s">
        <v>2586</v>
      </c>
      <c r="G961" s="380"/>
      <c r="H961" s="380"/>
      <c r="I961" s="416">
        <v>44539</v>
      </c>
      <c r="J961" s="380"/>
    </row>
    <row r="962" spans="1:10" s="383" customFormat="1" ht="36" x14ac:dyDescent="0.25">
      <c r="A962" s="377" t="s">
        <v>2598</v>
      </c>
      <c r="B962" s="377" t="s">
        <v>1436</v>
      </c>
      <c r="C962" s="380"/>
      <c r="D962" s="378"/>
      <c r="E962" s="379">
        <v>19197</v>
      </c>
      <c r="F962" s="377" t="s">
        <v>2582</v>
      </c>
      <c r="G962" s="380"/>
      <c r="H962" s="380"/>
      <c r="I962" s="417">
        <v>44550</v>
      </c>
      <c r="J962" s="380"/>
    </row>
    <row r="963" spans="1:10" s="383" customFormat="1" ht="36" x14ac:dyDescent="0.25">
      <c r="A963" s="377" t="s">
        <v>2596</v>
      </c>
      <c r="B963" s="377" t="s">
        <v>1436</v>
      </c>
      <c r="C963" s="380"/>
      <c r="D963" s="378"/>
      <c r="E963" s="379">
        <v>26162.65</v>
      </c>
      <c r="F963" s="377" t="s">
        <v>2586</v>
      </c>
      <c r="G963" s="380"/>
      <c r="H963" s="380"/>
      <c r="I963" s="417">
        <v>44560</v>
      </c>
      <c r="J963" s="380"/>
    </row>
    <row r="964" spans="1:10" s="383" customFormat="1" ht="24" x14ac:dyDescent="0.25">
      <c r="A964" s="418" t="s">
        <v>2608</v>
      </c>
      <c r="B964" s="377" t="s">
        <v>1436</v>
      </c>
      <c r="C964" s="380"/>
      <c r="D964" s="378"/>
      <c r="E964" s="379">
        <v>33400</v>
      </c>
      <c r="F964" s="377" t="s">
        <v>2609</v>
      </c>
      <c r="G964" s="380"/>
      <c r="H964" s="380"/>
      <c r="I964" s="417">
        <v>44561</v>
      </c>
      <c r="J964" s="380"/>
    </row>
    <row r="965" spans="1:10" s="383" customFormat="1" ht="84" x14ac:dyDescent="0.25">
      <c r="A965" s="377" t="s">
        <v>2610</v>
      </c>
      <c r="B965" s="377" t="s">
        <v>1436</v>
      </c>
      <c r="C965" s="380"/>
      <c r="D965" s="378"/>
      <c r="E965" s="379">
        <v>40000</v>
      </c>
      <c r="F965" s="377" t="s">
        <v>2589</v>
      </c>
      <c r="G965" s="380"/>
      <c r="H965" s="380"/>
      <c r="I965" s="417">
        <v>44561</v>
      </c>
      <c r="J965" s="380"/>
    </row>
    <row r="966" spans="1:10" s="383" customFormat="1" ht="36" x14ac:dyDescent="0.25">
      <c r="A966" s="414" t="s">
        <v>2611</v>
      </c>
      <c r="B966" s="377" t="s">
        <v>1436</v>
      </c>
      <c r="C966" s="380"/>
      <c r="D966" s="378"/>
      <c r="E966" s="379">
        <v>24000</v>
      </c>
      <c r="F966" s="377" t="s">
        <v>2612</v>
      </c>
      <c r="G966" s="380"/>
      <c r="H966" s="380"/>
      <c r="I966" s="416">
        <v>44594</v>
      </c>
      <c r="J966" s="380"/>
    </row>
    <row r="967" spans="1:10" s="383" customFormat="1" ht="24" x14ac:dyDescent="0.25">
      <c r="A967" s="377" t="s">
        <v>2613</v>
      </c>
      <c r="B967" s="377" t="s">
        <v>1436</v>
      </c>
      <c r="C967" s="380"/>
      <c r="D967" s="378"/>
      <c r="E967" s="379">
        <v>20000</v>
      </c>
      <c r="F967" s="377" t="s">
        <v>2614</v>
      </c>
      <c r="G967" s="380"/>
      <c r="H967" s="380"/>
      <c r="I967" s="416">
        <v>44614</v>
      </c>
      <c r="J967" s="380"/>
    </row>
    <row r="968" spans="1:10" s="383" customFormat="1" ht="48" x14ac:dyDescent="0.25">
      <c r="A968" s="377" t="s">
        <v>2615</v>
      </c>
      <c r="B968" s="377" t="s">
        <v>1436</v>
      </c>
      <c r="C968" s="380"/>
      <c r="D968" s="378"/>
      <c r="E968" s="379">
        <v>24300</v>
      </c>
      <c r="F968" s="377" t="s">
        <v>2616</v>
      </c>
      <c r="G968" s="380"/>
      <c r="H968" s="380"/>
      <c r="I968" s="416">
        <v>44627</v>
      </c>
      <c r="J968" s="380"/>
    </row>
    <row r="969" spans="1:10" s="383" customFormat="1" ht="84" x14ac:dyDescent="0.25">
      <c r="A969" s="377" t="s">
        <v>2617</v>
      </c>
      <c r="B969" s="377" t="s">
        <v>1436</v>
      </c>
      <c r="C969" s="380"/>
      <c r="D969" s="378"/>
      <c r="E969" s="379">
        <v>24615.5</v>
      </c>
      <c r="F969" s="377" t="s">
        <v>2589</v>
      </c>
      <c r="G969" s="380"/>
      <c r="H969" s="380"/>
      <c r="I969" s="416">
        <v>44641</v>
      </c>
      <c r="J969" s="380"/>
    </row>
    <row r="970" spans="1:10" s="383" customFormat="1" ht="36" x14ac:dyDescent="0.25">
      <c r="A970" s="377" t="s">
        <v>2618</v>
      </c>
      <c r="B970" s="377" t="s">
        <v>1436</v>
      </c>
      <c r="C970" s="380"/>
      <c r="D970" s="378"/>
      <c r="E970" s="379">
        <v>22000</v>
      </c>
      <c r="F970" s="377" t="s">
        <v>2619</v>
      </c>
      <c r="G970" s="380"/>
      <c r="H970" s="380"/>
      <c r="I970" s="416">
        <v>44651</v>
      </c>
      <c r="J970" s="380"/>
    </row>
    <row r="971" spans="1:10" s="383" customFormat="1" ht="60" x14ac:dyDescent="0.25">
      <c r="A971" s="377" t="s">
        <v>2620</v>
      </c>
      <c r="B971" s="377" t="s">
        <v>1436</v>
      </c>
      <c r="C971" s="380"/>
      <c r="D971" s="378"/>
      <c r="E971" s="379">
        <v>28974</v>
      </c>
      <c r="F971" s="377" t="s">
        <v>2621</v>
      </c>
      <c r="G971" s="380"/>
      <c r="H971" s="380"/>
      <c r="I971" s="416">
        <v>44684</v>
      </c>
      <c r="J971" s="380"/>
    </row>
    <row r="972" spans="1:10" s="383" customFormat="1" ht="48" x14ac:dyDescent="0.25">
      <c r="A972" s="377" t="s">
        <v>2622</v>
      </c>
      <c r="B972" s="377" t="s">
        <v>1436</v>
      </c>
      <c r="C972" s="380"/>
      <c r="D972" s="378"/>
      <c r="E972" s="379">
        <v>27919.81</v>
      </c>
      <c r="F972" s="377" t="s">
        <v>2623</v>
      </c>
      <c r="G972" s="380"/>
      <c r="H972" s="380"/>
      <c r="I972" s="416">
        <v>44684</v>
      </c>
      <c r="J972" s="380"/>
    </row>
    <row r="973" spans="1:10" s="383" customFormat="1" ht="36" x14ac:dyDescent="0.25">
      <c r="A973" s="377" t="s">
        <v>2624</v>
      </c>
      <c r="B973" s="377" t="s">
        <v>1436</v>
      </c>
      <c r="C973" s="380"/>
      <c r="D973" s="378"/>
      <c r="E973" s="379">
        <v>21370</v>
      </c>
      <c r="F973" s="377" t="s">
        <v>2625</v>
      </c>
      <c r="G973" s="380"/>
      <c r="H973" s="380"/>
      <c r="I973" s="416">
        <v>44714</v>
      </c>
      <c r="J973" s="380"/>
    </row>
    <row r="974" spans="1:10" s="383" customFormat="1" ht="36" x14ac:dyDescent="0.25">
      <c r="A974" s="377" t="s">
        <v>2626</v>
      </c>
      <c r="B974" s="377" t="s">
        <v>1436</v>
      </c>
      <c r="C974" s="380"/>
      <c r="D974" s="378"/>
      <c r="E974" s="379">
        <v>18801.689999999999</v>
      </c>
      <c r="F974" s="377" t="s">
        <v>2586</v>
      </c>
      <c r="G974" s="380"/>
      <c r="H974" s="380"/>
      <c r="I974" s="416">
        <v>44715</v>
      </c>
      <c r="J974" s="380"/>
    </row>
    <row r="975" spans="1:10" s="383" customFormat="1" ht="36" x14ac:dyDescent="0.25">
      <c r="A975" s="377" t="s">
        <v>2627</v>
      </c>
      <c r="B975" s="377" t="s">
        <v>1436</v>
      </c>
      <c r="C975" s="380"/>
      <c r="D975" s="378"/>
      <c r="E975" s="379">
        <v>19210</v>
      </c>
      <c r="F975" s="377" t="s">
        <v>2582</v>
      </c>
      <c r="G975" s="380"/>
      <c r="H975" s="380"/>
      <c r="I975" s="416">
        <v>44726</v>
      </c>
      <c r="J975" s="380"/>
    </row>
    <row r="976" spans="1:10" s="383" customFormat="1" ht="84" x14ac:dyDescent="0.25">
      <c r="A976" s="377" t="s">
        <v>2617</v>
      </c>
      <c r="B976" s="377" t="s">
        <v>1436</v>
      </c>
      <c r="C976" s="380"/>
      <c r="D976" s="378"/>
      <c r="E976" s="379">
        <v>25428.2</v>
      </c>
      <c r="F976" s="377" t="s">
        <v>2589</v>
      </c>
      <c r="G976" s="380"/>
      <c r="H976" s="380"/>
      <c r="I976" s="416">
        <v>44753</v>
      </c>
      <c r="J976" s="380"/>
    </row>
    <row r="977" spans="1:10" s="383" customFormat="1" ht="60" x14ac:dyDescent="0.25">
      <c r="A977" s="377" t="s">
        <v>2628</v>
      </c>
      <c r="B977" s="377" t="s">
        <v>1436</v>
      </c>
      <c r="C977" s="380"/>
      <c r="D977" s="378"/>
      <c r="E977" s="379">
        <v>26001</v>
      </c>
      <c r="F977" s="377" t="s">
        <v>2621</v>
      </c>
      <c r="G977" s="380"/>
      <c r="H977" s="380"/>
      <c r="I977" s="416">
        <v>44756</v>
      </c>
      <c r="J977" s="380"/>
    </row>
    <row r="978" spans="1:10" s="383" customFormat="1" ht="36" x14ac:dyDescent="0.25">
      <c r="A978" s="377" t="s">
        <v>2629</v>
      </c>
      <c r="B978" s="377" t="s">
        <v>1436</v>
      </c>
      <c r="C978" s="380"/>
      <c r="D978" s="378"/>
      <c r="E978" s="379">
        <v>18411</v>
      </c>
      <c r="F978" s="377" t="s">
        <v>2582</v>
      </c>
      <c r="G978" s="380"/>
      <c r="H978" s="380"/>
      <c r="I978" s="416">
        <v>44763</v>
      </c>
      <c r="J978" s="380"/>
    </row>
    <row r="979" spans="1:10" s="383" customFormat="1" ht="36" x14ac:dyDescent="0.25">
      <c r="A979" s="377" t="s">
        <v>2629</v>
      </c>
      <c r="B979" s="377" t="s">
        <v>1436</v>
      </c>
      <c r="C979" s="380"/>
      <c r="D979" s="378"/>
      <c r="E979" s="379">
        <v>18352</v>
      </c>
      <c r="F979" s="377" t="s">
        <v>2582</v>
      </c>
      <c r="G979" s="380"/>
      <c r="H979" s="380"/>
      <c r="I979" s="416">
        <v>44763</v>
      </c>
      <c r="J979" s="380"/>
    </row>
    <row r="980" spans="1:10" s="383" customFormat="1" ht="36" x14ac:dyDescent="0.25">
      <c r="A980" s="377" t="s">
        <v>2629</v>
      </c>
      <c r="B980" s="377" t="s">
        <v>1436</v>
      </c>
      <c r="C980" s="380"/>
      <c r="D980" s="378"/>
      <c r="E980" s="379">
        <v>19720</v>
      </c>
      <c r="F980" s="377" t="s">
        <v>2582</v>
      </c>
      <c r="G980" s="380"/>
      <c r="H980" s="380"/>
      <c r="I980" s="416">
        <v>44763</v>
      </c>
      <c r="J980" s="380"/>
    </row>
    <row r="981" spans="1:10" s="383" customFormat="1" ht="36" x14ac:dyDescent="0.25">
      <c r="A981" s="377" t="s">
        <v>2630</v>
      </c>
      <c r="B981" s="377" t="s">
        <v>1436</v>
      </c>
      <c r="C981" s="380"/>
      <c r="D981" s="378"/>
      <c r="E981" s="379">
        <v>26944.81</v>
      </c>
      <c r="F981" s="377" t="s">
        <v>2586</v>
      </c>
      <c r="G981" s="380"/>
      <c r="H981" s="380"/>
      <c r="I981" s="416">
        <v>44781</v>
      </c>
      <c r="J981" s="380"/>
    </row>
    <row r="982" spans="1:10" s="383" customFormat="1" ht="84" x14ac:dyDescent="0.25">
      <c r="A982" s="377" t="s">
        <v>2617</v>
      </c>
      <c r="B982" s="377" t="s">
        <v>1436</v>
      </c>
      <c r="C982" s="380"/>
      <c r="D982" s="378"/>
      <c r="E982" s="379">
        <v>26403.8</v>
      </c>
      <c r="F982" s="377" t="s">
        <v>2589</v>
      </c>
      <c r="G982" s="380"/>
      <c r="H982" s="380"/>
      <c r="I982" s="416">
        <v>44784</v>
      </c>
      <c r="J982" s="380"/>
    </row>
    <row r="983" spans="1:10" s="383" customFormat="1" ht="48" x14ac:dyDescent="0.25">
      <c r="A983" s="377" t="s">
        <v>2631</v>
      </c>
      <c r="B983" s="377" t="s">
        <v>1436</v>
      </c>
      <c r="C983" s="380"/>
      <c r="D983" s="378"/>
      <c r="E983" s="379">
        <v>25000</v>
      </c>
      <c r="F983" s="377" t="s">
        <v>2595</v>
      </c>
      <c r="G983" s="380"/>
      <c r="H983" s="380"/>
      <c r="I983" s="416">
        <v>44797</v>
      </c>
      <c r="J983" s="380"/>
    </row>
    <row r="984" spans="1:10" s="383" customFormat="1" ht="36" x14ac:dyDescent="0.25">
      <c r="A984" s="377" t="s">
        <v>2632</v>
      </c>
      <c r="B984" s="377" t="s">
        <v>1436</v>
      </c>
      <c r="C984" s="380"/>
      <c r="D984" s="378"/>
      <c r="E984" s="379">
        <v>18000</v>
      </c>
      <c r="F984" s="377" t="s">
        <v>2633</v>
      </c>
      <c r="G984" s="380"/>
      <c r="H984" s="380"/>
      <c r="I984" s="416">
        <v>44809</v>
      </c>
      <c r="J984" s="380"/>
    </row>
    <row r="985" spans="1:10" s="383" customFormat="1" ht="36" x14ac:dyDescent="0.25">
      <c r="A985" s="377" t="s">
        <v>2634</v>
      </c>
      <c r="B985" s="377" t="s">
        <v>1436</v>
      </c>
      <c r="C985" s="380"/>
      <c r="D985" s="378"/>
      <c r="E985" s="379">
        <v>22985.86</v>
      </c>
      <c r="F985" s="377" t="s">
        <v>2635</v>
      </c>
      <c r="G985" s="380"/>
      <c r="H985" s="380"/>
      <c r="I985" s="416">
        <v>44245</v>
      </c>
      <c r="J985" s="380"/>
    </row>
    <row r="986" spans="1:10" s="383" customFormat="1" ht="24" x14ac:dyDescent="0.25">
      <c r="A986" s="377" t="s">
        <v>2636</v>
      </c>
      <c r="B986" s="377" t="s">
        <v>1436</v>
      </c>
      <c r="C986" s="380"/>
      <c r="D986" s="378"/>
      <c r="E986" s="379">
        <v>18000</v>
      </c>
      <c r="F986" s="377" t="s">
        <v>2637</v>
      </c>
      <c r="G986" s="380"/>
      <c r="H986" s="380"/>
      <c r="I986" s="416">
        <v>44257</v>
      </c>
      <c r="J986" s="380"/>
    </row>
    <row r="987" spans="1:10" s="383" customFormat="1" ht="24" x14ac:dyDescent="0.25">
      <c r="A987" s="377" t="s">
        <v>2638</v>
      </c>
      <c r="B987" s="377" t="s">
        <v>1436</v>
      </c>
      <c r="C987" s="380"/>
      <c r="D987" s="378"/>
      <c r="E987" s="379">
        <v>18096</v>
      </c>
      <c r="F987" s="377" t="s">
        <v>2639</v>
      </c>
      <c r="G987" s="380"/>
      <c r="H987" s="380"/>
      <c r="I987" s="416">
        <v>44260</v>
      </c>
      <c r="J987" s="380"/>
    </row>
    <row r="988" spans="1:10" s="383" customFormat="1" ht="36" x14ac:dyDescent="0.25">
      <c r="A988" s="377" t="s">
        <v>2640</v>
      </c>
      <c r="B988" s="377" t="s">
        <v>1436</v>
      </c>
      <c r="C988" s="380"/>
      <c r="D988" s="378"/>
      <c r="E988" s="379">
        <v>20400</v>
      </c>
      <c r="F988" s="377" t="s">
        <v>2641</v>
      </c>
      <c r="G988" s="380"/>
      <c r="H988" s="380"/>
      <c r="I988" s="416">
        <v>44263</v>
      </c>
      <c r="J988" s="380"/>
    </row>
    <row r="989" spans="1:10" s="383" customFormat="1" ht="24" x14ac:dyDescent="0.25">
      <c r="A989" s="377" t="s">
        <v>2642</v>
      </c>
      <c r="B989" s="377" t="s">
        <v>1436</v>
      </c>
      <c r="C989" s="380"/>
      <c r="D989" s="378"/>
      <c r="E989" s="379">
        <v>34320</v>
      </c>
      <c r="F989" s="377" t="s">
        <v>2643</v>
      </c>
      <c r="G989" s="380"/>
      <c r="H989" s="380"/>
      <c r="I989" s="416">
        <v>44264</v>
      </c>
      <c r="J989" s="380"/>
    </row>
    <row r="990" spans="1:10" s="383" customFormat="1" ht="36" x14ac:dyDescent="0.25">
      <c r="A990" s="377" t="s">
        <v>2644</v>
      </c>
      <c r="B990" s="377" t="s">
        <v>1436</v>
      </c>
      <c r="C990" s="380"/>
      <c r="D990" s="378"/>
      <c r="E990" s="379">
        <v>18975</v>
      </c>
      <c r="F990" s="377" t="s">
        <v>2645</v>
      </c>
      <c r="G990" s="380"/>
      <c r="H990" s="380"/>
      <c r="I990" s="416">
        <v>44264</v>
      </c>
      <c r="J990" s="380"/>
    </row>
    <row r="991" spans="1:10" s="383" customFormat="1" ht="24" x14ac:dyDescent="0.25">
      <c r="A991" s="377" t="s">
        <v>2646</v>
      </c>
      <c r="B991" s="377" t="s">
        <v>1436</v>
      </c>
      <c r="C991" s="380"/>
      <c r="D991" s="378"/>
      <c r="E991" s="379">
        <v>21504</v>
      </c>
      <c r="F991" s="377" t="s">
        <v>2647</v>
      </c>
      <c r="G991" s="380"/>
      <c r="H991" s="380"/>
      <c r="I991" s="416">
        <v>44266</v>
      </c>
      <c r="J991" s="380"/>
    </row>
    <row r="992" spans="1:10" s="383" customFormat="1" ht="24" x14ac:dyDescent="0.25">
      <c r="A992" s="377" t="s">
        <v>2648</v>
      </c>
      <c r="B992" s="377" t="s">
        <v>1436</v>
      </c>
      <c r="C992" s="380"/>
      <c r="D992" s="378"/>
      <c r="E992" s="379">
        <v>33018</v>
      </c>
      <c r="F992" s="377" t="s">
        <v>2643</v>
      </c>
      <c r="G992" s="380"/>
      <c r="H992" s="380"/>
      <c r="I992" s="416">
        <v>44273</v>
      </c>
      <c r="J992" s="380"/>
    </row>
    <row r="993" spans="1:10" s="383" customFormat="1" ht="24" x14ac:dyDescent="0.25">
      <c r="A993" s="377" t="s">
        <v>2649</v>
      </c>
      <c r="B993" s="377" t="s">
        <v>1436</v>
      </c>
      <c r="C993" s="380"/>
      <c r="D993" s="378"/>
      <c r="E993" s="379">
        <v>29600</v>
      </c>
      <c r="F993" s="377" t="s">
        <v>2643</v>
      </c>
      <c r="G993" s="380"/>
      <c r="H993" s="380"/>
      <c r="I993" s="416">
        <v>44273</v>
      </c>
      <c r="J993" s="380"/>
    </row>
    <row r="994" spans="1:10" s="383" customFormat="1" ht="72" x14ac:dyDescent="0.25">
      <c r="A994" s="377" t="s">
        <v>2650</v>
      </c>
      <c r="B994" s="377" t="s">
        <v>1436</v>
      </c>
      <c r="C994" s="380"/>
      <c r="D994" s="378"/>
      <c r="E994" s="379">
        <v>22434.16</v>
      </c>
      <c r="F994" s="377" t="s">
        <v>2651</v>
      </c>
      <c r="G994" s="380"/>
      <c r="H994" s="380"/>
      <c r="I994" s="416">
        <v>44280</v>
      </c>
      <c r="J994" s="380"/>
    </row>
    <row r="995" spans="1:10" s="383" customFormat="1" ht="72" x14ac:dyDescent="0.25">
      <c r="A995" s="377" t="s">
        <v>2650</v>
      </c>
      <c r="B995" s="377" t="s">
        <v>1436</v>
      </c>
      <c r="C995" s="380"/>
      <c r="D995" s="378"/>
      <c r="E995" s="379">
        <v>54600.959999999999</v>
      </c>
      <c r="F995" s="377" t="s">
        <v>2651</v>
      </c>
      <c r="G995" s="380"/>
      <c r="H995" s="380"/>
      <c r="I995" s="416">
        <v>44280</v>
      </c>
      <c r="J995" s="380"/>
    </row>
    <row r="996" spans="1:10" s="383" customFormat="1" ht="36" x14ac:dyDescent="0.25">
      <c r="A996" s="377" t="s">
        <v>2652</v>
      </c>
      <c r="B996" s="377" t="s">
        <v>1436</v>
      </c>
      <c r="C996" s="380"/>
      <c r="D996" s="378"/>
      <c r="E996" s="379">
        <v>24997.7</v>
      </c>
      <c r="F996" s="377" t="s">
        <v>2645</v>
      </c>
      <c r="G996" s="380"/>
      <c r="H996" s="380"/>
      <c r="I996" s="416">
        <v>44285</v>
      </c>
      <c r="J996" s="380"/>
    </row>
    <row r="997" spans="1:10" s="383" customFormat="1" ht="36" x14ac:dyDescent="0.25">
      <c r="A997" s="377" t="s">
        <v>2653</v>
      </c>
      <c r="B997" s="377" t="s">
        <v>1436</v>
      </c>
      <c r="C997" s="380"/>
      <c r="D997" s="378"/>
      <c r="E997" s="379">
        <v>22093.599999999999</v>
      </c>
      <c r="F997" s="377" t="s">
        <v>2654</v>
      </c>
      <c r="G997" s="380"/>
      <c r="H997" s="380"/>
      <c r="I997" s="416">
        <v>44291</v>
      </c>
      <c r="J997" s="380"/>
    </row>
    <row r="998" spans="1:10" s="383" customFormat="1" ht="36" x14ac:dyDescent="0.25">
      <c r="A998" s="377" t="s">
        <v>2655</v>
      </c>
      <c r="B998" s="377" t="s">
        <v>1436</v>
      </c>
      <c r="C998" s="380"/>
      <c r="D998" s="378"/>
      <c r="E998" s="379">
        <v>18913.5</v>
      </c>
      <c r="F998" s="377" t="s">
        <v>2635</v>
      </c>
      <c r="G998" s="380"/>
      <c r="H998" s="380"/>
      <c r="I998" s="416">
        <v>44291</v>
      </c>
      <c r="J998" s="380"/>
    </row>
    <row r="999" spans="1:10" s="383" customFormat="1" ht="24" x14ac:dyDescent="0.25">
      <c r="A999" s="377" t="s">
        <v>2656</v>
      </c>
      <c r="B999" s="377" t="s">
        <v>1436</v>
      </c>
      <c r="C999" s="380"/>
      <c r="D999" s="378"/>
      <c r="E999" s="379">
        <v>29027.53</v>
      </c>
      <c r="F999" s="377" t="s">
        <v>2657</v>
      </c>
      <c r="G999" s="380"/>
      <c r="H999" s="380"/>
      <c r="I999" s="416">
        <v>44300</v>
      </c>
      <c r="J999" s="380"/>
    </row>
    <row r="1000" spans="1:10" s="383" customFormat="1" ht="24" x14ac:dyDescent="0.25">
      <c r="A1000" s="377" t="s">
        <v>2658</v>
      </c>
      <c r="B1000" s="377" t="s">
        <v>1436</v>
      </c>
      <c r="C1000" s="380"/>
      <c r="D1000" s="378"/>
      <c r="E1000" s="379">
        <v>24050</v>
      </c>
      <c r="F1000" s="377" t="s">
        <v>2643</v>
      </c>
      <c r="G1000" s="380"/>
      <c r="H1000" s="380"/>
      <c r="I1000" s="416">
        <v>44308</v>
      </c>
      <c r="J1000" s="380"/>
    </row>
    <row r="1001" spans="1:10" s="383" customFormat="1" ht="24" x14ac:dyDescent="0.25">
      <c r="A1001" s="377" t="s">
        <v>2659</v>
      </c>
      <c r="B1001" s="377" t="s">
        <v>1436</v>
      </c>
      <c r="C1001" s="380"/>
      <c r="D1001" s="378"/>
      <c r="E1001" s="379">
        <v>26972.400000000001</v>
      </c>
      <c r="F1001" s="377" t="s">
        <v>2660</v>
      </c>
      <c r="G1001" s="380"/>
      <c r="H1001" s="380"/>
      <c r="I1001" s="416">
        <v>44313</v>
      </c>
      <c r="J1001" s="380"/>
    </row>
    <row r="1002" spans="1:10" s="383" customFormat="1" ht="24" x14ac:dyDescent="0.25">
      <c r="A1002" s="377" t="s">
        <v>2661</v>
      </c>
      <c r="B1002" s="377" t="s">
        <v>1436</v>
      </c>
      <c r="C1002" s="380"/>
      <c r="D1002" s="378"/>
      <c r="E1002" s="379">
        <v>33103</v>
      </c>
      <c r="F1002" s="377" t="s">
        <v>2643</v>
      </c>
      <c r="G1002" s="380"/>
      <c r="H1002" s="380"/>
      <c r="I1002" s="416">
        <v>44313</v>
      </c>
      <c r="J1002" s="380"/>
    </row>
    <row r="1003" spans="1:10" s="383" customFormat="1" ht="24" x14ac:dyDescent="0.25">
      <c r="A1003" s="377" t="s">
        <v>2662</v>
      </c>
      <c r="B1003" s="377" t="s">
        <v>1436</v>
      </c>
      <c r="C1003" s="380"/>
      <c r="D1003" s="378"/>
      <c r="E1003" s="379">
        <v>33000</v>
      </c>
      <c r="F1003" s="377" t="s">
        <v>2600</v>
      </c>
      <c r="G1003" s="380"/>
      <c r="H1003" s="380"/>
      <c r="I1003" s="416">
        <v>44316</v>
      </c>
      <c r="J1003" s="380"/>
    </row>
    <row r="1004" spans="1:10" s="383" customFormat="1" ht="24" x14ac:dyDescent="0.25">
      <c r="A1004" s="377" t="s">
        <v>2663</v>
      </c>
      <c r="B1004" s="377" t="s">
        <v>1436</v>
      </c>
      <c r="C1004" s="380"/>
      <c r="D1004" s="378"/>
      <c r="E1004" s="379">
        <v>21535</v>
      </c>
      <c r="F1004" s="377" t="s">
        <v>2664</v>
      </c>
      <c r="G1004" s="380"/>
      <c r="H1004" s="380"/>
      <c r="I1004" s="416">
        <v>44320</v>
      </c>
      <c r="J1004" s="380"/>
    </row>
    <row r="1005" spans="1:10" s="383" customFormat="1" ht="24" x14ac:dyDescent="0.25">
      <c r="A1005" s="377" t="s">
        <v>2638</v>
      </c>
      <c r="B1005" s="377" t="s">
        <v>1436</v>
      </c>
      <c r="C1005" s="380"/>
      <c r="D1005" s="378"/>
      <c r="E1005" s="379">
        <v>23040</v>
      </c>
      <c r="F1005" s="377" t="s">
        <v>2639</v>
      </c>
      <c r="G1005" s="380"/>
      <c r="H1005" s="380"/>
      <c r="I1005" s="416">
        <v>44329</v>
      </c>
      <c r="J1005" s="380"/>
    </row>
    <row r="1006" spans="1:10" s="383" customFormat="1" ht="24" x14ac:dyDescent="0.25">
      <c r="A1006" s="377" t="s">
        <v>2649</v>
      </c>
      <c r="B1006" s="377" t="s">
        <v>1436</v>
      </c>
      <c r="C1006" s="380"/>
      <c r="D1006" s="378"/>
      <c r="E1006" s="379">
        <v>25220</v>
      </c>
      <c r="F1006" s="377" t="s">
        <v>2643</v>
      </c>
      <c r="G1006" s="380"/>
      <c r="H1006" s="380"/>
      <c r="I1006" s="416">
        <v>44329</v>
      </c>
      <c r="J1006" s="380"/>
    </row>
    <row r="1007" spans="1:10" s="383" customFormat="1" ht="24" x14ac:dyDescent="0.25">
      <c r="A1007" s="377" t="s">
        <v>2665</v>
      </c>
      <c r="B1007" s="377" t="s">
        <v>1436</v>
      </c>
      <c r="C1007" s="380"/>
      <c r="D1007" s="378"/>
      <c r="E1007" s="379">
        <v>107850</v>
      </c>
      <c r="F1007" s="377" t="s">
        <v>2600</v>
      </c>
      <c r="G1007" s="380"/>
      <c r="H1007" s="380"/>
      <c r="I1007" s="416">
        <v>44330</v>
      </c>
      <c r="J1007" s="380"/>
    </row>
    <row r="1008" spans="1:10" s="383" customFormat="1" ht="24" x14ac:dyDescent="0.25">
      <c r="A1008" s="377" t="s">
        <v>2665</v>
      </c>
      <c r="B1008" s="377" t="s">
        <v>1436</v>
      </c>
      <c r="C1008" s="380"/>
      <c r="D1008" s="378"/>
      <c r="E1008" s="379">
        <v>64710</v>
      </c>
      <c r="F1008" s="377" t="s">
        <v>2600</v>
      </c>
      <c r="G1008" s="380"/>
      <c r="H1008" s="380"/>
      <c r="I1008" s="416">
        <v>44330</v>
      </c>
      <c r="J1008" s="380"/>
    </row>
    <row r="1009" spans="1:10" s="383" customFormat="1" ht="24" x14ac:dyDescent="0.25">
      <c r="A1009" s="377" t="s">
        <v>2666</v>
      </c>
      <c r="B1009" s="377" t="s">
        <v>1436</v>
      </c>
      <c r="C1009" s="380"/>
      <c r="D1009" s="378"/>
      <c r="E1009" s="379">
        <v>18875</v>
      </c>
      <c r="F1009" s="377" t="s">
        <v>2667</v>
      </c>
      <c r="G1009" s="380"/>
      <c r="H1009" s="380"/>
      <c r="I1009" s="416">
        <v>44331</v>
      </c>
      <c r="J1009" s="380"/>
    </row>
    <row r="1010" spans="1:10" s="383" customFormat="1" ht="24" x14ac:dyDescent="0.25">
      <c r="A1010" s="377" t="s">
        <v>2668</v>
      </c>
      <c r="B1010" s="377" t="s">
        <v>1436</v>
      </c>
      <c r="C1010" s="380"/>
      <c r="D1010" s="378"/>
      <c r="E1010" s="379">
        <v>25680.35</v>
      </c>
      <c r="F1010" s="377" t="s">
        <v>2643</v>
      </c>
      <c r="G1010" s="380"/>
      <c r="H1010" s="380"/>
      <c r="I1010" s="416">
        <v>44334</v>
      </c>
      <c r="J1010" s="380"/>
    </row>
    <row r="1011" spans="1:10" s="383" customFormat="1" ht="36" x14ac:dyDescent="0.25">
      <c r="A1011" s="377" t="s">
        <v>2669</v>
      </c>
      <c r="B1011" s="377" t="s">
        <v>1436</v>
      </c>
      <c r="C1011" s="380"/>
      <c r="D1011" s="378"/>
      <c r="E1011" s="379">
        <v>43773.4</v>
      </c>
      <c r="F1011" s="377" t="s">
        <v>2670</v>
      </c>
      <c r="G1011" s="380"/>
      <c r="H1011" s="380"/>
      <c r="I1011" s="416">
        <v>44334</v>
      </c>
      <c r="J1011" s="380"/>
    </row>
    <row r="1012" spans="1:10" s="383" customFormat="1" ht="24" x14ac:dyDescent="0.25">
      <c r="A1012" s="377" t="s">
        <v>2671</v>
      </c>
      <c r="B1012" s="377" t="s">
        <v>1436</v>
      </c>
      <c r="C1012" s="380"/>
      <c r="D1012" s="378"/>
      <c r="E1012" s="379">
        <v>20000</v>
      </c>
      <c r="F1012" s="377" t="s">
        <v>2667</v>
      </c>
      <c r="G1012" s="380"/>
      <c r="H1012" s="380"/>
      <c r="I1012" s="416">
        <v>44334</v>
      </c>
      <c r="J1012" s="380"/>
    </row>
    <row r="1013" spans="1:10" s="383" customFormat="1" ht="24" x14ac:dyDescent="0.25">
      <c r="A1013" s="377" t="s">
        <v>2672</v>
      </c>
      <c r="B1013" s="377" t="s">
        <v>1436</v>
      </c>
      <c r="C1013" s="380"/>
      <c r="D1013" s="378"/>
      <c r="E1013" s="379">
        <v>28000</v>
      </c>
      <c r="F1013" s="377" t="s">
        <v>2667</v>
      </c>
      <c r="G1013" s="380"/>
      <c r="H1013" s="380"/>
      <c r="I1013" s="416">
        <v>44342</v>
      </c>
      <c r="J1013" s="380"/>
    </row>
    <row r="1014" spans="1:10" s="383" customFormat="1" ht="36" x14ac:dyDescent="0.25">
      <c r="A1014" s="377" t="s">
        <v>2673</v>
      </c>
      <c r="B1014" s="377" t="s">
        <v>1436</v>
      </c>
      <c r="C1014" s="380"/>
      <c r="D1014" s="378"/>
      <c r="E1014" s="379">
        <v>19996</v>
      </c>
      <c r="F1014" s="377" t="s">
        <v>2674</v>
      </c>
      <c r="G1014" s="380"/>
      <c r="H1014" s="380"/>
      <c r="I1014" s="416">
        <v>44347</v>
      </c>
      <c r="J1014" s="380"/>
    </row>
    <row r="1015" spans="1:10" s="383" customFormat="1" ht="24" x14ac:dyDescent="0.25">
      <c r="A1015" s="377" t="s">
        <v>2675</v>
      </c>
      <c r="B1015" s="377" t="s">
        <v>1436</v>
      </c>
      <c r="C1015" s="380"/>
      <c r="D1015" s="378"/>
      <c r="E1015" s="379">
        <v>27892</v>
      </c>
      <c r="F1015" s="377" t="s">
        <v>2676</v>
      </c>
      <c r="G1015" s="380"/>
      <c r="H1015" s="380"/>
      <c r="I1015" s="416">
        <v>44350</v>
      </c>
      <c r="J1015" s="380"/>
    </row>
    <row r="1016" spans="1:10" s="383" customFormat="1" ht="36" x14ac:dyDescent="0.25">
      <c r="A1016" s="377" t="s">
        <v>2669</v>
      </c>
      <c r="B1016" s="377" t="s">
        <v>1436</v>
      </c>
      <c r="C1016" s="380"/>
      <c r="D1016" s="378"/>
      <c r="E1016" s="379">
        <v>63988.55</v>
      </c>
      <c r="F1016" s="377" t="s">
        <v>2670</v>
      </c>
      <c r="G1016" s="380"/>
      <c r="H1016" s="380"/>
      <c r="I1016" s="416">
        <v>44350</v>
      </c>
      <c r="J1016" s="380"/>
    </row>
    <row r="1017" spans="1:10" s="383" customFormat="1" ht="24" x14ac:dyDescent="0.25">
      <c r="A1017" s="377" t="s">
        <v>2649</v>
      </c>
      <c r="B1017" s="377" t="s">
        <v>1436</v>
      </c>
      <c r="C1017" s="380"/>
      <c r="D1017" s="378"/>
      <c r="E1017" s="379">
        <v>35100</v>
      </c>
      <c r="F1017" s="377" t="s">
        <v>2643</v>
      </c>
      <c r="G1017" s="380"/>
      <c r="H1017" s="380"/>
      <c r="I1017" s="416">
        <v>44351</v>
      </c>
      <c r="J1017" s="380"/>
    </row>
    <row r="1018" spans="1:10" s="383" customFormat="1" ht="24" x14ac:dyDescent="0.25">
      <c r="A1018" s="377" t="s">
        <v>2675</v>
      </c>
      <c r="B1018" s="377" t="s">
        <v>1436</v>
      </c>
      <c r="C1018" s="380"/>
      <c r="D1018" s="378"/>
      <c r="E1018" s="379">
        <v>23522</v>
      </c>
      <c r="F1018" s="377" t="s">
        <v>2676</v>
      </c>
      <c r="G1018" s="380"/>
      <c r="H1018" s="380"/>
      <c r="I1018" s="416">
        <v>44351</v>
      </c>
      <c r="J1018" s="380"/>
    </row>
    <row r="1019" spans="1:10" s="383" customFormat="1" ht="24" x14ac:dyDescent="0.25">
      <c r="A1019" s="377" t="s">
        <v>2638</v>
      </c>
      <c r="B1019" s="377" t="s">
        <v>1436</v>
      </c>
      <c r="C1019" s="380"/>
      <c r="D1019" s="378"/>
      <c r="E1019" s="379">
        <v>23040</v>
      </c>
      <c r="F1019" s="377" t="s">
        <v>2639</v>
      </c>
      <c r="G1019" s="380"/>
      <c r="H1019" s="380"/>
      <c r="I1019" s="416">
        <v>44361</v>
      </c>
      <c r="J1019" s="380"/>
    </row>
    <row r="1020" spans="1:10" s="383" customFormat="1" ht="36" x14ac:dyDescent="0.25">
      <c r="A1020" s="377" t="s">
        <v>2677</v>
      </c>
      <c r="B1020" s="377" t="s">
        <v>1436</v>
      </c>
      <c r="C1020" s="380"/>
      <c r="D1020" s="378"/>
      <c r="E1020" s="379">
        <v>23481.9</v>
      </c>
      <c r="F1020" s="377" t="s">
        <v>2674</v>
      </c>
      <c r="G1020" s="380"/>
      <c r="H1020" s="380"/>
      <c r="I1020" s="416">
        <v>44361</v>
      </c>
      <c r="J1020" s="380"/>
    </row>
    <row r="1021" spans="1:10" s="383" customFormat="1" ht="24" x14ac:dyDescent="0.25">
      <c r="A1021" s="377" t="s">
        <v>2678</v>
      </c>
      <c r="B1021" s="377" t="s">
        <v>1436</v>
      </c>
      <c r="C1021" s="380"/>
      <c r="D1021" s="378"/>
      <c r="E1021" s="379">
        <v>28769.5</v>
      </c>
      <c r="F1021" s="377" t="s">
        <v>2639</v>
      </c>
      <c r="G1021" s="380"/>
      <c r="H1021" s="380"/>
      <c r="I1021" s="416">
        <v>44364</v>
      </c>
      <c r="J1021" s="380"/>
    </row>
    <row r="1022" spans="1:10" s="383" customFormat="1" ht="24" x14ac:dyDescent="0.25">
      <c r="A1022" s="377" t="s">
        <v>2679</v>
      </c>
      <c r="B1022" s="377" t="s">
        <v>1436</v>
      </c>
      <c r="C1022" s="380"/>
      <c r="D1022" s="378"/>
      <c r="E1022" s="379">
        <v>33300</v>
      </c>
      <c r="F1022" s="377" t="s">
        <v>2643</v>
      </c>
      <c r="G1022" s="380"/>
      <c r="H1022" s="380"/>
      <c r="I1022" s="416">
        <v>44364</v>
      </c>
      <c r="J1022" s="380"/>
    </row>
    <row r="1023" spans="1:10" s="383" customFormat="1" ht="24" x14ac:dyDescent="0.25">
      <c r="A1023" s="377" t="s">
        <v>2638</v>
      </c>
      <c r="B1023" s="377" t="s">
        <v>1436</v>
      </c>
      <c r="C1023" s="380"/>
      <c r="D1023" s="378"/>
      <c r="E1023" s="379">
        <v>35188</v>
      </c>
      <c r="F1023" s="377" t="s">
        <v>2643</v>
      </c>
      <c r="G1023" s="380"/>
      <c r="H1023" s="380"/>
      <c r="I1023" s="416">
        <v>44368</v>
      </c>
      <c r="J1023" s="380"/>
    </row>
    <row r="1024" spans="1:10" s="383" customFormat="1" ht="36" x14ac:dyDescent="0.25">
      <c r="A1024" s="377" t="s">
        <v>2680</v>
      </c>
      <c r="B1024" s="377" t="s">
        <v>1436</v>
      </c>
      <c r="C1024" s="380"/>
      <c r="D1024" s="378"/>
      <c r="E1024" s="379">
        <v>23504.9</v>
      </c>
      <c r="F1024" s="377" t="s">
        <v>2635</v>
      </c>
      <c r="G1024" s="380"/>
      <c r="H1024" s="380"/>
      <c r="I1024" s="416">
        <v>44369</v>
      </c>
      <c r="J1024" s="380"/>
    </row>
    <row r="1025" spans="1:10" s="383" customFormat="1" ht="36" x14ac:dyDescent="0.25">
      <c r="A1025" s="377" t="s">
        <v>2681</v>
      </c>
      <c r="B1025" s="377" t="s">
        <v>1436</v>
      </c>
      <c r="C1025" s="380"/>
      <c r="D1025" s="378"/>
      <c r="E1025" s="379">
        <v>18785</v>
      </c>
      <c r="F1025" s="377" t="s">
        <v>2674</v>
      </c>
      <c r="G1025" s="380"/>
      <c r="H1025" s="380"/>
      <c r="I1025" s="416">
        <v>44378</v>
      </c>
      <c r="J1025" s="380"/>
    </row>
    <row r="1026" spans="1:10" s="383" customFormat="1" ht="36" x14ac:dyDescent="0.25">
      <c r="A1026" s="377" t="s">
        <v>2680</v>
      </c>
      <c r="B1026" s="377" t="s">
        <v>1436</v>
      </c>
      <c r="C1026" s="380"/>
      <c r="D1026" s="378"/>
      <c r="E1026" s="379">
        <v>44674.6</v>
      </c>
      <c r="F1026" s="377" t="s">
        <v>2635</v>
      </c>
      <c r="G1026" s="380"/>
      <c r="H1026" s="380"/>
      <c r="I1026" s="416">
        <v>44382</v>
      </c>
      <c r="J1026" s="380"/>
    </row>
    <row r="1027" spans="1:10" s="383" customFormat="1" ht="60" x14ac:dyDescent="0.25">
      <c r="A1027" s="377" t="s">
        <v>2682</v>
      </c>
      <c r="B1027" s="377" t="s">
        <v>1436</v>
      </c>
      <c r="C1027" s="380"/>
      <c r="D1027" s="378"/>
      <c r="E1027" s="379">
        <v>19762</v>
      </c>
      <c r="F1027" s="377" t="s">
        <v>2683</v>
      </c>
      <c r="G1027" s="380"/>
      <c r="H1027" s="380"/>
      <c r="I1027" s="416">
        <v>44382</v>
      </c>
      <c r="J1027" s="380"/>
    </row>
    <row r="1028" spans="1:10" s="383" customFormat="1" ht="24" x14ac:dyDescent="0.25">
      <c r="A1028" s="377" t="s">
        <v>2684</v>
      </c>
      <c r="B1028" s="377" t="s">
        <v>1436</v>
      </c>
      <c r="C1028" s="380"/>
      <c r="D1028" s="378"/>
      <c r="E1028" s="379">
        <v>20575.72</v>
      </c>
      <c r="F1028" s="377" t="s">
        <v>2643</v>
      </c>
      <c r="G1028" s="380"/>
      <c r="H1028" s="380"/>
      <c r="I1028" s="416">
        <v>44390</v>
      </c>
      <c r="J1028" s="380"/>
    </row>
    <row r="1029" spans="1:10" s="383" customFormat="1" ht="36" x14ac:dyDescent="0.25">
      <c r="A1029" s="377" t="s">
        <v>2680</v>
      </c>
      <c r="B1029" s="377" t="s">
        <v>1436</v>
      </c>
      <c r="C1029" s="380"/>
      <c r="D1029" s="378"/>
      <c r="E1029" s="379">
        <v>21607.55</v>
      </c>
      <c r="F1029" s="377" t="s">
        <v>2635</v>
      </c>
      <c r="G1029" s="380"/>
      <c r="H1029" s="380"/>
      <c r="I1029" s="416">
        <v>44412</v>
      </c>
      <c r="J1029" s="380"/>
    </row>
    <row r="1030" spans="1:10" s="383" customFormat="1" ht="24" x14ac:dyDescent="0.25">
      <c r="A1030" s="377" t="s">
        <v>2685</v>
      </c>
      <c r="B1030" s="377" t="s">
        <v>1436</v>
      </c>
      <c r="C1030" s="380"/>
      <c r="D1030" s="378"/>
      <c r="E1030" s="379">
        <v>18885.5</v>
      </c>
      <c r="F1030" s="377" t="s">
        <v>2639</v>
      </c>
      <c r="G1030" s="380"/>
      <c r="H1030" s="380"/>
      <c r="I1030" s="416">
        <v>44413</v>
      </c>
      <c r="J1030" s="380"/>
    </row>
    <row r="1031" spans="1:10" s="383" customFormat="1" ht="36" x14ac:dyDescent="0.25">
      <c r="A1031" s="377" t="s">
        <v>2686</v>
      </c>
      <c r="B1031" s="377" t="s">
        <v>1436</v>
      </c>
      <c r="C1031" s="380"/>
      <c r="D1031" s="378"/>
      <c r="E1031" s="379">
        <v>21355.64</v>
      </c>
      <c r="F1031" s="377" t="s">
        <v>2654</v>
      </c>
      <c r="G1031" s="380"/>
      <c r="H1031" s="380"/>
      <c r="I1031" s="416">
        <v>44413</v>
      </c>
      <c r="J1031" s="380"/>
    </row>
    <row r="1032" spans="1:10" s="383" customFormat="1" ht="36" x14ac:dyDescent="0.25">
      <c r="A1032" s="377" t="s">
        <v>2687</v>
      </c>
      <c r="B1032" s="377" t="s">
        <v>1436</v>
      </c>
      <c r="C1032" s="380"/>
      <c r="D1032" s="378"/>
      <c r="E1032" s="379">
        <v>18329.93</v>
      </c>
      <c r="F1032" s="377" t="s">
        <v>2635</v>
      </c>
      <c r="G1032" s="380"/>
      <c r="H1032" s="380"/>
      <c r="I1032" s="416">
        <v>44414</v>
      </c>
      <c r="J1032" s="380"/>
    </row>
    <row r="1033" spans="1:10" s="383" customFormat="1" ht="24" x14ac:dyDescent="0.25">
      <c r="A1033" s="377" t="s">
        <v>2638</v>
      </c>
      <c r="B1033" s="377" t="s">
        <v>1436</v>
      </c>
      <c r="C1033" s="380"/>
      <c r="D1033" s="378"/>
      <c r="E1033" s="379">
        <v>18864.8</v>
      </c>
      <c r="F1033" s="377" t="s">
        <v>2643</v>
      </c>
      <c r="G1033" s="380"/>
      <c r="H1033" s="380"/>
      <c r="I1033" s="416">
        <v>44414</v>
      </c>
      <c r="J1033" s="380"/>
    </row>
    <row r="1034" spans="1:10" s="383" customFormat="1" ht="24" x14ac:dyDescent="0.25">
      <c r="A1034" s="377" t="s">
        <v>2688</v>
      </c>
      <c r="B1034" s="377" t="s">
        <v>1436</v>
      </c>
      <c r="C1034" s="380"/>
      <c r="D1034" s="378"/>
      <c r="E1034" s="379">
        <v>21696.75</v>
      </c>
      <c r="F1034" s="377" t="s">
        <v>2643</v>
      </c>
      <c r="G1034" s="380"/>
      <c r="H1034" s="380"/>
      <c r="I1034" s="416">
        <v>44419</v>
      </c>
      <c r="J1034" s="380"/>
    </row>
    <row r="1035" spans="1:10" s="383" customFormat="1" ht="24" x14ac:dyDescent="0.25">
      <c r="A1035" s="377" t="s">
        <v>2638</v>
      </c>
      <c r="B1035" s="377" t="s">
        <v>1436</v>
      </c>
      <c r="C1035" s="380"/>
      <c r="D1035" s="378"/>
      <c r="E1035" s="379">
        <v>23850</v>
      </c>
      <c r="F1035" s="377" t="s">
        <v>2689</v>
      </c>
      <c r="G1035" s="380"/>
      <c r="H1035" s="380"/>
      <c r="I1035" s="416">
        <v>44419</v>
      </c>
      <c r="J1035" s="380"/>
    </row>
    <row r="1036" spans="1:10" s="383" customFormat="1" ht="24" x14ac:dyDescent="0.25">
      <c r="A1036" s="377" t="s">
        <v>2638</v>
      </c>
      <c r="B1036" s="377" t="s">
        <v>1436</v>
      </c>
      <c r="C1036" s="380"/>
      <c r="D1036" s="378"/>
      <c r="E1036" s="379">
        <v>34400</v>
      </c>
      <c r="F1036" s="377" t="s">
        <v>2690</v>
      </c>
      <c r="G1036" s="380"/>
      <c r="H1036" s="380"/>
      <c r="I1036" s="416">
        <v>44425</v>
      </c>
      <c r="J1036" s="380"/>
    </row>
    <row r="1037" spans="1:10" s="383" customFormat="1" ht="24" x14ac:dyDescent="0.25">
      <c r="A1037" s="377" t="s">
        <v>2691</v>
      </c>
      <c r="B1037" s="377" t="s">
        <v>1436</v>
      </c>
      <c r="C1037" s="380"/>
      <c r="D1037" s="378"/>
      <c r="E1037" s="379">
        <v>18896</v>
      </c>
      <c r="F1037" s="377" t="s">
        <v>2692</v>
      </c>
      <c r="G1037" s="380"/>
      <c r="H1037" s="380"/>
      <c r="I1037" s="416">
        <v>44431</v>
      </c>
      <c r="J1037" s="380"/>
    </row>
    <row r="1038" spans="1:10" s="383" customFormat="1" ht="24" x14ac:dyDescent="0.25">
      <c r="A1038" s="377" t="s">
        <v>2638</v>
      </c>
      <c r="B1038" s="377" t="s">
        <v>1436</v>
      </c>
      <c r="C1038" s="380"/>
      <c r="D1038" s="378"/>
      <c r="E1038" s="379">
        <v>35188</v>
      </c>
      <c r="F1038" s="377" t="s">
        <v>2643</v>
      </c>
      <c r="G1038" s="380"/>
      <c r="H1038" s="380"/>
      <c r="I1038" s="416">
        <v>44440</v>
      </c>
      <c r="J1038" s="380"/>
    </row>
    <row r="1039" spans="1:10" s="383" customFormat="1" ht="36" x14ac:dyDescent="0.25">
      <c r="A1039" s="377" t="s">
        <v>2693</v>
      </c>
      <c r="B1039" s="377" t="s">
        <v>1436</v>
      </c>
      <c r="C1039" s="380"/>
      <c r="D1039" s="378"/>
      <c r="E1039" s="379">
        <v>18244</v>
      </c>
      <c r="F1039" s="377" t="s">
        <v>2694</v>
      </c>
      <c r="G1039" s="380"/>
      <c r="H1039" s="380"/>
      <c r="I1039" s="416">
        <v>44449</v>
      </c>
      <c r="J1039" s="380"/>
    </row>
    <row r="1040" spans="1:10" s="383" customFormat="1" ht="36" x14ac:dyDescent="0.25">
      <c r="A1040" s="377" t="s">
        <v>2680</v>
      </c>
      <c r="B1040" s="377" t="s">
        <v>1436</v>
      </c>
      <c r="C1040" s="380"/>
      <c r="D1040" s="378"/>
      <c r="E1040" s="379">
        <v>19397</v>
      </c>
      <c r="F1040" s="377" t="s">
        <v>2635</v>
      </c>
      <c r="G1040" s="380"/>
      <c r="H1040" s="380"/>
      <c r="I1040" s="416">
        <v>44466</v>
      </c>
      <c r="J1040" s="380"/>
    </row>
    <row r="1041" spans="1:10" s="383" customFormat="1" ht="36" x14ac:dyDescent="0.25">
      <c r="A1041" s="377" t="s">
        <v>2680</v>
      </c>
      <c r="B1041" s="377" t="s">
        <v>1436</v>
      </c>
      <c r="C1041" s="380"/>
      <c r="D1041" s="378"/>
      <c r="E1041" s="379">
        <v>20611.349999999999</v>
      </c>
      <c r="F1041" s="377" t="s">
        <v>2635</v>
      </c>
      <c r="G1041" s="380"/>
      <c r="H1041" s="380"/>
      <c r="I1041" s="416">
        <v>44466</v>
      </c>
      <c r="J1041" s="380"/>
    </row>
    <row r="1042" spans="1:10" s="383" customFormat="1" ht="36" x14ac:dyDescent="0.25">
      <c r="A1042" s="377" t="s">
        <v>2695</v>
      </c>
      <c r="B1042" s="377" t="s">
        <v>1436</v>
      </c>
      <c r="C1042" s="380"/>
      <c r="D1042" s="378"/>
      <c r="E1042" s="379">
        <v>28745.200000000001</v>
      </c>
      <c r="F1042" s="377" t="s">
        <v>2635</v>
      </c>
      <c r="G1042" s="380"/>
      <c r="H1042" s="380"/>
      <c r="I1042" s="417">
        <v>44482</v>
      </c>
      <c r="J1042" s="380"/>
    </row>
    <row r="1043" spans="1:10" s="383" customFormat="1" ht="36" x14ac:dyDescent="0.25">
      <c r="A1043" s="377" t="s">
        <v>2696</v>
      </c>
      <c r="B1043" s="377" t="s">
        <v>1436</v>
      </c>
      <c r="C1043" s="380"/>
      <c r="D1043" s="378"/>
      <c r="E1043" s="379">
        <v>26035.55</v>
      </c>
      <c r="F1043" s="377" t="s">
        <v>2635</v>
      </c>
      <c r="G1043" s="380"/>
      <c r="H1043" s="380"/>
      <c r="I1043" s="416">
        <v>44658</v>
      </c>
      <c r="J1043" s="380"/>
    </row>
    <row r="1044" spans="1:10" s="383" customFormat="1" ht="24" x14ac:dyDescent="0.25">
      <c r="A1044" s="377" t="s">
        <v>2680</v>
      </c>
      <c r="B1044" s="377" t="s">
        <v>1436</v>
      </c>
      <c r="C1044" s="380"/>
      <c r="D1044" s="378"/>
      <c r="E1044" s="379">
        <v>20265.79</v>
      </c>
      <c r="F1044" s="377" t="s">
        <v>2600</v>
      </c>
      <c r="G1044" s="380"/>
      <c r="H1044" s="380"/>
      <c r="I1044" s="417">
        <v>44488</v>
      </c>
      <c r="J1044" s="380"/>
    </row>
    <row r="1045" spans="1:10" s="383" customFormat="1" ht="72" x14ac:dyDescent="0.25">
      <c r="A1045" s="377" t="s">
        <v>2697</v>
      </c>
      <c r="B1045" s="377" t="s">
        <v>1436</v>
      </c>
      <c r="C1045" s="380"/>
      <c r="D1045" s="378"/>
      <c r="E1045" s="379">
        <v>20750</v>
      </c>
      <c r="F1045" s="377" t="s">
        <v>2698</v>
      </c>
      <c r="G1045" s="380"/>
      <c r="H1045" s="380"/>
      <c r="I1045" s="417">
        <v>44488</v>
      </c>
      <c r="J1045" s="380"/>
    </row>
    <row r="1046" spans="1:10" s="383" customFormat="1" ht="24" x14ac:dyDescent="0.25">
      <c r="A1046" s="377" t="s">
        <v>2699</v>
      </c>
      <c r="B1046" s="377" t="s">
        <v>1436</v>
      </c>
      <c r="C1046" s="380"/>
      <c r="D1046" s="378"/>
      <c r="E1046" s="379">
        <v>24896.05</v>
      </c>
      <c r="F1046" s="377" t="s">
        <v>2639</v>
      </c>
      <c r="G1046" s="380"/>
      <c r="H1046" s="380"/>
      <c r="I1046" s="417">
        <v>44491</v>
      </c>
      <c r="J1046" s="380"/>
    </row>
    <row r="1047" spans="1:10" s="383" customFormat="1" ht="24" x14ac:dyDescent="0.25">
      <c r="A1047" s="377" t="s">
        <v>2700</v>
      </c>
      <c r="B1047" s="377" t="s">
        <v>1436</v>
      </c>
      <c r="C1047" s="380"/>
      <c r="D1047" s="378"/>
      <c r="E1047" s="379">
        <v>26399</v>
      </c>
      <c r="F1047" s="377" t="s">
        <v>2600</v>
      </c>
      <c r="G1047" s="380"/>
      <c r="H1047" s="380"/>
      <c r="I1047" s="417">
        <v>44495</v>
      </c>
      <c r="J1047" s="380"/>
    </row>
    <row r="1048" spans="1:10" s="383" customFormat="1" ht="24" x14ac:dyDescent="0.25">
      <c r="A1048" s="377" t="s">
        <v>2684</v>
      </c>
      <c r="B1048" s="377" t="s">
        <v>1436</v>
      </c>
      <c r="C1048" s="380"/>
      <c r="D1048" s="378"/>
      <c r="E1048" s="379">
        <v>24000</v>
      </c>
      <c r="F1048" s="377" t="s">
        <v>2643</v>
      </c>
      <c r="G1048" s="380"/>
      <c r="H1048" s="380"/>
      <c r="I1048" s="416">
        <v>44503</v>
      </c>
      <c r="J1048" s="380"/>
    </row>
    <row r="1049" spans="1:10" s="383" customFormat="1" ht="36" x14ac:dyDescent="0.25">
      <c r="A1049" s="377" t="s">
        <v>2638</v>
      </c>
      <c r="B1049" s="377" t="s">
        <v>1436</v>
      </c>
      <c r="C1049" s="380"/>
      <c r="D1049" s="378"/>
      <c r="E1049" s="379">
        <v>24999.55</v>
      </c>
      <c r="F1049" s="377" t="s">
        <v>2635</v>
      </c>
      <c r="G1049" s="380"/>
      <c r="H1049" s="380"/>
      <c r="I1049" s="416">
        <v>44503</v>
      </c>
      <c r="J1049" s="380"/>
    </row>
    <row r="1050" spans="1:10" s="383" customFormat="1" ht="36" x14ac:dyDescent="0.25">
      <c r="A1050" s="377" t="s">
        <v>2680</v>
      </c>
      <c r="B1050" s="377" t="s">
        <v>1436</v>
      </c>
      <c r="C1050" s="380"/>
      <c r="D1050" s="378"/>
      <c r="E1050" s="379">
        <v>18614.599999999999</v>
      </c>
      <c r="F1050" s="377" t="s">
        <v>2645</v>
      </c>
      <c r="G1050" s="380"/>
      <c r="H1050" s="380"/>
      <c r="I1050" s="416">
        <v>44504</v>
      </c>
      <c r="J1050" s="380"/>
    </row>
    <row r="1051" spans="1:10" s="383" customFormat="1" ht="24" x14ac:dyDescent="0.25">
      <c r="A1051" s="377" t="s">
        <v>2638</v>
      </c>
      <c r="B1051" s="377" t="s">
        <v>1436</v>
      </c>
      <c r="C1051" s="380"/>
      <c r="D1051" s="378"/>
      <c r="E1051" s="379">
        <v>19999</v>
      </c>
      <c r="F1051" s="377" t="s">
        <v>2643</v>
      </c>
      <c r="G1051" s="380"/>
      <c r="H1051" s="380"/>
      <c r="I1051" s="416">
        <v>44505</v>
      </c>
      <c r="J1051" s="380"/>
    </row>
    <row r="1052" spans="1:10" s="383" customFormat="1" ht="24" x14ac:dyDescent="0.25">
      <c r="A1052" s="377" t="s">
        <v>2701</v>
      </c>
      <c r="B1052" s="377" t="s">
        <v>1436</v>
      </c>
      <c r="C1052" s="380"/>
      <c r="D1052" s="378"/>
      <c r="E1052" s="379">
        <v>21923.200000000001</v>
      </c>
      <c r="F1052" s="377" t="s">
        <v>2643</v>
      </c>
      <c r="G1052" s="380"/>
      <c r="H1052" s="380"/>
      <c r="I1052" s="417">
        <v>44510</v>
      </c>
      <c r="J1052" s="380"/>
    </row>
    <row r="1053" spans="1:10" s="383" customFormat="1" ht="24" x14ac:dyDescent="0.25">
      <c r="A1053" s="377" t="s">
        <v>2702</v>
      </c>
      <c r="B1053" s="377" t="s">
        <v>1436</v>
      </c>
      <c r="C1053" s="380"/>
      <c r="D1053" s="378"/>
      <c r="E1053" s="379">
        <v>29455.62</v>
      </c>
      <c r="F1053" s="377" t="s">
        <v>2703</v>
      </c>
      <c r="G1053" s="380"/>
      <c r="H1053" s="380"/>
      <c r="I1053" s="417">
        <v>44511</v>
      </c>
      <c r="J1053" s="380"/>
    </row>
    <row r="1054" spans="1:10" s="383" customFormat="1" ht="36" x14ac:dyDescent="0.25">
      <c r="A1054" s="377" t="s">
        <v>2684</v>
      </c>
      <c r="B1054" s="377" t="s">
        <v>1436</v>
      </c>
      <c r="C1054" s="380"/>
      <c r="D1054" s="378"/>
      <c r="E1054" s="379">
        <v>34320</v>
      </c>
      <c r="F1054" s="377" t="s">
        <v>2635</v>
      </c>
      <c r="G1054" s="380"/>
      <c r="H1054" s="380"/>
      <c r="I1054" s="417">
        <v>44511</v>
      </c>
      <c r="J1054" s="380"/>
    </row>
    <row r="1055" spans="1:10" s="383" customFormat="1" ht="36" x14ac:dyDescent="0.25">
      <c r="A1055" s="377" t="s">
        <v>2704</v>
      </c>
      <c r="B1055" s="377" t="s">
        <v>1436</v>
      </c>
      <c r="C1055" s="380"/>
      <c r="D1055" s="378"/>
      <c r="E1055" s="379">
        <v>29999.599999999999</v>
      </c>
      <c r="F1055" s="377" t="s">
        <v>2635</v>
      </c>
      <c r="G1055" s="380"/>
      <c r="H1055" s="380"/>
      <c r="I1055" s="417">
        <v>44517</v>
      </c>
      <c r="J1055" s="380"/>
    </row>
    <row r="1056" spans="1:10" s="383" customFormat="1" ht="36" hidden="1" x14ac:dyDescent="0.25">
      <c r="A1056" s="377" t="s">
        <v>2680</v>
      </c>
      <c r="B1056" s="377" t="s">
        <v>1436</v>
      </c>
      <c r="C1056" s="380"/>
      <c r="D1056" s="378"/>
      <c r="E1056" s="379" t="s">
        <v>2705</v>
      </c>
      <c r="F1056" s="377" t="s">
        <v>2635</v>
      </c>
      <c r="G1056" s="380"/>
      <c r="H1056" s="380"/>
      <c r="I1056" s="417">
        <v>44525</v>
      </c>
      <c r="J1056" s="380"/>
    </row>
    <row r="1057" spans="1:10" s="383" customFormat="1" ht="36" x14ac:dyDescent="0.25">
      <c r="A1057" s="377" t="s">
        <v>2680</v>
      </c>
      <c r="B1057" s="377" t="s">
        <v>1436</v>
      </c>
      <c r="C1057" s="380"/>
      <c r="D1057" s="378"/>
      <c r="E1057" s="379">
        <v>20764</v>
      </c>
      <c r="F1057" s="377" t="s">
        <v>2635</v>
      </c>
      <c r="G1057" s="380"/>
      <c r="H1057" s="380"/>
      <c r="I1057" s="416">
        <v>44536</v>
      </c>
      <c r="J1057" s="380"/>
    </row>
    <row r="1058" spans="1:10" s="383" customFormat="1" ht="36" x14ac:dyDescent="0.25">
      <c r="A1058" s="377" t="s">
        <v>2680</v>
      </c>
      <c r="B1058" s="377" t="s">
        <v>1436</v>
      </c>
      <c r="C1058" s="380"/>
      <c r="D1058" s="378"/>
      <c r="E1058" s="379">
        <v>21667.95</v>
      </c>
      <c r="F1058" s="377" t="s">
        <v>2706</v>
      </c>
      <c r="G1058" s="380"/>
      <c r="H1058" s="380"/>
      <c r="I1058" s="417">
        <v>44546</v>
      </c>
      <c r="J1058" s="380"/>
    </row>
    <row r="1059" spans="1:10" s="383" customFormat="1" ht="36" x14ac:dyDescent="0.25">
      <c r="A1059" s="377" t="s">
        <v>2707</v>
      </c>
      <c r="B1059" s="377" t="s">
        <v>1436</v>
      </c>
      <c r="C1059" s="380"/>
      <c r="D1059" s="378"/>
      <c r="E1059" s="379">
        <v>30272.71</v>
      </c>
      <c r="F1059" s="377" t="s">
        <v>2654</v>
      </c>
      <c r="G1059" s="380"/>
      <c r="H1059" s="380"/>
      <c r="I1059" s="416">
        <v>44606</v>
      </c>
      <c r="J1059" s="380"/>
    </row>
    <row r="1060" spans="1:10" s="383" customFormat="1" ht="24" x14ac:dyDescent="0.25">
      <c r="A1060" s="377" t="s">
        <v>2708</v>
      </c>
      <c r="B1060" s="377" t="s">
        <v>1436</v>
      </c>
      <c r="C1060" s="380"/>
      <c r="D1060" s="378"/>
      <c r="E1060" s="379">
        <v>28067.5</v>
      </c>
      <c r="F1060" s="377" t="s">
        <v>2643</v>
      </c>
      <c r="G1060" s="380"/>
      <c r="H1060" s="380"/>
      <c r="I1060" s="416">
        <v>44624</v>
      </c>
      <c r="J1060" s="380"/>
    </row>
    <row r="1061" spans="1:10" s="383" customFormat="1" ht="24" x14ac:dyDescent="0.25">
      <c r="A1061" s="377" t="s">
        <v>2709</v>
      </c>
      <c r="B1061" s="377" t="s">
        <v>1436</v>
      </c>
      <c r="C1061" s="380"/>
      <c r="D1061" s="378"/>
      <c r="E1061" s="379">
        <v>29945</v>
      </c>
      <c r="F1061" s="377" t="s">
        <v>2710</v>
      </c>
      <c r="G1061" s="380"/>
      <c r="H1061" s="380"/>
      <c r="I1061" s="416">
        <v>44624</v>
      </c>
      <c r="J1061" s="380"/>
    </row>
    <row r="1062" spans="1:10" s="383" customFormat="1" ht="24" x14ac:dyDescent="0.25">
      <c r="A1062" s="377" t="s">
        <v>2711</v>
      </c>
      <c r="B1062" s="377" t="s">
        <v>1436</v>
      </c>
      <c r="C1062" s="380"/>
      <c r="D1062" s="378"/>
      <c r="E1062" s="379">
        <v>30375.99</v>
      </c>
      <c r="F1062" s="377" t="s">
        <v>2710</v>
      </c>
      <c r="G1062" s="380"/>
      <c r="H1062" s="380"/>
      <c r="I1062" s="416">
        <v>44636</v>
      </c>
      <c r="J1062" s="380"/>
    </row>
    <row r="1063" spans="1:10" s="383" customFormat="1" ht="24" x14ac:dyDescent="0.25">
      <c r="A1063" s="377" t="s">
        <v>2712</v>
      </c>
      <c r="B1063" s="377" t="s">
        <v>1436</v>
      </c>
      <c r="C1063" s="380"/>
      <c r="D1063" s="378"/>
      <c r="E1063" s="379">
        <v>23624.01</v>
      </c>
      <c r="F1063" s="377" t="s">
        <v>2600</v>
      </c>
      <c r="G1063" s="380"/>
      <c r="H1063" s="380"/>
      <c r="I1063" s="416">
        <v>44636</v>
      </c>
      <c r="J1063" s="380"/>
    </row>
    <row r="1064" spans="1:10" s="383" customFormat="1" ht="24" x14ac:dyDescent="0.25">
      <c r="A1064" s="377" t="s">
        <v>2713</v>
      </c>
      <c r="B1064" s="377" t="s">
        <v>1436</v>
      </c>
      <c r="C1064" s="380"/>
      <c r="D1064" s="378"/>
      <c r="E1064" s="379">
        <v>31200</v>
      </c>
      <c r="F1064" s="377" t="s">
        <v>2600</v>
      </c>
      <c r="G1064" s="380"/>
      <c r="H1064" s="380"/>
      <c r="I1064" s="416">
        <v>44642</v>
      </c>
      <c r="J1064" s="380"/>
    </row>
    <row r="1065" spans="1:10" s="383" customFormat="1" ht="24" x14ac:dyDescent="0.25">
      <c r="A1065" s="377" t="s">
        <v>2714</v>
      </c>
      <c r="B1065" s="377" t="s">
        <v>1436</v>
      </c>
      <c r="C1065" s="380"/>
      <c r="D1065" s="378"/>
      <c r="E1065" s="379">
        <v>18000</v>
      </c>
      <c r="F1065" s="377" t="s">
        <v>2667</v>
      </c>
      <c r="G1065" s="380"/>
      <c r="H1065" s="380"/>
      <c r="I1065" s="416">
        <v>44642</v>
      </c>
      <c r="J1065" s="380"/>
    </row>
    <row r="1066" spans="1:10" s="383" customFormat="1" ht="24" x14ac:dyDescent="0.25">
      <c r="A1066" s="377" t="s">
        <v>2714</v>
      </c>
      <c r="B1066" s="377" t="s">
        <v>1436</v>
      </c>
      <c r="C1066" s="380"/>
      <c r="D1066" s="378"/>
      <c r="E1066" s="379">
        <v>26100</v>
      </c>
      <c r="F1066" s="377" t="s">
        <v>2667</v>
      </c>
      <c r="G1066" s="380"/>
      <c r="H1066" s="380"/>
      <c r="I1066" s="416">
        <v>44642</v>
      </c>
      <c r="J1066" s="380"/>
    </row>
    <row r="1067" spans="1:10" s="383" customFormat="1" ht="36" x14ac:dyDescent="0.25">
      <c r="A1067" s="377" t="s">
        <v>2715</v>
      </c>
      <c r="B1067" s="377" t="s">
        <v>1436</v>
      </c>
      <c r="C1067" s="380"/>
      <c r="D1067" s="378"/>
      <c r="E1067" s="379">
        <v>32550</v>
      </c>
      <c r="F1067" s="377" t="s">
        <v>2674</v>
      </c>
      <c r="G1067" s="380"/>
      <c r="H1067" s="380"/>
      <c r="I1067" s="416">
        <v>44642</v>
      </c>
      <c r="J1067" s="380"/>
    </row>
    <row r="1068" spans="1:10" s="383" customFormat="1" ht="24" x14ac:dyDescent="0.25">
      <c r="A1068" s="377" t="s">
        <v>2716</v>
      </c>
      <c r="B1068" s="377" t="s">
        <v>1436</v>
      </c>
      <c r="C1068" s="380"/>
      <c r="D1068" s="378"/>
      <c r="E1068" s="379">
        <v>26633</v>
      </c>
      <c r="F1068" s="377" t="s">
        <v>2600</v>
      </c>
      <c r="G1068" s="380"/>
      <c r="H1068" s="380"/>
      <c r="I1068" s="416">
        <v>44642</v>
      </c>
      <c r="J1068" s="380"/>
    </row>
    <row r="1069" spans="1:10" s="383" customFormat="1" ht="24" x14ac:dyDescent="0.25">
      <c r="A1069" s="377" t="s">
        <v>2717</v>
      </c>
      <c r="B1069" s="377" t="s">
        <v>1436</v>
      </c>
      <c r="C1069" s="380"/>
      <c r="D1069" s="378"/>
      <c r="E1069" s="379">
        <v>28971</v>
      </c>
      <c r="F1069" s="377" t="s">
        <v>2718</v>
      </c>
      <c r="G1069" s="380"/>
      <c r="H1069" s="380"/>
      <c r="I1069" s="416">
        <v>44643</v>
      </c>
      <c r="J1069" s="380"/>
    </row>
    <row r="1070" spans="1:10" s="383" customFormat="1" ht="24" x14ac:dyDescent="0.25">
      <c r="A1070" s="377" t="s">
        <v>2717</v>
      </c>
      <c r="B1070" s="377" t="s">
        <v>1436</v>
      </c>
      <c r="C1070" s="380"/>
      <c r="D1070" s="378"/>
      <c r="E1070" s="379">
        <v>18744</v>
      </c>
      <c r="F1070" s="377" t="s">
        <v>2643</v>
      </c>
      <c r="G1070" s="380"/>
      <c r="H1070" s="380"/>
      <c r="I1070" s="416">
        <v>44643</v>
      </c>
      <c r="J1070" s="380"/>
    </row>
    <row r="1071" spans="1:10" s="383" customFormat="1" ht="24" x14ac:dyDescent="0.25">
      <c r="A1071" s="377" t="s">
        <v>2688</v>
      </c>
      <c r="B1071" s="377" t="s">
        <v>1436</v>
      </c>
      <c r="C1071" s="380"/>
      <c r="D1071" s="378"/>
      <c r="E1071" s="379">
        <v>26396.97</v>
      </c>
      <c r="F1071" s="377" t="s">
        <v>2689</v>
      </c>
      <c r="G1071" s="380"/>
      <c r="H1071" s="380"/>
      <c r="I1071" s="416">
        <v>44645</v>
      </c>
      <c r="J1071" s="380"/>
    </row>
    <row r="1072" spans="1:10" s="383" customFormat="1" ht="24" x14ac:dyDescent="0.25">
      <c r="A1072" s="377" t="s">
        <v>2719</v>
      </c>
      <c r="B1072" s="377" t="s">
        <v>1436</v>
      </c>
      <c r="C1072" s="380"/>
      <c r="D1072" s="378"/>
      <c r="E1072" s="379">
        <v>31110</v>
      </c>
      <c r="F1072" s="377" t="s">
        <v>2720</v>
      </c>
      <c r="G1072" s="380"/>
      <c r="H1072" s="380"/>
      <c r="I1072" s="416">
        <v>44645</v>
      </c>
      <c r="J1072" s="380"/>
    </row>
    <row r="1073" spans="1:10" s="383" customFormat="1" ht="24" x14ac:dyDescent="0.25">
      <c r="A1073" s="377" t="s">
        <v>2721</v>
      </c>
      <c r="B1073" s="377" t="s">
        <v>1436</v>
      </c>
      <c r="C1073" s="380"/>
      <c r="D1073" s="378"/>
      <c r="E1073" s="379">
        <v>26000</v>
      </c>
      <c r="F1073" s="377" t="s">
        <v>2643</v>
      </c>
      <c r="G1073" s="380"/>
      <c r="H1073" s="380"/>
      <c r="I1073" s="416">
        <v>44649</v>
      </c>
      <c r="J1073" s="380"/>
    </row>
    <row r="1074" spans="1:10" s="383" customFormat="1" ht="24" x14ac:dyDescent="0.25">
      <c r="A1074" s="377" t="s">
        <v>2722</v>
      </c>
      <c r="B1074" s="377" t="s">
        <v>1436</v>
      </c>
      <c r="C1074" s="380"/>
      <c r="D1074" s="378"/>
      <c r="E1074" s="379">
        <v>29998</v>
      </c>
      <c r="F1074" s="377" t="s">
        <v>2723</v>
      </c>
      <c r="G1074" s="380"/>
      <c r="H1074" s="380"/>
      <c r="I1074" s="416">
        <v>44649</v>
      </c>
      <c r="J1074" s="380"/>
    </row>
    <row r="1075" spans="1:10" s="383" customFormat="1" ht="36" x14ac:dyDescent="0.25">
      <c r="A1075" s="377" t="s">
        <v>2724</v>
      </c>
      <c r="B1075" s="377" t="s">
        <v>1436</v>
      </c>
      <c r="C1075" s="380"/>
      <c r="D1075" s="378"/>
      <c r="E1075" s="379">
        <v>18200</v>
      </c>
      <c r="F1075" s="377" t="s">
        <v>2725</v>
      </c>
      <c r="G1075" s="380"/>
      <c r="H1075" s="380"/>
      <c r="I1075" s="416">
        <v>44651</v>
      </c>
      <c r="J1075" s="380"/>
    </row>
    <row r="1076" spans="1:10" s="383" customFormat="1" ht="24" x14ac:dyDescent="0.25">
      <c r="A1076" s="377" t="s">
        <v>2700</v>
      </c>
      <c r="B1076" s="377" t="s">
        <v>1436</v>
      </c>
      <c r="C1076" s="380"/>
      <c r="D1076" s="378"/>
      <c r="E1076" s="379">
        <v>18450</v>
      </c>
      <c r="F1076" s="377" t="s">
        <v>2726</v>
      </c>
      <c r="G1076" s="380"/>
      <c r="H1076" s="380"/>
      <c r="I1076" s="416">
        <v>44651</v>
      </c>
      <c r="J1076" s="380"/>
    </row>
    <row r="1077" spans="1:10" s="383" customFormat="1" ht="36" x14ac:dyDescent="0.25">
      <c r="A1077" s="377" t="s">
        <v>2727</v>
      </c>
      <c r="B1077" s="377" t="s">
        <v>1436</v>
      </c>
      <c r="C1077" s="380"/>
      <c r="D1077" s="378"/>
      <c r="E1077" s="379">
        <v>24520.99</v>
      </c>
      <c r="F1077" s="377" t="s">
        <v>2706</v>
      </c>
      <c r="G1077" s="380"/>
      <c r="H1077" s="380"/>
      <c r="I1077" s="416">
        <v>44656</v>
      </c>
      <c r="J1077" s="380"/>
    </row>
    <row r="1078" spans="1:10" s="383" customFormat="1" ht="36" x14ac:dyDescent="0.25">
      <c r="A1078" s="377" t="s">
        <v>2707</v>
      </c>
      <c r="B1078" s="377" t="s">
        <v>1436</v>
      </c>
      <c r="C1078" s="380"/>
      <c r="D1078" s="378"/>
      <c r="E1078" s="379">
        <v>32584.13</v>
      </c>
      <c r="F1078" s="377" t="s">
        <v>2706</v>
      </c>
      <c r="G1078" s="380"/>
      <c r="H1078" s="380"/>
      <c r="I1078" s="416">
        <v>44658</v>
      </c>
      <c r="J1078" s="380"/>
    </row>
    <row r="1079" spans="1:10" s="383" customFormat="1" ht="36" x14ac:dyDescent="0.25">
      <c r="A1079" s="377" t="s">
        <v>2728</v>
      </c>
      <c r="B1079" s="377" t="s">
        <v>1436</v>
      </c>
      <c r="C1079" s="380"/>
      <c r="D1079" s="378"/>
      <c r="E1079" s="379">
        <v>18004.91</v>
      </c>
      <c r="F1079" s="377" t="s">
        <v>2635</v>
      </c>
      <c r="G1079" s="380"/>
      <c r="H1079" s="380"/>
      <c r="I1079" s="416">
        <v>44658</v>
      </c>
      <c r="J1079" s="380"/>
    </row>
    <row r="1080" spans="1:10" s="383" customFormat="1" ht="36" x14ac:dyDescent="0.25">
      <c r="A1080" s="377" t="s">
        <v>2729</v>
      </c>
      <c r="B1080" s="377" t="s">
        <v>1436</v>
      </c>
      <c r="C1080" s="380"/>
      <c r="D1080" s="378"/>
      <c r="E1080" s="379">
        <v>25425</v>
      </c>
      <c r="F1080" s="377" t="s">
        <v>2645</v>
      </c>
      <c r="G1080" s="380"/>
      <c r="H1080" s="380"/>
      <c r="I1080" s="416">
        <v>44662</v>
      </c>
      <c r="J1080" s="380"/>
    </row>
    <row r="1081" spans="1:10" s="383" customFormat="1" ht="24" x14ac:dyDescent="0.25">
      <c r="A1081" s="377" t="s">
        <v>2730</v>
      </c>
      <c r="B1081" s="377" t="s">
        <v>1436</v>
      </c>
      <c r="C1081" s="380"/>
      <c r="D1081" s="378"/>
      <c r="E1081" s="379">
        <v>18259</v>
      </c>
      <c r="F1081" s="377" t="s">
        <v>2710</v>
      </c>
      <c r="G1081" s="380"/>
      <c r="H1081" s="380"/>
      <c r="I1081" s="416">
        <v>44672</v>
      </c>
      <c r="J1081" s="380"/>
    </row>
    <row r="1082" spans="1:10" s="383" customFormat="1" ht="24" x14ac:dyDescent="0.25">
      <c r="A1082" s="377" t="s">
        <v>2731</v>
      </c>
      <c r="B1082" s="377" t="s">
        <v>1436</v>
      </c>
      <c r="C1082" s="380"/>
      <c r="D1082" s="378"/>
      <c r="E1082" s="379">
        <v>19000</v>
      </c>
      <c r="F1082" s="377" t="s">
        <v>2676</v>
      </c>
      <c r="G1082" s="380"/>
      <c r="H1082" s="380"/>
      <c r="I1082" s="416">
        <v>44679</v>
      </c>
      <c r="J1082" s="380"/>
    </row>
    <row r="1083" spans="1:10" s="383" customFormat="1" ht="24" x14ac:dyDescent="0.25">
      <c r="A1083" s="377" t="s">
        <v>2732</v>
      </c>
      <c r="B1083" s="377" t="s">
        <v>1436</v>
      </c>
      <c r="C1083" s="380"/>
      <c r="D1083" s="378"/>
      <c r="E1083" s="379">
        <v>26000</v>
      </c>
      <c r="F1083" s="377" t="s">
        <v>2720</v>
      </c>
      <c r="G1083" s="380"/>
      <c r="H1083" s="380"/>
      <c r="I1083" s="416">
        <v>44679</v>
      </c>
      <c r="J1083" s="380"/>
    </row>
    <row r="1084" spans="1:10" s="383" customFormat="1" ht="24" x14ac:dyDescent="0.25">
      <c r="A1084" s="377" t="s">
        <v>2733</v>
      </c>
      <c r="B1084" s="377" t="s">
        <v>1436</v>
      </c>
      <c r="C1084" s="380"/>
      <c r="D1084" s="378"/>
      <c r="E1084" s="379">
        <v>19757.48</v>
      </c>
      <c r="F1084" s="377" t="s">
        <v>2734</v>
      </c>
      <c r="G1084" s="380"/>
      <c r="H1084" s="380"/>
      <c r="I1084" s="416">
        <v>44679</v>
      </c>
      <c r="J1084" s="380"/>
    </row>
    <row r="1085" spans="1:10" s="383" customFormat="1" ht="48" x14ac:dyDescent="0.25">
      <c r="A1085" s="377" t="s">
        <v>2735</v>
      </c>
      <c r="B1085" s="377" t="s">
        <v>1436</v>
      </c>
      <c r="C1085" s="380"/>
      <c r="D1085" s="378"/>
      <c r="E1085" s="379">
        <v>21018.75</v>
      </c>
      <c r="F1085" s="377" t="s">
        <v>2736</v>
      </c>
      <c r="G1085" s="380"/>
      <c r="H1085" s="380"/>
      <c r="I1085" s="416">
        <v>44680</v>
      </c>
      <c r="J1085" s="380"/>
    </row>
    <row r="1086" spans="1:10" s="383" customFormat="1" ht="24" x14ac:dyDescent="0.25">
      <c r="A1086" s="377" t="s">
        <v>2737</v>
      </c>
      <c r="B1086" s="377" t="s">
        <v>1436</v>
      </c>
      <c r="C1086" s="380"/>
      <c r="D1086" s="378"/>
      <c r="E1086" s="379">
        <v>29106.55</v>
      </c>
      <c r="F1086" s="377" t="s">
        <v>2710</v>
      </c>
      <c r="G1086" s="380"/>
      <c r="H1086" s="380"/>
      <c r="I1086" s="416">
        <v>44685</v>
      </c>
      <c r="J1086" s="380"/>
    </row>
    <row r="1087" spans="1:10" s="383" customFormat="1" ht="24" x14ac:dyDescent="0.25">
      <c r="A1087" s="377" t="s">
        <v>2738</v>
      </c>
      <c r="B1087" s="377" t="s">
        <v>1436</v>
      </c>
      <c r="C1087" s="380"/>
      <c r="D1087" s="378"/>
      <c r="E1087" s="379">
        <v>25665.75</v>
      </c>
      <c r="F1087" s="377" t="s">
        <v>2710</v>
      </c>
      <c r="G1087" s="380"/>
      <c r="H1087" s="380"/>
      <c r="I1087" s="416">
        <v>44685</v>
      </c>
      <c r="J1087" s="380"/>
    </row>
    <row r="1088" spans="1:10" s="383" customFormat="1" ht="24" x14ac:dyDescent="0.25">
      <c r="A1088" s="377" t="s">
        <v>2738</v>
      </c>
      <c r="B1088" s="377" t="s">
        <v>1436</v>
      </c>
      <c r="C1088" s="380"/>
      <c r="D1088" s="378"/>
      <c r="E1088" s="379">
        <v>21897.7</v>
      </c>
      <c r="F1088" s="377" t="s">
        <v>2710</v>
      </c>
      <c r="G1088" s="380"/>
      <c r="H1088" s="380"/>
      <c r="I1088" s="416">
        <v>44685</v>
      </c>
      <c r="J1088" s="380"/>
    </row>
    <row r="1089" spans="1:10" s="383" customFormat="1" ht="24" x14ac:dyDescent="0.25">
      <c r="A1089" s="377" t="s">
        <v>2739</v>
      </c>
      <c r="B1089" s="377" t="s">
        <v>1436</v>
      </c>
      <c r="C1089" s="380"/>
      <c r="D1089" s="378"/>
      <c r="E1089" s="379">
        <v>36000</v>
      </c>
      <c r="F1089" s="377" t="s">
        <v>2723</v>
      </c>
      <c r="G1089" s="380"/>
      <c r="H1089" s="380"/>
      <c r="I1089" s="416">
        <v>44686</v>
      </c>
      <c r="J1089" s="380"/>
    </row>
    <row r="1090" spans="1:10" s="383" customFormat="1" ht="24" x14ac:dyDescent="0.25">
      <c r="A1090" s="377" t="s">
        <v>2700</v>
      </c>
      <c r="B1090" s="377" t="s">
        <v>1436</v>
      </c>
      <c r="C1090" s="380"/>
      <c r="D1090" s="378"/>
      <c r="E1090" s="379">
        <v>20750</v>
      </c>
      <c r="F1090" s="377" t="s">
        <v>2643</v>
      </c>
      <c r="G1090" s="380"/>
      <c r="H1090" s="380"/>
      <c r="I1090" s="416">
        <v>44686</v>
      </c>
      <c r="J1090" s="380"/>
    </row>
    <row r="1091" spans="1:10" s="383" customFormat="1" ht="24" x14ac:dyDescent="0.25">
      <c r="A1091" s="377" t="s">
        <v>2740</v>
      </c>
      <c r="B1091" s="377" t="s">
        <v>1436</v>
      </c>
      <c r="C1091" s="380"/>
      <c r="D1091" s="378"/>
      <c r="E1091" s="379">
        <v>35000</v>
      </c>
      <c r="F1091" s="377" t="s">
        <v>2741</v>
      </c>
      <c r="G1091" s="380"/>
      <c r="H1091" s="380"/>
      <c r="I1091" s="416">
        <v>44690</v>
      </c>
      <c r="J1091" s="380"/>
    </row>
    <row r="1092" spans="1:10" s="383" customFormat="1" ht="24" x14ac:dyDescent="0.25">
      <c r="A1092" s="377" t="s">
        <v>2742</v>
      </c>
      <c r="B1092" s="377" t="s">
        <v>1436</v>
      </c>
      <c r="C1092" s="380"/>
      <c r="D1092" s="378"/>
      <c r="E1092" s="379">
        <v>35000</v>
      </c>
      <c r="F1092" s="377" t="s">
        <v>2741</v>
      </c>
      <c r="G1092" s="380"/>
      <c r="H1092" s="380"/>
      <c r="I1092" s="416">
        <v>44690</v>
      </c>
      <c r="J1092" s="380"/>
    </row>
    <row r="1093" spans="1:10" s="383" customFormat="1" ht="24" x14ac:dyDescent="0.25">
      <c r="A1093" s="377" t="s">
        <v>2717</v>
      </c>
      <c r="B1093" s="377" t="s">
        <v>1436</v>
      </c>
      <c r="C1093" s="380"/>
      <c r="D1093" s="378"/>
      <c r="E1093" s="379">
        <v>349980</v>
      </c>
      <c r="F1093" s="377" t="s">
        <v>2600</v>
      </c>
      <c r="G1093" s="380"/>
      <c r="H1093" s="380"/>
      <c r="I1093" s="416">
        <v>44698</v>
      </c>
      <c r="J1093" s="380"/>
    </row>
    <row r="1094" spans="1:10" s="383" customFormat="1" ht="72" x14ac:dyDescent="0.25">
      <c r="A1094" s="377" t="s">
        <v>2743</v>
      </c>
      <c r="B1094" s="377" t="s">
        <v>1436</v>
      </c>
      <c r="C1094" s="380"/>
      <c r="D1094" s="378"/>
      <c r="E1094" s="379">
        <v>31043.11</v>
      </c>
      <c r="F1094" s="377" t="s">
        <v>2698</v>
      </c>
      <c r="G1094" s="380"/>
      <c r="H1094" s="380"/>
      <c r="I1094" s="416">
        <v>44713</v>
      </c>
      <c r="J1094" s="380"/>
    </row>
    <row r="1095" spans="1:10" s="383" customFormat="1" ht="36" x14ac:dyDescent="0.25">
      <c r="A1095" s="377" t="s">
        <v>2744</v>
      </c>
      <c r="B1095" s="377" t="s">
        <v>1436</v>
      </c>
      <c r="C1095" s="380"/>
      <c r="D1095" s="378"/>
      <c r="E1095" s="379">
        <v>19186.8</v>
      </c>
      <c r="F1095" s="377" t="s">
        <v>2706</v>
      </c>
      <c r="G1095" s="380"/>
      <c r="H1095" s="380"/>
      <c r="I1095" s="416">
        <v>44714</v>
      </c>
      <c r="J1095" s="380"/>
    </row>
    <row r="1096" spans="1:10" s="383" customFormat="1" ht="36" x14ac:dyDescent="0.25">
      <c r="A1096" s="377" t="s">
        <v>2745</v>
      </c>
      <c r="B1096" s="377" t="s">
        <v>1436</v>
      </c>
      <c r="C1096" s="380"/>
      <c r="D1096" s="378"/>
      <c r="E1096" s="379">
        <v>23903.79</v>
      </c>
      <c r="F1096" s="377" t="s">
        <v>2635</v>
      </c>
      <c r="G1096" s="380"/>
      <c r="H1096" s="380"/>
      <c r="I1096" s="416">
        <v>44719</v>
      </c>
      <c r="J1096" s="380"/>
    </row>
    <row r="1097" spans="1:10" s="383" customFormat="1" ht="36" x14ac:dyDescent="0.25">
      <c r="A1097" s="377" t="s">
        <v>2746</v>
      </c>
      <c r="B1097" s="377" t="s">
        <v>1436</v>
      </c>
      <c r="C1097" s="380"/>
      <c r="D1097" s="378"/>
      <c r="E1097" s="379">
        <v>19999</v>
      </c>
      <c r="F1097" s="377" t="s">
        <v>2645</v>
      </c>
      <c r="G1097" s="380"/>
      <c r="H1097" s="380"/>
      <c r="I1097" s="416">
        <v>44726</v>
      </c>
      <c r="J1097" s="380"/>
    </row>
    <row r="1098" spans="1:10" s="383" customFormat="1" ht="36" x14ac:dyDescent="0.25">
      <c r="A1098" s="377" t="s">
        <v>2688</v>
      </c>
      <c r="B1098" s="377" t="s">
        <v>1436</v>
      </c>
      <c r="C1098" s="380"/>
      <c r="D1098" s="378"/>
      <c r="E1098" s="379">
        <v>22070</v>
      </c>
      <c r="F1098" s="377" t="s">
        <v>2645</v>
      </c>
      <c r="G1098" s="380"/>
      <c r="H1098" s="380"/>
      <c r="I1098" s="416">
        <v>44726</v>
      </c>
      <c r="J1098" s="380"/>
    </row>
    <row r="1099" spans="1:10" s="383" customFormat="1" ht="24" x14ac:dyDescent="0.25">
      <c r="A1099" s="377" t="s">
        <v>2659</v>
      </c>
      <c r="B1099" s="377" t="s">
        <v>1436</v>
      </c>
      <c r="C1099" s="380"/>
      <c r="D1099" s="378"/>
      <c r="E1099" s="379">
        <v>24572</v>
      </c>
      <c r="F1099" s="377" t="s">
        <v>2690</v>
      </c>
      <c r="G1099" s="380"/>
      <c r="H1099" s="380"/>
      <c r="I1099" s="416">
        <v>44726</v>
      </c>
      <c r="J1099" s="380"/>
    </row>
    <row r="1100" spans="1:10" s="383" customFormat="1" ht="24" x14ac:dyDescent="0.25">
      <c r="A1100" s="377" t="s">
        <v>2659</v>
      </c>
      <c r="B1100" s="377" t="s">
        <v>1436</v>
      </c>
      <c r="C1100" s="380"/>
      <c r="D1100" s="378"/>
      <c r="E1100" s="379">
        <v>21160</v>
      </c>
      <c r="F1100" s="377" t="s">
        <v>2747</v>
      </c>
      <c r="G1100" s="380"/>
      <c r="H1100" s="380"/>
      <c r="I1100" s="416">
        <v>44726</v>
      </c>
      <c r="J1100" s="380"/>
    </row>
    <row r="1101" spans="1:10" s="383" customFormat="1" ht="36" x14ac:dyDescent="0.25">
      <c r="A1101" s="377" t="s">
        <v>2745</v>
      </c>
      <c r="B1101" s="377" t="s">
        <v>1436</v>
      </c>
      <c r="C1101" s="380"/>
      <c r="D1101" s="378"/>
      <c r="E1101" s="379">
        <v>18438.96</v>
      </c>
      <c r="F1101" s="377" t="s">
        <v>2635</v>
      </c>
      <c r="G1101" s="380"/>
      <c r="H1101" s="380"/>
      <c r="I1101" s="416">
        <v>44739</v>
      </c>
      <c r="J1101" s="380"/>
    </row>
    <row r="1102" spans="1:10" s="383" customFormat="1" ht="36" x14ac:dyDescent="0.25">
      <c r="A1102" s="377" t="s">
        <v>2748</v>
      </c>
      <c r="B1102" s="377" t="s">
        <v>1436</v>
      </c>
      <c r="C1102" s="380"/>
      <c r="D1102" s="378"/>
      <c r="E1102" s="379">
        <v>18632.79</v>
      </c>
      <c r="F1102" s="377" t="s">
        <v>2749</v>
      </c>
      <c r="G1102" s="380"/>
      <c r="H1102" s="380"/>
      <c r="I1102" s="416">
        <v>44747</v>
      </c>
      <c r="J1102" s="380"/>
    </row>
    <row r="1103" spans="1:10" s="383" customFormat="1" ht="24" x14ac:dyDescent="0.25">
      <c r="A1103" s="377" t="s">
        <v>2750</v>
      </c>
      <c r="B1103" s="377" t="s">
        <v>1436</v>
      </c>
      <c r="C1103" s="380"/>
      <c r="D1103" s="378"/>
      <c r="E1103" s="379">
        <v>22305</v>
      </c>
      <c r="F1103" s="377" t="s">
        <v>2643</v>
      </c>
      <c r="G1103" s="380"/>
      <c r="H1103" s="380"/>
      <c r="I1103" s="416">
        <v>44754</v>
      </c>
      <c r="J1103" s="380"/>
    </row>
    <row r="1104" spans="1:10" s="383" customFormat="1" ht="24" x14ac:dyDescent="0.25">
      <c r="A1104" s="377" t="s">
        <v>2684</v>
      </c>
      <c r="B1104" s="377" t="s">
        <v>1436</v>
      </c>
      <c r="C1104" s="380"/>
      <c r="D1104" s="378"/>
      <c r="E1104" s="379">
        <v>22619</v>
      </c>
      <c r="F1104" s="377" t="s">
        <v>2643</v>
      </c>
      <c r="G1104" s="380"/>
      <c r="H1104" s="380"/>
      <c r="I1104" s="416">
        <v>44754</v>
      </c>
      <c r="J1104" s="380"/>
    </row>
    <row r="1105" spans="1:10" s="383" customFormat="1" ht="36" x14ac:dyDescent="0.25">
      <c r="A1105" s="377" t="s">
        <v>2745</v>
      </c>
      <c r="B1105" s="377" t="s">
        <v>1436</v>
      </c>
      <c r="C1105" s="380"/>
      <c r="D1105" s="378"/>
      <c r="E1105" s="379">
        <v>24078.6</v>
      </c>
      <c r="F1105" s="377" t="s">
        <v>2635</v>
      </c>
      <c r="G1105" s="380"/>
      <c r="H1105" s="380"/>
      <c r="I1105" s="416">
        <v>44754</v>
      </c>
      <c r="J1105" s="380"/>
    </row>
    <row r="1106" spans="1:10" s="383" customFormat="1" ht="36" x14ac:dyDescent="0.25">
      <c r="A1106" s="377" t="s">
        <v>2745</v>
      </c>
      <c r="B1106" s="377" t="s">
        <v>1436</v>
      </c>
      <c r="C1106" s="380"/>
      <c r="D1106" s="378"/>
      <c r="E1106" s="379">
        <v>19935.72</v>
      </c>
      <c r="F1106" s="377" t="s">
        <v>2635</v>
      </c>
      <c r="G1106" s="380"/>
      <c r="H1106" s="380"/>
      <c r="I1106" s="416">
        <v>44762</v>
      </c>
      <c r="J1106" s="380"/>
    </row>
    <row r="1107" spans="1:10" s="383" customFormat="1" ht="36" x14ac:dyDescent="0.25">
      <c r="A1107" s="377" t="s">
        <v>2745</v>
      </c>
      <c r="B1107" s="377" t="s">
        <v>1436</v>
      </c>
      <c r="C1107" s="380"/>
      <c r="D1107" s="378"/>
      <c r="E1107" s="379">
        <v>24617.25</v>
      </c>
      <c r="F1107" s="377" t="s">
        <v>2635</v>
      </c>
      <c r="G1107" s="380"/>
      <c r="H1107" s="380"/>
      <c r="I1107" s="416">
        <v>44774</v>
      </c>
      <c r="J1107" s="380"/>
    </row>
    <row r="1108" spans="1:10" s="383" customFormat="1" ht="24" x14ac:dyDescent="0.25">
      <c r="A1108" s="377" t="s">
        <v>2751</v>
      </c>
      <c r="B1108" s="377" t="s">
        <v>1436</v>
      </c>
      <c r="C1108" s="380"/>
      <c r="D1108" s="378"/>
      <c r="E1108" s="379">
        <v>21460</v>
      </c>
      <c r="F1108" s="377" t="s">
        <v>2643</v>
      </c>
      <c r="G1108" s="380"/>
      <c r="H1108" s="380"/>
      <c r="I1108" s="416">
        <v>44781</v>
      </c>
      <c r="J1108" s="380"/>
    </row>
    <row r="1109" spans="1:10" s="383" customFormat="1" ht="24" x14ac:dyDescent="0.25">
      <c r="A1109" s="377" t="s">
        <v>2752</v>
      </c>
      <c r="B1109" s="377" t="s">
        <v>1436</v>
      </c>
      <c r="C1109" s="380"/>
      <c r="D1109" s="378"/>
      <c r="E1109" s="379">
        <v>26610</v>
      </c>
      <c r="F1109" s="377" t="s">
        <v>2753</v>
      </c>
      <c r="G1109" s="380"/>
      <c r="H1109" s="380"/>
      <c r="I1109" s="416">
        <v>44784</v>
      </c>
      <c r="J1109" s="380"/>
    </row>
    <row r="1110" spans="1:10" s="383" customFormat="1" ht="36" x14ac:dyDescent="0.25">
      <c r="A1110" s="377" t="s">
        <v>2745</v>
      </c>
      <c r="B1110" s="377" t="s">
        <v>1436</v>
      </c>
      <c r="C1110" s="380"/>
      <c r="D1110" s="378"/>
      <c r="E1110" s="379">
        <v>20406.330000000002</v>
      </c>
      <c r="F1110" s="377" t="s">
        <v>2635</v>
      </c>
      <c r="G1110" s="380"/>
      <c r="H1110" s="380"/>
      <c r="I1110" s="416">
        <v>44806</v>
      </c>
      <c r="J1110" s="380"/>
    </row>
    <row r="1111" spans="1:10" s="383" customFormat="1" ht="36" x14ac:dyDescent="0.25">
      <c r="A1111" s="377" t="s">
        <v>2745</v>
      </c>
      <c r="B1111" s="377" t="s">
        <v>1436</v>
      </c>
      <c r="C1111" s="380"/>
      <c r="D1111" s="378"/>
      <c r="E1111" s="379">
        <v>27130.95</v>
      </c>
      <c r="F1111" s="377" t="s">
        <v>2635</v>
      </c>
      <c r="G1111" s="380"/>
      <c r="H1111" s="380"/>
      <c r="I1111" s="416">
        <v>44809</v>
      </c>
      <c r="J1111" s="380"/>
    </row>
    <row r="1112" spans="1:10" s="383" customFormat="1" ht="24" x14ac:dyDescent="0.25">
      <c r="A1112" s="377" t="s">
        <v>2754</v>
      </c>
      <c r="B1112" s="377" t="s">
        <v>1436</v>
      </c>
      <c r="C1112" s="380"/>
      <c r="D1112" s="378"/>
      <c r="E1112" s="379">
        <v>34996.800000000003</v>
      </c>
      <c r="F1112" s="377" t="s">
        <v>2710</v>
      </c>
      <c r="G1112" s="380"/>
      <c r="H1112" s="380"/>
      <c r="I1112" s="416">
        <v>44809</v>
      </c>
      <c r="J1112" s="380"/>
    </row>
    <row r="1113" spans="1:10" s="383" customFormat="1" ht="13.5" x14ac:dyDescent="0.25">
      <c r="A1113" s="377" t="s">
        <v>2755</v>
      </c>
      <c r="B1113" s="377" t="s">
        <v>405</v>
      </c>
      <c r="C1113" s="380"/>
      <c r="D1113" s="378"/>
      <c r="E1113" s="379">
        <v>274000</v>
      </c>
      <c r="F1113" s="377" t="s">
        <v>2756</v>
      </c>
      <c r="G1113" s="380" t="s">
        <v>1349</v>
      </c>
      <c r="H1113" s="381">
        <v>44326</v>
      </c>
      <c r="I1113" s="393">
        <v>44336</v>
      </c>
      <c r="J1113" s="380"/>
    </row>
    <row r="1114" spans="1:10" s="383" customFormat="1" ht="36" x14ac:dyDescent="0.25">
      <c r="A1114" s="377" t="s">
        <v>2757</v>
      </c>
      <c r="B1114" s="377" t="s">
        <v>2758</v>
      </c>
      <c r="C1114" s="380"/>
      <c r="D1114" s="378"/>
      <c r="E1114" s="379">
        <v>299988</v>
      </c>
      <c r="F1114" s="377" t="s">
        <v>2759</v>
      </c>
      <c r="G1114" s="380" t="s">
        <v>1349</v>
      </c>
      <c r="H1114" s="381">
        <v>44348</v>
      </c>
      <c r="I1114" s="382"/>
      <c r="J1114" s="380"/>
    </row>
    <row r="1115" spans="1:10" s="383" customFormat="1" ht="24" x14ac:dyDescent="0.25">
      <c r="A1115" s="377" t="s">
        <v>2760</v>
      </c>
      <c r="B1115" s="377" t="s">
        <v>405</v>
      </c>
      <c r="C1115" s="380"/>
      <c r="D1115" s="378"/>
      <c r="E1115" s="379">
        <v>172800</v>
      </c>
      <c r="F1115" s="377" t="s">
        <v>2761</v>
      </c>
      <c r="G1115" s="380" t="s">
        <v>1349</v>
      </c>
      <c r="H1115" s="381">
        <v>44322</v>
      </c>
      <c r="I1115" s="382"/>
      <c r="J1115" s="380"/>
    </row>
    <row r="1116" spans="1:10" s="383" customFormat="1" ht="60" x14ac:dyDescent="0.25">
      <c r="A1116" s="377" t="s">
        <v>2762</v>
      </c>
      <c r="B1116" s="377" t="s">
        <v>405</v>
      </c>
      <c r="C1116" s="380"/>
      <c r="D1116" s="378"/>
      <c r="E1116" s="379">
        <v>236675.53</v>
      </c>
      <c r="F1116" s="377" t="s">
        <v>2763</v>
      </c>
      <c r="G1116" s="380" t="s">
        <v>1349</v>
      </c>
      <c r="H1116" s="381">
        <v>44341</v>
      </c>
      <c r="I1116" s="382"/>
      <c r="J1116" s="380"/>
    </row>
    <row r="1117" spans="1:10" s="383" customFormat="1" ht="24" x14ac:dyDescent="0.25">
      <c r="A1117" s="377" t="s">
        <v>2764</v>
      </c>
      <c r="B1117" s="377" t="s">
        <v>405</v>
      </c>
      <c r="C1117" s="380"/>
      <c r="D1117" s="378"/>
      <c r="E1117" s="379">
        <v>165420</v>
      </c>
      <c r="F1117" s="377" t="s">
        <v>2765</v>
      </c>
      <c r="G1117" s="380" t="s">
        <v>2766</v>
      </c>
      <c r="H1117" s="381">
        <v>44348</v>
      </c>
      <c r="I1117" s="382"/>
      <c r="J1117" s="380"/>
    </row>
    <row r="1118" spans="1:10" s="383" customFormat="1" ht="36" x14ac:dyDescent="0.25">
      <c r="A1118" s="377" t="s">
        <v>2767</v>
      </c>
      <c r="B1118" s="377" t="s">
        <v>405</v>
      </c>
      <c r="C1118" s="380"/>
      <c r="D1118" s="378"/>
      <c r="E1118" s="379">
        <v>310203.74</v>
      </c>
      <c r="F1118" s="377" t="s">
        <v>2768</v>
      </c>
      <c r="G1118" s="380" t="s">
        <v>2766</v>
      </c>
      <c r="H1118" s="381">
        <v>44426</v>
      </c>
      <c r="I1118" s="382"/>
      <c r="J1118" s="380"/>
    </row>
    <row r="1119" spans="1:10" s="383" customFormat="1" ht="24" x14ac:dyDescent="0.25">
      <c r="A1119" s="377" t="s">
        <v>2769</v>
      </c>
      <c r="B1119" s="377" t="s">
        <v>405</v>
      </c>
      <c r="C1119" s="380"/>
      <c r="D1119" s="378"/>
      <c r="E1119" s="379">
        <v>51810.53</v>
      </c>
      <c r="F1119" s="377" t="s">
        <v>2770</v>
      </c>
      <c r="G1119" s="380" t="s">
        <v>1349</v>
      </c>
      <c r="H1119" s="384">
        <v>44511</v>
      </c>
      <c r="I1119" s="393">
        <v>44537</v>
      </c>
      <c r="J1119" s="380"/>
    </row>
    <row r="1120" spans="1:10" s="383" customFormat="1" ht="36" x14ac:dyDescent="0.25">
      <c r="A1120" s="377" t="s">
        <v>2771</v>
      </c>
      <c r="B1120" s="377" t="s">
        <v>1436</v>
      </c>
      <c r="C1120" s="380" t="s">
        <v>2772</v>
      </c>
      <c r="D1120" s="378"/>
      <c r="E1120" s="379">
        <v>28333.33</v>
      </c>
      <c r="F1120" s="377" t="s">
        <v>2773</v>
      </c>
      <c r="G1120" s="380" t="s">
        <v>911</v>
      </c>
      <c r="H1120" s="381">
        <v>44201</v>
      </c>
      <c r="I1120" s="393">
        <v>44201</v>
      </c>
      <c r="J1120" s="380"/>
    </row>
    <row r="1121" spans="1:10" s="383" customFormat="1" ht="36" x14ac:dyDescent="0.25">
      <c r="A1121" s="377" t="s">
        <v>2774</v>
      </c>
      <c r="B1121" s="377" t="s">
        <v>1436</v>
      </c>
      <c r="C1121" s="380" t="s">
        <v>2775</v>
      </c>
      <c r="D1121" s="378"/>
      <c r="E1121" s="379">
        <v>31666.67</v>
      </c>
      <c r="F1121" s="377" t="s">
        <v>2773</v>
      </c>
      <c r="G1121" s="380" t="s">
        <v>911</v>
      </c>
      <c r="H1121" s="381">
        <v>44368</v>
      </c>
      <c r="I1121" s="393">
        <v>44368</v>
      </c>
      <c r="J1121" s="380"/>
    </row>
    <row r="1122" spans="1:10" s="383" customFormat="1" ht="15" x14ac:dyDescent="0.25">
      <c r="A1122" s="395" t="s">
        <v>296</v>
      </c>
      <c r="B1122" s="397"/>
      <c r="C1122" s="398"/>
      <c r="D1122" s="397"/>
      <c r="E1122" s="373"/>
      <c r="F1122" s="397"/>
      <c r="G1122" s="398"/>
      <c r="H1122" s="398"/>
      <c r="I1122" s="398"/>
      <c r="J1122" s="419"/>
    </row>
    <row r="1123" spans="1:10" s="383" customFormat="1" ht="60" x14ac:dyDescent="0.2">
      <c r="A1123" s="420" t="s">
        <v>2776</v>
      </c>
      <c r="B1123" s="421" t="s">
        <v>2777</v>
      </c>
      <c r="C1123" s="58"/>
      <c r="D1123" s="58"/>
      <c r="E1123" s="422">
        <v>23108.2</v>
      </c>
      <c r="F1123" s="58" t="s">
        <v>2778</v>
      </c>
      <c r="G1123" s="60" t="s">
        <v>2779</v>
      </c>
      <c r="H1123" s="60" t="s">
        <v>2780</v>
      </c>
      <c r="I1123" s="58" t="s">
        <v>2780</v>
      </c>
      <c r="J1123" s="423"/>
    </row>
    <row r="1124" spans="1:10" s="383" customFormat="1" ht="60" x14ac:dyDescent="0.2">
      <c r="A1124" s="420" t="s">
        <v>2781</v>
      </c>
      <c r="B1124" s="421" t="s">
        <v>2777</v>
      </c>
      <c r="C1124" s="58"/>
      <c r="D1124" s="58"/>
      <c r="E1124" s="422">
        <v>30199</v>
      </c>
      <c r="F1124" s="58" t="s">
        <v>2782</v>
      </c>
      <c r="G1124" s="60" t="s">
        <v>2779</v>
      </c>
      <c r="H1124" s="60" t="s">
        <v>2783</v>
      </c>
      <c r="I1124" s="58" t="s">
        <v>2783</v>
      </c>
      <c r="J1124" s="423"/>
    </row>
    <row r="1125" spans="1:10" s="383" customFormat="1" ht="60" x14ac:dyDescent="0.2">
      <c r="A1125" s="420" t="s">
        <v>2784</v>
      </c>
      <c r="B1125" s="421" t="s">
        <v>2777</v>
      </c>
      <c r="C1125" s="58"/>
      <c r="D1125" s="58"/>
      <c r="E1125" s="422">
        <v>77462.100000000006</v>
      </c>
      <c r="F1125" s="58" t="s">
        <v>2785</v>
      </c>
      <c r="G1125" s="60" t="s">
        <v>2779</v>
      </c>
      <c r="H1125" s="60" t="s">
        <v>2786</v>
      </c>
      <c r="I1125" s="58" t="s">
        <v>2786</v>
      </c>
      <c r="J1125" s="423"/>
    </row>
    <row r="1126" spans="1:10" s="383" customFormat="1" ht="60" x14ac:dyDescent="0.2">
      <c r="A1126" s="420" t="s">
        <v>2787</v>
      </c>
      <c r="B1126" s="421" t="s">
        <v>2777</v>
      </c>
      <c r="C1126" s="58"/>
      <c r="D1126" s="58"/>
      <c r="E1126" s="422">
        <v>20951.7</v>
      </c>
      <c r="F1126" s="58" t="s">
        <v>2785</v>
      </c>
      <c r="G1126" s="60" t="s">
        <v>2779</v>
      </c>
      <c r="H1126" s="424">
        <v>44300</v>
      </c>
      <c r="I1126" s="424">
        <v>44300</v>
      </c>
      <c r="J1126" s="423"/>
    </row>
    <row r="1127" spans="1:10" s="383" customFormat="1" ht="60" x14ac:dyDescent="0.2">
      <c r="A1127" s="420" t="s">
        <v>2788</v>
      </c>
      <c r="B1127" s="421" t="s">
        <v>2777</v>
      </c>
      <c r="C1127" s="58"/>
      <c r="D1127" s="58"/>
      <c r="E1127" s="422">
        <v>20951.7</v>
      </c>
      <c r="F1127" s="58" t="s">
        <v>2785</v>
      </c>
      <c r="G1127" s="60" t="s">
        <v>2779</v>
      </c>
      <c r="H1127" s="424" t="s">
        <v>2789</v>
      </c>
      <c r="I1127" s="424" t="s">
        <v>2789</v>
      </c>
      <c r="J1127" s="423"/>
    </row>
    <row r="1128" spans="1:10" s="383" customFormat="1" ht="60" x14ac:dyDescent="0.2">
      <c r="A1128" s="420" t="s">
        <v>2790</v>
      </c>
      <c r="B1128" s="421" t="s">
        <v>2777</v>
      </c>
      <c r="C1128" s="58"/>
      <c r="D1128" s="58"/>
      <c r="E1128" s="422">
        <v>31250</v>
      </c>
      <c r="F1128" s="58" t="s">
        <v>2791</v>
      </c>
      <c r="G1128" s="60" t="s">
        <v>2779</v>
      </c>
      <c r="H1128" s="424" t="s">
        <v>2792</v>
      </c>
      <c r="I1128" s="424" t="s">
        <v>502</v>
      </c>
      <c r="J1128" s="423"/>
    </row>
    <row r="1129" spans="1:10" s="383" customFormat="1" ht="60" x14ac:dyDescent="0.2">
      <c r="A1129" s="420" t="s">
        <v>2793</v>
      </c>
      <c r="B1129" s="421" t="s">
        <v>2777</v>
      </c>
      <c r="C1129" s="58"/>
      <c r="D1129" s="58"/>
      <c r="E1129" s="422">
        <v>38154.300000000003</v>
      </c>
      <c r="F1129" s="58" t="s">
        <v>2785</v>
      </c>
      <c r="G1129" s="60" t="s">
        <v>2779</v>
      </c>
      <c r="H1129" s="424" t="s">
        <v>2792</v>
      </c>
      <c r="I1129" s="424" t="s">
        <v>502</v>
      </c>
      <c r="J1129" s="423"/>
    </row>
    <row r="1130" spans="1:10" s="383" customFormat="1" ht="60" x14ac:dyDescent="0.2">
      <c r="A1130" s="420" t="s">
        <v>2794</v>
      </c>
      <c r="B1130" s="421" t="s">
        <v>2777</v>
      </c>
      <c r="C1130" s="58"/>
      <c r="D1130" s="58"/>
      <c r="E1130" s="422">
        <v>19677</v>
      </c>
      <c r="F1130" s="58" t="s">
        <v>2795</v>
      </c>
      <c r="G1130" s="60" t="s">
        <v>2779</v>
      </c>
      <c r="H1130" s="424" t="s">
        <v>2796</v>
      </c>
      <c r="I1130" s="424" t="s">
        <v>2796</v>
      </c>
      <c r="J1130" s="423"/>
    </row>
    <row r="1131" spans="1:10" s="383" customFormat="1" ht="60" x14ac:dyDescent="0.2">
      <c r="A1131" s="420" t="s">
        <v>2797</v>
      </c>
      <c r="B1131" s="421" t="s">
        <v>2777</v>
      </c>
      <c r="C1131" s="58"/>
      <c r="D1131" s="58"/>
      <c r="E1131" s="422">
        <v>28519.56</v>
      </c>
      <c r="F1131" s="58">
        <v>10762791591</v>
      </c>
      <c r="G1131" s="60" t="s">
        <v>2779</v>
      </c>
      <c r="H1131" s="424" t="s">
        <v>2798</v>
      </c>
      <c r="I1131" s="424" t="s">
        <v>2799</v>
      </c>
      <c r="J1131" s="423"/>
    </row>
    <row r="1132" spans="1:10" s="383" customFormat="1" ht="60" x14ac:dyDescent="0.2">
      <c r="A1132" s="420" t="s">
        <v>2800</v>
      </c>
      <c r="B1132" s="421" t="s">
        <v>2777</v>
      </c>
      <c r="C1132" s="58"/>
      <c r="D1132" s="58"/>
      <c r="E1132" s="422">
        <v>19226</v>
      </c>
      <c r="F1132" s="58" t="s">
        <v>2782</v>
      </c>
      <c r="G1132" s="60" t="s">
        <v>2779</v>
      </c>
      <c r="H1132" s="424" t="s">
        <v>2801</v>
      </c>
      <c r="I1132" s="424" t="s">
        <v>2801</v>
      </c>
      <c r="J1132" s="423"/>
    </row>
    <row r="1133" spans="1:10" s="383" customFormat="1" ht="60" x14ac:dyDescent="0.2">
      <c r="A1133" s="420" t="s">
        <v>2802</v>
      </c>
      <c r="B1133" s="421" t="s">
        <v>2777</v>
      </c>
      <c r="C1133" s="58"/>
      <c r="D1133" s="58"/>
      <c r="E1133" s="422">
        <v>20608.45</v>
      </c>
      <c r="F1133" s="58" t="s">
        <v>2803</v>
      </c>
      <c r="G1133" s="60" t="s">
        <v>2779</v>
      </c>
      <c r="H1133" s="424" t="s">
        <v>2801</v>
      </c>
      <c r="I1133" s="424" t="s">
        <v>2801</v>
      </c>
      <c r="J1133" s="423"/>
    </row>
    <row r="1134" spans="1:10" s="383" customFormat="1" ht="60" x14ac:dyDescent="0.2">
      <c r="A1134" s="420" t="s">
        <v>2804</v>
      </c>
      <c r="B1134" s="421" t="s">
        <v>2777</v>
      </c>
      <c r="C1134" s="58"/>
      <c r="D1134" s="58"/>
      <c r="E1134" s="422">
        <v>18000</v>
      </c>
      <c r="F1134" s="58" t="s">
        <v>2805</v>
      </c>
      <c r="G1134" s="60" t="s">
        <v>2779</v>
      </c>
      <c r="H1134" s="424" t="s">
        <v>2806</v>
      </c>
      <c r="I1134" s="424" t="s">
        <v>2806</v>
      </c>
      <c r="J1134" s="423"/>
    </row>
    <row r="1135" spans="1:10" s="383" customFormat="1" ht="60" x14ac:dyDescent="0.2">
      <c r="A1135" s="420" t="s">
        <v>2807</v>
      </c>
      <c r="B1135" s="421" t="s">
        <v>2777</v>
      </c>
      <c r="C1135" s="58"/>
      <c r="D1135" s="58"/>
      <c r="E1135" s="422">
        <v>18000</v>
      </c>
      <c r="F1135" s="58" t="s">
        <v>2808</v>
      </c>
      <c r="G1135" s="60" t="s">
        <v>2779</v>
      </c>
      <c r="H1135" s="424" t="s">
        <v>2806</v>
      </c>
      <c r="I1135" s="424" t="s">
        <v>2806</v>
      </c>
      <c r="J1135" s="423"/>
    </row>
    <row r="1136" spans="1:10" s="383" customFormat="1" ht="60" x14ac:dyDescent="0.2">
      <c r="A1136" s="420" t="s">
        <v>2809</v>
      </c>
      <c r="B1136" s="421" t="s">
        <v>2777</v>
      </c>
      <c r="C1136" s="58"/>
      <c r="D1136" s="58"/>
      <c r="E1136" s="422">
        <v>18000</v>
      </c>
      <c r="F1136" s="58" t="s">
        <v>2805</v>
      </c>
      <c r="G1136" s="60" t="s">
        <v>2779</v>
      </c>
      <c r="H1136" s="424" t="s">
        <v>2810</v>
      </c>
      <c r="I1136" s="424" t="s">
        <v>2810</v>
      </c>
      <c r="J1136" s="423"/>
    </row>
    <row r="1137" spans="1:10" s="383" customFormat="1" ht="60" x14ac:dyDescent="0.2">
      <c r="A1137" s="420" t="s">
        <v>2811</v>
      </c>
      <c r="B1137" s="421" t="s">
        <v>2777</v>
      </c>
      <c r="C1137" s="58"/>
      <c r="D1137" s="58"/>
      <c r="E1137" s="422">
        <v>18000</v>
      </c>
      <c r="F1137" s="58" t="s">
        <v>2808</v>
      </c>
      <c r="G1137" s="60" t="s">
        <v>2779</v>
      </c>
      <c r="H1137" s="424" t="s">
        <v>2810</v>
      </c>
      <c r="I1137" s="424" t="s">
        <v>2810</v>
      </c>
      <c r="J1137" s="423"/>
    </row>
    <row r="1138" spans="1:10" s="383" customFormat="1" ht="60" x14ac:dyDescent="0.2">
      <c r="A1138" s="420" t="s">
        <v>2812</v>
      </c>
      <c r="B1138" s="421" t="s">
        <v>2777</v>
      </c>
      <c r="C1138" s="58"/>
      <c r="D1138" s="58"/>
      <c r="E1138" s="422">
        <v>18000</v>
      </c>
      <c r="F1138" s="58" t="s">
        <v>2813</v>
      </c>
      <c r="G1138" s="60" t="s">
        <v>2779</v>
      </c>
      <c r="H1138" s="424" t="s">
        <v>2814</v>
      </c>
      <c r="I1138" s="424" t="s">
        <v>2814</v>
      </c>
      <c r="J1138" s="423"/>
    </row>
    <row r="1139" spans="1:10" s="383" customFormat="1" ht="60" x14ac:dyDescent="0.2">
      <c r="A1139" s="420" t="s">
        <v>2815</v>
      </c>
      <c r="B1139" s="421" t="s">
        <v>2777</v>
      </c>
      <c r="C1139" s="58"/>
      <c r="D1139" s="58"/>
      <c r="E1139" s="422">
        <v>18900</v>
      </c>
      <c r="F1139" s="58" t="s">
        <v>2816</v>
      </c>
      <c r="G1139" s="60" t="s">
        <v>2779</v>
      </c>
      <c r="H1139" s="424" t="s">
        <v>2814</v>
      </c>
      <c r="I1139" s="424" t="s">
        <v>2814</v>
      </c>
      <c r="J1139" s="423"/>
    </row>
    <row r="1140" spans="1:10" s="383" customFormat="1" ht="60" x14ac:dyDescent="0.2">
      <c r="A1140" s="420" t="s">
        <v>2817</v>
      </c>
      <c r="B1140" s="421" t="s">
        <v>2777</v>
      </c>
      <c r="C1140" s="58"/>
      <c r="D1140" s="58"/>
      <c r="E1140" s="422">
        <v>19168.2</v>
      </c>
      <c r="F1140" s="58" t="s">
        <v>2818</v>
      </c>
      <c r="G1140" s="60" t="s">
        <v>2779</v>
      </c>
      <c r="H1140" s="424" t="s">
        <v>2819</v>
      </c>
      <c r="I1140" s="424" t="s">
        <v>2819</v>
      </c>
      <c r="J1140" s="423"/>
    </row>
    <row r="1141" spans="1:10" s="383" customFormat="1" ht="60" x14ac:dyDescent="0.2">
      <c r="A1141" s="420" t="s">
        <v>2820</v>
      </c>
      <c r="B1141" s="421" t="s">
        <v>2777</v>
      </c>
      <c r="C1141" s="58"/>
      <c r="D1141" s="58"/>
      <c r="E1141" s="422">
        <v>19226</v>
      </c>
      <c r="F1141" s="58" t="s">
        <v>2782</v>
      </c>
      <c r="G1141" s="60" t="s">
        <v>2779</v>
      </c>
      <c r="H1141" s="424" t="s">
        <v>2821</v>
      </c>
      <c r="I1141" s="424" t="s">
        <v>2821</v>
      </c>
      <c r="J1141" s="423"/>
    </row>
    <row r="1142" spans="1:10" s="383" customFormat="1" ht="60" x14ac:dyDescent="0.2">
      <c r="A1142" s="420" t="s">
        <v>2822</v>
      </c>
      <c r="B1142" s="421" t="s">
        <v>2777</v>
      </c>
      <c r="C1142" s="58"/>
      <c r="D1142" s="58"/>
      <c r="E1142" s="422">
        <v>22000</v>
      </c>
      <c r="F1142" s="58" t="s">
        <v>2823</v>
      </c>
      <c r="G1142" s="60" t="s">
        <v>2779</v>
      </c>
      <c r="H1142" s="424" t="s">
        <v>2824</v>
      </c>
      <c r="I1142" s="424" t="s">
        <v>2824</v>
      </c>
      <c r="J1142" s="423"/>
    </row>
    <row r="1143" spans="1:10" s="383" customFormat="1" ht="60" x14ac:dyDescent="0.2">
      <c r="A1143" s="420" t="s">
        <v>1848</v>
      </c>
      <c r="B1143" s="421" t="s">
        <v>2777</v>
      </c>
      <c r="C1143" s="58"/>
      <c r="D1143" s="58"/>
      <c r="E1143" s="422">
        <v>22000</v>
      </c>
      <c r="F1143" s="58" t="s">
        <v>2823</v>
      </c>
      <c r="G1143" s="60" t="s">
        <v>2779</v>
      </c>
      <c r="H1143" s="424" t="s">
        <v>2819</v>
      </c>
      <c r="I1143" s="424" t="s">
        <v>2819</v>
      </c>
      <c r="J1143" s="423"/>
    </row>
    <row r="1144" spans="1:10" s="383" customFormat="1" ht="60" x14ac:dyDescent="0.2">
      <c r="A1144" s="420" t="s">
        <v>2825</v>
      </c>
      <c r="B1144" s="421" t="s">
        <v>2777</v>
      </c>
      <c r="C1144" s="58"/>
      <c r="D1144" s="58"/>
      <c r="E1144" s="422">
        <v>22578</v>
      </c>
      <c r="F1144" s="58" t="s">
        <v>2826</v>
      </c>
      <c r="G1144" s="60" t="s">
        <v>2779</v>
      </c>
      <c r="H1144" s="424" t="s">
        <v>2827</v>
      </c>
      <c r="I1144" s="424" t="s">
        <v>2827</v>
      </c>
      <c r="J1144" s="423"/>
    </row>
    <row r="1145" spans="1:10" s="383" customFormat="1" ht="60" x14ac:dyDescent="0.2">
      <c r="A1145" s="420" t="s">
        <v>2828</v>
      </c>
      <c r="B1145" s="421" t="s">
        <v>2777</v>
      </c>
      <c r="C1145" s="58"/>
      <c r="D1145" s="58"/>
      <c r="E1145" s="422">
        <v>23160</v>
      </c>
      <c r="F1145" s="58" t="s">
        <v>2829</v>
      </c>
      <c r="G1145" s="60" t="s">
        <v>2779</v>
      </c>
      <c r="H1145" s="424" t="s">
        <v>2821</v>
      </c>
      <c r="I1145" s="424" t="s">
        <v>2821</v>
      </c>
      <c r="J1145" s="423"/>
    </row>
    <row r="1146" spans="1:10" s="383" customFormat="1" ht="60" x14ac:dyDescent="0.2">
      <c r="A1146" s="420" t="s">
        <v>1848</v>
      </c>
      <c r="B1146" s="421" t="s">
        <v>2777</v>
      </c>
      <c r="C1146" s="58"/>
      <c r="D1146" s="58"/>
      <c r="E1146" s="422">
        <v>23437</v>
      </c>
      <c r="F1146" s="58" t="s">
        <v>2823</v>
      </c>
      <c r="G1146" s="60" t="s">
        <v>2779</v>
      </c>
      <c r="H1146" s="424" t="s">
        <v>2830</v>
      </c>
      <c r="I1146" s="424" t="s">
        <v>2830</v>
      </c>
      <c r="J1146" s="423"/>
    </row>
    <row r="1147" spans="1:10" s="383" customFormat="1" ht="60" x14ac:dyDescent="0.2">
      <c r="A1147" s="420" t="s">
        <v>2831</v>
      </c>
      <c r="B1147" s="421" t="s">
        <v>2777</v>
      </c>
      <c r="C1147" s="58"/>
      <c r="D1147" s="58"/>
      <c r="E1147" s="422">
        <v>25180</v>
      </c>
      <c r="F1147" s="58" t="s">
        <v>2832</v>
      </c>
      <c r="G1147" s="60" t="s">
        <v>2779</v>
      </c>
      <c r="H1147" s="424" t="s">
        <v>2833</v>
      </c>
      <c r="I1147" s="424" t="s">
        <v>2833</v>
      </c>
      <c r="J1147" s="423"/>
    </row>
    <row r="1148" spans="1:10" s="383" customFormat="1" ht="60" x14ac:dyDescent="0.2">
      <c r="A1148" s="420" t="s">
        <v>2834</v>
      </c>
      <c r="B1148" s="421" t="s">
        <v>2777</v>
      </c>
      <c r="C1148" s="58"/>
      <c r="D1148" s="58"/>
      <c r="E1148" s="422">
        <v>25180</v>
      </c>
      <c r="F1148" s="58" t="s">
        <v>2835</v>
      </c>
      <c r="G1148" s="60" t="s">
        <v>2779</v>
      </c>
      <c r="H1148" s="424" t="s">
        <v>2836</v>
      </c>
      <c r="I1148" s="424" t="s">
        <v>2836</v>
      </c>
      <c r="J1148" s="423"/>
    </row>
    <row r="1149" spans="1:10" s="383" customFormat="1" ht="60" x14ac:dyDescent="0.2">
      <c r="A1149" s="420" t="s">
        <v>2837</v>
      </c>
      <c r="B1149" s="421" t="s">
        <v>2777</v>
      </c>
      <c r="C1149" s="58"/>
      <c r="D1149" s="58"/>
      <c r="E1149" s="422">
        <v>25588.45</v>
      </c>
      <c r="F1149" s="58" t="s">
        <v>2838</v>
      </c>
      <c r="G1149" s="60" t="s">
        <v>2779</v>
      </c>
      <c r="H1149" s="424" t="s">
        <v>2830</v>
      </c>
      <c r="I1149" s="424" t="s">
        <v>2830</v>
      </c>
      <c r="J1149" s="423"/>
    </row>
    <row r="1150" spans="1:10" s="383" customFormat="1" ht="60" x14ac:dyDescent="0.2">
      <c r="A1150" s="420" t="s">
        <v>2839</v>
      </c>
      <c r="B1150" s="421" t="s">
        <v>2777</v>
      </c>
      <c r="C1150" s="58"/>
      <c r="D1150" s="58"/>
      <c r="E1150" s="422">
        <v>26725</v>
      </c>
      <c r="F1150" s="58" t="s">
        <v>2840</v>
      </c>
      <c r="G1150" s="60" t="s">
        <v>2779</v>
      </c>
      <c r="H1150" s="424" t="s">
        <v>2841</v>
      </c>
      <c r="I1150" s="424" t="s">
        <v>2841</v>
      </c>
      <c r="J1150" s="423"/>
    </row>
    <row r="1151" spans="1:10" s="383" customFormat="1" ht="60" x14ac:dyDescent="0.2">
      <c r="A1151" s="420" t="s">
        <v>2842</v>
      </c>
      <c r="B1151" s="421" t="s">
        <v>2777</v>
      </c>
      <c r="C1151" s="58"/>
      <c r="D1151" s="58"/>
      <c r="E1151" s="422">
        <v>28328.17</v>
      </c>
      <c r="F1151" s="58" t="s">
        <v>2843</v>
      </c>
      <c r="G1151" s="60" t="s">
        <v>2779</v>
      </c>
      <c r="H1151" s="424" t="s">
        <v>2836</v>
      </c>
      <c r="I1151" s="424" t="s">
        <v>2836</v>
      </c>
      <c r="J1151" s="423"/>
    </row>
    <row r="1152" spans="1:10" s="383" customFormat="1" ht="60" x14ac:dyDescent="0.2">
      <c r="A1152" s="420" t="s">
        <v>2844</v>
      </c>
      <c r="B1152" s="421" t="s">
        <v>2777</v>
      </c>
      <c r="C1152" s="58"/>
      <c r="D1152" s="58"/>
      <c r="E1152" s="422">
        <v>28573.1</v>
      </c>
      <c r="F1152" s="58" t="s">
        <v>2845</v>
      </c>
      <c r="G1152" s="60" t="s">
        <v>2779</v>
      </c>
      <c r="H1152" s="424" t="s">
        <v>2833</v>
      </c>
      <c r="I1152" s="424" t="s">
        <v>2833</v>
      </c>
      <c r="J1152" s="423"/>
    </row>
    <row r="1153" spans="1:10" s="383" customFormat="1" ht="60" x14ac:dyDescent="0.2">
      <c r="A1153" s="420" t="s">
        <v>2846</v>
      </c>
      <c r="B1153" s="421" t="s">
        <v>2777</v>
      </c>
      <c r="C1153" s="58"/>
      <c r="D1153" s="58"/>
      <c r="E1153" s="422">
        <v>31426.25</v>
      </c>
      <c r="F1153" s="58" t="s">
        <v>2847</v>
      </c>
      <c r="G1153" s="60" t="s">
        <v>2779</v>
      </c>
      <c r="H1153" s="424" t="s">
        <v>2833</v>
      </c>
      <c r="I1153" s="424" t="s">
        <v>2833</v>
      </c>
      <c r="J1153" s="423"/>
    </row>
    <row r="1154" spans="1:10" s="383" customFormat="1" ht="60" x14ac:dyDescent="0.2">
      <c r="A1154" s="420" t="s">
        <v>2848</v>
      </c>
      <c r="B1154" s="421" t="s">
        <v>2777</v>
      </c>
      <c r="C1154" s="58"/>
      <c r="D1154" s="58"/>
      <c r="E1154" s="422">
        <v>32018.93</v>
      </c>
      <c r="F1154" s="58" t="s">
        <v>2849</v>
      </c>
      <c r="G1154" s="60" t="s">
        <v>2779</v>
      </c>
      <c r="H1154" s="424" t="s">
        <v>2836</v>
      </c>
      <c r="I1154" s="424" t="s">
        <v>2836</v>
      </c>
      <c r="J1154" s="423"/>
    </row>
    <row r="1155" spans="1:10" s="383" customFormat="1" ht="60" x14ac:dyDescent="0.2">
      <c r="A1155" s="420" t="s">
        <v>2850</v>
      </c>
      <c r="B1155" s="421" t="s">
        <v>2777</v>
      </c>
      <c r="C1155" s="58"/>
      <c r="D1155" s="58"/>
      <c r="E1155" s="422">
        <v>33800</v>
      </c>
      <c r="F1155" s="58" t="s">
        <v>2851</v>
      </c>
      <c r="G1155" s="60" t="s">
        <v>2779</v>
      </c>
      <c r="H1155" s="424" t="s">
        <v>2814</v>
      </c>
      <c r="I1155" s="424" t="s">
        <v>2814</v>
      </c>
      <c r="J1155" s="423"/>
    </row>
    <row r="1156" spans="1:10" s="383" customFormat="1" ht="60" x14ac:dyDescent="0.2">
      <c r="A1156" s="420" t="s">
        <v>2852</v>
      </c>
      <c r="B1156" s="421" t="s">
        <v>2777</v>
      </c>
      <c r="C1156" s="58"/>
      <c r="D1156" s="58"/>
      <c r="E1156" s="422">
        <v>82433.8</v>
      </c>
      <c r="F1156" s="58" t="s">
        <v>2785</v>
      </c>
      <c r="G1156" s="60" t="s">
        <v>2779</v>
      </c>
      <c r="H1156" s="424" t="s">
        <v>2853</v>
      </c>
      <c r="I1156" s="424" t="s">
        <v>2854</v>
      </c>
      <c r="J1156" s="423"/>
    </row>
    <row r="1157" spans="1:10" s="383" customFormat="1" ht="15" x14ac:dyDescent="0.25">
      <c r="A1157" s="395" t="s">
        <v>297</v>
      </c>
      <c r="B1157" s="397"/>
      <c r="C1157" s="398"/>
      <c r="D1157" s="397"/>
      <c r="E1157" s="373"/>
      <c r="F1157" s="397"/>
      <c r="G1157" s="398"/>
      <c r="H1157" s="398"/>
      <c r="I1157" s="398"/>
      <c r="J1157" s="398"/>
    </row>
    <row r="1158" spans="1:10" s="383" customFormat="1" ht="13.5" x14ac:dyDescent="0.25">
      <c r="A1158" s="377" t="s">
        <v>2419</v>
      </c>
      <c r="B1158" s="377"/>
      <c r="C1158" s="380"/>
      <c r="D1158" s="378"/>
      <c r="E1158" s="379"/>
      <c r="F1158" s="377"/>
      <c r="G1158" s="380"/>
      <c r="H1158" s="406"/>
      <c r="I1158" s="425"/>
      <c r="J1158" s="380" t="s">
        <v>1400</v>
      </c>
    </row>
    <row r="1159" spans="1:10" s="383" customFormat="1" ht="13.5" x14ac:dyDescent="0.25">
      <c r="A1159" s="377" t="s">
        <v>2855</v>
      </c>
      <c r="B1159" s="377"/>
      <c r="C1159" s="380"/>
      <c r="D1159" s="378"/>
      <c r="E1159" s="379" t="s">
        <v>2856</v>
      </c>
      <c r="F1159" s="377" t="s">
        <v>2857</v>
      </c>
      <c r="G1159" s="380" t="s">
        <v>2858</v>
      </c>
      <c r="H1159" s="406">
        <v>44243</v>
      </c>
      <c r="I1159" s="425">
        <v>44254</v>
      </c>
      <c r="J1159" s="380" t="s">
        <v>1400</v>
      </c>
    </row>
    <row r="1160" spans="1:10" s="383" customFormat="1" ht="36" x14ac:dyDescent="0.25">
      <c r="A1160" s="377" t="s">
        <v>2859</v>
      </c>
      <c r="B1160" s="377"/>
      <c r="C1160" s="380"/>
      <c r="D1160" s="378"/>
      <c r="E1160" s="379" t="s">
        <v>1269</v>
      </c>
      <c r="F1160" s="377" t="s">
        <v>2860</v>
      </c>
      <c r="G1160" s="380" t="s">
        <v>2858</v>
      </c>
      <c r="H1160" s="406">
        <v>44253</v>
      </c>
      <c r="I1160" s="425"/>
      <c r="J1160" s="380" t="s">
        <v>1400</v>
      </c>
    </row>
    <row r="1161" spans="1:10" s="383" customFormat="1" ht="36" x14ac:dyDescent="0.25">
      <c r="A1161" s="377" t="s">
        <v>2861</v>
      </c>
      <c r="B1161" s="377"/>
      <c r="C1161" s="380"/>
      <c r="D1161" s="378"/>
      <c r="E1161" s="379" t="s">
        <v>2862</v>
      </c>
      <c r="F1161" s="377" t="s">
        <v>2863</v>
      </c>
      <c r="G1161" s="380" t="s">
        <v>2858</v>
      </c>
      <c r="H1161" s="406">
        <v>44257</v>
      </c>
      <c r="I1161" s="425">
        <v>44263</v>
      </c>
      <c r="J1161" s="380" t="s">
        <v>1400</v>
      </c>
    </row>
    <row r="1162" spans="1:10" s="383" customFormat="1" ht="24" x14ac:dyDescent="0.25">
      <c r="A1162" s="377" t="s">
        <v>2864</v>
      </c>
      <c r="B1162" s="377"/>
      <c r="C1162" s="380"/>
      <c r="D1162" s="378"/>
      <c r="E1162" s="379" t="s">
        <v>2865</v>
      </c>
      <c r="F1162" s="377" t="s">
        <v>2866</v>
      </c>
      <c r="G1162" s="380" t="s">
        <v>2858</v>
      </c>
      <c r="H1162" s="406">
        <v>44321</v>
      </c>
      <c r="I1162" s="425">
        <v>44324</v>
      </c>
      <c r="J1162" s="380" t="s">
        <v>1400</v>
      </c>
    </row>
    <row r="1163" spans="1:10" s="383" customFormat="1" ht="36" x14ac:dyDescent="0.25">
      <c r="A1163" s="377" t="s">
        <v>2867</v>
      </c>
      <c r="B1163" s="377"/>
      <c r="C1163" s="380"/>
      <c r="D1163" s="378"/>
      <c r="E1163" s="379" t="s">
        <v>2868</v>
      </c>
      <c r="F1163" s="377" t="s">
        <v>2869</v>
      </c>
      <c r="G1163" s="380" t="s">
        <v>2858</v>
      </c>
      <c r="H1163" s="406">
        <v>44326</v>
      </c>
      <c r="I1163" s="425">
        <v>44372</v>
      </c>
      <c r="J1163" s="380" t="s">
        <v>1400</v>
      </c>
    </row>
    <row r="1164" spans="1:10" s="383" customFormat="1" ht="24" x14ac:dyDescent="0.25">
      <c r="A1164" s="377" t="s">
        <v>2870</v>
      </c>
      <c r="B1164" s="377"/>
      <c r="C1164" s="380"/>
      <c r="D1164" s="378"/>
      <c r="E1164" s="379" t="s">
        <v>2871</v>
      </c>
      <c r="F1164" s="377" t="s">
        <v>2872</v>
      </c>
      <c r="G1164" s="380" t="s">
        <v>2858</v>
      </c>
      <c r="H1164" s="406">
        <v>44329</v>
      </c>
      <c r="I1164" s="425">
        <v>44336</v>
      </c>
      <c r="J1164" s="380" t="s">
        <v>2873</v>
      </c>
    </row>
    <row r="1165" spans="1:10" s="383" customFormat="1" ht="24" x14ac:dyDescent="0.25">
      <c r="A1165" s="377" t="s">
        <v>2874</v>
      </c>
      <c r="B1165" s="377"/>
      <c r="C1165" s="380"/>
      <c r="D1165" s="378"/>
      <c r="E1165" s="379" t="s">
        <v>2875</v>
      </c>
      <c r="F1165" s="377" t="s">
        <v>2876</v>
      </c>
      <c r="G1165" s="380" t="s">
        <v>2858</v>
      </c>
      <c r="H1165" s="406">
        <v>44335</v>
      </c>
      <c r="I1165" s="425">
        <v>44347</v>
      </c>
      <c r="J1165" s="380" t="s">
        <v>1400</v>
      </c>
    </row>
    <row r="1166" spans="1:10" s="383" customFormat="1" ht="24" x14ac:dyDescent="0.25">
      <c r="A1166" s="377" t="s">
        <v>2877</v>
      </c>
      <c r="B1166" s="377"/>
      <c r="C1166" s="380"/>
      <c r="D1166" s="378"/>
      <c r="E1166" s="379" t="s">
        <v>2878</v>
      </c>
      <c r="F1166" s="377" t="s">
        <v>2879</v>
      </c>
      <c r="G1166" s="380" t="s">
        <v>2858</v>
      </c>
      <c r="H1166" s="406">
        <v>44363</v>
      </c>
      <c r="I1166" s="382"/>
      <c r="J1166" s="380" t="s">
        <v>1400</v>
      </c>
    </row>
    <row r="1167" spans="1:10" s="383" customFormat="1" ht="24" x14ac:dyDescent="0.25">
      <c r="A1167" s="377" t="s">
        <v>2880</v>
      </c>
      <c r="B1167" s="377"/>
      <c r="C1167" s="380"/>
      <c r="D1167" s="378"/>
      <c r="E1167" s="379" t="s">
        <v>2881</v>
      </c>
      <c r="F1167" s="377" t="s">
        <v>2882</v>
      </c>
      <c r="G1167" s="380" t="s">
        <v>2858</v>
      </c>
      <c r="H1167" s="406">
        <v>44383</v>
      </c>
      <c r="I1167" s="425">
        <v>44393</v>
      </c>
      <c r="J1167" s="380"/>
    </row>
    <row r="1168" spans="1:10" s="383" customFormat="1" ht="13.5" x14ac:dyDescent="0.25">
      <c r="A1168" s="377" t="s">
        <v>2883</v>
      </c>
      <c r="B1168" s="377"/>
      <c r="C1168" s="380"/>
      <c r="D1168" s="378"/>
      <c r="E1168" s="379" t="s">
        <v>2884</v>
      </c>
      <c r="F1168" s="377" t="s">
        <v>2885</v>
      </c>
      <c r="G1168" s="380" t="s">
        <v>2858</v>
      </c>
      <c r="H1168" s="406">
        <v>44383</v>
      </c>
      <c r="I1168" s="425">
        <v>44391</v>
      </c>
      <c r="J1168" s="380"/>
    </row>
    <row r="1169" spans="1:10" s="383" customFormat="1" ht="24" x14ac:dyDescent="0.25">
      <c r="A1169" s="377" t="s">
        <v>2886</v>
      </c>
      <c r="B1169" s="377"/>
      <c r="C1169" s="380"/>
      <c r="D1169" s="378"/>
      <c r="E1169" s="379" t="s">
        <v>2887</v>
      </c>
      <c r="F1169" s="377" t="s">
        <v>2888</v>
      </c>
      <c r="G1169" s="380" t="s">
        <v>2858</v>
      </c>
      <c r="H1169" s="406">
        <v>44403</v>
      </c>
      <c r="I1169" s="425">
        <v>44411</v>
      </c>
      <c r="J1169" s="380"/>
    </row>
    <row r="1170" spans="1:10" s="383" customFormat="1" ht="24" x14ac:dyDescent="0.25">
      <c r="A1170" s="377" t="s">
        <v>2889</v>
      </c>
      <c r="B1170" s="377"/>
      <c r="C1170" s="380"/>
      <c r="D1170" s="378"/>
      <c r="E1170" s="379" t="s">
        <v>1316</v>
      </c>
      <c r="F1170" s="377" t="s">
        <v>2890</v>
      </c>
      <c r="G1170" s="380" t="s">
        <v>2858</v>
      </c>
      <c r="H1170" s="406">
        <v>44412</v>
      </c>
      <c r="I1170" s="425">
        <v>44415</v>
      </c>
      <c r="J1170" s="380"/>
    </row>
    <row r="1171" spans="1:10" s="383" customFormat="1" ht="13.5" x14ac:dyDescent="0.25">
      <c r="A1171" s="377" t="s">
        <v>2891</v>
      </c>
      <c r="B1171" s="377"/>
      <c r="C1171" s="380"/>
      <c r="D1171" s="378"/>
      <c r="E1171" s="379" t="s">
        <v>2892</v>
      </c>
      <c r="F1171" s="377" t="s">
        <v>2872</v>
      </c>
      <c r="G1171" s="380" t="s">
        <v>2858</v>
      </c>
      <c r="H1171" s="406">
        <v>44428</v>
      </c>
      <c r="I1171" s="425">
        <v>44435</v>
      </c>
      <c r="J1171" s="380"/>
    </row>
    <row r="1172" spans="1:10" s="383" customFormat="1" ht="36" x14ac:dyDescent="0.25">
      <c r="A1172" s="377" t="s">
        <v>2893</v>
      </c>
      <c r="B1172" s="377"/>
      <c r="C1172" s="380"/>
      <c r="D1172" s="378"/>
      <c r="E1172" s="379" t="s">
        <v>2894</v>
      </c>
      <c r="F1172" s="377" t="s">
        <v>2860</v>
      </c>
      <c r="G1172" s="380" t="s">
        <v>2858</v>
      </c>
      <c r="H1172" s="406">
        <v>44432</v>
      </c>
      <c r="I1172" s="382"/>
      <c r="J1172" s="380"/>
    </row>
    <row r="1173" spans="1:10" s="383" customFormat="1" ht="24" x14ac:dyDescent="0.25">
      <c r="A1173" s="377" t="s">
        <v>2895</v>
      </c>
      <c r="B1173" s="377"/>
      <c r="C1173" s="380"/>
      <c r="D1173" s="378"/>
      <c r="E1173" s="379" t="s">
        <v>2896</v>
      </c>
      <c r="F1173" s="377" t="s">
        <v>2219</v>
      </c>
      <c r="G1173" s="380" t="s">
        <v>2858</v>
      </c>
      <c r="H1173" s="406">
        <v>44440</v>
      </c>
      <c r="I1173" s="382"/>
      <c r="J1173" s="380"/>
    </row>
    <row r="1174" spans="1:10" s="383" customFormat="1" ht="24" x14ac:dyDescent="0.25">
      <c r="A1174" s="377" t="s">
        <v>2897</v>
      </c>
      <c r="B1174" s="377"/>
      <c r="C1174" s="380"/>
      <c r="D1174" s="378"/>
      <c r="E1174" s="379" t="s">
        <v>1269</v>
      </c>
      <c r="F1174" s="377" t="s">
        <v>2898</v>
      </c>
      <c r="G1174" s="380" t="s">
        <v>2858</v>
      </c>
      <c r="H1174" s="406">
        <v>44447</v>
      </c>
      <c r="I1174" s="425">
        <v>44462</v>
      </c>
      <c r="J1174" s="380"/>
    </row>
    <row r="1175" spans="1:10" s="383" customFormat="1" ht="24" x14ac:dyDescent="0.25">
      <c r="A1175" s="377" t="s">
        <v>2899</v>
      </c>
      <c r="B1175" s="377"/>
      <c r="C1175" s="380"/>
      <c r="D1175" s="378"/>
      <c r="E1175" s="379" t="s">
        <v>2900</v>
      </c>
      <c r="F1175" s="377" t="s">
        <v>2901</v>
      </c>
      <c r="G1175" s="380" t="s">
        <v>2858</v>
      </c>
      <c r="H1175" s="406">
        <v>44448</v>
      </c>
      <c r="I1175" s="425">
        <v>44452</v>
      </c>
      <c r="J1175" s="380"/>
    </row>
    <row r="1176" spans="1:10" s="383" customFormat="1" ht="24" x14ac:dyDescent="0.25">
      <c r="A1176" s="377" t="s">
        <v>2902</v>
      </c>
      <c r="B1176" s="377"/>
      <c r="C1176" s="380"/>
      <c r="D1176" s="378"/>
      <c r="E1176" s="379" t="s">
        <v>2903</v>
      </c>
      <c r="F1176" s="377" t="s">
        <v>2320</v>
      </c>
      <c r="G1176" s="380" t="s">
        <v>2858</v>
      </c>
      <c r="H1176" s="406">
        <v>44460</v>
      </c>
      <c r="I1176" s="425"/>
      <c r="J1176" s="380"/>
    </row>
    <row r="1177" spans="1:10" s="383" customFormat="1" ht="24" x14ac:dyDescent="0.25">
      <c r="A1177" s="377" t="s">
        <v>2904</v>
      </c>
      <c r="B1177" s="377"/>
      <c r="C1177" s="380"/>
      <c r="D1177" s="378"/>
      <c r="E1177" s="379" t="s">
        <v>2905</v>
      </c>
      <c r="F1177" s="377" t="s">
        <v>2879</v>
      </c>
      <c r="G1177" s="380" t="s">
        <v>2858</v>
      </c>
      <c r="H1177" s="406">
        <v>44463</v>
      </c>
      <c r="I1177" s="425"/>
      <c r="J1177" s="380"/>
    </row>
    <row r="1178" spans="1:10" s="383" customFormat="1" ht="24" x14ac:dyDescent="0.25">
      <c r="A1178" s="377" t="s">
        <v>2906</v>
      </c>
      <c r="B1178" s="377"/>
      <c r="C1178" s="380"/>
      <c r="D1178" s="378"/>
      <c r="E1178" s="379" t="s">
        <v>2907</v>
      </c>
      <c r="F1178" s="377" t="s">
        <v>2879</v>
      </c>
      <c r="G1178" s="380" t="s">
        <v>2858</v>
      </c>
      <c r="H1178" s="406">
        <v>44464</v>
      </c>
      <c r="I1178" s="382"/>
      <c r="J1178" s="380"/>
    </row>
    <row r="1179" spans="1:10" s="383" customFormat="1" ht="24" x14ac:dyDescent="0.25">
      <c r="A1179" s="377" t="s">
        <v>2908</v>
      </c>
      <c r="B1179" s="377"/>
      <c r="C1179" s="380"/>
      <c r="D1179" s="378"/>
      <c r="E1179" s="379" t="s">
        <v>2909</v>
      </c>
      <c r="F1179" s="377" t="s">
        <v>2910</v>
      </c>
      <c r="G1179" s="380" t="s">
        <v>2858</v>
      </c>
      <c r="H1179" s="426">
        <v>44470</v>
      </c>
      <c r="I1179" s="427">
        <v>44481</v>
      </c>
      <c r="J1179" s="380"/>
    </row>
    <row r="1180" spans="1:10" s="383" customFormat="1" ht="36" x14ac:dyDescent="0.25">
      <c r="A1180" s="377" t="s">
        <v>2893</v>
      </c>
      <c r="B1180" s="377"/>
      <c r="C1180" s="380"/>
      <c r="D1180" s="378"/>
      <c r="E1180" s="379" t="s">
        <v>2911</v>
      </c>
      <c r="F1180" s="377" t="s">
        <v>2860</v>
      </c>
      <c r="G1180" s="380" t="s">
        <v>2858</v>
      </c>
      <c r="H1180" s="426">
        <v>44480</v>
      </c>
      <c r="I1180" s="382"/>
      <c r="J1180" s="380"/>
    </row>
    <row r="1181" spans="1:10" s="383" customFormat="1" ht="24" x14ac:dyDescent="0.25">
      <c r="A1181" s="377" t="s">
        <v>2912</v>
      </c>
      <c r="B1181" s="377"/>
      <c r="C1181" s="380"/>
      <c r="D1181" s="378"/>
      <c r="E1181" s="379" t="s">
        <v>2913</v>
      </c>
      <c r="F1181" s="377" t="s">
        <v>2879</v>
      </c>
      <c r="G1181" s="380" t="s">
        <v>2858</v>
      </c>
      <c r="H1181" s="406">
        <v>44488</v>
      </c>
      <c r="I1181" s="427"/>
      <c r="J1181" s="380"/>
    </row>
    <row r="1182" spans="1:10" s="383" customFormat="1" ht="24" x14ac:dyDescent="0.25">
      <c r="A1182" s="377" t="s">
        <v>2914</v>
      </c>
      <c r="B1182" s="377"/>
      <c r="C1182" s="380"/>
      <c r="D1182" s="378"/>
      <c r="E1182" s="379" t="s">
        <v>2915</v>
      </c>
      <c r="F1182" s="377" t="s">
        <v>2916</v>
      </c>
      <c r="G1182" s="380" t="s">
        <v>2858</v>
      </c>
      <c r="H1182" s="406">
        <v>44502</v>
      </c>
      <c r="I1182" s="427"/>
      <c r="J1182" s="380"/>
    </row>
    <row r="1183" spans="1:10" s="383" customFormat="1" ht="13.5" x14ac:dyDescent="0.25">
      <c r="A1183" s="377" t="s">
        <v>2917</v>
      </c>
      <c r="B1183" s="377"/>
      <c r="C1183" s="380"/>
      <c r="D1183" s="378"/>
      <c r="E1183" s="379" t="s">
        <v>2918</v>
      </c>
      <c r="F1183" s="377" t="s">
        <v>2872</v>
      </c>
      <c r="G1183" s="380" t="s">
        <v>2858</v>
      </c>
      <c r="H1183" s="406">
        <v>44504</v>
      </c>
      <c r="I1183" s="427">
        <v>44514</v>
      </c>
      <c r="J1183" s="380"/>
    </row>
    <row r="1184" spans="1:10" s="383" customFormat="1" ht="13.5" x14ac:dyDescent="0.25">
      <c r="A1184" s="377" t="s">
        <v>2919</v>
      </c>
      <c r="B1184" s="377"/>
      <c r="C1184" s="380"/>
      <c r="D1184" s="378"/>
      <c r="E1184" s="379" t="s">
        <v>2920</v>
      </c>
      <c r="F1184" s="377" t="s">
        <v>2921</v>
      </c>
      <c r="G1184" s="380" t="s">
        <v>2858</v>
      </c>
      <c r="H1184" s="406">
        <v>44504</v>
      </c>
      <c r="I1184" s="427">
        <v>44544</v>
      </c>
      <c r="J1184" s="380"/>
    </row>
    <row r="1185" spans="1:10" s="383" customFormat="1" ht="13.5" x14ac:dyDescent="0.25">
      <c r="A1185" s="377" t="s">
        <v>2922</v>
      </c>
      <c r="B1185" s="377"/>
      <c r="C1185" s="380"/>
      <c r="D1185" s="378"/>
      <c r="E1185" s="379" t="s">
        <v>2923</v>
      </c>
      <c r="F1185" s="377" t="s">
        <v>2872</v>
      </c>
      <c r="G1185" s="380" t="s">
        <v>2858</v>
      </c>
      <c r="H1185" s="426">
        <v>44504</v>
      </c>
      <c r="I1185" s="427">
        <v>44514</v>
      </c>
      <c r="J1185" s="380"/>
    </row>
    <row r="1186" spans="1:10" s="383" customFormat="1" ht="24" x14ac:dyDescent="0.25">
      <c r="A1186" s="377" t="s">
        <v>2924</v>
      </c>
      <c r="B1186" s="377"/>
      <c r="C1186" s="380"/>
      <c r="D1186" s="378"/>
      <c r="E1186" s="379" t="s">
        <v>2925</v>
      </c>
      <c r="F1186" s="377" t="s">
        <v>2926</v>
      </c>
      <c r="G1186" s="380" t="s">
        <v>2858</v>
      </c>
      <c r="H1186" s="426">
        <v>44508</v>
      </c>
      <c r="I1186" s="427">
        <v>44523</v>
      </c>
      <c r="J1186" s="380"/>
    </row>
    <row r="1187" spans="1:10" s="383" customFormat="1" ht="24" x14ac:dyDescent="0.25">
      <c r="A1187" s="377" t="s">
        <v>2927</v>
      </c>
      <c r="B1187" s="377"/>
      <c r="C1187" s="380"/>
      <c r="D1187" s="378"/>
      <c r="E1187" s="379" t="s">
        <v>2928</v>
      </c>
      <c r="F1187" s="377" t="s">
        <v>2901</v>
      </c>
      <c r="G1187" s="380" t="s">
        <v>2858</v>
      </c>
      <c r="H1187" s="406">
        <v>44508</v>
      </c>
      <c r="I1187" s="427">
        <v>44511</v>
      </c>
      <c r="J1187" s="380"/>
    </row>
    <row r="1188" spans="1:10" s="383" customFormat="1" ht="24" x14ac:dyDescent="0.25">
      <c r="A1188" s="377" t="s">
        <v>2877</v>
      </c>
      <c r="B1188" s="377"/>
      <c r="C1188" s="380"/>
      <c r="D1188" s="378"/>
      <c r="E1188" s="379" t="s">
        <v>2929</v>
      </c>
      <c r="F1188" s="377" t="s">
        <v>2879</v>
      </c>
      <c r="G1188" s="380" t="s">
        <v>2858</v>
      </c>
      <c r="H1188" s="406">
        <v>44511</v>
      </c>
      <c r="I1188" s="427"/>
      <c r="J1188" s="380"/>
    </row>
    <row r="1189" spans="1:10" s="383" customFormat="1" ht="24" x14ac:dyDescent="0.25">
      <c r="A1189" s="377" t="s">
        <v>2930</v>
      </c>
      <c r="B1189" s="377"/>
      <c r="C1189" s="380"/>
      <c r="D1189" s="378"/>
      <c r="E1189" s="379" t="s">
        <v>2931</v>
      </c>
      <c r="F1189" s="377" t="s">
        <v>1987</v>
      </c>
      <c r="G1189" s="380" t="s">
        <v>2858</v>
      </c>
      <c r="H1189" s="426">
        <v>44516</v>
      </c>
      <c r="I1189" s="427"/>
      <c r="J1189" s="380"/>
    </row>
    <row r="1190" spans="1:10" s="383" customFormat="1" ht="24" x14ac:dyDescent="0.25">
      <c r="A1190" s="377" t="s">
        <v>2932</v>
      </c>
      <c r="B1190" s="377"/>
      <c r="C1190" s="380"/>
      <c r="D1190" s="378"/>
      <c r="E1190" s="379" t="s">
        <v>2933</v>
      </c>
      <c r="F1190" s="377" t="s">
        <v>2934</v>
      </c>
      <c r="G1190" s="380" t="s">
        <v>2858</v>
      </c>
      <c r="H1190" s="426">
        <v>44519</v>
      </c>
      <c r="I1190" s="427">
        <v>44524</v>
      </c>
      <c r="J1190" s="380"/>
    </row>
    <row r="1191" spans="1:10" s="383" customFormat="1" ht="24" x14ac:dyDescent="0.25">
      <c r="A1191" s="377" t="s">
        <v>2935</v>
      </c>
      <c r="B1191" s="377"/>
      <c r="C1191" s="380"/>
      <c r="D1191" s="378"/>
      <c r="E1191" s="379" t="s">
        <v>2936</v>
      </c>
      <c r="F1191" s="377" t="s">
        <v>2876</v>
      </c>
      <c r="G1191" s="380" t="s">
        <v>2858</v>
      </c>
      <c r="H1191" s="426">
        <v>44531</v>
      </c>
      <c r="I1191" s="427">
        <v>44541</v>
      </c>
      <c r="J1191" s="380"/>
    </row>
    <row r="1192" spans="1:10" s="383" customFormat="1" ht="24" x14ac:dyDescent="0.25">
      <c r="A1192" s="377" t="s">
        <v>2935</v>
      </c>
      <c r="B1192" s="377"/>
      <c r="C1192" s="380"/>
      <c r="D1192" s="378"/>
      <c r="E1192" s="379" t="s">
        <v>2937</v>
      </c>
      <c r="F1192" s="377" t="s">
        <v>2934</v>
      </c>
      <c r="G1192" s="380" t="s">
        <v>2858</v>
      </c>
      <c r="H1192" s="426">
        <v>44531</v>
      </c>
      <c r="I1192" s="427">
        <v>44536</v>
      </c>
      <c r="J1192" s="380"/>
    </row>
    <row r="1193" spans="1:10" s="383" customFormat="1" ht="24" x14ac:dyDescent="0.25">
      <c r="A1193" s="377" t="s">
        <v>2938</v>
      </c>
      <c r="B1193" s="377"/>
      <c r="C1193" s="380"/>
      <c r="D1193" s="378"/>
      <c r="E1193" s="379" t="s">
        <v>2939</v>
      </c>
      <c r="F1193" s="377" t="s">
        <v>2940</v>
      </c>
      <c r="G1193" s="380" t="s">
        <v>2858</v>
      </c>
      <c r="H1193" s="426">
        <v>44535</v>
      </c>
      <c r="I1193" s="427">
        <v>44545</v>
      </c>
      <c r="J1193" s="380"/>
    </row>
    <row r="1194" spans="1:10" s="383" customFormat="1" ht="48" x14ac:dyDescent="0.25">
      <c r="A1194" s="377" t="s">
        <v>2941</v>
      </c>
      <c r="B1194" s="377"/>
      <c r="C1194" s="380"/>
      <c r="D1194" s="378"/>
      <c r="E1194" s="379" t="s">
        <v>2942</v>
      </c>
      <c r="F1194" s="377" t="s">
        <v>2943</v>
      </c>
      <c r="G1194" s="380" t="s">
        <v>2858</v>
      </c>
      <c r="H1194" s="426">
        <v>44539</v>
      </c>
      <c r="I1194" s="427"/>
      <c r="J1194" s="380"/>
    </row>
    <row r="1195" spans="1:10" s="383" customFormat="1" ht="24" x14ac:dyDescent="0.25">
      <c r="A1195" s="377" t="s">
        <v>2930</v>
      </c>
      <c r="B1195" s="377"/>
      <c r="C1195" s="380"/>
      <c r="D1195" s="378"/>
      <c r="E1195" s="379" t="s">
        <v>2944</v>
      </c>
      <c r="F1195" s="377" t="s">
        <v>1987</v>
      </c>
      <c r="G1195" s="380" t="s">
        <v>2858</v>
      </c>
      <c r="H1195" s="406">
        <v>44543</v>
      </c>
      <c r="I1195" s="427"/>
      <c r="J1195" s="380"/>
    </row>
    <row r="1196" spans="1:10" s="383" customFormat="1" ht="48" x14ac:dyDescent="0.25">
      <c r="A1196" s="377" t="s">
        <v>2945</v>
      </c>
      <c r="B1196" s="377"/>
      <c r="C1196" s="380"/>
      <c r="D1196" s="378"/>
      <c r="E1196" s="379" t="s">
        <v>2946</v>
      </c>
      <c r="F1196" s="377" t="s">
        <v>2947</v>
      </c>
      <c r="G1196" s="380" t="s">
        <v>2858</v>
      </c>
      <c r="H1196" s="406">
        <v>44544</v>
      </c>
      <c r="I1196" s="425">
        <v>44550</v>
      </c>
      <c r="J1196" s="380"/>
    </row>
    <row r="1197" spans="1:10" s="383" customFormat="1" ht="24" x14ac:dyDescent="0.25">
      <c r="A1197" s="377" t="s">
        <v>2948</v>
      </c>
      <c r="B1197" s="377"/>
      <c r="C1197" s="380"/>
      <c r="D1197" s="378"/>
      <c r="E1197" s="379" t="s">
        <v>2949</v>
      </c>
      <c r="F1197" s="377" t="s">
        <v>2926</v>
      </c>
      <c r="G1197" s="380" t="s">
        <v>2858</v>
      </c>
      <c r="H1197" s="406">
        <v>44544</v>
      </c>
      <c r="I1197" s="427">
        <v>44559</v>
      </c>
      <c r="J1197" s="380"/>
    </row>
    <row r="1198" spans="1:10" s="383" customFormat="1" ht="24" x14ac:dyDescent="0.25">
      <c r="A1198" s="377" t="s">
        <v>2877</v>
      </c>
      <c r="B1198" s="377"/>
      <c r="C1198" s="380"/>
      <c r="D1198" s="378"/>
      <c r="E1198" s="379" t="s">
        <v>2950</v>
      </c>
      <c r="F1198" s="377" t="s">
        <v>2879</v>
      </c>
      <c r="G1198" s="380" t="s">
        <v>2858</v>
      </c>
      <c r="H1198" s="426">
        <v>44545</v>
      </c>
      <c r="I1198" s="382"/>
      <c r="J1198" s="380"/>
    </row>
    <row r="1199" spans="1:10" s="383" customFormat="1" ht="24" x14ac:dyDescent="0.25">
      <c r="A1199" s="377" t="s">
        <v>2951</v>
      </c>
      <c r="B1199" s="377"/>
      <c r="C1199" s="380"/>
      <c r="D1199" s="378"/>
      <c r="E1199" s="379" t="s">
        <v>2952</v>
      </c>
      <c r="F1199" s="377" t="s">
        <v>2901</v>
      </c>
      <c r="G1199" s="380" t="s">
        <v>2858</v>
      </c>
      <c r="H1199" s="426">
        <v>44550</v>
      </c>
      <c r="I1199" s="427">
        <v>44552</v>
      </c>
      <c r="J1199" s="380"/>
    </row>
    <row r="1200" spans="1:10" s="383" customFormat="1" ht="24" x14ac:dyDescent="0.25">
      <c r="A1200" s="377" t="s">
        <v>2953</v>
      </c>
      <c r="B1200" s="377"/>
      <c r="C1200" s="380"/>
      <c r="D1200" s="378"/>
      <c r="E1200" s="379" t="s">
        <v>2954</v>
      </c>
      <c r="F1200" s="377" t="s">
        <v>2916</v>
      </c>
      <c r="G1200" s="380" t="s">
        <v>2858</v>
      </c>
      <c r="H1200" s="426">
        <v>44560</v>
      </c>
      <c r="I1200" s="382"/>
      <c r="J1200" s="380"/>
    </row>
    <row r="1201" spans="1:10" s="383" customFormat="1" ht="13.5" x14ac:dyDescent="0.25">
      <c r="A1201" s="377" t="s">
        <v>2955</v>
      </c>
      <c r="B1201" s="377"/>
      <c r="C1201" s="380"/>
      <c r="D1201" s="378"/>
      <c r="E1201" s="379" t="s">
        <v>2956</v>
      </c>
      <c r="F1201" s="377"/>
      <c r="G1201" s="380"/>
      <c r="H1201" s="406"/>
      <c r="I1201" s="382"/>
      <c r="J1201" s="380"/>
    </row>
    <row r="1202" spans="1:10" s="383" customFormat="1" ht="12.75" x14ac:dyDescent="0.2">
      <c r="A1202" s="370" t="s">
        <v>298</v>
      </c>
      <c r="B1202" s="370"/>
      <c r="C1202" s="370"/>
      <c r="D1202" s="370"/>
      <c r="E1202" s="370"/>
      <c r="F1202" s="370"/>
      <c r="G1202" s="370"/>
      <c r="H1202" s="370"/>
      <c r="I1202" s="370"/>
      <c r="J1202" s="370"/>
    </row>
    <row r="1203" spans="1:10" s="383" customFormat="1" ht="13.5" x14ac:dyDescent="0.25">
      <c r="A1203" s="377" t="s">
        <v>2957</v>
      </c>
      <c r="B1203" s="377"/>
      <c r="C1203" s="380"/>
      <c r="D1203" s="378"/>
      <c r="E1203" s="379"/>
      <c r="F1203" s="377"/>
      <c r="G1203" s="380"/>
      <c r="H1203" s="381"/>
      <c r="I1203" s="393"/>
      <c r="J1203" s="380"/>
    </row>
    <row r="1204" spans="1:10" s="383" customFormat="1" ht="24" x14ac:dyDescent="0.25">
      <c r="A1204" s="377" t="s">
        <v>2958</v>
      </c>
      <c r="B1204" s="377" t="s">
        <v>936</v>
      </c>
      <c r="C1204" s="380" t="s">
        <v>2959</v>
      </c>
      <c r="D1204" s="378" t="s">
        <v>1603</v>
      </c>
      <c r="E1204" s="379" t="s">
        <v>2960</v>
      </c>
      <c r="F1204" s="377" t="s">
        <v>2961</v>
      </c>
      <c r="G1204" s="380" t="s">
        <v>852</v>
      </c>
      <c r="H1204" s="381">
        <v>44378</v>
      </c>
      <c r="I1204" s="393">
        <v>44392</v>
      </c>
      <c r="J1204" s="380"/>
    </row>
    <row r="1205" spans="1:10" s="383" customFormat="1" ht="24" x14ac:dyDescent="0.25">
      <c r="A1205" s="377" t="s">
        <v>2962</v>
      </c>
      <c r="B1205" s="377" t="s">
        <v>936</v>
      </c>
      <c r="C1205" s="380" t="s">
        <v>2959</v>
      </c>
      <c r="D1205" s="378" t="s">
        <v>1606</v>
      </c>
      <c r="E1205" s="379" t="s">
        <v>2963</v>
      </c>
      <c r="F1205" s="377" t="s">
        <v>2964</v>
      </c>
      <c r="G1205" s="380" t="s">
        <v>852</v>
      </c>
      <c r="H1205" s="380" t="s">
        <v>2965</v>
      </c>
      <c r="I1205" s="394">
        <v>44499</v>
      </c>
      <c r="J1205" s="380"/>
    </row>
    <row r="1206" spans="1:10" s="383" customFormat="1" ht="48" x14ac:dyDescent="0.25">
      <c r="A1206" s="377" t="s">
        <v>2966</v>
      </c>
      <c r="B1206" s="377" t="s">
        <v>936</v>
      </c>
      <c r="C1206" s="380" t="s">
        <v>2959</v>
      </c>
      <c r="D1206" s="378" t="s">
        <v>1608</v>
      </c>
      <c r="E1206" s="379" t="s">
        <v>2967</v>
      </c>
      <c r="F1206" s="377" t="s">
        <v>2968</v>
      </c>
      <c r="G1206" s="380" t="s">
        <v>852</v>
      </c>
      <c r="H1206" s="381">
        <v>44418</v>
      </c>
      <c r="I1206" s="393">
        <v>44439</v>
      </c>
      <c r="J1206" s="380"/>
    </row>
    <row r="1207" spans="1:10" s="383" customFormat="1" ht="24" x14ac:dyDescent="0.25">
      <c r="A1207" s="377" t="s">
        <v>2969</v>
      </c>
      <c r="B1207" s="377" t="s">
        <v>936</v>
      </c>
      <c r="C1207" s="380" t="s">
        <v>2959</v>
      </c>
      <c r="D1207" s="378" t="s">
        <v>1612</v>
      </c>
      <c r="E1207" s="379" t="s">
        <v>2970</v>
      </c>
      <c r="F1207" s="377" t="s">
        <v>2469</v>
      </c>
      <c r="G1207" s="380" t="s">
        <v>852</v>
      </c>
      <c r="H1207" s="381">
        <v>44468</v>
      </c>
      <c r="I1207" s="394">
        <v>44487</v>
      </c>
      <c r="J1207" s="380"/>
    </row>
    <row r="1208" spans="1:10" s="383" customFormat="1" ht="48" x14ac:dyDescent="0.25">
      <c r="A1208" s="377" t="s">
        <v>2971</v>
      </c>
      <c r="B1208" s="377" t="s">
        <v>936</v>
      </c>
      <c r="C1208" s="380" t="s">
        <v>2959</v>
      </c>
      <c r="D1208" s="378" t="s">
        <v>1614</v>
      </c>
      <c r="E1208" s="379" t="s">
        <v>2972</v>
      </c>
      <c r="F1208" s="377" t="s">
        <v>2973</v>
      </c>
      <c r="G1208" s="380" t="s">
        <v>852</v>
      </c>
      <c r="H1208" s="384">
        <v>44484</v>
      </c>
      <c r="I1208" s="394">
        <v>44504</v>
      </c>
      <c r="J1208" s="380"/>
    </row>
    <row r="1209" spans="1:10" s="383" customFormat="1" ht="36" x14ac:dyDescent="0.25">
      <c r="A1209" s="377" t="s">
        <v>2974</v>
      </c>
      <c r="B1209" s="377" t="s">
        <v>936</v>
      </c>
      <c r="C1209" s="380" t="s">
        <v>2959</v>
      </c>
      <c r="D1209" s="378" t="s">
        <v>1626</v>
      </c>
      <c r="E1209" s="379" t="s">
        <v>2975</v>
      </c>
      <c r="F1209" s="377" t="s">
        <v>2976</v>
      </c>
      <c r="G1209" s="380" t="s">
        <v>852</v>
      </c>
      <c r="H1209" s="384">
        <v>44484</v>
      </c>
      <c r="I1209" s="394">
        <v>44494</v>
      </c>
      <c r="J1209" s="380"/>
    </row>
    <row r="1210" spans="1:10" s="383" customFormat="1" ht="48" x14ac:dyDescent="0.25">
      <c r="A1210" s="377" t="s">
        <v>2977</v>
      </c>
      <c r="B1210" s="377" t="s">
        <v>936</v>
      </c>
      <c r="C1210" s="380" t="s">
        <v>2959</v>
      </c>
      <c r="D1210" s="378" t="s">
        <v>1628</v>
      </c>
      <c r="E1210" s="379" t="s">
        <v>2978</v>
      </c>
      <c r="F1210" s="377" t="s">
        <v>2979</v>
      </c>
      <c r="G1210" s="380" t="s">
        <v>852</v>
      </c>
      <c r="H1210" s="384">
        <v>44558</v>
      </c>
      <c r="I1210" s="394">
        <v>44561</v>
      </c>
      <c r="J1210" s="380"/>
    </row>
    <row r="1211" spans="1:10" s="383" customFormat="1" ht="36" x14ac:dyDescent="0.25">
      <c r="A1211" s="377" t="s">
        <v>2980</v>
      </c>
      <c r="B1211" s="377" t="s">
        <v>936</v>
      </c>
      <c r="C1211" s="380" t="s">
        <v>2959</v>
      </c>
      <c r="D1211" s="378" t="s">
        <v>2981</v>
      </c>
      <c r="E1211" s="379" t="s">
        <v>2982</v>
      </c>
      <c r="F1211" s="377" t="s">
        <v>2983</v>
      </c>
      <c r="G1211" s="380" t="s">
        <v>852</v>
      </c>
      <c r="H1211" s="384">
        <v>44533</v>
      </c>
      <c r="I1211" s="394">
        <v>44559</v>
      </c>
      <c r="J1211" s="380"/>
    </row>
    <row r="1212" spans="1:10" s="383" customFormat="1" ht="36" x14ac:dyDescent="0.25">
      <c r="A1212" s="377" t="s">
        <v>2984</v>
      </c>
      <c r="B1212" s="377" t="s">
        <v>936</v>
      </c>
      <c r="C1212" s="380" t="s">
        <v>2959</v>
      </c>
      <c r="D1212" s="378" t="s">
        <v>1637</v>
      </c>
      <c r="E1212" s="379" t="s">
        <v>2985</v>
      </c>
      <c r="F1212" s="377" t="s">
        <v>2986</v>
      </c>
      <c r="G1212" s="380" t="s">
        <v>852</v>
      </c>
      <c r="H1212" s="384">
        <v>44547</v>
      </c>
      <c r="I1212" s="394">
        <v>44561</v>
      </c>
      <c r="J1212" s="381"/>
    </row>
    <row r="1213" spans="1:10" s="383" customFormat="1" ht="36" x14ac:dyDescent="0.25">
      <c r="A1213" s="377" t="s">
        <v>2987</v>
      </c>
      <c r="B1213" s="377" t="s">
        <v>936</v>
      </c>
      <c r="C1213" s="380" t="s">
        <v>2959</v>
      </c>
      <c r="D1213" s="378" t="s">
        <v>1641</v>
      </c>
      <c r="E1213" s="379" t="s">
        <v>2988</v>
      </c>
      <c r="F1213" s="377" t="s">
        <v>2989</v>
      </c>
      <c r="G1213" s="380" t="s">
        <v>852</v>
      </c>
      <c r="H1213" s="384">
        <v>44559</v>
      </c>
      <c r="I1213" s="394">
        <v>44559</v>
      </c>
      <c r="J1213" s="384"/>
    </row>
    <row r="1214" spans="1:10" s="383" customFormat="1" ht="48" x14ac:dyDescent="0.25">
      <c r="A1214" s="377" t="s">
        <v>2990</v>
      </c>
      <c r="B1214" s="377" t="s">
        <v>936</v>
      </c>
      <c r="C1214" s="380" t="s">
        <v>2959</v>
      </c>
      <c r="D1214" s="378" t="s">
        <v>1644</v>
      </c>
      <c r="E1214" s="379" t="s">
        <v>2991</v>
      </c>
      <c r="F1214" s="377" t="s">
        <v>2979</v>
      </c>
      <c r="G1214" s="380" t="s">
        <v>852</v>
      </c>
      <c r="H1214" s="384">
        <v>44526</v>
      </c>
      <c r="I1214" s="394">
        <v>44536</v>
      </c>
      <c r="J1214" s="384"/>
    </row>
    <row r="1215" spans="1:10" s="383" customFormat="1" ht="36" x14ac:dyDescent="0.25">
      <c r="A1215" s="377" t="s">
        <v>2992</v>
      </c>
      <c r="B1215" s="377" t="s">
        <v>936</v>
      </c>
      <c r="C1215" s="380" t="s">
        <v>2959</v>
      </c>
      <c r="D1215" s="378" t="s">
        <v>1648</v>
      </c>
      <c r="E1215" s="379" t="s">
        <v>2993</v>
      </c>
      <c r="F1215" s="377" t="s">
        <v>2994</v>
      </c>
      <c r="G1215" s="380" t="s">
        <v>852</v>
      </c>
      <c r="H1215" s="384">
        <v>44539</v>
      </c>
      <c r="I1215" s="394">
        <v>44559</v>
      </c>
      <c r="J1215" s="381"/>
    </row>
    <row r="1216" spans="1:10" s="383" customFormat="1" ht="24" x14ac:dyDescent="0.25">
      <c r="A1216" s="377" t="s">
        <v>2995</v>
      </c>
      <c r="B1216" s="377" t="s">
        <v>936</v>
      </c>
      <c r="C1216" s="380" t="s">
        <v>2959</v>
      </c>
      <c r="D1216" s="378" t="s">
        <v>1662</v>
      </c>
      <c r="E1216" s="379" t="s">
        <v>2996</v>
      </c>
      <c r="F1216" s="377" t="s">
        <v>2469</v>
      </c>
      <c r="G1216" s="380" t="s">
        <v>852</v>
      </c>
      <c r="H1216" s="384">
        <v>44546</v>
      </c>
      <c r="I1216" s="394">
        <v>44551</v>
      </c>
      <c r="J1216" s="381"/>
    </row>
    <row r="1217" spans="1:10" s="383" customFormat="1" ht="24" x14ac:dyDescent="0.25">
      <c r="A1217" s="377" t="s">
        <v>2997</v>
      </c>
      <c r="B1217" s="377" t="s">
        <v>1436</v>
      </c>
      <c r="C1217" s="380" t="s">
        <v>2959</v>
      </c>
      <c r="D1217" s="378" t="s">
        <v>2998</v>
      </c>
      <c r="E1217" s="379" t="s">
        <v>2999</v>
      </c>
      <c r="F1217" s="377" t="s">
        <v>3000</v>
      </c>
      <c r="G1217" s="380" t="s">
        <v>852</v>
      </c>
      <c r="H1217" s="381">
        <v>44370</v>
      </c>
      <c r="I1217" s="393">
        <v>44371</v>
      </c>
      <c r="J1217" s="381"/>
    </row>
    <row r="1218" spans="1:10" s="383" customFormat="1" ht="24" x14ac:dyDescent="0.25">
      <c r="A1218" s="377" t="s">
        <v>3001</v>
      </c>
      <c r="B1218" s="377" t="s">
        <v>1436</v>
      </c>
      <c r="C1218" s="380" t="s">
        <v>2959</v>
      </c>
      <c r="D1218" s="378" t="s">
        <v>3002</v>
      </c>
      <c r="E1218" s="379" t="s">
        <v>3003</v>
      </c>
      <c r="F1218" s="377" t="s">
        <v>2469</v>
      </c>
      <c r="G1218" s="380" t="s">
        <v>852</v>
      </c>
      <c r="H1218" s="384">
        <v>44553</v>
      </c>
      <c r="I1218" s="394">
        <v>44554</v>
      </c>
      <c r="J1218" s="384"/>
    </row>
    <row r="1219" spans="1:10" s="383" customFormat="1" ht="24" x14ac:dyDescent="0.25">
      <c r="A1219" s="377" t="s">
        <v>3004</v>
      </c>
      <c r="B1219" s="377" t="s">
        <v>1436</v>
      </c>
      <c r="C1219" s="380" t="s">
        <v>2959</v>
      </c>
      <c r="D1219" s="378" t="s">
        <v>3005</v>
      </c>
      <c r="E1219" s="379" t="s">
        <v>3006</v>
      </c>
      <c r="F1219" s="377" t="s">
        <v>2469</v>
      </c>
      <c r="G1219" s="380" t="s">
        <v>852</v>
      </c>
      <c r="H1219" s="384">
        <v>44559</v>
      </c>
      <c r="I1219" s="394">
        <v>44560</v>
      </c>
      <c r="J1219" s="381"/>
    </row>
    <row r="1220" spans="1:10" s="383" customFormat="1" ht="24" x14ac:dyDescent="0.25">
      <c r="A1220" s="377" t="s">
        <v>3007</v>
      </c>
      <c r="B1220" s="377" t="s">
        <v>1436</v>
      </c>
      <c r="C1220" s="380" t="s">
        <v>2959</v>
      </c>
      <c r="D1220" s="378" t="s">
        <v>3008</v>
      </c>
      <c r="E1220" s="379" t="s">
        <v>3009</v>
      </c>
      <c r="F1220" s="377" t="s">
        <v>3010</v>
      </c>
      <c r="G1220" s="380" t="s">
        <v>852</v>
      </c>
      <c r="H1220" s="384">
        <v>44537</v>
      </c>
      <c r="I1220" s="394">
        <v>44538</v>
      </c>
      <c r="J1220" s="384"/>
    </row>
    <row r="1221" spans="1:10" s="383" customFormat="1" ht="60" x14ac:dyDescent="0.25">
      <c r="A1221" s="377" t="s">
        <v>3011</v>
      </c>
      <c r="B1221" s="377" t="s">
        <v>1436</v>
      </c>
      <c r="C1221" s="380" t="s">
        <v>2959</v>
      </c>
      <c r="D1221" s="378" t="s">
        <v>3012</v>
      </c>
      <c r="E1221" s="379" t="s">
        <v>3013</v>
      </c>
      <c r="F1221" s="377" t="s">
        <v>3014</v>
      </c>
      <c r="G1221" s="380" t="s">
        <v>852</v>
      </c>
      <c r="H1221" s="384">
        <v>44543</v>
      </c>
      <c r="I1221" s="394">
        <v>44544</v>
      </c>
      <c r="J1221" s="384"/>
    </row>
    <row r="1222" spans="1:10" s="383" customFormat="1" ht="24" x14ac:dyDescent="0.25">
      <c r="A1222" s="377" t="s">
        <v>3015</v>
      </c>
      <c r="B1222" s="377" t="s">
        <v>1436</v>
      </c>
      <c r="C1222" s="380" t="s">
        <v>2959</v>
      </c>
      <c r="D1222" s="378" t="s">
        <v>3016</v>
      </c>
      <c r="E1222" s="379" t="s">
        <v>3017</v>
      </c>
      <c r="F1222" s="377" t="s">
        <v>3018</v>
      </c>
      <c r="G1222" s="380" t="s">
        <v>852</v>
      </c>
      <c r="H1222" s="384">
        <v>44503</v>
      </c>
      <c r="I1222" s="394">
        <v>44504</v>
      </c>
      <c r="J1222" s="384"/>
    </row>
    <row r="1223" spans="1:10" s="383" customFormat="1" ht="36" x14ac:dyDescent="0.25">
      <c r="A1223" s="377" t="s">
        <v>3019</v>
      </c>
      <c r="B1223" s="377" t="s">
        <v>1248</v>
      </c>
      <c r="C1223" s="380" t="s">
        <v>2959</v>
      </c>
      <c r="D1223" s="378" t="s">
        <v>3020</v>
      </c>
      <c r="E1223" s="379" t="s">
        <v>3021</v>
      </c>
      <c r="F1223" s="377" t="s">
        <v>3022</v>
      </c>
      <c r="G1223" s="380" t="s">
        <v>852</v>
      </c>
      <c r="H1223" s="384">
        <v>44553</v>
      </c>
      <c r="I1223" s="394">
        <v>44554</v>
      </c>
      <c r="J1223" s="384"/>
    </row>
    <row r="1224" spans="1:10" s="383" customFormat="1" ht="36" x14ac:dyDescent="0.25">
      <c r="A1224" s="377" t="s">
        <v>3023</v>
      </c>
      <c r="B1224" s="377" t="s">
        <v>1248</v>
      </c>
      <c r="C1224" s="380" t="s">
        <v>2959</v>
      </c>
      <c r="D1224" s="378" t="s">
        <v>3024</v>
      </c>
      <c r="E1224" s="379" t="s">
        <v>3025</v>
      </c>
      <c r="F1224" s="377" t="s">
        <v>3022</v>
      </c>
      <c r="G1224" s="380" t="s">
        <v>852</v>
      </c>
      <c r="H1224" s="384">
        <v>44533</v>
      </c>
      <c r="I1224" s="394">
        <v>44534</v>
      </c>
      <c r="J1224" s="381"/>
    </row>
    <row r="1225" spans="1:10" s="383" customFormat="1" ht="36" x14ac:dyDescent="0.25">
      <c r="A1225" s="377" t="s">
        <v>3026</v>
      </c>
      <c r="B1225" s="377" t="s">
        <v>1248</v>
      </c>
      <c r="C1225" s="380" t="s">
        <v>2959</v>
      </c>
      <c r="D1225" s="378" t="s">
        <v>3027</v>
      </c>
      <c r="E1225" s="379" t="s">
        <v>3028</v>
      </c>
      <c r="F1225" s="377" t="s">
        <v>3022</v>
      </c>
      <c r="G1225" s="380" t="s">
        <v>852</v>
      </c>
      <c r="H1225" s="384">
        <v>44545</v>
      </c>
      <c r="I1225" s="394">
        <v>44546</v>
      </c>
      <c r="J1225" s="381"/>
    </row>
    <row r="1226" spans="1:10" s="383" customFormat="1" ht="36" x14ac:dyDescent="0.25">
      <c r="A1226" s="377" t="s">
        <v>3019</v>
      </c>
      <c r="B1226" s="377" t="s">
        <v>1248</v>
      </c>
      <c r="C1226" s="380" t="s">
        <v>2959</v>
      </c>
      <c r="D1226" s="378" t="s">
        <v>3029</v>
      </c>
      <c r="E1226" s="379" t="s">
        <v>3028</v>
      </c>
      <c r="F1226" s="377" t="s">
        <v>3022</v>
      </c>
      <c r="G1226" s="380" t="s">
        <v>852</v>
      </c>
      <c r="H1226" s="384">
        <v>44545</v>
      </c>
      <c r="I1226" s="394">
        <v>44546</v>
      </c>
      <c r="J1226" s="384"/>
    </row>
    <row r="1227" spans="1:10" s="383" customFormat="1" ht="36" x14ac:dyDescent="0.25">
      <c r="A1227" s="377" t="s">
        <v>3019</v>
      </c>
      <c r="B1227" s="377" t="s">
        <v>1248</v>
      </c>
      <c r="C1227" s="380" t="s">
        <v>2959</v>
      </c>
      <c r="D1227" s="378" t="s">
        <v>3030</v>
      </c>
      <c r="E1227" s="379" t="s">
        <v>3031</v>
      </c>
      <c r="F1227" s="377" t="s">
        <v>3022</v>
      </c>
      <c r="G1227" s="380" t="s">
        <v>852</v>
      </c>
      <c r="H1227" s="384">
        <v>44551</v>
      </c>
      <c r="I1227" s="394">
        <v>44552</v>
      </c>
      <c r="J1227" s="384"/>
    </row>
    <row r="1228" spans="1:10" s="383" customFormat="1" ht="48" x14ac:dyDescent="0.25">
      <c r="A1228" s="377" t="s">
        <v>3032</v>
      </c>
      <c r="B1228" s="377" t="s">
        <v>1436</v>
      </c>
      <c r="C1228" s="380" t="s">
        <v>2959</v>
      </c>
      <c r="D1228" s="378" t="s">
        <v>3033</v>
      </c>
      <c r="E1228" s="379" t="s">
        <v>3034</v>
      </c>
      <c r="F1228" s="377" t="s">
        <v>3035</v>
      </c>
      <c r="G1228" s="380" t="s">
        <v>852</v>
      </c>
      <c r="H1228" s="381">
        <v>44419</v>
      </c>
      <c r="I1228" s="393">
        <v>44420</v>
      </c>
      <c r="J1228" s="381"/>
    </row>
    <row r="1229" spans="1:10" s="383" customFormat="1" ht="36" x14ac:dyDescent="0.25">
      <c r="A1229" s="377" t="s">
        <v>3036</v>
      </c>
      <c r="B1229" s="377" t="s">
        <v>1436</v>
      </c>
      <c r="C1229" s="380" t="s">
        <v>2959</v>
      </c>
      <c r="D1229" s="378" t="s">
        <v>1683</v>
      </c>
      <c r="E1229" s="379" t="s">
        <v>3037</v>
      </c>
      <c r="F1229" s="377" t="s">
        <v>3038</v>
      </c>
      <c r="G1229" s="380" t="s">
        <v>852</v>
      </c>
      <c r="H1229" s="381">
        <v>44301</v>
      </c>
      <c r="I1229" s="393">
        <v>44302</v>
      </c>
      <c r="J1229" s="384"/>
    </row>
    <row r="1230" spans="1:10" s="383" customFormat="1" ht="36" x14ac:dyDescent="0.25">
      <c r="A1230" s="377" t="s">
        <v>3039</v>
      </c>
      <c r="B1230" s="377" t="s">
        <v>1436</v>
      </c>
      <c r="C1230" s="380" t="s">
        <v>2959</v>
      </c>
      <c r="D1230" s="378" t="s">
        <v>3040</v>
      </c>
      <c r="E1230" s="379" t="s">
        <v>3041</v>
      </c>
      <c r="F1230" s="377" t="s">
        <v>3042</v>
      </c>
      <c r="G1230" s="380" t="s">
        <v>852</v>
      </c>
      <c r="H1230" s="384">
        <v>44525</v>
      </c>
      <c r="I1230" s="394">
        <v>44526</v>
      </c>
      <c r="J1230" s="384"/>
    </row>
    <row r="1231" spans="1:10" s="383" customFormat="1" ht="36" x14ac:dyDescent="0.25">
      <c r="A1231" s="377" t="s">
        <v>3043</v>
      </c>
      <c r="B1231" s="377" t="s">
        <v>1436</v>
      </c>
      <c r="C1231" s="380" t="s">
        <v>2959</v>
      </c>
      <c r="D1231" s="378" t="s">
        <v>3044</v>
      </c>
      <c r="E1231" s="379" t="s">
        <v>1339</v>
      </c>
      <c r="F1231" s="377" t="s">
        <v>3042</v>
      </c>
      <c r="G1231" s="380" t="s">
        <v>852</v>
      </c>
      <c r="H1231" s="384">
        <v>44541</v>
      </c>
      <c r="I1231" s="394">
        <v>44542</v>
      </c>
      <c r="J1231" s="384"/>
    </row>
    <row r="1232" spans="1:10" s="383" customFormat="1" ht="36" x14ac:dyDescent="0.25">
      <c r="A1232" s="377" t="s">
        <v>3045</v>
      </c>
      <c r="B1232" s="377" t="s">
        <v>1436</v>
      </c>
      <c r="C1232" s="380" t="s">
        <v>2959</v>
      </c>
      <c r="D1232" s="378" t="s">
        <v>3046</v>
      </c>
      <c r="E1232" s="379" t="s">
        <v>1272</v>
      </c>
      <c r="F1232" s="377" t="s">
        <v>3042</v>
      </c>
      <c r="G1232" s="380" t="s">
        <v>852</v>
      </c>
      <c r="H1232" s="384">
        <v>44545</v>
      </c>
      <c r="I1232" s="394">
        <v>44546</v>
      </c>
      <c r="J1232" s="384"/>
    </row>
    <row r="1233" spans="1:10" s="383" customFormat="1" ht="36" x14ac:dyDescent="0.25">
      <c r="A1233" s="377" t="s">
        <v>3047</v>
      </c>
      <c r="B1233" s="377" t="s">
        <v>1436</v>
      </c>
      <c r="C1233" s="380" t="s">
        <v>2959</v>
      </c>
      <c r="D1233" s="378" t="s">
        <v>3048</v>
      </c>
      <c r="E1233" s="379" t="s">
        <v>1089</v>
      </c>
      <c r="F1233" s="377" t="s">
        <v>2994</v>
      </c>
      <c r="G1233" s="380" t="s">
        <v>852</v>
      </c>
      <c r="H1233" s="381">
        <v>44428</v>
      </c>
      <c r="I1233" s="393">
        <v>44429</v>
      </c>
      <c r="J1233" s="384"/>
    </row>
    <row r="1234" spans="1:10" s="383" customFormat="1" ht="24" x14ac:dyDescent="0.25">
      <c r="A1234" s="377" t="s">
        <v>3049</v>
      </c>
      <c r="B1234" s="377" t="s">
        <v>1436</v>
      </c>
      <c r="C1234" s="380" t="s">
        <v>2959</v>
      </c>
      <c r="D1234" s="378" t="s">
        <v>3050</v>
      </c>
      <c r="E1234" s="379" t="s">
        <v>3051</v>
      </c>
      <c r="F1234" s="377" t="s">
        <v>3052</v>
      </c>
      <c r="G1234" s="380" t="s">
        <v>852</v>
      </c>
      <c r="H1234" s="384">
        <v>44502</v>
      </c>
      <c r="I1234" s="394">
        <v>44503</v>
      </c>
      <c r="J1234" s="384"/>
    </row>
    <row r="1235" spans="1:10" s="383" customFormat="1" ht="24" x14ac:dyDescent="0.25">
      <c r="A1235" s="377" t="s">
        <v>3053</v>
      </c>
      <c r="B1235" s="377" t="s">
        <v>1436</v>
      </c>
      <c r="C1235" s="380" t="s">
        <v>2959</v>
      </c>
      <c r="D1235" s="378" t="s">
        <v>3054</v>
      </c>
      <c r="E1235" s="379" t="s">
        <v>3055</v>
      </c>
      <c r="F1235" s="377" t="s">
        <v>3056</v>
      </c>
      <c r="G1235" s="380" t="s">
        <v>852</v>
      </c>
      <c r="H1235" s="381">
        <v>44442</v>
      </c>
      <c r="I1235" s="393">
        <v>44443</v>
      </c>
      <c r="J1235" s="381"/>
    </row>
    <row r="1236" spans="1:10" s="383" customFormat="1" ht="24" x14ac:dyDescent="0.25">
      <c r="A1236" s="377" t="s">
        <v>3057</v>
      </c>
      <c r="B1236" s="377" t="s">
        <v>1436</v>
      </c>
      <c r="C1236" s="380" t="s">
        <v>2959</v>
      </c>
      <c r="D1236" s="378" t="s">
        <v>3058</v>
      </c>
      <c r="E1236" s="379" t="s">
        <v>3059</v>
      </c>
      <c r="F1236" s="377" t="s">
        <v>3056</v>
      </c>
      <c r="G1236" s="380" t="s">
        <v>852</v>
      </c>
      <c r="H1236" s="384">
        <v>44522</v>
      </c>
      <c r="I1236" s="394">
        <v>44523</v>
      </c>
      <c r="J1236" s="381"/>
    </row>
    <row r="1237" spans="1:10" s="383" customFormat="1" ht="36" x14ac:dyDescent="0.25">
      <c r="A1237" s="377" t="s">
        <v>3060</v>
      </c>
      <c r="B1237" s="377" t="s">
        <v>1436</v>
      </c>
      <c r="C1237" s="380" t="s">
        <v>2959</v>
      </c>
      <c r="D1237" s="378" t="s">
        <v>3061</v>
      </c>
      <c r="E1237" s="379" t="s">
        <v>3062</v>
      </c>
      <c r="F1237" s="377" t="s">
        <v>3063</v>
      </c>
      <c r="G1237" s="380" t="s">
        <v>852</v>
      </c>
      <c r="H1237" s="384">
        <v>44543</v>
      </c>
      <c r="I1237" s="394">
        <v>44544</v>
      </c>
      <c r="J1237" s="384"/>
    </row>
    <row r="1238" spans="1:10" s="383" customFormat="1" ht="36" x14ac:dyDescent="0.25">
      <c r="A1238" s="377" t="s">
        <v>3064</v>
      </c>
      <c r="B1238" s="377" t="s">
        <v>1436</v>
      </c>
      <c r="C1238" s="380" t="s">
        <v>2959</v>
      </c>
      <c r="D1238" s="378" t="s">
        <v>3065</v>
      </c>
      <c r="E1238" s="379" t="s">
        <v>3066</v>
      </c>
      <c r="F1238" s="377" t="s">
        <v>3067</v>
      </c>
      <c r="G1238" s="380" t="s">
        <v>852</v>
      </c>
      <c r="H1238" s="381">
        <v>44466</v>
      </c>
      <c r="I1238" s="393">
        <v>44467</v>
      </c>
      <c r="J1238" s="384"/>
    </row>
    <row r="1239" spans="1:10" s="383" customFormat="1" ht="24" x14ac:dyDescent="0.25">
      <c r="A1239" s="377" t="s">
        <v>3068</v>
      </c>
      <c r="B1239" s="377" t="s">
        <v>1436</v>
      </c>
      <c r="C1239" s="380" t="s">
        <v>2959</v>
      </c>
      <c r="D1239" s="378" t="s">
        <v>3069</v>
      </c>
      <c r="E1239" s="379" t="s">
        <v>3070</v>
      </c>
      <c r="F1239" s="377" t="s">
        <v>3071</v>
      </c>
      <c r="G1239" s="380" t="s">
        <v>852</v>
      </c>
      <c r="H1239" s="384">
        <v>44557</v>
      </c>
      <c r="I1239" s="394">
        <v>44558</v>
      </c>
      <c r="J1239" s="384"/>
    </row>
    <row r="1240" spans="1:10" s="383" customFormat="1" ht="36" x14ac:dyDescent="0.25">
      <c r="A1240" s="377" t="s">
        <v>3072</v>
      </c>
      <c r="B1240" s="377" t="s">
        <v>1436</v>
      </c>
      <c r="C1240" s="380" t="s">
        <v>2959</v>
      </c>
      <c r="D1240" s="378" t="s">
        <v>3073</v>
      </c>
      <c r="E1240" s="379" t="s">
        <v>1316</v>
      </c>
      <c r="F1240" s="377" t="s">
        <v>3074</v>
      </c>
      <c r="G1240" s="380" t="s">
        <v>852</v>
      </c>
      <c r="H1240" s="384">
        <v>44504</v>
      </c>
      <c r="I1240" s="394">
        <v>44505</v>
      </c>
      <c r="J1240" s="381"/>
    </row>
    <row r="1241" spans="1:10" s="383" customFormat="1" ht="36" x14ac:dyDescent="0.25">
      <c r="A1241" s="377" t="s">
        <v>3075</v>
      </c>
      <c r="B1241" s="377" t="s">
        <v>1436</v>
      </c>
      <c r="C1241" s="380" t="s">
        <v>2959</v>
      </c>
      <c r="D1241" s="378" t="s">
        <v>3076</v>
      </c>
      <c r="E1241" s="379" t="s">
        <v>3077</v>
      </c>
      <c r="F1241" s="377" t="s">
        <v>3074</v>
      </c>
      <c r="G1241" s="380" t="s">
        <v>852</v>
      </c>
      <c r="H1241" s="384">
        <v>44504</v>
      </c>
      <c r="I1241" s="394">
        <v>44505</v>
      </c>
      <c r="J1241" s="384"/>
    </row>
    <row r="1242" spans="1:10" s="383" customFormat="1" ht="36" x14ac:dyDescent="0.25">
      <c r="A1242" s="377" t="s">
        <v>3078</v>
      </c>
      <c r="B1242" s="377" t="s">
        <v>1436</v>
      </c>
      <c r="C1242" s="380" t="s">
        <v>2959</v>
      </c>
      <c r="D1242" s="378" t="s">
        <v>3079</v>
      </c>
      <c r="E1242" s="379" t="s">
        <v>3080</v>
      </c>
      <c r="F1242" s="377" t="s">
        <v>3081</v>
      </c>
      <c r="G1242" s="380" t="s">
        <v>852</v>
      </c>
      <c r="H1242" s="384">
        <v>44545</v>
      </c>
      <c r="I1242" s="394">
        <v>44546</v>
      </c>
      <c r="J1242" s="380"/>
    </row>
    <row r="1243" spans="1:10" s="383" customFormat="1" ht="24" x14ac:dyDescent="0.25">
      <c r="A1243" s="377" t="s">
        <v>3068</v>
      </c>
      <c r="B1243" s="377" t="s">
        <v>1436</v>
      </c>
      <c r="C1243" s="380" t="s">
        <v>2959</v>
      </c>
      <c r="D1243" s="378" t="s">
        <v>3082</v>
      </c>
      <c r="E1243" s="379" t="s">
        <v>3083</v>
      </c>
      <c r="F1243" s="377" t="s">
        <v>3084</v>
      </c>
      <c r="G1243" s="380" t="s">
        <v>852</v>
      </c>
      <c r="H1243" s="384">
        <v>44557</v>
      </c>
      <c r="I1243" s="394">
        <v>44558</v>
      </c>
      <c r="J1243" s="380"/>
    </row>
    <row r="1244" spans="1:10" s="383" customFormat="1" ht="24" x14ac:dyDescent="0.25">
      <c r="A1244" s="377" t="s">
        <v>3085</v>
      </c>
      <c r="B1244" s="377" t="s">
        <v>1436</v>
      </c>
      <c r="C1244" s="380" t="s">
        <v>2959</v>
      </c>
      <c r="D1244" s="378" t="s">
        <v>3086</v>
      </c>
      <c r="E1244" s="379" t="s">
        <v>3087</v>
      </c>
      <c r="F1244" s="377" t="s">
        <v>3088</v>
      </c>
      <c r="G1244" s="380" t="s">
        <v>852</v>
      </c>
      <c r="H1244" s="381">
        <v>44328</v>
      </c>
      <c r="I1244" s="393">
        <v>44329</v>
      </c>
      <c r="J1244" s="380"/>
    </row>
    <row r="1245" spans="1:10" s="383" customFormat="1" ht="24" x14ac:dyDescent="0.25">
      <c r="A1245" s="377" t="s">
        <v>3089</v>
      </c>
      <c r="B1245" s="377" t="s">
        <v>1248</v>
      </c>
      <c r="C1245" s="380" t="s">
        <v>2959</v>
      </c>
      <c r="D1245" s="378" t="s">
        <v>3090</v>
      </c>
      <c r="E1245" s="379" t="s">
        <v>3091</v>
      </c>
      <c r="F1245" s="377" t="s">
        <v>3092</v>
      </c>
      <c r="G1245" s="380" t="s">
        <v>852</v>
      </c>
      <c r="H1245" s="381">
        <v>44365</v>
      </c>
      <c r="I1245" s="393">
        <v>44371</v>
      </c>
      <c r="J1245" s="380"/>
    </row>
    <row r="1246" spans="1:10" s="383" customFormat="1" ht="24" x14ac:dyDescent="0.25">
      <c r="A1246" s="377" t="s">
        <v>3093</v>
      </c>
      <c r="B1246" s="377" t="s">
        <v>1436</v>
      </c>
      <c r="C1246" s="380" t="s">
        <v>2959</v>
      </c>
      <c r="D1246" s="378" t="s">
        <v>3094</v>
      </c>
      <c r="E1246" s="379" t="s">
        <v>3095</v>
      </c>
      <c r="F1246" s="377" t="s">
        <v>3096</v>
      </c>
      <c r="G1246" s="380" t="s">
        <v>852</v>
      </c>
      <c r="H1246" s="381">
        <v>44386</v>
      </c>
      <c r="I1246" s="393">
        <v>44387</v>
      </c>
      <c r="J1246" s="380"/>
    </row>
    <row r="1247" spans="1:10" s="383" customFormat="1" ht="24" x14ac:dyDescent="0.25">
      <c r="A1247" s="377" t="s">
        <v>3097</v>
      </c>
      <c r="B1247" s="377" t="s">
        <v>1436</v>
      </c>
      <c r="C1247" s="380" t="s">
        <v>2959</v>
      </c>
      <c r="D1247" s="378" t="s">
        <v>3098</v>
      </c>
      <c r="E1247" s="379" t="s">
        <v>3099</v>
      </c>
      <c r="F1247" s="377" t="s">
        <v>3100</v>
      </c>
      <c r="G1247" s="380" t="s">
        <v>852</v>
      </c>
      <c r="H1247" s="384">
        <v>44561</v>
      </c>
      <c r="I1247" s="394">
        <v>44562</v>
      </c>
      <c r="J1247" s="380"/>
    </row>
    <row r="1248" spans="1:10" s="383" customFormat="1" ht="24" x14ac:dyDescent="0.25">
      <c r="A1248" s="377" t="s">
        <v>3101</v>
      </c>
      <c r="B1248" s="377" t="s">
        <v>1436</v>
      </c>
      <c r="C1248" s="380" t="s">
        <v>2959</v>
      </c>
      <c r="D1248" s="378" t="s">
        <v>3102</v>
      </c>
      <c r="E1248" s="379" t="s">
        <v>3103</v>
      </c>
      <c r="F1248" s="377" t="s">
        <v>3104</v>
      </c>
      <c r="G1248" s="380" t="s">
        <v>852</v>
      </c>
      <c r="H1248" s="384">
        <v>44540</v>
      </c>
      <c r="I1248" s="394">
        <v>44541</v>
      </c>
      <c r="J1248" s="380"/>
    </row>
    <row r="1249" spans="1:10" s="383" customFormat="1" ht="36" x14ac:dyDescent="0.25">
      <c r="A1249" s="377" t="s">
        <v>3105</v>
      </c>
      <c r="B1249" s="377" t="s">
        <v>1436</v>
      </c>
      <c r="C1249" s="380" t="s">
        <v>2959</v>
      </c>
      <c r="D1249" s="378" t="s">
        <v>3106</v>
      </c>
      <c r="E1249" s="379" t="s">
        <v>3107</v>
      </c>
      <c r="F1249" s="377" t="s">
        <v>3108</v>
      </c>
      <c r="G1249" s="380" t="s">
        <v>852</v>
      </c>
      <c r="H1249" s="381">
        <v>44442</v>
      </c>
      <c r="I1249" s="393">
        <v>44443</v>
      </c>
      <c r="J1249" s="380"/>
    </row>
    <row r="1250" spans="1:10" s="383" customFormat="1" ht="36" x14ac:dyDescent="0.25">
      <c r="A1250" s="377" t="s">
        <v>3109</v>
      </c>
      <c r="B1250" s="377" t="s">
        <v>1436</v>
      </c>
      <c r="C1250" s="380" t="s">
        <v>2959</v>
      </c>
      <c r="D1250" s="378" t="s">
        <v>3110</v>
      </c>
      <c r="E1250" s="379" t="s">
        <v>3111</v>
      </c>
      <c r="F1250" s="377" t="s">
        <v>3112</v>
      </c>
      <c r="G1250" s="380" t="s">
        <v>852</v>
      </c>
      <c r="H1250" s="381">
        <v>44426</v>
      </c>
      <c r="I1250" s="393">
        <v>44427</v>
      </c>
      <c r="J1250" s="380"/>
    </row>
    <row r="1251" spans="1:10" s="383" customFormat="1" ht="36" x14ac:dyDescent="0.25">
      <c r="A1251" s="377" t="s">
        <v>3113</v>
      </c>
      <c r="B1251" s="377" t="s">
        <v>1436</v>
      </c>
      <c r="C1251" s="380" t="s">
        <v>2959</v>
      </c>
      <c r="D1251" s="378" t="s">
        <v>3114</v>
      </c>
      <c r="E1251" s="379" t="s">
        <v>3115</v>
      </c>
      <c r="F1251" s="377" t="s">
        <v>3112</v>
      </c>
      <c r="G1251" s="380" t="s">
        <v>852</v>
      </c>
      <c r="H1251" s="381">
        <v>44462</v>
      </c>
      <c r="I1251" s="393">
        <v>44463</v>
      </c>
      <c r="J1251" s="380"/>
    </row>
    <row r="1252" spans="1:10" s="383" customFormat="1" ht="36" x14ac:dyDescent="0.25">
      <c r="A1252" s="377" t="s">
        <v>3116</v>
      </c>
      <c r="B1252" s="377" t="s">
        <v>1436</v>
      </c>
      <c r="C1252" s="380" t="s">
        <v>2959</v>
      </c>
      <c r="D1252" s="378" t="s">
        <v>3117</v>
      </c>
      <c r="E1252" s="379" t="s">
        <v>3118</v>
      </c>
      <c r="F1252" s="377" t="s">
        <v>3112</v>
      </c>
      <c r="G1252" s="380" t="s">
        <v>852</v>
      </c>
      <c r="H1252" s="384">
        <v>44541</v>
      </c>
      <c r="I1252" s="394">
        <v>44542</v>
      </c>
      <c r="J1252" s="380"/>
    </row>
    <row r="1253" spans="1:10" s="383" customFormat="1" ht="48" x14ac:dyDescent="0.25">
      <c r="A1253" s="377" t="s">
        <v>3119</v>
      </c>
      <c r="B1253" s="377" t="s">
        <v>1436</v>
      </c>
      <c r="C1253" s="380" t="s">
        <v>2959</v>
      </c>
      <c r="D1253" s="378" t="s">
        <v>3120</v>
      </c>
      <c r="E1253" s="379" t="s">
        <v>3121</v>
      </c>
      <c r="F1253" s="377" t="s">
        <v>3122</v>
      </c>
      <c r="G1253" s="380" t="s">
        <v>852</v>
      </c>
      <c r="H1253" s="381">
        <v>44434</v>
      </c>
      <c r="I1253" s="393">
        <v>44435</v>
      </c>
      <c r="J1253" s="380"/>
    </row>
    <row r="1254" spans="1:10" s="383" customFormat="1" ht="36" x14ac:dyDescent="0.25">
      <c r="A1254" s="377" t="s">
        <v>3123</v>
      </c>
      <c r="B1254" s="377" t="s">
        <v>1436</v>
      </c>
      <c r="C1254" s="380" t="s">
        <v>2959</v>
      </c>
      <c r="D1254" s="378" t="s">
        <v>3124</v>
      </c>
      <c r="E1254" s="379" t="s">
        <v>3125</v>
      </c>
      <c r="F1254" s="377" t="s">
        <v>3126</v>
      </c>
      <c r="G1254" s="380" t="s">
        <v>852</v>
      </c>
      <c r="H1254" s="384">
        <v>44494</v>
      </c>
      <c r="I1254" s="394">
        <v>44495</v>
      </c>
      <c r="J1254" s="380"/>
    </row>
    <row r="1255" spans="1:10" s="383" customFormat="1" ht="36" x14ac:dyDescent="0.25">
      <c r="A1255" s="377" t="s">
        <v>3127</v>
      </c>
      <c r="B1255" s="377" t="s">
        <v>1436</v>
      </c>
      <c r="C1255" s="380" t="s">
        <v>2959</v>
      </c>
      <c r="D1255" s="378" t="s">
        <v>3128</v>
      </c>
      <c r="E1255" s="379" t="s">
        <v>1272</v>
      </c>
      <c r="F1255" s="377" t="s">
        <v>3129</v>
      </c>
      <c r="G1255" s="380" t="s">
        <v>852</v>
      </c>
      <c r="H1255" s="384">
        <v>44545</v>
      </c>
      <c r="I1255" s="394">
        <v>44546</v>
      </c>
      <c r="J1255" s="380"/>
    </row>
    <row r="1256" spans="1:10" s="383" customFormat="1" ht="36" x14ac:dyDescent="0.25">
      <c r="A1256" s="377" t="s">
        <v>3130</v>
      </c>
      <c r="B1256" s="377" t="s">
        <v>1436</v>
      </c>
      <c r="C1256" s="380" t="s">
        <v>2959</v>
      </c>
      <c r="D1256" s="378" t="s">
        <v>3131</v>
      </c>
      <c r="E1256" s="379" t="s">
        <v>3132</v>
      </c>
      <c r="F1256" s="377" t="s">
        <v>3129</v>
      </c>
      <c r="G1256" s="380" t="s">
        <v>852</v>
      </c>
      <c r="H1256" s="384">
        <v>44553</v>
      </c>
      <c r="I1256" s="394">
        <v>44554</v>
      </c>
      <c r="J1256" s="380"/>
    </row>
    <row r="1257" spans="1:10" s="383" customFormat="1" ht="48" x14ac:dyDescent="0.25">
      <c r="A1257" s="377" t="s">
        <v>3133</v>
      </c>
      <c r="B1257" s="377" t="s">
        <v>1436</v>
      </c>
      <c r="C1257" s="380" t="s">
        <v>2959</v>
      </c>
      <c r="D1257" s="378" t="s">
        <v>3134</v>
      </c>
      <c r="E1257" s="379" t="s">
        <v>3135</v>
      </c>
      <c r="F1257" s="377" t="s">
        <v>3136</v>
      </c>
      <c r="G1257" s="380" t="s">
        <v>852</v>
      </c>
      <c r="H1257" s="384">
        <v>44561</v>
      </c>
      <c r="I1257" s="394">
        <v>44562</v>
      </c>
      <c r="J1257" s="380"/>
    </row>
    <row r="1258" spans="1:10" s="383" customFormat="1" ht="24" x14ac:dyDescent="0.25">
      <c r="A1258" s="377" t="s">
        <v>3137</v>
      </c>
      <c r="B1258" s="377" t="s">
        <v>1436</v>
      </c>
      <c r="C1258" s="380" t="s">
        <v>2959</v>
      </c>
      <c r="D1258" s="378" t="s">
        <v>3138</v>
      </c>
      <c r="E1258" s="379" t="s">
        <v>3139</v>
      </c>
      <c r="F1258" s="377" t="s">
        <v>3140</v>
      </c>
      <c r="G1258" s="380" t="s">
        <v>852</v>
      </c>
      <c r="H1258" s="381">
        <v>44414</v>
      </c>
      <c r="I1258" s="393">
        <v>44415</v>
      </c>
      <c r="J1258" s="380"/>
    </row>
    <row r="1259" spans="1:10" s="383" customFormat="1" ht="24" x14ac:dyDescent="0.25">
      <c r="A1259" s="377" t="s">
        <v>3141</v>
      </c>
      <c r="B1259" s="377" t="s">
        <v>1436</v>
      </c>
      <c r="C1259" s="380" t="s">
        <v>2959</v>
      </c>
      <c r="D1259" s="378" t="s">
        <v>3142</v>
      </c>
      <c r="E1259" s="379" t="s">
        <v>2048</v>
      </c>
      <c r="F1259" s="377" t="s">
        <v>3140</v>
      </c>
      <c r="G1259" s="380" t="s">
        <v>852</v>
      </c>
      <c r="H1259" s="381">
        <v>44432</v>
      </c>
      <c r="I1259" s="393">
        <v>44433</v>
      </c>
      <c r="J1259" s="380"/>
    </row>
    <row r="1260" spans="1:10" s="383" customFormat="1" ht="24" x14ac:dyDescent="0.25">
      <c r="A1260" s="377" t="s">
        <v>3123</v>
      </c>
      <c r="B1260" s="377" t="s">
        <v>1436</v>
      </c>
      <c r="C1260" s="380" t="s">
        <v>2959</v>
      </c>
      <c r="D1260" s="378" t="s">
        <v>3143</v>
      </c>
      <c r="E1260" s="379" t="s">
        <v>3144</v>
      </c>
      <c r="F1260" s="377" t="s">
        <v>3140</v>
      </c>
      <c r="G1260" s="380" t="s">
        <v>852</v>
      </c>
      <c r="H1260" s="384">
        <v>44529</v>
      </c>
      <c r="I1260" s="394">
        <v>44530</v>
      </c>
      <c r="J1260" s="380"/>
    </row>
    <row r="1261" spans="1:10" s="383" customFormat="1" ht="24" x14ac:dyDescent="0.25">
      <c r="A1261" s="377" t="s">
        <v>3145</v>
      </c>
      <c r="B1261" s="377" t="s">
        <v>1436</v>
      </c>
      <c r="C1261" s="380" t="s">
        <v>2959</v>
      </c>
      <c r="D1261" s="378" t="s">
        <v>3146</v>
      </c>
      <c r="E1261" s="379" t="s">
        <v>3147</v>
      </c>
      <c r="F1261" s="377" t="s">
        <v>3140</v>
      </c>
      <c r="G1261" s="380" t="s">
        <v>852</v>
      </c>
      <c r="H1261" s="384">
        <v>44561</v>
      </c>
      <c r="I1261" s="394">
        <v>44562</v>
      </c>
      <c r="J1261" s="380"/>
    </row>
    <row r="1262" spans="1:10" s="383" customFormat="1" ht="48" x14ac:dyDescent="0.25">
      <c r="A1262" s="377" t="s">
        <v>3148</v>
      </c>
      <c r="B1262" s="377" t="s">
        <v>1436</v>
      </c>
      <c r="C1262" s="380" t="s">
        <v>2959</v>
      </c>
      <c r="D1262" s="378" t="s">
        <v>3149</v>
      </c>
      <c r="E1262" s="379" t="s">
        <v>3150</v>
      </c>
      <c r="F1262" s="377" t="s">
        <v>2973</v>
      </c>
      <c r="G1262" s="380" t="s">
        <v>852</v>
      </c>
      <c r="H1262" s="381">
        <v>44414</v>
      </c>
      <c r="I1262" s="393">
        <v>44415</v>
      </c>
      <c r="J1262" s="380"/>
    </row>
    <row r="1263" spans="1:10" s="383" customFormat="1" ht="24" x14ac:dyDescent="0.25">
      <c r="A1263" s="377" t="s">
        <v>3151</v>
      </c>
      <c r="B1263" s="377" t="s">
        <v>1436</v>
      </c>
      <c r="C1263" s="380" t="s">
        <v>2959</v>
      </c>
      <c r="D1263" s="378" t="s">
        <v>3152</v>
      </c>
      <c r="E1263" s="379" t="s">
        <v>3153</v>
      </c>
      <c r="F1263" s="377" t="s">
        <v>3154</v>
      </c>
      <c r="G1263" s="380" t="s">
        <v>852</v>
      </c>
      <c r="H1263" s="384">
        <v>44518</v>
      </c>
      <c r="I1263" s="394">
        <v>44519</v>
      </c>
      <c r="J1263" s="380"/>
    </row>
    <row r="1264" spans="1:10" s="383" customFormat="1" ht="24" x14ac:dyDescent="0.25">
      <c r="A1264" s="377" t="s">
        <v>3155</v>
      </c>
      <c r="B1264" s="377" t="s">
        <v>1436</v>
      </c>
      <c r="C1264" s="380" t="s">
        <v>2959</v>
      </c>
      <c r="D1264" s="378" t="s">
        <v>3156</v>
      </c>
      <c r="E1264" s="379" t="s">
        <v>3157</v>
      </c>
      <c r="F1264" s="377" t="s">
        <v>3154</v>
      </c>
      <c r="G1264" s="380" t="s">
        <v>852</v>
      </c>
      <c r="H1264" s="384">
        <v>44546</v>
      </c>
      <c r="I1264" s="394">
        <v>44547</v>
      </c>
      <c r="J1264" s="380"/>
    </row>
    <row r="1265" spans="1:10" s="383" customFormat="1" ht="24" x14ac:dyDescent="0.25">
      <c r="A1265" s="377" t="s">
        <v>3158</v>
      </c>
      <c r="B1265" s="377" t="s">
        <v>1436</v>
      </c>
      <c r="C1265" s="380" t="s">
        <v>2959</v>
      </c>
      <c r="D1265" s="378" t="s">
        <v>3159</v>
      </c>
      <c r="E1265" s="379" t="s">
        <v>3160</v>
      </c>
      <c r="F1265" s="377" t="s">
        <v>3161</v>
      </c>
      <c r="G1265" s="380" t="s">
        <v>852</v>
      </c>
      <c r="H1265" s="384">
        <v>44543</v>
      </c>
      <c r="I1265" s="394">
        <v>44544</v>
      </c>
      <c r="J1265" s="380"/>
    </row>
    <row r="1266" spans="1:10" s="383" customFormat="1" ht="24" x14ac:dyDescent="0.25">
      <c r="A1266" s="377" t="s">
        <v>3162</v>
      </c>
      <c r="B1266" s="377" t="s">
        <v>1248</v>
      </c>
      <c r="C1266" s="380" t="s">
        <v>2959</v>
      </c>
      <c r="D1266" s="378" t="s">
        <v>3163</v>
      </c>
      <c r="E1266" s="379" t="s">
        <v>3164</v>
      </c>
      <c r="F1266" s="377" t="s">
        <v>3165</v>
      </c>
      <c r="G1266" s="380" t="s">
        <v>852</v>
      </c>
      <c r="H1266" s="384">
        <v>44488</v>
      </c>
      <c r="I1266" s="394">
        <v>44489</v>
      </c>
      <c r="J1266" s="380"/>
    </row>
    <row r="1267" spans="1:10" s="383" customFormat="1" ht="24" x14ac:dyDescent="0.25">
      <c r="A1267" s="377" t="s">
        <v>3166</v>
      </c>
      <c r="B1267" s="377" t="s">
        <v>1248</v>
      </c>
      <c r="C1267" s="380" t="s">
        <v>2959</v>
      </c>
      <c r="D1267" s="378" t="s">
        <v>3167</v>
      </c>
      <c r="E1267" s="379" t="s">
        <v>3168</v>
      </c>
      <c r="F1267" s="377" t="s">
        <v>3165</v>
      </c>
      <c r="G1267" s="380" t="s">
        <v>852</v>
      </c>
      <c r="H1267" s="384">
        <v>44537</v>
      </c>
      <c r="I1267" s="394">
        <v>44538</v>
      </c>
      <c r="J1267" s="380"/>
    </row>
    <row r="1268" spans="1:10" s="383" customFormat="1" ht="24" x14ac:dyDescent="0.25">
      <c r="A1268" s="377" t="s">
        <v>3169</v>
      </c>
      <c r="B1268" s="377" t="s">
        <v>1248</v>
      </c>
      <c r="C1268" s="380" t="s">
        <v>2959</v>
      </c>
      <c r="D1268" s="378" t="s">
        <v>3170</v>
      </c>
      <c r="E1268" s="379" t="s">
        <v>3171</v>
      </c>
      <c r="F1268" s="377" t="s">
        <v>3165</v>
      </c>
      <c r="G1268" s="380" t="s">
        <v>852</v>
      </c>
      <c r="H1268" s="384">
        <v>44551</v>
      </c>
      <c r="I1268" s="394">
        <v>44552</v>
      </c>
      <c r="J1268" s="380"/>
    </row>
    <row r="1269" spans="1:10" s="383" customFormat="1" ht="24" x14ac:dyDescent="0.25">
      <c r="A1269" s="377" t="s">
        <v>3172</v>
      </c>
      <c r="B1269" s="377" t="s">
        <v>1436</v>
      </c>
      <c r="C1269" s="380" t="s">
        <v>2959</v>
      </c>
      <c r="D1269" s="378" t="s">
        <v>1610</v>
      </c>
      <c r="E1269" s="379" t="s">
        <v>3173</v>
      </c>
      <c r="F1269" s="377" t="s">
        <v>3174</v>
      </c>
      <c r="G1269" s="380" t="s">
        <v>852</v>
      </c>
      <c r="H1269" s="381">
        <v>44260</v>
      </c>
      <c r="I1269" s="393">
        <v>44261</v>
      </c>
      <c r="J1269" s="380"/>
    </row>
    <row r="1270" spans="1:10" s="383" customFormat="1" ht="24" x14ac:dyDescent="0.25">
      <c r="A1270" s="377" t="s">
        <v>3172</v>
      </c>
      <c r="B1270" s="377" t="s">
        <v>1436</v>
      </c>
      <c r="C1270" s="380" t="s">
        <v>2959</v>
      </c>
      <c r="D1270" s="378" t="s">
        <v>1628</v>
      </c>
      <c r="E1270" s="379" t="s">
        <v>3175</v>
      </c>
      <c r="F1270" s="377" t="s">
        <v>3174</v>
      </c>
      <c r="G1270" s="380" t="s">
        <v>852</v>
      </c>
      <c r="H1270" s="381">
        <v>44271</v>
      </c>
      <c r="I1270" s="393">
        <v>44272</v>
      </c>
      <c r="J1270" s="380"/>
    </row>
    <row r="1271" spans="1:10" s="383" customFormat="1" ht="36" x14ac:dyDescent="0.25">
      <c r="A1271" s="377" t="s">
        <v>3176</v>
      </c>
      <c r="B1271" s="377" t="s">
        <v>1436</v>
      </c>
      <c r="C1271" s="380" t="s">
        <v>2959</v>
      </c>
      <c r="D1271" s="378" t="s">
        <v>3177</v>
      </c>
      <c r="E1271" s="379" t="s">
        <v>3178</v>
      </c>
      <c r="F1271" s="377" t="s">
        <v>3179</v>
      </c>
      <c r="G1271" s="380" t="s">
        <v>852</v>
      </c>
      <c r="H1271" s="384">
        <v>44505</v>
      </c>
      <c r="I1271" s="394">
        <v>44506</v>
      </c>
      <c r="J1271" s="380"/>
    </row>
    <row r="1272" spans="1:10" s="383" customFormat="1" ht="48" x14ac:dyDescent="0.25">
      <c r="A1272" s="377" t="s">
        <v>3180</v>
      </c>
      <c r="B1272" s="377" t="s">
        <v>1436</v>
      </c>
      <c r="C1272" s="380" t="s">
        <v>2959</v>
      </c>
      <c r="D1272" s="378" t="s">
        <v>3181</v>
      </c>
      <c r="E1272" s="379" t="s">
        <v>3182</v>
      </c>
      <c r="F1272" s="377" t="s">
        <v>3183</v>
      </c>
      <c r="G1272" s="380" t="s">
        <v>852</v>
      </c>
      <c r="H1272" s="384">
        <v>44552</v>
      </c>
      <c r="I1272" s="394">
        <v>44553</v>
      </c>
      <c r="J1272" s="380"/>
    </row>
    <row r="1273" spans="1:10" s="383" customFormat="1" ht="24" x14ac:dyDescent="0.25">
      <c r="A1273" s="377" t="s">
        <v>3184</v>
      </c>
      <c r="B1273" s="377" t="s">
        <v>1436</v>
      </c>
      <c r="C1273" s="380" t="s">
        <v>2959</v>
      </c>
      <c r="D1273" s="378" t="s">
        <v>3185</v>
      </c>
      <c r="E1273" s="379" t="s">
        <v>3186</v>
      </c>
      <c r="F1273" s="377" t="s">
        <v>3187</v>
      </c>
      <c r="G1273" s="380" t="s">
        <v>852</v>
      </c>
      <c r="H1273" s="384">
        <v>44519</v>
      </c>
      <c r="I1273" s="394">
        <v>44520</v>
      </c>
      <c r="J1273" s="380"/>
    </row>
    <row r="1274" spans="1:10" s="383" customFormat="1" ht="24" x14ac:dyDescent="0.25">
      <c r="A1274" s="377" t="s">
        <v>3188</v>
      </c>
      <c r="B1274" s="377" t="s">
        <v>1436</v>
      </c>
      <c r="C1274" s="380" t="s">
        <v>2959</v>
      </c>
      <c r="D1274" s="378" t="s">
        <v>3189</v>
      </c>
      <c r="E1274" s="379" t="s">
        <v>3190</v>
      </c>
      <c r="F1274" s="377" t="s">
        <v>2961</v>
      </c>
      <c r="G1274" s="380" t="s">
        <v>852</v>
      </c>
      <c r="H1274" s="381">
        <v>44442</v>
      </c>
      <c r="I1274" s="393">
        <v>44443</v>
      </c>
      <c r="J1274" s="380"/>
    </row>
    <row r="1275" spans="1:10" s="383" customFormat="1" ht="24" x14ac:dyDescent="0.25">
      <c r="A1275" s="377" t="s">
        <v>3191</v>
      </c>
      <c r="B1275" s="377" t="s">
        <v>1248</v>
      </c>
      <c r="C1275" s="380" t="s">
        <v>2959</v>
      </c>
      <c r="D1275" s="378" t="s">
        <v>3192</v>
      </c>
      <c r="E1275" s="379" t="s">
        <v>3193</v>
      </c>
      <c r="F1275" s="377" t="s">
        <v>3194</v>
      </c>
      <c r="G1275" s="380" t="s">
        <v>852</v>
      </c>
      <c r="H1275" s="384">
        <v>44553</v>
      </c>
      <c r="I1275" s="394">
        <v>44554</v>
      </c>
      <c r="J1275" s="380"/>
    </row>
    <row r="1276" spans="1:10" s="383" customFormat="1" ht="24" x14ac:dyDescent="0.25">
      <c r="A1276" s="377" t="s">
        <v>3195</v>
      </c>
      <c r="B1276" s="377" t="s">
        <v>1248</v>
      </c>
      <c r="C1276" s="380" t="s">
        <v>2959</v>
      </c>
      <c r="D1276" s="378" t="s">
        <v>3196</v>
      </c>
      <c r="E1276" s="379" t="s">
        <v>3197</v>
      </c>
      <c r="F1276" s="377" t="s">
        <v>3198</v>
      </c>
      <c r="G1276" s="380" t="s">
        <v>852</v>
      </c>
      <c r="H1276" s="381">
        <v>44312</v>
      </c>
      <c r="I1276" s="393">
        <v>44312</v>
      </c>
      <c r="J1276" s="380"/>
    </row>
    <row r="1277" spans="1:10" s="383" customFormat="1" ht="24" x14ac:dyDescent="0.25">
      <c r="A1277" s="377" t="s">
        <v>3199</v>
      </c>
      <c r="B1277" s="377" t="s">
        <v>1248</v>
      </c>
      <c r="C1277" s="380" t="s">
        <v>2959</v>
      </c>
      <c r="D1277" s="378" t="s">
        <v>3200</v>
      </c>
      <c r="E1277" s="379" t="s">
        <v>3201</v>
      </c>
      <c r="F1277" s="377" t="s">
        <v>3202</v>
      </c>
      <c r="G1277" s="380" t="s">
        <v>852</v>
      </c>
      <c r="H1277" s="384">
        <v>44509</v>
      </c>
      <c r="I1277" s="394">
        <v>44510</v>
      </c>
      <c r="J1277" s="380"/>
    </row>
    <row r="1278" spans="1:10" s="383" customFormat="1" ht="24" x14ac:dyDescent="0.25">
      <c r="A1278" s="377" t="s">
        <v>3203</v>
      </c>
      <c r="B1278" s="377" t="s">
        <v>1436</v>
      </c>
      <c r="C1278" s="380" t="s">
        <v>2959</v>
      </c>
      <c r="D1278" s="378" t="s">
        <v>1695</v>
      </c>
      <c r="E1278" s="379" t="s">
        <v>3204</v>
      </c>
      <c r="F1278" s="377" t="s">
        <v>3205</v>
      </c>
      <c r="G1278" s="380" t="s">
        <v>852</v>
      </c>
      <c r="H1278" s="381">
        <v>44306</v>
      </c>
      <c r="I1278" s="393">
        <v>44307</v>
      </c>
      <c r="J1278" s="380"/>
    </row>
    <row r="1279" spans="1:10" s="383" customFormat="1" ht="24" x14ac:dyDescent="0.25">
      <c r="A1279" s="377" t="s">
        <v>3206</v>
      </c>
      <c r="B1279" s="377" t="s">
        <v>1063</v>
      </c>
      <c r="C1279" s="380" t="s">
        <v>2959</v>
      </c>
      <c r="D1279" s="378" t="s">
        <v>1648</v>
      </c>
      <c r="E1279" s="379" t="s">
        <v>3207</v>
      </c>
      <c r="F1279" s="377" t="s">
        <v>3208</v>
      </c>
      <c r="G1279" s="380" t="s">
        <v>852</v>
      </c>
      <c r="H1279" s="381">
        <v>44372</v>
      </c>
      <c r="I1279" s="393">
        <v>44402</v>
      </c>
      <c r="J1279" s="380"/>
    </row>
    <row r="1280" spans="1:10" s="383" customFormat="1" ht="24" x14ac:dyDescent="0.25">
      <c r="A1280" s="377" t="s">
        <v>3209</v>
      </c>
      <c r="B1280" s="377" t="s">
        <v>1063</v>
      </c>
      <c r="C1280" s="380" t="s">
        <v>2959</v>
      </c>
      <c r="D1280" s="378" t="s">
        <v>1626</v>
      </c>
      <c r="E1280" s="379" t="s">
        <v>3210</v>
      </c>
      <c r="F1280" s="377" t="s">
        <v>3211</v>
      </c>
      <c r="G1280" s="380" t="s">
        <v>852</v>
      </c>
      <c r="H1280" s="381">
        <v>44337</v>
      </c>
      <c r="I1280" s="393">
        <v>44368</v>
      </c>
      <c r="J1280" s="380"/>
    </row>
    <row r="1281" spans="1:10" s="383" customFormat="1" ht="24" x14ac:dyDescent="0.25">
      <c r="A1281" s="377" t="s">
        <v>3212</v>
      </c>
      <c r="B1281" s="377" t="s">
        <v>1063</v>
      </c>
      <c r="C1281" s="380" t="s">
        <v>2959</v>
      </c>
      <c r="D1281" s="378" t="s">
        <v>1641</v>
      </c>
      <c r="E1281" s="379" t="s">
        <v>3213</v>
      </c>
      <c r="F1281" s="377" t="s">
        <v>3211</v>
      </c>
      <c r="G1281" s="380" t="s">
        <v>852</v>
      </c>
      <c r="H1281" s="381">
        <v>44370</v>
      </c>
      <c r="I1281" s="393">
        <v>44400</v>
      </c>
      <c r="J1281" s="380"/>
    </row>
    <row r="1282" spans="1:10" s="383" customFormat="1" ht="24" x14ac:dyDescent="0.25">
      <c r="A1282" s="377" t="s">
        <v>3214</v>
      </c>
      <c r="B1282" s="377" t="s">
        <v>1063</v>
      </c>
      <c r="C1282" s="380" t="s">
        <v>2959</v>
      </c>
      <c r="D1282" s="378" t="s">
        <v>3215</v>
      </c>
      <c r="E1282" s="379" t="s">
        <v>3216</v>
      </c>
      <c r="F1282" s="377" t="s">
        <v>3211</v>
      </c>
      <c r="G1282" s="380" t="s">
        <v>852</v>
      </c>
      <c r="H1282" s="381">
        <v>44403</v>
      </c>
      <c r="I1282" s="393">
        <v>44434</v>
      </c>
      <c r="J1282" s="380"/>
    </row>
    <row r="1283" spans="1:10" s="383" customFormat="1" ht="36" x14ac:dyDescent="0.25">
      <c r="A1283" s="377" t="s">
        <v>3217</v>
      </c>
      <c r="B1283" s="377" t="s">
        <v>1063</v>
      </c>
      <c r="C1283" s="380" t="s">
        <v>2959</v>
      </c>
      <c r="D1283" s="378" t="s">
        <v>1711</v>
      </c>
      <c r="E1283" s="379" t="s">
        <v>3218</v>
      </c>
      <c r="F1283" s="377" t="s">
        <v>3219</v>
      </c>
      <c r="G1283" s="380" t="s">
        <v>852</v>
      </c>
      <c r="H1283" s="381">
        <v>44320</v>
      </c>
      <c r="I1283" s="393">
        <v>44320</v>
      </c>
      <c r="J1283" s="380"/>
    </row>
    <row r="1284" spans="1:10" s="383" customFormat="1" ht="60" x14ac:dyDescent="0.25">
      <c r="A1284" s="377" t="s">
        <v>3220</v>
      </c>
      <c r="B1284" s="377" t="s">
        <v>1063</v>
      </c>
      <c r="C1284" s="380" t="s">
        <v>2959</v>
      </c>
      <c r="D1284" s="378" t="s">
        <v>3221</v>
      </c>
      <c r="E1284" s="379" t="s">
        <v>3222</v>
      </c>
      <c r="F1284" s="377" t="s">
        <v>3223</v>
      </c>
      <c r="G1284" s="380" t="s">
        <v>852</v>
      </c>
      <c r="H1284" s="381">
        <v>44439</v>
      </c>
      <c r="I1284" s="393">
        <v>44442</v>
      </c>
      <c r="J1284" s="380"/>
    </row>
    <row r="1285" spans="1:10" s="383" customFormat="1" ht="60" x14ac:dyDescent="0.25">
      <c r="A1285" s="377" t="s">
        <v>3224</v>
      </c>
      <c r="B1285" s="377" t="s">
        <v>1063</v>
      </c>
      <c r="C1285" s="380" t="s">
        <v>2959</v>
      </c>
      <c r="D1285" s="378" t="s">
        <v>3225</v>
      </c>
      <c r="E1285" s="379" t="s">
        <v>3226</v>
      </c>
      <c r="F1285" s="377" t="s">
        <v>3227</v>
      </c>
      <c r="G1285" s="380" t="s">
        <v>852</v>
      </c>
      <c r="H1285" s="381">
        <v>44371</v>
      </c>
      <c r="I1285" s="393">
        <v>44401</v>
      </c>
      <c r="J1285" s="380"/>
    </row>
    <row r="1286" spans="1:10" s="383" customFormat="1" ht="60" x14ac:dyDescent="0.25">
      <c r="A1286" s="377" t="s">
        <v>3228</v>
      </c>
      <c r="B1286" s="377" t="s">
        <v>1063</v>
      </c>
      <c r="C1286" s="380" t="s">
        <v>2959</v>
      </c>
      <c r="D1286" s="378" t="s">
        <v>1646</v>
      </c>
      <c r="E1286" s="379" t="s">
        <v>3229</v>
      </c>
      <c r="F1286" s="377" t="s">
        <v>3227</v>
      </c>
      <c r="G1286" s="380" t="s">
        <v>852</v>
      </c>
      <c r="H1286" s="381">
        <v>44371</v>
      </c>
      <c r="I1286" s="393">
        <v>44401</v>
      </c>
      <c r="J1286" s="380"/>
    </row>
    <row r="1287" spans="1:10" s="383" customFormat="1" ht="36" x14ac:dyDescent="0.25">
      <c r="A1287" s="377" t="s">
        <v>3214</v>
      </c>
      <c r="B1287" s="377" t="s">
        <v>1063</v>
      </c>
      <c r="C1287" s="380" t="s">
        <v>2959</v>
      </c>
      <c r="D1287" s="378" t="s">
        <v>3215</v>
      </c>
      <c r="E1287" s="379" t="s">
        <v>3230</v>
      </c>
      <c r="F1287" s="377" t="s">
        <v>3038</v>
      </c>
      <c r="G1287" s="380" t="s">
        <v>852</v>
      </c>
      <c r="H1287" s="381">
        <v>44403</v>
      </c>
      <c r="I1287" s="393">
        <v>44434</v>
      </c>
      <c r="J1287" s="380"/>
    </row>
    <row r="1288" spans="1:10" s="383" customFormat="1" ht="24" x14ac:dyDescent="0.25">
      <c r="A1288" s="377" t="s">
        <v>3231</v>
      </c>
      <c r="B1288" s="377" t="s">
        <v>1063</v>
      </c>
      <c r="C1288" s="380" t="s">
        <v>2959</v>
      </c>
      <c r="D1288" s="378" t="s">
        <v>1612</v>
      </c>
      <c r="E1288" s="379" t="s">
        <v>3232</v>
      </c>
      <c r="F1288" s="377" t="s">
        <v>3233</v>
      </c>
      <c r="G1288" s="380" t="s">
        <v>852</v>
      </c>
      <c r="H1288" s="381">
        <v>44357</v>
      </c>
      <c r="I1288" s="393">
        <v>44392</v>
      </c>
      <c r="J1288" s="380"/>
    </row>
    <row r="1289" spans="1:10" s="383" customFormat="1" ht="24" x14ac:dyDescent="0.25">
      <c r="A1289" s="377" t="s">
        <v>3206</v>
      </c>
      <c r="B1289" s="377" t="s">
        <v>1063</v>
      </c>
      <c r="C1289" s="380" t="s">
        <v>2959</v>
      </c>
      <c r="D1289" s="378" t="s">
        <v>1648</v>
      </c>
      <c r="E1289" s="379" t="s">
        <v>3234</v>
      </c>
      <c r="F1289" s="377" t="s">
        <v>3233</v>
      </c>
      <c r="G1289" s="380" t="s">
        <v>852</v>
      </c>
      <c r="H1289" s="381">
        <v>44371</v>
      </c>
      <c r="I1289" s="393">
        <v>44401</v>
      </c>
      <c r="J1289" s="380"/>
    </row>
    <row r="1290" spans="1:10" s="383" customFormat="1" ht="24" x14ac:dyDescent="0.25">
      <c r="A1290" s="377" t="s">
        <v>3235</v>
      </c>
      <c r="B1290" s="377" t="s">
        <v>1063</v>
      </c>
      <c r="C1290" s="380" t="s">
        <v>2959</v>
      </c>
      <c r="D1290" s="378" t="s">
        <v>1706</v>
      </c>
      <c r="E1290" s="379" t="s">
        <v>3236</v>
      </c>
      <c r="F1290" s="377" t="s">
        <v>3237</v>
      </c>
      <c r="G1290" s="380" t="s">
        <v>852</v>
      </c>
      <c r="H1290" s="380" t="s">
        <v>3238</v>
      </c>
      <c r="I1290" s="394">
        <v>44553</v>
      </c>
      <c r="J1290" s="380"/>
    </row>
    <row r="1291" spans="1:10" s="383" customFormat="1" ht="24" x14ac:dyDescent="0.25">
      <c r="A1291" s="377" t="s">
        <v>3239</v>
      </c>
      <c r="B1291" s="377" t="s">
        <v>1063</v>
      </c>
      <c r="C1291" s="380" t="s">
        <v>2959</v>
      </c>
      <c r="D1291" s="378" t="s">
        <v>1648</v>
      </c>
      <c r="E1291" s="379" t="s">
        <v>3240</v>
      </c>
      <c r="F1291" s="377" t="s">
        <v>3056</v>
      </c>
      <c r="G1291" s="380" t="s">
        <v>852</v>
      </c>
      <c r="H1291" s="381">
        <v>44371</v>
      </c>
      <c r="I1291" s="393">
        <v>44401</v>
      </c>
      <c r="J1291" s="380"/>
    </row>
    <row r="1292" spans="1:10" s="383" customFormat="1" ht="24" x14ac:dyDescent="0.25">
      <c r="A1292" s="377" t="s">
        <v>3241</v>
      </c>
      <c r="B1292" s="377" t="s">
        <v>1063</v>
      </c>
      <c r="C1292" s="380" t="s">
        <v>2959</v>
      </c>
      <c r="D1292" s="378" t="s">
        <v>3242</v>
      </c>
      <c r="E1292" s="379" t="s">
        <v>3243</v>
      </c>
      <c r="F1292" s="377" t="s">
        <v>3244</v>
      </c>
      <c r="G1292" s="380" t="s">
        <v>852</v>
      </c>
      <c r="H1292" s="381">
        <v>44363</v>
      </c>
      <c r="I1292" s="393">
        <v>44393</v>
      </c>
      <c r="J1292" s="380"/>
    </row>
    <row r="1293" spans="1:10" s="383" customFormat="1" ht="36" x14ac:dyDescent="0.25">
      <c r="A1293" s="377" t="s">
        <v>3245</v>
      </c>
      <c r="B1293" s="377" t="s">
        <v>1063</v>
      </c>
      <c r="C1293" s="380" t="s">
        <v>2959</v>
      </c>
      <c r="D1293" s="378" t="s">
        <v>1610</v>
      </c>
      <c r="E1293" s="379" t="s">
        <v>3246</v>
      </c>
      <c r="F1293" s="377" t="s">
        <v>3081</v>
      </c>
      <c r="G1293" s="380" t="s">
        <v>852</v>
      </c>
      <c r="H1293" s="381">
        <v>44314</v>
      </c>
      <c r="I1293" s="393">
        <v>44319</v>
      </c>
      <c r="J1293" s="380"/>
    </row>
    <row r="1294" spans="1:10" s="383" customFormat="1" ht="36" x14ac:dyDescent="0.25">
      <c r="A1294" s="377" t="s">
        <v>3247</v>
      </c>
      <c r="B1294" s="377" t="s">
        <v>1063</v>
      </c>
      <c r="C1294" s="380" t="s">
        <v>2959</v>
      </c>
      <c r="D1294" s="378" t="s">
        <v>1711</v>
      </c>
      <c r="E1294" s="379" t="s">
        <v>3248</v>
      </c>
      <c r="F1294" s="377" t="s">
        <v>3249</v>
      </c>
      <c r="G1294" s="380" t="s">
        <v>852</v>
      </c>
      <c r="H1294" s="380" t="s">
        <v>3250</v>
      </c>
      <c r="I1294" s="394">
        <v>44561</v>
      </c>
      <c r="J1294" s="380"/>
    </row>
    <row r="1295" spans="1:10" s="383" customFormat="1" ht="48" x14ac:dyDescent="0.25">
      <c r="A1295" s="377" t="s">
        <v>3251</v>
      </c>
      <c r="B1295" s="377" t="s">
        <v>1063</v>
      </c>
      <c r="C1295" s="380" t="s">
        <v>2959</v>
      </c>
      <c r="D1295" s="378" t="s">
        <v>1709</v>
      </c>
      <c r="E1295" s="379" t="s">
        <v>3252</v>
      </c>
      <c r="F1295" s="377" t="s">
        <v>3122</v>
      </c>
      <c r="G1295" s="380" t="s">
        <v>852</v>
      </c>
      <c r="H1295" s="384">
        <v>44557</v>
      </c>
      <c r="I1295" s="394">
        <v>44561</v>
      </c>
      <c r="J1295" s="380"/>
    </row>
    <row r="1296" spans="1:10" s="383" customFormat="1" ht="24" x14ac:dyDescent="0.25">
      <c r="A1296" s="377" t="s">
        <v>3253</v>
      </c>
      <c r="B1296" s="377" t="s">
        <v>1063</v>
      </c>
      <c r="C1296" s="380" t="s">
        <v>2959</v>
      </c>
      <c r="D1296" s="378" t="s">
        <v>1665</v>
      </c>
      <c r="E1296" s="379" t="s">
        <v>3254</v>
      </c>
      <c r="F1296" s="377" t="s">
        <v>3140</v>
      </c>
      <c r="G1296" s="380" t="s">
        <v>852</v>
      </c>
      <c r="H1296" s="381">
        <v>44397</v>
      </c>
      <c r="I1296" s="393">
        <v>44428</v>
      </c>
      <c r="J1296" s="380"/>
    </row>
    <row r="1297" spans="1:10" s="383" customFormat="1" ht="36" x14ac:dyDescent="0.25">
      <c r="A1297" s="377" t="s">
        <v>3255</v>
      </c>
      <c r="B1297" s="377" t="s">
        <v>1063</v>
      </c>
      <c r="C1297" s="380" t="s">
        <v>2959</v>
      </c>
      <c r="D1297" s="378" t="s">
        <v>3221</v>
      </c>
      <c r="E1297" s="379" t="s">
        <v>3256</v>
      </c>
      <c r="F1297" s="377" t="s">
        <v>3257</v>
      </c>
      <c r="G1297" s="380" t="s">
        <v>852</v>
      </c>
      <c r="H1297" s="381">
        <v>44281</v>
      </c>
      <c r="I1297" s="393">
        <v>44646</v>
      </c>
      <c r="J1297" s="380"/>
    </row>
    <row r="1298" spans="1:10" s="383" customFormat="1" ht="24" x14ac:dyDescent="0.25">
      <c r="A1298" s="377" t="s">
        <v>3258</v>
      </c>
      <c r="B1298" s="377" t="s">
        <v>1063</v>
      </c>
      <c r="C1298" s="380" t="s">
        <v>2959</v>
      </c>
      <c r="D1298" s="378" t="s">
        <v>1648</v>
      </c>
      <c r="E1298" s="379" t="s">
        <v>3259</v>
      </c>
      <c r="F1298" s="377" t="s">
        <v>3260</v>
      </c>
      <c r="G1298" s="380" t="s">
        <v>852</v>
      </c>
      <c r="H1298" s="381">
        <v>44372</v>
      </c>
      <c r="I1298" s="393">
        <v>44402</v>
      </c>
      <c r="J1298" s="380"/>
    </row>
    <row r="1299" spans="1:10" s="383" customFormat="1" ht="24" x14ac:dyDescent="0.25">
      <c r="A1299" s="377" t="s">
        <v>3261</v>
      </c>
      <c r="B1299" s="377" t="s">
        <v>1063</v>
      </c>
      <c r="C1299" s="380" t="s">
        <v>2959</v>
      </c>
      <c r="D1299" s="378" t="s">
        <v>1674</v>
      </c>
      <c r="E1299" s="379" t="s">
        <v>3262</v>
      </c>
      <c r="F1299" s="377" t="s">
        <v>3263</v>
      </c>
      <c r="G1299" s="380" t="s">
        <v>852</v>
      </c>
      <c r="H1299" s="381">
        <v>44320</v>
      </c>
      <c r="I1299" s="393">
        <v>44320</v>
      </c>
      <c r="J1299" s="380"/>
    </row>
    <row r="1300" spans="1:10" s="383" customFormat="1" ht="24" x14ac:dyDescent="0.25">
      <c r="A1300" s="377" t="s">
        <v>3264</v>
      </c>
      <c r="B1300" s="377" t="s">
        <v>1063</v>
      </c>
      <c r="C1300" s="380" t="s">
        <v>2959</v>
      </c>
      <c r="D1300" s="378" t="s">
        <v>1648</v>
      </c>
      <c r="E1300" s="379" t="s">
        <v>3265</v>
      </c>
      <c r="F1300" s="377" t="s">
        <v>3266</v>
      </c>
      <c r="G1300" s="380" t="s">
        <v>852</v>
      </c>
      <c r="H1300" s="381">
        <v>44371</v>
      </c>
      <c r="I1300" s="393">
        <v>44371</v>
      </c>
      <c r="J1300" s="380"/>
    </row>
    <row r="1301" spans="1:10" s="383" customFormat="1" ht="48" x14ac:dyDescent="0.25">
      <c r="A1301" s="377" t="s">
        <v>3258</v>
      </c>
      <c r="B1301" s="377" t="s">
        <v>1063</v>
      </c>
      <c r="C1301" s="380" t="s">
        <v>2959</v>
      </c>
      <c r="D1301" s="378" t="s">
        <v>1648</v>
      </c>
      <c r="E1301" s="379" t="s">
        <v>3267</v>
      </c>
      <c r="F1301" s="377" t="s">
        <v>2973</v>
      </c>
      <c r="G1301" s="380" t="s">
        <v>852</v>
      </c>
      <c r="H1301" s="381">
        <v>44372</v>
      </c>
      <c r="I1301" s="393">
        <v>44405</v>
      </c>
      <c r="J1301" s="380"/>
    </row>
    <row r="1302" spans="1:10" s="383" customFormat="1" ht="36" x14ac:dyDescent="0.25">
      <c r="A1302" s="377" t="s">
        <v>3268</v>
      </c>
      <c r="B1302" s="377" t="s">
        <v>1063</v>
      </c>
      <c r="C1302" s="380" t="s">
        <v>2959</v>
      </c>
      <c r="D1302" s="378" t="s">
        <v>3269</v>
      </c>
      <c r="E1302" s="379" t="s">
        <v>3270</v>
      </c>
      <c r="F1302" s="377" t="s">
        <v>3271</v>
      </c>
      <c r="G1302" s="380" t="s">
        <v>852</v>
      </c>
      <c r="H1302" s="380" t="s">
        <v>3272</v>
      </c>
      <c r="I1302" s="393">
        <v>44438</v>
      </c>
      <c r="J1302" s="380"/>
    </row>
    <row r="1303" spans="1:10" s="383" customFormat="1" ht="48" x14ac:dyDescent="0.25">
      <c r="A1303" s="377" t="s">
        <v>3273</v>
      </c>
      <c r="B1303" s="377" t="s">
        <v>1063</v>
      </c>
      <c r="C1303" s="380" t="s">
        <v>2959</v>
      </c>
      <c r="D1303" s="378" t="s">
        <v>1612</v>
      </c>
      <c r="E1303" s="379" t="s">
        <v>3274</v>
      </c>
      <c r="F1303" s="377" t="s">
        <v>3183</v>
      </c>
      <c r="G1303" s="380" t="s">
        <v>852</v>
      </c>
      <c r="H1303" s="381">
        <v>44357</v>
      </c>
      <c r="I1303" s="393">
        <v>44392</v>
      </c>
      <c r="J1303" s="380"/>
    </row>
    <row r="1304" spans="1:10" s="383" customFormat="1" ht="48" x14ac:dyDescent="0.25">
      <c r="A1304" s="377" t="s">
        <v>3275</v>
      </c>
      <c r="B1304" s="377" t="s">
        <v>1063</v>
      </c>
      <c r="C1304" s="380" t="s">
        <v>2959</v>
      </c>
      <c r="D1304" s="378" t="s">
        <v>1713</v>
      </c>
      <c r="E1304" s="379" t="s">
        <v>3276</v>
      </c>
      <c r="F1304" s="377" t="s">
        <v>3183</v>
      </c>
      <c r="G1304" s="380" t="s">
        <v>852</v>
      </c>
      <c r="H1304" s="381">
        <v>44320</v>
      </c>
      <c r="I1304" s="393">
        <v>44320</v>
      </c>
      <c r="J1304" s="380"/>
    </row>
    <row r="1305" spans="1:10" s="383" customFormat="1" ht="24" x14ac:dyDescent="0.25">
      <c r="A1305" s="377" t="s">
        <v>3277</v>
      </c>
      <c r="B1305" s="377" t="s">
        <v>1063</v>
      </c>
      <c r="C1305" s="380" t="s">
        <v>2959</v>
      </c>
      <c r="D1305" s="378" t="s">
        <v>1648</v>
      </c>
      <c r="E1305" s="379" t="s">
        <v>3278</v>
      </c>
      <c r="F1305" s="377" t="s">
        <v>3279</v>
      </c>
      <c r="G1305" s="380" t="s">
        <v>852</v>
      </c>
      <c r="H1305" s="381">
        <v>44371</v>
      </c>
      <c r="I1305" s="393">
        <v>44371</v>
      </c>
      <c r="J1305" s="380"/>
    </row>
    <row r="1306" spans="1:10" s="383" customFormat="1" ht="36" x14ac:dyDescent="0.25">
      <c r="A1306" s="377" t="s">
        <v>3280</v>
      </c>
      <c r="B1306" s="377" t="s">
        <v>1063</v>
      </c>
      <c r="C1306" s="380" t="s">
        <v>2959</v>
      </c>
      <c r="D1306" s="378" t="s">
        <v>3281</v>
      </c>
      <c r="E1306" s="379" t="s">
        <v>3282</v>
      </c>
      <c r="F1306" s="377" t="s">
        <v>3283</v>
      </c>
      <c r="G1306" s="380" t="s">
        <v>852</v>
      </c>
      <c r="H1306" s="381">
        <v>44316</v>
      </c>
      <c r="I1306" s="393">
        <v>44316</v>
      </c>
      <c r="J1306" s="380"/>
    </row>
    <row r="1307" spans="1:10" s="383" customFormat="1" ht="24" x14ac:dyDescent="0.25">
      <c r="A1307" s="377" t="s">
        <v>3284</v>
      </c>
      <c r="B1307" s="377" t="s">
        <v>1063</v>
      </c>
      <c r="C1307" s="380" t="s">
        <v>2959</v>
      </c>
      <c r="D1307" s="378" t="s">
        <v>3285</v>
      </c>
      <c r="E1307" s="379" t="s">
        <v>3286</v>
      </c>
      <c r="F1307" s="377" t="s">
        <v>3283</v>
      </c>
      <c r="G1307" s="380" t="s">
        <v>852</v>
      </c>
      <c r="H1307" s="381">
        <v>44333</v>
      </c>
      <c r="I1307" s="393">
        <v>44364</v>
      </c>
      <c r="J1307" s="380"/>
    </row>
    <row r="1308" spans="1:10" s="383" customFormat="1" ht="36" x14ac:dyDescent="0.25">
      <c r="A1308" s="377" t="s">
        <v>3287</v>
      </c>
      <c r="B1308" s="377" t="s">
        <v>1063</v>
      </c>
      <c r="C1308" s="380" t="s">
        <v>2959</v>
      </c>
      <c r="D1308" s="378" t="s">
        <v>1637</v>
      </c>
      <c r="E1308" s="379" t="s">
        <v>3288</v>
      </c>
      <c r="F1308" s="377" t="s">
        <v>3289</v>
      </c>
      <c r="G1308" s="380" t="s">
        <v>852</v>
      </c>
      <c r="H1308" s="381">
        <v>44361</v>
      </c>
      <c r="I1308" s="393">
        <v>44377</v>
      </c>
      <c r="J1308" s="380"/>
    </row>
    <row r="1309" spans="1:10" s="383" customFormat="1" ht="24" x14ac:dyDescent="0.25">
      <c r="A1309" s="377" t="s">
        <v>3290</v>
      </c>
      <c r="B1309" s="377" t="s">
        <v>907</v>
      </c>
      <c r="C1309" s="380" t="s">
        <v>2959</v>
      </c>
      <c r="D1309" s="378" t="s">
        <v>1603</v>
      </c>
      <c r="E1309" s="379" t="s">
        <v>3291</v>
      </c>
      <c r="F1309" s="377" t="s">
        <v>3292</v>
      </c>
      <c r="G1309" s="380" t="s">
        <v>852</v>
      </c>
      <c r="H1309" s="384">
        <v>44509</v>
      </c>
      <c r="I1309" s="394">
        <v>44516</v>
      </c>
      <c r="J1309" s="380"/>
    </row>
    <row r="1310" spans="1:10" s="383" customFormat="1" ht="24" x14ac:dyDescent="0.25">
      <c r="A1310" s="377" t="s">
        <v>3293</v>
      </c>
      <c r="B1310" s="377" t="s">
        <v>1045</v>
      </c>
      <c r="C1310" s="380" t="s">
        <v>2959</v>
      </c>
      <c r="D1310" s="378" t="s">
        <v>1606</v>
      </c>
      <c r="E1310" s="379" t="s">
        <v>3294</v>
      </c>
      <c r="F1310" s="377" t="s">
        <v>3295</v>
      </c>
      <c r="G1310" s="380" t="s">
        <v>852</v>
      </c>
      <c r="H1310" s="384">
        <v>44483</v>
      </c>
      <c r="I1310" s="394">
        <v>44490</v>
      </c>
      <c r="J1310" s="380"/>
    </row>
    <row r="1311" spans="1:10" s="383" customFormat="1" ht="36" x14ac:dyDescent="0.25">
      <c r="A1311" s="377" t="s">
        <v>3296</v>
      </c>
      <c r="B1311" s="377" t="s">
        <v>1045</v>
      </c>
      <c r="C1311" s="380" t="s">
        <v>2959</v>
      </c>
      <c r="D1311" s="378" t="s">
        <v>1603</v>
      </c>
      <c r="E1311" s="379" t="s">
        <v>3297</v>
      </c>
      <c r="F1311" s="377" t="s">
        <v>3298</v>
      </c>
      <c r="G1311" s="380" t="s">
        <v>852</v>
      </c>
      <c r="H1311" s="380" t="s">
        <v>3299</v>
      </c>
      <c r="I1311" s="393">
        <v>44447</v>
      </c>
      <c r="J1311" s="380"/>
    </row>
    <row r="1312" spans="1:10" s="383" customFormat="1" ht="13.5" x14ac:dyDescent="0.25">
      <c r="A1312" s="377" t="s">
        <v>3300</v>
      </c>
      <c r="B1312" s="377"/>
      <c r="C1312" s="380"/>
      <c r="D1312" s="378"/>
      <c r="E1312" s="379"/>
      <c r="F1312" s="377"/>
      <c r="G1312" s="380"/>
      <c r="H1312" s="380"/>
      <c r="I1312" s="382"/>
      <c r="J1312" s="380"/>
    </row>
    <row r="1313" spans="1:10" s="383" customFormat="1" ht="36" x14ac:dyDescent="0.25">
      <c r="A1313" s="377" t="s">
        <v>3301</v>
      </c>
      <c r="B1313" s="377" t="s">
        <v>1436</v>
      </c>
      <c r="C1313" s="380" t="s">
        <v>2959</v>
      </c>
      <c r="D1313" s="378" t="s">
        <v>2959</v>
      </c>
      <c r="E1313" s="379" t="s">
        <v>2201</v>
      </c>
      <c r="F1313" s="377" t="s">
        <v>3302</v>
      </c>
      <c r="G1313" s="380" t="s">
        <v>1349</v>
      </c>
      <c r="H1313" s="381">
        <v>44383</v>
      </c>
      <c r="I1313" s="382" t="s">
        <v>395</v>
      </c>
      <c r="J1313" s="380"/>
    </row>
    <row r="1314" spans="1:10" s="383" customFormat="1" ht="24" x14ac:dyDescent="0.25">
      <c r="A1314" s="377" t="s">
        <v>3301</v>
      </c>
      <c r="B1314" s="377" t="s">
        <v>1436</v>
      </c>
      <c r="C1314" s="380" t="s">
        <v>2959</v>
      </c>
      <c r="D1314" s="378" t="s">
        <v>2959</v>
      </c>
      <c r="E1314" s="379" t="s">
        <v>2201</v>
      </c>
      <c r="F1314" s="377" t="s">
        <v>3303</v>
      </c>
      <c r="G1314" s="380" t="s">
        <v>1349</v>
      </c>
      <c r="H1314" s="381">
        <v>44383</v>
      </c>
      <c r="I1314" s="382" t="s">
        <v>395</v>
      </c>
      <c r="J1314" s="380"/>
    </row>
    <row r="1315" spans="1:10" s="383" customFormat="1" ht="36" x14ac:dyDescent="0.25">
      <c r="A1315" s="377" t="s">
        <v>3304</v>
      </c>
      <c r="B1315" s="377" t="s">
        <v>1436</v>
      </c>
      <c r="C1315" s="380" t="s">
        <v>2959</v>
      </c>
      <c r="D1315" s="378" t="s">
        <v>2959</v>
      </c>
      <c r="E1315" s="379" t="s">
        <v>3305</v>
      </c>
      <c r="F1315" s="377" t="s">
        <v>3306</v>
      </c>
      <c r="G1315" s="380" t="s">
        <v>1349</v>
      </c>
      <c r="H1315" s="381">
        <v>44418</v>
      </c>
      <c r="I1315" s="382" t="s">
        <v>395</v>
      </c>
      <c r="J1315" s="380"/>
    </row>
    <row r="1316" spans="1:10" s="383" customFormat="1" ht="36" x14ac:dyDescent="0.25">
      <c r="A1316" s="377" t="s">
        <v>3307</v>
      </c>
      <c r="B1316" s="377" t="s">
        <v>1436</v>
      </c>
      <c r="C1316" s="380" t="s">
        <v>2959</v>
      </c>
      <c r="D1316" s="378" t="s">
        <v>2959</v>
      </c>
      <c r="E1316" s="379" t="s">
        <v>3308</v>
      </c>
      <c r="F1316" s="377" t="s">
        <v>3309</v>
      </c>
      <c r="G1316" s="380" t="s">
        <v>1349</v>
      </c>
      <c r="H1316" s="381">
        <v>44362</v>
      </c>
      <c r="I1316" s="382" t="s">
        <v>395</v>
      </c>
      <c r="J1316" s="380"/>
    </row>
    <row r="1317" spans="1:10" s="383" customFormat="1" ht="48" x14ac:dyDescent="0.25">
      <c r="A1317" s="377" t="s">
        <v>3310</v>
      </c>
      <c r="B1317" s="377" t="s">
        <v>1436</v>
      </c>
      <c r="C1317" s="380" t="s">
        <v>2959</v>
      </c>
      <c r="D1317" s="378" t="s">
        <v>2959</v>
      </c>
      <c r="E1317" s="379" t="s">
        <v>1293</v>
      </c>
      <c r="F1317" s="377" t="s">
        <v>3311</v>
      </c>
      <c r="G1317" s="380" t="s">
        <v>1349</v>
      </c>
      <c r="H1317" s="384">
        <v>44551</v>
      </c>
      <c r="I1317" s="382" t="s">
        <v>395</v>
      </c>
      <c r="J1317" s="380"/>
    </row>
    <row r="1318" spans="1:10" s="383" customFormat="1" ht="24" x14ac:dyDescent="0.25">
      <c r="A1318" s="377" t="s">
        <v>3312</v>
      </c>
      <c r="B1318" s="377" t="s">
        <v>1436</v>
      </c>
      <c r="C1318" s="380" t="s">
        <v>2959</v>
      </c>
      <c r="D1318" s="378" t="s">
        <v>2959</v>
      </c>
      <c r="E1318" s="379" t="s">
        <v>3313</v>
      </c>
      <c r="F1318" s="377" t="s">
        <v>3314</v>
      </c>
      <c r="G1318" s="380" t="s">
        <v>1349</v>
      </c>
      <c r="H1318" s="384">
        <v>44540</v>
      </c>
      <c r="I1318" s="382" t="s">
        <v>395</v>
      </c>
      <c r="J1318" s="380"/>
    </row>
    <row r="1319" spans="1:10" s="383" customFormat="1" ht="36" x14ac:dyDescent="0.25">
      <c r="A1319" s="377" t="s">
        <v>3315</v>
      </c>
      <c r="B1319" s="377" t="s">
        <v>1436</v>
      </c>
      <c r="C1319" s="380" t="s">
        <v>2959</v>
      </c>
      <c r="D1319" s="378" t="s">
        <v>2959</v>
      </c>
      <c r="E1319" s="379" t="s">
        <v>3316</v>
      </c>
      <c r="F1319" s="377" t="s">
        <v>3317</v>
      </c>
      <c r="G1319" s="380" t="s">
        <v>1349</v>
      </c>
      <c r="H1319" s="381">
        <v>44375</v>
      </c>
      <c r="I1319" s="382" t="s">
        <v>395</v>
      </c>
      <c r="J1319" s="380"/>
    </row>
    <row r="1320" spans="1:10" s="383" customFormat="1" ht="24" x14ac:dyDescent="0.25">
      <c r="A1320" s="377" t="s">
        <v>3318</v>
      </c>
      <c r="B1320" s="377" t="s">
        <v>1436</v>
      </c>
      <c r="C1320" s="380" t="s">
        <v>2959</v>
      </c>
      <c r="D1320" s="378" t="s">
        <v>2959</v>
      </c>
      <c r="E1320" s="379" t="s">
        <v>3319</v>
      </c>
      <c r="F1320" s="377" t="s">
        <v>3320</v>
      </c>
      <c r="G1320" s="380" t="s">
        <v>1349</v>
      </c>
      <c r="H1320" s="381">
        <v>44361</v>
      </c>
      <c r="I1320" s="382" t="s">
        <v>395</v>
      </c>
      <c r="J1320" s="380"/>
    </row>
    <row r="1321" spans="1:10" s="383" customFormat="1" ht="36" x14ac:dyDescent="0.25">
      <c r="A1321" s="377" t="s">
        <v>3321</v>
      </c>
      <c r="B1321" s="377" t="s">
        <v>1436</v>
      </c>
      <c r="C1321" s="380" t="s">
        <v>2959</v>
      </c>
      <c r="D1321" s="378" t="s">
        <v>2959</v>
      </c>
      <c r="E1321" s="379" t="s">
        <v>3173</v>
      </c>
      <c r="F1321" s="377" t="s">
        <v>3322</v>
      </c>
      <c r="G1321" s="380" t="s">
        <v>1349</v>
      </c>
      <c r="H1321" s="384">
        <v>44487</v>
      </c>
      <c r="I1321" s="382" t="s">
        <v>395</v>
      </c>
      <c r="J1321" s="380"/>
    </row>
    <row r="1322" spans="1:10" s="383" customFormat="1" ht="36" x14ac:dyDescent="0.25">
      <c r="A1322" s="377" t="s">
        <v>3323</v>
      </c>
      <c r="B1322" s="377" t="s">
        <v>1436</v>
      </c>
      <c r="C1322" s="380" t="s">
        <v>2959</v>
      </c>
      <c r="D1322" s="378" t="s">
        <v>2959</v>
      </c>
      <c r="E1322" s="379" t="s">
        <v>3173</v>
      </c>
      <c r="F1322" s="377" t="s">
        <v>3324</v>
      </c>
      <c r="G1322" s="380" t="s">
        <v>1349</v>
      </c>
      <c r="H1322" s="384">
        <v>44487</v>
      </c>
      <c r="I1322" s="382" t="s">
        <v>395</v>
      </c>
      <c r="J1322" s="380"/>
    </row>
    <row r="1323" spans="1:10" s="383" customFormat="1" ht="36" x14ac:dyDescent="0.25">
      <c r="A1323" s="377" t="s">
        <v>3325</v>
      </c>
      <c r="B1323" s="377" t="s">
        <v>1436</v>
      </c>
      <c r="C1323" s="380" t="s">
        <v>2959</v>
      </c>
      <c r="D1323" s="378" t="s">
        <v>2959</v>
      </c>
      <c r="E1323" s="379" t="s">
        <v>3173</v>
      </c>
      <c r="F1323" s="377" t="s">
        <v>3326</v>
      </c>
      <c r="G1323" s="380" t="s">
        <v>1349</v>
      </c>
      <c r="H1323" s="381">
        <v>44452</v>
      </c>
      <c r="I1323" s="382" t="s">
        <v>395</v>
      </c>
      <c r="J1323" s="380"/>
    </row>
    <row r="1324" spans="1:10" s="383" customFormat="1" ht="36" x14ac:dyDescent="0.25">
      <c r="A1324" s="377" t="s">
        <v>3327</v>
      </c>
      <c r="B1324" s="377" t="s">
        <v>1436</v>
      </c>
      <c r="C1324" s="380" t="s">
        <v>2959</v>
      </c>
      <c r="D1324" s="378" t="s">
        <v>2959</v>
      </c>
      <c r="E1324" s="379" t="s">
        <v>1304</v>
      </c>
      <c r="F1324" s="377" t="s">
        <v>3328</v>
      </c>
      <c r="G1324" s="380" t="s">
        <v>1349</v>
      </c>
      <c r="H1324" s="384">
        <v>44466</v>
      </c>
      <c r="I1324" s="382" t="s">
        <v>395</v>
      </c>
      <c r="J1324" s="380"/>
    </row>
    <row r="1325" spans="1:10" s="383" customFormat="1" ht="36" x14ac:dyDescent="0.25">
      <c r="A1325" s="377" t="s">
        <v>3329</v>
      </c>
      <c r="B1325" s="377" t="s">
        <v>1436</v>
      </c>
      <c r="C1325" s="380" t="s">
        <v>2959</v>
      </c>
      <c r="D1325" s="378" t="s">
        <v>2959</v>
      </c>
      <c r="E1325" s="379" t="s">
        <v>1304</v>
      </c>
      <c r="F1325" s="377" t="s">
        <v>3328</v>
      </c>
      <c r="G1325" s="380" t="s">
        <v>1349</v>
      </c>
      <c r="H1325" s="381">
        <v>44490</v>
      </c>
      <c r="I1325" s="382" t="s">
        <v>395</v>
      </c>
      <c r="J1325" s="380"/>
    </row>
    <row r="1326" spans="1:10" s="383" customFormat="1" ht="36" x14ac:dyDescent="0.25">
      <c r="A1326" s="377" t="s">
        <v>3330</v>
      </c>
      <c r="B1326" s="377" t="s">
        <v>1436</v>
      </c>
      <c r="C1326" s="380" t="s">
        <v>2959</v>
      </c>
      <c r="D1326" s="378" t="s">
        <v>2959</v>
      </c>
      <c r="E1326" s="379" t="s">
        <v>1304</v>
      </c>
      <c r="F1326" s="377" t="s">
        <v>3331</v>
      </c>
      <c r="G1326" s="380" t="s">
        <v>1349</v>
      </c>
      <c r="H1326" s="384">
        <v>44491</v>
      </c>
      <c r="I1326" s="382" t="s">
        <v>395</v>
      </c>
      <c r="J1326" s="380"/>
    </row>
    <row r="1327" spans="1:10" s="383" customFormat="1" ht="24" x14ac:dyDescent="0.25">
      <c r="A1327" s="377" t="s">
        <v>3332</v>
      </c>
      <c r="B1327" s="377" t="s">
        <v>1436</v>
      </c>
      <c r="C1327" s="380" t="s">
        <v>2959</v>
      </c>
      <c r="D1327" s="378" t="s">
        <v>2959</v>
      </c>
      <c r="E1327" s="379" t="s">
        <v>1304</v>
      </c>
      <c r="F1327" s="377" t="s">
        <v>3333</v>
      </c>
      <c r="G1327" s="380" t="s">
        <v>1349</v>
      </c>
      <c r="H1327" s="381">
        <v>44417</v>
      </c>
      <c r="I1327" s="382" t="s">
        <v>395</v>
      </c>
      <c r="J1327" s="380"/>
    </row>
    <row r="1328" spans="1:10" s="383" customFormat="1" ht="24" x14ac:dyDescent="0.25">
      <c r="A1328" s="377" t="s">
        <v>3334</v>
      </c>
      <c r="B1328" s="377" t="s">
        <v>1436</v>
      </c>
      <c r="C1328" s="380" t="s">
        <v>2959</v>
      </c>
      <c r="D1328" s="378" t="s">
        <v>2959</v>
      </c>
      <c r="E1328" s="379" t="s">
        <v>1304</v>
      </c>
      <c r="F1328" s="377" t="s">
        <v>3333</v>
      </c>
      <c r="G1328" s="380" t="s">
        <v>1349</v>
      </c>
      <c r="H1328" s="384">
        <v>44491</v>
      </c>
      <c r="I1328" s="382" t="s">
        <v>395</v>
      </c>
      <c r="J1328" s="380"/>
    </row>
    <row r="1329" spans="1:10" s="383" customFormat="1" ht="36" x14ac:dyDescent="0.25">
      <c r="A1329" s="377" t="s">
        <v>3335</v>
      </c>
      <c r="B1329" s="377" t="s">
        <v>1436</v>
      </c>
      <c r="C1329" s="380" t="s">
        <v>2959</v>
      </c>
      <c r="D1329" s="378" t="s">
        <v>2959</v>
      </c>
      <c r="E1329" s="379" t="s">
        <v>1304</v>
      </c>
      <c r="F1329" s="377" t="s">
        <v>3336</v>
      </c>
      <c r="G1329" s="380" t="s">
        <v>1349</v>
      </c>
      <c r="H1329" s="381">
        <v>44417</v>
      </c>
      <c r="I1329" s="382" t="s">
        <v>395</v>
      </c>
      <c r="J1329" s="380"/>
    </row>
    <row r="1330" spans="1:10" s="383" customFormat="1" ht="36" x14ac:dyDescent="0.25">
      <c r="A1330" s="377" t="s">
        <v>3337</v>
      </c>
      <c r="B1330" s="377" t="s">
        <v>1436</v>
      </c>
      <c r="C1330" s="380" t="s">
        <v>2959</v>
      </c>
      <c r="D1330" s="378" t="s">
        <v>2959</v>
      </c>
      <c r="E1330" s="379" t="s">
        <v>1304</v>
      </c>
      <c r="F1330" s="377" t="s">
        <v>3336</v>
      </c>
      <c r="G1330" s="380" t="s">
        <v>1349</v>
      </c>
      <c r="H1330" s="384">
        <v>44491</v>
      </c>
      <c r="I1330" s="382" t="s">
        <v>395</v>
      </c>
      <c r="J1330" s="380"/>
    </row>
    <row r="1331" spans="1:10" s="383" customFormat="1" ht="36" x14ac:dyDescent="0.25">
      <c r="A1331" s="377" t="s">
        <v>3338</v>
      </c>
      <c r="B1331" s="377" t="s">
        <v>1436</v>
      </c>
      <c r="C1331" s="380" t="s">
        <v>2959</v>
      </c>
      <c r="D1331" s="378" t="s">
        <v>2959</v>
      </c>
      <c r="E1331" s="379" t="s">
        <v>1304</v>
      </c>
      <c r="F1331" s="377" t="s">
        <v>3339</v>
      </c>
      <c r="G1331" s="380" t="s">
        <v>1349</v>
      </c>
      <c r="H1331" s="381">
        <v>44417</v>
      </c>
      <c r="I1331" s="382" t="s">
        <v>395</v>
      </c>
      <c r="J1331" s="380"/>
    </row>
    <row r="1332" spans="1:10" s="383" customFormat="1" ht="36" x14ac:dyDescent="0.25">
      <c r="A1332" s="377" t="s">
        <v>3340</v>
      </c>
      <c r="B1332" s="377" t="s">
        <v>1436</v>
      </c>
      <c r="C1332" s="380" t="s">
        <v>2959</v>
      </c>
      <c r="D1332" s="378" t="s">
        <v>2959</v>
      </c>
      <c r="E1332" s="379" t="s">
        <v>1304</v>
      </c>
      <c r="F1332" s="377" t="s">
        <v>3339</v>
      </c>
      <c r="G1332" s="380" t="s">
        <v>1349</v>
      </c>
      <c r="H1332" s="384">
        <v>44491</v>
      </c>
      <c r="I1332" s="382" t="s">
        <v>395</v>
      </c>
      <c r="J1332" s="380"/>
    </row>
    <row r="1333" spans="1:10" s="383" customFormat="1" ht="36" x14ac:dyDescent="0.25">
      <c r="A1333" s="377" t="s">
        <v>3341</v>
      </c>
      <c r="B1333" s="377" t="s">
        <v>1436</v>
      </c>
      <c r="C1333" s="380" t="s">
        <v>2959</v>
      </c>
      <c r="D1333" s="378" t="s">
        <v>2959</v>
      </c>
      <c r="E1333" s="379" t="s">
        <v>1304</v>
      </c>
      <c r="F1333" s="377" t="s">
        <v>3342</v>
      </c>
      <c r="G1333" s="380" t="s">
        <v>1349</v>
      </c>
      <c r="H1333" s="384">
        <v>44417</v>
      </c>
      <c r="I1333" s="382" t="s">
        <v>395</v>
      </c>
      <c r="J1333" s="380"/>
    </row>
    <row r="1334" spans="1:10" s="383" customFormat="1" ht="24" x14ac:dyDescent="0.25">
      <c r="A1334" s="377" t="s">
        <v>3335</v>
      </c>
      <c r="B1334" s="377" t="s">
        <v>1436</v>
      </c>
      <c r="C1334" s="380" t="s">
        <v>2959</v>
      </c>
      <c r="D1334" s="378" t="s">
        <v>2959</v>
      </c>
      <c r="E1334" s="379" t="s">
        <v>1304</v>
      </c>
      <c r="F1334" s="377" t="s">
        <v>3343</v>
      </c>
      <c r="G1334" s="380" t="s">
        <v>1349</v>
      </c>
      <c r="H1334" s="381">
        <v>44417</v>
      </c>
      <c r="I1334" s="382" t="s">
        <v>395</v>
      </c>
      <c r="J1334" s="380"/>
    </row>
    <row r="1335" spans="1:10" s="383" customFormat="1" ht="24" x14ac:dyDescent="0.25">
      <c r="A1335" s="377" t="s">
        <v>3332</v>
      </c>
      <c r="B1335" s="377" t="s">
        <v>1436</v>
      </c>
      <c r="C1335" s="380" t="s">
        <v>2959</v>
      </c>
      <c r="D1335" s="378" t="s">
        <v>2959</v>
      </c>
      <c r="E1335" s="379" t="s">
        <v>1304</v>
      </c>
      <c r="F1335" s="377" t="s">
        <v>3344</v>
      </c>
      <c r="G1335" s="380" t="s">
        <v>1349</v>
      </c>
      <c r="H1335" s="384">
        <v>44417</v>
      </c>
      <c r="I1335" s="382" t="s">
        <v>395</v>
      </c>
      <c r="J1335" s="380"/>
    </row>
    <row r="1336" spans="1:10" s="383" customFormat="1" ht="48" x14ac:dyDescent="0.25">
      <c r="A1336" s="377" t="s">
        <v>3345</v>
      </c>
      <c r="B1336" s="377" t="s">
        <v>1436</v>
      </c>
      <c r="C1336" s="380" t="s">
        <v>2959</v>
      </c>
      <c r="D1336" s="378" t="s">
        <v>2959</v>
      </c>
      <c r="E1336" s="379" t="s">
        <v>3346</v>
      </c>
      <c r="F1336" s="377" t="s">
        <v>3347</v>
      </c>
      <c r="G1336" s="380" t="s">
        <v>1349</v>
      </c>
      <c r="H1336" s="384">
        <v>44560</v>
      </c>
      <c r="I1336" s="382" t="s">
        <v>395</v>
      </c>
      <c r="J1336" s="380"/>
    </row>
    <row r="1337" spans="1:10" s="383" customFormat="1" ht="24" x14ac:dyDescent="0.25">
      <c r="A1337" s="377" t="s">
        <v>3348</v>
      </c>
      <c r="B1337" s="377" t="s">
        <v>1436</v>
      </c>
      <c r="C1337" s="380" t="s">
        <v>2959</v>
      </c>
      <c r="D1337" s="378" t="s">
        <v>2959</v>
      </c>
      <c r="E1337" s="379" t="s">
        <v>3349</v>
      </c>
      <c r="F1337" s="377" t="s">
        <v>3350</v>
      </c>
      <c r="G1337" s="380" t="s">
        <v>1349</v>
      </c>
      <c r="H1337" s="384">
        <v>44435</v>
      </c>
      <c r="I1337" s="382" t="s">
        <v>395</v>
      </c>
      <c r="J1337" s="380"/>
    </row>
    <row r="1338" spans="1:10" s="383" customFormat="1" ht="72" x14ac:dyDescent="0.25">
      <c r="A1338" s="377" t="s">
        <v>3351</v>
      </c>
      <c r="B1338" s="377" t="s">
        <v>1436</v>
      </c>
      <c r="C1338" s="380" t="s">
        <v>2959</v>
      </c>
      <c r="D1338" s="378" t="s">
        <v>2959</v>
      </c>
      <c r="E1338" s="379" t="s">
        <v>3352</v>
      </c>
      <c r="F1338" s="377" t="s">
        <v>3353</v>
      </c>
      <c r="G1338" s="380" t="s">
        <v>1349</v>
      </c>
      <c r="H1338" s="381">
        <v>44546</v>
      </c>
      <c r="I1338" s="382" t="s">
        <v>395</v>
      </c>
      <c r="J1338" s="380"/>
    </row>
    <row r="1339" spans="1:10" s="383" customFormat="1" ht="36" x14ac:dyDescent="0.25">
      <c r="A1339" s="377" t="s">
        <v>3354</v>
      </c>
      <c r="B1339" s="377" t="s">
        <v>1436</v>
      </c>
      <c r="C1339" s="380" t="s">
        <v>2959</v>
      </c>
      <c r="D1339" s="378" t="s">
        <v>2959</v>
      </c>
      <c r="E1339" s="379" t="s">
        <v>1324</v>
      </c>
      <c r="F1339" s="377" t="s">
        <v>3355</v>
      </c>
      <c r="G1339" s="380" t="s">
        <v>1349</v>
      </c>
      <c r="H1339" s="384">
        <v>44374</v>
      </c>
      <c r="I1339" s="382" t="s">
        <v>395</v>
      </c>
      <c r="J1339" s="380"/>
    </row>
    <row r="1340" spans="1:10" s="383" customFormat="1" ht="72" x14ac:dyDescent="0.25">
      <c r="A1340" s="377" t="s">
        <v>3356</v>
      </c>
      <c r="B1340" s="377" t="s">
        <v>1436</v>
      </c>
      <c r="C1340" s="380" t="s">
        <v>2959</v>
      </c>
      <c r="D1340" s="378" t="s">
        <v>2959</v>
      </c>
      <c r="E1340" s="379" t="s">
        <v>3357</v>
      </c>
      <c r="F1340" s="377" t="s">
        <v>3358</v>
      </c>
      <c r="G1340" s="380" t="s">
        <v>1349</v>
      </c>
      <c r="H1340" s="384">
        <v>44244</v>
      </c>
      <c r="I1340" s="382" t="s">
        <v>395</v>
      </c>
      <c r="J1340" s="380"/>
    </row>
    <row r="1341" spans="1:10" s="383" customFormat="1" ht="36" x14ac:dyDescent="0.25">
      <c r="A1341" s="377" t="s">
        <v>3359</v>
      </c>
      <c r="B1341" s="377" t="s">
        <v>1436</v>
      </c>
      <c r="C1341" s="380" t="s">
        <v>2959</v>
      </c>
      <c r="D1341" s="378" t="s">
        <v>2959</v>
      </c>
      <c r="E1341" s="379" t="s">
        <v>1093</v>
      </c>
      <c r="F1341" s="377" t="s">
        <v>3360</v>
      </c>
      <c r="G1341" s="380" t="s">
        <v>1349</v>
      </c>
      <c r="H1341" s="381">
        <v>44553</v>
      </c>
      <c r="I1341" s="382" t="s">
        <v>395</v>
      </c>
      <c r="J1341" s="380"/>
    </row>
    <row r="1342" spans="1:10" s="383" customFormat="1" ht="48" x14ac:dyDescent="0.25">
      <c r="A1342" s="377" t="s">
        <v>3361</v>
      </c>
      <c r="B1342" s="377" t="s">
        <v>1436</v>
      </c>
      <c r="C1342" s="380" t="s">
        <v>2959</v>
      </c>
      <c r="D1342" s="378" t="s">
        <v>2959</v>
      </c>
      <c r="E1342" s="379" t="s">
        <v>3362</v>
      </c>
      <c r="F1342" s="377" t="s">
        <v>3363</v>
      </c>
      <c r="G1342" s="380" t="s">
        <v>1349</v>
      </c>
      <c r="H1342" s="384">
        <v>44483</v>
      </c>
      <c r="I1342" s="382" t="s">
        <v>395</v>
      </c>
      <c r="J1342" s="380"/>
    </row>
    <row r="1343" spans="1:10" s="383" customFormat="1" ht="48" x14ac:dyDescent="0.25">
      <c r="A1343" s="377" t="s">
        <v>3364</v>
      </c>
      <c r="B1343" s="377" t="s">
        <v>1436</v>
      </c>
      <c r="C1343" s="380" t="s">
        <v>2959</v>
      </c>
      <c r="D1343" s="378" t="s">
        <v>2959</v>
      </c>
      <c r="E1343" s="379" t="s">
        <v>3365</v>
      </c>
      <c r="F1343" s="377" t="s">
        <v>3366</v>
      </c>
      <c r="G1343" s="380" t="s">
        <v>1349</v>
      </c>
      <c r="H1343" s="384">
        <v>44503</v>
      </c>
      <c r="I1343" s="382" t="s">
        <v>395</v>
      </c>
      <c r="J1343" s="380"/>
    </row>
    <row r="1344" spans="1:10" s="383" customFormat="1" ht="72" x14ac:dyDescent="0.25">
      <c r="A1344" s="377" t="s">
        <v>3356</v>
      </c>
      <c r="B1344" s="377" t="s">
        <v>1436</v>
      </c>
      <c r="C1344" s="380" t="s">
        <v>2959</v>
      </c>
      <c r="D1344" s="378" t="s">
        <v>2959</v>
      </c>
      <c r="E1344" s="379" t="s">
        <v>3367</v>
      </c>
      <c r="F1344" s="377" t="s">
        <v>3358</v>
      </c>
      <c r="G1344" s="380" t="s">
        <v>1349</v>
      </c>
      <c r="H1344" s="384">
        <v>44238</v>
      </c>
      <c r="I1344" s="382" t="s">
        <v>395</v>
      </c>
      <c r="J1344" s="380"/>
    </row>
    <row r="1345" spans="1:10" s="383" customFormat="1" ht="24" x14ac:dyDescent="0.25">
      <c r="A1345" s="377" t="s">
        <v>3368</v>
      </c>
      <c r="B1345" s="377" t="s">
        <v>1436</v>
      </c>
      <c r="C1345" s="380" t="s">
        <v>2959</v>
      </c>
      <c r="D1345" s="378" t="s">
        <v>2959</v>
      </c>
      <c r="E1345" s="379" t="s">
        <v>3369</v>
      </c>
      <c r="F1345" s="377" t="s">
        <v>3370</v>
      </c>
      <c r="G1345" s="380" t="s">
        <v>1349</v>
      </c>
      <c r="H1345" s="384">
        <v>44251</v>
      </c>
      <c r="I1345" s="382" t="s">
        <v>395</v>
      </c>
      <c r="J1345" s="380"/>
    </row>
    <row r="1346" spans="1:10" s="383" customFormat="1" ht="36" x14ac:dyDescent="0.25">
      <c r="A1346" s="377" t="s">
        <v>3371</v>
      </c>
      <c r="B1346" s="377" t="s">
        <v>1436</v>
      </c>
      <c r="C1346" s="380" t="s">
        <v>2959</v>
      </c>
      <c r="D1346" s="378" t="s">
        <v>2959</v>
      </c>
      <c r="E1346" s="379" t="s">
        <v>3372</v>
      </c>
      <c r="F1346" s="377" t="s">
        <v>3373</v>
      </c>
      <c r="G1346" s="380" t="s">
        <v>1349</v>
      </c>
      <c r="H1346" s="384">
        <v>44410</v>
      </c>
      <c r="I1346" s="382" t="s">
        <v>395</v>
      </c>
      <c r="J1346" s="380"/>
    </row>
    <row r="1347" spans="1:10" s="383" customFormat="1" ht="24" x14ac:dyDescent="0.25">
      <c r="A1347" s="377" t="s">
        <v>3374</v>
      </c>
      <c r="B1347" s="377" t="s">
        <v>1436</v>
      </c>
      <c r="C1347" s="380" t="s">
        <v>2959</v>
      </c>
      <c r="D1347" s="378" t="s">
        <v>2959</v>
      </c>
      <c r="E1347" s="379" t="s">
        <v>3375</v>
      </c>
      <c r="F1347" s="377" t="s">
        <v>3370</v>
      </c>
      <c r="G1347" s="380" t="s">
        <v>1349</v>
      </c>
      <c r="H1347" s="384">
        <v>44244</v>
      </c>
      <c r="I1347" s="382" t="s">
        <v>395</v>
      </c>
      <c r="J1347" s="380"/>
    </row>
    <row r="1348" spans="1:10" s="383" customFormat="1" ht="36" x14ac:dyDescent="0.25">
      <c r="A1348" s="377" t="s">
        <v>3376</v>
      </c>
      <c r="B1348" s="377" t="s">
        <v>1436</v>
      </c>
      <c r="C1348" s="380" t="s">
        <v>2959</v>
      </c>
      <c r="D1348" s="378" t="s">
        <v>2959</v>
      </c>
      <c r="E1348" s="379" t="s">
        <v>2190</v>
      </c>
      <c r="F1348" s="377" t="s">
        <v>3377</v>
      </c>
      <c r="G1348" s="380" t="s">
        <v>1349</v>
      </c>
      <c r="H1348" s="384">
        <v>44461</v>
      </c>
      <c r="I1348" s="382" t="s">
        <v>395</v>
      </c>
      <c r="J1348" s="380"/>
    </row>
    <row r="1349" spans="1:10" s="383" customFormat="1" ht="24" x14ac:dyDescent="0.25">
      <c r="A1349" s="377" t="s">
        <v>3378</v>
      </c>
      <c r="B1349" s="377" t="s">
        <v>1436</v>
      </c>
      <c r="C1349" s="380" t="s">
        <v>2959</v>
      </c>
      <c r="D1349" s="378" t="s">
        <v>2959</v>
      </c>
      <c r="E1349" s="379" t="s">
        <v>3379</v>
      </c>
      <c r="F1349" s="377" t="s">
        <v>3370</v>
      </c>
      <c r="G1349" s="380" t="s">
        <v>1349</v>
      </c>
      <c r="H1349" s="384">
        <v>44279</v>
      </c>
      <c r="I1349" s="382" t="s">
        <v>395</v>
      </c>
      <c r="J1349" s="380"/>
    </row>
    <row r="1350" spans="1:10" s="383" customFormat="1" ht="36" x14ac:dyDescent="0.25">
      <c r="A1350" s="377" t="s">
        <v>3380</v>
      </c>
      <c r="B1350" s="377" t="s">
        <v>1436</v>
      </c>
      <c r="C1350" s="380" t="s">
        <v>2959</v>
      </c>
      <c r="D1350" s="378" t="s">
        <v>2959</v>
      </c>
      <c r="E1350" s="379" t="s">
        <v>3381</v>
      </c>
      <c r="F1350" s="377" t="s">
        <v>3382</v>
      </c>
      <c r="G1350" s="380" t="s">
        <v>1349</v>
      </c>
      <c r="H1350" s="384">
        <v>44455</v>
      </c>
      <c r="I1350" s="382" t="s">
        <v>395</v>
      </c>
      <c r="J1350" s="380"/>
    </row>
    <row r="1351" spans="1:10" s="383" customFormat="1" ht="24" x14ac:dyDescent="0.25">
      <c r="A1351" s="377" t="s">
        <v>3383</v>
      </c>
      <c r="B1351" s="377" t="s">
        <v>1436</v>
      </c>
      <c r="C1351" s="380" t="s">
        <v>2959</v>
      </c>
      <c r="D1351" s="378" t="s">
        <v>2959</v>
      </c>
      <c r="E1351" s="379" t="s">
        <v>3384</v>
      </c>
      <c r="F1351" s="377" t="s">
        <v>3370</v>
      </c>
      <c r="G1351" s="380" t="s">
        <v>1349</v>
      </c>
      <c r="H1351" s="384">
        <v>44361</v>
      </c>
      <c r="I1351" s="382" t="s">
        <v>395</v>
      </c>
      <c r="J1351" s="380"/>
    </row>
    <row r="1352" spans="1:10" s="383" customFormat="1" ht="24" x14ac:dyDescent="0.25">
      <c r="A1352" s="377" t="s">
        <v>3385</v>
      </c>
      <c r="B1352" s="377" t="s">
        <v>1436</v>
      </c>
      <c r="C1352" s="380" t="s">
        <v>2959</v>
      </c>
      <c r="D1352" s="378" t="s">
        <v>2959</v>
      </c>
      <c r="E1352" s="379" t="s">
        <v>3386</v>
      </c>
      <c r="F1352" s="377" t="s">
        <v>3387</v>
      </c>
      <c r="G1352" s="380" t="s">
        <v>1349</v>
      </c>
      <c r="H1352" s="384">
        <v>44494</v>
      </c>
      <c r="I1352" s="382" t="s">
        <v>395</v>
      </c>
      <c r="J1352" s="380"/>
    </row>
    <row r="1353" spans="1:10" s="383" customFormat="1" ht="24" x14ac:dyDescent="0.25">
      <c r="A1353" s="377" t="s">
        <v>3388</v>
      </c>
      <c r="B1353" s="377" t="s">
        <v>1436</v>
      </c>
      <c r="C1353" s="380" t="s">
        <v>2959</v>
      </c>
      <c r="D1353" s="378" t="s">
        <v>2959</v>
      </c>
      <c r="E1353" s="379" t="s">
        <v>3389</v>
      </c>
      <c r="F1353" s="377" t="s">
        <v>3370</v>
      </c>
      <c r="G1353" s="380" t="s">
        <v>1349</v>
      </c>
      <c r="H1353" s="384">
        <v>44300</v>
      </c>
      <c r="I1353" s="382" t="s">
        <v>395</v>
      </c>
      <c r="J1353" s="380"/>
    </row>
    <row r="1354" spans="1:10" s="383" customFormat="1" ht="24" x14ac:dyDescent="0.25">
      <c r="A1354" s="377" t="s">
        <v>3390</v>
      </c>
      <c r="B1354" s="377" t="s">
        <v>1436</v>
      </c>
      <c r="C1354" s="380" t="s">
        <v>2959</v>
      </c>
      <c r="D1354" s="378" t="s">
        <v>2959</v>
      </c>
      <c r="E1354" s="379" t="s">
        <v>3391</v>
      </c>
      <c r="F1354" s="377" t="s">
        <v>3392</v>
      </c>
      <c r="G1354" s="380" t="s">
        <v>1349</v>
      </c>
      <c r="H1354" s="384">
        <v>44306</v>
      </c>
      <c r="I1354" s="382" t="s">
        <v>395</v>
      </c>
      <c r="J1354" s="380"/>
    </row>
    <row r="1355" spans="1:10" s="383" customFormat="1" ht="36" x14ac:dyDescent="0.25">
      <c r="A1355" s="377" t="s">
        <v>3393</v>
      </c>
      <c r="B1355" s="377" t="s">
        <v>1436</v>
      </c>
      <c r="C1355" s="380" t="s">
        <v>2959</v>
      </c>
      <c r="D1355" s="378" t="s">
        <v>2959</v>
      </c>
      <c r="E1355" s="379" t="s">
        <v>3394</v>
      </c>
      <c r="F1355" s="377" t="s">
        <v>3395</v>
      </c>
      <c r="G1355" s="380" t="s">
        <v>1349</v>
      </c>
      <c r="H1355" s="384">
        <v>44516</v>
      </c>
      <c r="I1355" s="382" t="s">
        <v>395</v>
      </c>
      <c r="J1355" s="380"/>
    </row>
    <row r="1356" spans="1:10" s="383" customFormat="1" ht="48" x14ac:dyDescent="0.25">
      <c r="A1356" s="377" t="s">
        <v>3364</v>
      </c>
      <c r="B1356" s="377" t="s">
        <v>1436</v>
      </c>
      <c r="C1356" s="380" t="s">
        <v>2959</v>
      </c>
      <c r="D1356" s="378" t="s">
        <v>2959</v>
      </c>
      <c r="E1356" s="379" t="s">
        <v>3396</v>
      </c>
      <c r="F1356" s="377" t="s">
        <v>3366</v>
      </c>
      <c r="G1356" s="380" t="s">
        <v>1349</v>
      </c>
      <c r="H1356" s="381">
        <v>44503</v>
      </c>
      <c r="I1356" s="382" t="s">
        <v>395</v>
      </c>
      <c r="J1356" s="380"/>
    </row>
    <row r="1357" spans="1:10" s="383" customFormat="1" ht="24" x14ac:dyDescent="0.25">
      <c r="A1357" s="377" t="s">
        <v>3397</v>
      </c>
      <c r="B1357" s="377" t="s">
        <v>1436</v>
      </c>
      <c r="C1357" s="380" t="s">
        <v>2959</v>
      </c>
      <c r="D1357" s="378" t="s">
        <v>2959</v>
      </c>
      <c r="E1357" s="379" t="s">
        <v>3398</v>
      </c>
      <c r="F1357" s="377" t="s">
        <v>3399</v>
      </c>
      <c r="G1357" s="380" t="s">
        <v>1349</v>
      </c>
      <c r="H1357" s="384">
        <v>44546</v>
      </c>
      <c r="I1357" s="382" t="s">
        <v>395</v>
      </c>
      <c r="J1357" s="380"/>
    </row>
    <row r="1358" spans="1:10" s="383" customFormat="1" ht="24" x14ac:dyDescent="0.25">
      <c r="A1358" s="377" t="s">
        <v>3400</v>
      </c>
      <c r="B1358" s="377" t="s">
        <v>1436</v>
      </c>
      <c r="C1358" s="380" t="s">
        <v>2959</v>
      </c>
      <c r="D1358" s="378" t="s">
        <v>2959</v>
      </c>
      <c r="E1358" s="379" t="s">
        <v>3401</v>
      </c>
      <c r="F1358" s="377" t="s">
        <v>3402</v>
      </c>
      <c r="G1358" s="380" t="s">
        <v>1349</v>
      </c>
      <c r="H1358" s="384">
        <v>44531</v>
      </c>
      <c r="I1358" s="382" t="s">
        <v>395</v>
      </c>
      <c r="J1358" s="380"/>
    </row>
    <row r="1359" spans="1:10" s="383" customFormat="1" ht="36" x14ac:dyDescent="0.25">
      <c r="A1359" s="377" t="s">
        <v>3403</v>
      </c>
      <c r="B1359" s="377" t="s">
        <v>1436</v>
      </c>
      <c r="C1359" s="380" t="s">
        <v>2959</v>
      </c>
      <c r="D1359" s="378" t="s">
        <v>2959</v>
      </c>
      <c r="E1359" s="379" t="s">
        <v>3404</v>
      </c>
      <c r="F1359" s="377" t="s">
        <v>3405</v>
      </c>
      <c r="G1359" s="380" t="s">
        <v>1349</v>
      </c>
      <c r="H1359" s="381">
        <v>44370</v>
      </c>
      <c r="I1359" s="382" t="s">
        <v>395</v>
      </c>
      <c r="J1359" s="380"/>
    </row>
    <row r="1360" spans="1:10" s="383" customFormat="1" ht="24" x14ac:dyDescent="0.25">
      <c r="A1360" s="377" t="s">
        <v>3406</v>
      </c>
      <c r="B1360" s="377" t="s">
        <v>1436</v>
      </c>
      <c r="C1360" s="380" t="s">
        <v>2959</v>
      </c>
      <c r="D1360" s="378" t="s">
        <v>2959</v>
      </c>
      <c r="E1360" s="379" t="s">
        <v>3407</v>
      </c>
      <c r="F1360" s="377" t="s">
        <v>3402</v>
      </c>
      <c r="G1360" s="380" t="s">
        <v>1349</v>
      </c>
      <c r="H1360" s="381">
        <v>44534</v>
      </c>
      <c r="I1360" s="382" t="s">
        <v>395</v>
      </c>
      <c r="J1360" s="380"/>
    </row>
    <row r="1361" spans="1:10" s="383" customFormat="1" ht="36" x14ac:dyDescent="0.25">
      <c r="A1361" s="377" t="s">
        <v>3408</v>
      </c>
      <c r="B1361" s="377" t="s">
        <v>1436</v>
      </c>
      <c r="C1361" s="380" t="s">
        <v>2959</v>
      </c>
      <c r="D1361" s="378" t="s">
        <v>2959</v>
      </c>
      <c r="E1361" s="379" t="s">
        <v>3409</v>
      </c>
      <c r="F1361" s="377" t="s">
        <v>3410</v>
      </c>
      <c r="G1361" s="380" t="s">
        <v>1349</v>
      </c>
      <c r="H1361" s="381">
        <v>44404</v>
      </c>
      <c r="I1361" s="382" t="s">
        <v>395</v>
      </c>
      <c r="J1361" s="380"/>
    </row>
    <row r="1362" spans="1:10" s="383" customFormat="1" ht="48" x14ac:dyDescent="0.25">
      <c r="A1362" s="377" t="s">
        <v>3411</v>
      </c>
      <c r="B1362" s="377" t="s">
        <v>1436</v>
      </c>
      <c r="C1362" s="380" t="s">
        <v>2959</v>
      </c>
      <c r="D1362" s="378" t="s">
        <v>2959</v>
      </c>
      <c r="E1362" s="379" t="s">
        <v>3412</v>
      </c>
      <c r="F1362" s="377" t="s">
        <v>3413</v>
      </c>
      <c r="G1362" s="380" t="s">
        <v>1349</v>
      </c>
      <c r="H1362" s="381">
        <v>44362</v>
      </c>
      <c r="I1362" s="382" t="s">
        <v>395</v>
      </c>
      <c r="J1362" s="380"/>
    </row>
    <row r="1363" spans="1:10" s="383" customFormat="1" ht="36" x14ac:dyDescent="0.25">
      <c r="A1363" s="377" t="s">
        <v>3414</v>
      </c>
      <c r="B1363" s="377" t="s">
        <v>1436</v>
      </c>
      <c r="C1363" s="380" t="s">
        <v>2959</v>
      </c>
      <c r="D1363" s="378" t="s">
        <v>2959</v>
      </c>
      <c r="E1363" s="379" t="s">
        <v>3139</v>
      </c>
      <c r="F1363" s="377" t="s">
        <v>3415</v>
      </c>
      <c r="G1363" s="380" t="s">
        <v>1349</v>
      </c>
      <c r="H1363" s="381">
        <v>44426</v>
      </c>
      <c r="I1363" s="382" t="s">
        <v>395</v>
      </c>
      <c r="J1363" s="380"/>
    </row>
    <row r="1364" spans="1:10" s="383" customFormat="1" ht="48" x14ac:dyDescent="0.25">
      <c r="A1364" s="377" t="s">
        <v>3416</v>
      </c>
      <c r="B1364" s="377" t="s">
        <v>1436</v>
      </c>
      <c r="C1364" s="380" t="s">
        <v>2959</v>
      </c>
      <c r="D1364" s="378" t="s">
        <v>2959</v>
      </c>
      <c r="E1364" s="379" t="s">
        <v>1272</v>
      </c>
      <c r="F1364" s="377" t="s">
        <v>3417</v>
      </c>
      <c r="G1364" s="380" t="s">
        <v>1349</v>
      </c>
      <c r="H1364" s="381">
        <v>44363</v>
      </c>
      <c r="I1364" s="382" t="s">
        <v>395</v>
      </c>
      <c r="J1364" s="380"/>
    </row>
    <row r="1365" spans="1:10" s="383" customFormat="1" ht="48" x14ac:dyDescent="0.25">
      <c r="A1365" s="377" t="s">
        <v>3418</v>
      </c>
      <c r="B1365" s="377" t="s">
        <v>1436</v>
      </c>
      <c r="C1365" s="380" t="s">
        <v>2959</v>
      </c>
      <c r="D1365" s="378" t="s">
        <v>2959</v>
      </c>
      <c r="E1365" s="379" t="s">
        <v>3419</v>
      </c>
      <c r="F1365" s="377" t="s">
        <v>3363</v>
      </c>
      <c r="G1365" s="380" t="s">
        <v>1349</v>
      </c>
      <c r="H1365" s="381">
        <v>44502</v>
      </c>
      <c r="I1365" s="382" t="s">
        <v>395</v>
      </c>
      <c r="J1365" s="380"/>
    </row>
    <row r="1366" spans="1:10" s="383" customFormat="1" ht="24" x14ac:dyDescent="0.25">
      <c r="A1366" s="377" t="s">
        <v>3420</v>
      </c>
      <c r="B1366" s="377" t="s">
        <v>1436</v>
      </c>
      <c r="C1366" s="380" t="s">
        <v>2959</v>
      </c>
      <c r="D1366" s="378" t="s">
        <v>2959</v>
      </c>
      <c r="E1366" s="379" t="s">
        <v>3421</v>
      </c>
      <c r="F1366" s="377" t="s">
        <v>3370</v>
      </c>
      <c r="G1366" s="380" t="s">
        <v>1349</v>
      </c>
      <c r="H1366" s="381">
        <v>44326</v>
      </c>
      <c r="I1366" s="382" t="s">
        <v>395</v>
      </c>
      <c r="J1366" s="380"/>
    </row>
    <row r="1367" spans="1:10" s="383" customFormat="1" ht="24" x14ac:dyDescent="0.25">
      <c r="A1367" s="377" t="s">
        <v>3422</v>
      </c>
      <c r="B1367" s="377" t="s">
        <v>1436</v>
      </c>
      <c r="C1367" s="380" t="s">
        <v>2959</v>
      </c>
      <c r="D1367" s="378" t="s">
        <v>2959</v>
      </c>
      <c r="E1367" s="379" t="s">
        <v>3423</v>
      </c>
      <c r="F1367" s="377" t="s">
        <v>3370</v>
      </c>
      <c r="G1367" s="380" t="s">
        <v>1349</v>
      </c>
      <c r="H1367" s="384">
        <v>44393</v>
      </c>
      <c r="I1367" s="382" t="s">
        <v>395</v>
      </c>
      <c r="J1367" s="380"/>
    </row>
    <row r="1368" spans="1:10" s="383" customFormat="1" ht="24" x14ac:dyDescent="0.25">
      <c r="A1368" s="377" t="s">
        <v>3424</v>
      </c>
      <c r="B1368" s="377" t="s">
        <v>1436</v>
      </c>
      <c r="C1368" s="380" t="s">
        <v>2959</v>
      </c>
      <c r="D1368" s="378" t="s">
        <v>2959</v>
      </c>
      <c r="E1368" s="379" t="s">
        <v>3425</v>
      </c>
      <c r="F1368" s="377" t="s">
        <v>3370</v>
      </c>
      <c r="G1368" s="380" t="s">
        <v>1349</v>
      </c>
      <c r="H1368" s="381">
        <v>44335</v>
      </c>
      <c r="I1368" s="382" t="s">
        <v>395</v>
      </c>
      <c r="J1368" s="380"/>
    </row>
    <row r="1369" spans="1:10" s="383" customFormat="1" ht="36" x14ac:dyDescent="0.25">
      <c r="A1369" s="377" t="s">
        <v>3426</v>
      </c>
      <c r="B1369" s="377" t="s">
        <v>1436</v>
      </c>
      <c r="C1369" s="380" t="s">
        <v>2959</v>
      </c>
      <c r="D1369" s="378" t="s">
        <v>2959</v>
      </c>
      <c r="E1369" s="379" t="s">
        <v>3427</v>
      </c>
      <c r="F1369" s="377" t="s">
        <v>3382</v>
      </c>
      <c r="G1369" s="380" t="s">
        <v>1349</v>
      </c>
      <c r="H1369" s="381">
        <v>44559</v>
      </c>
      <c r="I1369" s="382" t="s">
        <v>395</v>
      </c>
      <c r="J1369" s="380"/>
    </row>
    <row r="1370" spans="1:10" s="383" customFormat="1" ht="48" x14ac:dyDescent="0.25">
      <c r="A1370" s="377" t="s">
        <v>3428</v>
      </c>
      <c r="B1370" s="377" t="s">
        <v>1436</v>
      </c>
      <c r="C1370" s="380" t="s">
        <v>2959</v>
      </c>
      <c r="D1370" s="378" t="s">
        <v>2959</v>
      </c>
      <c r="E1370" s="379" t="s">
        <v>3429</v>
      </c>
      <c r="F1370" s="377" t="s">
        <v>3347</v>
      </c>
      <c r="G1370" s="380" t="s">
        <v>1349</v>
      </c>
      <c r="H1370" s="384">
        <v>44375</v>
      </c>
      <c r="I1370" s="382" t="s">
        <v>395</v>
      </c>
      <c r="J1370" s="380"/>
    </row>
    <row r="1371" spans="1:10" s="383" customFormat="1" ht="24" x14ac:dyDescent="0.25">
      <c r="A1371" s="377" t="s">
        <v>3430</v>
      </c>
      <c r="B1371" s="377" t="s">
        <v>1436</v>
      </c>
      <c r="C1371" s="380" t="s">
        <v>2959</v>
      </c>
      <c r="D1371" s="378" t="s">
        <v>2959</v>
      </c>
      <c r="E1371" s="379" t="s">
        <v>3431</v>
      </c>
      <c r="F1371" s="377" t="s">
        <v>3370</v>
      </c>
      <c r="G1371" s="380" t="s">
        <v>1349</v>
      </c>
      <c r="H1371" s="381">
        <v>44365</v>
      </c>
      <c r="I1371" s="382" t="s">
        <v>395</v>
      </c>
      <c r="J1371" s="380"/>
    </row>
    <row r="1372" spans="1:10" s="383" customFormat="1" ht="24" x14ac:dyDescent="0.25">
      <c r="A1372" s="377" t="s">
        <v>3432</v>
      </c>
      <c r="B1372" s="377" t="s">
        <v>1436</v>
      </c>
      <c r="C1372" s="380" t="s">
        <v>2959</v>
      </c>
      <c r="D1372" s="378" t="s">
        <v>2959</v>
      </c>
      <c r="E1372" s="379" t="s">
        <v>3433</v>
      </c>
      <c r="F1372" s="377" t="s">
        <v>3370</v>
      </c>
      <c r="G1372" s="380" t="s">
        <v>1349</v>
      </c>
      <c r="H1372" s="381">
        <v>44428</v>
      </c>
      <c r="I1372" s="382" t="s">
        <v>395</v>
      </c>
      <c r="J1372" s="380"/>
    </row>
    <row r="1373" spans="1:10" s="383" customFormat="1" ht="48" x14ac:dyDescent="0.25">
      <c r="A1373" s="377" t="s">
        <v>3364</v>
      </c>
      <c r="B1373" s="377" t="s">
        <v>1436</v>
      </c>
      <c r="C1373" s="380" t="s">
        <v>2959</v>
      </c>
      <c r="D1373" s="378" t="s">
        <v>2959</v>
      </c>
      <c r="E1373" s="379" t="s">
        <v>3434</v>
      </c>
      <c r="F1373" s="377" t="s">
        <v>3366</v>
      </c>
      <c r="G1373" s="380" t="s">
        <v>1349</v>
      </c>
      <c r="H1373" s="381">
        <v>44503</v>
      </c>
      <c r="I1373" s="382" t="s">
        <v>395</v>
      </c>
      <c r="J1373" s="380"/>
    </row>
    <row r="1374" spans="1:10" s="383" customFormat="1" ht="24" x14ac:dyDescent="0.25">
      <c r="A1374" s="377" t="s">
        <v>3435</v>
      </c>
      <c r="B1374" s="377" t="s">
        <v>1436</v>
      </c>
      <c r="C1374" s="380" t="s">
        <v>2959</v>
      </c>
      <c r="D1374" s="378" t="s">
        <v>2959</v>
      </c>
      <c r="E1374" s="379" t="s">
        <v>3436</v>
      </c>
      <c r="F1374" s="377" t="s">
        <v>3370</v>
      </c>
      <c r="G1374" s="380" t="s">
        <v>1349</v>
      </c>
      <c r="H1374" s="381">
        <v>44483</v>
      </c>
      <c r="I1374" s="382" t="s">
        <v>395</v>
      </c>
      <c r="J1374" s="380"/>
    </row>
    <row r="1375" spans="1:10" s="383" customFormat="1" ht="24" x14ac:dyDescent="0.25">
      <c r="A1375" s="377" t="s">
        <v>3437</v>
      </c>
      <c r="B1375" s="377" t="s">
        <v>1436</v>
      </c>
      <c r="C1375" s="380" t="s">
        <v>2959</v>
      </c>
      <c r="D1375" s="378" t="s">
        <v>2959</v>
      </c>
      <c r="E1375" s="379" t="s">
        <v>3438</v>
      </c>
      <c r="F1375" s="377" t="s">
        <v>3370</v>
      </c>
      <c r="G1375" s="380" t="s">
        <v>1349</v>
      </c>
      <c r="H1375" s="384">
        <v>44453</v>
      </c>
      <c r="I1375" s="382" t="s">
        <v>395</v>
      </c>
      <c r="J1375" s="380"/>
    </row>
    <row r="1376" spans="1:10" s="383" customFormat="1" ht="24" x14ac:dyDescent="0.25">
      <c r="A1376" s="377" t="s">
        <v>3439</v>
      </c>
      <c r="B1376" s="377" t="s">
        <v>1436</v>
      </c>
      <c r="C1376" s="380" t="s">
        <v>2959</v>
      </c>
      <c r="D1376" s="378" t="s">
        <v>2959</v>
      </c>
      <c r="E1376" s="379" t="s">
        <v>3440</v>
      </c>
      <c r="F1376" s="377" t="s">
        <v>3441</v>
      </c>
      <c r="G1376" s="380" t="s">
        <v>1349</v>
      </c>
      <c r="H1376" s="384">
        <v>44497</v>
      </c>
      <c r="I1376" s="382" t="s">
        <v>395</v>
      </c>
      <c r="J1376" s="380"/>
    </row>
    <row r="1377" spans="1:10" s="383" customFormat="1" ht="48" x14ac:dyDescent="0.25">
      <c r="A1377" s="377" t="s">
        <v>3442</v>
      </c>
      <c r="B1377" s="377" t="s">
        <v>1436</v>
      </c>
      <c r="C1377" s="380" t="s">
        <v>2959</v>
      </c>
      <c r="D1377" s="378" t="s">
        <v>2959</v>
      </c>
      <c r="E1377" s="379" t="s">
        <v>3443</v>
      </c>
      <c r="F1377" s="377" t="s">
        <v>3347</v>
      </c>
      <c r="G1377" s="380" t="s">
        <v>1349</v>
      </c>
      <c r="H1377" s="384">
        <v>44558</v>
      </c>
      <c r="I1377" s="382" t="s">
        <v>395</v>
      </c>
      <c r="J1377" s="380"/>
    </row>
    <row r="1378" spans="1:10" s="383" customFormat="1" ht="24" x14ac:dyDescent="0.25">
      <c r="A1378" s="377" t="s">
        <v>3444</v>
      </c>
      <c r="B1378" s="377" t="s">
        <v>1436</v>
      </c>
      <c r="C1378" s="380" t="s">
        <v>2959</v>
      </c>
      <c r="D1378" s="378" t="s">
        <v>2959</v>
      </c>
      <c r="E1378" s="379" t="s">
        <v>3445</v>
      </c>
      <c r="F1378" s="377" t="s">
        <v>3370</v>
      </c>
      <c r="G1378" s="380" t="s">
        <v>1349</v>
      </c>
      <c r="H1378" s="384">
        <v>44557</v>
      </c>
      <c r="I1378" s="382" t="s">
        <v>395</v>
      </c>
      <c r="J1378" s="380"/>
    </row>
    <row r="1379" spans="1:10" s="383" customFormat="1" ht="72" x14ac:dyDescent="0.25">
      <c r="A1379" s="377" t="s">
        <v>3446</v>
      </c>
      <c r="B1379" s="377" t="s">
        <v>1436</v>
      </c>
      <c r="C1379" s="380" t="s">
        <v>2959</v>
      </c>
      <c r="D1379" s="378" t="s">
        <v>2959</v>
      </c>
      <c r="E1379" s="379" t="s">
        <v>3447</v>
      </c>
      <c r="F1379" s="377" t="s">
        <v>3358</v>
      </c>
      <c r="G1379" s="380" t="s">
        <v>1349</v>
      </c>
      <c r="H1379" s="381">
        <v>44537</v>
      </c>
      <c r="I1379" s="382" t="s">
        <v>395</v>
      </c>
      <c r="J1379" s="380"/>
    </row>
    <row r="1380" spans="1:10" s="383" customFormat="1" ht="24" x14ac:dyDescent="0.25">
      <c r="A1380" s="377" t="s">
        <v>3448</v>
      </c>
      <c r="B1380" s="377" t="s">
        <v>1436</v>
      </c>
      <c r="C1380" s="380" t="s">
        <v>2959</v>
      </c>
      <c r="D1380" s="378" t="s">
        <v>2959</v>
      </c>
      <c r="E1380" s="379" t="s">
        <v>3449</v>
      </c>
      <c r="F1380" s="377" t="s">
        <v>3370</v>
      </c>
      <c r="G1380" s="380" t="s">
        <v>1349</v>
      </c>
      <c r="H1380" s="384">
        <v>44537</v>
      </c>
      <c r="I1380" s="382" t="s">
        <v>395</v>
      </c>
      <c r="J1380" s="380"/>
    </row>
    <row r="1381" spans="1:10" s="383" customFormat="1" ht="48" x14ac:dyDescent="0.25">
      <c r="A1381" s="377" t="s">
        <v>3364</v>
      </c>
      <c r="B1381" s="377" t="s">
        <v>1436</v>
      </c>
      <c r="C1381" s="380" t="s">
        <v>2959</v>
      </c>
      <c r="D1381" s="378" t="s">
        <v>2959</v>
      </c>
      <c r="E1381" s="379" t="s">
        <v>3450</v>
      </c>
      <c r="F1381" s="377" t="s">
        <v>3366</v>
      </c>
      <c r="G1381" s="380" t="s">
        <v>1349</v>
      </c>
      <c r="H1381" s="381">
        <v>44504</v>
      </c>
      <c r="I1381" s="382" t="s">
        <v>395</v>
      </c>
      <c r="J1381" s="380"/>
    </row>
    <row r="1382" spans="1:10" s="383" customFormat="1" ht="48" x14ac:dyDescent="0.25">
      <c r="A1382" s="377" t="s">
        <v>3451</v>
      </c>
      <c r="B1382" s="377" t="s">
        <v>1063</v>
      </c>
      <c r="C1382" s="380" t="s">
        <v>2959</v>
      </c>
      <c r="D1382" s="378" t="s">
        <v>3452</v>
      </c>
      <c r="E1382" s="379" t="s">
        <v>3453</v>
      </c>
      <c r="F1382" s="377" t="s">
        <v>3454</v>
      </c>
      <c r="G1382" s="380" t="s">
        <v>1349</v>
      </c>
      <c r="H1382" s="381">
        <v>44439</v>
      </c>
      <c r="I1382" s="382" t="s">
        <v>395</v>
      </c>
      <c r="J1382" s="380"/>
    </row>
    <row r="1383" spans="1:10" s="383" customFormat="1" ht="36" x14ac:dyDescent="0.25">
      <c r="A1383" s="377" t="s">
        <v>3455</v>
      </c>
      <c r="B1383" s="377" t="s">
        <v>1063</v>
      </c>
      <c r="C1383" s="380" t="s">
        <v>2959</v>
      </c>
      <c r="D1383" s="378" t="s">
        <v>3456</v>
      </c>
      <c r="E1383" s="379" t="s">
        <v>3457</v>
      </c>
      <c r="F1383" s="377" t="s">
        <v>3399</v>
      </c>
      <c r="G1383" s="380" t="s">
        <v>1349</v>
      </c>
      <c r="H1383" s="381">
        <v>44483</v>
      </c>
      <c r="I1383" s="382" t="s">
        <v>395</v>
      </c>
      <c r="J1383" s="380"/>
    </row>
    <row r="1384" spans="1:10" s="383" customFormat="1" ht="72" x14ac:dyDescent="0.25">
      <c r="A1384" s="377" t="s">
        <v>3458</v>
      </c>
      <c r="B1384" s="377" t="s">
        <v>1436</v>
      </c>
      <c r="C1384" s="380" t="s">
        <v>2959</v>
      </c>
      <c r="D1384" s="378" t="s">
        <v>2959</v>
      </c>
      <c r="E1384" s="379" t="s">
        <v>3459</v>
      </c>
      <c r="F1384" s="377" t="s">
        <v>3358</v>
      </c>
      <c r="G1384" s="380" t="s">
        <v>1349</v>
      </c>
      <c r="H1384" s="381">
        <v>44251</v>
      </c>
      <c r="I1384" s="382" t="s">
        <v>395</v>
      </c>
      <c r="J1384" s="380"/>
    </row>
    <row r="1385" spans="1:10" s="383" customFormat="1" ht="72" x14ac:dyDescent="0.25">
      <c r="A1385" s="377" t="s">
        <v>3460</v>
      </c>
      <c r="B1385" s="377" t="s">
        <v>1436</v>
      </c>
      <c r="C1385" s="380" t="s">
        <v>2959</v>
      </c>
      <c r="D1385" s="378" t="s">
        <v>2959</v>
      </c>
      <c r="E1385" s="379" t="s">
        <v>3461</v>
      </c>
      <c r="F1385" s="377" t="s">
        <v>3358</v>
      </c>
      <c r="G1385" s="380" t="s">
        <v>1349</v>
      </c>
      <c r="H1385" s="381">
        <v>44389</v>
      </c>
      <c r="I1385" s="382" t="s">
        <v>395</v>
      </c>
      <c r="J1385" s="380"/>
    </row>
    <row r="1386" spans="1:10" s="383" customFormat="1" ht="72" x14ac:dyDescent="0.25">
      <c r="A1386" s="377" t="s">
        <v>3462</v>
      </c>
      <c r="B1386" s="377" t="s">
        <v>1436</v>
      </c>
      <c r="C1386" s="380" t="s">
        <v>2959</v>
      </c>
      <c r="D1386" s="378" t="s">
        <v>2959</v>
      </c>
      <c r="E1386" s="379" t="s">
        <v>3463</v>
      </c>
      <c r="F1386" s="377" t="s">
        <v>3358</v>
      </c>
      <c r="G1386" s="380" t="s">
        <v>1349</v>
      </c>
      <c r="H1386" s="384">
        <v>44280</v>
      </c>
      <c r="I1386" s="382" t="s">
        <v>395</v>
      </c>
      <c r="J1386" s="380"/>
    </row>
    <row r="1387" spans="1:10" s="383" customFormat="1" ht="72" x14ac:dyDescent="0.25">
      <c r="A1387" s="377" t="s">
        <v>3464</v>
      </c>
      <c r="B1387" s="377" t="s">
        <v>1436</v>
      </c>
      <c r="C1387" s="380" t="s">
        <v>2959</v>
      </c>
      <c r="D1387" s="378" t="s">
        <v>2959</v>
      </c>
      <c r="E1387" s="379" t="s">
        <v>3465</v>
      </c>
      <c r="F1387" s="377" t="s">
        <v>3358</v>
      </c>
      <c r="G1387" s="380" t="s">
        <v>1349</v>
      </c>
      <c r="H1387" s="381">
        <v>44453</v>
      </c>
      <c r="I1387" s="382" t="s">
        <v>395</v>
      </c>
      <c r="J1387" s="380"/>
    </row>
    <row r="1388" spans="1:10" s="383" customFormat="1" ht="72" x14ac:dyDescent="0.25">
      <c r="A1388" s="377" t="s">
        <v>3466</v>
      </c>
      <c r="B1388" s="377" t="s">
        <v>1436</v>
      </c>
      <c r="C1388" s="380" t="s">
        <v>2959</v>
      </c>
      <c r="D1388" s="378" t="s">
        <v>2959</v>
      </c>
      <c r="E1388" s="379" t="s">
        <v>3467</v>
      </c>
      <c r="F1388" s="377" t="s">
        <v>3358</v>
      </c>
      <c r="G1388" s="380" t="s">
        <v>1349</v>
      </c>
      <c r="H1388" s="381">
        <v>44334</v>
      </c>
      <c r="I1388" s="382" t="s">
        <v>395</v>
      </c>
      <c r="J1388" s="380"/>
    </row>
    <row r="1389" spans="1:10" s="383" customFormat="1" ht="72" x14ac:dyDescent="0.25">
      <c r="A1389" s="377" t="s">
        <v>3468</v>
      </c>
      <c r="B1389" s="377" t="s">
        <v>1436</v>
      </c>
      <c r="C1389" s="380" t="s">
        <v>2959</v>
      </c>
      <c r="D1389" s="378" t="s">
        <v>2959</v>
      </c>
      <c r="E1389" s="379" t="s">
        <v>3469</v>
      </c>
      <c r="F1389" s="377" t="s">
        <v>3358</v>
      </c>
      <c r="G1389" s="380" t="s">
        <v>1349</v>
      </c>
      <c r="H1389" s="384">
        <v>44301</v>
      </c>
      <c r="I1389" s="382" t="s">
        <v>395</v>
      </c>
      <c r="J1389" s="380"/>
    </row>
    <row r="1390" spans="1:10" s="383" customFormat="1" ht="72" x14ac:dyDescent="0.2">
      <c r="A1390" s="377" t="s">
        <v>3470</v>
      </c>
      <c r="B1390" s="377" t="s">
        <v>1436</v>
      </c>
      <c r="C1390" s="380" t="s">
        <v>2959</v>
      </c>
      <c r="D1390" s="378" t="s">
        <v>2959</v>
      </c>
      <c r="E1390" s="379" t="s">
        <v>3471</v>
      </c>
      <c r="F1390" s="377" t="s">
        <v>3358</v>
      </c>
      <c r="G1390" s="380" t="s">
        <v>1349</v>
      </c>
      <c r="H1390" s="381">
        <v>44425</v>
      </c>
      <c r="I1390" s="382" t="s">
        <v>395</v>
      </c>
      <c r="J1390" s="429"/>
    </row>
    <row r="1391" spans="1:10" s="383" customFormat="1" ht="72" x14ac:dyDescent="0.25">
      <c r="A1391" s="377" t="s">
        <v>3472</v>
      </c>
      <c r="B1391" s="377" t="s">
        <v>1436</v>
      </c>
      <c r="C1391" s="380" t="s">
        <v>2959</v>
      </c>
      <c r="D1391" s="378" t="s">
        <v>2959</v>
      </c>
      <c r="E1391" s="379" t="s">
        <v>3473</v>
      </c>
      <c r="F1391" s="377" t="s">
        <v>3358</v>
      </c>
      <c r="G1391" s="380" t="s">
        <v>1349</v>
      </c>
      <c r="H1391" s="381">
        <v>44510</v>
      </c>
      <c r="I1391" s="382" t="s">
        <v>395</v>
      </c>
      <c r="J1391" s="380" t="s">
        <v>3474</v>
      </c>
    </row>
    <row r="1392" spans="1:10" s="383" customFormat="1" ht="36" x14ac:dyDescent="0.25">
      <c r="A1392" s="377" t="s">
        <v>3475</v>
      </c>
      <c r="B1392" s="377" t="s">
        <v>936</v>
      </c>
      <c r="C1392" s="380" t="s">
        <v>2959</v>
      </c>
      <c r="D1392" s="378" t="s">
        <v>3476</v>
      </c>
      <c r="E1392" s="379" t="s">
        <v>3477</v>
      </c>
      <c r="F1392" s="377" t="s">
        <v>3478</v>
      </c>
      <c r="G1392" s="380" t="s">
        <v>1349</v>
      </c>
      <c r="H1392" s="381">
        <v>44441</v>
      </c>
      <c r="I1392" s="382" t="s">
        <v>395</v>
      </c>
      <c r="J1392" s="380" t="s">
        <v>3474</v>
      </c>
    </row>
    <row r="1393" spans="1:10" s="383" customFormat="1" ht="24" x14ac:dyDescent="0.25">
      <c r="A1393" s="377" t="s">
        <v>3479</v>
      </c>
      <c r="B1393" s="377" t="s">
        <v>1063</v>
      </c>
      <c r="C1393" s="380" t="s">
        <v>2959</v>
      </c>
      <c r="D1393" s="378" t="s">
        <v>3480</v>
      </c>
      <c r="E1393" s="379" t="s">
        <v>3481</v>
      </c>
      <c r="F1393" s="377" t="s">
        <v>3482</v>
      </c>
      <c r="G1393" s="380" t="s">
        <v>1349</v>
      </c>
      <c r="H1393" s="384">
        <v>44488</v>
      </c>
      <c r="I1393" s="382" t="s">
        <v>395</v>
      </c>
      <c r="J1393" s="380" t="s">
        <v>3474</v>
      </c>
    </row>
    <row r="1394" spans="1:10" s="383" customFormat="1" ht="36" x14ac:dyDescent="0.25">
      <c r="A1394" s="377" t="s">
        <v>3483</v>
      </c>
      <c r="B1394" s="377" t="s">
        <v>1436</v>
      </c>
      <c r="C1394" s="380" t="s">
        <v>2959</v>
      </c>
      <c r="D1394" s="378" t="s">
        <v>2959</v>
      </c>
      <c r="E1394" s="379" t="s">
        <v>3484</v>
      </c>
      <c r="F1394" s="377" t="s">
        <v>3382</v>
      </c>
      <c r="G1394" s="380" t="s">
        <v>1349</v>
      </c>
      <c r="H1394" s="381">
        <v>44537</v>
      </c>
      <c r="I1394" s="382" t="s">
        <v>395</v>
      </c>
      <c r="J1394" s="380" t="s">
        <v>3474</v>
      </c>
    </row>
    <row r="1395" spans="1:10" s="383" customFormat="1" ht="72" x14ac:dyDescent="0.25">
      <c r="A1395" s="377" t="s">
        <v>3485</v>
      </c>
      <c r="B1395" s="377" t="s">
        <v>1436</v>
      </c>
      <c r="C1395" s="380" t="s">
        <v>2959</v>
      </c>
      <c r="D1395" s="378" t="s">
        <v>2959</v>
      </c>
      <c r="E1395" s="379" t="s">
        <v>3486</v>
      </c>
      <c r="F1395" s="377" t="s">
        <v>3358</v>
      </c>
      <c r="G1395" s="380" t="s">
        <v>1349</v>
      </c>
      <c r="H1395" s="381">
        <v>44557</v>
      </c>
      <c r="I1395" s="382" t="s">
        <v>395</v>
      </c>
      <c r="J1395" s="380" t="s">
        <v>3474</v>
      </c>
    </row>
    <row r="1396" spans="1:10" s="383" customFormat="1" ht="72" x14ac:dyDescent="0.25">
      <c r="A1396" s="377" t="s">
        <v>3487</v>
      </c>
      <c r="B1396" s="377" t="s">
        <v>1436</v>
      </c>
      <c r="C1396" s="380" t="s">
        <v>2959</v>
      </c>
      <c r="D1396" s="378" t="s">
        <v>2959</v>
      </c>
      <c r="E1396" s="379" t="s">
        <v>3488</v>
      </c>
      <c r="F1396" s="377" t="s">
        <v>3358</v>
      </c>
      <c r="G1396" s="380" t="s">
        <v>1349</v>
      </c>
      <c r="H1396" s="381">
        <v>44326</v>
      </c>
      <c r="I1396" s="382" t="s">
        <v>395</v>
      </c>
      <c r="J1396" s="380" t="s">
        <v>3474</v>
      </c>
    </row>
    <row r="1397" spans="1:10" s="383" customFormat="1" ht="72" x14ac:dyDescent="0.25">
      <c r="A1397" s="377" t="s">
        <v>3489</v>
      </c>
      <c r="B1397" s="377" t="s">
        <v>1436</v>
      </c>
      <c r="C1397" s="380" t="s">
        <v>2959</v>
      </c>
      <c r="D1397" s="378" t="s">
        <v>2959</v>
      </c>
      <c r="E1397" s="379" t="s">
        <v>3490</v>
      </c>
      <c r="F1397" s="377" t="s">
        <v>3358</v>
      </c>
      <c r="G1397" s="380" t="s">
        <v>1349</v>
      </c>
      <c r="H1397" s="384">
        <v>44365</v>
      </c>
      <c r="I1397" s="382" t="s">
        <v>395</v>
      </c>
      <c r="J1397" s="380" t="s">
        <v>3474</v>
      </c>
    </row>
    <row r="1398" spans="1:10" s="383" customFormat="1" ht="48" x14ac:dyDescent="0.25">
      <c r="A1398" s="377" t="s">
        <v>3364</v>
      </c>
      <c r="B1398" s="377" t="s">
        <v>1436</v>
      </c>
      <c r="C1398" s="380" t="s">
        <v>2959</v>
      </c>
      <c r="D1398" s="378" t="s">
        <v>2959</v>
      </c>
      <c r="E1398" s="379" t="s">
        <v>3491</v>
      </c>
      <c r="F1398" s="377" t="s">
        <v>3366</v>
      </c>
      <c r="G1398" s="380" t="s">
        <v>1349</v>
      </c>
      <c r="H1398" s="384">
        <v>44504</v>
      </c>
      <c r="I1398" s="382" t="s">
        <v>395</v>
      </c>
      <c r="J1398" s="380" t="s">
        <v>3474</v>
      </c>
    </row>
    <row r="1399" spans="1:10" s="383" customFormat="1" ht="36" x14ac:dyDescent="0.25">
      <c r="A1399" s="377" t="s">
        <v>3492</v>
      </c>
      <c r="B1399" s="377" t="s">
        <v>1063</v>
      </c>
      <c r="C1399" s="380" t="s">
        <v>2959</v>
      </c>
      <c r="D1399" s="378" t="s">
        <v>3456</v>
      </c>
      <c r="E1399" s="379" t="s">
        <v>3493</v>
      </c>
      <c r="F1399" s="377" t="s">
        <v>3399</v>
      </c>
      <c r="G1399" s="380" t="s">
        <v>1349</v>
      </c>
      <c r="H1399" s="384">
        <v>44393</v>
      </c>
      <c r="I1399" s="382" t="s">
        <v>395</v>
      </c>
      <c r="J1399" s="380" t="s">
        <v>3474</v>
      </c>
    </row>
    <row r="1400" spans="1:10" s="383" customFormat="1" ht="24" x14ac:dyDescent="0.25">
      <c r="A1400" s="377" t="s">
        <v>3494</v>
      </c>
      <c r="B1400" s="377" t="s">
        <v>936</v>
      </c>
      <c r="C1400" s="380" t="s">
        <v>2959</v>
      </c>
      <c r="D1400" s="378" t="s">
        <v>3495</v>
      </c>
      <c r="E1400" s="379" t="s">
        <v>3496</v>
      </c>
      <c r="F1400" s="377" t="s">
        <v>3497</v>
      </c>
      <c r="G1400" s="380" t="s">
        <v>1349</v>
      </c>
      <c r="H1400" s="381">
        <v>44515</v>
      </c>
      <c r="I1400" s="382" t="s">
        <v>395</v>
      </c>
      <c r="J1400" s="380" t="s">
        <v>3474</v>
      </c>
    </row>
    <row r="1401" spans="1:10" s="383" customFormat="1" ht="36" x14ac:dyDescent="0.25">
      <c r="A1401" s="377" t="s">
        <v>3498</v>
      </c>
      <c r="B1401" s="377" t="s">
        <v>1436</v>
      </c>
      <c r="C1401" s="380" t="s">
        <v>2959</v>
      </c>
      <c r="D1401" s="378" t="s">
        <v>2959</v>
      </c>
      <c r="E1401" s="379" t="s">
        <v>3499</v>
      </c>
      <c r="F1401" s="377" t="s">
        <v>3382</v>
      </c>
      <c r="G1401" s="380" t="s">
        <v>1349</v>
      </c>
      <c r="H1401" s="381">
        <v>44537</v>
      </c>
      <c r="I1401" s="382" t="s">
        <v>395</v>
      </c>
      <c r="J1401" s="380" t="s">
        <v>3474</v>
      </c>
    </row>
    <row r="1402" spans="1:10" s="383" customFormat="1" ht="24" x14ac:dyDescent="0.25">
      <c r="A1402" s="377" t="s">
        <v>3500</v>
      </c>
      <c r="B1402" s="377" t="s">
        <v>1063</v>
      </c>
      <c r="C1402" s="380" t="s">
        <v>2959</v>
      </c>
      <c r="D1402" s="378" t="s">
        <v>3501</v>
      </c>
      <c r="E1402" s="379" t="s">
        <v>3502</v>
      </c>
      <c r="F1402" s="377" t="s">
        <v>3482</v>
      </c>
      <c r="G1402" s="380" t="s">
        <v>1349</v>
      </c>
      <c r="H1402" s="384">
        <v>44505</v>
      </c>
      <c r="I1402" s="382" t="s">
        <v>395</v>
      </c>
      <c r="J1402" s="380" t="s">
        <v>3474</v>
      </c>
    </row>
    <row r="1403" spans="1:10" s="383" customFormat="1" ht="24" x14ac:dyDescent="0.25">
      <c r="A1403" s="377" t="s">
        <v>3503</v>
      </c>
      <c r="B1403" s="377" t="s">
        <v>1436</v>
      </c>
      <c r="C1403" s="380" t="s">
        <v>2959</v>
      </c>
      <c r="D1403" s="378" t="s">
        <v>2959</v>
      </c>
      <c r="E1403" s="379" t="s">
        <v>3504</v>
      </c>
      <c r="F1403" s="377" t="s">
        <v>3399</v>
      </c>
      <c r="G1403" s="380" t="s">
        <v>1349</v>
      </c>
      <c r="H1403" s="381">
        <v>44496</v>
      </c>
      <c r="I1403" s="382" t="s">
        <v>395</v>
      </c>
      <c r="J1403" s="380" t="s">
        <v>3474</v>
      </c>
    </row>
    <row r="1404" spans="1:10" s="383" customFormat="1" ht="48" x14ac:dyDescent="0.25">
      <c r="A1404" s="377" t="s">
        <v>3364</v>
      </c>
      <c r="B1404" s="377" t="s">
        <v>1436</v>
      </c>
      <c r="C1404" s="380" t="s">
        <v>2959</v>
      </c>
      <c r="D1404" s="378" t="s">
        <v>2959</v>
      </c>
      <c r="E1404" s="379" t="s">
        <v>3505</v>
      </c>
      <c r="F1404" s="377" t="s">
        <v>3366</v>
      </c>
      <c r="G1404" s="380" t="s">
        <v>1349</v>
      </c>
      <c r="H1404" s="381">
        <v>44503</v>
      </c>
      <c r="I1404" s="382" t="s">
        <v>395</v>
      </c>
      <c r="J1404" s="380" t="s">
        <v>3474</v>
      </c>
    </row>
    <row r="1405" spans="1:10" s="383" customFormat="1" ht="24" x14ac:dyDescent="0.25">
      <c r="A1405" s="377" t="s">
        <v>3506</v>
      </c>
      <c r="B1405" s="377" t="s">
        <v>1436</v>
      </c>
      <c r="C1405" s="380" t="s">
        <v>2959</v>
      </c>
      <c r="D1405" s="378" t="s">
        <v>2959</v>
      </c>
      <c r="E1405" s="379" t="s">
        <v>3507</v>
      </c>
      <c r="F1405" s="377" t="s">
        <v>3441</v>
      </c>
      <c r="G1405" s="380" t="s">
        <v>1349</v>
      </c>
      <c r="H1405" s="381">
        <v>44497</v>
      </c>
      <c r="I1405" s="382" t="s">
        <v>395</v>
      </c>
      <c r="J1405" s="380" t="s">
        <v>3474</v>
      </c>
    </row>
    <row r="1406" spans="1:10" s="383" customFormat="1" ht="48" x14ac:dyDescent="0.25">
      <c r="A1406" s="377" t="s">
        <v>3508</v>
      </c>
      <c r="B1406" s="377" t="s">
        <v>1063</v>
      </c>
      <c r="C1406" s="380" t="s">
        <v>2959</v>
      </c>
      <c r="D1406" s="378" t="s">
        <v>3509</v>
      </c>
      <c r="E1406" s="379" t="s">
        <v>3510</v>
      </c>
      <c r="F1406" s="377" t="s">
        <v>3511</v>
      </c>
      <c r="G1406" s="380" t="s">
        <v>1349</v>
      </c>
      <c r="H1406" s="381">
        <v>44370</v>
      </c>
      <c r="I1406" s="382" t="s">
        <v>395</v>
      </c>
      <c r="J1406" s="380" t="s">
        <v>3474</v>
      </c>
    </row>
    <row r="1407" spans="1:10" s="383" customFormat="1" ht="24" x14ac:dyDescent="0.25">
      <c r="A1407" s="377" t="s">
        <v>3512</v>
      </c>
      <c r="B1407" s="377" t="s">
        <v>1436</v>
      </c>
      <c r="C1407" s="380" t="s">
        <v>2959</v>
      </c>
      <c r="D1407" s="378" t="s">
        <v>2959</v>
      </c>
      <c r="E1407" s="379" t="s">
        <v>3513</v>
      </c>
      <c r="F1407" s="377" t="s">
        <v>3370</v>
      </c>
      <c r="G1407" s="380" t="s">
        <v>1349</v>
      </c>
      <c r="H1407" s="381">
        <v>44557</v>
      </c>
      <c r="I1407" s="382" t="s">
        <v>395</v>
      </c>
      <c r="J1407" s="380" t="s">
        <v>3474</v>
      </c>
    </row>
    <row r="1408" spans="1:10" s="383" customFormat="1" ht="36" x14ac:dyDescent="0.25">
      <c r="A1408" s="377" t="s">
        <v>3514</v>
      </c>
      <c r="B1408" s="377" t="s">
        <v>1436</v>
      </c>
      <c r="C1408" s="380" t="s">
        <v>2959</v>
      </c>
      <c r="D1408" s="378" t="s">
        <v>2959</v>
      </c>
      <c r="E1408" s="379" t="s">
        <v>3515</v>
      </c>
      <c r="F1408" s="377" t="s">
        <v>3441</v>
      </c>
      <c r="G1408" s="380" t="s">
        <v>1349</v>
      </c>
      <c r="H1408" s="381">
        <v>44414</v>
      </c>
      <c r="I1408" s="382" t="s">
        <v>395</v>
      </c>
      <c r="J1408" s="380" t="s">
        <v>3474</v>
      </c>
    </row>
    <row r="1409" spans="1:10" s="383" customFormat="1" ht="36" x14ac:dyDescent="0.25">
      <c r="A1409" s="377" t="s">
        <v>3516</v>
      </c>
      <c r="B1409" s="377" t="s">
        <v>1063</v>
      </c>
      <c r="C1409" s="380" t="s">
        <v>2959</v>
      </c>
      <c r="D1409" s="378" t="s">
        <v>3517</v>
      </c>
      <c r="E1409" s="379" t="s">
        <v>3518</v>
      </c>
      <c r="F1409" s="377" t="s">
        <v>3519</v>
      </c>
      <c r="G1409" s="380" t="s">
        <v>1349</v>
      </c>
      <c r="H1409" s="384">
        <v>44537</v>
      </c>
      <c r="I1409" s="382" t="s">
        <v>395</v>
      </c>
      <c r="J1409" s="380" t="s">
        <v>3474</v>
      </c>
    </row>
    <row r="1410" spans="1:10" s="383" customFormat="1" ht="36" x14ac:dyDescent="0.25">
      <c r="A1410" s="377" t="s">
        <v>3520</v>
      </c>
      <c r="B1410" s="377" t="s">
        <v>1436</v>
      </c>
      <c r="C1410" s="380" t="s">
        <v>2959</v>
      </c>
      <c r="D1410" s="378" t="s">
        <v>2959</v>
      </c>
      <c r="E1410" s="379" t="s">
        <v>3521</v>
      </c>
      <c r="F1410" s="377" t="s">
        <v>3441</v>
      </c>
      <c r="G1410" s="380" t="s">
        <v>1349</v>
      </c>
      <c r="H1410" s="381">
        <v>44357</v>
      </c>
      <c r="I1410" s="382" t="s">
        <v>395</v>
      </c>
      <c r="J1410" s="380" t="s">
        <v>3474</v>
      </c>
    </row>
    <row r="1411" spans="1:10" s="383" customFormat="1" ht="24" x14ac:dyDescent="0.25">
      <c r="A1411" s="377" t="s">
        <v>3522</v>
      </c>
      <c r="B1411" s="377" t="s">
        <v>1436</v>
      </c>
      <c r="C1411" s="380" t="s">
        <v>2959</v>
      </c>
      <c r="D1411" s="378" t="s">
        <v>2959</v>
      </c>
      <c r="E1411" s="379" t="s">
        <v>3523</v>
      </c>
      <c r="F1411" s="377" t="s">
        <v>3441</v>
      </c>
      <c r="G1411" s="380" t="s">
        <v>1349</v>
      </c>
      <c r="H1411" s="381">
        <v>44557</v>
      </c>
      <c r="I1411" s="382" t="s">
        <v>395</v>
      </c>
      <c r="J1411" s="380" t="s">
        <v>3474</v>
      </c>
    </row>
    <row r="1412" spans="1:10" s="383" customFormat="1" ht="48" x14ac:dyDescent="0.25">
      <c r="A1412" s="377" t="s">
        <v>3364</v>
      </c>
      <c r="B1412" s="377" t="s">
        <v>1436</v>
      </c>
      <c r="C1412" s="380" t="s">
        <v>2959</v>
      </c>
      <c r="D1412" s="378" t="s">
        <v>2959</v>
      </c>
      <c r="E1412" s="379" t="s">
        <v>3524</v>
      </c>
      <c r="F1412" s="377" t="s">
        <v>3366</v>
      </c>
      <c r="G1412" s="380" t="s">
        <v>1349</v>
      </c>
      <c r="H1412" s="381">
        <v>44504</v>
      </c>
      <c r="I1412" s="382" t="s">
        <v>395</v>
      </c>
      <c r="J1412" s="380" t="s">
        <v>3474</v>
      </c>
    </row>
    <row r="1413" spans="1:10" s="383" customFormat="1" ht="24" x14ac:dyDescent="0.25">
      <c r="A1413" s="377" t="s">
        <v>3525</v>
      </c>
      <c r="B1413" s="377" t="s">
        <v>1436</v>
      </c>
      <c r="C1413" s="380" t="s">
        <v>2959</v>
      </c>
      <c r="D1413" s="378" t="s">
        <v>2959</v>
      </c>
      <c r="E1413" s="379" t="s">
        <v>3526</v>
      </c>
      <c r="F1413" s="377" t="s">
        <v>3527</v>
      </c>
      <c r="G1413" s="380" t="s">
        <v>1349</v>
      </c>
      <c r="H1413" s="384">
        <v>44561</v>
      </c>
      <c r="I1413" s="382" t="s">
        <v>395</v>
      </c>
      <c r="J1413" s="380" t="s">
        <v>3474</v>
      </c>
    </row>
    <row r="1414" spans="1:10" s="383" customFormat="1" ht="48" x14ac:dyDescent="0.25">
      <c r="A1414" s="377" t="s">
        <v>3428</v>
      </c>
      <c r="B1414" s="377" t="s">
        <v>1436</v>
      </c>
      <c r="C1414" s="380" t="s">
        <v>2959</v>
      </c>
      <c r="D1414" s="378" t="s">
        <v>2959</v>
      </c>
      <c r="E1414" s="379" t="s">
        <v>3528</v>
      </c>
      <c r="F1414" s="377" t="s">
        <v>3347</v>
      </c>
      <c r="G1414" s="380" t="s">
        <v>1349</v>
      </c>
      <c r="H1414" s="381">
        <v>44375</v>
      </c>
      <c r="I1414" s="382" t="s">
        <v>395</v>
      </c>
      <c r="J1414" s="380" t="s">
        <v>3474</v>
      </c>
    </row>
    <row r="1415" spans="1:10" s="383" customFormat="1" ht="72" x14ac:dyDescent="0.25">
      <c r="A1415" s="377" t="s">
        <v>3529</v>
      </c>
      <c r="B1415" s="377" t="s">
        <v>1436</v>
      </c>
      <c r="C1415" s="380" t="s">
        <v>2959</v>
      </c>
      <c r="D1415" s="378" t="s">
        <v>2959</v>
      </c>
      <c r="E1415" s="379" t="s">
        <v>3530</v>
      </c>
      <c r="F1415" s="377" t="s">
        <v>3358</v>
      </c>
      <c r="G1415" s="380" t="s">
        <v>1349</v>
      </c>
      <c r="H1415" s="381">
        <v>44557</v>
      </c>
      <c r="I1415" s="382" t="s">
        <v>395</v>
      </c>
      <c r="J1415" s="380" t="s">
        <v>3474</v>
      </c>
    </row>
    <row r="1416" spans="1:10" s="383" customFormat="1" ht="36" x14ac:dyDescent="0.25">
      <c r="A1416" s="377" t="s">
        <v>3531</v>
      </c>
      <c r="B1416" s="377" t="s">
        <v>1063</v>
      </c>
      <c r="C1416" s="380" t="s">
        <v>2959</v>
      </c>
      <c r="D1416" s="378" t="s">
        <v>3456</v>
      </c>
      <c r="E1416" s="379" t="s">
        <v>3532</v>
      </c>
      <c r="F1416" s="377" t="s">
        <v>3399</v>
      </c>
      <c r="G1416" s="380" t="s">
        <v>1349</v>
      </c>
      <c r="H1416" s="381">
        <v>44393</v>
      </c>
      <c r="I1416" s="382" t="s">
        <v>395</v>
      </c>
      <c r="J1416" s="380" t="s">
        <v>3474</v>
      </c>
    </row>
    <row r="1417" spans="1:10" s="383" customFormat="1" ht="48" x14ac:dyDescent="0.25">
      <c r="A1417" s="377" t="s">
        <v>3533</v>
      </c>
      <c r="B1417" s="377" t="s">
        <v>1063</v>
      </c>
      <c r="C1417" s="380" t="s">
        <v>2959</v>
      </c>
      <c r="D1417" s="378" t="s">
        <v>3534</v>
      </c>
      <c r="E1417" s="379" t="s">
        <v>3535</v>
      </c>
      <c r="F1417" s="377" t="s">
        <v>3347</v>
      </c>
      <c r="G1417" s="380" t="s">
        <v>1349</v>
      </c>
      <c r="H1417" s="384">
        <v>44435</v>
      </c>
      <c r="I1417" s="382" t="s">
        <v>395</v>
      </c>
      <c r="J1417" s="380" t="s">
        <v>3474</v>
      </c>
    </row>
    <row r="1418" spans="1:10" s="383" customFormat="1" ht="36" x14ac:dyDescent="0.25">
      <c r="A1418" s="377" t="s">
        <v>3536</v>
      </c>
      <c r="B1418" s="377" t="s">
        <v>1063</v>
      </c>
      <c r="C1418" s="380" t="s">
        <v>2959</v>
      </c>
      <c r="D1418" s="378" t="s">
        <v>465</v>
      </c>
      <c r="E1418" s="379" t="s">
        <v>3537</v>
      </c>
      <c r="F1418" s="377" t="s">
        <v>3382</v>
      </c>
      <c r="G1418" s="380" t="s">
        <v>1349</v>
      </c>
      <c r="H1418" s="381">
        <v>44357</v>
      </c>
      <c r="I1418" s="382" t="s">
        <v>395</v>
      </c>
      <c r="J1418" s="380" t="s">
        <v>3474</v>
      </c>
    </row>
    <row r="1419" spans="1:10" s="383" customFormat="1" ht="36" x14ac:dyDescent="0.25">
      <c r="A1419" s="377" t="s">
        <v>3538</v>
      </c>
      <c r="B1419" s="377" t="s">
        <v>1436</v>
      </c>
      <c r="C1419" s="380" t="s">
        <v>2959</v>
      </c>
      <c r="D1419" s="378" t="s">
        <v>2959</v>
      </c>
      <c r="E1419" s="379" t="s">
        <v>3539</v>
      </c>
      <c r="F1419" s="377" t="s">
        <v>3441</v>
      </c>
      <c r="G1419" s="380" t="s">
        <v>1349</v>
      </c>
      <c r="H1419" s="384">
        <v>44368</v>
      </c>
      <c r="I1419" s="382" t="s">
        <v>395</v>
      </c>
      <c r="J1419" s="380" t="s">
        <v>3474</v>
      </c>
    </row>
    <row r="1420" spans="1:10" s="383" customFormat="1" ht="24" x14ac:dyDescent="0.25">
      <c r="A1420" s="377" t="s">
        <v>3540</v>
      </c>
      <c r="B1420" s="377" t="s">
        <v>1063</v>
      </c>
      <c r="C1420" s="380" t="s">
        <v>2959</v>
      </c>
      <c r="D1420" s="378" t="s">
        <v>1406</v>
      </c>
      <c r="E1420" s="379" t="s">
        <v>3541</v>
      </c>
      <c r="F1420" s="377" t="s">
        <v>3441</v>
      </c>
      <c r="G1420" s="380" t="s">
        <v>1349</v>
      </c>
      <c r="H1420" s="381">
        <v>44334</v>
      </c>
      <c r="I1420" s="382" t="s">
        <v>395</v>
      </c>
      <c r="J1420" s="380" t="s">
        <v>3474</v>
      </c>
    </row>
    <row r="1421" spans="1:10" s="383" customFormat="1" ht="48" x14ac:dyDescent="0.25">
      <c r="A1421" s="377" t="s">
        <v>3364</v>
      </c>
      <c r="B1421" s="377" t="s">
        <v>1436</v>
      </c>
      <c r="C1421" s="380" t="s">
        <v>2959</v>
      </c>
      <c r="D1421" s="378" t="s">
        <v>2959</v>
      </c>
      <c r="E1421" s="379" t="s">
        <v>3542</v>
      </c>
      <c r="F1421" s="377" t="s">
        <v>3366</v>
      </c>
      <c r="G1421" s="380" t="s">
        <v>1349</v>
      </c>
      <c r="H1421" s="384">
        <v>44503</v>
      </c>
      <c r="I1421" s="382" t="s">
        <v>395</v>
      </c>
      <c r="J1421" s="380" t="s">
        <v>3474</v>
      </c>
    </row>
    <row r="1422" spans="1:10" s="383" customFormat="1" ht="48" x14ac:dyDescent="0.25">
      <c r="A1422" s="377" t="s">
        <v>3543</v>
      </c>
      <c r="B1422" s="377" t="s">
        <v>1063</v>
      </c>
      <c r="C1422" s="380" t="s">
        <v>2959</v>
      </c>
      <c r="D1422" s="378" t="s">
        <v>1409</v>
      </c>
      <c r="E1422" s="379" t="s">
        <v>3544</v>
      </c>
      <c r="F1422" s="377" t="s">
        <v>3347</v>
      </c>
      <c r="G1422" s="380" t="s">
        <v>1349</v>
      </c>
      <c r="H1422" s="381">
        <v>44313</v>
      </c>
      <c r="I1422" s="382" t="s">
        <v>395</v>
      </c>
      <c r="J1422" s="380" t="s">
        <v>3474</v>
      </c>
    </row>
    <row r="1423" spans="1:10" s="383" customFormat="1" ht="24" x14ac:dyDescent="0.25">
      <c r="A1423" s="377" t="s">
        <v>3525</v>
      </c>
      <c r="B1423" s="377" t="s">
        <v>1436</v>
      </c>
      <c r="C1423" s="380" t="s">
        <v>2959</v>
      </c>
      <c r="D1423" s="378" t="s">
        <v>2959</v>
      </c>
      <c r="E1423" s="379" t="s">
        <v>3545</v>
      </c>
      <c r="F1423" s="377" t="s">
        <v>3527</v>
      </c>
      <c r="G1423" s="380" t="s">
        <v>1349</v>
      </c>
      <c r="H1423" s="384">
        <v>44561</v>
      </c>
      <c r="I1423" s="382" t="s">
        <v>395</v>
      </c>
      <c r="J1423" s="380" t="s">
        <v>3474</v>
      </c>
    </row>
    <row r="1424" spans="1:10" s="383" customFormat="1" ht="25.5" x14ac:dyDescent="0.2">
      <c r="A1424" s="370" t="s">
        <v>3546</v>
      </c>
      <c r="B1424" s="371"/>
      <c r="C1424" s="372"/>
      <c r="D1424" s="371"/>
      <c r="E1424" s="373"/>
      <c r="F1424" s="371"/>
      <c r="G1424" s="372"/>
      <c r="H1424" s="372"/>
      <c r="I1424" s="372"/>
      <c r="J1424" s="372"/>
    </row>
    <row r="1425" spans="1:10" s="383" customFormat="1" ht="24" x14ac:dyDescent="0.25">
      <c r="A1425" s="377" t="s">
        <v>3547</v>
      </c>
      <c r="B1425" s="377" t="s">
        <v>3548</v>
      </c>
      <c r="C1425" s="380" t="s">
        <v>395</v>
      </c>
      <c r="D1425" s="378"/>
      <c r="E1425" s="379">
        <v>18000</v>
      </c>
      <c r="F1425" s="377" t="s">
        <v>2940</v>
      </c>
      <c r="G1425" s="380" t="s">
        <v>3549</v>
      </c>
      <c r="H1425" s="381">
        <v>44263</v>
      </c>
      <c r="I1425" s="402">
        <v>44270</v>
      </c>
      <c r="J1425" s="380" t="s">
        <v>3474</v>
      </c>
    </row>
    <row r="1426" spans="1:10" s="383" customFormat="1" ht="36" x14ac:dyDescent="0.25">
      <c r="A1426" s="377" t="s">
        <v>3550</v>
      </c>
      <c r="B1426" s="377" t="s">
        <v>3548</v>
      </c>
      <c r="C1426" s="380" t="s">
        <v>395</v>
      </c>
      <c r="D1426" s="378"/>
      <c r="E1426" s="379">
        <v>18000</v>
      </c>
      <c r="F1426" s="377" t="s">
        <v>3551</v>
      </c>
      <c r="G1426" s="380" t="s">
        <v>3549</v>
      </c>
      <c r="H1426" s="381">
        <v>44292</v>
      </c>
      <c r="I1426" s="382"/>
      <c r="J1426" s="380" t="s">
        <v>3474</v>
      </c>
    </row>
    <row r="1427" spans="1:10" s="383" customFormat="1" ht="24" x14ac:dyDescent="0.25">
      <c r="A1427" s="377" t="s">
        <v>3552</v>
      </c>
      <c r="B1427" s="377" t="s">
        <v>3553</v>
      </c>
      <c r="C1427" s="380" t="s">
        <v>395</v>
      </c>
      <c r="D1427" s="378"/>
      <c r="E1427" s="379">
        <v>18000</v>
      </c>
      <c r="F1427" s="377" t="s">
        <v>3554</v>
      </c>
      <c r="G1427" s="380" t="s">
        <v>3549</v>
      </c>
      <c r="H1427" s="381">
        <v>44294</v>
      </c>
      <c r="I1427" s="382"/>
      <c r="J1427" s="380" t="s">
        <v>3474</v>
      </c>
    </row>
    <row r="1428" spans="1:10" s="383" customFormat="1" ht="13.5" x14ac:dyDescent="0.25">
      <c r="A1428" s="377" t="s">
        <v>3555</v>
      </c>
      <c r="B1428" s="377" t="s">
        <v>3548</v>
      </c>
      <c r="C1428" s="380" t="s">
        <v>395</v>
      </c>
      <c r="D1428" s="378"/>
      <c r="E1428" s="379">
        <v>18000</v>
      </c>
      <c r="F1428" s="377" t="s">
        <v>3556</v>
      </c>
      <c r="G1428" s="380" t="s">
        <v>3549</v>
      </c>
      <c r="H1428" s="384">
        <v>44530</v>
      </c>
      <c r="I1428" s="382"/>
      <c r="J1428" s="380" t="s">
        <v>3474</v>
      </c>
    </row>
    <row r="1429" spans="1:10" s="383" customFormat="1" ht="24" x14ac:dyDescent="0.25">
      <c r="A1429" s="377" t="s">
        <v>3555</v>
      </c>
      <c r="B1429" s="377" t="s">
        <v>3548</v>
      </c>
      <c r="C1429" s="380" t="s">
        <v>395</v>
      </c>
      <c r="D1429" s="378"/>
      <c r="E1429" s="379">
        <v>18000</v>
      </c>
      <c r="F1429" s="377" t="s">
        <v>3557</v>
      </c>
      <c r="G1429" s="380" t="s">
        <v>3549</v>
      </c>
      <c r="H1429" s="384">
        <v>44530</v>
      </c>
      <c r="I1429" s="382"/>
      <c r="J1429" s="380" t="s">
        <v>3474</v>
      </c>
    </row>
    <row r="1430" spans="1:10" s="383" customFormat="1" ht="24" x14ac:dyDescent="0.25">
      <c r="A1430" s="377" t="s">
        <v>3558</v>
      </c>
      <c r="B1430" s="377" t="s">
        <v>3548</v>
      </c>
      <c r="C1430" s="380" t="s">
        <v>395</v>
      </c>
      <c r="D1430" s="378"/>
      <c r="E1430" s="379">
        <v>18250</v>
      </c>
      <c r="F1430" s="377" t="s">
        <v>3559</v>
      </c>
      <c r="G1430" s="380" t="s">
        <v>3549</v>
      </c>
      <c r="H1430" s="381">
        <v>44455</v>
      </c>
      <c r="I1430" s="382"/>
      <c r="J1430" s="380" t="s">
        <v>3474</v>
      </c>
    </row>
    <row r="1431" spans="1:10" s="383" customFormat="1" ht="13.5" x14ac:dyDescent="0.25">
      <c r="A1431" s="377" t="s">
        <v>3560</v>
      </c>
      <c r="B1431" s="377" t="s">
        <v>3548</v>
      </c>
      <c r="C1431" s="380" t="s">
        <v>395</v>
      </c>
      <c r="D1431" s="378"/>
      <c r="E1431" s="379">
        <v>18300</v>
      </c>
      <c r="F1431" s="377" t="s">
        <v>3561</v>
      </c>
      <c r="G1431" s="380" t="s">
        <v>3549</v>
      </c>
      <c r="H1431" s="384">
        <v>44544</v>
      </c>
      <c r="I1431" s="382"/>
      <c r="J1431" s="380" t="s">
        <v>3474</v>
      </c>
    </row>
    <row r="1432" spans="1:10" s="383" customFormat="1" ht="36" x14ac:dyDescent="0.25">
      <c r="A1432" s="377" t="s">
        <v>3562</v>
      </c>
      <c r="B1432" s="377" t="s">
        <v>3548</v>
      </c>
      <c r="C1432" s="380" t="s">
        <v>395</v>
      </c>
      <c r="D1432" s="378"/>
      <c r="E1432" s="379">
        <v>18575</v>
      </c>
      <c r="F1432" s="377" t="s">
        <v>1975</v>
      </c>
      <c r="G1432" s="380" t="s">
        <v>3549</v>
      </c>
      <c r="H1432" s="381">
        <v>44439</v>
      </c>
      <c r="I1432" s="382"/>
      <c r="J1432" s="380" t="s">
        <v>3474</v>
      </c>
    </row>
    <row r="1433" spans="1:10" s="383" customFormat="1" ht="24" x14ac:dyDescent="0.25">
      <c r="A1433" s="377" t="s">
        <v>3563</v>
      </c>
      <c r="B1433" s="377" t="s">
        <v>3564</v>
      </c>
      <c r="C1433" s="380" t="s">
        <v>395</v>
      </c>
      <c r="D1433" s="378"/>
      <c r="E1433" s="379">
        <v>18585</v>
      </c>
      <c r="F1433" s="377" t="s">
        <v>3565</v>
      </c>
      <c r="G1433" s="380" t="s">
        <v>3549</v>
      </c>
      <c r="H1433" s="381">
        <v>44327</v>
      </c>
      <c r="I1433" s="382"/>
      <c r="J1433" s="380" t="s">
        <v>3474</v>
      </c>
    </row>
    <row r="1434" spans="1:10" s="383" customFormat="1" ht="48" x14ac:dyDescent="0.25">
      <c r="A1434" s="377" t="s">
        <v>3566</v>
      </c>
      <c r="B1434" s="377" t="s">
        <v>3548</v>
      </c>
      <c r="C1434" s="380" t="s">
        <v>395</v>
      </c>
      <c r="D1434" s="378"/>
      <c r="E1434" s="379">
        <v>18589.2</v>
      </c>
      <c r="F1434" s="377" t="s">
        <v>3567</v>
      </c>
      <c r="G1434" s="380" t="s">
        <v>3549</v>
      </c>
      <c r="H1434" s="381">
        <v>44272</v>
      </c>
      <c r="I1434" s="382"/>
      <c r="J1434" s="380" t="s">
        <v>3474</v>
      </c>
    </row>
    <row r="1435" spans="1:10" s="383" customFormat="1" ht="13.5" x14ac:dyDescent="0.25">
      <c r="A1435" s="377" t="s">
        <v>3568</v>
      </c>
      <c r="B1435" s="377"/>
      <c r="C1435" s="380" t="s">
        <v>395</v>
      </c>
      <c r="D1435" s="378"/>
      <c r="E1435" s="379">
        <v>18745</v>
      </c>
      <c r="F1435" s="377" t="s">
        <v>3569</v>
      </c>
      <c r="G1435" s="380" t="s">
        <v>3549</v>
      </c>
      <c r="H1435" s="381">
        <v>44452</v>
      </c>
      <c r="I1435" s="382"/>
      <c r="J1435" s="380" t="s">
        <v>3474</v>
      </c>
    </row>
    <row r="1436" spans="1:10" s="383" customFormat="1" ht="24" x14ac:dyDescent="0.25">
      <c r="A1436" s="377" t="s">
        <v>3550</v>
      </c>
      <c r="B1436" s="377" t="s">
        <v>3548</v>
      </c>
      <c r="C1436" s="380" t="s">
        <v>395</v>
      </c>
      <c r="D1436" s="378"/>
      <c r="E1436" s="379">
        <v>18750</v>
      </c>
      <c r="F1436" s="377" t="s">
        <v>3570</v>
      </c>
      <c r="G1436" s="380" t="s">
        <v>3549</v>
      </c>
      <c r="H1436" s="381">
        <v>44292</v>
      </c>
      <c r="I1436" s="382"/>
      <c r="J1436" s="380" t="s">
        <v>3474</v>
      </c>
    </row>
    <row r="1437" spans="1:10" s="383" customFormat="1" ht="24" x14ac:dyDescent="0.25">
      <c r="A1437" s="377" t="s">
        <v>3571</v>
      </c>
      <c r="B1437" s="377" t="s">
        <v>3548</v>
      </c>
      <c r="C1437" s="380" t="s">
        <v>395</v>
      </c>
      <c r="D1437" s="378"/>
      <c r="E1437" s="379">
        <v>18750</v>
      </c>
      <c r="F1437" s="377" t="s">
        <v>3572</v>
      </c>
      <c r="G1437" s="380" t="s">
        <v>3549</v>
      </c>
      <c r="H1437" s="381">
        <v>44440</v>
      </c>
      <c r="I1437" s="382"/>
      <c r="J1437" s="380" t="s">
        <v>3474</v>
      </c>
    </row>
    <row r="1438" spans="1:10" s="383" customFormat="1" ht="24" x14ac:dyDescent="0.25">
      <c r="A1438" s="377" t="s">
        <v>3573</v>
      </c>
      <c r="B1438" s="377" t="s">
        <v>3553</v>
      </c>
      <c r="C1438" s="380" t="s">
        <v>395</v>
      </c>
      <c r="D1438" s="378"/>
      <c r="E1438" s="379">
        <v>18840</v>
      </c>
      <c r="F1438" s="377" t="s">
        <v>3554</v>
      </c>
      <c r="G1438" s="380" t="s">
        <v>3549</v>
      </c>
      <c r="H1438" s="381">
        <v>44294</v>
      </c>
      <c r="I1438" s="382"/>
      <c r="J1438" s="380" t="s">
        <v>3474</v>
      </c>
    </row>
    <row r="1439" spans="1:10" s="383" customFormat="1" ht="24" x14ac:dyDescent="0.25">
      <c r="A1439" s="377" t="s">
        <v>3574</v>
      </c>
      <c r="B1439" s="377"/>
      <c r="C1439" s="380" t="s">
        <v>395</v>
      </c>
      <c r="D1439" s="378"/>
      <c r="E1439" s="379">
        <v>19064.48</v>
      </c>
      <c r="F1439" s="377" t="s">
        <v>3575</v>
      </c>
      <c r="G1439" s="380" t="s">
        <v>3549</v>
      </c>
      <c r="H1439" s="381">
        <v>44539</v>
      </c>
      <c r="I1439" s="382"/>
      <c r="J1439" s="380" t="s">
        <v>3474</v>
      </c>
    </row>
    <row r="1440" spans="1:10" s="383" customFormat="1" ht="24" x14ac:dyDescent="0.25">
      <c r="A1440" s="377" t="s">
        <v>3576</v>
      </c>
      <c r="B1440" s="377" t="s">
        <v>3548</v>
      </c>
      <c r="C1440" s="380" t="s">
        <v>395</v>
      </c>
      <c r="D1440" s="378"/>
      <c r="E1440" s="379">
        <v>19110</v>
      </c>
      <c r="F1440" s="377" t="s">
        <v>3577</v>
      </c>
      <c r="G1440" s="380" t="s">
        <v>3549</v>
      </c>
      <c r="H1440" s="381">
        <v>44467</v>
      </c>
      <c r="I1440" s="382"/>
      <c r="J1440" s="380" t="s">
        <v>3474</v>
      </c>
    </row>
    <row r="1441" spans="1:10" s="383" customFormat="1" ht="36" x14ac:dyDescent="0.25">
      <c r="A1441" s="377" t="s">
        <v>3578</v>
      </c>
      <c r="B1441" s="377" t="s">
        <v>3548</v>
      </c>
      <c r="C1441" s="380" t="s">
        <v>395</v>
      </c>
      <c r="D1441" s="378"/>
      <c r="E1441" s="379">
        <v>19160</v>
      </c>
      <c r="F1441" s="377" t="s">
        <v>3579</v>
      </c>
      <c r="G1441" s="380" t="s">
        <v>3549</v>
      </c>
      <c r="H1441" s="381">
        <v>44333</v>
      </c>
      <c r="I1441" s="382"/>
      <c r="J1441" s="380" t="s">
        <v>3474</v>
      </c>
    </row>
    <row r="1442" spans="1:10" s="383" customFormat="1" ht="48" x14ac:dyDescent="0.25">
      <c r="A1442" s="377" t="s">
        <v>3580</v>
      </c>
      <c r="B1442" s="377" t="s">
        <v>3548</v>
      </c>
      <c r="C1442" s="380" t="s">
        <v>395</v>
      </c>
      <c r="D1442" s="378"/>
      <c r="E1442" s="379">
        <v>19594.3</v>
      </c>
      <c r="F1442" s="377" t="s">
        <v>3567</v>
      </c>
      <c r="G1442" s="380" t="s">
        <v>3549</v>
      </c>
      <c r="H1442" s="381">
        <v>44274</v>
      </c>
      <c r="I1442" s="382"/>
      <c r="J1442" s="380" t="s">
        <v>3474</v>
      </c>
    </row>
    <row r="1443" spans="1:10" s="383" customFormat="1" ht="24" x14ac:dyDescent="0.25">
      <c r="A1443" s="377" t="s">
        <v>3581</v>
      </c>
      <c r="B1443" s="377" t="s">
        <v>3548</v>
      </c>
      <c r="C1443" s="380" t="s">
        <v>395</v>
      </c>
      <c r="D1443" s="378"/>
      <c r="E1443" s="379">
        <v>19600</v>
      </c>
      <c r="F1443" s="377" t="s">
        <v>3559</v>
      </c>
      <c r="G1443" s="380" t="s">
        <v>3549</v>
      </c>
      <c r="H1443" s="381">
        <v>44453</v>
      </c>
      <c r="I1443" s="382"/>
      <c r="J1443" s="380" t="s">
        <v>3474</v>
      </c>
    </row>
    <row r="1444" spans="1:10" s="383" customFormat="1" ht="24" x14ac:dyDescent="0.25">
      <c r="A1444" s="377" t="s">
        <v>3582</v>
      </c>
      <c r="B1444" s="377" t="s">
        <v>3548</v>
      </c>
      <c r="C1444" s="380" t="s">
        <v>395</v>
      </c>
      <c r="D1444" s="378"/>
      <c r="E1444" s="379">
        <v>19620</v>
      </c>
      <c r="F1444" s="377" t="s">
        <v>3583</v>
      </c>
      <c r="G1444" s="380" t="s">
        <v>3549</v>
      </c>
      <c r="H1444" s="381">
        <v>44425</v>
      </c>
      <c r="I1444" s="382"/>
      <c r="J1444" s="380" t="s">
        <v>3474</v>
      </c>
    </row>
    <row r="1445" spans="1:10" s="383" customFormat="1" ht="48" x14ac:dyDescent="0.25">
      <c r="A1445" s="377" t="s">
        <v>3584</v>
      </c>
      <c r="B1445" s="377" t="s">
        <v>3548</v>
      </c>
      <c r="C1445" s="380" t="s">
        <v>395</v>
      </c>
      <c r="D1445" s="378"/>
      <c r="E1445" s="379">
        <v>19670.7</v>
      </c>
      <c r="F1445" s="377" t="s">
        <v>3567</v>
      </c>
      <c r="G1445" s="380" t="s">
        <v>3549</v>
      </c>
      <c r="H1445" s="381">
        <v>44295</v>
      </c>
      <c r="I1445" s="382"/>
      <c r="J1445" s="380" t="s">
        <v>3474</v>
      </c>
    </row>
    <row r="1446" spans="1:10" s="383" customFormat="1" ht="24" x14ac:dyDescent="0.25">
      <c r="A1446" s="377" t="s">
        <v>3585</v>
      </c>
      <c r="B1446" s="377" t="s">
        <v>3548</v>
      </c>
      <c r="C1446" s="380" t="s">
        <v>395</v>
      </c>
      <c r="D1446" s="378"/>
      <c r="E1446" s="379">
        <v>19995</v>
      </c>
      <c r="F1446" s="377" t="s">
        <v>3586</v>
      </c>
      <c r="G1446" s="380" t="s">
        <v>3549</v>
      </c>
      <c r="H1446" s="381">
        <v>44475</v>
      </c>
      <c r="I1446" s="382"/>
      <c r="J1446" s="380" t="s">
        <v>3474</v>
      </c>
    </row>
    <row r="1447" spans="1:10" s="383" customFormat="1" ht="24" x14ac:dyDescent="0.25">
      <c r="A1447" s="377" t="s">
        <v>3576</v>
      </c>
      <c r="B1447" s="377" t="s">
        <v>3548</v>
      </c>
      <c r="C1447" s="380" t="s">
        <v>395</v>
      </c>
      <c r="D1447" s="378"/>
      <c r="E1447" s="379">
        <v>20000</v>
      </c>
      <c r="F1447" s="377" t="s">
        <v>3587</v>
      </c>
      <c r="G1447" s="380" t="s">
        <v>3549</v>
      </c>
      <c r="H1447" s="381">
        <v>44319</v>
      </c>
      <c r="I1447" s="382"/>
      <c r="J1447" s="380" t="s">
        <v>3474</v>
      </c>
    </row>
    <row r="1448" spans="1:10" s="383" customFormat="1" ht="48" x14ac:dyDescent="0.25">
      <c r="A1448" s="377" t="s">
        <v>3588</v>
      </c>
      <c r="B1448" s="377" t="s">
        <v>3548</v>
      </c>
      <c r="C1448" s="380" t="s">
        <v>395</v>
      </c>
      <c r="D1448" s="378"/>
      <c r="E1448" s="379">
        <v>20459.150000000001</v>
      </c>
      <c r="F1448" s="377" t="s">
        <v>3567</v>
      </c>
      <c r="G1448" s="380" t="s">
        <v>3549</v>
      </c>
      <c r="H1448" s="381">
        <v>44327</v>
      </c>
      <c r="I1448" s="382"/>
      <c r="J1448" s="380" t="s">
        <v>3474</v>
      </c>
    </row>
    <row r="1449" spans="1:10" s="383" customFormat="1" ht="48" x14ac:dyDescent="0.25">
      <c r="A1449" s="377" t="s">
        <v>3589</v>
      </c>
      <c r="B1449" s="377" t="s">
        <v>3548</v>
      </c>
      <c r="C1449" s="380" t="s">
        <v>395</v>
      </c>
      <c r="D1449" s="378"/>
      <c r="E1449" s="379">
        <v>20459.400000000001</v>
      </c>
      <c r="F1449" s="377" t="s">
        <v>3567</v>
      </c>
      <c r="G1449" s="380" t="s">
        <v>3549</v>
      </c>
      <c r="H1449" s="381">
        <v>44249</v>
      </c>
      <c r="I1449" s="382"/>
      <c r="J1449" s="380" t="s">
        <v>3474</v>
      </c>
    </row>
    <row r="1450" spans="1:10" s="383" customFormat="1" ht="48" x14ac:dyDescent="0.25">
      <c r="A1450" s="377" t="s">
        <v>3590</v>
      </c>
      <c r="B1450" s="377" t="s">
        <v>3548</v>
      </c>
      <c r="C1450" s="380" t="s">
        <v>395</v>
      </c>
      <c r="D1450" s="378"/>
      <c r="E1450" s="379">
        <v>20590.2</v>
      </c>
      <c r="F1450" s="377" t="s">
        <v>3567</v>
      </c>
      <c r="G1450" s="380" t="s">
        <v>3549</v>
      </c>
      <c r="H1450" s="381">
        <v>44386</v>
      </c>
      <c r="I1450" s="382"/>
      <c r="J1450" s="380" t="s">
        <v>3474</v>
      </c>
    </row>
    <row r="1451" spans="1:10" s="383" customFormat="1" ht="24" x14ac:dyDescent="0.25">
      <c r="A1451" s="377" t="s">
        <v>3591</v>
      </c>
      <c r="B1451" s="377" t="s">
        <v>3548</v>
      </c>
      <c r="C1451" s="380" t="s">
        <v>395</v>
      </c>
      <c r="D1451" s="378"/>
      <c r="E1451" s="379">
        <v>20646</v>
      </c>
      <c r="F1451" s="377" t="s">
        <v>3592</v>
      </c>
      <c r="G1451" s="380" t="s">
        <v>3549</v>
      </c>
      <c r="H1451" s="384">
        <v>44561</v>
      </c>
      <c r="I1451" s="382"/>
      <c r="J1451" s="380" t="s">
        <v>3474</v>
      </c>
    </row>
    <row r="1452" spans="1:10" s="383" customFormat="1" ht="13.5" x14ac:dyDescent="0.25">
      <c r="A1452" s="377" t="s">
        <v>3593</v>
      </c>
      <c r="B1452" s="377"/>
      <c r="C1452" s="380" t="s">
        <v>395</v>
      </c>
      <c r="D1452" s="378"/>
      <c r="E1452" s="379">
        <v>20689.400000000001</v>
      </c>
      <c r="F1452" s="377" t="s">
        <v>3594</v>
      </c>
      <c r="G1452" s="380" t="s">
        <v>3549</v>
      </c>
      <c r="H1452" s="381">
        <v>44454</v>
      </c>
      <c r="I1452" s="382"/>
      <c r="J1452" s="380" t="s">
        <v>3474</v>
      </c>
    </row>
    <row r="1453" spans="1:10" s="383" customFormat="1" ht="24" x14ac:dyDescent="0.25">
      <c r="A1453" s="377" t="s">
        <v>3595</v>
      </c>
      <c r="B1453" s="377" t="s">
        <v>3548</v>
      </c>
      <c r="C1453" s="380" t="s">
        <v>395</v>
      </c>
      <c r="D1453" s="378"/>
      <c r="E1453" s="379">
        <v>20763</v>
      </c>
      <c r="F1453" s="377" t="s">
        <v>3559</v>
      </c>
      <c r="G1453" s="380" t="s">
        <v>3549</v>
      </c>
      <c r="H1453" s="384">
        <v>44552</v>
      </c>
      <c r="I1453" s="382"/>
      <c r="J1453" s="380" t="s">
        <v>3474</v>
      </c>
    </row>
    <row r="1454" spans="1:10" s="383" customFormat="1" ht="24" x14ac:dyDescent="0.25">
      <c r="A1454" s="377" t="s">
        <v>3596</v>
      </c>
      <c r="B1454" s="377" t="s">
        <v>3548</v>
      </c>
      <c r="C1454" s="380" t="s">
        <v>395</v>
      </c>
      <c r="D1454" s="378"/>
      <c r="E1454" s="379">
        <v>20850</v>
      </c>
      <c r="F1454" s="377" t="s">
        <v>3586</v>
      </c>
      <c r="G1454" s="380" t="s">
        <v>3549</v>
      </c>
      <c r="H1454" s="384">
        <v>44496</v>
      </c>
      <c r="I1454" s="382"/>
      <c r="J1454" s="380" t="s">
        <v>3474</v>
      </c>
    </row>
    <row r="1455" spans="1:10" s="383" customFormat="1" ht="13.5" x14ac:dyDescent="0.25">
      <c r="A1455" s="377" t="s">
        <v>3597</v>
      </c>
      <c r="B1455" s="377" t="s">
        <v>3548</v>
      </c>
      <c r="C1455" s="380" t="s">
        <v>395</v>
      </c>
      <c r="D1455" s="378"/>
      <c r="E1455" s="379">
        <v>21020.05</v>
      </c>
      <c r="F1455" s="377" t="s">
        <v>3598</v>
      </c>
      <c r="G1455" s="380" t="s">
        <v>3549</v>
      </c>
      <c r="H1455" s="381">
        <v>44469</v>
      </c>
      <c r="I1455" s="382"/>
      <c r="J1455" s="380" t="s">
        <v>3474</v>
      </c>
    </row>
    <row r="1456" spans="1:10" s="383" customFormat="1" ht="60" x14ac:dyDescent="0.25">
      <c r="A1456" s="377" t="s">
        <v>3599</v>
      </c>
      <c r="B1456" s="377" t="s">
        <v>3548</v>
      </c>
      <c r="C1456" s="380" t="s">
        <v>395</v>
      </c>
      <c r="D1456" s="378"/>
      <c r="E1456" s="379">
        <v>21102.3</v>
      </c>
      <c r="F1456" s="377" t="s">
        <v>3600</v>
      </c>
      <c r="G1456" s="380" t="s">
        <v>3549</v>
      </c>
      <c r="H1456" s="384">
        <v>44483</v>
      </c>
      <c r="I1456" s="382"/>
      <c r="J1456" s="380" t="s">
        <v>3474</v>
      </c>
    </row>
    <row r="1457" spans="1:10" s="383" customFormat="1" ht="13.5" x14ac:dyDescent="0.25">
      <c r="A1457" s="377" t="s">
        <v>3601</v>
      </c>
      <c r="B1457" s="377" t="s">
        <v>3548</v>
      </c>
      <c r="C1457" s="380" t="s">
        <v>395</v>
      </c>
      <c r="D1457" s="378"/>
      <c r="E1457" s="379">
        <v>21250</v>
      </c>
      <c r="F1457" s="377" t="s">
        <v>3602</v>
      </c>
      <c r="G1457" s="380" t="s">
        <v>3549</v>
      </c>
      <c r="H1457" s="381">
        <v>44505</v>
      </c>
      <c r="I1457" s="382"/>
      <c r="J1457" s="380" t="s">
        <v>3474</v>
      </c>
    </row>
    <row r="1458" spans="1:10" s="383" customFormat="1" ht="24" x14ac:dyDescent="0.25">
      <c r="A1458" s="377" t="s">
        <v>3603</v>
      </c>
      <c r="B1458" s="377"/>
      <c r="C1458" s="380" t="s">
        <v>395</v>
      </c>
      <c r="D1458" s="378"/>
      <c r="E1458" s="379">
        <v>21451.39</v>
      </c>
      <c r="F1458" s="377" t="s">
        <v>3604</v>
      </c>
      <c r="G1458" s="380" t="s">
        <v>3549</v>
      </c>
      <c r="H1458" s="384">
        <v>44481</v>
      </c>
      <c r="I1458" s="382"/>
      <c r="J1458" s="380" t="s">
        <v>3474</v>
      </c>
    </row>
    <row r="1459" spans="1:10" s="383" customFormat="1" ht="48" x14ac:dyDescent="0.25">
      <c r="A1459" s="377" t="s">
        <v>3605</v>
      </c>
      <c r="B1459" s="377" t="s">
        <v>3548</v>
      </c>
      <c r="C1459" s="380" t="s">
        <v>395</v>
      </c>
      <c r="D1459" s="378"/>
      <c r="E1459" s="379">
        <v>21497.5</v>
      </c>
      <c r="F1459" s="377" t="s">
        <v>3567</v>
      </c>
      <c r="G1459" s="380" t="s">
        <v>3549</v>
      </c>
      <c r="H1459" s="381">
        <v>44473</v>
      </c>
      <c r="I1459" s="382"/>
      <c r="J1459" s="380" t="s">
        <v>3474</v>
      </c>
    </row>
    <row r="1460" spans="1:10" s="383" customFormat="1" ht="24" x14ac:dyDescent="0.25">
      <c r="A1460" s="377" t="s">
        <v>3606</v>
      </c>
      <c r="B1460" s="377" t="s">
        <v>3548</v>
      </c>
      <c r="C1460" s="380" t="s">
        <v>395</v>
      </c>
      <c r="D1460" s="378"/>
      <c r="E1460" s="379">
        <v>21500</v>
      </c>
      <c r="F1460" s="377" t="s">
        <v>3607</v>
      </c>
      <c r="G1460" s="380" t="s">
        <v>3549</v>
      </c>
      <c r="H1460" s="381">
        <v>44452</v>
      </c>
      <c r="I1460" s="382"/>
      <c r="J1460" s="380" t="s">
        <v>3474</v>
      </c>
    </row>
    <row r="1461" spans="1:10" s="383" customFormat="1" ht="24" x14ac:dyDescent="0.25">
      <c r="A1461" s="377" t="s">
        <v>3608</v>
      </c>
      <c r="B1461" s="377" t="s">
        <v>3548</v>
      </c>
      <c r="C1461" s="380" t="s">
        <v>395</v>
      </c>
      <c r="D1461" s="378"/>
      <c r="E1461" s="379">
        <v>21599.919999999998</v>
      </c>
      <c r="F1461" s="377" t="s">
        <v>3609</v>
      </c>
      <c r="G1461" s="380" t="s">
        <v>3549</v>
      </c>
      <c r="H1461" s="381">
        <v>44313</v>
      </c>
      <c r="I1461" s="382"/>
      <c r="J1461" s="380" t="s">
        <v>3474</v>
      </c>
    </row>
    <row r="1462" spans="1:10" s="383" customFormat="1" ht="48" x14ac:dyDescent="0.25">
      <c r="A1462" s="377" t="s">
        <v>3558</v>
      </c>
      <c r="B1462" s="377" t="s">
        <v>3548</v>
      </c>
      <c r="C1462" s="380" t="s">
        <v>395</v>
      </c>
      <c r="D1462" s="378"/>
      <c r="E1462" s="379">
        <v>21600</v>
      </c>
      <c r="F1462" s="377" t="s">
        <v>3610</v>
      </c>
      <c r="G1462" s="380" t="s">
        <v>3549</v>
      </c>
      <c r="H1462" s="381">
        <v>44362</v>
      </c>
      <c r="I1462" s="382"/>
      <c r="J1462" s="380" t="s">
        <v>3474</v>
      </c>
    </row>
    <row r="1463" spans="1:10" s="383" customFormat="1" ht="24" x14ac:dyDescent="0.25">
      <c r="A1463" s="377" t="s">
        <v>3611</v>
      </c>
      <c r="B1463" s="377" t="s">
        <v>3548</v>
      </c>
      <c r="C1463" s="380" t="s">
        <v>395</v>
      </c>
      <c r="D1463" s="378"/>
      <c r="E1463" s="379">
        <v>21620</v>
      </c>
      <c r="F1463" s="377" t="s">
        <v>3612</v>
      </c>
      <c r="G1463" s="380" t="s">
        <v>3549</v>
      </c>
      <c r="H1463" s="381">
        <v>44504</v>
      </c>
      <c r="I1463" s="382"/>
      <c r="J1463" s="380" t="s">
        <v>3474</v>
      </c>
    </row>
    <row r="1464" spans="1:10" s="383" customFormat="1" ht="48" x14ac:dyDescent="0.25">
      <c r="A1464" s="377" t="s">
        <v>3613</v>
      </c>
      <c r="B1464" s="377" t="s">
        <v>3548</v>
      </c>
      <c r="C1464" s="380" t="s">
        <v>395</v>
      </c>
      <c r="D1464" s="378"/>
      <c r="E1464" s="379">
        <v>22022</v>
      </c>
      <c r="F1464" s="377" t="s">
        <v>3614</v>
      </c>
      <c r="G1464" s="380" t="s">
        <v>3549</v>
      </c>
      <c r="H1464" s="384">
        <v>44561</v>
      </c>
      <c r="I1464" s="382"/>
      <c r="J1464" s="380" t="s">
        <v>3474</v>
      </c>
    </row>
    <row r="1465" spans="1:10" s="383" customFormat="1" ht="13.5" x14ac:dyDescent="0.25">
      <c r="A1465" s="377" t="s">
        <v>3560</v>
      </c>
      <c r="B1465" s="377" t="s">
        <v>3548</v>
      </c>
      <c r="C1465" s="380" t="s">
        <v>395</v>
      </c>
      <c r="D1465" s="378"/>
      <c r="E1465" s="379">
        <v>22040</v>
      </c>
      <c r="F1465" s="377" t="s">
        <v>3561</v>
      </c>
      <c r="G1465" s="380" t="s">
        <v>3549</v>
      </c>
      <c r="H1465" s="384">
        <v>44516</v>
      </c>
      <c r="I1465" s="382"/>
      <c r="J1465" s="380" t="s">
        <v>3474</v>
      </c>
    </row>
    <row r="1466" spans="1:10" s="383" customFormat="1" ht="24" x14ac:dyDescent="0.25">
      <c r="A1466" s="377" t="s">
        <v>3615</v>
      </c>
      <c r="B1466" s="377" t="s">
        <v>3548</v>
      </c>
      <c r="C1466" s="380" t="s">
        <v>395</v>
      </c>
      <c r="D1466" s="378"/>
      <c r="E1466" s="379">
        <v>22475</v>
      </c>
      <c r="F1466" s="377" t="s">
        <v>3616</v>
      </c>
      <c r="G1466" s="380" t="s">
        <v>3549</v>
      </c>
      <c r="H1466" s="384">
        <v>44544</v>
      </c>
      <c r="I1466" s="382"/>
      <c r="J1466" s="380" t="s">
        <v>3474</v>
      </c>
    </row>
    <row r="1467" spans="1:10" s="383" customFormat="1" ht="24" x14ac:dyDescent="0.25">
      <c r="A1467" s="377" t="s">
        <v>3617</v>
      </c>
      <c r="B1467" s="377" t="s">
        <v>3548</v>
      </c>
      <c r="C1467" s="380" t="s">
        <v>395</v>
      </c>
      <c r="D1467" s="378"/>
      <c r="E1467" s="379">
        <v>22500</v>
      </c>
      <c r="F1467" s="377" t="s">
        <v>2170</v>
      </c>
      <c r="G1467" s="380" t="s">
        <v>3549</v>
      </c>
      <c r="H1467" s="384">
        <v>44524</v>
      </c>
      <c r="I1467" s="382"/>
      <c r="J1467" s="380" t="s">
        <v>3474</v>
      </c>
    </row>
    <row r="1468" spans="1:10" s="383" customFormat="1" ht="48" x14ac:dyDescent="0.25">
      <c r="A1468" s="377" t="s">
        <v>3618</v>
      </c>
      <c r="B1468" s="377" t="s">
        <v>3548</v>
      </c>
      <c r="C1468" s="380" t="s">
        <v>395</v>
      </c>
      <c r="D1468" s="378"/>
      <c r="E1468" s="379">
        <v>22859.4</v>
      </c>
      <c r="F1468" s="377" t="s">
        <v>3567</v>
      </c>
      <c r="G1468" s="380" t="s">
        <v>3549</v>
      </c>
      <c r="H1468" s="384">
        <v>44551</v>
      </c>
      <c r="I1468" s="382"/>
      <c r="J1468" s="380" t="s">
        <v>3474</v>
      </c>
    </row>
    <row r="1469" spans="1:10" s="383" customFormat="1" ht="24" x14ac:dyDescent="0.25">
      <c r="A1469" s="377" t="s">
        <v>3619</v>
      </c>
      <c r="B1469" s="377"/>
      <c r="C1469" s="380" t="s">
        <v>395</v>
      </c>
      <c r="D1469" s="378"/>
      <c r="E1469" s="379">
        <v>23310.3</v>
      </c>
      <c r="F1469" s="377" t="s">
        <v>3569</v>
      </c>
      <c r="G1469" s="380" t="s">
        <v>3549</v>
      </c>
      <c r="H1469" s="381">
        <v>44326</v>
      </c>
      <c r="I1469" s="382"/>
      <c r="J1469" s="380" t="s">
        <v>3474</v>
      </c>
    </row>
    <row r="1470" spans="1:10" s="383" customFormat="1" ht="24" x14ac:dyDescent="0.25">
      <c r="A1470" s="377" t="s">
        <v>3562</v>
      </c>
      <c r="B1470" s="377" t="s">
        <v>3548</v>
      </c>
      <c r="C1470" s="380" t="s">
        <v>395</v>
      </c>
      <c r="D1470" s="378"/>
      <c r="E1470" s="379">
        <v>23400</v>
      </c>
      <c r="F1470" s="377" t="s">
        <v>2416</v>
      </c>
      <c r="G1470" s="380" t="s">
        <v>3549</v>
      </c>
      <c r="H1470" s="381">
        <v>44435</v>
      </c>
      <c r="I1470" s="382"/>
      <c r="J1470" s="380" t="s">
        <v>3474</v>
      </c>
    </row>
    <row r="1471" spans="1:10" s="383" customFormat="1" ht="48" x14ac:dyDescent="0.25">
      <c r="A1471" s="377" t="s">
        <v>3620</v>
      </c>
      <c r="B1471" s="377" t="s">
        <v>3548</v>
      </c>
      <c r="C1471" s="380" t="s">
        <v>395</v>
      </c>
      <c r="D1471" s="378"/>
      <c r="E1471" s="379">
        <v>23538.6</v>
      </c>
      <c r="F1471" s="377" t="s">
        <v>3567</v>
      </c>
      <c r="G1471" s="380" t="s">
        <v>3549</v>
      </c>
      <c r="H1471" s="381">
        <v>44357</v>
      </c>
      <c r="I1471" s="382"/>
      <c r="J1471" s="380" t="s">
        <v>3474</v>
      </c>
    </row>
    <row r="1472" spans="1:10" s="383" customFormat="1" ht="24" x14ac:dyDescent="0.25">
      <c r="A1472" s="377" t="s">
        <v>3621</v>
      </c>
      <c r="B1472" s="377" t="s">
        <v>3548</v>
      </c>
      <c r="C1472" s="380" t="s">
        <v>395</v>
      </c>
      <c r="D1472" s="378"/>
      <c r="E1472" s="379">
        <v>23600</v>
      </c>
      <c r="F1472" s="377" t="s">
        <v>3622</v>
      </c>
      <c r="G1472" s="380" t="s">
        <v>3549</v>
      </c>
      <c r="H1472" s="381">
        <v>44462</v>
      </c>
      <c r="I1472" s="382"/>
      <c r="J1472" s="380" t="s">
        <v>3474</v>
      </c>
    </row>
    <row r="1473" spans="1:10" s="383" customFormat="1" ht="24" x14ac:dyDescent="0.25">
      <c r="A1473" s="377" t="s">
        <v>3623</v>
      </c>
      <c r="B1473" s="377" t="s">
        <v>3548</v>
      </c>
      <c r="C1473" s="380" t="s">
        <v>395</v>
      </c>
      <c r="D1473" s="378"/>
      <c r="E1473" s="379">
        <v>23700</v>
      </c>
      <c r="F1473" s="377" t="s">
        <v>3624</v>
      </c>
      <c r="G1473" s="380" t="s">
        <v>3549</v>
      </c>
      <c r="H1473" s="381">
        <v>44355</v>
      </c>
      <c r="I1473" s="382"/>
      <c r="J1473" s="380" t="s">
        <v>3474</v>
      </c>
    </row>
    <row r="1474" spans="1:10" s="383" customFormat="1" ht="36" x14ac:dyDescent="0.25">
      <c r="A1474" s="377" t="s">
        <v>3625</v>
      </c>
      <c r="B1474" s="377" t="s">
        <v>3548</v>
      </c>
      <c r="C1474" s="380" t="s">
        <v>395</v>
      </c>
      <c r="D1474" s="378"/>
      <c r="E1474" s="379">
        <v>23770</v>
      </c>
      <c r="F1474" s="377" t="s">
        <v>3626</v>
      </c>
      <c r="G1474" s="380" t="s">
        <v>3549</v>
      </c>
      <c r="H1474" s="384">
        <v>44544</v>
      </c>
      <c r="I1474" s="382"/>
      <c r="J1474" s="380" t="s">
        <v>3474</v>
      </c>
    </row>
    <row r="1475" spans="1:10" s="383" customFormat="1" ht="13.5" x14ac:dyDescent="0.25">
      <c r="A1475" s="377" t="s">
        <v>3627</v>
      </c>
      <c r="B1475" s="377" t="s">
        <v>3548</v>
      </c>
      <c r="C1475" s="380" t="s">
        <v>395</v>
      </c>
      <c r="D1475" s="378"/>
      <c r="E1475" s="379">
        <v>23955</v>
      </c>
      <c r="F1475" s="377" t="s">
        <v>2167</v>
      </c>
      <c r="G1475" s="380" t="s">
        <v>3549</v>
      </c>
      <c r="H1475" s="381">
        <v>44412</v>
      </c>
      <c r="I1475" s="382"/>
      <c r="J1475" s="380" t="s">
        <v>3474</v>
      </c>
    </row>
    <row r="1476" spans="1:10" s="383" customFormat="1" ht="13.5" x14ac:dyDescent="0.25">
      <c r="A1476" s="377" t="s">
        <v>3627</v>
      </c>
      <c r="B1476" s="377" t="s">
        <v>3548</v>
      </c>
      <c r="C1476" s="380" t="s">
        <v>395</v>
      </c>
      <c r="D1476" s="378"/>
      <c r="E1476" s="379">
        <v>23955</v>
      </c>
      <c r="F1476" s="377" t="s">
        <v>2167</v>
      </c>
      <c r="G1476" s="380" t="s">
        <v>3549</v>
      </c>
      <c r="H1476" s="384">
        <v>44482</v>
      </c>
      <c r="I1476" s="382"/>
      <c r="J1476" s="380" t="s">
        <v>3474</v>
      </c>
    </row>
    <row r="1477" spans="1:10" s="383" customFormat="1" ht="13.5" x14ac:dyDescent="0.25">
      <c r="A1477" s="377" t="s">
        <v>3628</v>
      </c>
      <c r="B1477" s="377"/>
      <c r="C1477" s="380" t="s">
        <v>395</v>
      </c>
      <c r="D1477" s="378"/>
      <c r="E1477" s="379">
        <v>24000</v>
      </c>
      <c r="F1477" s="377" t="s">
        <v>3569</v>
      </c>
      <c r="G1477" s="380" t="s">
        <v>3549</v>
      </c>
      <c r="H1477" s="381">
        <v>44252</v>
      </c>
      <c r="I1477" s="382"/>
      <c r="J1477" s="380" t="s">
        <v>3474</v>
      </c>
    </row>
    <row r="1478" spans="1:10" s="383" customFormat="1" ht="24" x14ac:dyDescent="0.25">
      <c r="A1478" s="377" t="s">
        <v>3558</v>
      </c>
      <c r="B1478" s="377" t="s">
        <v>3548</v>
      </c>
      <c r="C1478" s="380" t="s">
        <v>395</v>
      </c>
      <c r="D1478" s="378"/>
      <c r="E1478" s="379">
        <v>24000</v>
      </c>
      <c r="F1478" s="377" t="s">
        <v>2500</v>
      </c>
      <c r="G1478" s="380" t="s">
        <v>3549</v>
      </c>
      <c r="H1478" s="381">
        <v>44362</v>
      </c>
      <c r="I1478" s="382"/>
      <c r="J1478" s="380" t="s">
        <v>3474</v>
      </c>
    </row>
    <row r="1479" spans="1:10" s="383" customFormat="1" ht="24" x14ac:dyDescent="0.25">
      <c r="A1479" s="377" t="s">
        <v>3629</v>
      </c>
      <c r="B1479" s="377" t="s">
        <v>3548</v>
      </c>
      <c r="C1479" s="380" t="s">
        <v>395</v>
      </c>
      <c r="D1479" s="378"/>
      <c r="E1479" s="379">
        <v>24255</v>
      </c>
      <c r="F1479" s="377" t="s">
        <v>3630</v>
      </c>
      <c r="G1479" s="380" t="s">
        <v>3549</v>
      </c>
      <c r="H1479" s="381">
        <v>44446</v>
      </c>
      <c r="I1479" s="382"/>
      <c r="J1479" s="380" t="s">
        <v>3474</v>
      </c>
    </row>
    <row r="1480" spans="1:10" s="383" customFormat="1" ht="24" x14ac:dyDescent="0.25">
      <c r="A1480" s="377" t="s">
        <v>3631</v>
      </c>
      <c r="B1480" s="377" t="s">
        <v>3548</v>
      </c>
      <c r="C1480" s="380" t="s">
        <v>395</v>
      </c>
      <c r="D1480" s="378"/>
      <c r="E1480" s="379">
        <v>24300</v>
      </c>
      <c r="F1480" s="377" t="s">
        <v>3632</v>
      </c>
      <c r="G1480" s="380" t="s">
        <v>3549</v>
      </c>
      <c r="H1480" s="381">
        <v>44308</v>
      </c>
      <c r="I1480" s="382"/>
      <c r="J1480" s="380" t="s">
        <v>3474</v>
      </c>
    </row>
    <row r="1481" spans="1:10" s="383" customFormat="1" ht="24" x14ac:dyDescent="0.25">
      <c r="A1481" s="377" t="s">
        <v>3562</v>
      </c>
      <c r="B1481" s="377" t="s">
        <v>3548</v>
      </c>
      <c r="C1481" s="380" t="s">
        <v>395</v>
      </c>
      <c r="D1481" s="378"/>
      <c r="E1481" s="379">
        <v>24475</v>
      </c>
      <c r="F1481" s="377" t="s">
        <v>3633</v>
      </c>
      <c r="G1481" s="380" t="s">
        <v>3549</v>
      </c>
      <c r="H1481" s="381">
        <v>44452</v>
      </c>
      <c r="I1481" s="382"/>
      <c r="J1481" s="380" t="s">
        <v>3474</v>
      </c>
    </row>
    <row r="1482" spans="1:10" s="383" customFormat="1" ht="24" x14ac:dyDescent="0.25">
      <c r="A1482" s="377" t="s">
        <v>3558</v>
      </c>
      <c r="B1482" s="377" t="s">
        <v>3548</v>
      </c>
      <c r="C1482" s="380" t="s">
        <v>395</v>
      </c>
      <c r="D1482" s="378"/>
      <c r="E1482" s="379">
        <v>24500</v>
      </c>
      <c r="F1482" s="377" t="s">
        <v>3559</v>
      </c>
      <c r="G1482" s="380" t="s">
        <v>3549</v>
      </c>
      <c r="H1482" s="381">
        <v>44455</v>
      </c>
      <c r="I1482" s="382"/>
      <c r="J1482" s="380" t="s">
        <v>3474</v>
      </c>
    </row>
    <row r="1483" spans="1:10" s="383" customFormat="1" ht="13.5" x14ac:dyDescent="0.25">
      <c r="A1483" s="377" t="s">
        <v>3634</v>
      </c>
      <c r="B1483" s="377" t="s">
        <v>3548</v>
      </c>
      <c r="C1483" s="380" t="s">
        <v>395</v>
      </c>
      <c r="D1483" s="378"/>
      <c r="E1483" s="379">
        <v>24500</v>
      </c>
      <c r="F1483" s="377" t="s">
        <v>1984</v>
      </c>
      <c r="G1483" s="380" t="s">
        <v>3549</v>
      </c>
      <c r="H1483" s="384">
        <v>44544</v>
      </c>
      <c r="I1483" s="382"/>
      <c r="J1483" s="380" t="s">
        <v>3474</v>
      </c>
    </row>
    <row r="1484" spans="1:10" s="383" customFormat="1" ht="24" x14ac:dyDescent="0.25">
      <c r="A1484" s="377" t="s">
        <v>3635</v>
      </c>
      <c r="B1484" s="377" t="s">
        <v>3548</v>
      </c>
      <c r="C1484" s="380" t="s">
        <v>395</v>
      </c>
      <c r="D1484" s="378"/>
      <c r="E1484" s="379">
        <v>24550</v>
      </c>
      <c r="F1484" s="377" t="s">
        <v>3636</v>
      </c>
      <c r="G1484" s="380" t="s">
        <v>3549</v>
      </c>
      <c r="H1484" s="384">
        <v>44561</v>
      </c>
      <c r="I1484" s="382"/>
      <c r="J1484" s="380" t="s">
        <v>3474</v>
      </c>
    </row>
    <row r="1485" spans="1:10" s="383" customFormat="1" ht="13.5" x14ac:dyDescent="0.25">
      <c r="A1485" s="377" t="s">
        <v>3637</v>
      </c>
      <c r="B1485" s="377" t="s">
        <v>3548</v>
      </c>
      <c r="C1485" s="380" t="s">
        <v>395</v>
      </c>
      <c r="D1485" s="378"/>
      <c r="E1485" s="379">
        <v>24563.75</v>
      </c>
      <c r="F1485" s="377" t="s">
        <v>3638</v>
      </c>
      <c r="G1485" s="380" t="s">
        <v>3549</v>
      </c>
      <c r="H1485" s="381">
        <v>44470</v>
      </c>
      <c r="I1485" s="382"/>
      <c r="J1485" s="380" t="s">
        <v>3474</v>
      </c>
    </row>
    <row r="1486" spans="1:10" s="383" customFormat="1" ht="24" x14ac:dyDescent="0.25">
      <c r="A1486" s="377" t="s">
        <v>3562</v>
      </c>
      <c r="B1486" s="377" t="s">
        <v>3548</v>
      </c>
      <c r="C1486" s="380" t="s">
        <v>395</v>
      </c>
      <c r="D1486" s="378"/>
      <c r="E1486" s="379">
        <v>24750</v>
      </c>
      <c r="F1486" s="377" t="s">
        <v>3639</v>
      </c>
      <c r="G1486" s="380" t="s">
        <v>3549</v>
      </c>
      <c r="H1486" s="381">
        <v>44301</v>
      </c>
      <c r="I1486" s="382"/>
      <c r="J1486" s="380" t="s">
        <v>3474</v>
      </c>
    </row>
    <row r="1487" spans="1:10" s="383" customFormat="1" ht="24" x14ac:dyDescent="0.25">
      <c r="A1487" s="377" t="s">
        <v>3640</v>
      </c>
      <c r="B1487" s="377" t="s">
        <v>3548</v>
      </c>
      <c r="C1487" s="380" t="s">
        <v>395</v>
      </c>
      <c r="D1487" s="378"/>
      <c r="E1487" s="379">
        <v>24840</v>
      </c>
      <c r="F1487" s="377" t="s">
        <v>3641</v>
      </c>
      <c r="G1487" s="380" t="s">
        <v>3549</v>
      </c>
      <c r="H1487" s="384">
        <v>44559</v>
      </c>
      <c r="I1487" s="382"/>
      <c r="J1487" s="380" t="s">
        <v>3474</v>
      </c>
    </row>
    <row r="1488" spans="1:10" s="383" customFormat="1" ht="24" x14ac:dyDescent="0.25">
      <c r="A1488" s="377" t="s">
        <v>3591</v>
      </c>
      <c r="B1488" s="377" t="s">
        <v>3548</v>
      </c>
      <c r="C1488" s="380" t="s">
        <v>395</v>
      </c>
      <c r="D1488" s="378"/>
      <c r="E1488" s="379">
        <v>25060</v>
      </c>
      <c r="F1488" s="377" t="s">
        <v>3592</v>
      </c>
      <c r="G1488" s="380" t="s">
        <v>3549</v>
      </c>
      <c r="H1488" s="381">
        <v>44354</v>
      </c>
      <c r="I1488" s="382"/>
      <c r="J1488" s="380" t="s">
        <v>3474</v>
      </c>
    </row>
    <row r="1489" spans="1:10" s="383" customFormat="1" ht="24" x14ac:dyDescent="0.25">
      <c r="A1489" s="377" t="s">
        <v>3642</v>
      </c>
      <c r="B1489" s="377" t="s">
        <v>3548</v>
      </c>
      <c r="C1489" s="380" t="s">
        <v>395</v>
      </c>
      <c r="D1489" s="378"/>
      <c r="E1489" s="379">
        <v>25147.599999999999</v>
      </c>
      <c r="F1489" s="377" t="s">
        <v>3592</v>
      </c>
      <c r="G1489" s="380" t="s">
        <v>3549</v>
      </c>
      <c r="H1489" s="381">
        <v>44435</v>
      </c>
      <c r="I1489" s="382"/>
      <c r="J1489" s="380" t="s">
        <v>3474</v>
      </c>
    </row>
    <row r="1490" spans="1:10" s="383" customFormat="1" ht="24" x14ac:dyDescent="0.25">
      <c r="A1490" s="377" t="s">
        <v>3643</v>
      </c>
      <c r="B1490" s="377" t="s">
        <v>3548</v>
      </c>
      <c r="C1490" s="380" t="s">
        <v>395</v>
      </c>
      <c r="D1490" s="378"/>
      <c r="E1490" s="379">
        <v>25280</v>
      </c>
      <c r="F1490" s="377" t="s">
        <v>3557</v>
      </c>
      <c r="G1490" s="380" t="s">
        <v>3549</v>
      </c>
      <c r="H1490" s="381">
        <v>44435</v>
      </c>
      <c r="I1490" s="382"/>
      <c r="J1490" s="380" t="s">
        <v>3474</v>
      </c>
    </row>
    <row r="1491" spans="1:10" s="383" customFormat="1" ht="13.5" x14ac:dyDescent="0.25">
      <c r="A1491" s="377" t="s">
        <v>3576</v>
      </c>
      <c r="B1491" s="377" t="s">
        <v>3548</v>
      </c>
      <c r="C1491" s="380" t="s">
        <v>395</v>
      </c>
      <c r="D1491" s="378"/>
      <c r="E1491" s="379">
        <v>25300</v>
      </c>
      <c r="F1491" s="377" t="s">
        <v>3644</v>
      </c>
      <c r="G1491" s="380" t="s">
        <v>3549</v>
      </c>
      <c r="H1491" s="381">
        <v>44294</v>
      </c>
      <c r="I1491" s="382"/>
      <c r="J1491" s="380" t="s">
        <v>3474</v>
      </c>
    </row>
    <row r="1492" spans="1:10" s="383" customFormat="1" ht="48" x14ac:dyDescent="0.25">
      <c r="A1492" s="377" t="s">
        <v>3645</v>
      </c>
      <c r="B1492" s="377" t="s">
        <v>3548</v>
      </c>
      <c r="C1492" s="380" t="s">
        <v>395</v>
      </c>
      <c r="D1492" s="378"/>
      <c r="E1492" s="379">
        <v>25550</v>
      </c>
      <c r="F1492" s="377" t="s">
        <v>3610</v>
      </c>
      <c r="G1492" s="380" t="s">
        <v>3549</v>
      </c>
      <c r="H1492" s="381">
        <v>44460</v>
      </c>
      <c r="I1492" s="382"/>
      <c r="J1492" s="380" t="s">
        <v>3474</v>
      </c>
    </row>
    <row r="1493" spans="1:10" s="383" customFormat="1" ht="24" x14ac:dyDescent="0.25">
      <c r="A1493" s="377" t="s">
        <v>3646</v>
      </c>
      <c r="B1493" s="377" t="s">
        <v>3548</v>
      </c>
      <c r="C1493" s="380" t="s">
        <v>395</v>
      </c>
      <c r="D1493" s="378"/>
      <c r="E1493" s="379">
        <v>25559.599999999999</v>
      </c>
      <c r="F1493" s="377" t="s">
        <v>3636</v>
      </c>
      <c r="G1493" s="380" t="s">
        <v>3549</v>
      </c>
      <c r="H1493" s="381">
        <v>44536</v>
      </c>
      <c r="I1493" s="382"/>
      <c r="J1493" s="380" t="s">
        <v>3474</v>
      </c>
    </row>
    <row r="1494" spans="1:10" s="383" customFormat="1" ht="13.5" x14ac:dyDescent="0.25">
      <c r="A1494" s="377" t="s">
        <v>3601</v>
      </c>
      <c r="B1494" s="377" t="s">
        <v>3548</v>
      </c>
      <c r="C1494" s="380" t="s">
        <v>395</v>
      </c>
      <c r="D1494" s="378"/>
      <c r="E1494" s="379">
        <v>25800</v>
      </c>
      <c r="F1494" s="377" t="s">
        <v>3602</v>
      </c>
      <c r="G1494" s="380" t="s">
        <v>3549</v>
      </c>
      <c r="H1494" s="381">
        <v>44505</v>
      </c>
      <c r="I1494" s="382"/>
      <c r="J1494" s="380" t="s">
        <v>3474</v>
      </c>
    </row>
    <row r="1495" spans="1:10" s="383" customFormat="1" ht="13.5" x14ac:dyDescent="0.25">
      <c r="A1495" s="377" t="s">
        <v>3647</v>
      </c>
      <c r="B1495" s="377" t="s">
        <v>3548</v>
      </c>
      <c r="C1495" s="380" t="s">
        <v>395</v>
      </c>
      <c r="D1495" s="378"/>
      <c r="E1495" s="379">
        <v>25885</v>
      </c>
      <c r="F1495" s="377" t="s">
        <v>3594</v>
      </c>
      <c r="G1495" s="380" t="s">
        <v>3549</v>
      </c>
      <c r="H1495" s="381">
        <v>44302</v>
      </c>
      <c r="I1495" s="382"/>
      <c r="J1495" s="380" t="s">
        <v>3474</v>
      </c>
    </row>
    <row r="1496" spans="1:10" s="383" customFormat="1" ht="13.5" x14ac:dyDescent="0.25">
      <c r="A1496" s="377" t="s">
        <v>3648</v>
      </c>
      <c r="B1496" s="377" t="s">
        <v>3548</v>
      </c>
      <c r="C1496" s="380" t="s">
        <v>395</v>
      </c>
      <c r="D1496" s="378"/>
      <c r="E1496" s="379">
        <v>25900</v>
      </c>
      <c r="F1496" s="377" t="s">
        <v>3649</v>
      </c>
      <c r="G1496" s="380" t="s">
        <v>3549</v>
      </c>
      <c r="H1496" s="381">
        <v>44308</v>
      </c>
      <c r="I1496" s="382"/>
      <c r="J1496" s="380" t="s">
        <v>3474</v>
      </c>
    </row>
    <row r="1497" spans="1:10" s="383" customFormat="1" ht="24" x14ac:dyDescent="0.25">
      <c r="A1497" s="377" t="s">
        <v>3650</v>
      </c>
      <c r="B1497" s="377" t="s">
        <v>3548</v>
      </c>
      <c r="C1497" s="380" t="s">
        <v>395</v>
      </c>
      <c r="D1497" s="378"/>
      <c r="E1497" s="379">
        <v>26230</v>
      </c>
      <c r="F1497" s="377" t="s">
        <v>3592</v>
      </c>
      <c r="G1497" s="380" t="s">
        <v>3549</v>
      </c>
      <c r="H1497" s="381">
        <v>44281</v>
      </c>
      <c r="I1497" s="382"/>
      <c r="J1497" s="380" t="s">
        <v>3474</v>
      </c>
    </row>
    <row r="1498" spans="1:10" s="383" customFormat="1" ht="24" x14ac:dyDescent="0.25">
      <c r="A1498" s="377" t="s">
        <v>3651</v>
      </c>
      <c r="B1498" s="377" t="s">
        <v>3553</v>
      </c>
      <c r="C1498" s="380" t="s">
        <v>395</v>
      </c>
      <c r="D1498" s="378"/>
      <c r="E1498" s="379">
        <v>26261.14</v>
      </c>
      <c r="F1498" s="377" t="s">
        <v>3554</v>
      </c>
      <c r="G1498" s="380" t="s">
        <v>3549</v>
      </c>
      <c r="H1498" s="381">
        <v>44256</v>
      </c>
      <c r="I1498" s="382"/>
      <c r="J1498" s="380" t="s">
        <v>3474</v>
      </c>
    </row>
    <row r="1499" spans="1:10" s="383" customFormat="1" ht="24" x14ac:dyDescent="0.25">
      <c r="A1499" s="377" t="s">
        <v>3645</v>
      </c>
      <c r="B1499" s="377" t="s">
        <v>3548</v>
      </c>
      <c r="C1499" s="380" t="s">
        <v>395</v>
      </c>
      <c r="D1499" s="378"/>
      <c r="E1499" s="379">
        <v>26400</v>
      </c>
      <c r="F1499" s="377" t="s">
        <v>2940</v>
      </c>
      <c r="G1499" s="380" t="s">
        <v>3549</v>
      </c>
      <c r="H1499" s="381">
        <v>44298</v>
      </c>
      <c r="I1499" s="382"/>
      <c r="J1499" s="380" t="s">
        <v>3474</v>
      </c>
    </row>
    <row r="1500" spans="1:10" s="383" customFormat="1" ht="24" x14ac:dyDescent="0.25">
      <c r="A1500" s="377" t="s">
        <v>3652</v>
      </c>
      <c r="B1500" s="377" t="s">
        <v>3548</v>
      </c>
      <c r="C1500" s="380" t="s">
        <v>395</v>
      </c>
      <c r="D1500" s="378"/>
      <c r="E1500" s="379">
        <v>26400</v>
      </c>
      <c r="F1500" s="377" t="s">
        <v>3592</v>
      </c>
      <c r="G1500" s="380" t="s">
        <v>3549</v>
      </c>
      <c r="H1500" s="381">
        <v>44435</v>
      </c>
      <c r="I1500" s="382"/>
      <c r="J1500" s="380" t="s">
        <v>3474</v>
      </c>
    </row>
    <row r="1501" spans="1:10" s="383" customFormat="1" ht="24" x14ac:dyDescent="0.25">
      <c r="A1501" s="377" t="s">
        <v>3653</v>
      </c>
      <c r="B1501" s="377"/>
      <c r="C1501" s="380" t="s">
        <v>395</v>
      </c>
      <c r="D1501" s="378"/>
      <c r="E1501" s="379">
        <v>26520</v>
      </c>
      <c r="F1501" s="377" t="s">
        <v>3654</v>
      </c>
      <c r="G1501" s="380" t="s">
        <v>3549</v>
      </c>
      <c r="H1501" s="384">
        <v>44557</v>
      </c>
      <c r="I1501" s="382"/>
      <c r="J1501" s="380" t="s">
        <v>3474</v>
      </c>
    </row>
    <row r="1502" spans="1:10" s="383" customFormat="1" ht="48" x14ac:dyDescent="0.25">
      <c r="A1502" s="377" t="s">
        <v>3655</v>
      </c>
      <c r="B1502" s="377" t="s">
        <v>3548</v>
      </c>
      <c r="C1502" s="380" t="s">
        <v>395</v>
      </c>
      <c r="D1502" s="378"/>
      <c r="E1502" s="379">
        <v>26640</v>
      </c>
      <c r="F1502" s="377" t="s">
        <v>3610</v>
      </c>
      <c r="G1502" s="380" t="s">
        <v>3549</v>
      </c>
      <c r="H1502" s="384">
        <v>44543</v>
      </c>
      <c r="I1502" s="382"/>
      <c r="J1502" s="380" t="s">
        <v>3474</v>
      </c>
    </row>
    <row r="1503" spans="1:10" s="383" customFormat="1" ht="48" x14ac:dyDescent="0.25">
      <c r="A1503" s="377" t="s">
        <v>3656</v>
      </c>
      <c r="B1503" s="377" t="s">
        <v>3548</v>
      </c>
      <c r="C1503" s="380" t="s">
        <v>395</v>
      </c>
      <c r="D1503" s="378"/>
      <c r="E1503" s="379">
        <v>26682.400000000001</v>
      </c>
      <c r="F1503" s="377" t="s">
        <v>3567</v>
      </c>
      <c r="G1503" s="380" t="s">
        <v>3549</v>
      </c>
      <c r="H1503" s="381">
        <v>44418</v>
      </c>
      <c r="I1503" s="382"/>
      <c r="J1503" s="380" t="s">
        <v>3474</v>
      </c>
    </row>
    <row r="1504" spans="1:10" s="383" customFormat="1" ht="24" x14ac:dyDescent="0.25">
      <c r="A1504" s="377" t="s">
        <v>3550</v>
      </c>
      <c r="B1504" s="377" t="s">
        <v>3548</v>
      </c>
      <c r="C1504" s="380" t="s">
        <v>395</v>
      </c>
      <c r="D1504" s="378"/>
      <c r="E1504" s="379">
        <v>27360</v>
      </c>
      <c r="F1504" s="377" t="s">
        <v>2940</v>
      </c>
      <c r="G1504" s="380" t="s">
        <v>3549</v>
      </c>
      <c r="H1504" s="381">
        <v>44292</v>
      </c>
      <c r="I1504" s="382"/>
      <c r="J1504" s="380" t="s">
        <v>3474</v>
      </c>
    </row>
    <row r="1505" spans="1:10" s="383" customFormat="1" ht="24" x14ac:dyDescent="0.25">
      <c r="A1505" s="377" t="s">
        <v>3550</v>
      </c>
      <c r="B1505" s="377" t="s">
        <v>3548</v>
      </c>
      <c r="C1505" s="380" t="s">
        <v>395</v>
      </c>
      <c r="D1505" s="378"/>
      <c r="E1505" s="379">
        <v>27500</v>
      </c>
      <c r="F1505" s="377" t="s">
        <v>3657</v>
      </c>
      <c r="G1505" s="380" t="s">
        <v>3549</v>
      </c>
      <c r="H1505" s="381">
        <v>44292</v>
      </c>
      <c r="I1505" s="382"/>
      <c r="J1505" s="380" t="s">
        <v>3474</v>
      </c>
    </row>
    <row r="1506" spans="1:10" s="383" customFormat="1" ht="24" x14ac:dyDescent="0.25">
      <c r="A1506" s="377" t="s">
        <v>3576</v>
      </c>
      <c r="B1506" s="377" t="s">
        <v>3548</v>
      </c>
      <c r="C1506" s="380" t="s">
        <v>395</v>
      </c>
      <c r="D1506" s="378"/>
      <c r="E1506" s="379">
        <v>27566.799999999999</v>
      </c>
      <c r="F1506" s="377" t="s">
        <v>3559</v>
      </c>
      <c r="G1506" s="380" t="s">
        <v>3549</v>
      </c>
      <c r="H1506" s="384">
        <v>44487</v>
      </c>
      <c r="I1506" s="382"/>
      <c r="J1506" s="380" t="s">
        <v>3474</v>
      </c>
    </row>
    <row r="1507" spans="1:10" s="383" customFormat="1" ht="36" x14ac:dyDescent="0.25">
      <c r="A1507" s="377" t="s">
        <v>3550</v>
      </c>
      <c r="B1507" s="377" t="s">
        <v>3548</v>
      </c>
      <c r="C1507" s="380" t="s">
        <v>395</v>
      </c>
      <c r="D1507" s="378"/>
      <c r="E1507" s="379">
        <v>27623.4</v>
      </c>
      <c r="F1507" s="377" t="s">
        <v>3658</v>
      </c>
      <c r="G1507" s="380" t="s">
        <v>3549</v>
      </c>
      <c r="H1507" s="381">
        <v>44292</v>
      </c>
      <c r="I1507" s="382"/>
      <c r="J1507" s="380" t="s">
        <v>3474</v>
      </c>
    </row>
    <row r="1508" spans="1:10" s="383" customFormat="1" ht="13.5" x14ac:dyDescent="0.25">
      <c r="A1508" s="377" t="s">
        <v>3659</v>
      </c>
      <c r="B1508" s="377" t="s">
        <v>3548</v>
      </c>
      <c r="C1508" s="380" t="s">
        <v>395</v>
      </c>
      <c r="D1508" s="378"/>
      <c r="E1508" s="379">
        <v>27638</v>
      </c>
      <c r="F1508" s="377" t="s">
        <v>3556</v>
      </c>
      <c r="G1508" s="380" t="s">
        <v>3549</v>
      </c>
      <c r="H1508" s="384">
        <v>44544</v>
      </c>
      <c r="I1508" s="382"/>
      <c r="J1508" s="380" t="s">
        <v>3474</v>
      </c>
    </row>
    <row r="1509" spans="1:10" s="383" customFormat="1" ht="24" x14ac:dyDescent="0.25">
      <c r="A1509" s="377" t="s">
        <v>3660</v>
      </c>
      <c r="B1509" s="377" t="s">
        <v>3548</v>
      </c>
      <c r="C1509" s="380" t="s">
        <v>395</v>
      </c>
      <c r="D1509" s="378"/>
      <c r="E1509" s="379">
        <v>27900</v>
      </c>
      <c r="F1509" s="377" t="s">
        <v>3649</v>
      </c>
      <c r="G1509" s="380" t="s">
        <v>3549</v>
      </c>
      <c r="H1509" s="381">
        <v>44281</v>
      </c>
      <c r="I1509" s="382"/>
      <c r="J1509" s="380" t="s">
        <v>3474</v>
      </c>
    </row>
    <row r="1510" spans="1:10" s="383" customFormat="1" ht="48" x14ac:dyDescent="0.25">
      <c r="A1510" s="377" t="s">
        <v>3661</v>
      </c>
      <c r="B1510" s="377" t="s">
        <v>3548</v>
      </c>
      <c r="C1510" s="380" t="s">
        <v>395</v>
      </c>
      <c r="D1510" s="378"/>
      <c r="E1510" s="379">
        <v>27991.8</v>
      </c>
      <c r="F1510" s="377" t="s">
        <v>3567</v>
      </c>
      <c r="G1510" s="380" t="s">
        <v>3549</v>
      </c>
      <c r="H1510" s="384">
        <v>44557</v>
      </c>
      <c r="I1510" s="382"/>
      <c r="J1510" s="380" t="s">
        <v>3474</v>
      </c>
    </row>
    <row r="1511" spans="1:10" s="383" customFormat="1" ht="24" x14ac:dyDescent="0.25">
      <c r="A1511" s="377" t="s">
        <v>3662</v>
      </c>
      <c r="B1511" s="377" t="s">
        <v>3548</v>
      </c>
      <c r="C1511" s="380" t="s">
        <v>395</v>
      </c>
      <c r="D1511" s="378"/>
      <c r="E1511" s="379">
        <v>28304.7</v>
      </c>
      <c r="F1511" s="377" t="s">
        <v>3663</v>
      </c>
      <c r="G1511" s="380" t="s">
        <v>3549</v>
      </c>
      <c r="H1511" s="384">
        <v>44561</v>
      </c>
      <c r="I1511" s="382"/>
      <c r="J1511" s="380" t="s">
        <v>3474</v>
      </c>
    </row>
    <row r="1512" spans="1:10" s="383" customFormat="1" ht="24" x14ac:dyDescent="0.25">
      <c r="A1512" s="377" t="s">
        <v>3664</v>
      </c>
      <c r="B1512" s="377" t="s">
        <v>3548</v>
      </c>
      <c r="C1512" s="380" t="s">
        <v>395</v>
      </c>
      <c r="D1512" s="378"/>
      <c r="E1512" s="379">
        <v>28592</v>
      </c>
      <c r="F1512" s="377" t="s">
        <v>3665</v>
      </c>
      <c r="G1512" s="380" t="s">
        <v>3549</v>
      </c>
      <c r="H1512" s="381">
        <v>44326</v>
      </c>
      <c r="I1512" s="382"/>
      <c r="J1512" s="380" t="s">
        <v>3474</v>
      </c>
    </row>
    <row r="1513" spans="1:10" s="383" customFormat="1" ht="13.5" x14ac:dyDescent="0.25">
      <c r="A1513" s="377" t="s">
        <v>3666</v>
      </c>
      <c r="B1513" s="377" t="s">
        <v>3548</v>
      </c>
      <c r="C1513" s="380" t="s">
        <v>395</v>
      </c>
      <c r="D1513" s="378"/>
      <c r="E1513" s="379">
        <v>28700</v>
      </c>
      <c r="F1513" s="377" t="s">
        <v>3667</v>
      </c>
      <c r="G1513" s="380" t="s">
        <v>3549</v>
      </c>
      <c r="H1513" s="384">
        <v>44524</v>
      </c>
      <c r="I1513" s="382"/>
      <c r="J1513" s="380" t="s">
        <v>3474</v>
      </c>
    </row>
    <row r="1514" spans="1:10" s="383" customFormat="1" ht="24" x14ac:dyDescent="0.25">
      <c r="A1514" s="377" t="s">
        <v>3668</v>
      </c>
      <c r="B1514" s="377"/>
      <c r="C1514" s="380" t="s">
        <v>395</v>
      </c>
      <c r="D1514" s="378"/>
      <c r="E1514" s="379">
        <v>28742.11</v>
      </c>
      <c r="F1514" s="377" t="s">
        <v>3575</v>
      </c>
      <c r="G1514" s="380" t="s">
        <v>3549</v>
      </c>
      <c r="H1514" s="384">
        <v>44559</v>
      </c>
      <c r="I1514" s="382"/>
      <c r="J1514" s="380" t="s">
        <v>3474</v>
      </c>
    </row>
    <row r="1515" spans="1:10" s="383" customFormat="1" ht="24" x14ac:dyDescent="0.25">
      <c r="A1515" s="377" t="s">
        <v>3669</v>
      </c>
      <c r="B1515" s="377" t="s">
        <v>3548</v>
      </c>
      <c r="C1515" s="380" t="s">
        <v>395</v>
      </c>
      <c r="D1515" s="378"/>
      <c r="E1515" s="379">
        <v>28786.93</v>
      </c>
      <c r="F1515" s="377" t="s">
        <v>3670</v>
      </c>
      <c r="G1515" s="380" t="s">
        <v>3549</v>
      </c>
      <c r="H1515" s="381">
        <v>44539</v>
      </c>
      <c r="I1515" s="382"/>
      <c r="J1515" s="380" t="s">
        <v>3474</v>
      </c>
    </row>
    <row r="1516" spans="1:10" s="383" customFormat="1" ht="24" x14ac:dyDescent="0.25">
      <c r="A1516" s="377" t="s">
        <v>3645</v>
      </c>
      <c r="B1516" s="377" t="s">
        <v>3548</v>
      </c>
      <c r="C1516" s="380" t="s">
        <v>395</v>
      </c>
      <c r="D1516" s="378"/>
      <c r="E1516" s="379">
        <v>28800</v>
      </c>
      <c r="F1516" s="377" t="s">
        <v>2940</v>
      </c>
      <c r="G1516" s="380" t="s">
        <v>3549</v>
      </c>
      <c r="H1516" s="381">
        <v>44298</v>
      </c>
      <c r="I1516" s="382"/>
      <c r="J1516" s="380" t="s">
        <v>3474</v>
      </c>
    </row>
    <row r="1517" spans="1:10" s="383" customFormat="1" ht="13.5" x14ac:dyDescent="0.25">
      <c r="A1517" s="377" t="s">
        <v>3671</v>
      </c>
      <c r="B1517" s="377" t="s">
        <v>3548</v>
      </c>
      <c r="C1517" s="380" t="s">
        <v>395</v>
      </c>
      <c r="D1517" s="378"/>
      <c r="E1517" s="379">
        <v>28823.86</v>
      </c>
      <c r="F1517" s="377" t="s">
        <v>3672</v>
      </c>
      <c r="G1517" s="380" t="s">
        <v>3549</v>
      </c>
      <c r="H1517" s="381">
        <v>44532</v>
      </c>
      <c r="I1517" s="382"/>
      <c r="J1517" s="380" t="s">
        <v>3474</v>
      </c>
    </row>
    <row r="1518" spans="1:10" s="383" customFormat="1" ht="24" x14ac:dyDescent="0.25">
      <c r="A1518" s="377" t="s">
        <v>3673</v>
      </c>
      <c r="B1518" s="377" t="s">
        <v>3548</v>
      </c>
      <c r="C1518" s="380" t="s">
        <v>395</v>
      </c>
      <c r="D1518" s="378"/>
      <c r="E1518" s="379">
        <v>28997.64</v>
      </c>
      <c r="F1518" s="377" t="s">
        <v>3670</v>
      </c>
      <c r="G1518" s="380" t="s">
        <v>3549</v>
      </c>
      <c r="H1518" s="381">
        <v>44418</v>
      </c>
      <c r="I1518" s="382"/>
      <c r="J1518" s="380" t="s">
        <v>3474</v>
      </c>
    </row>
    <row r="1519" spans="1:10" s="383" customFormat="1" ht="48" x14ac:dyDescent="0.25">
      <c r="A1519" s="377" t="s">
        <v>3674</v>
      </c>
      <c r="B1519" s="377" t="s">
        <v>3548</v>
      </c>
      <c r="C1519" s="380" t="s">
        <v>395</v>
      </c>
      <c r="D1519" s="378"/>
      <c r="E1519" s="379">
        <v>28997.87</v>
      </c>
      <c r="F1519" s="377" t="s">
        <v>3675</v>
      </c>
      <c r="G1519" s="380" t="s">
        <v>3549</v>
      </c>
      <c r="H1519" s="384">
        <v>44540</v>
      </c>
      <c r="I1519" s="382"/>
      <c r="J1519" s="380" t="s">
        <v>3474</v>
      </c>
    </row>
    <row r="1520" spans="1:10" s="383" customFormat="1" ht="24" x14ac:dyDescent="0.25">
      <c r="A1520" s="377" t="s">
        <v>3676</v>
      </c>
      <c r="B1520" s="377" t="s">
        <v>3548</v>
      </c>
      <c r="C1520" s="380" t="s">
        <v>395</v>
      </c>
      <c r="D1520" s="378"/>
      <c r="E1520" s="379">
        <v>29000</v>
      </c>
      <c r="F1520" s="377" t="s">
        <v>2170</v>
      </c>
      <c r="G1520" s="380" t="s">
        <v>3549</v>
      </c>
      <c r="H1520" s="384">
        <v>44561</v>
      </c>
      <c r="I1520" s="382"/>
      <c r="J1520" s="380" t="s">
        <v>3474</v>
      </c>
    </row>
    <row r="1521" spans="1:10" s="383" customFormat="1" ht="13.5" x14ac:dyDescent="0.25">
      <c r="A1521" s="377" t="s">
        <v>3677</v>
      </c>
      <c r="B1521" s="377"/>
      <c r="C1521" s="380" t="s">
        <v>395</v>
      </c>
      <c r="D1521" s="378"/>
      <c r="E1521" s="379">
        <v>29280</v>
      </c>
      <c r="F1521" s="377" t="s">
        <v>3569</v>
      </c>
      <c r="G1521" s="380" t="s">
        <v>3549</v>
      </c>
      <c r="H1521" s="381">
        <v>44252</v>
      </c>
      <c r="I1521" s="382"/>
      <c r="J1521" s="380" t="s">
        <v>3474</v>
      </c>
    </row>
    <row r="1522" spans="1:10" s="383" customFormat="1" ht="48" x14ac:dyDescent="0.25">
      <c r="A1522" s="377" t="s">
        <v>3576</v>
      </c>
      <c r="B1522" s="377" t="s">
        <v>3548</v>
      </c>
      <c r="C1522" s="380" t="s">
        <v>395</v>
      </c>
      <c r="D1522" s="378"/>
      <c r="E1522" s="379">
        <v>29400</v>
      </c>
      <c r="F1522" s="377" t="s">
        <v>3678</v>
      </c>
      <c r="G1522" s="380" t="s">
        <v>3549</v>
      </c>
      <c r="H1522" s="381">
        <v>44456</v>
      </c>
      <c r="I1522" s="382"/>
      <c r="J1522" s="380" t="s">
        <v>3474</v>
      </c>
    </row>
    <row r="1523" spans="1:10" s="383" customFormat="1" ht="13.5" x14ac:dyDescent="0.25">
      <c r="A1523" s="377" t="s">
        <v>3597</v>
      </c>
      <c r="B1523" s="377" t="s">
        <v>3548</v>
      </c>
      <c r="C1523" s="380" t="s">
        <v>395</v>
      </c>
      <c r="D1523" s="378"/>
      <c r="E1523" s="379">
        <v>29428.07</v>
      </c>
      <c r="F1523" s="377" t="s">
        <v>3598</v>
      </c>
      <c r="G1523" s="380" t="s">
        <v>3549</v>
      </c>
      <c r="H1523" s="381">
        <v>44469</v>
      </c>
      <c r="I1523" s="382"/>
      <c r="J1523" s="380" t="s">
        <v>3474</v>
      </c>
    </row>
    <row r="1524" spans="1:10" s="383" customFormat="1" ht="24" x14ac:dyDescent="0.25">
      <c r="A1524" s="377" t="s">
        <v>3679</v>
      </c>
      <c r="B1524" s="377" t="s">
        <v>3548</v>
      </c>
      <c r="C1524" s="380" t="s">
        <v>395</v>
      </c>
      <c r="D1524" s="378"/>
      <c r="E1524" s="379">
        <v>29549.1</v>
      </c>
      <c r="F1524" s="377" t="s">
        <v>3663</v>
      </c>
      <c r="G1524" s="380" t="s">
        <v>3549</v>
      </c>
      <c r="H1524" s="381">
        <v>44509</v>
      </c>
      <c r="I1524" s="382"/>
      <c r="J1524" s="380" t="s">
        <v>3474</v>
      </c>
    </row>
    <row r="1525" spans="1:10" s="383" customFormat="1" ht="24" x14ac:dyDescent="0.25">
      <c r="A1525" s="377" t="s">
        <v>3645</v>
      </c>
      <c r="B1525" s="377" t="s">
        <v>3548</v>
      </c>
      <c r="C1525" s="380" t="s">
        <v>395</v>
      </c>
      <c r="D1525" s="378"/>
      <c r="E1525" s="379">
        <v>29700</v>
      </c>
      <c r="F1525" s="377" t="s">
        <v>2940</v>
      </c>
      <c r="G1525" s="380" t="s">
        <v>3549</v>
      </c>
      <c r="H1525" s="381">
        <v>44298</v>
      </c>
      <c r="I1525" s="382"/>
      <c r="J1525" s="380" t="s">
        <v>3474</v>
      </c>
    </row>
    <row r="1526" spans="1:10" s="383" customFormat="1" ht="13.5" x14ac:dyDescent="0.25">
      <c r="A1526" s="377" t="s">
        <v>3680</v>
      </c>
      <c r="B1526" s="377" t="s">
        <v>3548</v>
      </c>
      <c r="C1526" s="380" t="s">
        <v>395</v>
      </c>
      <c r="D1526" s="378"/>
      <c r="E1526" s="379">
        <v>29700</v>
      </c>
      <c r="F1526" s="377" t="s">
        <v>3681</v>
      </c>
      <c r="G1526" s="380" t="s">
        <v>3549</v>
      </c>
      <c r="H1526" s="381">
        <v>44504</v>
      </c>
      <c r="I1526" s="382"/>
      <c r="J1526" s="380" t="s">
        <v>3474</v>
      </c>
    </row>
    <row r="1527" spans="1:10" s="383" customFormat="1" ht="36" x14ac:dyDescent="0.25">
      <c r="A1527" s="377" t="s">
        <v>3613</v>
      </c>
      <c r="B1527" s="377" t="s">
        <v>3548</v>
      </c>
      <c r="C1527" s="380" t="s">
        <v>395</v>
      </c>
      <c r="D1527" s="378"/>
      <c r="E1527" s="379">
        <v>29736</v>
      </c>
      <c r="F1527" s="377" t="s">
        <v>3682</v>
      </c>
      <c r="G1527" s="380" t="s">
        <v>3549</v>
      </c>
      <c r="H1527" s="381">
        <v>44334</v>
      </c>
      <c r="I1527" s="382"/>
      <c r="J1527" s="380" t="s">
        <v>3474</v>
      </c>
    </row>
    <row r="1528" spans="1:10" s="383" customFormat="1" ht="48" x14ac:dyDescent="0.25">
      <c r="A1528" s="377" t="s">
        <v>3683</v>
      </c>
      <c r="B1528" s="377" t="s">
        <v>3548</v>
      </c>
      <c r="C1528" s="380" t="s">
        <v>395</v>
      </c>
      <c r="D1528" s="378"/>
      <c r="E1528" s="379">
        <v>29788</v>
      </c>
      <c r="F1528" s="377" t="s">
        <v>3614</v>
      </c>
      <c r="G1528" s="380" t="s">
        <v>3549</v>
      </c>
      <c r="H1528" s="384">
        <v>44559</v>
      </c>
      <c r="I1528" s="382"/>
      <c r="J1528" s="380" t="s">
        <v>3474</v>
      </c>
    </row>
    <row r="1529" spans="1:10" s="383" customFormat="1" ht="36" x14ac:dyDescent="0.25">
      <c r="A1529" s="377" t="s">
        <v>3558</v>
      </c>
      <c r="B1529" s="377" t="s">
        <v>3548</v>
      </c>
      <c r="C1529" s="380" t="s">
        <v>395</v>
      </c>
      <c r="D1529" s="378"/>
      <c r="E1529" s="379">
        <v>29860</v>
      </c>
      <c r="F1529" s="377" t="s">
        <v>3579</v>
      </c>
      <c r="G1529" s="380" t="s">
        <v>3549</v>
      </c>
      <c r="H1529" s="381">
        <v>44453</v>
      </c>
      <c r="I1529" s="382"/>
      <c r="J1529" s="380" t="s">
        <v>3474</v>
      </c>
    </row>
    <row r="1530" spans="1:10" s="383" customFormat="1" ht="36" x14ac:dyDescent="0.25">
      <c r="A1530" s="377" t="s">
        <v>3558</v>
      </c>
      <c r="B1530" s="377" t="s">
        <v>3548</v>
      </c>
      <c r="C1530" s="380" t="s">
        <v>395</v>
      </c>
      <c r="D1530" s="378"/>
      <c r="E1530" s="379">
        <v>29900</v>
      </c>
      <c r="F1530" s="377" t="s">
        <v>3579</v>
      </c>
      <c r="G1530" s="380" t="s">
        <v>3549</v>
      </c>
      <c r="H1530" s="381">
        <v>44455</v>
      </c>
      <c r="I1530" s="382"/>
      <c r="J1530" s="380" t="s">
        <v>3474</v>
      </c>
    </row>
    <row r="1531" spans="1:10" s="383" customFormat="1" ht="36" x14ac:dyDescent="0.25">
      <c r="A1531" s="377" t="s">
        <v>3684</v>
      </c>
      <c r="B1531" s="377" t="s">
        <v>3548</v>
      </c>
      <c r="C1531" s="380" t="s">
        <v>395</v>
      </c>
      <c r="D1531" s="378"/>
      <c r="E1531" s="379">
        <v>29975</v>
      </c>
      <c r="F1531" s="377" t="s">
        <v>3685</v>
      </c>
      <c r="G1531" s="380" t="s">
        <v>3549</v>
      </c>
      <c r="H1531" s="381">
        <v>44462</v>
      </c>
      <c r="I1531" s="382"/>
      <c r="J1531" s="380" t="s">
        <v>3474</v>
      </c>
    </row>
    <row r="1532" spans="1:10" s="383" customFormat="1" ht="24" x14ac:dyDescent="0.25">
      <c r="A1532" s="377" t="s">
        <v>3660</v>
      </c>
      <c r="B1532" s="377" t="s">
        <v>3548</v>
      </c>
      <c r="C1532" s="380" t="s">
        <v>395</v>
      </c>
      <c r="D1532" s="378"/>
      <c r="E1532" s="379">
        <v>30000</v>
      </c>
      <c r="F1532" s="377" t="s">
        <v>3686</v>
      </c>
      <c r="G1532" s="380" t="s">
        <v>3549</v>
      </c>
      <c r="H1532" s="381">
        <v>44281</v>
      </c>
      <c r="I1532" s="382"/>
      <c r="J1532" s="380" t="s">
        <v>3474</v>
      </c>
    </row>
    <row r="1533" spans="1:10" s="383" customFormat="1" ht="24" x14ac:dyDescent="0.25">
      <c r="A1533" s="377" t="s">
        <v>3687</v>
      </c>
      <c r="B1533" s="377" t="s">
        <v>3548</v>
      </c>
      <c r="C1533" s="380" t="s">
        <v>395</v>
      </c>
      <c r="D1533" s="378"/>
      <c r="E1533" s="379">
        <v>30000</v>
      </c>
      <c r="F1533" s="377" t="s">
        <v>3688</v>
      </c>
      <c r="G1533" s="380" t="s">
        <v>3549</v>
      </c>
      <c r="H1533" s="381">
        <v>44313</v>
      </c>
      <c r="I1533" s="382"/>
      <c r="J1533" s="380" t="s">
        <v>3474</v>
      </c>
    </row>
    <row r="1534" spans="1:10" s="383" customFormat="1" ht="24" x14ac:dyDescent="0.25">
      <c r="A1534" s="377" t="s">
        <v>3689</v>
      </c>
      <c r="B1534" s="377" t="s">
        <v>3548</v>
      </c>
      <c r="C1534" s="380" t="s">
        <v>395</v>
      </c>
      <c r="D1534" s="378"/>
      <c r="E1534" s="379">
        <v>30000</v>
      </c>
      <c r="F1534" s="377" t="s">
        <v>3624</v>
      </c>
      <c r="G1534" s="380" t="s">
        <v>3549</v>
      </c>
      <c r="H1534" s="381">
        <v>44539</v>
      </c>
      <c r="I1534" s="382"/>
      <c r="J1534" s="380" t="s">
        <v>3474</v>
      </c>
    </row>
    <row r="1535" spans="1:10" s="383" customFormat="1" ht="24" x14ac:dyDescent="0.25">
      <c r="A1535" s="377" t="s">
        <v>3690</v>
      </c>
      <c r="B1535" s="377" t="s">
        <v>3548</v>
      </c>
      <c r="C1535" s="380" t="s">
        <v>395</v>
      </c>
      <c r="D1535" s="378"/>
      <c r="E1535" s="379">
        <v>30056</v>
      </c>
      <c r="F1535" s="377" t="s">
        <v>3691</v>
      </c>
      <c r="G1535" s="380" t="s">
        <v>3549</v>
      </c>
      <c r="H1535" s="384">
        <v>44496</v>
      </c>
      <c r="I1535" s="382"/>
      <c r="J1535" s="380" t="s">
        <v>3474</v>
      </c>
    </row>
    <row r="1536" spans="1:10" s="383" customFormat="1" ht="24" x14ac:dyDescent="0.25">
      <c r="A1536" s="377" t="s">
        <v>3692</v>
      </c>
      <c r="B1536" s="377" t="s">
        <v>3548</v>
      </c>
      <c r="C1536" s="380" t="s">
        <v>395</v>
      </c>
      <c r="D1536" s="378"/>
      <c r="E1536" s="379">
        <v>30275</v>
      </c>
      <c r="F1536" s="377" t="s">
        <v>3570</v>
      </c>
      <c r="G1536" s="380" t="s">
        <v>3549</v>
      </c>
      <c r="H1536" s="381">
        <v>44404</v>
      </c>
      <c r="I1536" s="382"/>
      <c r="J1536" s="380" t="s">
        <v>3474</v>
      </c>
    </row>
    <row r="1537" spans="1:10" s="383" customFormat="1" ht="24" x14ac:dyDescent="0.25">
      <c r="A1537" s="377" t="s">
        <v>3693</v>
      </c>
      <c r="B1537" s="377" t="s">
        <v>3548</v>
      </c>
      <c r="C1537" s="380" t="s">
        <v>395</v>
      </c>
      <c r="D1537" s="378"/>
      <c r="E1537" s="379">
        <v>30400</v>
      </c>
      <c r="F1537" s="377" t="s">
        <v>3694</v>
      </c>
      <c r="G1537" s="380" t="s">
        <v>3549</v>
      </c>
      <c r="H1537" s="384">
        <v>44548</v>
      </c>
      <c r="I1537" s="382"/>
      <c r="J1537" s="380" t="s">
        <v>3474</v>
      </c>
    </row>
    <row r="1538" spans="1:10" s="383" customFormat="1" ht="24" x14ac:dyDescent="0.25">
      <c r="A1538" s="377" t="s">
        <v>3695</v>
      </c>
      <c r="B1538" s="377" t="s">
        <v>3548</v>
      </c>
      <c r="C1538" s="380" t="s">
        <v>395</v>
      </c>
      <c r="D1538" s="378"/>
      <c r="E1538" s="379">
        <v>30469.75</v>
      </c>
      <c r="F1538" s="377" t="s">
        <v>3696</v>
      </c>
      <c r="G1538" s="380" t="s">
        <v>3549</v>
      </c>
      <c r="H1538" s="381">
        <v>44274</v>
      </c>
      <c r="I1538" s="382"/>
      <c r="J1538" s="380" t="s">
        <v>3474</v>
      </c>
    </row>
    <row r="1539" spans="1:10" s="383" customFormat="1" ht="24" x14ac:dyDescent="0.25">
      <c r="A1539" s="377" t="s">
        <v>3697</v>
      </c>
      <c r="B1539" s="377" t="s">
        <v>3698</v>
      </c>
      <c r="C1539" s="380" t="s">
        <v>395</v>
      </c>
      <c r="D1539" s="378"/>
      <c r="E1539" s="379">
        <v>30576.82</v>
      </c>
      <c r="F1539" s="377" t="s">
        <v>3699</v>
      </c>
      <c r="G1539" s="380" t="s">
        <v>3549</v>
      </c>
      <c r="H1539" s="384">
        <v>44554</v>
      </c>
      <c r="I1539" s="382"/>
      <c r="J1539" s="380" t="s">
        <v>3474</v>
      </c>
    </row>
    <row r="1540" spans="1:10" s="383" customFormat="1" ht="24" x14ac:dyDescent="0.25">
      <c r="A1540" s="377" t="s">
        <v>3700</v>
      </c>
      <c r="B1540" s="377" t="s">
        <v>3548</v>
      </c>
      <c r="C1540" s="380" t="s">
        <v>395</v>
      </c>
      <c r="D1540" s="378"/>
      <c r="E1540" s="379">
        <v>30700</v>
      </c>
      <c r="F1540" s="377" t="s">
        <v>3583</v>
      </c>
      <c r="G1540" s="380" t="s">
        <v>3549</v>
      </c>
      <c r="H1540" s="381">
        <v>44536</v>
      </c>
      <c r="I1540" s="382"/>
      <c r="J1540" s="380" t="s">
        <v>3474</v>
      </c>
    </row>
    <row r="1541" spans="1:10" s="383" customFormat="1" ht="24" x14ac:dyDescent="0.25">
      <c r="A1541" s="377" t="s">
        <v>3701</v>
      </c>
      <c r="B1541" s="377" t="s">
        <v>3548</v>
      </c>
      <c r="C1541" s="380" t="s">
        <v>395</v>
      </c>
      <c r="D1541" s="378"/>
      <c r="E1541" s="379">
        <v>30700</v>
      </c>
      <c r="F1541" s="377" t="s">
        <v>3702</v>
      </c>
      <c r="G1541" s="380" t="s">
        <v>3549</v>
      </c>
      <c r="H1541" s="384">
        <v>44550</v>
      </c>
      <c r="I1541" s="382"/>
      <c r="J1541" s="380" t="s">
        <v>3474</v>
      </c>
    </row>
    <row r="1542" spans="1:10" s="383" customFormat="1" ht="36" x14ac:dyDescent="0.25">
      <c r="A1542" s="377" t="s">
        <v>3703</v>
      </c>
      <c r="B1542" s="377" t="s">
        <v>936</v>
      </c>
      <c r="C1542" s="380" t="s">
        <v>395</v>
      </c>
      <c r="D1542" s="378" t="s">
        <v>3704</v>
      </c>
      <c r="E1542" s="379">
        <v>30732</v>
      </c>
      <c r="F1542" s="377" t="s">
        <v>3705</v>
      </c>
      <c r="G1542" s="380" t="s">
        <v>3549</v>
      </c>
      <c r="H1542" s="381">
        <v>44334</v>
      </c>
      <c r="I1542" s="382"/>
      <c r="J1542" s="380" t="s">
        <v>3474</v>
      </c>
    </row>
    <row r="1543" spans="1:10" s="383" customFormat="1" ht="36" x14ac:dyDescent="0.25">
      <c r="A1543" s="377" t="s">
        <v>3703</v>
      </c>
      <c r="B1543" s="377" t="s">
        <v>936</v>
      </c>
      <c r="C1543" s="380" t="s">
        <v>395</v>
      </c>
      <c r="D1543" s="378" t="s">
        <v>3704</v>
      </c>
      <c r="E1543" s="379">
        <v>30732</v>
      </c>
      <c r="F1543" s="377" t="s">
        <v>3705</v>
      </c>
      <c r="G1543" s="380" t="s">
        <v>3549</v>
      </c>
      <c r="H1543" s="381">
        <v>44427</v>
      </c>
      <c r="I1543" s="382"/>
      <c r="J1543" s="380" t="s">
        <v>3474</v>
      </c>
    </row>
    <row r="1544" spans="1:10" s="383" customFormat="1" ht="36" x14ac:dyDescent="0.25">
      <c r="A1544" s="377" t="s">
        <v>3703</v>
      </c>
      <c r="B1544" s="377" t="s">
        <v>936</v>
      </c>
      <c r="C1544" s="380" t="s">
        <v>395</v>
      </c>
      <c r="D1544" s="378" t="s">
        <v>3704</v>
      </c>
      <c r="E1544" s="379">
        <v>30732</v>
      </c>
      <c r="F1544" s="377" t="s">
        <v>3705</v>
      </c>
      <c r="G1544" s="380" t="s">
        <v>3549</v>
      </c>
      <c r="H1544" s="384">
        <v>44516</v>
      </c>
      <c r="I1544" s="382"/>
      <c r="J1544" s="380" t="s">
        <v>3474</v>
      </c>
    </row>
    <row r="1545" spans="1:10" s="383" customFormat="1" ht="13.5" x14ac:dyDescent="0.25">
      <c r="A1545" s="377" t="s">
        <v>3706</v>
      </c>
      <c r="B1545" s="377" t="s">
        <v>3548</v>
      </c>
      <c r="C1545" s="380" t="s">
        <v>395</v>
      </c>
      <c r="D1545" s="378"/>
      <c r="E1545" s="379">
        <v>31400</v>
      </c>
      <c r="F1545" s="377" t="s">
        <v>3644</v>
      </c>
      <c r="G1545" s="380" t="s">
        <v>3549</v>
      </c>
      <c r="H1545" s="381">
        <v>44284</v>
      </c>
      <c r="I1545" s="382"/>
      <c r="J1545" s="380" t="s">
        <v>3474</v>
      </c>
    </row>
    <row r="1546" spans="1:10" s="383" customFormat="1" ht="24" x14ac:dyDescent="0.25">
      <c r="A1546" s="377" t="s">
        <v>3576</v>
      </c>
      <c r="B1546" s="377" t="s">
        <v>3548</v>
      </c>
      <c r="C1546" s="380" t="s">
        <v>395</v>
      </c>
      <c r="D1546" s="378"/>
      <c r="E1546" s="379">
        <v>31427.5</v>
      </c>
      <c r="F1546" s="377" t="s">
        <v>3707</v>
      </c>
      <c r="G1546" s="380" t="s">
        <v>3549</v>
      </c>
      <c r="H1546" s="381">
        <v>44455</v>
      </c>
      <c r="I1546" s="382"/>
      <c r="J1546" s="380" t="s">
        <v>3474</v>
      </c>
    </row>
    <row r="1547" spans="1:10" s="383" customFormat="1" ht="24" x14ac:dyDescent="0.25">
      <c r="A1547" s="377" t="s">
        <v>3708</v>
      </c>
      <c r="B1547" s="377" t="s">
        <v>3553</v>
      </c>
      <c r="C1547" s="380" t="s">
        <v>395</v>
      </c>
      <c r="D1547" s="378"/>
      <c r="E1547" s="379">
        <v>31431.09</v>
      </c>
      <c r="F1547" s="377" t="s">
        <v>3709</v>
      </c>
      <c r="G1547" s="380" t="s">
        <v>3549</v>
      </c>
      <c r="H1547" s="381">
        <v>44266</v>
      </c>
      <c r="I1547" s="382"/>
      <c r="J1547" s="380" t="s">
        <v>3474</v>
      </c>
    </row>
    <row r="1548" spans="1:10" s="383" customFormat="1" ht="24" x14ac:dyDescent="0.25">
      <c r="A1548" s="377" t="s">
        <v>3710</v>
      </c>
      <c r="B1548" s="377" t="s">
        <v>3548</v>
      </c>
      <c r="C1548" s="380" t="s">
        <v>395</v>
      </c>
      <c r="D1548" s="378"/>
      <c r="E1548" s="379">
        <v>31494.2</v>
      </c>
      <c r="F1548" s="377" t="s">
        <v>3711</v>
      </c>
      <c r="G1548" s="380" t="s">
        <v>3549</v>
      </c>
      <c r="H1548" s="381">
        <v>44350</v>
      </c>
      <c r="I1548" s="382"/>
      <c r="J1548" s="380" t="s">
        <v>3474</v>
      </c>
    </row>
    <row r="1549" spans="1:10" s="383" customFormat="1" ht="24" x14ac:dyDescent="0.25">
      <c r="A1549" s="377" t="s">
        <v>3712</v>
      </c>
      <c r="B1549" s="377" t="s">
        <v>3548</v>
      </c>
      <c r="C1549" s="380" t="s">
        <v>395</v>
      </c>
      <c r="D1549" s="378"/>
      <c r="E1549" s="379">
        <v>31500</v>
      </c>
      <c r="F1549" s="377" t="s">
        <v>3572</v>
      </c>
      <c r="G1549" s="380" t="s">
        <v>3549</v>
      </c>
      <c r="H1549" s="381">
        <v>44467</v>
      </c>
      <c r="I1549" s="382"/>
      <c r="J1549" s="380" t="s">
        <v>3474</v>
      </c>
    </row>
    <row r="1550" spans="1:10" s="383" customFormat="1" ht="13.5" x14ac:dyDescent="0.25">
      <c r="A1550" s="377" t="s">
        <v>3713</v>
      </c>
      <c r="B1550" s="377"/>
      <c r="C1550" s="380" t="s">
        <v>395</v>
      </c>
      <c r="D1550" s="378"/>
      <c r="E1550" s="379">
        <v>31548</v>
      </c>
      <c r="F1550" s="377" t="s">
        <v>3594</v>
      </c>
      <c r="G1550" s="380" t="s">
        <v>3549</v>
      </c>
      <c r="H1550" s="381">
        <v>44323</v>
      </c>
      <c r="I1550" s="382"/>
      <c r="J1550" s="380" t="s">
        <v>3474</v>
      </c>
    </row>
    <row r="1551" spans="1:10" s="383" customFormat="1" ht="60" x14ac:dyDescent="0.25">
      <c r="A1551" s="377" t="s">
        <v>3714</v>
      </c>
      <c r="B1551" s="377" t="s">
        <v>3548</v>
      </c>
      <c r="C1551" s="380" t="s">
        <v>395</v>
      </c>
      <c r="D1551" s="378"/>
      <c r="E1551" s="379">
        <v>31783.7</v>
      </c>
      <c r="F1551" s="377" t="s">
        <v>3600</v>
      </c>
      <c r="G1551" s="380" t="s">
        <v>3549</v>
      </c>
      <c r="H1551" s="381">
        <v>44249</v>
      </c>
      <c r="I1551" s="382"/>
      <c r="J1551" s="380" t="s">
        <v>3474</v>
      </c>
    </row>
    <row r="1552" spans="1:10" s="383" customFormat="1" ht="24" x14ac:dyDescent="0.25">
      <c r="A1552" s="377" t="s">
        <v>3562</v>
      </c>
      <c r="B1552" s="377" t="s">
        <v>3548</v>
      </c>
      <c r="C1552" s="380" t="s">
        <v>395</v>
      </c>
      <c r="D1552" s="378"/>
      <c r="E1552" s="379">
        <v>32000</v>
      </c>
      <c r="F1552" s="377" t="s">
        <v>3715</v>
      </c>
      <c r="G1552" s="380" t="s">
        <v>3549</v>
      </c>
      <c r="H1552" s="381">
        <v>44299</v>
      </c>
      <c r="I1552" s="382"/>
      <c r="J1552" s="380" t="s">
        <v>3474</v>
      </c>
    </row>
    <row r="1553" spans="1:10" s="383" customFormat="1" ht="24" x14ac:dyDescent="0.25">
      <c r="A1553" s="377" t="s">
        <v>3562</v>
      </c>
      <c r="B1553" s="377" t="s">
        <v>3548</v>
      </c>
      <c r="C1553" s="380" t="s">
        <v>395</v>
      </c>
      <c r="D1553" s="378"/>
      <c r="E1553" s="379">
        <v>32000</v>
      </c>
      <c r="F1553" s="377" t="s">
        <v>3633</v>
      </c>
      <c r="G1553" s="380" t="s">
        <v>3549</v>
      </c>
      <c r="H1553" s="381">
        <v>44439</v>
      </c>
      <c r="I1553" s="382"/>
      <c r="J1553" s="380" t="s">
        <v>3474</v>
      </c>
    </row>
    <row r="1554" spans="1:10" s="383" customFormat="1" ht="13.5" x14ac:dyDescent="0.25">
      <c r="A1554" s="377" t="s">
        <v>3642</v>
      </c>
      <c r="B1554" s="377" t="s">
        <v>3548</v>
      </c>
      <c r="C1554" s="380" t="s">
        <v>395</v>
      </c>
      <c r="D1554" s="378"/>
      <c r="E1554" s="379">
        <v>32355.68</v>
      </c>
      <c r="F1554" s="377" t="s">
        <v>3716</v>
      </c>
      <c r="G1554" s="380" t="s">
        <v>3549</v>
      </c>
      <c r="H1554" s="381">
        <v>44372</v>
      </c>
      <c r="I1554" s="382"/>
      <c r="J1554" s="380" t="s">
        <v>3474</v>
      </c>
    </row>
    <row r="1555" spans="1:10" s="383" customFormat="1" ht="48" x14ac:dyDescent="0.25">
      <c r="A1555" s="377" t="s">
        <v>3576</v>
      </c>
      <c r="B1555" s="377" t="s">
        <v>3548</v>
      </c>
      <c r="C1555" s="380" t="s">
        <v>395</v>
      </c>
      <c r="D1555" s="378"/>
      <c r="E1555" s="379">
        <v>32396.400000000001</v>
      </c>
      <c r="F1555" s="377" t="s">
        <v>3610</v>
      </c>
      <c r="G1555" s="380" t="s">
        <v>3549</v>
      </c>
      <c r="H1555" s="381">
        <v>44509</v>
      </c>
      <c r="I1555" s="382"/>
      <c r="J1555" s="380" t="s">
        <v>3474</v>
      </c>
    </row>
    <row r="1556" spans="1:10" s="383" customFormat="1" ht="13.5" x14ac:dyDescent="0.25">
      <c r="A1556" s="377" t="s">
        <v>3717</v>
      </c>
      <c r="B1556" s="377" t="s">
        <v>3548</v>
      </c>
      <c r="C1556" s="380" t="s">
        <v>395</v>
      </c>
      <c r="D1556" s="378"/>
      <c r="E1556" s="379">
        <v>32400</v>
      </c>
      <c r="F1556" s="377" t="s">
        <v>3569</v>
      </c>
      <c r="G1556" s="380" t="s">
        <v>3549</v>
      </c>
      <c r="H1556" s="384">
        <v>44559</v>
      </c>
      <c r="I1556" s="382"/>
      <c r="J1556" s="380" t="s">
        <v>3474</v>
      </c>
    </row>
    <row r="1557" spans="1:10" s="383" customFormat="1" ht="24" x14ac:dyDescent="0.25">
      <c r="A1557" s="377" t="s">
        <v>3718</v>
      </c>
      <c r="B1557" s="377" t="s">
        <v>3548</v>
      </c>
      <c r="C1557" s="380" t="s">
        <v>395</v>
      </c>
      <c r="D1557" s="378"/>
      <c r="E1557" s="379">
        <v>32478</v>
      </c>
      <c r="F1557" s="377" t="s">
        <v>3641</v>
      </c>
      <c r="G1557" s="380" t="s">
        <v>3549</v>
      </c>
      <c r="H1557" s="384">
        <v>44559</v>
      </c>
      <c r="I1557" s="382"/>
      <c r="J1557" s="380" t="s">
        <v>3474</v>
      </c>
    </row>
    <row r="1558" spans="1:10" s="383" customFormat="1" ht="24" x14ac:dyDescent="0.25">
      <c r="A1558" s="377" t="s">
        <v>3562</v>
      </c>
      <c r="B1558" s="377" t="s">
        <v>3548</v>
      </c>
      <c r="C1558" s="380" t="s">
        <v>395</v>
      </c>
      <c r="D1558" s="378"/>
      <c r="E1558" s="379">
        <v>32480</v>
      </c>
      <c r="F1558" s="377" t="s">
        <v>3572</v>
      </c>
      <c r="G1558" s="380" t="s">
        <v>3549</v>
      </c>
      <c r="H1558" s="381">
        <v>44439</v>
      </c>
      <c r="I1558" s="382"/>
      <c r="J1558" s="380" t="s">
        <v>3474</v>
      </c>
    </row>
    <row r="1559" spans="1:10" s="383" customFormat="1" ht="24" x14ac:dyDescent="0.25">
      <c r="A1559" s="377" t="s">
        <v>3719</v>
      </c>
      <c r="B1559" s="377" t="s">
        <v>3548</v>
      </c>
      <c r="C1559" s="380" t="s">
        <v>395</v>
      </c>
      <c r="D1559" s="378"/>
      <c r="E1559" s="379">
        <v>32716</v>
      </c>
      <c r="F1559" s="377" t="s">
        <v>3557</v>
      </c>
      <c r="G1559" s="380" t="s">
        <v>3549</v>
      </c>
      <c r="H1559" s="384">
        <v>44561</v>
      </c>
      <c r="I1559" s="382"/>
      <c r="J1559" s="380" t="s">
        <v>3474</v>
      </c>
    </row>
    <row r="1560" spans="1:10" s="383" customFormat="1" ht="24" x14ac:dyDescent="0.25">
      <c r="A1560" s="377" t="s">
        <v>3720</v>
      </c>
      <c r="B1560" s="377" t="s">
        <v>3548</v>
      </c>
      <c r="C1560" s="380" t="s">
        <v>395</v>
      </c>
      <c r="D1560" s="378"/>
      <c r="E1560" s="379">
        <v>32790</v>
      </c>
      <c r="F1560" s="377" t="s">
        <v>3721</v>
      </c>
      <c r="G1560" s="380" t="s">
        <v>3549</v>
      </c>
      <c r="H1560" s="384">
        <v>44559</v>
      </c>
      <c r="I1560" s="382"/>
      <c r="J1560" s="380" t="s">
        <v>3474</v>
      </c>
    </row>
    <row r="1561" spans="1:10" s="383" customFormat="1" ht="24" x14ac:dyDescent="0.25">
      <c r="A1561" s="377" t="s">
        <v>3722</v>
      </c>
      <c r="B1561" s="377" t="s">
        <v>3548</v>
      </c>
      <c r="C1561" s="380" t="s">
        <v>395</v>
      </c>
      <c r="D1561" s="378"/>
      <c r="E1561" s="379">
        <v>32928.480000000003</v>
      </c>
      <c r="F1561" s="377" t="s">
        <v>3723</v>
      </c>
      <c r="G1561" s="380" t="s">
        <v>3549</v>
      </c>
      <c r="H1561" s="384">
        <v>44559</v>
      </c>
      <c r="I1561" s="382"/>
      <c r="J1561" s="380" t="s">
        <v>3474</v>
      </c>
    </row>
    <row r="1562" spans="1:10" s="383" customFormat="1" ht="13.5" x14ac:dyDescent="0.25">
      <c r="A1562" s="377" t="s">
        <v>3601</v>
      </c>
      <c r="B1562" s="377" t="s">
        <v>3548</v>
      </c>
      <c r="C1562" s="380" t="s">
        <v>395</v>
      </c>
      <c r="D1562" s="378"/>
      <c r="E1562" s="379">
        <v>33000</v>
      </c>
      <c r="F1562" s="377" t="s">
        <v>3602</v>
      </c>
      <c r="G1562" s="380" t="s">
        <v>3549</v>
      </c>
      <c r="H1562" s="381">
        <v>44505</v>
      </c>
      <c r="I1562" s="382"/>
      <c r="J1562" s="380" t="s">
        <v>3474</v>
      </c>
    </row>
    <row r="1563" spans="1:10" s="383" customFormat="1" ht="24" x14ac:dyDescent="0.25">
      <c r="A1563" s="377" t="s">
        <v>3562</v>
      </c>
      <c r="B1563" s="377" t="s">
        <v>3548</v>
      </c>
      <c r="C1563" s="380" t="s">
        <v>395</v>
      </c>
      <c r="D1563" s="378"/>
      <c r="E1563" s="379">
        <v>33040</v>
      </c>
      <c r="F1563" s="377" t="s">
        <v>3715</v>
      </c>
      <c r="G1563" s="380" t="s">
        <v>3549</v>
      </c>
      <c r="H1563" s="381">
        <v>44299</v>
      </c>
      <c r="I1563" s="382"/>
      <c r="J1563" s="380" t="s">
        <v>3474</v>
      </c>
    </row>
    <row r="1564" spans="1:10" s="383" customFormat="1" ht="24" x14ac:dyDescent="0.25">
      <c r="A1564" s="377" t="s">
        <v>3724</v>
      </c>
      <c r="B1564" s="377" t="s">
        <v>3548</v>
      </c>
      <c r="C1564" s="380" t="s">
        <v>395</v>
      </c>
      <c r="D1564" s="378"/>
      <c r="E1564" s="379">
        <v>33200</v>
      </c>
      <c r="F1564" s="377" t="s">
        <v>3725</v>
      </c>
      <c r="G1564" s="380" t="s">
        <v>3549</v>
      </c>
      <c r="H1564" s="381">
        <v>44355</v>
      </c>
      <c r="I1564" s="382"/>
      <c r="J1564" s="380" t="s">
        <v>3474</v>
      </c>
    </row>
    <row r="1565" spans="1:10" s="383" customFormat="1" ht="24" customHeight="1" x14ac:dyDescent="0.25">
      <c r="A1565" s="377" t="s">
        <v>3726</v>
      </c>
      <c r="B1565" s="377" t="s">
        <v>3548</v>
      </c>
      <c r="C1565" s="380" t="s">
        <v>395</v>
      </c>
      <c r="D1565" s="378"/>
      <c r="E1565" s="379">
        <v>33262.6</v>
      </c>
      <c r="F1565" s="377" t="s">
        <v>3600</v>
      </c>
      <c r="G1565" s="380" t="s">
        <v>3549</v>
      </c>
      <c r="H1565" s="381">
        <v>44272</v>
      </c>
      <c r="I1565" s="382"/>
      <c r="J1565" s="380" t="s">
        <v>3474</v>
      </c>
    </row>
    <row r="1566" spans="1:10" s="383" customFormat="1" ht="24" x14ac:dyDescent="0.25">
      <c r="A1566" s="377" t="s">
        <v>3727</v>
      </c>
      <c r="B1566" s="377" t="s">
        <v>3548</v>
      </c>
      <c r="C1566" s="380" t="s">
        <v>395</v>
      </c>
      <c r="D1566" s="378"/>
      <c r="E1566" s="379">
        <v>33480</v>
      </c>
      <c r="F1566" s="377" t="s">
        <v>3728</v>
      </c>
      <c r="G1566" s="380" t="s">
        <v>3549</v>
      </c>
      <c r="H1566" s="381">
        <v>44263</v>
      </c>
      <c r="I1566" s="382"/>
      <c r="J1566" s="380" t="s">
        <v>3474</v>
      </c>
    </row>
    <row r="1567" spans="1:10" s="383" customFormat="1" ht="24" x14ac:dyDescent="0.25">
      <c r="A1567" s="377" t="s">
        <v>3645</v>
      </c>
      <c r="B1567" s="377" t="s">
        <v>3548</v>
      </c>
      <c r="C1567" s="380" t="s">
        <v>395</v>
      </c>
      <c r="D1567" s="378"/>
      <c r="E1567" s="379">
        <v>33600</v>
      </c>
      <c r="F1567" s="377" t="s">
        <v>2940</v>
      </c>
      <c r="G1567" s="380" t="s">
        <v>3549</v>
      </c>
      <c r="H1567" s="381">
        <v>44298</v>
      </c>
      <c r="I1567" s="382"/>
      <c r="J1567" s="380" t="s">
        <v>3474</v>
      </c>
    </row>
    <row r="1568" spans="1:10" s="383" customFormat="1" ht="60" x14ac:dyDescent="0.25">
      <c r="A1568" s="377" t="s">
        <v>3729</v>
      </c>
      <c r="B1568" s="377" t="s">
        <v>3548</v>
      </c>
      <c r="C1568" s="380" t="s">
        <v>395</v>
      </c>
      <c r="D1568" s="378"/>
      <c r="E1568" s="379">
        <v>33636.5</v>
      </c>
      <c r="F1568" s="377" t="s">
        <v>3600</v>
      </c>
      <c r="G1568" s="380" t="s">
        <v>3549</v>
      </c>
      <c r="H1568" s="381">
        <v>44391</v>
      </c>
      <c r="I1568" s="382"/>
      <c r="J1568" s="380" t="s">
        <v>3474</v>
      </c>
    </row>
    <row r="1569" spans="1:10" s="383" customFormat="1" ht="24" x14ac:dyDescent="0.25">
      <c r="A1569" s="377" t="s">
        <v>3555</v>
      </c>
      <c r="B1569" s="377" t="s">
        <v>3548</v>
      </c>
      <c r="C1569" s="380" t="s">
        <v>395</v>
      </c>
      <c r="D1569" s="378"/>
      <c r="E1569" s="379">
        <v>33750</v>
      </c>
      <c r="F1569" s="377" t="s">
        <v>3592</v>
      </c>
      <c r="G1569" s="380" t="s">
        <v>3549</v>
      </c>
      <c r="H1569" s="384">
        <v>44530</v>
      </c>
      <c r="I1569" s="382"/>
      <c r="J1569" s="380" t="s">
        <v>3474</v>
      </c>
    </row>
    <row r="1570" spans="1:10" s="383" customFormat="1" ht="24" x14ac:dyDescent="0.25">
      <c r="A1570" s="377" t="s">
        <v>3558</v>
      </c>
      <c r="B1570" s="377" t="s">
        <v>3548</v>
      </c>
      <c r="C1570" s="380" t="s">
        <v>395</v>
      </c>
      <c r="D1570" s="378"/>
      <c r="E1570" s="379">
        <v>33796</v>
      </c>
      <c r="F1570" s="377" t="s">
        <v>3559</v>
      </c>
      <c r="G1570" s="380" t="s">
        <v>3549</v>
      </c>
      <c r="H1570" s="381">
        <v>44455</v>
      </c>
      <c r="I1570" s="382"/>
      <c r="J1570" s="380" t="s">
        <v>3474</v>
      </c>
    </row>
    <row r="1571" spans="1:10" s="383" customFormat="1" ht="24" x14ac:dyDescent="0.25">
      <c r="A1571" s="377" t="s">
        <v>3562</v>
      </c>
      <c r="B1571" s="377" t="s">
        <v>3548</v>
      </c>
      <c r="C1571" s="380" t="s">
        <v>395</v>
      </c>
      <c r="D1571" s="378"/>
      <c r="E1571" s="379">
        <v>33821</v>
      </c>
      <c r="F1571" s="377" t="s">
        <v>3730</v>
      </c>
      <c r="G1571" s="380" t="s">
        <v>3549</v>
      </c>
      <c r="H1571" s="381">
        <v>44299</v>
      </c>
      <c r="I1571" s="382"/>
      <c r="J1571" s="380" t="s">
        <v>3474</v>
      </c>
    </row>
    <row r="1572" spans="1:10" s="383" customFormat="1" ht="24" x14ac:dyDescent="0.25">
      <c r="A1572" s="377" t="s">
        <v>3731</v>
      </c>
      <c r="B1572" s="377" t="s">
        <v>3548</v>
      </c>
      <c r="C1572" s="380" t="s">
        <v>395</v>
      </c>
      <c r="D1572" s="378"/>
      <c r="E1572" s="379">
        <v>33900</v>
      </c>
      <c r="F1572" s="377" t="s">
        <v>3702</v>
      </c>
      <c r="G1572" s="380" t="s">
        <v>3549</v>
      </c>
      <c r="H1572" s="384">
        <v>44550</v>
      </c>
      <c r="I1572" s="382"/>
      <c r="J1572" s="380" t="s">
        <v>3474</v>
      </c>
    </row>
    <row r="1573" spans="1:10" s="383" customFormat="1" ht="60" x14ac:dyDescent="0.25">
      <c r="A1573" s="377" t="s">
        <v>3732</v>
      </c>
      <c r="B1573" s="377" t="s">
        <v>3548</v>
      </c>
      <c r="C1573" s="380" t="s">
        <v>395</v>
      </c>
      <c r="D1573" s="378"/>
      <c r="E1573" s="379">
        <v>33997.300000000003</v>
      </c>
      <c r="F1573" s="377" t="s">
        <v>3600</v>
      </c>
      <c r="G1573" s="380" t="s">
        <v>3549</v>
      </c>
      <c r="H1573" s="381">
        <v>44357</v>
      </c>
      <c r="I1573" s="382"/>
      <c r="J1573" s="380" t="s">
        <v>3474</v>
      </c>
    </row>
    <row r="1574" spans="1:10" s="383" customFormat="1" ht="13.5" x14ac:dyDescent="0.25">
      <c r="A1574" s="377" t="s">
        <v>3733</v>
      </c>
      <c r="B1574" s="377" t="s">
        <v>3548</v>
      </c>
      <c r="C1574" s="380" t="s">
        <v>395</v>
      </c>
      <c r="D1574" s="378"/>
      <c r="E1574" s="379">
        <v>34010.28</v>
      </c>
      <c r="F1574" s="377" t="s">
        <v>3734</v>
      </c>
      <c r="G1574" s="380" t="s">
        <v>3549</v>
      </c>
      <c r="H1574" s="384">
        <v>44553</v>
      </c>
      <c r="I1574" s="382"/>
      <c r="J1574" s="380" t="s">
        <v>3474</v>
      </c>
    </row>
    <row r="1575" spans="1:10" s="383" customFormat="1" ht="24" x14ac:dyDescent="0.25">
      <c r="A1575" s="377" t="s">
        <v>3735</v>
      </c>
      <c r="B1575" s="377" t="s">
        <v>3548</v>
      </c>
      <c r="C1575" s="380" t="s">
        <v>395</v>
      </c>
      <c r="D1575" s="378"/>
      <c r="E1575" s="379">
        <v>34097</v>
      </c>
      <c r="F1575" s="377" t="s">
        <v>3736</v>
      </c>
      <c r="G1575" s="380" t="s">
        <v>3549</v>
      </c>
      <c r="H1575" s="381">
        <v>44425</v>
      </c>
      <c r="I1575" s="382"/>
      <c r="J1575" s="380" t="s">
        <v>3474</v>
      </c>
    </row>
    <row r="1576" spans="1:10" s="383" customFormat="1" ht="60" x14ac:dyDescent="0.25">
      <c r="A1576" s="377" t="s">
        <v>3737</v>
      </c>
      <c r="B1576" s="377" t="s">
        <v>3548</v>
      </c>
      <c r="C1576" s="380" t="s">
        <v>395</v>
      </c>
      <c r="D1576" s="378"/>
      <c r="E1576" s="379">
        <v>34162.6</v>
      </c>
      <c r="F1576" s="377" t="s">
        <v>3600</v>
      </c>
      <c r="G1576" s="380" t="s">
        <v>3549</v>
      </c>
      <c r="H1576" s="381">
        <v>44418</v>
      </c>
      <c r="I1576" s="382"/>
      <c r="J1576" s="380" t="s">
        <v>3474</v>
      </c>
    </row>
    <row r="1577" spans="1:10" s="383" customFormat="1" ht="24" x14ac:dyDescent="0.25">
      <c r="A1577" s="377" t="s">
        <v>3660</v>
      </c>
      <c r="B1577" s="377" t="s">
        <v>3548</v>
      </c>
      <c r="C1577" s="380" t="s">
        <v>395</v>
      </c>
      <c r="D1577" s="378"/>
      <c r="E1577" s="379">
        <v>34250</v>
      </c>
      <c r="F1577" s="377" t="s">
        <v>3738</v>
      </c>
      <c r="G1577" s="380" t="s">
        <v>3549</v>
      </c>
      <c r="H1577" s="381">
        <v>44286</v>
      </c>
      <c r="I1577" s="382"/>
      <c r="J1577" s="380" t="s">
        <v>3474</v>
      </c>
    </row>
    <row r="1578" spans="1:10" s="383" customFormat="1" ht="24" x14ac:dyDescent="0.25">
      <c r="A1578" s="377" t="s">
        <v>3693</v>
      </c>
      <c r="B1578" s="377" t="s">
        <v>3548</v>
      </c>
      <c r="C1578" s="380" t="s">
        <v>395</v>
      </c>
      <c r="D1578" s="378"/>
      <c r="E1578" s="379">
        <v>34275</v>
      </c>
      <c r="F1578" s="377" t="s">
        <v>2926</v>
      </c>
      <c r="G1578" s="380" t="s">
        <v>3549</v>
      </c>
      <c r="H1578" s="381">
        <v>44281</v>
      </c>
      <c r="I1578" s="382"/>
      <c r="J1578" s="380" t="s">
        <v>3474</v>
      </c>
    </row>
    <row r="1579" spans="1:10" s="383" customFormat="1" ht="13.5" x14ac:dyDescent="0.25">
      <c r="A1579" s="377" t="s">
        <v>3739</v>
      </c>
      <c r="B1579" s="377" t="s">
        <v>3548</v>
      </c>
      <c r="C1579" s="380" t="s">
        <v>395</v>
      </c>
      <c r="D1579" s="378"/>
      <c r="E1579" s="379">
        <v>34650</v>
      </c>
      <c r="F1579" s="377" t="s">
        <v>3632</v>
      </c>
      <c r="G1579" s="380" t="s">
        <v>3549</v>
      </c>
      <c r="H1579" s="381">
        <v>44256</v>
      </c>
      <c r="I1579" s="382"/>
      <c r="J1579" s="380" t="s">
        <v>3474</v>
      </c>
    </row>
    <row r="1580" spans="1:10" s="383" customFormat="1" ht="24" x14ac:dyDescent="0.25">
      <c r="A1580" s="377" t="s">
        <v>3692</v>
      </c>
      <c r="B1580" s="377" t="s">
        <v>3548</v>
      </c>
      <c r="C1580" s="380" t="s">
        <v>395</v>
      </c>
      <c r="D1580" s="378"/>
      <c r="E1580" s="379">
        <v>34800</v>
      </c>
      <c r="F1580" s="377" t="s">
        <v>3715</v>
      </c>
      <c r="G1580" s="380" t="s">
        <v>3549</v>
      </c>
      <c r="H1580" s="381">
        <v>44439</v>
      </c>
      <c r="I1580" s="382"/>
      <c r="J1580" s="380" t="s">
        <v>3474</v>
      </c>
    </row>
    <row r="1581" spans="1:10" s="383" customFormat="1" ht="24" x14ac:dyDescent="0.25">
      <c r="A1581" s="377" t="s">
        <v>3555</v>
      </c>
      <c r="B1581" s="377" t="s">
        <v>3548</v>
      </c>
      <c r="C1581" s="380" t="s">
        <v>395</v>
      </c>
      <c r="D1581" s="378"/>
      <c r="E1581" s="379">
        <v>34862</v>
      </c>
      <c r="F1581" s="377" t="s">
        <v>3557</v>
      </c>
      <c r="G1581" s="380" t="s">
        <v>3549</v>
      </c>
      <c r="H1581" s="381">
        <v>44435</v>
      </c>
      <c r="I1581" s="382"/>
      <c r="J1581" s="380" t="s">
        <v>3474</v>
      </c>
    </row>
    <row r="1582" spans="1:10" s="383" customFormat="1" ht="24" x14ac:dyDescent="0.25">
      <c r="A1582" s="377" t="s">
        <v>3740</v>
      </c>
      <c r="B1582" s="377" t="s">
        <v>3548</v>
      </c>
      <c r="C1582" s="380" t="s">
        <v>395</v>
      </c>
      <c r="D1582" s="378"/>
      <c r="E1582" s="379">
        <v>35000</v>
      </c>
      <c r="F1582" s="377" t="s">
        <v>3741</v>
      </c>
      <c r="G1582" s="380" t="s">
        <v>3549</v>
      </c>
      <c r="H1582" s="384">
        <v>44487</v>
      </c>
      <c r="I1582" s="382"/>
      <c r="J1582" s="380" t="s">
        <v>3474</v>
      </c>
    </row>
    <row r="1583" spans="1:10" s="383" customFormat="1" ht="24" x14ac:dyDescent="0.25">
      <c r="A1583" s="377" t="s">
        <v>3742</v>
      </c>
      <c r="B1583" s="377" t="s">
        <v>3548</v>
      </c>
      <c r="C1583" s="380" t="s">
        <v>395</v>
      </c>
      <c r="D1583" s="378"/>
      <c r="E1583" s="379">
        <v>35164</v>
      </c>
      <c r="F1583" s="377" t="s">
        <v>3743</v>
      </c>
      <c r="G1583" s="380" t="s">
        <v>3549</v>
      </c>
      <c r="H1583" s="384">
        <v>44553</v>
      </c>
      <c r="I1583" s="382"/>
      <c r="J1583" s="380" t="s">
        <v>3474</v>
      </c>
    </row>
    <row r="1584" spans="1:10" s="383" customFormat="1" ht="24" x14ac:dyDescent="0.25">
      <c r="A1584" s="377" t="s">
        <v>3744</v>
      </c>
      <c r="B1584" s="377" t="s">
        <v>3548</v>
      </c>
      <c r="C1584" s="380" t="s">
        <v>395</v>
      </c>
      <c r="D1584" s="378"/>
      <c r="E1584" s="379">
        <v>35175</v>
      </c>
      <c r="F1584" s="377" t="s">
        <v>3745</v>
      </c>
      <c r="G1584" s="380" t="s">
        <v>3549</v>
      </c>
      <c r="H1584" s="381">
        <v>44536</v>
      </c>
      <c r="I1584" s="382"/>
      <c r="J1584" s="380" t="s">
        <v>3474</v>
      </c>
    </row>
    <row r="1585" spans="1:10" s="383" customFormat="1" ht="24" x14ac:dyDescent="0.25">
      <c r="A1585" s="377" t="s">
        <v>3746</v>
      </c>
      <c r="B1585" s="377" t="s">
        <v>3548</v>
      </c>
      <c r="C1585" s="380" t="s">
        <v>395</v>
      </c>
      <c r="D1585" s="378"/>
      <c r="E1585" s="379">
        <v>35184</v>
      </c>
      <c r="F1585" s="377" t="s">
        <v>3747</v>
      </c>
      <c r="G1585" s="380" t="s">
        <v>3549</v>
      </c>
      <c r="H1585" s="384">
        <v>44557</v>
      </c>
      <c r="I1585" s="382"/>
      <c r="J1585" s="380" t="s">
        <v>3474</v>
      </c>
    </row>
    <row r="1586" spans="1:10" s="383" customFormat="1" ht="24" x14ac:dyDescent="0.25">
      <c r="A1586" s="377" t="s">
        <v>3595</v>
      </c>
      <c r="B1586" s="377" t="s">
        <v>3548</v>
      </c>
      <c r="C1586" s="380" t="s">
        <v>395</v>
      </c>
      <c r="D1586" s="378"/>
      <c r="E1586" s="379">
        <v>35200</v>
      </c>
      <c r="F1586" s="377" t="s">
        <v>3747</v>
      </c>
      <c r="G1586" s="380" t="s">
        <v>3549</v>
      </c>
      <c r="H1586" s="384">
        <v>44552</v>
      </c>
      <c r="I1586" s="382"/>
      <c r="J1586" s="380" t="s">
        <v>3474</v>
      </c>
    </row>
    <row r="1587" spans="1:10" s="383" customFormat="1" ht="60" x14ac:dyDescent="0.25">
      <c r="A1587" s="377" t="s">
        <v>3748</v>
      </c>
      <c r="B1587" s="377" t="s">
        <v>3548</v>
      </c>
      <c r="C1587" s="380" t="s">
        <v>395</v>
      </c>
      <c r="D1587" s="378"/>
      <c r="E1587" s="379">
        <v>35214.6</v>
      </c>
      <c r="F1587" s="377" t="s">
        <v>3600</v>
      </c>
      <c r="G1587" s="380" t="s">
        <v>3549</v>
      </c>
      <c r="H1587" s="381">
        <v>44449</v>
      </c>
      <c r="I1587" s="382"/>
      <c r="J1587" s="380" t="s">
        <v>3474</v>
      </c>
    </row>
    <row r="1588" spans="1:10" s="383" customFormat="1" ht="60" x14ac:dyDescent="0.25">
      <c r="A1588" s="377" t="s">
        <v>3749</v>
      </c>
      <c r="B1588" s="377" t="s">
        <v>3548</v>
      </c>
      <c r="C1588" s="380" t="s">
        <v>395</v>
      </c>
      <c r="D1588" s="378"/>
      <c r="E1588" s="379">
        <v>35436.6</v>
      </c>
      <c r="F1588" s="377" t="s">
        <v>3600</v>
      </c>
      <c r="G1588" s="380" t="s">
        <v>3549</v>
      </c>
      <c r="H1588" s="381">
        <v>44327</v>
      </c>
      <c r="I1588" s="382"/>
      <c r="J1588" s="380" t="s">
        <v>3474</v>
      </c>
    </row>
    <row r="1589" spans="1:10" s="383" customFormat="1" ht="24" x14ac:dyDescent="0.25">
      <c r="A1589" s="377" t="s">
        <v>3679</v>
      </c>
      <c r="B1589" s="377" t="s">
        <v>3548</v>
      </c>
      <c r="C1589" s="380" t="s">
        <v>395</v>
      </c>
      <c r="D1589" s="378"/>
      <c r="E1589" s="379">
        <v>35515</v>
      </c>
      <c r="F1589" s="377" t="s">
        <v>3663</v>
      </c>
      <c r="G1589" s="380" t="s">
        <v>3549</v>
      </c>
      <c r="H1589" s="384">
        <v>44543</v>
      </c>
      <c r="I1589" s="382"/>
      <c r="J1589" s="380" t="s">
        <v>3474</v>
      </c>
    </row>
    <row r="1590" spans="1:10" s="383" customFormat="1" ht="24" x14ac:dyDescent="0.25">
      <c r="A1590" s="377" t="s">
        <v>3750</v>
      </c>
      <c r="B1590" s="377" t="s">
        <v>3548</v>
      </c>
      <c r="C1590" s="380" t="s">
        <v>395</v>
      </c>
      <c r="D1590" s="378"/>
      <c r="E1590" s="379">
        <v>35797</v>
      </c>
      <c r="F1590" s="377" t="s">
        <v>3696</v>
      </c>
      <c r="G1590" s="380" t="s">
        <v>3549</v>
      </c>
      <c r="H1590" s="381">
        <v>44252</v>
      </c>
      <c r="I1590" s="382"/>
      <c r="J1590" s="380" t="s">
        <v>3474</v>
      </c>
    </row>
    <row r="1591" spans="1:10" s="383" customFormat="1" ht="13.5" x14ac:dyDescent="0.25">
      <c r="A1591" s="377" t="s">
        <v>3751</v>
      </c>
      <c r="B1591" s="377" t="s">
        <v>3548</v>
      </c>
      <c r="C1591" s="380" t="s">
        <v>395</v>
      </c>
      <c r="D1591" s="378"/>
      <c r="E1591" s="379">
        <v>36054.300000000003</v>
      </c>
      <c r="F1591" s="377" t="s">
        <v>3594</v>
      </c>
      <c r="G1591" s="380" t="s">
        <v>3549</v>
      </c>
      <c r="H1591" s="381">
        <v>44379</v>
      </c>
      <c r="I1591" s="382"/>
      <c r="J1591" s="380" t="s">
        <v>3474</v>
      </c>
    </row>
    <row r="1592" spans="1:10" s="383" customFormat="1" ht="48" x14ac:dyDescent="0.25">
      <c r="A1592" s="377" t="s">
        <v>3752</v>
      </c>
      <c r="B1592" s="377" t="s">
        <v>3548</v>
      </c>
      <c r="C1592" s="380" t="s">
        <v>395</v>
      </c>
      <c r="D1592" s="378"/>
      <c r="E1592" s="379">
        <v>36200</v>
      </c>
      <c r="F1592" s="377" t="s">
        <v>3610</v>
      </c>
      <c r="G1592" s="380" t="s">
        <v>3549</v>
      </c>
      <c r="H1592" s="381">
        <v>44280</v>
      </c>
      <c r="I1592" s="382"/>
      <c r="J1592" s="380" t="s">
        <v>3474</v>
      </c>
    </row>
    <row r="1593" spans="1:10" s="383" customFormat="1" ht="13.5" x14ac:dyDescent="0.25">
      <c r="A1593" s="377" t="s">
        <v>3568</v>
      </c>
      <c r="B1593" s="377" t="s">
        <v>3548</v>
      </c>
      <c r="C1593" s="380" t="s">
        <v>395</v>
      </c>
      <c r="D1593" s="378"/>
      <c r="E1593" s="379">
        <v>36445</v>
      </c>
      <c r="F1593" s="377" t="s">
        <v>3569</v>
      </c>
      <c r="G1593" s="380" t="s">
        <v>3549</v>
      </c>
      <c r="H1593" s="381">
        <v>44390</v>
      </c>
      <c r="I1593" s="382"/>
      <c r="J1593" s="380" t="s">
        <v>3474</v>
      </c>
    </row>
    <row r="1594" spans="1:10" s="383" customFormat="1" ht="60" x14ac:dyDescent="0.25">
      <c r="A1594" s="377" t="s">
        <v>3753</v>
      </c>
      <c r="B1594" s="377" t="s">
        <v>3548</v>
      </c>
      <c r="C1594" s="380" t="s">
        <v>395</v>
      </c>
      <c r="D1594" s="378"/>
      <c r="E1594" s="379">
        <v>36787.1</v>
      </c>
      <c r="F1594" s="377" t="s">
        <v>3600</v>
      </c>
      <c r="G1594" s="380" t="s">
        <v>3549</v>
      </c>
      <c r="H1594" s="381">
        <v>44272</v>
      </c>
      <c r="I1594" s="382"/>
      <c r="J1594" s="380" t="s">
        <v>3474</v>
      </c>
    </row>
    <row r="1595" spans="1:10" s="383" customFormat="1" ht="13.5" x14ac:dyDescent="0.25">
      <c r="A1595" s="377" t="s">
        <v>3754</v>
      </c>
      <c r="B1595" s="377" t="s">
        <v>3548</v>
      </c>
      <c r="C1595" s="380" t="s">
        <v>395</v>
      </c>
      <c r="D1595" s="378"/>
      <c r="E1595" s="379">
        <v>37400</v>
      </c>
      <c r="F1595" s="377" t="s">
        <v>3649</v>
      </c>
      <c r="G1595" s="380" t="s">
        <v>3549</v>
      </c>
      <c r="H1595" s="381">
        <v>44355</v>
      </c>
      <c r="I1595" s="382"/>
      <c r="J1595" s="380" t="s">
        <v>3474</v>
      </c>
    </row>
    <row r="1596" spans="1:10" s="383" customFormat="1" ht="13.5" x14ac:dyDescent="0.25">
      <c r="A1596" s="377" t="s">
        <v>3568</v>
      </c>
      <c r="B1596" s="377" t="s">
        <v>3548</v>
      </c>
      <c r="C1596" s="380" t="s">
        <v>395</v>
      </c>
      <c r="D1596" s="378"/>
      <c r="E1596" s="379">
        <v>37632</v>
      </c>
      <c r="F1596" s="377" t="s">
        <v>3569</v>
      </c>
      <c r="G1596" s="380" t="s">
        <v>3549</v>
      </c>
      <c r="H1596" s="381">
        <v>44390</v>
      </c>
      <c r="I1596" s="382"/>
      <c r="J1596" s="380" t="s">
        <v>3474</v>
      </c>
    </row>
    <row r="1597" spans="1:10" s="383" customFormat="1" ht="24" x14ac:dyDescent="0.25">
      <c r="A1597" s="377" t="s">
        <v>3755</v>
      </c>
      <c r="B1597" s="377" t="s">
        <v>3548</v>
      </c>
      <c r="C1597" s="380" t="s">
        <v>395</v>
      </c>
      <c r="D1597" s="378"/>
      <c r="E1597" s="379">
        <v>37835.33</v>
      </c>
      <c r="F1597" s="377" t="s">
        <v>3756</v>
      </c>
      <c r="G1597" s="380" t="s">
        <v>3549</v>
      </c>
      <c r="H1597" s="381">
        <v>44426</v>
      </c>
      <c r="I1597" s="382"/>
      <c r="J1597" s="380" t="s">
        <v>3474</v>
      </c>
    </row>
    <row r="1598" spans="1:10" s="383" customFormat="1" ht="60" x14ac:dyDescent="0.25">
      <c r="A1598" s="377" t="s">
        <v>3757</v>
      </c>
      <c r="B1598" s="377" t="s">
        <v>3548</v>
      </c>
      <c r="C1598" s="380" t="s">
        <v>395</v>
      </c>
      <c r="D1598" s="378"/>
      <c r="E1598" s="379">
        <v>37943.599999999999</v>
      </c>
      <c r="F1598" s="377" t="s">
        <v>3600</v>
      </c>
      <c r="G1598" s="380" t="s">
        <v>3549</v>
      </c>
      <c r="H1598" s="384">
        <v>44550</v>
      </c>
      <c r="I1598" s="382"/>
      <c r="J1598" s="380" t="s">
        <v>3474</v>
      </c>
    </row>
    <row r="1599" spans="1:10" s="383" customFormat="1" ht="24" x14ac:dyDescent="0.25">
      <c r="A1599" s="377" t="s">
        <v>3758</v>
      </c>
      <c r="B1599" s="377" t="s">
        <v>3548</v>
      </c>
      <c r="C1599" s="380" t="s">
        <v>395</v>
      </c>
      <c r="D1599" s="378"/>
      <c r="E1599" s="379">
        <v>37993.550000000003</v>
      </c>
      <c r="F1599" s="377" t="s">
        <v>3759</v>
      </c>
      <c r="G1599" s="380" t="s">
        <v>3549</v>
      </c>
      <c r="H1599" s="381">
        <v>44266</v>
      </c>
      <c r="I1599" s="382"/>
      <c r="J1599" s="380" t="s">
        <v>3474</v>
      </c>
    </row>
    <row r="1600" spans="1:10" s="383" customFormat="1" ht="60" x14ac:dyDescent="0.25">
      <c r="A1600" s="377" t="s">
        <v>3760</v>
      </c>
      <c r="B1600" s="377" t="s">
        <v>3548</v>
      </c>
      <c r="C1600" s="380" t="s">
        <v>395</v>
      </c>
      <c r="D1600" s="378"/>
      <c r="E1600" s="379">
        <v>38385.800000000003</v>
      </c>
      <c r="F1600" s="377" t="s">
        <v>3600</v>
      </c>
      <c r="G1600" s="380" t="s">
        <v>3549</v>
      </c>
      <c r="H1600" s="384">
        <v>44557</v>
      </c>
      <c r="I1600" s="382"/>
      <c r="J1600" s="380" t="s">
        <v>3474</v>
      </c>
    </row>
    <row r="1601" spans="1:10" s="383" customFormat="1" ht="13.5" x14ac:dyDescent="0.25">
      <c r="A1601" s="377" t="s">
        <v>3761</v>
      </c>
      <c r="B1601" s="377" t="s">
        <v>3548</v>
      </c>
      <c r="C1601" s="380" t="s">
        <v>395</v>
      </c>
      <c r="D1601" s="378"/>
      <c r="E1601" s="379">
        <v>38780.300000000003</v>
      </c>
      <c r="F1601" s="377" t="s">
        <v>3594</v>
      </c>
      <c r="G1601" s="380" t="s">
        <v>3549</v>
      </c>
      <c r="H1601" s="381">
        <v>44386</v>
      </c>
      <c r="I1601" s="382"/>
      <c r="J1601" s="380" t="s">
        <v>3474</v>
      </c>
    </row>
    <row r="1602" spans="1:10" s="383" customFormat="1" ht="24" x14ac:dyDescent="0.25">
      <c r="A1602" s="377" t="s">
        <v>3660</v>
      </c>
      <c r="B1602" s="377" t="s">
        <v>3548</v>
      </c>
      <c r="C1602" s="380" t="s">
        <v>395</v>
      </c>
      <c r="D1602" s="378"/>
      <c r="E1602" s="379">
        <v>39260</v>
      </c>
      <c r="F1602" s="377" t="s">
        <v>2500</v>
      </c>
      <c r="G1602" s="380" t="s">
        <v>3549</v>
      </c>
      <c r="H1602" s="381">
        <v>44372</v>
      </c>
      <c r="I1602" s="382"/>
      <c r="J1602" s="380" t="s">
        <v>3474</v>
      </c>
    </row>
    <row r="1603" spans="1:10" s="383" customFormat="1" ht="24" x14ac:dyDescent="0.25">
      <c r="A1603" s="377" t="s">
        <v>3679</v>
      </c>
      <c r="B1603" s="377" t="s">
        <v>3548</v>
      </c>
      <c r="C1603" s="380" t="s">
        <v>395</v>
      </c>
      <c r="D1603" s="378"/>
      <c r="E1603" s="379">
        <v>39307.9</v>
      </c>
      <c r="F1603" s="377" t="s">
        <v>3663</v>
      </c>
      <c r="G1603" s="380" t="s">
        <v>3549</v>
      </c>
      <c r="H1603" s="381">
        <v>44452</v>
      </c>
      <c r="I1603" s="382"/>
      <c r="J1603" s="380" t="s">
        <v>3474</v>
      </c>
    </row>
    <row r="1604" spans="1:10" s="383" customFormat="1" ht="24" x14ac:dyDescent="0.25">
      <c r="A1604" s="377" t="s">
        <v>3679</v>
      </c>
      <c r="B1604" s="377" t="s">
        <v>3548</v>
      </c>
      <c r="C1604" s="380" t="s">
        <v>395</v>
      </c>
      <c r="D1604" s="378"/>
      <c r="E1604" s="379">
        <v>39394.199999999997</v>
      </c>
      <c r="F1604" s="377" t="s">
        <v>3663</v>
      </c>
      <c r="G1604" s="380" t="s">
        <v>3549</v>
      </c>
      <c r="H1604" s="384">
        <v>44483</v>
      </c>
      <c r="I1604" s="382"/>
      <c r="J1604" s="380" t="s">
        <v>3474</v>
      </c>
    </row>
    <row r="1605" spans="1:10" s="383" customFormat="1" ht="24" x14ac:dyDescent="0.25">
      <c r="A1605" s="377" t="s">
        <v>3762</v>
      </c>
      <c r="B1605" s="377" t="s">
        <v>3548</v>
      </c>
      <c r="C1605" s="380" t="s">
        <v>395</v>
      </c>
      <c r="D1605" s="378"/>
      <c r="E1605" s="379">
        <v>40815</v>
      </c>
      <c r="F1605" s="377" t="s">
        <v>3707</v>
      </c>
      <c r="G1605" s="380" t="s">
        <v>3549</v>
      </c>
      <c r="H1605" s="381">
        <v>44277</v>
      </c>
      <c r="I1605" s="382"/>
      <c r="J1605" s="380" t="s">
        <v>3474</v>
      </c>
    </row>
    <row r="1606" spans="1:10" s="383" customFormat="1" ht="24" x14ac:dyDescent="0.25">
      <c r="A1606" s="377" t="s">
        <v>3623</v>
      </c>
      <c r="B1606" s="377" t="s">
        <v>3548</v>
      </c>
      <c r="C1606" s="380" t="s">
        <v>395</v>
      </c>
      <c r="D1606" s="378"/>
      <c r="E1606" s="379">
        <v>41280</v>
      </c>
      <c r="F1606" s="377" t="s">
        <v>2940</v>
      </c>
      <c r="G1606" s="380" t="s">
        <v>3549</v>
      </c>
      <c r="H1606" s="381">
        <v>44355</v>
      </c>
      <c r="I1606" s="382"/>
      <c r="J1606" s="380" t="s">
        <v>3474</v>
      </c>
    </row>
    <row r="1607" spans="1:10" s="383" customFormat="1" ht="60" x14ac:dyDescent="0.25">
      <c r="A1607" s="377" t="s">
        <v>3763</v>
      </c>
      <c r="B1607" s="377" t="s">
        <v>3548</v>
      </c>
      <c r="C1607" s="380" t="s">
        <v>395</v>
      </c>
      <c r="D1607" s="378"/>
      <c r="E1607" s="379">
        <v>41321.9</v>
      </c>
      <c r="F1607" s="377" t="s">
        <v>3600</v>
      </c>
      <c r="G1607" s="380" t="s">
        <v>3549</v>
      </c>
      <c r="H1607" s="381">
        <v>44300</v>
      </c>
      <c r="I1607" s="382"/>
      <c r="J1607" s="380" t="s">
        <v>3474</v>
      </c>
    </row>
    <row r="1608" spans="1:10" s="383" customFormat="1" ht="36" x14ac:dyDescent="0.25">
      <c r="A1608" s="377" t="s">
        <v>3692</v>
      </c>
      <c r="B1608" s="377" t="s">
        <v>3548</v>
      </c>
      <c r="C1608" s="380" t="s">
        <v>395</v>
      </c>
      <c r="D1608" s="378"/>
      <c r="E1608" s="379">
        <v>43750</v>
      </c>
      <c r="F1608" s="377" t="s">
        <v>1975</v>
      </c>
      <c r="G1608" s="380" t="s">
        <v>3549</v>
      </c>
      <c r="H1608" s="381">
        <v>44399</v>
      </c>
      <c r="I1608" s="382"/>
      <c r="J1608" s="380" t="s">
        <v>3474</v>
      </c>
    </row>
    <row r="1609" spans="1:10" s="383" customFormat="1" ht="13.5" x14ac:dyDescent="0.25">
      <c r="A1609" s="377" t="s">
        <v>3764</v>
      </c>
      <c r="B1609" s="377" t="s">
        <v>3548</v>
      </c>
      <c r="C1609" s="380" t="s">
        <v>395</v>
      </c>
      <c r="D1609" s="378"/>
      <c r="E1609" s="379">
        <v>45580</v>
      </c>
      <c r="F1609" s="377" t="s">
        <v>3569</v>
      </c>
      <c r="G1609" s="380" t="s">
        <v>3549</v>
      </c>
      <c r="H1609" s="384">
        <v>44559</v>
      </c>
      <c r="I1609" s="382"/>
      <c r="J1609" s="380" t="s">
        <v>3474</v>
      </c>
    </row>
    <row r="1610" spans="1:10" s="383" customFormat="1" ht="24" x14ac:dyDescent="0.25">
      <c r="A1610" s="377" t="s">
        <v>3765</v>
      </c>
      <c r="B1610" s="377" t="s">
        <v>3548</v>
      </c>
      <c r="C1610" s="380" t="s">
        <v>395</v>
      </c>
      <c r="D1610" s="378"/>
      <c r="E1610" s="379">
        <v>46100</v>
      </c>
      <c r="F1610" s="377" t="s">
        <v>3654</v>
      </c>
      <c r="G1610" s="380" t="s">
        <v>3549</v>
      </c>
      <c r="H1610" s="384">
        <v>44522</v>
      </c>
      <c r="I1610" s="382"/>
      <c r="J1610" s="380" t="s">
        <v>3474</v>
      </c>
    </row>
    <row r="1611" spans="1:10" s="383" customFormat="1" ht="24" x14ac:dyDescent="0.25">
      <c r="A1611" s="377" t="s">
        <v>3766</v>
      </c>
      <c r="B1611" s="377" t="s">
        <v>3548</v>
      </c>
      <c r="C1611" s="380" t="s">
        <v>395</v>
      </c>
      <c r="D1611" s="378"/>
      <c r="E1611" s="379">
        <v>47668.24</v>
      </c>
      <c r="F1611" s="377" t="s">
        <v>3767</v>
      </c>
      <c r="G1611" s="380" t="s">
        <v>3549</v>
      </c>
      <c r="H1611" s="381">
        <v>44440</v>
      </c>
      <c r="I1611" s="382"/>
      <c r="J1611" s="380" t="s">
        <v>3474</v>
      </c>
    </row>
    <row r="1612" spans="1:10" s="383" customFormat="1" ht="24" x14ac:dyDescent="0.25">
      <c r="A1612" s="377" t="s">
        <v>3768</v>
      </c>
      <c r="B1612" s="377" t="s">
        <v>3548</v>
      </c>
      <c r="C1612" s="380" t="s">
        <v>395</v>
      </c>
      <c r="D1612" s="378"/>
      <c r="E1612" s="379">
        <v>50600</v>
      </c>
      <c r="F1612" s="377" t="s">
        <v>3707</v>
      </c>
      <c r="G1612" s="380" t="s">
        <v>3549</v>
      </c>
      <c r="H1612" s="381">
        <v>44284</v>
      </c>
      <c r="I1612" s="382"/>
      <c r="J1612" s="380" t="s">
        <v>3474</v>
      </c>
    </row>
    <row r="1613" spans="1:10" s="383" customFormat="1" ht="24" x14ac:dyDescent="0.25">
      <c r="A1613" s="377" t="s">
        <v>3769</v>
      </c>
      <c r="B1613" s="377" t="s">
        <v>3548</v>
      </c>
      <c r="C1613" s="380" t="s">
        <v>395</v>
      </c>
      <c r="D1613" s="378"/>
      <c r="E1613" s="379">
        <v>52724.800000000003</v>
      </c>
      <c r="F1613" s="377" t="s">
        <v>3559</v>
      </c>
      <c r="G1613" s="380" t="s">
        <v>3549</v>
      </c>
      <c r="H1613" s="381">
        <v>44350</v>
      </c>
      <c r="I1613" s="382"/>
      <c r="J1613" s="380" t="s">
        <v>3474</v>
      </c>
    </row>
    <row r="1614" spans="1:10" s="383" customFormat="1" ht="24" x14ac:dyDescent="0.25">
      <c r="A1614" s="377" t="s">
        <v>3770</v>
      </c>
      <c r="B1614" s="377" t="s">
        <v>3771</v>
      </c>
      <c r="C1614" s="380" t="s">
        <v>395</v>
      </c>
      <c r="D1614" s="378" t="s">
        <v>3772</v>
      </c>
      <c r="E1614" s="379">
        <v>53000</v>
      </c>
      <c r="F1614" s="377" t="s">
        <v>3639</v>
      </c>
      <c r="G1614" s="380" t="s">
        <v>3549</v>
      </c>
      <c r="H1614" s="381">
        <v>44411</v>
      </c>
      <c r="I1614" s="382"/>
      <c r="J1614" s="380" t="s">
        <v>3474</v>
      </c>
    </row>
    <row r="1615" spans="1:10" s="383" customFormat="1" ht="24" x14ac:dyDescent="0.25">
      <c r="A1615" s="377" t="s">
        <v>3770</v>
      </c>
      <c r="B1615" s="377" t="s">
        <v>3771</v>
      </c>
      <c r="C1615" s="380" t="s">
        <v>395</v>
      </c>
      <c r="D1615" s="378" t="s">
        <v>3772</v>
      </c>
      <c r="E1615" s="379">
        <v>53000</v>
      </c>
      <c r="F1615" s="377" t="s">
        <v>3639</v>
      </c>
      <c r="G1615" s="380" t="s">
        <v>3549</v>
      </c>
      <c r="H1615" s="384">
        <v>44482</v>
      </c>
      <c r="I1615" s="382"/>
      <c r="J1615" s="380" t="s">
        <v>3474</v>
      </c>
    </row>
    <row r="1616" spans="1:10" s="383" customFormat="1" ht="24" x14ac:dyDescent="0.25">
      <c r="A1616" s="377" t="s">
        <v>3770</v>
      </c>
      <c r="B1616" s="377" t="s">
        <v>3771</v>
      </c>
      <c r="C1616" s="380" t="s">
        <v>395</v>
      </c>
      <c r="D1616" s="378" t="s">
        <v>3772</v>
      </c>
      <c r="E1616" s="379">
        <v>53000</v>
      </c>
      <c r="F1616" s="377" t="s">
        <v>3639</v>
      </c>
      <c r="G1616" s="380" t="s">
        <v>3549</v>
      </c>
      <c r="H1616" s="384">
        <v>44550</v>
      </c>
      <c r="I1616" s="382"/>
      <c r="J1616" s="380" t="s">
        <v>3474</v>
      </c>
    </row>
    <row r="1617" spans="1:10" s="383" customFormat="1" ht="24" x14ac:dyDescent="0.25">
      <c r="A1617" s="377" t="s">
        <v>3773</v>
      </c>
      <c r="B1617" s="377" t="s">
        <v>1063</v>
      </c>
      <c r="C1617" s="380" t="s">
        <v>395</v>
      </c>
      <c r="D1617" s="378" t="s">
        <v>3774</v>
      </c>
      <c r="E1617" s="379">
        <v>54000</v>
      </c>
      <c r="F1617" s="377" t="s">
        <v>3715</v>
      </c>
      <c r="G1617" s="380" t="s">
        <v>3549</v>
      </c>
      <c r="H1617" s="381">
        <v>44341</v>
      </c>
      <c r="I1617" s="382"/>
      <c r="J1617" s="380" t="s">
        <v>3474</v>
      </c>
    </row>
    <row r="1618" spans="1:10" s="383" customFormat="1" ht="24" x14ac:dyDescent="0.25">
      <c r="A1618" s="377" t="s">
        <v>3773</v>
      </c>
      <c r="B1618" s="377" t="s">
        <v>1063</v>
      </c>
      <c r="C1618" s="380" t="s">
        <v>395</v>
      </c>
      <c r="D1618" s="378" t="s">
        <v>3774</v>
      </c>
      <c r="E1618" s="379">
        <v>54000</v>
      </c>
      <c r="F1618" s="377" t="s">
        <v>3715</v>
      </c>
      <c r="G1618" s="380" t="s">
        <v>3549</v>
      </c>
      <c r="H1618" s="381">
        <v>44427</v>
      </c>
      <c r="I1618" s="382"/>
      <c r="J1618" s="380" t="s">
        <v>3474</v>
      </c>
    </row>
    <row r="1619" spans="1:10" s="383" customFormat="1" ht="24.75" customHeight="1" x14ac:dyDescent="0.25">
      <c r="A1619" s="377" t="s">
        <v>3558</v>
      </c>
      <c r="B1619" s="377" t="s">
        <v>3548</v>
      </c>
      <c r="C1619" s="380" t="s">
        <v>395</v>
      </c>
      <c r="D1619" s="378"/>
      <c r="E1619" s="379">
        <v>54280.800000000003</v>
      </c>
      <c r="F1619" s="377" t="s">
        <v>3559</v>
      </c>
      <c r="G1619" s="380" t="s">
        <v>3549</v>
      </c>
      <c r="H1619" s="381">
        <v>44305</v>
      </c>
      <c r="I1619" s="382"/>
      <c r="J1619" s="380" t="s">
        <v>3474</v>
      </c>
    </row>
    <row r="1620" spans="1:10" s="383" customFormat="1" ht="24" x14ac:dyDescent="0.25">
      <c r="A1620" s="377" t="s">
        <v>3775</v>
      </c>
      <c r="B1620" s="377" t="s">
        <v>3548</v>
      </c>
      <c r="C1620" s="380" t="s">
        <v>395</v>
      </c>
      <c r="D1620" s="378"/>
      <c r="E1620" s="379">
        <v>55001.82</v>
      </c>
      <c r="F1620" s="377" t="s">
        <v>3767</v>
      </c>
      <c r="G1620" s="380" t="s">
        <v>3549</v>
      </c>
      <c r="H1620" s="381">
        <v>44249</v>
      </c>
      <c r="I1620" s="382"/>
      <c r="J1620" s="380" t="s">
        <v>3474</v>
      </c>
    </row>
    <row r="1621" spans="1:10" s="383" customFormat="1" ht="24" x14ac:dyDescent="0.25">
      <c r="A1621" s="377" t="s">
        <v>3766</v>
      </c>
      <c r="B1621" s="377" t="s">
        <v>3548</v>
      </c>
      <c r="C1621" s="380" t="s">
        <v>395</v>
      </c>
      <c r="D1621" s="378"/>
      <c r="E1621" s="379">
        <v>55001.82</v>
      </c>
      <c r="F1621" s="377" t="s">
        <v>3767</v>
      </c>
      <c r="G1621" s="380" t="s">
        <v>3549</v>
      </c>
      <c r="H1621" s="381">
        <v>44259</v>
      </c>
      <c r="I1621" s="382"/>
      <c r="J1621" s="380" t="s">
        <v>3474</v>
      </c>
    </row>
    <row r="1622" spans="1:10" s="383" customFormat="1" ht="24" x14ac:dyDescent="0.25">
      <c r="A1622" s="377" t="s">
        <v>3766</v>
      </c>
      <c r="B1622" s="377" t="s">
        <v>3548</v>
      </c>
      <c r="C1622" s="380" t="s">
        <v>395</v>
      </c>
      <c r="D1622" s="378"/>
      <c r="E1622" s="379">
        <v>55001.82</v>
      </c>
      <c r="F1622" s="377" t="s">
        <v>3767</v>
      </c>
      <c r="G1622" s="380" t="s">
        <v>3549</v>
      </c>
      <c r="H1622" s="381">
        <v>44294</v>
      </c>
      <c r="I1622" s="382"/>
      <c r="J1622" s="380" t="s">
        <v>3474</v>
      </c>
    </row>
    <row r="1623" spans="1:10" s="383" customFormat="1" ht="24" x14ac:dyDescent="0.25">
      <c r="A1623" s="377" t="s">
        <v>3766</v>
      </c>
      <c r="B1623" s="377" t="s">
        <v>3548</v>
      </c>
      <c r="C1623" s="380" t="s">
        <v>395</v>
      </c>
      <c r="D1623" s="378"/>
      <c r="E1623" s="379">
        <v>55001.82</v>
      </c>
      <c r="F1623" s="377" t="s">
        <v>3767</v>
      </c>
      <c r="G1623" s="380" t="s">
        <v>3549</v>
      </c>
      <c r="H1623" s="381">
        <v>44323</v>
      </c>
      <c r="I1623" s="382"/>
      <c r="J1623" s="380" t="s">
        <v>3474</v>
      </c>
    </row>
    <row r="1624" spans="1:10" s="383" customFormat="1" ht="24" x14ac:dyDescent="0.25">
      <c r="A1624" s="377" t="s">
        <v>3766</v>
      </c>
      <c r="B1624" s="377" t="s">
        <v>3548</v>
      </c>
      <c r="C1624" s="380" t="s">
        <v>395</v>
      </c>
      <c r="D1624" s="378"/>
      <c r="E1624" s="379">
        <v>55001.82</v>
      </c>
      <c r="F1624" s="377" t="s">
        <v>3767</v>
      </c>
      <c r="G1624" s="380" t="s">
        <v>3549</v>
      </c>
      <c r="H1624" s="381">
        <v>44351</v>
      </c>
      <c r="I1624" s="382"/>
      <c r="J1624" s="380" t="s">
        <v>3474</v>
      </c>
    </row>
    <row r="1625" spans="1:10" s="383" customFormat="1" ht="24" x14ac:dyDescent="0.25">
      <c r="A1625" s="377" t="s">
        <v>3766</v>
      </c>
      <c r="B1625" s="377" t="s">
        <v>3548</v>
      </c>
      <c r="C1625" s="380" t="s">
        <v>395</v>
      </c>
      <c r="D1625" s="378"/>
      <c r="E1625" s="379">
        <v>55001.82</v>
      </c>
      <c r="F1625" s="377" t="s">
        <v>3767</v>
      </c>
      <c r="G1625" s="380" t="s">
        <v>3549</v>
      </c>
      <c r="H1625" s="381">
        <v>44383</v>
      </c>
      <c r="I1625" s="382"/>
      <c r="J1625" s="380" t="s">
        <v>3474</v>
      </c>
    </row>
    <row r="1626" spans="1:10" s="383" customFormat="1" ht="24" x14ac:dyDescent="0.25">
      <c r="A1626" s="377" t="s">
        <v>3766</v>
      </c>
      <c r="B1626" s="377" t="s">
        <v>3548</v>
      </c>
      <c r="C1626" s="380" t="s">
        <v>395</v>
      </c>
      <c r="D1626" s="378"/>
      <c r="E1626" s="379">
        <v>55001.82</v>
      </c>
      <c r="F1626" s="377" t="s">
        <v>3767</v>
      </c>
      <c r="G1626" s="380" t="s">
        <v>3549</v>
      </c>
      <c r="H1626" s="381">
        <v>44411</v>
      </c>
      <c r="I1626" s="382"/>
      <c r="J1626" s="380" t="s">
        <v>3474</v>
      </c>
    </row>
    <row r="1627" spans="1:10" s="383" customFormat="1" ht="24" x14ac:dyDescent="0.25">
      <c r="A1627" s="377" t="s">
        <v>3776</v>
      </c>
      <c r="B1627" s="377" t="s">
        <v>3548</v>
      </c>
      <c r="C1627" s="380" t="s">
        <v>395</v>
      </c>
      <c r="D1627" s="378"/>
      <c r="E1627" s="379">
        <v>55001.82</v>
      </c>
      <c r="F1627" s="377" t="s">
        <v>3767</v>
      </c>
      <c r="G1627" s="380" t="s">
        <v>3549</v>
      </c>
      <c r="H1627" s="381">
        <v>44474</v>
      </c>
      <c r="I1627" s="382"/>
      <c r="J1627" s="380" t="s">
        <v>3474</v>
      </c>
    </row>
    <row r="1628" spans="1:10" s="383" customFormat="1" ht="36" x14ac:dyDescent="0.2">
      <c r="A1628" s="377" t="s">
        <v>3777</v>
      </c>
      <c r="B1628" s="377" t="s">
        <v>3778</v>
      </c>
      <c r="C1628" s="380" t="s">
        <v>395</v>
      </c>
      <c r="D1628" s="430">
        <v>44197</v>
      </c>
      <c r="E1628" s="379">
        <v>55224</v>
      </c>
      <c r="F1628" s="377" t="s">
        <v>3705</v>
      </c>
      <c r="G1628" s="380" t="s">
        <v>3549</v>
      </c>
      <c r="H1628" s="384">
        <v>44543</v>
      </c>
      <c r="I1628" s="382"/>
      <c r="J1628" s="429"/>
    </row>
    <row r="1629" spans="1:10" s="383" customFormat="1" ht="24" x14ac:dyDescent="0.25">
      <c r="A1629" s="377" t="s">
        <v>3660</v>
      </c>
      <c r="B1629" s="377" t="s">
        <v>3548</v>
      </c>
      <c r="C1629" s="380" t="s">
        <v>395</v>
      </c>
      <c r="D1629" s="378"/>
      <c r="E1629" s="379">
        <v>57600</v>
      </c>
      <c r="F1629" s="377" t="s">
        <v>3572</v>
      </c>
      <c r="G1629" s="380" t="s">
        <v>3549</v>
      </c>
      <c r="H1629" s="381">
        <v>44308</v>
      </c>
      <c r="I1629" s="382"/>
      <c r="J1629" s="380"/>
    </row>
    <row r="1630" spans="1:10" s="383" customFormat="1" ht="24" x14ac:dyDescent="0.25">
      <c r="A1630" s="377" t="s">
        <v>3779</v>
      </c>
      <c r="B1630" s="377" t="s">
        <v>3548</v>
      </c>
      <c r="C1630" s="380" t="s">
        <v>395</v>
      </c>
      <c r="D1630" s="378"/>
      <c r="E1630" s="379">
        <v>60000.59</v>
      </c>
      <c r="F1630" s="377" t="s">
        <v>3767</v>
      </c>
      <c r="G1630" s="380" t="s">
        <v>3549</v>
      </c>
      <c r="H1630" s="381">
        <v>44509</v>
      </c>
      <c r="I1630" s="382"/>
      <c r="J1630" s="380"/>
    </row>
    <row r="1631" spans="1:10" s="383" customFormat="1" ht="24" x14ac:dyDescent="0.25">
      <c r="A1631" s="377" t="s">
        <v>3779</v>
      </c>
      <c r="B1631" s="377" t="s">
        <v>3548</v>
      </c>
      <c r="C1631" s="380" t="s">
        <v>395</v>
      </c>
      <c r="D1631" s="378"/>
      <c r="E1631" s="379">
        <v>60000.59</v>
      </c>
      <c r="F1631" s="377" t="s">
        <v>3767</v>
      </c>
      <c r="G1631" s="380" t="s">
        <v>3549</v>
      </c>
      <c r="H1631" s="384">
        <v>44530</v>
      </c>
      <c r="I1631" s="382"/>
      <c r="J1631" s="380"/>
    </row>
    <row r="1632" spans="1:10" s="383" customFormat="1" ht="24" x14ac:dyDescent="0.25">
      <c r="A1632" s="377" t="s">
        <v>3780</v>
      </c>
      <c r="B1632" s="377" t="s">
        <v>3548</v>
      </c>
      <c r="C1632" s="380" t="s">
        <v>395</v>
      </c>
      <c r="D1632" s="378"/>
      <c r="E1632" s="379">
        <v>60000.59</v>
      </c>
      <c r="F1632" s="377" t="s">
        <v>3767</v>
      </c>
      <c r="G1632" s="380" t="s">
        <v>3549</v>
      </c>
      <c r="H1632" s="384">
        <v>44561</v>
      </c>
      <c r="I1632" s="382"/>
      <c r="J1632" s="380"/>
    </row>
    <row r="1633" spans="1:10" s="383" customFormat="1" ht="13.5" x14ac:dyDescent="0.25">
      <c r="A1633" s="377" t="s">
        <v>3781</v>
      </c>
      <c r="B1633" s="377" t="s">
        <v>3548</v>
      </c>
      <c r="C1633" s="380" t="s">
        <v>395</v>
      </c>
      <c r="D1633" s="378"/>
      <c r="E1633" s="379">
        <v>60700</v>
      </c>
      <c r="F1633" s="377" t="s">
        <v>3782</v>
      </c>
      <c r="G1633" s="380" t="s">
        <v>3549</v>
      </c>
      <c r="H1633" s="381">
        <v>44470</v>
      </c>
      <c r="I1633" s="382"/>
      <c r="J1633" s="380"/>
    </row>
    <row r="1634" spans="1:10" s="383" customFormat="1" ht="24" x14ac:dyDescent="0.25">
      <c r="A1634" s="377" t="s">
        <v>3783</v>
      </c>
      <c r="B1634" s="377" t="s">
        <v>3548</v>
      </c>
      <c r="C1634" s="380" t="s">
        <v>395</v>
      </c>
      <c r="D1634" s="378"/>
      <c r="E1634" s="379">
        <v>63440</v>
      </c>
      <c r="F1634" s="377" t="s">
        <v>3559</v>
      </c>
      <c r="G1634" s="380" t="s">
        <v>3549</v>
      </c>
      <c r="H1634" s="381">
        <v>44350</v>
      </c>
      <c r="I1634" s="382"/>
      <c r="J1634" s="380"/>
    </row>
    <row r="1635" spans="1:10" s="383" customFormat="1" ht="24" x14ac:dyDescent="0.25">
      <c r="A1635" s="377" t="s">
        <v>3784</v>
      </c>
      <c r="B1635" s="377" t="s">
        <v>3548</v>
      </c>
      <c r="C1635" s="380" t="s">
        <v>395</v>
      </c>
      <c r="D1635" s="378"/>
      <c r="E1635" s="379">
        <v>68062</v>
      </c>
      <c r="F1635" s="377" t="s">
        <v>3782</v>
      </c>
      <c r="G1635" s="380" t="s">
        <v>3549</v>
      </c>
      <c r="H1635" s="381">
        <v>44277</v>
      </c>
      <c r="I1635" s="382"/>
      <c r="J1635" s="380"/>
    </row>
    <row r="1636" spans="1:10" s="383" customFormat="1" ht="24" x14ac:dyDescent="0.25">
      <c r="A1636" s="377" t="s">
        <v>3785</v>
      </c>
      <c r="B1636" s="377" t="s">
        <v>3548</v>
      </c>
      <c r="C1636" s="380" t="s">
        <v>395</v>
      </c>
      <c r="D1636" s="378"/>
      <c r="E1636" s="379">
        <v>70075</v>
      </c>
      <c r="F1636" s="377" t="s">
        <v>3786</v>
      </c>
      <c r="G1636" s="380" t="s">
        <v>3549</v>
      </c>
      <c r="H1636" s="384">
        <v>44482</v>
      </c>
      <c r="I1636" s="382"/>
      <c r="J1636" s="380"/>
    </row>
    <row r="1637" spans="1:10" s="383" customFormat="1" ht="24" x14ac:dyDescent="0.25">
      <c r="A1637" s="377" t="s">
        <v>3787</v>
      </c>
      <c r="B1637" s="377" t="s">
        <v>3548</v>
      </c>
      <c r="C1637" s="380" t="s">
        <v>395</v>
      </c>
      <c r="D1637" s="378"/>
      <c r="E1637" s="379">
        <v>70800</v>
      </c>
      <c r="F1637" s="377" t="s">
        <v>3556</v>
      </c>
      <c r="G1637" s="380" t="s">
        <v>3549</v>
      </c>
      <c r="H1637" s="381">
        <v>44531</v>
      </c>
      <c r="I1637" s="382"/>
      <c r="J1637" s="380"/>
    </row>
    <row r="1638" spans="1:10" s="383" customFormat="1" ht="24" x14ac:dyDescent="0.25">
      <c r="A1638" s="377" t="s">
        <v>3788</v>
      </c>
      <c r="B1638" s="377" t="s">
        <v>936</v>
      </c>
      <c r="C1638" s="380" t="s">
        <v>395</v>
      </c>
      <c r="D1638" s="378"/>
      <c r="E1638" s="379">
        <v>71890</v>
      </c>
      <c r="F1638" s="377" t="s">
        <v>3654</v>
      </c>
      <c r="G1638" s="380" t="s">
        <v>3549</v>
      </c>
      <c r="H1638" s="384">
        <v>44557</v>
      </c>
      <c r="I1638" s="382"/>
      <c r="J1638" s="380"/>
    </row>
    <row r="1639" spans="1:10" s="383" customFormat="1" ht="24" x14ac:dyDescent="0.25">
      <c r="A1639" s="377" t="s">
        <v>3765</v>
      </c>
      <c r="B1639" s="377" t="s">
        <v>936</v>
      </c>
      <c r="C1639" s="380" t="s">
        <v>395</v>
      </c>
      <c r="D1639" s="378"/>
      <c r="E1639" s="379">
        <v>72910</v>
      </c>
      <c r="F1639" s="377" t="s">
        <v>3654</v>
      </c>
      <c r="G1639" s="380" t="s">
        <v>3549</v>
      </c>
      <c r="H1639" s="384">
        <v>44482</v>
      </c>
      <c r="I1639" s="382"/>
      <c r="J1639" s="380"/>
    </row>
    <row r="1640" spans="1:10" s="383" customFormat="1" ht="24" x14ac:dyDescent="0.25">
      <c r="A1640" s="377" t="s">
        <v>3789</v>
      </c>
      <c r="B1640" s="377" t="s">
        <v>3548</v>
      </c>
      <c r="C1640" s="380" t="s">
        <v>395</v>
      </c>
      <c r="D1640" s="378"/>
      <c r="E1640" s="379">
        <v>73065</v>
      </c>
      <c r="F1640" s="377" t="s">
        <v>3736</v>
      </c>
      <c r="G1640" s="380" t="s">
        <v>3549</v>
      </c>
      <c r="H1640" s="384">
        <v>44557</v>
      </c>
      <c r="I1640" s="382"/>
      <c r="J1640" s="380"/>
    </row>
    <row r="1641" spans="1:10" s="383" customFormat="1" ht="24" x14ac:dyDescent="0.25">
      <c r="A1641" s="377" t="s">
        <v>3765</v>
      </c>
      <c r="B1641" s="377" t="s">
        <v>907</v>
      </c>
      <c r="C1641" s="380" t="s">
        <v>395</v>
      </c>
      <c r="D1641" s="430">
        <v>44197</v>
      </c>
      <c r="E1641" s="379">
        <v>80910</v>
      </c>
      <c r="F1641" s="377" t="s">
        <v>3654</v>
      </c>
      <c r="G1641" s="380" t="s">
        <v>3549</v>
      </c>
      <c r="H1641" s="381">
        <v>44403</v>
      </c>
      <c r="I1641" s="382"/>
      <c r="J1641" s="380"/>
    </row>
    <row r="1642" spans="1:10" s="383" customFormat="1" ht="24" x14ac:dyDescent="0.25">
      <c r="A1642" s="377" t="s">
        <v>3765</v>
      </c>
      <c r="B1642" s="377" t="s">
        <v>907</v>
      </c>
      <c r="C1642" s="380" t="s">
        <v>395</v>
      </c>
      <c r="D1642" s="430">
        <v>44198</v>
      </c>
      <c r="E1642" s="379">
        <v>80910</v>
      </c>
      <c r="F1642" s="377" t="s">
        <v>3654</v>
      </c>
      <c r="G1642" s="380" t="s">
        <v>3549</v>
      </c>
      <c r="H1642" s="381">
        <v>44431</v>
      </c>
      <c r="I1642" s="382"/>
      <c r="J1642" s="380"/>
    </row>
    <row r="1643" spans="1:10" s="383" customFormat="1" ht="24" x14ac:dyDescent="0.2">
      <c r="A1643" s="377" t="s">
        <v>3765</v>
      </c>
      <c r="B1643" s="377" t="s">
        <v>907</v>
      </c>
      <c r="C1643" s="380" t="s">
        <v>395</v>
      </c>
      <c r="D1643" s="430">
        <v>44199</v>
      </c>
      <c r="E1643" s="379">
        <v>86050</v>
      </c>
      <c r="F1643" s="377" t="s">
        <v>3654</v>
      </c>
      <c r="G1643" s="380" t="s">
        <v>3549</v>
      </c>
      <c r="H1643" s="381">
        <v>44459</v>
      </c>
      <c r="I1643" s="382"/>
      <c r="J1643" s="429"/>
    </row>
    <row r="1644" spans="1:10" s="383" customFormat="1" ht="24" x14ac:dyDescent="0.25">
      <c r="A1644" s="377" t="s">
        <v>3788</v>
      </c>
      <c r="B1644" s="377" t="s">
        <v>3548</v>
      </c>
      <c r="C1644" s="380" t="s">
        <v>395</v>
      </c>
      <c r="D1644" s="430"/>
      <c r="E1644" s="379">
        <v>86110</v>
      </c>
      <c r="F1644" s="377" t="s">
        <v>3654</v>
      </c>
      <c r="G1644" s="380" t="s">
        <v>3549</v>
      </c>
      <c r="H1644" s="384">
        <v>44557</v>
      </c>
      <c r="I1644" s="382"/>
      <c r="J1644" s="380"/>
    </row>
    <row r="1645" spans="1:10" s="383" customFormat="1" ht="24" x14ac:dyDescent="0.25">
      <c r="A1645" s="377" t="s">
        <v>3790</v>
      </c>
      <c r="B1645" s="377" t="s">
        <v>3548</v>
      </c>
      <c r="C1645" s="380" t="s">
        <v>395</v>
      </c>
      <c r="D1645" s="378"/>
      <c r="E1645" s="379">
        <v>90000</v>
      </c>
      <c r="F1645" s="377" t="s">
        <v>3672</v>
      </c>
      <c r="G1645" s="380" t="s">
        <v>3549</v>
      </c>
      <c r="H1645" s="381">
        <v>44441</v>
      </c>
      <c r="I1645" s="382"/>
      <c r="J1645" s="380"/>
    </row>
    <row r="1646" spans="1:10" s="383" customFormat="1" ht="13.5" x14ac:dyDescent="0.25">
      <c r="A1646" s="377" t="s">
        <v>3791</v>
      </c>
      <c r="B1646" s="377" t="s">
        <v>3548</v>
      </c>
      <c r="C1646" s="380" t="s">
        <v>395</v>
      </c>
      <c r="D1646" s="378"/>
      <c r="E1646" s="379">
        <v>95204</v>
      </c>
      <c r="F1646" s="377" t="s">
        <v>3730</v>
      </c>
      <c r="G1646" s="380" t="s">
        <v>3549</v>
      </c>
      <c r="H1646" s="381">
        <v>44256</v>
      </c>
      <c r="I1646" s="382"/>
      <c r="J1646" s="380"/>
    </row>
    <row r="1647" spans="1:10" s="383" customFormat="1" ht="13.5" x14ac:dyDescent="0.25">
      <c r="A1647" s="377" t="s">
        <v>3792</v>
      </c>
      <c r="B1647" s="377" t="s">
        <v>3548</v>
      </c>
      <c r="C1647" s="380" t="s">
        <v>395</v>
      </c>
      <c r="D1647" s="378"/>
      <c r="E1647" s="379">
        <v>100800</v>
      </c>
      <c r="F1647" s="377" t="s">
        <v>3793</v>
      </c>
      <c r="G1647" s="380" t="s">
        <v>3549</v>
      </c>
      <c r="H1647" s="381">
        <v>44257</v>
      </c>
      <c r="I1647" s="382"/>
      <c r="J1647" s="380"/>
    </row>
    <row r="1648" spans="1:10" s="383" customFormat="1" ht="13.5" x14ac:dyDescent="0.25">
      <c r="A1648" s="377" t="s">
        <v>3794</v>
      </c>
      <c r="B1648" s="377" t="s">
        <v>3548</v>
      </c>
      <c r="C1648" s="380" t="s">
        <v>395</v>
      </c>
      <c r="D1648" s="378"/>
      <c r="E1648" s="379">
        <v>100800</v>
      </c>
      <c r="F1648" s="377" t="s">
        <v>3793</v>
      </c>
      <c r="G1648" s="380" t="s">
        <v>3549</v>
      </c>
      <c r="H1648" s="381">
        <v>44322</v>
      </c>
      <c r="I1648" s="382"/>
      <c r="J1648" s="380"/>
    </row>
    <row r="1649" spans="1:10" s="383" customFormat="1" ht="24" x14ac:dyDescent="0.25">
      <c r="A1649" s="377" t="s">
        <v>3795</v>
      </c>
      <c r="B1649" s="377" t="s">
        <v>3548</v>
      </c>
      <c r="C1649" s="380" t="s">
        <v>395</v>
      </c>
      <c r="D1649" s="378"/>
      <c r="E1649" s="379">
        <v>101773.58</v>
      </c>
      <c r="F1649" s="377" t="s">
        <v>3554</v>
      </c>
      <c r="G1649" s="380" t="s">
        <v>3549</v>
      </c>
      <c r="H1649" s="381">
        <v>44323</v>
      </c>
      <c r="I1649" s="382"/>
      <c r="J1649" s="380"/>
    </row>
    <row r="1650" spans="1:10" s="383" customFormat="1" ht="24" x14ac:dyDescent="0.25">
      <c r="A1650" s="377" t="s">
        <v>3796</v>
      </c>
      <c r="B1650" s="377" t="s">
        <v>3548</v>
      </c>
      <c r="C1650" s="380" t="s">
        <v>395</v>
      </c>
      <c r="D1650" s="378"/>
      <c r="E1650" s="379">
        <v>105000</v>
      </c>
      <c r="F1650" s="377" t="s">
        <v>2926</v>
      </c>
      <c r="G1650" s="380" t="s">
        <v>3549</v>
      </c>
      <c r="H1650" s="381">
        <v>44459</v>
      </c>
      <c r="I1650" s="382"/>
      <c r="J1650" s="380"/>
    </row>
    <row r="1651" spans="1:10" s="383" customFormat="1" ht="24" x14ac:dyDescent="0.25">
      <c r="A1651" s="377" t="s">
        <v>3797</v>
      </c>
      <c r="B1651" s="377" t="s">
        <v>3548</v>
      </c>
      <c r="C1651" s="380" t="s">
        <v>395</v>
      </c>
      <c r="D1651" s="378"/>
      <c r="E1651" s="379">
        <v>109199.1</v>
      </c>
      <c r="F1651" s="377" t="s">
        <v>3654</v>
      </c>
      <c r="G1651" s="380" t="s">
        <v>3549</v>
      </c>
      <c r="H1651" s="381">
        <v>44294</v>
      </c>
      <c r="I1651" s="382"/>
      <c r="J1651" s="380"/>
    </row>
    <row r="1652" spans="1:10" s="383" customFormat="1" ht="24" x14ac:dyDescent="0.25">
      <c r="A1652" s="377" t="s">
        <v>3798</v>
      </c>
      <c r="B1652" s="377" t="s">
        <v>3548</v>
      </c>
      <c r="C1652" s="380" t="s">
        <v>395</v>
      </c>
      <c r="D1652" s="378"/>
      <c r="E1652" s="379">
        <v>116600</v>
      </c>
      <c r="F1652" s="377" t="s">
        <v>3799</v>
      </c>
      <c r="G1652" s="380" t="s">
        <v>3549</v>
      </c>
      <c r="H1652" s="384">
        <v>44529</v>
      </c>
      <c r="I1652" s="382"/>
      <c r="J1652" s="380"/>
    </row>
    <row r="1653" spans="1:10" s="383" customFormat="1" ht="24" x14ac:dyDescent="0.25">
      <c r="A1653" s="377" t="s">
        <v>3765</v>
      </c>
      <c r="B1653" s="377" t="s">
        <v>907</v>
      </c>
      <c r="C1653" s="380" t="s">
        <v>395</v>
      </c>
      <c r="D1653" s="378" t="s">
        <v>3704</v>
      </c>
      <c r="E1653" s="379">
        <v>118480</v>
      </c>
      <c r="F1653" s="377" t="s">
        <v>3654</v>
      </c>
      <c r="G1653" s="380" t="s">
        <v>3549</v>
      </c>
      <c r="H1653" s="381">
        <v>44362</v>
      </c>
      <c r="I1653" s="382"/>
      <c r="J1653" s="380"/>
    </row>
    <row r="1654" spans="1:10" s="383" customFormat="1" ht="24" x14ac:dyDescent="0.25">
      <c r="A1654" s="377" t="s">
        <v>3800</v>
      </c>
      <c r="B1654" s="377" t="s">
        <v>936</v>
      </c>
      <c r="C1654" s="380" t="s">
        <v>395</v>
      </c>
      <c r="D1654" s="378"/>
      <c r="E1654" s="379">
        <v>126575</v>
      </c>
      <c r="F1654" s="377" t="s">
        <v>3801</v>
      </c>
      <c r="G1654" s="380" t="s">
        <v>3549</v>
      </c>
      <c r="H1654" s="381">
        <v>44539</v>
      </c>
      <c r="I1654" s="382"/>
      <c r="J1654" s="380"/>
    </row>
    <row r="1655" spans="1:10" s="383" customFormat="1" ht="24" x14ac:dyDescent="0.25">
      <c r="A1655" s="377" t="s">
        <v>3802</v>
      </c>
      <c r="B1655" s="377" t="s">
        <v>3548</v>
      </c>
      <c r="C1655" s="380" t="s">
        <v>395</v>
      </c>
      <c r="D1655" s="378"/>
      <c r="E1655" s="379">
        <v>171000</v>
      </c>
      <c r="F1655" s="377" t="s">
        <v>3556</v>
      </c>
      <c r="G1655" s="380" t="s">
        <v>3549</v>
      </c>
      <c r="H1655" s="381">
        <v>44531</v>
      </c>
      <c r="I1655" s="382"/>
      <c r="J1655" s="380"/>
    </row>
    <row r="1656" spans="1:10" s="383" customFormat="1" ht="24" x14ac:dyDescent="0.25">
      <c r="A1656" s="377" t="s">
        <v>3803</v>
      </c>
      <c r="B1656" s="377" t="s">
        <v>3548</v>
      </c>
      <c r="C1656" s="380" t="s">
        <v>395</v>
      </c>
      <c r="D1656" s="378"/>
      <c r="E1656" s="379">
        <v>243900</v>
      </c>
      <c r="F1656" s="377" t="s">
        <v>3672</v>
      </c>
      <c r="G1656" s="380" t="s">
        <v>3549</v>
      </c>
      <c r="H1656" s="384">
        <v>44552</v>
      </c>
      <c r="I1656" s="382"/>
      <c r="J1656" s="380"/>
    </row>
    <row r="1657" spans="1:10" s="383" customFormat="1" ht="24" x14ac:dyDescent="0.25">
      <c r="A1657" s="377" t="s">
        <v>3804</v>
      </c>
      <c r="B1657" s="377" t="s">
        <v>3548</v>
      </c>
      <c r="C1657" s="380" t="s">
        <v>395</v>
      </c>
      <c r="D1657" s="378"/>
      <c r="E1657" s="379">
        <v>252350</v>
      </c>
      <c r="F1657" s="377" t="s">
        <v>3805</v>
      </c>
      <c r="G1657" s="380" t="s">
        <v>3549</v>
      </c>
      <c r="H1657" s="384">
        <v>44551</v>
      </c>
      <c r="I1657" s="382"/>
      <c r="J1657" s="380"/>
    </row>
    <row r="1658" spans="1:10" s="383" customFormat="1" ht="24" x14ac:dyDescent="0.25">
      <c r="A1658" s="377" t="s">
        <v>3806</v>
      </c>
      <c r="B1658" s="377" t="s">
        <v>3548</v>
      </c>
      <c r="C1658" s="380" t="s">
        <v>395</v>
      </c>
      <c r="D1658" s="378"/>
      <c r="E1658" s="379">
        <v>297380</v>
      </c>
      <c r="F1658" s="377" t="s">
        <v>3807</v>
      </c>
      <c r="G1658" s="380" t="s">
        <v>3549</v>
      </c>
      <c r="H1658" s="381">
        <v>44531</v>
      </c>
      <c r="I1658" s="382"/>
      <c r="J1658" s="380"/>
    </row>
    <row r="1659" spans="1:10" s="383" customFormat="1" ht="13.5" x14ac:dyDescent="0.25">
      <c r="A1659" s="377" t="s">
        <v>3808</v>
      </c>
      <c r="B1659" s="377" t="s">
        <v>3548</v>
      </c>
      <c r="C1659" s="380" t="s">
        <v>395</v>
      </c>
      <c r="D1659" s="378"/>
      <c r="E1659" s="379">
        <v>304652.79999999999</v>
      </c>
      <c r="F1659" s="377" t="s">
        <v>3730</v>
      </c>
      <c r="G1659" s="380" t="s">
        <v>3549</v>
      </c>
      <c r="H1659" s="384">
        <v>44552</v>
      </c>
      <c r="I1659" s="382"/>
      <c r="J1659" s="380"/>
    </row>
    <row r="1660" spans="1:10" s="383" customFormat="1" ht="24" x14ac:dyDescent="0.25">
      <c r="A1660" s="377" t="s">
        <v>3809</v>
      </c>
      <c r="B1660" s="377" t="s">
        <v>3548</v>
      </c>
      <c r="C1660" s="380" t="s">
        <v>395</v>
      </c>
      <c r="D1660" s="378"/>
      <c r="E1660" s="379">
        <v>363421.84</v>
      </c>
      <c r="F1660" s="377" t="s">
        <v>3604</v>
      </c>
      <c r="G1660" s="380" t="s">
        <v>3549</v>
      </c>
      <c r="H1660" s="381">
        <v>44392</v>
      </c>
      <c r="I1660" s="382"/>
      <c r="J1660" s="380"/>
    </row>
    <row r="1661" spans="1:10" s="383" customFormat="1" ht="24" x14ac:dyDescent="0.25">
      <c r="A1661" s="377" t="s">
        <v>3810</v>
      </c>
      <c r="B1661" s="377" t="s">
        <v>1063</v>
      </c>
      <c r="C1661" s="380" t="s">
        <v>395</v>
      </c>
      <c r="D1661" s="430">
        <v>44197</v>
      </c>
      <c r="E1661" s="379">
        <v>422000</v>
      </c>
      <c r="F1661" s="377" t="s">
        <v>3786</v>
      </c>
      <c r="G1661" s="380" t="s">
        <v>3549</v>
      </c>
      <c r="H1661" s="381">
        <v>44441</v>
      </c>
      <c r="I1661" s="382"/>
      <c r="J1661" s="380"/>
    </row>
    <row r="1662" spans="1:10" s="383" customFormat="1" ht="13.5" x14ac:dyDescent="0.2">
      <c r="A1662" s="370" t="s">
        <v>299</v>
      </c>
      <c r="B1662" s="371"/>
      <c r="C1662" s="372"/>
      <c r="D1662" s="371"/>
      <c r="E1662" s="373"/>
      <c r="F1662" s="371"/>
      <c r="G1662" s="372"/>
      <c r="H1662" s="372"/>
      <c r="I1662" s="372"/>
      <c r="J1662" s="372"/>
    </row>
    <row r="1663" spans="1:10" s="383" customFormat="1" ht="15" hidden="1" x14ac:dyDescent="0.25">
      <c r="A1663" s="428"/>
      <c r="B1663" s="377"/>
      <c r="C1663" s="380"/>
      <c r="D1663" s="378"/>
      <c r="E1663" s="379"/>
      <c r="F1663" s="377"/>
      <c r="G1663" s="380"/>
      <c r="H1663" s="380"/>
      <c r="I1663" s="382"/>
      <c r="J1663" s="380"/>
    </row>
    <row r="1664" spans="1:10" s="383" customFormat="1" ht="15" hidden="1" x14ac:dyDescent="0.2">
      <c r="A1664" s="428"/>
      <c r="B1664" s="377"/>
      <c r="C1664" s="380"/>
      <c r="D1664" s="378"/>
      <c r="E1664" s="379"/>
      <c r="F1664" s="377"/>
      <c r="G1664" s="380"/>
      <c r="H1664" s="380"/>
      <c r="I1664" s="382"/>
      <c r="J1664" s="429"/>
    </row>
    <row r="1665" spans="1:10" s="383" customFormat="1" ht="15" hidden="1" x14ac:dyDescent="0.2">
      <c r="A1665" s="428"/>
      <c r="B1665" s="377"/>
      <c r="C1665" s="380"/>
      <c r="D1665" s="378"/>
      <c r="E1665" s="379"/>
      <c r="F1665" s="377"/>
      <c r="G1665" s="380"/>
      <c r="H1665" s="380"/>
      <c r="I1665" s="382"/>
      <c r="J1665" s="431"/>
    </row>
    <row r="1666" spans="1:10" s="383" customFormat="1" ht="15" hidden="1" x14ac:dyDescent="0.2">
      <c r="A1666" s="428"/>
      <c r="B1666" s="377"/>
      <c r="C1666" s="380"/>
      <c r="D1666" s="378"/>
      <c r="E1666" s="379"/>
      <c r="F1666" s="377"/>
      <c r="G1666" s="380"/>
      <c r="H1666" s="380"/>
      <c r="I1666" s="382"/>
      <c r="J1666" s="431"/>
    </row>
    <row r="1667" spans="1:10" s="383" customFormat="1" ht="15" hidden="1" x14ac:dyDescent="0.2">
      <c r="A1667" s="428"/>
      <c r="B1667" s="377"/>
      <c r="C1667" s="380"/>
      <c r="D1667" s="378"/>
      <c r="E1667" s="379"/>
      <c r="F1667" s="377"/>
      <c r="G1667" s="380"/>
      <c r="H1667" s="380"/>
      <c r="I1667" s="382"/>
      <c r="J1667" s="431"/>
    </row>
    <row r="1668" spans="1:10" s="383" customFormat="1" ht="15" hidden="1" x14ac:dyDescent="0.2">
      <c r="A1668" s="428"/>
      <c r="B1668" s="377"/>
      <c r="C1668" s="380"/>
      <c r="D1668" s="378"/>
      <c r="E1668" s="379"/>
      <c r="F1668" s="377"/>
      <c r="G1668" s="380"/>
      <c r="H1668" s="380"/>
      <c r="I1668" s="382"/>
      <c r="J1668" s="431"/>
    </row>
    <row r="1669" spans="1:10" s="383" customFormat="1" ht="15" hidden="1" x14ac:dyDescent="0.2">
      <c r="A1669" s="428"/>
      <c r="B1669" s="377"/>
      <c r="C1669" s="380"/>
      <c r="D1669" s="378"/>
      <c r="E1669" s="379"/>
      <c r="F1669" s="377"/>
      <c r="G1669" s="380"/>
      <c r="H1669" s="380"/>
      <c r="I1669" s="382"/>
      <c r="J1669" s="431"/>
    </row>
    <row r="1670" spans="1:10" s="383" customFormat="1" ht="15" hidden="1" x14ac:dyDescent="0.2">
      <c r="A1670" s="428"/>
      <c r="B1670" s="377"/>
      <c r="C1670" s="380"/>
      <c r="D1670" s="378"/>
      <c r="E1670" s="379"/>
      <c r="F1670" s="377"/>
      <c r="G1670" s="380"/>
      <c r="H1670" s="380"/>
      <c r="I1670" s="382"/>
      <c r="J1670" s="431"/>
    </row>
    <row r="1671" spans="1:10" s="383" customFormat="1" ht="15" hidden="1" x14ac:dyDescent="0.2">
      <c r="A1671" s="428"/>
      <c r="B1671" s="377"/>
      <c r="C1671" s="380"/>
      <c r="D1671" s="378"/>
      <c r="E1671" s="379"/>
      <c r="F1671" s="377"/>
      <c r="G1671" s="380"/>
      <c r="H1671" s="380"/>
      <c r="I1671" s="382"/>
      <c r="J1671" s="431"/>
    </row>
    <row r="1672" spans="1:10" s="383" customFormat="1" ht="15" hidden="1" x14ac:dyDescent="0.2">
      <c r="A1672" s="428"/>
      <c r="B1672" s="377"/>
      <c r="C1672" s="380"/>
      <c r="D1672" s="378"/>
      <c r="E1672" s="379"/>
      <c r="F1672" s="377"/>
      <c r="G1672" s="380"/>
      <c r="H1672" s="380"/>
      <c r="I1672" s="382"/>
      <c r="J1672" s="431"/>
    </row>
    <row r="1673" spans="1:10" s="383" customFormat="1" ht="15" hidden="1" x14ac:dyDescent="0.2">
      <c r="A1673" s="428"/>
      <c r="B1673" s="377"/>
      <c r="C1673" s="380"/>
      <c r="D1673" s="378"/>
      <c r="E1673" s="379"/>
      <c r="F1673" s="377"/>
      <c r="G1673" s="380"/>
      <c r="H1673" s="380"/>
      <c r="I1673" s="382"/>
      <c r="J1673" s="431"/>
    </row>
    <row r="1674" spans="1:10" s="383" customFormat="1" ht="15" hidden="1" x14ac:dyDescent="0.2">
      <c r="A1674" s="428"/>
      <c r="B1674" s="377"/>
      <c r="C1674" s="380"/>
      <c r="D1674" s="378"/>
      <c r="E1674" s="379"/>
      <c r="F1674" s="377"/>
      <c r="G1674" s="380"/>
      <c r="H1674" s="380"/>
      <c r="I1674" s="382"/>
      <c r="J1674" s="431"/>
    </row>
    <row r="1675" spans="1:10" s="383" customFormat="1" ht="15" hidden="1" x14ac:dyDescent="0.2">
      <c r="A1675" s="428"/>
      <c r="B1675" s="377"/>
      <c r="C1675" s="380"/>
      <c r="D1675" s="378"/>
      <c r="E1675" s="379"/>
      <c r="F1675" s="377"/>
      <c r="G1675" s="380"/>
      <c r="H1675" s="380"/>
      <c r="I1675" s="382"/>
      <c r="J1675" s="431"/>
    </row>
    <row r="1676" spans="1:10" s="383" customFormat="1" ht="15" hidden="1" x14ac:dyDescent="0.2">
      <c r="A1676" s="428"/>
      <c r="B1676" s="377"/>
      <c r="C1676" s="380"/>
      <c r="D1676" s="378"/>
      <c r="E1676" s="379"/>
      <c r="F1676" s="377"/>
      <c r="G1676" s="380"/>
      <c r="H1676" s="380"/>
      <c r="I1676" s="382"/>
      <c r="J1676" s="431"/>
    </row>
    <row r="1677" spans="1:10" s="383" customFormat="1" ht="13.5" x14ac:dyDescent="0.2">
      <c r="A1677" s="370" t="s">
        <v>300</v>
      </c>
      <c r="B1677" s="371"/>
      <c r="C1677" s="372"/>
      <c r="D1677" s="371"/>
      <c r="E1677" s="373"/>
      <c r="F1677" s="371"/>
      <c r="G1677" s="372"/>
      <c r="H1677" s="372"/>
      <c r="I1677" s="372"/>
      <c r="J1677" s="372"/>
    </row>
    <row r="1678" spans="1:10" s="383" customFormat="1" ht="13.5" x14ac:dyDescent="0.2">
      <c r="A1678" s="377" t="s">
        <v>2419</v>
      </c>
      <c r="B1678" s="377"/>
      <c r="C1678" s="380"/>
      <c r="D1678" s="378"/>
      <c r="E1678" s="379"/>
      <c r="F1678" s="377"/>
      <c r="G1678" s="380"/>
      <c r="H1678" s="380"/>
      <c r="I1678" s="382"/>
      <c r="J1678" s="431"/>
    </row>
    <row r="1679" spans="1:10" s="383" customFormat="1" ht="24" x14ac:dyDescent="0.2">
      <c r="A1679" s="377" t="s">
        <v>3811</v>
      </c>
      <c r="B1679" s="377" t="s">
        <v>1402</v>
      </c>
      <c r="C1679" s="380" t="s">
        <v>3812</v>
      </c>
      <c r="D1679" s="378" t="s">
        <v>776</v>
      </c>
      <c r="E1679" s="379">
        <v>35028</v>
      </c>
      <c r="F1679" s="377">
        <v>10180796474</v>
      </c>
      <c r="G1679" s="380" t="s">
        <v>1349</v>
      </c>
      <c r="H1679" s="381">
        <v>44347</v>
      </c>
      <c r="I1679" s="382"/>
      <c r="J1679" s="431"/>
    </row>
    <row r="1680" spans="1:10" s="383" customFormat="1" ht="24" x14ac:dyDescent="0.2">
      <c r="A1680" s="377" t="s">
        <v>3813</v>
      </c>
      <c r="B1680" s="377" t="s">
        <v>1402</v>
      </c>
      <c r="C1680" s="380" t="s">
        <v>3812</v>
      </c>
      <c r="D1680" s="378" t="s">
        <v>776</v>
      </c>
      <c r="E1680" s="379">
        <v>34000</v>
      </c>
      <c r="F1680" s="377">
        <v>20603197284</v>
      </c>
      <c r="G1680" s="380" t="s">
        <v>1349</v>
      </c>
      <c r="H1680" s="381">
        <v>44260</v>
      </c>
      <c r="I1680" s="382"/>
      <c r="J1680" s="431"/>
    </row>
    <row r="1681" spans="1:10" s="383" customFormat="1" ht="24" x14ac:dyDescent="0.2">
      <c r="A1681" s="377" t="s">
        <v>3814</v>
      </c>
      <c r="B1681" s="377" t="s">
        <v>1402</v>
      </c>
      <c r="C1681" s="380" t="s">
        <v>3812</v>
      </c>
      <c r="D1681" s="378" t="s">
        <v>776</v>
      </c>
      <c r="E1681" s="379">
        <v>30988.799999999999</v>
      </c>
      <c r="F1681" s="377">
        <v>20100060150</v>
      </c>
      <c r="G1681" s="380" t="s">
        <v>1349</v>
      </c>
      <c r="H1681" s="381">
        <v>44407</v>
      </c>
      <c r="I1681" s="382"/>
      <c r="J1681" s="429"/>
    </row>
    <row r="1682" spans="1:10" s="383" customFormat="1" ht="24" x14ac:dyDescent="0.25">
      <c r="A1682" s="377" t="s">
        <v>3815</v>
      </c>
      <c r="B1682" s="377" t="s">
        <v>1402</v>
      </c>
      <c r="C1682" s="380" t="s">
        <v>3812</v>
      </c>
      <c r="D1682" s="378" t="s">
        <v>776</v>
      </c>
      <c r="E1682" s="379">
        <v>24501.599999999999</v>
      </c>
      <c r="F1682" s="377">
        <v>20602532837</v>
      </c>
      <c r="G1682" s="380" t="s">
        <v>1349</v>
      </c>
      <c r="H1682" s="381">
        <v>44253</v>
      </c>
      <c r="I1682" s="382"/>
      <c r="J1682" s="380" t="s">
        <v>1400</v>
      </c>
    </row>
    <row r="1683" spans="1:10" s="383" customFormat="1" ht="24" x14ac:dyDescent="0.25">
      <c r="A1683" s="377" t="s">
        <v>3816</v>
      </c>
      <c r="B1683" s="377" t="s">
        <v>1402</v>
      </c>
      <c r="C1683" s="380" t="s">
        <v>3812</v>
      </c>
      <c r="D1683" s="378" t="s">
        <v>776</v>
      </c>
      <c r="E1683" s="379">
        <v>22110</v>
      </c>
      <c r="F1683" s="377">
        <v>20606369981</v>
      </c>
      <c r="G1683" s="380" t="s">
        <v>1349</v>
      </c>
      <c r="H1683" s="381">
        <v>44303</v>
      </c>
      <c r="I1683" s="382"/>
      <c r="J1683" s="380" t="s">
        <v>1400</v>
      </c>
    </row>
    <row r="1684" spans="1:10" s="383" customFormat="1" ht="24" x14ac:dyDescent="0.25">
      <c r="A1684" s="377" t="s">
        <v>3817</v>
      </c>
      <c r="B1684" s="377" t="s">
        <v>1402</v>
      </c>
      <c r="C1684" s="380" t="s">
        <v>3812</v>
      </c>
      <c r="D1684" s="378" t="s">
        <v>776</v>
      </c>
      <c r="E1684" s="379">
        <v>19995</v>
      </c>
      <c r="F1684" s="377">
        <v>20510820101</v>
      </c>
      <c r="G1684" s="380" t="s">
        <v>1349</v>
      </c>
      <c r="H1684" s="381">
        <v>44313</v>
      </c>
      <c r="I1684" s="382"/>
      <c r="J1684" s="380" t="s">
        <v>1400</v>
      </c>
    </row>
    <row r="1685" spans="1:10" s="383" customFormat="1" ht="24" x14ac:dyDescent="0.25">
      <c r="A1685" s="377" t="s">
        <v>3818</v>
      </c>
      <c r="B1685" s="377" t="s">
        <v>1402</v>
      </c>
      <c r="C1685" s="380" t="s">
        <v>3812</v>
      </c>
      <c r="D1685" s="378" t="s">
        <v>776</v>
      </c>
      <c r="E1685" s="379">
        <v>19840</v>
      </c>
      <c r="F1685" s="377">
        <v>20606369981</v>
      </c>
      <c r="G1685" s="380" t="s">
        <v>1349</v>
      </c>
      <c r="H1685" s="381">
        <v>44343</v>
      </c>
      <c r="I1685" s="382"/>
      <c r="J1685" s="380" t="s">
        <v>1400</v>
      </c>
    </row>
    <row r="1686" spans="1:10" s="383" customFormat="1" ht="24" x14ac:dyDescent="0.25">
      <c r="A1686" s="377" t="s">
        <v>3819</v>
      </c>
      <c r="B1686" s="377" t="s">
        <v>1402</v>
      </c>
      <c r="C1686" s="380" t="s">
        <v>3812</v>
      </c>
      <c r="D1686" s="378" t="s">
        <v>776</v>
      </c>
      <c r="E1686" s="379">
        <v>19088.8</v>
      </c>
      <c r="F1686" s="377">
        <v>20539897056</v>
      </c>
      <c r="G1686" s="380" t="s">
        <v>1349</v>
      </c>
      <c r="H1686" s="381">
        <v>44264</v>
      </c>
      <c r="I1686" s="382"/>
      <c r="J1686" s="380" t="s">
        <v>1400</v>
      </c>
    </row>
    <row r="1687" spans="1:10" s="383" customFormat="1" ht="24" x14ac:dyDescent="0.25">
      <c r="A1687" s="377" t="s">
        <v>3820</v>
      </c>
      <c r="B1687" s="377" t="s">
        <v>1402</v>
      </c>
      <c r="C1687" s="380" t="s">
        <v>3812</v>
      </c>
      <c r="D1687" s="378" t="s">
        <v>776</v>
      </c>
      <c r="E1687" s="379">
        <v>18556.599999999999</v>
      </c>
      <c r="F1687" s="377">
        <v>20539897056</v>
      </c>
      <c r="G1687" s="380" t="s">
        <v>1349</v>
      </c>
      <c r="H1687" s="381">
        <v>44370</v>
      </c>
      <c r="I1687" s="382"/>
      <c r="J1687" s="380" t="s">
        <v>1400</v>
      </c>
    </row>
    <row r="1688" spans="1:10" s="383" customFormat="1" ht="24" x14ac:dyDescent="0.25">
      <c r="A1688" s="377" t="s">
        <v>3821</v>
      </c>
      <c r="B1688" s="377" t="s">
        <v>1402</v>
      </c>
      <c r="C1688" s="380" t="s">
        <v>3812</v>
      </c>
      <c r="D1688" s="378" t="s">
        <v>776</v>
      </c>
      <c r="E1688" s="379">
        <v>18110.990000000002</v>
      </c>
      <c r="F1688" s="377">
        <v>20604576033</v>
      </c>
      <c r="G1688" s="380" t="s">
        <v>1349</v>
      </c>
      <c r="H1688" s="381">
        <v>44400</v>
      </c>
      <c r="I1688" s="382"/>
      <c r="J1688" s="380" t="s">
        <v>1400</v>
      </c>
    </row>
    <row r="1689" spans="1:10" s="383" customFormat="1" ht="24" x14ac:dyDescent="0.25">
      <c r="A1689" s="377" t="s">
        <v>3822</v>
      </c>
      <c r="B1689" s="377" t="s">
        <v>1402</v>
      </c>
      <c r="C1689" s="380" t="s">
        <v>3812</v>
      </c>
      <c r="D1689" s="378" t="s">
        <v>776</v>
      </c>
      <c r="E1689" s="379">
        <v>18000</v>
      </c>
      <c r="F1689" s="377">
        <v>20101281966</v>
      </c>
      <c r="G1689" s="380" t="s">
        <v>1349</v>
      </c>
      <c r="H1689" s="381">
        <v>44306</v>
      </c>
      <c r="I1689" s="382"/>
      <c r="J1689" s="380" t="s">
        <v>1400</v>
      </c>
    </row>
    <row r="1690" spans="1:10" s="383" customFormat="1" ht="24" x14ac:dyDescent="0.25">
      <c r="A1690" s="377" t="s">
        <v>3823</v>
      </c>
      <c r="B1690" s="377" t="s">
        <v>1402</v>
      </c>
      <c r="C1690" s="380" t="s">
        <v>3812</v>
      </c>
      <c r="D1690" s="378" t="s">
        <v>776</v>
      </c>
      <c r="E1690" s="379">
        <v>108945.7</v>
      </c>
      <c r="F1690" s="377">
        <v>20132023540</v>
      </c>
      <c r="G1690" s="380" t="s">
        <v>1349</v>
      </c>
      <c r="H1690" s="384">
        <v>44554</v>
      </c>
      <c r="I1690" s="382"/>
      <c r="J1690" s="380" t="s">
        <v>1400</v>
      </c>
    </row>
    <row r="1691" spans="1:10" s="383" customFormat="1" ht="24" x14ac:dyDescent="0.25">
      <c r="A1691" s="377" t="s">
        <v>3824</v>
      </c>
      <c r="B1691" s="377" t="s">
        <v>564</v>
      </c>
      <c r="C1691" s="380" t="s">
        <v>3812</v>
      </c>
      <c r="D1691" s="378" t="s">
        <v>776</v>
      </c>
      <c r="E1691" s="379">
        <v>99446.15</v>
      </c>
      <c r="F1691" s="377">
        <v>20480884494</v>
      </c>
      <c r="G1691" s="380" t="s">
        <v>1349</v>
      </c>
      <c r="H1691" s="384">
        <v>44550</v>
      </c>
      <c r="I1691" s="394">
        <v>44560</v>
      </c>
      <c r="J1691" s="380" t="s">
        <v>1400</v>
      </c>
    </row>
    <row r="1692" spans="1:10" s="383" customFormat="1" ht="24" x14ac:dyDescent="0.25">
      <c r="A1692" s="377" t="s">
        <v>3825</v>
      </c>
      <c r="B1692" s="377" t="s">
        <v>1402</v>
      </c>
      <c r="C1692" s="380" t="s">
        <v>3812</v>
      </c>
      <c r="D1692" s="378" t="s">
        <v>776</v>
      </c>
      <c r="E1692" s="379">
        <v>81932</v>
      </c>
      <c r="F1692" s="377">
        <v>20132023540</v>
      </c>
      <c r="G1692" s="380" t="s">
        <v>1349</v>
      </c>
      <c r="H1692" s="384">
        <v>44554</v>
      </c>
      <c r="I1692" s="382"/>
      <c r="J1692" s="380" t="s">
        <v>1400</v>
      </c>
    </row>
    <row r="1693" spans="1:10" s="383" customFormat="1" ht="24" x14ac:dyDescent="0.25">
      <c r="A1693" s="377" t="s">
        <v>3826</v>
      </c>
      <c r="B1693" s="377" t="s">
        <v>1402</v>
      </c>
      <c r="C1693" s="380" t="s">
        <v>3812</v>
      </c>
      <c r="D1693" s="378" t="s">
        <v>776</v>
      </c>
      <c r="E1693" s="379">
        <v>34991.589999999997</v>
      </c>
      <c r="F1693" s="377">
        <v>20606096861</v>
      </c>
      <c r="G1693" s="380" t="s">
        <v>1349</v>
      </c>
      <c r="H1693" s="381">
        <v>44314</v>
      </c>
      <c r="I1693" s="382"/>
      <c r="J1693" s="380" t="s">
        <v>1400</v>
      </c>
    </row>
    <row r="1694" spans="1:10" s="383" customFormat="1" ht="24" x14ac:dyDescent="0.25">
      <c r="A1694" s="377" t="s">
        <v>3827</v>
      </c>
      <c r="B1694" s="377" t="s">
        <v>1402</v>
      </c>
      <c r="C1694" s="380" t="s">
        <v>3812</v>
      </c>
      <c r="D1694" s="378" t="s">
        <v>776</v>
      </c>
      <c r="E1694" s="379">
        <v>20000</v>
      </c>
      <c r="F1694" s="377">
        <v>20559657817</v>
      </c>
      <c r="G1694" s="380" t="s">
        <v>1349</v>
      </c>
      <c r="H1694" s="381">
        <v>44355</v>
      </c>
      <c r="I1694" s="382"/>
      <c r="J1694" s="380" t="s">
        <v>1400</v>
      </c>
    </row>
    <row r="1695" spans="1:10" s="383" customFormat="1" ht="24" x14ac:dyDescent="0.25">
      <c r="A1695" s="377" t="s">
        <v>3828</v>
      </c>
      <c r="B1695" s="377" t="s">
        <v>1402</v>
      </c>
      <c r="C1695" s="380" t="s">
        <v>3812</v>
      </c>
      <c r="D1695" s="378" t="s">
        <v>776</v>
      </c>
      <c r="E1695" s="379">
        <v>18105.5</v>
      </c>
      <c r="F1695" s="377">
        <v>20156058719</v>
      </c>
      <c r="G1695" s="380" t="s">
        <v>1349</v>
      </c>
      <c r="H1695" s="381">
        <v>44539</v>
      </c>
      <c r="I1695" s="382"/>
      <c r="J1695" s="380" t="s">
        <v>1400</v>
      </c>
    </row>
    <row r="1696" spans="1:10" s="383" customFormat="1" ht="24" x14ac:dyDescent="0.25">
      <c r="A1696" s="377" t="s">
        <v>3829</v>
      </c>
      <c r="B1696" s="377" t="s">
        <v>1402</v>
      </c>
      <c r="C1696" s="380" t="s">
        <v>3812</v>
      </c>
      <c r="D1696" s="378" t="s">
        <v>776</v>
      </c>
      <c r="E1696" s="379">
        <v>18000</v>
      </c>
      <c r="F1696" s="377">
        <v>20605089292</v>
      </c>
      <c r="G1696" s="380" t="s">
        <v>1349</v>
      </c>
      <c r="H1696" s="381">
        <v>44252</v>
      </c>
      <c r="I1696" s="382"/>
      <c r="J1696" s="380" t="s">
        <v>1400</v>
      </c>
    </row>
    <row r="1697" spans="1:26" s="383" customFormat="1" ht="13.5" x14ac:dyDescent="0.25">
      <c r="A1697" s="377"/>
      <c r="B1697" s="377"/>
      <c r="C1697" s="380"/>
      <c r="D1697" s="378"/>
      <c r="E1697" s="379"/>
      <c r="F1697" s="377"/>
      <c r="G1697" s="380"/>
      <c r="H1697" s="380"/>
      <c r="I1697" s="382"/>
      <c r="J1697" s="380" t="s">
        <v>1400</v>
      </c>
    </row>
    <row r="1698" spans="1:26" s="383" customFormat="1" ht="13.5" x14ac:dyDescent="0.2">
      <c r="A1698" s="370" t="s">
        <v>301</v>
      </c>
      <c r="B1698" s="371"/>
      <c r="C1698" s="372"/>
      <c r="D1698" s="371"/>
      <c r="E1698" s="373"/>
      <c r="F1698" s="371"/>
      <c r="G1698" s="372"/>
      <c r="H1698" s="372"/>
      <c r="I1698" s="372"/>
      <c r="J1698" s="372"/>
      <c r="K1698" s="387"/>
      <c r="L1698" s="387"/>
      <c r="M1698" s="387"/>
      <c r="N1698" s="387"/>
      <c r="O1698" s="387"/>
      <c r="P1698" s="387"/>
      <c r="Q1698" s="387"/>
      <c r="R1698" s="387"/>
      <c r="S1698" s="387"/>
      <c r="T1698" s="387"/>
      <c r="U1698" s="387"/>
      <c r="V1698" s="387"/>
      <c r="W1698" s="387"/>
      <c r="X1698" s="387"/>
      <c r="Y1698" s="387"/>
      <c r="Z1698" s="387"/>
    </row>
    <row r="1699" spans="1:26" s="383" customFormat="1" ht="13.5" x14ac:dyDescent="0.25">
      <c r="A1699" s="432" t="s">
        <v>3830</v>
      </c>
      <c r="B1699" s="432" t="s">
        <v>1436</v>
      </c>
      <c r="C1699" s="432" t="s">
        <v>2205</v>
      </c>
      <c r="D1699" s="432" t="s">
        <v>3831</v>
      </c>
      <c r="E1699" s="433">
        <v>20150.25</v>
      </c>
      <c r="F1699" s="432" t="s">
        <v>3832</v>
      </c>
      <c r="G1699" s="434" t="s">
        <v>911</v>
      </c>
      <c r="H1699" s="431">
        <v>44285</v>
      </c>
      <c r="I1699" s="435">
        <v>44285</v>
      </c>
      <c r="J1699" s="380" t="s">
        <v>1400</v>
      </c>
      <c r="K1699" s="387"/>
      <c r="L1699" s="387"/>
      <c r="M1699" s="387"/>
      <c r="N1699" s="387"/>
      <c r="O1699" s="387"/>
      <c r="P1699" s="387"/>
      <c r="Q1699" s="387"/>
      <c r="R1699" s="387"/>
      <c r="S1699" s="387"/>
      <c r="T1699" s="387"/>
      <c r="U1699" s="387"/>
      <c r="V1699" s="387"/>
      <c r="W1699" s="387"/>
      <c r="X1699" s="387"/>
      <c r="Y1699" s="387"/>
      <c r="Z1699" s="387"/>
    </row>
    <row r="1700" spans="1:26" s="383" customFormat="1" ht="13.5" x14ac:dyDescent="0.25">
      <c r="A1700" s="432" t="s">
        <v>3833</v>
      </c>
      <c r="B1700" s="432" t="s">
        <v>1248</v>
      </c>
      <c r="C1700" s="432" t="s">
        <v>1602</v>
      </c>
      <c r="D1700" s="432" t="s">
        <v>3834</v>
      </c>
      <c r="E1700" s="433">
        <v>25030.28</v>
      </c>
      <c r="F1700" s="432" t="s">
        <v>3835</v>
      </c>
      <c r="G1700" s="434" t="s">
        <v>911</v>
      </c>
      <c r="H1700" s="431">
        <v>44306</v>
      </c>
      <c r="I1700" s="435">
        <v>44306</v>
      </c>
      <c r="J1700" s="380" t="s">
        <v>1400</v>
      </c>
      <c r="K1700" s="387"/>
      <c r="L1700" s="387"/>
      <c r="M1700" s="387"/>
      <c r="N1700" s="387"/>
      <c r="O1700" s="387"/>
      <c r="P1700" s="387"/>
      <c r="Q1700" s="387"/>
      <c r="R1700" s="387"/>
      <c r="S1700" s="387"/>
      <c r="T1700" s="387"/>
      <c r="U1700" s="387"/>
      <c r="V1700" s="387"/>
      <c r="W1700" s="387"/>
      <c r="X1700" s="387"/>
      <c r="Y1700" s="387"/>
      <c r="Z1700" s="387"/>
    </row>
    <row r="1701" spans="1:26" s="383" customFormat="1" ht="13.5" x14ac:dyDescent="0.25">
      <c r="A1701" s="432" t="s">
        <v>3836</v>
      </c>
      <c r="B1701" s="432" t="s">
        <v>1436</v>
      </c>
      <c r="C1701" s="432" t="s">
        <v>2205</v>
      </c>
      <c r="D1701" s="432" t="s">
        <v>3837</v>
      </c>
      <c r="E1701" s="433">
        <v>35100</v>
      </c>
      <c r="F1701" s="432" t="s">
        <v>3838</v>
      </c>
      <c r="G1701" s="434" t="s">
        <v>911</v>
      </c>
      <c r="H1701" s="431">
        <v>44350</v>
      </c>
      <c r="I1701" s="435">
        <v>44350</v>
      </c>
      <c r="J1701" s="380" t="s">
        <v>1400</v>
      </c>
      <c r="K1701" s="387"/>
      <c r="L1701" s="387"/>
      <c r="M1701" s="387"/>
      <c r="N1701" s="387"/>
      <c r="O1701" s="387"/>
      <c r="P1701" s="387"/>
      <c r="Q1701" s="387"/>
      <c r="R1701" s="387"/>
      <c r="S1701" s="387"/>
      <c r="T1701" s="387"/>
      <c r="U1701" s="387"/>
      <c r="V1701" s="387"/>
      <c r="W1701" s="387"/>
      <c r="X1701" s="387"/>
      <c r="Y1701" s="387"/>
      <c r="Z1701" s="387"/>
    </row>
    <row r="1702" spans="1:26" s="383" customFormat="1" ht="13.5" x14ac:dyDescent="0.25">
      <c r="A1702" s="432" t="s">
        <v>3839</v>
      </c>
      <c r="B1702" s="432" t="s">
        <v>1436</v>
      </c>
      <c r="C1702" s="432" t="s">
        <v>2205</v>
      </c>
      <c r="D1702" s="432" t="s">
        <v>3840</v>
      </c>
      <c r="E1702" s="433">
        <v>18690</v>
      </c>
      <c r="F1702" s="432" t="s">
        <v>3841</v>
      </c>
      <c r="G1702" s="434" t="s">
        <v>911</v>
      </c>
      <c r="H1702" s="431">
        <v>44377</v>
      </c>
      <c r="I1702" s="435">
        <v>44377</v>
      </c>
      <c r="J1702" s="380" t="s">
        <v>1400</v>
      </c>
      <c r="K1702" s="387"/>
      <c r="L1702" s="387"/>
      <c r="M1702" s="387"/>
      <c r="N1702" s="387"/>
      <c r="O1702" s="387"/>
      <c r="P1702" s="387"/>
      <c r="Q1702" s="387"/>
      <c r="R1702" s="387"/>
      <c r="S1702" s="387"/>
      <c r="T1702" s="387"/>
      <c r="U1702" s="387"/>
      <c r="V1702" s="387"/>
      <c r="W1702" s="387"/>
      <c r="X1702" s="387"/>
      <c r="Y1702" s="387"/>
      <c r="Z1702" s="387"/>
    </row>
    <row r="1703" spans="1:26" s="383" customFormat="1" ht="13.5" x14ac:dyDescent="0.25">
      <c r="A1703" s="432" t="s">
        <v>3842</v>
      </c>
      <c r="B1703" s="432" t="s">
        <v>1248</v>
      </c>
      <c r="C1703" s="432" t="s">
        <v>1602</v>
      </c>
      <c r="D1703" s="432" t="s">
        <v>3843</v>
      </c>
      <c r="E1703" s="433">
        <v>51880.47</v>
      </c>
      <c r="F1703" s="432" t="s">
        <v>3844</v>
      </c>
      <c r="G1703" s="434" t="s">
        <v>911</v>
      </c>
      <c r="H1703" s="431">
        <v>44425</v>
      </c>
      <c r="I1703" s="435">
        <v>44425</v>
      </c>
      <c r="J1703" s="380" t="s">
        <v>1400</v>
      </c>
      <c r="K1703" s="387"/>
      <c r="L1703" s="387"/>
      <c r="M1703" s="387"/>
      <c r="N1703" s="387"/>
      <c r="O1703" s="387"/>
      <c r="P1703" s="387"/>
      <c r="Q1703" s="387"/>
      <c r="R1703" s="387"/>
      <c r="S1703" s="387"/>
      <c r="T1703" s="387"/>
      <c r="U1703" s="387"/>
      <c r="V1703" s="387"/>
      <c r="W1703" s="387"/>
      <c r="X1703" s="387"/>
      <c r="Y1703" s="387"/>
      <c r="Z1703" s="387"/>
    </row>
    <row r="1704" spans="1:26" s="383" customFormat="1" ht="13.5" x14ac:dyDescent="0.25">
      <c r="A1704" s="432" t="s">
        <v>3845</v>
      </c>
      <c r="B1704" s="432" t="s">
        <v>1436</v>
      </c>
      <c r="C1704" s="432" t="s">
        <v>2205</v>
      </c>
      <c r="D1704" s="432" t="s">
        <v>3846</v>
      </c>
      <c r="E1704" s="433">
        <v>32166.799999999999</v>
      </c>
      <c r="F1704" s="432" t="s">
        <v>3847</v>
      </c>
      <c r="G1704" s="434" t="s">
        <v>911</v>
      </c>
      <c r="H1704" s="431">
        <v>44434</v>
      </c>
      <c r="I1704" s="435">
        <v>44434</v>
      </c>
      <c r="J1704" s="380" t="s">
        <v>1400</v>
      </c>
      <c r="K1704" s="387"/>
      <c r="L1704" s="387"/>
      <c r="M1704" s="387"/>
      <c r="N1704" s="387"/>
      <c r="O1704" s="387"/>
      <c r="P1704" s="387"/>
      <c r="Q1704" s="387"/>
      <c r="R1704" s="387"/>
      <c r="S1704" s="387"/>
      <c r="T1704" s="387"/>
      <c r="U1704" s="387"/>
      <c r="V1704" s="387"/>
      <c r="W1704" s="387"/>
      <c r="X1704" s="387"/>
      <c r="Y1704" s="387"/>
      <c r="Z1704" s="387"/>
    </row>
    <row r="1705" spans="1:26" s="383" customFormat="1" ht="13.5" x14ac:dyDescent="0.25">
      <c r="A1705" s="432" t="s">
        <v>3848</v>
      </c>
      <c r="B1705" s="432" t="s">
        <v>1436</v>
      </c>
      <c r="C1705" s="432" t="s">
        <v>2205</v>
      </c>
      <c r="D1705" s="432" t="s">
        <v>3849</v>
      </c>
      <c r="E1705" s="433">
        <v>33500</v>
      </c>
      <c r="F1705" s="432" t="s">
        <v>3850</v>
      </c>
      <c r="G1705" s="434" t="s">
        <v>911</v>
      </c>
      <c r="H1705" s="431">
        <v>44480</v>
      </c>
      <c r="I1705" s="435">
        <v>44480</v>
      </c>
      <c r="J1705" s="380" t="s">
        <v>1400</v>
      </c>
      <c r="K1705" s="387"/>
      <c r="L1705" s="387"/>
      <c r="M1705" s="387"/>
      <c r="N1705" s="387"/>
      <c r="O1705" s="387"/>
      <c r="P1705" s="387"/>
      <c r="Q1705" s="387"/>
      <c r="R1705" s="387"/>
      <c r="S1705" s="387"/>
      <c r="T1705" s="387"/>
      <c r="U1705" s="387"/>
      <c r="V1705" s="387"/>
      <c r="W1705" s="387"/>
      <c r="X1705" s="387"/>
      <c r="Y1705" s="387"/>
      <c r="Z1705" s="387"/>
    </row>
    <row r="1706" spans="1:26" s="383" customFormat="1" ht="13.5" x14ac:dyDescent="0.25">
      <c r="A1706" s="432" t="s">
        <v>3851</v>
      </c>
      <c r="B1706" s="432" t="s">
        <v>1436</v>
      </c>
      <c r="C1706" s="432" t="s">
        <v>2205</v>
      </c>
      <c r="D1706" s="432" t="s">
        <v>3852</v>
      </c>
      <c r="E1706" s="433">
        <v>20400</v>
      </c>
      <c r="F1706" s="432" t="s">
        <v>3838</v>
      </c>
      <c r="G1706" s="434" t="s">
        <v>911</v>
      </c>
      <c r="H1706" s="431">
        <v>44481</v>
      </c>
      <c r="I1706" s="435">
        <v>44481</v>
      </c>
      <c r="J1706" s="380" t="s">
        <v>1400</v>
      </c>
      <c r="K1706" s="387"/>
      <c r="L1706" s="387"/>
      <c r="M1706" s="387"/>
      <c r="N1706" s="387"/>
      <c r="O1706" s="387"/>
      <c r="P1706" s="387"/>
      <c r="Q1706" s="387"/>
      <c r="R1706" s="387"/>
      <c r="S1706" s="387"/>
      <c r="T1706" s="387"/>
      <c r="U1706" s="387"/>
      <c r="V1706" s="387"/>
      <c r="W1706" s="387"/>
      <c r="X1706" s="387"/>
      <c r="Y1706" s="387"/>
      <c r="Z1706" s="387"/>
    </row>
    <row r="1707" spans="1:26" s="383" customFormat="1" ht="13.5" x14ac:dyDescent="0.25">
      <c r="A1707" s="432" t="s">
        <v>3853</v>
      </c>
      <c r="B1707" s="432" t="s">
        <v>1436</v>
      </c>
      <c r="C1707" s="432" t="s">
        <v>2205</v>
      </c>
      <c r="D1707" s="432" t="s">
        <v>3854</v>
      </c>
      <c r="E1707" s="433">
        <v>18806.62</v>
      </c>
      <c r="F1707" s="432" t="s">
        <v>3855</v>
      </c>
      <c r="G1707" s="434" t="s">
        <v>911</v>
      </c>
      <c r="H1707" s="431">
        <v>44483</v>
      </c>
      <c r="I1707" s="435">
        <v>44483</v>
      </c>
      <c r="J1707" s="380" t="s">
        <v>1400</v>
      </c>
      <c r="K1707" s="387"/>
      <c r="L1707" s="387"/>
      <c r="M1707" s="387"/>
      <c r="N1707" s="387"/>
      <c r="O1707" s="387"/>
      <c r="P1707" s="387"/>
      <c r="Q1707" s="387"/>
      <c r="R1707" s="387"/>
      <c r="S1707" s="387"/>
      <c r="T1707" s="387"/>
      <c r="U1707" s="387"/>
      <c r="V1707" s="387"/>
      <c r="W1707" s="387"/>
      <c r="X1707" s="387"/>
      <c r="Y1707" s="387"/>
      <c r="Z1707" s="387"/>
    </row>
    <row r="1708" spans="1:26" s="383" customFormat="1" ht="13.5" x14ac:dyDescent="0.25">
      <c r="A1708" s="432" t="s">
        <v>3856</v>
      </c>
      <c r="B1708" s="432" t="s">
        <v>1436</v>
      </c>
      <c r="C1708" s="432" t="s">
        <v>2205</v>
      </c>
      <c r="D1708" s="432" t="s">
        <v>3857</v>
      </c>
      <c r="E1708" s="433">
        <v>21550</v>
      </c>
      <c r="F1708" s="432" t="s">
        <v>3858</v>
      </c>
      <c r="G1708" s="434" t="s">
        <v>911</v>
      </c>
      <c r="H1708" s="431">
        <v>44483</v>
      </c>
      <c r="I1708" s="435">
        <v>44483</v>
      </c>
      <c r="J1708" s="380" t="s">
        <v>1400</v>
      </c>
      <c r="K1708" s="387"/>
      <c r="L1708" s="387"/>
      <c r="M1708" s="387"/>
      <c r="N1708" s="387"/>
      <c r="O1708" s="387"/>
      <c r="P1708" s="387"/>
      <c r="Q1708" s="387"/>
      <c r="R1708" s="387"/>
      <c r="S1708" s="387"/>
      <c r="T1708" s="387"/>
      <c r="U1708" s="387"/>
      <c r="V1708" s="387"/>
      <c r="W1708" s="387"/>
      <c r="X1708" s="387"/>
      <c r="Y1708" s="387"/>
      <c r="Z1708" s="387"/>
    </row>
    <row r="1709" spans="1:26" s="383" customFormat="1" ht="13.5" x14ac:dyDescent="0.25">
      <c r="A1709" s="432" t="s">
        <v>3859</v>
      </c>
      <c r="B1709" s="432" t="s">
        <v>1436</v>
      </c>
      <c r="C1709" s="432" t="s">
        <v>2205</v>
      </c>
      <c r="D1709" s="432" t="s">
        <v>3860</v>
      </c>
      <c r="E1709" s="433">
        <v>34660</v>
      </c>
      <c r="F1709" s="432" t="s">
        <v>3861</v>
      </c>
      <c r="G1709" s="434" t="s">
        <v>911</v>
      </c>
      <c r="H1709" s="431">
        <v>44518</v>
      </c>
      <c r="I1709" s="435">
        <v>44518</v>
      </c>
      <c r="J1709" s="380" t="s">
        <v>1400</v>
      </c>
      <c r="K1709" s="387"/>
      <c r="L1709" s="387"/>
      <c r="M1709" s="387"/>
      <c r="N1709" s="387"/>
      <c r="O1709" s="387"/>
      <c r="P1709" s="387"/>
      <c r="Q1709" s="387"/>
      <c r="R1709" s="387"/>
      <c r="S1709" s="387"/>
      <c r="T1709" s="387"/>
      <c r="U1709" s="387"/>
      <c r="V1709" s="387"/>
      <c r="W1709" s="387"/>
      <c r="X1709" s="387"/>
      <c r="Y1709" s="387"/>
      <c r="Z1709" s="387"/>
    </row>
    <row r="1710" spans="1:26" s="383" customFormat="1" ht="13.5" x14ac:dyDescent="0.25">
      <c r="A1710" s="432" t="s">
        <v>3862</v>
      </c>
      <c r="B1710" s="432" t="s">
        <v>1436</v>
      </c>
      <c r="C1710" s="432" t="s">
        <v>2205</v>
      </c>
      <c r="D1710" s="432" t="s">
        <v>3863</v>
      </c>
      <c r="E1710" s="433">
        <v>20000</v>
      </c>
      <c r="F1710" s="432" t="s">
        <v>3864</v>
      </c>
      <c r="G1710" s="434" t="s">
        <v>911</v>
      </c>
      <c r="H1710" s="431">
        <v>44524</v>
      </c>
      <c r="I1710" s="435">
        <v>44524</v>
      </c>
      <c r="J1710" s="380" t="s">
        <v>1400</v>
      </c>
      <c r="K1710" s="387"/>
      <c r="L1710" s="387"/>
      <c r="M1710" s="387"/>
      <c r="N1710" s="387"/>
      <c r="O1710" s="387"/>
      <c r="P1710" s="387"/>
      <c r="Q1710" s="387"/>
      <c r="R1710" s="387"/>
      <c r="S1710" s="387"/>
      <c r="T1710" s="387"/>
      <c r="U1710" s="387"/>
      <c r="V1710" s="387"/>
      <c r="W1710" s="387"/>
      <c r="X1710" s="387"/>
      <c r="Y1710" s="387"/>
      <c r="Z1710" s="387"/>
    </row>
    <row r="1711" spans="1:26" s="383" customFormat="1" ht="13.5" x14ac:dyDescent="0.25">
      <c r="A1711" s="432" t="s">
        <v>3865</v>
      </c>
      <c r="B1711" s="432" t="s">
        <v>1436</v>
      </c>
      <c r="C1711" s="432" t="s">
        <v>2205</v>
      </c>
      <c r="D1711" s="432" t="s">
        <v>3866</v>
      </c>
      <c r="E1711" s="433">
        <v>20000</v>
      </c>
      <c r="F1711" s="432" t="s">
        <v>3867</v>
      </c>
      <c r="G1711" s="434" t="s">
        <v>911</v>
      </c>
      <c r="H1711" s="431">
        <v>44524</v>
      </c>
      <c r="I1711" s="435">
        <v>44524</v>
      </c>
      <c r="J1711" s="380" t="s">
        <v>1400</v>
      </c>
      <c r="K1711" s="387"/>
      <c r="L1711" s="387"/>
      <c r="M1711" s="387"/>
      <c r="N1711" s="387"/>
      <c r="O1711" s="387"/>
      <c r="P1711" s="387"/>
      <c r="Q1711" s="387"/>
      <c r="R1711" s="387"/>
      <c r="S1711" s="387"/>
      <c r="T1711" s="387"/>
      <c r="U1711" s="387"/>
      <c r="V1711" s="387"/>
      <c r="W1711" s="387"/>
      <c r="X1711" s="387"/>
      <c r="Y1711" s="387"/>
      <c r="Z1711" s="387"/>
    </row>
    <row r="1712" spans="1:26" s="383" customFormat="1" ht="13.5" x14ac:dyDescent="0.25">
      <c r="A1712" s="432" t="s">
        <v>3868</v>
      </c>
      <c r="B1712" s="432" t="s">
        <v>1436</v>
      </c>
      <c r="C1712" s="432" t="s">
        <v>2205</v>
      </c>
      <c r="D1712" s="432" t="s">
        <v>3869</v>
      </c>
      <c r="E1712" s="433">
        <v>26464</v>
      </c>
      <c r="F1712" s="432" t="s">
        <v>3838</v>
      </c>
      <c r="G1712" s="434" t="s">
        <v>911</v>
      </c>
      <c r="H1712" s="431">
        <v>44537</v>
      </c>
      <c r="I1712" s="435">
        <v>44537</v>
      </c>
      <c r="J1712" s="380" t="s">
        <v>1400</v>
      </c>
      <c r="K1712" s="387"/>
      <c r="L1712" s="387"/>
      <c r="M1712" s="387"/>
      <c r="N1712" s="387"/>
      <c r="O1712" s="387"/>
      <c r="P1712" s="387"/>
      <c r="Q1712" s="387"/>
      <c r="R1712" s="387"/>
      <c r="S1712" s="387"/>
      <c r="T1712" s="387"/>
      <c r="U1712" s="387"/>
      <c r="V1712" s="387"/>
      <c r="W1712" s="387"/>
      <c r="X1712" s="387"/>
      <c r="Y1712" s="387"/>
      <c r="Z1712" s="387"/>
    </row>
    <row r="1713" spans="1:26" s="383" customFormat="1" ht="15" x14ac:dyDescent="0.25">
      <c r="A1713" s="432" t="s">
        <v>3870</v>
      </c>
      <c r="B1713" s="432" t="s">
        <v>1436</v>
      </c>
      <c r="C1713" s="432" t="s">
        <v>2205</v>
      </c>
      <c r="D1713" s="432" t="s">
        <v>3871</v>
      </c>
      <c r="E1713" s="433">
        <v>19000</v>
      </c>
      <c r="F1713" s="432" t="s">
        <v>3872</v>
      </c>
      <c r="G1713" s="434" t="s">
        <v>911</v>
      </c>
      <c r="H1713" s="431">
        <v>44540</v>
      </c>
      <c r="I1713" s="435">
        <v>44540</v>
      </c>
      <c r="J1713" s="436"/>
      <c r="K1713" s="387"/>
      <c r="L1713" s="387"/>
      <c r="M1713" s="387"/>
      <c r="N1713" s="387"/>
      <c r="O1713" s="387"/>
      <c r="P1713" s="387"/>
      <c r="Q1713" s="387"/>
      <c r="R1713" s="387"/>
      <c r="S1713" s="387"/>
      <c r="T1713" s="387"/>
      <c r="U1713" s="387"/>
      <c r="V1713" s="387"/>
      <c r="W1713" s="387"/>
      <c r="X1713" s="387"/>
      <c r="Y1713" s="387"/>
      <c r="Z1713" s="387"/>
    </row>
    <row r="1714" spans="1:26" s="383" customFormat="1" ht="13.5" x14ac:dyDescent="0.25">
      <c r="A1714" s="432" t="s">
        <v>3873</v>
      </c>
      <c r="B1714" s="432" t="s">
        <v>1436</v>
      </c>
      <c r="C1714" s="432" t="s">
        <v>2205</v>
      </c>
      <c r="D1714" s="432" t="s">
        <v>3874</v>
      </c>
      <c r="E1714" s="433">
        <v>22995</v>
      </c>
      <c r="F1714" s="432" t="s">
        <v>3875</v>
      </c>
      <c r="G1714" s="434" t="s">
        <v>911</v>
      </c>
      <c r="H1714" s="431">
        <v>44540</v>
      </c>
      <c r="I1714" s="435">
        <v>44540</v>
      </c>
      <c r="J1714" s="380"/>
      <c r="K1714" s="387"/>
      <c r="L1714" s="387"/>
      <c r="M1714" s="387"/>
      <c r="N1714" s="387"/>
      <c r="O1714" s="387"/>
      <c r="P1714" s="387"/>
      <c r="Q1714" s="387"/>
      <c r="R1714" s="387"/>
      <c r="S1714" s="387"/>
      <c r="T1714" s="387"/>
      <c r="U1714" s="387"/>
      <c r="V1714" s="387"/>
      <c r="W1714" s="387"/>
      <c r="X1714" s="387"/>
      <c r="Y1714" s="387"/>
      <c r="Z1714" s="387"/>
    </row>
    <row r="1715" spans="1:26" s="383" customFormat="1" ht="13.5" x14ac:dyDescent="0.2">
      <c r="A1715" s="370" t="s">
        <v>302</v>
      </c>
      <c r="B1715" s="371"/>
      <c r="C1715" s="372"/>
      <c r="D1715" s="371"/>
      <c r="E1715" s="373"/>
      <c r="F1715" s="371"/>
      <c r="G1715" s="372"/>
      <c r="H1715" s="372"/>
      <c r="I1715" s="372"/>
      <c r="J1715" s="372"/>
      <c r="K1715" s="387"/>
      <c r="L1715" s="387"/>
      <c r="M1715" s="387"/>
      <c r="N1715" s="387"/>
      <c r="O1715" s="387"/>
      <c r="P1715" s="387"/>
      <c r="Q1715" s="387"/>
      <c r="R1715" s="387"/>
      <c r="S1715" s="387"/>
      <c r="T1715" s="387"/>
      <c r="U1715" s="387"/>
      <c r="V1715" s="387"/>
      <c r="W1715" s="387"/>
      <c r="X1715" s="387"/>
      <c r="Y1715" s="387"/>
      <c r="Z1715" s="387"/>
    </row>
    <row r="1716" spans="1:26" s="383" customFormat="1" ht="36" x14ac:dyDescent="0.25">
      <c r="A1716" s="377" t="s">
        <v>3876</v>
      </c>
      <c r="B1716" s="377" t="s">
        <v>1436</v>
      </c>
      <c r="C1716" s="380" t="s">
        <v>1884</v>
      </c>
      <c r="D1716" s="378" t="s">
        <v>3877</v>
      </c>
      <c r="E1716" s="379" t="s">
        <v>1304</v>
      </c>
      <c r="F1716" s="377" t="s">
        <v>3878</v>
      </c>
      <c r="G1716" s="380" t="s">
        <v>1349</v>
      </c>
      <c r="H1716" s="381">
        <v>44246</v>
      </c>
      <c r="I1716" s="393">
        <v>44253</v>
      </c>
      <c r="J1716" s="380"/>
      <c r="K1716" s="387"/>
      <c r="L1716" s="387"/>
      <c r="M1716" s="387"/>
      <c r="N1716" s="387"/>
      <c r="O1716" s="387"/>
      <c r="P1716" s="387"/>
      <c r="Q1716" s="387"/>
      <c r="R1716" s="387"/>
      <c r="S1716" s="387"/>
      <c r="T1716" s="387"/>
      <c r="U1716" s="387"/>
      <c r="V1716" s="387"/>
      <c r="W1716" s="387"/>
      <c r="X1716" s="387"/>
      <c r="Y1716" s="387"/>
      <c r="Z1716" s="387"/>
    </row>
    <row r="1717" spans="1:26" s="383" customFormat="1" ht="36" x14ac:dyDescent="0.25">
      <c r="A1717" s="377" t="s">
        <v>3879</v>
      </c>
      <c r="B1717" s="377" t="s">
        <v>1436</v>
      </c>
      <c r="C1717" s="380" t="s">
        <v>1884</v>
      </c>
      <c r="D1717" s="378" t="s">
        <v>3880</v>
      </c>
      <c r="E1717" s="379" t="s">
        <v>3881</v>
      </c>
      <c r="F1717" s="377" t="s">
        <v>3882</v>
      </c>
      <c r="G1717" s="380" t="s">
        <v>1349</v>
      </c>
      <c r="H1717" s="381">
        <v>44259</v>
      </c>
      <c r="I1717" s="393">
        <v>44280</v>
      </c>
      <c r="J1717" s="380"/>
      <c r="K1717" s="387"/>
      <c r="L1717" s="387"/>
      <c r="M1717" s="387"/>
      <c r="N1717" s="387"/>
      <c r="O1717" s="387"/>
      <c r="P1717" s="387"/>
      <c r="Q1717" s="387"/>
      <c r="R1717" s="387"/>
      <c r="S1717" s="387"/>
      <c r="T1717" s="387"/>
      <c r="U1717" s="387"/>
      <c r="V1717" s="387"/>
      <c r="W1717" s="387"/>
      <c r="X1717" s="387"/>
      <c r="Y1717" s="387"/>
      <c r="Z1717" s="387"/>
    </row>
    <row r="1718" spans="1:26" s="383" customFormat="1" ht="36" x14ac:dyDescent="0.25">
      <c r="A1718" s="377" t="s">
        <v>1848</v>
      </c>
      <c r="B1718" s="377" t="s">
        <v>1436</v>
      </c>
      <c r="C1718" s="380" t="s">
        <v>1884</v>
      </c>
      <c r="D1718" s="378" t="s">
        <v>3883</v>
      </c>
      <c r="E1718" s="379" t="s">
        <v>3884</v>
      </c>
      <c r="F1718" s="377" t="s">
        <v>3878</v>
      </c>
      <c r="G1718" s="380" t="s">
        <v>1349</v>
      </c>
      <c r="H1718" s="381">
        <v>44385</v>
      </c>
      <c r="I1718" s="393">
        <v>44398</v>
      </c>
      <c r="J1718" s="377"/>
      <c r="K1718" s="387"/>
      <c r="L1718" s="387"/>
      <c r="M1718" s="387"/>
      <c r="N1718" s="387"/>
      <c r="O1718" s="387"/>
      <c r="P1718" s="387"/>
      <c r="Q1718" s="387"/>
      <c r="R1718" s="387"/>
      <c r="S1718" s="387"/>
      <c r="T1718" s="387"/>
      <c r="U1718" s="387"/>
      <c r="V1718" s="387"/>
      <c r="W1718" s="387"/>
      <c r="X1718" s="387"/>
      <c r="Y1718" s="387"/>
      <c r="Z1718" s="387"/>
    </row>
    <row r="1719" spans="1:26" s="383" customFormat="1" ht="36" x14ac:dyDescent="0.25">
      <c r="A1719" s="377" t="s">
        <v>3879</v>
      </c>
      <c r="B1719" s="377" t="s">
        <v>1436</v>
      </c>
      <c r="C1719" s="380" t="s">
        <v>1884</v>
      </c>
      <c r="D1719" s="378" t="s">
        <v>3885</v>
      </c>
      <c r="E1719" s="379" t="s">
        <v>3886</v>
      </c>
      <c r="F1719" s="377" t="s">
        <v>3882</v>
      </c>
      <c r="G1719" s="380" t="s">
        <v>1349</v>
      </c>
      <c r="H1719" s="381">
        <v>44418</v>
      </c>
      <c r="I1719" s="393">
        <v>44439</v>
      </c>
      <c r="J1719" s="380"/>
      <c r="K1719" s="387"/>
      <c r="L1719" s="387"/>
      <c r="M1719" s="387"/>
      <c r="N1719" s="387"/>
      <c r="O1719" s="387"/>
      <c r="P1719" s="387"/>
      <c r="Q1719" s="387"/>
      <c r="R1719" s="387"/>
      <c r="S1719" s="387"/>
      <c r="T1719" s="387"/>
      <c r="U1719" s="387"/>
      <c r="V1719" s="387"/>
      <c r="W1719" s="387"/>
      <c r="X1719" s="387"/>
      <c r="Y1719" s="387"/>
      <c r="Z1719" s="387"/>
    </row>
    <row r="1720" spans="1:26" s="383" customFormat="1" ht="36" x14ac:dyDescent="0.25">
      <c r="A1720" s="377" t="s">
        <v>1848</v>
      </c>
      <c r="B1720" s="377" t="s">
        <v>1436</v>
      </c>
      <c r="C1720" s="380" t="s">
        <v>1884</v>
      </c>
      <c r="D1720" s="378" t="s">
        <v>3887</v>
      </c>
      <c r="E1720" s="379" t="s">
        <v>3888</v>
      </c>
      <c r="F1720" s="377" t="s">
        <v>3878</v>
      </c>
      <c r="G1720" s="380" t="s">
        <v>1349</v>
      </c>
      <c r="H1720" s="381">
        <v>44379</v>
      </c>
      <c r="I1720" s="393">
        <v>44393</v>
      </c>
      <c r="J1720" s="380"/>
      <c r="K1720" s="387"/>
      <c r="L1720" s="387"/>
      <c r="M1720" s="387"/>
      <c r="N1720" s="387"/>
      <c r="O1720" s="387"/>
      <c r="P1720" s="387"/>
      <c r="Q1720" s="387"/>
      <c r="R1720" s="387"/>
      <c r="S1720" s="387"/>
      <c r="T1720" s="387"/>
      <c r="U1720" s="387"/>
      <c r="V1720" s="387"/>
      <c r="W1720" s="387"/>
      <c r="X1720" s="387"/>
      <c r="Y1720" s="387"/>
      <c r="Z1720" s="387"/>
    </row>
    <row r="1721" spans="1:26" s="383" customFormat="1" ht="36" x14ac:dyDescent="0.25">
      <c r="A1721" s="377" t="s">
        <v>3879</v>
      </c>
      <c r="B1721" s="377" t="s">
        <v>1436</v>
      </c>
      <c r="C1721" s="380" t="s">
        <v>1884</v>
      </c>
      <c r="D1721" s="378" t="s">
        <v>3889</v>
      </c>
      <c r="E1721" s="379" t="s">
        <v>3890</v>
      </c>
      <c r="F1721" s="377" t="s">
        <v>3882</v>
      </c>
      <c r="G1721" s="380" t="s">
        <v>1349</v>
      </c>
      <c r="H1721" s="384">
        <v>44546</v>
      </c>
      <c r="I1721" s="394">
        <v>44560</v>
      </c>
      <c r="J1721" s="377"/>
      <c r="K1721" s="387"/>
      <c r="L1721" s="387"/>
      <c r="M1721" s="387"/>
      <c r="N1721" s="387"/>
      <c r="O1721" s="387"/>
      <c r="P1721" s="387"/>
      <c r="Q1721" s="387"/>
      <c r="R1721" s="387"/>
      <c r="S1721" s="387"/>
      <c r="T1721" s="387"/>
      <c r="U1721" s="387"/>
      <c r="V1721" s="387"/>
      <c r="W1721" s="387"/>
      <c r="X1721" s="387"/>
      <c r="Y1721" s="387"/>
      <c r="Z1721" s="387"/>
    </row>
    <row r="1722" spans="1:26" s="383" customFormat="1" ht="36" x14ac:dyDescent="0.25">
      <c r="A1722" s="377" t="s">
        <v>3891</v>
      </c>
      <c r="B1722" s="377" t="s">
        <v>1436</v>
      </c>
      <c r="C1722" s="380" t="s">
        <v>1884</v>
      </c>
      <c r="D1722" s="378" t="s">
        <v>3892</v>
      </c>
      <c r="E1722" s="379" t="s">
        <v>3893</v>
      </c>
      <c r="F1722" s="377" t="s">
        <v>3882</v>
      </c>
      <c r="G1722" s="380" t="s">
        <v>1349</v>
      </c>
      <c r="H1722" s="381">
        <v>44246</v>
      </c>
      <c r="I1722" s="393">
        <v>44251</v>
      </c>
      <c r="J1722" s="377"/>
      <c r="K1722" s="387"/>
      <c r="L1722" s="387"/>
      <c r="M1722" s="387"/>
      <c r="N1722" s="387"/>
      <c r="O1722" s="387"/>
      <c r="P1722" s="387"/>
      <c r="Q1722" s="387"/>
      <c r="R1722" s="387"/>
      <c r="S1722" s="387"/>
      <c r="T1722" s="387"/>
      <c r="U1722" s="387"/>
      <c r="V1722" s="387"/>
      <c r="W1722" s="387"/>
      <c r="X1722" s="387"/>
      <c r="Y1722" s="387"/>
      <c r="Z1722" s="387"/>
    </row>
    <row r="1723" spans="1:26" s="383" customFormat="1" ht="36" x14ac:dyDescent="0.25">
      <c r="A1723" s="377" t="s">
        <v>3894</v>
      </c>
      <c r="B1723" s="377" t="s">
        <v>1436</v>
      </c>
      <c r="C1723" s="380" t="s">
        <v>1884</v>
      </c>
      <c r="D1723" s="378" t="s">
        <v>3895</v>
      </c>
      <c r="E1723" s="379" t="s">
        <v>3896</v>
      </c>
      <c r="F1723" s="377" t="s">
        <v>3882</v>
      </c>
      <c r="G1723" s="380" t="s">
        <v>1349</v>
      </c>
      <c r="H1723" s="381">
        <v>44247</v>
      </c>
      <c r="I1723" s="393">
        <v>44252</v>
      </c>
      <c r="J1723" s="377"/>
    </row>
    <row r="1724" spans="1:26" s="383" customFormat="1" ht="24" x14ac:dyDescent="0.25">
      <c r="A1724" s="377" t="s">
        <v>3897</v>
      </c>
      <c r="B1724" s="377" t="s">
        <v>1436</v>
      </c>
      <c r="C1724" s="380" t="s">
        <v>1884</v>
      </c>
      <c r="D1724" s="378" t="s">
        <v>3898</v>
      </c>
      <c r="E1724" s="379" t="s">
        <v>3899</v>
      </c>
      <c r="F1724" s="377" t="s">
        <v>3900</v>
      </c>
      <c r="G1724" s="380" t="s">
        <v>1349</v>
      </c>
      <c r="H1724" s="381">
        <v>44246</v>
      </c>
      <c r="I1724" s="393">
        <v>44252</v>
      </c>
      <c r="J1724" s="377"/>
    </row>
    <row r="1725" spans="1:26" s="383" customFormat="1" ht="36" x14ac:dyDescent="0.25">
      <c r="A1725" s="377" t="s">
        <v>3901</v>
      </c>
      <c r="B1725" s="377" t="s">
        <v>1436</v>
      </c>
      <c r="C1725" s="380" t="s">
        <v>1884</v>
      </c>
      <c r="D1725" s="378" t="s">
        <v>3902</v>
      </c>
      <c r="E1725" s="379" t="s">
        <v>3903</v>
      </c>
      <c r="F1725" s="377" t="s">
        <v>3904</v>
      </c>
      <c r="G1725" s="380" t="s">
        <v>1349</v>
      </c>
      <c r="H1725" s="381">
        <v>44251</v>
      </c>
      <c r="I1725" s="393">
        <v>44259</v>
      </c>
      <c r="J1725" s="377"/>
    </row>
    <row r="1726" spans="1:26" s="383" customFormat="1" ht="36" x14ac:dyDescent="0.25">
      <c r="A1726" s="377" t="s">
        <v>3905</v>
      </c>
      <c r="B1726" s="377" t="s">
        <v>1436</v>
      </c>
      <c r="C1726" s="380" t="s">
        <v>1884</v>
      </c>
      <c r="D1726" s="378" t="s">
        <v>3906</v>
      </c>
      <c r="E1726" s="379" t="s">
        <v>3907</v>
      </c>
      <c r="F1726" s="377" t="s">
        <v>3904</v>
      </c>
      <c r="G1726" s="380" t="s">
        <v>1349</v>
      </c>
      <c r="H1726" s="381">
        <v>44279</v>
      </c>
      <c r="I1726" s="393">
        <v>44279</v>
      </c>
      <c r="J1726" s="377"/>
    </row>
    <row r="1727" spans="1:26" s="383" customFormat="1" ht="24" x14ac:dyDescent="0.25">
      <c r="A1727" s="377" t="s">
        <v>3908</v>
      </c>
      <c r="B1727" s="377" t="s">
        <v>1436</v>
      </c>
      <c r="C1727" s="380" t="s">
        <v>1884</v>
      </c>
      <c r="D1727" s="378" t="s">
        <v>3909</v>
      </c>
      <c r="E1727" s="379" t="s">
        <v>3910</v>
      </c>
      <c r="F1727" s="377" t="s">
        <v>3900</v>
      </c>
      <c r="G1727" s="380" t="s">
        <v>1349</v>
      </c>
      <c r="H1727" s="381">
        <v>44284</v>
      </c>
      <c r="I1727" s="393">
        <v>44286</v>
      </c>
      <c r="J1727" s="377"/>
    </row>
    <row r="1728" spans="1:26" s="383" customFormat="1" ht="24" x14ac:dyDescent="0.25">
      <c r="A1728" s="377" t="s">
        <v>3911</v>
      </c>
      <c r="B1728" s="377" t="s">
        <v>1436</v>
      </c>
      <c r="C1728" s="380" t="s">
        <v>1884</v>
      </c>
      <c r="D1728" s="378" t="s">
        <v>3912</v>
      </c>
      <c r="E1728" s="379" t="s">
        <v>3913</v>
      </c>
      <c r="F1728" s="377" t="s">
        <v>3914</v>
      </c>
      <c r="G1728" s="380" t="s">
        <v>1349</v>
      </c>
      <c r="H1728" s="381">
        <v>44292</v>
      </c>
      <c r="I1728" s="393">
        <v>44298</v>
      </c>
      <c r="J1728" s="377"/>
    </row>
    <row r="1729" spans="1:10" s="383" customFormat="1" ht="36" x14ac:dyDescent="0.25">
      <c r="A1729" s="377" t="s">
        <v>3915</v>
      </c>
      <c r="B1729" s="377" t="s">
        <v>1436</v>
      </c>
      <c r="C1729" s="380" t="s">
        <v>1884</v>
      </c>
      <c r="D1729" s="378" t="s">
        <v>3916</v>
      </c>
      <c r="E1729" s="379" t="s">
        <v>3917</v>
      </c>
      <c r="F1729" s="377" t="s">
        <v>3918</v>
      </c>
      <c r="G1729" s="380" t="s">
        <v>1349</v>
      </c>
      <c r="H1729" s="381">
        <v>44343</v>
      </c>
      <c r="I1729" s="393">
        <v>44350</v>
      </c>
      <c r="J1729" s="377"/>
    </row>
    <row r="1730" spans="1:10" s="383" customFormat="1" ht="36" x14ac:dyDescent="0.25">
      <c r="A1730" s="377" t="s">
        <v>3919</v>
      </c>
      <c r="B1730" s="377" t="s">
        <v>1436</v>
      </c>
      <c r="C1730" s="380" t="s">
        <v>1884</v>
      </c>
      <c r="D1730" s="378" t="s">
        <v>3920</v>
      </c>
      <c r="E1730" s="379" t="s">
        <v>3921</v>
      </c>
      <c r="F1730" s="377" t="s">
        <v>3904</v>
      </c>
      <c r="G1730" s="380" t="s">
        <v>1349</v>
      </c>
      <c r="H1730" s="381">
        <v>44404</v>
      </c>
      <c r="I1730" s="393">
        <v>44414</v>
      </c>
      <c r="J1730" s="377"/>
    </row>
    <row r="1731" spans="1:10" s="383" customFormat="1" ht="36" x14ac:dyDescent="0.25">
      <c r="A1731" s="377" t="s">
        <v>3922</v>
      </c>
      <c r="B1731" s="377" t="s">
        <v>1436</v>
      </c>
      <c r="C1731" s="380" t="s">
        <v>1884</v>
      </c>
      <c r="D1731" s="378" t="s">
        <v>3923</v>
      </c>
      <c r="E1731" s="379" t="s">
        <v>3924</v>
      </c>
      <c r="F1731" s="377" t="s">
        <v>3925</v>
      </c>
      <c r="G1731" s="380" t="s">
        <v>1349</v>
      </c>
      <c r="H1731" s="381">
        <v>44414</v>
      </c>
      <c r="I1731" s="378" t="s">
        <v>3926</v>
      </c>
      <c r="J1731" s="377"/>
    </row>
    <row r="1732" spans="1:10" s="383" customFormat="1" ht="36" x14ac:dyDescent="0.25">
      <c r="A1732" s="377" t="s">
        <v>3927</v>
      </c>
      <c r="B1732" s="377" t="s">
        <v>1436</v>
      </c>
      <c r="C1732" s="380" t="s">
        <v>1884</v>
      </c>
      <c r="D1732" s="378" t="s">
        <v>3928</v>
      </c>
      <c r="E1732" s="379" t="s">
        <v>3929</v>
      </c>
      <c r="F1732" s="377" t="s">
        <v>3904</v>
      </c>
      <c r="G1732" s="380" t="s">
        <v>1349</v>
      </c>
      <c r="H1732" s="381">
        <v>44434</v>
      </c>
      <c r="I1732" s="437">
        <v>44441</v>
      </c>
      <c r="J1732" s="377"/>
    </row>
    <row r="1733" spans="1:10" s="383" customFormat="1" ht="24" x14ac:dyDescent="0.2">
      <c r="A1733" s="377" t="s">
        <v>3930</v>
      </c>
      <c r="B1733" s="377" t="s">
        <v>1436</v>
      </c>
      <c r="C1733" s="380" t="s">
        <v>1884</v>
      </c>
      <c r="D1733" s="378" t="s">
        <v>3931</v>
      </c>
      <c r="E1733" s="379" t="s">
        <v>3932</v>
      </c>
      <c r="F1733" s="377" t="s">
        <v>3900</v>
      </c>
      <c r="G1733" s="380" t="s">
        <v>1349</v>
      </c>
      <c r="H1733" s="381">
        <v>44440</v>
      </c>
      <c r="I1733" s="437">
        <v>44448</v>
      </c>
      <c r="J1733" s="429"/>
    </row>
    <row r="1734" spans="1:10" s="383" customFormat="1" ht="24" x14ac:dyDescent="0.25">
      <c r="A1734" s="377" t="s">
        <v>3933</v>
      </c>
      <c r="B1734" s="377" t="s">
        <v>1436</v>
      </c>
      <c r="C1734" s="380" t="s">
        <v>1884</v>
      </c>
      <c r="D1734" s="378" t="s">
        <v>3934</v>
      </c>
      <c r="E1734" s="379" t="s">
        <v>3935</v>
      </c>
      <c r="F1734" s="377" t="s">
        <v>3914</v>
      </c>
      <c r="G1734" s="380" t="s">
        <v>1349</v>
      </c>
      <c r="H1734" s="381">
        <v>44456</v>
      </c>
      <c r="I1734" s="437">
        <v>44457</v>
      </c>
      <c r="J1734" s="377"/>
    </row>
    <row r="1735" spans="1:10" s="383" customFormat="1" ht="36" x14ac:dyDescent="0.25">
      <c r="A1735" s="377" t="s">
        <v>3922</v>
      </c>
      <c r="B1735" s="377" t="s">
        <v>1436</v>
      </c>
      <c r="C1735" s="380" t="s">
        <v>1884</v>
      </c>
      <c r="D1735" s="378" t="s">
        <v>3936</v>
      </c>
      <c r="E1735" s="379" t="s">
        <v>3186</v>
      </c>
      <c r="F1735" s="377" t="s">
        <v>3925</v>
      </c>
      <c r="G1735" s="380" t="s">
        <v>1349</v>
      </c>
      <c r="H1735" s="381">
        <v>44475</v>
      </c>
      <c r="I1735" s="378" t="s">
        <v>3926</v>
      </c>
      <c r="J1735" s="377"/>
    </row>
    <row r="1736" spans="1:10" s="383" customFormat="1" ht="24" x14ac:dyDescent="0.25">
      <c r="A1736" s="377" t="s">
        <v>3937</v>
      </c>
      <c r="B1736" s="377" t="s">
        <v>1436</v>
      </c>
      <c r="C1736" s="380" t="s">
        <v>1884</v>
      </c>
      <c r="D1736" s="378" t="s">
        <v>3938</v>
      </c>
      <c r="E1736" s="379" t="s">
        <v>1319</v>
      </c>
      <c r="F1736" s="377" t="s">
        <v>3914</v>
      </c>
      <c r="G1736" s="380" t="s">
        <v>1349</v>
      </c>
      <c r="H1736" s="384">
        <v>44481</v>
      </c>
      <c r="I1736" s="438">
        <v>44488</v>
      </c>
      <c r="J1736" s="377"/>
    </row>
    <row r="1737" spans="1:10" s="383" customFormat="1" ht="36" x14ac:dyDescent="0.25">
      <c r="A1737" s="377" t="s">
        <v>3939</v>
      </c>
      <c r="B1737" s="377" t="s">
        <v>1436</v>
      </c>
      <c r="C1737" s="380" t="s">
        <v>1884</v>
      </c>
      <c r="D1737" s="378" t="s">
        <v>3940</v>
      </c>
      <c r="E1737" s="379" t="s">
        <v>3941</v>
      </c>
      <c r="F1737" s="377" t="s">
        <v>3942</v>
      </c>
      <c r="G1737" s="380" t="s">
        <v>1349</v>
      </c>
      <c r="H1737" s="384">
        <v>44489</v>
      </c>
      <c r="I1737" s="438">
        <v>44498</v>
      </c>
      <c r="J1737" s="377"/>
    </row>
    <row r="1738" spans="1:10" s="383" customFormat="1" ht="36" x14ac:dyDescent="0.25">
      <c r="A1738" s="377" t="s">
        <v>3922</v>
      </c>
      <c r="B1738" s="377" t="s">
        <v>1436</v>
      </c>
      <c r="C1738" s="380" t="s">
        <v>1884</v>
      </c>
      <c r="D1738" s="378" t="s">
        <v>3943</v>
      </c>
      <c r="E1738" s="379" t="s">
        <v>3944</v>
      </c>
      <c r="F1738" s="377" t="s">
        <v>3945</v>
      </c>
      <c r="G1738" s="380" t="s">
        <v>1349</v>
      </c>
      <c r="H1738" s="381">
        <v>44504</v>
      </c>
      <c r="I1738" s="378" t="s">
        <v>3946</v>
      </c>
      <c r="J1738" s="377"/>
    </row>
    <row r="1739" spans="1:10" s="383" customFormat="1" ht="36" x14ac:dyDescent="0.25">
      <c r="A1739" s="377" t="s">
        <v>3947</v>
      </c>
      <c r="B1739" s="377" t="s">
        <v>1436</v>
      </c>
      <c r="C1739" s="380" t="s">
        <v>1884</v>
      </c>
      <c r="D1739" s="378" t="s">
        <v>3948</v>
      </c>
      <c r="E1739" s="379" t="s">
        <v>3949</v>
      </c>
      <c r="F1739" s="377" t="s">
        <v>3918</v>
      </c>
      <c r="G1739" s="380" t="s">
        <v>1349</v>
      </c>
      <c r="H1739" s="381">
        <v>44508</v>
      </c>
      <c r="I1739" s="438">
        <v>44517</v>
      </c>
      <c r="J1739" s="377"/>
    </row>
    <row r="1740" spans="1:10" s="383" customFormat="1" ht="36" x14ac:dyDescent="0.25">
      <c r="A1740" s="377" t="s">
        <v>3950</v>
      </c>
      <c r="B1740" s="377" t="s">
        <v>1436</v>
      </c>
      <c r="C1740" s="380" t="s">
        <v>1884</v>
      </c>
      <c r="D1740" s="378" t="s">
        <v>3951</v>
      </c>
      <c r="E1740" s="379" t="s">
        <v>3173</v>
      </c>
      <c r="F1740" s="377" t="s">
        <v>3918</v>
      </c>
      <c r="G1740" s="380" t="s">
        <v>1349</v>
      </c>
      <c r="H1740" s="381">
        <v>44531</v>
      </c>
      <c r="I1740" s="393">
        <v>44545</v>
      </c>
      <c r="J1740" s="377"/>
    </row>
    <row r="1741" spans="1:10" s="383" customFormat="1" ht="36" x14ac:dyDescent="0.25">
      <c r="A1741" s="377" t="s">
        <v>3952</v>
      </c>
      <c r="B1741" s="377" t="s">
        <v>1436</v>
      </c>
      <c r="C1741" s="380" t="s">
        <v>1884</v>
      </c>
      <c r="D1741" s="378" t="s">
        <v>3953</v>
      </c>
      <c r="E1741" s="379" t="s">
        <v>3954</v>
      </c>
      <c r="F1741" s="377" t="s">
        <v>3918</v>
      </c>
      <c r="G1741" s="380" t="s">
        <v>1349</v>
      </c>
      <c r="H1741" s="381">
        <v>44531</v>
      </c>
      <c r="I1741" s="394">
        <v>44545</v>
      </c>
      <c r="J1741" s="377"/>
    </row>
    <row r="1742" spans="1:10" s="383" customFormat="1" ht="24" x14ac:dyDescent="0.25">
      <c r="A1742" s="377" t="s">
        <v>3955</v>
      </c>
      <c r="B1742" s="377" t="s">
        <v>1436</v>
      </c>
      <c r="C1742" s="380" t="s">
        <v>1884</v>
      </c>
      <c r="D1742" s="378" t="s">
        <v>3956</v>
      </c>
      <c r="E1742" s="379" t="s">
        <v>3957</v>
      </c>
      <c r="F1742" s="377" t="s">
        <v>3958</v>
      </c>
      <c r="G1742" s="380" t="s">
        <v>1349</v>
      </c>
      <c r="H1742" s="384">
        <v>44546</v>
      </c>
      <c r="I1742" s="394">
        <v>44560</v>
      </c>
      <c r="J1742" s="377"/>
    </row>
    <row r="1743" spans="1:10" s="383" customFormat="1" ht="24" x14ac:dyDescent="0.25">
      <c r="A1743" s="377" t="s">
        <v>3959</v>
      </c>
      <c r="B1743" s="377" t="s">
        <v>1436</v>
      </c>
      <c r="C1743" s="380" t="s">
        <v>1884</v>
      </c>
      <c r="D1743" s="378" t="s">
        <v>3960</v>
      </c>
      <c r="E1743" s="379" t="s">
        <v>3961</v>
      </c>
      <c r="F1743" s="377" t="s">
        <v>3962</v>
      </c>
      <c r="G1743" s="380" t="s">
        <v>1349</v>
      </c>
      <c r="H1743" s="384">
        <v>44550</v>
      </c>
      <c r="I1743" s="394">
        <v>44559</v>
      </c>
      <c r="J1743" s="377"/>
    </row>
    <row r="1744" spans="1:10" s="383" customFormat="1" ht="36" x14ac:dyDescent="0.25">
      <c r="A1744" s="377" t="s">
        <v>3963</v>
      </c>
      <c r="B1744" s="377" t="s">
        <v>1436</v>
      </c>
      <c r="C1744" s="380" t="s">
        <v>1884</v>
      </c>
      <c r="D1744" s="378" t="s">
        <v>3964</v>
      </c>
      <c r="E1744" s="379" t="s">
        <v>3965</v>
      </c>
      <c r="F1744" s="377" t="s">
        <v>3966</v>
      </c>
      <c r="G1744" s="380" t="s">
        <v>1349</v>
      </c>
      <c r="H1744" s="384">
        <v>44550</v>
      </c>
      <c r="I1744" s="394">
        <v>44558</v>
      </c>
      <c r="J1744" s="377"/>
    </row>
    <row r="1745" spans="1:10" s="383" customFormat="1" ht="36" x14ac:dyDescent="0.25">
      <c r="A1745" s="377" t="s">
        <v>3967</v>
      </c>
      <c r="B1745" s="377" t="s">
        <v>1436</v>
      </c>
      <c r="C1745" s="380" t="s">
        <v>1884</v>
      </c>
      <c r="D1745" s="378" t="s">
        <v>3968</v>
      </c>
      <c r="E1745" s="379" t="s">
        <v>3969</v>
      </c>
      <c r="F1745" s="377" t="s">
        <v>3945</v>
      </c>
      <c r="G1745" s="380" t="s">
        <v>1349</v>
      </c>
      <c r="H1745" s="384">
        <v>44551</v>
      </c>
      <c r="I1745" s="378" t="s">
        <v>3946</v>
      </c>
      <c r="J1745" s="377"/>
    </row>
    <row r="1746" spans="1:10" s="383" customFormat="1" ht="36" x14ac:dyDescent="0.25">
      <c r="A1746" s="377" t="s">
        <v>3922</v>
      </c>
      <c r="B1746" s="377" t="s">
        <v>1436</v>
      </c>
      <c r="C1746" s="380" t="s">
        <v>1884</v>
      </c>
      <c r="D1746" s="378" t="s">
        <v>3970</v>
      </c>
      <c r="E1746" s="379" t="s">
        <v>3971</v>
      </c>
      <c r="F1746" s="377" t="s">
        <v>3925</v>
      </c>
      <c r="G1746" s="380" t="s">
        <v>1349</v>
      </c>
      <c r="H1746" s="384">
        <v>44551</v>
      </c>
      <c r="I1746" s="378" t="s">
        <v>3946</v>
      </c>
      <c r="J1746" s="377"/>
    </row>
    <row r="1747" spans="1:10" s="383" customFormat="1" ht="15" x14ac:dyDescent="0.25">
      <c r="A1747" s="439" t="s">
        <v>208</v>
      </c>
      <c r="B1747" s="439"/>
      <c r="C1747" s="440"/>
      <c r="D1747" s="441"/>
      <c r="E1747" s="442">
        <f>SUM(E8:E1746)</f>
        <v>91801418.369999871</v>
      </c>
      <c r="F1747" s="439"/>
      <c r="G1747" s="440"/>
      <c r="H1747" s="440"/>
      <c r="I1747" s="443"/>
      <c r="J1747" s="443"/>
    </row>
    <row r="1748" spans="1:10" s="383" customFormat="1" ht="13.5" x14ac:dyDescent="0.25">
      <c r="A1748" s="377"/>
      <c r="B1748" s="377"/>
      <c r="C1748" s="380"/>
      <c r="D1748" s="378"/>
      <c r="E1748" s="379"/>
      <c r="F1748" s="377"/>
      <c r="G1748" s="380"/>
      <c r="H1748" s="380"/>
      <c r="I1748" s="382"/>
      <c r="J1748" s="377"/>
    </row>
    <row r="1749" spans="1:10" s="383" customFormat="1" ht="13.5" x14ac:dyDescent="0.2">
      <c r="A1749" s="370" t="s">
        <v>269</v>
      </c>
      <c r="B1749" s="371"/>
      <c r="C1749" s="372"/>
      <c r="D1749" s="371"/>
      <c r="E1749" s="373"/>
      <c r="F1749" s="371"/>
      <c r="G1749" s="372"/>
      <c r="H1749" s="372"/>
      <c r="I1749" s="372"/>
      <c r="J1749" s="372"/>
    </row>
    <row r="1750" spans="1:10" s="383" customFormat="1" ht="60" x14ac:dyDescent="0.25">
      <c r="A1750" s="377" t="s">
        <v>3972</v>
      </c>
      <c r="B1750" s="377" t="s">
        <v>455</v>
      </c>
      <c r="C1750" s="377" t="s">
        <v>776</v>
      </c>
      <c r="D1750" s="378" t="s">
        <v>3973</v>
      </c>
      <c r="E1750" s="379" t="s">
        <v>3974</v>
      </c>
      <c r="F1750" s="377" t="s">
        <v>3975</v>
      </c>
      <c r="G1750" s="380" t="s">
        <v>874</v>
      </c>
      <c r="H1750" s="381">
        <v>44627</v>
      </c>
      <c r="I1750" s="382"/>
      <c r="J1750" s="377"/>
    </row>
    <row r="1751" spans="1:10" s="383" customFormat="1" ht="36" x14ac:dyDescent="0.25">
      <c r="A1751" s="377" t="s">
        <v>3976</v>
      </c>
      <c r="B1751" s="377" t="s">
        <v>455</v>
      </c>
      <c r="C1751" s="377" t="s">
        <v>776</v>
      </c>
      <c r="D1751" s="378" t="s">
        <v>3977</v>
      </c>
      <c r="E1751" s="379" t="s">
        <v>3978</v>
      </c>
      <c r="F1751" s="377" t="s">
        <v>3979</v>
      </c>
      <c r="G1751" s="380" t="s">
        <v>874</v>
      </c>
      <c r="H1751" s="381">
        <v>44659</v>
      </c>
      <c r="I1751" s="382"/>
      <c r="J1751" s="377"/>
    </row>
    <row r="1752" spans="1:10" s="383" customFormat="1" ht="48" x14ac:dyDescent="0.25">
      <c r="A1752" s="377" t="s">
        <v>3980</v>
      </c>
      <c r="B1752" s="377" t="s">
        <v>455</v>
      </c>
      <c r="C1752" s="377" t="s">
        <v>776</v>
      </c>
      <c r="D1752" s="378" t="s">
        <v>3981</v>
      </c>
      <c r="E1752" s="385" t="s">
        <v>3982</v>
      </c>
      <c r="F1752" s="377" t="s">
        <v>3983</v>
      </c>
      <c r="G1752" s="377" t="s">
        <v>874</v>
      </c>
      <c r="H1752" s="386">
        <v>44691</v>
      </c>
      <c r="I1752" s="378"/>
      <c r="J1752" s="377"/>
    </row>
    <row r="1753" spans="1:10" s="383" customFormat="1" ht="24" x14ac:dyDescent="0.25">
      <c r="A1753" s="377" t="s">
        <v>3984</v>
      </c>
      <c r="B1753" s="377" t="s">
        <v>455</v>
      </c>
      <c r="C1753" s="377" t="s">
        <v>776</v>
      </c>
      <c r="D1753" s="378" t="s">
        <v>3985</v>
      </c>
      <c r="E1753" s="379"/>
      <c r="F1753" s="377"/>
      <c r="G1753" s="380" t="s">
        <v>3986</v>
      </c>
      <c r="H1753" s="380"/>
      <c r="I1753" s="382"/>
      <c r="J1753" s="377"/>
    </row>
    <row r="1754" spans="1:10" s="383" customFormat="1" ht="24" x14ac:dyDescent="0.25">
      <c r="A1754" s="377" t="s">
        <v>3987</v>
      </c>
      <c r="B1754" s="377" t="s">
        <v>455</v>
      </c>
      <c r="C1754" s="377" t="s">
        <v>776</v>
      </c>
      <c r="D1754" s="378" t="s">
        <v>3988</v>
      </c>
      <c r="E1754" s="379"/>
      <c r="F1754" s="377"/>
      <c r="G1754" s="380" t="s">
        <v>3989</v>
      </c>
      <c r="H1754" s="380"/>
      <c r="I1754" s="382"/>
      <c r="J1754" s="377"/>
    </row>
    <row r="1755" spans="1:10" s="383" customFormat="1" ht="48" x14ac:dyDescent="0.25">
      <c r="A1755" s="377" t="s">
        <v>3990</v>
      </c>
      <c r="B1755" s="377" t="s">
        <v>455</v>
      </c>
      <c r="C1755" s="377" t="s">
        <v>776</v>
      </c>
      <c r="D1755" s="378" t="s">
        <v>3991</v>
      </c>
      <c r="E1755" s="385">
        <v>78000</v>
      </c>
      <c r="F1755" s="377" t="s">
        <v>3992</v>
      </c>
      <c r="G1755" s="377" t="s">
        <v>874</v>
      </c>
      <c r="H1755" s="386">
        <v>44718</v>
      </c>
      <c r="I1755" s="378"/>
      <c r="J1755" s="377"/>
    </row>
    <row r="1756" spans="1:10" s="383" customFormat="1" ht="24" x14ac:dyDescent="0.25">
      <c r="A1756" s="377" t="s">
        <v>3993</v>
      </c>
      <c r="B1756" s="377" t="s">
        <v>455</v>
      </c>
      <c r="C1756" s="377" t="s">
        <v>776</v>
      </c>
      <c r="D1756" s="378" t="s">
        <v>3994</v>
      </c>
      <c r="E1756" s="385"/>
      <c r="F1756" s="377"/>
      <c r="G1756" s="377" t="s">
        <v>3995</v>
      </c>
      <c r="H1756" s="377"/>
      <c r="I1756" s="378"/>
      <c r="J1756" s="377"/>
    </row>
    <row r="1757" spans="1:10" s="383" customFormat="1" ht="48" x14ac:dyDescent="0.25">
      <c r="A1757" s="377" t="s">
        <v>3996</v>
      </c>
      <c r="B1757" s="377" t="s">
        <v>455</v>
      </c>
      <c r="C1757" s="377" t="s">
        <v>776</v>
      </c>
      <c r="D1757" s="378" t="s">
        <v>3997</v>
      </c>
      <c r="E1757" s="385" t="s">
        <v>3998</v>
      </c>
      <c r="F1757" s="377" t="s">
        <v>3999</v>
      </c>
      <c r="G1757" s="377" t="s">
        <v>4000</v>
      </c>
      <c r="H1757" s="386">
        <v>44763</v>
      </c>
      <c r="I1757" s="378"/>
      <c r="J1757" s="377"/>
    </row>
    <row r="1758" spans="1:10" s="383" customFormat="1" ht="36" x14ac:dyDescent="0.25">
      <c r="A1758" s="377" t="s">
        <v>4001</v>
      </c>
      <c r="B1758" s="377" t="s">
        <v>455</v>
      </c>
      <c r="C1758" s="377" t="s">
        <v>776</v>
      </c>
      <c r="D1758" s="378" t="s">
        <v>4002</v>
      </c>
      <c r="E1758" s="385" t="s">
        <v>4003</v>
      </c>
      <c r="F1758" s="377" t="s">
        <v>4004</v>
      </c>
      <c r="G1758" s="377" t="s">
        <v>874</v>
      </c>
      <c r="H1758" s="386">
        <v>44747</v>
      </c>
      <c r="I1758" s="378"/>
      <c r="J1758" s="377"/>
    </row>
    <row r="1759" spans="1:10" s="383" customFormat="1" ht="36" x14ac:dyDescent="0.25">
      <c r="A1759" s="377" t="s">
        <v>4005</v>
      </c>
      <c r="B1759" s="377" t="s">
        <v>455</v>
      </c>
      <c r="C1759" s="377" t="s">
        <v>776</v>
      </c>
      <c r="D1759" s="378" t="s">
        <v>4006</v>
      </c>
      <c r="E1759" s="385" t="s">
        <v>4007</v>
      </c>
      <c r="F1759" s="377" t="s">
        <v>4008</v>
      </c>
      <c r="G1759" s="377" t="s">
        <v>874</v>
      </c>
      <c r="H1759" s="386">
        <v>44757</v>
      </c>
      <c r="I1759" s="378"/>
      <c r="J1759" s="377"/>
    </row>
    <row r="1760" spans="1:10" s="383" customFormat="1" ht="24" x14ac:dyDescent="0.25">
      <c r="A1760" s="377" t="s">
        <v>4009</v>
      </c>
      <c r="B1760" s="377" t="s">
        <v>455</v>
      </c>
      <c r="C1760" s="377" t="s">
        <v>776</v>
      </c>
      <c r="D1760" s="378" t="s">
        <v>4010</v>
      </c>
      <c r="E1760" s="385"/>
      <c r="F1760" s="377"/>
      <c r="G1760" s="377" t="s">
        <v>3986</v>
      </c>
      <c r="H1760" s="386"/>
      <c r="I1760" s="378"/>
      <c r="J1760" s="377"/>
    </row>
    <row r="1761" spans="1:10" s="383" customFormat="1" ht="36" x14ac:dyDescent="0.25">
      <c r="A1761" s="377" t="s">
        <v>4011</v>
      </c>
      <c r="B1761" s="377" t="s">
        <v>455</v>
      </c>
      <c r="C1761" s="377" t="s">
        <v>776</v>
      </c>
      <c r="D1761" s="378" t="s">
        <v>4012</v>
      </c>
      <c r="E1761" s="385" t="s">
        <v>4013</v>
      </c>
      <c r="F1761" s="377" t="s">
        <v>4014</v>
      </c>
      <c r="G1761" s="377" t="s">
        <v>874</v>
      </c>
      <c r="H1761" s="386"/>
      <c r="I1761" s="378"/>
      <c r="J1761" s="377"/>
    </row>
    <row r="1762" spans="1:10" s="383" customFormat="1" ht="48" x14ac:dyDescent="0.25">
      <c r="A1762" s="377" t="s">
        <v>4015</v>
      </c>
      <c r="B1762" s="377" t="s">
        <v>841</v>
      </c>
      <c r="C1762" s="377" t="s">
        <v>776</v>
      </c>
      <c r="D1762" s="378" t="s">
        <v>3973</v>
      </c>
      <c r="E1762" s="385" t="s">
        <v>4016</v>
      </c>
      <c r="F1762" s="377" t="s">
        <v>4017</v>
      </c>
      <c r="G1762" s="377" t="s">
        <v>4018</v>
      </c>
      <c r="H1762" s="386"/>
      <c r="I1762" s="378"/>
      <c r="J1762" s="377"/>
    </row>
    <row r="1763" spans="1:10" s="383" customFormat="1" ht="24" x14ac:dyDescent="0.25">
      <c r="A1763" s="377" t="s">
        <v>4019</v>
      </c>
      <c r="B1763" s="377" t="s">
        <v>4020</v>
      </c>
      <c r="C1763" s="377" t="s">
        <v>776</v>
      </c>
      <c r="D1763" s="378" t="s">
        <v>3973</v>
      </c>
      <c r="E1763" s="385" t="s">
        <v>4021</v>
      </c>
      <c r="F1763" s="377" t="s">
        <v>4022</v>
      </c>
      <c r="G1763" s="377" t="s">
        <v>874</v>
      </c>
      <c r="H1763" s="386">
        <v>44700</v>
      </c>
      <c r="I1763" s="378"/>
      <c r="J1763" s="377"/>
    </row>
    <row r="1764" spans="1:10" s="383" customFormat="1" ht="60" x14ac:dyDescent="0.2">
      <c r="A1764" s="377" t="s">
        <v>4023</v>
      </c>
      <c r="B1764" s="377" t="s">
        <v>4020</v>
      </c>
      <c r="C1764" s="377" t="s">
        <v>776</v>
      </c>
      <c r="D1764" s="378" t="s">
        <v>3977</v>
      </c>
      <c r="E1764" s="385" t="s">
        <v>4024</v>
      </c>
      <c r="F1764" s="377" t="s">
        <v>4025</v>
      </c>
      <c r="G1764" s="377" t="s">
        <v>874</v>
      </c>
      <c r="H1764" s="386">
        <v>44718</v>
      </c>
      <c r="I1764" s="378"/>
      <c r="J1764" s="429"/>
    </row>
    <row r="1765" spans="1:10" s="383" customFormat="1" ht="36" x14ac:dyDescent="0.25">
      <c r="A1765" s="377" t="s">
        <v>4026</v>
      </c>
      <c r="B1765" s="377" t="s">
        <v>4027</v>
      </c>
      <c r="C1765" s="377" t="s">
        <v>776</v>
      </c>
      <c r="D1765" s="378" t="s">
        <v>3973</v>
      </c>
      <c r="E1765" s="385" t="s">
        <v>4028</v>
      </c>
      <c r="F1765" s="377" t="s">
        <v>4029</v>
      </c>
      <c r="G1765" s="377" t="s">
        <v>4030</v>
      </c>
      <c r="H1765" s="386">
        <v>44725</v>
      </c>
      <c r="I1765" s="378"/>
      <c r="J1765" s="380"/>
    </row>
    <row r="1766" spans="1:10" s="383" customFormat="1" ht="24" x14ac:dyDescent="0.25">
      <c r="A1766" s="377" t="s">
        <v>4031</v>
      </c>
      <c r="B1766" s="377" t="s">
        <v>4027</v>
      </c>
      <c r="C1766" s="377" t="s">
        <v>776</v>
      </c>
      <c r="D1766" s="378" t="s">
        <v>3977</v>
      </c>
      <c r="E1766" s="385"/>
      <c r="F1766" s="377"/>
      <c r="G1766" s="377" t="s">
        <v>3995</v>
      </c>
      <c r="H1766" s="386"/>
      <c r="I1766" s="378"/>
      <c r="J1766" s="380"/>
    </row>
    <row r="1767" spans="1:10" s="383" customFormat="1" ht="13.5" x14ac:dyDescent="0.2">
      <c r="A1767" s="370" t="s">
        <v>269</v>
      </c>
      <c r="B1767" s="371"/>
      <c r="C1767" s="372"/>
      <c r="D1767" s="371"/>
      <c r="E1767" s="373"/>
      <c r="F1767" s="371"/>
      <c r="G1767" s="372"/>
      <c r="H1767" s="372"/>
      <c r="I1767" s="372"/>
      <c r="J1767" s="372"/>
    </row>
    <row r="1768" spans="1:10" s="383" customFormat="1" ht="36" x14ac:dyDescent="0.25">
      <c r="A1768" s="377" t="s">
        <v>4032</v>
      </c>
      <c r="B1768" s="377" t="s">
        <v>449</v>
      </c>
      <c r="C1768" s="377" t="s">
        <v>684</v>
      </c>
      <c r="D1768" s="378" t="s">
        <v>4033</v>
      </c>
      <c r="E1768" s="385">
        <v>888682</v>
      </c>
      <c r="F1768" s="377" t="s">
        <v>838</v>
      </c>
      <c r="G1768" s="380" t="s">
        <v>138</v>
      </c>
      <c r="H1768" s="381">
        <v>44746</v>
      </c>
      <c r="I1768" s="378"/>
      <c r="J1768" s="380"/>
    </row>
    <row r="1769" spans="1:10" s="383" customFormat="1" ht="48" x14ac:dyDescent="0.25">
      <c r="A1769" s="377" t="s">
        <v>4034</v>
      </c>
      <c r="B1769" s="377" t="s">
        <v>449</v>
      </c>
      <c r="C1769" s="377" t="s">
        <v>684</v>
      </c>
      <c r="D1769" s="378" t="s">
        <v>4035</v>
      </c>
      <c r="E1769" s="385"/>
      <c r="F1769" s="377"/>
      <c r="G1769" s="380" t="s">
        <v>3986</v>
      </c>
      <c r="H1769" s="381"/>
      <c r="I1769" s="378"/>
      <c r="J1769" s="380"/>
    </row>
    <row r="1770" spans="1:10" s="383" customFormat="1" ht="36" x14ac:dyDescent="0.25">
      <c r="A1770" s="377" t="s">
        <v>4036</v>
      </c>
      <c r="B1770" s="377" t="s">
        <v>449</v>
      </c>
      <c r="C1770" s="377" t="s">
        <v>684</v>
      </c>
      <c r="D1770" s="378" t="s">
        <v>4037</v>
      </c>
      <c r="E1770" s="385">
        <v>808500</v>
      </c>
      <c r="F1770" s="377" t="s">
        <v>4038</v>
      </c>
      <c r="G1770" s="380" t="s">
        <v>4039</v>
      </c>
      <c r="H1770" s="381"/>
      <c r="I1770" s="378"/>
      <c r="J1770" s="380"/>
    </row>
    <row r="1771" spans="1:10" s="383" customFormat="1" ht="48" x14ac:dyDescent="0.25">
      <c r="A1771" s="377" t="s">
        <v>4040</v>
      </c>
      <c r="B1771" s="377" t="s">
        <v>449</v>
      </c>
      <c r="C1771" s="377" t="s">
        <v>684</v>
      </c>
      <c r="D1771" s="378" t="s">
        <v>4041</v>
      </c>
      <c r="E1771" s="385"/>
      <c r="F1771" s="377"/>
      <c r="G1771" s="380" t="s">
        <v>3986</v>
      </c>
      <c r="H1771" s="381"/>
      <c r="I1771" s="378"/>
      <c r="J1771" s="380"/>
    </row>
    <row r="1772" spans="1:10" s="383" customFormat="1" ht="48" x14ac:dyDescent="0.25">
      <c r="A1772" s="377" t="s">
        <v>4042</v>
      </c>
      <c r="B1772" s="377" t="s">
        <v>449</v>
      </c>
      <c r="C1772" s="377" t="s">
        <v>684</v>
      </c>
      <c r="D1772" s="378" t="s">
        <v>4041</v>
      </c>
      <c r="E1772" s="385"/>
      <c r="F1772" s="377"/>
      <c r="G1772" s="380" t="s">
        <v>3986</v>
      </c>
      <c r="H1772" s="381"/>
      <c r="I1772" s="378"/>
      <c r="J1772" s="380"/>
    </row>
    <row r="1773" spans="1:10" s="383" customFormat="1" ht="48" x14ac:dyDescent="0.25">
      <c r="A1773" s="377" t="s">
        <v>4043</v>
      </c>
      <c r="B1773" s="377" t="s">
        <v>449</v>
      </c>
      <c r="C1773" s="377" t="s">
        <v>684</v>
      </c>
      <c r="D1773" s="378" t="s">
        <v>4041</v>
      </c>
      <c r="E1773" s="385"/>
      <c r="F1773" s="377"/>
      <c r="G1773" s="380" t="s">
        <v>3986</v>
      </c>
      <c r="H1773" s="381"/>
      <c r="I1773" s="378"/>
      <c r="J1773" s="380"/>
    </row>
    <row r="1774" spans="1:10" s="383" customFormat="1" ht="48" x14ac:dyDescent="0.25">
      <c r="A1774" s="377" t="s">
        <v>4044</v>
      </c>
      <c r="B1774" s="377" t="s">
        <v>449</v>
      </c>
      <c r="C1774" s="377" t="s">
        <v>684</v>
      </c>
      <c r="D1774" s="378" t="s">
        <v>4041</v>
      </c>
      <c r="E1774" s="385"/>
      <c r="F1774" s="377"/>
      <c r="G1774" s="380" t="s">
        <v>3986</v>
      </c>
      <c r="H1774" s="381"/>
      <c r="I1774" s="378"/>
      <c r="J1774" s="380" t="s">
        <v>4045</v>
      </c>
    </row>
    <row r="1775" spans="1:10" s="383" customFormat="1" ht="48" x14ac:dyDescent="0.25">
      <c r="A1775" s="377" t="s">
        <v>4046</v>
      </c>
      <c r="B1775" s="377" t="s">
        <v>449</v>
      </c>
      <c r="C1775" s="377" t="s">
        <v>684</v>
      </c>
      <c r="D1775" s="378" t="s">
        <v>4041</v>
      </c>
      <c r="E1775" s="385"/>
      <c r="F1775" s="377"/>
      <c r="G1775" s="380" t="s">
        <v>3986</v>
      </c>
      <c r="H1775" s="381"/>
      <c r="I1775" s="378"/>
      <c r="J1775" s="380" t="s">
        <v>4047</v>
      </c>
    </row>
    <row r="1776" spans="1:10" s="383" customFormat="1" ht="60" x14ac:dyDescent="0.25">
      <c r="A1776" s="377" t="s">
        <v>4048</v>
      </c>
      <c r="B1776" s="377" t="s">
        <v>449</v>
      </c>
      <c r="C1776" s="377" t="s">
        <v>684</v>
      </c>
      <c r="D1776" s="378" t="s">
        <v>4049</v>
      </c>
      <c r="E1776" s="385"/>
      <c r="F1776" s="377"/>
      <c r="G1776" s="380" t="s">
        <v>3986</v>
      </c>
      <c r="H1776" s="381"/>
      <c r="I1776" s="378"/>
      <c r="J1776" s="380" t="s">
        <v>4050</v>
      </c>
    </row>
    <row r="1777" spans="1:10" s="383" customFormat="1" ht="36" x14ac:dyDescent="0.25">
      <c r="A1777" s="377" t="s">
        <v>4051</v>
      </c>
      <c r="B1777" s="377" t="s">
        <v>449</v>
      </c>
      <c r="C1777" s="377" t="s">
        <v>684</v>
      </c>
      <c r="D1777" s="378" t="s">
        <v>4049</v>
      </c>
      <c r="E1777" s="385"/>
      <c r="F1777" s="377"/>
      <c r="G1777" s="380" t="s">
        <v>3986</v>
      </c>
      <c r="H1777" s="381"/>
      <c r="I1777" s="378"/>
      <c r="J1777" s="380" t="s">
        <v>4052</v>
      </c>
    </row>
    <row r="1778" spans="1:10" s="383" customFormat="1" ht="36" x14ac:dyDescent="0.25">
      <c r="A1778" s="377" t="s">
        <v>4053</v>
      </c>
      <c r="B1778" s="377" t="s">
        <v>449</v>
      </c>
      <c r="C1778" s="377" t="s">
        <v>684</v>
      </c>
      <c r="D1778" s="378" t="s">
        <v>4049</v>
      </c>
      <c r="E1778" s="385"/>
      <c r="F1778" s="377"/>
      <c r="G1778" s="380" t="s">
        <v>3986</v>
      </c>
      <c r="H1778" s="381"/>
      <c r="I1778" s="378"/>
      <c r="J1778" s="380" t="s">
        <v>4054</v>
      </c>
    </row>
    <row r="1779" spans="1:10" s="383" customFormat="1" ht="48" x14ac:dyDescent="0.25">
      <c r="A1779" s="377" t="s">
        <v>4055</v>
      </c>
      <c r="B1779" s="377" t="s">
        <v>449</v>
      </c>
      <c r="C1779" s="377" t="s">
        <v>684</v>
      </c>
      <c r="D1779" s="378" t="s">
        <v>4049</v>
      </c>
      <c r="E1779" s="385"/>
      <c r="F1779" s="377"/>
      <c r="G1779" s="380" t="s">
        <v>3986</v>
      </c>
      <c r="H1779" s="381"/>
      <c r="I1779" s="378"/>
      <c r="J1779" s="380" t="s">
        <v>4056</v>
      </c>
    </row>
    <row r="1780" spans="1:10" s="383" customFormat="1" ht="60" x14ac:dyDescent="0.25">
      <c r="A1780" s="377" t="s">
        <v>4057</v>
      </c>
      <c r="B1780" s="377" t="s">
        <v>449</v>
      </c>
      <c r="C1780" s="377" t="s">
        <v>684</v>
      </c>
      <c r="D1780" s="378" t="s">
        <v>4049</v>
      </c>
      <c r="E1780" s="385"/>
      <c r="F1780" s="377"/>
      <c r="G1780" s="380" t="s">
        <v>3986</v>
      </c>
      <c r="H1780" s="381"/>
      <c r="I1780" s="378"/>
      <c r="J1780" s="380" t="s">
        <v>4058</v>
      </c>
    </row>
    <row r="1781" spans="1:10" s="383" customFormat="1" ht="48" x14ac:dyDescent="0.25">
      <c r="A1781" s="377" t="s">
        <v>4059</v>
      </c>
      <c r="B1781" s="377" t="s">
        <v>455</v>
      </c>
      <c r="C1781" s="377" t="s">
        <v>684</v>
      </c>
      <c r="D1781" s="378" t="s">
        <v>4060</v>
      </c>
      <c r="E1781" s="385">
        <v>110000</v>
      </c>
      <c r="F1781" s="377" t="s">
        <v>4061</v>
      </c>
      <c r="G1781" s="380" t="s">
        <v>138</v>
      </c>
      <c r="H1781" s="381">
        <v>44725</v>
      </c>
      <c r="I1781" s="378"/>
      <c r="J1781" s="380"/>
    </row>
    <row r="1782" spans="1:10" s="383" customFormat="1" ht="96" x14ac:dyDescent="0.25">
      <c r="A1782" s="377" t="s">
        <v>4062</v>
      </c>
      <c r="B1782" s="377" t="s">
        <v>455</v>
      </c>
      <c r="C1782" s="377" t="s">
        <v>776</v>
      </c>
      <c r="D1782" s="378" t="s">
        <v>4063</v>
      </c>
      <c r="E1782" s="385">
        <v>3604902.95</v>
      </c>
      <c r="F1782" s="377" t="s">
        <v>4064</v>
      </c>
      <c r="G1782" s="380" t="s">
        <v>138</v>
      </c>
      <c r="H1782" s="381">
        <v>44761</v>
      </c>
      <c r="I1782" s="378"/>
      <c r="J1782" s="380"/>
    </row>
    <row r="1783" spans="1:10" s="383" customFormat="1" ht="36" x14ac:dyDescent="0.25">
      <c r="A1783" s="377" t="s">
        <v>4065</v>
      </c>
      <c r="B1783" s="377" t="s">
        <v>455</v>
      </c>
      <c r="C1783" s="377" t="s">
        <v>684</v>
      </c>
      <c r="D1783" s="378" t="s">
        <v>4066</v>
      </c>
      <c r="E1783" s="385">
        <v>147500</v>
      </c>
      <c r="F1783" s="377" t="s">
        <v>4038</v>
      </c>
      <c r="G1783" s="380" t="s">
        <v>4039</v>
      </c>
      <c r="H1783" s="381">
        <v>44783</v>
      </c>
      <c r="I1783" s="378"/>
      <c r="J1783" s="380"/>
    </row>
    <row r="1784" spans="1:10" s="383" customFormat="1" ht="48" x14ac:dyDescent="0.25">
      <c r="A1784" s="377" t="s">
        <v>4067</v>
      </c>
      <c r="B1784" s="377" t="s">
        <v>455</v>
      </c>
      <c r="C1784" s="377" t="s">
        <v>776</v>
      </c>
      <c r="D1784" s="378" t="s">
        <v>4068</v>
      </c>
      <c r="E1784" s="385">
        <v>51817</v>
      </c>
      <c r="F1784" s="377" t="s">
        <v>4069</v>
      </c>
      <c r="G1784" s="380" t="s">
        <v>138</v>
      </c>
      <c r="H1784" s="381">
        <v>44781</v>
      </c>
      <c r="I1784" s="378"/>
      <c r="J1784" s="380" t="s">
        <v>4070</v>
      </c>
    </row>
    <row r="1785" spans="1:10" s="383" customFormat="1" ht="48" x14ac:dyDescent="0.25">
      <c r="A1785" s="377" t="s">
        <v>4071</v>
      </c>
      <c r="B1785" s="377" t="s">
        <v>455</v>
      </c>
      <c r="C1785" s="377" t="s">
        <v>684</v>
      </c>
      <c r="D1785" s="378" t="s">
        <v>4072</v>
      </c>
      <c r="E1785" s="385"/>
      <c r="F1785" s="377"/>
      <c r="G1785" s="380" t="s">
        <v>3986</v>
      </c>
      <c r="H1785" s="381"/>
      <c r="I1785" s="378"/>
      <c r="J1785" s="380"/>
    </row>
    <row r="1786" spans="1:10" s="383" customFormat="1" ht="36" x14ac:dyDescent="0.25">
      <c r="A1786" s="377" t="s">
        <v>4073</v>
      </c>
      <c r="B1786" s="377" t="s">
        <v>455</v>
      </c>
      <c r="C1786" s="377" t="s">
        <v>684</v>
      </c>
      <c r="D1786" s="378" t="s">
        <v>4074</v>
      </c>
      <c r="E1786" s="385"/>
      <c r="F1786" s="377"/>
      <c r="G1786" s="380" t="s">
        <v>3986</v>
      </c>
      <c r="H1786" s="381"/>
      <c r="I1786" s="378"/>
      <c r="J1786" s="380" t="s">
        <v>4075</v>
      </c>
    </row>
    <row r="1787" spans="1:10" s="383" customFormat="1" ht="48" x14ac:dyDescent="0.25">
      <c r="A1787" s="377" t="s">
        <v>4076</v>
      </c>
      <c r="B1787" s="377" t="s">
        <v>455</v>
      </c>
      <c r="C1787" s="377" t="s">
        <v>776</v>
      </c>
      <c r="D1787" s="378" t="s">
        <v>4077</v>
      </c>
      <c r="E1787" s="385"/>
      <c r="F1787" s="377"/>
      <c r="G1787" s="380" t="s">
        <v>3986</v>
      </c>
      <c r="H1787" s="381"/>
      <c r="I1787" s="378"/>
      <c r="J1787" s="380"/>
    </row>
    <row r="1788" spans="1:10" s="383" customFormat="1" ht="96" x14ac:dyDescent="0.25">
      <c r="A1788" s="377" t="s">
        <v>4078</v>
      </c>
      <c r="B1788" s="377" t="s">
        <v>841</v>
      </c>
      <c r="C1788" s="377" t="s">
        <v>776</v>
      </c>
      <c r="D1788" s="378" t="s">
        <v>4079</v>
      </c>
      <c r="E1788" s="385" t="s">
        <v>4080</v>
      </c>
      <c r="F1788" s="377" t="s">
        <v>4081</v>
      </c>
      <c r="G1788" s="380" t="s">
        <v>138</v>
      </c>
      <c r="H1788" s="381">
        <v>44760</v>
      </c>
      <c r="I1788" s="378"/>
      <c r="J1788" s="380"/>
    </row>
    <row r="1789" spans="1:10" s="383" customFormat="1" ht="108" x14ac:dyDescent="0.25">
      <c r="A1789" s="377" t="s">
        <v>4082</v>
      </c>
      <c r="B1789" s="377" t="s">
        <v>841</v>
      </c>
      <c r="C1789" s="377" t="s">
        <v>776</v>
      </c>
      <c r="D1789" s="378" t="s">
        <v>4083</v>
      </c>
      <c r="E1789" s="385" t="s">
        <v>4084</v>
      </c>
      <c r="F1789" s="377" t="s">
        <v>4085</v>
      </c>
      <c r="G1789" s="380" t="s">
        <v>138</v>
      </c>
      <c r="H1789" s="381">
        <v>44735</v>
      </c>
      <c r="I1789" s="378"/>
      <c r="J1789" s="380" t="s">
        <v>4086</v>
      </c>
    </row>
    <row r="1790" spans="1:10" s="383" customFormat="1" ht="84" x14ac:dyDescent="0.25">
      <c r="A1790" s="377" t="s">
        <v>4087</v>
      </c>
      <c r="B1790" s="377" t="s">
        <v>841</v>
      </c>
      <c r="C1790" s="377" t="s">
        <v>776</v>
      </c>
      <c r="D1790" s="378" t="s">
        <v>4088</v>
      </c>
      <c r="E1790" s="385" t="s">
        <v>4089</v>
      </c>
      <c r="F1790" s="377" t="s">
        <v>4090</v>
      </c>
      <c r="G1790" s="380" t="s">
        <v>138</v>
      </c>
      <c r="H1790" s="381">
        <v>44726</v>
      </c>
      <c r="I1790" s="378"/>
      <c r="J1790" s="380"/>
    </row>
    <row r="1791" spans="1:10" s="383" customFormat="1" ht="24" x14ac:dyDescent="0.25">
      <c r="A1791" s="377" t="s">
        <v>4091</v>
      </c>
      <c r="B1791" s="377" t="s">
        <v>841</v>
      </c>
      <c r="C1791" s="377" t="s">
        <v>776</v>
      </c>
      <c r="D1791" s="378" t="s">
        <v>4092</v>
      </c>
      <c r="E1791" s="385" t="s">
        <v>4093</v>
      </c>
      <c r="F1791" s="377" t="s">
        <v>796</v>
      </c>
      <c r="G1791" s="380" t="s">
        <v>138</v>
      </c>
      <c r="H1791" s="381">
        <v>44741</v>
      </c>
      <c r="I1791" s="378"/>
      <c r="J1791" s="380"/>
    </row>
    <row r="1792" spans="1:10" s="383" customFormat="1" ht="108" x14ac:dyDescent="0.25">
      <c r="A1792" s="377" t="s">
        <v>4094</v>
      </c>
      <c r="B1792" s="377" t="s">
        <v>841</v>
      </c>
      <c r="C1792" s="377" t="s">
        <v>776</v>
      </c>
      <c r="D1792" s="378" t="s">
        <v>4095</v>
      </c>
      <c r="E1792" s="385" t="s">
        <v>4096</v>
      </c>
      <c r="F1792" s="377" t="s">
        <v>4097</v>
      </c>
      <c r="G1792" s="380" t="s">
        <v>4039</v>
      </c>
      <c r="H1792" s="381"/>
      <c r="I1792" s="378"/>
      <c r="J1792" s="380"/>
    </row>
    <row r="1793" spans="1:10" s="383" customFormat="1" ht="72" x14ac:dyDescent="0.25">
      <c r="A1793" s="377" t="s">
        <v>4098</v>
      </c>
      <c r="B1793" s="377" t="s">
        <v>841</v>
      </c>
      <c r="C1793" s="377" t="s">
        <v>776</v>
      </c>
      <c r="D1793" s="378" t="s">
        <v>4099</v>
      </c>
      <c r="E1793" s="385" t="s">
        <v>4100</v>
      </c>
      <c r="F1793" s="377" t="s">
        <v>4101</v>
      </c>
      <c r="G1793" s="380" t="s">
        <v>4039</v>
      </c>
      <c r="H1793" s="381"/>
      <c r="I1793" s="378"/>
      <c r="J1793" s="380" t="s">
        <v>4102</v>
      </c>
    </row>
    <row r="1794" spans="1:10" s="383" customFormat="1" ht="36" x14ac:dyDescent="0.25">
      <c r="A1794" s="377" t="s">
        <v>4103</v>
      </c>
      <c r="B1794" s="377" t="s">
        <v>841</v>
      </c>
      <c r="C1794" s="377" t="s">
        <v>776</v>
      </c>
      <c r="D1794" s="378" t="s">
        <v>4104</v>
      </c>
      <c r="E1794" s="385"/>
      <c r="F1794" s="377"/>
      <c r="G1794" s="380" t="s">
        <v>3995</v>
      </c>
      <c r="H1794" s="381"/>
      <c r="I1794" s="378"/>
      <c r="J1794" s="380" t="s">
        <v>4105</v>
      </c>
    </row>
    <row r="1795" spans="1:10" s="383" customFormat="1" ht="108" x14ac:dyDescent="0.25">
      <c r="A1795" s="377" t="s">
        <v>4106</v>
      </c>
      <c r="B1795" s="377" t="s">
        <v>841</v>
      </c>
      <c r="C1795" s="377" t="s">
        <v>776</v>
      </c>
      <c r="D1795" s="378" t="s">
        <v>4107</v>
      </c>
      <c r="E1795" s="385" t="s">
        <v>4108</v>
      </c>
      <c r="F1795" s="377" t="s">
        <v>4109</v>
      </c>
      <c r="G1795" s="380" t="s">
        <v>4039</v>
      </c>
      <c r="H1795" s="381"/>
      <c r="I1795" s="378"/>
      <c r="J1795" s="380" t="s">
        <v>4110</v>
      </c>
    </row>
    <row r="1796" spans="1:10" s="383" customFormat="1" ht="24" x14ac:dyDescent="0.25">
      <c r="A1796" s="377" t="s">
        <v>4111</v>
      </c>
      <c r="B1796" s="377" t="s">
        <v>845</v>
      </c>
      <c r="C1796" s="377" t="s">
        <v>776</v>
      </c>
      <c r="D1796" s="378" t="s">
        <v>4112</v>
      </c>
      <c r="E1796" s="385" t="s">
        <v>4113</v>
      </c>
      <c r="F1796" s="377" t="s">
        <v>4114</v>
      </c>
      <c r="G1796" s="380" t="s">
        <v>138</v>
      </c>
      <c r="H1796" s="381">
        <v>44694</v>
      </c>
      <c r="I1796" s="378"/>
      <c r="J1796" s="380" t="s">
        <v>4115</v>
      </c>
    </row>
    <row r="1797" spans="1:10" s="383" customFormat="1" ht="48" x14ac:dyDescent="0.25">
      <c r="A1797" s="377" t="s">
        <v>4116</v>
      </c>
      <c r="B1797" s="377" t="s">
        <v>775</v>
      </c>
      <c r="C1797" s="377" t="s">
        <v>776</v>
      </c>
      <c r="D1797" s="378" t="s">
        <v>4117</v>
      </c>
      <c r="E1797" s="385" t="s">
        <v>4118</v>
      </c>
      <c r="F1797" s="377" t="s">
        <v>4119</v>
      </c>
      <c r="G1797" s="380" t="s">
        <v>138</v>
      </c>
      <c r="H1797" s="381">
        <v>44739</v>
      </c>
      <c r="I1797" s="378"/>
      <c r="J1797" s="380" t="s">
        <v>4120</v>
      </c>
    </row>
    <row r="1798" spans="1:10" s="383" customFormat="1" ht="13.5" x14ac:dyDescent="0.2">
      <c r="A1798" s="370" t="s">
        <v>270</v>
      </c>
      <c r="B1798" s="371"/>
      <c r="C1798" s="372"/>
      <c r="D1798" s="371"/>
      <c r="E1798" s="373"/>
      <c r="F1798" s="371"/>
      <c r="G1798" s="372"/>
      <c r="H1798" s="372"/>
      <c r="I1798" s="372"/>
      <c r="J1798" s="444"/>
    </row>
    <row r="1799" spans="1:10" s="383" customFormat="1" ht="36" x14ac:dyDescent="0.25">
      <c r="A1799" s="377" t="s">
        <v>4121</v>
      </c>
      <c r="B1799" s="377" t="s">
        <v>907</v>
      </c>
      <c r="C1799" s="380" t="s">
        <v>908</v>
      </c>
      <c r="D1799" s="378">
        <v>1</v>
      </c>
      <c r="E1799" s="379" t="s">
        <v>4122</v>
      </c>
      <c r="F1799" s="377" t="s">
        <v>4123</v>
      </c>
      <c r="G1799" s="380" t="s">
        <v>917</v>
      </c>
      <c r="H1799" s="390">
        <v>44753</v>
      </c>
      <c r="I1799" s="382"/>
      <c r="J1799" s="445"/>
    </row>
    <row r="1800" spans="1:10" s="383" customFormat="1" ht="24" x14ac:dyDescent="0.25">
      <c r="A1800" s="377" t="s">
        <v>4124</v>
      </c>
      <c r="B1800" s="377" t="s">
        <v>907</v>
      </c>
      <c r="C1800" s="380" t="s">
        <v>908</v>
      </c>
      <c r="D1800" s="378">
        <v>3</v>
      </c>
      <c r="E1800" s="379" t="s">
        <v>4125</v>
      </c>
      <c r="F1800" s="377" t="s">
        <v>4126</v>
      </c>
      <c r="G1800" s="380" t="s">
        <v>4127</v>
      </c>
      <c r="H1800" s="380"/>
      <c r="I1800" s="382"/>
      <c r="J1800" s="380"/>
    </row>
    <row r="1801" spans="1:10" s="383" customFormat="1" ht="24" x14ac:dyDescent="0.25">
      <c r="A1801" s="865" t="s">
        <v>4128</v>
      </c>
      <c r="B1801" s="865" t="s">
        <v>907</v>
      </c>
      <c r="C1801" s="866" t="s">
        <v>908</v>
      </c>
      <c r="D1801" s="867">
        <v>2</v>
      </c>
      <c r="E1801" s="379" t="s">
        <v>4129</v>
      </c>
      <c r="F1801" s="377" t="s">
        <v>4130</v>
      </c>
      <c r="G1801" s="380" t="s">
        <v>917</v>
      </c>
      <c r="H1801" s="390">
        <v>44781</v>
      </c>
      <c r="I1801" s="382"/>
      <c r="J1801" s="380"/>
    </row>
    <row r="1802" spans="1:10" s="383" customFormat="1" ht="36" x14ac:dyDescent="0.25">
      <c r="A1802" s="865"/>
      <c r="B1802" s="865"/>
      <c r="C1802" s="866"/>
      <c r="D1802" s="867"/>
      <c r="E1802" s="379" t="s">
        <v>4131</v>
      </c>
      <c r="F1802" s="377" t="s">
        <v>4132</v>
      </c>
      <c r="G1802" s="380" t="s">
        <v>917</v>
      </c>
      <c r="H1802" s="390">
        <v>44781</v>
      </c>
      <c r="I1802" s="382"/>
      <c r="J1802" s="380"/>
    </row>
    <row r="1803" spans="1:10" s="383" customFormat="1" ht="13.5" x14ac:dyDescent="0.25">
      <c r="A1803" s="377" t="s">
        <v>4133</v>
      </c>
      <c r="B1803" s="377" t="s">
        <v>922</v>
      </c>
      <c r="C1803" s="380" t="s">
        <v>908</v>
      </c>
      <c r="D1803" s="378">
        <v>3</v>
      </c>
      <c r="E1803" s="379"/>
      <c r="F1803" s="377"/>
      <c r="G1803" s="380" t="s">
        <v>4134</v>
      </c>
      <c r="H1803" s="380"/>
      <c r="I1803" s="382"/>
      <c r="J1803" s="380"/>
    </row>
    <row r="1804" spans="1:10" s="383" customFormat="1" ht="36" x14ac:dyDescent="0.25">
      <c r="A1804" s="865" t="s">
        <v>4135</v>
      </c>
      <c r="B1804" s="865" t="s">
        <v>922</v>
      </c>
      <c r="C1804" s="866" t="s">
        <v>908</v>
      </c>
      <c r="D1804" s="867">
        <v>1</v>
      </c>
      <c r="E1804" s="379">
        <v>97286.39</v>
      </c>
      <c r="F1804" s="377" t="s">
        <v>923</v>
      </c>
      <c r="G1804" s="380" t="s">
        <v>917</v>
      </c>
      <c r="H1804" s="390">
        <v>44769</v>
      </c>
      <c r="I1804" s="382"/>
      <c r="J1804" s="380"/>
    </row>
    <row r="1805" spans="1:10" s="383" customFormat="1" ht="48" x14ac:dyDescent="0.25">
      <c r="A1805" s="865"/>
      <c r="B1805" s="865"/>
      <c r="C1805" s="866"/>
      <c r="D1805" s="867"/>
      <c r="E1805" s="379" t="s">
        <v>4136</v>
      </c>
      <c r="F1805" s="377" t="s">
        <v>4137</v>
      </c>
      <c r="G1805" s="380" t="s">
        <v>917</v>
      </c>
      <c r="H1805" s="390">
        <v>44775</v>
      </c>
      <c r="I1805" s="382"/>
      <c r="J1805" s="380"/>
    </row>
    <row r="1806" spans="1:10" s="383" customFormat="1" ht="48" x14ac:dyDescent="0.25">
      <c r="A1806" s="865"/>
      <c r="B1806" s="865"/>
      <c r="C1806" s="866"/>
      <c r="D1806" s="867"/>
      <c r="E1806" s="379" t="s">
        <v>4138</v>
      </c>
      <c r="F1806" s="377" t="s">
        <v>4139</v>
      </c>
      <c r="G1806" s="380" t="s">
        <v>917</v>
      </c>
      <c r="H1806" s="390">
        <v>44775</v>
      </c>
      <c r="I1806" s="382"/>
      <c r="J1806" s="380"/>
    </row>
    <row r="1807" spans="1:10" s="383" customFormat="1" ht="13.5" x14ac:dyDescent="0.25">
      <c r="A1807" s="377" t="s">
        <v>4140</v>
      </c>
      <c r="B1807" s="377" t="s">
        <v>922</v>
      </c>
      <c r="C1807" s="380" t="s">
        <v>908</v>
      </c>
      <c r="D1807" s="378">
        <v>2</v>
      </c>
      <c r="E1807" s="379"/>
      <c r="F1807" s="377"/>
      <c r="G1807" s="380" t="s">
        <v>4134</v>
      </c>
      <c r="H1807" s="380"/>
      <c r="I1807" s="382"/>
      <c r="J1807" s="380" t="s">
        <v>4141</v>
      </c>
    </row>
    <row r="1808" spans="1:10" s="383" customFormat="1" ht="24" x14ac:dyDescent="0.25">
      <c r="A1808" s="377" t="s">
        <v>4135</v>
      </c>
      <c r="B1808" s="377" t="s">
        <v>936</v>
      </c>
      <c r="C1808" s="380" t="s">
        <v>908</v>
      </c>
      <c r="D1808" s="378">
        <v>23</v>
      </c>
      <c r="E1808" s="379"/>
      <c r="F1808" s="377"/>
      <c r="G1808" s="380" t="s">
        <v>4134</v>
      </c>
      <c r="H1808" s="380"/>
      <c r="I1808" s="382"/>
      <c r="J1808" s="380" t="s">
        <v>4142</v>
      </c>
    </row>
    <row r="1809" spans="1:10" s="383" customFormat="1" ht="24" x14ac:dyDescent="0.25">
      <c r="A1809" s="377" t="s">
        <v>4143</v>
      </c>
      <c r="B1809" s="377" t="s">
        <v>936</v>
      </c>
      <c r="C1809" s="380" t="s">
        <v>908</v>
      </c>
      <c r="D1809" s="378">
        <v>2</v>
      </c>
      <c r="E1809" s="379" t="s">
        <v>4144</v>
      </c>
      <c r="F1809" s="377" t="s">
        <v>990</v>
      </c>
      <c r="G1809" s="380" t="s">
        <v>911</v>
      </c>
      <c r="H1809" s="390">
        <v>44718</v>
      </c>
      <c r="I1809" s="382"/>
      <c r="J1809" s="380" t="s">
        <v>4145</v>
      </c>
    </row>
    <row r="1810" spans="1:10" s="383" customFormat="1" ht="24" x14ac:dyDescent="0.25">
      <c r="A1810" s="377" t="s">
        <v>4146</v>
      </c>
      <c r="B1810" s="377" t="s">
        <v>936</v>
      </c>
      <c r="C1810" s="380" t="s">
        <v>908</v>
      </c>
      <c r="D1810" s="378">
        <v>6</v>
      </c>
      <c r="E1810" s="379" t="s">
        <v>4147</v>
      </c>
      <c r="F1810" s="377" t="s">
        <v>4148</v>
      </c>
      <c r="G1810" s="380" t="s">
        <v>911</v>
      </c>
      <c r="H1810" s="390">
        <v>44714</v>
      </c>
      <c r="I1810" s="382"/>
      <c r="J1810" s="380" t="s">
        <v>4149</v>
      </c>
    </row>
    <row r="1811" spans="1:10" s="383" customFormat="1" ht="24" x14ac:dyDescent="0.25">
      <c r="A1811" s="377" t="s">
        <v>4150</v>
      </c>
      <c r="B1811" s="377" t="s">
        <v>936</v>
      </c>
      <c r="C1811" s="380" t="s">
        <v>908</v>
      </c>
      <c r="D1811" s="378">
        <v>9</v>
      </c>
      <c r="E1811" s="379" t="s">
        <v>4151</v>
      </c>
      <c r="F1811" s="377" t="s">
        <v>4152</v>
      </c>
      <c r="G1811" s="380" t="s">
        <v>911</v>
      </c>
      <c r="H1811" s="390">
        <v>44739</v>
      </c>
      <c r="I1811" s="382"/>
      <c r="J1811" s="380" t="s">
        <v>4153</v>
      </c>
    </row>
    <row r="1812" spans="1:10" s="383" customFormat="1" ht="36" x14ac:dyDescent="0.25">
      <c r="A1812" s="377" t="s">
        <v>4154</v>
      </c>
      <c r="B1812" s="377" t="s">
        <v>936</v>
      </c>
      <c r="C1812" s="380" t="s">
        <v>908</v>
      </c>
      <c r="D1812" s="378">
        <v>3</v>
      </c>
      <c r="E1812" s="379" t="s">
        <v>4155</v>
      </c>
      <c r="F1812" s="377" t="s">
        <v>4156</v>
      </c>
      <c r="G1812" s="380" t="s">
        <v>911</v>
      </c>
      <c r="H1812" s="390">
        <v>44713</v>
      </c>
      <c r="I1812" s="382"/>
      <c r="J1812" s="380" t="s">
        <v>4157</v>
      </c>
    </row>
    <row r="1813" spans="1:10" s="383" customFormat="1" ht="24" x14ac:dyDescent="0.25">
      <c r="A1813" s="377" t="s">
        <v>4158</v>
      </c>
      <c r="B1813" s="377" t="s">
        <v>936</v>
      </c>
      <c r="C1813" s="380" t="s">
        <v>908</v>
      </c>
      <c r="D1813" s="378">
        <v>17</v>
      </c>
      <c r="E1813" s="379" t="s">
        <v>4159</v>
      </c>
      <c r="F1813" s="377" t="s">
        <v>941</v>
      </c>
      <c r="G1813" s="380" t="s">
        <v>911</v>
      </c>
      <c r="H1813" s="390">
        <v>44781</v>
      </c>
      <c r="I1813" s="382"/>
      <c r="J1813" s="380" t="s">
        <v>4160</v>
      </c>
    </row>
    <row r="1814" spans="1:10" s="383" customFormat="1" ht="36" x14ac:dyDescent="0.25">
      <c r="A1814" s="377" t="s">
        <v>4161</v>
      </c>
      <c r="B1814" s="377" t="s">
        <v>936</v>
      </c>
      <c r="C1814" s="380" t="s">
        <v>908</v>
      </c>
      <c r="D1814" s="378">
        <v>8</v>
      </c>
      <c r="E1814" s="379" t="s">
        <v>4162</v>
      </c>
      <c r="F1814" s="377" t="s">
        <v>946</v>
      </c>
      <c r="G1814" s="380" t="s">
        <v>911</v>
      </c>
      <c r="H1814" s="390">
        <v>44742</v>
      </c>
      <c r="I1814" s="382"/>
      <c r="J1814" s="380" t="s">
        <v>4163</v>
      </c>
    </row>
    <row r="1815" spans="1:10" s="383" customFormat="1" ht="24" x14ac:dyDescent="0.25">
      <c r="A1815" s="377" t="s">
        <v>4164</v>
      </c>
      <c r="B1815" s="377" t="s">
        <v>936</v>
      </c>
      <c r="C1815" s="380" t="s">
        <v>908</v>
      </c>
      <c r="D1815" s="378">
        <v>21</v>
      </c>
      <c r="E1815" s="379" t="s">
        <v>4165</v>
      </c>
      <c r="F1815" s="377" t="s">
        <v>4166</v>
      </c>
      <c r="G1815" s="380" t="s">
        <v>4127</v>
      </c>
      <c r="H1815" s="380"/>
      <c r="I1815" s="382"/>
      <c r="J1815" s="380" t="s">
        <v>4167</v>
      </c>
    </row>
    <row r="1816" spans="1:10" s="383" customFormat="1" ht="72" x14ac:dyDescent="0.25">
      <c r="A1816" s="377" t="s">
        <v>964</v>
      </c>
      <c r="B1816" s="377" t="s">
        <v>936</v>
      </c>
      <c r="C1816" s="380" t="s">
        <v>908</v>
      </c>
      <c r="D1816" s="378">
        <v>13</v>
      </c>
      <c r="E1816" s="379" t="s">
        <v>4168</v>
      </c>
      <c r="F1816" s="377" t="s">
        <v>4169</v>
      </c>
      <c r="G1816" s="380" t="s">
        <v>4170</v>
      </c>
      <c r="H1816" s="380"/>
      <c r="I1816" s="382"/>
      <c r="J1816" s="380" t="s">
        <v>4171</v>
      </c>
    </row>
    <row r="1817" spans="1:10" s="383" customFormat="1" ht="13.5" x14ac:dyDescent="0.25">
      <c r="A1817" s="377" t="s">
        <v>4172</v>
      </c>
      <c r="B1817" s="377" t="s">
        <v>936</v>
      </c>
      <c r="C1817" s="380" t="s">
        <v>908</v>
      </c>
      <c r="D1817" s="378">
        <v>29</v>
      </c>
      <c r="E1817" s="379"/>
      <c r="F1817" s="377"/>
      <c r="G1817" s="380" t="s">
        <v>4134</v>
      </c>
      <c r="H1817" s="380"/>
      <c r="I1817" s="382"/>
      <c r="J1817" s="380" t="s">
        <v>4173</v>
      </c>
    </row>
    <row r="1818" spans="1:10" s="383" customFormat="1" ht="48" x14ac:dyDescent="0.25">
      <c r="A1818" s="377" t="s">
        <v>4174</v>
      </c>
      <c r="B1818" s="377" t="s">
        <v>936</v>
      </c>
      <c r="C1818" s="380" t="s">
        <v>908</v>
      </c>
      <c r="D1818" s="378">
        <v>7</v>
      </c>
      <c r="E1818" s="379" t="s">
        <v>4175</v>
      </c>
      <c r="F1818" s="377" t="s">
        <v>4176</v>
      </c>
      <c r="G1818" s="380" t="s">
        <v>917</v>
      </c>
      <c r="H1818" s="390">
        <v>44783</v>
      </c>
      <c r="I1818" s="382"/>
      <c r="J1818" s="380" t="s">
        <v>4177</v>
      </c>
    </row>
    <row r="1819" spans="1:10" s="383" customFormat="1" ht="36" x14ac:dyDescent="0.25">
      <c r="A1819" s="377" t="s">
        <v>4178</v>
      </c>
      <c r="B1819" s="377" t="s">
        <v>936</v>
      </c>
      <c r="C1819" s="380" t="s">
        <v>908</v>
      </c>
      <c r="D1819" s="378">
        <v>5</v>
      </c>
      <c r="E1819" s="379" t="s">
        <v>4179</v>
      </c>
      <c r="F1819" s="377" t="s">
        <v>4180</v>
      </c>
      <c r="G1819" s="380" t="s">
        <v>917</v>
      </c>
      <c r="H1819" s="390">
        <v>44711</v>
      </c>
      <c r="I1819" s="382"/>
      <c r="J1819" s="380" t="s">
        <v>4181</v>
      </c>
    </row>
    <row r="1820" spans="1:10" s="383" customFormat="1" ht="24" x14ac:dyDescent="0.25">
      <c r="A1820" s="377" t="s">
        <v>4182</v>
      </c>
      <c r="B1820" s="377" t="s">
        <v>936</v>
      </c>
      <c r="C1820" s="380" t="s">
        <v>908</v>
      </c>
      <c r="D1820" s="378">
        <v>1</v>
      </c>
      <c r="E1820" s="379" t="s">
        <v>4183</v>
      </c>
      <c r="F1820" s="377" t="s">
        <v>4184</v>
      </c>
      <c r="G1820" s="380" t="s">
        <v>911</v>
      </c>
      <c r="H1820" s="390">
        <v>44712</v>
      </c>
      <c r="I1820" s="382"/>
      <c r="J1820" s="380" t="s">
        <v>4185</v>
      </c>
    </row>
    <row r="1821" spans="1:10" s="383" customFormat="1" ht="36" x14ac:dyDescent="0.25">
      <c r="A1821" s="377" t="s">
        <v>4186</v>
      </c>
      <c r="B1821" s="377" t="s">
        <v>936</v>
      </c>
      <c r="C1821" s="380" t="s">
        <v>908</v>
      </c>
      <c r="D1821" s="378">
        <v>4</v>
      </c>
      <c r="E1821" s="379" t="s">
        <v>4187</v>
      </c>
      <c r="F1821" s="377" t="s">
        <v>4180</v>
      </c>
      <c r="G1821" s="380" t="s">
        <v>917</v>
      </c>
      <c r="H1821" s="390">
        <v>44705</v>
      </c>
      <c r="I1821" s="382"/>
      <c r="J1821" s="380" t="s">
        <v>4188</v>
      </c>
    </row>
    <row r="1822" spans="1:10" s="383" customFormat="1" ht="36" x14ac:dyDescent="0.25">
      <c r="A1822" s="377" t="s">
        <v>4189</v>
      </c>
      <c r="B1822" s="377" t="s">
        <v>936</v>
      </c>
      <c r="C1822" s="380" t="s">
        <v>908</v>
      </c>
      <c r="D1822" s="378">
        <v>12</v>
      </c>
      <c r="E1822" s="379" t="s">
        <v>3477</v>
      </c>
      <c r="F1822" s="377" t="s">
        <v>4190</v>
      </c>
      <c r="G1822" s="380" t="s">
        <v>4127</v>
      </c>
      <c r="H1822" s="380"/>
      <c r="I1822" s="382"/>
      <c r="J1822" s="380" t="s">
        <v>4191</v>
      </c>
    </row>
    <row r="1823" spans="1:10" s="383" customFormat="1" ht="24" x14ac:dyDescent="0.25">
      <c r="A1823" s="377" t="s">
        <v>4192</v>
      </c>
      <c r="B1823" s="377" t="s">
        <v>936</v>
      </c>
      <c r="C1823" s="380" t="s">
        <v>908</v>
      </c>
      <c r="D1823" s="378">
        <v>20</v>
      </c>
      <c r="E1823" s="379" t="s">
        <v>4193</v>
      </c>
      <c r="F1823" s="377" t="s">
        <v>4194</v>
      </c>
      <c r="G1823" s="380" t="s">
        <v>917</v>
      </c>
      <c r="H1823" s="390">
        <v>44796</v>
      </c>
      <c r="I1823" s="382"/>
      <c r="J1823" s="380" t="s">
        <v>4195</v>
      </c>
    </row>
    <row r="1824" spans="1:10" s="383" customFormat="1" ht="36" x14ac:dyDescent="0.25">
      <c r="A1824" s="377" t="s">
        <v>4196</v>
      </c>
      <c r="B1824" s="377" t="s">
        <v>936</v>
      </c>
      <c r="C1824" s="380" t="s">
        <v>908</v>
      </c>
      <c r="D1824" s="378">
        <v>28</v>
      </c>
      <c r="E1824" s="379"/>
      <c r="F1824" s="377"/>
      <c r="G1824" s="380" t="s">
        <v>4134</v>
      </c>
      <c r="H1824" s="380"/>
      <c r="I1824" s="382"/>
      <c r="J1824" s="380" t="s">
        <v>4197</v>
      </c>
    </row>
    <row r="1825" spans="1:10" s="383" customFormat="1" ht="13.5" x14ac:dyDescent="0.25">
      <c r="A1825" s="377" t="s">
        <v>4198</v>
      </c>
      <c r="B1825" s="377" t="s">
        <v>936</v>
      </c>
      <c r="C1825" s="380" t="s">
        <v>908</v>
      </c>
      <c r="D1825" s="378">
        <v>16</v>
      </c>
      <c r="E1825" s="379"/>
      <c r="F1825" s="377"/>
      <c r="G1825" s="380" t="s">
        <v>4134</v>
      </c>
      <c r="H1825" s="380"/>
      <c r="I1825" s="382"/>
      <c r="J1825" s="380" t="s">
        <v>4199</v>
      </c>
    </row>
    <row r="1826" spans="1:10" s="383" customFormat="1" ht="24" x14ac:dyDescent="0.25">
      <c r="A1826" s="377" t="s">
        <v>4200</v>
      </c>
      <c r="B1826" s="377" t="s">
        <v>936</v>
      </c>
      <c r="C1826" s="380" t="s">
        <v>908</v>
      </c>
      <c r="D1826" s="378">
        <v>15</v>
      </c>
      <c r="E1826" s="379" t="s">
        <v>4201</v>
      </c>
      <c r="F1826" s="377" t="s">
        <v>4202</v>
      </c>
      <c r="G1826" s="380" t="s">
        <v>917</v>
      </c>
      <c r="H1826" s="390">
        <v>44782</v>
      </c>
      <c r="I1826" s="382"/>
      <c r="J1826" s="380" t="s">
        <v>4203</v>
      </c>
    </row>
    <row r="1827" spans="1:10" s="383" customFormat="1" ht="36" x14ac:dyDescent="0.25">
      <c r="A1827" s="377" t="s">
        <v>4204</v>
      </c>
      <c r="B1827" s="377" t="s">
        <v>936</v>
      </c>
      <c r="C1827" s="380" t="s">
        <v>908</v>
      </c>
      <c r="D1827" s="378">
        <v>10</v>
      </c>
      <c r="E1827" s="379" t="s">
        <v>985</v>
      </c>
      <c r="F1827" s="377" t="s">
        <v>986</v>
      </c>
      <c r="G1827" s="380" t="s">
        <v>917</v>
      </c>
      <c r="H1827" s="390">
        <v>44739</v>
      </c>
      <c r="I1827" s="382"/>
      <c r="J1827" s="380" t="s">
        <v>4205</v>
      </c>
    </row>
    <row r="1828" spans="1:10" s="383" customFormat="1" ht="48" x14ac:dyDescent="0.25">
      <c r="A1828" s="377" t="s">
        <v>4206</v>
      </c>
      <c r="B1828" s="377" t="s">
        <v>936</v>
      </c>
      <c r="C1828" s="380" t="s">
        <v>908</v>
      </c>
      <c r="D1828" s="378">
        <v>11</v>
      </c>
      <c r="E1828" s="379" t="s">
        <v>4207</v>
      </c>
      <c r="F1828" s="377" t="s">
        <v>4208</v>
      </c>
      <c r="G1828" s="380" t="s">
        <v>917</v>
      </c>
      <c r="H1828" s="390">
        <v>44753</v>
      </c>
      <c r="I1828" s="382"/>
      <c r="J1828" s="380" t="s">
        <v>4209</v>
      </c>
    </row>
    <row r="1829" spans="1:10" s="383" customFormat="1" ht="48" x14ac:dyDescent="0.25">
      <c r="A1829" s="377" t="s">
        <v>1015</v>
      </c>
      <c r="B1829" s="377" t="s">
        <v>936</v>
      </c>
      <c r="C1829" s="380" t="s">
        <v>908</v>
      </c>
      <c r="D1829" s="378">
        <v>25</v>
      </c>
      <c r="E1829" s="379" t="s">
        <v>4210</v>
      </c>
      <c r="F1829" s="377" t="s">
        <v>4208</v>
      </c>
      <c r="G1829" s="380" t="s">
        <v>4211</v>
      </c>
      <c r="H1829" s="380"/>
      <c r="I1829" s="382"/>
      <c r="J1829" s="380" t="s">
        <v>4212</v>
      </c>
    </row>
    <row r="1830" spans="1:10" s="383" customFormat="1" ht="24" x14ac:dyDescent="0.25">
      <c r="A1830" s="377" t="s">
        <v>4213</v>
      </c>
      <c r="B1830" s="377" t="s">
        <v>936</v>
      </c>
      <c r="C1830" s="380" t="s">
        <v>908</v>
      </c>
      <c r="D1830" s="378">
        <v>24</v>
      </c>
      <c r="E1830" s="379" t="s">
        <v>4214</v>
      </c>
      <c r="F1830" s="377"/>
      <c r="G1830" s="380" t="s">
        <v>4215</v>
      </c>
      <c r="H1830" s="380"/>
      <c r="I1830" s="382"/>
      <c r="J1830" s="380" t="s">
        <v>4216</v>
      </c>
    </row>
    <row r="1831" spans="1:10" s="383" customFormat="1" ht="13.5" x14ac:dyDescent="0.25">
      <c r="A1831" s="377" t="s">
        <v>4217</v>
      </c>
      <c r="B1831" s="377" t="s">
        <v>936</v>
      </c>
      <c r="C1831" s="380" t="s">
        <v>908</v>
      </c>
      <c r="D1831" s="378">
        <v>22</v>
      </c>
      <c r="E1831" s="379"/>
      <c r="F1831" s="377"/>
      <c r="G1831" s="380" t="s">
        <v>4134</v>
      </c>
      <c r="H1831" s="380"/>
      <c r="I1831" s="382"/>
      <c r="J1831" s="380" t="s">
        <v>4218</v>
      </c>
    </row>
    <row r="1832" spans="1:10" s="383" customFormat="1" ht="36" x14ac:dyDescent="0.25">
      <c r="A1832" s="377" t="s">
        <v>4219</v>
      </c>
      <c r="B1832" s="377" t="s">
        <v>936</v>
      </c>
      <c r="C1832" s="380" t="s">
        <v>908</v>
      </c>
      <c r="D1832" s="378">
        <v>18</v>
      </c>
      <c r="E1832" s="379" t="s">
        <v>4220</v>
      </c>
      <c r="F1832" s="377" t="s">
        <v>4221</v>
      </c>
      <c r="G1832" s="380" t="s">
        <v>917</v>
      </c>
      <c r="H1832" s="390">
        <v>44795</v>
      </c>
      <c r="I1832" s="382"/>
      <c r="J1832" s="380" t="s">
        <v>4222</v>
      </c>
    </row>
    <row r="1833" spans="1:10" s="383" customFormat="1" ht="48" x14ac:dyDescent="0.25">
      <c r="A1833" s="377" t="s">
        <v>906</v>
      </c>
      <c r="B1833" s="377" t="s">
        <v>936</v>
      </c>
      <c r="C1833" s="380" t="s">
        <v>908</v>
      </c>
      <c r="D1833" s="378">
        <v>21</v>
      </c>
      <c r="E1833" s="379" t="s">
        <v>4223</v>
      </c>
      <c r="F1833" s="377" t="s">
        <v>4224</v>
      </c>
      <c r="G1833" s="380" t="s">
        <v>4211</v>
      </c>
      <c r="H1833" s="380"/>
      <c r="I1833" s="382"/>
      <c r="J1833" s="380" t="s">
        <v>4225</v>
      </c>
    </row>
    <row r="1834" spans="1:10" s="383" customFormat="1" ht="24" x14ac:dyDescent="0.25">
      <c r="A1834" s="377" t="s">
        <v>4226</v>
      </c>
      <c r="B1834" s="377" t="s">
        <v>936</v>
      </c>
      <c r="C1834" s="380" t="s">
        <v>908</v>
      </c>
      <c r="D1834" s="378">
        <v>24</v>
      </c>
      <c r="E1834" s="379" t="s">
        <v>4227</v>
      </c>
      <c r="F1834" s="377" t="s">
        <v>4228</v>
      </c>
      <c r="G1834" s="380" t="s">
        <v>4211</v>
      </c>
      <c r="H1834" s="380"/>
      <c r="I1834" s="382"/>
      <c r="J1834" s="380" t="s">
        <v>4229</v>
      </c>
    </row>
    <row r="1835" spans="1:10" s="383" customFormat="1" ht="13.5" x14ac:dyDescent="0.25">
      <c r="A1835" s="377" t="s">
        <v>4230</v>
      </c>
      <c r="B1835" s="377" t="s">
        <v>936</v>
      </c>
      <c r="C1835" s="380" t="s">
        <v>908</v>
      </c>
      <c r="D1835" s="378">
        <v>26</v>
      </c>
      <c r="E1835" s="379"/>
      <c r="F1835" s="377"/>
      <c r="G1835" s="380" t="s">
        <v>3995</v>
      </c>
      <c r="H1835" s="380"/>
      <c r="I1835" s="382"/>
      <c r="J1835" s="380" t="s">
        <v>4231</v>
      </c>
    </row>
    <row r="1836" spans="1:10" s="383" customFormat="1" ht="13.5" x14ac:dyDescent="0.25">
      <c r="A1836" s="377" t="s">
        <v>4232</v>
      </c>
      <c r="B1836" s="377" t="s">
        <v>936</v>
      </c>
      <c r="C1836" s="380" t="s">
        <v>908</v>
      </c>
      <c r="D1836" s="378">
        <v>19</v>
      </c>
      <c r="E1836" s="379"/>
      <c r="F1836" s="377"/>
      <c r="G1836" s="380" t="s">
        <v>4134</v>
      </c>
      <c r="H1836" s="380"/>
      <c r="I1836" s="382"/>
      <c r="J1836" s="380" t="s">
        <v>4233</v>
      </c>
    </row>
    <row r="1837" spans="1:10" s="383" customFormat="1" ht="36" x14ac:dyDescent="0.25">
      <c r="A1837" s="377" t="s">
        <v>4234</v>
      </c>
      <c r="B1837" s="377" t="s">
        <v>936</v>
      </c>
      <c r="C1837" s="380" t="s">
        <v>908</v>
      </c>
      <c r="D1837" s="378">
        <v>14</v>
      </c>
      <c r="E1837" s="379" t="s">
        <v>4235</v>
      </c>
      <c r="F1837" s="377" t="s">
        <v>4236</v>
      </c>
      <c r="G1837" s="380" t="s">
        <v>917</v>
      </c>
      <c r="H1837" s="390">
        <v>44798</v>
      </c>
      <c r="I1837" s="382"/>
      <c r="J1837" s="380" t="s">
        <v>4237</v>
      </c>
    </row>
    <row r="1838" spans="1:10" s="383" customFormat="1" ht="36" x14ac:dyDescent="0.25">
      <c r="A1838" s="377" t="s">
        <v>4238</v>
      </c>
      <c r="B1838" s="377" t="s">
        <v>936</v>
      </c>
      <c r="C1838" s="380" t="s">
        <v>908</v>
      </c>
      <c r="D1838" s="378">
        <v>27</v>
      </c>
      <c r="E1838" s="379"/>
      <c r="F1838" s="377"/>
      <c r="G1838" s="380" t="s">
        <v>4134</v>
      </c>
      <c r="H1838" s="380"/>
      <c r="I1838" s="382"/>
      <c r="J1838" s="380" t="s">
        <v>4239</v>
      </c>
    </row>
    <row r="1839" spans="1:10" s="383" customFormat="1" ht="13.5" x14ac:dyDescent="0.25">
      <c r="A1839" s="377" t="s">
        <v>4240</v>
      </c>
      <c r="B1839" s="377" t="s">
        <v>936</v>
      </c>
      <c r="C1839" s="380" t="s">
        <v>908</v>
      </c>
      <c r="D1839" s="378">
        <v>30</v>
      </c>
      <c r="E1839" s="379"/>
      <c r="F1839" s="377"/>
      <c r="G1839" s="380" t="s">
        <v>4134</v>
      </c>
      <c r="H1839" s="380"/>
      <c r="I1839" s="382"/>
      <c r="J1839" s="380" t="s">
        <v>4241</v>
      </c>
    </row>
    <row r="1840" spans="1:10" s="383" customFormat="1" ht="60" x14ac:dyDescent="0.25">
      <c r="A1840" s="377" t="s">
        <v>4242</v>
      </c>
      <c r="B1840" s="377" t="s">
        <v>1045</v>
      </c>
      <c r="C1840" s="380" t="s">
        <v>1046</v>
      </c>
      <c r="D1840" s="378">
        <v>2</v>
      </c>
      <c r="E1840" s="379" t="s">
        <v>4243</v>
      </c>
      <c r="F1840" s="377" t="s">
        <v>4244</v>
      </c>
      <c r="G1840" s="380" t="s">
        <v>917</v>
      </c>
      <c r="H1840" s="390">
        <v>44783</v>
      </c>
      <c r="I1840" s="382"/>
      <c r="J1840" s="380" t="s">
        <v>4245</v>
      </c>
    </row>
    <row r="1841" spans="1:10" s="383" customFormat="1" ht="24" x14ac:dyDescent="0.25">
      <c r="A1841" s="377" t="s">
        <v>4246</v>
      </c>
      <c r="B1841" s="377" t="s">
        <v>1045</v>
      </c>
      <c r="C1841" s="380" t="s">
        <v>1046</v>
      </c>
      <c r="D1841" s="378">
        <v>1</v>
      </c>
      <c r="E1841" s="379" t="s">
        <v>4247</v>
      </c>
      <c r="F1841" s="377" t="s">
        <v>4248</v>
      </c>
      <c r="G1841" s="380" t="s">
        <v>911</v>
      </c>
      <c r="H1841" s="390">
        <v>44781</v>
      </c>
      <c r="I1841" s="382"/>
      <c r="J1841" s="380" t="s">
        <v>4249</v>
      </c>
    </row>
    <row r="1842" spans="1:10" s="383" customFormat="1" ht="24" x14ac:dyDescent="0.25">
      <c r="A1842" s="377" t="s">
        <v>4250</v>
      </c>
      <c r="B1842" s="377" t="s">
        <v>1045</v>
      </c>
      <c r="C1842" s="380" t="s">
        <v>1046</v>
      </c>
      <c r="D1842" s="378">
        <v>3</v>
      </c>
      <c r="E1842" s="379" t="s">
        <v>4251</v>
      </c>
      <c r="F1842" s="377" t="s">
        <v>1050</v>
      </c>
      <c r="G1842" s="380" t="s">
        <v>917</v>
      </c>
      <c r="H1842" s="390">
        <v>44799</v>
      </c>
      <c r="I1842" s="382"/>
      <c r="J1842" s="380" t="s">
        <v>4252</v>
      </c>
    </row>
    <row r="1843" spans="1:10" s="383" customFormat="1" ht="48" x14ac:dyDescent="0.25">
      <c r="A1843" s="377" t="s">
        <v>1069</v>
      </c>
      <c r="B1843" s="377"/>
      <c r="C1843" s="380"/>
      <c r="D1843" s="378"/>
      <c r="E1843" s="379" t="s">
        <v>1070</v>
      </c>
      <c r="F1843" s="377" t="s">
        <v>1071</v>
      </c>
      <c r="G1843" s="380" t="s">
        <v>911</v>
      </c>
      <c r="H1843" s="390">
        <v>44447</v>
      </c>
      <c r="I1843" s="382"/>
      <c r="J1843" s="380" t="s">
        <v>4253</v>
      </c>
    </row>
    <row r="1844" spans="1:10" s="383" customFormat="1" ht="36" x14ac:dyDescent="0.25">
      <c r="A1844" s="377" t="s">
        <v>1073</v>
      </c>
      <c r="B1844" s="377"/>
      <c r="C1844" s="380"/>
      <c r="D1844" s="378"/>
      <c r="E1844" s="379" t="s">
        <v>1074</v>
      </c>
      <c r="F1844" s="377" t="s">
        <v>1075</v>
      </c>
      <c r="G1844" s="380" t="s">
        <v>911</v>
      </c>
      <c r="H1844" s="390">
        <v>44448</v>
      </c>
      <c r="I1844" s="382"/>
      <c r="J1844" s="380" t="s">
        <v>4254</v>
      </c>
    </row>
    <row r="1845" spans="1:10" s="383" customFormat="1" ht="24" x14ac:dyDescent="0.25">
      <c r="A1845" s="377" t="s">
        <v>1077</v>
      </c>
      <c r="B1845" s="377"/>
      <c r="C1845" s="380"/>
      <c r="D1845" s="378"/>
      <c r="E1845" s="379" t="s">
        <v>1074</v>
      </c>
      <c r="F1845" s="377" t="s">
        <v>1078</v>
      </c>
      <c r="G1845" s="380" t="s">
        <v>911</v>
      </c>
      <c r="H1845" s="390">
        <v>44447</v>
      </c>
      <c r="I1845" s="382"/>
      <c r="J1845" s="380" t="s">
        <v>4255</v>
      </c>
    </row>
    <row r="1846" spans="1:10" s="383" customFormat="1" ht="36" x14ac:dyDescent="0.25">
      <c r="A1846" s="377" t="s">
        <v>1080</v>
      </c>
      <c r="B1846" s="377"/>
      <c r="C1846" s="380"/>
      <c r="D1846" s="378"/>
      <c r="E1846" s="379" t="s">
        <v>4256</v>
      </c>
      <c r="F1846" s="377" t="s">
        <v>1082</v>
      </c>
      <c r="G1846" s="380" t="s">
        <v>911</v>
      </c>
      <c r="H1846" s="390">
        <v>44531</v>
      </c>
      <c r="I1846" s="382"/>
      <c r="J1846" s="380" t="s">
        <v>4257</v>
      </c>
    </row>
    <row r="1847" spans="1:10" s="383" customFormat="1" ht="36" x14ac:dyDescent="0.25">
      <c r="A1847" s="377" t="s">
        <v>1084</v>
      </c>
      <c r="B1847" s="377"/>
      <c r="C1847" s="380"/>
      <c r="D1847" s="378"/>
      <c r="E1847" s="379" t="s">
        <v>1316</v>
      </c>
      <c r="F1847" s="377" t="s">
        <v>1086</v>
      </c>
      <c r="G1847" s="380" t="s">
        <v>911</v>
      </c>
      <c r="H1847" s="389">
        <v>44488</v>
      </c>
      <c r="I1847" s="382"/>
      <c r="J1847" s="380" t="s">
        <v>4258</v>
      </c>
    </row>
    <row r="1848" spans="1:10" s="383" customFormat="1" ht="36" x14ac:dyDescent="0.25">
      <c r="A1848" s="377" t="s">
        <v>4259</v>
      </c>
      <c r="B1848" s="377"/>
      <c r="C1848" s="380"/>
      <c r="D1848" s="378"/>
      <c r="E1848" s="379" t="s">
        <v>1300</v>
      </c>
      <c r="F1848" s="377" t="s">
        <v>4260</v>
      </c>
      <c r="G1848" s="380" t="s">
        <v>4261</v>
      </c>
      <c r="H1848" s="390">
        <v>44568</v>
      </c>
      <c r="I1848" s="382"/>
      <c r="J1848" s="380" t="s">
        <v>4262</v>
      </c>
    </row>
    <row r="1849" spans="1:10" s="383" customFormat="1" ht="36" x14ac:dyDescent="0.25">
      <c r="A1849" s="377" t="s">
        <v>1088</v>
      </c>
      <c r="B1849" s="377"/>
      <c r="C1849" s="380"/>
      <c r="D1849" s="378"/>
      <c r="E1849" s="379" t="s">
        <v>4263</v>
      </c>
      <c r="F1849" s="377" t="s">
        <v>1090</v>
      </c>
      <c r="G1849" s="380" t="s">
        <v>911</v>
      </c>
      <c r="H1849" s="390">
        <v>44292</v>
      </c>
      <c r="I1849" s="382"/>
      <c r="J1849" s="380" t="s">
        <v>4264</v>
      </c>
    </row>
    <row r="1850" spans="1:10" s="383" customFormat="1" ht="36" x14ac:dyDescent="0.25">
      <c r="A1850" s="377" t="s">
        <v>1092</v>
      </c>
      <c r="B1850" s="377"/>
      <c r="C1850" s="380"/>
      <c r="D1850" s="378"/>
      <c r="E1850" s="379" t="s">
        <v>1101</v>
      </c>
      <c r="F1850" s="377" t="s">
        <v>1094</v>
      </c>
      <c r="G1850" s="380" t="s">
        <v>911</v>
      </c>
      <c r="H1850" s="390">
        <v>44301</v>
      </c>
      <c r="I1850" s="382"/>
      <c r="J1850" s="380" t="s">
        <v>4265</v>
      </c>
    </row>
    <row r="1851" spans="1:10" s="383" customFormat="1" ht="36" x14ac:dyDescent="0.25">
      <c r="A1851" s="377" t="s">
        <v>1096</v>
      </c>
      <c r="B1851" s="377"/>
      <c r="C1851" s="380"/>
      <c r="D1851" s="378"/>
      <c r="E1851" s="379" t="s">
        <v>4266</v>
      </c>
      <c r="F1851" s="377" t="s">
        <v>1098</v>
      </c>
      <c r="G1851" s="380" t="s">
        <v>911</v>
      </c>
      <c r="H1851" s="390">
        <v>44397</v>
      </c>
      <c r="I1851" s="382"/>
      <c r="J1851" s="380" t="s">
        <v>4267</v>
      </c>
    </row>
    <row r="1852" spans="1:10" s="383" customFormat="1" ht="48" x14ac:dyDescent="0.25">
      <c r="A1852" s="377" t="s">
        <v>1100</v>
      </c>
      <c r="B1852" s="377"/>
      <c r="C1852" s="380"/>
      <c r="D1852" s="378"/>
      <c r="E1852" s="379" t="s">
        <v>1101</v>
      </c>
      <c r="F1852" s="377" t="s">
        <v>1102</v>
      </c>
      <c r="G1852" s="380" t="s">
        <v>911</v>
      </c>
      <c r="H1852" s="390">
        <v>44470</v>
      </c>
      <c r="I1852" s="382"/>
      <c r="J1852" s="380" t="s">
        <v>4268</v>
      </c>
    </row>
    <row r="1853" spans="1:10" s="383" customFormat="1" ht="36" x14ac:dyDescent="0.25">
      <c r="A1853" s="377" t="s">
        <v>1104</v>
      </c>
      <c r="B1853" s="377"/>
      <c r="C1853" s="380"/>
      <c r="D1853" s="378"/>
      <c r="E1853" s="379" t="s">
        <v>4269</v>
      </c>
      <c r="F1853" s="377" t="s">
        <v>1106</v>
      </c>
      <c r="G1853" s="380" t="s">
        <v>911</v>
      </c>
      <c r="H1853" s="390">
        <v>44470</v>
      </c>
      <c r="I1853" s="382"/>
      <c r="J1853" s="380" t="s">
        <v>4270</v>
      </c>
    </row>
    <row r="1854" spans="1:10" s="383" customFormat="1" ht="36" x14ac:dyDescent="0.25">
      <c r="A1854" s="377" t="s">
        <v>1108</v>
      </c>
      <c r="B1854" s="377"/>
      <c r="C1854" s="380"/>
      <c r="D1854" s="378"/>
      <c r="E1854" s="379" t="s">
        <v>1109</v>
      </c>
      <c r="F1854" s="377" t="s">
        <v>1110</v>
      </c>
      <c r="G1854" s="380" t="s">
        <v>911</v>
      </c>
      <c r="H1854" s="389">
        <v>44484</v>
      </c>
      <c r="I1854" s="382"/>
      <c r="J1854" s="380" t="s">
        <v>4271</v>
      </c>
    </row>
    <row r="1855" spans="1:10" s="383" customFormat="1" ht="24" x14ac:dyDescent="0.25">
      <c r="A1855" s="377" t="s">
        <v>1112</v>
      </c>
      <c r="B1855" s="377"/>
      <c r="C1855" s="380"/>
      <c r="D1855" s="378"/>
      <c r="E1855" s="379" t="s">
        <v>4272</v>
      </c>
      <c r="F1855" s="377" t="s">
        <v>1114</v>
      </c>
      <c r="G1855" s="380" t="s">
        <v>911</v>
      </c>
      <c r="H1855" s="389">
        <v>44523</v>
      </c>
      <c r="I1855" s="382"/>
      <c r="J1855" s="380" t="s">
        <v>4273</v>
      </c>
    </row>
    <row r="1856" spans="1:10" s="383" customFormat="1" ht="36" x14ac:dyDescent="0.25">
      <c r="A1856" s="377" t="s">
        <v>1116</v>
      </c>
      <c r="B1856" s="377"/>
      <c r="C1856" s="380"/>
      <c r="D1856" s="378"/>
      <c r="E1856" s="379" t="s">
        <v>4274</v>
      </c>
      <c r="F1856" s="377" t="s">
        <v>1118</v>
      </c>
      <c r="G1856" s="380" t="s">
        <v>911</v>
      </c>
      <c r="H1856" s="390">
        <v>44476</v>
      </c>
      <c r="I1856" s="382"/>
      <c r="J1856" s="380" t="s">
        <v>4275</v>
      </c>
    </row>
    <row r="1857" spans="1:10" s="383" customFormat="1" ht="48" x14ac:dyDescent="0.25">
      <c r="A1857" s="377" t="s">
        <v>4276</v>
      </c>
      <c r="B1857" s="377"/>
      <c r="C1857" s="380"/>
      <c r="D1857" s="378"/>
      <c r="E1857" s="379" t="s">
        <v>1269</v>
      </c>
      <c r="F1857" s="377" t="s">
        <v>4277</v>
      </c>
      <c r="G1857" s="380" t="s">
        <v>4261</v>
      </c>
      <c r="H1857" s="389">
        <v>44510</v>
      </c>
      <c r="I1857" s="382"/>
      <c r="J1857" s="380" t="s">
        <v>4278</v>
      </c>
    </row>
    <row r="1858" spans="1:10" s="383" customFormat="1" ht="36" x14ac:dyDescent="0.25">
      <c r="A1858" s="377" t="s">
        <v>1120</v>
      </c>
      <c r="B1858" s="377"/>
      <c r="C1858" s="380"/>
      <c r="D1858" s="378"/>
      <c r="E1858" s="379" t="s">
        <v>1097</v>
      </c>
      <c r="F1858" s="377" t="s">
        <v>1121</v>
      </c>
      <c r="G1858" s="380" t="s">
        <v>911</v>
      </c>
      <c r="H1858" s="390">
        <v>44391</v>
      </c>
      <c r="I1858" s="382"/>
      <c r="J1858" s="380" t="s">
        <v>4279</v>
      </c>
    </row>
    <row r="1859" spans="1:10" s="383" customFormat="1" ht="36" x14ac:dyDescent="0.25">
      <c r="A1859" s="377" t="s">
        <v>4280</v>
      </c>
      <c r="B1859" s="377"/>
      <c r="C1859" s="380"/>
      <c r="D1859" s="378"/>
      <c r="E1859" s="379" t="s">
        <v>4281</v>
      </c>
      <c r="F1859" s="377" t="s">
        <v>4282</v>
      </c>
      <c r="G1859" s="380" t="s">
        <v>911</v>
      </c>
      <c r="H1859" s="389">
        <v>44550</v>
      </c>
      <c r="I1859" s="382"/>
      <c r="J1859" s="380" t="s">
        <v>4283</v>
      </c>
    </row>
    <row r="1860" spans="1:10" s="383" customFormat="1" ht="36" x14ac:dyDescent="0.25">
      <c r="A1860" s="377" t="s">
        <v>4284</v>
      </c>
      <c r="B1860" s="377"/>
      <c r="C1860" s="380"/>
      <c r="D1860" s="378"/>
      <c r="E1860" s="379" t="s">
        <v>4285</v>
      </c>
      <c r="F1860" s="377" t="s">
        <v>4286</v>
      </c>
      <c r="G1860" s="380" t="s">
        <v>911</v>
      </c>
      <c r="H1860" s="390">
        <v>44565</v>
      </c>
      <c r="I1860" s="382"/>
      <c r="J1860" s="380" t="s">
        <v>4287</v>
      </c>
    </row>
    <row r="1861" spans="1:10" s="383" customFormat="1" ht="36" x14ac:dyDescent="0.25">
      <c r="A1861" s="377" t="s">
        <v>1123</v>
      </c>
      <c r="B1861" s="377"/>
      <c r="C1861" s="380"/>
      <c r="D1861" s="378"/>
      <c r="E1861" s="379" t="s">
        <v>1097</v>
      </c>
      <c r="F1861" s="377" t="s">
        <v>1125</v>
      </c>
      <c r="G1861" s="380" t="s">
        <v>911</v>
      </c>
      <c r="H1861" s="389">
        <v>44544</v>
      </c>
      <c r="I1861" s="382"/>
      <c r="J1861" s="380" t="s">
        <v>4288</v>
      </c>
    </row>
    <row r="1862" spans="1:10" s="383" customFormat="1" ht="36" x14ac:dyDescent="0.25">
      <c r="A1862" s="377" t="s">
        <v>4289</v>
      </c>
      <c r="B1862" s="377"/>
      <c r="C1862" s="380"/>
      <c r="D1862" s="378"/>
      <c r="E1862" s="379" t="s">
        <v>1304</v>
      </c>
      <c r="F1862" s="377" t="s">
        <v>4290</v>
      </c>
      <c r="G1862" s="380" t="s">
        <v>911</v>
      </c>
      <c r="H1862" s="390">
        <v>44565</v>
      </c>
      <c r="I1862" s="382"/>
      <c r="J1862" s="380" t="s">
        <v>4291</v>
      </c>
    </row>
    <row r="1863" spans="1:10" s="383" customFormat="1" ht="48" x14ac:dyDescent="0.25">
      <c r="A1863" s="377" t="s">
        <v>4292</v>
      </c>
      <c r="B1863" s="377"/>
      <c r="C1863" s="380"/>
      <c r="D1863" s="378"/>
      <c r="E1863" s="379" t="s">
        <v>4293</v>
      </c>
      <c r="F1863" s="377" t="s">
        <v>1132</v>
      </c>
      <c r="G1863" s="380" t="s">
        <v>4261</v>
      </c>
      <c r="H1863" s="390">
        <v>44439</v>
      </c>
      <c r="I1863" s="382"/>
      <c r="J1863" s="380" t="s">
        <v>4294</v>
      </c>
    </row>
    <row r="1864" spans="1:10" s="383" customFormat="1" ht="36" x14ac:dyDescent="0.25">
      <c r="A1864" s="377" t="s">
        <v>4295</v>
      </c>
      <c r="B1864" s="377"/>
      <c r="C1864" s="380"/>
      <c r="D1864" s="378"/>
      <c r="E1864" s="379" t="s">
        <v>4296</v>
      </c>
      <c r="F1864" s="377" t="s">
        <v>4297</v>
      </c>
      <c r="G1864" s="380" t="s">
        <v>911</v>
      </c>
      <c r="H1864" s="390">
        <v>44597</v>
      </c>
      <c r="I1864" s="382"/>
      <c r="J1864" s="380" t="s">
        <v>4298</v>
      </c>
    </row>
    <row r="1865" spans="1:10" s="383" customFormat="1" ht="36" x14ac:dyDescent="0.25">
      <c r="A1865" s="377" t="s">
        <v>4299</v>
      </c>
      <c r="B1865" s="377"/>
      <c r="C1865" s="380"/>
      <c r="D1865" s="378"/>
      <c r="E1865" s="379" t="s">
        <v>4285</v>
      </c>
      <c r="F1865" s="377" t="s">
        <v>4300</v>
      </c>
      <c r="G1865" s="380" t="s">
        <v>911</v>
      </c>
      <c r="H1865" s="389">
        <v>44546</v>
      </c>
      <c r="I1865" s="382"/>
      <c r="J1865" s="380" t="s">
        <v>4301</v>
      </c>
    </row>
    <row r="1866" spans="1:10" s="383" customFormat="1" ht="48" x14ac:dyDescent="0.25">
      <c r="A1866" s="377" t="s">
        <v>1127</v>
      </c>
      <c r="B1866" s="377"/>
      <c r="C1866" s="380"/>
      <c r="D1866" s="378"/>
      <c r="E1866" s="379" t="s">
        <v>4263</v>
      </c>
      <c r="F1866" s="377" t="s">
        <v>4302</v>
      </c>
      <c r="G1866" s="380" t="s">
        <v>911</v>
      </c>
      <c r="H1866" s="390">
        <v>44273</v>
      </c>
      <c r="I1866" s="382"/>
      <c r="J1866" s="380" t="s">
        <v>4303</v>
      </c>
    </row>
    <row r="1867" spans="1:10" s="383" customFormat="1" ht="48" x14ac:dyDescent="0.25">
      <c r="A1867" s="377" t="s">
        <v>1130</v>
      </c>
      <c r="B1867" s="377"/>
      <c r="C1867" s="380"/>
      <c r="D1867" s="378"/>
      <c r="E1867" s="379" t="s">
        <v>4304</v>
      </c>
      <c r="F1867" s="377" t="s">
        <v>1132</v>
      </c>
      <c r="G1867" s="380" t="s">
        <v>911</v>
      </c>
      <c r="H1867" s="390" t="s">
        <v>4305</v>
      </c>
      <c r="I1867" s="382"/>
      <c r="J1867" s="380" t="s">
        <v>4306</v>
      </c>
    </row>
    <row r="1868" spans="1:10" s="383" customFormat="1" ht="48" x14ac:dyDescent="0.25">
      <c r="A1868" s="377" t="s">
        <v>1134</v>
      </c>
      <c r="B1868" s="377"/>
      <c r="C1868" s="380"/>
      <c r="D1868" s="378"/>
      <c r="E1868" s="379" t="s">
        <v>4304</v>
      </c>
      <c r="F1868" s="377" t="s">
        <v>1132</v>
      </c>
      <c r="G1868" s="380" t="s">
        <v>911</v>
      </c>
      <c r="H1868" s="390">
        <v>44441</v>
      </c>
      <c r="I1868" s="382"/>
      <c r="J1868" s="380" t="s">
        <v>4307</v>
      </c>
    </row>
    <row r="1869" spans="1:10" s="383" customFormat="1" ht="48" x14ac:dyDescent="0.25">
      <c r="A1869" s="377" t="s">
        <v>4308</v>
      </c>
      <c r="B1869" s="377"/>
      <c r="C1869" s="380"/>
      <c r="D1869" s="378"/>
      <c r="E1869" s="379" t="s">
        <v>4309</v>
      </c>
      <c r="F1869" s="377" t="s">
        <v>4310</v>
      </c>
      <c r="G1869" s="380" t="s">
        <v>911</v>
      </c>
      <c r="H1869" s="390">
        <v>44617</v>
      </c>
      <c r="I1869" s="382"/>
      <c r="J1869" s="380" t="s">
        <v>4311</v>
      </c>
    </row>
    <row r="1870" spans="1:10" s="383" customFormat="1" ht="36" x14ac:dyDescent="0.25">
      <c r="A1870" s="377" t="s">
        <v>1065</v>
      </c>
      <c r="B1870" s="377"/>
      <c r="C1870" s="380"/>
      <c r="D1870" s="378"/>
      <c r="E1870" s="379" t="s">
        <v>1066</v>
      </c>
      <c r="F1870" s="377" t="s">
        <v>4312</v>
      </c>
      <c r="G1870" s="380" t="s">
        <v>911</v>
      </c>
      <c r="H1870" s="390">
        <v>44386</v>
      </c>
      <c r="I1870" s="382"/>
      <c r="J1870" s="380" t="s">
        <v>4313</v>
      </c>
    </row>
    <row r="1871" spans="1:10" s="383" customFormat="1" ht="48" x14ac:dyDescent="0.25">
      <c r="A1871" s="377" t="s">
        <v>4314</v>
      </c>
      <c r="B1871" s="377"/>
      <c r="C1871" s="380"/>
      <c r="D1871" s="378"/>
      <c r="E1871" s="379" t="s">
        <v>1309</v>
      </c>
      <c r="F1871" s="377" t="s">
        <v>1071</v>
      </c>
      <c r="G1871" s="380" t="s">
        <v>911</v>
      </c>
      <c r="H1871" s="390">
        <v>44573</v>
      </c>
      <c r="I1871" s="382"/>
      <c r="J1871" s="380" t="s">
        <v>4315</v>
      </c>
    </row>
    <row r="1872" spans="1:10" s="383" customFormat="1" ht="36" x14ac:dyDescent="0.25">
      <c r="A1872" s="377" t="s">
        <v>4316</v>
      </c>
      <c r="B1872" s="377"/>
      <c r="C1872" s="380"/>
      <c r="D1872" s="378"/>
      <c r="E1872" s="379" t="s">
        <v>4317</v>
      </c>
      <c r="F1872" s="377" t="s">
        <v>4318</v>
      </c>
      <c r="G1872" s="380" t="s">
        <v>917</v>
      </c>
      <c r="H1872" s="390">
        <v>44627</v>
      </c>
      <c r="I1872" s="382"/>
      <c r="J1872" s="380" t="s">
        <v>4319</v>
      </c>
    </row>
    <row r="1873" spans="1:10" s="383" customFormat="1" ht="36" x14ac:dyDescent="0.25">
      <c r="A1873" s="377" t="s">
        <v>4320</v>
      </c>
      <c r="B1873" s="377"/>
      <c r="C1873" s="380"/>
      <c r="D1873" s="378"/>
      <c r="E1873" s="379" t="s">
        <v>1272</v>
      </c>
      <c r="F1873" s="377" t="s">
        <v>4321</v>
      </c>
      <c r="G1873" s="380" t="s">
        <v>917</v>
      </c>
      <c r="H1873" s="390">
        <v>44627</v>
      </c>
      <c r="I1873" s="382"/>
      <c r="J1873" s="380" t="s">
        <v>4322</v>
      </c>
    </row>
    <row r="1874" spans="1:10" s="383" customFormat="1" ht="36" x14ac:dyDescent="0.25">
      <c r="A1874" s="377" t="s">
        <v>4323</v>
      </c>
      <c r="B1874" s="377"/>
      <c r="C1874" s="380"/>
      <c r="D1874" s="378"/>
      <c r="E1874" s="379" t="s">
        <v>1269</v>
      </c>
      <c r="F1874" s="377" t="s">
        <v>4324</v>
      </c>
      <c r="G1874" s="380" t="s">
        <v>917</v>
      </c>
      <c r="H1874" s="390">
        <v>44629</v>
      </c>
      <c r="I1874" s="382"/>
      <c r="J1874" s="380" t="s">
        <v>4325</v>
      </c>
    </row>
    <row r="1875" spans="1:10" s="383" customFormat="1" ht="36" x14ac:dyDescent="0.25">
      <c r="A1875" s="377" t="s">
        <v>4326</v>
      </c>
      <c r="B1875" s="377"/>
      <c r="C1875" s="380"/>
      <c r="D1875" s="378"/>
      <c r="E1875" s="379" t="s">
        <v>1277</v>
      </c>
      <c r="F1875" s="377" t="s">
        <v>1121</v>
      </c>
      <c r="G1875" s="380" t="s">
        <v>917</v>
      </c>
      <c r="H1875" s="390">
        <v>44631</v>
      </c>
      <c r="I1875" s="382"/>
      <c r="J1875" s="380" t="s">
        <v>4327</v>
      </c>
    </row>
    <row r="1876" spans="1:10" s="383" customFormat="1" ht="48" x14ac:dyDescent="0.25">
      <c r="A1876" s="377" t="s">
        <v>4328</v>
      </c>
      <c r="B1876" s="377"/>
      <c r="C1876" s="380"/>
      <c r="D1876" s="378"/>
      <c r="E1876" s="379" t="s">
        <v>4329</v>
      </c>
      <c r="F1876" s="377" t="s">
        <v>1128</v>
      </c>
      <c r="G1876" s="380" t="s">
        <v>917</v>
      </c>
      <c r="H1876" s="390">
        <v>44636</v>
      </c>
      <c r="I1876" s="382"/>
      <c r="J1876" s="380" t="s">
        <v>4330</v>
      </c>
    </row>
    <row r="1877" spans="1:10" s="383" customFormat="1" ht="36" x14ac:dyDescent="0.25">
      <c r="A1877" s="377" t="s">
        <v>4331</v>
      </c>
      <c r="B1877" s="377"/>
      <c r="C1877" s="380"/>
      <c r="D1877" s="378"/>
      <c r="E1877" s="379" t="s">
        <v>1316</v>
      </c>
      <c r="F1877" s="377" t="s">
        <v>4332</v>
      </c>
      <c r="G1877" s="380" t="s">
        <v>917</v>
      </c>
      <c r="H1877" s="390">
        <v>44636</v>
      </c>
      <c r="I1877" s="382"/>
      <c r="J1877" s="380" t="s">
        <v>4333</v>
      </c>
    </row>
    <row r="1878" spans="1:10" s="383" customFormat="1" ht="36" x14ac:dyDescent="0.25">
      <c r="A1878" s="377" t="s">
        <v>4334</v>
      </c>
      <c r="B1878" s="377"/>
      <c r="C1878" s="380"/>
      <c r="D1878" s="378"/>
      <c r="E1878" s="379" t="s">
        <v>1093</v>
      </c>
      <c r="F1878" s="377" t="s">
        <v>4335</v>
      </c>
      <c r="G1878" s="380" t="s">
        <v>917</v>
      </c>
      <c r="H1878" s="390">
        <v>44636</v>
      </c>
      <c r="I1878" s="382"/>
      <c r="J1878" s="380" t="s">
        <v>4336</v>
      </c>
    </row>
    <row r="1879" spans="1:10" s="383" customFormat="1" ht="36" x14ac:dyDescent="0.25">
      <c r="A1879" s="377" t="s">
        <v>4337</v>
      </c>
      <c r="B1879" s="377"/>
      <c r="C1879" s="380"/>
      <c r="D1879" s="378"/>
      <c r="E1879" s="379" t="s">
        <v>4338</v>
      </c>
      <c r="F1879" s="377" t="s">
        <v>4339</v>
      </c>
      <c r="G1879" s="380" t="s">
        <v>917</v>
      </c>
      <c r="H1879" s="390">
        <v>44643</v>
      </c>
      <c r="I1879" s="382"/>
      <c r="J1879" s="380" t="s">
        <v>4340</v>
      </c>
    </row>
    <row r="1880" spans="1:10" s="383" customFormat="1" ht="48" x14ac:dyDescent="0.25">
      <c r="A1880" s="377" t="s">
        <v>4341</v>
      </c>
      <c r="B1880" s="377"/>
      <c r="C1880" s="380"/>
      <c r="D1880" s="378"/>
      <c r="E1880" s="379" t="s">
        <v>4342</v>
      </c>
      <c r="F1880" s="377" t="s">
        <v>4343</v>
      </c>
      <c r="G1880" s="380" t="s">
        <v>917</v>
      </c>
      <c r="H1880" s="390">
        <v>44644</v>
      </c>
      <c r="I1880" s="382"/>
      <c r="J1880" s="380" t="s">
        <v>4344</v>
      </c>
    </row>
    <row r="1881" spans="1:10" s="383" customFormat="1" ht="36" x14ac:dyDescent="0.25">
      <c r="A1881" s="377" t="s">
        <v>4345</v>
      </c>
      <c r="B1881" s="377"/>
      <c r="C1881" s="380"/>
      <c r="D1881" s="378"/>
      <c r="E1881" s="379" t="s">
        <v>1316</v>
      </c>
      <c r="F1881" s="377" t="s">
        <v>4346</v>
      </c>
      <c r="G1881" s="380" t="s">
        <v>911</v>
      </c>
      <c r="H1881" s="390">
        <v>44623</v>
      </c>
      <c r="I1881" s="382"/>
      <c r="J1881" s="380" t="s">
        <v>4347</v>
      </c>
    </row>
    <row r="1882" spans="1:10" s="383" customFormat="1" ht="36" x14ac:dyDescent="0.25">
      <c r="A1882" s="377" t="s">
        <v>4348</v>
      </c>
      <c r="B1882" s="377"/>
      <c r="C1882" s="380"/>
      <c r="D1882" s="378"/>
      <c r="E1882" s="379" t="s">
        <v>1272</v>
      </c>
      <c r="F1882" s="377" t="s">
        <v>1090</v>
      </c>
      <c r="G1882" s="380" t="s">
        <v>917</v>
      </c>
      <c r="H1882" s="390">
        <v>44643</v>
      </c>
      <c r="I1882" s="382"/>
      <c r="J1882" s="380" t="s">
        <v>4349</v>
      </c>
    </row>
    <row r="1883" spans="1:10" s="383" customFormat="1" ht="36" x14ac:dyDescent="0.25">
      <c r="A1883" s="377" t="s">
        <v>4350</v>
      </c>
      <c r="B1883" s="377"/>
      <c r="C1883" s="380"/>
      <c r="D1883" s="378"/>
      <c r="E1883" s="379" t="s">
        <v>1089</v>
      </c>
      <c r="F1883" s="377" t="s">
        <v>4351</v>
      </c>
      <c r="G1883" s="380" t="s">
        <v>917</v>
      </c>
      <c r="H1883" s="390">
        <v>44648</v>
      </c>
      <c r="I1883" s="382"/>
      <c r="J1883" s="380" t="s">
        <v>4352</v>
      </c>
    </row>
    <row r="1884" spans="1:10" s="383" customFormat="1" ht="36" x14ac:dyDescent="0.25">
      <c r="A1884" s="377" t="s">
        <v>4353</v>
      </c>
      <c r="B1884" s="377"/>
      <c r="C1884" s="380"/>
      <c r="D1884" s="378"/>
      <c r="E1884" s="379" t="s">
        <v>1089</v>
      </c>
      <c r="F1884" s="377" t="s">
        <v>4354</v>
      </c>
      <c r="G1884" s="380" t="s">
        <v>917</v>
      </c>
      <c r="H1884" s="390">
        <v>44648</v>
      </c>
      <c r="I1884" s="382"/>
      <c r="J1884" s="380" t="s">
        <v>4355</v>
      </c>
    </row>
    <row r="1885" spans="1:10" s="383" customFormat="1" ht="36" x14ac:dyDescent="0.25">
      <c r="A1885" s="377" t="s">
        <v>4356</v>
      </c>
      <c r="B1885" s="377"/>
      <c r="C1885" s="380"/>
      <c r="D1885" s="378"/>
      <c r="E1885" s="379" t="s">
        <v>4329</v>
      </c>
      <c r="F1885" s="377" t="s">
        <v>4357</v>
      </c>
      <c r="G1885" s="380" t="s">
        <v>917</v>
      </c>
      <c r="H1885" s="390">
        <v>44648</v>
      </c>
      <c r="I1885" s="382"/>
      <c r="J1885" s="380" t="s">
        <v>4358</v>
      </c>
    </row>
    <row r="1886" spans="1:10" s="383" customFormat="1" ht="36" x14ac:dyDescent="0.25">
      <c r="A1886" s="377" t="s">
        <v>4359</v>
      </c>
      <c r="B1886" s="377"/>
      <c r="C1886" s="380"/>
      <c r="D1886" s="378"/>
      <c r="E1886" s="379" t="s">
        <v>4285</v>
      </c>
      <c r="F1886" s="377" t="s">
        <v>1121</v>
      </c>
      <c r="G1886" s="380" t="s">
        <v>917</v>
      </c>
      <c r="H1886" s="390">
        <v>44648</v>
      </c>
      <c r="I1886" s="382"/>
      <c r="J1886" s="380" t="s">
        <v>4360</v>
      </c>
    </row>
    <row r="1887" spans="1:10" s="383" customFormat="1" ht="36" x14ac:dyDescent="0.25">
      <c r="A1887" s="377" t="s">
        <v>4361</v>
      </c>
      <c r="B1887" s="377"/>
      <c r="C1887" s="380"/>
      <c r="D1887" s="378"/>
      <c r="E1887" s="379" t="s">
        <v>4362</v>
      </c>
      <c r="F1887" s="377" t="s">
        <v>4363</v>
      </c>
      <c r="G1887" s="380" t="s">
        <v>917</v>
      </c>
      <c r="H1887" s="390">
        <v>44659</v>
      </c>
      <c r="I1887" s="382"/>
      <c r="J1887" s="380" t="s">
        <v>4364</v>
      </c>
    </row>
    <row r="1888" spans="1:10" s="383" customFormat="1" ht="36" x14ac:dyDescent="0.25">
      <c r="A1888" s="377" t="s">
        <v>4365</v>
      </c>
      <c r="B1888" s="377"/>
      <c r="C1888" s="380"/>
      <c r="D1888" s="378"/>
      <c r="E1888" s="379" t="s">
        <v>1309</v>
      </c>
      <c r="F1888" s="377" t="s">
        <v>4366</v>
      </c>
      <c r="G1888" s="380" t="s">
        <v>911</v>
      </c>
      <c r="H1888" s="390">
        <v>44658</v>
      </c>
      <c r="I1888" s="382"/>
      <c r="J1888" s="380" t="s">
        <v>4367</v>
      </c>
    </row>
    <row r="1889" spans="1:10" s="383" customFormat="1" ht="48" x14ac:dyDescent="0.25">
      <c r="A1889" s="377" t="s">
        <v>4368</v>
      </c>
      <c r="B1889" s="377"/>
      <c r="C1889" s="380"/>
      <c r="D1889" s="378"/>
      <c r="E1889" s="379" t="s">
        <v>4369</v>
      </c>
      <c r="F1889" s="377" t="s">
        <v>1071</v>
      </c>
      <c r="G1889" s="380" t="s">
        <v>911</v>
      </c>
      <c r="H1889" s="390">
        <v>44658</v>
      </c>
      <c r="I1889" s="382"/>
      <c r="J1889" s="380" t="s">
        <v>4370</v>
      </c>
    </row>
    <row r="1890" spans="1:10" s="383" customFormat="1" ht="36" x14ac:dyDescent="0.25">
      <c r="A1890" s="377" t="s">
        <v>4371</v>
      </c>
      <c r="B1890" s="377"/>
      <c r="C1890" s="380"/>
      <c r="D1890" s="378"/>
      <c r="E1890" s="379" t="s">
        <v>1316</v>
      </c>
      <c r="F1890" s="377" t="s">
        <v>4372</v>
      </c>
      <c r="G1890" s="380" t="s">
        <v>917</v>
      </c>
      <c r="H1890" s="390">
        <v>44648</v>
      </c>
      <c r="I1890" s="382"/>
      <c r="J1890" s="380" t="s">
        <v>4373</v>
      </c>
    </row>
    <row r="1891" spans="1:10" s="383" customFormat="1" ht="36" x14ac:dyDescent="0.25">
      <c r="A1891" s="377" t="s">
        <v>4374</v>
      </c>
      <c r="B1891" s="377"/>
      <c r="C1891" s="380"/>
      <c r="D1891" s="378"/>
      <c r="E1891" s="379" t="s">
        <v>4375</v>
      </c>
      <c r="F1891" s="377" t="s">
        <v>4376</v>
      </c>
      <c r="G1891" s="380" t="s">
        <v>917</v>
      </c>
      <c r="H1891" s="390">
        <v>44663</v>
      </c>
      <c r="I1891" s="382"/>
      <c r="J1891" s="380" t="s">
        <v>4377</v>
      </c>
    </row>
    <row r="1892" spans="1:10" s="383" customFormat="1" ht="48" x14ac:dyDescent="0.25">
      <c r="A1892" s="377" t="s">
        <v>4378</v>
      </c>
      <c r="B1892" s="377"/>
      <c r="C1892" s="380"/>
      <c r="D1892" s="378"/>
      <c r="E1892" s="379" t="s">
        <v>4285</v>
      </c>
      <c r="F1892" s="377" t="s">
        <v>4379</v>
      </c>
      <c r="G1892" s="380" t="s">
        <v>917</v>
      </c>
      <c r="H1892" s="390">
        <v>44662</v>
      </c>
      <c r="I1892" s="382"/>
      <c r="J1892" s="380" t="s">
        <v>4380</v>
      </c>
    </row>
    <row r="1893" spans="1:10" s="383" customFormat="1" ht="36" x14ac:dyDescent="0.25">
      <c r="A1893" s="377" t="s">
        <v>4381</v>
      </c>
      <c r="B1893" s="377"/>
      <c r="C1893" s="380"/>
      <c r="D1893" s="378"/>
      <c r="E1893" s="379" t="s">
        <v>4329</v>
      </c>
      <c r="F1893" s="377" t="s">
        <v>1110</v>
      </c>
      <c r="G1893" s="380" t="s">
        <v>917</v>
      </c>
      <c r="H1893" s="390">
        <v>44669</v>
      </c>
      <c r="I1893" s="382"/>
      <c r="J1893" s="380" t="s">
        <v>4382</v>
      </c>
    </row>
    <row r="1894" spans="1:10" s="383" customFormat="1" ht="24" x14ac:dyDescent="0.25">
      <c r="A1894" s="377" t="s">
        <v>4383</v>
      </c>
      <c r="B1894" s="377"/>
      <c r="C1894" s="380"/>
      <c r="D1894" s="378"/>
      <c r="E1894" s="379" t="s">
        <v>4384</v>
      </c>
      <c r="F1894" s="377" t="s">
        <v>4385</v>
      </c>
      <c r="G1894" s="380" t="s">
        <v>917</v>
      </c>
      <c r="H1894" s="390">
        <v>44657</v>
      </c>
      <c r="I1894" s="382"/>
      <c r="J1894" s="380" t="s">
        <v>4386</v>
      </c>
    </row>
    <row r="1895" spans="1:10" s="383" customFormat="1" ht="36" x14ac:dyDescent="0.25">
      <c r="A1895" s="377" t="s">
        <v>4387</v>
      </c>
      <c r="B1895" s="377"/>
      <c r="C1895" s="380"/>
      <c r="D1895" s="378"/>
      <c r="E1895" s="379" t="s">
        <v>4285</v>
      </c>
      <c r="F1895" s="377" t="s">
        <v>4388</v>
      </c>
      <c r="G1895" s="380" t="s">
        <v>917</v>
      </c>
      <c r="H1895" s="390">
        <v>44659</v>
      </c>
      <c r="I1895" s="382"/>
      <c r="J1895" s="380" t="s">
        <v>4389</v>
      </c>
    </row>
    <row r="1896" spans="1:10" s="383" customFormat="1" ht="36" x14ac:dyDescent="0.25">
      <c r="A1896" s="377" t="s">
        <v>4390</v>
      </c>
      <c r="B1896" s="377"/>
      <c r="C1896" s="380"/>
      <c r="D1896" s="378"/>
      <c r="E1896" s="379" t="s">
        <v>1272</v>
      </c>
      <c r="F1896" s="377" t="s">
        <v>1118</v>
      </c>
      <c r="G1896" s="380" t="s">
        <v>917</v>
      </c>
      <c r="H1896" s="390">
        <v>44677</v>
      </c>
      <c r="I1896" s="382"/>
      <c r="J1896" s="380" t="s">
        <v>4391</v>
      </c>
    </row>
    <row r="1897" spans="1:10" s="383" customFormat="1" ht="36" x14ac:dyDescent="0.25">
      <c r="A1897" s="377" t="s">
        <v>4392</v>
      </c>
      <c r="B1897" s="377"/>
      <c r="C1897" s="380"/>
      <c r="D1897" s="378"/>
      <c r="E1897" s="379" t="s">
        <v>4393</v>
      </c>
      <c r="F1897" s="377" t="s">
        <v>1106</v>
      </c>
      <c r="G1897" s="380" t="s">
        <v>917</v>
      </c>
      <c r="H1897" s="390">
        <v>44677</v>
      </c>
      <c r="I1897" s="382"/>
      <c r="J1897" s="380" t="s">
        <v>4394</v>
      </c>
    </row>
    <row r="1898" spans="1:10" s="383" customFormat="1" ht="36" x14ac:dyDescent="0.25">
      <c r="A1898" s="377" t="s">
        <v>4395</v>
      </c>
      <c r="B1898" s="377"/>
      <c r="C1898" s="380"/>
      <c r="D1898" s="378"/>
      <c r="E1898" s="379" t="s">
        <v>2190</v>
      </c>
      <c r="F1898" s="377" t="s">
        <v>4396</v>
      </c>
      <c r="G1898" s="380" t="s">
        <v>917</v>
      </c>
      <c r="H1898" s="390">
        <v>44669</v>
      </c>
      <c r="I1898" s="382"/>
      <c r="J1898" s="380" t="s">
        <v>4397</v>
      </c>
    </row>
    <row r="1899" spans="1:10" s="383" customFormat="1" ht="24" x14ac:dyDescent="0.2">
      <c r="A1899" s="377" t="s">
        <v>4398</v>
      </c>
      <c r="B1899" s="377"/>
      <c r="C1899" s="380"/>
      <c r="D1899" s="378"/>
      <c r="E1899" s="379" t="s">
        <v>4399</v>
      </c>
      <c r="F1899" s="377" t="s">
        <v>4400</v>
      </c>
      <c r="G1899" s="380" t="s">
        <v>917</v>
      </c>
      <c r="H1899" s="390">
        <v>44624</v>
      </c>
      <c r="I1899" s="382"/>
      <c r="J1899" s="429"/>
    </row>
    <row r="1900" spans="1:10" s="383" customFormat="1" ht="60" x14ac:dyDescent="0.25">
      <c r="A1900" s="377" t="s">
        <v>4401</v>
      </c>
      <c r="B1900" s="377"/>
      <c r="C1900" s="380"/>
      <c r="D1900" s="378"/>
      <c r="E1900" s="379" t="s">
        <v>4402</v>
      </c>
      <c r="F1900" s="377" t="s">
        <v>4403</v>
      </c>
      <c r="G1900" s="380" t="s">
        <v>911</v>
      </c>
      <c r="H1900" s="390">
        <v>44680</v>
      </c>
      <c r="I1900" s="382"/>
      <c r="J1900" s="380"/>
    </row>
    <row r="1901" spans="1:10" s="383" customFormat="1" ht="36" x14ac:dyDescent="0.25">
      <c r="A1901" s="377" t="s">
        <v>4404</v>
      </c>
      <c r="B1901" s="377"/>
      <c r="C1901" s="380"/>
      <c r="D1901" s="378"/>
      <c r="E1901" s="379" t="s">
        <v>4405</v>
      </c>
      <c r="F1901" s="377" t="s">
        <v>4406</v>
      </c>
      <c r="G1901" s="380" t="s">
        <v>911</v>
      </c>
      <c r="H1901" s="390">
        <v>44691</v>
      </c>
      <c r="I1901" s="382"/>
      <c r="J1901" s="380"/>
    </row>
    <row r="1902" spans="1:10" s="383" customFormat="1" ht="24" x14ac:dyDescent="0.25">
      <c r="A1902" s="377" t="s">
        <v>4407</v>
      </c>
      <c r="B1902" s="377"/>
      <c r="C1902" s="380"/>
      <c r="D1902" s="378"/>
      <c r="E1902" s="379" t="s">
        <v>4285</v>
      </c>
      <c r="F1902" s="377" t="s">
        <v>4408</v>
      </c>
      <c r="G1902" s="380" t="s">
        <v>911</v>
      </c>
      <c r="H1902" s="390">
        <v>44693</v>
      </c>
      <c r="I1902" s="382"/>
      <c r="J1902" s="380"/>
    </row>
    <row r="1903" spans="1:10" s="383" customFormat="1" ht="36" x14ac:dyDescent="0.25">
      <c r="A1903" s="377" t="s">
        <v>4409</v>
      </c>
      <c r="B1903" s="377"/>
      <c r="C1903" s="380"/>
      <c r="D1903" s="378"/>
      <c r="E1903" s="379" t="s">
        <v>4410</v>
      </c>
      <c r="F1903" s="377" t="s">
        <v>4411</v>
      </c>
      <c r="G1903" s="380" t="s">
        <v>911</v>
      </c>
      <c r="H1903" s="390">
        <v>44694</v>
      </c>
      <c r="I1903" s="382"/>
      <c r="J1903" s="380"/>
    </row>
    <row r="1904" spans="1:10" s="383" customFormat="1" ht="36" x14ac:dyDescent="0.25">
      <c r="A1904" s="377" t="s">
        <v>4412</v>
      </c>
      <c r="B1904" s="377"/>
      <c r="C1904" s="380"/>
      <c r="D1904" s="378"/>
      <c r="E1904" s="379" t="s">
        <v>4413</v>
      </c>
      <c r="F1904" s="377" t="s">
        <v>4406</v>
      </c>
      <c r="G1904" s="380" t="s">
        <v>911</v>
      </c>
      <c r="H1904" s="390">
        <v>44694</v>
      </c>
      <c r="I1904" s="382"/>
      <c r="J1904" s="380"/>
    </row>
    <row r="1905" spans="1:10" s="383" customFormat="1" ht="36" x14ac:dyDescent="0.25">
      <c r="A1905" s="377" t="s">
        <v>4414</v>
      </c>
      <c r="B1905" s="377"/>
      <c r="C1905" s="380"/>
      <c r="D1905" s="378"/>
      <c r="E1905" s="379" t="s">
        <v>4329</v>
      </c>
      <c r="F1905" s="377" t="s">
        <v>4415</v>
      </c>
      <c r="G1905" s="380" t="s">
        <v>917</v>
      </c>
      <c r="H1905" s="390">
        <v>44691</v>
      </c>
      <c r="I1905" s="382"/>
      <c r="J1905" s="380"/>
    </row>
    <row r="1906" spans="1:10" s="383" customFormat="1" ht="36" x14ac:dyDescent="0.25">
      <c r="A1906" s="377" t="s">
        <v>4416</v>
      </c>
      <c r="B1906" s="377"/>
      <c r="C1906" s="380"/>
      <c r="D1906" s="378"/>
      <c r="E1906" s="379" t="s">
        <v>2169</v>
      </c>
      <c r="F1906" s="377" t="s">
        <v>4417</v>
      </c>
      <c r="G1906" s="380" t="s">
        <v>917</v>
      </c>
      <c r="H1906" s="390">
        <v>44691</v>
      </c>
      <c r="I1906" s="382"/>
      <c r="J1906" s="380"/>
    </row>
    <row r="1907" spans="1:10" s="383" customFormat="1" ht="48" x14ac:dyDescent="0.25">
      <c r="A1907" s="377" t="s">
        <v>4418</v>
      </c>
      <c r="B1907" s="377"/>
      <c r="C1907" s="380"/>
      <c r="D1907" s="378"/>
      <c r="E1907" s="379" t="s">
        <v>1324</v>
      </c>
      <c r="F1907" s="377" t="s">
        <v>4419</v>
      </c>
      <c r="G1907" s="380" t="s">
        <v>917</v>
      </c>
      <c r="H1907" s="390">
        <v>44692</v>
      </c>
      <c r="I1907" s="382"/>
      <c r="J1907" s="380"/>
    </row>
    <row r="1908" spans="1:10" s="383" customFormat="1" ht="36" x14ac:dyDescent="0.25">
      <c r="A1908" s="377" t="s">
        <v>4420</v>
      </c>
      <c r="B1908" s="377"/>
      <c r="C1908" s="380"/>
      <c r="D1908" s="378"/>
      <c r="E1908" s="379" t="s">
        <v>4329</v>
      </c>
      <c r="F1908" s="377" t="s">
        <v>4421</v>
      </c>
      <c r="G1908" s="380" t="s">
        <v>917</v>
      </c>
      <c r="H1908" s="390">
        <v>44698</v>
      </c>
      <c r="I1908" s="382"/>
      <c r="J1908" s="380"/>
    </row>
    <row r="1909" spans="1:10" s="383" customFormat="1" ht="36" x14ac:dyDescent="0.25">
      <c r="A1909" s="377" t="s">
        <v>4422</v>
      </c>
      <c r="B1909" s="377"/>
      <c r="C1909" s="380"/>
      <c r="D1909" s="378"/>
      <c r="E1909" s="379" t="s">
        <v>1324</v>
      </c>
      <c r="F1909" s="377" t="s">
        <v>4423</v>
      </c>
      <c r="G1909" s="380" t="s">
        <v>917</v>
      </c>
      <c r="H1909" s="390">
        <v>44694</v>
      </c>
      <c r="I1909" s="382"/>
      <c r="J1909" s="380"/>
    </row>
    <row r="1910" spans="1:10" s="383" customFormat="1" ht="36" x14ac:dyDescent="0.25">
      <c r="A1910" s="377" t="s">
        <v>4424</v>
      </c>
      <c r="B1910" s="377"/>
      <c r="C1910" s="380"/>
      <c r="D1910" s="378"/>
      <c r="E1910" s="379" t="s">
        <v>1089</v>
      </c>
      <c r="F1910" s="377" t="s">
        <v>1086</v>
      </c>
      <c r="G1910" s="380" t="s">
        <v>917</v>
      </c>
      <c r="H1910" s="390">
        <v>44698</v>
      </c>
      <c r="I1910" s="382"/>
      <c r="J1910" s="380"/>
    </row>
    <row r="1911" spans="1:10" s="383" customFormat="1" ht="36" x14ac:dyDescent="0.25">
      <c r="A1911" s="377" t="s">
        <v>4425</v>
      </c>
      <c r="B1911" s="377"/>
      <c r="C1911" s="380"/>
      <c r="D1911" s="378"/>
      <c r="E1911" s="379" t="s">
        <v>4426</v>
      </c>
      <c r="F1911" s="377" t="s">
        <v>4427</v>
      </c>
      <c r="G1911" s="380" t="s">
        <v>917</v>
      </c>
      <c r="H1911" s="390">
        <v>44698</v>
      </c>
      <c r="I1911" s="382"/>
      <c r="J1911" s="380"/>
    </row>
    <row r="1912" spans="1:10" s="383" customFormat="1" ht="36" x14ac:dyDescent="0.25">
      <c r="A1912" s="377" t="s">
        <v>4428</v>
      </c>
      <c r="B1912" s="377"/>
      <c r="C1912" s="380"/>
      <c r="D1912" s="378"/>
      <c r="E1912" s="379" t="s">
        <v>1324</v>
      </c>
      <c r="F1912" s="377" t="s">
        <v>4429</v>
      </c>
      <c r="G1912" s="380" t="s">
        <v>917</v>
      </c>
      <c r="H1912" s="390">
        <v>44700</v>
      </c>
      <c r="I1912" s="382"/>
      <c r="J1912" s="380"/>
    </row>
    <row r="1913" spans="1:10" s="383" customFormat="1" ht="36" x14ac:dyDescent="0.25">
      <c r="A1913" s="377" t="s">
        <v>4430</v>
      </c>
      <c r="B1913" s="377"/>
      <c r="C1913" s="380"/>
      <c r="D1913" s="378"/>
      <c r="E1913" s="379" t="s">
        <v>4431</v>
      </c>
      <c r="F1913" s="377" t="s">
        <v>4432</v>
      </c>
      <c r="G1913" s="380" t="s">
        <v>917</v>
      </c>
      <c r="H1913" s="390">
        <v>44700</v>
      </c>
      <c r="I1913" s="382"/>
      <c r="J1913" s="380"/>
    </row>
    <row r="1914" spans="1:10" s="383" customFormat="1" ht="36" x14ac:dyDescent="0.25">
      <c r="A1914" s="377" t="s">
        <v>4433</v>
      </c>
      <c r="B1914" s="377"/>
      <c r="C1914" s="380"/>
      <c r="D1914" s="378"/>
      <c r="E1914" s="379" t="s">
        <v>4329</v>
      </c>
      <c r="F1914" s="377" t="s">
        <v>4434</v>
      </c>
      <c r="G1914" s="380" t="s">
        <v>917</v>
      </c>
      <c r="H1914" s="390">
        <v>44700</v>
      </c>
      <c r="I1914" s="382"/>
      <c r="J1914" s="380"/>
    </row>
    <row r="1915" spans="1:10" s="383" customFormat="1" ht="36" x14ac:dyDescent="0.25">
      <c r="A1915" s="377" t="s">
        <v>4435</v>
      </c>
      <c r="B1915" s="377"/>
      <c r="C1915" s="380"/>
      <c r="D1915" s="378"/>
      <c r="E1915" s="379" t="s">
        <v>4436</v>
      </c>
      <c r="F1915" s="377" t="s">
        <v>4437</v>
      </c>
      <c r="G1915" s="380" t="s">
        <v>911</v>
      </c>
      <c r="H1915" s="390">
        <v>44706</v>
      </c>
      <c r="I1915" s="382"/>
      <c r="J1915" s="380"/>
    </row>
    <row r="1916" spans="1:10" s="383" customFormat="1" ht="36" x14ac:dyDescent="0.25">
      <c r="A1916" s="377" t="s">
        <v>4438</v>
      </c>
      <c r="B1916" s="377"/>
      <c r="C1916" s="380"/>
      <c r="D1916" s="378"/>
      <c r="E1916" s="379" t="s">
        <v>1304</v>
      </c>
      <c r="F1916" s="377" t="s">
        <v>4439</v>
      </c>
      <c r="G1916" s="380" t="s">
        <v>917</v>
      </c>
      <c r="H1916" s="390">
        <v>44712</v>
      </c>
      <c r="I1916" s="382"/>
      <c r="J1916" s="380"/>
    </row>
    <row r="1917" spans="1:10" s="383" customFormat="1" ht="36" x14ac:dyDescent="0.25">
      <c r="A1917" s="377" t="s">
        <v>4440</v>
      </c>
      <c r="B1917" s="377"/>
      <c r="C1917" s="380"/>
      <c r="D1917" s="378"/>
      <c r="E1917" s="379" t="s">
        <v>4441</v>
      </c>
      <c r="F1917" s="377" t="s">
        <v>4442</v>
      </c>
      <c r="G1917" s="380" t="s">
        <v>917</v>
      </c>
      <c r="H1917" s="390">
        <v>44708</v>
      </c>
      <c r="I1917" s="382"/>
      <c r="J1917" s="380"/>
    </row>
    <row r="1918" spans="1:10" s="383" customFormat="1" ht="24" x14ac:dyDescent="0.25">
      <c r="A1918" s="377" t="s">
        <v>4443</v>
      </c>
      <c r="B1918" s="377"/>
      <c r="C1918" s="380"/>
      <c r="D1918" s="378"/>
      <c r="E1918" s="379" t="s">
        <v>4444</v>
      </c>
      <c r="F1918" s="377" t="s">
        <v>4445</v>
      </c>
      <c r="G1918" s="380" t="s">
        <v>917</v>
      </c>
      <c r="H1918" s="390">
        <v>44715</v>
      </c>
      <c r="I1918" s="382"/>
      <c r="J1918" s="380"/>
    </row>
    <row r="1919" spans="1:10" s="383" customFormat="1" ht="36" x14ac:dyDescent="0.25">
      <c r="A1919" s="377" t="s">
        <v>4446</v>
      </c>
      <c r="B1919" s="377"/>
      <c r="C1919" s="380"/>
      <c r="D1919" s="378"/>
      <c r="E1919" s="379" t="s">
        <v>4329</v>
      </c>
      <c r="F1919" s="377" t="s">
        <v>4447</v>
      </c>
      <c r="G1919" s="380" t="s">
        <v>917</v>
      </c>
      <c r="H1919" s="390">
        <v>44714</v>
      </c>
      <c r="I1919" s="382"/>
      <c r="J1919" s="380"/>
    </row>
    <row r="1920" spans="1:10" s="383" customFormat="1" ht="36" x14ac:dyDescent="0.25">
      <c r="A1920" s="377" t="s">
        <v>4448</v>
      </c>
      <c r="B1920" s="377"/>
      <c r="C1920" s="380"/>
      <c r="D1920" s="378"/>
      <c r="E1920" s="379" t="s">
        <v>1293</v>
      </c>
      <c r="F1920" s="377" t="s">
        <v>4449</v>
      </c>
      <c r="G1920" s="380" t="s">
        <v>911</v>
      </c>
      <c r="H1920" s="390">
        <v>44721</v>
      </c>
      <c r="I1920" s="382"/>
      <c r="J1920" s="380"/>
    </row>
    <row r="1921" spans="1:10" s="383" customFormat="1" ht="36" x14ac:dyDescent="0.25">
      <c r="A1921" s="377" t="s">
        <v>4450</v>
      </c>
      <c r="B1921" s="377"/>
      <c r="C1921" s="380"/>
      <c r="D1921" s="378"/>
      <c r="E1921" s="379" t="s">
        <v>2190</v>
      </c>
      <c r="F1921" s="377" t="s">
        <v>4451</v>
      </c>
      <c r="G1921" s="380" t="s">
        <v>917</v>
      </c>
      <c r="H1921" s="390">
        <v>44722</v>
      </c>
      <c r="I1921" s="382"/>
      <c r="J1921" s="380"/>
    </row>
    <row r="1922" spans="1:10" s="383" customFormat="1" ht="36" x14ac:dyDescent="0.25">
      <c r="A1922" s="377" t="s">
        <v>4452</v>
      </c>
      <c r="B1922" s="377"/>
      <c r="C1922" s="380"/>
      <c r="D1922" s="378"/>
      <c r="E1922" s="379" t="s">
        <v>1324</v>
      </c>
      <c r="F1922" s="377" t="s">
        <v>4453</v>
      </c>
      <c r="G1922" s="380" t="s">
        <v>917</v>
      </c>
      <c r="H1922" s="390">
        <v>44732</v>
      </c>
      <c r="I1922" s="382"/>
      <c r="J1922" s="380"/>
    </row>
    <row r="1923" spans="1:10" s="383" customFormat="1" ht="36" x14ac:dyDescent="0.25">
      <c r="A1923" s="377" t="s">
        <v>4454</v>
      </c>
      <c r="B1923" s="377"/>
      <c r="C1923" s="380"/>
      <c r="D1923" s="378"/>
      <c r="E1923" s="379" t="s">
        <v>4285</v>
      </c>
      <c r="F1923" s="377" t="s">
        <v>4455</v>
      </c>
      <c r="G1923" s="380" t="s">
        <v>917</v>
      </c>
      <c r="H1923" s="390">
        <v>44734</v>
      </c>
      <c r="I1923" s="382"/>
      <c r="J1923" s="380"/>
    </row>
    <row r="1924" spans="1:10" s="383" customFormat="1" ht="36" x14ac:dyDescent="0.25">
      <c r="A1924" s="377" t="s">
        <v>4456</v>
      </c>
      <c r="B1924" s="377"/>
      <c r="C1924" s="380"/>
      <c r="D1924" s="378"/>
      <c r="E1924" s="379" t="s">
        <v>4457</v>
      </c>
      <c r="F1924" s="377" t="s">
        <v>4458</v>
      </c>
      <c r="G1924" s="380" t="s">
        <v>911</v>
      </c>
      <c r="H1924" s="390">
        <v>44742</v>
      </c>
      <c r="I1924" s="382"/>
      <c r="J1924" s="380"/>
    </row>
    <row r="1925" spans="1:10" s="383" customFormat="1" ht="36" x14ac:dyDescent="0.25">
      <c r="A1925" s="377" t="s">
        <v>4459</v>
      </c>
      <c r="B1925" s="377"/>
      <c r="C1925" s="380"/>
      <c r="D1925" s="378"/>
      <c r="E1925" s="379" t="s">
        <v>4460</v>
      </c>
      <c r="F1925" s="377" t="s">
        <v>4461</v>
      </c>
      <c r="G1925" s="380" t="s">
        <v>917</v>
      </c>
      <c r="H1925" s="390">
        <v>44747</v>
      </c>
      <c r="I1925" s="382"/>
      <c r="J1925" s="380"/>
    </row>
    <row r="1926" spans="1:10" s="383" customFormat="1" ht="36" x14ac:dyDescent="0.25">
      <c r="A1926" s="377" t="s">
        <v>4462</v>
      </c>
      <c r="B1926" s="377"/>
      <c r="C1926" s="380"/>
      <c r="D1926" s="378"/>
      <c r="E1926" s="379" t="s">
        <v>4463</v>
      </c>
      <c r="F1926" s="377" t="s">
        <v>4464</v>
      </c>
      <c r="G1926" s="380" t="s">
        <v>911</v>
      </c>
      <c r="H1926" s="390">
        <v>44736</v>
      </c>
      <c r="I1926" s="382"/>
      <c r="J1926" s="380"/>
    </row>
    <row r="1927" spans="1:10" s="383" customFormat="1" ht="48" x14ac:dyDescent="0.25">
      <c r="A1927" s="377" t="s">
        <v>4465</v>
      </c>
      <c r="B1927" s="377"/>
      <c r="C1927" s="380"/>
      <c r="D1927" s="378"/>
      <c r="E1927" s="379" t="s">
        <v>4466</v>
      </c>
      <c r="F1927" s="377" t="s">
        <v>4467</v>
      </c>
      <c r="G1927" s="380" t="s">
        <v>911</v>
      </c>
      <c r="H1927" s="390">
        <v>44748</v>
      </c>
      <c r="I1927" s="382"/>
      <c r="J1927" s="380"/>
    </row>
    <row r="1928" spans="1:10" s="383" customFormat="1" ht="36" x14ac:dyDescent="0.25">
      <c r="A1928" s="377" t="s">
        <v>4468</v>
      </c>
      <c r="B1928" s="377"/>
      <c r="C1928" s="380"/>
      <c r="D1928" s="378"/>
      <c r="E1928" s="379" t="s">
        <v>4285</v>
      </c>
      <c r="F1928" s="377" t="s">
        <v>1114</v>
      </c>
      <c r="G1928" s="380" t="s">
        <v>4261</v>
      </c>
      <c r="H1928" s="390">
        <v>44746</v>
      </c>
      <c r="I1928" s="382"/>
      <c r="J1928" s="380"/>
    </row>
    <row r="1929" spans="1:10" s="383" customFormat="1" ht="36" x14ac:dyDescent="0.25">
      <c r="A1929" s="377" t="s">
        <v>4469</v>
      </c>
      <c r="B1929" s="377"/>
      <c r="C1929" s="380"/>
      <c r="D1929" s="378"/>
      <c r="E1929" s="379" t="s">
        <v>1304</v>
      </c>
      <c r="F1929" s="377" t="s">
        <v>4470</v>
      </c>
      <c r="G1929" s="380" t="s">
        <v>4261</v>
      </c>
      <c r="H1929" s="390">
        <v>44749</v>
      </c>
      <c r="I1929" s="382"/>
      <c r="J1929" s="380"/>
    </row>
    <row r="1930" spans="1:10" s="383" customFormat="1" ht="24" x14ac:dyDescent="0.25">
      <c r="A1930" s="377" t="s">
        <v>4471</v>
      </c>
      <c r="B1930" s="377"/>
      <c r="C1930" s="380"/>
      <c r="D1930" s="378"/>
      <c r="E1930" s="379" t="s">
        <v>1314</v>
      </c>
      <c r="F1930" s="377" t="s">
        <v>4472</v>
      </c>
      <c r="G1930" s="380" t="s">
        <v>4261</v>
      </c>
      <c r="H1930" s="390">
        <v>44750</v>
      </c>
      <c r="I1930" s="382"/>
      <c r="J1930" s="380"/>
    </row>
    <row r="1931" spans="1:10" s="383" customFormat="1" ht="36" x14ac:dyDescent="0.25">
      <c r="A1931" s="377" t="s">
        <v>4473</v>
      </c>
      <c r="B1931" s="377"/>
      <c r="C1931" s="380"/>
      <c r="D1931" s="378"/>
      <c r="E1931" s="379" t="s">
        <v>4474</v>
      </c>
      <c r="F1931" s="377" t="s">
        <v>4475</v>
      </c>
      <c r="G1931" s="380" t="s">
        <v>4261</v>
      </c>
      <c r="H1931" s="390">
        <v>44756</v>
      </c>
      <c r="I1931" s="382"/>
      <c r="J1931" s="380"/>
    </row>
    <row r="1932" spans="1:10" s="383" customFormat="1" ht="36" x14ac:dyDescent="0.25">
      <c r="A1932" s="377" t="s">
        <v>4476</v>
      </c>
      <c r="B1932" s="377"/>
      <c r="C1932" s="380"/>
      <c r="D1932" s="378"/>
      <c r="E1932" s="379" t="s">
        <v>4477</v>
      </c>
      <c r="F1932" s="377" t="s">
        <v>4478</v>
      </c>
      <c r="G1932" s="380" t="s">
        <v>4261</v>
      </c>
      <c r="H1932" s="390">
        <v>44760</v>
      </c>
      <c r="I1932" s="382"/>
      <c r="J1932" s="380"/>
    </row>
    <row r="1933" spans="1:10" s="383" customFormat="1" ht="13.5" x14ac:dyDescent="0.2">
      <c r="A1933" s="370" t="s">
        <v>271</v>
      </c>
      <c r="B1933" s="371"/>
      <c r="C1933" s="372"/>
      <c r="D1933" s="371"/>
      <c r="E1933" s="373"/>
      <c r="F1933" s="371"/>
      <c r="G1933" s="372"/>
      <c r="H1933" s="372"/>
      <c r="I1933" s="372"/>
      <c r="J1933" s="372"/>
    </row>
    <row r="1934" spans="1:10" s="383" customFormat="1" ht="36" x14ac:dyDescent="0.25">
      <c r="A1934" s="377" t="s">
        <v>4479</v>
      </c>
      <c r="B1934" s="377" t="s">
        <v>1247</v>
      </c>
      <c r="C1934" s="380" t="s">
        <v>1248</v>
      </c>
      <c r="D1934" s="378" t="s">
        <v>4480</v>
      </c>
      <c r="E1934" s="379">
        <v>20651.509999999998</v>
      </c>
      <c r="F1934" s="377" t="s">
        <v>4481</v>
      </c>
      <c r="G1934" s="380" t="s">
        <v>852</v>
      </c>
      <c r="H1934" s="381">
        <v>44687</v>
      </c>
      <c r="I1934" s="382"/>
      <c r="J1934" s="380"/>
    </row>
    <row r="1935" spans="1:10" s="383" customFormat="1" ht="36" x14ac:dyDescent="0.25">
      <c r="A1935" s="377" t="s">
        <v>4482</v>
      </c>
      <c r="B1935" s="377" t="s">
        <v>1247</v>
      </c>
      <c r="C1935" s="380" t="s">
        <v>1248</v>
      </c>
      <c r="D1935" s="378" t="s">
        <v>4483</v>
      </c>
      <c r="E1935" s="379">
        <v>29217.74</v>
      </c>
      <c r="F1935" s="377" t="s">
        <v>4484</v>
      </c>
      <c r="G1935" s="380" t="s">
        <v>852</v>
      </c>
      <c r="H1935" s="381">
        <v>44805</v>
      </c>
      <c r="I1935" s="382"/>
      <c r="J1935" s="380"/>
    </row>
    <row r="1936" spans="1:10" s="383" customFormat="1" ht="36" x14ac:dyDescent="0.25">
      <c r="A1936" s="377" t="s">
        <v>4485</v>
      </c>
      <c r="B1936" s="377" t="s">
        <v>1247</v>
      </c>
      <c r="C1936" s="380" t="s">
        <v>1248</v>
      </c>
      <c r="D1936" s="378" t="s">
        <v>4486</v>
      </c>
      <c r="E1936" s="379">
        <v>37633.56</v>
      </c>
      <c r="F1936" s="377" t="s">
        <v>4484</v>
      </c>
      <c r="G1936" s="380" t="s">
        <v>852</v>
      </c>
      <c r="H1936" s="381">
        <v>44805</v>
      </c>
      <c r="I1936" s="382"/>
      <c r="J1936" s="380"/>
    </row>
    <row r="1937" spans="1:10" s="383" customFormat="1" ht="36" x14ac:dyDescent="0.25">
      <c r="A1937" s="377" t="s">
        <v>4487</v>
      </c>
      <c r="B1937" s="377" t="s">
        <v>1247</v>
      </c>
      <c r="C1937" s="380" t="s">
        <v>1248</v>
      </c>
      <c r="D1937" s="378" t="s">
        <v>4488</v>
      </c>
      <c r="E1937" s="379">
        <v>84537.56</v>
      </c>
      <c r="F1937" s="377" t="s">
        <v>4489</v>
      </c>
      <c r="G1937" s="380" t="s">
        <v>852</v>
      </c>
      <c r="H1937" s="381">
        <v>44672</v>
      </c>
      <c r="I1937" s="382"/>
      <c r="J1937" s="380"/>
    </row>
    <row r="1938" spans="1:10" s="383" customFormat="1" ht="48" x14ac:dyDescent="0.25">
      <c r="A1938" s="377" t="s">
        <v>4490</v>
      </c>
      <c r="B1938" s="377" t="s">
        <v>1247</v>
      </c>
      <c r="C1938" s="380" t="s">
        <v>1248</v>
      </c>
      <c r="D1938" s="378" t="s">
        <v>4491</v>
      </c>
      <c r="E1938" s="379">
        <v>88772.58</v>
      </c>
      <c r="F1938" s="377" t="s">
        <v>4492</v>
      </c>
      <c r="G1938" s="380" t="s">
        <v>852</v>
      </c>
      <c r="H1938" s="381">
        <v>44686</v>
      </c>
      <c r="I1938" s="382"/>
      <c r="J1938" s="380"/>
    </row>
    <row r="1939" spans="1:10" s="383" customFormat="1" ht="24" x14ac:dyDescent="0.25">
      <c r="A1939" s="377" t="s">
        <v>4493</v>
      </c>
      <c r="B1939" s="377" t="s">
        <v>395</v>
      </c>
      <c r="C1939" s="380" t="s">
        <v>395</v>
      </c>
      <c r="D1939" s="378" t="s">
        <v>395</v>
      </c>
      <c r="E1939" s="379">
        <v>18960</v>
      </c>
      <c r="F1939" s="377" t="s">
        <v>4494</v>
      </c>
      <c r="G1939" s="380" t="s">
        <v>852</v>
      </c>
      <c r="H1939" s="381">
        <v>44748</v>
      </c>
      <c r="I1939" s="382"/>
      <c r="J1939" s="380"/>
    </row>
    <row r="1940" spans="1:10" s="383" customFormat="1" ht="48" x14ac:dyDescent="0.25">
      <c r="A1940" s="377" t="s">
        <v>4495</v>
      </c>
      <c r="B1940" s="377" t="s">
        <v>395</v>
      </c>
      <c r="C1940" s="380" t="s">
        <v>395</v>
      </c>
      <c r="D1940" s="378" t="s">
        <v>395</v>
      </c>
      <c r="E1940" s="379">
        <v>19040</v>
      </c>
      <c r="F1940" s="377" t="s">
        <v>4496</v>
      </c>
      <c r="G1940" s="380" t="s">
        <v>852</v>
      </c>
      <c r="H1940" s="381">
        <v>44685</v>
      </c>
      <c r="I1940" s="382"/>
      <c r="J1940" s="380"/>
    </row>
    <row r="1941" spans="1:10" s="383" customFormat="1" ht="36" x14ac:dyDescent="0.25">
      <c r="A1941" s="377" t="s">
        <v>4497</v>
      </c>
      <c r="B1941" s="377" t="s">
        <v>395</v>
      </c>
      <c r="C1941" s="380" t="s">
        <v>395</v>
      </c>
      <c r="D1941" s="378" t="s">
        <v>395</v>
      </c>
      <c r="E1941" s="379">
        <v>19558</v>
      </c>
      <c r="F1941" s="377" t="s">
        <v>4498</v>
      </c>
      <c r="G1941" s="380" t="s">
        <v>852</v>
      </c>
      <c r="H1941" s="381">
        <v>44734</v>
      </c>
      <c r="I1941" s="382"/>
      <c r="J1941" s="380"/>
    </row>
    <row r="1942" spans="1:10" s="383" customFormat="1" ht="48" x14ac:dyDescent="0.25">
      <c r="A1942" s="377" t="s">
        <v>4499</v>
      </c>
      <c r="B1942" s="377" t="s">
        <v>395</v>
      </c>
      <c r="C1942" s="380" t="s">
        <v>395</v>
      </c>
      <c r="D1942" s="378" t="s">
        <v>395</v>
      </c>
      <c r="E1942" s="379">
        <v>19727</v>
      </c>
      <c r="F1942" s="377" t="s">
        <v>4500</v>
      </c>
      <c r="G1942" s="380" t="s">
        <v>852</v>
      </c>
      <c r="H1942" s="381">
        <v>44601</v>
      </c>
      <c r="I1942" s="382"/>
      <c r="J1942" s="380"/>
    </row>
    <row r="1943" spans="1:10" s="383" customFormat="1" ht="48" x14ac:dyDescent="0.25">
      <c r="A1943" s="377" t="s">
        <v>4501</v>
      </c>
      <c r="B1943" s="377" t="s">
        <v>395</v>
      </c>
      <c r="C1943" s="380" t="s">
        <v>395</v>
      </c>
      <c r="D1943" s="378" t="s">
        <v>395</v>
      </c>
      <c r="E1943" s="379">
        <v>20250</v>
      </c>
      <c r="F1943" s="377" t="s">
        <v>4502</v>
      </c>
      <c r="G1943" s="380" t="s">
        <v>852</v>
      </c>
      <c r="H1943" s="381">
        <v>44623</v>
      </c>
      <c r="I1943" s="382"/>
      <c r="J1943" s="380"/>
    </row>
    <row r="1944" spans="1:10" s="383" customFormat="1" ht="24" x14ac:dyDescent="0.25">
      <c r="A1944" s="377" t="s">
        <v>4503</v>
      </c>
      <c r="B1944" s="377" t="s">
        <v>395</v>
      </c>
      <c r="C1944" s="380" t="s">
        <v>395</v>
      </c>
      <c r="D1944" s="378" t="s">
        <v>395</v>
      </c>
      <c r="E1944" s="379">
        <v>20600</v>
      </c>
      <c r="F1944" s="377" t="s">
        <v>4504</v>
      </c>
      <c r="G1944" s="380" t="s">
        <v>852</v>
      </c>
      <c r="H1944" s="381">
        <v>44601</v>
      </c>
      <c r="I1944" s="382"/>
      <c r="J1944" s="380"/>
    </row>
    <row r="1945" spans="1:10" s="383" customFormat="1" ht="36" x14ac:dyDescent="0.25">
      <c r="A1945" s="377" t="s">
        <v>4505</v>
      </c>
      <c r="B1945" s="377" t="s">
        <v>395</v>
      </c>
      <c r="C1945" s="380" t="s">
        <v>395</v>
      </c>
      <c r="D1945" s="378" t="s">
        <v>395</v>
      </c>
      <c r="E1945" s="379">
        <v>21403.200000000001</v>
      </c>
      <c r="F1945" s="377" t="s">
        <v>4498</v>
      </c>
      <c r="G1945" s="380" t="s">
        <v>852</v>
      </c>
      <c r="H1945" s="381">
        <v>44699</v>
      </c>
      <c r="I1945" s="382"/>
      <c r="J1945" s="380"/>
    </row>
    <row r="1946" spans="1:10" s="383" customFormat="1" ht="36" x14ac:dyDescent="0.25">
      <c r="A1946" s="377" t="s">
        <v>4506</v>
      </c>
      <c r="B1946" s="377" t="s">
        <v>395</v>
      </c>
      <c r="C1946" s="380" t="s">
        <v>395</v>
      </c>
      <c r="D1946" s="378" t="s">
        <v>395</v>
      </c>
      <c r="E1946" s="379">
        <v>21420</v>
      </c>
      <c r="F1946" s="377" t="s">
        <v>4507</v>
      </c>
      <c r="G1946" s="380" t="s">
        <v>852</v>
      </c>
      <c r="H1946" s="381">
        <v>44597</v>
      </c>
      <c r="I1946" s="382"/>
      <c r="J1946" s="380"/>
    </row>
    <row r="1947" spans="1:10" s="383" customFormat="1" ht="24" x14ac:dyDescent="0.25">
      <c r="A1947" s="377" t="s">
        <v>4508</v>
      </c>
      <c r="B1947" s="377" t="s">
        <v>395</v>
      </c>
      <c r="C1947" s="380" t="s">
        <v>395</v>
      </c>
      <c r="D1947" s="378" t="s">
        <v>395</v>
      </c>
      <c r="E1947" s="379">
        <v>21839.279999999999</v>
      </c>
      <c r="F1947" s="377" t="s">
        <v>4509</v>
      </c>
      <c r="G1947" s="380" t="s">
        <v>852</v>
      </c>
      <c r="H1947" s="381">
        <v>44609</v>
      </c>
      <c r="I1947" s="382"/>
      <c r="J1947" s="380"/>
    </row>
    <row r="1948" spans="1:10" s="383" customFormat="1" ht="24" x14ac:dyDescent="0.25">
      <c r="A1948" s="377" t="s">
        <v>4510</v>
      </c>
      <c r="B1948" s="377" t="s">
        <v>395</v>
      </c>
      <c r="C1948" s="380" t="s">
        <v>395</v>
      </c>
      <c r="D1948" s="378" t="s">
        <v>395</v>
      </c>
      <c r="E1948" s="379">
        <v>22140.2</v>
      </c>
      <c r="F1948" s="377" t="s">
        <v>4504</v>
      </c>
      <c r="G1948" s="380" t="s">
        <v>852</v>
      </c>
      <c r="H1948" s="381">
        <v>44685</v>
      </c>
      <c r="I1948" s="382"/>
      <c r="J1948" s="380"/>
    </row>
    <row r="1949" spans="1:10" s="383" customFormat="1" ht="36" x14ac:dyDescent="0.25">
      <c r="A1949" s="377" t="s">
        <v>4511</v>
      </c>
      <c r="B1949" s="377" t="s">
        <v>395</v>
      </c>
      <c r="C1949" s="380" t="s">
        <v>395</v>
      </c>
      <c r="D1949" s="378" t="s">
        <v>395</v>
      </c>
      <c r="E1949" s="379">
        <v>23189</v>
      </c>
      <c r="F1949" s="377" t="s">
        <v>4498</v>
      </c>
      <c r="G1949" s="380" t="s">
        <v>852</v>
      </c>
      <c r="H1949" s="381">
        <v>44677</v>
      </c>
      <c r="I1949" s="382"/>
      <c r="J1949" s="380"/>
    </row>
    <row r="1950" spans="1:10" s="383" customFormat="1" ht="48" x14ac:dyDescent="0.25">
      <c r="A1950" s="377" t="s">
        <v>4512</v>
      </c>
      <c r="B1950" s="377" t="s">
        <v>395</v>
      </c>
      <c r="C1950" s="380" t="s">
        <v>395</v>
      </c>
      <c r="D1950" s="378" t="s">
        <v>395</v>
      </c>
      <c r="E1950" s="379">
        <v>23436</v>
      </c>
      <c r="F1950" s="377" t="s">
        <v>4513</v>
      </c>
      <c r="G1950" s="380" t="s">
        <v>852</v>
      </c>
      <c r="H1950" s="381">
        <v>44599</v>
      </c>
      <c r="I1950" s="382"/>
      <c r="J1950" s="380"/>
    </row>
    <row r="1951" spans="1:10" s="383" customFormat="1" ht="24" x14ac:dyDescent="0.25">
      <c r="A1951" s="377" t="s">
        <v>4514</v>
      </c>
      <c r="B1951" s="377" t="s">
        <v>395</v>
      </c>
      <c r="C1951" s="380" t="s">
        <v>395</v>
      </c>
      <c r="D1951" s="378" t="s">
        <v>395</v>
      </c>
      <c r="E1951" s="379">
        <v>23708.6</v>
      </c>
      <c r="F1951" s="377" t="s">
        <v>4504</v>
      </c>
      <c r="G1951" s="380" t="s">
        <v>852</v>
      </c>
      <c r="H1951" s="381">
        <v>44600</v>
      </c>
      <c r="I1951" s="382"/>
      <c r="J1951" s="380"/>
    </row>
    <row r="1952" spans="1:10" s="383" customFormat="1" ht="48" x14ac:dyDescent="0.25">
      <c r="A1952" s="377" t="s">
        <v>4515</v>
      </c>
      <c r="B1952" s="377" t="s">
        <v>395</v>
      </c>
      <c r="C1952" s="380" t="s">
        <v>395</v>
      </c>
      <c r="D1952" s="378" t="s">
        <v>395</v>
      </c>
      <c r="E1952" s="379">
        <v>24025.5</v>
      </c>
      <c r="F1952" s="377" t="s">
        <v>4502</v>
      </c>
      <c r="G1952" s="380" t="s">
        <v>852</v>
      </c>
      <c r="H1952" s="381">
        <v>44699</v>
      </c>
      <c r="I1952" s="382"/>
      <c r="J1952" s="380"/>
    </row>
    <row r="1953" spans="1:10" s="383" customFormat="1" ht="48" x14ac:dyDescent="0.25">
      <c r="A1953" s="377" t="s">
        <v>4516</v>
      </c>
      <c r="B1953" s="377" t="s">
        <v>395</v>
      </c>
      <c r="C1953" s="380" t="s">
        <v>395</v>
      </c>
      <c r="D1953" s="378" t="s">
        <v>395</v>
      </c>
      <c r="E1953" s="379">
        <v>24520</v>
      </c>
      <c r="F1953" s="377" t="s">
        <v>4496</v>
      </c>
      <c r="G1953" s="380" t="s">
        <v>852</v>
      </c>
      <c r="H1953" s="381">
        <v>44597</v>
      </c>
      <c r="I1953" s="382"/>
      <c r="J1953" s="380"/>
    </row>
    <row r="1954" spans="1:10" s="383" customFormat="1" ht="24" x14ac:dyDescent="0.25">
      <c r="A1954" s="377" t="s">
        <v>4517</v>
      </c>
      <c r="B1954" s="377" t="s">
        <v>395</v>
      </c>
      <c r="C1954" s="380" t="s">
        <v>395</v>
      </c>
      <c r="D1954" s="378" t="s">
        <v>395</v>
      </c>
      <c r="E1954" s="379">
        <v>24570</v>
      </c>
      <c r="F1954" s="377" t="s">
        <v>4518</v>
      </c>
      <c r="G1954" s="380" t="s">
        <v>852</v>
      </c>
      <c r="H1954" s="381">
        <v>44720</v>
      </c>
      <c r="I1954" s="382"/>
      <c r="J1954" s="380"/>
    </row>
    <row r="1955" spans="1:10" s="383" customFormat="1" ht="48" x14ac:dyDescent="0.25">
      <c r="A1955" s="377" t="s">
        <v>4519</v>
      </c>
      <c r="B1955" s="377" t="s">
        <v>395</v>
      </c>
      <c r="C1955" s="380" t="s">
        <v>395</v>
      </c>
      <c r="D1955" s="378" t="s">
        <v>395</v>
      </c>
      <c r="E1955" s="379">
        <v>24769</v>
      </c>
      <c r="F1955" s="377" t="s">
        <v>4520</v>
      </c>
      <c r="G1955" s="380" t="s">
        <v>852</v>
      </c>
      <c r="H1955" s="381">
        <v>44708</v>
      </c>
      <c r="I1955" s="382"/>
      <c r="J1955" s="380"/>
    </row>
    <row r="1956" spans="1:10" s="383" customFormat="1" ht="36" x14ac:dyDescent="0.25">
      <c r="A1956" s="377" t="s">
        <v>4521</v>
      </c>
      <c r="B1956" s="377" t="s">
        <v>395</v>
      </c>
      <c r="C1956" s="380" t="s">
        <v>395</v>
      </c>
      <c r="D1956" s="378" t="s">
        <v>395</v>
      </c>
      <c r="E1956" s="379">
        <v>25430</v>
      </c>
      <c r="F1956" s="377" t="s">
        <v>4522</v>
      </c>
      <c r="G1956" s="380" t="s">
        <v>852</v>
      </c>
      <c r="H1956" s="381">
        <v>44769</v>
      </c>
      <c r="I1956" s="382"/>
      <c r="J1956" s="380"/>
    </row>
    <row r="1957" spans="1:10" s="383" customFormat="1" ht="24" x14ac:dyDescent="0.25">
      <c r="A1957" s="377" t="s">
        <v>4523</v>
      </c>
      <c r="B1957" s="377" t="s">
        <v>395</v>
      </c>
      <c r="C1957" s="380" t="s">
        <v>395</v>
      </c>
      <c r="D1957" s="378" t="s">
        <v>395</v>
      </c>
      <c r="E1957" s="379">
        <v>26473.65</v>
      </c>
      <c r="F1957" s="377" t="s">
        <v>4524</v>
      </c>
      <c r="G1957" s="380" t="s">
        <v>852</v>
      </c>
      <c r="H1957" s="381">
        <v>44616</v>
      </c>
      <c r="I1957" s="382"/>
      <c r="J1957" s="380"/>
    </row>
    <row r="1958" spans="1:10" s="383" customFormat="1" ht="36" x14ac:dyDescent="0.25">
      <c r="A1958" s="377" t="s">
        <v>4525</v>
      </c>
      <c r="B1958" s="377" t="s">
        <v>395</v>
      </c>
      <c r="C1958" s="380" t="s">
        <v>395</v>
      </c>
      <c r="D1958" s="378" t="s">
        <v>395</v>
      </c>
      <c r="E1958" s="379">
        <v>31600</v>
      </c>
      <c r="F1958" s="377" t="s">
        <v>4526</v>
      </c>
      <c r="G1958" s="380" t="s">
        <v>852</v>
      </c>
      <c r="H1958" s="381">
        <v>44701</v>
      </c>
      <c r="I1958" s="382"/>
      <c r="J1958" s="380"/>
    </row>
    <row r="1959" spans="1:10" s="383" customFormat="1" ht="48" x14ac:dyDescent="0.25">
      <c r="A1959" s="377" t="s">
        <v>4527</v>
      </c>
      <c r="B1959" s="377" t="s">
        <v>395</v>
      </c>
      <c r="C1959" s="380" t="s">
        <v>395</v>
      </c>
      <c r="D1959" s="378" t="s">
        <v>395</v>
      </c>
      <c r="E1959" s="379">
        <v>31717</v>
      </c>
      <c r="F1959" s="377" t="s">
        <v>4502</v>
      </c>
      <c r="G1959" s="380" t="s">
        <v>852</v>
      </c>
      <c r="H1959" s="381">
        <v>44628</v>
      </c>
      <c r="I1959" s="382"/>
      <c r="J1959" s="380"/>
    </row>
    <row r="1960" spans="1:10" s="383" customFormat="1" ht="48" x14ac:dyDescent="0.25">
      <c r="A1960" s="377" t="s">
        <v>4528</v>
      </c>
      <c r="B1960" s="377" t="s">
        <v>395</v>
      </c>
      <c r="C1960" s="380" t="s">
        <v>395</v>
      </c>
      <c r="D1960" s="378" t="s">
        <v>395</v>
      </c>
      <c r="E1960" s="379">
        <v>32000</v>
      </c>
      <c r="F1960" s="377" t="s">
        <v>4529</v>
      </c>
      <c r="G1960" s="380" t="s">
        <v>852</v>
      </c>
      <c r="H1960" s="381">
        <v>44785</v>
      </c>
      <c r="I1960" s="382"/>
      <c r="J1960" s="380"/>
    </row>
    <row r="1961" spans="1:10" s="383" customFormat="1" ht="24" x14ac:dyDescent="0.25">
      <c r="A1961" s="377" t="s">
        <v>4530</v>
      </c>
      <c r="B1961" s="377" t="s">
        <v>395</v>
      </c>
      <c r="C1961" s="380" t="s">
        <v>395</v>
      </c>
      <c r="D1961" s="378" t="s">
        <v>395</v>
      </c>
      <c r="E1961" s="379">
        <v>32400</v>
      </c>
      <c r="F1961" s="377" t="s">
        <v>4494</v>
      </c>
      <c r="G1961" s="380" t="s">
        <v>852</v>
      </c>
      <c r="H1961" s="381">
        <v>44672</v>
      </c>
      <c r="I1961" s="382"/>
      <c r="J1961" s="380"/>
    </row>
    <row r="1962" spans="1:10" s="383" customFormat="1" ht="36" x14ac:dyDescent="0.25">
      <c r="A1962" s="377" t="s">
        <v>4531</v>
      </c>
      <c r="B1962" s="377" t="s">
        <v>395</v>
      </c>
      <c r="C1962" s="380" t="s">
        <v>395</v>
      </c>
      <c r="D1962" s="378" t="s">
        <v>395</v>
      </c>
      <c r="E1962" s="379">
        <v>33600</v>
      </c>
      <c r="F1962" s="377" t="s">
        <v>4532</v>
      </c>
      <c r="G1962" s="380" t="s">
        <v>852</v>
      </c>
      <c r="H1962" s="381">
        <v>44623</v>
      </c>
      <c r="I1962" s="382"/>
      <c r="J1962" s="380"/>
    </row>
    <row r="1963" spans="1:10" s="383" customFormat="1" ht="24" x14ac:dyDescent="0.25">
      <c r="A1963" s="377" t="s">
        <v>4533</v>
      </c>
      <c r="B1963" s="377" t="s">
        <v>395</v>
      </c>
      <c r="C1963" s="380" t="s">
        <v>395</v>
      </c>
      <c r="D1963" s="378" t="s">
        <v>395</v>
      </c>
      <c r="E1963" s="379">
        <v>33600</v>
      </c>
      <c r="F1963" s="377" t="s">
        <v>4534</v>
      </c>
      <c r="G1963" s="380" t="s">
        <v>852</v>
      </c>
      <c r="H1963" s="381">
        <v>44687</v>
      </c>
      <c r="I1963" s="382"/>
      <c r="J1963" s="380"/>
    </row>
    <row r="1964" spans="1:10" s="383" customFormat="1" ht="24" x14ac:dyDescent="0.25">
      <c r="A1964" s="377" t="s">
        <v>4535</v>
      </c>
      <c r="B1964" s="377" t="s">
        <v>395</v>
      </c>
      <c r="C1964" s="380" t="s">
        <v>395</v>
      </c>
      <c r="D1964" s="378" t="s">
        <v>395</v>
      </c>
      <c r="E1964" s="379">
        <v>35109.699999999997</v>
      </c>
      <c r="F1964" s="377" t="s">
        <v>4504</v>
      </c>
      <c r="G1964" s="380" t="s">
        <v>852</v>
      </c>
      <c r="H1964" s="381">
        <v>44601</v>
      </c>
      <c r="I1964" s="382"/>
      <c r="J1964" s="380"/>
    </row>
    <row r="1965" spans="1:10" s="383" customFormat="1" ht="48" x14ac:dyDescent="0.25">
      <c r="A1965" s="377" t="s">
        <v>4536</v>
      </c>
      <c r="B1965" s="377" t="s">
        <v>395</v>
      </c>
      <c r="C1965" s="380" t="s">
        <v>395</v>
      </c>
      <c r="D1965" s="378" t="s">
        <v>395</v>
      </c>
      <c r="E1965" s="379">
        <v>35976</v>
      </c>
      <c r="F1965" s="377" t="s">
        <v>4502</v>
      </c>
      <c r="G1965" s="380" t="s">
        <v>852</v>
      </c>
      <c r="H1965" s="381">
        <v>44719</v>
      </c>
      <c r="I1965" s="382"/>
      <c r="J1965" s="380"/>
    </row>
    <row r="1966" spans="1:10" s="383" customFormat="1" ht="36" x14ac:dyDescent="0.25">
      <c r="A1966" s="377" t="s">
        <v>4537</v>
      </c>
      <c r="B1966" s="377" t="s">
        <v>395</v>
      </c>
      <c r="C1966" s="380" t="s">
        <v>395</v>
      </c>
      <c r="D1966" s="378" t="s">
        <v>395</v>
      </c>
      <c r="E1966" s="379">
        <v>36000</v>
      </c>
      <c r="F1966" s="377" t="s">
        <v>4507</v>
      </c>
      <c r="G1966" s="380" t="s">
        <v>852</v>
      </c>
      <c r="H1966" s="381">
        <v>44586</v>
      </c>
      <c r="I1966" s="382"/>
      <c r="J1966" s="380"/>
    </row>
    <row r="1967" spans="1:10" s="383" customFormat="1" ht="48" x14ac:dyDescent="0.25">
      <c r="A1967" s="377" t="s">
        <v>4538</v>
      </c>
      <c r="B1967" s="377" t="s">
        <v>395</v>
      </c>
      <c r="C1967" s="380" t="s">
        <v>395</v>
      </c>
      <c r="D1967" s="378" t="s">
        <v>395</v>
      </c>
      <c r="E1967" s="379">
        <v>36142</v>
      </c>
      <c r="F1967" s="377" t="s">
        <v>4500</v>
      </c>
      <c r="G1967" s="380" t="s">
        <v>852</v>
      </c>
      <c r="H1967" s="381">
        <v>44600</v>
      </c>
      <c r="I1967" s="382"/>
      <c r="J1967" s="380"/>
    </row>
    <row r="1968" spans="1:10" s="383" customFormat="1" ht="48" x14ac:dyDescent="0.25">
      <c r="A1968" s="377" t="s">
        <v>4539</v>
      </c>
      <c r="B1968" s="377" t="s">
        <v>395</v>
      </c>
      <c r="C1968" s="380" t="s">
        <v>395</v>
      </c>
      <c r="D1968" s="378" t="s">
        <v>395</v>
      </c>
      <c r="E1968" s="379">
        <v>36225</v>
      </c>
      <c r="F1968" s="377" t="s">
        <v>4496</v>
      </c>
      <c r="G1968" s="380" t="s">
        <v>852</v>
      </c>
      <c r="H1968" s="381">
        <v>44628</v>
      </c>
      <c r="I1968" s="382"/>
      <c r="J1968" s="380"/>
    </row>
    <row r="1969" spans="1:10" s="383" customFormat="1" ht="48" x14ac:dyDescent="0.25">
      <c r="A1969" s="377" t="s">
        <v>4540</v>
      </c>
      <c r="B1969" s="377" t="s">
        <v>395</v>
      </c>
      <c r="C1969" s="380" t="s">
        <v>395</v>
      </c>
      <c r="D1969" s="378" t="s">
        <v>395</v>
      </c>
      <c r="E1969" s="379">
        <v>36360</v>
      </c>
      <c r="F1969" s="377" t="s">
        <v>4496</v>
      </c>
      <c r="G1969" s="380" t="s">
        <v>852</v>
      </c>
      <c r="H1969" s="381">
        <v>44586</v>
      </c>
      <c r="I1969" s="382"/>
      <c r="J1969" s="380"/>
    </row>
    <row r="1970" spans="1:10" s="383" customFormat="1" ht="48" x14ac:dyDescent="0.25">
      <c r="A1970" s="377" t="s">
        <v>4541</v>
      </c>
      <c r="B1970" s="377" t="s">
        <v>395</v>
      </c>
      <c r="C1970" s="380" t="s">
        <v>395</v>
      </c>
      <c r="D1970" s="378" t="s">
        <v>395</v>
      </c>
      <c r="E1970" s="379">
        <v>36750</v>
      </c>
      <c r="F1970" s="377" t="s">
        <v>4496</v>
      </c>
      <c r="G1970" s="380" t="s">
        <v>852</v>
      </c>
      <c r="H1970" s="381">
        <v>44754</v>
      </c>
      <c r="I1970" s="382"/>
      <c r="J1970" s="380"/>
    </row>
    <row r="1971" spans="1:10" s="383" customFormat="1" ht="36" x14ac:dyDescent="0.25">
      <c r="A1971" s="377" t="s">
        <v>4542</v>
      </c>
      <c r="B1971" s="377" t="s">
        <v>395</v>
      </c>
      <c r="C1971" s="380" t="s">
        <v>395</v>
      </c>
      <c r="D1971" s="378" t="s">
        <v>395</v>
      </c>
      <c r="E1971" s="379">
        <v>36798</v>
      </c>
      <c r="F1971" s="377" t="s">
        <v>4543</v>
      </c>
      <c r="G1971" s="380" t="s">
        <v>852</v>
      </c>
      <c r="H1971" s="381">
        <v>44680</v>
      </c>
      <c r="I1971" s="382"/>
      <c r="J1971" s="380"/>
    </row>
    <row r="1972" spans="1:10" s="383" customFormat="1" ht="24" x14ac:dyDescent="0.25">
      <c r="A1972" s="377" t="s">
        <v>4544</v>
      </c>
      <c r="B1972" s="377" t="s">
        <v>395</v>
      </c>
      <c r="C1972" s="380" t="s">
        <v>395</v>
      </c>
      <c r="D1972" s="378" t="s">
        <v>395</v>
      </c>
      <c r="E1972" s="379" t="s">
        <v>1316</v>
      </c>
      <c r="F1972" s="377" t="s">
        <v>1280</v>
      </c>
      <c r="G1972" s="380" t="s">
        <v>852</v>
      </c>
      <c r="H1972" s="381">
        <v>44607</v>
      </c>
      <c r="I1972" s="382"/>
      <c r="J1972" s="380"/>
    </row>
    <row r="1973" spans="1:10" s="383" customFormat="1" ht="36" x14ac:dyDescent="0.25">
      <c r="A1973" s="377" t="s">
        <v>4545</v>
      </c>
      <c r="B1973" s="377" t="s">
        <v>395</v>
      </c>
      <c r="C1973" s="380" t="s">
        <v>395</v>
      </c>
      <c r="D1973" s="378" t="s">
        <v>395</v>
      </c>
      <c r="E1973" s="379" t="s">
        <v>1316</v>
      </c>
      <c r="F1973" s="377" t="s">
        <v>4546</v>
      </c>
      <c r="G1973" s="380" t="s">
        <v>852</v>
      </c>
      <c r="H1973" s="381">
        <v>44620</v>
      </c>
      <c r="I1973" s="382"/>
      <c r="J1973" s="380"/>
    </row>
    <row r="1974" spans="1:10" s="383" customFormat="1" ht="24" x14ac:dyDescent="0.25">
      <c r="A1974" s="377" t="s">
        <v>4547</v>
      </c>
      <c r="B1974" s="377" t="s">
        <v>395</v>
      </c>
      <c r="C1974" s="380" t="s">
        <v>395</v>
      </c>
      <c r="D1974" s="378" t="s">
        <v>395</v>
      </c>
      <c r="E1974" s="379" t="s">
        <v>1316</v>
      </c>
      <c r="F1974" s="377" t="s">
        <v>4548</v>
      </c>
      <c r="G1974" s="380" t="s">
        <v>4549</v>
      </c>
      <c r="H1974" s="381">
        <v>44620</v>
      </c>
      <c r="I1974" s="382"/>
      <c r="J1974" s="380"/>
    </row>
    <row r="1975" spans="1:10" s="383" customFormat="1" ht="36" x14ac:dyDescent="0.25">
      <c r="A1975" s="377" t="s">
        <v>4550</v>
      </c>
      <c r="B1975" s="377" t="s">
        <v>395</v>
      </c>
      <c r="C1975" s="380" t="s">
        <v>395</v>
      </c>
      <c r="D1975" s="378" t="s">
        <v>395</v>
      </c>
      <c r="E1975" s="379" t="s">
        <v>1316</v>
      </c>
      <c r="F1975" s="377" t="s">
        <v>4551</v>
      </c>
      <c r="G1975" s="380" t="s">
        <v>4549</v>
      </c>
      <c r="H1975" s="381">
        <v>44620</v>
      </c>
      <c r="I1975" s="382"/>
      <c r="J1975" s="380"/>
    </row>
    <row r="1976" spans="1:10" s="383" customFormat="1" ht="36" x14ac:dyDescent="0.25">
      <c r="A1976" s="377" t="s">
        <v>4552</v>
      </c>
      <c r="B1976" s="377" t="s">
        <v>395</v>
      </c>
      <c r="C1976" s="380" t="s">
        <v>395</v>
      </c>
      <c r="D1976" s="378" t="s">
        <v>395</v>
      </c>
      <c r="E1976" s="379" t="s">
        <v>1316</v>
      </c>
      <c r="F1976" s="377" t="s">
        <v>4553</v>
      </c>
      <c r="G1976" s="380" t="s">
        <v>852</v>
      </c>
      <c r="H1976" s="381">
        <v>44621</v>
      </c>
      <c r="I1976" s="382"/>
      <c r="J1976" s="380"/>
    </row>
    <row r="1977" spans="1:10" s="383" customFormat="1" ht="36" x14ac:dyDescent="0.25">
      <c r="A1977" s="377" t="s">
        <v>4554</v>
      </c>
      <c r="B1977" s="377" t="s">
        <v>395</v>
      </c>
      <c r="C1977" s="380" t="s">
        <v>395</v>
      </c>
      <c r="D1977" s="378" t="s">
        <v>395</v>
      </c>
      <c r="E1977" s="379" t="s">
        <v>1316</v>
      </c>
      <c r="F1977" s="377" t="s">
        <v>4555</v>
      </c>
      <c r="G1977" s="380" t="s">
        <v>852</v>
      </c>
      <c r="H1977" s="381">
        <v>44622</v>
      </c>
      <c r="I1977" s="382"/>
      <c r="J1977" s="380"/>
    </row>
    <row r="1978" spans="1:10" s="383" customFormat="1" ht="24" x14ac:dyDescent="0.25">
      <c r="A1978" s="377" t="s">
        <v>4556</v>
      </c>
      <c r="B1978" s="377" t="s">
        <v>395</v>
      </c>
      <c r="C1978" s="380" t="s">
        <v>395</v>
      </c>
      <c r="D1978" s="378" t="s">
        <v>395</v>
      </c>
      <c r="E1978" s="379" t="s">
        <v>1316</v>
      </c>
      <c r="F1978" s="377" t="s">
        <v>4557</v>
      </c>
      <c r="G1978" s="380" t="s">
        <v>852</v>
      </c>
      <c r="H1978" s="381">
        <v>44622</v>
      </c>
      <c r="I1978" s="382"/>
      <c r="J1978" s="380"/>
    </row>
    <row r="1979" spans="1:10" s="383" customFormat="1" ht="36" x14ac:dyDescent="0.25">
      <c r="A1979" s="377" t="s">
        <v>4558</v>
      </c>
      <c r="B1979" s="377" t="s">
        <v>395</v>
      </c>
      <c r="C1979" s="380" t="s">
        <v>395</v>
      </c>
      <c r="D1979" s="378" t="s">
        <v>395</v>
      </c>
      <c r="E1979" s="379" t="s">
        <v>1316</v>
      </c>
      <c r="F1979" s="377" t="s">
        <v>4559</v>
      </c>
      <c r="G1979" s="380" t="s">
        <v>4549</v>
      </c>
      <c r="H1979" s="381">
        <v>44623</v>
      </c>
      <c r="I1979" s="382"/>
      <c r="J1979" s="380"/>
    </row>
    <row r="1980" spans="1:10" s="383" customFormat="1" ht="36" x14ac:dyDescent="0.25">
      <c r="A1980" s="377" t="s">
        <v>4560</v>
      </c>
      <c r="B1980" s="377" t="s">
        <v>395</v>
      </c>
      <c r="C1980" s="380" t="s">
        <v>395</v>
      </c>
      <c r="D1980" s="378" t="s">
        <v>395</v>
      </c>
      <c r="E1980" s="379" t="s">
        <v>1316</v>
      </c>
      <c r="F1980" s="377" t="s">
        <v>4561</v>
      </c>
      <c r="G1980" s="380" t="s">
        <v>4549</v>
      </c>
      <c r="H1980" s="381">
        <v>44624</v>
      </c>
      <c r="I1980" s="382"/>
      <c r="J1980" s="380"/>
    </row>
    <row r="1981" spans="1:10" s="383" customFormat="1" ht="36" x14ac:dyDescent="0.25">
      <c r="A1981" s="377" t="s">
        <v>4562</v>
      </c>
      <c r="B1981" s="377" t="s">
        <v>395</v>
      </c>
      <c r="C1981" s="380" t="s">
        <v>395</v>
      </c>
      <c r="D1981" s="378" t="s">
        <v>395</v>
      </c>
      <c r="E1981" s="379" t="s">
        <v>1316</v>
      </c>
      <c r="F1981" s="377" t="s">
        <v>4563</v>
      </c>
      <c r="G1981" s="380" t="s">
        <v>4549</v>
      </c>
      <c r="H1981" s="381">
        <v>44628</v>
      </c>
      <c r="I1981" s="382"/>
      <c r="J1981" s="380"/>
    </row>
    <row r="1982" spans="1:10" s="383" customFormat="1" ht="24" x14ac:dyDescent="0.25">
      <c r="A1982" s="377" t="s">
        <v>4564</v>
      </c>
      <c r="B1982" s="377" t="s">
        <v>395</v>
      </c>
      <c r="C1982" s="380" t="s">
        <v>395</v>
      </c>
      <c r="D1982" s="378" t="s">
        <v>395</v>
      </c>
      <c r="E1982" s="379" t="s">
        <v>1316</v>
      </c>
      <c r="F1982" s="377" t="s">
        <v>4565</v>
      </c>
      <c r="G1982" s="380" t="s">
        <v>4549</v>
      </c>
      <c r="H1982" s="381">
        <v>44628</v>
      </c>
      <c r="I1982" s="382"/>
      <c r="J1982" s="380"/>
    </row>
    <row r="1983" spans="1:10" s="383" customFormat="1" ht="36" x14ac:dyDescent="0.25">
      <c r="A1983" s="377" t="s">
        <v>4566</v>
      </c>
      <c r="B1983" s="377" t="s">
        <v>395</v>
      </c>
      <c r="C1983" s="380" t="s">
        <v>395</v>
      </c>
      <c r="D1983" s="378" t="s">
        <v>395</v>
      </c>
      <c r="E1983" s="379" t="s">
        <v>1316</v>
      </c>
      <c r="F1983" s="377" t="s">
        <v>4567</v>
      </c>
      <c r="G1983" s="380" t="s">
        <v>852</v>
      </c>
      <c r="H1983" s="381">
        <v>44629</v>
      </c>
      <c r="I1983" s="382"/>
      <c r="J1983" s="380"/>
    </row>
    <row r="1984" spans="1:10" s="383" customFormat="1" ht="36" x14ac:dyDescent="0.25">
      <c r="A1984" s="377" t="s">
        <v>4568</v>
      </c>
      <c r="B1984" s="377" t="s">
        <v>395</v>
      </c>
      <c r="C1984" s="380" t="s">
        <v>395</v>
      </c>
      <c r="D1984" s="378" t="s">
        <v>395</v>
      </c>
      <c r="E1984" s="379" t="s">
        <v>1316</v>
      </c>
      <c r="F1984" s="377" t="s">
        <v>1294</v>
      </c>
      <c r="G1984" s="380" t="s">
        <v>852</v>
      </c>
      <c r="H1984" s="381">
        <v>44634</v>
      </c>
      <c r="I1984" s="382"/>
      <c r="J1984" s="380"/>
    </row>
    <row r="1985" spans="1:10" s="383" customFormat="1" ht="36" x14ac:dyDescent="0.25">
      <c r="A1985" s="377" t="s">
        <v>4569</v>
      </c>
      <c r="B1985" s="377" t="s">
        <v>395</v>
      </c>
      <c r="C1985" s="380" t="s">
        <v>395</v>
      </c>
      <c r="D1985" s="378" t="s">
        <v>395</v>
      </c>
      <c r="E1985" s="379" t="s">
        <v>1316</v>
      </c>
      <c r="F1985" s="377" t="s">
        <v>4570</v>
      </c>
      <c r="G1985" s="380" t="s">
        <v>852</v>
      </c>
      <c r="H1985" s="381">
        <v>44655</v>
      </c>
      <c r="I1985" s="382"/>
      <c r="J1985" s="380"/>
    </row>
    <row r="1986" spans="1:10" s="383" customFormat="1" ht="36" x14ac:dyDescent="0.25">
      <c r="A1986" s="377" t="s">
        <v>4571</v>
      </c>
      <c r="B1986" s="377" t="s">
        <v>395</v>
      </c>
      <c r="C1986" s="380" t="s">
        <v>395</v>
      </c>
      <c r="D1986" s="378" t="s">
        <v>395</v>
      </c>
      <c r="E1986" s="379" t="s">
        <v>1316</v>
      </c>
      <c r="F1986" s="377" t="s">
        <v>4572</v>
      </c>
      <c r="G1986" s="380" t="s">
        <v>852</v>
      </c>
      <c r="H1986" s="381">
        <v>44656</v>
      </c>
      <c r="I1986" s="382"/>
      <c r="J1986" s="380"/>
    </row>
    <row r="1987" spans="1:10" s="383" customFormat="1" ht="36" x14ac:dyDescent="0.25">
      <c r="A1987" s="377" t="s">
        <v>4573</v>
      </c>
      <c r="B1987" s="377" t="s">
        <v>395</v>
      </c>
      <c r="C1987" s="380" t="s">
        <v>395</v>
      </c>
      <c r="D1987" s="378" t="s">
        <v>395</v>
      </c>
      <c r="E1987" s="379" t="s">
        <v>1316</v>
      </c>
      <c r="F1987" s="377" t="s">
        <v>4574</v>
      </c>
      <c r="G1987" s="380" t="s">
        <v>4549</v>
      </c>
      <c r="H1987" s="381">
        <v>44693</v>
      </c>
      <c r="I1987" s="382"/>
      <c r="J1987" s="380"/>
    </row>
    <row r="1988" spans="1:10" s="383" customFormat="1" ht="24" x14ac:dyDescent="0.25">
      <c r="A1988" s="377" t="s">
        <v>4544</v>
      </c>
      <c r="B1988" s="377" t="s">
        <v>395</v>
      </c>
      <c r="C1988" s="380" t="s">
        <v>395</v>
      </c>
      <c r="D1988" s="378" t="s">
        <v>395</v>
      </c>
      <c r="E1988" s="379" t="s">
        <v>1316</v>
      </c>
      <c r="F1988" s="377" t="s">
        <v>1280</v>
      </c>
      <c r="G1988" s="380" t="s">
        <v>852</v>
      </c>
      <c r="H1988" s="381">
        <v>44701</v>
      </c>
      <c r="I1988" s="382"/>
      <c r="J1988" s="380"/>
    </row>
    <row r="1989" spans="1:10" s="383" customFormat="1" ht="36" x14ac:dyDescent="0.25">
      <c r="A1989" s="377" t="s">
        <v>4575</v>
      </c>
      <c r="B1989" s="377" t="s">
        <v>395</v>
      </c>
      <c r="C1989" s="380" t="s">
        <v>395</v>
      </c>
      <c r="D1989" s="378" t="s">
        <v>395</v>
      </c>
      <c r="E1989" s="379" t="s">
        <v>1316</v>
      </c>
      <c r="F1989" s="377" t="s">
        <v>1294</v>
      </c>
      <c r="G1989" s="380" t="s">
        <v>852</v>
      </c>
      <c r="H1989" s="381">
        <v>44719</v>
      </c>
      <c r="I1989" s="382"/>
      <c r="J1989" s="380"/>
    </row>
    <row r="1990" spans="1:10" s="383" customFormat="1" ht="36" x14ac:dyDescent="0.25">
      <c r="A1990" s="377" t="s">
        <v>4576</v>
      </c>
      <c r="B1990" s="377" t="s">
        <v>395</v>
      </c>
      <c r="C1990" s="380" t="s">
        <v>395</v>
      </c>
      <c r="D1990" s="378" t="s">
        <v>395</v>
      </c>
      <c r="E1990" s="379" t="s">
        <v>1316</v>
      </c>
      <c r="F1990" s="377" t="s">
        <v>4567</v>
      </c>
      <c r="G1990" s="380" t="s">
        <v>852</v>
      </c>
      <c r="H1990" s="381">
        <v>44719</v>
      </c>
      <c r="I1990" s="382"/>
      <c r="J1990" s="380"/>
    </row>
    <row r="1991" spans="1:10" s="383" customFormat="1" ht="24" x14ac:dyDescent="0.25">
      <c r="A1991" s="377" t="s">
        <v>4577</v>
      </c>
      <c r="B1991" s="377" t="s">
        <v>395</v>
      </c>
      <c r="C1991" s="380" t="s">
        <v>395</v>
      </c>
      <c r="D1991" s="378" t="s">
        <v>395</v>
      </c>
      <c r="E1991" s="379" t="s">
        <v>1316</v>
      </c>
      <c r="F1991" s="377" t="s">
        <v>4578</v>
      </c>
      <c r="G1991" s="380" t="s">
        <v>4549</v>
      </c>
      <c r="H1991" s="381">
        <v>44736</v>
      </c>
      <c r="I1991" s="382"/>
      <c r="J1991" s="380"/>
    </row>
    <row r="1992" spans="1:10" s="383" customFormat="1" ht="36" x14ac:dyDescent="0.25">
      <c r="A1992" s="377" t="s">
        <v>4579</v>
      </c>
      <c r="B1992" s="377" t="s">
        <v>395</v>
      </c>
      <c r="C1992" s="380" t="s">
        <v>395</v>
      </c>
      <c r="D1992" s="378" t="s">
        <v>395</v>
      </c>
      <c r="E1992" s="379" t="s">
        <v>1316</v>
      </c>
      <c r="F1992" s="377" t="s">
        <v>4570</v>
      </c>
      <c r="G1992" s="380" t="s">
        <v>4549</v>
      </c>
      <c r="H1992" s="381">
        <v>44749</v>
      </c>
      <c r="I1992" s="382"/>
      <c r="J1992" s="380"/>
    </row>
    <row r="1993" spans="1:10" s="383" customFormat="1" ht="36" x14ac:dyDescent="0.25">
      <c r="A1993" s="377" t="s">
        <v>4580</v>
      </c>
      <c r="B1993" s="377" t="s">
        <v>395</v>
      </c>
      <c r="C1993" s="380" t="s">
        <v>395</v>
      </c>
      <c r="D1993" s="378" t="s">
        <v>395</v>
      </c>
      <c r="E1993" s="379" t="s">
        <v>1316</v>
      </c>
      <c r="F1993" s="377" t="s">
        <v>4581</v>
      </c>
      <c r="G1993" s="380" t="s">
        <v>4549</v>
      </c>
      <c r="H1993" s="381">
        <v>44811</v>
      </c>
      <c r="I1993" s="382"/>
      <c r="J1993" s="380"/>
    </row>
    <row r="1994" spans="1:10" s="383" customFormat="1" ht="36" x14ac:dyDescent="0.25">
      <c r="A1994" s="377" t="s">
        <v>4582</v>
      </c>
      <c r="B1994" s="377" t="s">
        <v>395</v>
      </c>
      <c r="C1994" s="380" t="s">
        <v>395</v>
      </c>
      <c r="D1994" s="378" t="s">
        <v>395</v>
      </c>
      <c r="E1994" s="379" t="s">
        <v>4583</v>
      </c>
      <c r="F1994" s="377" t="s">
        <v>4584</v>
      </c>
      <c r="G1994" s="380" t="s">
        <v>852</v>
      </c>
      <c r="H1994" s="381">
        <v>44669</v>
      </c>
      <c r="I1994" s="382"/>
      <c r="J1994" s="380"/>
    </row>
    <row r="1995" spans="1:10" s="383" customFormat="1" ht="24" x14ac:dyDescent="0.25">
      <c r="A1995" s="377" t="s">
        <v>4585</v>
      </c>
      <c r="B1995" s="377" t="s">
        <v>395</v>
      </c>
      <c r="C1995" s="380" t="s">
        <v>395</v>
      </c>
      <c r="D1995" s="378" t="s">
        <v>395</v>
      </c>
      <c r="E1995" s="379" t="s">
        <v>4586</v>
      </c>
      <c r="F1995" s="377" t="s">
        <v>4587</v>
      </c>
      <c r="G1995" s="380" t="s">
        <v>4549</v>
      </c>
      <c r="H1995" s="381">
        <v>44726</v>
      </c>
      <c r="I1995" s="382"/>
      <c r="J1995" s="380"/>
    </row>
    <row r="1996" spans="1:10" s="383" customFormat="1" ht="36" x14ac:dyDescent="0.25">
      <c r="A1996" s="377" t="s">
        <v>4588</v>
      </c>
      <c r="B1996" s="377" t="s">
        <v>395</v>
      </c>
      <c r="C1996" s="380" t="s">
        <v>395</v>
      </c>
      <c r="D1996" s="378" t="s">
        <v>395</v>
      </c>
      <c r="E1996" s="379" t="s">
        <v>4589</v>
      </c>
      <c r="F1996" s="377" t="s">
        <v>4590</v>
      </c>
      <c r="G1996" s="380" t="s">
        <v>852</v>
      </c>
      <c r="H1996" s="381">
        <v>44677</v>
      </c>
      <c r="I1996" s="382"/>
      <c r="J1996" s="380"/>
    </row>
    <row r="1997" spans="1:10" s="383" customFormat="1" ht="36" x14ac:dyDescent="0.25">
      <c r="A1997" s="377" t="s">
        <v>4591</v>
      </c>
      <c r="B1997" s="377" t="s">
        <v>395</v>
      </c>
      <c r="C1997" s="380" t="s">
        <v>395</v>
      </c>
      <c r="D1997" s="378" t="s">
        <v>395</v>
      </c>
      <c r="E1997" s="379" t="s">
        <v>1314</v>
      </c>
      <c r="F1997" s="377" t="s">
        <v>1315</v>
      </c>
      <c r="G1997" s="380" t="s">
        <v>852</v>
      </c>
      <c r="H1997" s="381">
        <v>44572</v>
      </c>
      <c r="I1997" s="382"/>
      <c r="J1997" s="380"/>
    </row>
    <row r="1998" spans="1:10" s="383" customFormat="1" ht="36" x14ac:dyDescent="0.25">
      <c r="A1998" s="377" t="s">
        <v>1313</v>
      </c>
      <c r="B1998" s="377" t="s">
        <v>395</v>
      </c>
      <c r="C1998" s="380" t="s">
        <v>395</v>
      </c>
      <c r="D1998" s="378" t="s">
        <v>395</v>
      </c>
      <c r="E1998" s="379" t="s">
        <v>1314</v>
      </c>
      <c r="F1998" s="377" t="s">
        <v>4592</v>
      </c>
      <c r="G1998" s="380" t="s">
        <v>852</v>
      </c>
      <c r="H1998" s="381">
        <v>44572</v>
      </c>
      <c r="I1998" s="382"/>
      <c r="J1998" s="380"/>
    </row>
    <row r="1999" spans="1:10" s="383" customFormat="1" ht="36" x14ac:dyDescent="0.25">
      <c r="A1999" s="377" t="s">
        <v>4593</v>
      </c>
      <c r="B1999" s="377" t="s">
        <v>395</v>
      </c>
      <c r="C1999" s="380" t="s">
        <v>395</v>
      </c>
      <c r="D1999" s="378" t="s">
        <v>395</v>
      </c>
      <c r="E1999" s="379" t="s">
        <v>1314</v>
      </c>
      <c r="F1999" s="377" t="s">
        <v>4594</v>
      </c>
      <c r="G1999" s="380" t="s">
        <v>852</v>
      </c>
      <c r="H1999" s="381">
        <v>44651</v>
      </c>
      <c r="I1999" s="382"/>
      <c r="J1999" s="380"/>
    </row>
    <row r="2000" spans="1:10" s="383" customFormat="1" ht="36" x14ac:dyDescent="0.25">
      <c r="A2000" s="377" t="s">
        <v>4595</v>
      </c>
      <c r="B2000" s="377" t="s">
        <v>395</v>
      </c>
      <c r="C2000" s="380" t="s">
        <v>395</v>
      </c>
      <c r="D2000" s="378" t="s">
        <v>395</v>
      </c>
      <c r="E2000" s="379" t="s">
        <v>1314</v>
      </c>
      <c r="F2000" s="377" t="s">
        <v>1315</v>
      </c>
      <c r="G2000" s="380" t="s">
        <v>852</v>
      </c>
      <c r="H2000" s="381">
        <v>44651</v>
      </c>
      <c r="I2000" s="382"/>
      <c r="J2000" s="380"/>
    </row>
    <row r="2001" spans="1:10" s="383" customFormat="1" ht="36" x14ac:dyDescent="0.25">
      <c r="A2001" s="377" t="s">
        <v>1313</v>
      </c>
      <c r="B2001" s="377" t="s">
        <v>395</v>
      </c>
      <c r="C2001" s="380" t="s">
        <v>395</v>
      </c>
      <c r="D2001" s="378" t="s">
        <v>395</v>
      </c>
      <c r="E2001" s="379" t="s">
        <v>1314</v>
      </c>
      <c r="F2001" s="377" t="s">
        <v>4592</v>
      </c>
      <c r="G2001" s="380" t="s">
        <v>852</v>
      </c>
      <c r="H2001" s="381">
        <v>44655</v>
      </c>
      <c r="I2001" s="382"/>
      <c r="J2001" s="380"/>
    </row>
    <row r="2002" spans="1:10" s="383" customFormat="1" ht="36" x14ac:dyDescent="0.25">
      <c r="A2002" s="377" t="s">
        <v>4596</v>
      </c>
      <c r="B2002" s="377" t="s">
        <v>395</v>
      </c>
      <c r="C2002" s="380" t="s">
        <v>395</v>
      </c>
      <c r="D2002" s="378" t="s">
        <v>395</v>
      </c>
      <c r="E2002" s="379" t="s">
        <v>1314</v>
      </c>
      <c r="F2002" s="377" t="s">
        <v>4592</v>
      </c>
      <c r="G2002" s="380" t="s">
        <v>4549</v>
      </c>
      <c r="H2002" s="381">
        <v>44747</v>
      </c>
      <c r="I2002" s="382"/>
      <c r="J2002" s="380"/>
    </row>
    <row r="2003" spans="1:10" s="383" customFormat="1" ht="36" x14ac:dyDescent="0.25">
      <c r="A2003" s="377" t="s">
        <v>1313</v>
      </c>
      <c r="B2003" s="377" t="s">
        <v>395</v>
      </c>
      <c r="C2003" s="380" t="s">
        <v>395</v>
      </c>
      <c r="D2003" s="378" t="s">
        <v>395</v>
      </c>
      <c r="E2003" s="379" t="s">
        <v>1314</v>
      </c>
      <c r="F2003" s="377" t="s">
        <v>1315</v>
      </c>
      <c r="G2003" s="380" t="s">
        <v>4549</v>
      </c>
      <c r="H2003" s="381">
        <v>44778</v>
      </c>
      <c r="I2003" s="382"/>
      <c r="J2003" s="380"/>
    </row>
    <row r="2004" spans="1:10" s="383" customFormat="1" ht="36" x14ac:dyDescent="0.25">
      <c r="A2004" s="377" t="s">
        <v>4597</v>
      </c>
      <c r="B2004" s="377" t="s">
        <v>395</v>
      </c>
      <c r="C2004" s="380" t="s">
        <v>395</v>
      </c>
      <c r="D2004" s="378" t="s">
        <v>395</v>
      </c>
      <c r="E2004" s="379" t="s">
        <v>1314</v>
      </c>
      <c r="F2004" s="377" t="s">
        <v>4594</v>
      </c>
      <c r="G2004" s="380" t="s">
        <v>4549</v>
      </c>
      <c r="H2004" s="381">
        <v>44781</v>
      </c>
      <c r="I2004" s="382"/>
      <c r="J2004" s="380"/>
    </row>
    <row r="2005" spans="1:10" s="383" customFormat="1" ht="36" x14ac:dyDescent="0.25">
      <c r="A2005" s="377" t="s">
        <v>4598</v>
      </c>
      <c r="B2005" s="377" t="s">
        <v>395</v>
      </c>
      <c r="C2005" s="380" t="s">
        <v>395</v>
      </c>
      <c r="D2005" s="378" t="s">
        <v>395</v>
      </c>
      <c r="E2005" s="379" t="s">
        <v>4599</v>
      </c>
      <c r="F2005" s="377" t="s">
        <v>4600</v>
      </c>
      <c r="G2005" s="380" t="s">
        <v>852</v>
      </c>
      <c r="H2005" s="381">
        <v>44700</v>
      </c>
      <c r="I2005" s="382"/>
      <c r="J2005" s="380"/>
    </row>
    <row r="2006" spans="1:10" s="383" customFormat="1" ht="60" x14ac:dyDescent="0.25">
      <c r="A2006" s="377" t="s">
        <v>4601</v>
      </c>
      <c r="B2006" s="377" t="s">
        <v>395</v>
      </c>
      <c r="C2006" s="380" t="s">
        <v>395</v>
      </c>
      <c r="D2006" s="378" t="s">
        <v>395</v>
      </c>
      <c r="E2006" s="379" t="s">
        <v>3173</v>
      </c>
      <c r="F2006" s="377" t="s">
        <v>4602</v>
      </c>
      <c r="G2006" s="380" t="s">
        <v>4549</v>
      </c>
      <c r="H2006" s="381">
        <v>44693</v>
      </c>
      <c r="I2006" s="382"/>
      <c r="J2006" s="380"/>
    </row>
    <row r="2007" spans="1:10" s="383" customFormat="1" ht="36" x14ac:dyDescent="0.25">
      <c r="A2007" s="377" t="s">
        <v>4603</v>
      </c>
      <c r="B2007" s="377" t="s">
        <v>395</v>
      </c>
      <c r="C2007" s="380" t="s">
        <v>395</v>
      </c>
      <c r="D2007" s="378" t="s">
        <v>395</v>
      </c>
      <c r="E2007" s="379" t="s">
        <v>3173</v>
      </c>
      <c r="F2007" s="377" t="s">
        <v>4604</v>
      </c>
      <c r="G2007" s="380" t="s">
        <v>4549</v>
      </c>
      <c r="H2007" s="381">
        <v>44693</v>
      </c>
      <c r="I2007" s="382"/>
      <c r="J2007" s="380"/>
    </row>
    <row r="2008" spans="1:10" s="383" customFormat="1" ht="36" x14ac:dyDescent="0.25">
      <c r="A2008" s="377" t="s">
        <v>4605</v>
      </c>
      <c r="B2008" s="377" t="s">
        <v>395</v>
      </c>
      <c r="C2008" s="380" t="s">
        <v>395</v>
      </c>
      <c r="D2008" s="378" t="s">
        <v>395</v>
      </c>
      <c r="E2008" s="379" t="s">
        <v>3173</v>
      </c>
      <c r="F2008" s="377" t="s">
        <v>4606</v>
      </c>
      <c r="G2008" s="380" t="s">
        <v>4549</v>
      </c>
      <c r="H2008" s="381">
        <v>44699</v>
      </c>
      <c r="I2008" s="382"/>
      <c r="J2008" s="380"/>
    </row>
    <row r="2009" spans="1:10" s="383" customFormat="1" ht="36" x14ac:dyDescent="0.25">
      <c r="A2009" s="377" t="s">
        <v>4607</v>
      </c>
      <c r="B2009" s="377" t="s">
        <v>395</v>
      </c>
      <c r="C2009" s="380" t="s">
        <v>395</v>
      </c>
      <c r="D2009" s="378" t="s">
        <v>395</v>
      </c>
      <c r="E2009" s="379" t="s">
        <v>3173</v>
      </c>
      <c r="F2009" s="377" t="s">
        <v>4608</v>
      </c>
      <c r="G2009" s="380" t="s">
        <v>4549</v>
      </c>
      <c r="H2009" s="381">
        <v>44699</v>
      </c>
      <c r="I2009" s="382"/>
      <c r="J2009" s="380"/>
    </row>
    <row r="2010" spans="1:10" s="383" customFormat="1" ht="24" x14ac:dyDescent="0.25">
      <c r="A2010" s="377" t="s">
        <v>4609</v>
      </c>
      <c r="B2010" s="377" t="s">
        <v>395</v>
      </c>
      <c r="C2010" s="380" t="s">
        <v>395</v>
      </c>
      <c r="D2010" s="378" t="s">
        <v>395</v>
      </c>
      <c r="E2010" s="379" t="s">
        <v>3173</v>
      </c>
      <c r="F2010" s="377" t="s">
        <v>4610</v>
      </c>
      <c r="G2010" s="380" t="s">
        <v>4549</v>
      </c>
      <c r="H2010" s="381">
        <v>44712</v>
      </c>
      <c r="I2010" s="382"/>
      <c r="J2010" s="380"/>
    </row>
    <row r="2011" spans="1:10" s="383" customFormat="1" ht="36" x14ac:dyDescent="0.25">
      <c r="A2011" s="377" t="s">
        <v>4611</v>
      </c>
      <c r="B2011" s="377" t="s">
        <v>395</v>
      </c>
      <c r="C2011" s="380" t="s">
        <v>395</v>
      </c>
      <c r="D2011" s="378" t="s">
        <v>395</v>
      </c>
      <c r="E2011" s="379" t="s">
        <v>3173</v>
      </c>
      <c r="F2011" s="377" t="s">
        <v>4612</v>
      </c>
      <c r="G2011" s="380" t="s">
        <v>4549</v>
      </c>
      <c r="H2011" s="381">
        <v>44712</v>
      </c>
      <c r="I2011" s="382"/>
      <c r="J2011" s="380"/>
    </row>
    <row r="2012" spans="1:10" s="383" customFormat="1" ht="36" x14ac:dyDescent="0.25">
      <c r="A2012" s="377" t="s">
        <v>4613</v>
      </c>
      <c r="B2012" s="377" t="s">
        <v>395</v>
      </c>
      <c r="C2012" s="380" t="s">
        <v>395</v>
      </c>
      <c r="D2012" s="378" t="s">
        <v>395</v>
      </c>
      <c r="E2012" s="379" t="s">
        <v>3173</v>
      </c>
      <c r="F2012" s="377" t="s">
        <v>4614</v>
      </c>
      <c r="G2012" s="380" t="s">
        <v>4549</v>
      </c>
      <c r="H2012" s="381">
        <v>44712</v>
      </c>
      <c r="I2012" s="382"/>
      <c r="J2012" s="380"/>
    </row>
    <row r="2013" spans="1:10" s="383" customFormat="1" ht="48" x14ac:dyDescent="0.25">
      <c r="A2013" s="377" t="s">
        <v>4615</v>
      </c>
      <c r="B2013" s="377" t="s">
        <v>395</v>
      </c>
      <c r="C2013" s="380" t="s">
        <v>395</v>
      </c>
      <c r="D2013" s="378" t="s">
        <v>395</v>
      </c>
      <c r="E2013" s="379" t="s">
        <v>3173</v>
      </c>
      <c r="F2013" s="377" t="s">
        <v>4616</v>
      </c>
      <c r="G2013" s="380" t="s">
        <v>852</v>
      </c>
      <c r="H2013" s="381">
        <v>44747</v>
      </c>
      <c r="I2013" s="382"/>
      <c r="J2013" s="380"/>
    </row>
    <row r="2014" spans="1:10" s="383" customFormat="1" ht="36" x14ac:dyDescent="0.25">
      <c r="A2014" s="377" t="s">
        <v>4617</v>
      </c>
      <c r="B2014" s="377" t="s">
        <v>395</v>
      </c>
      <c r="C2014" s="380" t="s">
        <v>395</v>
      </c>
      <c r="D2014" s="378" t="s">
        <v>395</v>
      </c>
      <c r="E2014" s="379" t="s">
        <v>4618</v>
      </c>
      <c r="F2014" s="377" t="s">
        <v>4619</v>
      </c>
      <c r="G2014" s="380" t="s">
        <v>4549</v>
      </c>
      <c r="H2014" s="381">
        <v>44790</v>
      </c>
      <c r="I2014" s="382"/>
      <c r="J2014" s="380"/>
    </row>
    <row r="2015" spans="1:10" s="383" customFormat="1" ht="36" x14ac:dyDescent="0.25">
      <c r="A2015" s="377" t="s">
        <v>4620</v>
      </c>
      <c r="B2015" s="377" t="s">
        <v>395</v>
      </c>
      <c r="C2015" s="380" t="s">
        <v>395</v>
      </c>
      <c r="D2015" s="378" t="s">
        <v>395</v>
      </c>
      <c r="E2015" s="379" t="s">
        <v>4621</v>
      </c>
      <c r="F2015" s="377" t="s">
        <v>1291</v>
      </c>
      <c r="G2015" s="380" t="s">
        <v>852</v>
      </c>
      <c r="H2015" s="381">
        <v>44627</v>
      </c>
      <c r="I2015" s="382"/>
      <c r="J2015" s="380"/>
    </row>
    <row r="2016" spans="1:10" s="383" customFormat="1" ht="36" x14ac:dyDescent="0.25">
      <c r="A2016" s="377" t="s">
        <v>4622</v>
      </c>
      <c r="B2016" s="377" t="s">
        <v>395</v>
      </c>
      <c r="C2016" s="380" t="s">
        <v>395</v>
      </c>
      <c r="D2016" s="378" t="s">
        <v>395</v>
      </c>
      <c r="E2016" s="379" t="s">
        <v>4623</v>
      </c>
      <c r="F2016" s="377" t="s">
        <v>4624</v>
      </c>
      <c r="G2016" s="380" t="s">
        <v>852</v>
      </c>
      <c r="H2016" s="381">
        <v>44734</v>
      </c>
      <c r="I2016" s="382"/>
      <c r="J2016" s="380"/>
    </row>
    <row r="2017" spans="1:10" s="383" customFormat="1" ht="36" x14ac:dyDescent="0.25">
      <c r="A2017" s="377" t="s">
        <v>4625</v>
      </c>
      <c r="B2017" s="377" t="s">
        <v>395</v>
      </c>
      <c r="C2017" s="380" t="s">
        <v>395</v>
      </c>
      <c r="D2017" s="378" t="s">
        <v>395</v>
      </c>
      <c r="E2017" s="379" t="s">
        <v>1304</v>
      </c>
      <c r="F2017" s="377" t="s">
        <v>4626</v>
      </c>
      <c r="G2017" s="380" t="s">
        <v>4549</v>
      </c>
      <c r="H2017" s="381">
        <v>44755</v>
      </c>
      <c r="I2017" s="382"/>
      <c r="J2017" s="380"/>
    </row>
    <row r="2018" spans="1:10" s="383" customFormat="1" ht="36" x14ac:dyDescent="0.25">
      <c r="A2018" s="377" t="s">
        <v>4627</v>
      </c>
      <c r="B2018" s="377" t="s">
        <v>395</v>
      </c>
      <c r="C2018" s="380" t="s">
        <v>395</v>
      </c>
      <c r="D2018" s="378" t="s">
        <v>395</v>
      </c>
      <c r="E2018" s="379" t="s">
        <v>4628</v>
      </c>
      <c r="F2018" s="377" t="s">
        <v>4629</v>
      </c>
      <c r="G2018" s="380" t="s">
        <v>852</v>
      </c>
      <c r="H2018" s="381">
        <v>44627</v>
      </c>
      <c r="I2018" s="382"/>
      <c r="J2018" s="380"/>
    </row>
    <row r="2019" spans="1:10" s="383" customFormat="1" ht="36" x14ac:dyDescent="0.25">
      <c r="A2019" s="377" t="s">
        <v>4630</v>
      </c>
      <c r="B2019" s="377" t="s">
        <v>395</v>
      </c>
      <c r="C2019" s="380" t="s">
        <v>395</v>
      </c>
      <c r="D2019" s="378" t="s">
        <v>395</v>
      </c>
      <c r="E2019" s="379" t="s">
        <v>1296</v>
      </c>
      <c r="F2019" s="377" t="s">
        <v>1273</v>
      </c>
      <c r="G2019" s="380" t="s">
        <v>852</v>
      </c>
      <c r="H2019" s="381">
        <v>44572</v>
      </c>
      <c r="I2019" s="382"/>
      <c r="J2019" s="380"/>
    </row>
    <row r="2020" spans="1:10" s="383" customFormat="1" ht="36" x14ac:dyDescent="0.25">
      <c r="A2020" s="377" t="s">
        <v>4631</v>
      </c>
      <c r="B2020" s="377" t="s">
        <v>395</v>
      </c>
      <c r="C2020" s="380" t="s">
        <v>395</v>
      </c>
      <c r="D2020" s="378" t="s">
        <v>395</v>
      </c>
      <c r="E2020" s="379" t="s">
        <v>1296</v>
      </c>
      <c r="F2020" s="377" t="s">
        <v>4632</v>
      </c>
      <c r="G2020" s="380" t="s">
        <v>852</v>
      </c>
      <c r="H2020" s="381">
        <v>44572</v>
      </c>
      <c r="I2020" s="382"/>
      <c r="J2020" s="380"/>
    </row>
    <row r="2021" spans="1:10" s="383" customFormat="1" ht="36" x14ac:dyDescent="0.25">
      <c r="A2021" s="377" t="s">
        <v>4620</v>
      </c>
      <c r="B2021" s="377" t="s">
        <v>395</v>
      </c>
      <c r="C2021" s="380" t="s">
        <v>395</v>
      </c>
      <c r="D2021" s="378" t="s">
        <v>395</v>
      </c>
      <c r="E2021" s="379" t="s">
        <v>1296</v>
      </c>
      <c r="F2021" s="377" t="s">
        <v>4633</v>
      </c>
      <c r="G2021" s="380" t="s">
        <v>852</v>
      </c>
      <c r="H2021" s="381">
        <v>44607</v>
      </c>
      <c r="I2021" s="382"/>
      <c r="J2021" s="380"/>
    </row>
    <row r="2022" spans="1:10" s="383" customFormat="1" ht="36" x14ac:dyDescent="0.25">
      <c r="A2022" s="377" t="s">
        <v>4634</v>
      </c>
      <c r="B2022" s="377" t="s">
        <v>395</v>
      </c>
      <c r="C2022" s="380" t="s">
        <v>395</v>
      </c>
      <c r="D2022" s="378" t="s">
        <v>395</v>
      </c>
      <c r="E2022" s="379" t="s">
        <v>1296</v>
      </c>
      <c r="F2022" s="377" t="s">
        <v>1273</v>
      </c>
      <c r="G2022" s="380" t="s">
        <v>852</v>
      </c>
      <c r="H2022" s="381">
        <v>44651</v>
      </c>
      <c r="I2022" s="382"/>
      <c r="J2022" s="380"/>
    </row>
    <row r="2023" spans="1:10" s="383" customFormat="1" ht="36" x14ac:dyDescent="0.25">
      <c r="A2023" s="377" t="s">
        <v>4635</v>
      </c>
      <c r="B2023" s="377" t="s">
        <v>395</v>
      </c>
      <c r="C2023" s="380" t="s">
        <v>395</v>
      </c>
      <c r="D2023" s="378" t="s">
        <v>395</v>
      </c>
      <c r="E2023" s="379" t="s">
        <v>1296</v>
      </c>
      <c r="F2023" s="377" t="s">
        <v>1312</v>
      </c>
      <c r="G2023" s="380" t="s">
        <v>852</v>
      </c>
      <c r="H2023" s="381">
        <v>44651</v>
      </c>
      <c r="I2023" s="382"/>
      <c r="J2023" s="380"/>
    </row>
    <row r="2024" spans="1:10" s="383" customFormat="1" ht="36" x14ac:dyDescent="0.25">
      <c r="A2024" s="377" t="s">
        <v>4631</v>
      </c>
      <c r="B2024" s="377" t="s">
        <v>395</v>
      </c>
      <c r="C2024" s="380" t="s">
        <v>395</v>
      </c>
      <c r="D2024" s="378" t="s">
        <v>395</v>
      </c>
      <c r="E2024" s="379" t="s">
        <v>1296</v>
      </c>
      <c r="F2024" s="377" t="s">
        <v>4632</v>
      </c>
      <c r="G2024" s="380" t="s">
        <v>852</v>
      </c>
      <c r="H2024" s="381">
        <v>44655</v>
      </c>
      <c r="I2024" s="382"/>
      <c r="J2024" s="380"/>
    </row>
    <row r="2025" spans="1:10" s="383" customFormat="1" ht="36" x14ac:dyDescent="0.25">
      <c r="A2025" s="377" t="s">
        <v>4636</v>
      </c>
      <c r="B2025" s="377" t="s">
        <v>395</v>
      </c>
      <c r="C2025" s="380" t="s">
        <v>395</v>
      </c>
      <c r="D2025" s="378" t="s">
        <v>395</v>
      </c>
      <c r="E2025" s="379" t="s">
        <v>1296</v>
      </c>
      <c r="F2025" s="377" t="s">
        <v>4637</v>
      </c>
      <c r="G2025" s="380" t="s">
        <v>852</v>
      </c>
      <c r="H2025" s="381">
        <v>44719</v>
      </c>
      <c r="I2025" s="382"/>
      <c r="J2025" s="380"/>
    </row>
    <row r="2026" spans="1:10" s="383" customFormat="1" ht="36" x14ac:dyDescent="0.25">
      <c r="A2026" s="377" t="s">
        <v>4638</v>
      </c>
      <c r="B2026" s="377" t="s">
        <v>395</v>
      </c>
      <c r="C2026" s="380" t="s">
        <v>395</v>
      </c>
      <c r="D2026" s="378" t="s">
        <v>395</v>
      </c>
      <c r="E2026" s="379" t="s">
        <v>1296</v>
      </c>
      <c r="F2026" s="377" t="s">
        <v>4632</v>
      </c>
      <c r="G2026" s="380" t="s">
        <v>4549</v>
      </c>
      <c r="H2026" s="381">
        <v>44747</v>
      </c>
      <c r="I2026" s="382"/>
      <c r="J2026" s="380"/>
    </row>
    <row r="2027" spans="1:10" s="383" customFormat="1" ht="36" x14ac:dyDescent="0.25">
      <c r="A2027" s="377" t="s">
        <v>4639</v>
      </c>
      <c r="B2027" s="377" t="s">
        <v>395</v>
      </c>
      <c r="C2027" s="380" t="s">
        <v>395</v>
      </c>
      <c r="D2027" s="378" t="s">
        <v>395</v>
      </c>
      <c r="E2027" s="379" t="s">
        <v>1296</v>
      </c>
      <c r="F2027" s="377" t="s">
        <v>1312</v>
      </c>
      <c r="G2027" s="380" t="s">
        <v>4549</v>
      </c>
      <c r="H2027" s="381">
        <v>44778</v>
      </c>
      <c r="I2027" s="382"/>
      <c r="J2027" s="380"/>
    </row>
    <row r="2028" spans="1:10" s="383" customFormat="1" ht="36" x14ac:dyDescent="0.25">
      <c r="A2028" s="377" t="s">
        <v>4631</v>
      </c>
      <c r="B2028" s="377" t="s">
        <v>395</v>
      </c>
      <c r="C2028" s="380" t="s">
        <v>395</v>
      </c>
      <c r="D2028" s="378" t="s">
        <v>395</v>
      </c>
      <c r="E2028" s="379" t="s">
        <v>1296</v>
      </c>
      <c r="F2028" s="377" t="s">
        <v>1273</v>
      </c>
      <c r="G2028" s="380" t="s">
        <v>4549</v>
      </c>
      <c r="H2028" s="381">
        <v>44778</v>
      </c>
      <c r="I2028" s="382"/>
      <c r="J2028" s="380"/>
    </row>
    <row r="2029" spans="1:10" s="383" customFormat="1" ht="36" x14ac:dyDescent="0.25">
      <c r="A2029" s="377" t="s">
        <v>4640</v>
      </c>
      <c r="B2029" s="377" t="s">
        <v>395</v>
      </c>
      <c r="C2029" s="380" t="s">
        <v>395</v>
      </c>
      <c r="D2029" s="378" t="s">
        <v>395</v>
      </c>
      <c r="E2029" s="379" t="s">
        <v>1339</v>
      </c>
      <c r="F2029" s="377" t="s">
        <v>4641</v>
      </c>
      <c r="G2029" s="380" t="s">
        <v>4549</v>
      </c>
      <c r="H2029" s="381">
        <v>44699</v>
      </c>
      <c r="I2029" s="382"/>
      <c r="J2029" s="380"/>
    </row>
    <row r="2030" spans="1:10" s="383" customFormat="1" ht="36" x14ac:dyDescent="0.25">
      <c r="A2030" s="377" t="s">
        <v>4642</v>
      </c>
      <c r="B2030" s="377" t="s">
        <v>395</v>
      </c>
      <c r="C2030" s="380" t="s">
        <v>395</v>
      </c>
      <c r="D2030" s="378" t="s">
        <v>395</v>
      </c>
      <c r="E2030" s="379" t="s">
        <v>1339</v>
      </c>
      <c r="F2030" s="377" t="s">
        <v>4643</v>
      </c>
      <c r="G2030" s="380" t="s">
        <v>4549</v>
      </c>
      <c r="H2030" s="381">
        <v>44699</v>
      </c>
      <c r="I2030" s="382"/>
      <c r="J2030" s="380"/>
    </row>
    <row r="2031" spans="1:10" s="383" customFormat="1" ht="36" x14ac:dyDescent="0.25">
      <c r="A2031" s="377" t="s">
        <v>4644</v>
      </c>
      <c r="B2031" s="377" t="s">
        <v>395</v>
      </c>
      <c r="C2031" s="380" t="s">
        <v>395</v>
      </c>
      <c r="D2031" s="378" t="s">
        <v>395</v>
      </c>
      <c r="E2031" s="379" t="s">
        <v>1339</v>
      </c>
      <c r="F2031" s="377" t="s">
        <v>4645</v>
      </c>
      <c r="G2031" s="380" t="s">
        <v>4549</v>
      </c>
      <c r="H2031" s="381">
        <v>44712</v>
      </c>
      <c r="I2031" s="382"/>
      <c r="J2031" s="380"/>
    </row>
    <row r="2032" spans="1:10" s="383" customFormat="1" ht="24" x14ac:dyDescent="0.25">
      <c r="A2032" s="377" t="s">
        <v>4646</v>
      </c>
      <c r="B2032" s="377" t="s">
        <v>395</v>
      </c>
      <c r="C2032" s="380" t="s">
        <v>395</v>
      </c>
      <c r="D2032" s="378" t="s">
        <v>395</v>
      </c>
      <c r="E2032" s="379" t="s">
        <v>1339</v>
      </c>
      <c r="F2032" s="377" t="s">
        <v>4647</v>
      </c>
      <c r="G2032" s="380" t="s">
        <v>4549</v>
      </c>
      <c r="H2032" s="381">
        <v>44712</v>
      </c>
      <c r="I2032" s="382"/>
      <c r="J2032" s="380"/>
    </row>
    <row r="2033" spans="1:10" s="383" customFormat="1" ht="48" x14ac:dyDescent="0.25">
      <c r="A2033" s="377" t="s">
        <v>4648</v>
      </c>
      <c r="B2033" s="377" t="s">
        <v>395</v>
      </c>
      <c r="C2033" s="380" t="s">
        <v>395</v>
      </c>
      <c r="D2033" s="378" t="s">
        <v>395</v>
      </c>
      <c r="E2033" s="379" t="s">
        <v>1324</v>
      </c>
      <c r="F2033" s="377" t="s">
        <v>1317</v>
      </c>
      <c r="G2033" s="380" t="s">
        <v>852</v>
      </c>
      <c r="H2033" s="381">
        <v>44607</v>
      </c>
      <c r="I2033" s="382"/>
      <c r="J2033" s="380"/>
    </row>
    <row r="2034" spans="1:10" s="383" customFormat="1" ht="24" x14ac:dyDescent="0.25">
      <c r="A2034" s="377" t="s">
        <v>4649</v>
      </c>
      <c r="B2034" s="377" t="s">
        <v>395</v>
      </c>
      <c r="C2034" s="380" t="s">
        <v>395</v>
      </c>
      <c r="D2034" s="378" t="s">
        <v>395</v>
      </c>
      <c r="E2034" s="379" t="s">
        <v>1324</v>
      </c>
      <c r="F2034" s="377" t="s">
        <v>4650</v>
      </c>
      <c r="G2034" s="380" t="s">
        <v>852</v>
      </c>
      <c r="H2034" s="381">
        <v>44651</v>
      </c>
      <c r="I2034" s="382"/>
      <c r="J2034" s="380"/>
    </row>
    <row r="2035" spans="1:10" s="383" customFormat="1" ht="48" x14ac:dyDescent="0.25">
      <c r="A2035" s="377" t="s">
        <v>4648</v>
      </c>
      <c r="B2035" s="377" t="s">
        <v>395</v>
      </c>
      <c r="C2035" s="380" t="s">
        <v>395</v>
      </c>
      <c r="D2035" s="378" t="s">
        <v>395</v>
      </c>
      <c r="E2035" s="379" t="s">
        <v>1324</v>
      </c>
      <c r="F2035" s="377" t="s">
        <v>1317</v>
      </c>
      <c r="G2035" s="380" t="s">
        <v>852</v>
      </c>
      <c r="H2035" s="381">
        <v>44701</v>
      </c>
      <c r="I2035" s="382"/>
      <c r="J2035" s="380"/>
    </row>
    <row r="2036" spans="1:10" s="383" customFormat="1" ht="36" x14ac:dyDescent="0.25">
      <c r="A2036" s="377" t="s">
        <v>4651</v>
      </c>
      <c r="B2036" s="377" t="s">
        <v>395</v>
      </c>
      <c r="C2036" s="380" t="s">
        <v>395</v>
      </c>
      <c r="D2036" s="378" t="s">
        <v>395</v>
      </c>
      <c r="E2036" s="379" t="s">
        <v>1324</v>
      </c>
      <c r="F2036" s="377" t="s">
        <v>4629</v>
      </c>
      <c r="G2036" s="380" t="s">
        <v>852</v>
      </c>
      <c r="H2036" s="381">
        <v>44719</v>
      </c>
      <c r="I2036" s="382"/>
      <c r="J2036" s="380"/>
    </row>
    <row r="2037" spans="1:10" s="383" customFormat="1" ht="36" x14ac:dyDescent="0.25">
      <c r="A2037" s="377" t="s">
        <v>4652</v>
      </c>
      <c r="B2037" s="377" t="s">
        <v>395</v>
      </c>
      <c r="C2037" s="380" t="s">
        <v>395</v>
      </c>
      <c r="D2037" s="378" t="s">
        <v>395</v>
      </c>
      <c r="E2037" s="379" t="s">
        <v>1324</v>
      </c>
      <c r="F2037" s="377" t="s">
        <v>4653</v>
      </c>
      <c r="G2037" s="380" t="s">
        <v>4549</v>
      </c>
      <c r="H2037" s="381">
        <v>44742</v>
      </c>
      <c r="I2037" s="382"/>
      <c r="J2037" s="380"/>
    </row>
    <row r="2038" spans="1:10" s="383" customFormat="1" ht="24" x14ac:dyDescent="0.25">
      <c r="A2038" s="377" t="s">
        <v>4654</v>
      </c>
      <c r="B2038" s="377" t="s">
        <v>395</v>
      </c>
      <c r="C2038" s="380" t="s">
        <v>395</v>
      </c>
      <c r="D2038" s="378" t="s">
        <v>395</v>
      </c>
      <c r="E2038" s="379" t="s">
        <v>1324</v>
      </c>
      <c r="F2038" s="377" t="s">
        <v>4650</v>
      </c>
      <c r="G2038" s="380" t="s">
        <v>4549</v>
      </c>
      <c r="H2038" s="381">
        <v>44750</v>
      </c>
      <c r="I2038" s="382"/>
      <c r="J2038" s="380"/>
    </row>
    <row r="2039" spans="1:10" s="383" customFormat="1" ht="36" x14ac:dyDescent="0.25">
      <c r="A2039" s="377" t="s">
        <v>4655</v>
      </c>
      <c r="B2039" s="377" t="s">
        <v>395</v>
      </c>
      <c r="C2039" s="380" t="s">
        <v>395</v>
      </c>
      <c r="D2039" s="378" t="s">
        <v>395</v>
      </c>
      <c r="E2039" s="379" t="s">
        <v>4656</v>
      </c>
      <c r="F2039" s="377" t="s">
        <v>4633</v>
      </c>
      <c r="G2039" s="380" t="s">
        <v>4549</v>
      </c>
      <c r="H2039" s="381">
        <v>44776</v>
      </c>
      <c r="I2039" s="382"/>
      <c r="J2039" s="380"/>
    </row>
    <row r="2040" spans="1:10" s="383" customFormat="1" ht="36" x14ac:dyDescent="0.25">
      <c r="A2040" s="377" t="s">
        <v>4657</v>
      </c>
      <c r="B2040" s="377" t="s">
        <v>395</v>
      </c>
      <c r="C2040" s="380" t="s">
        <v>395</v>
      </c>
      <c r="D2040" s="378" t="s">
        <v>395</v>
      </c>
      <c r="E2040" s="379" t="s">
        <v>1277</v>
      </c>
      <c r="F2040" s="377" t="s">
        <v>4658</v>
      </c>
      <c r="G2040" s="380" t="s">
        <v>4549</v>
      </c>
      <c r="H2040" s="381">
        <v>44699</v>
      </c>
      <c r="I2040" s="382"/>
      <c r="J2040" s="380"/>
    </row>
    <row r="2041" spans="1:10" s="383" customFormat="1" ht="24" x14ac:dyDescent="0.25">
      <c r="A2041" s="377" t="s">
        <v>4659</v>
      </c>
      <c r="B2041" s="377" t="s">
        <v>395</v>
      </c>
      <c r="C2041" s="380" t="s">
        <v>395</v>
      </c>
      <c r="D2041" s="378" t="s">
        <v>395</v>
      </c>
      <c r="E2041" s="379" t="s">
        <v>1277</v>
      </c>
      <c r="F2041" s="377" t="s">
        <v>4660</v>
      </c>
      <c r="G2041" s="380" t="s">
        <v>4549</v>
      </c>
      <c r="H2041" s="381">
        <v>44699</v>
      </c>
      <c r="I2041" s="382"/>
      <c r="J2041" s="380"/>
    </row>
    <row r="2042" spans="1:10" s="383" customFormat="1" ht="36" x14ac:dyDescent="0.25">
      <c r="A2042" s="377" t="s">
        <v>4661</v>
      </c>
      <c r="B2042" s="377" t="s">
        <v>395</v>
      </c>
      <c r="C2042" s="380" t="s">
        <v>395</v>
      </c>
      <c r="D2042" s="378" t="s">
        <v>395</v>
      </c>
      <c r="E2042" s="379" t="s">
        <v>1277</v>
      </c>
      <c r="F2042" s="377" t="s">
        <v>4662</v>
      </c>
      <c r="G2042" s="380" t="s">
        <v>4549</v>
      </c>
      <c r="H2042" s="381">
        <v>44700</v>
      </c>
      <c r="I2042" s="382"/>
      <c r="J2042" s="380"/>
    </row>
    <row r="2043" spans="1:10" s="383" customFormat="1" ht="24" x14ac:dyDescent="0.25">
      <c r="A2043" s="377" t="s">
        <v>4663</v>
      </c>
      <c r="B2043" s="377" t="s">
        <v>395</v>
      </c>
      <c r="C2043" s="380" t="s">
        <v>395</v>
      </c>
      <c r="D2043" s="378" t="s">
        <v>395</v>
      </c>
      <c r="E2043" s="379" t="s">
        <v>1277</v>
      </c>
      <c r="F2043" s="377" t="s">
        <v>4660</v>
      </c>
      <c r="G2043" s="380" t="s">
        <v>4549</v>
      </c>
      <c r="H2043" s="381">
        <v>44721</v>
      </c>
      <c r="I2043" s="382"/>
      <c r="J2043" s="380"/>
    </row>
    <row r="2044" spans="1:10" s="383" customFormat="1" ht="36" x14ac:dyDescent="0.25">
      <c r="A2044" s="377" t="s">
        <v>4664</v>
      </c>
      <c r="B2044" s="377" t="s">
        <v>395</v>
      </c>
      <c r="C2044" s="380" t="s">
        <v>395</v>
      </c>
      <c r="D2044" s="378" t="s">
        <v>395</v>
      </c>
      <c r="E2044" s="379" t="s">
        <v>4665</v>
      </c>
      <c r="F2044" s="377" t="s">
        <v>4666</v>
      </c>
      <c r="G2044" s="380" t="s">
        <v>4549</v>
      </c>
      <c r="H2044" s="381">
        <v>44735</v>
      </c>
      <c r="I2044" s="382"/>
      <c r="J2044" s="380"/>
    </row>
    <row r="2045" spans="1:10" s="383" customFormat="1" ht="36" x14ac:dyDescent="0.25">
      <c r="A2045" s="377" t="s">
        <v>4667</v>
      </c>
      <c r="B2045" s="377" t="s">
        <v>395</v>
      </c>
      <c r="C2045" s="380" t="s">
        <v>395</v>
      </c>
      <c r="D2045" s="378" t="s">
        <v>395</v>
      </c>
      <c r="E2045" s="379" t="s">
        <v>4665</v>
      </c>
      <c r="F2045" s="377" t="s">
        <v>4666</v>
      </c>
      <c r="G2045" s="380" t="s">
        <v>4549</v>
      </c>
      <c r="H2045" s="381">
        <v>44749</v>
      </c>
      <c r="I2045" s="382"/>
      <c r="J2045" s="380"/>
    </row>
    <row r="2046" spans="1:10" s="383" customFormat="1" ht="36" x14ac:dyDescent="0.25">
      <c r="A2046" s="377" t="s">
        <v>4668</v>
      </c>
      <c r="B2046" s="377" t="s">
        <v>395</v>
      </c>
      <c r="C2046" s="380" t="s">
        <v>395</v>
      </c>
      <c r="D2046" s="378" t="s">
        <v>395</v>
      </c>
      <c r="E2046" s="379" t="s">
        <v>2190</v>
      </c>
      <c r="F2046" s="377" t="s">
        <v>4600</v>
      </c>
      <c r="G2046" s="380" t="s">
        <v>852</v>
      </c>
      <c r="H2046" s="381">
        <v>44699</v>
      </c>
      <c r="I2046" s="382"/>
      <c r="J2046" s="380"/>
    </row>
    <row r="2047" spans="1:10" s="383" customFormat="1" ht="36" x14ac:dyDescent="0.25">
      <c r="A2047" s="377" t="s">
        <v>4669</v>
      </c>
      <c r="B2047" s="377" t="s">
        <v>395</v>
      </c>
      <c r="C2047" s="380" t="s">
        <v>395</v>
      </c>
      <c r="D2047" s="378" t="s">
        <v>395</v>
      </c>
      <c r="E2047" s="379" t="s">
        <v>2190</v>
      </c>
      <c r="F2047" s="377" t="s">
        <v>4670</v>
      </c>
      <c r="G2047" s="380" t="s">
        <v>4549</v>
      </c>
      <c r="H2047" s="381">
        <v>44712</v>
      </c>
      <c r="I2047" s="382"/>
      <c r="J2047" s="380"/>
    </row>
    <row r="2048" spans="1:10" s="383" customFormat="1" ht="36" x14ac:dyDescent="0.25">
      <c r="A2048" s="377" t="s">
        <v>4671</v>
      </c>
      <c r="B2048" s="377" t="s">
        <v>395</v>
      </c>
      <c r="C2048" s="380" t="s">
        <v>395</v>
      </c>
      <c r="D2048" s="378" t="s">
        <v>395</v>
      </c>
      <c r="E2048" s="379" t="s">
        <v>2190</v>
      </c>
      <c r="F2048" s="377" t="s">
        <v>4672</v>
      </c>
      <c r="G2048" s="380" t="s">
        <v>4549</v>
      </c>
      <c r="H2048" s="381">
        <v>44756</v>
      </c>
      <c r="I2048" s="382"/>
      <c r="J2048" s="380"/>
    </row>
    <row r="2049" spans="1:10" s="383" customFormat="1" ht="36" x14ac:dyDescent="0.25">
      <c r="A2049" s="377" t="s">
        <v>4673</v>
      </c>
      <c r="B2049" s="377" t="s">
        <v>395</v>
      </c>
      <c r="C2049" s="380" t="s">
        <v>395</v>
      </c>
      <c r="D2049" s="378" t="s">
        <v>395</v>
      </c>
      <c r="E2049" s="379" t="s">
        <v>2190</v>
      </c>
      <c r="F2049" s="377" t="s">
        <v>4674</v>
      </c>
      <c r="G2049" s="380" t="s">
        <v>4549</v>
      </c>
      <c r="H2049" s="381">
        <v>44788</v>
      </c>
      <c r="I2049" s="382"/>
      <c r="J2049" s="380"/>
    </row>
    <row r="2050" spans="1:10" s="383" customFormat="1" ht="36" x14ac:dyDescent="0.25">
      <c r="A2050" s="377" t="s">
        <v>4675</v>
      </c>
      <c r="B2050" s="377" t="s">
        <v>395</v>
      </c>
      <c r="C2050" s="380" t="s">
        <v>395</v>
      </c>
      <c r="D2050" s="378" t="s">
        <v>395</v>
      </c>
      <c r="E2050" s="379" t="s">
        <v>1269</v>
      </c>
      <c r="F2050" s="377" t="s">
        <v>4676</v>
      </c>
      <c r="G2050" s="380" t="s">
        <v>4549</v>
      </c>
      <c r="H2050" s="381">
        <v>44693</v>
      </c>
      <c r="I2050" s="382"/>
      <c r="J2050" s="380"/>
    </row>
    <row r="2051" spans="1:10" s="383" customFormat="1" ht="24" x14ac:dyDescent="0.25">
      <c r="A2051" s="377" t="s">
        <v>4677</v>
      </c>
      <c r="B2051" s="377" t="s">
        <v>395</v>
      </c>
      <c r="C2051" s="380" t="s">
        <v>395</v>
      </c>
      <c r="D2051" s="378" t="s">
        <v>395</v>
      </c>
      <c r="E2051" s="379" t="s">
        <v>1269</v>
      </c>
      <c r="F2051" s="377" t="s">
        <v>4678</v>
      </c>
      <c r="G2051" s="380" t="s">
        <v>4549</v>
      </c>
      <c r="H2051" s="381">
        <v>44699</v>
      </c>
      <c r="I2051" s="382"/>
      <c r="J2051" s="380"/>
    </row>
    <row r="2052" spans="1:10" s="383" customFormat="1" ht="23.25" customHeight="1" x14ac:dyDescent="0.25">
      <c r="A2052" s="377" t="s">
        <v>4679</v>
      </c>
      <c r="B2052" s="377" t="s">
        <v>395</v>
      </c>
      <c r="C2052" s="380" t="s">
        <v>395</v>
      </c>
      <c r="D2052" s="378" t="s">
        <v>395</v>
      </c>
      <c r="E2052" s="379" t="s">
        <v>1269</v>
      </c>
      <c r="F2052" s="377" t="s">
        <v>1337</v>
      </c>
      <c r="G2052" s="380" t="s">
        <v>4549</v>
      </c>
      <c r="H2052" s="381">
        <v>44699</v>
      </c>
      <c r="I2052" s="382"/>
      <c r="J2052" s="380"/>
    </row>
    <row r="2053" spans="1:10" s="383" customFormat="1" ht="36" x14ac:dyDescent="0.25">
      <c r="A2053" s="377" t="s">
        <v>4680</v>
      </c>
      <c r="B2053" s="377" t="s">
        <v>395</v>
      </c>
      <c r="C2053" s="380" t="s">
        <v>395</v>
      </c>
      <c r="D2053" s="378" t="s">
        <v>395</v>
      </c>
      <c r="E2053" s="379" t="s">
        <v>1269</v>
      </c>
      <c r="F2053" s="377" t="s">
        <v>4681</v>
      </c>
      <c r="G2053" s="380" t="s">
        <v>4549</v>
      </c>
      <c r="H2053" s="381">
        <v>44712</v>
      </c>
      <c r="I2053" s="382"/>
      <c r="J2053" s="380"/>
    </row>
    <row r="2054" spans="1:10" s="383" customFormat="1" ht="36" x14ac:dyDescent="0.25">
      <c r="A2054" s="377" t="s">
        <v>4682</v>
      </c>
      <c r="B2054" s="377" t="s">
        <v>395</v>
      </c>
      <c r="C2054" s="380" t="s">
        <v>395</v>
      </c>
      <c r="D2054" s="378" t="s">
        <v>395</v>
      </c>
      <c r="E2054" s="379" t="s">
        <v>1269</v>
      </c>
      <c r="F2054" s="377" t="s">
        <v>4683</v>
      </c>
      <c r="G2054" s="380" t="s">
        <v>4549</v>
      </c>
      <c r="H2054" s="381">
        <v>44712</v>
      </c>
      <c r="I2054" s="382"/>
      <c r="J2054" s="380"/>
    </row>
    <row r="2055" spans="1:10" s="383" customFormat="1" ht="36" x14ac:dyDescent="0.25">
      <c r="A2055" s="377" t="s">
        <v>4684</v>
      </c>
      <c r="B2055" s="377" t="s">
        <v>395</v>
      </c>
      <c r="C2055" s="380" t="s">
        <v>395</v>
      </c>
      <c r="D2055" s="378" t="s">
        <v>395</v>
      </c>
      <c r="E2055" s="379" t="s">
        <v>1269</v>
      </c>
      <c r="F2055" s="377" t="s">
        <v>4685</v>
      </c>
      <c r="G2055" s="380" t="s">
        <v>852</v>
      </c>
      <c r="H2055" s="381">
        <v>44736</v>
      </c>
      <c r="I2055" s="382"/>
      <c r="J2055" s="380"/>
    </row>
    <row r="2056" spans="1:10" s="383" customFormat="1" ht="36" x14ac:dyDescent="0.25">
      <c r="A2056" s="377" t="s">
        <v>4686</v>
      </c>
      <c r="B2056" s="377" t="s">
        <v>395</v>
      </c>
      <c r="C2056" s="380" t="s">
        <v>395</v>
      </c>
      <c r="D2056" s="378" t="s">
        <v>395</v>
      </c>
      <c r="E2056" s="379" t="s">
        <v>1269</v>
      </c>
      <c r="F2056" s="377" t="s">
        <v>1291</v>
      </c>
      <c r="G2056" s="380" t="s">
        <v>852</v>
      </c>
      <c r="H2056" s="381">
        <v>44776</v>
      </c>
      <c r="I2056" s="382"/>
      <c r="J2056" s="380"/>
    </row>
    <row r="2057" spans="1:10" s="383" customFormat="1" ht="36" x14ac:dyDescent="0.25">
      <c r="A2057" s="377" t="s">
        <v>4687</v>
      </c>
      <c r="B2057" s="377" t="s">
        <v>395</v>
      </c>
      <c r="C2057" s="380" t="s">
        <v>395</v>
      </c>
      <c r="D2057" s="378" t="s">
        <v>395</v>
      </c>
      <c r="E2057" s="379" t="s">
        <v>1269</v>
      </c>
      <c r="F2057" s="377" t="s">
        <v>1270</v>
      </c>
      <c r="G2057" s="380" t="s">
        <v>4549</v>
      </c>
      <c r="H2057" s="381">
        <v>44788</v>
      </c>
      <c r="I2057" s="382"/>
      <c r="J2057" s="380"/>
    </row>
    <row r="2058" spans="1:10" s="383" customFormat="1" ht="36" x14ac:dyDescent="0.25">
      <c r="A2058" s="377" t="s">
        <v>4688</v>
      </c>
      <c r="B2058" s="377" t="s">
        <v>395</v>
      </c>
      <c r="C2058" s="380" t="s">
        <v>395</v>
      </c>
      <c r="D2058" s="378" t="s">
        <v>395</v>
      </c>
      <c r="E2058" s="379" t="s">
        <v>4457</v>
      </c>
      <c r="F2058" s="377" t="s">
        <v>4689</v>
      </c>
      <c r="G2058" s="380" t="s">
        <v>4549</v>
      </c>
      <c r="H2058" s="381">
        <v>44699</v>
      </c>
      <c r="I2058" s="382"/>
      <c r="J2058" s="380"/>
    </row>
    <row r="2059" spans="1:10" s="383" customFormat="1" ht="36" x14ac:dyDescent="0.25">
      <c r="A2059" s="377" t="s">
        <v>4690</v>
      </c>
      <c r="B2059" s="377" t="s">
        <v>395</v>
      </c>
      <c r="C2059" s="380" t="s">
        <v>395</v>
      </c>
      <c r="D2059" s="378" t="s">
        <v>395</v>
      </c>
      <c r="E2059" s="379" t="s">
        <v>4457</v>
      </c>
      <c r="F2059" s="377" t="s">
        <v>4691</v>
      </c>
      <c r="G2059" s="380" t="s">
        <v>4549</v>
      </c>
      <c r="H2059" s="381">
        <v>44712</v>
      </c>
      <c r="I2059" s="382"/>
      <c r="J2059" s="380"/>
    </row>
    <row r="2060" spans="1:10" s="383" customFormat="1" ht="36" x14ac:dyDescent="0.25">
      <c r="A2060" s="377" t="s">
        <v>4692</v>
      </c>
      <c r="B2060" s="377" t="s">
        <v>395</v>
      </c>
      <c r="C2060" s="380" t="s">
        <v>395</v>
      </c>
      <c r="D2060" s="378" t="s">
        <v>395</v>
      </c>
      <c r="E2060" s="379" t="s">
        <v>4460</v>
      </c>
      <c r="F2060" s="377" t="s">
        <v>4624</v>
      </c>
      <c r="G2060" s="380" t="s">
        <v>4549</v>
      </c>
      <c r="H2060" s="381">
        <v>44778</v>
      </c>
      <c r="I2060" s="382"/>
      <c r="J2060" s="380"/>
    </row>
    <row r="2061" spans="1:10" s="383" customFormat="1" ht="36" x14ac:dyDescent="0.25">
      <c r="A2061" s="377" t="s">
        <v>4693</v>
      </c>
      <c r="B2061" s="377" t="s">
        <v>395</v>
      </c>
      <c r="C2061" s="380" t="s">
        <v>395</v>
      </c>
      <c r="D2061" s="378" t="s">
        <v>395</v>
      </c>
      <c r="E2061" s="379" t="s">
        <v>4329</v>
      </c>
      <c r="F2061" s="377" t="s">
        <v>4694</v>
      </c>
      <c r="G2061" s="380" t="s">
        <v>4549</v>
      </c>
      <c r="H2061" s="381">
        <v>44727</v>
      </c>
      <c r="I2061" s="382"/>
      <c r="J2061" s="380"/>
    </row>
    <row r="2062" spans="1:10" s="383" customFormat="1" ht="24" x14ac:dyDescent="0.25">
      <c r="A2062" s="377" t="s">
        <v>4695</v>
      </c>
      <c r="B2062" s="377" t="s">
        <v>395</v>
      </c>
      <c r="C2062" s="380" t="s">
        <v>395</v>
      </c>
      <c r="D2062" s="378" t="s">
        <v>395</v>
      </c>
      <c r="E2062" s="379" t="s">
        <v>4329</v>
      </c>
      <c r="F2062" s="377" t="s">
        <v>4696</v>
      </c>
      <c r="G2062" s="380" t="s">
        <v>852</v>
      </c>
      <c r="H2062" s="381">
        <v>44734</v>
      </c>
      <c r="I2062" s="382"/>
      <c r="J2062" s="380"/>
    </row>
    <row r="2063" spans="1:10" s="383" customFormat="1" ht="24" x14ac:dyDescent="0.25">
      <c r="A2063" s="377" t="s">
        <v>4697</v>
      </c>
      <c r="B2063" s="377" t="s">
        <v>395</v>
      </c>
      <c r="C2063" s="380" t="s">
        <v>395</v>
      </c>
      <c r="D2063" s="378" t="s">
        <v>395</v>
      </c>
      <c r="E2063" s="379" t="s">
        <v>4329</v>
      </c>
      <c r="F2063" s="377" t="s">
        <v>4696</v>
      </c>
      <c r="G2063" s="380" t="s">
        <v>4549</v>
      </c>
      <c r="H2063" s="381">
        <v>44734</v>
      </c>
      <c r="I2063" s="382"/>
      <c r="J2063" s="380"/>
    </row>
    <row r="2064" spans="1:10" s="383" customFormat="1" ht="48" x14ac:dyDescent="0.25">
      <c r="A2064" s="377" t="s">
        <v>4698</v>
      </c>
      <c r="B2064" s="377" t="s">
        <v>395</v>
      </c>
      <c r="C2064" s="380" t="s">
        <v>395</v>
      </c>
      <c r="D2064" s="378" t="s">
        <v>395</v>
      </c>
      <c r="E2064" s="379" t="s">
        <v>4329</v>
      </c>
      <c r="F2064" s="377" t="s">
        <v>1325</v>
      </c>
      <c r="G2064" s="380" t="s">
        <v>4549</v>
      </c>
      <c r="H2064" s="381">
        <v>44739</v>
      </c>
      <c r="I2064" s="382"/>
      <c r="J2064" s="380"/>
    </row>
    <row r="2065" spans="1:10" s="383" customFormat="1" ht="24" x14ac:dyDescent="0.25">
      <c r="A2065" s="377" t="s">
        <v>4699</v>
      </c>
      <c r="B2065" s="377" t="s">
        <v>395</v>
      </c>
      <c r="C2065" s="380" t="s">
        <v>395</v>
      </c>
      <c r="D2065" s="378" t="s">
        <v>395</v>
      </c>
      <c r="E2065" s="379" t="s">
        <v>4329</v>
      </c>
      <c r="F2065" s="377" t="s">
        <v>4696</v>
      </c>
      <c r="G2065" s="380" t="s">
        <v>852</v>
      </c>
      <c r="H2065" s="381">
        <v>44742</v>
      </c>
      <c r="I2065" s="382"/>
      <c r="J2065" s="380"/>
    </row>
    <row r="2066" spans="1:10" s="383" customFormat="1" ht="48" x14ac:dyDescent="0.25">
      <c r="A2066" s="377" t="s">
        <v>4700</v>
      </c>
      <c r="B2066" s="377" t="s">
        <v>395</v>
      </c>
      <c r="C2066" s="380" t="s">
        <v>395</v>
      </c>
      <c r="D2066" s="378" t="s">
        <v>395</v>
      </c>
      <c r="E2066" s="379" t="s">
        <v>4701</v>
      </c>
      <c r="F2066" s="377" t="s">
        <v>1325</v>
      </c>
      <c r="G2066" s="380" t="s">
        <v>4549</v>
      </c>
      <c r="H2066" s="381">
        <v>44739</v>
      </c>
      <c r="I2066" s="382"/>
      <c r="J2066" s="380"/>
    </row>
    <row r="2067" spans="1:10" s="383" customFormat="1" ht="36" x14ac:dyDescent="0.25">
      <c r="A2067" s="377" t="s">
        <v>4702</v>
      </c>
      <c r="B2067" s="377" t="s">
        <v>395</v>
      </c>
      <c r="C2067" s="380" t="s">
        <v>395</v>
      </c>
      <c r="D2067" s="378" t="s">
        <v>395</v>
      </c>
      <c r="E2067" s="379" t="s">
        <v>4703</v>
      </c>
      <c r="F2067" s="377" t="s">
        <v>4704</v>
      </c>
      <c r="G2067" s="380" t="s">
        <v>4549</v>
      </c>
      <c r="H2067" s="381">
        <v>44747</v>
      </c>
      <c r="I2067" s="382"/>
      <c r="J2067" s="380"/>
    </row>
    <row r="2068" spans="1:10" s="383" customFormat="1" ht="24" x14ac:dyDescent="0.25">
      <c r="A2068" s="377" t="s">
        <v>4705</v>
      </c>
      <c r="B2068" s="377" t="s">
        <v>395</v>
      </c>
      <c r="C2068" s="380" t="s">
        <v>395</v>
      </c>
      <c r="D2068" s="378" t="s">
        <v>395</v>
      </c>
      <c r="E2068" s="379" t="s">
        <v>4706</v>
      </c>
      <c r="F2068" s="377" t="s">
        <v>4707</v>
      </c>
      <c r="G2068" s="380" t="s">
        <v>852</v>
      </c>
      <c r="H2068" s="381">
        <v>44672</v>
      </c>
      <c r="I2068" s="382"/>
      <c r="J2068" s="380"/>
    </row>
    <row r="2069" spans="1:10" s="383" customFormat="1" ht="36" x14ac:dyDescent="0.25">
      <c r="A2069" s="377" t="s">
        <v>4708</v>
      </c>
      <c r="B2069" s="377" t="s">
        <v>395</v>
      </c>
      <c r="C2069" s="380" t="s">
        <v>395</v>
      </c>
      <c r="D2069" s="378" t="s">
        <v>395</v>
      </c>
      <c r="E2069" s="379" t="s">
        <v>4477</v>
      </c>
      <c r="F2069" s="377" t="s">
        <v>4709</v>
      </c>
      <c r="G2069" s="380" t="s">
        <v>852</v>
      </c>
      <c r="H2069" s="381">
        <v>44677</v>
      </c>
      <c r="I2069" s="382"/>
      <c r="J2069" s="380"/>
    </row>
    <row r="2070" spans="1:10" s="383" customFormat="1" ht="36" x14ac:dyDescent="0.25">
      <c r="A2070" s="377" t="s">
        <v>4710</v>
      </c>
      <c r="B2070" s="377" t="s">
        <v>395</v>
      </c>
      <c r="C2070" s="380" t="s">
        <v>395</v>
      </c>
      <c r="D2070" s="378" t="s">
        <v>395</v>
      </c>
      <c r="E2070" s="379" t="s">
        <v>4477</v>
      </c>
      <c r="F2070" s="377" t="s">
        <v>1270</v>
      </c>
      <c r="G2070" s="380" t="s">
        <v>4549</v>
      </c>
      <c r="H2070" s="381">
        <v>44699</v>
      </c>
      <c r="I2070" s="382"/>
      <c r="J2070" s="380"/>
    </row>
    <row r="2071" spans="1:10" s="383" customFormat="1" ht="24" x14ac:dyDescent="0.25">
      <c r="A2071" s="377" t="s">
        <v>4711</v>
      </c>
      <c r="B2071" s="377" t="s">
        <v>395</v>
      </c>
      <c r="C2071" s="380" t="s">
        <v>395</v>
      </c>
      <c r="D2071" s="378" t="s">
        <v>395</v>
      </c>
      <c r="E2071" s="379" t="s">
        <v>4477</v>
      </c>
      <c r="F2071" s="377" t="s">
        <v>4712</v>
      </c>
      <c r="G2071" s="380" t="s">
        <v>4549</v>
      </c>
      <c r="H2071" s="381">
        <v>44712</v>
      </c>
      <c r="I2071" s="382"/>
      <c r="J2071" s="380"/>
    </row>
    <row r="2072" spans="1:10" s="383" customFormat="1" ht="48" x14ac:dyDescent="0.25">
      <c r="A2072" s="377" t="s">
        <v>4713</v>
      </c>
      <c r="B2072" s="377" t="s">
        <v>395</v>
      </c>
      <c r="C2072" s="380" t="s">
        <v>395</v>
      </c>
      <c r="D2072" s="378" t="s">
        <v>395</v>
      </c>
      <c r="E2072" s="379" t="s">
        <v>4714</v>
      </c>
      <c r="F2072" s="377" t="s">
        <v>4715</v>
      </c>
      <c r="G2072" s="380" t="s">
        <v>4549</v>
      </c>
      <c r="H2072" s="381">
        <v>44811</v>
      </c>
      <c r="I2072" s="382"/>
      <c r="J2072" s="380"/>
    </row>
    <row r="2073" spans="1:10" s="383" customFormat="1" ht="36" x14ac:dyDescent="0.2">
      <c r="A2073" s="377" t="s">
        <v>4716</v>
      </c>
      <c r="B2073" s="377" t="s">
        <v>395</v>
      </c>
      <c r="C2073" s="380" t="s">
        <v>395</v>
      </c>
      <c r="D2073" s="378" t="s">
        <v>395</v>
      </c>
      <c r="E2073" s="379" t="s">
        <v>4717</v>
      </c>
      <c r="F2073" s="377" t="s">
        <v>4718</v>
      </c>
      <c r="G2073" s="380" t="s">
        <v>4719</v>
      </c>
      <c r="H2073" s="381">
        <v>44775</v>
      </c>
      <c r="I2073" s="382"/>
      <c r="J2073" s="429"/>
    </row>
    <row r="2074" spans="1:10" s="383" customFormat="1" ht="60" x14ac:dyDescent="0.25">
      <c r="A2074" s="377" t="s">
        <v>4720</v>
      </c>
      <c r="B2074" s="377" t="s">
        <v>440</v>
      </c>
      <c r="C2074" s="380" t="s">
        <v>4721</v>
      </c>
      <c r="D2074" s="378" t="s">
        <v>4722</v>
      </c>
      <c r="E2074" s="379" t="s">
        <v>4723</v>
      </c>
      <c r="F2074" s="377" t="s">
        <v>4724</v>
      </c>
      <c r="G2074" s="380" t="s">
        <v>4549</v>
      </c>
      <c r="H2074" s="381">
        <v>44809</v>
      </c>
      <c r="I2074" s="382"/>
      <c r="J2074" s="380"/>
    </row>
    <row r="2075" spans="1:10" s="383" customFormat="1" ht="48" x14ac:dyDescent="0.25">
      <c r="A2075" s="377" t="s">
        <v>4725</v>
      </c>
      <c r="B2075" s="377" t="s">
        <v>4726</v>
      </c>
      <c r="C2075" s="380" t="s">
        <v>4721</v>
      </c>
      <c r="D2075" s="378" t="s">
        <v>4727</v>
      </c>
      <c r="E2075" s="379" t="s">
        <v>4728</v>
      </c>
      <c r="F2075" s="377" t="s">
        <v>4729</v>
      </c>
      <c r="G2075" s="380" t="s">
        <v>4549</v>
      </c>
      <c r="H2075" s="381">
        <v>44799</v>
      </c>
      <c r="I2075" s="382"/>
      <c r="J2075" s="380"/>
    </row>
    <row r="2076" spans="1:10" s="383" customFormat="1" ht="36" x14ac:dyDescent="0.25">
      <c r="A2076" s="377" t="s">
        <v>4730</v>
      </c>
      <c r="B2076" s="377" t="s">
        <v>440</v>
      </c>
      <c r="C2076" s="380" t="s">
        <v>4721</v>
      </c>
      <c r="D2076" s="378" t="s">
        <v>4731</v>
      </c>
      <c r="E2076" s="379" t="s">
        <v>4732</v>
      </c>
      <c r="F2076" s="377" t="s">
        <v>4733</v>
      </c>
      <c r="G2076" s="380" t="s">
        <v>4549</v>
      </c>
      <c r="H2076" s="381">
        <v>44804</v>
      </c>
      <c r="I2076" s="382"/>
      <c r="J2076" s="380"/>
    </row>
    <row r="2077" spans="1:10" s="383" customFormat="1" ht="72" x14ac:dyDescent="0.25">
      <c r="A2077" s="377" t="s">
        <v>4734</v>
      </c>
      <c r="B2077" s="377" t="s">
        <v>440</v>
      </c>
      <c r="C2077" s="380" t="s">
        <v>4721</v>
      </c>
      <c r="D2077" s="378" t="s">
        <v>4735</v>
      </c>
      <c r="E2077" s="379" t="s">
        <v>4736</v>
      </c>
      <c r="F2077" s="377" t="s">
        <v>4737</v>
      </c>
      <c r="G2077" s="380" t="s">
        <v>852</v>
      </c>
      <c r="H2077" s="381">
        <v>44784</v>
      </c>
      <c r="I2077" s="382"/>
      <c r="J2077" s="380"/>
    </row>
    <row r="2078" spans="1:10" s="383" customFormat="1" ht="60" x14ac:dyDescent="0.25">
      <c r="A2078" s="377" t="s">
        <v>4738</v>
      </c>
      <c r="B2078" s="377" t="s">
        <v>440</v>
      </c>
      <c r="C2078" s="380" t="s">
        <v>4721</v>
      </c>
      <c r="D2078" s="378" t="s">
        <v>4739</v>
      </c>
      <c r="E2078" s="379" t="s">
        <v>4740</v>
      </c>
      <c r="F2078" s="377" t="s">
        <v>4741</v>
      </c>
      <c r="G2078" s="380" t="s">
        <v>852</v>
      </c>
      <c r="H2078" s="381">
        <v>44774</v>
      </c>
      <c r="I2078" s="382"/>
      <c r="J2078" s="380"/>
    </row>
    <row r="2079" spans="1:10" s="383" customFormat="1" ht="48" x14ac:dyDescent="0.25">
      <c r="A2079" s="377" t="s">
        <v>4742</v>
      </c>
      <c r="B2079" s="377" t="s">
        <v>467</v>
      </c>
      <c r="C2079" s="380" t="s">
        <v>4721</v>
      </c>
      <c r="D2079" s="378" t="s">
        <v>4743</v>
      </c>
      <c r="E2079" s="379" t="s">
        <v>4744</v>
      </c>
      <c r="F2079" s="377" t="s">
        <v>4745</v>
      </c>
      <c r="G2079" s="380" t="s">
        <v>4549</v>
      </c>
      <c r="H2079" s="381">
        <v>44796</v>
      </c>
      <c r="I2079" s="382"/>
      <c r="J2079" s="380"/>
    </row>
    <row r="2080" spans="1:10" s="383" customFormat="1" ht="48" x14ac:dyDescent="0.25">
      <c r="A2080" s="377" t="s">
        <v>4746</v>
      </c>
      <c r="B2080" s="377" t="s">
        <v>440</v>
      </c>
      <c r="C2080" s="380" t="s">
        <v>4721</v>
      </c>
      <c r="D2080" s="378" t="s">
        <v>4747</v>
      </c>
      <c r="E2080" s="379" t="s">
        <v>4748</v>
      </c>
      <c r="F2080" s="377" t="s">
        <v>4749</v>
      </c>
      <c r="G2080" s="380" t="s">
        <v>4549</v>
      </c>
      <c r="H2080" s="381">
        <v>44774</v>
      </c>
      <c r="I2080" s="382"/>
      <c r="J2080" s="380"/>
    </row>
    <row r="2081" spans="1:10" s="383" customFormat="1" ht="60" x14ac:dyDescent="0.25">
      <c r="A2081" s="377" t="s">
        <v>4750</v>
      </c>
      <c r="B2081" s="377" t="s">
        <v>440</v>
      </c>
      <c r="C2081" s="380" t="s">
        <v>4721</v>
      </c>
      <c r="D2081" s="378" t="s">
        <v>4751</v>
      </c>
      <c r="E2081" s="379" t="s">
        <v>4752</v>
      </c>
      <c r="F2081" s="377" t="s">
        <v>4753</v>
      </c>
      <c r="G2081" s="380" t="s">
        <v>852</v>
      </c>
      <c r="H2081" s="381">
        <v>44754</v>
      </c>
      <c r="I2081" s="382"/>
      <c r="J2081" s="380"/>
    </row>
    <row r="2082" spans="1:10" s="383" customFormat="1" ht="60" x14ac:dyDescent="0.25">
      <c r="A2082" s="377" t="s">
        <v>4754</v>
      </c>
      <c r="B2082" s="377" t="s">
        <v>440</v>
      </c>
      <c r="C2082" s="380" t="s">
        <v>4721</v>
      </c>
      <c r="D2082" s="378" t="s">
        <v>4755</v>
      </c>
      <c r="E2082" s="379" t="s">
        <v>4756</v>
      </c>
      <c r="F2082" s="377" t="s">
        <v>4749</v>
      </c>
      <c r="G2082" s="380" t="s">
        <v>852</v>
      </c>
      <c r="H2082" s="381">
        <v>44753</v>
      </c>
      <c r="I2082" s="382"/>
      <c r="J2082" s="380"/>
    </row>
    <row r="2083" spans="1:10" s="383" customFormat="1" ht="48" x14ac:dyDescent="0.25">
      <c r="A2083" s="377" t="s">
        <v>4757</v>
      </c>
      <c r="B2083" s="377" t="s">
        <v>440</v>
      </c>
      <c r="C2083" s="380" t="s">
        <v>4721</v>
      </c>
      <c r="D2083" s="378" t="s">
        <v>4758</v>
      </c>
      <c r="E2083" s="379" t="s">
        <v>2030</v>
      </c>
      <c r="F2083" s="377" t="s">
        <v>4759</v>
      </c>
      <c r="G2083" s="380" t="s">
        <v>4549</v>
      </c>
      <c r="H2083" s="381">
        <v>44742</v>
      </c>
      <c r="I2083" s="382"/>
      <c r="J2083" s="380"/>
    </row>
    <row r="2084" spans="1:10" s="383" customFormat="1" ht="48" x14ac:dyDescent="0.25">
      <c r="A2084" s="377" t="s">
        <v>4760</v>
      </c>
      <c r="B2084" s="377" t="s">
        <v>440</v>
      </c>
      <c r="C2084" s="380" t="s">
        <v>4721</v>
      </c>
      <c r="D2084" s="378" t="s">
        <v>4761</v>
      </c>
      <c r="E2084" s="379" t="s">
        <v>4762</v>
      </c>
      <c r="F2084" s="377" t="s">
        <v>4763</v>
      </c>
      <c r="G2084" s="380" t="s">
        <v>4549</v>
      </c>
      <c r="H2084" s="381">
        <v>44699</v>
      </c>
      <c r="I2084" s="382"/>
      <c r="J2084" s="380"/>
    </row>
    <row r="2085" spans="1:10" s="383" customFormat="1" ht="24" x14ac:dyDescent="0.25">
      <c r="A2085" s="377" t="s">
        <v>4764</v>
      </c>
      <c r="B2085" s="377" t="s">
        <v>440</v>
      </c>
      <c r="C2085" s="380" t="s">
        <v>4721</v>
      </c>
      <c r="D2085" s="378" t="s">
        <v>4765</v>
      </c>
      <c r="E2085" s="379" t="s">
        <v>4766</v>
      </c>
      <c r="F2085" s="377" t="s">
        <v>4767</v>
      </c>
      <c r="G2085" s="380" t="s">
        <v>852</v>
      </c>
      <c r="H2085" s="381">
        <v>44684</v>
      </c>
      <c r="I2085" s="382"/>
      <c r="J2085" s="380"/>
    </row>
    <row r="2086" spans="1:10" s="383" customFormat="1" ht="24" x14ac:dyDescent="0.25">
      <c r="A2086" s="377" t="s">
        <v>4768</v>
      </c>
      <c r="B2086" s="377" t="s">
        <v>440</v>
      </c>
      <c r="C2086" s="380" t="s">
        <v>4721</v>
      </c>
      <c r="D2086" s="378" t="s">
        <v>4769</v>
      </c>
      <c r="E2086" s="379" t="s">
        <v>4770</v>
      </c>
      <c r="F2086" s="377" t="s">
        <v>4767</v>
      </c>
      <c r="G2086" s="380" t="s">
        <v>852</v>
      </c>
      <c r="H2086" s="381">
        <v>44680</v>
      </c>
      <c r="I2086" s="382"/>
      <c r="J2086" s="380"/>
    </row>
    <row r="2087" spans="1:10" s="383" customFormat="1" ht="48" x14ac:dyDescent="0.2">
      <c r="A2087" s="377" t="s">
        <v>4771</v>
      </c>
      <c r="B2087" s="377" t="s">
        <v>467</v>
      </c>
      <c r="C2087" s="380" t="s">
        <v>4721</v>
      </c>
      <c r="D2087" s="378" t="s">
        <v>4772</v>
      </c>
      <c r="E2087" s="379" t="s">
        <v>4773</v>
      </c>
      <c r="F2087" s="377" t="s">
        <v>4774</v>
      </c>
      <c r="G2087" s="380" t="s">
        <v>852</v>
      </c>
      <c r="H2087" s="381">
        <v>44713</v>
      </c>
      <c r="I2087" s="382"/>
      <c r="J2087" s="429"/>
    </row>
    <row r="2088" spans="1:10" s="383" customFormat="1" ht="24" x14ac:dyDescent="0.25">
      <c r="A2088" s="865" t="s">
        <v>4775</v>
      </c>
      <c r="B2088" s="865" t="s">
        <v>467</v>
      </c>
      <c r="C2088" s="865" t="s">
        <v>4721</v>
      </c>
      <c r="D2088" s="867" t="s">
        <v>4776</v>
      </c>
      <c r="E2088" s="379" t="s">
        <v>4777</v>
      </c>
      <c r="F2088" s="377" t="s">
        <v>4778</v>
      </c>
      <c r="G2088" s="380" t="s">
        <v>852</v>
      </c>
      <c r="H2088" s="381">
        <v>44704</v>
      </c>
      <c r="I2088" s="382"/>
      <c r="J2088" s="380"/>
    </row>
    <row r="2089" spans="1:10" s="383" customFormat="1" ht="72" x14ac:dyDescent="0.25">
      <c r="A2089" s="865"/>
      <c r="B2089" s="865"/>
      <c r="C2089" s="866"/>
      <c r="D2089" s="867"/>
      <c r="E2089" s="379" t="s">
        <v>4779</v>
      </c>
      <c r="F2089" s="377" t="s">
        <v>4780</v>
      </c>
      <c r="G2089" s="380" t="s">
        <v>852</v>
      </c>
      <c r="H2089" s="381">
        <v>44704</v>
      </c>
      <c r="I2089" s="382"/>
      <c r="J2089" s="380"/>
    </row>
    <row r="2090" spans="1:10" s="383" customFormat="1" ht="72" x14ac:dyDescent="0.25">
      <c r="A2090" s="865"/>
      <c r="B2090" s="865"/>
      <c r="C2090" s="866"/>
      <c r="D2090" s="867"/>
      <c r="E2090" s="379" t="s">
        <v>4781</v>
      </c>
      <c r="F2090" s="377" t="s">
        <v>4780</v>
      </c>
      <c r="G2090" s="380" t="s">
        <v>852</v>
      </c>
      <c r="H2090" s="381">
        <v>44704</v>
      </c>
      <c r="I2090" s="382"/>
      <c r="J2090" s="380"/>
    </row>
    <row r="2091" spans="1:10" s="383" customFormat="1" ht="48" x14ac:dyDescent="0.25">
      <c r="A2091" s="377" t="s">
        <v>4782</v>
      </c>
      <c r="B2091" s="377" t="s">
        <v>4783</v>
      </c>
      <c r="C2091" s="377" t="s">
        <v>4721</v>
      </c>
      <c r="D2091" s="378" t="s">
        <v>4784</v>
      </c>
      <c r="E2091" s="379" t="s">
        <v>4785</v>
      </c>
      <c r="F2091" s="377" t="s">
        <v>4786</v>
      </c>
      <c r="G2091" s="380" t="s">
        <v>852</v>
      </c>
      <c r="H2091" s="381">
        <v>44656</v>
      </c>
      <c r="I2091" s="382"/>
      <c r="J2091" s="380"/>
    </row>
    <row r="2092" spans="1:10" s="383" customFormat="1" ht="24" x14ac:dyDescent="0.25">
      <c r="A2092" s="865" t="s">
        <v>4742</v>
      </c>
      <c r="B2092" s="865" t="s">
        <v>467</v>
      </c>
      <c r="C2092" s="865" t="s">
        <v>4721</v>
      </c>
      <c r="D2092" s="867" t="s">
        <v>4743</v>
      </c>
      <c r="E2092" s="379" t="s">
        <v>4787</v>
      </c>
      <c r="F2092" s="377" t="s">
        <v>4788</v>
      </c>
      <c r="G2092" s="380" t="s">
        <v>852</v>
      </c>
      <c r="H2092" s="381">
        <v>44754</v>
      </c>
      <c r="I2092" s="382"/>
      <c r="J2092" s="380"/>
    </row>
    <row r="2093" spans="1:10" s="383" customFormat="1" ht="36" x14ac:dyDescent="0.25">
      <c r="A2093" s="865"/>
      <c r="B2093" s="865"/>
      <c r="C2093" s="866"/>
      <c r="D2093" s="867"/>
      <c r="E2093" s="379" t="s">
        <v>4789</v>
      </c>
      <c r="F2093" s="377" t="s">
        <v>4745</v>
      </c>
      <c r="G2093" s="380" t="s">
        <v>4549</v>
      </c>
      <c r="H2093" s="381">
        <v>44753</v>
      </c>
      <c r="I2093" s="382"/>
      <c r="J2093" s="380"/>
    </row>
    <row r="2094" spans="1:10" s="383" customFormat="1" ht="24" x14ac:dyDescent="0.25">
      <c r="A2094" s="865"/>
      <c r="B2094" s="865"/>
      <c r="C2094" s="866"/>
      <c r="D2094" s="867"/>
      <c r="E2094" s="379" t="s">
        <v>4790</v>
      </c>
      <c r="F2094" s="377" t="s">
        <v>4788</v>
      </c>
      <c r="G2094" s="380" t="s">
        <v>852</v>
      </c>
      <c r="H2094" s="381">
        <v>44754</v>
      </c>
      <c r="I2094" s="382"/>
      <c r="J2094" s="380"/>
    </row>
    <row r="2095" spans="1:10" s="383" customFormat="1" ht="36" x14ac:dyDescent="0.25">
      <c r="A2095" s="865"/>
      <c r="B2095" s="865"/>
      <c r="C2095" s="866"/>
      <c r="D2095" s="867"/>
      <c r="E2095" s="379" t="s">
        <v>4791</v>
      </c>
      <c r="F2095" s="377" t="s">
        <v>4745</v>
      </c>
      <c r="G2095" s="380" t="s">
        <v>4549</v>
      </c>
      <c r="H2095" s="381">
        <v>44753</v>
      </c>
      <c r="I2095" s="382"/>
      <c r="J2095" s="380"/>
    </row>
    <row r="2096" spans="1:10" s="383" customFormat="1" ht="24" x14ac:dyDescent="0.25">
      <c r="A2096" s="865" t="s">
        <v>4792</v>
      </c>
      <c r="B2096" s="865" t="s">
        <v>4726</v>
      </c>
      <c r="C2096" s="865" t="s">
        <v>4721</v>
      </c>
      <c r="D2096" s="867" t="s">
        <v>4793</v>
      </c>
      <c r="E2096" s="379" t="s">
        <v>4790</v>
      </c>
      <c r="F2096" s="377" t="s">
        <v>4794</v>
      </c>
      <c r="G2096" s="380" t="s">
        <v>4549</v>
      </c>
      <c r="H2096" s="381">
        <v>44669</v>
      </c>
      <c r="I2096" s="382"/>
      <c r="J2096" s="380"/>
    </row>
    <row r="2097" spans="1:10" s="383" customFormat="1" ht="48" x14ac:dyDescent="0.2">
      <c r="A2097" s="865"/>
      <c r="B2097" s="865"/>
      <c r="C2097" s="866"/>
      <c r="D2097" s="867"/>
      <c r="E2097" s="379" t="s">
        <v>4795</v>
      </c>
      <c r="F2097" s="377" t="s">
        <v>4796</v>
      </c>
      <c r="G2097" s="380" t="s">
        <v>4549</v>
      </c>
      <c r="H2097" s="381">
        <v>44663</v>
      </c>
      <c r="I2097" s="382"/>
      <c r="J2097" s="429"/>
    </row>
    <row r="2098" spans="1:10" s="383" customFormat="1" ht="72" x14ac:dyDescent="0.25">
      <c r="A2098" s="865" t="s">
        <v>4797</v>
      </c>
      <c r="B2098" s="865" t="s">
        <v>467</v>
      </c>
      <c r="C2098" s="865" t="s">
        <v>4721</v>
      </c>
      <c r="D2098" s="867" t="s">
        <v>4798</v>
      </c>
      <c r="E2098" s="379" t="s">
        <v>4799</v>
      </c>
      <c r="F2098" s="377" t="s">
        <v>4780</v>
      </c>
      <c r="G2098" s="380" t="s">
        <v>852</v>
      </c>
      <c r="H2098" s="381">
        <v>44677</v>
      </c>
      <c r="I2098" s="382"/>
      <c r="J2098" s="380" t="s">
        <v>1400</v>
      </c>
    </row>
    <row r="2099" spans="1:10" s="383" customFormat="1" ht="72" x14ac:dyDescent="0.25">
      <c r="A2099" s="865"/>
      <c r="B2099" s="865"/>
      <c r="C2099" s="866"/>
      <c r="D2099" s="867"/>
      <c r="E2099" s="379" t="s">
        <v>4800</v>
      </c>
      <c r="F2099" s="377" t="s">
        <v>4780</v>
      </c>
      <c r="G2099" s="380" t="s">
        <v>852</v>
      </c>
      <c r="H2099" s="381">
        <v>44677</v>
      </c>
      <c r="I2099" s="382"/>
      <c r="J2099" s="380" t="s">
        <v>1400</v>
      </c>
    </row>
    <row r="2100" spans="1:10" s="383" customFormat="1" ht="24" x14ac:dyDescent="0.25">
      <c r="A2100" s="865"/>
      <c r="B2100" s="865"/>
      <c r="C2100" s="866"/>
      <c r="D2100" s="867"/>
      <c r="E2100" s="379" t="s">
        <v>4801</v>
      </c>
      <c r="F2100" s="377" t="s">
        <v>4778</v>
      </c>
      <c r="G2100" s="380" t="s">
        <v>852</v>
      </c>
      <c r="H2100" s="381">
        <v>44691</v>
      </c>
      <c r="I2100" s="382"/>
      <c r="J2100" s="380"/>
    </row>
    <row r="2101" spans="1:10" s="383" customFormat="1" ht="24" x14ac:dyDescent="0.25">
      <c r="A2101" s="865" t="s">
        <v>4802</v>
      </c>
      <c r="B2101" s="865" t="s">
        <v>467</v>
      </c>
      <c r="C2101" s="865" t="s">
        <v>4721</v>
      </c>
      <c r="D2101" s="867" t="s">
        <v>4803</v>
      </c>
      <c r="E2101" s="379" t="s">
        <v>4804</v>
      </c>
      <c r="F2101" s="377" t="s">
        <v>4778</v>
      </c>
      <c r="G2101" s="380" t="s">
        <v>852</v>
      </c>
      <c r="H2101" s="381">
        <v>44676</v>
      </c>
      <c r="I2101" s="382"/>
      <c r="J2101" s="380" t="s">
        <v>1400</v>
      </c>
    </row>
    <row r="2102" spans="1:10" s="383" customFormat="1" ht="24" x14ac:dyDescent="0.25">
      <c r="A2102" s="865"/>
      <c r="B2102" s="865"/>
      <c r="C2102" s="866"/>
      <c r="D2102" s="867"/>
      <c r="E2102" s="379" t="s">
        <v>4805</v>
      </c>
      <c r="F2102" s="377" t="s">
        <v>4778</v>
      </c>
      <c r="G2102" s="380" t="s">
        <v>852</v>
      </c>
      <c r="H2102" s="381">
        <v>44676</v>
      </c>
      <c r="I2102" s="382"/>
      <c r="J2102" s="380" t="s">
        <v>1400</v>
      </c>
    </row>
    <row r="2103" spans="1:10" s="383" customFormat="1" ht="24" x14ac:dyDescent="0.2">
      <c r="A2103" s="865"/>
      <c r="B2103" s="865"/>
      <c r="C2103" s="866"/>
      <c r="D2103" s="867"/>
      <c r="E2103" s="379" t="s">
        <v>4806</v>
      </c>
      <c r="F2103" s="377" t="s">
        <v>4778</v>
      </c>
      <c r="G2103" s="380" t="s">
        <v>852</v>
      </c>
      <c r="H2103" s="381">
        <v>44676</v>
      </c>
      <c r="I2103" s="382"/>
      <c r="J2103" s="429"/>
    </row>
    <row r="2104" spans="1:10" s="383" customFormat="1" ht="60" x14ac:dyDescent="0.25">
      <c r="A2104" s="377" t="s">
        <v>4807</v>
      </c>
      <c r="B2104" s="377" t="s">
        <v>467</v>
      </c>
      <c r="C2104" s="377" t="s">
        <v>4721</v>
      </c>
      <c r="D2104" s="378" t="s">
        <v>4808</v>
      </c>
      <c r="E2104" s="379" t="s">
        <v>4809</v>
      </c>
      <c r="F2104" s="377" t="s">
        <v>4810</v>
      </c>
      <c r="G2104" s="380" t="s">
        <v>852</v>
      </c>
      <c r="H2104" s="381">
        <v>44671</v>
      </c>
      <c r="I2104" s="382"/>
      <c r="J2104" s="380"/>
    </row>
    <row r="2105" spans="1:10" s="383" customFormat="1" ht="60" x14ac:dyDescent="0.25">
      <c r="A2105" s="377" t="s">
        <v>4811</v>
      </c>
      <c r="B2105" s="377" t="s">
        <v>4726</v>
      </c>
      <c r="C2105" s="377" t="s">
        <v>4721</v>
      </c>
      <c r="D2105" s="378" t="s">
        <v>4812</v>
      </c>
      <c r="E2105" s="379" t="s">
        <v>4813</v>
      </c>
      <c r="F2105" s="377" t="s">
        <v>4814</v>
      </c>
      <c r="G2105" s="380" t="s">
        <v>4549</v>
      </c>
      <c r="H2105" s="381">
        <v>44627</v>
      </c>
      <c r="I2105" s="382"/>
      <c r="J2105" s="380"/>
    </row>
    <row r="2106" spans="1:10" s="383" customFormat="1" ht="13.5" x14ac:dyDescent="0.25">
      <c r="A2106" s="377"/>
      <c r="B2106" s="377"/>
      <c r="C2106" s="380"/>
      <c r="D2106" s="378"/>
      <c r="E2106" s="379"/>
      <c r="F2106" s="377"/>
      <c r="G2106" s="380"/>
      <c r="H2106" s="380"/>
      <c r="I2106" s="382"/>
      <c r="J2106" s="380"/>
    </row>
    <row r="2107" spans="1:10" s="383" customFormat="1" ht="13.5" x14ac:dyDescent="0.2">
      <c r="A2107" s="370" t="s">
        <v>272</v>
      </c>
      <c r="B2107" s="371"/>
      <c r="C2107" s="372"/>
      <c r="D2107" s="371"/>
      <c r="E2107" s="373"/>
      <c r="F2107" s="371"/>
      <c r="G2107" s="372"/>
      <c r="H2107" s="372"/>
      <c r="I2107" s="372"/>
      <c r="J2107" s="372"/>
    </row>
    <row r="2108" spans="1:10" s="383" customFormat="1" ht="13.5" x14ac:dyDescent="0.25">
      <c r="A2108" s="377" t="s">
        <v>4815</v>
      </c>
      <c r="B2108" s="377" t="s">
        <v>1212</v>
      </c>
      <c r="C2108" s="380" t="s">
        <v>776</v>
      </c>
      <c r="D2108" s="378" t="s">
        <v>776</v>
      </c>
      <c r="E2108" s="379">
        <v>30000</v>
      </c>
      <c r="F2108" s="377">
        <v>10415627152</v>
      </c>
      <c r="G2108" s="380" t="s">
        <v>1349</v>
      </c>
      <c r="H2108" s="381">
        <v>44575</v>
      </c>
      <c r="I2108" s="393">
        <v>44739</v>
      </c>
      <c r="J2108" s="380"/>
    </row>
    <row r="2109" spans="1:10" s="383" customFormat="1" ht="24" x14ac:dyDescent="0.25">
      <c r="A2109" s="377" t="s">
        <v>4816</v>
      </c>
      <c r="B2109" s="377" t="s">
        <v>1212</v>
      </c>
      <c r="C2109" s="380" t="s">
        <v>776</v>
      </c>
      <c r="D2109" s="378" t="s">
        <v>776</v>
      </c>
      <c r="E2109" s="379">
        <v>35900</v>
      </c>
      <c r="F2109" s="377">
        <v>20606127180</v>
      </c>
      <c r="G2109" s="380" t="s">
        <v>1349</v>
      </c>
      <c r="H2109" s="381">
        <v>44630</v>
      </c>
      <c r="I2109" s="393">
        <v>44685</v>
      </c>
      <c r="J2109" s="380"/>
    </row>
    <row r="2110" spans="1:10" s="383" customFormat="1" ht="13.5" x14ac:dyDescent="0.25">
      <c r="A2110" s="377" t="s">
        <v>4817</v>
      </c>
      <c r="B2110" s="377" t="s">
        <v>1212</v>
      </c>
      <c r="C2110" s="380" t="s">
        <v>776</v>
      </c>
      <c r="D2110" s="378" t="s">
        <v>776</v>
      </c>
      <c r="E2110" s="379">
        <v>24627.8</v>
      </c>
      <c r="F2110" s="377">
        <v>20604046450</v>
      </c>
      <c r="G2110" s="380" t="s">
        <v>4818</v>
      </c>
      <c r="H2110" s="381">
        <v>44642</v>
      </c>
      <c r="I2110" s="382"/>
      <c r="J2110" s="380"/>
    </row>
    <row r="2111" spans="1:10" s="383" customFormat="1" ht="13.5" x14ac:dyDescent="0.25">
      <c r="A2111" s="377" t="s">
        <v>4819</v>
      </c>
      <c r="B2111" s="377" t="s">
        <v>1212</v>
      </c>
      <c r="C2111" s="380" t="s">
        <v>776</v>
      </c>
      <c r="D2111" s="378" t="s">
        <v>776</v>
      </c>
      <c r="E2111" s="379">
        <v>20796.560000000001</v>
      </c>
      <c r="F2111" s="377">
        <v>20397923381</v>
      </c>
      <c r="G2111" s="380" t="s">
        <v>1349</v>
      </c>
      <c r="H2111" s="381">
        <v>44656</v>
      </c>
      <c r="I2111" s="393">
        <v>44686</v>
      </c>
      <c r="J2111" s="380"/>
    </row>
    <row r="2112" spans="1:10" s="383" customFormat="1" ht="13.5" x14ac:dyDescent="0.25">
      <c r="A2112" s="377" t="s">
        <v>4820</v>
      </c>
      <c r="B2112" s="377" t="s">
        <v>1212</v>
      </c>
      <c r="C2112" s="380" t="s">
        <v>776</v>
      </c>
      <c r="D2112" s="378" t="s">
        <v>776</v>
      </c>
      <c r="E2112" s="379">
        <v>26800.400000000001</v>
      </c>
      <c r="F2112" s="377">
        <v>20559838013</v>
      </c>
      <c r="G2112" s="380" t="s">
        <v>4818</v>
      </c>
      <c r="H2112" s="381">
        <v>44699</v>
      </c>
      <c r="I2112" s="382"/>
      <c r="J2112" s="380"/>
    </row>
    <row r="2113" spans="1:10" s="383" customFormat="1" ht="13.5" x14ac:dyDescent="0.25">
      <c r="A2113" s="377" t="s">
        <v>4821</v>
      </c>
      <c r="B2113" s="377" t="s">
        <v>1212</v>
      </c>
      <c r="C2113" s="380" t="s">
        <v>776</v>
      </c>
      <c r="D2113" s="378" t="s">
        <v>776</v>
      </c>
      <c r="E2113" s="379">
        <v>19215</v>
      </c>
      <c r="F2113" s="377">
        <v>20495743986</v>
      </c>
      <c r="G2113" s="380" t="s">
        <v>4818</v>
      </c>
      <c r="H2113" s="381">
        <v>44701</v>
      </c>
      <c r="I2113" s="382"/>
      <c r="J2113" s="380"/>
    </row>
    <row r="2114" spans="1:10" s="383" customFormat="1" ht="13.5" x14ac:dyDescent="0.2">
      <c r="A2114" s="377" t="s">
        <v>4822</v>
      </c>
      <c r="B2114" s="377" t="s">
        <v>1212</v>
      </c>
      <c r="C2114" s="380" t="s">
        <v>776</v>
      </c>
      <c r="D2114" s="378" t="s">
        <v>776</v>
      </c>
      <c r="E2114" s="379">
        <v>24695.040000000001</v>
      </c>
      <c r="F2114" s="377">
        <v>20492353214</v>
      </c>
      <c r="G2114" s="380" t="s">
        <v>4818</v>
      </c>
      <c r="H2114" s="381">
        <v>44718</v>
      </c>
      <c r="I2114" s="382"/>
      <c r="J2114" s="429"/>
    </row>
    <row r="2115" spans="1:10" s="383" customFormat="1" ht="13.5" x14ac:dyDescent="0.25">
      <c r="A2115" s="377" t="s">
        <v>4823</v>
      </c>
      <c r="B2115" s="377" t="s">
        <v>1212</v>
      </c>
      <c r="C2115" s="380" t="s">
        <v>776</v>
      </c>
      <c r="D2115" s="378" t="s">
        <v>776</v>
      </c>
      <c r="E2115" s="379">
        <v>20000</v>
      </c>
      <c r="F2115" s="377">
        <v>10415627152</v>
      </c>
      <c r="G2115" s="380" t="s">
        <v>4818</v>
      </c>
      <c r="H2115" s="381">
        <v>44753</v>
      </c>
      <c r="I2115" s="382"/>
      <c r="J2115" s="380"/>
    </row>
    <row r="2116" spans="1:10" s="383" customFormat="1" ht="13.5" x14ac:dyDescent="0.25">
      <c r="A2116" s="377" t="s">
        <v>4824</v>
      </c>
      <c r="B2116" s="377" t="s">
        <v>1212</v>
      </c>
      <c r="C2116" s="380" t="s">
        <v>776</v>
      </c>
      <c r="D2116" s="378" t="s">
        <v>776</v>
      </c>
      <c r="E2116" s="379">
        <v>28500</v>
      </c>
      <c r="F2116" s="377">
        <v>20600580885</v>
      </c>
      <c r="G2116" s="380" t="s">
        <v>1349</v>
      </c>
      <c r="H2116" s="381">
        <v>44612</v>
      </c>
      <c r="I2116" s="393">
        <v>44614</v>
      </c>
      <c r="J2116" s="380"/>
    </row>
    <row r="2117" spans="1:10" s="383" customFormat="1" ht="13.5" x14ac:dyDescent="0.25">
      <c r="A2117" s="377" t="s">
        <v>1363</v>
      </c>
      <c r="B2117" s="377" t="s">
        <v>1362</v>
      </c>
      <c r="C2117" s="380" t="s">
        <v>776</v>
      </c>
      <c r="D2117" s="378" t="s">
        <v>776</v>
      </c>
      <c r="E2117" s="379">
        <v>29921.94</v>
      </c>
      <c r="F2117" s="377">
        <v>20440384049</v>
      </c>
      <c r="G2117" s="380" t="s">
        <v>1349</v>
      </c>
      <c r="H2117" s="381">
        <v>44636</v>
      </c>
      <c r="I2117" s="393">
        <v>44643</v>
      </c>
      <c r="J2117" s="380"/>
    </row>
    <row r="2118" spans="1:10" s="383" customFormat="1" ht="13.5" x14ac:dyDescent="0.25">
      <c r="A2118" s="377" t="s">
        <v>4825</v>
      </c>
      <c r="B2118" s="377" t="s">
        <v>1212</v>
      </c>
      <c r="C2118" s="380" t="s">
        <v>776</v>
      </c>
      <c r="D2118" s="378" t="s">
        <v>776</v>
      </c>
      <c r="E2118" s="379">
        <v>35587.199999999997</v>
      </c>
      <c r="F2118" s="377">
        <v>20481442924</v>
      </c>
      <c r="G2118" s="380" t="s">
        <v>1349</v>
      </c>
      <c r="H2118" s="381">
        <v>44707</v>
      </c>
      <c r="I2118" s="393">
        <v>44722</v>
      </c>
      <c r="J2118" s="380"/>
    </row>
    <row r="2119" spans="1:10" s="383" customFormat="1" ht="13.5" x14ac:dyDescent="0.25">
      <c r="A2119" s="377" t="s">
        <v>4826</v>
      </c>
      <c r="B2119" s="377" t="s">
        <v>1212</v>
      </c>
      <c r="C2119" s="380" t="s">
        <v>776</v>
      </c>
      <c r="D2119" s="378" t="s">
        <v>776</v>
      </c>
      <c r="E2119" s="379">
        <v>20500</v>
      </c>
      <c r="F2119" s="377">
        <v>20600580885</v>
      </c>
      <c r="G2119" s="380" t="s">
        <v>1349</v>
      </c>
      <c r="H2119" s="381">
        <v>44783</v>
      </c>
      <c r="I2119" s="393">
        <v>44806</v>
      </c>
      <c r="J2119" s="380"/>
    </row>
    <row r="2120" spans="1:10" s="383" customFormat="1" ht="24" x14ac:dyDescent="0.25">
      <c r="A2120" s="377" t="s">
        <v>4827</v>
      </c>
      <c r="B2120" s="377" t="s">
        <v>455</v>
      </c>
      <c r="C2120" s="380" t="s">
        <v>776</v>
      </c>
      <c r="D2120" s="378">
        <v>2</v>
      </c>
      <c r="E2120" s="379">
        <v>166722.51999999999</v>
      </c>
      <c r="F2120" s="377">
        <v>20396419093</v>
      </c>
      <c r="G2120" s="380" t="s">
        <v>4818</v>
      </c>
      <c r="H2120" s="381">
        <v>44798</v>
      </c>
      <c r="I2120" s="382"/>
      <c r="J2120" s="380"/>
    </row>
    <row r="2121" spans="1:10" s="383" customFormat="1" ht="13.5" x14ac:dyDescent="0.2">
      <c r="A2121" s="370" t="s">
        <v>273</v>
      </c>
      <c r="B2121" s="371"/>
      <c r="C2121" s="372"/>
      <c r="D2121" s="371"/>
      <c r="E2121" s="373"/>
      <c r="F2121" s="371"/>
      <c r="G2121" s="372"/>
      <c r="H2121" s="372"/>
      <c r="I2121" s="372"/>
      <c r="J2121" s="372"/>
    </row>
    <row r="2122" spans="1:10" s="383" customFormat="1" ht="60" x14ac:dyDescent="0.25">
      <c r="A2122" s="377" t="s">
        <v>4828</v>
      </c>
      <c r="B2122" s="377" t="s">
        <v>936</v>
      </c>
      <c r="C2122" s="380" t="s">
        <v>1137</v>
      </c>
      <c r="D2122" s="378">
        <v>1</v>
      </c>
      <c r="E2122" s="379" t="s">
        <v>4829</v>
      </c>
      <c r="F2122" s="377" t="s">
        <v>4830</v>
      </c>
      <c r="G2122" s="380" t="s">
        <v>1349</v>
      </c>
      <c r="H2122" s="381">
        <v>44658</v>
      </c>
      <c r="I2122" s="393">
        <v>44662</v>
      </c>
      <c r="J2122" s="380"/>
    </row>
    <row r="2123" spans="1:10" s="383" customFormat="1" ht="36" x14ac:dyDescent="0.2">
      <c r="A2123" s="377" t="s">
        <v>4831</v>
      </c>
      <c r="B2123" s="377" t="s">
        <v>936</v>
      </c>
      <c r="C2123" s="380" t="s">
        <v>1137</v>
      </c>
      <c r="D2123" s="378">
        <v>2</v>
      </c>
      <c r="E2123" s="379" t="s">
        <v>4832</v>
      </c>
      <c r="F2123" s="377" t="s">
        <v>4833</v>
      </c>
      <c r="G2123" s="380" t="s">
        <v>4834</v>
      </c>
      <c r="H2123" s="380" t="s">
        <v>554</v>
      </c>
      <c r="I2123" s="382" t="s">
        <v>554</v>
      </c>
      <c r="J2123" s="429"/>
    </row>
    <row r="2124" spans="1:10" s="383" customFormat="1" ht="48" x14ac:dyDescent="0.25">
      <c r="A2124" s="377" t="s">
        <v>4835</v>
      </c>
      <c r="B2124" s="377" t="s">
        <v>936</v>
      </c>
      <c r="C2124" s="380" t="s">
        <v>1137</v>
      </c>
      <c r="D2124" s="378">
        <v>3</v>
      </c>
      <c r="E2124" s="379" t="s">
        <v>4836</v>
      </c>
      <c r="F2124" s="377" t="s">
        <v>4837</v>
      </c>
      <c r="G2124" s="380" t="s">
        <v>1349</v>
      </c>
      <c r="H2124" s="381">
        <v>44721</v>
      </c>
      <c r="I2124" s="393">
        <v>44784</v>
      </c>
      <c r="J2124" s="380"/>
    </row>
    <row r="2125" spans="1:10" s="383" customFormat="1" ht="24" x14ac:dyDescent="0.25">
      <c r="A2125" s="377" t="s">
        <v>4838</v>
      </c>
      <c r="B2125" s="377" t="s">
        <v>936</v>
      </c>
      <c r="C2125" s="380" t="s">
        <v>1137</v>
      </c>
      <c r="D2125" s="378">
        <v>4</v>
      </c>
      <c r="E2125" s="379"/>
      <c r="F2125" s="377"/>
      <c r="G2125" s="380" t="s">
        <v>4839</v>
      </c>
      <c r="H2125" s="380" t="s">
        <v>554</v>
      </c>
      <c r="I2125" s="382" t="s">
        <v>554</v>
      </c>
      <c r="J2125" s="380"/>
    </row>
    <row r="2126" spans="1:10" s="383" customFormat="1" ht="24" x14ac:dyDescent="0.25">
      <c r="A2126" s="377" t="s">
        <v>4840</v>
      </c>
      <c r="B2126" s="377" t="s">
        <v>936</v>
      </c>
      <c r="C2126" s="380" t="s">
        <v>1137</v>
      </c>
      <c r="D2126" s="378">
        <v>5</v>
      </c>
      <c r="E2126" s="379" t="s">
        <v>4841</v>
      </c>
      <c r="F2126" s="377" t="s">
        <v>4842</v>
      </c>
      <c r="G2126" s="380" t="s">
        <v>4818</v>
      </c>
      <c r="H2126" s="381">
        <v>44743</v>
      </c>
      <c r="I2126" s="382" t="s">
        <v>554</v>
      </c>
      <c r="J2126" s="380"/>
    </row>
    <row r="2127" spans="1:10" s="383" customFormat="1" ht="60" x14ac:dyDescent="0.25">
      <c r="A2127" s="377" t="s">
        <v>4843</v>
      </c>
      <c r="B2127" s="377" t="s">
        <v>936</v>
      </c>
      <c r="C2127" s="380" t="s">
        <v>1137</v>
      </c>
      <c r="D2127" s="378">
        <v>6</v>
      </c>
      <c r="E2127" s="379" t="s">
        <v>4844</v>
      </c>
      <c r="F2127" s="377" t="s">
        <v>4830</v>
      </c>
      <c r="G2127" s="380" t="s">
        <v>1349</v>
      </c>
      <c r="H2127" s="381">
        <v>44750</v>
      </c>
      <c r="I2127" s="393">
        <v>44760</v>
      </c>
      <c r="J2127" s="380"/>
    </row>
    <row r="2128" spans="1:10" s="383" customFormat="1" ht="24" x14ac:dyDescent="0.25">
      <c r="A2128" s="377" t="s">
        <v>4845</v>
      </c>
      <c r="B2128" s="377" t="s">
        <v>936</v>
      </c>
      <c r="C2128" s="380" t="s">
        <v>1137</v>
      </c>
      <c r="D2128" s="378">
        <v>7</v>
      </c>
      <c r="E2128" s="379" t="s">
        <v>4846</v>
      </c>
      <c r="F2128" s="377" t="s">
        <v>1372</v>
      </c>
      <c r="G2128" s="380" t="s">
        <v>4818</v>
      </c>
      <c r="H2128" s="381">
        <v>44775</v>
      </c>
      <c r="I2128" s="382" t="s">
        <v>554</v>
      </c>
      <c r="J2128" s="380"/>
    </row>
    <row r="2129" spans="1:10" s="383" customFormat="1" ht="36" x14ac:dyDescent="0.25">
      <c r="A2129" s="377" t="s">
        <v>4847</v>
      </c>
      <c r="B2129" s="377" t="s">
        <v>936</v>
      </c>
      <c r="C2129" s="380" t="s">
        <v>1137</v>
      </c>
      <c r="D2129" s="378">
        <v>8</v>
      </c>
      <c r="E2129" s="379" t="s">
        <v>4848</v>
      </c>
      <c r="F2129" s="377" t="s">
        <v>4849</v>
      </c>
      <c r="G2129" s="380" t="s">
        <v>4834</v>
      </c>
      <c r="H2129" s="380" t="s">
        <v>554</v>
      </c>
      <c r="I2129" s="382" t="s">
        <v>554</v>
      </c>
      <c r="J2129" s="380"/>
    </row>
    <row r="2130" spans="1:10" s="383" customFormat="1" ht="36" x14ac:dyDescent="0.25">
      <c r="A2130" s="377" t="s">
        <v>1379</v>
      </c>
      <c r="B2130" s="377" t="s">
        <v>936</v>
      </c>
      <c r="C2130" s="380" t="s">
        <v>1137</v>
      </c>
      <c r="D2130" s="378">
        <v>9</v>
      </c>
      <c r="E2130" s="379"/>
      <c r="F2130" s="377"/>
      <c r="G2130" s="380" t="s">
        <v>4839</v>
      </c>
      <c r="H2130" s="380" t="s">
        <v>554</v>
      </c>
      <c r="I2130" s="382" t="s">
        <v>554</v>
      </c>
      <c r="J2130" s="380"/>
    </row>
    <row r="2131" spans="1:10" s="383" customFormat="1" ht="13.5" x14ac:dyDescent="0.2">
      <c r="A2131" s="370" t="s">
        <v>274</v>
      </c>
      <c r="B2131" s="371"/>
      <c r="C2131" s="372"/>
      <c r="D2131" s="371"/>
      <c r="E2131" s="373"/>
      <c r="F2131" s="371"/>
      <c r="G2131" s="372"/>
      <c r="H2131" s="372"/>
      <c r="I2131" s="372"/>
      <c r="J2131" s="372"/>
    </row>
    <row r="2132" spans="1:10" s="383" customFormat="1" ht="48" x14ac:dyDescent="0.25">
      <c r="A2132" s="377" t="s">
        <v>4850</v>
      </c>
      <c r="B2132" s="377" t="s">
        <v>936</v>
      </c>
      <c r="C2132" s="380" t="s">
        <v>1137</v>
      </c>
      <c r="D2132" s="378">
        <v>1</v>
      </c>
      <c r="E2132" s="379">
        <v>146318</v>
      </c>
      <c r="F2132" s="377" t="s">
        <v>4851</v>
      </c>
      <c r="G2132" s="380" t="s">
        <v>1349</v>
      </c>
      <c r="H2132" s="381">
        <v>44699</v>
      </c>
      <c r="I2132" s="382" t="s">
        <v>1399</v>
      </c>
      <c r="J2132" s="380"/>
    </row>
    <row r="2133" spans="1:10" s="383" customFormat="1" ht="24" x14ac:dyDescent="0.25">
      <c r="A2133" s="377" t="s">
        <v>4852</v>
      </c>
      <c r="B2133" s="377" t="s">
        <v>936</v>
      </c>
      <c r="C2133" s="380" t="s">
        <v>1137</v>
      </c>
      <c r="D2133" s="378">
        <v>1</v>
      </c>
      <c r="E2133" s="379">
        <v>146318</v>
      </c>
      <c r="F2133" s="377" t="s">
        <v>4853</v>
      </c>
      <c r="G2133" s="380" t="s">
        <v>1349</v>
      </c>
      <c r="H2133" s="381">
        <v>44699</v>
      </c>
      <c r="I2133" s="382" t="s">
        <v>1399</v>
      </c>
      <c r="J2133" s="380"/>
    </row>
    <row r="2134" spans="1:10" s="383" customFormat="1" ht="48" x14ac:dyDescent="0.25">
      <c r="A2134" s="377" t="s">
        <v>4854</v>
      </c>
      <c r="B2134" s="377" t="s">
        <v>936</v>
      </c>
      <c r="C2134" s="380" t="s">
        <v>1137</v>
      </c>
      <c r="D2134" s="378">
        <v>2</v>
      </c>
      <c r="E2134" s="379">
        <v>49000</v>
      </c>
      <c r="F2134" s="377" t="s">
        <v>4855</v>
      </c>
      <c r="G2134" s="380"/>
      <c r="H2134" s="381">
        <v>44732</v>
      </c>
      <c r="I2134" s="382" t="s">
        <v>1721</v>
      </c>
      <c r="J2134" s="380"/>
    </row>
    <row r="2135" spans="1:10" s="383" customFormat="1" ht="36" x14ac:dyDescent="0.25">
      <c r="A2135" s="377" t="s">
        <v>4856</v>
      </c>
      <c r="B2135" s="377" t="s">
        <v>1449</v>
      </c>
      <c r="C2135" s="380"/>
      <c r="D2135" s="378"/>
      <c r="E2135" s="379">
        <v>62750.2</v>
      </c>
      <c r="F2135" s="377" t="s">
        <v>4857</v>
      </c>
      <c r="G2135" s="380"/>
      <c r="H2135" s="381">
        <v>44792</v>
      </c>
      <c r="I2135" s="382" t="s">
        <v>1399</v>
      </c>
      <c r="J2135" s="380"/>
    </row>
    <row r="2136" spans="1:10" s="383" customFormat="1" ht="36" x14ac:dyDescent="0.25">
      <c r="A2136" s="377" t="s">
        <v>4858</v>
      </c>
      <c r="B2136" s="377" t="s">
        <v>936</v>
      </c>
      <c r="C2136" s="380" t="s">
        <v>1137</v>
      </c>
      <c r="D2136" s="378">
        <v>3</v>
      </c>
      <c r="E2136" s="379">
        <v>64369.56</v>
      </c>
      <c r="F2136" s="377" t="s">
        <v>4859</v>
      </c>
      <c r="G2136" s="380"/>
      <c r="H2136" s="381">
        <v>44805</v>
      </c>
      <c r="I2136" s="382" t="s">
        <v>1399</v>
      </c>
      <c r="J2136" s="380"/>
    </row>
    <row r="2137" spans="1:10" s="383" customFormat="1" ht="13.5" x14ac:dyDescent="0.2">
      <c r="A2137" s="370" t="s">
        <v>275</v>
      </c>
      <c r="B2137" s="371"/>
      <c r="C2137" s="372"/>
      <c r="D2137" s="371"/>
      <c r="E2137" s="373"/>
      <c r="F2137" s="371"/>
      <c r="G2137" s="372"/>
      <c r="H2137" s="372"/>
      <c r="I2137" s="372"/>
      <c r="J2137" s="372"/>
    </row>
    <row r="2138" spans="1:10" s="383" customFormat="1" ht="24" x14ac:dyDescent="0.25">
      <c r="A2138" s="377" t="s">
        <v>4860</v>
      </c>
      <c r="B2138" s="377" t="s">
        <v>4861</v>
      </c>
      <c r="C2138" s="380" t="s">
        <v>1460</v>
      </c>
      <c r="D2138" s="378"/>
      <c r="E2138" s="379">
        <v>21800.31</v>
      </c>
      <c r="F2138" s="377" t="s">
        <v>4862</v>
      </c>
      <c r="G2138" s="380" t="s">
        <v>852</v>
      </c>
      <c r="H2138" s="380"/>
      <c r="I2138" s="382"/>
      <c r="J2138" s="380"/>
    </row>
    <row r="2139" spans="1:10" s="383" customFormat="1" ht="36" x14ac:dyDescent="0.2">
      <c r="A2139" s="377" t="s">
        <v>4863</v>
      </c>
      <c r="B2139" s="377" t="s">
        <v>455</v>
      </c>
      <c r="C2139" s="380" t="s">
        <v>1405</v>
      </c>
      <c r="D2139" s="378" t="s">
        <v>4864</v>
      </c>
      <c r="E2139" s="379">
        <v>300179.65000000002</v>
      </c>
      <c r="F2139" s="377" t="s">
        <v>4865</v>
      </c>
      <c r="G2139" s="380" t="s">
        <v>852</v>
      </c>
      <c r="H2139" s="381">
        <v>44676</v>
      </c>
      <c r="I2139" s="382"/>
      <c r="J2139" s="429"/>
    </row>
    <row r="2140" spans="1:10" s="383" customFormat="1" ht="36" x14ac:dyDescent="0.25">
      <c r="A2140" s="377" t="s">
        <v>4866</v>
      </c>
      <c r="B2140" s="377" t="s">
        <v>455</v>
      </c>
      <c r="C2140" s="380" t="s">
        <v>1405</v>
      </c>
      <c r="D2140" s="378" t="s">
        <v>4864</v>
      </c>
      <c r="E2140" s="379">
        <v>90051.86</v>
      </c>
      <c r="F2140" s="377" t="s">
        <v>4865</v>
      </c>
      <c r="G2140" s="380" t="s">
        <v>852</v>
      </c>
      <c r="H2140" s="381">
        <v>44691</v>
      </c>
      <c r="I2140" s="382"/>
      <c r="J2140" s="380"/>
    </row>
    <row r="2141" spans="1:10" s="383" customFormat="1" ht="24" x14ac:dyDescent="0.25">
      <c r="A2141" s="377" t="s">
        <v>4867</v>
      </c>
      <c r="B2141" s="377" t="s">
        <v>1402</v>
      </c>
      <c r="C2141" s="380" t="s">
        <v>776</v>
      </c>
      <c r="D2141" s="378" t="s">
        <v>776</v>
      </c>
      <c r="E2141" s="379">
        <v>36764</v>
      </c>
      <c r="F2141" s="377" t="s">
        <v>1424</v>
      </c>
      <c r="G2141" s="380" t="s">
        <v>852</v>
      </c>
      <c r="H2141" s="380"/>
      <c r="I2141" s="382"/>
      <c r="J2141" s="380" t="s">
        <v>260</v>
      </c>
    </row>
    <row r="2142" spans="1:10" s="383" customFormat="1" ht="24" x14ac:dyDescent="0.25">
      <c r="A2142" s="377" t="s">
        <v>4868</v>
      </c>
      <c r="B2142" s="377" t="s">
        <v>1402</v>
      </c>
      <c r="C2142" s="380" t="s">
        <v>776</v>
      </c>
      <c r="D2142" s="378" t="s">
        <v>776</v>
      </c>
      <c r="E2142" s="379">
        <v>18355.2</v>
      </c>
      <c r="F2142" s="377" t="s">
        <v>4869</v>
      </c>
      <c r="G2142" s="380" t="s">
        <v>852</v>
      </c>
      <c r="H2142" s="380"/>
      <c r="I2142" s="382"/>
      <c r="J2142" s="380" t="s">
        <v>260</v>
      </c>
    </row>
    <row r="2143" spans="1:10" s="383" customFormat="1" ht="24" x14ac:dyDescent="0.25">
      <c r="A2143" s="377" t="s">
        <v>4870</v>
      </c>
      <c r="B2143" s="377" t="s">
        <v>1402</v>
      </c>
      <c r="C2143" s="380" t="s">
        <v>776</v>
      </c>
      <c r="D2143" s="378" t="s">
        <v>776</v>
      </c>
      <c r="E2143" s="379">
        <v>18734.599999999999</v>
      </c>
      <c r="F2143" s="377" t="s">
        <v>4871</v>
      </c>
      <c r="G2143" s="380" t="s">
        <v>852</v>
      </c>
      <c r="H2143" s="380"/>
      <c r="I2143" s="382"/>
      <c r="J2143" s="380" t="s">
        <v>260</v>
      </c>
    </row>
    <row r="2144" spans="1:10" s="383" customFormat="1" ht="24" x14ac:dyDescent="0.25">
      <c r="A2144" s="377" t="s">
        <v>4872</v>
      </c>
      <c r="B2144" s="377" t="s">
        <v>1402</v>
      </c>
      <c r="C2144" s="380" t="s">
        <v>776</v>
      </c>
      <c r="D2144" s="378" t="s">
        <v>776</v>
      </c>
      <c r="E2144" s="379">
        <v>24954.639999999999</v>
      </c>
      <c r="F2144" s="377" t="s">
        <v>4873</v>
      </c>
      <c r="G2144" s="380" t="s">
        <v>852</v>
      </c>
      <c r="H2144" s="380"/>
      <c r="I2144" s="382"/>
      <c r="J2144" s="380"/>
    </row>
    <row r="2145" spans="1:10" s="383" customFormat="1" ht="24" x14ac:dyDescent="0.25">
      <c r="A2145" s="377" t="s">
        <v>4874</v>
      </c>
      <c r="B2145" s="377" t="s">
        <v>1402</v>
      </c>
      <c r="C2145" s="380" t="s">
        <v>776</v>
      </c>
      <c r="D2145" s="378" t="s">
        <v>776</v>
      </c>
      <c r="E2145" s="379">
        <v>25591.67</v>
      </c>
      <c r="F2145" s="377" t="s">
        <v>4869</v>
      </c>
      <c r="G2145" s="380" t="s">
        <v>852</v>
      </c>
      <c r="H2145" s="380"/>
      <c r="I2145" s="382"/>
      <c r="J2145" s="380" t="s">
        <v>260</v>
      </c>
    </row>
    <row r="2146" spans="1:10" s="383" customFormat="1" ht="24" x14ac:dyDescent="0.25">
      <c r="A2146" s="377" t="s">
        <v>4875</v>
      </c>
      <c r="B2146" s="377" t="s">
        <v>1402</v>
      </c>
      <c r="C2146" s="380" t="s">
        <v>776</v>
      </c>
      <c r="D2146" s="378" t="s">
        <v>776</v>
      </c>
      <c r="E2146" s="379">
        <v>23480.799999999999</v>
      </c>
      <c r="F2146" s="377" t="s">
        <v>4869</v>
      </c>
      <c r="G2146" s="380" t="s">
        <v>852</v>
      </c>
      <c r="H2146" s="380"/>
      <c r="I2146" s="382"/>
      <c r="J2146" s="380"/>
    </row>
    <row r="2147" spans="1:10" s="383" customFormat="1" ht="24" x14ac:dyDescent="0.25">
      <c r="A2147" s="377" t="s">
        <v>4876</v>
      </c>
      <c r="B2147" s="377" t="s">
        <v>1402</v>
      </c>
      <c r="C2147" s="380" t="s">
        <v>776</v>
      </c>
      <c r="D2147" s="378" t="s">
        <v>776</v>
      </c>
      <c r="E2147" s="379">
        <v>27605.03</v>
      </c>
      <c r="F2147" s="377" t="s">
        <v>4869</v>
      </c>
      <c r="G2147" s="380" t="s">
        <v>852</v>
      </c>
      <c r="H2147" s="380"/>
      <c r="I2147" s="382"/>
      <c r="J2147" s="380"/>
    </row>
    <row r="2148" spans="1:10" s="383" customFormat="1" ht="13.5" x14ac:dyDescent="0.2">
      <c r="A2148" s="370" t="s">
        <v>276</v>
      </c>
      <c r="B2148" s="371"/>
      <c r="C2148" s="372"/>
      <c r="D2148" s="371"/>
      <c r="E2148" s="373"/>
      <c r="F2148" s="371"/>
      <c r="G2148" s="372"/>
      <c r="H2148" s="372"/>
      <c r="I2148" s="372"/>
      <c r="J2148" s="372"/>
    </row>
    <row r="2149" spans="1:10" s="383" customFormat="1" ht="48" x14ac:dyDescent="0.25">
      <c r="A2149" s="377" t="s">
        <v>4877</v>
      </c>
      <c r="B2149" s="377" t="s">
        <v>440</v>
      </c>
      <c r="C2149" s="380" t="s">
        <v>1405</v>
      </c>
      <c r="D2149" s="378">
        <v>1</v>
      </c>
      <c r="E2149" s="379">
        <v>104689.87</v>
      </c>
      <c r="F2149" s="377" t="s">
        <v>4878</v>
      </c>
      <c r="G2149" s="380" t="s">
        <v>4879</v>
      </c>
      <c r="H2149" s="381">
        <v>44613</v>
      </c>
      <c r="I2149" s="382" t="s">
        <v>4879</v>
      </c>
      <c r="J2149" s="380"/>
    </row>
    <row r="2150" spans="1:10" s="383" customFormat="1" ht="24" x14ac:dyDescent="0.25">
      <c r="A2150" s="377" t="s">
        <v>4880</v>
      </c>
      <c r="B2150" s="377" t="s">
        <v>440</v>
      </c>
      <c r="C2150" s="380" t="s">
        <v>1405</v>
      </c>
      <c r="D2150" s="378">
        <v>2</v>
      </c>
      <c r="E2150" s="379">
        <v>277218.90000000002</v>
      </c>
      <c r="F2150" s="377" t="s">
        <v>4881</v>
      </c>
      <c r="G2150" s="380" t="s">
        <v>1349</v>
      </c>
      <c r="H2150" s="381">
        <v>44701</v>
      </c>
      <c r="I2150" s="382" t="s">
        <v>1349</v>
      </c>
      <c r="J2150" s="380"/>
    </row>
    <row r="2151" spans="1:10" s="383" customFormat="1" ht="48" x14ac:dyDescent="0.25">
      <c r="A2151" s="377" t="s">
        <v>4882</v>
      </c>
      <c r="B2151" s="377" t="s">
        <v>1433</v>
      </c>
      <c r="C2151" s="380" t="s">
        <v>1433</v>
      </c>
      <c r="D2151" s="378">
        <v>2</v>
      </c>
      <c r="E2151" s="379">
        <v>156465.93</v>
      </c>
      <c r="F2151" s="377" t="s">
        <v>4883</v>
      </c>
      <c r="G2151" s="380" t="s">
        <v>1349</v>
      </c>
      <c r="H2151" s="381">
        <v>44635</v>
      </c>
      <c r="I2151" s="382" t="s">
        <v>1429</v>
      </c>
      <c r="J2151" s="380"/>
    </row>
    <row r="2152" spans="1:10" s="383" customFormat="1" ht="60" x14ac:dyDescent="0.25">
      <c r="A2152" s="377" t="s">
        <v>4884</v>
      </c>
      <c r="B2152" s="377" t="s">
        <v>1433</v>
      </c>
      <c r="C2152" s="380" t="s">
        <v>1433</v>
      </c>
      <c r="D2152" s="378">
        <v>1</v>
      </c>
      <c r="E2152" s="379">
        <v>51884.800000000003</v>
      </c>
      <c r="F2152" s="377" t="s">
        <v>4885</v>
      </c>
      <c r="G2152" s="380" t="s">
        <v>1349</v>
      </c>
      <c r="H2152" s="381">
        <v>44636</v>
      </c>
      <c r="I2152" s="382" t="s">
        <v>1429</v>
      </c>
      <c r="J2152" s="380"/>
    </row>
    <row r="2153" spans="1:10" s="383" customFormat="1" ht="24" x14ac:dyDescent="0.25">
      <c r="A2153" s="377" t="s">
        <v>4886</v>
      </c>
      <c r="B2153" s="377" t="s">
        <v>440</v>
      </c>
      <c r="C2153" s="380" t="s">
        <v>1405</v>
      </c>
      <c r="D2153" s="378">
        <v>3</v>
      </c>
      <c r="E2153" s="379"/>
      <c r="F2153" s="377"/>
      <c r="G2153" s="380" t="s">
        <v>4887</v>
      </c>
      <c r="H2153" s="380"/>
      <c r="I2153" s="382"/>
      <c r="J2153" s="380"/>
    </row>
    <row r="2154" spans="1:10" s="383" customFormat="1" ht="24" x14ac:dyDescent="0.25">
      <c r="A2154" s="377" t="s">
        <v>4888</v>
      </c>
      <c r="B2154" s="377" t="s">
        <v>440</v>
      </c>
      <c r="C2154" s="380" t="s">
        <v>1405</v>
      </c>
      <c r="D2154" s="378">
        <v>4</v>
      </c>
      <c r="E2154" s="379"/>
      <c r="F2154" s="377"/>
      <c r="G2154" s="380" t="s">
        <v>4887</v>
      </c>
      <c r="H2154" s="380"/>
      <c r="I2154" s="382"/>
      <c r="J2154" s="380"/>
    </row>
    <row r="2155" spans="1:10" s="383" customFormat="1" ht="24" x14ac:dyDescent="0.25">
      <c r="A2155" s="377" t="s">
        <v>4889</v>
      </c>
      <c r="B2155" s="377" t="s">
        <v>440</v>
      </c>
      <c r="C2155" s="380" t="s">
        <v>1405</v>
      </c>
      <c r="D2155" s="378">
        <v>5</v>
      </c>
      <c r="E2155" s="379"/>
      <c r="F2155" s="377"/>
      <c r="G2155" s="380" t="s">
        <v>4887</v>
      </c>
      <c r="H2155" s="380"/>
      <c r="I2155" s="382"/>
      <c r="J2155" s="380"/>
    </row>
    <row r="2156" spans="1:10" s="383" customFormat="1" ht="24" x14ac:dyDescent="0.25">
      <c r="A2156" s="377" t="s">
        <v>4890</v>
      </c>
      <c r="B2156" s="377" t="s">
        <v>440</v>
      </c>
      <c r="C2156" s="380" t="s">
        <v>1405</v>
      </c>
      <c r="D2156" s="378">
        <v>6</v>
      </c>
      <c r="E2156" s="379"/>
      <c r="F2156" s="377"/>
      <c r="G2156" s="380" t="s">
        <v>4891</v>
      </c>
      <c r="H2156" s="380"/>
      <c r="I2156" s="382"/>
      <c r="J2156" s="380"/>
    </row>
    <row r="2157" spans="1:10" s="383" customFormat="1" ht="13.5" x14ac:dyDescent="0.2">
      <c r="A2157" s="370" t="s">
        <v>277</v>
      </c>
      <c r="B2157" s="371"/>
      <c r="C2157" s="372"/>
      <c r="D2157" s="371"/>
      <c r="E2157" s="373"/>
      <c r="F2157" s="371"/>
      <c r="G2157" s="372"/>
      <c r="H2157" s="372"/>
      <c r="I2157" s="372"/>
      <c r="J2157" s="372"/>
    </row>
    <row r="2158" spans="1:10" s="383" customFormat="1" ht="15" hidden="1" x14ac:dyDescent="0.25">
      <c r="A2158" s="428"/>
      <c r="B2158" s="377"/>
      <c r="C2158" s="380"/>
      <c r="D2158" s="378"/>
      <c r="E2158" s="379"/>
      <c r="F2158" s="377"/>
      <c r="G2158" s="380"/>
      <c r="H2158" s="380"/>
      <c r="I2158" s="382"/>
      <c r="J2158" s="380"/>
    </row>
    <row r="2159" spans="1:10" s="383" customFormat="1" ht="15" hidden="1" x14ac:dyDescent="0.25">
      <c r="A2159" s="428"/>
      <c r="B2159" s="377"/>
      <c r="C2159" s="380"/>
      <c r="D2159" s="378"/>
      <c r="E2159" s="379"/>
      <c r="F2159" s="377"/>
      <c r="G2159" s="380"/>
      <c r="H2159" s="380"/>
      <c r="I2159" s="382"/>
      <c r="J2159" s="380"/>
    </row>
    <row r="2160" spans="1:10" s="383" customFormat="1" ht="15" hidden="1" x14ac:dyDescent="0.25">
      <c r="A2160" s="428"/>
      <c r="B2160" s="377"/>
      <c r="C2160" s="380"/>
      <c r="D2160" s="378"/>
      <c r="E2160" s="379"/>
      <c r="F2160" s="377"/>
      <c r="G2160" s="380"/>
      <c r="H2160" s="380"/>
      <c r="I2160" s="382"/>
      <c r="J2160" s="380"/>
    </row>
    <row r="2161" spans="1:10" s="383" customFormat="1" ht="15" hidden="1" x14ac:dyDescent="0.2">
      <c r="A2161" s="428"/>
      <c r="B2161" s="377"/>
      <c r="C2161" s="380"/>
      <c r="D2161" s="378"/>
      <c r="E2161" s="379"/>
      <c r="F2161" s="377"/>
      <c r="G2161" s="380"/>
      <c r="H2161" s="380"/>
      <c r="I2161" s="382"/>
      <c r="J2161" s="429"/>
    </row>
    <row r="2162" spans="1:10" s="383" customFormat="1" ht="15" hidden="1" x14ac:dyDescent="0.25">
      <c r="A2162" s="428"/>
      <c r="B2162" s="377"/>
      <c r="C2162" s="380"/>
      <c r="D2162" s="378"/>
      <c r="E2162" s="379"/>
      <c r="F2162" s="377"/>
      <c r="G2162" s="380"/>
      <c r="H2162" s="380"/>
      <c r="I2162" s="382"/>
      <c r="J2162" s="380"/>
    </row>
    <row r="2163" spans="1:10" s="383" customFormat="1" ht="15" hidden="1" x14ac:dyDescent="0.25">
      <c r="A2163" s="428"/>
      <c r="B2163" s="377"/>
      <c r="C2163" s="380"/>
      <c r="D2163" s="378"/>
      <c r="E2163" s="379"/>
      <c r="F2163" s="377"/>
      <c r="G2163" s="380"/>
      <c r="H2163" s="380"/>
      <c r="I2163" s="382"/>
      <c r="J2163" s="380"/>
    </row>
    <row r="2164" spans="1:10" s="383" customFormat="1" ht="15" hidden="1" x14ac:dyDescent="0.25">
      <c r="A2164" s="428"/>
      <c r="B2164" s="377"/>
      <c r="C2164" s="380"/>
      <c r="D2164" s="378"/>
      <c r="E2164" s="379"/>
      <c r="F2164" s="377"/>
      <c r="G2164" s="380"/>
      <c r="H2164" s="380"/>
      <c r="I2164" s="382"/>
      <c r="J2164" s="380"/>
    </row>
    <row r="2165" spans="1:10" s="383" customFormat="1" ht="15" hidden="1" x14ac:dyDescent="0.25">
      <c r="A2165" s="428"/>
      <c r="B2165" s="377"/>
      <c r="C2165" s="380"/>
      <c r="D2165" s="378"/>
      <c r="E2165" s="379"/>
      <c r="F2165" s="377"/>
      <c r="G2165" s="380"/>
      <c r="H2165" s="380"/>
      <c r="I2165" s="382"/>
      <c r="J2165" s="380"/>
    </row>
    <row r="2166" spans="1:10" s="383" customFormat="1" ht="15" hidden="1" x14ac:dyDescent="0.25">
      <c r="A2166" s="428"/>
      <c r="B2166" s="377"/>
      <c r="C2166" s="380"/>
      <c r="D2166" s="378"/>
      <c r="E2166" s="379"/>
      <c r="F2166" s="377"/>
      <c r="G2166" s="380"/>
      <c r="H2166" s="380"/>
      <c r="I2166" s="382"/>
      <c r="J2166" s="380"/>
    </row>
    <row r="2167" spans="1:10" s="383" customFormat="1" ht="13.5" hidden="1" x14ac:dyDescent="0.25">
      <c r="A2167" s="377">
        <v>1</v>
      </c>
      <c r="B2167" s="377"/>
      <c r="C2167" s="380"/>
      <c r="D2167" s="378"/>
      <c r="E2167" s="379"/>
      <c r="F2167" s="377"/>
      <c r="G2167" s="380"/>
      <c r="H2167" s="380"/>
      <c r="I2167" s="382"/>
      <c r="J2167" s="380"/>
    </row>
    <row r="2168" spans="1:10" s="383" customFormat="1" ht="13.5" hidden="1" x14ac:dyDescent="0.25">
      <c r="A2168" s="377">
        <v>2</v>
      </c>
      <c r="B2168" s="377"/>
      <c r="C2168" s="380"/>
      <c r="D2168" s="378"/>
      <c r="E2168" s="379"/>
      <c r="F2168" s="377"/>
      <c r="G2168" s="380"/>
      <c r="H2168" s="380"/>
      <c r="I2168" s="382"/>
      <c r="J2168" s="380"/>
    </row>
    <row r="2169" spans="1:10" s="383" customFormat="1" ht="13.5" hidden="1" x14ac:dyDescent="0.25">
      <c r="A2169" s="377">
        <v>3</v>
      </c>
      <c r="B2169" s="377"/>
      <c r="C2169" s="380"/>
      <c r="D2169" s="378"/>
      <c r="E2169" s="379"/>
      <c r="F2169" s="377"/>
      <c r="G2169" s="380"/>
      <c r="H2169" s="380"/>
      <c r="I2169" s="382"/>
      <c r="J2169" s="380"/>
    </row>
    <row r="2170" spans="1:10" s="383" customFormat="1" ht="13.5" hidden="1" x14ac:dyDescent="0.25">
      <c r="A2170" s="377">
        <v>4</v>
      </c>
      <c r="B2170" s="377"/>
      <c r="C2170" s="380"/>
      <c r="D2170" s="378"/>
      <c r="E2170" s="379"/>
      <c r="F2170" s="377"/>
      <c r="G2170" s="380"/>
      <c r="H2170" s="380"/>
      <c r="I2170" s="382"/>
      <c r="J2170" s="380"/>
    </row>
    <row r="2171" spans="1:10" s="383" customFormat="1" ht="13.5" hidden="1" x14ac:dyDescent="0.25">
      <c r="A2171" s="377"/>
      <c r="B2171" s="377"/>
      <c r="C2171" s="380"/>
      <c r="D2171" s="378"/>
      <c r="E2171" s="379"/>
      <c r="F2171" s="377"/>
      <c r="G2171" s="380"/>
      <c r="H2171" s="380"/>
      <c r="I2171" s="382"/>
      <c r="J2171" s="380"/>
    </row>
    <row r="2172" spans="1:10" s="383" customFormat="1" ht="13.5" hidden="1" x14ac:dyDescent="0.25">
      <c r="A2172" s="377"/>
      <c r="B2172" s="377"/>
      <c r="C2172" s="380"/>
      <c r="D2172" s="378"/>
      <c r="E2172" s="379"/>
      <c r="F2172" s="377"/>
      <c r="G2172" s="380"/>
      <c r="H2172" s="380"/>
      <c r="I2172" s="382"/>
      <c r="J2172" s="380"/>
    </row>
    <row r="2173" spans="1:10" s="383" customFormat="1" ht="13.5" x14ac:dyDescent="0.2">
      <c r="A2173" s="370" t="s">
        <v>278</v>
      </c>
      <c r="B2173" s="371"/>
      <c r="C2173" s="372"/>
      <c r="D2173" s="371"/>
      <c r="E2173" s="373"/>
      <c r="F2173" s="371"/>
      <c r="G2173" s="372"/>
      <c r="H2173" s="372"/>
      <c r="I2173" s="372"/>
      <c r="J2173" s="372"/>
    </row>
    <row r="2174" spans="1:10" s="383" customFormat="1" ht="36" x14ac:dyDescent="0.25">
      <c r="A2174" s="377" t="s">
        <v>4892</v>
      </c>
      <c r="B2174" s="377" t="s">
        <v>440</v>
      </c>
      <c r="C2174" s="380" t="s">
        <v>1446</v>
      </c>
      <c r="D2174" s="378">
        <v>1</v>
      </c>
      <c r="E2174" s="379">
        <v>112708.01</v>
      </c>
      <c r="F2174" s="377" t="s">
        <v>1450</v>
      </c>
      <c r="G2174" s="380" t="s">
        <v>1349</v>
      </c>
      <c r="H2174" s="381">
        <v>44621</v>
      </c>
      <c r="I2174" s="393">
        <v>44739</v>
      </c>
      <c r="J2174" s="380"/>
    </row>
    <row r="2175" spans="1:10" s="383" customFormat="1" ht="60" x14ac:dyDescent="0.25">
      <c r="A2175" s="377" t="s">
        <v>4893</v>
      </c>
      <c r="B2175" s="377" t="s">
        <v>1436</v>
      </c>
      <c r="C2175" s="380" t="s">
        <v>1446</v>
      </c>
      <c r="D2175" s="378" t="s">
        <v>776</v>
      </c>
      <c r="E2175" s="379">
        <v>23748.400000000001</v>
      </c>
      <c r="F2175" s="377" t="s">
        <v>4894</v>
      </c>
      <c r="G2175" s="380" t="s">
        <v>1349</v>
      </c>
      <c r="H2175" s="381">
        <v>44693</v>
      </c>
      <c r="I2175" s="393">
        <v>44693</v>
      </c>
      <c r="J2175" s="380"/>
    </row>
    <row r="2176" spans="1:10" s="383" customFormat="1" ht="60" x14ac:dyDescent="0.2">
      <c r="A2176" s="377" t="s">
        <v>4895</v>
      </c>
      <c r="B2176" s="377" t="s">
        <v>1436</v>
      </c>
      <c r="C2176" s="380" t="s">
        <v>1446</v>
      </c>
      <c r="D2176" s="378" t="s">
        <v>776</v>
      </c>
      <c r="E2176" s="379">
        <v>28047.3</v>
      </c>
      <c r="F2176" s="377" t="s">
        <v>4894</v>
      </c>
      <c r="G2176" s="380" t="s">
        <v>1349</v>
      </c>
      <c r="H2176" s="381">
        <v>44722</v>
      </c>
      <c r="I2176" s="393">
        <v>44722</v>
      </c>
      <c r="J2176" s="429"/>
    </row>
    <row r="2177" spans="1:10" s="383" customFormat="1" ht="60" x14ac:dyDescent="0.25">
      <c r="A2177" s="377" t="s">
        <v>4896</v>
      </c>
      <c r="B2177" s="377" t="s">
        <v>1436</v>
      </c>
      <c r="C2177" s="380" t="s">
        <v>1446</v>
      </c>
      <c r="D2177" s="378" t="s">
        <v>776</v>
      </c>
      <c r="E2177" s="379">
        <v>29669.9</v>
      </c>
      <c r="F2177" s="377" t="s">
        <v>4894</v>
      </c>
      <c r="G2177" s="380" t="s">
        <v>1349</v>
      </c>
      <c r="H2177" s="381">
        <v>44763</v>
      </c>
      <c r="I2177" s="393">
        <v>44763</v>
      </c>
      <c r="J2177" s="380"/>
    </row>
    <row r="2178" spans="1:10" s="383" customFormat="1" ht="36" x14ac:dyDescent="0.25">
      <c r="A2178" s="377" t="s">
        <v>4897</v>
      </c>
      <c r="B2178" s="377" t="s">
        <v>1436</v>
      </c>
      <c r="C2178" s="380" t="s">
        <v>1446</v>
      </c>
      <c r="D2178" s="378" t="s">
        <v>776</v>
      </c>
      <c r="E2178" s="379">
        <v>29990</v>
      </c>
      <c r="F2178" s="377" t="s">
        <v>4898</v>
      </c>
      <c r="G2178" s="380" t="s">
        <v>1349</v>
      </c>
      <c r="H2178" s="381">
        <v>44781</v>
      </c>
      <c r="I2178" s="393">
        <v>44811</v>
      </c>
      <c r="J2178" s="380"/>
    </row>
    <row r="2179" spans="1:10" s="383" customFormat="1" ht="60" x14ac:dyDescent="0.25">
      <c r="A2179" s="377" t="s">
        <v>4899</v>
      </c>
      <c r="B2179" s="377" t="s">
        <v>1436</v>
      </c>
      <c r="C2179" s="380" t="s">
        <v>1446</v>
      </c>
      <c r="D2179" s="378" t="s">
        <v>776</v>
      </c>
      <c r="E2179" s="379">
        <v>33525.5</v>
      </c>
      <c r="F2179" s="377" t="s">
        <v>4894</v>
      </c>
      <c r="G2179" s="380" t="s">
        <v>1349</v>
      </c>
      <c r="H2179" s="381">
        <v>44796</v>
      </c>
      <c r="I2179" s="393">
        <v>44796</v>
      </c>
      <c r="J2179" s="380"/>
    </row>
    <row r="2180" spans="1:10" s="383" customFormat="1" ht="24" x14ac:dyDescent="0.25">
      <c r="A2180" s="377" t="s">
        <v>4900</v>
      </c>
      <c r="B2180" s="377" t="s">
        <v>1449</v>
      </c>
      <c r="C2180" s="380" t="s">
        <v>1446</v>
      </c>
      <c r="D2180" s="378">
        <v>1</v>
      </c>
      <c r="E2180" s="379">
        <v>68127.75</v>
      </c>
      <c r="F2180" s="377" t="s">
        <v>1447</v>
      </c>
      <c r="G2180" s="380" t="s">
        <v>874</v>
      </c>
      <c r="H2180" s="381">
        <v>44806</v>
      </c>
      <c r="I2180" s="393">
        <v>44826</v>
      </c>
      <c r="J2180" s="380"/>
    </row>
    <row r="2181" spans="1:10" s="383" customFormat="1" ht="36" x14ac:dyDescent="0.25">
      <c r="A2181" s="377" t="s">
        <v>4901</v>
      </c>
      <c r="B2181" s="377" t="s">
        <v>1436</v>
      </c>
      <c r="C2181" s="380" t="s">
        <v>1446</v>
      </c>
      <c r="D2181" s="378" t="s">
        <v>776</v>
      </c>
      <c r="E2181" s="379">
        <v>41320</v>
      </c>
      <c r="F2181" s="377" t="s">
        <v>1450</v>
      </c>
      <c r="G2181" s="380" t="s">
        <v>874</v>
      </c>
      <c r="H2181" s="381">
        <v>44812</v>
      </c>
      <c r="I2181" s="393">
        <v>44832</v>
      </c>
      <c r="J2181" s="380"/>
    </row>
    <row r="2182" spans="1:10" s="383" customFormat="1" ht="36" x14ac:dyDescent="0.25">
      <c r="A2182" s="377" t="s">
        <v>4902</v>
      </c>
      <c r="B2182" s="377" t="s">
        <v>1436</v>
      </c>
      <c r="C2182" s="380" t="s">
        <v>1446</v>
      </c>
      <c r="D2182" s="378" t="s">
        <v>776</v>
      </c>
      <c r="E2182" s="379">
        <v>36695.599999999999</v>
      </c>
      <c r="F2182" s="377" t="s">
        <v>4903</v>
      </c>
      <c r="G2182" s="380" t="s">
        <v>1349</v>
      </c>
      <c r="H2182" s="381">
        <v>44631</v>
      </c>
      <c r="I2182" s="393">
        <v>44641</v>
      </c>
      <c r="J2182" s="380"/>
    </row>
    <row r="2183" spans="1:10" s="383" customFormat="1" ht="36" x14ac:dyDescent="0.25">
      <c r="A2183" s="377" t="s">
        <v>4904</v>
      </c>
      <c r="B2183" s="377" t="s">
        <v>1436</v>
      </c>
      <c r="C2183" s="380" t="s">
        <v>1446</v>
      </c>
      <c r="D2183" s="378" t="s">
        <v>776</v>
      </c>
      <c r="E2183" s="379">
        <v>21490.11</v>
      </c>
      <c r="F2183" s="377" t="s">
        <v>1483</v>
      </c>
      <c r="G2183" s="380" t="s">
        <v>1349</v>
      </c>
      <c r="H2183" s="381">
        <v>44691</v>
      </c>
      <c r="I2183" s="393">
        <v>44704</v>
      </c>
      <c r="J2183" s="380"/>
    </row>
    <row r="2184" spans="1:10" s="383" customFormat="1" ht="24" x14ac:dyDescent="0.25">
      <c r="A2184" s="377" t="s">
        <v>4905</v>
      </c>
      <c r="B2184" s="377" t="s">
        <v>1248</v>
      </c>
      <c r="C2184" s="380" t="s">
        <v>1460</v>
      </c>
      <c r="D2184" s="378" t="s">
        <v>776</v>
      </c>
      <c r="E2184" s="379">
        <v>24999.74</v>
      </c>
      <c r="F2184" s="377" t="s">
        <v>1479</v>
      </c>
      <c r="G2184" s="380" t="s">
        <v>1349</v>
      </c>
      <c r="H2184" s="381">
        <v>44709</v>
      </c>
      <c r="I2184" s="393">
        <v>44712</v>
      </c>
      <c r="J2184" s="380"/>
    </row>
    <row r="2185" spans="1:10" s="383" customFormat="1" ht="48" x14ac:dyDescent="0.25">
      <c r="A2185" s="377" t="s">
        <v>4906</v>
      </c>
      <c r="B2185" s="377" t="s">
        <v>1436</v>
      </c>
      <c r="C2185" s="380" t="s">
        <v>1446</v>
      </c>
      <c r="D2185" s="378" t="s">
        <v>776</v>
      </c>
      <c r="E2185" s="379">
        <v>27654.48</v>
      </c>
      <c r="F2185" s="377" t="s">
        <v>1461</v>
      </c>
      <c r="G2185" s="380" t="s">
        <v>1349</v>
      </c>
      <c r="H2185" s="381">
        <v>44691</v>
      </c>
      <c r="I2185" s="393">
        <v>44700</v>
      </c>
      <c r="J2185" s="380"/>
    </row>
    <row r="2186" spans="1:10" s="383" customFormat="1" ht="36" x14ac:dyDescent="0.25">
      <c r="A2186" s="377" t="s">
        <v>4907</v>
      </c>
      <c r="B2186" s="377" t="s">
        <v>1436</v>
      </c>
      <c r="C2186" s="380" t="s">
        <v>1446</v>
      </c>
      <c r="D2186" s="378" t="s">
        <v>776</v>
      </c>
      <c r="E2186" s="379">
        <v>31979.8</v>
      </c>
      <c r="F2186" s="377" t="s">
        <v>4908</v>
      </c>
      <c r="G2186" s="380" t="s">
        <v>1349</v>
      </c>
      <c r="H2186" s="381">
        <v>44691</v>
      </c>
      <c r="I2186" s="393">
        <v>44697</v>
      </c>
      <c r="J2186" s="380"/>
    </row>
    <row r="2187" spans="1:10" s="383" customFormat="1" ht="24" x14ac:dyDescent="0.25">
      <c r="A2187" s="377" t="s">
        <v>4909</v>
      </c>
      <c r="B2187" s="377" t="s">
        <v>1248</v>
      </c>
      <c r="C2187" s="380" t="s">
        <v>1460</v>
      </c>
      <c r="D2187" s="378" t="s">
        <v>776</v>
      </c>
      <c r="E2187" s="379">
        <v>40186.080000000002</v>
      </c>
      <c r="F2187" s="377" t="s">
        <v>1463</v>
      </c>
      <c r="G2187" s="380" t="s">
        <v>1349</v>
      </c>
      <c r="H2187" s="381">
        <v>44693</v>
      </c>
      <c r="I2187" s="393">
        <v>44700</v>
      </c>
      <c r="J2187" s="380"/>
    </row>
    <row r="2188" spans="1:10" s="383" customFormat="1" ht="24" x14ac:dyDescent="0.25">
      <c r="A2188" s="377" t="s">
        <v>4909</v>
      </c>
      <c r="B2188" s="377" t="s">
        <v>1248</v>
      </c>
      <c r="C2188" s="380" t="s">
        <v>1460</v>
      </c>
      <c r="D2188" s="378" t="s">
        <v>776</v>
      </c>
      <c r="E2188" s="379">
        <v>43756.43</v>
      </c>
      <c r="F2188" s="377" t="s">
        <v>1472</v>
      </c>
      <c r="G2188" s="380" t="s">
        <v>1349</v>
      </c>
      <c r="H2188" s="381">
        <v>44693</v>
      </c>
      <c r="I2188" s="393">
        <v>44700</v>
      </c>
      <c r="J2188" s="380"/>
    </row>
    <row r="2189" spans="1:10" s="383" customFormat="1" ht="36" x14ac:dyDescent="0.25">
      <c r="A2189" s="377" t="s">
        <v>4910</v>
      </c>
      <c r="B2189" s="377" t="s">
        <v>1248</v>
      </c>
      <c r="C2189" s="380" t="s">
        <v>1460</v>
      </c>
      <c r="D2189" s="378" t="s">
        <v>776</v>
      </c>
      <c r="E2189" s="379">
        <v>53507.8</v>
      </c>
      <c r="F2189" s="377" t="s">
        <v>1471</v>
      </c>
      <c r="G2189" s="380" t="s">
        <v>1349</v>
      </c>
      <c r="H2189" s="381">
        <v>44693</v>
      </c>
      <c r="I2189" s="393">
        <v>44706</v>
      </c>
      <c r="J2189" s="380"/>
    </row>
    <row r="2190" spans="1:10" s="383" customFormat="1" ht="36" x14ac:dyDescent="0.25">
      <c r="A2190" s="377" t="s">
        <v>4910</v>
      </c>
      <c r="B2190" s="377" t="s">
        <v>1248</v>
      </c>
      <c r="C2190" s="380" t="s">
        <v>1460</v>
      </c>
      <c r="D2190" s="378" t="s">
        <v>776</v>
      </c>
      <c r="E2190" s="379">
        <v>59169.54</v>
      </c>
      <c r="F2190" s="377" t="s">
        <v>1483</v>
      </c>
      <c r="G2190" s="380" t="s">
        <v>1349</v>
      </c>
      <c r="H2190" s="381">
        <v>44693</v>
      </c>
      <c r="I2190" s="393">
        <v>44704</v>
      </c>
      <c r="J2190" s="380"/>
    </row>
    <row r="2191" spans="1:10" s="383" customFormat="1" ht="48" x14ac:dyDescent="0.25">
      <c r="A2191" s="377" t="s">
        <v>4911</v>
      </c>
      <c r="B2191" s="377" t="s">
        <v>1248</v>
      </c>
      <c r="C2191" s="380" t="s">
        <v>1460</v>
      </c>
      <c r="D2191" s="378" t="s">
        <v>776</v>
      </c>
      <c r="E2191" s="379">
        <v>61521.16</v>
      </c>
      <c r="F2191" s="377" t="s">
        <v>1461</v>
      </c>
      <c r="G2191" s="380" t="s">
        <v>1349</v>
      </c>
      <c r="H2191" s="381">
        <v>44693</v>
      </c>
      <c r="I2191" s="393">
        <v>44700</v>
      </c>
      <c r="J2191" s="380"/>
    </row>
    <row r="2192" spans="1:10" s="383" customFormat="1" ht="36" x14ac:dyDescent="0.25">
      <c r="A2192" s="377" t="s">
        <v>4912</v>
      </c>
      <c r="B2192" s="377" t="s">
        <v>1449</v>
      </c>
      <c r="C2192" s="380" t="s">
        <v>1446</v>
      </c>
      <c r="D2192" s="378">
        <v>1</v>
      </c>
      <c r="E2192" s="379">
        <v>61104</v>
      </c>
      <c r="F2192" s="377" t="s">
        <v>4913</v>
      </c>
      <c r="G2192" s="380" t="s">
        <v>1349</v>
      </c>
      <c r="H2192" s="381">
        <v>44728</v>
      </c>
      <c r="I2192" s="393">
        <v>44732</v>
      </c>
      <c r="J2192" s="380"/>
    </row>
    <row r="2193" spans="1:10" s="383" customFormat="1" ht="24" x14ac:dyDescent="0.25">
      <c r="A2193" s="377" t="s">
        <v>4914</v>
      </c>
      <c r="B2193" s="377" t="s">
        <v>1449</v>
      </c>
      <c r="C2193" s="380" t="s">
        <v>1446</v>
      </c>
      <c r="D2193" s="378">
        <v>2</v>
      </c>
      <c r="E2193" s="379">
        <v>68415.5</v>
      </c>
      <c r="F2193" s="377" t="s">
        <v>4915</v>
      </c>
      <c r="G2193" s="380" t="s">
        <v>1349</v>
      </c>
      <c r="H2193" s="381">
        <v>44728</v>
      </c>
      <c r="I2193" s="393">
        <v>44733</v>
      </c>
      <c r="J2193" s="380"/>
    </row>
    <row r="2194" spans="1:10" s="383" customFormat="1" ht="36" x14ac:dyDescent="0.25">
      <c r="A2194" s="377" t="s">
        <v>4916</v>
      </c>
      <c r="B2194" s="377" t="s">
        <v>440</v>
      </c>
      <c r="C2194" s="380" t="s">
        <v>1446</v>
      </c>
      <c r="D2194" s="378">
        <v>2</v>
      </c>
      <c r="E2194" s="379">
        <v>389150.88</v>
      </c>
      <c r="F2194" s="377" t="s">
        <v>4917</v>
      </c>
      <c r="G2194" s="380" t="s">
        <v>1349</v>
      </c>
      <c r="H2194" s="381">
        <v>44748</v>
      </c>
      <c r="I2194" s="393">
        <v>44781</v>
      </c>
      <c r="J2194" s="380"/>
    </row>
    <row r="2195" spans="1:10" s="383" customFormat="1" ht="13.5" x14ac:dyDescent="0.2">
      <c r="A2195" s="370" t="s">
        <v>279</v>
      </c>
      <c r="B2195" s="371"/>
      <c r="C2195" s="372"/>
      <c r="D2195" s="371"/>
      <c r="E2195" s="373"/>
      <c r="F2195" s="371"/>
      <c r="G2195" s="372"/>
      <c r="H2195" s="372"/>
      <c r="I2195" s="372"/>
      <c r="J2195" s="372"/>
    </row>
    <row r="2196" spans="1:10" s="383" customFormat="1" ht="24" x14ac:dyDescent="0.25">
      <c r="A2196" s="377" t="s">
        <v>4918</v>
      </c>
      <c r="B2196" s="377"/>
      <c r="C2196" s="380"/>
      <c r="D2196" s="378"/>
      <c r="E2196" s="379"/>
      <c r="F2196" s="377"/>
      <c r="G2196" s="380"/>
      <c r="H2196" s="380"/>
      <c r="I2196" s="382"/>
      <c r="J2196" s="380"/>
    </row>
    <row r="2197" spans="1:10" s="383" customFormat="1" ht="24" x14ac:dyDescent="0.25">
      <c r="A2197" s="377" t="s">
        <v>4919</v>
      </c>
      <c r="B2197" s="377" t="s">
        <v>936</v>
      </c>
      <c r="C2197" s="380"/>
      <c r="D2197" s="378" t="s">
        <v>4920</v>
      </c>
      <c r="E2197" s="379">
        <v>284992.5</v>
      </c>
      <c r="F2197" s="377" t="s">
        <v>4921</v>
      </c>
      <c r="G2197" s="380"/>
      <c r="H2197" s="381">
        <v>44672</v>
      </c>
      <c r="I2197" s="393">
        <v>44678</v>
      </c>
      <c r="J2197" s="380"/>
    </row>
    <row r="2198" spans="1:10" s="383" customFormat="1" ht="36" x14ac:dyDescent="0.25">
      <c r="A2198" s="377" t="s">
        <v>4922</v>
      </c>
      <c r="B2198" s="377" t="s">
        <v>1248</v>
      </c>
      <c r="C2198" s="380"/>
      <c r="D2198" s="378"/>
      <c r="E2198" s="379">
        <v>36745.199999999997</v>
      </c>
      <c r="F2198" s="377" t="s">
        <v>4923</v>
      </c>
      <c r="G2198" s="380"/>
      <c r="H2198" s="381">
        <v>44676</v>
      </c>
      <c r="I2198" s="393">
        <v>44679</v>
      </c>
      <c r="J2198" s="380"/>
    </row>
    <row r="2199" spans="1:10" s="383" customFormat="1" ht="36" x14ac:dyDescent="0.25">
      <c r="A2199" s="377" t="s">
        <v>4924</v>
      </c>
      <c r="B2199" s="377" t="s">
        <v>1248</v>
      </c>
      <c r="C2199" s="380"/>
      <c r="D2199" s="378"/>
      <c r="E2199" s="379">
        <v>50466.239999999998</v>
      </c>
      <c r="F2199" s="377" t="s">
        <v>4923</v>
      </c>
      <c r="G2199" s="380"/>
      <c r="H2199" s="381">
        <v>44678</v>
      </c>
      <c r="I2199" s="393">
        <v>44681</v>
      </c>
      <c r="J2199" s="380"/>
    </row>
    <row r="2200" spans="1:10" s="383" customFormat="1" ht="36" x14ac:dyDescent="0.25">
      <c r="A2200" s="377" t="s">
        <v>4924</v>
      </c>
      <c r="B2200" s="377" t="s">
        <v>1248</v>
      </c>
      <c r="C2200" s="380"/>
      <c r="D2200" s="378"/>
      <c r="E2200" s="379">
        <v>23700.65</v>
      </c>
      <c r="F2200" s="377" t="s">
        <v>4923</v>
      </c>
      <c r="G2200" s="380"/>
      <c r="H2200" s="381">
        <v>44678</v>
      </c>
      <c r="I2200" s="393">
        <v>44681</v>
      </c>
      <c r="J2200" s="380"/>
    </row>
    <row r="2201" spans="1:10" s="383" customFormat="1" ht="48" x14ac:dyDescent="0.25">
      <c r="A2201" s="377" t="s">
        <v>4925</v>
      </c>
      <c r="B2201" s="377" t="s">
        <v>1248</v>
      </c>
      <c r="C2201" s="380"/>
      <c r="D2201" s="378"/>
      <c r="E2201" s="379">
        <v>28320</v>
      </c>
      <c r="F2201" s="377" t="s">
        <v>4926</v>
      </c>
      <c r="G2201" s="380"/>
      <c r="H2201" s="381">
        <v>44679</v>
      </c>
      <c r="I2201" s="393">
        <v>44684</v>
      </c>
      <c r="J2201" s="380"/>
    </row>
    <row r="2202" spans="1:10" s="383" customFormat="1" ht="36" x14ac:dyDescent="0.25">
      <c r="A2202" s="377" t="s">
        <v>4927</v>
      </c>
      <c r="B2202" s="377" t="s">
        <v>1212</v>
      </c>
      <c r="C2202" s="380"/>
      <c r="D2202" s="378"/>
      <c r="E2202" s="379">
        <v>19591</v>
      </c>
      <c r="F2202" s="377" t="s">
        <v>1493</v>
      </c>
      <c r="G2202" s="380"/>
      <c r="H2202" s="381">
        <v>44670</v>
      </c>
      <c r="I2202" s="393">
        <v>44673</v>
      </c>
      <c r="J2202" s="380"/>
    </row>
    <row r="2203" spans="1:10" s="383" customFormat="1" ht="36" x14ac:dyDescent="0.25">
      <c r="A2203" s="377" t="s">
        <v>4928</v>
      </c>
      <c r="B2203" s="377" t="s">
        <v>1248</v>
      </c>
      <c r="C2203" s="380"/>
      <c r="D2203" s="378"/>
      <c r="E2203" s="379">
        <v>48710</v>
      </c>
      <c r="F2203" s="377" t="s">
        <v>4929</v>
      </c>
      <c r="G2203" s="380"/>
      <c r="H2203" s="381">
        <v>44706</v>
      </c>
      <c r="I2203" s="393">
        <v>44711</v>
      </c>
      <c r="J2203" s="380"/>
    </row>
    <row r="2204" spans="1:10" s="383" customFormat="1" ht="36" x14ac:dyDescent="0.25">
      <c r="A2204" s="377" t="s">
        <v>4930</v>
      </c>
      <c r="B2204" s="377" t="s">
        <v>1212</v>
      </c>
      <c r="C2204" s="380"/>
      <c r="D2204" s="378"/>
      <c r="E2204" s="379">
        <v>36059.269999999997</v>
      </c>
      <c r="F2204" s="377" t="s">
        <v>4931</v>
      </c>
      <c r="G2204" s="380"/>
      <c r="H2204" s="381">
        <v>44712</v>
      </c>
      <c r="I2204" s="393">
        <v>44727</v>
      </c>
      <c r="J2204" s="380"/>
    </row>
    <row r="2205" spans="1:10" s="383" customFormat="1" ht="24" x14ac:dyDescent="0.25">
      <c r="A2205" s="377" t="s">
        <v>4932</v>
      </c>
      <c r="B2205" s="377"/>
      <c r="C2205" s="380"/>
      <c r="D2205" s="378"/>
      <c r="E2205" s="379">
        <v>34300</v>
      </c>
      <c r="F2205" s="377"/>
      <c r="G2205" s="380"/>
      <c r="H2205" s="380"/>
      <c r="I2205" s="382"/>
      <c r="J2205" s="380"/>
    </row>
    <row r="2206" spans="1:10" s="383" customFormat="1" ht="24" x14ac:dyDescent="0.25">
      <c r="A2206" s="377" t="s">
        <v>4933</v>
      </c>
      <c r="B2206" s="377"/>
      <c r="C2206" s="380"/>
      <c r="D2206" s="378"/>
      <c r="E2206" s="379">
        <v>16000</v>
      </c>
      <c r="F2206" s="377"/>
      <c r="G2206" s="380"/>
      <c r="H2206" s="380"/>
      <c r="I2206" s="382"/>
      <c r="J2206" s="380"/>
    </row>
    <row r="2207" spans="1:10" s="383" customFormat="1" ht="24" x14ac:dyDescent="0.25">
      <c r="A2207" s="377" t="s">
        <v>4934</v>
      </c>
      <c r="B2207" s="377"/>
      <c r="C2207" s="380"/>
      <c r="D2207" s="378"/>
      <c r="E2207" s="379">
        <v>14700</v>
      </c>
      <c r="F2207" s="377"/>
      <c r="G2207" s="380"/>
      <c r="H2207" s="380"/>
      <c r="I2207" s="382"/>
      <c r="J2207" s="380"/>
    </row>
    <row r="2208" spans="1:10" s="383" customFormat="1" ht="24" x14ac:dyDescent="0.25">
      <c r="A2208" s="377" t="s">
        <v>4935</v>
      </c>
      <c r="B2208" s="377"/>
      <c r="C2208" s="380"/>
      <c r="D2208" s="378"/>
      <c r="E2208" s="379">
        <v>9285</v>
      </c>
      <c r="F2208" s="377"/>
      <c r="G2208" s="380"/>
      <c r="H2208" s="380"/>
      <c r="I2208" s="382"/>
      <c r="J2208" s="380"/>
    </row>
    <row r="2209" spans="1:10" s="383" customFormat="1" ht="24" x14ac:dyDescent="0.25">
      <c r="A2209" s="377" t="s">
        <v>4936</v>
      </c>
      <c r="B2209" s="377"/>
      <c r="C2209" s="380"/>
      <c r="D2209" s="378"/>
      <c r="E2209" s="379">
        <v>24000</v>
      </c>
      <c r="F2209" s="377"/>
      <c r="G2209" s="380"/>
      <c r="H2209" s="380"/>
      <c r="I2209" s="382"/>
      <c r="J2209" s="380"/>
    </row>
    <row r="2210" spans="1:10" s="383" customFormat="1" ht="13.5" x14ac:dyDescent="0.2">
      <c r="A2210" s="370" t="s">
        <v>280</v>
      </c>
      <c r="B2210" s="371"/>
      <c r="C2210" s="372"/>
      <c r="D2210" s="371"/>
      <c r="E2210" s="373"/>
      <c r="F2210" s="371"/>
      <c r="G2210" s="372"/>
      <c r="H2210" s="372"/>
      <c r="I2210" s="372"/>
      <c r="J2210" s="372"/>
    </row>
    <row r="2211" spans="1:10" s="383" customFormat="1" ht="48" x14ac:dyDescent="0.25">
      <c r="A2211" s="377" t="s">
        <v>4937</v>
      </c>
      <c r="B2211" s="377" t="s">
        <v>1436</v>
      </c>
      <c r="C2211" s="380"/>
      <c r="D2211" s="378"/>
      <c r="E2211" s="379">
        <v>33200</v>
      </c>
      <c r="F2211" s="377" t="s">
        <v>4938</v>
      </c>
      <c r="G2211" s="380" t="s">
        <v>1721</v>
      </c>
      <c r="H2211" s="381">
        <v>44589</v>
      </c>
      <c r="I2211" s="378" t="s">
        <v>1497</v>
      </c>
      <c r="J2211" s="380"/>
    </row>
    <row r="2212" spans="1:10" s="383" customFormat="1" ht="24" x14ac:dyDescent="0.25">
      <c r="A2212" s="377" t="s">
        <v>4939</v>
      </c>
      <c r="B2212" s="377" t="s">
        <v>1436</v>
      </c>
      <c r="C2212" s="380"/>
      <c r="D2212" s="378"/>
      <c r="E2212" s="379">
        <v>36761.199999999997</v>
      </c>
      <c r="F2212" s="377" t="s">
        <v>1510</v>
      </c>
      <c r="G2212" s="380" t="s">
        <v>1349</v>
      </c>
      <c r="H2212" s="381">
        <v>44589</v>
      </c>
      <c r="I2212" s="393">
        <v>44594</v>
      </c>
      <c r="J2212" s="380"/>
    </row>
    <row r="2213" spans="1:10" s="383" customFormat="1" ht="48" x14ac:dyDescent="0.25">
      <c r="A2213" s="377" t="s">
        <v>4940</v>
      </c>
      <c r="B2213" s="377" t="s">
        <v>1436</v>
      </c>
      <c r="C2213" s="380"/>
      <c r="D2213" s="378"/>
      <c r="E2213" s="379">
        <v>32460</v>
      </c>
      <c r="F2213" s="377" t="s">
        <v>1531</v>
      </c>
      <c r="G2213" s="380" t="s">
        <v>1349</v>
      </c>
      <c r="H2213" s="381">
        <v>44603</v>
      </c>
      <c r="I2213" s="393">
        <v>44606</v>
      </c>
      <c r="J2213" s="380"/>
    </row>
    <row r="2214" spans="1:10" s="383" customFormat="1" ht="36" x14ac:dyDescent="0.25">
      <c r="A2214" s="377" t="s">
        <v>4941</v>
      </c>
      <c r="B2214" s="377" t="s">
        <v>1504</v>
      </c>
      <c r="C2214" s="380"/>
      <c r="D2214" s="378" t="s">
        <v>4942</v>
      </c>
      <c r="E2214" s="379">
        <v>1177493.8400000001</v>
      </c>
      <c r="F2214" s="377" t="s">
        <v>1506</v>
      </c>
      <c r="G2214" s="380" t="s">
        <v>1349</v>
      </c>
      <c r="H2214" s="381">
        <v>44635</v>
      </c>
      <c r="I2214" s="393">
        <v>44651</v>
      </c>
      <c r="J2214" s="380"/>
    </row>
    <row r="2215" spans="1:10" s="383" customFormat="1" ht="36" x14ac:dyDescent="0.25">
      <c r="A2215" s="377" t="s">
        <v>4943</v>
      </c>
      <c r="B2215" s="377" t="s">
        <v>1248</v>
      </c>
      <c r="C2215" s="380"/>
      <c r="D2215" s="378"/>
      <c r="E2215" s="379">
        <v>60648.02</v>
      </c>
      <c r="F2215" s="377" t="s">
        <v>1506</v>
      </c>
      <c r="G2215" s="380" t="s">
        <v>1349</v>
      </c>
      <c r="H2215" s="381">
        <v>44693</v>
      </c>
      <c r="I2215" s="393">
        <v>44699</v>
      </c>
      <c r="J2215" s="380"/>
    </row>
    <row r="2216" spans="1:10" s="383" customFormat="1" ht="36" x14ac:dyDescent="0.25">
      <c r="A2216" s="377" t="s">
        <v>4944</v>
      </c>
      <c r="B2216" s="377" t="s">
        <v>1248</v>
      </c>
      <c r="C2216" s="380"/>
      <c r="D2216" s="378"/>
      <c r="E2216" s="379">
        <v>34687.870000000003</v>
      </c>
      <c r="F2216" s="377" t="s">
        <v>1545</v>
      </c>
      <c r="G2216" s="380" t="s">
        <v>1349</v>
      </c>
      <c r="H2216" s="381">
        <v>44713</v>
      </c>
      <c r="I2216" s="393">
        <v>44722</v>
      </c>
      <c r="J2216" s="380"/>
    </row>
    <row r="2217" spans="1:10" s="383" customFormat="1" ht="36" x14ac:dyDescent="0.25">
      <c r="A2217" s="377" t="s">
        <v>4945</v>
      </c>
      <c r="B2217" s="377" t="s">
        <v>1248</v>
      </c>
      <c r="C2217" s="380"/>
      <c r="D2217" s="378"/>
      <c r="E2217" s="379">
        <v>37503.89</v>
      </c>
      <c r="F2217" s="377" t="s">
        <v>1506</v>
      </c>
      <c r="G2217" s="380" t="s">
        <v>1349</v>
      </c>
      <c r="H2217" s="381">
        <v>44713</v>
      </c>
      <c r="I2217" s="393">
        <v>44718</v>
      </c>
      <c r="J2217" s="380"/>
    </row>
    <row r="2218" spans="1:10" s="383" customFormat="1" ht="36" x14ac:dyDescent="0.25">
      <c r="A2218" s="377" t="s">
        <v>4946</v>
      </c>
      <c r="B2218" s="377" t="s">
        <v>1248</v>
      </c>
      <c r="C2218" s="380"/>
      <c r="D2218" s="378"/>
      <c r="E2218" s="379">
        <v>70553.210000000006</v>
      </c>
      <c r="F2218" s="377" t="s">
        <v>1506</v>
      </c>
      <c r="G2218" s="380" t="s">
        <v>1349</v>
      </c>
      <c r="H2218" s="381">
        <v>44722</v>
      </c>
      <c r="I2218" s="393">
        <v>44732</v>
      </c>
      <c r="J2218" s="380"/>
    </row>
    <row r="2219" spans="1:10" s="383" customFormat="1" ht="36" x14ac:dyDescent="0.2">
      <c r="A2219" s="377" t="s">
        <v>4918</v>
      </c>
      <c r="B2219" s="377" t="s">
        <v>1248</v>
      </c>
      <c r="C2219" s="380"/>
      <c r="D2219" s="378"/>
      <c r="E2219" s="379">
        <v>26658.32</v>
      </c>
      <c r="F2219" s="377" t="s">
        <v>1506</v>
      </c>
      <c r="G2219" s="380" t="s">
        <v>1349</v>
      </c>
      <c r="H2219" s="381">
        <v>44725</v>
      </c>
      <c r="I2219" s="393">
        <v>44732</v>
      </c>
      <c r="J2219" s="429"/>
    </row>
    <row r="2220" spans="1:10" s="383" customFormat="1" ht="36" x14ac:dyDescent="0.25">
      <c r="A2220" s="377" t="s">
        <v>4947</v>
      </c>
      <c r="B2220" s="377" t="s">
        <v>1436</v>
      </c>
      <c r="C2220" s="380"/>
      <c r="D2220" s="378"/>
      <c r="E2220" s="379">
        <v>36700</v>
      </c>
      <c r="F2220" s="377" t="s">
        <v>1506</v>
      </c>
      <c r="G2220" s="380" t="s">
        <v>1349</v>
      </c>
      <c r="H2220" s="381">
        <v>44589</v>
      </c>
      <c r="I2220" s="393">
        <v>44624</v>
      </c>
      <c r="J2220" s="380"/>
    </row>
    <row r="2221" spans="1:10" s="383" customFormat="1" ht="36" x14ac:dyDescent="0.25">
      <c r="A2221" s="377" t="s">
        <v>4948</v>
      </c>
      <c r="B2221" s="377" t="s">
        <v>1436</v>
      </c>
      <c r="C2221" s="380"/>
      <c r="D2221" s="378"/>
      <c r="E2221" s="379">
        <v>31390</v>
      </c>
      <c r="F2221" s="377" t="s">
        <v>1557</v>
      </c>
      <c r="G2221" s="380" t="s">
        <v>1349</v>
      </c>
      <c r="H2221" s="381">
        <v>44603</v>
      </c>
      <c r="I2221" s="393">
        <v>44616</v>
      </c>
      <c r="J2221" s="380"/>
    </row>
    <row r="2222" spans="1:10" s="383" customFormat="1" ht="24" x14ac:dyDescent="0.25">
      <c r="A2222" s="377" t="s">
        <v>4949</v>
      </c>
      <c r="B2222" s="377" t="s">
        <v>1436</v>
      </c>
      <c r="C2222" s="380"/>
      <c r="D2222" s="378"/>
      <c r="E2222" s="379">
        <v>33300</v>
      </c>
      <c r="F2222" s="377" t="s">
        <v>1587</v>
      </c>
      <c r="G2222" s="380" t="s">
        <v>1349</v>
      </c>
      <c r="H2222" s="381">
        <v>44603</v>
      </c>
      <c r="I2222" s="393">
        <v>44615</v>
      </c>
      <c r="J2222" s="380"/>
    </row>
    <row r="2223" spans="1:10" s="383" customFormat="1" ht="36" x14ac:dyDescent="0.25">
      <c r="A2223" s="377" t="s">
        <v>4950</v>
      </c>
      <c r="B2223" s="377" t="s">
        <v>1436</v>
      </c>
      <c r="C2223" s="380"/>
      <c r="D2223" s="378"/>
      <c r="E2223" s="379">
        <v>31930</v>
      </c>
      <c r="F2223" s="377" t="s">
        <v>1559</v>
      </c>
      <c r="G2223" s="380" t="s">
        <v>1349</v>
      </c>
      <c r="H2223" s="381">
        <v>44603</v>
      </c>
      <c r="I2223" s="393">
        <v>44616</v>
      </c>
      <c r="J2223" s="380"/>
    </row>
    <row r="2224" spans="1:10" s="383" customFormat="1" ht="24" x14ac:dyDescent="0.25">
      <c r="A2224" s="377" t="s">
        <v>4951</v>
      </c>
      <c r="B2224" s="377" t="s">
        <v>1436</v>
      </c>
      <c r="C2224" s="380"/>
      <c r="D2224" s="378"/>
      <c r="E2224" s="379">
        <v>33335</v>
      </c>
      <c r="F2224" s="377" t="s">
        <v>1555</v>
      </c>
      <c r="G2224" s="380" t="s">
        <v>1349</v>
      </c>
      <c r="H2224" s="381">
        <v>44603</v>
      </c>
      <c r="I2224" s="393">
        <v>44615</v>
      </c>
      <c r="J2224" s="380"/>
    </row>
    <row r="2225" spans="1:10" s="383" customFormat="1" ht="36" x14ac:dyDescent="0.25">
      <c r="A2225" s="377" t="s">
        <v>4952</v>
      </c>
      <c r="B2225" s="377" t="s">
        <v>1436</v>
      </c>
      <c r="C2225" s="380"/>
      <c r="D2225" s="378"/>
      <c r="E2225" s="379">
        <v>34720</v>
      </c>
      <c r="F2225" s="377" t="s">
        <v>1552</v>
      </c>
      <c r="G2225" s="380" t="s">
        <v>1349</v>
      </c>
      <c r="H2225" s="381">
        <v>44603</v>
      </c>
      <c r="I2225" s="393">
        <v>44617</v>
      </c>
      <c r="J2225" s="380"/>
    </row>
    <row r="2226" spans="1:10" s="383" customFormat="1" ht="36" x14ac:dyDescent="0.25">
      <c r="A2226" s="377" t="s">
        <v>4953</v>
      </c>
      <c r="B2226" s="377" t="s">
        <v>1436</v>
      </c>
      <c r="C2226" s="380"/>
      <c r="D2226" s="378"/>
      <c r="E2226" s="379">
        <v>33990</v>
      </c>
      <c r="F2226" s="377" t="s">
        <v>1541</v>
      </c>
      <c r="G2226" s="380" t="s">
        <v>1349</v>
      </c>
      <c r="H2226" s="381">
        <v>44603</v>
      </c>
      <c r="I2226" s="393">
        <v>44617</v>
      </c>
      <c r="J2226" s="380"/>
    </row>
    <row r="2227" spans="1:10" s="383" customFormat="1" ht="36" x14ac:dyDescent="0.2">
      <c r="A2227" s="377" t="s">
        <v>4954</v>
      </c>
      <c r="B2227" s="377" t="s">
        <v>1436</v>
      </c>
      <c r="C2227" s="380"/>
      <c r="D2227" s="378"/>
      <c r="E2227" s="379">
        <v>32000</v>
      </c>
      <c r="F2227" s="377" t="s">
        <v>1552</v>
      </c>
      <c r="G2227" s="380" t="s">
        <v>1349</v>
      </c>
      <c r="H2227" s="381">
        <v>44603</v>
      </c>
      <c r="I2227" s="393">
        <v>44617</v>
      </c>
      <c r="J2227" s="429"/>
    </row>
    <row r="2228" spans="1:10" s="383" customFormat="1" ht="36" x14ac:dyDescent="0.25">
      <c r="A2228" s="377" t="s">
        <v>4955</v>
      </c>
      <c r="B2228" s="377" t="s">
        <v>1436</v>
      </c>
      <c r="C2228" s="380"/>
      <c r="D2228" s="378"/>
      <c r="E2228" s="379">
        <v>24080</v>
      </c>
      <c r="F2228" s="377" t="s">
        <v>1541</v>
      </c>
      <c r="G2228" s="380" t="s">
        <v>1349</v>
      </c>
      <c r="H2228" s="381">
        <v>44603</v>
      </c>
      <c r="I2228" s="393">
        <v>44617</v>
      </c>
      <c r="J2228" s="380" t="s">
        <v>1400</v>
      </c>
    </row>
    <row r="2229" spans="1:10" s="383" customFormat="1" ht="36" x14ac:dyDescent="0.25">
      <c r="A2229" s="377" t="s">
        <v>4956</v>
      </c>
      <c r="B2229" s="377" t="s">
        <v>1436</v>
      </c>
      <c r="C2229" s="380"/>
      <c r="D2229" s="378"/>
      <c r="E2229" s="379">
        <v>23490</v>
      </c>
      <c r="F2229" s="377" t="s">
        <v>1541</v>
      </c>
      <c r="G2229" s="380" t="s">
        <v>1349</v>
      </c>
      <c r="H2229" s="381">
        <v>44650</v>
      </c>
      <c r="I2229" s="393">
        <v>44659</v>
      </c>
      <c r="J2229" s="380" t="s">
        <v>1400</v>
      </c>
    </row>
    <row r="2230" spans="1:10" s="383" customFormat="1" ht="36" x14ac:dyDescent="0.25">
      <c r="A2230" s="377" t="s">
        <v>4957</v>
      </c>
      <c r="B2230" s="377" t="s">
        <v>1436</v>
      </c>
      <c r="C2230" s="380"/>
      <c r="D2230" s="378"/>
      <c r="E2230" s="379">
        <v>24480</v>
      </c>
      <c r="F2230" s="377" t="s">
        <v>1541</v>
      </c>
      <c r="G2230" s="380" t="s">
        <v>1349</v>
      </c>
      <c r="H2230" s="381">
        <v>44650</v>
      </c>
      <c r="I2230" s="393">
        <v>44659</v>
      </c>
      <c r="J2230" s="380" t="s">
        <v>1400</v>
      </c>
    </row>
    <row r="2231" spans="1:10" s="383" customFormat="1" ht="36" x14ac:dyDescent="0.25">
      <c r="A2231" s="377" t="s">
        <v>4958</v>
      </c>
      <c r="B2231" s="377" t="s">
        <v>1436</v>
      </c>
      <c r="C2231" s="380"/>
      <c r="D2231" s="378"/>
      <c r="E2231" s="379">
        <v>26400</v>
      </c>
      <c r="F2231" s="377" t="s">
        <v>1552</v>
      </c>
      <c r="G2231" s="380" t="s">
        <v>1349</v>
      </c>
      <c r="H2231" s="381">
        <v>44650</v>
      </c>
      <c r="I2231" s="393">
        <v>44659</v>
      </c>
      <c r="J2231" s="380" t="s">
        <v>1400</v>
      </c>
    </row>
    <row r="2232" spans="1:10" s="383" customFormat="1" ht="36" x14ac:dyDescent="0.25">
      <c r="A2232" s="377" t="s">
        <v>4959</v>
      </c>
      <c r="B2232" s="377" t="s">
        <v>1436</v>
      </c>
      <c r="C2232" s="380"/>
      <c r="D2232" s="378"/>
      <c r="E2232" s="379">
        <v>22310</v>
      </c>
      <c r="F2232" s="377" t="s">
        <v>1587</v>
      </c>
      <c r="G2232" s="380" t="s">
        <v>1349</v>
      </c>
      <c r="H2232" s="381">
        <v>44650</v>
      </c>
      <c r="I2232" s="393">
        <v>44657</v>
      </c>
      <c r="J2232" s="380" t="s">
        <v>1400</v>
      </c>
    </row>
    <row r="2233" spans="1:10" s="383" customFormat="1" ht="36" x14ac:dyDescent="0.25">
      <c r="A2233" s="377" t="s">
        <v>4960</v>
      </c>
      <c r="B2233" s="377" t="s">
        <v>1436</v>
      </c>
      <c r="C2233" s="380"/>
      <c r="D2233" s="378"/>
      <c r="E2233" s="379">
        <v>25500</v>
      </c>
      <c r="F2233" s="377" t="s">
        <v>1555</v>
      </c>
      <c r="G2233" s="380" t="s">
        <v>1349</v>
      </c>
      <c r="H2233" s="381">
        <v>44650</v>
      </c>
      <c r="I2233" s="393">
        <v>44657</v>
      </c>
      <c r="J2233" s="380" t="s">
        <v>1400</v>
      </c>
    </row>
    <row r="2234" spans="1:10" s="383" customFormat="1" ht="36" x14ac:dyDescent="0.25">
      <c r="A2234" s="377" t="s">
        <v>4961</v>
      </c>
      <c r="B2234" s="377" t="s">
        <v>1436</v>
      </c>
      <c r="C2234" s="380"/>
      <c r="D2234" s="378"/>
      <c r="E2234" s="379">
        <v>21930</v>
      </c>
      <c r="F2234" s="377" t="s">
        <v>1552</v>
      </c>
      <c r="G2234" s="380" t="s">
        <v>1349</v>
      </c>
      <c r="H2234" s="381">
        <v>44650</v>
      </c>
      <c r="I2234" s="393">
        <v>44659</v>
      </c>
      <c r="J2234" s="380" t="s">
        <v>1400</v>
      </c>
    </row>
    <row r="2235" spans="1:10" s="383" customFormat="1" ht="36" x14ac:dyDescent="0.25">
      <c r="A2235" s="377" t="s">
        <v>4962</v>
      </c>
      <c r="B2235" s="377" t="s">
        <v>1436</v>
      </c>
      <c r="C2235" s="380"/>
      <c r="D2235" s="378"/>
      <c r="E2235" s="379">
        <v>20790</v>
      </c>
      <c r="F2235" s="377" t="s">
        <v>1559</v>
      </c>
      <c r="G2235" s="380" t="s">
        <v>1349</v>
      </c>
      <c r="H2235" s="381">
        <v>44650</v>
      </c>
      <c r="I2235" s="393">
        <v>44657</v>
      </c>
      <c r="J2235" s="380" t="s">
        <v>1400</v>
      </c>
    </row>
    <row r="2236" spans="1:10" s="383" customFormat="1" ht="36" x14ac:dyDescent="0.25">
      <c r="A2236" s="377" t="s">
        <v>4963</v>
      </c>
      <c r="B2236" s="377" t="s">
        <v>1436</v>
      </c>
      <c r="C2236" s="380"/>
      <c r="D2236" s="378"/>
      <c r="E2236" s="379">
        <v>19240</v>
      </c>
      <c r="F2236" s="377" t="s">
        <v>1557</v>
      </c>
      <c r="G2236" s="380" t="s">
        <v>1349</v>
      </c>
      <c r="H2236" s="381">
        <v>44650</v>
      </c>
      <c r="I2236" s="393">
        <v>44657</v>
      </c>
      <c r="J2236" s="380" t="s">
        <v>1400</v>
      </c>
    </row>
    <row r="2237" spans="1:10" s="383" customFormat="1" ht="72" x14ac:dyDescent="0.25">
      <c r="A2237" s="377" t="s">
        <v>4964</v>
      </c>
      <c r="B2237" s="377" t="s">
        <v>1436</v>
      </c>
      <c r="C2237" s="380"/>
      <c r="D2237" s="378"/>
      <c r="E2237" s="379">
        <v>24483.3</v>
      </c>
      <c r="F2237" s="377" t="s">
        <v>4965</v>
      </c>
      <c r="G2237" s="380" t="s">
        <v>1349</v>
      </c>
      <c r="H2237" s="381">
        <v>44671</v>
      </c>
      <c r="I2237" s="382"/>
      <c r="J2237" s="380" t="s">
        <v>1400</v>
      </c>
    </row>
    <row r="2238" spans="1:10" s="383" customFormat="1" ht="72" x14ac:dyDescent="0.25">
      <c r="A2238" s="377" t="s">
        <v>4966</v>
      </c>
      <c r="B2238" s="377" t="s">
        <v>1436</v>
      </c>
      <c r="C2238" s="380"/>
      <c r="D2238" s="378"/>
      <c r="E2238" s="379">
        <v>28471</v>
      </c>
      <c r="F2238" s="377" t="s">
        <v>4965</v>
      </c>
      <c r="G2238" s="380" t="s">
        <v>1349</v>
      </c>
      <c r="H2238" s="381">
        <v>44697</v>
      </c>
      <c r="I2238" s="382"/>
      <c r="J2238" s="380" t="s">
        <v>1400</v>
      </c>
    </row>
    <row r="2239" spans="1:10" s="383" customFormat="1" ht="36" x14ac:dyDescent="0.25">
      <c r="A2239" s="377" t="s">
        <v>4967</v>
      </c>
      <c r="B2239" s="377" t="s">
        <v>1436</v>
      </c>
      <c r="C2239" s="380"/>
      <c r="D2239" s="378"/>
      <c r="E2239" s="379">
        <v>26730</v>
      </c>
      <c r="F2239" s="377" t="s">
        <v>1552</v>
      </c>
      <c r="G2239" s="380" t="s">
        <v>1349</v>
      </c>
      <c r="H2239" s="381">
        <v>44700</v>
      </c>
      <c r="I2239" s="393">
        <v>44713</v>
      </c>
      <c r="J2239" s="380" t="s">
        <v>1400</v>
      </c>
    </row>
    <row r="2240" spans="1:10" s="383" customFormat="1" ht="36" x14ac:dyDescent="0.25">
      <c r="A2240" s="377" t="s">
        <v>4968</v>
      </c>
      <c r="B2240" s="377" t="s">
        <v>1436</v>
      </c>
      <c r="C2240" s="380"/>
      <c r="D2240" s="378"/>
      <c r="E2240" s="379">
        <v>23925</v>
      </c>
      <c r="F2240" s="377" t="s">
        <v>1541</v>
      </c>
      <c r="G2240" s="380" t="s">
        <v>1349</v>
      </c>
      <c r="H2240" s="381">
        <v>44700</v>
      </c>
      <c r="I2240" s="393">
        <v>44713</v>
      </c>
      <c r="J2240" s="380" t="s">
        <v>1400</v>
      </c>
    </row>
    <row r="2241" spans="1:10" s="383" customFormat="1" ht="36" x14ac:dyDescent="0.25">
      <c r="A2241" s="377" t="s">
        <v>4969</v>
      </c>
      <c r="B2241" s="377" t="s">
        <v>1436</v>
      </c>
      <c r="C2241" s="380"/>
      <c r="D2241" s="378"/>
      <c r="E2241" s="379">
        <v>24140</v>
      </c>
      <c r="F2241" s="377" t="s">
        <v>1541</v>
      </c>
      <c r="G2241" s="380" t="s">
        <v>1349</v>
      </c>
      <c r="H2241" s="381">
        <v>44700</v>
      </c>
      <c r="I2241" s="393">
        <v>44713</v>
      </c>
      <c r="J2241" s="380" t="s">
        <v>1400</v>
      </c>
    </row>
    <row r="2242" spans="1:10" s="383" customFormat="1" ht="36" x14ac:dyDescent="0.25">
      <c r="A2242" s="377" t="s">
        <v>4970</v>
      </c>
      <c r="B2242" s="377" t="s">
        <v>1436</v>
      </c>
      <c r="C2242" s="380"/>
      <c r="D2242" s="378"/>
      <c r="E2242" s="379">
        <v>21930</v>
      </c>
      <c r="F2242" s="377" t="s">
        <v>1552</v>
      </c>
      <c r="G2242" s="380" t="s">
        <v>1349</v>
      </c>
      <c r="H2242" s="381">
        <v>44700</v>
      </c>
      <c r="I2242" s="393">
        <v>44713</v>
      </c>
      <c r="J2242" s="380" t="s">
        <v>1400</v>
      </c>
    </row>
    <row r="2243" spans="1:10" s="383" customFormat="1" ht="24" x14ac:dyDescent="0.25">
      <c r="A2243" s="377" t="s">
        <v>4971</v>
      </c>
      <c r="B2243" s="377" t="s">
        <v>1436</v>
      </c>
      <c r="C2243" s="380"/>
      <c r="D2243" s="378"/>
      <c r="E2243" s="379">
        <v>22080</v>
      </c>
      <c r="F2243" s="377" t="s">
        <v>1587</v>
      </c>
      <c r="G2243" s="380" t="s">
        <v>1349</v>
      </c>
      <c r="H2243" s="381">
        <v>44704</v>
      </c>
      <c r="I2243" s="393">
        <v>44715</v>
      </c>
      <c r="J2243" s="380" t="s">
        <v>1400</v>
      </c>
    </row>
    <row r="2244" spans="1:10" s="383" customFormat="1" ht="24" x14ac:dyDescent="0.25">
      <c r="A2244" s="377" t="s">
        <v>4972</v>
      </c>
      <c r="B2244" s="377" t="s">
        <v>1436</v>
      </c>
      <c r="C2244" s="380"/>
      <c r="D2244" s="378"/>
      <c r="E2244" s="379">
        <v>24600</v>
      </c>
      <c r="F2244" s="377" t="s">
        <v>1555</v>
      </c>
      <c r="G2244" s="380" t="s">
        <v>1349</v>
      </c>
      <c r="H2244" s="381">
        <v>44704</v>
      </c>
      <c r="I2244" s="393">
        <v>44715</v>
      </c>
      <c r="J2244" s="380" t="s">
        <v>1400</v>
      </c>
    </row>
    <row r="2245" spans="1:10" s="383" customFormat="1" ht="36" x14ac:dyDescent="0.25">
      <c r="A2245" s="377" t="s">
        <v>4973</v>
      </c>
      <c r="B2245" s="377" t="s">
        <v>1436</v>
      </c>
      <c r="C2245" s="380"/>
      <c r="D2245" s="378"/>
      <c r="E2245" s="379">
        <v>20350</v>
      </c>
      <c r="F2245" s="377" t="s">
        <v>1557</v>
      </c>
      <c r="G2245" s="380" t="s">
        <v>1349</v>
      </c>
      <c r="H2245" s="381">
        <v>44707</v>
      </c>
      <c r="I2245" s="393">
        <v>44719</v>
      </c>
      <c r="J2245" s="380" t="s">
        <v>1400</v>
      </c>
    </row>
    <row r="2246" spans="1:10" s="383" customFormat="1" ht="36" x14ac:dyDescent="0.25">
      <c r="A2246" s="377" t="s">
        <v>4974</v>
      </c>
      <c r="B2246" s="377" t="s">
        <v>1436</v>
      </c>
      <c r="C2246" s="380"/>
      <c r="D2246" s="378"/>
      <c r="E2246" s="379">
        <v>21420</v>
      </c>
      <c r="F2246" s="377" t="s">
        <v>1559</v>
      </c>
      <c r="G2246" s="380" t="s">
        <v>1349</v>
      </c>
      <c r="H2246" s="381">
        <v>44707</v>
      </c>
      <c r="I2246" s="393">
        <v>44719</v>
      </c>
      <c r="J2246" s="380" t="s">
        <v>1400</v>
      </c>
    </row>
    <row r="2247" spans="1:10" s="383" customFormat="1" ht="72" x14ac:dyDescent="0.25">
      <c r="A2247" s="377" t="s">
        <v>4975</v>
      </c>
      <c r="B2247" s="377" t="s">
        <v>1436</v>
      </c>
      <c r="C2247" s="380"/>
      <c r="D2247" s="378"/>
      <c r="E2247" s="379">
        <v>33404</v>
      </c>
      <c r="F2247" s="377" t="s">
        <v>4965</v>
      </c>
      <c r="G2247" s="380" t="s">
        <v>1349</v>
      </c>
      <c r="H2247" s="381">
        <v>44739</v>
      </c>
      <c r="I2247" s="382"/>
      <c r="J2247" s="380" t="s">
        <v>1400</v>
      </c>
    </row>
    <row r="2248" spans="1:10" s="383" customFormat="1" ht="72" x14ac:dyDescent="0.25">
      <c r="A2248" s="377" t="s">
        <v>4976</v>
      </c>
      <c r="B2248" s="377" t="s">
        <v>1436</v>
      </c>
      <c r="C2248" s="380"/>
      <c r="D2248" s="378"/>
      <c r="E2248" s="379">
        <v>37372.699999999997</v>
      </c>
      <c r="F2248" s="377" t="s">
        <v>4965</v>
      </c>
      <c r="G2248" s="380" t="s">
        <v>1349</v>
      </c>
      <c r="H2248" s="381">
        <v>44767</v>
      </c>
      <c r="I2248" s="382"/>
      <c r="J2248" s="380" t="s">
        <v>1400</v>
      </c>
    </row>
    <row r="2249" spans="1:10" s="383" customFormat="1" ht="48" x14ac:dyDescent="0.25">
      <c r="A2249" s="377" t="s">
        <v>4977</v>
      </c>
      <c r="B2249" s="377" t="s">
        <v>1436</v>
      </c>
      <c r="C2249" s="380"/>
      <c r="D2249" s="378"/>
      <c r="E2249" s="379">
        <v>31000</v>
      </c>
      <c r="F2249" s="377" t="s">
        <v>4978</v>
      </c>
      <c r="G2249" s="380" t="s">
        <v>1721</v>
      </c>
      <c r="H2249" s="381">
        <v>44776</v>
      </c>
      <c r="I2249" s="382"/>
      <c r="J2249" s="380" t="s">
        <v>1400</v>
      </c>
    </row>
    <row r="2250" spans="1:10" s="383" customFormat="1" ht="48" x14ac:dyDescent="0.25">
      <c r="A2250" s="377" t="s">
        <v>4979</v>
      </c>
      <c r="B2250" s="377" t="s">
        <v>1436</v>
      </c>
      <c r="C2250" s="380"/>
      <c r="D2250" s="378"/>
      <c r="E2250" s="379">
        <v>39402.800000000003</v>
      </c>
      <c r="F2250" s="377" t="s">
        <v>1506</v>
      </c>
      <c r="G2250" s="380" t="s">
        <v>1349</v>
      </c>
      <c r="H2250" s="381">
        <v>44785</v>
      </c>
      <c r="I2250" s="393">
        <v>44796</v>
      </c>
      <c r="J2250" s="380" t="s">
        <v>1400</v>
      </c>
    </row>
    <row r="2251" spans="1:10" s="383" customFormat="1" ht="72" x14ac:dyDescent="0.25">
      <c r="A2251" s="377" t="s">
        <v>4980</v>
      </c>
      <c r="B2251" s="377" t="s">
        <v>1436</v>
      </c>
      <c r="C2251" s="380"/>
      <c r="D2251" s="378"/>
      <c r="E2251" s="379">
        <v>38702.370000000003</v>
      </c>
      <c r="F2251" s="377" t="s">
        <v>4965</v>
      </c>
      <c r="G2251" s="380" t="s">
        <v>1349</v>
      </c>
      <c r="H2251" s="381">
        <v>44797</v>
      </c>
      <c r="I2251" s="393"/>
      <c r="J2251" s="380" t="s">
        <v>1400</v>
      </c>
    </row>
    <row r="2252" spans="1:10" s="383" customFormat="1" ht="48" x14ac:dyDescent="0.25">
      <c r="A2252" s="377" t="s">
        <v>4981</v>
      </c>
      <c r="B2252" s="377" t="s">
        <v>1436</v>
      </c>
      <c r="C2252" s="380"/>
      <c r="D2252" s="378"/>
      <c r="E2252" s="379">
        <v>24000</v>
      </c>
      <c r="F2252" s="377" t="s">
        <v>1590</v>
      </c>
      <c r="G2252" s="380" t="s">
        <v>1349</v>
      </c>
      <c r="H2252" s="381">
        <v>44799</v>
      </c>
      <c r="I2252" s="393">
        <v>44811</v>
      </c>
      <c r="J2252" s="380" t="s">
        <v>1400</v>
      </c>
    </row>
    <row r="2253" spans="1:10" s="383" customFormat="1" ht="13.5" x14ac:dyDescent="0.2">
      <c r="A2253" s="370" t="s">
        <v>281</v>
      </c>
      <c r="B2253" s="371"/>
      <c r="C2253" s="372"/>
      <c r="D2253" s="371"/>
      <c r="E2253" s="373"/>
      <c r="F2253" s="371"/>
      <c r="G2253" s="372"/>
      <c r="H2253" s="372"/>
      <c r="I2253" s="372"/>
      <c r="J2253" s="372"/>
    </row>
    <row r="2254" spans="1:10" s="383" customFormat="1" ht="24" x14ac:dyDescent="0.25">
      <c r="A2254" s="377" t="s">
        <v>4982</v>
      </c>
      <c r="B2254" s="377" t="s">
        <v>455</v>
      </c>
      <c r="C2254" s="380"/>
      <c r="D2254" s="378">
        <v>1</v>
      </c>
      <c r="E2254" s="379" t="s">
        <v>4983</v>
      </c>
      <c r="F2254" s="377">
        <v>10190250224</v>
      </c>
      <c r="G2254" s="380" t="s">
        <v>1349</v>
      </c>
      <c r="H2254" s="381">
        <v>44596</v>
      </c>
      <c r="I2254" s="382" t="s">
        <v>4984</v>
      </c>
      <c r="J2254" s="380" t="s">
        <v>1400</v>
      </c>
    </row>
    <row r="2255" spans="1:10" s="383" customFormat="1" ht="36" x14ac:dyDescent="0.25">
      <c r="A2255" s="377" t="s">
        <v>4985</v>
      </c>
      <c r="B2255" s="377" t="s">
        <v>455</v>
      </c>
      <c r="C2255" s="380"/>
      <c r="D2255" s="378">
        <v>2</v>
      </c>
      <c r="E2255" s="379" t="s">
        <v>4986</v>
      </c>
      <c r="F2255" s="377">
        <v>20604016305</v>
      </c>
      <c r="G2255" s="380" t="s">
        <v>1349</v>
      </c>
      <c r="H2255" s="381">
        <v>44671</v>
      </c>
      <c r="I2255" s="393">
        <v>44711</v>
      </c>
      <c r="J2255" s="380" t="s">
        <v>1400</v>
      </c>
    </row>
    <row r="2256" spans="1:10" s="383" customFormat="1" ht="36" x14ac:dyDescent="0.25">
      <c r="A2256" s="377" t="s">
        <v>4987</v>
      </c>
      <c r="B2256" s="377" t="s">
        <v>455</v>
      </c>
      <c r="C2256" s="380"/>
      <c r="D2256" s="378">
        <v>3</v>
      </c>
      <c r="E2256" s="379" t="s">
        <v>4988</v>
      </c>
      <c r="F2256" s="377">
        <v>20604016305</v>
      </c>
      <c r="G2256" s="380" t="s">
        <v>1349</v>
      </c>
      <c r="H2256" s="381">
        <v>44671</v>
      </c>
      <c r="I2256" s="393">
        <v>44686</v>
      </c>
      <c r="J2256" s="380" t="s">
        <v>1400</v>
      </c>
    </row>
    <row r="2257" spans="1:10" s="383" customFormat="1" ht="24" x14ac:dyDescent="0.25">
      <c r="A2257" s="377" t="s">
        <v>4989</v>
      </c>
      <c r="B2257" s="377" t="s">
        <v>845</v>
      </c>
      <c r="C2257" s="377"/>
      <c r="D2257" s="378">
        <v>1</v>
      </c>
      <c r="E2257" s="379" t="s">
        <v>4990</v>
      </c>
      <c r="F2257" s="377">
        <v>10701766461</v>
      </c>
      <c r="G2257" s="380" t="s">
        <v>1349</v>
      </c>
      <c r="H2257" s="381">
        <v>44659</v>
      </c>
      <c r="I2257" s="393">
        <v>44675</v>
      </c>
      <c r="J2257" s="380" t="s">
        <v>1400</v>
      </c>
    </row>
    <row r="2258" spans="1:10" s="383" customFormat="1" ht="24" x14ac:dyDescent="0.25">
      <c r="A2258" s="377" t="s">
        <v>4991</v>
      </c>
      <c r="B2258" s="377" t="s">
        <v>845</v>
      </c>
      <c r="C2258" s="377"/>
      <c r="D2258" s="378">
        <v>2</v>
      </c>
      <c r="E2258" s="379" t="s">
        <v>4992</v>
      </c>
      <c r="F2258" s="377">
        <v>20608052829</v>
      </c>
      <c r="G2258" s="380" t="s">
        <v>1349</v>
      </c>
      <c r="H2258" s="381">
        <v>44712</v>
      </c>
      <c r="I2258" s="393">
        <v>44732</v>
      </c>
      <c r="J2258" s="380" t="s">
        <v>1400</v>
      </c>
    </row>
    <row r="2259" spans="1:10" s="383" customFormat="1" ht="13.5" x14ac:dyDescent="0.25">
      <c r="A2259" s="377" t="s">
        <v>4993</v>
      </c>
      <c r="B2259" s="380" t="s">
        <v>4861</v>
      </c>
      <c r="C2259" s="380"/>
      <c r="D2259" s="378">
        <v>1</v>
      </c>
      <c r="E2259" s="379" t="s">
        <v>4994</v>
      </c>
      <c r="F2259" s="377">
        <v>20600802021</v>
      </c>
      <c r="G2259" s="380" t="s">
        <v>1349</v>
      </c>
      <c r="H2259" s="381">
        <v>44740</v>
      </c>
      <c r="I2259" s="393">
        <v>44752</v>
      </c>
      <c r="J2259" s="380" t="s">
        <v>1400</v>
      </c>
    </row>
    <row r="2260" spans="1:10" s="383" customFormat="1" ht="13.5" x14ac:dyDescent="0.25">
      <c r="A2260" s="377" t="s">
        <v>4993</v>
      </c>
      <c r="B2260" s="380" t="s">
        <v>4861</v>
      </c>
      <c r="C2260" s="380"/>
      <c r="D2260" s="378">
        <v>2</v>
      </c>
      <c r="E2260" s="379" t="s">
        <v>4995</v>
      </c>
      <c r="F2260" s="377">
        <v>20600802021</v>
      </c>
      <c r="G2260" s="380" t="s">
        <v>1349</v>
      </c>
      <c r="H2260" s="381">
        <v>44740</v>
      </c>
      <c r="I2260" s="393">
        <v>44752</v>
      </c>
      <c r="J2260" s="380" t="s">
        <v>1400</v>
      </c>
    </row>
    <row r="2261" spans="1:10" s="383" customFormat="1" ht="13.5" x14ac:dyDescent="0.2">
      <c r="A2261" s="370" t="s">
        <v>282</v>
      </c>
      <c r="B2261" s="371"/>
      <c r="C2261" s="372"/>
      <c r="D2261" s="371"/>
      <c r="E2261" s="373"/>
      <c r="F2261" s="371"/>
      <c r="G2261" s="372"/>
      <c r="H2261" s="372"/>
      <c r="I2261" s="372"/>
      <c r="J2261" s="372"/>
    </row>
    <row r="2262" spans="1:10" s="383" customFormat="1" ht="13.5" x14ac:dyDescent="0.25">
      <c r="A2262" s="377" t="s">
        <v>4996</v>
      </c>
      <c r="B2262" s="377" t="s">
        <v>1436</v>
      </c>
      <c r="C2262" s="380" t="s">
        <v>1617</v>
      </c>
      <c r="D2262" s="378" t="s">
        <v>395</v>
      </c>
      <c r="E2262" s="379" t="s">
        <v>4997</v>
      </c>
      <c r="F2262" s="377">
        <v>20604094314</v>
      </c>
      <c r="G2262" s="380" t="s">
        <v>1349</v>
      </c>
      <c r="H2262" s="381">
        <v>44582</v>
      </c>
      <c r="I2262" s="393">
        <v>44585</v>
      </c>
      <c r="J2262" s="380" t="s">
        <v>1400</v>
      </c>
    </row>
    <row r="2263" spans="1:10" s="383" customFormat="1" ht="13.5" x14ac:dyDescent="0.25">
      <c r="A2263" s="377" t="s">
        <v>4998</v>
      </c>
      <c r="B2263" s="377" t="s">
        <v>1436</v>
      </c>
      <c r="C2263" s="380" t="s">
        <v>1617</v>
      </c>
      <c r="D2263" s="378" t="s">
        <v>395</v>
      </c>
      <c r="E2263" s="379" t="s">
        <v>4999</v>
      </c>
      <c r="F2263" s="377">
        <v>20440410732</v>
      </c>
      <c r="G2263" s="380" t="s">
        <v>1349</v>
      </c>
      <c r="H2263" s="381">
        <v>44585</v>
      </c>
      <c r="I2263" s="393">
        <v>44596</v>
      </c>
      <c r="J2263" s="380" t="s">
        <v>1400</v>
      </c>
    </row>
    <row r="2264" spans="1:10" s="383" customFormat="1" ht="13.5" x14ac:dyDescent="0.25">
      <c r="A2264" s="377" t="s">
        <v>5000</v>
      </c>
      <c r="B2264" s="377" t="s">
        <v>1602</v>
      </c>
      <c r="C2264" s="380" t="s">
        <v>1460</v>
      </c>
      <c r="D2264" s="378" t="s">
        <v>5001</v>
      </c>
      <c r="E2264" s="379" t="s">
        <v>5002</v>
      </c>
      <c r="F2264" s="377">
        <v>20608145207</v>
      </c>
      <c r="G2264" s="380" t="s">
        <v>1349</v>
      </c>
      <c r="H2264" s="381">
        <v>44586</v>
      </c>
      <c r="I2264" s="393">
        <v>44595</v>
      </c>
      <c r="J2264" s="380" t="s">
        <v>1400</v>
      </c>
    </row>
    <row r="2265" spans="1:10" s="383" customFormat="1" ht="13.5" x14ac:dyDescent="0.25">
      <c r="A2265" s="377" t="s">
        <v>5003</v>
      </c>
      <c r="B2265" s="377" t="s">
        <v>1602</v>
      </c>
      <c r="C2265" s="380" t="s">
        <v>1460</v>
      </c>
      <c r="D2265" s="378" t="s">
        <v>5004</v>
      </c>
      <c r="E2265" s="379" t="s">
        <v>5005</v>
      </c>
      <c r="F2265" s="377">
        <v>20608145207</v>
      </c>
      <c r="G2265" s="380" t="s">
        <v>1349</v>
      </c>
      <c r="H2265" s="381">
        <v>44586</v>
      </c>
      <c r="I2265" s="393">
        <v>44595</v>
      </c>
      <c r="J2265" s="380" t="s">
        <v>1400</v>
      </c>
    </row>
    <row r="2266" spans="1:10" s="383" customFormat="1" ht="13.5" x14ac:dyDescent="0.25">
      <c r="A2266" s="377" t="s">
        <v>5006</v>
      </c>
      <c r="B2266" s="377" t="s">
        <v>1436</v>
      </c>
      <c r="C2266" s="380" t="s">
        <v>1617</v>
      </c>
      <c r="D2266" s="378" t="s">
        <v>395</v>
      </c>
      <c r="E2266" s="379" t="s">
        <v>5007</v>
      </c>
      <c r="F2266" s="377">
        <v>20606611863</v>
      </c>
      <c r="G2266" s="380" t="s">
        <v>1349</v>
      </c>
      <c r="H2266" s="381">
        <v>44586</v>
      </c>
      <c r="I2266" s="393">
        <v>44599</v>
      </c>
      <c r="J2266" s="380" t="s">
        <v>1400</v>
      </c>
    </row>
    <row r="2267" spans="1:10" s="383" customFormat="1" ht="13.5" x14ac:dyDescent="0.25">
      <c r="A2267" s="377" t="s">
        <v>5008</v>
      </c>
      <c r="B2267" s="377" t="s">
        <v>1436</v>
      </c>
      <c r="C2267" s="380" t="s">
        <v>1617</v>
      </c>
      <c r="D2267" s="378" t="s">
        <v>395</v>
      </c>
      <c r="E2267" s="379" t="s">
        <v>5009</v>
      </c>
      <c r="F2267" s="377">
        <v>20606611863</v>
      </c>
      <c r="G2267" s="380" t="s">
        <v>1349</v>
      </c>
      <c r="H2267" s="381">
        <v>44587</v>
      </c>
      <c r="I2267" s="393">
        <v>44599</v>
      </c>
      <c r="J2267" s="380" t="s">
        <v>1400</v>
      </c>
    </row>
    <row r="2268" spans="1:10" s="383" customFormat="1" ht="24" x14ac:dyDescent="0.25">
      <c r="A2268" s="377" t="s">
        <v>5010</v>
      </c>
      <c r="B2268" s="377" t="s">
        <v>1602</v>
      </c>
      <c r="C2268" s="380" t="s">
        <v>1460</v>
      </c>
      <c r="D2268" s="378" t="s">
        <v>5011</v>
      </c>
      <c r="E2268" s="379" t="s">
        <v>5012</v>
      </c>
      <c r="F2268" s="377">
        <v>20604317607</v>
      </c>
      <c r="G2268" s="380" t="s">
        <v>1349</v>
      </c>
      <c r="H2268" s="381">
        <v>44588</v>
      </c>
      <c r="I2268" s="393">
        <v>44649</v>
      </c>
      <c r="J2268" s="380" t="s">
        <v>1400</v>
      </c>
    </row>
    <row r="2269" spans="1:10" s="383" customFormat="1" ht="13.5" x14ac:dyDescent="0.25">
      <c r="A2269" s="377" t="s">
        <v>5013</v>
      </c>
      <c r="B2269" s="377" t="s">
        <v>1602</v>
      </c>
      <c r="C2269" s="380" t="s">
        <v>1460</v>
      </c>
      <c r="D2269" s="378" t="s">
        <v>5014</v>
      </c>
      <c r="E2269" s="379" t="s">
        <v>5015</v>
      </c>
      <c r="F2269" s="377">
        <v>20608145207</v>
      </c>
      <c r="G2269" s="380" t="s">
        <v>1349</v>
      </c>
      <c r="H2269" s="381">
        <v>44592</v>
      </c>
      <c r="I2269" s="393">
        <v>44599</v>
      </c>
      <c r="J2269" s="380" t="s">
        <v>1400</v>
      </c>
    </row>
    <row r="2270" spans="1:10" s="383" customFormat="1" ht="13.5" x14ac:dyDescent="0.25">
      <c r="A2270" s="377" t="s">
        <v>5013</v>
      </c>
      <c r="B2270" s="377" t="s">
        <v>1602</v>
      </c>
      <c r="C2270" s="380" t="s">
        <v>1460</v>
      </c>
      <c r="D2270" s="378" t="s">
        <v>5016</v>
      </c>
      <c r="E2270" s="379" t="s">
        <v>5017</v>
      </c>
      <c r="F2270" s="377">
        <v>20608145207</v>
      </c>
      <c r="G2270" s="380" t="s">
        <v>1349</v>
      </c>
      <c r="H2270" s="381">
        <v>44592</v>
      </c>
      <c r="I2270" s="393">
        <v>44599</v>
      </c>
      <c r="J2270" s="380"/>
    </row>
    <row r="2271" spans="1:10" s="383" customFormat="1" ht="13.5" x14ac:dyDescent="0.25">
      <c r="A2271" s="377" t="s">
        <v>5013</v>
      </c>
      <c r="B2271" s="377" t="s">
        <v>1602</v>
      </c>
      <c r="C2271" s="380" t="s">
        <v>1460</v>
      </c>
      <c r="D2271" s="378" t="s">
        <v>5018</v>
      </c>
      <c r="E2271" s="379" t="s">
        <v>5019</v>
      </c>
      <c r="F2271" s="377">
        <v>20608145207</v>
      </c>
      <c r="G2271" s="380" t="s">
        <v>1349</v>
      </c>
      <c r="H2271" s="381">
        <v>44592</v>
      </c>
      <c r="I2271" s="393">
        <v>44599</v>
      </c>
      <c r="J2271" s="380" t="s">
        <v>1400</v>
      </c>
    </row>
    <row r="2272" spans="1:10" s="383" customFormat="1" ht="13.5" x14ac:dyDescent="0.25">
      <c r="A2272" s="377" t="s">
        <v>5013</v>
      </c>
      <c r="B2272" s="377" t="s">
        <v>1602</v>
      </c>
      <c r="C2272" s="380" t="s">
        <v>1460</v>
      </c>
      <c r="D2272" s="378" t="s">
        <v>5020</v>
      </c>
      <c r="E2272" s="379" t="s">
        <v>5021</v>
      </c>
      <c r="F2272" s="377">
        <v>20608145207</v>
      </c>
      <c r="G2272" s="380" t="s">
        <v>1349</v>
      </c>
      <c r="H2272" s="381">
        <v>44592</v>
      </c>
      <c r="I2272" s="393">
        <v>44599</v>
      </c>
      <c r="J2272" s="380" t="s">
        <v>1400</v>
      </c>
    </row>
    <row r="2273" spans="1:10" s="383" customFormat="1" ht="13.5" x14ac:dyDescent="0.25">
      <c r="A2273" s="377" t="s">
        <v>5013</v>
      </c>
      <c r="B2273" s="377" t="s">
        <v>1602</v>
      </c>
      <c r="C2273" s="380" t="s">
        <v>1460</v>
      </c>
      <c r="D2273" s="378" t="s">
        <v>5022</v>
      </c>
      <c r="E2273" s="379" t="s">
        <v>5023</v>
      </c>
      <c r="F2273" s="377">
        <v>20608145207</v>
      </c>
      <c r="G2273" s="380" t="s">
        <v>1349</v>
      </c>
      <c r="H2273" s="381">
        <v>44592</v>
      </c>
      <c r="I2273" s="393">
        <v>44599</v>
      </c>
      <c r="J2273" s="380" t="s">
        <v>1400</v>
      </c>
    </row>
    <row r="2274" spans="1:10" s="383" customFormat="1" ht="13.5" x14ac:dyDescent="0.25">
      <c r="A2274" s="377" t="s">
        <v>5013</v>
      </c>
      <c r="B2274" s="377" t="s">
        <v>1602</v>
      </c>
      <c r="C2274" s="380" t="s">
        <v>1460</v>
      </c>
      <c r="D2274" s="378" t="s">
        <v>5024</v>
      </c>
      <c r="E2274" s="379" t="s">
        <v>5025</v>
      </c>
      <c r="F2274" s="377">
        <v>20608145207</v>
      </c>
      <c r="G2274" s="380" t="s">
        <v>1349</v>
      </c>
      <c r="H2274" s="381">
        <v>44592</v>
      </c>
      <c r="I2274" s="393">
        <v>44599</v>
      </c>
      <c r="J2274" s="380" t="s">
        <v>1400</v>
      </c>
    </row>
    <row r="2275" spans="1:10" s="383" customFormat="1" ht="13.5" x14ac:dyDescent="0.25">
      <c r="A2275" s="377" t="s">
        <v>5026</v>
      </c>
      <c r="B2275" s="377" t="s">
        <v>1602</v>
      </c>
      <c r="C2275" s="380" t="s">
        <v>1460</v>
      </c>
      <c r="D2275" s="378" t="s">
        <v>5027</v>
      </c>
      <c r="E2275" s="379" t="s">
        <v>5028</v>
      </c>
      <c r="F2275" s="377">
        <v>20604317607</v>
      </c>
      <c r="G2275" s="380" t="s">
        <v>1349</v>
      </c>
      <c r="H2275" s="381">
        <v>44592</v>
      </c>
      <c r="I2275" s="393">
        <v>44649</v>
      </c>
      <c r="J2275" s="380"/>
    </row>
    <row r="2276" spans="1:10" s="383" customFormat="1" ht="13.5" x14ac:dyDescent="0.25">
      <c r="A2276" s="377" t="s">
        <v>5029</v>
      </c>
      <c r="B2276" s="377" t="s">
        <v>1436</v>
      </c>
      <c r="C2276" s="380" t="s">
        <v>1617</v>
      </c>
      <c r="D2276" s="378" t="s">
        <v>395</v>
      </c>
      <c r="E2276" s="379" t="s">
        <v>5030</v>
      </c>
      <c r="F2276" s="377">
        <v>20604094276</v>
      </c>
      <c r="G2276" s="380" t="s">
        <v>1349</v>
      </c>
      <c r="H2276" s="381">
        <v>44595</v>
      </c>
      <c r="I2276" s="393">
        <v>44603</v>
      </c>
      <c r="J2276" s="380"/>
    </row>
    <row r="2277" spans="1:10" s="383" customFormat="1" ht="13.5" x14ac:dyDescent="0.25">
      <c r="A2277" s="377" t="s">
        <v>5031</v>
      </c>
      <c r="B2277" s="377" t="s">
        <v>1602</v>
      </c>
      <c r="C2277" s="380" t="s">
        <v>1460</v>
      </c>
      <c r="D2277" s="378" t="s">
        <v>5032</v>
      </c>
      <c r="E2277" s="379" t="s">
        <v>5033</v>
      </c>
      <c r="F2277" s="377">
        <v>20606041641</v>
      </c>
      <c r="G2277" s="380" t="s">
        <v>1349</v>
      </c>
      <c r="H2277" s="381">
        <v>44631</v>
      </c>
      <c r="I2277" s="393">
        <v>44639</v>
      </c>
      <c r="J2277" s="380"/>
    </row>
    <row r="2278" spans="1:10" s="383" customFormat="1" ht="13.5" x14ac:dyDescent="0.25">
      <c r="A2278" s="377" t="s">
        <v>5031</v>
      </c>
      <c r="B2278" s="377" t="s">
        <v>1602</v>
      </c>
      <c r="C2278" s="380" t="s">
        <v>1460</v>
      </c>
      <c r="D2278" s="378" t="s">
        <v>5034</v>
      </c>
      <c r="E2278" s="379" t="s">
        <v>5035</v>
      </c>
      <c r="F2278" s="377">
        <v>20604507261</v>
      </c>
      <c r="G2278" s="380" t="s">
        <v>1349</v>
      </c>
      <c r="H2278" s="381">
        <v>44631</v>
      </c>
      <c r="I2278" s="393">
        <v>44636</v>
      </c>
      <c r="J2278" s="380"/>
    </row>
    <row r="2279" spans="1:10" s="383" customFormat="1" ht="13.5" x14ac:dyDescent="0.25">
      <c r="A2279" s="377" t="s">
        <v>5031</v>
      </c>
      <c r="B2279" s="377" t="s">
        <v>1602</v>
      </c>
      <c r="C2279" s="380" t="s">
        <v>1460</v>
      </c>
      <c r="D2279" s="378" t="s">
        <v>5036</v>
      </c>
      <c r="E2279" s="379" t="s">
        <v>5037</v>
      </c>
      <c r="F2279" s="377">
        <v>20606041641</v>
      </c>
      <c r="G2279" s="380" t="s">
        <v>1349</v>
      </c>
      <c r="H2279" s="381">
        <v>44631</v>
      </c>
      <c r="I2279" s="393">
        <v>44639</v>
      </c>
      <c r="J2279" s="380"/>
    </row>
    <row r="2280" spans="1:10" s="383" customFormat="1" ht="13.5" x14ac:dyDescent="0.25">
      <c r="A2280" s="377" t="s">
        <v>5038</v>
      </c>
      <c r="B2280" s="377" t="s">
        <v>1436</v>
      </c>
      <c r="C2280" s="380" t="s">
        <v>1617</v>
      </c>
      <c r="D2280" s="378" t="s">
        <v>395</v>
      </c>
      <c r="E2280" s="379" t="s">
        <v>5039</v>
      </c>
      <c r="F2280" s="377">
        <v>20602022910</v>
      </c>
      <c r="G2280" s="380" t="s">
        <v>1349</v>
      </c>
      <c r="H2280" s="381">
        <v>44635</v>
      </c>
      <c r="I2280" s="393">
        <v>44649</v>
      </c>
      <c r="J2280" s="380"/>
    </row>
    <row r="2281" spans="1:10" s="383" customFormat="1" ht="24" x14ac:dyDescent="0.25">
      <c r="A2281" s="377" t="s">
        <v>5040</v>
      </c>
      <c r="B2281" s="377" t="s">
        <v>1436</v>
      </c>
      <c r="C2281" s="380" t="s">
        <v>1617</v>
      </c>
      <c r="D2281" s="378" t="s">
        <v>395</v>
      </c>
      <c r="E2281" s="379" t="s">
        <v>5041</v>
      </c>
      <c r="F2281" s="377">
        <v>10180137721</v>
      </c>
      <c r="G2281" s="380" t="s">
        <v>1349</v>
      </c>
      <c r="H2281" s="381">
        <v>44650</v>
      </c>
      <c r="I2281" s="393">
        <v>44713</v>
      </c>
      <c r="J2281" s="380"/>
    </row>
    <row r="2282" spans="1:10" s="383" customFormat="1" ht="13.5" x14ac:dyDescent="0.25">
      <c r="A2282" s="377" t="s">
        <v>5042</v>
      </c>
      <c r="B2282" s="377" t="s">
        <v>1436</v>
      </c>
      <c r="C2282" s="380" t="s">
        <v>1617</v>
      </c>
      <c r="D2282" s="378" t="s">
        <v>395</v>
      </c>
      <c r="E2282" s="379" t="s">
        <v>1304</v>
      </c>
      <c r="F2282" s="377">
        <v>20604094276</v>
      </c>
      <c r="G2282" s="380" t="s">
        <v>1349</v>
      </c>
      <c r="H2282" s="381">
        <v>44652</v>
      </c>
      <c r="I2282" s="393">
        <v>44676</v>
      </c>
      <c r="J2282" s="380"/>
    </row>
    <row r="2283" spans="1:10" s="383" customFormat="1" ht="13.5" x14ac:dyDescent="0.25">
      <c r="A2283" s="377" t="s">
        <v>5031</v>
      </c>
      <c r="B2283" s="377" t="s">
        <v>1602</v>
      </c>
      <c r="C2283" s="380" t="s">
        <v>1460</v>
      </c>
      <c r="D2283" s="378" t="s">
        <v>5043</v>
      </c>
      <c r="E2283" s="379" t="s">
        <v>5044</v>
      </c>
      <c r="F2283" s="377">
        <v>20606041641</v>
      </c>
      <c r="G2283" s="380" t="s">
        <v>1349</v>
      </c>
      <c r="H2283" s="381">
        <v>44686</v>
      </c>
      <c r="I2283" s="393">
        <v>44694</v>
      </c>
      <c r="J2283" s="380"/>
    </row>
    <row r="2284" spans="1:10" s="383" customFormat="1" ht="13.5" x14ac:dyDescent="0.25">
      <c r="A2284" s="377" t="s">
        <v>5045</v>
      </c>
      <c r="B2284" s="377" t="s">
        <v>1602</v>
      </c>
      <c r="C2284" s="380" t="s">
        <v>1460</v>
      </c>
      <c r="D2284" s="378" t="s">
        <v>5046</v>
      </c>
      <c r="E2284" s="379" t="s">
        <v>5047</v>
      </c>
      <c r="F2284" s="377">
        <v>20606041641</v>
      </c>
      <c r="G2284" s="380" t="s">
        <v>1349</v>
      </c>
      <c r="H2284" s="381">
        <v>44686</v>
      </c>
      <c r="I2284" s="393">
        <v>44699</v>
      </c>
      <c r="J2284" s="380"/>
    </row>
    <row r="2285" spans="1:10" s="383" customFormat="1" ht="24" x14ac:dyDescent="0.25">
      <c r="A2285" s="377" t="s">
        <v>5048</v>
      </c>
      <c r="B2285" s="377" t="s">
        <v>455</v>
      </c>
      <c r="C2285" s="380" t="s">
        <v>5049</v>
      </c>
      <c r="D2285" s="378" t="s">
        <v>5004</v>
      </c>
      <c r="E2285" s="379" t="s">
        <v>5050</v>
      </c>
      <c r="F2285" s="377">
        <v>10106694511</v>
      </c>
      <c r="G2285" s="380" t="s">
        <v>1349</v>
      </c>
      <c r="H2285" s="381">
        <v>44685</v>
      </c>
      <c r="I2285" s="393">
        <v>44700</v>
      </c>
      <c r="J2285" s="380"/>
    </row>
    <row r="2286" spans="1:10" s="383" customFormat="1" ht="13.5" x14ac:dyDescent="0.25">
      <c r="A2286" s="377" t="s">
        <v>5051</v>
      </c>
      <c r="B2286" s="377" t="s">
        <v>1602</v>
      </c>
      <c r="C2286" s="380" t="s">
        <v>1460</v>
      </c>
      <c r="D2286" s="378" t="s">
        <v>5043</v>
      </c>
      <c r="E2286" s="379" t="s">
        <v>5052</v>
      </c>
      <c r="F2286" s="377">
        <v>20519272815</v>
      </c>
      <c r="G2286" s="380" t="s">
        <v>1349</v>
      </c>
      <c r="H2286" s="381">
        <v>44711</v>
      </c>
      <c r="I2286" s="393">
        <v>44713</v>
      </c>
      <c r="J2286" s="380"/>
    </row>
    <row r="2287" spans="1:10" s="383" customFormat="1" ht="13.5" x14ac:dyDescent="0.25">
      <c r="A2287" s="377" t="s">
        <v>5051</v>
      </c>
      <c r="B2287" s="377" t="s">
        <v>1602</v>
      </c>
      <c r="C2287" s="380" t="s">
        <v>1460</v>
      </c>
      <c r="D2287" s="378" t="s">
        <v>5046</v>
      </c>
      <c r="E2287" s="379" t="s">
        <v>5053</v>
      </c>
      <c r="F2287" s="377">
        <v>20607026174</v>
      </c>
      <c r="G2287" s="380" t="s">
        <v>1349</v>
      </c>
      <c r="H2287" s="381">
        <v>44711</v>
      </c>
      <c r="I2287" s="393">
        <v>44722</v>
      </c>
      <c r="J2287" s="380"/>
    </row>
    <row r="2288" spans="1:10" s="383" customFormat="1" ht="13.5" x14ac:dyDescent="0.25">
      <c r="A2288" s="377" t="s">
        <v>5051</v>
      </c>
      <c r="B2288" s="377" t="s">
        <v>1602</v>
      </c>
      <c r="C2288" s="380" t="s">
        <v>1460</v>
      </c>
      <c r="D2288" s="378" t="s">
        <v>5054</v>
      </c>
      <c r="E2288" s="379" t="s">
        <v>5055</v>
      </c>
      <c r="F2288" s="377">
        <v>20605967591</v>
      </c>
      <c r="G2288" s="380" t="s">
        <v>1349</v>
      </c>
      <c r="H2288" s="381">
        <v>44711</v>
      </c>
      <c r="I2288" s="393">
        <v>44725</v>
      </c>
      <c r="J2288" s="380"/>
    </row>
    <row r="2289" spans="1:10" s="383" customFormat="1" ht="13.5" x14ac:dyDescent="0.25">
      <c r="A2289" s="377" t="s">
        <v>5056</v>
      </c>
      <c r="B2289" s="377" t="s">
        <v>1436</v>
      </c>
      <c r="C2289" s="380" t="s">
        <v>1617</v>
      </c>
      <c r="D2289" s="378" t="s">
        <v>395</v>
      </c>
      <c r="E2289" s="379" t="s">
        <v>5057</v>
      </c>
      <c r="F2289" s="377">
        <v>20602022910</v>
      </c>
      <c r="G2289" s="380" t="s">
        <v>1349</v>
      </c>
      <c r="H2289" s="381">
        <v>44728</v>
      </c>
      <c r="I2289" s="393">
        <v>44714</v>
      </c>
      <c r="J2289" s="380"/>
    </row>
    <row r="2290" spans="1:10" s="383" customFormat="1" ht="13.5" x14ac:dyDescent="0.25">
      <c r="A2290" s="377" t="s">
        <v>5058</v>
      </c>
      <c r="B2290" s="377" t="s">
        <v>1436</v>
      </c>
      <c r="C2290" s="380" t="s">
        <v>1617</v>
      </c>
      <c r="D2290" s="378" t="s">
        <v>395</v>
      </c>
      <c r="E2290" s="379" t="s">
        <v>5059</v>
      </c>
      <c r="F2290" s="377">
        <v>20602022910</v>
      </c>
      <c r="G2290" s="380" t="s">
        <v>1349</v>
      </c>
      <c r="H2290" s="381">
        <v>44722</v>
      </c>
      <c r="I2290" s="393">
        <v>44739</v>
      </c>
      <c r="J2290" s="380"/>
    </row>
    <row r="2291" spans="1:10" s="383" customFormat="1" ht="13.5" x14ac:dyDescent="0.25">
      <c r="A2291" s="377" t="s">
        <v>5060</v>
      </c>
      <c r="B2291" s="377" t="s">
        <v>1436</v>
      </c>
      <c r="C2291" s="380" t="s">
        <v>1617</v>
      </c>
      <c r="D2291" s="378" t="s">
        <v>395</v>
      </c>
      <c r="E2291" s="379" t="s">
        <v>5061</v>
      </c>
      <c r="F2291" s="377">
        <v>20602022910</v>
      </c>
      <c r="G2291" s="380" t="s">
        <v>1349</v>
      </c>
      <c r="H2291" s="381">
        <v>44722</v>
      </c>
      <c r="I2291" s="393">
        <v>44739</v>
      </c>
      <c r="J2291" s="380"/>
    </row>
    <row r="2292" spans="1:10" s="383" customFormat="1" ht="13.5" x14ac:dyDescent="0.25">
      <c r="A2292" s="377" t="s">
        <v>5062</v>
      </c>
      <c r="B2292" s="377" t="s">
        <v>1436</v>
      </c>
      <c r="C2292" s="380" t="s">
        <v>1617</v>
      </c>
      <c r="D2292" s="378" t="s">
        <v>395</v>
      </c>
      <c r="E2292" s="379" t="s">
        <v>5063</v>
      </c>
      <c r="F2292" s="377">
        <v>10189810828</v>
      </c>
      <c r="G2292" s="380" t="s">
        <v>1349</v>
      </c>
      <c r="H2292" s="381">
        <v>44743</v>
      </c>
      <c r="I2292" s="393">
        <v>44743</v>
      </c>
      <c r="J2292" s="380"/>
    </row>
    <row r="2293" spans="1:10" s="383" customFormat="1" ht="13.5" x14ac:dyDescent="0.25">
      <c r="A2293" s="377" t="s">
        <v>5064</v>
      </c>
      <c r="B2293" s="377" t="s">
        <v>1436</v>
      </c>
      <c r="C2293" s="380" t="s">
        <v>1617</v>
      </c>
      <c r="D2293" s="378" t="s">
        <v>395</v>
      </c>
      <c r="E2293" s="379" t="s">
        <v>5065</v>
      </c>
      <c r="F2293" s="377">
        <v>10189810828</v>
      </c>
      <c r="G2293" s="380" t="s">
        <v>1349</v>
      </c>
      <c r="H2293" s="381">
        <v>44743</v>
      </c>
      <c r="I2293" s="393">
        <v>44743</v>
      </c>
      <c r="J2293" s="380"/>
    </row>
    <row r="2294" spans="1:10" s="383" customFormat="1" ht="13.5" x14ac:dyDescent="0.25">
      <c r="A2294" s="377" t="s">
        <v>5066</v>
      </c>
      <c r="B2294" s="377" t="s">
        <v>1436</v>
      </c>
      <c r="C2294" s="380" t="s">
        <v>1617</v>
      </c>
      <c r="D2294" s="378" t="s">
        <v>395</v>
      </c>
      <c r="E2294" s="379" t="s">
        <v>5067</v>
      </c>
      <c r="F2294" s="377">
        <v>10189810828</v>
      </c>
      <c r="G2294" s="380" t="s">
        <v>1349</v>
      </c>
      <c r="H2294" s="381">
        <v>44743</v>
      </c>
      <c r="I2294" s="393">
        <v>44743</v>
      </c>
      <c r="J2294" s="380"/>
    </row>
    <row r="2295" spans="1:10" s="383" customFormat="1" ht="13.5" x14ac:dyDescent="0.25">
      <c r="A2295" s="377" t="s">
        <v>5062</v>
      </c>
      <c r="B2295" s="377" t="s">
        <v>1436</v>
      </c>
      <c r="C2295" s="380" t="s">
        <v>1617</v>
      </c>
      <c r="D2295" s="378" t="s">
        <v>395</v>
      </c>
      <c r="E2295" s="379" t="s">
        <v>5068</v>
      </c>
      <c r="F2295" s="377">
        <v>10189810828</v>
      </c>
      <c r="G2295" s="380" t="s">
        <v>1349</v>
      </c>
      <c r="H2295" s="381">
        <v>44743</v>
      </c>
      <c r="I2295" s="393">
        <v>44743</v>
      </c>
      <c r="J2295" s="380"/>
    </row>
    <row r="2296" spans="1:10" s="383" customFormat="1" ht="13.5" x14ac:dyDescent="0.25">
      <c r="A2296" s="377" t="s">
        <v>5069</v>
      </c>
      <c r="B2296" s="377" t="s">
        <v>1436</v>
      </c>
      <c r="C2296" s="380" t="s">
        <v>1617</v>
      </c>
      <c r="D2296" s="378" t="s">
        <v>395</v>
      </c>
      <c r="E2296" s="379" t="s">
        <v>5070</v>
      </c>
      <c r="F2296" s="377">
        <v>20606611863</v>
      </c>
      <c r="G2296" s="380" t="s">
        <v>1349</v>
      </c>
      <c r="H2296" s="381">
        <v>44756</v>
      </c>
      <c r="I2296" s="393">
        <v>44760</v>
      </c>
      <c r="J2296" s="380"/>
    </row>
    <row r="2297" spans="1:10" s="383" customFormat="1" ht="13.5" x14ac:dyDescent="0.25">
      <c r="A2297" s="377" t="s">
        <v>5071</v>
      </c>
      <c r="B2297" s="377" t="s">
        <v>1436</v>
      </c>
      <c r="C2297" s="380" t="s">
        <v>1617</v>
      </c>
      <c r="D2297" s="378" t="s">
        <v>395</v>
      </c>
      <c r="E2297" s="379" t="s">
        <v>5072</v>
      </c>
      <c r="F2297" s="377">
        <v>10189810828</v>
      </c>
      <c r="G2297" s="380" t="s">
        <v>1349</v>
      </c>
      <c r="H2297" s="381">
        <v>44764</v>
      </c>
      <c r="I2297" s="393">
        <v>44764</v>
      </c>
      <c r="J2297" s="380"/>
    </row>
    <row r="2298" spans="1:10" s="383" customFormat="1" ht="13.5" x14ac:dyDescent="0.25">
      <c r="A2298" s="377" t="s">
        <v>5073</v>
      </c>
      <c r="B2298" s="377" t="s">
        <v>1436</v>
      </c>
      <c r="C2298" s="380" t="s">
        <v>1617</v>
      </c>
      <c r="D2298" s="378" t="s">
        <v>395</v>
      </c>
      <c r="E2298" s="379" t="s">
        <v>5074</v>
      </c>
      <c r="F2298" s="377">
        <v>10189810828</v>
      </c>
      <c r="G2298" s="380" t="s">
        <v>1349</v>
      </c>
      <c r="H2298" s="381">
        <v>44764</v>
      </c>
      <c r="I2298" s="393">
        <v>44764</v>
      </c>
      <c r="J2298" s="380"/>
    </row>
    <row r="2299" spans="1:10" s="383" customFormat="1" ht="13.5" x14ac:dyDescent="0.25">
      <c r="A2299" s="377" t="s">
        <v>5073</v>
      </c>
      <c r="B2299" s="377" t="s">
        <v>1436</v>
      </c>
      <c r="C2299" s="380" t="s">
        <v>1617</v>
      </c>
      <c r="D2299" s="378" t="s">
        <v>395</v>
      </c>
      <c r="E2299" s="379" t="s">
        <v>5075</v>
      </c>
      <c r="F2299" s="377">
        <v>20607604984</v>
      </c>
      <c r="G2299" s="380" t="s">
        <v>1349</v>
      </c>
      <c r="H2299" s="381">
        <v>44764</v>
      </c>
      <c r="I2299" s="393">
        <v>44764</v>
      </c>
      <c r="J2299" s="380"/>
    </row>
    <row r="2300" spans="1:10" s="383" customFormat="1" ht="13.5" x14ac:dyDescent="0.25">
      <c r="A2300" s="377" t="s">
        <v>5076</v>
      </c>
      <c r="B2300" s="377" t="s">
        <v>1436</v>
      </c>
      <c r="C2300" s="380" t="s">
        <v>1617</v>
      </c>
      <c r="D2300" s="378" t="s">
        <v>395</v>
      </c>
      <c r="E2300" s="379" t="s">
        <v>5077</v>
      </c>
      <c r="F2300" s="377">
        <v>20440410732</v>
      </c>
      <c r="G2300" s="380" t="s">
        <v>1349</v>
      </c>
      <c r="H2300" s="381">
        <v>44791</v>
      </c>
      <c r="I2300" s="393">
        <v>44804</v>
      </c>
      <c r="J2300" s="380"/>
    </row>
    <row r="2301" spans="1:10" s="383" customFormat="1" ht="13.5" x14ac:dyDescent="0.2">
      <c r="A2301" s="377" t="s">
        <v>5078</v>
      </c>
      <c r="B2301" s="377" t="s">
        <v>1602</v>
      </c>
      <c r="C2301" s="380" t="s">
        <v>1460</v>
      </c>
      <c r="D2301" s="378" t="s">
        <v>395</v>
      </c>
      <c r="E2301" s="379" t="s">
        <v>5079</v>
      </c>
      <c r="F2301" s="377">
        <v>20605925520</v>
      </c>
      <c r="G2301" s="380" t="s">
        <v>1349</v>
      </c>
      <c r="H2301" s="381">
        <v>44792</v>
      </c>
      <c r="I2301" s="393">
        <v>44792</v>
      </c>
      <c r="J2301" s="429"/>
    </row>
    <row r="2302" spans="1:10" s="383" customFormat="1" ht="13.5" x14ac:dyDescent="0.25">
      <c r="A2302" s="377" t="s">
        <v>5078</v>
      </c>
      <c r="B2302" s="377" t="s">
        <v>1602</v>
      </c>
      <c r="C2302" s="380" t="s">
        <v>1460</v>
      </c>
      <c r="D2302" s="378" t="s">
        <v>395</v>
      </c>
      <c r="E2302" s="379" t="s">
        <v>5080</v>
      </c>
      <c r="F2302" s="377">
        <v>20601637881</v>
      </c>
      <c r="G2302" s="380" t="s">
        <v>1349</v>
      </c>
      <c r="H2302" s="381">
        <v>44792</v>
      </c>
      <c r="I2302" s="393">
        <v>44792</v>
      </c>
      <c r="J2302" s="380"/>
    </row>
    <row r="2303" spans="1:10" s="383" customFormat="1" ht="13.5" x14ac:dyDescent="0.25">
      <c r="A2303" s="377" t="s">
        <v>5078</v>
      </c>
      <c r="B2303" s="377" t="s">
        <v>1602</v>
      </c>
      <c r="C2303" s="380" t="s">
        <v>1460</v>
      </c>
      <c r="D2303" s="378" t="s">
        <v>395</v>
      </c>
      <c r="E2303" s="379" t="s">
        <v>5081</v>
      </c>
      <c r="F2303" s="377">
        <v>20605925520</v>
      </c>
      <c r="G2303" s="380" t="s">
        <v>1349</v>
      </c>
      <c r="H2303" s="381">
        <v>44792</v>
      </c>
      <c r="I2303" s="393">
        <v>44792</v>
      </c>
      <c r="J2303" s="380"/>
    </row>
    <row r="2304" spans="1:10" s="383" customFormat="1" ht="13.5" x14ac:dyDescent="0.25">
      <c r="A2304" s="377" t="s">
        <v>5082</v>
      </c>
      <c r="B2304" s="377"/>
      <c r="C2304" s="380"/>
      <c r="D2304" s="378"/>
      <c r="E2304" s="379"/>
      <c r="F2304" s="377"/>
      <c r="G2304" s="380"/>
      <c r="H2304" s="381"/>
      <c r="I2304" s="393"/>
      <c r="J2304" s="380"/>
    </row>
    <row r="2305" spans="1:10" s="383" customFormat="1" ht="13.5" x14ac:dyDescent="0.25">
      <c r="A2305" s="377" t="s">
        <v>1729</v>
      </c>
      <c r="B2305" s="377" t="s">
        <v>1436</v>
      </c>
      <c r="C2305" s="380" t="s">
        <v>1617</v>
      </c>
      <c r="D2305" s="378" t="s">
        <v>395</v>
      </c>
      <c r="E2305" s="379" t="s">
        <v>5083</v>
      </c>
      <c r="F2305" s="377">
        <v>20132023540</v>
      </c>
      <c r="G2305" s="380" t="s">
        <v>1349</v>
      </c>
      <c r="H2305" s="381">
        <v>44562</v>
      </c>
      <c r="I2305" s="393">
        <v>44926</v>
      </c>
      <c r="J2305" s="380" t="s">
        <v>5084</v>
      </c>
    </row>
    <row r="2306" spans="1:10" s="383" customFormat="1" ht="13.5" x14ac:dyDescent="0.25">
      <c r="A2306" s="377" t="s">
        <v>1731</v>
      </c>
      <c r="B2306" s="377" t="s">
        <v>1436</v>
      </c>
      <c r="C2306" s="380" t="s">
        <v>1617</v>
      </c>
      <c r="D2306" s="378" t="s">
        <v>395</v>
      </c>
      <c r="E2306" s="379" t="s">
        <v>5085</v>
      </c>
      <c r="F2306" s="377">
        <v>20132023540</v>
      </c>
      <c r="G2306" s="380" t="s">
        <v>1349</v>
      </c>
      <c r="H2306" s="381">
        <v>44562</v>
      </c>
      <c r="I2306" s="393">
        <v>44926</v>
      </c>
      <c r="J2306" s="380" t="s">
        <v>5086</v>
      </c>
    </row>
    <row r="2307" spans="1:10" s="383" customFormat="1" ht="13.5" x14ac:dyDescent="0.25">
      <c r="A2307" s="377" t="s">
        <v>1733</v>
      </c>
      <c r="B2307" s="377" t="s">
        <v>1436</v>
      </c>
      <c r="C2307" s="380" t="s">
        <v>1617</v>
      </c>
      <c r="D2307" s="378" t="s">
        <v>395</v>
      </c>
      <c r="E2307" s="379" t="s">
        <v>3173</v>
      </c>
      <c r="F2307" s="377">
        <v>20132023540</v>
      </c>
      <c r="G2307" s="380" t="s">
        <v>1349</v>
      </c>
      <c r="H2307" s="381">
        <v>44562</v>
      </c>
      <c r="I2307" s="393">
        <v>44926</v>
      </c>
      <c r="J2307" s="380" t="s">
        <v>5084</v>
      </c>
    </row>
    <row r="2308" spans="1:10" s="383" customFormat="1" ht="13.5" x14ac:dyDescent="0.25">
      <c r="A2308" s="377" t="s">
        <v>5087</v>
      </c>
      <c r="B2308" s="377" t="s">
        <v>1436</v>
      </c>
      <c r="C2308" s="380" t="s">
        <v>1617</v>
      </c>
      <c r="D2308" s="378" t="s">
        <v>395</v>
      </c>
      <c r="E2308" s="379" t="s">
        <v>5088</v>
      </c>
      <c r="F2308" s="377">
        <v>20601449821</v>
      </c>
      <c r="G2308" s="380" t="s">
        <v>1349</v>
      </c>
      <c r="H2308" s="381">
        <v>44586</v>
      </c>
      <c r="I2308" s="393">
        <v>44681</v>
      </c>
      <c r="J2308" s="380" t="s">
        <v>5084</v>
      </c>
    </row>
    <row r="2309" spans="1:10" s="383" customFormat="1" ht="13.5" x14ac:dyDescent="0.25">
      <c r="A2309" s="377" t="s">
        <v>5089</v>
      </c>
      <c r="B2309" s="377" t="s">
        <v>1436</v>
      </c>
      <c r="C2309" s="380" t="s">
        <v>1617</v>
      </c>
      <c r="D2309" s="378" t="s">
        <v>395</v>
      </c>
      <c r="E2309" s="379" t="s">
        <v>1277</v>
      </c>
      <c r="F2309" s="377">
        <v>10726176731</v>
      </c>
      <c r="G2309" s="380" t="s">
        <v>1721</v>
      </c>
      <c r="H2309" s="381">
        <v>44805</v>
      </c>
      <c r="I2309" s="393">
        <v>44926</v>
      </c>
      <c r="J2309" s="380"/>
    </row>
    <row r="2310" spans="1:10" s="383" customFormat="1" ht="13.5" x14ac:dyDescent="0.25">
      <c r="A2310" s="377" t="s">
        <v>5089</v>
      </c>
      <c r="B2310" s="377" t="s">
        <v>1436</v>
      </c>
      <c r="C2310" s="380" t="s">
        <v>1617</v>
      </c>
      <c r="D2310" s="378" t="s">
        <v>395</v>
      </c>
      <c r="E2310" s="379" t="s">
        <v>1277</v>
      </c>
      <c r="F2310" s="377">
        <v>10428164780</v>
      </c>
      <c r="G2310" s="380" t="s">
        <v>1721</v>
      </c>
      <c r="H2310" s="381">
        <v>44805</v>
      </c>
      <c r="I2310" s="393">
        <v>44926</v>
      </c>
      <c r="J2310" s="380"/>
    </row>
    <row r="2311" spans="1:10" s="383" customFormat="1" ht="13.5" x14ac:dyDescent="0.25">
      <c r="A2311" s="377" t="s">
        <v>5089</v>
      </c>
      <c r="B2311" s="377" t="s">
        <v>1436</v>
      </c>
      <c r="C2311" s="380" t="s">
        <v>1617</v>
      </c>
      <c r="D2311" s="378" t="s">
        <v>395</v>
      </c>
      <c r="E2311" s="379" t="s">
        <v>1277</v>
      </c>
      <c r="F2311" s="377">
        <v>10700178752</v>
      </c>
      <c r="G2311" s="380" t="s">
        <v>1721</v>
      </c>
      <c r="H2311" s="381">
        <v>44805</v>
      </c>
      <c r="I2311" s="393">
        <v>44926</v>
      </c>
      <c r="J2311" s="380"/>
    </row>
    <row r="2312" spans="1:10" s="383" customFormat="1" ht="13.5" x14ac:dyDescent="0.25">
      <c r="A2312" s="377" t="s">
        <v>5089</v>
      </c>
      <c r="B2312" s="377" t="s">
        <v>1436</v>
      </c>
      <c r="C2312" s="380" t="s">
        <v>1617</v>
      </c>
      <c r="D2312" s="378" t="s">
        <v>395</v>
      </c>
      <c r="E2312" s="379" t="s">
        <v>1277</v>
      </c>
      <c r="F2312" s="377">
        <v>10181082475</v>
      </c>
      <c r="G2312" s="380" t="s">
        <v>1721</v>
      </c>
      <c r="H2312" s="381">
        <v>44805</v>
      </c>
      <c r="I2312" s="393">
        <v>44926</v>
      </c>
      <c r="J2312" s="380"/>
    </row>
    <row r="2313" spans="1:10" s="383" customFormat="1" ht="13.5" x14ac:dyDescent="0.25">
      <c r="A2313" s="377" t="s">
        <v>5090</v>
      </c>
      <c r="B2313" s="377" t="s">
        <v>1436</v>
      </c>
      <c r="C2313" s="380" t="s">
        <v>1617</v>
      </c>
      <c r="D2313" s="378" t="s">
        <v>395</v>
      </c>
      <c r="E2313" s="379" t="s">
        <v>5091</v>
      </c>
      <c r="F2313" s="377">
        <v>20603001401</v>
      </c>
      <c r="G2313" s="380" t="s">
        <v>1349</v>
      </c>
      <c r="H2313" s="381">
        <v>44594</v>
      </c>
      <c r="I2313" s="393">
        <v>45336</v>
      </c>
      <c r="J2313" s="380"/>
    </row>
    <row r="2314" spans="1:10" s="383" customFormat="1" ht="13.5" x14ac:dyDescent="0.25">
      <c r="A2314" s="377" t="s">
        <v>5087</v>
      </c>
      <c r="B2314" s="377" t="s">
        <v>1436</v>
      </c>
      <c r="C2314" s="380" t="s">
        <v>1617</v>
      </c>
      <c r="D2314" s="378" t="s">
        <v>395</v>
      </c>
      <c r="E2314" s="379" t="s">
        <v>5088</v>
      </c>
      <c r="F2314" s="377">
        <v>20601449821</v>
      </c>
      <c r="G2314" s="380" t="s">
        <v>1349</v>
      </c>
      <c r="H2314" s="381">
        <v>44594</v>
      </c>
      <c r="I2314" s="393">
        <v>44595</v>
      </c>
      <c r="J2314" s="380" t="s">
        <v>5092</v>
      </c>
    </row>
    <row r="2315" spans="1:10" s="383" customFormat="1" ht="13.5" x14ac:dyDescent="0.25">
      <c r="A2315" s="377" t="s">
        <v>5093</v>
      </c>
      <c r="B2315" s="377" t="s">
        <v>1436</v>
      </c>
      <c r="C2315" s="380" t="s">
        <v>1617</v>
      </c>
      <c r="D2315" s="378" t="s">
        <v>395</v>
      </c>
      <c r="E2315" s="379" t="s">
        <v>5094</v>
      </c>
      <c r="F2315" s="377">
        <v>20543254798</v>
      </c>
      <c r="G2315" s="380" t="s">
        <v>1349</v>
      </c>
      <c r="H2315" s="381">
        <v>44574</v>
      </c>
      <c r="I2315" s="393">
        <v>44926</v>
      </c>
      <c r="J2315" s="380" t="s">
        <v>5092</v>
      </c>
    </row>
    <row r="2316" spans="1:10" s="383" customFormat="1" ht="24" x14ac:dyDescent="0.25">
      <c r="A2316" s="377" t="s">
        <v>5095</v>
      </c>
      <c r="B2316" s="377" t="s">
        <v>1436</v>
      </c>
      <c r="C2316" s="380" t="s">
        <v>1617</v>
      </c>
      <c r="D2316" s="378" t="s">
        <v>395</v>
      </c>
      <c r="E2316" s="379" t="s">
        <v>5096</v>
      </c>
      <c r="F2316" s="377">
        <v>20608070075</v>
      </c>
      <c r="G2316" s="380" t="s">
        <v>1349</v>
      </c>
      <c r="H2316" s="381">
        <v>44705</v>
      </c>
      <c r="I2316" s="393">
        <v>44742</v>
      </c>
      <c r="J2316" s="380" t="s">
        <v>5097</v>
      </c>
    </row>
    <row r="2317" spans="1:10" s="383" customFormat="1" ht="13.5" x14ac:dyDescent="0.25">
      <c r="A2317" s="377" t="s">
        <v>5098</v>
      </c>
      <c r="B2317" s="377" t="s">
        <v>1436</v>
      </c>
      <c r="C2317" s="380" t="s">
        <v>1617</v>
      </c>
      <c r="D2317" s="378" t="s">
        <v>395</v>
      </c>
      <c r="E2317" s="379" t="s">
        <v>5099</v>
      </c>
      <c r="F2317" s="377">
        <v>20608070075</v>
      </c>
      <c r="G2317" s="380" t="s">
        <v>1349</v>
      </c>
      <c r="H2317" s="381">
        <v>44705</v>
      </c>
      <c r="I2317" s="393">
        <v>44742</v>
      </c>
      <c r="J2317" s="380" t="s">
        <v>5097</v>
      </c>
    </row>
    <row r="2318" spans="1:10" s="383" customFormat="1" ht="13.5" x14ac:dyDescent="0.2">
      <c r="A2318" s="377" t="s">
        <v>5100</v>
      </c>
      <c r="B2318" s="377" t="s">
        <v>1436</v>
      </c>
      <c r="C2318" s="380" t="s">
        <v>1617</v>
      </c>
      <c r="D2318" s="378" t="s">
        <v>395</v>
      </c>
      <c r="E2318" s="379" t="s">
        <v>5101</v>
      </c>
      <c r="F2318" s="377">
        <v>20608070075</v>
      </c>
      <c r="G2318" s="380" t="s">
        <v>1349</v>
      </c>
      <c r="H2318" s="381">
        <v>44688</v>
      </c>
      <c r="I2318" s="393">
        <v>44742</v>
      </c>
      <c r="J2318" s="429"/>
    </row>
    <row r="2319" spans="1:10" s="383" customFormat="1" ht="13.5" x14ac:dyDescent="0.25">
      <c r="A2319" s="377" t="s">
        <v>5102</v>
      </c>
      <c r="B2319" s="377" t="s">
        <v>1436</v>
      </c>
      <c r="C2319" s="380" t="s">
        <v>1617</v>
      </c>
      <c r="D2319" s="378" t="s">
        <v>395</v>
      </c>
      <c r="E2319" s="379" t="s">
        <v>5103</v>
      </c>
      <c r="F2319" s="377">
        <v>20601566118</v>
      </c>
      <c r="G2319" s="380" t="s">
        <v>1349</v>
      </c>
      <c r="H2319" s="381">
        <v>44746</v>
      </c>
      <c r="I2319" s="393">
        <v>44746</v>
      </c>
      <c r="J2319" s="380" t="s">
        <v>1400</v>
      </c>
    </row>
    <row r="2320" spans="1:10" s="383" customFormat="1" ht="13.5" x14ac:dyDescent="0.25">
      <c r="A2320" s="377" t="s">
        <v>5104</v>
      </c>
      <c r="B2320" s="377" t="s">
        <v>1436</v>
      </c>
      <c r="C2320" s="380" t="s">
        <v>1617</v>
      </c>
      <c r="D2320" s="378" t="s">
        <v>395</v>
      </c>
      <c r="E2320" s="379" t="s">
        <v>5105</v>
      </c>
      <c r="F2320" s="377">
        <v>20570790375</v>
      </c>
      <c r="G2320" s="380" t="s">
        <v>1349</v>
      </c>
      <c r="H2320" s="381">
        <v>44747</v>
      </c>
      <c r="I2320" s="393">
        <v>44748</v>
      </c>
      <c r="J2320" s="380" t="s">
        <v>1400</v>
      </c>
    </row>
    <row r="2321" spans="1:10" s="383" customFormat="1" ht="24" x14ac:dyDescent="0.25">
      <c r="A2321" s="377" t="s">
        <v>5106</v>
      </c>
      <c r="B2321" s="377" t="s">
        <v>1436</v>
      </c>
      <c r="C2321" s="380" t="s">
        <v>1617</v>
      </c>
      <c r="D2321" s="378" t="s">
        <v>395</v>
      </c>
      <c r="E2321" s="379" t="s">
        <v>5107</v>
      </c>
      <c r="F2321" s="377">
        <v>10445213964</v>
      </c>
      <c r="G2321" s="380" t="s">
        <v>1349</v>
      </c>
      <c r="H2321" s="381">
        <v>44748</v>
      </c>
      <c r="I2321" s="393">
        <v>44748</v>
      </c>
      <c r="J2321" s="380" t="s">
        <v>1400</v>
      </c>
    </row>
    <row r="2322" spans="1:10" s="383" customFormat="1" ht="24" x14ac:dyDescent="0.25">
      <c r="A2322" s="377" t="s">
        <v>5108</v>
      </c>
      <c r="B2322" s="377" t="s">
        <v>1436</v>
      </c>
      <c r="C2322" s="380" t="s">
        <v>1617</v>
      </c>
      <c r="D2322" s="378" t="s">
        <v>395</v>
      </c>
      <c r="E2322" s="379" t="s">
        <v>5109</v>
      </c>
      <c r="F2322" s="377">
        <v>10266247899</v>
      </c>
      <c r="G2322" s="380" t="s">
        <v>1349</v>
      </c>
      <c r="H2322" s="381">
        <v>44748</v>
      </c>
      <c r="I2322" s="393">
        <v>44748</v>
      </c>
      <c r="J2322" s="380" t="s">
        <v>1400</v>
      </c>
    </row>
    <row r="2323" spans="1:10" s="383" customFormat="1" ht="24" x14ac:dyDescent="0.25">
      <c r="A2323" s="377" t="s">
        <v>5110</v>
      </c>
      <c r="B2323" s="377" t="s">
        <v>1436</v>
      </c>
      <c r="C2323" s="380" t="s">
        <v>1617</v>
      </c>
      <c r="D2323" s="378" t="s">
        <v>395</v>
      </c>
      <c r="E2323" s="379" t="s">
        <v>5111</v>
      </c>
      <c r="F2323" s="377">
        <v>10443010381</v>
      </c>
      <c r="G2323" s="380" t="s">
        <v>1349</v>
      </c>
      <c r="H2323" s="381">
        <v>44748</v>
      </c>
      <c r="I2323" s="393">
        <v>44755</v>
      </c>
      <c r="J2323" s="380" t="s">
        <v>1400</v>
      </c>
    </row>
    <row r="2324" spans="1:10" s="383" customFormat="1" ht="13.5" x14ac:dyDescent="0.25">
      <c r="A2324" s="377" t="s">
        <v>5112</v>
      </c>
      <c r="B2324" s="377" t="s">
        <v>1436</v>
      </c>
      <c r="C2324" s="380" t="s">
        <v>1617</v>
      </c>
      <c r="D2324" s="378" t="s">
        <v>395</v>
      </c>
      <c r="E2324" s="379" t="s">
        <v>5113</v>
      </c>
      <c r="F2324" s="377">
        <v>10403527250</v>
      </c>
      <c r="G2324" s="380" t="s">
        <v>1349</v>
      </c>
      <c r="H2324" s="381">
        <v>44753</v>
      </c>
      <c r="I2324" s="393">
        <v>44753</v>
      </c>
      <c r="J2324" s="380" t="s">
        <v>1400</v>
      </c>
    </row>
    <row r="2325" spans="1:10" s="383" customFormat="1" ht="13.5" x14ac:dyDescent="0.25">
      <c r="A2325" s="377" t="s">
        <v>5114</v>
      </c>
      <c r="B2325" s="377" t="s">
        <v>1436</v>
      </c>
      <c r="C2325" s="380" t="s">
        <v>1617</v>
      </c>
      <c r="D2325" s="378" t="s">
        <v>395</v>
      </c>
      <c r="E2325" s="379" t="s">
        <v>5115</v>
      </c>
      <c r="F2325" s="377">
        <v>10403527250</v>
      </c>
      <c r="G2325" s="380" t="s">
        <v>1349</v>
      </c>
      <c r="H2325" s="381">
        <v>44754</v>
      </c>
      <c r="I2325" s="393">
        <v>44754</v>
      </c>
      <c r="J2325" s="380" t="s">
        <v>1400</v>
      </c>
    </row>
    <row r="2326" spans="1:10" s="383" customFormat="1" ht="13.5" x14ac:dyDescent="0.25">
      <c r="A2326" s="377" t="s">
        <v>5116</v>
      </c>
      <c r="B2326" s="377" t="s">
        <v>1436</v>
      </c>
      <c r="C2326" s="380" t="s">
        <v>1617</v>
      </c>
      <c r="D2326" s="378" t="s">
        <v>395</v>
      </c>
      <c r="E2326" s="379" t="s">
        <v>1688</v>
      </c>
      <c r="F2326" s="377">
        <v>20601566118</v>
      </c>
      <c r="G2326" s="380" t="s">
        <v>1721</v>
      </c>
      <c r="H2326" s="381">
        <v>44764</v>
      </c>
      <c r="I2326" s="393">
        <v>44926</v>
      </c>
      <c r="J2326" s="380" t="s">
        <v>1400</v>
      </c>
    </row>
    <row r="2327" spans="1:10" s="383" customFormat="1" ht="13.5" x14ac:dyDescent="0.2">
      <c r="A2327" s="377" t="s">
        <v>5117</v>
      </c>
      <c r="B2327" s="377" t="s">
        <v>1436</v>
      </c>
      <c r="C2327" s="380" t="s">
        <v>1617</v>
      </c>
      <c r="D2327" s="378" t="s">
        <v>395</v>
      </c>
      <c r="E2327" s="379" t="s">
        <v>5118</v>
      </c>
      <c r="F2327" s="377">
        <v>10189814467</v>
      </c>
      <c r="G2327" s="380" t="s">
        <v>1349</v>
      </c>
      <c r="H2327" s="381">
        <v>44767</v>
      </c>
      <c r="I2327" s="393">
        <v>44791</v>
      </c>
      <c r="J2327" s="429"/>
    </row>
    <row r="2328" spans="1:10" s="383" customFormat="1" ht="13.5" x14ac:dyDescent="0.25">
      <c r="A2328" s="377" t="s">
        <v>5119</v>
      </c>
      <c r="B2328" s="377" t="s">
        <v>1436</v>
      </c>
      <c r="C2328" s="380" t="s">
        <v>1617</v>
      </c>
      <c r="D2328" s="378" t="s">
        <v>395</v>
      </c>
      <c r="E2328" s="379" t="s">
        <v>5120</v>
      </c>
      <c r="F2328" s="377">
        <v>10192536991</v>
      </c>
      <c r="G2328" s="380" t="s">
        <v>1721</v>
      </c>
      <c r="H2328" s="381">
        <v>44788</v>
      </c>
      <c r="I2328" s="393"/>
      <c r="J2328" s="46"/>
    </row>
    <row r="2329" spans="1:10" s="383" customFormat="1" ht="24" x14ac:dyDescent="0.25">
      <c r="A2329" s="377" t="s">
        <v>5121</v>
      </c>
      <c r="B2329" s="377" t="s">
        <v>1436</v>
      </c>
      <c r="C2329" s="380" t="s">
        <v>1617</v>
      </c>
      <c r="D2329" s="378" t="s">
        <v>395</v>
      </c>
      <c r="E2329" s="379" t="s">
        <v>5122</v>
      </c>
      <c r="F2329" s="377">
        <v>10403527250</v>
      </c>
      <c r="G2329" s="380" t="s">
        <v>1349</v>
      </c>
      <c r="H2329" s="381">
        <v>44797</v>
      </c>
      <c r="I2329" s="393">
        <v>44811</v>
      </c>
      <c r="J2329" s="46"/>
    </row>
    <row r="2330" spans="1:10" s="383" customFormat="1" ht="13.5" x14ac:dyDescent="0.25">
      <c r="A2330" s="377" t="s">
        <v>5123</v>
      </c>
      <c r="B2330" s="377" t="s">
        <v>1436</v>
      </c>
      <c r="C2330" s="380" t="s">
        <v>1617</v>
      </c>
      <c r="D2330" s="378" t="s">
        <v>395</v>
      </c>
      <c r="E2330" s="379" t="s">
        <v>5124</v>
      </c>
      <c r="F2330" s="377">
        <v>10434531050</v>
      </c>
      <c r="G2330" s="380" t="s">
        <v>1349</v>
      </c>
      <c r="H2330" s="381">
        <v>44799</v>
      </c>
      <c r="I2330" s="393">
        <v>44804</v>
      </c>
      <c r="J2330" s="46"/>
    </row>
    <row r="2331" spans="1:10" s="383" customFormat="1" ht="24" x14ac:dyDescent="0.25">
      <c r="A2331" s="377" t="s">
        <v>5125</v>
      </c>
      <c r="B2331" s="377" t="s">
        <v>1436</v>
      </c>
      <c r="C2331" s="380" t="s">
        <v>1617</v>
      </c>
      <c r="D2331" s="378" t="s">
        <v>395</v>
      </c>
      <c r="E2331" s="379" t="s">
        <v>5126</v>
      </c>
      <c r="F2331" s="377">
        <v>10270809745</v>
      </c>
      <c r="G2331" s="380" t="s">
        <v>1721</v>
      </c>
      <c r="H2331" s="381">
        <v>44812</v>
      </c>
      <c r="I2331" s="393"/>
      <c r="J2331" s="46"/>
    </row>
    <row r="2332" spans="1:10" s="383" customFormat="1" ht="13.5" x14ac:dyDescent="0.25">
      <c r="A2332" s="377" t="s">
        <v>5127</v>
      </c>
      <c r="B2332" s="377"/>
      <c r="C2332" s="380"/>
      <c r="D2332" s="378"/>
      <c r="E2332" s="379"/>
      <c r="F2332" s="377"/>
      <c r="G2332" s="380"/>
      <c r="H2332" s="381"/>
      <c r="I2332" s="393"/>
      <c r="J2332" s="46"/>
    </row>
    <row r="2333" spans="1:10" s="383" customFormat="1" ht="13.5" x14ac:dyDescent="0.25">
      <c r="A2333" s="377" t="s">
        <v>5128</v>
      </c>
      <c r="B2333" s="377"/>
      <c r="C2333" s="380"/>
      <c r="D2333" s="378"/>
      <c r="E2333" s="379" t="s">
        <v>5129</v>
      </c>
      <c r="F2333" s="377"/>
      <c r="G2333" s="380"/>
      <c r="H2333" s="381"/>
      <c r="I2333" s="393"/>
      <c r="J2333" s="46"/>
    </row>
    <row r="2334" spans="1:10" s="383" customFormat="1" ht="13.5" x14ac:dyDescent="0.25">
      <c r="A2334" s="377" t="s">
        <v>5130</v>
      </c>
      <c r="B2334" s="377"/>
      <c r="C2334" s="380"/>
      <c r="D2334" s="378"/>
      <c r="E2334" s="379" t="s">
        <v>5131</v>
      </c>
      <c r="F2334" s="377"/>
      <c r="G2334" s="380"/>
      <c r="H2334" s="381"/>
      <c r="I2334" s="393"/>
      <c r="J2334" s="46"/>
    </row>
    <row r="2335" spans="1:10" s="383" customFormat="1" ht="13.5" x14ac:dyDescent="0.2">
      <c r="A2335" s="370" t="s">
        <v>5132</v>
      </c>
      <c r="B2335" s="371"/>
      <c r="C2335" s="372"/>
      <c r="D2335" s="371"/>
      <c r="E2335" s="373"/>
      <c r="F2335" s="371"/>
      <c r="G2335" s="372"/>
      <c r="H2335" s="372"/>
      <c r="I2335" s="372"/>
      <c r="J2335" s="372"/>
    </row>
    <row r="2336" spans="1:10" s="383" customFormat="1" ht="36" x14ac:dyDescent="0.25">
      <c r="A2336" s="399" t="s">
        <v>5133</v>
      </c>
      <c r="B2336" s="399" t="s">
        <v>1765</v>
      </c>
      <c r="C2336" s="400"/>
      <c r="D2336" s="446">
        <v>43891</v>
      </c>
      <c r="E2336" s="379">
        <v>194522.6</v>
      </c>
      <c r="F2336" s="377" t="s">
        <v>5134</v>
      </c>
      <c r="G2336" s="380" t="s">
        <v>4549</v>
      </c>
      <c r="H2336" s="401">
        <v>43894</v>
      </c>
      <c r="I2336" s="402"/>
      <c r="J2336" s="46"/>
    </row>
    <row r="2337" spans="1:10" s="383" customFormat="1" ht="36" x14ac:dyDescent="0.2">
      <c r="A2337" s="399" t="s">
        <v>5135</v>
      </c>
      <c r="B2337" s="399" t="s">
        <v>1765</v>
      </c>
      <c r="C2337" s="400"/>
      <c r="D2337" s="446">
        <v>43922</v>
      </c>
      <c r="E2337" s="379">
        <v>208739.20000000001</v>
      </c>
      <c r="F2337" s="377" t="s">
        <v>5134</v>
      </c>
      <c r="G2337" s="380" t="s">
        <v>4549</v>
      </c>
      <c r="H2337" s="401">
        <v>43894</v>
      </c>
      <c r="I2337" s="402"/>
      <c r="J2337" s="429"/>
    </row>
    <row r="2338" spans="1:10" s="383" customFormat="1" ht="24" x14ac:dyDescent="0.25">
      <c r="A2338" s="399" t="s">
        <v>5136</v>
      </c>
      <c r="B2338" s="399" t="s">
        <v>4726</v>
      </c>
      <c r="C2338" s="400"/>
      <c r="D2338" s="446">
        <v>43831</v>
      </c>
      <c r="E2338" s="379">
        <v>230754.46</v>
      </c>
      <c r="F2338" s="377" t="s">
        <v>5137</v>
      </c>
      <c r="G2338" s="380" t="s">
        <v>4549</v>
      </c>
      <c r="H2338" s="401">
        <v>43894</v>
      </c>
      <c r="I2338" s="402"/>
      <c r="J2338" s="380"/>
    </row>
    <row r="2339" spans="1:10" s="383" customFormat="1" ht="24" x14ac:dyDescent="0.25">
      <c r="A2339" s="399" t="s">
        <v>1764</v>
      </c>
      <c r="B2339" s="399" t="s">
        <v>1765</v>
      </c>
      <c r="C2339" s="400"/>
      <c r="D2339" s="446">
        <v>44562</v>
      </c>
      <c r="E2339" s="379">
        <v>277113.28000000003</v>
      </c>
      <c r="F2339" s="377" t="s">
        <v>1766</v>
      </c>
      <c r="G2339" s="380" t="s">
        <v>1349</v>
      </c>
      <c r="H2339" s="401">
        <v>44644</v>
      </c>
      <c r="I2339" s="402">
        <v>44762</v>
      </c>
      <c r="J2339" s="380"/>
    </row>
    <row r="2340" spans="1:10" s="383" customFormat="1" ht="36" x14ac:dyDescent="0.25">
      <c r="A2340" s="399" t="s">
        <v>5138</v>
      </c>
      <c r="B2340" s="399"/>
      <c r="C2340" s="400"/>
      <c r="D2340" s="378"/>
      <c r="E2340" s="379">
        <v>209635</v>
      </c>
      <c r="F2340" s="377" t="s">
        <v>5139</v>
      </c>
      <c r="G2340" s="380"/>
      <c r="H2340" s="401"/>
      <c r="I2340" s="402"/>
      <c r="J2340" s="380"/>
    </row>
    <row r="2341" spans="1:10" s="383" customFormat="1" ht="24" x14ac:dyDescent="0.25">
      <c r="A2341" s="399" t="s">
        <v>5140</v>
      </c>
      <c r="B2341" s="399" t="s">
        <v>1770</v>
      </c>
      <c r="C2341" s="400"/>
      <c r="D2341" s="446">
        <v>44593</v>
      </c>
      <c r="E2341" s="379">
        <v>337195.33</v>
      </c>
      <c r="F2341" s="377" t="s">
        <v>1766</v>
      </c>
      <c r="G2341" s="403" t="s">
        <v>1349</v>
      </c>
      <c r="H2341" s="401">
        <v>44644</v>
      </c>
      <c r="I2341" s="402">
        <v>44762</v>
      </c>
      <c r="J2341" s="380"/>
    </row>
    <row r="2342" spans="1:10" s="383" customFormat="1" ht="48" x14ac:dyDescent="0.25">
      <c r="A2342" s="399" t="s">
        <v>1764</v>
      </c>
      <c r="B2342" s="399" t="s">
        <v>1770</v>
      </c>
      <c r="C2342" s="400"/>
      <c r="D2342" s="446">
        <v>44593</v>
      </c>
      <c r="E2342" s="379">
        <v>64426</v>
      </c>
      <c r="F2342" s="377" t="s">
        <v>1771</v>
      </c>
      <c r="G2342" s="380" t="s">
        <v>1349</v>
      </c>
      <c r="H2342" s="401">
        <v>44644</v>
      </c>
      <c r="I2342" s="402">
        <v>44762</v>
      </c>
      <c r="J2342" s="380"/>
    </row>
    <row r="2343" spans="1:10" s="383" customFormat="1" ht="36" x14ac:dyDescent="0.25">
      <c r="A2343" s="399" t="s">
        <v>1772</v>
      </c>
      <c r="B2343" s="399"/>
      <c r="C2343" s="400"/>
      <c r="D2343" s="378"/>
      <c r="E2343" s="379">
        <v>33000</v>
      </c>
      <c r="F2343" s="377" t="s">
        <v>1773</v>
      </c>
      <c r="G2343" s="380" t="s">
        <v>1349</v>
      </c>
      <c r="H2343" s="401">
        <v>44735</v>
      </c>
      <c r="I2343" s="402">
        <v>44788</v>
      </c>
      <c r="J2343" s="380"/>
    </row>
    <row r="2344" spans="1:10" s="383" customFormat="1" ht="48" x14ac:dyDescent="0.25">
      <c r="A2344" s="399" t="s">
        <v>5141</v>
      </c>
      <c r="B2344" s="399"/>
      <c r="C2344" s="400"/>
      <c r="D2344" s="378"/>
      <c r="E2344" s="379">
        <v>25060</v>
      </c>
      <c r="F2344" s="377" t="s">
        <v>1775</v>
      </c>
      <c r="G2344" s="380" t="s">
        <v>1349</v>
      </c>
      <c r="H2344" s="380"/>
      <c r="I2344" s="382"/>
      <c r="J2344" s="380"/>
    </row>
    <row r="2345" spans="1:10" s="383" customFormat="1" ht="36" x14ac:dyDescent="0.25">
      <c r="A2345" s="399" t="s">
        <v>1776</v>
      </c>
      <c r="B2345" s="399"/>
      <c r="C2345" s="400"/>
      <c r="D2345" s="378"/>
      <c r="E2345" s="379">
        <v>20615</v>
      </c>
      <c r="F2345" s="377" t="s">
        <v>1777</v>
      </c>
      <c r="G2345" s="380" t="s">
        <v>1349</v>
      </c>
      <c r="H2345" s="380"/>
      <c r="I2345" s="382"/>
      <c r="J2345" s="380"/>
    </row>
    <row r="2346" spans="1:10" s="383" customFormat="1" ht="24" x14ac:dyDescent="0.25">
      <c r="A2346" s="399" t="s">
        <v>5142</v>
      </c>
      <c r="B2346" s="399"/>
      <c r="C2346" s="400"/>
      <c r="D2346" s="378"/>
      <c r="E2346" s="379">
        <v>43455.75</v>
      </c>
      <c r="F2346" s="377" t="s">
        <v>1781</v>
      </c>
      <c r="G2346" s="380" t="s">
        <v>1349</v>
      </c>
      <c r="H2346" s="401">
        <v>44722</v>
      </c>
      <c r="I2346" s="393">
        <v>44724</v>
      </c>
      <c r="J2346" s="380"/>
    </row>
    <row r="2347" spans="1:10" s="383" customFormat="1" ht="36" x14ac:dyDescent="0.25">
      <c r="A2347" s="399" t="s">
        <v>1784</v>
      </c>
      <c r="B2347" s="399"/>
      <c r="C2347" s="400"/>
      <c r="D2347" s="378"/>
      <c r="E2347" s="379">
        <v>18000</v>
      </c>
      <c r="F2347" s="377" t="s">
        <v>5143</v>
      </c>
      <c r="G2347" s="380" t="s">
        <v>4549</v>
      </c>
      <c r="H2347" s="380"/>
      <c r="I2347" s="382"/>
      <c r="J2347" s="380"/>
    </row>
    <row r="2348" spans="1:10" s="383" customFormat="1" ht="24" x14ac:dyDescent="0.25">
      <c r="A2348" s="399" t="s">
        <v>1792</v>
      </c>
      <c r="B2348" s="399"/>
      <c r="C2348" s="400"/>
      <c r="D2348" s="378"/>
      <c r="E2348" s="379">
        <v>92910.75</v>
      </c>
      <c r="F2348" s="377" t="s">
        <v>1793</v>
      </c>
      <c r="G2348" s="380"/>
      <c r="H2348" s="380"/>
      <c r="I2348" s="382"/>
      <c r="J2348" s="380"/>
    </row>
    <row r="2349" spans="1:10" s="383" customFormat="1" ht="24" x14ac:dyDescent="0.25">
      <c r="A2349" s="399" t="s">
        <v>1795</v>
      </c>
      <c r="B2349" s="399"/>
      <c r="C2349" s="400"/>
      <c r="D2349" s="378"/>
      <c r="E2349" s="379">
        <v>60219.1</v>
      </c>
      <c r="F2349" s="377" t="s">
        <v>1796</v>
      </c>
      <c r="G2349" s="380"/>
      <c r="H2349" s="380"/>
      <c r="I2349" s="382"/>
      <c r="J2349" s="380"/>
    </row>
    <row r="2350" spans="1:10" s="383" customFormat="1" ht="36" x14ac:dyDescent="0.25">
      <c r="A2350" s="399" t="s">
        <v>1797</v>
      </c>
      <c r="B2350" s="399"/>
      <c r="C2350" s="400"/>
      <c r="D2350" s="378"/>
      <c r="E2350" s="379">
        <v>26773.26</v>
      </c>
      <c r="F2350" s="377" t="s">
        <v>1798</v>
      </c>
      <c r="G2350" s="380"/>
      <c r="H2350" s="380"/>
      <c r="I2350" s="382"/>
      <c r="J2350" s="380"/>
    </row>
    <row r="2351" spans="1:10" s="383" customFormat="1" ht="24" x14ac:dyDescent="0.25">
      <c r="A2351" s="399" t="s">
        <v>5144</v>
      </c>
      <c r="B2351" s="399"/>
      <c r="C2351" s="400"/>
      <c r="D2351" s="378"/>
      <c r="E2351" s="379">
        <v>24935</v>
      </c>
      <c r="F2351" s="377" t="s">
        <v>5145</v>
      </c>
      <c r="G2351" s="380"/>
      <c r="H2351" s="380"/>
      <c r="I2351" s="382"/>
      <c r="J2351" s="380"/>
    </row>
    <row r="2352" spans="1:10" s="383" customFormat="1" ht="13.5" x14ac:dyDescent="0.2">
      <c r="A2352" s="370" t="s">
        <v>284</v>
      </c>
      <c r="B2352" s="371"/>
      <c r="C2352" s="372"/>
      <c r="D2352" s="371"/>
      <c r="E2352" s="373"/>
      <c r="F2352" s="371"/>
      <c r="G2352" s="372"/>
      <c r="H2352" s="372"/>
      <c r="I2352" s="372"/>
      <c r="J2352" s="372"/>
    </row>
    <row r="2353" spans="1:10" s="383" customFormat="1" ht="24" x14ac:dyDescent="0.25">
      <c r="A2353" s="377" t="s">
        <v>5146</v>
      </c>
      <c r="B2353" s="377" t="s">
        <v>1436</v>
      </c>
      <c r="C2353" s="380"/>
      <c r="D2353" s="378"/>
      <c r="E2353" s="379">
        <v>19403</v>
      </c>
      <c r="F2353" s="377">
        <v>20467534026</v>
      </c>
      <c r="G2353" s="380" t="s">
        <v>1349</v>
      </c>
      <c r="H2353" s="381">
        <v>44609</v>
      </c>
      <c r="I2353" s="393">
        <v>44612</v>
      </c>
      <c r="J2353" s="380"/>
    </row>
    <row r="2354" spans="1:10" s="383" customFormat="1" ht="13.5" x14ac:dyDescent="0.25">
      <c r="A2354" s="377" t="s">
        <v>5147</v>
      </c>
      <c r="B2354" s="377" t="s">
        <v>1800</v>
      </c>
      <c r="C2354" s="380"/>
      <c r="D2354" s="378"/>
      <c r="E2354" s="379">
        <v>20220.48</v>
      </c>
      <c r="F2354" s="377">
        <v>20479966355</v>
      </c>
      <c r="G2354" s="380" t="s">
        <v>1349</v>
      </c>
      <c r="H2354" s="381">
        <v>44757</v>
      </c>
      <c r="I2354" s="393">
        <v>44775</v>
      </c>
      <c r="J2354" s="380"/>
    </row>
    <row r="2355" spans="1:10" s="383" customFormat="1" ht="13.5" x14ac:dyDescent="0.25">
      <c r="A2355" s="377" t="s">
        <v>5147</v>
      </c>
      <c r="B2355" s="377" t="s">
        <v>1436</v>
      </c>
      <c r="C2355" s="380"/>
      <c r="D2355" s="378"/>
      <c r="E2355" s="379">
        <v>27834.3</v>
      </c>
      <c r="F2355" s="377">
        <v>10407124982</v>
      </c>
      <c r="G2355" s="380" t="s">
        <v>5148</v>
      </c>
      <c r="H2355" s="381">
        <v>44811</v>
      </c>
      <c r="I2355" s="382"/>
      <c r="J2355" s="380"/>
    </row>
    <row r="2356" spans="1:10" s="383" customFormat="1" ht="13.5" x14ac:dyDescent="0.25">
      <c r="A2356" s="377" t="s">
        <v>5149</v>
      </c>
      <c r="B2356" s="377" t="s">
        <v>1800</v>
      </c>
      <c r="C2356" s="380"/>
      <c r="D2356" s="378"/>
      <c r="E2356" s="379">
        <v>30951.4</v>
      </c>
      <c r="F2356" s="377">
        <v>20481150125</v>
      </c>
      <c r="G2356" s="380" t="s">
        <v>1349</v>
      </c>
      <c r="H2356" s="381">
        <v>44762</v>
      </c>
      <c r="I2356" s="393">
        <v>44767</v>
      </c>
      <c r="J2356" s="380"/>
    </row>
    <row r="2357" spans="1:10" s="383" customFormat="1" ht="24" x14ac:dyDescent="0.25">
      <c r="A2357" s="377" t="s">
        <v>5150</v>
      </c>
      <c r="B2357" s="377" t="s">
        <v>1436</v>
      </c>
      <c r="C2357" s="380"/>
      <c r="D2357" s="378"/>
      <c r="E2357" s="379">
        <v>36080</v>
      </c>
      <c r="F2357" s="377">
        <v>20552408251</v>
      </c>
      <c r="G2357" s="380" t="s">
        <v>1349</v>
      </c>
      <c r="H2357" s="381">
        <v>44699</v>
      </c>
      <c r="I2357" s="393">
        <v>44713</v>
      </c>
      <c r="J2357" s="380"/>
    </row>
    <row r="2358" spans="1:10" s="383" customFormat="1" ht="24" x14ac:dyDescent="0.25">
      <c r="A2358" s="377" t="s">
        <v>5151</v>
      </c>
      <c r="B2358" s="377" t="s">
        <v>1436</v>
      </c>
      <c r="C2358" s="380"/>
      <c r="D2358" s="378"/>
      <c r="E2358" s="379">
        <v>36199.949999999997</v>
      </c>
      <c r="F2358" s="377">
        <v>20604016305</v>
      </c>
      <c r="G2358" s="380" t="s">
        <v>1349</v>
      </c>
      <c r="H2358" s="381">
        <v>44742</v>
      </c>
      <c r="I2358" s="393">
        <v>44753</v>
      </c>
      <c r="J2358" s="380"/>
    </row>
    <row r="2359" spans="1:10" s="383" customFormat="1" ht="24" x14ac:dyDescent="0.2">
      <c r="A2359" s="377" t="s">
        <v>5152</v>
      </c>
      <c r="B2359" s="377" t="s">
        <v>922</v>
      </c>
      <c r="C2359" s="380" t="s">
        <v>1137</v>
      </c>
      <c r="D2359" s="378">
        <v>1</v>
      </c>
      <c r="E2359" s="379">
        <v>68100</v>
      </c>
      <c r="F2359" s="377">
        <v>20560177713</v>
      </c>
      <c r="G2359" s="380" t="s">
        <v>1349</v>
      </c>
      <c r="H2359" s="381">
        <v>44617</v>
      </c>
      <c r="I2359" s="393">
        <v>44671</v>
      </c>
      <c r="J2359" s="429"/>
    </row>
    <row r="2360" spans="1:10" s="383" customFormat="1" ht="24" x14ac:dyDescent="0.25">
      <c r="A2360" s="377" t="s">
        <v>5153</v>
      </c>
      <c r="B2360" s="377" t="s">
        <v>936</v>
      </c>
      <c r="C2360" s="380" t="s">
        <v>1137</v>
      </c>
      <c r="D2360" s="378">
        <v>1</v>
      </c>
      <c r="E2360" s="379">
        <v>136749.21</v>
      </c>
      <c r="F2360" s="377">
        <v>20604016305</v>
      </c>
      <c r="G2360" s="380" t="s">
        <v>1349</v>
      </c>
      <c r="H2360" s="381">
        <v>44679</v>
      </c>
      <c r="I2360" s="393">
        <v>44684</v>
      </c>
      <c r="J2360" s="380" t="s">
        <v>1400</v>
      </c>
    </row>
    <row r="2361" spans="1:10" s="412" customFormat="1" ht="15" x14ac:dyDescent="0.2">
      <c r="A2361" s="370" t="s">
        <v>285</v>
      </c>
      <c r="B2361" s="371"/>
      <c r="C2361" s="372"/>
      <c r="D2361" s="371"/>
      <c r="E2361" s="373"/>
      <c r="F2361" s="371"/>
      <c r="G2361" s="372"/>
      <c r="H2361" s="372"/>
      <c r="I2361" s="372"/>
      <c r="J2361" s="372"/>
    </row>
    <row r="2362" spans="1:10" s="383" customFormat="1" ht="13.5" x14ac:dyDescent="0.25">
      <c r="A2362" s="447" t="s">
        <v>5154</v>
      </c>
      <c r="B2362" s="447" t="s">
        <v>1436</v>
      </c>
      <c r="C2362" s="448" t="s">
        <v>1194</v>
      </c>
      <c r="D2362" s="449"/>
      <c r="E2362" s="450">
        <v>23450</v>
      </c>
      <c r="F2362" s="447">
        <v>20604094276</v>
      </c>
      <c r="G2362" s="451"/>
      <c r="H2362" s="46"/>
      <c r="I2362" s="47"/>
      <c r="J2362" s="380" t="s">
        <v>5155</v>
      </c>
    </row>
    <row r="2363" spans="1:10" s="383" customFormat="1" ht="13.5" x14ac:dyDescent="0.25">
      <c r="A2363" s="447" t="s">
        <v>5156</v>
      </c>
      <c r="B2363" s="447" t="s">
        <v>1248</v>
      </c>
      <c r="C2363" s="448" t="s">
        <v>1194</v>
      </c>
      <c r="D2363" s="449"/>
      <c r="E2363" s="450">
        <v>20650</v>
      </c>
      <c r="F2363" s="447">
        <v>20604094314</v>
      </c>
      <c r="G2363" s="451"/>
      <c r="H2363" s="46"/>
      <c r="I2363" s="47"/>
      <c r="J2363" s="380" t="s">
        <v>1721</v>
      </c>
    </row>
    <row r="2364" spans="1:10" s="383" customFormat="1" ht="13.5" x14ac:dyDescent="0.25">
      <c r="A2364" s="447" t="s">
        <v>5157</v>
      </c>
      <c r="B2364" s="447" t="s">
        <v>1248</v>
      </c>
      <c r="C2364" s="448" t="s">
        <v>1194</v>
      </c>
      <c r="D2364" s="449"/>
      <c r="E2364" s="450">
        <v>30343.7</v>
      </c>
      <c r="F2364" s="447">
        <v>20604094314</v>
      </c>
      <c r="G2364" s="451"/>
      <c r="H2364" s="46"/>
      <c r="I2364" s="47"/>
      <c r="J2364" s="380" t="s">
        <v>1400</v>
      </c>
    </row>
    <row r="2365" spans="1:10" s="383" customFormat="1" ht="13.5" x14ac:dyDescent="0.25">
      <c r="A2365" s="447" t="s">
        <v>5158</v>
      </c>
      <c r="B2365" s="447" t="s">
        <v>1436</v>
      </c>
      <c r="C2365" s="448" t="s">
        <v>1194</v>
      </c>
      <c r="D2365" s="449"/>
      <c r="E2365" s="450">
        <v>29334</v>
      </c>
      <c r="F2365" s="447">
        <v>20606611863</v>
      </c>
      <c r="G2365" s="451"/>
      <c r="H2365" s="46"/>
      <c r="I2365" s="47"/>
      <c r="J2365" s="380" t="s">
        <v>1400</v>
      </c>
    </row>
    <row r="2366" spans="1:10" s="383" customFormat="1" ht="13.5" x14ac:dyDescent="0.25">
      <c r="A2366" s="447" t="s">
        <v>5159</v>
      </c>
      <c r="B2366" s="447" t="s">
        <v>1436</v>
      </c>
      <c r="C2366" s="448" t="s">
        <v>1194</v>
      </c>
      <c r="D2366" s="449"/>
      <c r="E2366" s="450">
        <v>34858</v>
      </c>
      <c r="F2366" s="447">
        <v>20606611863</v>
      </c>
      <c r="G2366" s="451"/>
      <c r="H2366" s="46"/>
      <c r="I2366" s="47"/>
      <c r="J2366" s="380" t="s">
        <v>1400</v>
      </c>
    </row>
    <row r="2367" spans="1:10" s="383" customFormat="1" ht="24.75" x14ac:dyDescent="0.25">
      <c r="A2367" s="447" t="s">
        <v>5160</v>
      </c>
      <c r="B2367" s="447" t="s">
        <v>907</v>
      </c>
      <c r="C2367" s="447" t="s">
        <v>1194</v>
      </c>
      <c r="D2367" s="452">
        <v>1</v>
      </c>
      <c r="E2367" s="450">
        <v>564879.56999999995</v>
      </c>
      <c r="F2367" s="447">
        <v>20604016305</v>
      </c>
      <c r="G2367" s="451"/>
      <c r="H2367" s="46"/>
      <c r="I2367" s="47"/>
      <c r="J2367" s="380" t="s">
        <v>1400</v>
      </c>
    </row>
    <row r="2368" spans="1:10" s="383" customFormat="1" ht="13.5" x14ac:dyDescent="0.25">
      <c r="A2368" s="447" t="s">
        <v>5161</v>
      </c>
      <c r="B2368" s="447" t="s">
        <v>1436</v>
      </c>
      <c r="C2368" s="448" t="s">
        <v>1194</v>
      </c>
      <c r="D2368" s="449"/>
      <c r="E2368" s="450">
        <v>36000</v>
      </c>
      <c r="F2368" s="447">
        <v>20606611863</v>
      </c>
      <c r="G2368" s="451"/>
      <c r="H2368" s="46"/>
      <c r="I2368" s="47"/>
      <c r="J2368" s="380" t="s">
        <v>1400</v>
      </c>
    </row>
    <row r="2369" spans="1:10" s="383" customFormat="1" ht="13.5" x14ac:dyDescent="0.25">
      <c r="A2369" s="447" t="s">
        <v>5162</v>
      </c>
      <c r="B2369" s="447" t="s">
        <v>936</v>
      </c>
      <c r="C2369" s="447" t="s">
        <v>1194</v>
      </c>
      <c r="D2369" s="452">
        <v>1</v>
      </c>
      <c r="E2369" s="450">
        <v>55394.55</v>
      </c>
      <c r="F2369" s="447">
        <v>10190250224</v>
      </c>
      <c r="G2369" s="451"/>
      <c r="H2369" s="46"/>
      <c r="I2369" s="47"/>
      <c r="J2369" s="380" t="s">
        <v>1400</v>
      </c>
    </row>
    <row r="2370" spans="1:10" s="383" customFormat="1" ht="13.5" x14ac:dyDescent="0.25">
      <c r="A2370" s="447" t="s">
        <v>5163</v>
      </c>
      <c r="B2370" s="447" t="s">
        <v>1436</v>
      </c>
      <c r="C2370" s="448" t="s">
        <v>1194</v>
      </c>
      <c r="D2370" s="449"/>
      <c r="E2370" s="450">
        <v>28000</v>
      </c>
      <c r="F2370" s="447">
        <v>20601386586</v>
      </c>
      <c r="G2370" s="451"/>
      <c r="H2370" s="46"/>
      <c r="I2370" s="47"/>
      <c r="J2370" s="380" t="s">
        <v>1721</v>
      </c>
    </row>
    <row r="2371" spans="1:10" s="383" customFormat="1" ht="13.5" x14ac:dyDescent="0.2">
      <c r="A2371" s="370" t="s">
        <v>286</v>
      </c>
      <c r="B2371" s="371"/>
      <c r="C2371" s="372"/>
      <c r="D2371" s="371"/>
      <c r="E2371" s="373"/>
      <c r="F2371" s="371"/>
      <c r="G2371" s="372"/>
      <c r="H2371" s="372"/>
      <c r="I2371" s="372"/>
      <c r="J2371" s="372"/>
    </row>
    <row r="2372" spans="1:10" s="383" customFormat="1" ht="24" x14ac:dyDescent="0.25">
      <c r="A2372" s="377" t="s">
        <v>5164</v>
      </c>
      <c r="B2372" s="377" t="s">
        <v>1833</v>
      </c>
      <c r="C2372" s="380" t="s">
        <v>776</v>
      </c>
      <c r="D2372" s="378" t="s">
        <v>776</v>
      </c>
      <c r="E2372" s="379">
        <v>18482</v>
      </c>
      <c r="F2372" s="377">
        <v>20560038781</v>
      </c>
      <c r="G2372" s="380" t="s">
        <v>1349</v>
      </c>
      <c r="H2372" s="381">
        <v>44607</v>
      </c>
      <c r="I2372" s="382"/>
      <c r="J2372" s="380"/>
    </row>
    <row r="2373" spans="1:10" s="383" customFormat="1" ht="24" x14ac:dyDescent="0.25">
      <c r="A2373" s="377" t="s">
        <v>5165</v>
      </c>
      <c r="B2373" s="377" t="s">
        <v>1831</v>
      </c>
      <c r="C2373" s="380" t="s">
        <v>776</v>
      </c>
      <c r="D2373" s="378">
        <v>18</v>
      </c>
      <c r="E2373" s="379">
        <v>25217.17</v>
      </c>
      <c r="F2373" s="377">
        <v>10407545546</v>
      </c>
      <c r="G2373" s="380" t="s">
        <v>1349</v>
      </c>
      <c r="H2373" s="381">
        <v>44641</v>
      </c>
      <c r="I2373" s="382"/>
      <c r="J2373" s="380"/>
    </row>
    <row r="2374" spans="1:10" s="383" customFormat="1" ht="24" x14ac:dyDescent="0.25">
      <c r="A2374" s="377" t="s">
        <v>5166</v>
      </c>
      <c r="B2374" s="377" t="s">
        <v>1831</v>
      </c>
      <c r="C2374" s="380" t="s">
        <v>776</v>
      </c>
      <c r="D2374" s="378">
        <v>19</v>
      </c>
      <c r="E2374" s="379">
        <v>40787.879999999997</v>
      </c>
      <c r="F2374" s="377">
        <v>20603036965</v>
      </c>
      <c r="G2374" s="380" t="s">
        <v>1349</v>
      </c>
      <c r="H2374" s="381">
        <v>44658</v>
      </c>
      <c r="I2374" s="382"/>
      <c r="J2374" s="380"/>
    </row>
    <row r="2375" spans="1:10" s="383" customFormat="1" ht="24" x14ac:dyDescent="0.25">
      <c r="A2375" s="377" t="s">
        <v>5167</v>
      </c>
      <c r="B2375" s="377" t="s">
        <v>1842</v>
      </c>
      <c r="C2375" s="380" t="s">
        <v>5168</v>
      </c>
      <c r="D2375" s="378">
        <v>220</v>
      </c>
      <c r="E2375" s="379">
        <v>70000</v>
      </c>
      <c r="F2375" s="377">
        <v>10267324218</v>
      </c>
      <c r="G2375" s="380" t="s">
        <v>1349</v>
      </c>
      <c r="H2375" s="381">
        <v>44694</v>
      </c>
      <c r="I2375" s="382"/>
      <c r="J2375" s="380"/>
    </row>
    <row r="2376" spans="1:10" s="383" customFormat="1" ht="24" x14ac:dyDescent="0.2">
      <c r="A2376" s="377" t="s">
        <v>1834</v>
      </c>
      <c r="B2376" s="377" t="s">
        <v>1833</v>
      </c>
      <c r="C2376" s="380" t="s">
        <v>776</v>
      </c>
      <c r="D2376" s="378" t="s">
        <v>776</v>
      </c>
      <c r="E2376" s="379">
        <v>32100</v>
      </c>
      <c r="F2376" s="377">
        <v>10179678191</v>
      </c>
      <c r="G2376" s="380" t="s">
        <v>1349</v>
      </c>
      <c r="H2376" s="381">
        <v>44749</v>
      </c>
      <c r="I2376" s="382"/>
      <c r="J2376" s="429"/>
    </row>
    <row r="2377" spans="1:10" s="383" customFormat="1" ht="13.5" x14ac:dyDescent="0.25">
      <c r="A2377" s="377" t="s">
        <v>5169</v>
      </c>
      <c r="B2377" s="377" t="s">
        <v>841</v>
      </c>
      <c r="C2377" s="380" t="s">
        <v>5170</v>
      </c>
      <c r="D2377" s="378">
        <v>44</v>
      </c>
      <c r="E2377" s="379">
        <v>746686.79</v>
      </c>
      <c r="F2377" s="377">
        <v>20607498602</v>
      </c>
      <c r="G2377" s="380" t="s">
        <v>1349</v>
      </c>
      <c r="H2377" s="381">
        <v>44792</v>
      </c>
      <c r="I2377" s="382"/>
      <c r="J2377" s="380"/>
    </row>
    <row r="2378" spans="1:10" s="383" customFormat="1" ht="24" x14ac:dyDescent="0.25">
      <c r="A2378" s="377" t="s">
        <v>5171</v>
      </c>
      <c r="B2378" s="377" t="s">
        <v>1833</v>
      </c>
      <c r="C2378" s="380" t="s">
        <v>776</v>
      </c>
      <c r="D2378" s="378" t="s">
        <v>776</v>
      </c>
      <c r="E2378" s="379">
        <v>21472.799999999999</v>
      </c>
      <c r="F2378" s="377">
        <v>20131911310</v>
      </c>
      <c r="G2378" s="380" t="s">
        <v>1349</v>
      </c>
      <c r="H2378" s="381">
        <v>44585</v>
      </c>
      <c r="I2378" s="382"/>
      <c r="J2378" s="380"/>
    </row>
    <row r="2379" spans="1:10" s="383" customFormat="1" ht="24" x14ac:dyDescent="0.25">
      <c r="A2379" s="377" t="s">
        <v>5172</v>
      </c>
      <c r="B2379" s="377" t="s">
        <v>1833</v>
      </c>
      <c r="C2379" s="380" t="s">
        <v>776</v>
      </c>
      <c r="D2379" s="378" t="s">
        <v>776</v>
      </c>
      <c r="E2379" s="379">
        <v>19555.98</v>
      </c>
      <c r="F2379" s="377">
        <v>20131911310</v>
      </c>
      <c r="G2379" s="380" t="s">
        <v>1349</v>
      </c>
      <c r="H2379" s="381">
        <v>44610</v>
      </c>
      <c r="I2379" s="382"/>
      <c r="J2379" s="380"/>
    </row>
    <row r="2380" spans="1:10" s="383" customFormat="1" ht="24" x14ac:dyDescent="0.2">
      <c r="A2380" s="377" t="s">
        <v>1841</v>
      </c>
      <c r="B2380" s="377" t="s">
        <v>1842</v>
      </c>
      <c r="C2380" s="380" t="s">
        <v>5173</v>
      </c>
      <c r="D2380" s="378">
        <v>10</v>
      </c>
      <c r="E2380" s="379">
        <v>65945.61</v>
      </c>
      <c r="F2380" s="377">
        <v>10190250224</v>
      </c>
      <c r="G2380" s="380" t="s">
        <v>1349</v>
      </c>
      <c r="H2380" s="381">
        <v>44623</v>
      </c>
      <c r="I2380" s="382"/>
      <c r="J2380" s="429"/>
    </row>
    <row r="2381" spans="1:10" s="383" customFormat="1" ht="24" x14ac:dyDescent="0.25">
      <c r="A2381" s="377" t="s">
        <v>5174</v>
      </c>
      <c r="B2381" s="377" t="s">
        <v>1833</v>
      </c>
      <c r="C2381" s="380" t="s">
        <v>776</v>
      </c>
      <c r="D2381" s="378" t="s">
        <v>776</v>
      </c>
      <c r="E2381" s="379">
        <v>21837.1</v>
      </c>
      <c r="F2381" s="377">
        <v>20131911310</v>
      </c>
      <c r="G2381" s="380" t="s">
        <v>1349</v>
      </c>
      <c r="H2381" s="381">
        <v>44635</v>
      </c>
      <c r="I2381" s="382"/>
      <c r="J2381" s="380"/>
    </row>
    <row r="2382" spans="1:10" s="383" customFormat="1" ht="24" x14ac:dyDescent="0.25">
      <c r="A2382" s="377" t="s">
        <v>5174</v>
      </c>
      <c r="B2382" s="377" t="s">
        <v>1833</v>
      </c>
      <c r="C2382" s="380" t="s">
        <v>776</v>
      </c>
      <c r="D2382" s="378" t="s">
        <v>776</v>
      </c>
      <c r="E2382" s="379">
        <v>24600.400000000001</v>
      </c>
      <c r="F2382" s="377">
        <v>20131911310</v>
      </c>
      <c r="G2382" s="380" t="s">
        <v>1349</v>
      </c>
      <c r="H2382" s="381">
        <v>44663</v>
      </c>
      <c r="I2382" s="382"/>
      <c r="J2382" s="380"/>
    </row>
    <row r="2383" spans="1:10" s="383" customFormat="1" ht="24" x14ac:dyDescent="0.25">
      <c r="A2383" s="377" t="s">
        <v>5175</v>
      </c>
      <c r="B2383" s="377" t="s">
        <v>1833</v>
      </c>
      <c r="C2383" s="380" t="s">
        <v>776</v>
      </c>
      <c r="D2383" s="378" t="s">
        <v>776</v>
      </c>
      <c r="E2383" s="379">
        <v>20228.05</v>
      </c>
      <c r="F2383" s="377">
        <v>20132023540</v>
      </c>
      <c r="G2383" s="380" t="s">
        <v>1349</v>
      </c>
      <c r="H2383" s="381">
        <v>44671</v>
      </c>
      <c r="I2383" s="382"/>
      <c r="J2383" s="380"/>
    </row>
    <row r="2384" spans="1:10" s="383" customFormat="1" ht="24" x14ac:dyDescent="0.25">
      <c r="A2384" s="377" t="s">
        <v>1844</v>
      </c>
      <c r="B2384" s="377" t="s">
        <v>1833</v>
      </c>
      <c r="C2384" s="380" t="s">
        <v>776</v>
      </c>
      <c r="D2384" s="378" t="s">
        <v>776</v>
      </c>
      <c r="E2384" s="379">
        <v>36616.36</v>
      </c>
      <c r="F2384" s="377">
        <v>20131911310</v>
      </c>
      <c r="G2384" s="380" t="s">
        <v>1349</v>
      </c>
      <c r="H2384" s="381">
        <v>44692</v>
      </c>
      <c r="I2384" s="382"/>
      <c r="J2384" s="380"/>
    </row>
    <row r="2385" spans="1:10" s="383" customFormat="1" ht="24" x14ac:dyDescent="0.2">
      <c r="A2385" s="377" t="s">
        <v>5176</v>
      </c>
      <c r="B2385" s="377" t="s">
        <v>1833</v>
      </c>
      <c r="C2385" s="380" t="s">
        <v>776</v>
      </c>
      <c r="D2385" s="378" t="s">
        <v>776</v>
      </c>
      <c r="E2385" s="379">
        <v>27467.5</v>
      </c>
      <c r="F2385" s="377">
        <v>20132023540</v>
      </c>
      <c r="G2385" s="380" t="s">
        <v>1349</v>
      </c>
      <c r="H2385" s="381">
        <v>44698</v>
      </c>
      <c r="I2385" s="382"/>
      <c r="J2385" s="429"/>
    </row>
    <row r="2386" spans="1:10" s="383" customFormat="1" ht="24" x14ac:dyDescent="0.25">
      <c r="A2386" s="377" t="s">
        <v>5177</v>
      </c>
      <c r="B2386" s="377" t="s">
        <v>1833</v>
      </c>
      <c r="C2386" s="380" t="s">
        <v>776</v>
      </c>
      <c r="D2386" s="378" t="s">
        <v>776</v>
      </c>
      <c r="E2386" s="379">
        <v>46369.5</v>
      </c>
      <c r="F2386" s="377">
        <v>20131911310</v>
      </c>
      <c r="G2386" s="380" t="s">
        <v>1349</v>
      </c>
      <c r="H2386" s="381">
        <v>44720</v>
      </c>
      <c r="I2386" s="382"/>
      <c r="J2386" s="380"/>
    </row>
    <row r="2387" spans="1:10" s="383" customFormat="1" ht="24" x14ac:dyDescent="0.25">
      <c r="A2387" s="377" t="s">
        <v>5178</v>
      </c>
      <c r="B2387" s="377" t="s">
        <v>1833</v>
      </c>
      <c r="C2387" s="380" t="s">
        <v>776</v>
      </c>
      <c r="D2387" s="378" t="s">
        <v>776</v>
      </c>
      <c r="E2387" s="379">
        <v>35786.1</v>
      </c>
      <c r="F2387" s="377">
        <v>20132023540</v>
      </c>
      <c r="G2387" s="380" t="s">
        <v>1349</v>
      </c>
      <c r="H2387" s="381">
        <v>44726</v>
      </c>
      <c r="I2387" s="382"/>
      <c r="J2387" s="380"/>
    </row>
    <row r="2388" spans="1:10" s="383" customFormat="1" ht="24" x14ac:dyDescent="0.25">
      <c r="A2388" s="377" t="s">
        <v>1851</v>
      </c>
      <c r="B2388" s="377" t="s">
        <v>1833</v>
      </c>
      <c r="C2388" s="380" t="s">
        <v>776</v>
      </c>
      <c r="D2388" s="378" t="s">
        <v>776</v>
      </c>
      <c r="E2388" s="379">
        <v>35516.800000000003</v>
      </c>
      <c r="F2388" s="377">
        <v>20132023540</v>
      </c>
      <c r="G2388" s="380" t="s">
        <v>1349</v>
      </c>
      <c r="H2388" s="381">
        <v>44754</v>
      </c>
      <c r="I2388" s="382"/>
      <c r="J2388" s="380"/>
    </row>
    <row r="2389" spans="1:10" s="383" customFormat="1" ht="24" x14ac:dyDescent="0.25">
      <c r="A2389" s="377" t="s">
        <v>5179</v>
      </c>
      <c r="B2389" s="377" t="s">
        <v>1833</v>
      </c>
      <c r="C2389" s="380" t="s">
        <v>776</v>
      </c>
      <c r="D2389" s="378" t="s">
        <v>776</v>
      </c>
      <c r="E2389" s="379">
        <v>34445.449999999997</v>
      </c>
      <c r="F2389" s="377">
        <v>20131911310</v>
      </c>
      <c r="G2389" s="380" t="s">
        <v>1349</v>
      </c>
      <c r="H2389" s="381">
        <v>44762</v>
      </c>
      <c r="I2389" s="382"/>
      <c r="J2389" s="380"/>
    </row>
    <row r="2390" spans="1:10" s="383" customFormat="1" ht="24" x14ac:dyDescent="0.2">
      <c r="A2390" s="377" t="s">
        <v>5180</v>
      </c>
      <c r="B2390" s="377" t="s">
        <v>1833</v>
      </c>
      <c r="C2390" s="380" t="s">
        <v>776</v>
      </c>
      <c r="D2390" s="378" t="s">
        <v>776</v>
      </c>
      <c r="E2390" s="379">
        <v>34984.25</v>
      </c>
      <c r="F2390" s="377">
        <v>20131911310</v>
      </c>
      <c r="G2390" s="380" t="s">
        <v>1349</v>
      </c>
      <c r="H2390" s="381">
        <v>44784</v>
      </c>
      <c r="I2390" s="382"/>
      <c r="J2390" s="429"/>
    </row>
    <row r="2391" spans="1:10" s="383" customFormat="1" ht="24" x14ac:dyDescent="0.25">
      <c r="A2391" s="377" t="s">
        <v>5181</v>
      </c>
      <c r="B2391" s="377" t="s">
        <v>1833</v>
      </c>
      <c r="C2391" s="380" t="s">
        <v>776</v>
      </c>
      <c r="D2391" s="378" t="s">
        <v>776</v>
      </c>
      <c r="E2391" s="379">
        <v>35509.5</v>
      </c>
      <c r="F2391" s="377">
        <v>20132023540</v>
      </c>
      <c r="G2391" s="380" t="s">
        <v>1349</v>
      </c>
      <c r="H2391" s="381">
        <v>44788</v>
      </c>
      <c r="I2391" s="382"/>
      <c r="J2391" s="381"/>
    </row>
    <row r="2392" spans="1:10" s="383" customFormat="1" ht="24" x14ac:dyDescent="0.25">
      <c r="A2392" s="377" t="s">
        <v>5182</v>
      </c>
      <c r="B2392" s="377" t="s">
        <v>1833</v>
      </c>
      <c r="C2392" s="380" t="s">
        <v>776</v>
      </c>
      <c r="D2392" s="378" t="s">
        <v>776</v>
      </c>
      <c r="E2392" s="379">
        <v>40000</v>
      </c>
      <c r="F2392" s="377">
        <v>20559816125</v>
      </c>
      <c r="G2392" s="380" t="s">
        <v>1349</v>
      </c>
      <c r="H2392" s="381">
        <v>44790</v>
      </c>
      <c r="I2392" s="382"/>
      <c r="J2392" s="381"/>
    </row>
    <row r="2393" spans="1:10" s="383" customFormat="1" ht="13.5" x14ac:dyDescent="0.2">
      <c r="A2393" s="370" t="s">
        <v>287</v>
      </c>
      <c r="B2393" s="371"/>
      <c r="C2393" s="372"/>
      <c r="D2393" s="371"/>
      <c r="E2393" s="373"/>
      <c r="F2393" s="371"/>
      <c r="G2393" s="372"/>
      <c r="H2393" s="372"/>
      <c r="I2393" s="372"/>
      <c r="J2393" s="372"/>
    </row>
    <row r="2394" spans="1:10" s="383" customFormat="1" ht="36" x14ac:dyDescent="0.25">
      <c r="A2394" s="377" t="s">
        <v>5183</v>
      </c>
      <c r="B2394" s="377" t="s">
        <v>5184</v>
      </c>
      <c r="C2394" s="380" t="s">
        <v>1137</v>
      </c>
      <c r="D2394" s="378">
        <v>1</v>
      </c>
      <c r="E2394" s="379" t="s">
        <v>5185</v>
      </c>
      <c r="F2394" s="377" t="s">
        <v>5186</v>
      </c>
      <c r="G2394" s="380" t="s">
        <v>852</v>
      </c>
      <c r="H2394" s="381">
        <v>44629</v>
      </c>
      <c r="I2394" s="393">
        <v>44659</v>
      </c>
      <c r="J2394" s="381">
        <v>44648</v>
      </c>
    </row>
    <row r="2395" spans="1:10" s="383" customFormat="1" ht="24" x14ac:dyDescent="0.25">
      <c r="A2395" s="377" t="s">
        <v>5187</v>
      </c>
      <c r="B2395" s="377" t="s">
        <v>5188</v>
      </c>
      <c r="C2395" s="380" t="s">
        <v>1137</v>
      </c>
      <c r="D2395" s="378">
        <v>1</v>
      </c>
      <c r="E2395" s="379" t="s">
        <v>5189</v>
      </c>
      <c r="F2395" s="377" t="s">
        <v>5190</v>
      </c>
      <c r="G2395" s="380" t="s">
        <v>852</v>
      </c>
      <c r="H2395" s="381">
        <v>44726</v>
      </c>
      <c r="I2395" s="393">
        <v>44736</v>
      </c>
      <c r="J2395" s="381">
        <v>44951</v>
      </c>
    </row>
    <row r="2396" spans="1:10" s="383" customFormat="1" ht="36" x14ac:dyDescent="0.25">
      <c r="A2396" s="377" t="s">
        <v>5191</v>
      </c>
      <c r="B2396" s="377" t="s">
        <v>5192</v>
      </c>
      <c r="C2396" s="380" t="s">
        <v>1137</v>
      </c>
      <c r="D2396" s="378">
        <v>1</v>
      </c>
      <c r="E2396" s="379" t="s">
        <v>5193</v>
      </c>
      <c r="F2396" s="377" t="s">
        <v>5194</v>
      </c>
      <c r="G2396" s="380" t="s">
        <v>852</v>
      </c>
      <c r="H2396" s="381">
        <v>44781</v>
      </c>
      <c r="I2396" s="393">
        <v>44816</v>
      </c>
      <c r="J2396" s="381">
        <v>44685</v>
      </c>
    </row>
    <row r="2397" spans="1:10" s="383" customFormat="1" ht="24" x14ac:dyDescent="0.25">
      <c r="A2397" s="377" t="s">
        <v>5195</v>
      </c>
      <c r="B2397" s="377" t="s">
        <v>5196</v>
      </c>
      <c r="C2397" s="380" t="s">
        <v>1137</v>
      </c>
      <c r="D2397" s="378">
        <v>1</v>
      </c>
      <c r="E2397" s="379">
        <v>683.87099999999998</v>
      </c>
      <c r="F2397" s="377" t="s">
        <v>1721</v>
      </c>
      <c r="G2397" s="380" t="s">
        <v>1721</v>
      </c>
      <c r="H2397" s="380"/>
      <c r="I2397" s="382"/>
      <c r="J2397" s="381">
        <v>44745</v>
      </c>
    </row>
    <row r="2398" spans="1:10" s="383" customFormat="1" ht="36" x14ac:dyDescent="0.25">
      <c r="A2398" s="377" t="s">
        <v>5197</v>
      </c>
      <c r="B2398" s="377" t="s">
        <v>5198</v>
      </c>
      <c r="C2398" s="380" t="s">
        <v>1884</v>
      </c>
      <c r="D2398" s="378">
        <v>1</v>
      </c>
      <c r="E2398" s="379" t="s">
        <v>5199</v>
      </c>
      <c r="F2398" s="377" t="s">
        <v>5200</v>
      </c>
      <c r="G2398" s="380" t="s">
        <v>852</v>
      </c>
      <c r="H2398" s="381">
        <v>44757</v>
      </c>
      <c r="I2398" s="393">
        <v>44778</v>
      </c>
      <c r="J2398" s="381">
        <v>44731</v>
      </c>
    </row>
    <row r="2399" spans="1:10" s="383" customFormat="1" ht="24" x14ac:dyDescent="0.25">
      <c r="A2399" s="377" t="s">
        <v>5201</v>
      </c>
      <c r="B2399" s="377" t="s">
        <v>5202</v>
      </c>
      <c r="C2399" s="380" t="s">
        <v>1884</v>
      </c>
      <c r="D2399" s="378">
        <v>1</v>
      </c>
      <c r="E2399" s="379" t="s">
        <v>5203</v>
      </c>
      <c r="F2399" s="377" t="s">
        <v>5204</v>
      </c>
      <c r="G2399" s="380" t="s">
        <v>852</v>
      </c>
      <c r="H2399" s="381">
        <v>44720</v>
      </c>
      <c r="I2399" s="393">
        <v>44730</v>
      </c>
      <c r="J2399" s="381">
        <v>45435</v>
      </c>
    </row>
    <row r="2400" spans="1:10" s="383" customFormat="1" ht="36" x14ac:dyDescent="0.25">
      <c r="A2400" s="377" t="s">
        <v>5205</v>
      </c>
      <c r="B2400" s="377" t="s">
        <v>5206</v>
      </c>
      <c r="C2400" s="380" t="s">
        <v>1884</v>
      </c>
      <c r="D2400" s="378">
        <v>1</v>
      </c>
      <c r="E2400" s="379" t="s">
        <v>5207</v>
      </c>
      <c r="F2400" s="377" t="s">
        <v>5208</v>
      </c>
      <c r="G2400" s="380" t="s">
        <v>852</v>
      </c>
      <c r="H2400" s="381">
        <v>44733</v>
      </c>
      <c r="I2400" s="393">
        <v>44741</v>
      </c>
      <c r="J2400" s="381">
        <v>44816</v>
      </c>
    </row>
    <row r="2401" spans="1:10" s="383" customFormat="1" ht="36" x14ac:dyDescent="0.25">
      <c r="A2401" s="377" t="s">
        <v>5209</v>
      </c>
      <c r="B2401" s="377" t="s">
        <v>5210</v>
      </c>
      <c r="C2401" s="380" t="s">
        <v>1460</v>
      </c>
      <c r="D2401" s="378">
        <v>1</v>
      </c>
      <c r="E2401" s="379" t="s">
        <v>5211</v>
      </c>
      <c r="F2401" s="377" t="s">
        <v>5212</v>
      </c>
      <c r="G2401" s="380" t="s">
        <v>852</v>
      </c>
      <c r="H2401" s="381">
        <v>44769</v>
      </c>
      <c r="I2401" s="393">
        <v>44776</v>
      </c>
      <c r="J2401" s="384">
        <v>44851</v>
      </c>
    </row>
    <row r="2402" spans="1:10" s="383" customFormat="1" ht="48" x14ac:dyDescent="0.25">
      <c r="A2402" s="377" t="s">
        <v>5213</v>
      </c>
      <c r="B2402" s="377" t="s">
        <v>5214</v>
      </c>
      <c r="C2402" s="380" t="s">
        <v>1460</v>
      </c>
      <c r="D2402" s="378">
        <v>1</v>
      </c>
      <c r="E2402" s="379" t="s">
        <v>5215</v>
      </c>
      <c r="F2402" s="377" t="s">
        <v>5216</v>
      </c>
      <c r="G2402" s="380" t="s">
        <v>852</v>
      </c>
      <c r="H2402" s="381">
        <v>44777</v>
      </c>
      <c r="I2402" s="393">
        <v>44788</v>
      </c>
      <c r="J2402" s="381">
        <v>45481</v>
      </c>
    </row>
    <row r="2403" spans="1:10" s="383" customFormat="1" ht="36" x14ac:dyDescent="0.25">
      <c r="A2403" s="377" t="s">
        <v>5217</v>
      </c>
      <c r="B2403" s="377" t="s">
        <v>5218</v>
      </c>
      <c r="C2403" s="380" t="s">
        <v>1460</v>
      </c>
      <c r="D2403" s="378">
        <v>1</v>
      </c>
      <c r="E2403" s="379" t="s">
        <v>5219</v>
      </c>
      <c r="F2403" s="377" t="s">
        <v>5220</v>
      </c>
      <c r="G2403" s="380" t="s">
        <v>852</v>
      </c>
      <c r="H2403" s="381">
        <v>44777</v>
      </c>
      <c r="I2403" s="393">
        <v>44788</v>
      </c>
      <c r="J2403" s="381">
        <v>44644</v>
      </c>
    </row>
    <row r="2404" spans="1:10" s="383" customFormat="1" ht="36" x14ac:dyDescent="0.25">
      <c r="A2404" s="377" t="s">
        <v>5221</v>
      </c>
      <c r="B2404" s="377" t="s">
        <v>5222</v>
      </c>
      <c r="C2404" s="380" t="s">
        <v>1884</v>
      </c>
      <c r="D2404" s="378">
        <v>1</v>
      </c>
      <c r="E2404" s="379" t="s">
        <v>2151</v>
      </c>
      <c r="F2404" s="377" t="s">
        <v>5223</v>
      </c>
      <c r="G2404" s="380" t="s">
        <v>852</v>
      </c>
      <c r="H2404" s="381">
        <v>44788</v>
      </c>
      <c r="I2404" s="393">
        <v>44819</v>
      </c>
      <c r="J2404" s="381">
        <v>45317</v>
      </c>
    </row>
    <row r="2405" spans="1:10" s="383" customFormat="1" ht="13.5" x14ac:dyDescent="0.2">
      <c r="A2405" s="370" t="s">
        <v>288</v>
      </c>
      <c r="B2405" s="371"/>
      <c r="C2405" s="372"/>
      <c r="D2405" s="371"/>
      <c r="E2405" s="373"/>
      <c r="F2405" s="371"/>
      <c r="G2405" s="372"/>
      <c r="H2405" s="372"/>
      <c r="I2405" s="372"/>
      <c r="J2405" s="372"/>
    </row>
    <row r="2406" spans="1:10" s="383" customFormat="1" ht="13.5" hidden="1" x14ac:dyDescent="0.25">
      <c r="A2406" s="377"/>
      <c r="B2406" s="377"/>
      <c r="C2406" s="380"/>
      <c r="D2406" s="378"/>
      <c r="E2406" s="379"/>
      <c r="F2406" s="377"/>
      <c r="G2406" s="380"/>
      <c r="H2406" s="380"/>
      <c r="I2406" s="382"/>
      <c r="J2406" s="381"/>
    </row>
    <row r="2407" spans="1:10" s="383" customFormat="1" ht="13.5" hidden="1" x14ac:dyDescent="0.2">
      <c r="A2407" s="377"/>
      <c r="B2407" s="377"/>
      <c r="C2407" s="380"/>
      <c r="D2407" s="378"/>
      <c r="E2407" s="379"/>
      <c r="F2407" s="377"/>
      <c r="G2407" s="380"/>
      <c r="H2407" s="380"/>
      <c r="I2407" s="382"/>
      <c r="J2407" s="429"/>
    </row>
    <row r="2408" spans="1:10" s="383" customFormat="1" ht="13.5" hidden="1" x14ac:dyDescent="0.25">
      <c r="A2408" s="377"/>
      <c r="B2408" s="377"/>
      <c r="C2408" s="380"/>
      <c r="D2408" s="378"/>
      <c r="E2408" s="379"/>
      <c r="F2408" s="377"/>
      <c r="G2408" s="380"/>
      <c r="H2408" s="380"/>
      <c r="I2408" s="382"/>
      <c r="J2408" s="380"/>
    </row>
    <row r="2409" spans="1:10" s="383" customFormat="1" ht="13.5" hidden="1" x14ac:dyDescent="0.25">
      <c r="A2409" s="377"/>
      <c r="B2409" s="377"/>
      <c r="C2409" s="380"/>
      <c r="D2409" s="378"/>
      <c r="E2409" s="379"/>
      <c r="F2409" s="377"/>
      <c r="G2409" s="380"/>
      <c r="H2409" s="380"/>
      <c r="I2409" s="382"/>
      <c r="J2409" s="380"/>
    </row>
    <row r="2410" spans="1:10" s="383" customFormat="1" ht="13.5" x14ac:dyDescent="0.2">
      <c r="A2410" s="370" t="s">
        <v>289</v>
      </c>
      <c r="B2410" s="371"/>
      <c r="C2410" s="372"/>
      <c r="D2410" s="371"/>
      <c r="E2410" s="373"/>
      <c r="F2410" s="371"/>
      <c r="G2410" s="372"/>
      <c r="H2410" s="372"/>
      <c r="I2410" s="372"/>
      <c r="J2410" s="372"/>
    </row>
    <row r="2411" spans="1:10" s="383" customFormat="1" ht="13.5" x14ac:dyDescent="0.25">
      <c r="A2411" s="377" t="s">
        <v>5224</v>
      </c>
      <c r="B2411" s="377" t="s">
        <v>936</v>
      </c>
      <c r="C2411" s="380"/>
      <c r="D2411" s="378">
        <v>1</v>
      </c>
      <c r="E2411" s="379" t="s">
        <v>5225</v>
      </c>
      <c r="F2411" s="377"/>
      <c r="G2411" s="380"/>
      <c r="H2411" s="389"/>
      <c r="I2411" s="382"/>
      <c r="J2411" s="380"/>
    </row>
    <row r="2412" spans="1:10" s="383" customFormat="1" ht="24" x14ac:dyDescent="0.25">
      <c r="A2412" s="377" t="s">
        <v>5226</v>
      </c>
      <c r="B2412" s="377" t="s">
        <v>936</v>
      </c>
      <c r="C2412" s="380"/>
      <c r="D2412" s="378">
        <v>2</v>
      </c>
      <c r="E2412" s="379" t="s">
        <v>5227</v>
      </c>
      <c r="F2412" s="377"/>
      <c r="G2412" s="380"/>
      <c r="H2412" s="389"/>
      <c r="I2412" s="382"/>
      <c r="J2412" s="380"/>
    </row>
    <row r="2413" spans="1:10" s="383" customFormat="1" ht="24" x14ac:dyDescent="0.25">
      <c r="A2413" s="377" t="s">
        <v>5228</v>
      </c>
      <c r="B2413" s="377" t="s">
        <v>907</v>
      </c>
      <c r="C2413" s="380"/>
      <c r="D2413" s="378">
        <v>1</v>
      </c>
      <c r="E2413" s="379" t="s">
        <v>5229</v>
      </c>
      <c r="F2413" s="377"/>
      <c r="G2413" s="380" t="s">
        <v>2766</v>
      </c>
      <c r="H2413" s="389"/>
      <c r="I2413" s="382"/>
      <c r="J2413" s="380"/>
    </row>
    <row r="2414" spans="1:10" s="383" customFormat="1" ht="13.5" x14ac:dyDescent="0.2">
      <c r="A2414" s="370" t="s">
        <v>290</v>
      </c>
      <c r="B2414" s="371"/>
      <c r="C2414" s="372"/>
      <c r="D2414" s="371"/>
      <c r="E2414" s="373"/>
      <c r="F2414" s="371"/>
      <c r="G2414" s="372"/>
      <c r="H2414" s="372"/>
      <c r="I2414" s="372"/>
      <c r="J2414" s="372"/>
    </row>
    <row r="2415" spans="1:10" s="383" customFormat="1" ht="13.5" hidden="1" x14ac:dyDescent="0.25">
      <c r="A2415" s="377">
        <v>1</v>
      </c>
      <c r="B2415" s="377"/>
      <c r="C2415" s="380"/>
      <c r="D2415" s="378"/>
      <c r="E2415" s="379"/>
      <c r="F2415" s="377"/>
      <c r="G2415" s="380"/>
      <c r="H2415" s="380"/>
      <c r="I2415" s="382"/>
      <c r="J2415" s="380"/>
    </row>
    <row r="2416" spans="1:10" s="383" customFormat="1" ht="13.5" hidden="1" x14ac:dyDescent="0.25">
      <c r="A2416" s="377">
        <v>2</v>
      </c>
      <c r="B2416" s="377"/>
      <c r="C2416" s="380"/>
      <c r="D2416" s="378"/>
      <c r="E2416" s="379"/>
      <c r="F2416" s="377"/>
      <c r="G2416" s="380"/>
      <c r="H2416" s="380"/>
      <c r="I2416" s="382"/>
      <c r="J2416" s="380"/>
    </row>
    <row r="2417" spans="1:10" s="383" customFormat="1" ht="13.5" hidden="1" x14ac:dyDescent="0.25">
      <c r="A2417" s="377">
        <v>3</v>
      </c>
      <c r="B2417" s="377"/>
      <c r="C2417" s="380"/>
      <c r="D2417" s="378"/>
      <c r="E2417" s="379"/>
      <c r="F2417" s="377"/>
      <c r="G2417" s="380"/>
      <c r="H2417" s="380"/>
      <c r="I2417" s="382"/>
      <c r="J2417" s="380"/>
    </row>
    <row r="2418" spans="1:10" s="383" customFormat="1" ht="13.5" hidden="1" x14ac:dyDescent="0.25">
      <c r="A2418" s="377">
        <v>4</v>
      </c>
      <c r="B2418" s="377"/>
      <c r="C2418" s="380"/>
      <c r="D2418" s="378"/>
      <c r="E2418" s="379"/>
      <c r="F2418" s="377"/>
      <c r="G2418" s="380"/>
      <c r="H2418" s="380"/>
      <c r="I2418" s="382"/>
      <c r="J2418" s="380"/>
    </row>
    <row r="2419" spans="1:10" s="383" customFormat="1" ht="13.5" x14ac:dyDescent="0.2">
      <c r="A2419" s="370" t="s">
        <v>1990</v>
      </c>
      <c r="B2419" s="371"/>
      <c r="C2419" s="372"/>
      <c r="D2419" s="371"/>
      <c r="E2419" s="373"/>
      <c r="F2419" s="371"/>
      <c r="G2419" s="372"/>
      <c r="H2419" s="372"/>
      <c r="I2419" s="372"/>
      <c r="J2419" s="372"/>
    </row>
    <row r="2420" spans="1:10" s="383" customFormat="1" ht="22.5" x14ac:dyDescent="0.2">
      <c r="A2420" s="785" t="s">
        <v>17404</v>
      </c>
      <c r="B2420" s="804" t="s">
        <v>1992</v>
      </c>
      <c r="C2420" s="799" t="s">
        <v>776</v>
      </c>
      <c r="D2420" s="800" t="s">
        <v>395</v>
      </c>
      <c r="E2420" s="786">
        <v>19500</v>
      </c>
      <c r="F2420" s="807" t="s">
        <v>17405</v>
      </c>
      <c r="G2420" s="800" t="s">
        <v>1998</v>
      </c>
      <c r="H2420" s="787" t="s">
        <v>17406</v>
      </c>
      <c r="I2420" s="787" t="s">
        <v>1995</v>
      </c>
      <c r="J2420" s="429"/>
    </row>
    <row r="2421" spans="1:10" s="383" customFormat="1" ht="22.5" x14ac:dyDescent="0.2">
      <c r="A2421" s="785" t="s">
        <v>17407</v>
      </c>
      <c r="B2421" s="804" t="s">
        <v>1992</v>
      </c>
      <c r="C2421" s="799" t="s">
        <v>776</v>
      </c>
      <c r="D2421" s="800" t="s">
        <v>395</v>
      </c>
      <c r="E2421" s="786">
        <v>20000</v>
      </c>
      <c r="F2421" s="807" t="s">
        <v>17408</v>
      </c>
      <c r="G2421" s="800" t="s">
        <v>874</v>
      </c>
      <c r="H2421" s="787" t="s">
        <v>17409</v>
      </c>
      <c r="I2421" s="787" t="s">
        <v>1995</v>
      </c>
      <c r="J2421" s="429"/>
    </row>
    <row r="2422" spans="1:10" s="383" customFormat="1" ht="22.5" x14ac:dyDescent="0.2">
      <c r="A2422" s="785" t="s">
        <v>17410</v>
      </c>
      <c r="B2422" s="804" t="s">
        <v>1992</v>
      </c>
      <c r="C2422" s="799" t="s">
        <v>776</v>
      </c>
      <c r="D2422" s="800" t="s">
        <v>395</v>
      </c>
      <c r="E2422" s="786">
        <v>20000</v>
      </c>
      <c r="F2422" s="807" t="s">
        <v>17411</v>
      </c>
      <c r="G2422" s="800" t="s">
        <v>874</v>
      </c>
      <c r="H2422" s="787" t="s">
        <v>17412</v>
      </c>
      <c r="I2422" s="787" t="s">
        <v>1995</v>
      </c>
      <c r="J2422" s="429"/>
    </row>
    <row r="2423" spans="1:10" s="383" customFormat="1" ht="22.5" x14ac:dyDescent="0.2">
      <c r="A2423" s="785" t="s">
        <v>17413</v>
      </c>
      <c r="B2423" s="804" t="s">
        <v>1992</v>
      </c>
      <c r="C2423" s="799" t="s">
        <v>776</v>
      </c>
      <c r="D2423" s="800" t="s">
        <v>395</v>
      </c>
      <c r="E2423" s="786">
        <v>20700</v>
      </c>
      <c r="F2423" s="807" t="s">
        <v>17414</v>
      </c>
      <c r="G2423" s="800" t="s">
        <v>874</v>
      </c>
      <c r="H2423" s="787" t="s">
        <v>17415</v>
      </c>
      <c r="I2423" s="787" t="s">
        <v>1995</v>
      </c>
      <c r="J2423" s="429"/>
    </row>
    <row r="2424" spans="1:10" s="383" customFormat="1" ht="22.5" x14ac:dyDescent="0.2">
      <c r="A2424" s="785" t="s">
        <v>17416</v>
      </c>
      <c r="B2424" s="804" t="s">
        <v>1992</v>
      </c>
      <c r="C2424" s="799" t="s">
        <v>776</v>
      </c>
      <c r="D2424" s="800" t="s">
        <v>395</v>
      </c>
      <c r="E2424" s="786">
        <v>21000</v>
      </c>
      <c r="F2424" s="807" t="s">
        <v>17417</v>
      </c>
      <c r="G2424" s="800" t="s">
        <v>874</v>
      </c>
      <c r="H2424" s="787" t="s">
        <v>17418</v>
      </c>
      <c r="I2424" s="787" t="s">
        <v>1995</v>
      </c>
      <c r="J2424" s="429"/>
    </row>
    <row r="2425" spans="1:10" s="383" customFormat="1" ht="22.5" x14ac:dyDescent="0.2">
      <c r="A2425" s="785" t="s">
        <v>17419</v>
      </c>
      <c r="B2425" s="804" t="s">
        <v>1992</v>
      </c>
      <c r="C2425" s="799" t="s">
        <v>776</v>
      </c>
      <c r="D2425" s="800" t="s">
        <v>395</v>
      </c>
      <c r="E2425" s="786">
        <v>24000</v>
      </c>
      <c r="F2425" s="807" t="s">
        <v>17420</v>
      </c>
      <c r="G2425" s="800" t="s">
        <v>874</v>
      </c>
      <c r="H2425" s="787" t="s">
        <v>17421</v>
      </c>
      <c r="I2425" s="787" t="s">
        <v>1995</v>
      </c>
      <c r="J2425" s="429"/>
    </row>
    <row r="2426" spans="1:10" s="383" customFormat="1" ht="22.5" x14ac:dyDescent="0.2">
      <c r="A2426" s="785" t="s">
        <v>17422</v>
      </c>
      <c r="B2426" s="804" t="s">
        <v>1992</v>
      </c>
      <c r="C2426" s="799" t="s">
        <v>776</v>
      </c>
      <c r="D2426" s="800" t="s">
        <v>395</v>
      </c>
      <c r="E2426" s="786">
        <v>25920</v>
      </c>
      <c r="F2426" s="807" t="s">
        <v>17423</v>
      </c>
      <c r="G2426" s="800" t="s">
        <v>874</v>
      </c>
      <c r="H2426" s="787" t="s">
        <v>17424</v>
      </c>
      <c r="I2426" s="787" t="s">
        <v>1995</v>
      </c>
      <c r="J2426" s="429"/>
    </row>
    <row r="2427" spans="1:10" s="383" customFormat="1" ht="22.5" x14ac:dyDescent="0.2">
      <c r="A2427" s="785" t="s">
        <v>17425</v>
      </c>
      <c r="B2427" s="804" t="s">
        <v>1992</v>
      </c>
      <c r="C2427" s="799" t="s">
        <v>776</v>
      </c>
      <c r="D2427" s="800" t="s">
        <v>395</v>
      </c>
      <c r="E2427" s="786">
        <v>26000</v>
      </c>
      <c r="F2427" s="807" t="s">
        <v>17426</v>
      </c>
      <c r="G2427" s="800" t="s">
        <v>874</v>
      </c>
      <c r="H2427" s="787" t="s">
        <v>17427</v>
      </c>
      <c r="I2427" s="787" t="s">
        <v>1995</v>
      </c>
      <c r="J2427" s="429"/>
    </row>
    <row r="2428" spans="1:10" s="383" customFormat="1" ht="33.75" x14ac:dyDescent="0.2">
      <c r="A2428" s="785" t="s">
        <v>17428</v>
      </c>
      <c r="B2428" s="804" t="s">
        <v>1992</v>
      </c>
      <c r="C2428" s="799" t="s">
        <v>776</v>
      </c>
      <c r="D2428" s="800" t="s">
        <v>395</v>
      </c>
      <c r="E2428" s="786">
        <v>27000</v>
      </c>
      <c r="F2428" s="807" t="s">
        <v>17429</v>
      </c>
      <c r="G2428" s="800" t="s">
        <v>874</v>
      </c>
      <c r="H2428" s="787" t="s">
        <v>17430</v>
      </c>
      <c r="I2428" s="787" t="s">
        <v>1995</v>
      </c>
      <c r="J2428" s="429"/>
    </row>
    <row r="2429" spans="1:10" s="383" customFormat="1" ht="22.5" x14ac:dyDescent="0.2">
      <c r="A2429" s="785" t="s">
        <v>17431</v>
      </c>
      <c r="B2429" s="804" t="s">
        <v>1992</v>
      </c>
      <c r="C2429" s="799" t="s">
        <v>776</v>
      </c>
      <c r="D2429" s="800" t="s">
        <v>395</v>
      </c>
      <c r="E2429" s="786">
        <v>30000</v>
      </c>
      <c r="F2429" s="807" t="s">
        <v>17432</v>
      </c>
      <c r="G2429" s="800" t="s">
        <v>874</v>
      </c>
      <c r="H2429" s="787" t="s">
        <v>17433</v>
      </c>
      <c r="I2429" s="787" t="s">
        <v>1995</v>
      </c>
      <c r="J2429" s="429"/>
    </row>
    <row r="2430" spans="1:10" s="383" customFormat="1" ht="22.5" x14ac:dyDescent="0.2">
      <c r="A2430" s="785" t="s">
        <v>17431</v>
      </c>
      <c r="B2430" s="804" t="s">
        <v>1992</v>
      </c>
      <c r="C2430" s="799" t="s">
        <v>776</v>
      </c>
      <c r="D2430" s="800" t="s">
        <v>395</v>
      </c>
      <c r="E2430" s="786">
        <v>30000</v>
      </c>
      <c r="F2430" s="807" t="s">
        <v>17434</v>
      </c>
      <c r="G2430" s="800" t="s">
        <v>874</v>
      </c>
      <c r="H2430" s="787" t="s">
        <v>17435</v>
      </c>
      <c r="I2430" s="787" t="s">
        <v>1995</v>
      </c>
      <c r="J2430" s="429"/>
    </row>
    <row r="2431" spans="1:10" s="383" customFormat="1" ht="22.5" x14ac:dyDescent="0.2">
      <c r="A2431" s="785" t="s">
        <v>17436</v>
      </c>
      <c r="B2431" s="804" t="s">
        <v>1992</v>
      </c>
      <c r="C2431" s="799" t="s">
        <v>776</v>
      </c>
      <c r="D2431" s="800" t="s">
        <v>395</v>
      </c>
      <c r="E2431" s="786">
        <v>32500</v>
      </c>
      <c r="F2431" s="807" t="s">
        <v>17437</v>
      </c>
      <c r="G2431" s="800" t="s">
        <v>874</v>
      </c>
      <c r="H2431" s="787" t="s">
        <v>17438</v>
      </c>
      <c r="I2431" s="787" t="s">
        <v>1995</v>
      </c>
      <c r="J2431" s="429"/>
    </row>
    <row r="2432" spans="1:10" s="383" customFormat="1" ht="22.5" x14ac:dyDescent="0.2">
      <c r="A2432" s="785" t="s">
        <v>17436</v>
      </c>
      <c r="B2432" s="804" t="s">
        <v>1992</v>
      </c>
      <c r="C2432" s="799" t="s">
        <v>776</v>
      </c>
      <c r="D2432" s="800" t="s">
        <v>395</v>
      </c>
      <c r="E2432" s="786">
        <v>32500</v>
      </c>
      <c r="F2432" s="807" t="s">
        <v>17439</v>
      </c>
      <c r="G2432" s="800" t="s">
        <v>874</v>
      </c>
      <c r="H2432" s="787" t="s">
        <v>17440</v>
      </c>
      <c r="I2432" s="787" t="s">
        <v>1995</v>
      </c>
      <c r="J2432" s="429"/>
    </row>
    <row r="2433" spans="1:10" s="383" customFormat="1" ht="22.5" x14ac:dyDescent="0.2">
      <c r="A2433" s="785" t="s">
        <v>17436</v>
      </c>
      <c r="B2433" s="804" t="s">
        <v>1992</v>
      </c>
      <c r="C2433" s="799" t="s">
        <v>776</v>
      </c>
      <c r="D2433" s="800" t="s">
        <v>395</v>
      </c>
      <c r="E2433" s="786">
        <v>32500</v>
      </c>
      <c r="F2433" s="807" t="s">
        <v>17441</v>
      </c>
      <c r="G2433" s="800" t="s">
        <v>874</v>
      </c>
      <c r="H2433" s="787" t="s">
        <v>17442</v>
      </c>
      <c r="I2433" s="787" t="s">
        <v>1995</v>
      </c>
      <c r="J2433" s="429"/>
    </row>
    <row r="2434" spans="1:10" s="383" customFormat="1" ht="22.5" x14ac:dyDescent="0.2">
      <c r="A2434" s="785" t="s">
        <v>17443</v>
      </c>
      <c r="B2434" s="804" t="s">
        <v>1992</v>
      </c>
      <c r="C2434" s="799" t="s">
        <v>776</v>
      </c>
      <c r="D2434" s="800" t="s">
        <v>395</v>
      </c>
      <c r="E2434" s="786">
        <v>32500</v>
      </c>
      <c r="F2434" s="807" t="s">
        <v>17444</v>
      </c>
      <c r="G2434" s="800" t="s">
        <v>874</v>
      </c>
      <c r="H2434" s="787" t="s">
        <v>17445</v>
      </c>
      <c r="I2434" s="787" t="s">
        <v>1995</v>
      </c>
      <c r="J2434" s="429"/>
    </row>
    <row r="2435" spans="1:10" s="383" customFormat="1" ht="33.75" x14ac:dyDescent="0.2">
      <c r="A2435" s="785" t="s">
        <v>17431</v>
      </c>
      <c r="B2435" s="804" t="s">
        <v>1992</v>
      </c>
      <c r="C2435" s="799" t="s">
        <v>776</v>
      </c>
      <c r="D2435" s="800" t="s">
        <v>395</v>
      </c>
      <c r="E2435" s="786">
        <v>36000</v>
      </c>
      <c r="F2435" s="807" t="s">
        <v>17446</v>
      </c>
      <c r="G2435" s="800" t="s">
        <v>874</v>
      </c>
      <c r="H2435" s="787" t="s">
        <v>17430</v>
      </c>
      <c r="I2435" s="787" t="s">
        <v>1995</v>
      </c>
      <c r="J2435" s="429"/>
    </row>
    <row r="2436" spans="1:10" s="383" customFormat="1" ht="22.5" x14ac:dyDescent="0.2">
      <c r="A2436" s="785" t="s">
        <v>17447</v>
      </c>
      <c r="B2436" s="804" t="s">
        <v>1992</v>
      </c>
      <c r="C2436" s="799" t="s">
        <v>776</v>
      </c>
      <c r="D2436" s="800" t="s">
        <v>395</v>
      </c>
      <c r="E2436" s="786">
        <v>36698</v>
      </c>
      <c r="F2436" s="807" t="s">
        <v>17448</v>
      </c>
      <c r="G2436" s="800" t="s">
        <v>874</v>
      </c>
      <c r="H2436" s="787" t="s">
        <v>17449</v>
      </c>
      <c r="I2436" s="787" t="s">
        <v>1995</v>
      </c>
      <c r="J2436" s="429"/>
    </row>
    <row r="2437" spans="1:10" s="383" customFormat="1" ht="22.5" x14ac:dyDescent="0.2">
      <c r="A2437" s="785" t="s">
        <v>5922</v>
      </c>
      <c r="B2437" s="804" t="s">
        <v>455</v>
      </c>
      <c r="C2437" s="799" t="s">
        <v>776</v>
      </c>
      <c r="D2437" s="800" t="s">
        <v>17450</v>
      </c>
      <c r="E2437" s="786">
        <v>47472</v>
      </c>
      <c r="F2437" s="807" t="s">
        <v>17451</v>
      </c>
      <c r="G2437" s="800" t="s">
        <v>874</v>
      </c>
      <c r="H2437" s="787" t="s">
        <v>17452</v>
      </c>
      <c r="I2437" s="787" t="s">
        <v>1995</v>
      </c>
      <c r="J2437" s="429"/>
    </row>
    <row r="2438" spans="1:10" s="383" customFormat="1" ht="22.5" x14ac:dyDescent="0.2">
      <c r="A2438" s="785" t="s">
        <v>17453</v>
      </c>
      <c r="B2438" s="805" t="s">
        <v>564</v>
      </c>
      <c r="C2438" s="799" t="s">
        <v>776</v>
      </c>
      <c r="D2438" s="800" t="s">
        <v>17454</v>
      </c>
      <c r="E2438" s="786">
        <v>48444.9</v>
      </c>
      <c r="F2438" s="807" t="s">
        <v>2018</v>
      </c>
      <c r="G2438" s="800" t="s">
        <v>874</v>
      </c>
      <c r="H2438" s="787" t="s">
        <v>17455</v>
      </c>
      <c r="I2438" s="787" t="s">
        <v>2046</v>
      </c>
      <c r="J2438" s="429"/>
    </row>
    <row r="2439" spans="1:10" s="383" customFormat="1" ht="22.5" x14ac:dyDescent="0.2">
      <c r="A2439" s="785" t="s">
        <v>17456</v>
      </c>
      <c r="B2439" s="804" t="s">
        <v>1992</v>
      </c>
      <c r="C2439" s="799" t="s">
        <v>776</v>
      </c>
      <c r="D2439" s="800" t="s">
        <v>395</v>
      </c>
      <c r="E2439" s="786">
        <v>95000</v>
      </c>
      <c r="F2439" s="807" t="s">
        <v>17457</v>
      </c>
      <c r="G2439" s="800" t="s">
        <v>874</v>
      </c>
      <c r="H2439" s="788">
        <v>44562</v>
      </c>
      <c r="I2439" s="787" t="s">
        <v>1995</v>
      </c>
      <c r="J2439" s="429"/>
    </row>
    <row r="2440" spans="1:10" s="383" customFormat="1" ht="67.5" x14ac:dyDescent="0.2">
      <c r="A2440" s="785" t="s">
        <v>17458</v>
      </c>
      <c r="B2440" s="804" t="s">
        <v>1992</v>
      </c>
      <c r="C2440" s="799" t="s">
        <v>776</v>
      </c>
      <c r="D2440" s="800" t="s">
        <v>395</v>
      </c>
      <c r="E2440" s="786">
        <v>100000</v>
      </c>
      <c r="F2440" s="807" t="s">
        <v>17459</v>
      </c>
      <c r="G2440" s="800" t="s">
        <v>874</v>
      </c>
      <c r="H2440" s="788">
        <v>44562</v>
      </c>
      <c r="I2440" s="787" t="s">
        <v>1995</v>
      </c>
      <c r="J2440" s="429"/>
    </row>
    <row r="2441" spans="1:10" s="383" customFormat="1" ht="22.5" x14ac:dyDescent="0.2">
      <c r="A2441" s="785" t="s">
        <v>17460</v>
      </c>
      <c r="B2441" s="805" t="s">
        <v>564</v>
      </c>
      <c r="C2441" s="799" t="s">
        <v>776</v>
      </c>
      <c r="D2441" s="800" t="s">
        <v>17450</v>
      </c>
      <c r="E2441" s="786">
        <v>149653.5</v>
      </c>
      <c r="F2441" s="807" t="s">
        <v>2065</v>
      </c>
      <c r="G2441" s="800" t="s">
        <v>874</v>
      </c>
      <c r="H2441" s="788">
        <v>44652</v>
      </c>
      <c r="I2441" s="787" t="s">
        <v>17461</v>
      </c>
      <c r="J2441" s="429"/>
    </row>
    <row r="2442" spans="1:10" s="383" customFormat="1" ht="22.5" x14ac:dyDescent="0.2">
      <c r="A2442" s="785" t="s">
        <v>17462</v>
      </c>
      <c r="B2442" s="804" t="s">
        <v>455</v>
      </c>
      <c r="C2442" s="799" t="s">
        <v>776</v>
      </c>
      <c r="D2442" s="800" t="s">
        <v>17463</v>
      </c>
      <c r="E2442" s="786">
        <v>153000</v>
      </c>
      <c r="F2442" s="807" t="s">
        <v>17464</v>
      </c>
      <c r="G2442" s="800" t="s">
        <v>1998</v>
      </c>
      <c r="H2442" s="788">
        <v>44693</v>
      </c>
      <c r="I2442" s="787" t="s">
        <v>2046</v>
      </c>
      <c r="J2442" s="429"/>
    </row>
    <row r="2443" spans="1:10" s="383" customFormat="1" ht="22.5" x14ac:dyDescent="0.2">
      <c r="A2443" s="789" t="s">
        <v>17465</v>
      </c>
      <c r="B2443" s="804" t="s">
        <v>1992</v>
      </c>
      <c r="C2443" s="799" t="s">
        <v>776</v>
      </c>
      <c r="D2443" s="800" t="s">
        <v>395</v>
      </c>
      <c r="E2443" s="790">
        <v>21375.9</v>
      </c>
      <c r="F2443" s="807" t="s">
        <v>2018</v>
      </c>
      <c r="G2443" s="800" t="s">
        <v>1998</v>
      </c>
      <c r="H2443" s="791" t="s">
        <v>17466</v>
      </c>
      <c r="I2443" s="787" t="s">
        <v>2046</v>
      </c>
      <c r="J2443" s="429"/>
    </row>
    <row r="2444" spans="1:10" s="383" customFormat="1" ht="22.5" x14ac:dyDescent="0.2">
      <c r="A2444" s="785" t="s">
        <v>17467</v>
      </c>
      <c r="B2444" s="804" t="s">
        <v>1992</v>
      </c>
      <c r="C2444" s="799" t="s">
        <v>776</v>
      </c>
      <c r="D2444" s="800" t="s">
        <v>395</v>
      </c>
      <c r="E2444" s="790">
        <v>29524.78</v>
      </c>
      <c r="F2444" s="807" t="s">
        <v>17468</v>
      </c>
      <c r="G2444" s="800" t="s">
        <v>1998</v>
      </c>
      <c r="H2444" s="792" t="s">
        <v>17469</v>
      </c>
      <c r="I2444" s="787" t="s">
        <v>2046</v>
      </c>
      <c r="J2444" s="429"/>
    </row>
    <row r="2445" spans="1:10" s="383" customFormat="1" ht="22.5" x14ac:dyDescent="0.2">
      <c r="A2445" s="785" t="s">
        <v>17470</v>
      </c>
      <c r="B2445" s="804" t="s">
        <v>1992</v>
      </c>
      <c r="C2445" s="799" t="s">
        <v>776</v>
      </c>
      <c r="D2445" s="800" t="s">
        <v>395</v>
      </c>
      <c r="E2445" s="790">
        <v>30995</v>
      </c>
      <c r="F2445" s="807" t="s">
        <v>17471</v>
      </c>
      <c r="G2445" s="800" t="s">
        <v>1998</v>
      </c>
      <c r="H2445" s="792" t="s">
        <v>17472</v>
      </c>
      <c r="I2445" s="787" t="s">
        <v>2046</v>
      </c>
      <c r="J2445" s="429"/>
    </row>
    <row r="2446" spans="1:10" s="383" customFormat="1" ht="22.5" x14ac:dyDescent="0.2">
      <c r="A2446" s="785" t="s">
        <v>17473</v>
      </c>
      <c r="B2446" s="804" t="s">
        <v>1992</v>
      </c>
      <c r="C2446" s="799" t="s">
        <v>776</v>
      </c>
      <c r="D2446" s="800" t="s">
        <v>395</v>
      </c>
      <c r="E2446" s="790">
        <v>33295</v>
      </c>
      <c r="F2446" s="807" t="s">
        <v>17471</v>
      </c>
      <c r="G2446" s="800" t="s">
        <v>1998</v>
      </c>
      <c r="H2446" s="792" t="s">
        <v>17474</v>
      </c>
      <c r="I2446" s="787" t="s">
        <v>2046</v>
      </c>
      <c r="J2446" s="429"/>
    </row>
    <row r="2447" spans="1:10" s="383" customFormat="1" ht="22.5" x14ac:dyDescent="0.2">
      <c r="A2447" s="785" t="s">
        <v>17475</v>
      </c>
      <c r="B2447" s="804" t="s">
        <v>449</v>
      </c>
      <c r="C2447" s="799" t="s">
        <v>776</v>
      </c>
      <c r="D2447" s="800" t="s">
        <v>2063</v>
      </c>
      <c r="E2447" s="790">
        <v>33300</v>
      </c>
      <c r="F2447" s="807" t="s">
        <v>2065</v>
      </c>
      <c r="G2447" s="800" t="s">
        <v>1998</v>
      </c>
      <c r="H2447" s="792" t="s">
        <v>17476</v>
      </c>
      <c r="I2447" s="800" t="s">
        <v>17477</v>
      </c>
      <c r="J2447" s="429"/>
    </row>
    <row r="2448" spans="1:10" s="383" customFormat="1" ht="22.5" x14ac:dyDescent="0.2">
      <c r="A2448" s="785" t="s">
        <v>17478</v>
      </c>
      <c r="B2448" s="804" t="s">
        <v>1992</v>
      </c>
      <c r="C2448" s="799" t="s">
        <v>776</v>
      </c>
      <c r="D2448" s="800" t="s">
        <v>395</v>
      </c>
      <c r="E2448" s="790">
        <v>33800</v>
      </c>
      <c r="F2448" s="807" t="s">
        <v>17479</v>
      </c>
      <c r="G2448" s="800" t="s">
        <v>1998</v>
      </c>
      <c r="H2448" s="792" t="s">
        <v>17480</v>
      </c>
      <c r="I2448" s="787" t="s">
        <v>2046</v>
      </c>
      <c r="J2448" s="429"/>
    </row>
    <row r="2449" spans="1:10" s="383" customFormat="1" ht="22.5" x14ac:dyDescent="0.2">
      <c r="A2449" s="785" t="s">
        <v>17481</v>
      </c>
      <c r="B2449" s="804" t="s">
        <v>1992</v>
      </c>
      <c r="C2449" s="799" t="s">
        <v>776</v>
      </c>
      <c r="D2449" s="800" t="s">
        <v>395</v>
      </c>
      <c r="E2449" s="790">
        <v>36582</v>
      </c>
      <c r="F2449" s="807" t="s">
        <v>17482</v>
      </c>
      <c r="G2449" s="800" t="s">
        <v>1998</v>
      </c>
      <c r="H2449" s="792" t="s">
        <v>17483</v>
      </c>
      <c r="I2449" s="787" t="s">
        <v>2046</v>
      </c>
      <c r="J2449" s="429"/>
    </row>
    <row r="2450" spans="1:10" s="383" customFormat="1" ht="45" x14ac:dyDescent="0.2">
      <c r="A2450" s="801" t="s">
        <v>2023</v>
      </c>
      <c r="B2450" s="804" t="s">
        <v>841</v>
      </c>
      <c r="C2450" s="799" t="s">
        <v>776</v>
      </c>
      <c r="D2450" s="800" t="s">
        <v>2024</v>
      </c>
      <c r="E2450" s="802" t="s">
        <v>2025</v>
      </c>
      <c r="F2450" s="808" t="s">
        <v>2026</v>
      </c>
      <c r="G2450" s="800" t="s">
        <v>874</v>
      </c>
      <c r="H2450" s="800" t="s">
        <v>2027</v>
      </c>
      <c r="I2450" s="800" t="s">
        <v>1995</v>
      </c>
      <c r="J2450" s="429"/>
    </row>
    <row r="2451" spans="1:10" s="383" customFormat="1" ht="33.75" x14ac:dyDescent="0.2">
      <c r="A2451" s="801" t="s">
        <v>2002</v>
      </c>
      <c r="B2451" s="804" t="s">
        <v>841</v>
      </c>
      <c r="C2451" s="799" t="s">
        <v>776</v>
      </c>
      <c r="D2451" s="800" t="s">
        <v>2003</v>
      </c>
      <c r="E2451" s="802" t="s">
        <v>2004</v>
      </c>
      <c r="F2451" s="808" t="s">
        <v>2005</v>
      </c>
      <c r="G2451" s="800" t="s">
        <v>874</v>
      </c>
      <c r="H2451" s="803">
        <v>44420</v>
      </c>
      <c r="I2451" s="800" t="s">
        <v>1995</v>
      </c>
      <c r="J2451" s="429"/>
    </row>
    <row r="2452" spans="1:10" s="383" customFormat="1" ht="24" x14ac:dyDescent="0.2">
      <c r="A2452" s="793" t="s">
        <v>17484</v>
      </c>
      <c r="B2452" s="806" t="s">
        <v>1436</v>
      </c>
      <c r="C2452" s="795" t="s">
        <v>776</v>
      </c>
      <c r="D2452" s="794" t="s">
        <v>1436</v>
      </c>
      <c r="E2452" s="796">
        <v>28000</v>
      </c>
      <c r="F2452" s="809" t="s">
        <v>2202</v>
      </c>
      <c r="G2452" s="797" t="s">
        <v>1998</v>
      </c>
      <c r="H2452" s="798">
        <v>44636</v>
      </c>
      <c r="I2452" s="794" t="s">
        <v>2046</v>
      </c>
      <c r="J2452" s="429"/>
    </row>
    <row r="2453" spans="1:10" s="383" customFormat="1" ht="24" x14ac:dyDescent="0.2">
      <c r="A2453" s="793" t="s">
        <v>17485</v>
      </c>
      <c r="B2453" s="806" t="s">
        <v>455</v>
      </c>
      <c r="C2453" s="795" t="s">
        <v>2106</v>
      </c>
      <c r="D2453" s="794" t="s">
        <v>17486</v>
      </c>
      <c r="E2453" s="796">
        <v>150000</v>
      </c>
      <c r="F2453" s="809" t="s">
        <v>2124</v>
      </c>
      <c r="G2453" s="797" t="s">
        <v>1998</v>
      </c>
      <c r="H2453" s="798">
        <v>44641</v>
      </c>
      <c r="I2453" s="794" t="s">
        <v>2046</v>
      </c>
      <c r="J2453" s="429"/>
    </row>
    <row r="2454" spans="1:10" s="383" customFormat="1" ht="24" x14ac:dyDescent="0.2">
      <c r="A2454" s="793" t="s">
        <v>17487</v>
      </c>
      <c r="B2454" s="806" t="s">
        <v>455</v>
      </c>
      <c r="C2454" s="795" t="s">
        <v>776</v>
      </c>
      <c r="D2454" s="794" t="s">
        <v>17488</v>
      </c>
      <c r="E2454" s="796">
        <v>118944</v>
      </c>
      <c r="F2454" s="809" t="s">
        <v>17489</v>
      </c>
      <c r="G2454" s="797" t="s">
        <v>874</v>
      </c>
      <c r="H2454" s="798">
        <v>44648</v>
      </c>
      <c r="I2454" s="794" t="s">
        <v>2194</v>
      </c>
      <c r="J2454" s="429"/>
    </row>
    <row r="2455" spans="1:10" s="383" customFormat="1" ht="12.75" x14ac:dyDescent="0.2">
      <c r="A2455" s="793" t="s">
        <v>17490</v>
      </c>
      <c r="B2455" s="806" t="s">
        <v>564</v>
      </c>
      <c r="C2455" s="795" t="s">
        <v>776</v>
      </c>
      <c r="D2455" s="794" t="s">
        <v>17491</v>
      </c>
      <c r="E2455" s="796">
        <v>934000</v>
      </c>
      <c r="F2455" s="809" t="s">
        <v>2114</v>
      </c>
      <c r="G2455" s="797" t="s">
        <v>1998</v>
      </c>
      <c r="H2455" s="798">
        <v>44648</v>
      </c>
      <c r="I2455" s="794" t="s">
        <v>17492</v>
      </c>
      <c r="J2455" s="429"/>
    </row>
    <row r="2456" spans="1:10" s="383" customFormat="1" ht="24" x14ac:dyDescent="0.2">
      <c r="A2456" s="793" t="s">
        <v>17493</v>
      </c>
      <c r="B2456" s="806" t="s">
        <v>564</v>
      </c>
      <c r="C2456" s="795" t="s">
        <v>776</v>
      </c>
      <c r="D2456" s="794" t="s">
        <v>17494</v>
      </c>
      <c r="E2456" s="796">
        <v>437114.88</v>
      </c>
      <c r="F2456" s="809" t="s">
        <v>2070</v>
      </c>
      <c r="G2456" s="794" t="s">
        <v>1998</v>
      </c>
      <c r="H2456" s="798">
        <v>44658</v>
      </c>
      <c r="I2456" s="794" t="s">
        <v>17492</v>
      </c>
      <c r="J2456" s="429"/>
    </row>
    <row r="2457" spans="1:10" s="383" customFormat="1" ht="24" x14ac:dyDescent="0.2">
      <c r="A2457" s="793" t="s">
        <v>17495</v>
      </c>
      <c r="B2457" s="806" t="s">
        <v>564</v>
      </c>
      <c r="C2457" s="795" t="s">
        <v>776</v>
      </c>
      <c r="D2457" s="794" t="s">
        <v>17494</v>
      </c>
      <c r="E2457" s="796">
        <v>437114.88</v>
      </c>
      <c r="F2457" s="809" t="s">
        <v>2070</v>
      </c>
      <c r="G2457" s="797" t="s">
        <v>874</v>
      </c>
      <c r="H2457" s="798">
        <v>44658</v>
      </c>
      <c r="I2457" s="794" t="s">
        <v>17492</v>
      </c>
      <c r="J2457" s="429"/>
    </row>
    <row r="2458" spans="1:10" s="383" customFormat="1" ht="36" x14ac:dyDescent="0.2">
      <c r="A2458" s="793" t="s">
        <v>17496</v>
      </c>
      <c r="B2458" s="806" t="s">
        <v>449</v>
      </c>
      <c r="C2458" s="795" t="s">
        <v>776</v>
      </c>
      <c r="D2458" s="794" t="s">
        <v>17497</v>
      </c>
      <c r="E2458" s="796">
        <v>105780</v>
      </c>
      <c r="F2458" s="809" t="s">
        <v>17498</v>
      </c>
      <c r="G2458" s="794" t="s">
        <v>874</v>
      </c>
      <c r="H2458" s="798">
        <v>44659</v>
      </c>
      <c r="I2458" s="794" t="s">
        <v>2194</v>
      </c>
      <c r="J2458" s="429"/>
    </row>
    <row r="2459" spans="1:10" s="383" customFormat="1" ht="36" x14ac:dyDescent="0.2">
      <c r="A2459" s="793" t="s">
        <v>17499</v>
      </c>
      <c r="B2459" s="806" t="s">
        <v>449</v>
      </c>
      <c r="C2459" s="795" t="s">
        <v>776</v>
      </c>
      <c r="D2459" s="794" t="s">
        <v>17497</v>
      </c>
      <c r="E2459" s="796">
        <v>105780</v>
      </c>
      <c r="F2459" s="809" t="s">
        <v>17498</v>
      </c>
      <c r="G2459" s="794" t="s">
        <v>874</v>
      </c>
      <c r="H2459" s="798">
        <v>44659</v>
      </c>
      <c r="I2459" s="794" t="s">
        <v>2194</v>
      </c>
      <c r="J2459" s="429"/>
    </row>
    <row r="2460" spans="1:10" s="383" customFormat="1" ht="36" x14ac:dyDescent="0.2">
      <c r="A2460" s="793" t="s">
        <v>17500</v>
      </c>
      <c r="B2460" s="806" t="s">
        <v>1248</v>
      </c>
      <c r="C2460" s="795" t="s">
        <v>776</v>
      </c>
      <c r="D2460" s="794" t="s">
        <v>1248</v>
      </c>
      <c r="E2460" s="796">
        <v>20616.96</v>
      </c>
      <c r="F2460" s="809" t="s">
        <v>17501</v>
      </c>
      <c r="G2460" s="794" t="s">
        <v>1998</v>
      </c>
      <c r="H2460" s="798">
        <v>44676</v>
      </c>
      <c r="I2460" s="794" t="s">
        <v>2046</v>
      </c>
      <c r="J2460" s="429"/>
    </row>
    <row r="2461" spans="1:10" s="383" customFormat="1" ht="24" x14ac:dyDescent="0.2">
      <c r="A2461" s="793" t="s">
        <v>17502</v>
      </c>
      <c r="B2461" s="806" t="s">
        <v>564</v>
      </c>
      <c r="C2461" s="795" t="s">
        <v>776</v>
      </c>
      <c r="D2461" s="794" t="s">
        <v>17503</v>
      </c>
      <c r="E2461" s="796">
        <v>152880</v>
      </c>
      <c r="F2461" s="809" t="s">
        <v>17504</v>
      </c>
      <c r="G2461" s="794" t="s">
        <v>1998</v>
      </c>
      <c r="H2461" s="798">
        <v>44692</v>
      </c>
      <c r="I2461" s="794" t="s">
        <v>17492</v>
      </c>
      <c r="J2461" s="429"/>
    </row>
    <row r="2462" spans="1:10" s="383" customFormat="1" ht="12.75" x14ac:dyDescent="0.2">
      <c r="A2462" s="793" t="s">
        <v>17505</v>
      </c>
      <c r="B2462" s="806" t="s">
        <v>1248</v>
      </c>
      <c r="C2462" s="795" t="s">
        <v>776</v>
      </c>
      <c r="D2462" s="794" t="s">
        <v>1248</v>
      </c>
      <c r="E2462" s="796">
        <v>26432</v>
      </c>
      <c r="F2462" s="809" t="s">
        <v>17506</v>
      </c>
      <c r="G2462" s="794" t="s">
        <v>1998</v>
      </c>
      <c r="H2462" s="798">
        <v>44701</v>
      </c>
      <c r="I2462" s="794" t="s">
        <v>2046</v>
      </c>
      <c r="J2462" s="429"/>
    </row>
    <row r="2463" spans="1:10" s="383" customFormat="1" ht="12.75" x14ac:dyDescent="0.2">
      <c r="A2463" s="793" t="s">
        <v>17507</v>
      </c>
      <c r="B2463" s="806" t="s">
        <v>1248</v>
      </c>
      <c r="C2463" s="795" t="s">
        <v>776</v>
      </c>
      <c r="D2463" s="794" t="s">
        <v>1248</v>
      </c>
      <c r="E2463" s="796">
        <v>79609.05</v>
      </c>
      <c r="F2463" s="809" t="s">
        <v>17506</v>
      </c>
      <c r="G2463" s="794" t="s">
        <v>1998</v>
      </c>
      <c r="H2463" s="798">
        <v>44701</v>
      </c>
      <c r="I2463" s="794" t="s">
        <v>2046</v>
      </c>
      <c r="J2463" s="429"/>
    </row>
    <row r="2464" spans="1:10" s="383" customFormat="1" ht="24" x14ac:dyDescent="0.2">
      <c r="A2464" s="793" t="s">
        <v>17508</v>
      </c>
      <c r="B2464" s="806" t="s">
        <v>564</v>
      </c>
      <c r="C2464" s="795" t="s">
        <v>776</v>
      </c>
      <c r="D2464" s="794" t="s">
        <v>17509</v>
      </c>
      <c r="E2464" s="796">
        <v>30156</v>
      </c>
      <c r="F2464" s="809" t="s">
        <v>2070</v>
      </c>
      <c r="G2464" s="794" t="s">
        <v>874</v>
      </c>
      <c r="H2464" s="798">
        <v>44711</v>
      </c>
      <c r="I2464" s="794" t="s">
        <v>2194</v>
      </c>
      <c r="J2464" s="429"/>
    </row>
    <row r="2465" spans="1:10" s="383" customFormat="1" ht="24" x14ac:dyDescent="0.2">
      <c r="A2465" s="793" t="s">
        <v>17510</v>
      </c>
      <c r="B2465" s="806" t="s">
        <v>564</v>
      </c>
      <c r="C2465" s="795" t="s">
        <v>776</v>
      </c>
      <c r="D2465" s="794" t="s">
        <v>17511</v>
      </c>
      <c r="E2465" s="796">
        <v>20520.599999999999</v>
      </c>
      <c r="F2465" s="809" t="s">
        <v>2070</v>
      </c>
      <c r="G2465" s="794" t="s">
        <v>874</v>
      </c>
      <c r="H2465" s="798">
        <v>44711</v>
      </c>
      <c r="I2465" s="794" t="s">
        <v>2194</v>
      </c>
      <c r="J2465" s="429"/>
    </row>
    <row r="2466" spans="1:10" s="383" customFormat="1" ht="24" x14ac:dyDescent="0.2">
      <c r="A2466" s="793" t="s">
        <v>17512</v>
      </c>
      <c r="B2466" s="806" t="s">
        <v>1248</v>
      </c>
      <c r="C2466" s="795" t="s">
        <v>776</v>
      </c>
      <c r="D2466" s="794" t="s">
        <v>1248</v>
      </c>
      <c r="E2466" s="796">
        <v>41324.14</v>
      </c>
      <c r="F2466" s="809" t="s">
        <v>5483</v>
      </c>
      <c r="G2466" s="794" t="s">
        <v>1998</v>
      </c>
      <c r="H2466" s="798">
        <v>44720</v>
      </c>
      <c r="I2466" s="794" t="s">
        <v>2046</v>
      </c>
      <c r="J2466" s="429"/>
    </row>
    <row r="2467" spans="1:10" s="383" customFormat="1" ht="24" x14ac:dyDescent="0.2">
      <c r="A2467" s="793" t="s">
        <v>17513</v>
      </c>
      <c r="B2467" s="806" t="s">
        <v>1436</v>
      </c>
      <c r="C2467" s="795" t="s">
        <v>776</v>
      </c>
      <c r="D2467" s="794" t="s">
        <v>1436</v>
      </c>
      <c r="E2467" s="796">
        <v>19500</v>
      </c>
      <c r="F2467" s="809" t="s">
        <v>2188</v>
      </c>
      <c r="G2467" s="794" t="s">
        <v>874</v>
      </c>
      <c r="H2467" s="798">
        <v>44725</v>
      </c>
      <c r="I2467" s="794" t="s">
        <v>2194</v>
      </c>
      <c r="J2467" s="429"/>
    </row>
    <row r="2468" spans="1:10" s="383" customFormat="1" ht="12.75" x14ac:dyDescent="0.2">
      <c r="A2468" s="793" t="s">
        <v>17514</v>
      </c>
      <c r="B2468" s="806" t="s">
        <v>564</v>
      </c>
      <c r="C2468" s="795" t="s">
        <v>776</v>
      </c>
      <c r="D2468" s="794" t="s">
        <v>17515</v>
      </c>
      <c r="E2468" s="796">
        <v>262125</v>
      </c>
      <c r="F2468" s="809" t="s">
        <v>2114</v>
      </c>
      <c r="G2468" s="794" t="s">
        <v>874</v>
      </c>
      <c r="H2468" s="798">
        <v>44726</v>
      </c>
      <c r="I2468" s="794" t="s">
        <v>2194</v>
      </c>
      <c r="J2468" s="429"/>
    </row>
    <row r="2469" spans="1:10" s="383" customFormat="1" ht="12.75" x14ac:dyDescent="0.2">
      <c r="A2469" s="793" t="s">
        <v>17516</v>
      </c>
      <c r="B2469" s="806" t="s">
        <v>1436</v>
      </c>
      <c r="C2469" s="795" t="s">
        <v>776</v>
      </c>
      <c r="D2469" s="794" t="s">
        <v>1436</v>
      </c>
      <c r="E2469" s="796">
        <v>35370</v>
      </c>
      <c r="F2469" s="809" t="s">
        <v>2114</v>
      </c>
      <c r="G2469" s="794" t="s">
        <v>1998</v>
      </c>
      <c r="H2469" s="798">
        <v>44734</v>
      </c>
      <c r="I2469" s="794" t="s">
        <v>2046</v>
      </c>
      <c r="J2469" s="429"/>
    </row>
    <row r="2470" spans="1:10" s="383" customFormat="1" ht="24" x14ac:dyDescent="0.2">
      <c r="A2470" s="793" t="s">
        <v>17517</v>
      </c>
      <c r="B2470" s="806" t="s">
        <v>455</v>
      </c>
      <c r="C2470" s="795" t="s">
        <v>776</v>
      </c>
      <c r="D2470" s="794" t="s">
        <v>17518</v>
      </c>
      <c r="E2470" s="796">
        <v>71760</v>
      </c>
      <c r="F2470" s="809" t="s">
        <v>17489</v>
      </c>
      <c r="G2470" s="794" t="s">
        <v>1998</v>
      </c>
      <c r="H2470" s="798">
        <v>44735</v>
      </c>
      <c r="I2470" s="794" t="s">
        <v>2194</v>
      </c>
      <c r="J2470" s="429"/>
    </row>
    <row r="2471" spans="1:10" s="383" customFormat="1" ht="24" x14ac:dyDescent="0.2">
      <c r="A2471" s="793" t="s">
        <v>17519</v>
      </c>
      <c r="B2471" s="806" t="s">
        <v>564</v>
      </c>
      <c r="C2471" s="795" t="s">
        <v>776</v>
      </c>
      <c r="D2471" s="794" t="s">
        <v>17520</v>
      </c>
      <c r="E2471" s="796">
        <v>26712</v>
      </c>
      <c r="F2471" s="809" t="s">
        <v>17489</v>
      </c>
      <c r="G2471" s="794" t="s">
        <v>874</v>
      </c>
      <c r="H2471" s="798">
        <v>44735</v>
      </c>
      <c r="I2471" s="794" t="s">
        <v>2194</v>
      </c>
      <c r="J2471" s="429"/>
    </row>
    <row r="2472" spans="1:10" s="383" customFormat="1" ht="24" x14ac:dyDescent="0.2">
      <c r="A2472" s="793" t="s">
        <v>17521</v>
      </c>
      <c r="B2472" s="806" t="s">
        <v>564</v>
      </c>
      <c r="C2472" s="795" t="s">
        <v>776</v>
      </c>
      <c r="D2472" s="794" t="s">
        <v>17522</v>
      </c>
      <c r="E2472" s="796">
        <v>21716.799999999999</v>
      </c>
      <c r="F2472" s="809" t="s">
        <v>2070</v>
      </c>
      <c r="G2472" s="794" t="s">
        <v>1998</v>
      </c>
      <c r="H2472" s="798">
        <v>44739</v>
      </c>
      <c r="I2472" s="794" t="s">
        <v>2194</v>
      </c>
      <c r="J2472" s="429"/>
    </row>
    <row r="2473" spans="1:10" s="383" customFormat="1" ht="24" x14ac:dyDescent="0.2">
      <c r="A2473" s="793" t="s">
        <v>17523</v>
      </c>
      <c r="B2473" s="806" t="s">
        <v>455</v>
      </c>
      <c r="C2473" s="795" t="s">
        <v>776</v>
      </c>
      <c r="D2473" s="794" t="s">
        <v>17524</v>
      </c>
      <c r="E2473" s="796">
        <v>26320</v>
      </c>
      <c r="F2473" s="809" t="s">
        <v>17525</v>
      </c>
      <c r="G2473" s="794" t="s">
        <v>874</v>
      </c>
      <c r="H2473" s="798">
        <v>44748</v>
      </c>
      <c r="I2473" s="794" t="s">
        <v>17492</v>
      </c>
      <c r="J2473" s="429"/>
    </row>
    <row r="2474" spans="1:10" s="383" customFormat="1" ht="36" x14ac:dyDescent="0.2">
      <c r="A2474" s="793" t="s">
        <v>17526</v>
      </c>
      <c r="B2474" s="806" t="s">
        <v>1436</v>
      </c>
      <c r="C2474" s="795" t="s">
        <v>776</v>
      </c>
      <c r="D2474" s="794" t="s">
        <v>1436</v>
      </c>
      <c r="E2474" s="796">
        <v>29140</v>
      </c>
      <c r="F2474" s="809" t="s">
        <v>17527</v>
      </c>
      <c r="G2474" s="794" t="s">
        <v>1998</v>
      </c>
      <c r="H2474" s="798">
        <v>44750</v>
      </c>
      <c r="I2474" s="794" t="s">
        <v>2046</v>
      </c>
      <c r="J2474" s="429"/>
    </row>
    <row r="2475" spans="1:10" s="383" customFormat="1" ht="60" x14ac:dyDescent="0.2">
      <c r="A2475" s="793" t="s">
        <v>17528</v>
      </c>
      <c r="B2475" s="806" t="s">
        <v>1436</v>
      </c>
      <c r="C2475" s="795" t="s">
        <v>776</v>
      </c>
      <c r="D2475" s="794" t="s">
        <v>1436</v>
      </c>
      <c r="E2475" s="796">
        <v>24048</v>
      </c>
      <c r="F2475" s="809" t="s">
        <v>2180</v>
      </c>
      <c r="G2475" s="794" t="s">
        <v>1998</v>
      </c>
      <c r="H2475" s="798">
        <v>44753</v>
      </c>
      <c r="I2475" s="794" t="s">
        <v>2046</v>
      </c>
      <c r="J2475" s="429"/>
    </row>
    <row r="2476" spans="1:10" s="383" customFormat="1" ht="24" x14ac:dyDescent="0.2">
      <c r="A2476" s="793" t="s">
        <v>17529</v>
      </c>
      <c r="B2476" s="806" t="s">
        <v>1436</v>
      </c>
      <c r="C2476" s="795" t="s">
        <v>776</v>
      </c>
      <c r="D2476" s="794" t="s">
        <v>1436</v>
      </c>
      <c r="E2476" s="796">
        <v>18377</v>
      </c>
      <c r="F2476" s="809" t="s">
        <v>17489</v>
      </c>
      <c r="G2476" s="794" t="s">
        <v>874</v>
      </c>
      <c r="H2476" s="798">
        <v>44755</v>
      </c>
      <c r="I2476" s="794" t="s">
        <v>2194</v>
      </c>
      <c r="J2476" s="429"/>
    </row>
    <row r="2477" spans="1:10" s="383" customFormat="1" ht="36" x14ac:dyDescent="0.2">
      <c r="A2477" s="793" t="s">
        <v>17530</v>
      </c>
      <c r="B2477" s="806" t="s">
        <v>1436</v>
      </c>
      <c r="C2477" s="795" t="s">
        <v>776</v>
      </c>
      <c r="D2477" s="794" t="s">
        <v>1436</v>
      </c>
      <c r="E2477" s="796">
        <v>30960</v>
      </c>
      <c r="F2477" s="809" t="s">
        <v>17527</v>
      </c>
      <c r="G2477" s="794" t="s">
        <v>1998</v>
      </c>
      <c r="H2477" s="798">
        <v>44760</v>
      </c>
      <c r="I2477" s="794" t="s">
        <v>2046</v>
      </c>
      <c r="J2477" s="429"/>
    </row>
    <row r="2478" spans="1:10" s="383" customFormat="1" ht="24" x14ac:dyDescent="0.2">
      <c r="A2478" s="793" t="s">
        <v>17531</v>
      </c>
      <c r="B2478" s="806" t="s">
        <v>1436</v>
      </c>
      <c r="C2478" s="795" t="s">
        <v>776</v>
      </c>
      <c r="D2478" s="794" t="s">
        <v>1436</v>
      </c>
      <c r="E2478" s="796">
        <v>18815</v>
      </c>
      <c r="F2478" s="809" t="s">
        <v>2202</v>
      </c>
      <c r="G2478" s="794" t="s">
        <v>874</v>
      </c>
      <c r="H2478" s="798">
        <v>44788</v>
      </c>
      <c r="I2478" s="794" t="s">
        <v>2194</v>
      </c>
      <c r="J2478" s="429"/>
    </row>
    <row r="2479" spans="1:10" s="383" customFormat="1" ht="24" x14ac:dyDescent="0.2">
      <c r="A2479" s="793" t="s">
        <v>17532</v>
      </c>
      <c r="B2479" s="806" t="s">
        <v>455</v>
      </c>
      <c r="C2479" s="795" t="s">
        <v>776</v>
      </c>
      <c r="D2479" s="794" t="s">
        <v>17533</v>
      </c>
      <c r="E2479" s="796">
        <v>21700</v>
      </c>
      <c r="F2479" s="809" t="s">
        <v>2202</v>
      </c>
      <c r="G2479" s="794" t="s">
        <v>874</v>
      </c>
      <c r="H2479" s="798">
        <v>44789</v>
      </c>
      <c r="I2479" s="794" t="s">
        <v>2194</v>
      </c>
      <c r="J2479" s="429"/>
    </row>
    <row r="2480" spans="1:10" s="383" customFormat="1" ht="24" x14ac:dyDescent="0.2">
      <c r="A2480" s="793" t="s">
        <v>17534</v>
      </c>
      <c r="B2480" s="806" t="s">
        <v>1436</v>
      </c>
      <c r="C2480" s="795" t="s">
        <v>776</v>
      </c>
      <c r="D2480" s="794" t="s">
        <v>1436</v>
      </c>
      <c r="E2480" s="796">
        <v>18020</v>
      </c>
      <c r="F2480" s="809" t="s">
        <v>2188</v>
      </c>
      <c r="G2480" s="794" t="s">
        <v>1998</v>
      </c>
      <c r="H2480" s="798">
        <v>44790</v>
      </c>
      <c r="I2480" s="794" t="s">
        <v>2046</v>
      </c>
      <c r="J2480" s="429"/>
    </row>
    <row r="2481" spans="1:10" s="383" customFormat="1" ht="24" x14ac:dyDescent="0.2">
      <c r="A2481" s="793" t="s">
        <v>17535</v>
      </c>
      <c r="B2481" s="806" t="s">
        <v>1436</v>
      </c>
      <c r="C2481" s="795" t="s">
        <v>776</v>
      </c>
      <c r="D2481" s="794" t="s">
        <v>1436</v>
      </c>
      <c r="E2481" s="796">
        <v>28852.84</v>
      </c>
      <c r="F2481" s="809" t="s">
        <v>2070</v>
      </c>
      <c r="G2481" s="794" t="s">
        <v>1998</v>
      </c>
      <c r="H2481" s="798">
        <v>44791</v>
      </c>
      <c r="I2481" s="794" t="s">
        <v>2046</v>
      </c>
      <c r="J2481" s="429"/>
    </row>
    <row r="2482" spans="1:10" s="383" customFormat="1" ht="24" x14ac:dyDescent="0.2">
      <c r="A2482" s="793" t="s">
        <v>17536</v>
      </c>
      <c r="B2482" s="806" t="s">
        <v>1436</v>
      </c>
      <c r="C2482" s="795" t="s">
        <v>776</v>
      </c>
      <c r="D2482" s="794" t="s">
        <v>1436</v>
      </c>
      <c r="E2482" s="796">
        <v>29498.12</v>
      </c>
      <c r="F2482" s="809" t="s">
        <v>2070</v>
      </c>
      <c r="G2482" s="794" t="s">
        <v>1998</v>
      </c>
      <c r="H2482" s="798">
        <v>44791</v>
      </c>
      <c r="I2482" s="794" t="s">
        <v>2046</v>
      </c>
      <c r="J2482" s="429"/>
    </row>
    <row r="2483" spans="1:10" s="383" customFormat="1" ht="24" x14ac:dyDescent="0.2">
      <c r="A2483" s="793" t="s">
        <v>17537</v>
      </c>
      <c r="B2483" s="806" t="s">
        <v>455</v>
      </c>
      <c r="C2483" s="795" t="s">
        <v>776</v>
      </c>
      <c r="D2483" s="794" t="s">
        <v>17538</v>
      </c>
      <c r="E2483" s="796">
        <v>31500</v>
      </c>
      <c r="F2483" s="809" t="s">
        <v>2188</v>
      </c>
      <c r="G2483" s="794" t="s">
        <v>874</v>
      </c>
      <c r="H2483" s="798">
        <v>44797</v>
      </c>
      <c r="I2483" s="794" t="s">
        <v>2194</v>
      </c>
      <c r="J2483" s="429"/>
    </row>
    <row r="2484" spans="1:10" s="383" customFormat="1" ht="24" x14ac:dyDescent="0.2">
      <c r="A2484" s="793" t="s">
        <v>17539</v>
      </c>
      <c r="B2484" s="806" t="s">
        <v>775</v>
      </c>
      <c r="C2484" s="795" t="s">
        <v>776</v>
      </c>
      <c r="D2484" s="794" t="s">
        <v>17540</v>
      </c>
      <c r="E2484" s="796">
        <v>125788</v>
      </c>
      <c r="F2484" s="809" t="s">
        <v>17489</v>
      </c>
      <c r="G2484" s="794" t="s">
        <v>874</v>
      </c>
      <c r="H2484" s="798">
        <v>44820</v>
      </c>
      <c r="I2484" s="794" t="s">
        <v>2194</v>
      </c>
      <c r="J2484" s="429"/>
    </row>
    <row r="2485" spans="1:10" s="383" customFormat="1" ht="24" x14ac:dyDescent="0.2">
      <c r="A2485" s="793" t="s">
        <v>17541</v>
      </c>
      <c r="B2485" s="806" t="s">
        <v>775</v>
      </c>
      <c r="C2485" s="795" t="s">
        <v>776</v>
      </c>
      <c r="D2485" s="794" t="s">
        <v>17542</v>
      </c>
      <c r="E2485" s="796">
        <v>32450</v>
      </c>
      <c r="F2485" s="809" t="s">
        <v>17489</v>
      </c>
      <c r="G2485" s="794" t="s">
        <v>874</v>
      </c>
      <c r="H2485" s="798">
        <v>44825</v>
      </c>
      <c r="I2485" s="794" t="s">
        <v>2194</v>
      </c>
      <c r="J2485" s="429"/>
    </row>
    <row r="2486" spans="1:10" s="383" customFormat="1" ht="24" x14ac:dyDescent="0.2">
      <c r="A2486" s="793" t="s">
        <v>17543</v>
      </c>
      <c r="B2486" s="806" t="s">
        <v>564</v>
      </c>
      <c r="C2486" s="795" t="s">
        <v>776</v>
      </c>
      <c r="D2486" s="794" t="s">
        <v>17544</v>
      </c>
      <c r="E2486" s="796">
        <v>25335</v>
      </c>
      <c r="F2486" s="809" t="s">
        <v>3551</v>
      </c>
      <c r="G2486" s="794" t="s">
        <v>874</v>
      </c>
      <c r="H2486" s="798">
        <v>44834</v>
      </c>
      <c r="I2486" s="794" t="s">
        <v>2194</v>
      </c>
      <c r="J2486" s="429"/>
    </row>
    <row r="2487" spans="1:10" s="383" customFormat="1" ht="13.5" x14ac:dyDescent="0.2">
      <c r="A2487" s="370" t="s">
        <v>291</v>
      </c>
      <c r="B2487" s="371"/>
      <c r="C2487" s="372"/>
      <c r="D2487" s="371"/>
      <c r="E2487" s="373"/>
      <c r="F2487" s="371"/>
      <c r="G2487" s="372"/>
      <c r="H2487" s="372"/>
      <c r="I2487" s="372"/>
      <c r="J2487" s="372"/>
    </row>
    <row r="2488" spans="1:10" s="383" customFormat="1" ht="24" x14ac:dyDescent="0.25">
      <c r="A2488" s="377" t="s">
        <v>2002</v>
      </c>
      <c r="B2488" s="377" t="s">
        <v>564</v>
      </c>
      <c r="C2488" s="380" t="s">
        <v>2205</v>
      </c>
      <c r="D2488" s="378" t="s">
        <v>5230</v>
      </c>
      <c r="E2488" s="379">
        <v>316800</v>
      </c>
      <c r="F2488" s="377" t="s">
        <v>5231</v>
      </c>
      <c r="G2488" s="380">
        <v>20605077545</v>
      </c>
      <c r="H2488" s="380" t="s">
        <v>1998</v>
      </c>
      <c r="I2488" s="393">
        <v>44581</v>
      </c>
      <c r="J2488" s="380"/>
    </row>
    <row r="2489" spans="1:10" s="383" customFormat="1" ht="24" x14ac:dyDescent="0.25">
      <c r="A2489" s="377" t="s">
        <v>2207</v>
      </c>
      <c r="B2489" s="377" t="s">
        <v>564</v>
      </c>
      <c r="C2489" s="380" t="s">
        <v>2205</v>
      </c>
      <c r="D2489" s="378" t="s">
        <v>5232</v>
      </c>
      <c r="E2489" s="379">
        <v>586000</v>
      </c>
      <c r="F2489" s="377" t="s">
        <v>5233</v>
      </c>
      <c r="G2489" s="380">
        <v>20609162130</v>
      </c>
      <c r="H2489" s="380" t="s">
        <v>1998</v>
      </c>
      <c r="I2489" s="393">
        <v>44600</v>
      </c>
      <c r="J2489" s="380"/>
    </row>
    <row r="2490" spans="1:10" s="383" customFormat="1" ht="36" x14ac:dyDescent="0.25">
      <c r="A2490" s="377" t="s">
        <v>2225</v>
      </c>
      <c r="B2490" s="377" t="s">
        <v>1992</v>
      </c>
      <c r="C2490" s="380" t="s">
        <v>2205</v>
      </c>
      <c r="D2490" s="378" t="s">
        <v>5234</v>
      </c>
      <c r="E2490" s="379">
        <v>29500</v>
      </c>
      <c r="F2490" s="377" t="s">
        <v>2226</v>
      </c>
      <c r="G2490" s="380">
        <v>20602555985</v>
      </c>
      <c r="H2490" s="380" t="s">
        <v>1998</v>
      </c>
      <c r="I2490" s="393">
        <v>44635</v>
      </c>
      <c r="J2490" s="380"/>
    </row>
    <row r="2491" spans="1:10" s="383" customFormat="1" ht="36" x14ac:dyDescent="0.25">
      <c r="A2491" s="377" t="s">
        <v>5235</v>
      </c>
      <c r="B2491" s="377" t="s">
        <v>1992</v>
      </c>
      <c r="C2491" s="380" t="s">
        <v>2205</v>
      </c>
      <c r="D2491" s="378" t="s">
        <v>5236</v>
      </c>
      <c r="E2491" s="379">
        <v>23000</v>
      </c>
      <c r="F2491" s="377" t="s">
        <v>5237</v>
      </c>
      <c r="G2491" s="380">
        <v>20604425833</v>
      </c>
      <c r="H2491" s="380" t="s">
        <v>1998</v>
      </c>
      <c r="I2491" s="393">
        <v>44643</v>
      </c>
      <c r="J2491" s="380"/>
    </row>
    <row r="2492" spans="1:10" s="383" customFormat="1" ht="72" x14ac:dyDescent="0.25">
      <c r="A2492" s="377" t="s">
        <v>2244</v>
      </c>
      <c r="B2492" s="377" t="s">
        <v>841</v>
      </c>
      <c r="C2492" s="380" t="s">
        <v>2205</v>
      </c>
      <c r="D2492" s="378" t="s">
        <v>5238</v>
      </c>
      <c r="E2492" s="379">
        <v>2474397.12</v>
      </c>
      <c r="F2492" s="377" t="s">
        <v>2239</v>
      </c>
      <c r="G2492" s="380">
        <v>20600338456</v>
      </c>
      <c r="H2492" s="380" t="s">
        <v>917</v>
      </c>
      <c r="I2492" s="393">
        <v>44587</v>
      </c>
      <c r="J2492" s="380"/>
    </row>
    <row r="2493" spans="1:10" s="383" customFormat="1" ht="48" x14ac:dyDescent="0.25">
      <c r="A2493" s="377" t="s">
        <v>5239</v>
      </c>
      <c r="B2493" s="377" t="s">
        <v>1992</v>
      </c>
      <c r="C2493" s="380" t="s">
        <v>2205</v>
      </c>
      <c r="D2493" s="378" t="s">
        <v>5240</v>
      </c>
      <c r="E2493" s="379">
        <v>31220</v>
      </c>
      <c r="F2493" s="377" t="s">
        <v>5241</v>
      </c>
      <c r="G2493" s="380">
        <v>20602271766</v>
      </c>
      <c r="H2493" s="380" t="s">
        <v>1998</v>
      </c>
      <c r="I2493" s="393">
        <v>44680</v>
      </c>
      <c r="J2493" s="380"/>
    </row>
    <row r="2494" spans="1:10" s="383" customFormat="1" ht="24" x14ac:dyDescent="0.25">
      <c r="A2494" s="377" t="s">
        <v>5242</v>
      </c>
      <c r="B2494" s="377" t="s">
        <v>1992</v>
      </c>
      <c r="C2494" s="380" t="s">
        <v>2205</v>
      </c>
      <c r="D2494" s="378" t="s">
        <v>5243</v>
      </c>
      <c r="E2494" s="379">
        <v>22500</v>
      </c>
      <c r="F2494" s="377" t="s">
        <v>5244</v>
      </c>
      <c r="G2494" s="380">
        <v>20101337261</v>
      </c>
      <c r="H2494" s="380" t="s">
        <v>1998</v>
      </c>
      <c r="I2494" s="393">
        <v>44700</v>
      </c>
      <c r="J2494" s="380"/>
    </row>
    <row r="2495" spans="1:10" s="383" customFormat="1" ht="24" x14ac:dyDescent="0.25">
      <c r="A2495" s="377" t="s">
        <v>2002</v>
      </c>
      <c r="B2495" s="377" t="s">
        <v>564</v>
      </c>
      <c r="C2495" s="380" t="s">
        <v>2205</v>
      </c>
      <c r="D2495" s="378" t="s">
        <v>5245</v>
      </c>
      <c r="E2495" s="379">
        <v>288000</v>
      </c>
      <c r="F2495" s="377" t="s">
        <v>5231</v>
      </c>
      <c r="G2495" s="380">
        <v>20605077545</v>
      </c>
      <c r="H2495" s="380" t="s">
        <v>1998</v>
      </c>
      <c r="I2495" s="393">
        <v>44671</v>
      </c>
      <c r="J2495" s="380"/>
    </row>
    <row r="2496" spans="1:10" s="383" customFormat="1" ht="24" x14ac:dyDescent="0.25">
      <c r="A2496" s="377" t="s">
        <v>2207</v>
      </c>
      <c r="B2496" s="377" t="s">
        <v>455</v>
      </c>
      <c r="C2496" s="380" t="s">
        <v>2205</v>
      </c>
      <c r="D2496" s="378" t="s">
        <v>5246</v>
      </c>
      <c r="E2496" s="379">
        <v>7137000</v>
      </c>
      <c r="F2496" s="377" t="s">
        <v>5247</v>
      </c>
      <c r="G2496" s="380">
        <v>20603075561</v>
      </c>
      <c r="H2496" s="380" t="s">
        <v>917</v>
      </c>
      <c r="I2496" s="393">
        <v>44705</v>
      </c>
      <c r="J2496" s="380"/>
    </row>
    <row r="2497" spans="1:10" s="383" customFormat="1" ht="24" x14ac:dyDescent="0.25">
      <c r="A2497" s="377" t="s">
        <v>5248</v>
      </c>
      <c r="B2497" s="377" t="s">
        <v>1992</v>
      </c>
      <c r="C2497" s="380" t="s">
        <v>2205</v>
      </c>
      <c r="D2497" s="378" t="s">
        <v>5249</v>
      </c>
      <c r="E2497" s="379">
        <v>40985.75</v>
      </c>
      <c r="F2497" s="377" t="s">
        <v>5250</v>
      </c>
      <c r="G2497" s="380">
        <v>20539801474</v>
      </c>
      <c r="H2497" s="380" t="s">
        <v>917</v>
      </c>
      <c r="I2497" s="393">
        <v>44788</v>
      </c>
      <c r="J2497" s="380"/>
    </row>
    <row r="2498" spans="1:10" s="383" customFormat="1" ht="24" x14ac:dyDescent="0.25">
      <c r="A2498" s="377" t="s">
        <v>5251</v>
      </c>
      <c r="B2498" s="377" t="s">
        <v>1992</v>
      </c>
      <c r="C2498" s="380" t="s">
        <v>2205</v>
      </c>
      <c r="D2498" s="378" t="s">
        <v>5252</v>
      </c>
      <c r="E2498" s="379">
        <v>274446.25</v>
      </c>
      <c r="F2498" s="377" t="s">
        <v>5253</v>
      </c>
      <c r="G2498" s="380">
        <v>20160340534</v>
      </c>
      <c r="H2498" s="380" t="s">
        <v>917</v>
      </c>
      <c r="I2498" s="393">
        <v>44791</v>
      </c>
      <c r="J2498" s="380"/>
    </row>
    <row r="2499" spans="1:10" s="383" customFormat="1" ht="24" x14ac:dyDescent="0.25">
      <c r="A2499" s="377" t="s">
        <v>2002</v>
      </c>
      <c r="B2499" s="377" t="s">
        <v>455</v>
      </c>
      <c r="C2499" s="380" t="s">
        <v>2205</v>
      </c>
      <c r="D2499" s="378" t="s">
        <v>5254</v>
      </c>
      <c r="E2499" s="379">
        <v>149500</v>
      </c>
      <c r="F2499" s="377" t="s">
        <v>5255</v>
      </c>
      <c r="G2499" s="380">
        <v>20487869105</v>
      </c>
      <c r="H2499" s="380" t="s">
        <v>917</v>
      </c>
      <c r="I2499" s="393">
        <v>44749</v>
      </c>
      <c r="J2499" s="380" t="s">
        <v>5256</v>
      </c>
    </row>
    <row r="2500" spans="1:10" s="383" customFormat="1" ht="72" x14ac:dyDescent="0.25">
      <c r="A2500" s="377" t="s">
        <v>2244</v>
      </c>
      <c r="B2500" s="377" t="s">
        <v>455</v>
      </c>
      <c r="C2500" s="380" t="s">
        <v>2205</v>
      </c>
      <c r="D2500" s="378" t="s">
        <v>2245</v>
      </c>
      <c r="E2500" s="379">
        <v>69753.2</v>
      </c>
      <c r="F2500" s="377" t="s">
        <v>2239</v>
      </c>
      <c r="G2500" s="380">
        <v>20397923381</v>
      </c>
      <c r="H2500" s="380" t="s">
        <v>917</v>
      </c>
      <c r="I2500" s="393">
        <v>44644</v>
      </c>
      <c r="J2500" s="380" t="s">
        <v>5256</v>
      </c>
    </row>
    <row r="2501" spans="1:10" s="383" customFormat="1" ht="72" x14ac:dyDescent="0.25">
      <c r="A2501" s="377" t="s">
        <v>2244</v>
      </c>
      <c r="B2501" s="377" t="s">
        <v>841</v>
      </c>
      <c r="C2501" s="380" t="s">
        <v>2205</v>
      </c>
      <c r="D2501" s="378" t="s">
        <v>5238</v>
      </c>
      <c r="E2501" s="379">
        <v>2474397.12</v>
      </c>
      <c r="F2501" s="377" t="s">
        <v>2239</v>
      </c>
      <c r="G2501" s="380">
        <v>20397923381</v>
      </c>
      <c r="H2501" s="380" t="s">
        <v>917</v>
      </c>
      <c r="I2501" s="393">
        <v>44587</v>
      </c>
      <c r="J2501" s="380" t="s">
        <v>5256</v>
      </c>
    </row>
    <row r="2502" spans="1:10" s="383" customFormat="1" ht="36" x14ac:dyDescent="0.25">
      <c r="A2502" s="377" t="s">
        <v>2002</v>
      </c>
      <c r="B2502" s="377" t="s">
        <v>5257</v>
      </c>
      <c r="C2502" s="380" t="s">
        <v>2205</v>
      </c>
      <c r="D2502" s="378" t="s">
        <v>5245</v>
      </c>
      <c r="E2502" s="379">
        <v>72000</v>
      </c>
      <c r="F2502" s="377" t="s">
        <v>5231</v>
      </c>
      <c r="G2502" s="380">
        <v>20605077545</v>
      </c>
      <c r="H2502" s="380" t="s">
        <v>917</v>
      </c>
      <c r="I2502" s="393">
        <v>44732</v>
      </c>
      <c r="J2502" s="380" t="s">
        <v>5256</v>
      </c>
    </row>
    <row r="2503" spans="1:10" s="383" customFormat="1" ht="48" x14ac:dyDescent="0.25">
      <c r="A2503" s="377" t="s">
        <v>2002</v>
      </c>
      <c r="B2503" s="377" t="s">
        <v>5258</v>
      </c>
      <c r="C2503" s="380" t="s">
        <v>2205</v>
      </c>
      <c r="D2503" s="378" t="s">
        <v>5259</v>
      </c>
      <c r="E2503" s="379">
        <v>38400</v>
      </c>
      <c r="F2503" s="377" t="s">
        <v>5231</v>
      </c>
      <c r="G2503" s="380">
        <v>20605077545</v>
      </c>
      <c r="H2503" s="380" t="s">
        <v>1998</v>
      </c>
      <c r="I2503" s="393">
        <v>44747</v>
      </c>
      <c r="J2503" s="380" t="s">
        <v>5256</v>
      </c>
    </row>
    <row r="2504" spans="1:10" s="383" customFormat="1" ht="13.5" x14ac:dyDescent="0.2">
      <c r="A2504" s="370" t="s">
        <v>292</v>
      </c>
      <c r="B2504" s="371"/>
      <c r="C2504" s="372"/>
      <c r="D2504" s="371"/>
      <c r="E2504" s="373"/>
      <c r="F2504" s="371"/>
      <c r="G2504" s="372"/>
      <c r="H2504" s="372"/>
      <c r="I2504" s="372"/>
      <c r="J2504" s="372"/>
    </row>
    <row r="2505" spans="1:10" s="383" customFormat="1" ht="24" x14ac:dyDescent="0.25">
      <c r="A2505" s="377" t="s">
        <v>2251</v>
      </c>
      <c r="B2505" s="377" t="s">
        <v>907</v>
      </c>
      <c r="C2505" s="380" t="s">
        <v>776</v>
      </c>
      <c r="D2505" s="378" t="s">
        <v>2252</v>
      </c>
      <c r="E2505" s="379" t="s">
        <v>2253</v>
      </c>
      <c r="F2505" s="377" t="s">
        <v>2254</v>
      </c>
      <c r="G2505" s="380"/>
      <c r="H2505" s="408">
        <v>44207</v>
      </c>
      <c r="I2505" s="382"/>
      <c r="J2505" s="380" t="s">
        <v>5256</v>
      </c>
    </row>
    <row r="2506" spans="1:10" s="383" customFormat="1" ht="24" x14ac:dyDescent="0.25">
      <c r="A2506" s="377" t="s">
        <v>2255</v>
      </c>
      <c r="B2506" s="377" t="s">
        <v>907</v>
      </c>
      <c r="C2506" s="380" t="s">
        <v>776</v>
      </c>
      <c r="D2506" s="378" t="s">
        <v>2256</v>
      </c>
      <c r="E2506" s="379" t="s">
        <v>2257</v>
      </c>
      <c r="F2506" s="377" t="s">
        <v>2258</v>
      </c>
      <c r="G2506" s="380"/>
      <c r="H2506" s="380" t="s">
        <v>2259</v>
      </c>
      <c r="I2506" s="382"/>
      <c r="J2506" s="380" t="s">
        <v>5256</v>
      </c>
    </row>
    <row r="2507" spans="1:10" s="383" customFormat="1" ht="24" x14ac:dyDescent="0.25">
      <c r="A2507" s="377" t="s">
        <v>2255</v>
      </c>
      <c r="B2507" s="377" t="s">
        <v>907</v>
      </c>
      <c r="C2507" s="380" t="s">
        <v>776</v>
      </c>
      <c r="D2507" s="378" t="s">
        <v>2256</v>
      </c>
      <c r="E2507" s="379" t="s">
        <v>2260</v>
      </c>
      <c r="F2507" s="377" t="s">
        <v>2261</v>
      </c>
      <c r="G2507" s="380"/>
      <c r="H2507" s="380" t="s">
        <v>2262</v>
      </c>
      <c r="I2507" s="382"/>
      <c r="J2507" s="380" t="s">
        <v>5256</v>
      </c>
    </row>
    <row r="2508" spans="1:10" s="383" customFormat="1" ht="24" x14ac:dyDescent="0.25">
      <c r="A2508" s="377" t="s">
        <v>2255</v>
      </c>
      <c r="B2508" s="377" t="s">
        <v>907</v>
      </c>
      <c r="C2508" s="380" t="s">
        <v>776</v>
      </c>
      <c r="D2508" s="378" t="s">
        <v>2256</v>
      </c>
      <c r="E2508" s="379" t="s">
        <v>2263</v>
      </c>
      <c r="F2508" s="377" t="s">
        <v>2264</v>
      </c>
      <c r="G2508" s="380"/>
      <c r="H2508" s="380" t="s">
        <v>2262</v>
      </c>
      <c r="I2508" s="382"/>
      <c r="J2508" s="380" t="s">
        <v>5256</v>
      </c>
    </row>
    <row r="2509" spans="1:10" s="383" customFormat="1" ht="24" x14ac:dyDescent="0.25">
      <c r="A2509" s="377" t="s">
        <v>2255</v>
      </c>
      <c r="B2509" s="377" t="s">
        <v>907</v>
      </c>
      <c r="C2509" s="380" t="s">
        <v>776</v>
      </c>
      <c r="D2509" s="378" t="s">
        <v>2256</v>
      </c>
      <c r="E2509" s="379" t="s">
        <v>2265</v>
      </c>
      <c r="F2509" s="377" t="s">
        <v>2266</v>
      </c>
      <c r="G2509" s="380"/>
      <c r="H2509" s="380" t="s">
        <v>2262</v>
      </c>
      <c r="I2509" s="382"/>
      <c r="J2509" s="380" t="s">
        <v>5256</v>
      </c>
    </row>
    <row r="2510" spans="1:10" s="383" customFormat="1" ht="24" x14ac:dyDescent="0.25">
      <c r="A2510" s="377" t="s">
        <v>2255</v>
      </c>
      <c r="B2510" s="377" t="s">
        <v>907</v>
      </c>
      <c r="C2510" s="380" t="s">
        <v>776</v>
      </c>
      <c r="D2510" s="378" t="s">
        <v>2256</v>
      </c>
      <c r="E2510" s="379" t="s">
        <v>2267</v>
      </c>
      <c r="F2510" s="377" t="s">
        <v>2268</v>
      </c>
      <c r="G2510" s="380"/>
      <c r="H2510" s="380" t="s">
        <v>2269</v>
      </c>
      <c r="I2510" s="382"/>
      <c r="J2510" s="380" t="s">
        <v>5256</v>
      </c>
    </row>
    <row r="2511" spans="1:10" s="383" customFormat="1" ht="24" x14ac:dyDescent="0.25">
      <c r="A2511" s="377" t="s">
        <v>2255</v>
      </c>
      <c r="B2511" s="377" t="s">
        <v>907</v>
      </c>
      <c r="C2511" s="380" t="s">
        <v>776</v>
      </c>
      <c r="D2511" s="378" t="s">
        <v>2256</v>
      </c>
      <c r="E2511" s="379" t="s">
        <v>2270</v>
      </c>
      <c r="F2511" s="377" t="s">
        <v>2271</v>
      </c>
      <c r="G2511" s="380"/>
      <c r="H2511" s="380" t="s">
        <v>2272</v>
      </c>
      <c r="I2511" s="382"/>
      <c r="J2511" s="380" t="s">
        <v>5256</v>
      </c>
    </row>
    <row r="2512" spans="1:10" s="383" customFormat="1" ht="24" x14ac:dyDescent="0.25">
      <c r="A2512" s="377" t="s">
        <v>2255</v>
      </c>
      <c r="B2512" s="377" t="s">
        <v>907</v>
      </c>
      <c r="C2512" s="380" t="s">
        <v>776</v>
      </c>
      <c r="D2512" s="378" t="s">
        <v>2256</v>
      </c>
      <c r="E2512" s="379" t="s">
        <v>2273</v>
      </c>
      <c r="F2512" s="377" t="s">
        <v>2274</v>
      </c>
      <c r="G2512" s="380"/>
      <c r="H2512" s="380" t="s">
        <v>2275</v>
      </c>
      <c r="I2512" s="382"/>
      <c r="J2512" s="380" t="s">
        <v>5256</v>
      </c>
    </row>
    <row r="2513" spans="1:10" s="383" customFormat="1" ht="24" x14ac:dyDescent="0.25">
      <c r="A2513" s="377" t="s">
        <v>2255</v>
      </c>
      <c r="B2513" s="377" t="s">
        <v>907</v>
      </c>
      <c r="C2513" s="380" t="s">
        <v>776</v>
      </c>
      <c r="D2513" s="378" t="s">
        <v>2256</v>
      </c>
      <c r="E2513" s="379" t="s">
        <v>2276</v>
      </c>
      <c r="F2513" s="377" t="s">
        <v>2277</v>
      </c>
      <c r="G2513" s="380"/>
      <c r="H2513" s="380" t="s">
        <v>2278</v>
      </c>
      <c r="I2513" s="382"/>
      <c r="J2513" s="380" t="s">
        <v>5256</v>
      </c>
    </row>
    <row r="2514" spans="1:10" s="383" customFormat="1" ht="24" x14ac:dyDescent="0.25">
      <c r="A2514" s="377" t="s">
        <v>2279</v>
      </c>
      <c r="B2514" s="377" t="s">
        <v>2280</v>
      </c>
      <c r="C2514" s="380" t="s">
        <v>776</v>
      </c>
      <c r="D2514" s="378" t="s">
        <v>2281</v>
      </c>
      <c r="E2514" s="379">
        <v>237000</v>
      </c>
      <c r="F2514" s="377" t="s">
        <v>2282</v>
      </c>
      <c r="G2514" s="380"/>
      <c r="H2514" s="380" t="s">
        <v>2283</v>
      </c>
      <c r="I2514" s="382"/>
      <c r="J2514" s="380" t="s">
        <v>5256</v>
      </c>
    </row>
    <row r="2515" spans="1:10" s="383" customFormat="1" ht="36" x14ac:dyDescent="0.25">
      <c r="A2515" s="377" t="s">
        <v>2284</v>
      </c>
      <c r="B2515" s="377" t="s">
        <v>2285</v>
      </c>
      <c r="C2515" s="380" t="s">
        <v>776</v>
      </c>
      <c r="D2515" s="378" t="s">
        <v>2286</v>
      </c>
      <c r="E2515" s="379">
        <v>168300</v>
      </c>
      <c r="F2515" s="377" t="s">
        <v>1975</v>
      </c>
      <c r="G2515" s="380"/>
      <c r="H2515" s="380" t="s">
        <v>2287</v>
      </c>
      <c r="I2515" s="382"/>
      <c r="J2515" s="380" t="s">
        <v>5260</v>
      </c>
    </row>
    <row r="2516" spans="1:10" s="383" customFormat="1" ht="36" x14ac:dyDescent="0.25">
      <c r="A2516" s="377" t="s">
        <v>5261</v>
      </c>
      <c r="B2516" s="377" t="s">
        <v>1045</v>
      </c>
      <c r="C2516" s="380" t="s">
        <v>776</v>
      </c>
      <c r="D2516" s="378" t="s">
        <v>2281</v>
      </c>
      <c r="E2516" s="379" t="s">
        <v>2289</v>
      </c>
      <c r="F2516" s="377" t="s">
        <v>2290</v>
      </c>
      <c r="G2516" s="380"/>
      <c r="H2516" s="380" t="s">
        <v>2291</v>
      </c>
      <c r="I2516" s="382"/>
      <c r="J2516" s="380" t="s">
        <v>5256</v>
      </c>
    </row>
    <row r="2517" spans="1:10" s="383" customFormat="1" ht="36" x14ac:dyDescent="0.25">
      <c r="A2517" s="377" t="s">
        <v>2292</v>
      </c>
      <c r="B2517" s="377" t="s">
        <v>907</v>
      </c>
      <c r="C2517" s="380" t="s">
        <v>684</v>
      </c>
      <c r="D2517" s="378" t="s">
        <v>2286</v>
      </c>
      <c r="E2517" s="379">
        <v>488904.79</v>
      </c>
      <c r="F2517" s="377" t="s">
        <v>2293</v>
      </c>
      <c r="G2517" s="380"/>
      <c r="H2517" s="380" t="s">
        <v>2294</v>
      </c>
      <c r="I2517" s="382"/>
      <c r="J2517" s="380" t="s">
        <v>5262</v>
      </c>
    </row>
    <row r="2518" spans="1:10" s="383" customFormat="1" ht="24" x14ac:dyDescent="0.25">
      <c r="A2518" s="377" t="s">
        <v>2295</v>
      </c>
      <c r="B2518" s="377" t="s">
        <v>1063</v>
      </c>
      <c r="C2518" s="380" t="s">
        <v>776</v>
      </c>
      <c r="D2518" s="378" t="s">
        <v>2296</v>
      </c>
      <c r="E2518" s="379">
        <v>145796.29999999999</v>
      </c>
      <c r="F2518" s="377" t="s">
        <v>2297</v>
      </c>
      <c r="G2518" s="380"/>
      <c r="H2518" s="380" t="s">
        <v>2298</v>
      </c>
      <c r="I2518" s="382"/>
      <c r="J2518" s="380" t="s">
        <v>5256</v>
      </c>
    </row>
    <row r="2519" spans="1:10" s="383" customFormat="1" ht="24" x14ac:dyDescent="0.25">
      <c r="A2519" s="377" t="s">
        <v>2299</v>
      </c>
      <c r="B2519" s="377" t="s">
        <v>1063</v>
      </c>
      <c r="C2519" s="380" t="s">
        <v>684</v>
      </c>
      <c r="D2519" s="378" t="s">
        <v>2300</v>
      </c>
      <c r="E2519" s="379" t="s">
        <v>2301</v>
      </c>
      <c r="F2519" s="377" t="s">
        <v>2302</v>
      </c>
      <c r="G2519" s="380"/>
      <c r="H2519" s="380" t="s">
        <v>2303</v>
      </c>
      <c r="I2519" s="382"/>
      <c r="J2519" s="380" t="s">
        <v>5256</v>
      </c>
    </row>
    <row r="2520" spans="1:10" s="383" customFormat="1" ht="24" x14ac:dyDescent="0.25">
      <c r="A2520" s="377" t="s">
        <v>2304</v>
      </c>
      <c r="B2520" s="377" t="s">
        <v>1063</v>
      </c>
      <c r="C2520" s="380" t="s">
        <v>776</v>
      </c>
      <c r="D2520" s="378" t="s">
        <v>2305</v>
      </c>
      <c r="E2520" s="379" t="s">
        <v>2306</v>
      </c>
      <c r="F2520" s="377" t="s">
        <v>2307</v>
      </c>
      <c r="G2520" s="380"/>
      <c r="H2520" s="380" t="s">
        <v>2308</v>
      </c>
      <c r="I2520" s="382"/>
      <c r="J2520" s="380" t="s">
        <v>5256</v>
      </c>
    </row>
    <row r="2521" spans="1:10" s="383" customFormat="1" ht="36" x14ac:dyDescent="0.25">
      <c r="A2521" s="377" t="s">
        <v>2309</v>
      </c>
      <c r="B2521" s="377" t="s">
        <v>1063</v>
      </c>
      <c r="C2521" s="380" t="s">
        <v>684</v>
      </c>
      <c r="D2521" s="378" t="s">
        <v>2310</v>
      </c>
      <c r="E2521" s="379" t="s">
        <v>2311</v>
      </c>
      <c r="F2521" s="377" t="s">
        <v>2312</v>
      </c>
      <c r="G2521" s="380"/>
      <c r="H2521" s="380" t="s">
        <v>2313</v>
      </c>
      <c r="I2521" s="382"/>
      <c r="J2521" s="380" t="s">
        <v>5256</v>
      </c>
    </row>
    <row r="2522" spans="1:10" s="383" customFormat="1" ht="36" x14ac:dyDescent="0.25">
      <c r="A2522" s="377" t="s">
        <v>2309</v>
      </c>
      <c r="B2522" s="377" t="s">
        <v>1063</v>
      </c>
      <c r="C2522" s="380" t="s">
        <v>684</v>
      </c>
      <c r="D2522" s="378" t="s">
        <v>2310</v>
      </c>
      <c r="E2522" s="379" t="s">
        <v>2314</v>
      </c>
      <c r="F2522" s="377" t="s">
        <v>2315</v>
      </c>
      <c r="G2522" s="380"/>
      <c r="H2522" s="380" t="s">
        <v>2313</v>
      </c>
      <c r="I2522" s="382"/>
      <c r="J2522" s="380" t="s">
        <v>5256</v>
      </c>
    </row>
    <row r="2523" spans="1:10" s="383" customFormat="1" ht="24" x14ac:dyDescent="0.25">
      <c r="A2523" s="377" t="s">
        <v>2309</v>
      </c>
      <c r="B2523" s="377" t="s">
        <v>1063</v>
      </c>
      <c r="C2523" s="380" t="s">
        <v>684</v>
      </c>
      <c r="D2523" s="378" t="s">
        <v>2310</v>
      </c>
      <c r="E2523" s="379" t="s">
        <v>2316</v>
      </c>
      <c r="F2523" s="377" t="s">
        <v>2317</v>
      </c>
      <c r="G2523" s="380"/>
      <c r="H2523" s="380" t="s">
        <v>2318</v>
      </c>
      <c r="I2523" s="382"/>
      <c r="J2523" s="380" t="s">
        <v>5256</v>
      </c>
    </row>
    <row r="2524" spans="1:10" s="383" customFormat="1" ht="24" x14ac:dyDescent="0.25">
      <c r="A2524" s="377" t="s">
        <v>2309</v>
      </c>
      <c r="B2524" s="377" t="s">
        <v>1063</v>
      </c>
      <c r="C2524" s="380" t="s">
        <v>684</v>
      </c>
      <c r="D2524" s="378" t="s">
        <v>2310</v>
      </c>
      <c r="E2524" s="379" t="s">
        <v>2319</v>
      </c>
      <c r="F2524" s="377" t="s">
        <v>2320</v>
      </c>
      <c r="G2524" s="380"/>
      <c r="H2524" s="380" t="s">
        <v>2321</v>
      </c>
      <c r="I2524" s="382"/>
      <c r="J2524" s="380" t="s">
        <v>5256</v>
      </c>
    </row>
    <row r="2525" spans="1:10" s="383" customFormat="1" ht="24" x14ac:dyDescent="0.25">
      <c r="A2525" s="377" t="s">
        <v>2309</v>
      </c>
      <c r="B2525" s="377" t="s">
        <v>1063</v>
      </c>
      <c r="C2525" s="380" t="s">
        <v>776</v>
      </c>
      <c r="D2525" s="378" t="s">
        <v>2310</v>
      </c>
      <c r="E2525" s="379" t="s">
        <v>2322</v>
      </c>
      <c r="F2525" s="377" t="s">
        <v>2323</v>
      </c>
      <c r="G2525" s="380"/>
      <c r="H2525" s="380" t="s">
        <v>2324</v>
      </c>
      <c r="I2525" s="382"/>
      <c r="J2525" s="380" t="s">
        <v>5256</v>
      </c>
    </row>
    <row r="2526" spans="1:10" s="383" customFormat="1" ht="24" x14ac:dyDescent="0.25">
      <c r="A2526" s="377" t="s">
        <v>2325</v>
      </c>
      <c r="B2526" s="377" t="s">
        <v>1063</v>
      </c>
      <c r="C2526" s="380" t="s">
        <v>776</v>
      </c>
      <c r="D2526" s="378" t="s">
        <v>2326</v>
      </c>
      <c r="E2526" s="379" t="s">
        <v>2327</v>
      </c>
      <c r="F2526" s="377" t="s">
        <v>2328</v>
      </c>
      <c r="G2526" s="380"/>
      <c r="H2526" s="380" t="s">
        <v>2329</v>
      </c>
      <c r="I2526" s="382"/>
      <c r="J2526" s="380" t="s">
        <v>5262</v>
      </c>
    </row>
    <row r="2527" spans="1:10" s="383" customFormat="1" ht="24" x14ac:dyDescent="0.25">
      <c r="A2527" s="377" t="s">
        <v>2330</v>
      </c>
      <c r="B2527" s="377" t="s">
        <v>1063</v>
      </c>
      <c r="C2527" s="380" t="s">
        <v>776</v>
      </c>
      <c r="D2527" s="378" t="s">
        <v>2296</v>
      </c>
      <c r="E2527" s="379" t="s">
        <v>2331</v>
      </c>
      <c r="F2527" s="377" t="s">
        <v>2332</v>
      </c>
      <c r="G2527" s="380"/>
      <c r="H2527" s="380" t="s">
        <v>2333</v>
      </c>
      <c r="I2527" s="382"/>
      <c r="J2527" s="380"/>
    </row>
    <row r="2528" spans="1:10" s="383" customFormat="1" ht="24" x14ac:dyDescent="0.25">
      <c r="A2528" s="377" t="s">
        <v>2334</v>
      </c>
      <c r="B2528" s="377" t="s">
        <v>936</v>
      </c>
      <c r="C2528" s="380" t="s">
        <v>776</v>
      </c>
      <c r="D2528" s="378" t="s">
        <v>2335</v>
      </c>
      <c r="E2528" s="379" t="s">
        <v>2336</v>
      </c>
      <c r="F2528" s="377" t="s">
        <v>2337</v>
      </c>
      <c r="G2528" s="380"/>
      <c r="H2528" s="380" t="s">
        <v>2338</v>
      </c>
      <c r="I2528" s="382"/>
      <c r="J2528" s="380" t="s">
        <v>5256</v>
      </c>
    </row>
    <row r="2529" spans="1:10" s="383" customFormat="1" ht="24" x14ac:dyDescent="0.25">
      <c r="A2529" s="377" t="s">
        <v>2304</v>
      </c>
      <c r="B2529" s="377" t="s">
        <v>1063</v>
      </c>
      <c r="C2529" s="380" t="s">
        <v>776</v>
      </c>
      <c r="D2529" s="378" t="s">
        <v>2339</v>
      </c>
      <c r="E2529" s="379" t="s">
        <v>2340</v>
      </c>
      <c r="F2529" s="377" t="s">
        <v>2307</v>
      </c>
      <c r="G2529" s="380"/>
      <c r="H2529" s="380" t="s">
        <v>2341</v>
      </c>
      <c r="I2529" s="382"/>
      <c r="J2529" s="380" t="s">
        <v>5256</v>
      </c>
    </row>
    <row r="2530" spans="1:10" s="383" customFormat="1" ht="24" x14ac:dyDescent="0.25">
      <c r="A2530" s="377" t="s">
        <v>2304</v>
      </c>
      <c r="B2530" s="377" t="s">
        <v>922</v>
      </c>
      <c r="C2530" s="380" t="s">
        <v>776</v>
      </c>
      <c r="D2530" s="378" t="s">
        <v>2342</v>
      </c>
      <c r="E2530" s="379" t="s">
        <v>2343</v>
      </c>
      <c r="F2530" s="377" t="s">
        <v>2344</v>
      </c>
      <c r="G2530" s="380"/>
      <c r="H2530" s="380" t="s">
        <v>2345</v>
      </c>
      <c r="I2530" s="382"/>
      <c r="J2530" s="380" t="s">
        <v>5256</v>
      </c>
    </row>
    <row r="2531" spans="1:10" s="383" customFormat="1" ht="24" x14ac:dyDescent="0.25">
      <c r="A2531" s="377" t="s">
        <v>2346</v>
      </c>
      <c r="B2531" s="377" t="s">
        <v>1063</v>
      </c>
      <c r="C2531" s="380" t="s">
        <v>776</v>
      </c>
      <c r="D2531" s="378" t="s">
        <v>2347</v>
      </c>
      <c r="E2531" s="379" t="s">
        <v>2348</v>
      </c>
      <c r="F2531" s="377" t="s">
        <v>2349</v>
      </c>
      <c r="G2531" s="380"/>
      <c r="H2531" s="380" t="s">
        <v>2350</v>
      </c>
      <c r="I2531" s="382"/>
      <c r="J2531" s="380" t="s">
        <v>5256</v>
      </c>
    </row>
    <row r="2532" spans="1:10" s="383" customFormat="1" ht="24" x14ac:dyDescent="0.25">
      <c r="A2532" s="377" t="s">
        <v>2351</v>
      </c>
      <c r="B2532" s="377" t="s">
        <v>1063</v>
      </c>
      <c r="C2532" s="380" t="s">
        <v>776</v>
      </c>
      <c r="D2532" s="378" t="s">
        <v>2352</v>
      </c>
      <c r="E2532" s="379" t="s">
        <v>2353</v>
      </c>
      <c r="F2532" s="377" t="s">
        <v>2354</v>
      </c>
      <c r="G2532" s="380"/>
      <c r="H2532" s="380" t="s">
        <v>2355</v>
      </c>
      <c r="I2532" s="382"/>
      <c r="J2532" s="380" t="s">
        <v>5256</v>
      </c>
    </row>
    <row r="2533" spans="1:10" s="383" customFormat="1" ht="24" x14ac:dyDescent="0.25">
      <c r="A2533" s="377" t="s">
        <v>2356</v>
      </c>
      <c r="B2533" s="377" t="s">
        <v>2357</v>
      </c>
      <c r="C2533" s="380" t="s">
        <v>776</v>
      </c>
      <c r="D2533" s="378">
        <v>1</v>
      </c>
      <c r="E2533" s="379">
        <v>137500</v>
      </c>
      <c r="F2533" s="377" t="s">
        <v>2358</v>
      </c>
      <c r="G2533" s="380"/>
      <c r="H2533" s="380"/>
      <c r="I2533" s="382"/>
      <c r="J2533" s="380" t="s">
        <v>5256</v>
      </c>
    </row>
    <row r="2534" spans="1:10" s="383" customFormat="1" ht="13.5" x14ac:dyDescent="0.25">
      <c r="A2534" s="377" t="s">
        <v>2359</v>
      </c>
      <c r="B2534" s="377" t="s">
        <v>2357</v>
      </c>
      <c r="C2534" s="380" t="s">
        <v>776</v>
      </c>
      <c r="D2534" s="867">
        <v>2</v>
      </c>
      <c r="E2534" s="379">
        <v>69000</v>
      </c>
      <c r="F2534" s="377" t="s">
        <v>2360</v>
      </c>
      <c r="G2534" s="380"/>
      <c r="H2534" s="380"/>
      <c r="I2534" s="382"/>
      <c r="J2534" s="380" t="s">
        <v>5256</v>
      </c>
    </row>
    <row r="2535" spans="1:10" s="383" customFormat="1" ht="13.5" x14ac:dyDescent="0.25">
      <c r="A2535" s="377" t="s">
        <v>2361</v>
      </c>
      <c r="B2535" s="377" t="s">
        <v>2357</v>
      </c>
      <c r="C2535" s="380" t="s">
        <v>776</v>
      </c>
      <c r="D2535" s="867"/>
      <c r="E2535" s="379">
        <v>237000</v>
      </c>
      <c r="F2535" s="377" t="s">
        <v>2362</v>
      </c>
      <c r="G2535" s="380"/>
      <c r="H2535" s="380"/>
      <c r="I2535" s="382"/>
      <c r="J2535" s="380" t="s">
        <v>5256</v>
      </c>
    </row>
    <row r="2536" spans="1:10" s="383" customFormat="1" ht="24" x14ac:dyDescent="0.25">
      <c r="A2536" s="377" t="s">
        <v>2363</v>
      </c>
      <c r="B2536" s="377" t="s">
        <v>2357</v>
      </c>
      <c r="C2536" s="380" t="s">
        <v>776</v>
      </c>
      <c r="D2536" s="378">
        <v>3</v>
      </c>
      <c r="E2536" s="379">
        <v>96000</v>
      </c>
      <c r="F2536" s="377" t="s">
        <v>2364</v>
      </c>
      <c r="G2536" s="380"/>
      <c r="H2536" s="380"/>
      <c r="I2536" s="382"/>
      <c r="J2536" s="380" t="s">
        <v>5256</v>
      </c>
    </row>
    <row r="2537" spans="1:10" s="383" customFormat="1" ht="36" x14ac:dyDescent="0.25">
      <c r="A2537" s="377" t="s">
        <v>2365</v>
      </c>
      <c r="B2537" s="377" t="s">
        <v>2357</v>
      </c>
      <c r="C2537" s="380" t="s">
        <v>776</v>
      </c>
      <c r="D2537" s="378">
        <v>4</v>
      </c>
      <c r="E2537" s="379">
        <v>168300</v>
      </c>
      <c r="F2537" s="377" t="s">
        <v>2366</v>
      </c>
      <c r="G2537" s="380"/>
      <c r="H2537" s="380"/>
      <c r="I2537" s="382"/>
      <c r="J2537" s="380" t="s">
        <v>5256</v>
      </c>
    </row>
    <row r="2538" spans="1:10" s="383" customFormat="1" ht="24" x14ac:dyDescent="0.25">
      <c r="A2538" s="377" t="s">
        <v>2367</v>
      </c>
      <c r="B2538" s="377" t="s">
        <v>2357</v>
      </c>
      <c r="C2538" s="380" t="s">
        <v>776</v>
      </c>
      <c r="D2538" s="378">
        <v>5</v>
      </c>
      <c r="E2538" s="379">
        <v>98000</v>
      </c>
      <c r="F2538" s="377" t="s">
        <v>2358</v>
      </c>
      <c r="G2538" s="380"/>
      <c r="H2538" s="380"/>
      <c r="I2538" s="382"/>
      <c r="J2538" s="380" t="s">
        <v>5256</v>
      </c>
    </row>
    <row r="2539" spans="1:10" s="383" customFormat="1" ht="24" x14ac:dyDescent="0.25">
      <c r="A2539" s="377" t="s">
        <v>2368</v>
      </c>
      <c r="B2539" s="377" t="s">
        <v>2357</v>
      </c>
      <c r="C2539" s="380" t="s">
        <v>776</v>
      </c>
      <c r="D2539" s="378">
        <v>6</v>
      </c>
      <c r="E2539" s="379">
        <v>93000</v>
      </c>
      <c r="F2539" s="377" t="s">
        <v>2369</v>
      </c>
      <c r="G2539" s="380"/>
      <c r="H2539" s="380"/>
      <c r="I2539" s="382"/>
      <c r="J2539" s="380" t="s">
        <v>5256</v>
      </c>
    </row>
    <row r="2540" spans="1:10" s="383" customFormat="1" ht="13.5" x14ac:dyDescent="0.25">
      <c r="A2540" s="377" t="s">
        <v>2370</v>
      </c>
      <c r="B2540" s="377" t="s">
        <v>2357</v>
      </c>
      <c r="C2540" s="380" t="s">
        <v>776</v>
      </c>
      <c r="D2540" s="378">
        <v>7</v>
      </c>
      <c r="E2540" s="379">
        <v>99000</v>
      </c>
      <c r="F2540" s="377" t="s">
        <v>2360</v>
      </c>
      <c r="G2540" s="380"/>
      <c r="H2540" s="380"/>
      <c r="I2540" s="382"/>
      <c r="J2540" s="380" t="s">
        <v>5256</v>
      </c>
    </row>
    <row r="2541" spans="1:10" s="383" customFormat="1" ht="36" x14ac:dyDescent="0.25">
      <c r="A2541" s="377" t="s">
        <v>2371</v>
      </c>
      <c r="B2541" s="377" t="s">
        <v>2357</v>
      </c>
      <c r="C2541" s="380" t="s">
        <v>776</v>
      </c>
      <c r="D2541" s="867">
        <v>8</v>
      </c>
      <c r="E2541" s="379">
        <v>76500</v>
      </c>
      <c r="F2541" s="377" t="s">
        <v>2372</v>
      </c>
      <c r="G2541" s="380"/>
      <c r="H2541" s="380"/>
      <c r="I2541" s="382"/>
      <c r="J2541" s="380" t="s">
        <v>5256</v>
      </c>
    </row>
    <row r="2542" spans="1:10" s="383" customFormat="1" ht="36" x14ac:dyDescent="0.25">
      <c r="A2542" s="377" t="s">
        <v>2373</v>
      </c>
      <c r="B2542" s="377" t="s">
        <v>2357</v>
      </c>
      <c r="C2542" s="380" t="s">
        <v>776</v>
      </c>
      <c r="D2542" s="867"/>
      <c r="E2542" s="379">
        <v>42756</v>
      </c>
      <c r="F2542" s="377" t="s">
        <v>2374</v>
      </c>
      <c r="G2542" s="380"/>
      <c r="H2542" s="380"/>
      <c r="I2542" s="382"/>
      <c r="J2542" s="380" t="s">
        <v>5256</v>
      </c>
    </row>
    <row r="2543" spans="1:10" s="383" customFormat="1" ht="13.5" x14ac:dyDescent="0.25">
      <c r="A2543" s="377" t="s">
        <v>2375</v>
      </c>
      <c r="B2543" s="377" t="s">
        <v>2357</v>
      </c>
      <c r="C2543" s="380" t="s">
        <v>776</v>
      </c>
      <c r="D2543" s="867"/>
      <c r="E2543" s="379">
        <v>140780.01</v>
      </c>
      <c r="F2543" s="377" t="s">
        <v>2376</v>
      </c>
      <c r="G2543" s="380"/>
      <c r="H2543" s="380"/>
      <c r="I2543" s="382"/>
      <c r="J2543" s="380" t="s">
        <v>5256</v>
      </c>
    </row>
    <row r="2544" spans="1:10" s="383" customFormat="1" ht="36" x14ac:dyDescent="0.25">
      <c r="A2544" s="377" t="s">
        <v>2371</v>
      </c>
      <c r="B2544" s="377" t="s">
        <v>2357</v>
      </c>
      <c r="C2544" s="380" t="s">
        <v>776</v>
      </c>
      <c r="D2544" s="867"/>
      <c r="E2544" s="379">
        <v>38250</v>
      </c>
      <c r="F2544" s="377" t="s">
        <v>2372</v>
      </c>
      <c r="G2544" s="380"/>
      <c r="H2544" s="380"/>
      <c r="I2544" s="382"/>
      <c r="J2544" s="380" t="s">
        <v>5256</v>
      </c>
    </row>
    <row r="2545" spans="1:10" s="383" customFormat="1" ht="13.5" x14ac:dyDescent="0.25">
      <c r="A2545" s="377" t="s">
        <v>2377</v>
      </c>
      <c r="B2545" s="377" t="s">
        <v>2357</v>
      </c>
      <c r="C2545" s="380" t="s">
        <v>776</v>
      </c>
      <c r="D2545" s="867"/>
      <c r="E2545" s="379">
        <v>44480</v>
      </c>
      <c r="F2545" s="377" t="s">
        <v>2378</v>
      </c>
      <c r="G2545" s="380"/>
      <c r="H2545" s="380"/>
      <c r="I2545" s="382"/>
      <c r="J2545" s="380" t="s">
        <v>5256</v>
      </c>
    </row>
    <row r="2546" spans="1:10" s="383" customFormat="1" ht="13.5" x14ac:dyDescent="0.2">
      <c r="A2546" s="377" t="s">
        <v>2379</v>
      </c>
      <c r="B2546" s="377" t="s">
        <v>2357</v>
      </c>
      <c r="C2546" s="380" t="s">
        <v>776</v>
      </c>
      <c r="D2546" s="867"/>
      <c r="E2546" s="379">
        <v>63700</v>
      </c>
      <c r="F2546" s="377" t="s">
        <v>2380</v>
      </c>
      <c r="G2546" s="380"/>
      <c r="H2546" s="380"/>
      <c r="I2546" s="382"/>
      <c r="J2546" s="429"/>
    </row>
    <row r="2547" spans="1:10" s="383" customFormat="1" ht="13.5" x14ac:dyDescent="0.25">
      <c r="A2547" s="377" t="s">
        <v>2381</v>
      </c>
      <c r="B2547" s="377" t="s">
        <v>2357</v>
      </c>
      <c r="C2547" s="380" t="s">
        <v>776</v>
      </c>
      <c r="D2547" s="378">
        <v>9</v>
      </c>
      <c r="E2547" s="379">
        <v>197600</v>
      </c>
      <c r="F2547" s="377" t="s">
        <v>2382</v>
      </c>
      <c r="G2547" s="380"/>
      <c r="H2547" s="380"/>
      <c r="I2547" s="382"/>
      <c r="J2547" s="380"/>
    </row>
    <row r="2548" spans="1:10" s="383" customFormat="1" ht="24" x14ac:dyDescent="0.25">
      <c r="A2548" s="377" t="s">
        <v>2383</v>
      </c>
      <c r="B2548" s="377" t="s">
        <v>2357</v>
      </c>
      <c r="C2548" s="380" t="s">
        <v>776</v>
      </c>
      <c r="D2548" s="378">
        <v>10</v>
      </c>
      <c r="E2548" s="379">
        <v>308000</v>
      </c>
      <c r="F2548" s="377" t="s">
        <v>2369</v>
      </c>
      <c r="G2548" s="380"/>
      <c r="H2548" s="380"/>
      <c r="I2548" s="382"/>
      <c r="J2548" s="380"/>
    </row>
    <row r="2549" spans="1:10" s="383" customFormat="1" ht="24" x14ac:dyDescent="0.25">
      <c r="A2549" s="377" t="s">
        <v>2384</v>
      </c>
      <c r="B2549" s="377" t="s">
        <v>2357</v>
      </c>
      <c r="C2549" s="380" t="s">
        <v>776</v>
      </c>
      <c r="D2549" s="378">
        <v>11</v>
      </c>
      <c r="E2549" s="379">
        <v>73450</v>
      </c>
      <c r="F2549" s="377" t="s">
        <v>2385</v>
      </c>
      <c r="G2549" s="380"/>
      <c r="H2549" s="380"/>
      <c r="I2549" s="382"/>
      <c r="J2549" s="380"/>
    </row>
    <row r="2550" spans="1:10" s="383" customFormat="1" ht="13.5" x14ac:dyDescent="0.25">
      <c r="A2550" s="377" t="s">
        <v>2386</v>
      </c>
      <c r="B2550" s="377" t="s">
        <v>2357</v>
      </c>
      <c r="C2550" s="380" t="s">
        <v>776</v>
      </c>
      <c r="D2550" s="378">
        <v>12</v>
      </c>
      <c r="E2550" s="379">
        <v>294763.55</v>
      </c>
      <c r="F2550" s="377" t="s">
        <v>2307</v>
      </c>
      <c r="G2550" s="380"/>
      <c r="H2550" s="380"/>
      <c r="I2550" s="382"/>
      <c r="J2550" s="380"/>
    </row>
    <row r="2551" spans="1:10" s="383" customFormat="1" ht="13.5" x14ac:dyDescent="0.25">
      <c r="A2551" s="377" t="s">
        <v>2387</v>
      </c>
      <c r="B2551" s="377" t="s">
        <v>2357</v>
      </c>
      <c r="C2551" s="380" t="s">
        <v>776</v>
      </c>
      <c r="D2551" s="378">
        <v>13</v>
      </c>
      <c r="E2551" s="379">
        <v>145796.29999999999</v>
      </c>
      <c r="F2551" s="377" t="s">
        <v>2388</v>
      </c>
      <c r="G2551" s="380"/>
      <c r="H2551" s="380"/>
      <c r="I2551" s="382"/>
      <c r="J2551" s="380"/>
    </row>
    <row r="2552" spans="1:10" s="383" customFormat="1" ht="24" x14ac:dyDescent="0.25">
      <c r="A2552" s="377" t="s">
        <v>2389</v>
      </c>
      <c r="B2552" s="377" t="s">
        <v>2357</v>
      </c>
      <c r="C2552" s="380" t="s">
        <v>776</v>
      </c>
      <c r="D2552" s="378">
        <v>14</v>
      </c>
      <c r="E2552" s="379">
        <v>78000</v>
      </c>
      <c r="F2552" s="377" t="s">
        <v>2358</v>
      </c>
      <c r="G2552" s="380"/>
      <c r="H2552" s="380"/>
      <c r="I2552" s="382"/>
      <c r="J2552" s="380"/>
    </row>
    <row r="2553" spans="1:10" s="383" customFormat="1" ht="13.5" x14ac:dyDescent="0.25">
      <c r="A2553" s="377" t="s">
        <v>2375</v>
      </c>
      <c r="B2553" s="377" t="s">
        <v>2357</v>
      </c>
      <c r="C2553" s="380" t="s">
        <v>776</v>
      </c>
      <c r="D2553" s="867">
        <v>15</v>
      </c>
      <c r="E2553" s="379">
        <v>120108.89</v>
      </c>
      <c r="F2553" s="377" t="s">
        <v>2376</v>
      </c>
      <c r="G2553" s="380"/>
      <c r="H2553" s="380"/>
      <c r="I2553" s="382"/>
      <c r="J2553" s="380" t="s">
        <v>5049</v>
      </c>
    </row>
    <row r="2554" spans="1:10" s="383" customFormat="1" ht="36" x14ac:dyDescent="0.25">
      <c r="A2554" s="377" t="s">
        <v>2390</v>
      </c>
      <c r="B2554" s="377" t="s">
        <v>2357</v>
      </c>
      <c r="C2554" s="380" t="s">
        <v>776</v>
      </c>
      <c r="D2554" s="867"/>
      <c r="E2554" s="379">
        <v>53040</v>
      </c>
      <c r="F2554" s="377" t="s">
        <v>2391</v>
      </c>
      <c r="G2554" s="380"/>
      <c r="H2554" s="380"/>
      <c r="I2554" s="382"/>
      <c r="J2554" s="380"/>
    </row>
    <row r="2555" spans="1:10" s="383" customFormat="1" ht="36" x14ac:dyDescent="0.25">
      <c r="A2555" s="377" t="s">
        <v>2392</v>
      </c>
      <c r="B2555" s="377" t="s">
        <v>2357</v>
      </c>
      <c r="C2555" s="380" t="s">
        <v>776</v>
      </c>
      <c r="D2555" s="867"/>
      <c r="E2555" s="379">
        <v>54972</v>
      </c>
      <c r="F2555" s="377" t="s">
        <v>2374</v>
      </c>
      <c r="G2555" s="380"/>
      <c r="H2555" s="380"/>
      <c r="I2555" s="382"/>
      <c r="J2555" s="380"/>
    </row>
    <row r="2556" spans="1:10" s="383" customFormat="1" ht="24" x14ac:dyDescent="0.25">
      <c r="A2556" s="377" t="s">
        <v>2393</v>
      </c>
      <c r="B2556" s="377" t="s">
        <v>2357</v>
      </c>
      <c r="C2556" s="380" t="s">
        <v>776</v>
      </c>
      <c r="D2556" s="867"/>
      <c r="E2556" s="379">
        <v>40730</v>
      </c>
      <c r="F2556" s="377" t="s">
        <v>2394</v>
      </c>
      <c r="G2556" s="380"/>
      <c r="H2556" s="380"/>
      <c r="I2556" s="382"/>
      <c r="J2556" s="380"/>
    </row>
    <row r="2557" spans="1:10" s="383" customFormat="1" ht="13.5" x14ac:dyDescent="0.25">
      <c r="A2557" s="377" t="s">
        <v>2395</v>
      </c>
      <c r="B2557" s="377" t="s">
        <v>2357</v>
      </c>
      <c r="C2557" s="380" t="s">
        <v>776</v>
      </c>
      <c r="D2557" s="867"/>
      <c r="E2557" s="379">
        <v>49000</v>
      </c>
      <c r="F2557" s="377" t="s">
        <v>2380</v>
      </c>
      <c r="G2557" s="380"/>
      <c r="H2557" s="380"/>
      <c r="I2557" s="382"/>
      <c r="J2557" s="380"/>
    </row>
    <row r="2558" spans="1:10" s="383" customFormat="1" ht="13.5" x14ac:dyDescent="0.25">
      <c r="A2558" s="377" t="s">
        <v>2370</v>
      </c>
      <c r="B2558" s="377" t="s">
        <v>2357</v>
      </c>
      <c r="C2558" s="380" t="s">
        <v>776</v>
      </c>
      <c r="D2558" s="378">
        <v>16</v>
      </c>
      <c r="E2558" s="379">
        <v>268800</v>
      </c>
      <c r="F2558" s="377" t="s">
        <v>2396</v>
      </c>
      <c r="G2558" s="380"/>
      <c r="H2558" s="380"/>
      <c r="I2558" s="382"/>
      <c r="J2558" s="380"/>
    </row>
    <row r="2559" spans="1:10" s="383" customFormat="1" ht="13.5" x14ac:dyDescent="0.25">
      <c r="A2559" s="377" t="s">
        <v>2397</v>
      </c>
      <c r="B2559" s="377" t="s">
        <v>2357</v>
      </c>
      <c r="C2559" s="380" t="s">
        <v>776</v>
      </c>
      <c r="D2559" s="378">
        <v>17</v>
      </c>
      <c r="E2559" s="379">
        <v>49897.21</v>
      </c>
      <c r="F2559" s="377" t="s">
        <v>2398</v>
      </c>
      <c r="G2559" s="380"/>
      <c r="H2559" s="380"/>
      <c r="I2559" s="382"/>
      <c r="J2559" s="380"/>
    </row>
    <row r="2560" spans="1:10" s="383" customFormat="1" ht="24" x14ac:dyDescent="0.25">
      <c r="A2560" s="377" t="s">
        <v>2399</v>
      </c>
      <c r="B2560" s="377" t="s">
        <v>2357</v>
      </c>
      <c r="C2560" s="380" t="s">
        <v>776</v>
      </c>
      <c r="D2560" s="378">
        <v>18</v>
      </c>
      <c r="E2560" s="379">
        <v>147000</v>
      </c>
      <c r="F2560" s="377" t="s">
        <v>2400</v>
      </c>
      <c r="G2560" s="380"/>
      <c r="H2560" s="380"/>
      <c r="I2560" s="382"/>
      <c r="J2560" s="380"/>
    </row>
    <row r="2561" spans="1:10" s="383" customFormat="1" ht="13.5" x14ac:dyDescent="0.25">
      <c r="A2561" s="377" t="s">
        <v>2401</v>
      </c>
      <c r="B2561" s="377" t="s">
        <v>2357</v>
      </c>
      <c r="C2561" s="380" t="s">
        <v>776</v>
      </c>
      <c r="D2561" s="378">
        <v>19</v>
      </c>
      <c r="E2561" s="379"/>
      <c r="F2561" s="377"/>
      <c r="G2561" s="380"/>
      <c r="H2561" s="380"/>
      <c r="I2561" s="382"/>
      <c r="J2561" s="380"/>
    </row>
    <row r="2562" spans="1:10" s="383" customFormat="1" ht="13.5" x14ac:dyDescent="0.25">
      <c r="A2562" s="377" t="s">
        <v>2386</v>
      </c>
      <c r="B2562" s="377" t="s">
        <v>2357</v>
      </c>
      <c r="C2562" s="380" t="s">
        <v>776</v>
      </c>
      <c r="D2562" s="378">
        <v>20</v>
      </c>
      <c r="E2562" s="379">
        <v>294763.55</v>
      </c>
      <c r="F2562" s="377" t="s">
        <v>2307</v>
      </c>
      <c r="G2562" s="380"/>
      <c r="H2562" s="380"/>
      <c r="I2562" s="382"/>
      <c r="J2562" s="380"/>
    </row>
    <row r="2563" spans="1:10" s="383" customFormat="1" ht="36" x14ac:dyDescent="0.25">
      <c r="A2563" s="377" t="s">
        <v>2402</v>
      </c>
      <c r="B2563" s="377" t="s">
        <v>2357</v>
      </c>
      <c r="C2563" s="380" t="s">
        <v>776</v>
      </c>
      <c r="D2563" s="378">
        <v>21</v>
      </c>
      <c r="E2563" s="379">
        <v>67332</v>
      </c>
      <c r="F2563" s="377" t="s">
        <v>2403</v>
      </c>
      <c r="G2563" s="380"/>
      <c r="H2563" s="380"/>
      <c r="I2563" s="382"/>
      <c r="J2563" s="380"/>
    </row>
    <row r="2564" spans="1:10" s="383" customFormat="1" ht="24" x14ac:dyDescent="0.25">
      <c r="A2564" s="377" t="s">
        <v>2404</v>
      </c>
      <c r="B2564" s="377" t="s">
        <v>2357</v>
      </c>
      <c r="C2564" s="380" t="s">
        <v>776</v>
      </c>
      <c r="D2564" s="378">
        <v>22</v>
      </c>
      <c r="E2564" s="379">
        <v>34000</v>
      </c>
      <c r="F2564" s="377" t="s">
        <v>2369</v>
      </c>
      <c r="G2564" s="380"/>
      <c r="H2564" s="380"/>
      <c r="I2564" s="382"/>
      <c r="J2564" s="380"/>
    </row>
    <row r="2565" spans="1:10" s="383" customFormat="1" ht="13.5" x14ac:dyDescent="0.25">
      <c r="A2565" s="377" t="s">
        <v>2368</v>
      </c>
      <c r="B2565" s="377" t="s">
        <v>2357</v>
      </c>
      <c r="C2565" s="380" t="s">
        <v>776</v>
      </c>
      <c r="D2565" s="378">
        <v>23</v>
      </c>
      <c r="E2565" s="379">
        <v>90000</v>
      </c>
      <c r="F2565" s="377" t="s">
        <v>2349</v>
      </c>
      <c r="G2565" s="380"/>
      <c r="H2565" s="380"/>
      <c r="I2565" s="382"/>
      <c r="J2565" s="380"/>
    </row>
    <row r="2566" spans="1:10" s="383" customFormat="1" ht="13.5" x14ac:dyDescent="0.25">
      <c r="A2566" s="377" t="s">
        <v>2405</v>
      </c>
      <c r="B2566" s="377" t="s">
        <v>2357</v>
      </c>
      <c r="C2566" s="380" t="s">
        <v>776</v>
      </c>
      <c r="D2566" s="867">
        <v>24</v>
      </c>
      <c r="E2566" s="379">
        <v>64500</v>
      </c>
      <c r="F2566" s="377" t="s">
        <v>2362</v>
      </c>
      <c r="G2566" s="380"/>
      <c r="H2566" s="380"/>
      <c r="I2566" s="382"/>
      <c r="J2566" s="380"/>
    </row>
    <row r="2567" spans="1:10" s="383" customFormat="1" ht="13.5" x14ac:dyDescent="0.25">
      <c r="A2567" s="377" t="s">
        <v>2406</v>
      </c>
      <c r="B2567" s="377" t="s">
        <v>2357</v>
      </c>
      <c r="C2567" s="380" t="s">
        <v>776</v>
      </c>
      <c r="D2567" s="867"/>
      <c r="E2567" s="379">
        <v>125000</v>
      </c>
      <c r="F2567" s="377" t="s">
        <v>2396</v>
      </c>
      <c r="G2567" s="380"/>
      <c r="H2567" s="380"/>
      <c r="I2567" s="382"/>
      <c r="J2567" s="380"/>
    </row>
    <row r="2568" spans="1:10" s="383" customFormat="1" ht="13.5" x14ac:dyDescent="0.25">
      <c r="A2568" s="377" t="s">
        <v>2407</v>
      </c>
      <c r="B2568" s="377" t="s">
        <v>2357</v>
      </c>
      <c r="C2568" s="380" t="s">
        <v>776</v>
      </c>
      <c r="D2568" s="867"/>
      <c r="E2568" s="379">
        <v>276000</v>
      </c>
      <c r="F2568" s="377" t="s">
        <v>2396</v>
      </c>
      <c r="G2568" s="380"/>
      <c r="H2568" s="380"/>
      <c r="I2568" s="382"/>
      <c r="J2568" s="380"/>
    </row>
    <row r="2569" spans="1:10" s="383" customFormat="1" ht="48" x14ac:dyDescent="0.25">
      <c r="A2569" s="377" t="s">
        <v>2408</v>
      </c>
      <c r="B2569" s="377" t="s">
        <v>2357</v>
      </c>
      <c r="C2569" s="380" t="s">
        <v>776</v>
      </c>
      <c r="D2569" s="378">
        <v>25</v>
      </c>
      <c r="E2569" s="379">
        <v>43600</v>
      </c>
      <c r="F2569" s="377" t="s">
        <v>2409</v>
      </c>
      <c r="G2569" s="380"/>
      <c r="H2569" s="380"/>
      <c r="I2569" s="382"/>
      <c r="J2569" s="380"/>
    </row>
    <row r="2570" spans="1:10" s="383" customFormat="1" ht="24" x14ac:dyDescent="0.25">
      <c r="A2570" s="377" t="s">
        <v>2395</v>
      </c>
      <c r="B2570" s="377" t="s">
        <v>2357</v>
      </c>
      <c r="C2570" s="380" t="s">
        <v>776</v>
      </c>
      <c r="D2570" s="378">
        <v>26</v>
      </c>
      <c r="E2570" s="379">
        <v>58800</v>
      </c>
      <c r="F2570" s="377" t="s">
        <v>2394</v>
      </c>
      <c r="G2570" s="380"/>
      <c r="H2570" s="380"/>
      <c r="I2570" s="382"/>
      <c r="J2570" s="380"/>
    </row>
    <row r="2571" spans="1:10" s="383" customFormat="1" ht="13.5" x14ac:dyDescent="0.25">
      <c r="A2571" s="377" t="s">
        <v>2375</v>
      </c>
      <c r="B2571" s="377" t="s">
        <v>2357</v>
      </c>
      <c r="C2571" s="380" t="s">
        <v>776</v>
      </c>
      <c r="D2571" s="867">
        <v>27</v>
      </c>
      <c r="E2571" s="379">
        <v>68089.27</v>
      </c>
      <c r="F2571" s="377" t="s">
        <v>2376</v>
      </c>
      <c r="G2571" s="380"/>
      <c r="H2571" s="380"/>
      <c r="I2571" s="382"/>
      <c r="J2571" s="380"/>
    </row>
    <row r="2572" spans="1:10" s="383" customFormat="1" ht="13.5" x14ac:dyDescent="0.25">
      <c r="A2572" s="377" t="s">
        <v>2375</v>
      </c>
      <c r="B2572" s="377" t="s">
        <v>2357</v>
      </c>
      <c r="C2572" s="380" t="s">
        <v>776</v>
      </c>
      <c r="D2572" s="867"/>
      <c r="E2572" s="379">
        <v>81667.839999999997</v>
      </c>
      <c r="F2572" s="377" t="s">
        <v>2376</v>
      </c>
      <c r="G2572" s="380"/>
      <c r="H2572" s="380"/>
      <c r="I2572" s="382"/>
      <c r="J2572" s="380"/>
    </row>
    <row r="2573" spans="1:10" s="383" customFormat="1" ht="24" x14ac:dyDescent="0.25">
      <c r="A2573" s="377" t="s">
        <v>2404</v>
      </c>
      <c r="B2573" s="377" t="s">
        <v>2357</v>
      </c>
      <c r="C2573" s="380" t="s">
        <v>776</v>
      </c>
      <c r="D2573" s="378">
        <v>28</v>
      </c>
      <c r="E2573" s="379">
        <v>85000</v>
      </c>
      <c r="F2573" s="377" t="s">
        <v>2369</v>
      </c>
      <c r="G2573" s="380"/>
      <c r="H2573" s="380"/>
      <c r="I2573" s="382"/>
      <c r="J2573" s="380"/>
    </row>
    <row r="2574" spans="1:10" s="383" customFormat="1" ht="13.5" x14ac:dyDescent="0.25">
      <c r="A2574" s="377" t="s">
        <v>2410</v>
      </c>
      <c r="B2574" s="377" t="s">
        <v>2357</v>
      </c>
      <c r="C2574" s="380" t="s">
        <v>776</v>
      </c>
      <c r="D2574" s="867">
        <v>29</v>
      </c>
      <c r="E2574" s="379">
        <v>320000</v>
      </c>
      <c r="F2574" s="377" t="s">
        <v>2411</v>
      </c>
      <c r="G2574" s="380"/>
      <c r="H2574" s="380"/>
      <c r="I2574" s="382"/>
      <c r="J2574" s="380"/>
    </row>
    <row r="2575" spans="1:10" s="383" customFormat="1" ht="13.5" x14ac:dyDescent="0.25">
      <c r="A2575" s="377" t="s">
        <v>2412</v>
      </c>
      <c r="B2575" s="377" t="s">
        <v>2357</v>
      </c>
      <c r="C2575" s="380" t="s">
        <v>776</v>
      </c>
      <c r="D2575" s="867"/>
      <c r="E2575" s="379">
        <v>79500</v>
      </c>
      <c r="F2575" s="377" t="s">
        <v>2411</v>
      </c>
      <c r="G2575" s="380"/>
      <c r="H2575" s="380"/>
      <c r="I2575" s="382"/>
      <c r="J2575" s="380" t="s">
        <v>5049</v>
      </c>
    </row>
    <row r="2576" spans="1:10" s="383" customFormat="1" ht="36" x14ac:dyDescent="0.25">
      <c r="A2576" s="377" t="s">
        <v>2413</v>
      </c>
      <c r="B2576" s="377" t="s">
        <v>2357</v>
      </c>
      <c r="C2576" s="380" t="s">
        <v>776</v>
      </c>
      <c r="D2576" s="867">
        <v>30</v>
      </c>
      <c r="E2576" s="379">
        <v>149850</v>
      </c>
      <c r="F2576" s="377" t="s">
        <v>2414</v>
      </c>
      <c r="G2576" s="380"/>
      <c r="H2576" s="380"/>
      <c r="I2576" s="382"/>
      <c r="J2576" s="380" t="s">
        <v>5049</v>
      </c>
    </row>
    <row r="2577" spans="1:10" s="383" customFormat="1" ht="13.5" x14ac:dyDescent="0.25">
      <c r="A2577" s="377" t="s">
        <v>2415</v>
      </c>
      <c r="B2577" s="377" t="s">
        <v>2357</v>
      </c>
      <c r="C2577" s="380" t="s">
        <v>776</v>
      </c>
      <c r="D2577" s="867"/>
      <c r="E2577" s="379">
        <v>55500</v>
      </c>
      <c r="F2577" s="377" t="s">
        <v>2416</v>
      </c>
      <c r="G2577" s="380"/>
      <c r="H2577" s="380"/>
      <c r="I2577" s="382"/>
      <c r="J2577" s="380" t="s">
        <v>5049</v>
      </c>
    </row>
    <row r="2578" spans="1:10" s="383" customFormat="1" ht="24" x14ac:dyDescent="0.25">
      <c r="A2578" s="377" t="s">
        <v>2365</v>
      </c>
      <c r="B2578" s="377" t="s">
        <v>2357</v>
      </c>
      <c r="C2578" s="380" t="s">
        <v>776</v>
      </c>
      <c r="D2578" s="867"/>
      <c r="E2578" s="379">
        <v>60410</v>
      </c>
      <c r="F2578" s="377" t="s">
        <v>2417</v>
      </c>
      <c r="G2578" s="380"/>
      <c r="H2578" s="380"/>
      <c r="I2578" s="382"/>
      <c r="J2578" s="380"/>
    </row>
    <row r="2579" spans="1:10" s="383" customFormat="1" ht="24" x14ac:dyDescent="0.25">
      <c r="A2579" s="377" t="s">
        <v>2368</v>
      </c>
      <c r="B2579" s="377" t="s">
        <v>2357</v>
      </c>
      <c r="C2579" s="380" t="s">
        <v>776</v>
      </c>
      <c r="D2579" s="867"/>
      <c r="E2579" s="379">
        <v>29988</v>
      </c>
      <c r="F2579" s="377" t="s">
        <v>2369</v>
      </c>
      <c r="G2579" s="380"/>
      <c r="H2579" s="380"/>
      <c r="I2579" s="382"/>
      <c r="J2579" s="380"/>
    </row>
    <row r="2580" spans="1:10" s="383" customFormat="1" ht="13.5" x14ac:dyDescent="0.2">
      <c r="A2580" s="370" t="s">
        <v>2418</v>
      </c>
      <c r="B2580" s="371"/>
      <c r="C2580" s="372"/>
      <c r="D2580" s="371"/>
      <c r="E2580" s="373"/>
      <c r="F2580" s="371"/>
      <c r="G2580" s="372"/>
      <c r="H2580" s="372"/>
      <c r="I2580" s="372"/>
      <c r="J2580" s="372"/>
    </row>
    <row r="2581" spans="1:10" s="383" customFormat="1" ht="13.5" x14ac:dyDescent="0.25">
      <c r="A2581" s="377" t="s">
        <v>5263</v>
      </c>
      <c r="B2581" s="377"/>
      <c r="C2581" s="380"/>
      <c r="D2581" s="378"/>
      <c r="E2581" s="379"/>
      <c r="F2581" s="377"/>
      <c r="G2581" s="380"/>
      <c r="H2581" s="381"/>
      <c r="I2581" s="382"/>
      <c r="J2581" s="380"/>
    </row>
    <row r="2582" spans="1:10" s="383" customFormat="1" ht="36" x14ac:dyDescent="0.25">
      <c r="A2582" s="377" t="s">
        <v>5264</v>
      </c>
      <c r="B2582" s="377" t="s">
        <v>5265</v>
      </c>
      <c r="C2582" s="380" t="s">
        <v>776</v>
      </c>
      <c r="D2582" s="378" t="s">
        <v>395</v>
      </c>
      <c r="E2582" s="379">
        <v>22500</v>
      </c>
      <c r="F2582" s="377" t="s">
        <v>2422</v>
      </c>
      <c r="G2582" s="380" t="s">
        <v>911</v>
      </c>
      <c r="H2582" s="381">
        <v>44617</v>
      </c>
      <c r="I2582" s="393">
        <v>44620</v>
      </c>
      <c r="J2582" s="380"/>
    </row>
    <row r="2583" spans="1:10" s="383" customFormat="1" ht="24" x14ac:dyDescent="0.25">
      <c r="A2583" s="377" t="s">
        <v>5266</v>
      </c>
      <c r="B2583" s="377" t="s">
        <v>5265</v>
      </c>
      <c r="C2583" s="380" t="s">
        <v>776</v>
      </c>
      <c r="D2583" s="378" t="s">
        <v>395</v>
      </c>
      <c r="E2583" s="379">
        <v>24064.5</v>
      </c>
      <c r="F2583" s="377" t="s">
        <v>5267</v>
      </c>
      <c r="G2583" s="380" t="s">
        <v>911</v>
      </c>
      <c r="H2583" s="381">
        <v>44620</v>
      </c>
      <c r="I2583" s="393">
        <v>44622</v>
      </c>
      <c r="J2583" s="380" t="s">
        <v>5049</v>
      </c>
    </row>
    <row r="2584" spans="1:10" s="383" customFormat="1" ht="36" x14ac:dyDescent="0.25">
      <c r="A2584" s="377" t="s">
        <v>5268</v>
      </c>
      <c r="B2584" s="377" t="s">
        <v>5265</v>
      </c>
      <c r="C2584" s="380" t="s">
        <v>776</v>
      </c>
      <c r="D2584" s="378" t="s">
        <v>395</v>
      </c>
      <c r="E2584" s="379">
        <v>26145</v>
      </c>
      <c r="F2584" s="377" t="s">
        <v>2422</v>
      </c>
      <c r="G2584" s="380" t="s">
        <v>911</v>
      </c>
      <c r="H2584" s="381">
        <v>44623</v>
      </c>
      <c r="I2584" s="393">
        <v>44630</v>
      </c>
      <c r="J2584" s="380"/>
    </row>
    <row r="2585" spans="1:10" s="383" customFormat="1" ht="24" x14ac:dyDescent="0.25">
      <c r="A2585" s="377" t="s">
        <v>5269</v>
      </c>
      <c r="B2585" s="377" t="s">
        <v>5265</v>
      </c>
      <c r="C2585" s="380" t="s">
        <v>776</v>
      </c>
      <c r="D2585" s="378" t="s">
        <v>395</v>
      </c>
      <c r="E2585" s="379">
        <v>56100</v>
      </c>
      <c r="F2585" s="377" t="s">
        <v>2425</v>
      </c>
      <c r="G2585" s="380" t="s">
        <v>911</v>
      </c>
      <c r="H2585" s="381">
        <v>44634</v>
      </c>
      <c r="I2585" s="393">
        <v>44642</v>
      </c>
      <c r="J2585" s="380"/>
    </row>
    <row r="2586" spans="1:10" s="383" customFormat="1" ht="24" x14ac:dyDescent="0.25">
      <c r="A2586" s="377" t="s">
        <v>5270</v>
      </c>
      <c r="B2586" s="377" t="s">
        <v>5265</v>
      </c>
      <c r="C2586" s="380" t="s">
        <v>776</v>
      </c>
      <c r="D2586" s="378" t="s">
        <v>395</v>
      </c>
      <c r="E2586" s="379">
        <v>23250</v>
      </c>
      <c r="F2586" s="377" t="s">
        <v>2425</v>
      </c>
      <c r="G2586" s="380" t="s">
        <v>911</v>
      </c>
      <c r="H2586" s="381">
        <v>44643</v>
      </c>
      <c r="I2586" s="393">
        <v>44670</v>
      </c>
      <c r="J2586" s="380"/>
    </row>
    <row r="2587" spans="1:10" s="383" customFormat="1" ht="24" x14ac:dyDescent="0.25">
      <c r="A2587" s="377" t="s">
        <v>5271</v>
      </c>
      <c r="B2587" s="377" t="s">
        <v>5265</v>
      </c>
      <c r="C2587" s="380" t="s">
        <v>776</v>
      </c>
      <c r="D2587" s="378" t="s">
        <v>395</v>
      </c>
      <c r="E2587" s="379">
        <v>25504.5</v>
      </c>
      <c r="F2587" s="377" t="s">
        <v>5272</v>
      </c>
      <c r="G2587" s="380" t="s">
        <v>911</v>
      </c>
      <c r="H2587" s="381">
        <v>44649</v>
      </c>
      <c r="I2587" s="393"/>
      <c r="J2587" s="380"/>
    </row>
    <row r="2588" spans="1:10" s="383" customFormat="1" ht="24" x14ac:dyDescent="0.25">
      <c r="A2588" s="377" t="s">
        <v>5273</v>
      </c>
      <c r="B2588" s="377" t="s">
        <v>5265</v>
      </c>
      <c r="C2588" s="380" t="s">
        <v>776</v>
      </c>
      <c r="D2588" s="378" t="s">
        <v>395</v>
      </c>
      <c r="E2588" s="379">
        <v>23651.67</v>
      </c>
      <c r="F2588" s="377" t="s">
        <v>5274</v>
      </c>
      <c r="G2588" s="380" t="s">
        <v>911</v>
      </c>
      <c r="H2588" s="381">
        <v>44659</v>
      </c>
      <c r="I2588" s="394">
        <v>44670</v>
      </c>
      <c r="J2588" s="380"/>
    </row>
    <row r="2589" spans="1:10" s="383" customFormat="1" ht="24" x14ac:dyDescent="0.25">
      <c r="A2589" s="377" t="s">
        <v>5275</v>
      </c>
      <c r="B2589" s="377" t="s">
        <v>5265</v>
      </c>
      <c r="C2589" s="380" t="s">
        <v>776</v>
      </c>
      <c r="D2589" s="378" t="s">
        <v>395</v>
      </c>
      <c r="E2589" s="379">
        <v>21434.799999999999</v>
      </c>
      <c r="F2589" s="377" t="s">
        <v>3000</v>
      </c>
      <c r="G2589" s="380" t="s">
        <v>911</v>
      </c>
      <c r="H2589" s="381">
        <v>44670</v>
      </c>
      <c r="I2589" s="393">
        <v>44677</v>
      </c>
      <c r="J2589" s="380"/>
    </row>
    <row r="2590" spans="1:10" s="383" customFormat="1" ht="24" x14ac:dyDescent="0.2">
      <c r="A2590" s="377" t="s">
        <v>5276</v>
      </c>
      <c r="B2590" s="377" t="s">
        <v>5265</v>
      </c>
      <c r="C2590" s="380" t="s">
        <v>776</v>
      </c>
      <c r="D2590" s="378" t="s">
        <v>395</v>
      </c>
      <c r="E2590" s="379">
        <v>36582</v>
      </c>
      <c r="F2590" s="377" t="s">
        <v>5277</v>
      </c>
      <c r="G2590" s="380" t="s">
        <v>911</v>
      </c>
      <c r="H2590" s="381">
        <v>44670</v>
      </c>
      <c r="I2590" s="393">
        <v>44713</v>
      </c>
      <c r="J2590" s="429"/>
    </row>
    <row r="2591" spans="1:10" s="383" customFormat="1" ht="36" x14ac:dyDescent="0.25">
      <c r="A2591" s="377" t="s">
        <v>5278</v>
      </c>
      <c r="B2591" s="377" t="s">
        <v>5265</v>
      </c>
      <c r="C2591" s="380" t="s">
        <v>776</v>
      </c>
      <c r="D2591" s="378" t="s">
        <v>395</v>
      </c>
      <c r="E2591" s="379">
        <v>20880</v>
      </c>
      <c r="F2591" s="377" t="s">
        <v>2422</v>
      </c>
      <c r="G2591" s="380" t="s">
        <v>911</v>
      </c>
      <c r="H2591" s="380" t="s">
        <v>5279</v>
      </c>
      <c r="I2591" s="393">
        <v>44677</v>
      </c>
      <c r="J2591" s="380"/>
    </row>
    <row r="2592" spans="1:10" s="383" customFormat="1" ht="24" x14ac:dyDescent="0.25">
      <c r="A2592" s="377" t="s">
        <v>5280</v>
      </c>
      <c r="B2592" s="377" t="s">
        <v>5265</v>
      </c>
      <c r="C2592" s="380" t="s">
        <v>776</v>
      </c>
      <c r="D2592" s="378" t="s">
        <v>395</v>
      </c>
      <c r="E2592" s="379">
        <v>20351.5</v>
      </c>
      <c r="F2592" s="377" t="s">
        <v>5281</v>
      </c>
      <c r="G2592" s="380" t="s">
        <v>911</v>
      </c>
      <c r="H2592" s="381">
        <v>44692</v>
      </c>
      <c r="I2592" s="393">
        <v>44698</v>
      </c>
      <c r="J2592" s="380"/>
    </row>
    <row r="2593" spans="1:26" s="383" customFormat="1" ht="36" x14ac:dyDescent="0.25">
      <c r="A2593" s="377" t="s">
        <v>5282</v>
      </c>
      <c r="B2593" s="377" t="s">
        <v>5265</v>
      </c>
      <c r="C2593" s="380" t="s">
        <v>776</v>
      </c>
      <c r="D2593" s="378" t="s">
        <v>395</v>
      </c>
      <c r="E2593" s="379">
        <v>29100</v>
      </c>
      <c r="F2593" s="377" t="s">
        <v>5283</v>
      </c>
      <c r="G2593" s="380" t="s">
        <v>911</v>
      </c>
      <c r="H2593" s="381">
        <v>44693</v>
      </c>
      <c r="I2593" s="393">
        <v>44699</v>
      </c>
      <c r="J2593" s="380"/>
    </row>
    <row r="2594" spans="1:26" s="383" customFormat="1" ht="24" x14ac:dyDescent="0.25">
      <c r="A2594" s="377" t="s">
        <v>5284</v>
      </c>
      <c r="B2594" s="377" t="s">
        <v>5265</v>
      </c>
      <c r="C2594" s="380" t="s">
        <v>776</v>
      </c>
      <c r="D2594" s="378" t="s">
        <v>395</v>
      </c>
      <c r="E2594" s="379">
        <v>21769</v>
      </c>
      <c r="F2594" s="377" t="s">
        <v>2425</v>
      </c>
      <c r="G2594" s="380" t="s">
        <v>911</v>
      </c>
      <c r="H2594" s="381">
        <v>44698</v>
      </c>
      <c r="I2594" s="393">
        <v>44699</v>
      </c>
      <c r="J2594" s="380"/>
    </row>
    <row r="2595" spans="1:26" s="383" customFormat="1" ht="24" x14ac:dyDescent="0.25">
      <c r="A2595" s="377" t="s">
        <v>5285</v>
      </c>
      <c r="B2595" s="377" t="s">
        <v>5265</v>
      </c>
      <c r="C2595" s="380" t="s">
        <v>776</v>
      </c>
      <c r="D2595" s="378" t="s">
        <v>395</v>
      </c>
      <c r="E2595" s="379">
        <v>18600</v>
      </c>
      <c r="F2595" s="377" t="s">
        <v>5286</v>
      </c>
      <c r="G2595" s="380" t="s">
        <v>911</v>
      </c>
      <c r="H2595" s="381">
        <v>44704</v>
      </c>
      <c r="I2595" s="393">
        <v>44709</v>
      </c>
      <c r="J2595" s="380"/>
    </row>
    <row r="2596" spans="1:26" s="383" customFormat="1" ht="24" x14ac:dyDescent="0.25">
      <c r="A2596" s="377" t="s">
        <v>2463</v>
      </c>
      <c r="B2596" s="377" t="s">
        <v>5265</v>
      </c>
      <c r="C2596" s="380" t="s">
        <v>776</v>
      </c>
      <c r="D2596" s="378" t="s">
        <v>395</v>
      </c>
      <c r="E2596" s="379">
        <v>23440</v>
      </c>
      <c r="F2596" s="377" t="s">
        <v>2425</v>
      </c>
      <c r="G2596" s="380" t="s">
        <v>911</v>
      </c>
      <c r="H2596" s="381">
        <v>44705</v>
      </c>
      <c r="I2596" s="393">
        <v>44726</v>
      </c>
      <c r="J2596" s="380"/>
    </row>
    <row r="2597" spans="1:26" s="383" customFormat="1" ht="24" x14ac:dyDescent="0.25">
      <c r="A2597" s="377" t="s">
        <v>5287</v>
      </c>
      <c r="B2597" s="377" t="s">
        <v>5265</v>
      </c>
      <c r="C2597" s="380" t="s">
        <v>776</v>
      </c>
      <c r="D2597" s="378" t="s">
        <v>395</v>
      </c>
      <c r="E2597" s="379">
        <v>23350</v>
      </c>
      <c r="F2597" s="377" t="s">
        <v>2425</v>
      </c>
      <c r="G2597" s="380" t="s">
        <v>911</v>
      </c>
      <c r="H2597" s="381">
        <v>44705</v>
      </c>
      <c r="I2597" s="393">
        <v>44726</v>
      </c>
      <c r="J2597" s="380"/>
    </row>
    <row r="2598" spans="1:26" s="383" customFormat="1" ht="36" x14ac:dyDescent="0.25">
      <c r="A2598" s="377" t="s">
        <v>5288</v>
      </c>
      <c r="B2598" s="377" t="s">
        <v>5289</v>
      </c>
      <c r="C2598" s="380" t="s">
        <v>776</v>
      </c>
      <c r="D2598" s="378" t="s">
        <v>395</v>
      </c>
      <c r="E2598" s="379">
        <v>27318.959999999999</v>
      </c>
      <c r="F2598" s="377" t="s">
        <v>5290</v>
      </c>
      <c r="G2598" s="380" t="s">
        <v>911</v>
      </c>
      <c r="H2598" s="381">
        <v>44708</v>
      </c>
      <c r="I2598" s="393">
        <v>44718</v>
      </c>
      <c r="J2598" s="380"/>
    </row>
    <row r="2599" spans="1:26" s="383" customFormat="1" ht="24" x14ac:dyDescent="0.25">
      <c r="A2599" s="377" t="s">
        <v>5291</v>
      </c>
      <c r="B2599" s="377" t="s">
        <v>5265</v>
      </c>
      <c r="C2599" s="380" t="s">
        <v>776</v>
      </c>
      <c r="D2599" s="378" t="s">
        <v>395</v>
      </c>
      <c r="E2599" s="379">
        <v>19883</v>
      </c>
      <c r="F2599" s="377" t="s">
        <v>5292</v>
      </c>
      <c r="G2599" s="380" t="s">
        <v>911</v>
      </c>
      <c r="H2599" s="381">
        <v>44708</v>
      </c>
      <c r="I2599" s="393">
        <v>44721</v>
      </c>
      <c r="J2599" s="380"/>
      <c r="K2599" s="453"/>
      <c r="L2599" s="453"/>
      <c r="M2599" s="453"/>
      <c r="N2599" s="453"/>
      <c r="O2599" s="453"/>
      <c r="P2599" s="453"/>
      <c r="Q2599" s="453"/>
      <c r="R2599" s="453"/>
      <c r="S2599" s="453"/>
      <c r="T2599" s="453"/>
      <c r="U2599" s="453"/>
      <c r="V2599" s="453"/>
      <c r="W2599" s="453"/>
      <c r="X2599" s="453"/>
      <c r="Y2599" s="453"/>
      <c r="Z2599" s="453"/>
    </row>
    <row r="2600" spans="1:26" s="383" customFormat="1" ht="24" x14ac:dyDescent="0.25">
      <c r="A2600" s="377" t="s">
        <v>5293</v>
      </c>
      <c r="B2600" s="377" t="s">
        <v>5265</v>
      </c>
      <c r="C2600" s="380" t="s">
        <v>776</v>
      </c>
      <c r="D2600" s="378" t="s">
        <v>395</v>
      </c>
      <c r="E2600" s="379">
        <v>38200</v>
      </c>
      <c r="F2600" s="377" t="s">
        <v>5294</v>
      </c>
      <c r="G2600" s="380" t="s">
        <v>911</v>
      </c>
      <c r="H2600" s="381">
        <v>44748</v>
      </c>
      <c r="I2600" s="393">
        <v>44750</v>
      </c>
      <c r="J2600" s="380"/>
      <c r="K2600" s="453"/>
      <c r="L2600" s="453"/>
      <c r="M2600" s="453"/>
      <c r="N2600" s="453"/>
      <c r="O2600" s="453"/>
      <c r="P2600" s="453"/>
      <c r="Q2600" s="453"/>
      <c r="R2600" s="453"/>
      <c r="S2600" s="453"/>
      <c r="T2600" s="453"/>
      <c r="U2600" s="453"/>
      <c r="V2600" s="453"/>
      <c r="W2600" s="453"/>
      <c r="X2600" s="453"/>
      <c r="Y2600" s="453"/>
      <c r="Z2600" s="453"/>
    </row>
    <row r="2601" spans="1:26" s="383" customFormat="1" ht="24" x14ac:dyDescent="0.25">
      <c r="A2601" s="377" t="s">
        <v>5295</v>
      </c>
      <c r="B2601" s="377" t="s">
        <v>5265</v>
      </c>
      <c r="C2601" s="380" t="s">
        <v>776</v>
      </c>
      <c r="D2601" s="378" t="s">
        <v>395</v>
      </c>
      <c r="E2601" s="379">
        <v>25900</v>
      </c>
      <c r="F2601" s="377" t="s">
        <v>2425</v>
      </c>
      <c r="G2601" s="380" t="s">
        <v>911</v>
      </c>
      <c r="H2601" s="381">
        <v>44748</v>
      </c>
      <c r="I2601" s="393">
        <v>44754</v>
      </c>
      <c r="J2601" s="380"/>
      <c r="K2601" s="453"/>
      <c r="L2601" s="453"/>
      <c r="M2601" s="453"/>
      <c r="N2601" s="453"/>
      <c r="O2601" s="453"/>
      <c r="P2601" s="453"/>
      <c r="Q2601" s="453"/>
      <c r="R2601" s="453"/>
      <c r="S2601" s="453"/>
      <c r="T2601" s="453"/>
      <c r="U2601" s="453"/>
      <c r="V2601" s="453"/>
      <c r="W2601" s="453"/>
      <c r="X2601" s="453"/>
      <c r="Y2601" s="453"/>
      <c r="Z2601" s="453"/>
    </row>
    <row r="2602" spans="1:26" s="383" customFormat="1" ht="24" x14ac:dyDescent="0.25">
      <c r="A2602" s="377" t="s">
        <v>5296</v>
      </c>
      <c r="B2602" s="377" t="s">
        <v>5265</v>
      </c>
      <c r="C2602" s="380" t="s">
        <v>776</v>
      </c>
      <c r="D2602" s="378" t="s">
        <v>395</v>
      </c>
      <c r="E2602" s="379">
        <v>27300</v>
      </c>
      <c r="F2602" s="377" t="s">
        <v>5286</v>
      </c>
      <c r="G2602" s="380" t="s">
        <v>911</v>
      </c>
      <c r="H2602" s="381">
        <v>44750</v>
      </c>
      <c r="I2602" s="393">
        <v>44777</v>
      </c>
      <c r="J2602" s="380"/>
      <c r="K2602" s="453"/>
      <c r="L2602" s="453"/>
      <c r="M2602" s="453"/>
      <c r="N2602" s="453"/>
      <c r="O2602" s="453"/>
      <c r="P2602" s="453"/>
      <c r="Q2602" s="453"/>
      <c r="R2602" s="453"/>
      <c r="S2602" s="453"/>
      <c r="T2602" s="453"/>
      <c r="U2602" s="453"/>
      <c r="V2602" s="453"/>
      <c r="W2602" s="453"/>
      <c r="X2602" s="453"/>
      <c r="Y2602" s="453"/>
      <c r="Z2602" s="453"/>
    </row>
    <row r="2603" spans="1:26" s="383" customFormat="1" ht="24" x14ac:dyDescent="0.25">
      <c r="A2603" s="377" t="s">
        <v>5297</v>
      </c>
      <c r="B2603" s="377" t="s">
        <v>5265</v>
      </c>
      <c r="C2603" s="380" t="s">
        <v>776</v>
      </c>
      <c r="D2603" s="378" t="s">
        <v>395</v>
      </c>
      <c r="E2603" s="379">
        <v>30750</v>
      </c>
      <c r="F2603" s="377" t="s">
        <v>2425</v>
      </c>
      <c r="G2603" s="380" t="s">
        <v>911</v>
      </c>
      <c r="H2603" s="381">
        <v>44764</v>
      </c>
      <c r="I2603" s="393">
        <v>44796</v>
      </c>
      <c r="J2603" s="380"/>
      <c r="K2603" s="453"/>
      <c r="L2603" s="453"/>
      <c r="M2603" s="453"/>
      <c r="N2603" s="453"/>
      <c r="O2603" s="453"/>
      <c r="P2603" s="453"/>
      <c r="Q2603" s="453"/>
      <c r="R2603" s="453"/>
      <c r="S2603" s="453"/>
      <c r="T2603" s="453"/>
      <c r="U2603" s="453"/>
      <c r="V2603" s="453"/>
      <c r="W2603" s="453"/>
      <c r="X2603" s="453"/>
      <c r="Y2603" s="453"/>
      <c r="Z2603" s="453"/>
    </row>
    <row r="2604" spans="1:26" s="383" customFormat="1" ht="24" x14ac:dyDescent="0.25">
      <c r="A2604" s="377" t="s">
        <v>5298</v>
      </c>
      <c r="B2604" s="377" t="s">
        <v>5265</v>
      </c>
      <c r="C2604" s="380" t="s">
        <v>776</v>
      </c>
      <c r="D2604" s="378" t="s">
        <v>395</v>
      </c>
      <c r="E2604" s="379">
        <v>23370</v>
      </c>
      <c r="F2604" s="377" t="s">
        <v>5299</v>
      </c>
      <c r="G2604" s="380" t="s">
        <v>911</v>
      </c>
      <c r="H2604" s="381">
        <v>44774</v>
      </c>
      <c r="I2604" s="393">
        <v>44778</v>
      </c>
      <c r="J2604" s="380"/>
      <c r="K2604" s="453"/>
      <c r="L2604" s="453"/>
      <c r="M2604" s="453"/>
      <c r="N2604" s="453"/>
      <c r="O2604" s="453"/>
      <c r="P2604" s="453"/>
      <c r="Q2604" s="453"/>
      <c r="R2604" s="453"/>
      <c r="S2604" s="453"/>
      <c r="T2604" s="453"/>
      <c r="U2604" s="453"/>
      <c r="V2604" s="453"/>
      <c r="W2604" s="453"/>
      <c r="X2604" s="453"/>
      <c r="Y2604" s="453"/>
      <c r="Z2604" s="453"/>
    </row>
    <row r="2605" spans="1:26" s="383" customFormat="1" ht="24" x14ac:dyDescent="0.25">
      <c r="A2605" s="377" t="s">
        <v>5300</v>
      </c>
      <c r="B2605" s="377" t="s">
        <v>5265</v>
      </c>
      <c r="C2605" s="380" t="s">
        <v>776</v>
      </c>
      <c r="D2605" s="378" t="s">
        <v>395</v>
      </c>
      <c r="E2605" s="379">
        <v>28500</v>
      </c>
      <c r="F2605" s="377" t="s">
        <v>5301</v>
      </c>
      <c r="G2605" s="380" t="s">
        <v>911</v>
      </c>
      <c r="H2605" s="381">
        <v>44774</v>
      </c>
      <c r="I2605" s="393">
        <v>44791</v>
      </c>
      <c r="J2605" s="380"/>
      <c r="K2605" s="453"/>
      <c r="L2605" s="453"/>
      <c r="M2605" s="453"/>
      <c r="N2605" s="453"/>
      <c r="O2605" s="453"/>
      <c r="P2605" s="453"/>
      <c r="Q2605" s="453"/>
      <c r="R2605" s="453"/>
      <c r="S2605" s="453"/>
      <c r="T2605" s="453"/>
      <c r="U2605" s="453"/>
      <c r="V2605" s="453"/>
      <c r="W2605" s="453"/>
      <c r="X2605" s="453"/>
      <c r="Y2605" s="453"/>
      <c r="Z2605" s="453"/>
    </row>
    <row r="2606" spans="1:26" s="383" customFormat="1" ht="36" x14ac:dyDescent="0.25">
      <c r="A2606" s="377" t="s">
        <v>5302</v>
      </c>
      <c r="B2606" s="377" t="s">
        <v>5265</v>
      </c>
      <c r="C2606" s="380" t="s">
        <v>776</v>
      </c>
      <c r="D2606" s="378" t="s">
        <v>395</v>
      </c>
      <c r="E2606" s="379">
        <v>35163</v>
      </c>
      <c r="F2606" s="377" t="s">
        <v>5303</v>
      </c>
      <c r="G2606" s="380" t="s">
        <v>911</v>
      </c>
      <c r="H2606" s="381">
        <v>44781</v>
      </c>
      <c r="I2606" s="393">
        <v>44788</v>
      </c>
      <c r="J2606" s="380"/>
      <c r="K2606" s="453"/>
      <c r="L2606" s="453"/>
      <c r="M2606" s="453"/>
      <c r="N2606" s="453"/>
      <c r="O2606" s="453"/>
      <c r="P2606" s="453"/>
      <c r="Q2606" s="453"/>
      <c r="R2606" s="453"/>
      <c r="S2606" s="453"/>
      <c r="T2606" s="453"/>
      <c r="U2606" s="453"/>
      <c r="V2606" s="453"/>
      <c r="W2606" s="453"/>
      <c r="X2606" s="453"/>
      <c r="Y2606" s="453"/>
      <c r="Z2606" s="453"/>
    </row>
    <row r="2607" spans="1:26" s="383" customFormat="1" ht="24" x14ac:dyDescent="0.25">
      <c r="A2607" s="377" t="s">
        <v>5304</v>
      </c>
      <c r="B2607" s="377" t="s">
        <v>440</v>
      </c>
      <c r="C2607" s="380" t="s">
        <v>776</v>
      </c>
      <c r="D2607" s="378" t="s">
        <v>5305</v>
      </c>
      <c r="E2607" s="379">
        <v>57630</v>
      </c>
      <c r="F2607" s="377" t="s">
        <v>5306</v>
      </c>
      <c r="G2607" s="380" t="s">
        <v>911</v>
      </c>
      <c r="H2607" s="381">
        <v>44782</v>
      </c>
      <c r="I2607" s="393">
        <v>44790</v>
      </c>
      <c r="J2607" s="380"/>
      <c r="K2607" s="453"/>
      <c r="L2607" s="453"/>
      <c r="M2607" s="453"/>
      <c r="N2607" s="453"/>
      <c r="O2607" s="453"/>
      <c r="P2607" s="453"/>
      <c r="Q2607" s="453"/>
      <c r="R2607" s="453"/>
      <c r="S2607" s="453"/>
      <c r="T2607" s="453"/>
      <c r="U2607" s="453"/>
      <c r="V2607" s="453"/>
      <c r="W2607" s="453"/>
      <c r="X2607" s="453"/>
      <c r="Y2607" s="453"/>
      <c r="Z2607" s="453"/>
    </row>
    <row r="2608" spans="1:26" s="383" customFormat="1" ht="36" x14ac:dyDescent="0.25">
      <c r="A2608" s="377" t="s">
        <v>5307</v>
      </c>
      <c r="B2608" s="377" t="s">
        <v>5265</v>
      </c>
      <c r="C2608" s="380" t="s">
        <v>776</v>
      </c>
      <c r="D2608" s="378" t="s">
        <v>395</v>
      </c>
      <c r="E2608" s="379">
        <v>27952.5</v>
      </c>
      <c r="F2608" s="377" t="s">
        <v>5308</v>
      </c>
      <c r="G2608" s="380" t="s">
        <v>911</v>
      </c>
      <c r="H2608" s="381">
        <v>44790</v>
      </c>
      <c r="I2608" s="393">
        <v>44793</v>
      </c>
      <c r="J2608" s="380"/>
      <c r="K2608" s="453"/>
      <c r="L2608" s="453"/>
      <c r="M2608" s="453"/>
      <c r="N2608" s="453"/>
      <c r="O2608" s="453"/>
      <c r="P2608" s="453"/>
      <c r="Q2608" s="453"/>
      <c r="R2608" s="453"/>
      <c r="S2608" s="453"/>
      <c r="T2608" s="453"/>
      <c r="U2608" s="453"/>
      <c r="V2608" s="453"/>
      <c r="W2608" s="453"/>
      <c r="X2608" s="453"/>
      <c r="Y2608" s="453"/>
      <c r="Z2608" s="453"/>
    </row>
    <row r="2609" spans="1:26" s="383" customFormat="1" ht="24" x14ac:dyDescent="0.25">
      <c r="A2609" s="377" t="s">
        <v>5309</v>
      </c>
      <c r="B2609" s="377" t="s">
        <v>5265</v>
      </c>
      <c r="C2609" s="380" t="s">
        <v>776</v>
      </c>
      <c r="D2609" s="378" t="s">
        <v>395</v>
      </c>
      <c r="E2609" s="379">
        <v>30898</v>
      </c>
      <c r="F2609" s="377" t="s">
        <v>5272</v>
      </c>
      <c r="G2609" s="380" t="s">
        <v>5049</v>
      </c>
      <c r="H2609" s="381">
        <v>44799</v>
      </c>
      <c r="I2609" s="382"/>
      <c r="J2609" s="380"/>
      <c r="K2609" s="453"/>
      <c r="L2609" s="453"/>
      <c r="M2609" s="453"/>
      <c r="N2609" s="453"/>
      <c r="O2609" s="453"/>
      <c r="P2609" s="453"/>
      <c r="Q2609" s="453"/>
      <c r="R2609" s="453"/>
      <c r="S2609" s="453"/>
      <c r="T2609" s="453"/>
      <c r="U2609" s="453"/>
      <c r="V2609" s="453"/>
      <c r="W2609" s="453"/>
      <c r="X2609" s="453"/>
      <c r="Y2609" s="453"/>
      <c r="Z2609" s="453"/>
    </row>
    <row r="2610" spans="1:26" s="383" customFormat="1" ht="24" x14ac:dyDescent="0.25">
      <c r="A2610" s="377" t="s">
        <v>5310</v>
      </c>
      <c r="B2610" s="377" t="s">
        <v>5265</v>
      </c>
      <c r="C2610" s="380" t="s">
        <v>776</v>
      </c>
      <c r="D2610" s="378" t="s">
        <v>395</v>
      </c>
      <c r="E2610" s="379">
        <v>22075</v>
      </c>
      <c r="F2610" s="377" t="s">
        <v>2425</v>
      </c>
      <c r="G2610" s="380" t="s">
        <v>911</v>
      </c>
      <c r="H2610" s="381">
        <v>44810</v>
      </c>
      <c r="I2610" s="382"/>
      <c r="J2610" s="380"/>
      <c r="K2610" s="453"/>
      <c r="L2610" s="453"/>
      <c r="M2610" s="453"/>
      <c r="N2610" s="453"/>
      <c r="O2610" s="453"/>
      <c r="P2610" s="453"/>
      <c r="Q2610" s="453"/>
      <c r="R2610" s="453"/>
      <c r="S2610" s="453"/>
      <c r="T2610" s="453"/>
      <c r="U2610" s="453"/>
      <c r="V2610" s="453"/>
      <c r="W2610" s="453"/>
      <c r="X2610" s="453"/>
      <c r="Y2610" s="453"/>
      <c r="Z2610" s="453"/>
    </row>
    <row r="2611" spans="1:26" s="383" customFormat="1" ht="24" x14ac:dyDescent="0.25">
      <c r="A2611" s="377" t="s">
        <v>5311</v>
      </c>
      <c r="B2611" s="377" t="s">
        <v>5265</v>
      </c>
      <c r="C2611" s="380" t="s">
        <v>776</v>
      </c>
      <c r="D2611" s="378" t="s">
        <v>395</v>
      </c>
      <c r="E2611" s="379">
        <v>35167.5</v>
      </c>
      <c r="F2611" s="377" t="s">
        <v>5312</v>
      </c>
      <c r="G2611" s="380" t="s">
        <v>911</v>
      </c>
      <c r="H2611" s="381">
        <v>44615</v>
      </c>
      <c r="I2611" s="382"/>
      <c r="J2611" s="380"/>
      <c r="K2611" s="453"/>
      <c r="L2611" s="453"/>
      <c r="M2611" s="453"/>
      <c r="N2611" s="453"/>
      <c r="O2611" s="453"/>
      <c r="P2611" s="453"/>
      <c r="Q2611" s="453"/>
      <c r="R2611" s="453"/>
      <c r="S2611" s="453"/>
      <c r="T2611" s="453"/>
      <c r="U2611" s="453"/>
      <c r="V2611" s="453"/>
      <c r="W2611" s="453"/>
      <c r="X2611" s="453"/>
      <c r="Y2611" s="453"/>
      <c r="Z2611" s="453"/>
    </row>
    <row r="2612" spans="1:26" s="383" customFormat="1" ht="24" x14ac:dyDescent="0.25">
      <c r="A2612" s="377" t="s">
        <v>5313</v>
      </c>
      <c r="B2612" s="377" t="s">
        <v>5265</v>
      </c>
      <c r="C2612" s="380" t="s">
        <v>776</v>
      </c>
      <c r="D2612" s="378" t="s">
        <v>395</v>
      </c>
      <c r="E2612" s="379">
        <v>44312.5</v>
      </c>
      <c r="F2612" s="377" t="s">
        <v>5312</v>
      </c>
      <c r="G2612" s="380" t="s">
        <v>911</v>
      </c>
      <c r="H2612" s="381">
        <v>44658</v>
      </c>
      <c r="I2612" s="393">
        <v>44659</v>
      </c>
      <c r="J2612" s="380"/>
      <c r="K2612" s="453"/>
      <c r="L2612" s="453"/>
      <c r="M2612" s="453"/>
      <c r="N2612" s="453"/>
      <c r="O2612" s="453"/>
      <c r="P2612" s="453"/>
      <c r="Q2612" s="453"/>
      <c r="R2612" s="453"/>
      <c r="S2612" s="453"/>
      <c r="T2612" s="453"/>
      <c r="U2612" s="453"/>
      <c r="V2612" s="453"/>
      <c r="W2612" s="453"/>
      <c r="X2612" s="453"/>
      <c r="Y2612" s="453"/>
      <c r="Z2612" s="453"/>
    </row>
    <row r="2613" spans="1:26" s="383" customFormat="1" ht="72" x14ac:dyDescent="0.25">
      <c r="A2613" s="377" t="s">
        <v>5242</v>
      </c>
      <c r="B2613" s="377" t="s">
        <v>5265</v>
      </c>
      <c r="C2613" s="380" t="s">
        <v>776</v>
      </c>
      <c r="D2613" s="378" t="s">
        <v>395</v>
      </c>
      <c r="E2613" s="379" t="s">
        <v>5314</v>
      </c>
      <c r="F2613" s="377" t="s">
        <v>5315</v>
      </c>
      <c r="G2613" s="380" t="s">
        <v>911</v>
      </c>
      <c r="H2613" s="381">
        <v>44645</v>
      </c>
      <c r="I2613" s="393">
        <v>44648</v>
      </c>
      <c r="J2613" s="380"/>
      <c r="K2613" s="453"/>
      <c r="L2613" s="453"/>
      <c r="M2613" s="453"/>
      <c r="N2613" s="453"/>
      <c r="O2613" s="453"/>
      <c r="P2613" s="453"/>
      <c r="Q2613" s="453"/>
      <c r="R2613" s="453"/>
      <c r="S2613" s="453"/>
      <c r="T2613" s="453"/>
      <c r="U2613" s="453"/>
      <c r="V2613" s="453"/>
      <c r="W2613" s="453"/>
      <c r="X2613" s="453"/>
      <c r="Y2613" s="453"/>
      <c r="Z2613" s="453"/>
    </row>
    <row r="2614" spans="1:26" s="383" customFormat="1" ht="24" x14ac:dyDescent="0.25">
      <c r="A2614" s="377" t="s">
        <v>5316</v>
      </c>
      <c r="B2614" s="377" t="s">
        <v>5265</v>
      </c>
      <c r="C2614" s="380" t="s">
        <v>776</v>
      </c>
      <c r="D2614" s="378" t="s">
        <v>395</v>
      </c>
      <c r="E2614" s="379" t="s">
        <v>5317</v>
      </c>
      <c r="F2614" s="377" t="s">
        <v>5312</v>
      </c>
      <c r="G2614" s="380" t="s">
        <v>911</v>
      </c>
      <c r="H2614" s="381">
        <v>44694</v>
      </c>
      <c r="I2614" s="382"/>
      <c r="J2614" s="380"/>
      <c r="K2614" s="453"/>
      <c r="L2614" s="453"/>
      <c r="M2614" s="453"/>
      <c r="N2614" s="453"/>
      <c r="O2614" s="453"/>
      <c r="P2614" s="453"/>
      <c r="Q2614" s="453"/>
      <c r="R2614" s="453"/>
      <c r="S2614" s="453"/>
      <c r="T2614" s="453"/>
      <c r="U2614" s="453"/>
      <c r="V2614" s="453"/>
      <c r="W2614" s="453"/>
      <c r="X2614" s="453"/>
      <c r="Y2614" s="453"/>
      <c r="Z2614" s="453"/>
    </row>
    <row r="2615" spans="1:26" s="383" customFormat="1" ht="84" x14ac:dyDescent="0.25">
      <c r="A2615" s="377" t="s">
        <v>5318</v>
      </c>
      <c r="B2615" s="377" t="s">
        <v>5265</v>
      </c>
      <c r="C2615" s="380" t="s">
        <v>776</v>
      </c>
      <c r="D2615" s="378" t="s">
        <v>395</v>
      </c>
      <c r="E2615" s="379">
        <v>27567</v>
      </c>
      <c r="F2615" s="377" t="s">
        <v>5319</v>
      </c>
      <c r="G2615" s="380" t="s">
        <v>911</v>
      </c>
      <c r="H2615" s="381">
        <v>44705</v>
      </c>
      <c r="I2615" s="393">
        <v>44706</v>
      </c>
      <c r="J2615" s="380"/>
      <c r="K2615" s="453"/>
      <c r="L2615" s="453"/>
      <c r="M2615" s="453"/>
      <c r="N2615" s="453"/>
      <c r="O2615" s="453"/>
      <c r="P2615" s="453"/>
      <c r="Q2615" s="453"/>
      <c r="R2615" s="453"/>
      <c r="S2615" s="453"/>
      <c r="T2615" s="453"/>
      <c r="U2615" s="453"/>
      <c r="V2615" s="453"/>
      <c r="W2615" s="453"/>
      <c r="X2615" s="453"/>
      <c r="Y2615" s="453"/>
      <c r="Z2615" s="453"/>
    </row>
    <row r="2616" spans="1:26" s="383" customFormat="1" ht="24" x14ac:dyDescent="0.25">
      <c r="A2616" s="377" t="s">
        <v>5320</v>
      </c>
      <c r="B2616" s="377" t="s">
        <v>5265</v>
      </c>
      <c r="C2616" s="380" t="s">
        <v>776</v>
      </c>
      <c r="D2616" s="378" t="s">
        <v>395</v>
      </c>
      <c r="E2616" s="379">
        <v>36600</v>
      </c>
      <c r="F2616" s="377" t="s">
        <v>5321</v>
      </c>
      <c r="G2616" s="380" t="s">
        <v>911</v>
      </c>
      <c r="H2616" s="381" t="s">
        <v>5322</v>
      </c>
      <c r="I2616" s="393">
        <v>44781</v>
      </c>
      <c r="J2616" s="380"/>
      <c r="K2616" s="453"/>
      <c r="L2616" s="453"/>
      <c r="M2616" s="453"/>
      <c r="N2616" s="453"/>
      <c r="O2616" s="453"/>
      <c r="P2616" s="453"/>
      <c r="Q2616" s="453"/>
      <c r="R2616" s="453"/>
      <c r="S2616" s="453"/>
      <c r="T2616" s="453"/>
      <c r="U2616" s="453"/>
      <c r="V2616" s="453"/>
      <c r="W2616" s="453"/>
      <c r="X2616" s="453"/>
      <c r="Y2616" s="453"/>
      <c r="Z2616" s="453"/>
    </row>
    <row r="2617" spans="1:26" s="383" customFormat="1" ht="36" x14ac:dyDescent="0.25">
      <c r="A2617" s="377" t="s">
        <v>5323</v>
      </c>
      <c r="B2617" s="377" t="s">
        <v>5265</v>
      </c>
      <c r="C2617" s="380" t="s">
        <v>776</v>
      </c>
      <c r="D2617" s="378" t="s">
        <v>395</v>
      </c>
      <c r="E2617" s="379">
        <v>18000</v>
      </c>
      <c r="F2617" s="377" t="s">
        <v>5324</v>
      </c>
      <c r="G2617" s="380" t="s">
        <v>911</v>
      </c>
      <c r="H2617" s="381">
        <v>44777</v>
      </c>
      <c r="I2617" s="382"/>
      <c r="J2617" s="380"/>
      <c r="K2617" s="453"/>
      <c r="L2617" s="453"/>
      <c r="M2617" s="453"/>
      <c r="N2617" s="453"/>
      <c r="O2617" s="453"/>
      <c r="P2617" s="453"/>
      <c r="Q2617" s="453"/>
      <c r="R2617" s="453"/>
      <c r="S2617" s="453"/>
      <c r="T2617" s="453"/>
      <c r="U2617" s="453"/>
      <c r="V2617" s="453"/>
      <c r="W2617" s="453"/>
      <c r="X2617" s="453"/>
      <c r="Y2617" s="453"/>
      <c r="Z2617" s="453"/>
    </row>
    <row r="2618" spans="1:26" s="383" customFormat="1" ht="24" x14ac:dyDescent="0.25">
      <c r="A2618" s="377" t="s">
        <v>5325</v>
      </c>
      <c r="B2618" s="377" t="s">
        <v>5265</v>
      </c>
      <c r="C2618" s="380" t="s">
        <v>776</v>
      </c>
      <c r="D2618" s="378" t="s">
        <v>395</v>
      </c>
      <c r="E2618" s="379">
        <v>35138</v>
      </c>
      <c r="F2618" s="377" t="s">
        <v>5312</v>
      </c>
      <c r="G2618" s="380" t="s">
        <v>911</v>
      </c>
      <c r="H2618" s="381">
        <v>44778</v>
      </c>
      <c r="I2618" s="393">
        <v>44779</v>
      </c>
      <c r="J2618" s="380"/>
      <c r="K2618" s="453"/>
      <c r="L2618" s="453"/>
      <c r="M2618" s="453"/>
      <c r="N2618" s="453"/>
      <c r="O2618" s="453"/>
      <c r="P2618" s="453"/>
      <c r="Q2618" s="453"/>
      <c r="R2618" s="453"/>
      <c r="S2618" s="453"/>
      <c r="T2618" s="453"/>
      <c r="U2618" s="453"/>
      <c r="V2618" s="453"/>
      <c r="W2618" s="453"/>
      <c r="X2618" s="453"/>
      <c r="Y2618" s="453"/>
      <c r="Z2618" s="453"/>
    </row>
    <row r="2619" spans="1:26" s="383" customFormat="1" ht="24" x14ac:dyDescent="0.25">
      <c r="A2619" s="377" t="s">
        <v>5325</v>
      </c>
      <c r="B2619" s="377" t="s">
        <v>5265</v>
      </c>
      <c r="C2619" s="380" t="s">
        <v>776</v>
      </c>
      <c r="D2619" s="378" t="s">
        <v>395</v>
      </c>
      <c r="E2619" s="379">
        <v>33333.5</v>
      </c>
      <c r="F2619" s="377" t="s">
        <v>5312</v>
      </c>
      <c r="G2619" s="380" t="s">
        <v>911</v>
      </c>
      <c r="H2619" s="381">
        <v>44778</v>
      </c>
      <c r="I2619" s="393">
        <v>44779</v>
      </c>
      <c r="J2619" s="380"/>
      <c r="K2619" s="453"/>
      <c r="L2619" s="453"/>
      <c r="M2619" s="453"/>
      <c r="N2619" s="453"/>
      <c r="O2619" s="453"/>
      <c r="P2619" s="453"/>
      <c r="Q2619" s="453"/>
      <c r="R2619" s="453"/>
      <c r="S2619" s="453"/>
      <c r="T2619" s="453"/>
      <c r="U2619" s="453"/>
      <c r="V2619" s="453"/>
      <c r="W2619" s="453"/>
      <c r="X2619" s="453"/>
      <c r="Y2619" s="453"/>
      <c r="Z2619" s="453"/>
    </row>
    <row r="2620" spans="1:26" s="383" customFormat="1" ht="24" x14ac:dyDescent="0.25">
      <c r="A2620" s="377" t="s">
        <v>5325</v>
      </c>
      <c r="B2620" s="377" t="s">
        <v>5265</v>
      </c>
      <c r="C2620" s="380" t="s">
        <v>776</v>
      </c>
      <c r="D2620" s="378" t="s">
        <v>395</v>
      </c>
      <c r="E2620" s="379">
        <v>40877</v>
      </c>
      <c r="F2620" s="377" t="s">
        <v>5312</v>
      </c>
      <c r="G2620" s="380" t="s">
        <v>911</v>
      </c>
      <c r="H2620" s="381">
        <v>44778</v>
      </c>
      <c r="I2620" s="393">
        <v>44779</v>
      </c>
      <c r="J2620" s="380"/>
      <c r="K2620" s="453"/>
      <c r="L2620" s="453"/>
      <c r="M2620" s="453"/>
      <c r="N2620" s="453"/>
      <c r="O2620" s="453"/>
      <c r="P2620" s="453"/>
      <c r="Q2620" s="453"/>
      <c r="R2620" s="453"/>
      <c r="S2620" s="453"/>
      <c r="T2620" s="453"/>
      <c r="U2620" s="453"/>
      <c r="V2620" s="453"/>
      <c r="W2620" s="453"/>
      <c r="X2620" s="453"/>
      <c r="Y2620" s="453"/>
      <c r="Z2620" s="453"/>
    </row>
    <row r="2621" spans="1:26" s="383" customFormat="1" ht="36" x14ac:dyDescent="0.25">
      <c r="A2621" s="377" t="s">
        <v>5326</v>
      </c>
      <c r="B2621" s="377" t="s">
        <v>2485</v>
      </c>
      <c r="C2621" s="380" t="s">
        <v>776</v>
      </c>
      <c r="D2621" s="378" t="s">
        <v>5327</v>
      </c>
      <c r="E2621" s="379">
        <v>84675</v>
      </c>
      <c r="F2621" s="377" t="s">
        <v>5328</v>
      </c>
      <c r="G2621" s="380" t="s">
        <v>911</v>
      </c>
      <c r="H2621" s="381">
        <v>44777</v>
      </c>
      <c r="I2621" s="382"/>
      <c r="J2621" s="380"/>
      <c r="K2621" s="453"/>
      <c r="L2621" s="453"/>
      <c r="M2621" s="453"/>
      <c r="N2621" s="453"/>
      <c r="O2621" s="453"/>
      <c r="P2621" s="453"/>
      <c r="Q2621" s="453"/>
      <c r="R2621" s="453"/>
      <c r="S2621" s="453"/>
      <c r="T2621" s="453"/>
      <c r="U2621" s="453"/>
      <c r="V2621" s="453"/>
      <c r="W2621" s="453"/>
      <c r="X2621" s="453"/>
      <c r="Y2621" s="453"/>
      <c r="Z2621" s="453"/>
    </row>
    <row r="2622" spans="1:26" s="383" customFormat="1" ht="24" x14ac:dyDescent="0.25">
      <c r="A2622" s="377" t="s">
        <v>5329</v>
      </c>
      <c r="B2622" s="377" t="s">
        <v>455</v>
      </c>
      <c r="C2622" s="380" t="s">
        <v>776</v>
      </c>
      <c r="D2622" s="378" t="s">
        <v>5330</v>
      </c>
      <c r="E2622" s="379">
        <v>228857.5</v>
      </c>
      <c r="F2622" s="377" t="s">
        <v>5312</v>
      </c>
      <c r="G2622" s="380" t="s">
        <v>5049</v>
      </c>
      <c r="H2622" s="380"/>
      <c r="I2622" s="382"/>
      <c r="J2622" s="380"/>
      <c r="K2622" s="453"/>
      <c r="L2622" s="453"/>
      <c r="M2622" s="453"/>
      <c r="N2622" s="453"/>
      <c r="O2622" s="453"/>
      <c r="P2622" s="453"/>
      <c r="Q2622" s="453"/>
      <c r="R2622" s="453"/>
      <c r="S2622" s="453"/>
      <c r="T2622" s="453"/>
      <c r="U2622" s="453"/>
      <c r="V2622" s="453"/>
      <c r="W2622" s="453"/>
      <c r="X2622" s="453"/>
      <c r="Y2622" s="453"/>
      <c r="Z2622" s="453"/>
    </row>
    <row r="2623" spans="1:26" s="383" customFormat="1" ht="24" x14ac:dyDescent="0.25">
      <c r="A2623" s="377" t="s">
        <v>5331</v>
      </c>
      <c r="B2623" s="377" t="s">
        <v>455</v>
      </c>
      <c r="C2623" s="380" t="s">
        <v>776</v>
      </c>
      <c r="D2623" s="378" t="s">
        <v>5332</v>
      </c>
      <c r="E2623" s="379">
        <v>101650</v>
      </c>
      <c r="F2623" s="377"/>
      <c r="G2623" s="380"/>
      <c r="H2623" s="380"/>
      <c r="I2623" s="382"/>
      <c r="J2623" s="380"/>
      <c r="K2623" s="453"/>
      <c r="L2623" s="453"/>
      <c r="M2623" s="453"/>
      <c r="N2623" s="453"/>
      <c r="O2623" s="453"/>
      <c r="P2623" s="453"/>
      <c r="Q2623" s="453"/>
      <c r="R2623" s="453"/>
      <c r="S2623" s="453"/>
      <c r="T2623" s="453"/>
      <c r="U2623" s="453"/>
      <c r="V2623" s="453"/>
      <c r="W2623" s="453"/>
      <c r="X2623" s="453"/>
      <c r="Y2623" s="453"/>
      <c r="Z2623" s="453"/>
    </row>
    <row r="2624" spans="1:26" s="383" customFormat="1" ht="13.5" x14ac:dyDescent="0.2">
      <c r="A2624" s="370" t="s">
        <v>294</v>
      </c>
      <c r="B2624" s="371"/>
      <c r="C2624" s="372"/>
      <c r="D2624" s="371"/>
      <c r="E2624" s="373"/>
      <c r="F2624" s="371"/>
      <c r="G2624" s="372"/>
      <c r="H2624" s="372"/>
      <c r="I2624" s="372"/>
      <c r="J2624" s="372"/>
      <c r="K2624" s="453"/>
      <c r="L2624" s="453"/>
      <c r="M2624" s="453"/>
      <c r="N2624" s="453"/>
      <c r="O2624" s="453"/>
      <c r="P2624" s="453"/>
      <c r="Q2624" s="453"/>
      <c r="R2624" s="453"/>
      <c r="S2624" s="453"/>
      <c r="T2624" s="453"/>
      <c r="U2624" s="453"/>
      <c r="V2624" s="453"/>
      <c r="W2624" s="453"/>
      <c r="X2624" s="453"/>
      <c r="Y2624" s="453"/>
      <c r="Z2624" s="453"/>
    </row>
    <row r="2625" spans="1:26" s="383" customFormat="1" ht="24" x14ac:dyDescent="0.25">
      <c r="A2625" s="377" t="s">
        <v>5333</v>
      </c>
      <c r="B2625" s="377" t="s">
        <v>2488</v>
      </c>
      <c r="C2625" s="380" t="s">
        <v>2489</v>
      </c>
      <c r="D2625" s="378" t="s">
        <v>2490</v>
      </c>
      <c r="E2625" s="379">
        <v>36745.1</v>
      </c>
      <c r="F2625" s="377" t="s">
        <v>5334</v>
      </c>
      <c r="G2625" s="380" t="s">
        <v>2492</v>
      </c>
      <c r="H2625" s="381">
        <v>44617</v>
      </c>
      <c r="I2625" s="393"/>
      <c r="J2625" s="380"/>
      <c r="K2625" s="453"/>
      <c r="L2625" s="453"/>
      <c r="M2625" s="453"/>
      <c r="N2625" s="453"/>
      <c r="O2625" s="453"/>
      <c r="P2625" s="453"/>
      <c r="Q2625" s="453"/>
      <c r="R2625" s="453"/>
      <c r="S2625" s="453"/>
      <c r="T2625" s="453"/>
      <c r="U2625" s="453"/>
      <c r="V2625" s="453"/>
      <c r="W2625" s="453"/>
      <c r="X2625" s="453"/>
      <c r="Y2625" s="453"/>
      <c r="Z2625" s="453"/>
    </row>
    <row r="2626" spans="1:26" s="383" customFormat="1" ht="24" x14ac:dyDescent="0.25">
      <c r="A2626" s="377" t="s">
        <v>5335</v>
      </c>
      <c r="B2626" s="377" t="s">
        <v>2488</v>
      </c>
      <c r="C2626" s="380" t="s">
        <v>2489</v>
      </c>
      <c r="D2626" s="378" t="s">
        <v>2490</v>
      </c>
      <c r="E2626" s="379">
        <v>36739.379999999997</v>
      </c>
      <c r="F2626" s="377" t="s">
        <v>5334</v>
      </c>
      <c r="G2626" s="380" t="s">
        <v>2492</v>
      </c>
      <c r="H2626" s="381">
        <v>44617</v>
      </c>
      <c r="I2626" s="393"/>
      <c r="J2626" s="380"/>
      <c r="K2626" s="453"/>
      <c r="L2626" s="453"/>
      <c r="M2626" s="453"/>
      <c r="N2626" s="453"/>
      <c r="O2626" s="453"/>
      <c r="P2626" s="453"/>
      <c r="Q2626" s="453"/>
      <c r="R2626" s="453"/>
      <c r="S2626" s="453"/>
      <c r="T2626" s="453"/>
      <c r="U2626" s="453"/>
      <c r="V2626" s="453"/>
      <c r="W2626" s="453"/>
      <c r="X2626" s="453"/>
      <c r="Y2626" s="453"/>
      <c r="Z2626" s="453"/>
    </row>
    <row r="2627" spans="1:26" s="383" customFormat="1" ht="36" x14ac:dyDescent="0.25">
      <c r="A2627" s="377" t="s">
        <v>5336</v>
      </c>
      <c r="B2627" s="377" t="s">
        <v>2488</v>
      </c>
      <c r="C2627" s="380" t="s">
        <v>2489</v>
      </c>
      <c r="D2627" s="378" t="s">
        <v>2490</v>
      </c>
      <c r="E2627" s="379">
        <v>20697.3</v>
      </c>
      <c r="F2627" s="377" t="s">
        <v>5337</v>
      </c>
      <c r="G2627" s="380" t="s">
        <v>2492</v>
      </c>
      <c r="H2627" s="381">
        <v>44676</v>
      </c>
      <c r="I2627" s="393"/>
      <c r="J2627" s="380"/>
      <c r="K2627" s="453"/>
      <c r="L2627" s="453"/>
      <c r="M2627" s="453"/>
      <c r="N2627" s="453"/>
      <c r="O2627" s="453"/>
      <c r="P2627" s="453"/>
      <c r="Q2627" s="453"/>
      <c r="R2627" s="453"/>
      <c r="S2627" s="453"/>
      <c r="T2627" s="453"/>
      <c r="U2627" s="453"/>
      <c r="V2627" s="453"/>
      <c r="W2627" s="453"/>
      <c r="X2627" s="453"/>
      <c r="Y2627" s="453"/>
      <c r="Z2627" s="453"/>
    </row>
    <row r="2628" spans="1:26" s="383" customFormat="1" ht="36" x14ac:dyDescent="0.25">
      <c r="A2628" s="377" t="s">
        <v>5338</v>
      </c>
      <c r="B2628" s="377" t="s">
        <v>2488</v>
      </c>
      <c r="C2628" s="380" t="s">
        <v>2489</v>
      </c>
      <c r="D2628" s="378" t="s">
        <v>2490</v>
      </c>
      <c r="E2628" s="379">
        <v>20700</v>
      </c>
      <c r="F2628" s="377" t="s">
        <v>5339</v>
      </c>
      <c r="G2628" s="380" t="s">
        <v>2492</v>
      </c>
      <c r="H2628" s="381">
        <v>44760</v>
      </c>
      <c r="I2628" s="393"/>
      <c r="J2628" s="380"/>
      <c r="K2628" s="453"/>
      <c r="L2628" s="453"/>
      <c r="M2628" s="453"/>
      <c r="N2628" s="453"/>
      <c r="O2628" s="453"/>
      <c r="P2628" s="453"/>
      <c r="Q2628" s="453"/>
      <c r="R2628" s="453"/>
      <c r="S2628" s="453"/>
      <c r="T2628" s="453"/>
      <c r="U2628" s="453"/>
      <c r="V2628" s="453"/>
      <c r="W2628" s="453"/>
      <c r="X2628" s="453"/>
      <c r="Y2628" s="453"/>
      <c r="Z2628" s="453"/>
    </row>
    <row r="2629" spans="1:26" s="383" customFormat="1" ht="24" x14ac:dyDescent="0.25">
      <c r="A2629" s="377" t="s">
        <v>5340</v>
      </c>
      <c r="B2629" s="377" t="s">
        <v>2488</v>
      </c>
      <c r="C2629" s="380" t="s">
        <v>2489</v>
      </c>
      <c r="D2629" s="378" t="s">
        <v>2490</v>
      </c>
      <c r="E2629" s="379">
        <v>21870</v>
      </c>
      <c r="F2629" s="377" t="s">
        <v>5341</v>
      </c>
      <c r="G2629" s="380" t="s">
        <v>2492</v>
      </c>
      <c r="H2629" s="381">
        <v>44749</v>
      </c>
      <c r="I2629" s="393"/>
      <c r="J2629" s="380"/>
      <c r="K2629" s="453"/>
      <c r="L2629" s="453"/>
      <c r="M2629" s="453"/>
      <c r="N2629" s="453"/>
      <c r="O2629" s="453"/>
      <c r="P2629" s="453"/>
      <c r="Q2629" s="453"/>
      <c r="R2629" s="453"/>
      <c r="S2629" s="453"/>
      <c r="T2629" s="453"/>
      <c r="U2629" s="453"/>
      <c r="V2629" s="453"/>
      <c r="W2629" s="453"/>
      <c r="X2629" s="453"/>
      <c r="Y2629" s="453"/>
      <c r="Z2629" s="453"/>
    </row>
    <row r="2630" spans="1:26" s="383" customFormat="1" ht="13.5" x14ac:dyDescent="0.25">
      <c r="A2630" s="377"/>
      <c r="B2630" s="377"/>
      <c r="C2630" s="380"/>
      <c r="D2630" s="378"/>
      <c r="E2630" s="379"/>
      <c r="F2630" s="377"/>
      <c r="G2630" s="380"/>
      <c r="H2630" s="381"/>
      <c r="I2630" s="393"/>
      <c r="J2630" s="380"/>
      <c r="K2630" s="453"/>
      <c r="L2630" s="453"/>
      <c r="M2630" s="453"/>
      <c r="N2630" s="453"/>
      <c r="O2630" s="453"/>
      <c r="P2630" s="453"/>
      <c r="Q2630" s="453"/>
      <c r="R2630" s="453"/>
      <c r="S2630" s="453"/>
      <c r="T2630" s="453"/>
      <c r="U2630" s="453"/>
      <c r="V2630" s="453"/>
      <c r="W2630" s="453"/>
      <c r="X2630" s="453"/>
      <c r="Y2630" s="453"/>
      <c r="Z2630" s="453"/>
    </row>
    <row r="2631" spans="1:26" s="383" customFormat="1" ht="24" x14ac:dyDescent="0.25">
      <c r="A2631" s="377" t="s">
        <v>5342</v>
      </c>
      <c r="B2631" s="377" t="s">
        <v>2488</v>
      </c>
      <c r="C2631" s="380" t="s">
        <v>2489</v>
      </c>
      <c r="D2631" s="378" t="s">
        <v>2490</v>
      </c>
      <c r="E2631" s="379">
        <v>37999.54</v>
      </c>
      <c r="F2631" s="377" t="s">
        <v>5343</v>
      </c>
      <c r="G2631" s="380" t="s">
        <v>2492</v>
      </c>
      <c r="H2631" s="381">
        <v>44782</v>
      </c>
      <c r="I2631" s="393"/>
      <c r="J2631" s="380"/>
      <c r="K2631" s="453"/>
      <c r="L2631" s="453"/>
      <c r="M2631" s="453"/>
      <c r="N2631" s="453"/>
      <c r="O2631" s="453"/>
      <c r="P2631" s="453"/>
      <c r="Q2631" s="453"/>
      <c r="R2631" s="453"/>
      <c r="S2631" s="453"/>
      <c r="T2631" s="453"/>
      <c r="U2631" s="453"/>
      <c r="V2631" s="453"/>
      <c r="W2631" s="453"/>
      <c r="X2631" s="453"/>
      <c r="Y2631" s="453"/>
      <c r="Z2631" s="453"/>
    </row>
    <row r="2632" spans="1:26" s="383" customFormat="1" ht="24" x14ac:dyDescent="0.25">
      <c r="A2632" s="377" t="s">
        <v>5344</v>
      </c>
      <c r="B2632" s="377" t="s">
        <v>2488</v>
      </c>
      <c r="C2632" s="380" t="s">
        <v>2489</v>
      </c>
      <c r="D2632" s="378" t="s">
        <v>2490</v>
      </c>
      <c r="E2632" s="379">
        <v>20000</v>
      </c>
      <c r="F2632" s="377" t="s">
        <v>5345</v>
      </c>
      <c r="G2632" s="380" t="s">
        <v>2492</v>
      </c>
      <c r="H2632" s="381">
        <v>44662</v>
      </c>
      <c r="I2632" s="393"/>
      <c r="J2632" s="380"/>
      <c r="K2632" s="453"/>
      <c r="L2632" s="453"/>
      <c r="M2632" s="453"/>
      <c r="N2632" s="453"/>
      <c r="O2632" s="453"/>
      <c r="P2632" s="453"/>
      <c r="Q2632" s="453"/>
      <c r="R2632" s="453"/>
      <c r="S2632" s="453"/>
      <c r="T2632" s="453"/>
      <c r="U2632" s="453"/>
      <c r="V2632" s="453"/>
      <c r="W2632" s="453"/>
      <c r="X2632" s="453"/>
      <c r="Y2632" s="453"/>
      <c r="Z2632" s="453"/>
    </row>
    <row r="2633" spans="1:26" s="383" customFormat="1" ht="24" x14ac:dyDescent="0.25">
      <c r="A2633" s="377" t="s">
        <v>5346</v>
      </c>
      <c r="B2633" s="377" t="s">
        <v>2488</v>
      </c>
      <c r="C2633" s="380" t="s">
        <v>2489</v>
      </c>
      <c r="D2633" s="378" t="s">
        <v>2490</v>
      </c>
      <c r="E2633" s="379">
        <v>24000</v>
      </c>
      <c r="F2633" s="377" t="s">
        <v>5347</v>
      </c>
      <c r="G2633" s="380" t="s">
        <v>2492</v>
      </c>
      <c r="H2633" s="381">
        <v>44711</v>
      </c>
      <c r="I2633" s="393"/>
      <c r="J2633" s="380"/>
      <c r="K2633" s="453"/>
      <c r="L2633" s="453"/>
      <c r="M2633" s="453"/>
      <c r="N2633" s="453"/>
      <c r="O2633" s="453"/>
      <c r="P2633" s="453"/>
      <c r="Q2633" s="453"/>
      <c r="R2633" s="453"/>
      <c r="S2633" s="453"/>
      <c r="T2633" s="453"/>
      <c r="U2633" s="453"/>
      <c r="V2633" s="453"/>
      <c r="W2633" s="453"/>
      <c r="X2633" s="453"/>
      <c r="Y2633" s="453"/>
      <c r="Z2633" s="453"/>
    </row>
    <row r="2634" spans="1:26" s="383" customFormat="1" ht="24" x14ac:dyDescent="0.25">
      <c r="A2634" s="377" t="s">
        <v>5348</v>
      </c>
      <c r="B2634" s="377" t="s">
        <v>2488</v>
      </c>
      <c r="C2634" s="380" t="s">
        <v>2489</v>
      </c>
      <c r="D2634" s="378" t="s">
        <v>2490</v>
      </c>
      <c r="E2634" s="379">
        <v>24000</v>
      </c>
      <c r="F2634" s="377" t="s">
        <v>5349</v>
      </c>
      <c r="G2634" s="380" t="s">
        <v>2492</v>
      </c>
      <c r="H2634" s="381">
        <v>44654</v>
      </c>
      <c r="I2634" s="393"/>
      <c r="J2634" s="380"/>
      <c r="K2634" s="453"/>
      <c r="L2634" s="453"/>
      <c r="M2634" s="453"/>
      <c r="N2634" s="453"/>
      <c r="O2634" s="453"/>
      <c r="P2634" s="453"/>
      <c r="Q2634" s="453"/>
      <c r="R2634" s="453"/>
      <c r="S2634" s="453"/>
      <c r="T2634" s="453"/>
      <c r="U2634" s="453"/>
      <c r="V2634" s="453"/>
      <c r="W2634" s="453"/>
      <c r="X2634" s="453"/>
      <c r="Y2634" s="453"/>
      <c r="Z2634" s="453"/>
    </row>
    <row r="2635" spans="1:26" s="383" customFormat="1" ht="24" x14ac:dyDescent="0.25">
      <c r="A2635" s="377" t="s">
        <v>5350</v>
      </c>
      <c r="B2635" s="377" t="s">
        <v>2488</v>
      </c>
      <c r="C2635" s="380" t="s">
        <v>2489</v>
      </c>
      <c r="D2635" s="378" t="s">
        <v>2490</v>
      </c>
      <c r="E2635" s="379">
        <v>18000</v>
      </c>
      <c r="F2635" s="377" t="s">
        <v>5351</v>
      </c>
      <c r="G2635" s="380" t="s">
        <v>2492</v>
      </c>
      <c r="H2635" s="381">
        <v>44654</v>
      </c>
      <c r="I2635" s="393"/>
      <c r="J2635" s="380"/>
      <c r="K2635" s="453"/>
      <c r="L2635" s="453"/>
      <c r="M2635" s="453"/>
      <c r="N2635" s="453"/>
      <c r="O2635" s="453"/>
      <c r="P2635" s="453"/>
      <c r="Q2635" s="453"/>
      <c r="R2635" s="453"/>
      <c r="S2635" s="453"/>
      <c r="T2635" s="453"/>
      <c r="U2635" s="453"/>
      <c r="V2635" s="453"/>
      <c r="W2635" s="453"/>
      <c r="X2635" s="453"/>
      <c r="Y2635" s="453"/>
      <c r="Z2635" s="453"/>
    </row>
    <row r="2636" spans="1:26" s="383" customFormat="1" ht="24" x14ac:dyDescent="0.25">
      <c r="A2636" s="377" t="s">
        <v>5352</v>
      </c>
      <c r="B2636" s="377" t="s">
        <v>2488</v>
      </c>
      <c r="C2636" s="380" t="s">
        <v>2489</v>
      </c>
      <c r="D2636" s="378" t="s">
        <v>2490</v>
      </c>
      <c r="E2636" s="379">
        <v>24621.15</v>
      </c>
      <c r="F2636" s="377" t="s">
        <v>5353</v>
      </c>
      <c r="G2636" s="380" t="s">
        <v>2492</v>
      </c>
      <c r="H2636" s="381">
        <v>44673</v>
      </c>
      <c r="I2636" s="393"/>
      <c r="J2636" s="380"/>
      <c r="K2636" s="453"/>
      <c r="L2636" s="453"/>
      <c r="M2636" s="453"/>
      <c r="N2636" s="453"/>
      <c r="O2636" s="453"/>
      <c r="P2636" s="453"/>
      <c r="Q2636" s="453"/>
      <c r="R2636" s="453"/>
      <c r="S2636" s="453"/>
      <c r="T2636" s="453"/>
      <c r="U2636" s="453"/>
      <c r="V2636" s="453"/>
      <c r="W2636" s="453"/>
      <c r="X2636" s="453"/>
      <c r="Y2636" s="453"/>
      <c r="Z2636" s="453"/>
    </row>
    <row r="2637" spans="1:26" s="383" customFormat="1" ht="24" x14ac:dyDescent="0.25">
      <c r="A2637" s="377" t="s">
        <v>5354</v>
      </c>
      <c r="B2637" s="377" t="s">
        <v>2488</v>
      </c>
      <c r="C2637" s="380" t="s">
        <v>2489</v>
      </c>
      <c r="D2637" s="378" t="s">
        <v>2490</v>
      </c>
      <c r="E2637" s="379">
        <v>28800</v>
      </c>
      <c r="F2637" s="377" t="s">
        <v>5355</v>
      </c>
      <c r="G2637" s="380" t="s">
        <v>2492</v>
      </c>
      <c r="H2637" s="381">
        <v>44631</v>
      </c>
      <c r="I2637" s="393"/>
      <c r="J2637" s="380"/>
      <c r="K2637" s="453"/>
      <c r="L2637" s="453"/>
      <c r="M2637" s="453"/>
      <c r="N2637" s="453"/>
      <c r="O2637" s="453"/>
      <c r="P2637" s="453"/>
      <c r="Q2637" s="453"/>
      <c r="R2637" s="453"/>
      <c r="S2637" s="453"/>
      <c r="T2637" s="453"/>
      <c r="U2637" s="453"/>
      <c r="V2637" s="453"/>
      <c r="W2637" s="453"/>
      <c r="X2637" s="453"/>
      <c r="Y2637" s="453"/>
      <c r="Z2637" s="453"/>
    </row>
    <row r="2638" spans="1:26" s="383" customFormat="1" ht="24" x14ac:dyDescent="0.25">
      <c r="A2638" s="377" t="s">
        <v>5354</v>
      </c>
      <c r="B2638" s="377" t="s">
        <v>2488</v>
      </c>
      <c r="C2638" s="380" t="s">
        <v>2489</v>
      </c>
      <c r="D2638" s="378" t="s">
        <v>2490</v>
      </c>
      <c r="E2638" s="379">
        <v>19200</v>
      </c>
      <c r="F2638" s="377" t="s">
        <v>5355</v>
      </c>
      <c r="G2638" s="380" t="s">
        <v>2492</v>
      </c>
      <c r="H2638" s="381">
        <v>44763</v>
      </c>
      <c r="I2638" s="393"/>
      <c r="J2638" s="380"/>
      <c r="K2638" s="453"/>
      <c r="L2638" s="453"/>
      <c r="M2638" s="453"/>
      <c r="N2638" s="453"/>
      <c r="O2638" s="453"/>
      <c r="P2638" s="453"/>
      <c r="Q2638" s="453"/>
      <c r="R2638" s="453"/>
      <c r="S2638" s="453"/>
      <c r="T2638" s="453"/>
      <c r="U2638" s="453"/>
      <c r="V2638" s="453"/>
      <c r="W2638" s="453"/>
      <c r="X2638" s="453"/>
      <c r="Y2638" s="453"/>
      <c r="Z2638" s="453"/>
    </row>
    <row r="2639" spans="1:26" s="383" customFormat="1" ht="24" x14ac:dyDescent="0.25">
      <c r="A2639" s="377" t="s">
        <v>5356</v>
      </c>
      <c r="B2639" s="377" t="s">
        <v>2488</v>
      </c>
      <c r="C2639" s="380" t="s">
        <v>2489</v>
      </c>
      <c r="D2639" s="378" t="s">
        <v>2490</v>
      </c>
      <c r="E2639" s="379">
        <v>393200</v>
      </c>
      <c r="F2639" s="377" t="s">
        <v>5357</v>
      </c>
      <c r="G2639" s="380" t="s">
        <v>2492</v>
      </c>
      <c r="H2639" s="381">
        <v>44768</v>
      </c>
      <c r="I2639" s="393"/>
      <c r="J2639" s="380"/>
      <c r="K2639" s="453"/>
      <c r="L2639" s="453"/>
      <c r="M2639" s="453"/>
      <c r="N2639" s="453"/>
      <c r="O2639" s="453"/>
      <c r="P2639" s="453"/>
      <c r="Q2639" s="453"/>
      <c r="R2639" s="453"/>
      <c r="S2639" s="453"/>
      <c r="T2639" s="453"/>
      <c r="U2639" s="453"/>
      <c r="V2639" s="453"/>
      <c r="W2639" s="453"/>
      <c r="X2639" s="453"/>
      <c r="Y2639" s="453"/>
      <c r="Z2639" s="453"/>
    </row>
    <row r="2640" spans="1:26" s="383" customFormat="1" ht="36" x14ac:dyDescent="0.25">
      <c r="A2640" s="377" t="s">
        <v>5358</v>
      </c>
      <c r="B2640" s="377" t="s">
        <v>2488</v>
      </c>
      <c r="C2640" s="380" t="s">
        <v>2489</v>
      </c>
      <c r="D2640" s="378" t="s">
        <v>2490</v>
      </c>
      <c r="E2640" s="379">
        <v>19496</v>
      </c>
      <c r="F2640" s="377" t="s">
        <v>5359</v>
      </c>
      <c r="G2640" s="380" t="s">
        <v>2492</v>
      </c>
      <c r="H2640" s="381">
        <v>44753</v>
      </c>
      <c r="I2640" s="393"/>
      <c r="J2640" s="380"/>
      <c r="K2640" s="453"/>
      <c r="L2640" s="453"/>
      <c r="M2640" s="453"/>
      <c r="N2640" s="453"/>
      <c r="O2640" s="453"/>
      <c r="P2640" s="453"/>
      <c r="Q2640" s="453"/>
      <c r="R2640" s="453"/>
      <c r="S2640" s="453"/>
      <c r="T2640" s="453"/>
      <c r="U2640" s="453"/>
      <c r="V2640" s="453"/>
      <c r="W2640" s="453"/>
      <c r="X2640" s="453"/>
      <c r="Y2640" s="453"/>
      <c r="Z2640" s="453"/>
    </row>
    <row r="2641" spans="1:26" s="383" customFormat="1" ht="24" x14ac:dyDescent="0.25">
      <c r="A2641" s="377" t="s">
        <v>5360</v>
      </c>
      <c r="B2641" s="377" t="s">
        <v>2488</v>
      </c>
      <c r="C2641" s="380" t="s">
        <v>2489</v>
      </c>
      <c r="D2641" s="378" t="s">
        <v>2490</v>
      </c>
      <c r="E2641" s="379">
        <v>41375.29</v>
      </c>
      <c r="F2641" s="377" t="s">
        <v>5359</v>
      </c>
      <c r="G2641" s="380" t="s">
        <v>2492</v>
      </c>
      <c r="H2641" s="381">
        <v>44811</v>
      </c>
      <c r="I2641" s="393"/>
      <c r="J2641" s="380"/>
      <c r="K2641" s="453"/>
      <c r="L2641" s="453"/>
      <c r="M2641" s="453"/>
      <c r="N2641" s="453"/>
      <c r="O2641" s="453"/>
      <c r="P2641" s="453"/>
      <c r="Q2641" s="453"/>
      <c r="R2641" s="453"/>
      <c r="S2641" s="453"/>
      <c r="T2641" s="453"/>
      <c r="U2641" s="453"/>
      <c r="V2641" s="453"/>
      <c r="W2641" s="453"/>
      <c r="X2641" s="453"/>
      <c r="Y2641" s="453"/>
      <c r="Z2641" s="453"/>
    </row>
    <row r="2642" spans="1:26" s="383" customFormat="1" ht="36" x14ac:dyDescent="0.25">
      <c r="A2642" s="377" t="s">
        <v>5361</v>
      </c>
      <c r="B2642" s="377" t="s">
        <v>2488</v>
      </c>
      <c r="C2642" s="380" t="s">
        <v>2489</v>
      </c>
      <c r="D2642" s="378" t="s">
        <v>2490</v>
      </c>
      <c r="E2642" s="379">
        <v>27475.5</v>
      </c>
      <c r="F2642" s="377" t="s">
        <v>5362</v>
      </c>
      <c r="G2642" s="380" t="s">
        <v>2492</v>
      </c>
      <c r="H2642" s="381">
        <v>44651</v>
      </c>
      <c r="I2642" s="393"/>
      <c r="J2642" s="380"/>
      <c r="K2642" s="453"/>
      <c r="L2642" s="453"/>
      <c r="M2642" s="453"/>
      <c r="N2642" s="453"/>
      <c r="O2642" s="453"/>
      <c r="P2642" s="453"/>
      <c r="Q2642" s="453"/>
      <c r="R2642" s="453"/>
      <c r="S2642" s="453"/>
      <c r="T2642" s="453"/>
      <c r="U2642" s="453"/>
      <c r="V2642" s="453"/>
      <c r="W2642" s="453"/>
      <c r="X2642" s="453"/>
      <c r="Y2642" s="453"/>
      <c r="Z2642" s="453"/>
    </row>
    <row r="2643" spans="1:26" s="383" customFormat="1" ht="24" x14ac:dyDescent="0.25">
      <c r="A2643" s="377" t="s">
        <v>5363</v>
      </c>
      <c r="B2643" s="377" t="s">
        <v>2488</v>
      </c>
      <c r="C2643" s="380" t="s">
        <v>2489</v>
      </c>
      <c r="D2643" s="378" t="s">
        <v>2490</v>
      </c>
      <c r="E2643" s="379">
        <v>39225</v>
      </c>
      <c r="F2643" s="377" t="s">
        <v>5364</v>
      </c>
      <c r="G2643" s="380" t="s">
        <v>2492</v>
      </c>
      <c r="H2643" s="381">
        <v>44785</v>
      </c>
      <c r="I2643" s="393"/>
      <c r="J2643" s="380"/>
      <c r="K2643" s="453"/>
      <c r="L2643" s="453"/>
      <c r="M2643" s="453"/>
      <c r="N2643" s="453"/>
      <c r="O2643" s="453"/>
      <c r="P2643" s="453"/>
      <c r="Q2643" s="453"/>
      <c r="R2643" s="453"/>
      <c r="S2643" s="453"/>
      <c r="T2643" s="453"/>
      <c r="U2643" s="453"/>
      <c r="V2643" s="453"/>
      <c r="W2643" s="453"/>
      <c r="X2643" s="453"/>
      <c r="Y2643" s="453"/>
      <c r="Z2643" s="453"/>
    </row>
    <row r="2644" spans="1:26" s="383" customFormat="1" ht="24" x14ac:dyDescent="0.25">
      <c r="A2644" s="377" t="s">
        <v>5365</v>
      </c>
      <c r="B2644" s="377" t="s">
        <v>2488</v>
      </c>
      <c r="C2644" s="380" t="s">
        <v>2489</v>
      </c>
      <c r="D2644" s="378" t="s">
        <v>2490</v>
      </c>
      <c r="E2644" s="379">
        <v>24000</v>
      </c>
      <c r="F2644" s="377" t="s">
        <v>5366</v>
      </c>
      <c r="G2644" s="380" t="s">
        <v>2492</v>
      </c>
      <c r="H2644" s="381">
        <v>44711</v>
      </c>
      <c r="I2644" s="393"/>
      <c r="J2644" s="380"/>
      <c r="K2644" s="453"/>
      <c r="L2644" s="453"/>
      <c r="M2644" s="453"/>
      <c r="N2644" s="453"/>
      <c r="O2644" s="453"/>
      <c r="P2644" s="453"/>
      <c r="Q2644" s="453"/>
      <c r="R2644" s="453"/>
      <c r="S2644" s="453"/>
      <c r="T2644" s="453"/>
      <c r="U2644" s="453"/>
      <c r="V2644" s="453"/>
      <c r="W2644" s="453"/>
      <c r="X2644" s="453"/>
      <c r="Y2644" s="453"/>
      <c r="Z2644" s="453"/>
    </row>
    <row r="2645" spans="1:26" s="383" customFormat="1" ht="36" x14ac:dyDescent="0.25">
      <c r="A2645" s="377" t="s">
        <v>5367</v>
      </c>
      <c r="B2645" s="377" t="s">
        <v>2488</v>
      </c>
      <c r="C2645" s="380" t="s">
        <v>2489</v>
      </c>
      <c r="D2645" s="378" t="s">
        <v>2490</v>
      </c>
      <c r="E2645" s="379">
        <v>24000</v>
      </c>
      <c r="F2645" s="377" t="s">
        <v>5368</v>
      </c>
      <c r="G2645" s="380" t="s">
        <v>2492</v>
      </c>
      <c r="H2645" s="381">
        <v>44790</v>
      </c>
      <c r="I2645" s="393"/>
      <c r="J2645" s="380"/>
      <c r="K2645" s="453"/>
      <c r="L2645" s="453"/>
      <c r="M2645" s="453"/>
      <c r="N2645" s="453"/>
      <c r="O2645" s="453"/>
      <c r="P2645" s="453"/>
      <c r="Q2645" s="453"/>
      <c r="R2645" s="453"/>
      <c r="S2645" s="453"/>
      <c r="T2645" s="453"/>
      <c r="U2645" s="453"/>
      <c r="V2645" s="453"/>
      <c r="W2645" s="453"/>
      <c r="X2645" s="453"/>
      <c r="Y2645" s="453"/>
      <c r="Z2645" s="453"/>
    </row>
    <row r="2646" spans="1:26" s="383" customFormat="1" ht="48" x14ac:dyDescent="0.25">
      <c r="A2646" s="377" t="s">
        <v>5369</v>
      </c>
      <c r="B2646" s="377" t="s">
        <v>2488</v>
      </c>
      <c r="C2646" s="380" t="s">
        <v>2489</v>
      </c>
      <c r="D2646" s="378" t="s">
        <v>2490</v>
      </c>
      <c r="E2646" s="379">
        <v>26000</v>
      </c>
      <c r="F2646" s="377" t="s">
        <v>5370</v>
      </c>
      <c r="G2646" s="380" t="s">
        <v>2492</v>
      </c>
      <c r="H2646" s="381">
        <v>44778</v>
      </c>
      <c r="I2646" s="393"/>
      <c r="J2646" s="380"/>
      <c r="K2646" s="453"/>
      <c r="L2646" s="453"/>
      <c r="M2646" s="453"/>
      <c r="N2646" s="453"/>
      <c r="O2646" s="453"/>
      <c r="P2646" s="453"/>
      <c r="Q2646" s="453"/>
      <c r="R2646" s="453"/>
      <c r="S2646" s="453"/>
      <c r="T2646" s="453"/>
      <c r="U2646" s="453"/>
      <c r="V2646" s="453"/>
      <c r="W2646" s="453"/>
      <c r="X2646" s="453"/>
      <c r="Y2646" s="453"/>
      <c r="Z2646" s="453"/>
    </row>
    <row r="2647" spans="1:26" s="383" customFormat="1" ht="24" x14ac:dyDescent="0.2">
      <c r="A2647" s="377" t="s">
        <v>5371</v>
      </c>
      <c r="B2647" s="377" t="s">
        <v>2488</v>
      </c>
      <c r="C2647" s="380" t="s">
        <v>2489</v>
      </c>
      <c r="D2647" s="378" t="s">
        <v>2490</v>
      </c>
      <c r="E2647" s="379">
        <v>18270</v>
      </c>
      <c r="F2647" s="377" t="s">
        <v>5372</v>
      </c>
      <c r="G2647" s="380" t="s">
        <v>2492</v>
      </c>
      <c r="H2647" s="381">
        <v>44654</v>
      </c>
      <c r="I2647" s="393"/>
      <c r="J2647" s="429"/>
      <c r="K2647" s="453"/>
      <c r="L2647" s="453"/>
      <c r="M2647" s="453"/>
      <c r="N2647" s="453"/>
      <c r="O2647" s="453"/>
      <c r="P2647" s="453"/>
      <c r="Q2647" s="453"/>
      <c r="R2647" s="453"/>
      <c r="S2647" s="453"/>
      <c r="T2647" s="453"/>
      <c r="U2647" s="453"/>
      <c r="V2647" s="453"/>
      <c r="W2647" s="453"/>
      <c r="X2647" s="453"/>
      <c r="Y2647" s="453"/>
      <c r="Z2647" s="453"/>
    </row>
    <row r="2648" spans="1:26" s="383" customFormat="1" ht="24" x14ac:dyDescent="0.25">
      <c r="A2648" s="377" t="s">
        <v>5373</v>
      </c>
      <c r="B2648" s="377" t="s">
        <v>2488</v>
      </c>
      <c r="C2648" s="380" t="s">
        <v>2489</v>
      </c>
      <c r="D2648" s="378" t="s">
        <v>2490</v>
      </c>
      <c r="E2648" s="379">
        <v>24000</v>
      </c>
      <c r="F2648" s="377" t="s">
        <v>5374</v>
      </c>
      <c r="G2648" s="380" t="s">
        <v>2492</v>
      </c>
      <c r="H2648" s="381">
        <v>44711</v>
      </c>
      <c r="I2648" s="393"/>
      <c r="J2648" s="380"/>
      <c r="K2648" s="453"/>
      <c r="L2648" s="453"/>
      <c r="M2648" s="453"/>
      <c r="N2648" s="453"/>
      <c r="O2648" s="453"/>
      <c r="P2648" s="453"/>
      <c r="Q2648" s="453"/>
      <c r="R2648" s="453"/>
      <c r="S2648" s="453"/>
      <c r="T2648" s="453"/>
      <c r="U2648" s="453"/>
      <c r="V2648" s="453"/>
      <c r="W2648" s="453"/>
      <c r="X2648" s="453"/>
      <c r="Y2648" s="453"/>
      <c r="Z2648" s="453"/>
    </row>
    <row r="2649" spans="1:26" s="383" customFormat="1" ht="36" x14ac:dyDescent="0.25">
      <c r="A2649" s="377" t="s">
        <v>5375</v>
      </c>
      <c r="B2649" s="377" t="s">
        <v>2488</v>
      </c>
      <c r="C2649" s="380" t="s">
        <v>2489</v>
      </c>
      <c r="D2649" s="378" t="s">
        <v>2490</v>
      </c>
      <c r="E2649" s="379">
        <v>702846.22</v>
      </c>
      <c r="F2649" s="377" t="s">
        <v>1972</v>
      </c>
      <c r="G2649" s="380" t="s">
        <v>2492</v>
      </c>
      <c r="H2649" s="381">
        <v>44727</v>
      </c>
      <c r="I2649" s="393"/>
      <c r="J2649" s="380"/>
      <c r="K2649" s="453"/>
      <c r="L2649" s="453"/>
      <c r="M2649" s="453"/>
      <c r="N2649" s="453"/>
      <c r="O2649" s="453"/>
      <c r="P2649" s="453"/>
      <c r="Q2649" s="453"/>
      <c r="R2649" s="453"/>
      <c r="S2649" s="453"/>
      <c r="T2649" s="453"/>
      <c r="U2649" s="453"/>
      <c r="V2649" s="453"/>
      <c r="W2649" s="453"/>
      <c r="X2649" s="453"/>
      <c r="Y2649" s="453"/>
      <c r="Z2649" s="453"/>
    </row>
    <row r="2650" spans="1:26" s="383" customFormat="1" ht="36" x14ac:dyDescent="0.25">
      <c r="A2650" s="377" t="s">
        <v>5376</v>
      </c>
      <c r="B2650" s="377" t="s">
        <v>2488</v>
      </c>
      <c r="C2650" s="380" t="s">
        <v>2489</v>
      </c>
      <c r="D2650" s="378" t="s">
        <v>2490</v>
      </c>
      <c r="E2650" s="379">
        <v>36513.440000000002</v>
      </c>
      <c r="F2650" s="377" t="s">
        <v>1972</v>
      </c>
      <c r="G2650" s="380" t="s">
        <v>2492</v>
      </c>
      <c r="H2650" s="381">
        <v>44761</v>
      </c>
      <c r="I2650" s="393"/>
      <c r="J2650" s="380"/>
      <c r="K2650" s="453"/>
      <c r="L2650" s="453"/>
      <c r="M2650" s="453"/>
      <c r="N2650" s="453"/>
      <c r="O2650" s="453"/>
      <c r="P2650" s="453"/>
      <c r="Q2650" s="453"/>
      <c r="R2650" s="453"/>
      <c r="S2650" s="453"/>
      <c r="T2650" s="453"/>
      <c r="U2650" s="453"/>
      <c r="V2650" s="453"/>
      <c r="W2650" s="453"/>
      <c r="X2650" s="453"/>
      <c r="Y2650" s="453"/>
      <c r="Z2650" s="453"/>
    </row>
    <row r="2651" spans="1:26" s="383" customFormat="1" ht="24" x14ac:dyDescent="0.25">
      <c r="A2651" s="377" t="s">
        <v>5377</v>
      </c>
      <c r="B2651" s="377" t="s">
        <v>2488</v>
      </c>
      <c r="C2651" s="380" t="s">
        <v>2489</v>
      </c>
      <c r="D2651" s="378" t="s">
        <v>2490</v>
      </c>
      <c r="E2651" s="379">
        <v>117600</v>
      </c>
      <c r="F2651" s="377" t="s">
        <v>2307</v>
      </c>
      <c r="G2651" s="380" t="s">
        <v>2492</v>
      </c>
      <c r="H2651" s="381">
        <v>44677</v>
      </c>
      <c r="I2651" s="393"/>
      <c r="J2651" s="380"/>
      <c r="K2651" s="453"/>
      <c r="L2651" s="453"/>
      <c r="M2651" s="453"/>
      <c r="N2651" s="453"/>
      <c r="O2651" s="453"/>
      <c r="P2651" s="453"/>
      <c r="Q2651" s="453"/>
      <c r="R2651" s="453"/>
      <c r="S2651" s="453"/>
      <c r="T2651" s="453"/>
      <c r="U2651" s="453"/>
      <c r="V2651" s="453"/>
      <c r="W2651" s="453"/>
      <c r="X2651" s="453"/>
      <c r="Y2651" s="453"/>
      <c r="Z2651" s="453"/>
    </row>
    <row r="2652" spans="1:26" s="383" customFormat="1" ht="24" x14ac:dyDescent="0.25">
      <c r="A2652" s="377" t="s">
        <v>5378</v>
      </c>
      <c r="B2652" s="377" t="s">
        <v>2488</v>
      </c>
      <c r="C2652" s="380" t="s">
        <v>2489</v>
      </c>
      <c r="D2652" s="378" t="s">
        <v>2490</v>
      </c>
      <c r="E2652" s="379">
        <v>117380</v>
      </c>
      <c r="F2652" s="377" t="s">
        <v>2307</v>
      </c>
      <c r="G2652" s="380" t="s">
        <v>2492</v>
      </c>
      <c r="H2652" s="381">
        <v>44679</v>
      </c>
      <c r="I2652" s="393"/>
      <c r="J2652" s="380"/>
      <c r="K2652" s="453"/>
      <c r="L2652" s="453"/>
      <c r="M2652" s="453"/>
      <c r="N2652" s="453"/>
      <c r="O2652" s="453"/>
      <c r="P2652" s="453"/>
      <c r="Q2652" s="453"/>
      <c r="R2652" s="453"/>
      <c r="S2652" s="453"/>
      <c r="T2652" s="453"/>
      <c r="U2652" s="453"/>
      <c r="V2652" s="453"/>
      <c r="W2652" s="453"/>
      <c r="X2652" s="453"/>
      <c r="Y2652" s="453"/>
      <c r="Z2652" s="453"/>
    </row>
    <row r="2653" spans="1:26" s="383" customFormat="1" ht="24" x14ac:dyDescent="0.25">
      <c r="A2653" s="377" t="s">
        <v>5379</v>
      </c>
      <c r="B2653" s="377" t="s">
        <v>2488</v>
      </c>
      <c r="C2653" s="380" t="s">
        <v>2489</v>
      </c>
      <c r="D2653" s="378" t="s">
        <v>2490</v>
      </c>
      <c r="E2653" s="379">
        <v>22615</v>
      </c>
      <c r="F2653" s="377" t="s">
        <v>2552</v>
      </c>
      <c r="G2653" s="380" t="s">
        <v>2492</v>
      </c>
      <c r="H2653" s="381">
        <v>44615</v>
      </c>
      <c r="I2653" s="393"/>
      <c r="J2653" s="380"/>
      <c r="K2653" s="453"/>
      <c r="L2653" s="453"/>
      <c r="M2653" s="453"/>
      <c r="N2653" s="453"/>
      <c r="O2653" s="453"/>
      <c r="P2653" s="453"/>
      <c r="Q2653" s="453"/>
      <c r="R2653" s="453"/>
      <c r="S2653" s="453"/>
      <c r="T2653" s="453"/>
      <c r="U2653" s="453"/>
      <c r="V2653" s="453"/>
      <c r="W2653" s="453"/>
      <c r="X2653" s="453"/>
      <c r="Y2653" s="453"/>
      <c r="Z2653" s="453"/>
    </row>
    <row r="2654" spans="1:26" s="383" customFormat="1" ht="36" x14ac:dyDescent="0.25">
      <c r="A2654" s="377" t="s">
        <v>5380</v>
      </c>
      <c r="B2654" s="377" t="s">
        <v>2488</v>
      </c>
      <c r="C2654" s="380" t="s">
        <v>2489</v>
      </c>
      <c r="D2654" s="378" t="s">
        <v>2490</v>
      </c>
      <c r="E2654" s="379">
        <v>20925.2</v>
      </c>
      <c r="F2654" s="377" t="s">
        <v>2552</v>
      </c>
      <c r="G2654" s="380" t="s">
        <v>2492</v>
      </c>
      <c r="H2654" s="381">
        <v>44634</v>
      </c>
      <c r="I2654" s="393"/>
      <c r="J2654" s="380"/>
      <c r="K2654" s="453"/>
      <c r="L2654" s="453"/>
      <c r="M2654" s="453"/>
      <c r="N2654" s="453"/>
      <c r="O2654" s="453"/>
      <c r="P2654" s="453"/>
      <c r="Q2654" s="453"/>
      <c r="R2654" s="453"/>
      <c r="S2654" s="453"/>
      <c r="T2654" s="453"/>
      <c r="U2654" s="453"/>
      <c r="V2654" s="453"/>
      <c r="W2654" s="453"/>
      <c r="X2654" s="453"/>
      <c r="Y2654" s="453"/>
      <c r="Z2654" s="453"/>
    </row>
    <row r="2655" spans="1:26" s="383" customFormat="1" ht="36" x14ac:dyDescent="0.25">
      <c r="A2655" s="377" t="s">
        <v>5381</v>
      </c>
      <c r="B2655" s="377" t="s">
        <v>2488</v>
      </c>
      <c r="C2655" s="380" t="s">
        <v>2489</v>
      </c>
      <c r="D2655" s="378" t="s">
        <v>2490</v>
      </c>
      <c r="E2655" s="379">
        <v>19786.3</v>
      </c>
      <c r="F2655" s="377" t="s">
        <v>2552</v>
      </c>
      <c r="G2655" s="380" t="s">
        <v>2492</v>
      </c>
      <c r="H2655" s="381">
        <v>44673</v>
      </c>
      <c r="I2655" s="393"/>
      <c r="J2655" s="380"/>
      <c r="K2655" s="453"/>
      <c r="L2655" s="453"/>
      <c r="M2655" s="453"/>
      <c r="N2655" s="453"/>
      <c r="O2655" s="453"/>
      <c r="P2655" s="453"/>
      <c r="Q2655" s="453"/>
      <c r="R2655" s="453"/>
      <c r="S2655" s="453"/>
      <c r="T2655" s="453"/>
      <c r="U2655" s="453"/>
      <c r="V2655" s="453"/>
      <c r="W2655" s="453"/>
      <c r="X2655" s="453"/>
      <c r="Y2655" s="453"/>
      <c r="Z2655" s="453"/>
    </row>
    <row r="2656" spans="1:26" s="383" customFormat="1" ht="36" x14ac:dyDescent="0.25">
      <c r="A2656" s="377" t="s">
        <v>5382</v>
      </c>
      <c r="B2656" s="377" t="s">
        <v>2488</v>
      </c>
      <c r="C2656" s="380" t="s">
        <v>2489</v>
      </c>
      <c r="D2656" s="378" t="s">
        <v>2490</v>
      </c>
      <c r="E2656" s="379">
        <v>23574.1</v>
      </c>
      <c r="F2656" s="377" t="s">
        <v>2552</v>
      </c>
      <c r="G2656" s="380" t="s">
        <v>2492</v>
      </c>
      <c r="H2656" s="381">
        <v>44740</v>
      </c>
      <c r="I2656" s="393"/>
      <c r="J2656" s="380"/>
      <c r="K2656" s="453"/>
      <c r="L2656" s="453"/>
      <c r="M2656" s="453"/>
      <c r="N2656" s="453"/>
      <c r="O2656" s="453"/>
      <c r="P2656" s="453"/>
      <c r="Q2656" s="453"/>
      <c r="R2656" s="453"/>
      <c r="S2656" s="453"/>
      <c r="T2656" s="453"/>
      <c r="U2656" s="453"/>
      <c r="V2656" s="453"/>
      <c r="W2656" s="453"/>
      <c r="X2656" s="453"/>
      <c r="Y2656" s="453"/>
      <c r="Z2656" s="453"/>
    </row>
    <row r="2657" spans="1:26" s="383" customFormat="1" ht="36" x14ac:dyDescent="0.25">
      <c r="A2657" s="377" t="s">
        <v>5383</v>
      </c>
      <c r="B2657" s="377" t="s">
        <v>2488</v>
      </c>
      <c r="C2657" s="380" t="s">
        <v>2489</v>
      </c>
      <c r="D2657" s="378" t="s">
        <v>2490</v>
      </c>
      <c r="E2657" s="379">
        <v>19613.099999999999</v>
      </c>
      <c r="F2657" s="377" t="s">
        <v>2552</v>
      </c>
      <c r="G2657" s="380" t="s">
        <v>2492</v>
      </c>
      <c r="H2657" s="381">
        <v>44768</v>
      </c>
      <c r="I2657" s="393"/>
      <c r="J2657" s="380" t="s">
        <v>5384</v>
      </c>
      <c r="K2657" s="453"/>
      <c r="L2657" s="453"/>
      <c r="M2657" s="453"/>
      <c r="N2657" s="453"/>
      <c r="O2657" s="453"/>
      <c r="P2657" s="453"/>
      <c r="Q2657" s="453"/>
      <c r="R2657" s="453"/>
      <c r="S2657" s="453"/>
      <c r="T2657" s="453"/>
      <c r="U2657" s="453"/>
      <c r="V2657" s="453"/>
      <c r="W2657" s="453"/>
      <c r="X2657" s="453"/>
      <c r="Y2657" s="453"/>
      <c r="Z2657" s="453"/>
    </row>
    <row r="2658" spans="1:26" s="383" customFormat="1" ht="36" x14ac:dyDescent="0.25">
      <c r="A2658" s="377" t="s">
        <v>5385</v>
      </c>
      <c r="B2658" s="377" t="s">
        <v>2488</v>
      </c>
      <c r="C2658" s="380" t="s">
        <v>2489</v>
      </c>
      <c r="D2658" s="378" t="s">
        <v>2490</v>
      </c>
      <c r="E2658" s="379">
        <v>21764.5</v>
      </c>
      <c r="F2658" s="377" t="s">
        <v>2552</v>
      </c>
      <c r="G2658" s="380" t="s">
        <v>2492</v>
      </c>
      <c r="H2658" s="381">
        <v>44816</v>
      </c>
      <c r="I2658" s="393"/>
      <c r="J2658" s="380" t="s">
        <v>5384</v>
      </c>
      <c r="K2658" s="453"/>
      <c r="L2658" s="453"/>
      <c r="M2658" s="453"/>
      <c r="N2658" s="453"/>
      <c r="O2658" s="453"/>
      <c r="P2658" s="453"/>
      <c r="Q2658" s="453"/>
      <c r="R2658" s="453"/>
      <c r="S2658" s="453"/>
      <c r="T2658" s="453"/>
      <c r="U2658" s="453"/>
      <c r="V2658" s="453"/>
      <c r="W2658" s="453"/>
      <c r="X2658" s="453"/>
      <c r="Y2658" s="453"/>
      <c r="Z2658" s="453"/>
    </row>
    <row r="2659" spans="1:26" s="383" customFormat="1" ht="24" x14ac:dyDescent="0.25">
      <c r="A2659" s="377" t="s">
        <v>5386</v>
      </c>
      <c r="B2659" s="377" t="s">
        <v>2488</v>
      </c>
      <c r="C2659" s="380" t="s">
        <v>2489</v>
      </c>
      <c r="D2659" s="378" t="s">
        <v>2490</v>
      </c>
      <c r="E2659" s="379">
        <v>18270</v>
      </c>
      <c r="F2659" s="377" t="s">
        <v>5387</v>
      </c>
      <c r="G2659" s="380" t="s">
        <v>2492</v>
      </c>
      <c r="H2659" s="381">
        <v>44654</v>
      </c>
      <c r="I2659" s="393"/>
      <c r="J2659" s="380" t="s">
        <v>5384</v>
      </c>
      <c r="K2659" s="453"/>
      <c r="L2659" s="453"/>
      <c r="M2659" s="453"/>
      <c r="N2659" s="453"/>
      <c r="O2659" s="453"/>
      <c r="P2659" s="453"/>
      <c r="Q2659" s="453"/>
      <c r="R2659" s="453"/>
      <c r="S2659" s="453"/>
      <c r="T2659" s="453"/>
      <c r="U2659" s="453"/>
      <c r="V2659" s="453"/>
      <c r="W2659" s="453"/>
      <c r="X2659" s="453"/>
      <c r="Y2659" s="453"/>
      <c r="Z2659" s="453"/>
    </row>
    <row r="2660" spans="1:26" s="383" customFormat="1" ht="24" x14ac:dyDescent="0.2">
      <c r="A2660" s="377" t="s">
        <v>5388</v>
      </c>
      <c r="B2660" s="377" t="s">
        <v>2488</v>
      </c>
      <c r="C2660" s="380" t="s">
        <v>2489</v>
      </c>
      <c r="D2660" s="378" t="s">
        <v>2490</v>
      </c>
      <c r="E2660" s="379">
        <v>18270</v>
      </c>
      <c r="F2660" s="377" t="s">
        <v>5389</v>
      </c>
      <c r="G2660" s="380" t="s">
        <v>2492</v>
      </c>
      <c r="H2660" s="381">
        <v>44654</v>
      </c>
      <c r="I2660" s="393"/>
      <c r="J2660" s="429" t="s">
        <v>5384</v>
      </c>
      <c r="K2660" s="453"/>
      <c r="L2660" s="453"/>
      <c r="M2660" s="453"/>
      <c r="N2660" s="453"/>
      <c r="O2660" s="453"/>
      <c r="P2660" s="453"/>
      <c r="Q2660" s="453"/>
      <c r="R2660" s="453"/>
      <c r="S2660" s="453"/>
      <c r="T2660" s="453"/>
      <c r="U2660" s="453"/>
      <c r="V2660" s="453"/>
      <c r="W2660" s="453"/>
      <c r="X2660" s="453"/>
      <c r="Y2660" s="453"/>
      <c r="Z2660" s="453"/>
    </row>
    <row r="2661" spans="1:26" s="383" customFormat="1" ht="24" x14ac:dyDescent="0.25">
      <c r="A2661" s="377" t="s">
        <v>5390</v>
      </c>
      <c r="B2661" s="377" t="s">
        <v>2488</v>
      </c>
      <c r="C2661" s="380" t="s">
        <v>2489</v>
      </c>
      <c r="D2661" s="378" t="s">
        <v>2490</v>
      </c>
      <c r="E2661" s="379">
        <v>30827.5</v>
      </c>
      <c r="F2661" s="377" t="s">
        <v>2558</v>
      </c>
      <c r="G2661" s="380" t="s">
        <v>2492</v>
      </c>
      <c r="H2661" s="381">
        <v>44697</v>
      </c>
      <c r="I2661" s="393"/>
      <c r="J2661" s="380"/>
      <c r="K2661" s="453"/>
      <c r="L2661" s="453"/>
      <c r="M2661" s="453"/>
      <c r="N2661" s="453"/>
      <c r="O2661" s="453"/>
      <c r="P2661" s="453"/>
      <c r="Q2661" s="453"/>
      <c r="R2661" s="453"/>
      <c r="S2661" s="453"/>
      <c r="T2661" s="453"/>
      <c r="U2661" s="453"/>
      <c r="V2661" s="453"/>
      <c r="W2661" s="453"/>
      <c r="X2661" s="453"/>
      <c r="Y2661" s="453"/>
      <c r="Z2661" s="453"/>
    </row>
    <row r="2662" spans="1:26" s="383" customFormat="1" ht="24" x14ac:dyDescent="0.25">
      <c r="A2662" s="377" t="s">
        <v>5346</v>
      </c>
      <c r="B2662" s="377" t="s">
        <v>2488</v>
      </c>
      <c r="C2662" s="380" t="s">
        <v>2489</v>
      </c>
      <c r="D2662" s="378" t="s">
        <v>2490</v>
      </c>
      <c r="E2662" s="379">
        <v>24000</v>
      </c>
      <c r="F2662" s="377" t="s">
        <v>5391</v>
      </c>
      <c r="G2662" s="380" t="s">
        <v>2492</v>
      </c>
      <c r="H2662" s="381">
        <v>44711</v>
      </c>
      <c r="I2662" s="393"/>
      <c r="J2662" s="380" t="s">
        <v>1400</v>
      </c>
      <c r="K2662" s="453"/>
      <c r="L2662" s="453"/>
      <c r="M2662" s="453"/>
      <c r="N2662" s="453"/>
      <c r="O2662" s="453"/>
      <c r="P2662" s="453"/>
      <c r="Q2662" s="453"/>
      <c r="R2662" s="453"/>
      <c r="S2662" s="453"/>
      <c r="T2662" s="453"/>
      <c r="U2662" s="453"/>
      <c r="V2662" s="453"/>
      <c r="W2662" s="453"/>
      <c r="X2662" s="453"/>
      <c r="Y2662" s="453"/>
      <c r="Z2662" s="453"/>
    </row>
    <row r="2663" spans="1:26" s="383" customFormat="1" ht="36" x14ac:dyDescent="0.25">
      <c r="A2663" s="377" t="s">
        <v>5392</v>
      </c>
      <c r="B2663" s="377" t="s">
        <v>2488</v>
      </c>
      <c r="C2663" s="380" t="s">
        <v>2489</v>
      </c>
      <c r="D2663" s="378" t="s">
        <v>2490</v>
      </c>
      <c r="E2663" s="379">
        <v>26058.5</v>
      </c>
      <c r="F2663" s="377" t="s">
        <v>5393</v>
      </c>
      <c r="G2663" s="380" t="s">
        <v>2492</v>
      </c>
      <c r="H2663" s="381">
        <v>44798</v>
      </c>
      <c r="I2663" s="393"/>
      <c r="J2663" s="380" t="s">
        <v>1400</v>
      </c>
      <c r="K2663" s="453"/>
      <c r="L2663" s="453"/>
      <c r="M2663" s="453"/>
      <c r="N2663" s="453"/>
      <c r="O2663" s="453"/>
      <c r="P2663" s="453"/>
      <c r="Q2663" s="453"/>
      <c r="R2663" s="453"/>
      <c r="S2663" s="453"/>
      <c r="T2663" s="453"/>
      <c r="U2663" s="453"/>
      <c r="V2663" s="453"/>
      <c r="W2663" s="453"/>
      <c r="X2663" s="453"/>
      <c r="Y2663" s="453"/>
      <c r="Z2663" s="453"/>
    </row>
    <row r="2664" spans="1:26" s="383" customFormat="1" ht="24" x14ac:dyDescent="0.25">
      <c r="A2664" s="377" t="s">
        <v>5394</v>
      </c>
      <c r="B2664" s="377" t="s">
        <v>2488</v>
      </c>
      <c r="C2664" s="380" t="s">
        <v>2489</v>
      </c>
      <c r="D2664" s="378" t="s">
        <v>2490</v>
      </c>
      <c r="E2664" s="379">
        <v>24000</v>
      </c>
      <c r="F2664" s="377" t="s">
        <v>5395</v>
      </c>
      <c r="G2664" s="380" t="s">
        <v>2492</v>
      </c>
      <c r="H2664" s="381">
        <v>44711</v>
      </c>
      <c r="I2664" s="393"/>
      <c r="J2664" s="380" t="s">
        <v>1400</v>
      </c>
      <c r="K2664" s="453"/>
      <c r="L2664" s="453"/>
      <c r="M2664" s="453"/>
      <c r="N2664" s="453"/>
      <c r="O2664" s="453"/>
      <c r="P2664" s="453"/>
      <c r="Q2664" s="453"/>
      <c r="R2664" s="453"/>
      <c r="S2664" s="453"/>
      <c r="T2664" s="453"/>
      <c r="U2664" s="453"/>
      <c r="V2664" s="453"/>
      <c r="W2664" s="453"/>
      <c r="X2664" s="453"/>
      <c r="Y2664" s="453"/>
      <c r="Z2664" s="453"/>
    </row>
    <row r="2665" spans="1:26" s="383" customFormat="1" ht="24" x14ac:dyDescent="0.25">
      <c r="A2665" s="377" t="s">
        <v>5396</v>
      </c>
      <c r="B2665" s="377" t="s">
        <v>2488</v>
      </c>
      <c r="C2665" s="380" t="s">
        <v>2489</v>
      </c>
      <c r="D2665" s="378" t="s">
        <v>2490</v>
      </c>
      <c r="E2665" s="379">
        <v>30000</v>
      </c>
      <c r="F2665" s="377" t="s">
        <v>5397</v>
      </c>
      <c r="G2665" s="380" t="s">
        <v>2492</v>
      </c>
      <c r="H2665" s="381">
        <v>44784</v>
      </c>
      <c r="I2665" s="393"/>
      <c r="J2665" s="380" t="s">
        <v>1400</v>
      </c>
      <c r="K2665" s="453"/>
      <c r="L2665" s="453"/>
      <c r="M2665" s="453"/>
      <c r="N2665" s="453"/>
      <c r="O2665" s="453"/>
      <c r="P2665" s="453"/>
      <c r="Q2665" s="453"/>
      <c r="R2665" s="453"/>
      <c r="S2665" s="453"/>
      <c r="T2665" s="453"/>
      <c r="U2665" s="453"/>
      <c r="V2665" s="453"/>
      <c r="W2665" s="453"/>
      <c r="X2665" s="453"/>
      <c r="Y2665" s="453"/>
      <c r="Z2665" s="453"/>
    </row>
    <row r="2666" spans="1:26" s="383" customFormat="1" ht="24" x14ac:dyDescent="0.25">
      <c r="A2666" s="377" t="s">
        <v>5398</v>
      </c>
      <c r="B2666" s="377" t="s">
        <v>2488</v>
      </c>
      <c r="C2666" s="380" t="s">
        <v>2489</v>
      </c>
      <c r="D2666" s="378" t="s">
        <v>2490</v>
      </c>
      <c r="E2666" s="379">
        <v>24000</v>
      </c>
      <c r="F2666" s="377" t="s">
        <v>5399</v>
      </c>
      <c r="G2666" s="380" t="s">
        <v>2492</v>
      </c>
      <c r="H2666" s="381">
        <v>44654</v>
      </c>
      <c r="I2666" s="393"/>
      <c r="J2666" s="380" t="s">
        <v>1400</v>
      </c>
      <c r="K2666" s="453"/>
      <c r="L2666" s="453"/>
      <c r="M2666" s="453"/>
      <c r="N2666" s="453"/>
      <c r="O2666" s="453"/>
      <c r="P2666" s="453"/>
      <c r="Q2666" s="453"/>
      <c r="R2666" s="453"/>
      <c r="S2666" s="453"/>
      <c r="T2666" s="453"/>
      <c r="U2666" s="453"/>
      <c r="V2666" s="453"/>
      <c r="W2666" s="453"/>
      <c r="X2666" s="453"/>
      <c r="Y2666" s="453"/>
      <c r="Z2666" s="453"/>
    </row>
    <row r="2667" spans="1:26" s="383" customFormat="1" ht="36" x14ac:dyDescent="0.25">
      <c r="A2667" s="377" t="s">
        <v>5346</v>
      </c>
      <c r="B2667" s="377" t="s">
        <v>2488</v>
      </c>
      <c r="C2667" s="380" t="s">
        <v>2489</v>
      </c>
      <c r="D2667" s="378" t="s">
        <v>2490</v>
      </c>
      <c r="E2667" s="379">
        <v>24000</v>
      </c>
      <c r="F2667" s="377" t="s">
        <v>5400</v>
      </c>
      <c r="G2667" s="380" t="s">
        <v>2492</v>
      </c>
      <c r="H2667" s="381">
        <v>44711</v>
      </c>
      <c r="I2667" s="393"/>
      <c r="J2667" s="380" t="s">
        <v>1400</v>
      </c>
      <c r="K2667" s="453"/>
      <c r="L2667" s="453"/>
      <c r="M2667" s="453"/>
      <c r="N2667" s="453"/>
      <c r="O2667" s="453"/>
      <c r="P2667" s="453"/>
      <c r="Q2667" s="453"/>
      <c r="R2667" s="453"/>
      <c r="S2667" s="453"/>
      <c r="T2667" s="453"/>
      <c r="U2667" s="453"/>
      <c r="V2667" s="453"/>
      <c r="W2667" s="453"/>
      <c r="X2667" s="453"/>
      <c r="Y2667" s="453"/>
      <c r="Z2667" s="453"/>
    </row>
    <row r="2668" spans="1:26" s="383" customFormat="1" ht="24" x14ac:dyDescent="0.25">
      <c r="A2668" s="377" t="s">
        <v>5394</v>
      </c>
      <c r="B2668" s="377" t="s">
        <v>2488</v>
      </c>
      <c r="C2668" s="380" t="s">
        <v>2489</v>
      </c>
      <c r="D2668" s="378" t="s">
        <v>2490</v>
      </c>
      <c r="E2668" s="379">
        <v>24000</v>
      </c>
      <c r="F2668" s="377" t="s">
        <v>5401</v>
      </c>
      <c r="G2668" s="380" t="s">
        <v>2492</v>
      </c>
      <c r="H2668" s="381">
        <v>44711</v>
      </c>
      <c r="I2668" s="393"/>
      <c r="J2668" s="380" t="s">
        <v>1400</v>
      </c>
      <c r="K2668" s="453"/>
      <c r="L2668" s="453"/>
      <c r="M2668" s="453"/>
      <c r="N2668" s="453"/>
      <c r="O2668" s="453"/>
      <c r="P2668" s="453"/>
      <c r="Q2668" s="453"/>
      <c r="R2668" s="453"/>
      <c r="S2668" s="453"/>
      <c r="T2668" s="453"/>
      <c r="U2668" s="453"/>
      <c r="V2668" s="453"/>
      <c r="W2668" s="453"/>
      <c r="X2668" s="453"/>
      <c r="Y2668" s="453"/>
      <c r="Z2668" s="453"/>
    </row>
    <row r="2669" spans="1:26" s="383" customFormat="1" ht="24" x14ac:dyDescent="0.25">
      <c r="A2669" s="377" t="s">
        <v>5346</v>
      </c>
      <c r="B2669" s="377" t="s">
        <v>2488</v>
      </c>
      <c r="C2669" s="380" t="s">
        <v>2489</v>
      </c>
      <c r="D2669" s="378" t="s">
        <v>2490</v>
      </c>
      <c r="E2669" s="379">
        <v>24000</v>
      </c>
      <c r="F2669" s="377" t="s">
        <v>5402</v>
      </c>
      <c r="G2669" s="380" t="s">
        <v>2492</v>
      </c>
      <c r="H2669" s="381">
        <v>44715</v>
      </c>
      <c r="I2669" s="393"/>
      <c r="J2669" s="380" t="s">
        <v>1400</v>
      </c>
      <c r="K2669" s="453"/>
      <c r="L2669" s="453"/>
      <c r="M2669" s="453"/>
      <c r="N2669" s="453"/>
      <c r="O2669" s="453"/>
      <c r="P2669" s="453"/>
      <c r="Q2669" s="453"/>
      <c r="R2669" s="453"/>
      <c r="S2669" s="453"/>
      <c r="T2669" s="453"/>
      <c r="U2669" s="453"/>
      <c r="V2669" s="453"/>
      <c r="W2669" s="453"/>
      <c r="X2669" s="453"/>
      <c r="Y2669" s="453"/>
      <c r="Z2669" s="453"/>
    </row>
    <row r="2670" spans="1:26" s="383" customFormat="1" ht="24" x14ac:dyDescent="0.25">
      <c r="A2670" s="377" t="s">
        <v>5403</v>
      </c>
      <c r="B2670" s="377" t="s">
        <v>2488</v>
      </c>
      <c r="C2670" s="380" t="s">
        <v>2489</v>
      </c>
      <c r="D2670" s="378" t="s">
        <v>2490</v>
      </c>
      <c r="E2670" s="379">
        <v>24000</v>
      </c>
      <c r="F2670" s="377" t="s">
        <v>5404</v>
      </c>
      <c r="G2670" s="380" t="s">
        <v>2492</v>
      </c>
      <c r="H2670" s="381">
        <v>44711</v>
      </c>
      <c r="I2670" s="393"/>
      <c r="J2670" s="380" t="s">
        <v>1400</v>
      </c>
      <c r="K2670" s="453"/>
      <c r="L2670" s="453"/>
      <c r="M2670" s="453"/>
      <c r="N2670" s="453"/>
      <c r="O2670" s="453"/>
      <c r="P2670" s="453"/>
      <c r="Q2670" s="453"/>
      <c r="R2670" s="453"/>
      <c r="S2670" s="453"/>
      <c r="T2670" s="453"/>
      <c r="U2670" s="453"/>
      <c r="V2670" s="453"/>
      <c r="W2670" s="453"/>
      <c r="X2670" s="453"/>
      <c r="Y2670" s="453"/>
      <c r="Z2670" s="453"/>
    </row>
    <row r="2671" spans="1:26" s="383" customFormat="1" ht="24" x14ac:dyDescent="0.25">
      <c r="A2671" s="377" t="s">
        <v>5403</v>
      </c>
      <c r="B2671" s="377" t="s">
        <v>2488</v>
      </c>
      <c r="C2671" s="380" t="s">
        <v>2489</v>
      </c>
      <c r="D2671" s="378" t="s">
        <v>2490</v>
      </c>
      <c r="E2671" s="379">
        <v>24000</v>
      </c>
      <c r="F2671" s="377" t="s">
        <v>5405</v>
      </c>
      <c r="G2671" s="380" t="s">
        <v>2492</v>
      </c>
      <c r="H2671" s="381">
        <v>44711</v>
      </c>
      <c r="I2671" s="393"/>
      <c r="J2671" s="380" t="s">
        <v>1400</v>
      </c>
      <c r="K2671" s="453"/>
      <c r="L2671" s="453"/>
      <c r="M2671" s="453"/>
      <c r="N2671" s="453"/>
      <c r="O2671" s="453"/>
      <c r="P2671" s="453"/>
      <c r="Q2671" s="453"/>
      <c r="R2671" s="453"/>
      <c r="S2671" s="453"/>
      <c r="T2671" s="453"/>
      <c r="U2671" s="453"/>
      <c r="V2671" s="453"/>
      <c r="W2671" s="453"/>
      <c r="X2671" s="453"/>
      <c r="Y2671" s="453"/>
      <c r="Z2671" s="453"/>
    </row>
    <row r="2672" spans="1:26" s="383" customFormat="1" ht="36" x14ac:dyDescent="0.25">
      <c r="A2672" s="377" t="s">
        <v>5406</v>
      </c>
      <c r="B2672" s="377" t="s">
        <v>2488</v>
      </c>
      <c r="C2672" s="380" t="s">
        <v>2489</v>
      </c>
      <c r="D2672" s="378" t="s">
        <v>2490</v>
      </c>
      <c r="E2672" s="379">
        <v>36765</v>
      </c>
      <c r="F2672" s="377" t="s">
        <v>2563</v>
      </c>
      <c r="G2672" s="380" t="s">
        <v>2492</v>
      </c>
      <c r="H2672" s="381">
        <v>44622</v>
      </c>
      <c r="I2672" s="393"/>
      <c r="J2672" s="380"/>
      <c r="K2672" s="453"/>
      <c r="L2672" s="453"/>
      <c r="M2672" s="453"/>
      <c r="N2672" s="453"/>
      <c r="O2672" s="453"/>
      <c r="P2672" s="453"/>
      <c r="Q2672" s="453"/>
      <c r="R2672" s="453"/>
      <c r="S2672" s="453"/>
      <c r="T2672" s="453"/>
      <c r="U2672" s="453"/>
      <c r="V2672" s="453"/>
      <c r="W2672" s="453"/>
      <c r="X2672" s="453"/>
      <c r="Y2672" s="453"/>
      <c r="Z2672" s="453"/>
    </row>
    <row r="2673" spans="1:26" s="383" customFormat="1" ht="24" x14ac:dyDescent="0.2">
      <c r="A2673" s="377" t="s">
        <v>5407</v>
      </c>
      <c r="B2673" s="377" t="s">
        <v>2488</v>
      </c>
      <c r="C2673" s="380" t="s">
        <v>2489</v>
      </c>
      <c r="D2673" s="378" t="s">
        <v>2490</v>
      </c>
      <c r="E2673" s="379">
        <v>359659</v>
      </c>
      <c r="F2673" s="377" t="s">
        <v>5408</v>
      </c>
      <c r="G2673" s="380" t="s">
        <v>2492</v>
      </c>
      <c r="H2673" s="381">
        <v>44722</v>
      </c>
      <c r="I2673" s="393"/>
      <c r="J2673" s="429"/>
      <c r="K2673" s="453"/>
      <c r="L2673" s="453"/>
      <c r="M2673" s="453"/>
      <c r="N2673" s="453"/>
      <c r="O2673" s="453"/>
      <c r="P2673" s="453"/>
      <c r="Q2673" s="453"/>
      <c r="R2673" s="453"/>
      <c r="S2673" s="453"/>
      <c r="T2673" s="453"/>
      <c r="U2673" s="453"/>
      <c r="V2673" s="453"/>
      <c r="W2673" s="453"/>
      <c r="X2673" s="453"/>
      <c r="Y2673" s="453"/>
      <c r="Z2673" s="453"/>
    </row>
    <row r="2674" spans="1:26" s="383" customFormat="1" ht="24" x14ac:dyDescent="0.2">
      <c r="A2674" s="377" t="s">
        <v>5409</v>
      </c>
      <c r="B2674" s="377" t="s">
        <v>2488</v>
      </c>
      <c r="C2674" s="380" t="s">
        <v>2489</v>
      </c>
      <c r="D2674" s="378" t="s">
        <v>2490</v>
      </c>
      <c r="E2674" s="379">
        <v>18270</v>
      </c>
      <c r="F2674" s="377" t="s">
        <v>5410</v>
      </c>
      <c r="G2674" s="380" t="s">
        <v>2492</v>
      </c>
      <c r="H2674" s="381">
        <v>44653</v>
      </c>
      <c r="I2674" s="393"/>
      <c r="J2674" s="434" t="s">
        <v>1400</v>
      </c>
      <c r="K2674" s="453"/>
      <c r="L2674" s="453"/>
      <c r="M2674" s="453"/>
      <c r="N2674" s="453"/>
      <c r="O2674" s="453"/>
      <c r="P2674" s="453"/>
      <c r="Q2674" s="453"/>
      <c r="R2674" s="453"/>
      <c r="S2674" s="453"/>
      <c r="T2674" s="453"/>
      <c r="U2674" s="453"/>
      <c r="V2674" s="453"/>
      <c r="W2674" s="453"/>
      <c r="X2674" s="453"/>
      <c r="Y2674" s="453"/>
      <c r="Z2674" s="453"/>
    </row>
    <row r="2675" spans="1:26" s="383" customFormat="1" ht="36" x14ac:dyDescent="0.2">
      <c r="A2675" s="377" t="s">
        <v>5411</v>
      </c>
      <c r="B2675" s="377" t="s">
        <v>2488</v>
      </c>
      <c r="C2675" s="380" t="s">
        <v>2489</v>
      </c>
      <c r="D2675" s="378" t="s">
        <v>2490</v>
      </c>
      <c r="E2675" s="379">
        <v>198394.6</v>
      </c>
      <c r="F2675" s="377" t="s">
        <v>2576</v>
      </c>
      <c r="G2675" s="380" t="s">
        <v>2492</v>
      </c>
      <c r="H2675" s="381">
        <v>44652</v>
      </c>
      <c r="I2675" s="393"/>
      <c r="J2675" s="434" t="s">
        <v>5412</v>
      </c>
      <c r="K2675" s="453"/>
      <c r="L2675" s="453"/>
      <c r="M2675" s="453"/>
      <c r="N2675" s="453"/>
      <c r="O2675" s="453"/>
      <c r="P2675" s="453"/>
      <c r="Q2675" s="453"/>
      <c r="R2675" s="453"/>
      <c r="S2675" s="453"/>
      <c r="T2675" s="453"/>
      <c r="U2675" s="453"/>
      <c r="V2675" s="453"/>
      <c r="W2675" s="453"/>
      <c r="X2675" s="453"/>
      <c r="Y2675" s="453"/>
      <c r="Z2675" s="453"/>
    </row>
    <row r="2676" spans="1:26" s="383" customFormat="1" ht="36" x14ac:dyDescent="0.2">
      <c r="A2676" s="377" t="s">
        <v>5413</v>
      </c>
      <c r="B2676" s="377" t="s">
        <v>2488</v>
      </c>
      <c r="C2676" s="380" t="s">
        <v>2489</v>
      </c>
      <c r="D2676" s="378" t="s">
        <v>2490</v>
      </c>
      <c r="E2676" s="379">
        <v>198394.6</v>
      </c>
      <c r="F2676" s="377" t="s">
        <v>2576</v>
      </c>
      <c r="G2676" s="380" t="s">
        <v>2492</v>
      </c>
      <c r="H2676" s="381">
        <v>44677</v>
      </c>
      <c r="I2676" s="393"/>
      <c r="J2676" s="434" t="s">
        <v>1400</v>
      </c>
      <c r="K2676" s="453"/>
      <c r="L2676" s="453"/>
      <c r="M2676" s="453"/>
      <c r="N2676" s="453"/>
      <c r="O2676" s="453"/>
      <c r="P2676" s="453"/>
      <c r="Q2676" s="453"/>
      <c r="R2676" s="453"/>
      <c r="S2676" s="453"/>
      <c r="T2676" s="453"/>
      <c r="U2676" s="453"/>
      <c r="V2676" s="453"/>
      <c r="W2676" s="453"/>
      <c r="X2676" s="453"/>
      <c r="Y2676" s="453"/>
      <c r="Z2676" s="453"/>
    </row>
    <row r="2677" spans="1:26" s="383" customFormat="1" ht="36" x14ac:dyDescent="0.2">
      <c r="A2677" s="377" t="s">
        <v>5414</v>
      </c>
      <c r="B2677" s="377" t="s">
        <v>2488</v>
      </c>
      <c r="C2677" s="380" t="s">
        <v>2489</v>
      </c>
      <c r="D2677" s="378" t="s">
        <v>2490</v>
      </c>
      <c r="E2677" s="379">
        <v>33320</v>
      </c>
      <c r="F2677" s="377" t="s">
        <v>2576</v>
      </c>
      <c r="G2677" s="380" t="s">
        <v>2492</v>
      </c>
      <c r="H2677" s="381">
        <v>44760</v>
      </c>
      <c r="I2677" s="393"/>
      <c r="J2677" s="434" t="s">
        <v>1400</v>
      </c>
      <c r="K2677" s="453"/>
      <c r="L2677" s="453"/>
      <c r="M2677" s="453"/>
      <c r="N2677" s="453"/>
      <c r="O2677" s="453"/>
      <c r="P2677" s="453"/>
      <c r="Q2677" s="453"/>
      <c r="R2677" s="453"/>
      <c r="S2677" s="453"/>
      <c r="T2677" s="453"/>
      <c r="U2677" s="453"/>
      <c r="V2677" s="453"/>
      <c r="W2677" s="453"/>
      <c r="X2677" s="453"/>
      <c r="Y2677" s="453"/>
      <c r="Z2677" s="453"/>
    </row>
    <row r="2678" spans="1:26" s="383" customFormat="1" ht="36" x14ac:dyDescent="0.2">
      <c r="A2678" s="377" t="s">
        <v>5415</v>
      </c>
      <c r="B2678" s="377" t="s">
        <v>2488</v>
      </c>
      <c r="C2678" s="380" t="s">
        <v>2489</v>
      </c>
      <c r="D2678" s="378" t="s">
        <v>2490</v>
      </c>
      <c r="E2678" s="379">
        <v>18000</v>
      </c>
      <c r="F2678" s="377" t="s">
        <v>5416</v>
      </c>
      <c r="G2678" s="380" t="s">
        <v>2492</v>
      </c>
      <c r="H2678" s="381">
        <v>44725</v>
      </c>
      <c r="I2678" s="393"/>
      <c r="J2678" s="434" t="s">
        <v>1400</v>
      </c>
      <c r="K2678" s="453"/>
      <c r="L2678" s="453"/>
      <c r="M2678" s="453"/>
      <c r="N2678" s="453"/>
      <c r="O2678" s="453"/>
      <c r="P2678" s="453"/>
      <c r="Q2678" s="453"/>
      <c r="R2678" s="453"/>
      <c r="S2678" s="453"/>
      <c r="T2678" s="453"/>
      <c r="U2678" s="453"/>
      <c r="V2678" s="453"/>
      <c r="W2678" s="453"/>
      <c r="X2678" s="453"/>
      <c r="Y2678" s="453"/>
      <c r="Z2678" s="453"/>
    </row>
    <row r="2679" spans="1:26" s="383" customFormat="1" ht="24" x14ac:dyDescent="0.2">
      <c r="A2679" s="377" t="s">
        <v>5394</v>
      </c>
      <c r="B2679" s="377" t="s">
        <v>2488</v>
      </c>
      <c r="C2679" s="380" t="s">
        <v>2489</v>
      </c>
      <c r="D2679" s="378" t="s">
        <v>2490</v>
      </c>
      <c r="E2679" s="379">
        <v>24000</v>
      </c>
      <c r="F2679" s="377" t="s">
        <v>5417</v>
      </c>
      <c r="G2679" s="380" t="s">
        <v>2492</v>
      </c>
      <c r="H2679" s="381">
        <v>44711</v>
      </c>
      <c r="I2679" s="393"/>
      <c r="J2679" s="434" t="s">
        <v>1400</v>
      </c>
      <c r="K2679" s="453"/>
      <c r="L2679" s="453"/>
      <c r="M2679" s="453"/>
      <c r="N2679" s="453"/>
      <c r="O2679" s="453"/>
      <c r="P2679" s="453"/>
      <c r="Q2679" s="453"/>
      <c r="R2679" s="453"/>
      <c r="S2679" s="453"/>
      <c r="T2679" s="453"/>
      <c r="U2679" s="453"/>
      <c r="V2679" s="453"/>
      <c r="W2679" s="453"/>
      <c r="X2679" s="453"/>
      <c r="Y2679" s="453"/>
      <c r="Z2679" s="453"/>
    </row>
    <row r="2680" spans="1:26" s="383" customFormat="1" ht="24" x14ac:dyDescent="0.2">
      <c r="A2680" s="377" t="s">
        <v>5418</v>
      </c>
      <c r="B2680" s="377" t="s">
        <v>2488</v>
      </c>
      <c r="C2680" s="380" t="s">
        <v>2489</v>
      </c>
      <c r="D2680" s="378" t="s">
        <v>2490</v>
      </c>
      <c r="E2680" s="379">
        <v>18000</v>
      </c>
      <c r="F2680" s="377" t="s">
        <v>5419</v>
      </c>
      <c r="G2680" s="380" t="s">
        <v>2492</v>
      </c>
      <c r="H2680" s="381">
        <v>44654</v>
      </c>
      <c r="I2680" s="393"/>
      <c r="J2680" s="434" t="s">
        <v>1400</v>
      </c>
      <c r="K2680" s="453"/>
      <c r="L2680" s="453"/>
      <c r="M2680" s="453"/>
      <c r="N2680" s="453"/>
      <c r="O2680" s="453"/>
      <c r="P2680" s="453"/>
      <c r="Q2680" s="453"/>
      <c r="R2680" s="453"/>
      <c r="S2680" s="453"/>
      <c r="T2680" s="453"/>
      <c r="U2680" s="453"/>
      <c r="V2680" s="453"/>
      <c r="W2680" s="453"/>
      <c r="X2680" s="453"/>
      <c r="Y2680" s="453"/>
      <c r="Z2680" s="453"/>
    </row>
    <row r="2681" spans="1:26" s="383" customFormat="1" ht="13.5" x14ac:dyDescent="0.2">
      <c r="A2681" s="370" t="s">
        <v>295</v>
      </c>
      <c r="B2681" s="371"/>
      <c r="C2681" s="372"/>
      <c r="D2681" s="371"/>
      <c r="E2681" s="373"/>
      <c r="F2681" s="371"/>
      <c r="G2681" s="372"/>
      <c r="H2681" s="372"/>
      <c r="I2681" s="372"/>
      <c r="J2681" s="372"/>
      <c r="K2681" s="453"/>
      <c r="L2681" s="453"/>
      <c r="M2681" s="453"/>
      <c r="N2681" s="453"/>
      <c r="O2681" s="453"/>
      <c r="P2681" s="453"/>
      <c r="Q2681" s="453"/>
      <c r="R2681" s="453"/>
      <c r="S2681" s="453"/>
      <c r="T2681" s="453"/>
      <c r="U2681" s="453"/>
      <c r="V2681" s="453"/>
      <c r="W2681" s="453"/>
      <c r="X2681" s="453"/>
      <c r="Y2681" s="453"/>
      <c r="Z2681" s="453"/>
    </row>
    <row r="2682" spans="1:26" s="383" customFormat="1" ht="13.5" x14ac:dyDescent="0.2">
      <c r="A2682" s="377" t="s">
        <v>2771</v>
      </c>
      <c r="B2682" s="377" t="s">
        <v>1436</v>
      </c>
      <c r="C2682" s="380" t="s">
        <v>776</v>
      </c>
      <c r="D2682" s="378" t="s">
        <v>395</v>
      </c>
      <c r="E2682" s="379">
        <v>25000</v>
      </c>
      <c r="F2682" s="377"/>
      <c r="G2682" s="380"/>
      <c r="H2682" s="381"/>
      <c r="I2682" s="393"/>
      <c r="J2682" s="434" t="s">
        <v>1400</v>
      </c>
      <c r="K2682" s="453"/>
      <c r="L2682" s="453"/>
      <c r="M2682" s="453"/>
      <c r="N2682" s="453"/>
      <c r="O2682" s="453"/>
      <c r="P2682" s="453"/>
      <c r="Q2682" s="453"/>
      <c r="R2682" s="453"/>
      <c r="S2682" s="453"/>
      <c r="T2682" s="453"/>
      <c r="U2682" s="453"/>
      <c r="V2682" s="453"/>
      <c r="W2682" s="453"/>
      <c r="X2682" s="453"/>
      <c r="Y2682" s="453"/>
      <c r="Z2682" s="453"/>
    </row>
    <row r="2683" spans="1:26" s="383" customFormat="1" ht="13.5" x14ac:dyDescent="0.2">
      <c r="A2683" s="377" t="s">
        <v>5420</v>
      </c>
      <c r="B2683" s="377" t="s">
        <v>1436</v>
      </c>
      <c r="C2683" s="380" t="s">
        <v>776</v>
      </c>
      <c r="D2683" s="378" t="s">
        <v>395</v>
      </c>
      <c r="E2683" s="379">
        <v>35000</v>
      </c>
      <c r="F2683" s="377"/>
      <c r="G2683" s="380"/>
      <c r="H2683" s="381"/>
      <c r="I2683" s="393"/>
      <c r="J2683" s="434" t="s">
        <v>1400</v>
      </c>
      <c r="K2683" s="453"/>
      <c r="L2683" s="453"/>
      <c r="M2683" s="453"/>
      <c r="N2683" s="453"/>
      <c r="O2683" s="453"/>
      <c r="P2683" s="453"/>
      <c r="Q2683" s="453"/>
      <c r="R2683" s="453"/>
      <c r="S2683" s="453"/>
      <c r="T2683" s="453"/>
      <c r="U2683" s="453"/>
      <c r="V2683" s="453"/>
      <c r="W2683" s="453"/>
      <c r="X2683" s="453"/>
      <c r="Y2683" s="453"/>
      <c r="Z2683" s="453"/>
    </row>
    <row r="2684" spans="1:26" s="383" customFormat="1" ht="24" x14ac:dyDescent="0.2">
      <c r="A2684" s="377" t="s">
        <v>5421</v>
      </c>
      <c r="B2684" s="377" t="s">
        <v>5422</v>
      </c>
      <c r="C2684" s="380"/>
      <c r="D2684" s="378" t="s">
        <v>5423</v>
      </c>
      <c r="E2684" s="379" t="s">
        <v>5424</v>
      </c>
      <c r="F2684" s="377"/>
      <c r="G2684" s="380"/>
      <c r="H2684" s="381"/>
      <c r="I2684" s="393"/>
      <c r="J2684" s="434" t="s">
        <v>1400</v>
      </c>
      <c r="K2684" s="453"/>
      <c r="L2684" s="453"/>
      <c r="M2684" s="453"/>
      <c r="N2684" s="453"/>
      <c r="O2684" s="453"/>
      <c r="P2684" s="453"/>
      <c r="Q2684" s="453"/>
      <c r="R2684" s="453"/>
      <c r="S2684" s="453"/>
      <c r="T2684" s="453"/>
      <c r="U2684" s="453"/>
      <c r="V2684" s="453"/>
      <c r="W2684" s="453"/>
      <c r="X2684" s="453"/>
      <c r="Y2684" s="453"/>
      <c r="Z2684" s="453"/>
    </row>
    <row r="2685" spans="1:26" s="383" customFormat="1" ht="24" x14ac:dyDescent="0.2">
      <c r="A2685" s="377" t="s">
        <v>5425</v>
      </c>
      <c r="B2685" s="377" t="s">
        <v>4027</v>
      </c>
      <c r="C2685" s="380"/>
      <c r="D2685" s="378" t="s">
        <v>5423</v>
      </c>
      <c r="E2685" s="379" t="s">
        <v>5426</v>
      </c>
      <c r="F2685" s="377"/>
      <c r="G2685" s="380"/>
      <c r="H2685" s="381"/>
      <c r="I2685" s="393"/>
      <c r="J2685" s="434" t="s">
        <v>1400</v>
      </c>
      <c r="K2685" s="453"/>
      <c r="L2685" s="453"/>
      <c r="M2685" s="453"/>
      <c r="N2685" s="453"/>
      <c r="O2685" s="453"/>
      <c r="P2685" s="453"/>
      <c r="Q2685" s="453"/>
      <c r="R2685" s="453"/>
      <c r="S2685" s="453"/>
      <c r="T2685" s="453"/>
      <c r="U2685" s="453"/>
      <c r="V2685" s="453"/>
      <c r="W2685" s="453"/>
      <c r="X2685" s="453"/>
      <c r="Y2685" s="453"/>
      <c r="Z2685" s="453"/>
    </row>
    <row r="2686" spans="1:26" s="383" customFormat="1" ht="24" x14ac:dyDescent="0.2">
      <c r="A2686" s="377" t="s">
        <v>5427</v>
      </c>
      <c r="B2686" s="377" t="s">
        <v>5428</v>
      </c>
      <c r="C2686" s="380"/>
      <c r="D2686" s="378" t="s">
        <v>5423</v>
      </c>
      <c r="E2686" s="379" t="s">
        <v>5429</v>
      </c>
      <c r="F2686" s="377"/>
      <c r="G2686" s="380"/>
      <c r="H2686" s="381"/>
      <c r="I2686" s="393"/>
      <c r="J2686" s="434" t="s">
        <v>1400</v>
      </c>
      <c r="K2686" s="453"/>
      <c r="L2686" s="453"/>
      <c r="M2686" s="453"/>
      <c r="N2686" s="453"/>
      <c r="O2686" s="453"/>
      <c r="P2686" s="453"/>
      <c r="Q2686" s="453"/>
      <c r="R2686" s="453"/>
      <c r="S2686" s="453"/>
      <c r="T2686" s="453"/>
      <c r="U2686" s="453"/>
      <c r="V2686" s="453"/>
      <c r="W2686" s="453"/>
      <c r="X2686" s="453"/>
      <c r="Y2686" s="453"/>
      <c r="Z2686" s="453"/>
    </row>
    <row r="2687" spans="1:26" s="383" customFormat="1" ht="24" x14ac:dyDescent="0.2">
      <c r="A2687" s="377" t="s">
        <v>5430</v>
      </c>
      <c r="B2687" s="377" t="s">
        <v>5428</v>
      </c>
      <c r="C2687" s="380"/>
      <c r="D2687" s="378" t="s">
        <v>5423</v>
      </c>
      <c r="E2687" s="379" t="s">
        <v>5431</v>
      </c>
      <c r="F2687" s="377"/>
      <c r="G2687" s="380"/>
      <c r="H2687" s="381"/>
      <c r="I2687" s="393"/>
      <c r="J2687" s="434" t="s">
        <v>5432</v>
      </c>
      <c r="K2687" s="453"/>
      <c r="L2687" s="453"/>
      <c r="M2687" s="453"/>
      <c r="N2687" s="453"/>
      <c r="O2687" s="453"/>
      <c r="P2687" s="453"/>
      <c r="Q2687" s="453"/>
      <c r="R2687" s="453"/>
      <c r="S2687" s="453"/>
      <c r="T2687" s="453"/>
      <c r="U2687" s="453"/>
      <c r="V2687" s="453"/>
      <c r="W2687" s="453"/>
      <c r="X2687" s="453"/>
      <c r="Y2687" s="453"/>
      <c r="Z2687" s="453"/>
    </row>
    <row r="2688" spans="1:26" s="383" customFormat="1" ht="24" x14ac:dyDescent="0.2">
      <c r="A2688" s="377" t="s">
        <v>5433</v>
      </c>
      <c r="B2688" s="377" t="s">
        <v>5428</v>
      </c>
      <c r="C2688" s="380"/>
      <c r="D2688" s="378" t="s">
        <v>5423</v>
      </c>
      <c r="E2688" s="379" t="s">
        <v>5434</v>
      </c>
      <c r="F2688" s="377"/>
      <c r="G2688" s="380"/>
      <c r="H2688" s="380"/>
      <c r="I2688" s="382"/>
      <c r="J2688" s="434" t="s">
        <v>1400</v>
      </c>
      <c r="K2688" s="453"/>
      <c r="L2688" s="453"/>
      <c r="M2688" s="453"/>
      <c r="N2688" s="453"/>
      <c r="O2688" s="453"/>
      <c r="P2688" s="453"/>
      <c r="Q2688" s="453"/>
      <c r="R2688" s="453"/>
      <c r="S2688" s="453"/>
      <c r="T2688" s="453"/>
      <c r="U2688" s="453"/>
      <c r="V2688" s="453"/>
      <c r="W2688" s="453"/>
      <c r="X2688" s="453"/>
      <c r="Y2688" s="453"/>
      <c r="Z2688" s="453"/>
    </row>
    <row r="2689" spans="1:26" s="383" customFormat="1" ht="36" x14ac:dyDescent="0.2">
      <c r="A2689" s="377" t="s">
        <v>5435</v>
      </c>
      <c r="B2689" s="377" t="s">
        <v>841</v>
      </c>
      <c r="C2689" s="380"/>
      <c r="D2689" s="378" t="s">
        <v>5423</v>
      </c>
      <c r="E2689" s="379" t="s">
        <v>5436</v>
      </c>
      <c r="F2689" s="377" t="s">
        <v>5437</v>
      </c>
      <c r="G2689" s="380" t="s">
        <v>911</v>
      </c>
      <c r="H2689" s="381">
        <v>44565</v>
      </c>
      <c r="I2689" s="393">
        <v>44565</v>
      </c>
      <c r="J2689" s="434" t="s">
        <v>1400</v>
      </c>
      <c r="K2689" s="453"/>
      <c r="L2689" s="453"/>
      <c r="M2689" s="453"/>
      <c r="N2689" s="453"/>
      <c r="O2689" s="453"/>
      <c r="P2689" s="453"/>
      <c r="Q2689" s="453"/>
      <c r="R2689" s="453"/>
      <c r="S2689" s="453"/>
      <c r="T2689" s="453"/>
      <c r="U2689" s="453"/>
      <c r="V2689" s="453"/>
      <c r="W2689" s="453"/>
      <c r="X2689" s="453"/>
      <c r="Y2689" s="453"/>
      <c r="Z2689" s="453"/>
    </row>
    <row r="2690" spans="1:26" s="383" customFormat="1" ht="36" x14ac:dyDescent="0.2">
      <c r="A2690" s="377" t="s">
        <v>5438</v>
      </c>
      <c r="B2690" s="377" t="s">
        <v>5428</v>
      </c>
      <c r="C2690" s="380"/>
      <c r="D2690" s="378" t="s">
        <v>5423</v>
      </c>
      <c r="E2690" s="379"/>
      <c r="F2690" s="377" t="s">
        <v>5437</v>
      </c>
      <c r="G2690" s="380" t="s">
        <v>911</v>
      </c>
      <c r="H2690" s="381">
        <v>44712</v>
      </c>
      <c r="I2690" s="393">
        <v>44713</v>
      </c>
      <c r="J2690" s="434" t="s">
        <v>1400</v>
      </c>
      <c r="K2690" s="453"/>
      <c r="L2690" s="453"/>
      <c r="M2690" s="453"/>
      <c r="N2690" s="453"/>
      <c r="O2690" s="453"/>
      <c r="P2690" s="453"/>
      <c r="Q2690" s="453"/>
      <c r="R2690" s="453"/>
      <c r="S2690" s="453"/>
      <c r="T2690" s="453"/>
      <c r="U2690" s="453"/>
      <c r="V2690" s="453"/>
      <c r="W2690" s="453"/>
      <c r="X2690" s="453"/>
      <c r="Y2690" s="453"/>
      <c r="Z2690" s="453"/>
    </row>
    <row r="2691" spans="1:26" s="383" customFormat="1" ht="36" x14ac:dyDescent="0.2">
      <c r="A2691" s="377" t="s">
        <v>5439</v>
      </c>
      <c r="B2691" s="377" t="s">
        <v>455</v>
      </c>
      <c r="C2691" s="380"/>
      <c r="D2691" s="378" t="s">
        <v>5423</v>
      </c>
      <c r="E2691" s="379" t="s">
        <v>5440</v>
      </c>
      <c r="F2691" s="377" t="s">
        <v>5441</v>
      </c>
      <c r="G2691" s="380" t="s">
        <v>1349</v>
      </c>
      <c r="H2691" s="381">
        <v>44593</v>
      </c>
      <c r="I2691" s="393">
        <v>44614</v>
      </c>
      <c r="J2691" s="434" t="s">
        <v>1400</v>
      </c>
      <c r="K2691" s="453"/>
      <c r="L2691" s="453"/>
      <c r="M2691" s="453"/>
      <c r="N2691" s="453"/>
      <c r="O2691" s="453"/>
      <c r="P2691" s="453"/>
      <c r="Q2691" s="453"/>
      <c r="R2691" s="453"/>
      <c r="S2691" s="453"/>
      <c r="T2691" s="453"/>
      <c r="U2691" s="453"/>
      <c r="V2691" s="453"/>
      <c r="W2691" s="453"/>
      <c r="X2691" s="453"/>
      <c r="Y2691" s="453"/>
      <c r="Z2691" s="453"/>
    </row>
    <row r="2692" spans="1:26" s="383" customFormat="1" ht="36" x14ac:dyDescent="0.2">
      <c r="A2692" s="377" t="s">
        <v>5442</v>
      </c>
      <c r="B2692" s="377" t="s">
        <v>455</v>
      </c>
      <c r="C2692" s="380"/>
      <c r="D2692" s="378" t="s">
        <v>5423</v>
      </c>
      <c r="E2692" s="379" t="s">
        <v>5443</v>
      </c>
      <c r="F2692" s="377" t="s">
        <v>5444</v>
      </c>
      <c r="G2692" s="380" t="s">
        <v>1349</v>
      </c>
      <c r="H2692" s="381">
        <v>44685</v>
      </c>
      <c r="I2692" s="393">
        <v>44685</v>
      </c>
      <c r="J2692" s="434" t="s">
        <v>1400</v>
      </c>
      <c r="K2692" s="453"/>
      <c r="L2692" s="453"/>
      <c r="M2692" s="453"/>
      <c r="N2692" s="453"/>
      <c r="O2692" s="453"/>
      <c r="P2692" s="453"/>
      <c r="Q2692" s="453"/>
      <c r="R2692" s="453"/>
      <c r="S2692" s="453"/>
      <c r="T2692" s="453"/>
      <c r="U2692" s="453"/>
      <c r="V2692" s="453"/>
      <c r="W2692" s="453"/>
      <c r="X2692" s="453"/>
      <c r="Y2692" s="453"/>
      <c r="Z2692" s="453"/>
    </row>
    <row r="2693" spans="1:26" s="383" customFormat="1" ht="24" x14ac:dyDescent="0.2">
      <c r="A2693" s="377" t="s">
        <v>5445</v>
      </c>
      <c r="B2693" s="377" t="s">
        <v>5428</v>
      </c>
      <c r="C2693" s="380"/>
      <c r="D2693" s="378" t="s">
        <v>5423</v>
      </c>
      <c r="E2693" s="379"/>
      <c r="F2693" s="377" t="s">
        <v>5446</v>
      </c>
      <c r="G2693" s="380" t="s">
        <v>1349</v>
      </c>
      <c r="H2693" s="381">
        <v>44693</v>
      </c>
      <c r="I2693" s="393">
        <v>44693</v>
      </c>
      <c r="J2693" s="434" t="s">
        <v>1400</v>
      </c>
      <c r="K2693" s="453"/>
      <c r="L2693" s="453"/>
      <c r="M2693" s="453"/>
      <c r="N2693" s="453"/>
      <c r="O2693" s="453"/>
      <c r="P2693" s="453"/>
      <c r="Q2693" s="453"/>
      <c r="R2693" s="453"/>
      <c r="S2693" s="453"/>
      <c r="T2693" s="453"/>
      <c r="U2693" s="453"/>
      <c r="V2693" s="453"/>
      <c r="W2693" s="453"/>
      <c r="X2693" s="453"/>
      <c r="Y2693" s="453"/>
      <c r="Z2693" s="453"/>
    </row>
    <row r="2694" spans="1:26" s="383" customFormat="1" ht="13.5" x14ac:dyDescent="0.2">
      <c r="A2694" s="370" t="s">
        <v>296</v>
      </c>
      <c r="B2694" s="371"/>
      <c r="C2694" s="372"/>
      <c r="D2694" s="371"/>
      <c r="E2694" s="373"/>
      <c r="F2694" s="371"/>
      <c r="G2694" s="372"/>
      <c r="H2694" s="372"/>
      <c r="I2694" s="372"/>
      <c r="J2694" s="372"/>
      <c r="K2694" s="453"/>
      <c r="L2694" s="453"/>
      <c r="M2694" s="453"/>
      <c r="N2694" s="453"/>
      <c r="O2694" s="453"/>
      <c r="P2694" s="453"/>
      <c r="Q2694" s="453"/>
      <c r="R2694" s="453"/>
      <c r="S2694" s="453"/>
      <c r="T2694" s="453"/>
      <c r="U2694" s="453"/>
      <c r="V2694" s="453"/>
      <c r="W2694" s="453"/>
      <c r="X2694" s="453"/>
      <c r="Y2694" s="453"/>
      <c r="Z2694" s="453"/>
    </row>
    <row r="2695" spans="1:26" s="383" customFormat="1" ht="13.5" x14ac:dyDescent="0.2">
      <c r="A2695" s="377" t="s">
        <v>5263</v>
      </c>
      <c r="B2695" s="377"/>
      <c r="C2695" s="380"/>
      <c r="D2695" s="378"/>
      <c r="E2695" s="379"/>
      <c r="F2695" s="377"/>
      <c r="G2695" s="380"/>
      <c r="H2695" s="380"/>
      <c r="I2695" s="382"/>
      <c r="J2695" s="434" t="s">
        <v>1400</v>
      </c>
      <c r="K2695" s="453"/>
      <c r="L2695" s="453"/>
      <c r="M2695" s="453"/>
      <c r="N2695" s="453"/>
      <c r="O2695" s="453"/>
      <c r="P2695" s="453"/>
      <c r="Q2695" s="453"/>
      <c r="R2695" s="453"/>
      <c r="S2695" s="453"/>
      <c r="T2695" s="453"/>
      <c r="U2695" s="453"/>
      <c r="V2695" s="453"/>
      <c r="W2695" s="453"/>
      <c r="X2695" s="453"/>
      <c r="Y2695" s="453"/>
      <c r="Z2695" s="453"/>
    </row>
    <row r="2696" spans="1:26" s="383" customFormat="1" ht="36" x14ac:dyDescent="0.2">
      <c r="A2696" s="377" t="s">
        <v>5447</v>
      </c>
      <c r="B2696" s="377" t="s">
        <v>1248</v>
      </c>
      <c r="C2696" s="380" t="s">
        <v>776</v>
      </c>
      <c r="D2696" s="378"/>
      <c r="E2696" s="379" t="s">
        <v>5448</v>
      </c>
      <c r="F2696" s="377" t="s">
        <v>5449</v>
      </c>
      <c r="G2696" s="380" t="s">
        <v>1349</v>
      </c>
      <c r="H2696" s="381">
        <v>44732</v>
      </c>
      <c r="I2696" s="382"/>
      <c r="J2696" s="434" t="s">
        <v>1400</v>
      </c>
      <c r="K2696" s="453"/>
      <c r="L2696" s="453"/>
      <c r="M2696" s="453"/>
      <c r="N2696" s="453"/>
      <c r="O2696" s="453"/>
      <c r="P2696" s="453"/>
      <c r="Q2696" s="453"/>
      <c r="R2696" s="453"/>
      <c r="S2696" s="453"/>
      <c r="T2696" s="453"/>
      <c r="U2696" s="453"/>
      <c r="V2696" s="453"/>
      <c r="W2696" s="453"/>
      <c r="X2696" s="453"/>
      <c r="Y2696" s="453"/>
      <c r="Z2696" s="453"/>
    </row>
    <row r="2697" spans="1:26" s="383" customFormat="1" ht="36" x14ac:dyDescent="0.2">
      <c r="A2697" s="377" t="s">
        <v>5447</v>
      </c>
      <c r="B2697" s="377" t="s">
        <v>1248</v>
      </c>
      <c r="C2697" s="380" t="s">
        <v>776</v>
      </c>
      <c r="D2697" s="378"/>
      <c r="E2697" s="379" t="s">
        <v>5450</v>
      </c>
      <c r="F2697" s="377" t="s">
        <v>5451</v>
      </c>
      <c r="G2697" s="380" t="s">
        <v>1349</v>
      </c>
      <c r="H2697" s="381">
        <v>44743</v>
      </c>
      <c r="I2697" s="382"/>
      <c r="J2697" s="434" t="s">
        <v>1400</v>
      </c>
      <c r="K2697" s="453"/>
      <c r="L2697" s="453"/>
      <c r="M2697" s="453"/>
      <c r="N2697" s="453"/>
      <c r="O2697" s="453"/>
      <c r="P2697" s="453"/>
      <c r="Q2697" s="453"/>
      <c r="R2697" s="453"/>
      <c r="S2697" s="453"/>
      <c r="T2697" s="453"/>
      <c r="U2697" s="453"/>
      <c r="V2697" s="453"/>
      <c r="W2697" s="453"/>
      <c r="X2697" s="453"/>
      <c r="Y2697" s="453"/>
      <c r="Z2697" s="453"/>
    </row>
    <row r="2698" spans="1:26" s="383" customFormat="1" ht="36" x14ac:dyDescent="0.2">
      <c r="A2698" s="377" t="s">
        <v>5452</v>
      </c>
      <c r="B2698" s="377" t="s">
        <v>1248</v>
      </c>
      <c r="C2698" s="380" t="s">
        <v>776</v>
      </c>
      <c r="D2698" s="378"/>
      <c r="E2698" s="379" t="s">
        <v>5453</v>
      </c>
      <c r="F2698" s="377" t="s">
        <v>5454</v>
      </c>
      <c r="G2698" s="380" t="s">
        <v>1349</v>
      </c>
      <c r="H2698" s="381">
        <v>44743</v>
      </c>
      <c r="I2698" s="382"/>
      <c r="J2698" s="434" t="s">
        <v>1400</v>
      </c>
      <c r="K2698" s="453"/>
      <c r="L2698" s="453"/>
      <c r="M2698" s="453"/>
      <c r="N2698" s="453"/>
      <c r="O2698" s="453"/>
      <c r="P2698" s="453"/>
      <c r="Q2698" s="453"/>
      <c r="R2698" s="453"/>
      <c r="S2698" s="453"/>
      <c r="T2698" s="453"/>
      <c r="U2698" s="453"/>
      <c r="V2698" s="453"/>
      <c r="W2698" s="453"/>
      <c r="X2698" s="453"/>
      <c r="Y2698" s="453"/>
      <c r="Z2698" s="453"/>
    </row>
    <row r="2699" spans="1:26" s="383" customFormat="1" ht="36" x14ac:dyDescent="0.2">
      <c r="A2699" s="377" t="s">
        <v>5455</v>
      </c>
      <c r="B2699" s="377" t="s">
        <v>1248</v>
      </c>
      <c r="C2699" s="380" t="s">
        <v>776</v>
      </c>
      <c r="D2699" s="378"/>
      <c r="E2699" s="379" t="s">
        <v>5456</v>
      </c>
      <c r="F2699" s="377" t="s">
        <v>5457</v>
      </c>
      <c r="G2699" s="380" t="s">
        <v>1349</v>
      </c>
      <c r="H2699" s="381">
        <v>44755</v>
      </c>
      <c r="I2699" s="382"/>
      <c r="J2699" s="434" t="s">
        <v>1400</v>
      </c>
      <c r="K2699" s="453"/>
      <c r="L2699" s="453"/>
      <c r="M2699" s="453"/>
      <c r="N2699" s="453"/>
      <c r="O2699" s="453"/>
      <c r="P2699" s="453"/>
      <c r="Q2699" s="453"/>
      <c r="R2699" s="453"/>
      <c r="S2699" s="453"/>
      <c r="T2699" s="453"/>
      <c r="U2699" s="453"/>
      <c r="V2699" s="453"/>
      <c r="W2699" s="453"/>
      <c r="X2699" s="453"/>
      <c r="Y2699" s="453"/>
      <c r="Z2699" s="453"/>
    </row>
    <row r="2700" spans="1:26" s="383" customFormat="1" ht="48" x14ac:dyDescent="0.2">
      <c r="A2700" s="377" t="s">
        <v>5458</v>
      </c>
      <c r="B2700" s="377" t="s">
        <v>1045</v>
      </c>
      <c r="C2700" s="380" t="s">
        <v>776</v>
      </c>
      <c r="D2700" s="378" t="s">
        <v>5459</v>
      </c>
      <c r="E2700" s="379" t="s">
        <v>5460</v>
      </c>
      <c r="F2700" s="377" t="s">
        <v>5461</v>
      </c>
      <c r="G2700" s="380" t="s">
        <v>1349</v>
      </c>
      <c r="H2700" s="381">
        <v>44761</v>
      </c>
      <c r="I2700" s="382"/>
      <c r="J2700" s="434" t="s">
        <v>1400</v>
      </c>
      <c r="K2700" s="453"/>
      <c r="L2700" s="453"/>
      <c r="M2700" s="453"/>
      <c r="N2700" s="453"/>
      <c r="O2700" s="453"/>
      <c r="P2700" s="453"/>
      <c r="Q2700" s="453"/>
      <c r="R2700" s="453"/>
      <c r="S2700" s="453"/>
      <c r="T2700" s="453"/>
      <c r="U2700" s="453"/>
      <c r="V2700" s="453"/>
      <c r="W2700" s="453"/>
      <c r="X2700" s="453"/>
      <c r="Y2700" s="453"/>
      <c r="Z2700" s="453"/>
    </row>
    <row r="2701" spans="1:26" s="383" customFormat="1" ht="36" x14ac:dyDescent="0.2">
      <c r="A2701" s="377" t="s">
        <v>5462</v>
      </c>
      <c r="B2701" s="377" t="s">
        <v>1248</v>
      </c>
      <c r="C2701" s="380" t="s">
        <v>776</v>
      </c>
      <c r="D2701" s="378"/>
      <c r="E2701" s="379" t="s">
        <v>5463</v>
      </c>
      <c r="F2701" s="377" t="s">
        <v>5464</v>
      </c>
      <c r="G2701" s="380" t="s">
        <v>1349</v>
      </c>
      <c r="H2701" s="381">
        <v>44784</v>
      </c>
      <c r="I2701" s="382"/>
      <c r="J2701" s="434" t="s">
        <v>1400</v>
      </c>
      <c r="K2701" s="453"/>
      <c r="L2701" s="453"/>
      <c r="M2701" s="453"/>
      <c r="N2701" s="453"/>
      <c r="O2701" s="453"/>
      <c r="P2701" s="453"/>
      <c r="Q2701" s="453"/>
      <c r="R2701" s="453"/>
      <c r="S2701" s="453"/>
      <c r="T2701" s="453"/>
      <c r="U2701" s="453"/>
      <c r="V2701" s="453"/>
      <c r="W2701" s="453"/>
      <c r="X2701" s="453"/>
      <c r="Y2701" s="453"/>
      <c r="Z2701" s="453"/>
    </row>
    <row r="2702" spans="1:26" s="383" customFormat="1" ht="60" x14ac:dyDescent="0.2">
      <c r="A2702" s="377" t="s">
        <v>5465</v>
      </c>
      <c r="B2702" s="377" t="s">
        <v>1248</v>
      </c>
      <c r="C2702" s="380" t="s">
        <v>776</v>
      </c>
      <c r="D2702" s="378"/>
      <c r="E2702" s="379" t="s">
        <v>5466</v>
      </c>
      <c r="F2702" s="377" t="s">
        <v>5467</v>
      </c>
      <c r="G2702" s="380" t="s">
        <v>1349</v>
      </c>
      <c r="H2702" s="381">
        <v>44790</v>
      </c>
      <c r="I2702" s="382"/>
      <c r="J2702" s="434" t="s">
        <v>1400</v>
      </c>
      <c r="K2702" s="453"/>
      <c r="L2702" s="453"/>
      <c r="M2702" s="453"/>
      <c r="N2702" s="453"/>
      <c r="O2702" s="453"/>
      <c r="P2702" s="453"/>
      <c r="Q2702" s="453"/>
      <c r="R2702" s="453"/>
      <c r="S2702" s="453"/>
      <c r="T2702" s="453"/>
      <c r="U2702" s="453"/>
      <c r="V2702" s="453"/>
      <c r="W2702" s="453"/>
      <c r="X2702" s="453"/>
      <c r="Y2702" s="453"/>
      <c r="Z2702" s="453"/>
    </row>
    <row r="2703" spans="1:26" s="383" customFormat="1" ht="48" x14ac:dyDescent="0.2">
      <c r="A2703" s="377" t="s">
        <v>5468</v>
      </c>
      <c r="B2703" s="377" t="s">
        <v>1248</v>
      </c>
      <c r="C2703" s="380" t="s">
        <v>776</v>
      </c>
      <c r="D2703" s="378"/>
      <c r="E2703" s="379" t="s">
        <v>5469</v>
      </c>
      <c r="F2703" s="377" t="s">
        <v>5470</v>
      </c>
      <c r="G2703" s="380" t="s">
        <v>1349</v>
      </c>
      <c r="H2703" s="381">
        <v>44798</v>
      </c>
      <c r="I2703" s="382"/>
      <c r="J2703" s="434" t="s">
        <v>1400</v>
      </c>
      <c r="K2703" s="453"/>
      <c r="L2703" s="453"/>
      <c r="M2703" s="453"/>
      <c r="N2703" s="453"/>
      <c r="O2703" s="453"/>
      <c r="P2703" s="453"/>
      <c r="Q2703" s="453"/>
      <c r="R2703" s="453"/>
      <c r="S2703" s="453"/>
      <c r="T2703" s="453"/>
      <c r="U2703" s="453"/>
      <c r="V2703" s="453"/>
      <c r="W2703" s="453"/>
      <c r="X2703" s="453"/>
      <c r="Y2703" s="453"/>
      <c r="Z2703" s="453"/>
    </row>
    <row r="2704" spans="1:26" s="383" customFormat="1" ht="48" x14ac:dyDescent="0.2">
      <c r="A2704" s="377" t="s">
        <v>5471</v>
      </c>
      <c r="B2704" s="377" t="s">
        <v>1248</v>
      </c>
      <c r="C2704" s="380" t="s">
        <v>776</v>
      </c>
      <c r="D2704" s="378"/>
      <c r="E2704" s="379" t="s">
        <v>5472</v>
      </c>
      <c r="F2704" s="377" t="s">
        <v>5470</v>
      </c>
      <c r="G2704" s="380" t="s">
        <v>1349</v>
      </c>
      <c r="H2704" s="381">
        <v>44798</v>
      </c>
      <c r="I2704" s="382"/>
      <c r="J2704" s="434" t="s">
        <v>1400</v>
      </c>
      <c r="K2704" s="453"/>
      <c r="L2704" s="453"/>
      <c r="M2704" s="453"/>
      <c r="N2704" s="453"/>
      <c r="O2704" s="453"/>
      <c r="P2704" s="453"/>
      <c r="Q2704" s="453"/>
      <c r="R2704" s="453"/>
      <c r="S2704" s="453"/>
      <c r="T2704" s="453"/>
      <c r="U2704" s="453"/>
      <c r="V2704" s="453"/>
      <c r="W2704" s="453"/>
      <c r="X2704" s="453"/>
      <c r="Y2704" s="453"/>
      <c r="Z2704" s="453"/>
    </row>
    <row r="2705" spans="1:26" s="383" customFormat="1" ht="24" x14ac:dyDescent="0.2">
      <c r="A2705" s="377" t="s">
        <v>5471</v>
      </c>
      <c r="B2705" s="377" t="s">
        <v>1248</v>
      </c>
      <c r="C2705" s="380" t="s">
        <v>776</v>
      </c>
      <c r="D2705" s="378"/>
      <c r="E2705" s="379" t="s">
        <v>5473</v>
      </c>
      <c r="F2705" s="377" t="s">
        <v>5474</v>
      </c>
      <c r="G2705" s="380" t="s">
        <v>1349</v>
      </c>
      <c r="H2705" s="381">
        <v>44798</v>
      </c>
      <c r="I2705" s="382"/>
      <c r="J2705" s="434" t="s">
        <v>1400</v>
      </c>
      <c r="K2705" s="453"/>
      <c r="L2705" s="453"/>
      <c r="M2705" s="453"/>
      <c r="N2705" s="453"/>
      <c r="O2705" s="453"/>
      <c r="P2705" s="453"/>
      <c r="Q2705" s="453"/>
      <c r="R2705" s="453"/>
      <c r="S2705" s="453"/>
      <c r="T2705" s="453"/>
      <c r="U2705" s="453"/>
      <c r="V2705" s="453"/>
      <c r="W2705" s="453"/>
      <c r="X2705" s="453"/>
      <c r="Y2705" s="453"/>
      <c r="Z2705" s="453"/>
    </row>
    <row r="2706" spans="1:26" s="383" customFormat="1" ht="13.5" x14ac:dyDescent="0.2">
      <c r="A2706" s="377" t="s">
        <v>5475</v>
      </c>
      <c r="B2706" s="377" t="s">
        <v>936</v>
      </c>
      <c r="C2706" s="380" t="s">
        <v>776</v>
      </c>
      <c r="D2706" s="378" t="s">
        <v>5459</v>
      </c>
      <c r="E2706" s="379"/>
      <c r="F2706" s="377"/>
      <c r="G2706" s="380" t="s">
        <v>1721</v>
      </c>
      <c r="H2706" s="380"/>
      <c r="I2706" s="382"/>
      <c r="J2706" s="434" t="s">
        <v>1400</v>
      </c>
      <c r="K2706" s="453"/>
      <c r="L2706" s="453"/>
      <c r="M2706" s="453"/>
      <c r="N2706" s="453"/>
      <c r="O2706" s="453"/>
      <c r="P2706" s="453"/>
      <c r="Q2706" s="453"/>
      <c r="R2706" s="453"/>
      <c r="S2706" s="453"/>
      <c r="T2706" s="453"/>
      <c r="U2706" s="453"/>
      <c r="V2706" s="453"/>
      <c r="W2706" s="453"/>
      <c r="X2706" s="453"/>
      <c r="Y2706" s="453"/>
      <c r="Z2706" s="453"/>
    </row>
    <row r="2707" spans="1:26" s="383" customFormat="1" ht="13.5" x14ac:dyDescent="0.2">
      <c r="A2707" s="370" t="s">
        <v>297</v>
      </c>
      <c r="B2707" s="371"/>
      <c r="C2707" s="372"/>
      <c r="D2707" s="371"/>
      <c r="E2707" s="373"/>
      <c r="F2707" s="371"/>
      <c r="G2707" s="372" t="s">
        <v>1721</v>
      </c>
      <c r="H2707" s="372"/>
      <c r="I2707" s="372"/>
      <c r="J2707" s="372"/>
      <c r="K2707" s="453"/>
      <c r="L2707" s="453"/>
      <c r="M2707" s="453"/>
      <c r="N2707" s="453"/>
      <c r="O2707" s="453"/>
      <c r="P2707" s="453"/>
      <c r="Q2707" s="453"/>
      <c r="R2707" s="453"/>
      <c r="S2707" s="453"/>
      <c r="T2707" s="453"/>
      <c r="U2707" s="453"/>
      <c r="V2707" s="453"/>
      <c r="W2707" s="453"/>
      <c r="X2707" s="453"/>
      <c r="Y2707" s="453"/>
      <c r="Z2707" s="453"/>
    </row>
    <row r="2708" spans="1:26" s="383" customFormat="1" ht="24.75" x14ac:dyDescent="0.25">
      <c r="A2708" s="452" t="s">
        <v>5476</v>
      </c>
      <c r="B2708" s="454"/>
      <c r="C2708" s="454"/>
      <c r="D2708" s="454"/>
      <c r="E2708" s="433" t="s">
        <v>5477</v>
      </c>
      <c r="F2708" s="432" t="s">
        <v>5478</v>
      </c>
      <c r="G2708" s="434"/>
      <c r="H2708" s="455">
        <v>44593</v>
      </c>
      <c r="I2708" s="432"/>
      <c r="J2708" s="434" t="s">
        <v>1400</v>
      </c>
      <c r="K2708" s="453"/>
      <c r="L2708" s="453"/>
      <c r="M2708" s="453"/>
      <c r="N2708" s="453"/>
      <c r="O2708" s="453"/>
      <c r="P2708" s="453"/>
      <c r="Q2708" s="453"/>
      <c r="R2708" s="453"/>
      <c r="S2708" s="453"/>
      <c r="T2708" s="453"/>
      <c r="U2708" s="453"/>
      <c r="V2708" s="453"/>
      <c r="W2708" s="453"/>
      <c r="X2708" s="453"/>
      <c r="Y2708" s="453"/>
      <c r="Z2708" s="453"/>
    </row>
    <row r="2709" spans="1:26" s="383" customFormat="1" ht="13.5" x14ac:dyDescent="0.25">
      <c r="A2709" s="452" t="s">
        <v>5479</v>
      </c>
      <c r="B2709" s="454"/>
      <c r="C2709" s="454"/>
      <c r="D2709" s="454"/>
      <c r="E2709" s="433" t="s">
        <v>5480</v>
      </c>
      <c r="F2709" s="432" t="s">
        <v>2916</v>
      </c>
      <c r="G2709" s="434"/>
      <c r="H2709" s="455">
        <v>44606</v>
      </c>
      <c r="I2709" s="432"/>
      <c r="J2709" s="434" t="s">
        <v>1400</v>
      </c>
      <c r="K2709" s="453"/>
      <c r="L2709" s="453"/>
      <c r="M2709" s="453"/>
      <c r="N2709" s="453"/>
      <c r="O2709" s="453"/>
      <c r="P2709" s="453"/>
      <c r="Q2709" s="453"/>
      <c r="R2709" s="453"/>
      <c r="S2709" s="453"/>
      <c r="T2709" s="453"/>
      <c r="U2709" s="453"/>
      <c r="V2709" s="453"/>
      <c r="W2709" s="453"/>
      <c r="X2709" s="453"/>
      <c r="Y2709" s="453"/>
      <c r="Z2709" s="453"/>
    </row>
    <row r="2710" spans="1:26" s="383" customFormat="1" ht="13.5" x14ac:dyDescent="0.25">
      <c r="A2710" s="452" t="s">
        <v>5481</v>
      </c>
      <c r="B2710" s="454"/>
      <c r="C2710" s="454"/>
      <c r="D2710" s="454"/>
      <c r="E2710" s="433" t="s">
        <v>5482</v>
      </c>
      <c r="F2710" s="432" t="s">
        <v>5483</v>
      </c>
      <c r="G2710" s="434"/>
      <c r="H2710" s="455">
        <v>44609</v>
      </c>
      <c r="I2710" s="456">
        <v>44612</v>
      </c>
      <c r="J2710" s="434" t="s">
        <v>1400</v>
      </c>
      <c r="K2710" s="453"/>
      <c r="L2710" s="453"/>
      <c r="M2710" s="453"/>
      <c r="N2710" s="453"/>
      <c r="O2710" s="453"/>
      <c r="P2710" s="453"/>
      <c r="Q2710" s="453"/>
      <c r="R2710" s="453"/>
      <c r="S2710" s="453"/>
      <c r="T2710" s="453"/>
      <c r="U2710" s="453"/>
      <c r="V2710" s="453"/>
      <c r="W2710" s="453"/>
      <c r="X2710" s="453"/>
      <c r="Y2710" s="453"/>
      <c r="Z2710" s="453"/>
    </row>
    <row r="2711" spans="1:26" s="383" customFormat="1" ht="13.5" x14ac:dyDescent="0.25">
      <c r="A2711" s="452" t="s">
        <v>5484</v>
      </c>
      <c r="B2711" s="454"/>
      <c r="C2711" s="454"/>
      <c r="D2711" s="454"/>
      <c r="E2711" s="433" t="s">
        <v>5485</v>
      </c>
      <c r="F2711" s="432" t="s">
        <v>5486</v>
      </c>
      <c r="G2711" s="434"/>
      <c r="H2711" s="455">
        <v>44609</v>
      </c>
      <c r="I2711" s="456">
        <v>44612</v>
      </c>
      <c r="J2711" s="434" t="s">
        <v>1400</v>
      </c>
      <c r="K2711" s="453"/>
      <c r="L2711" s="453"/>
      <c r="M2711" s="453"/>
      <c r="N2711" s="453"/>
      <c r="O2711" s="453"/>
      <c r="P2711" s="453"/>
      <c r="Q2711" s="453"/>
      <c r="R2711" s="453"/>
      <c r="S2711" s="453"/>
      <c r="T2711" s="453"/>
      <c r="U2711" s="453"/>
      <c r="V2711" s="453"/>
      <c r="W2711" s="453"/>
      <c r="X2711" s="453"/>
      <c r="Y2711" s="453"/>
      <c r="Z2711" s="453"/>
    </row>
    <row r="2712" spans="1:26" s="383" customFormat="1" ht="13.5" x14ac:dyDescent="0.25">
      <c r="A2712" s="452" t="s">
        <v>5487</v>
      </c>
      <c r="B2712" s="454"/>
      <c r="C2712" s="454"/>
      <c r="D2712" s="454"/>
      <c r="E2712" s="433" t="s">
        <v>5488</v>
      </c>
      <c r="F2712" s="432" t="s">
        <v>5489</v>
      </c>
      <c r="G2712" s="434"/>
      <c r="H2712" s="455">
        <v>44609</v>
      </c>
      <c r="I2712" s="456">
        <v>44612</v>
      </c>
      <c r="J2712" s="434" t="s">
        <v>1400</v>
      </c>
      <c r="K2712" s="453"/>
      <c r="L2712" s="453"/>
      <c r="M2712" s="453"/>
      <c r="N2712" s="453"/>
      <c r="O2712" s="453"/>
      <c r="P2712" s="453"/>
      <c r="Q2712" s="453"/>
      <c r="R2712" s="453"/>
      <c r="S2712" s="453"/>
      <c r="T2712" s="453"/>
      <c r="U2712" s="453"/>
      <c r="V2712" s="453"/>
      <c r="W2712" s="453"/>
      <c r="X2712" s="453"/>
      <c r="Y2712" s="453"/>
      <c r="Z2712" s="453"/>
    </row>
    <row r="2713" spans="1:26" s="383" customFormat="1" ht="13.5" x14ac:dyDescent="0.25">
      <c r="A2713" s="452" t="s">
        <v>5490</v>
      </c>
      <c r="B2713" s="454"/>
      <c r="C2713" s="454"/>
      <c r="D2713" s="454"/>
      <c r="E2713" s="433" t="s">
        <v>5491</v>
      </c>
      <c r="F2713" s="432" t="s">
        <v>2901</v>
      </c>
      <c r="G2713" s="434"/>
      <c r="H2713" s="455">
        <v>44617</v>
      </c>
      <c r="I2713" s="456">
        <v>44610</v>
      </c>
      <c r="J2713" s="434" t="s">
        <v>1400</v>
      </c>
      <c r="K2713" s="453"/>
      <c r="L2713" s="453"/>
      <c r="M2713" s="453"/>
      <c r="N2713" s="453"/>
      <c r="O2713" s="453"/>
      <c r="P2713" s="453"/>
      <c r="Q2713" s="453"/>
      <c r="R2713" s="453"/>
      <c r="S2713" s="453"/>
      <c r="T2713" s="453"/>
      <c r="U2713" s="453"/>
      <c r="V2713" s="453"/>
      <c r="W2713" s="453"/>
      <c r="X2713" s="453"/>
      <c r="Y2713" s="453"/>
      <c r="Z2713" s="453"/>
    </row>
    <row r="2714" spans="1:26" s="383" customFormat="1" ht="13.5" x14ac:dyDescent="0.25">
      <c r="A2714" s="452" t="s">
        <v>5492</v>
      </c>
      <c r="B2714" s="454"/>
      <c r="C2714" s="454"/>
      <c r="D2714" s="454"/>
      <c r="E2714" s="433" t="s">
        <v>5493</v>
      </c>
      <c r="F2714" s="432" t="s">
        <v>5494</v>
      </c>
      <c r="G2714" s="434"/>
      <c r="H2714" s="457">
        <v>44645</v>
      </c>
      <c r="I2714" s="456">
        <v>44662</v>
      </c>
      <c r="J2714" s="434" t="s">
        <v>5495</v>
      </c>
      <c r="K2714" s="453"/>
      <c r="L2714" s="453"/>
      <c r="M2714" s="453"/>
      <c r="N2714" s="453"/>
      <c r="O2714" s="453"/>
      <c r="P2714" s="453"/>
      <c r="Q2714" s="453"/>
      <c r="R2714" s="453"/>
      <c r="S2714" s="453"/>
      <c r="T2714" s="453"/>
      <c r="U2714" s="453"/>
      <c r="V2714" s="453"/>
      <c r="W2714" s="453"/>
      <c r="X2714" s="453"/>
      <c r="Y2714" s="453"/>
      <c r="Z2714" s="453"/>
    </row>
    <row r="2715" spans="1:26" s="383" customFormat="1" ht="24.75" x14ac:dyDescent="0.25">
      <c r="A2715" s="452" t="s">
        <v>5496</v>
      </c>
      <c r="B2715" s="454"/>
      <c r="C2715" s="454"/>
      <c r="D2715" s="454"/>
      <c r="E2715" s="433" t="s">
        <v>1316</v>
      </c>
      <c r="F2715" s="432" t="s">
        <v>5497</v>
      </c>
      <c r="G2715" s="434"/>
      <c r="H2715" s="455">
        <v>44651</v>
      </c>
      <c r="I2715" s="456" t="s">
        <v>5498</v>
      </c>
      <c r="J2715" s="434" t="s">
        <v>1400</v>
      </c>
      <c r="K2715" s="453"/>
      <c r="L2715" s="453"/>
      <c r="M2715" s="453"/>
      <c r="N2715" s="453"/>
      <c r="O2715" s="453"/>
      <c r="P2715" s="453"/>
      <c r="Q2715" s="453"/>
      <c r="R2715" s="453"/>
      <c r="S2715" s="453"/>
      <c r="T2715" s="453"/>
      <c r="U2715" s="453"/>
      <c r="V2715" s="453"/>
      <c r="W2715" s="453"/>
      <c r="X2715" s="453"/>
      <c r="Y2715" s="453"/>
      <c r="Z2715" s="453"/>
    </row>
    <row r="2716" spans="1:26" s="383" customFormat="1" ht="24.75" x14ac:dyDescent="0.25">
      <c r="A2716" s="452" t="s">
        <v>5499</v>
      </c>
      <c r="B2716" s="454"/>
      <c r="C2716" s="454"/>
      <c r="D2716" s="454"/>
      <c r="E2716" s="433" t="s">
        <v>5500</v>
      </c>
      <c r="F2716" s="432" t="s">
        <v>5501</v>
      </c>
      <c r="G2716" s="434"/>
      <c r="H2716" s="455">
        <v>44651</v>
      </c>
      <c r="I2716" s="432" t="s">
        <v>5502</v>
      </c>
      <c r="J2716" s="434" t="s">
        <v>1400</v>
      </c>
      <c r="K2716" s="453"/>
      <c r="L2716" s="453"/>
      <c r="M2716" s="453"/>
      <c r="N2716" s="453"/>
      <c r="O2716" s="453"/>
      <c r="P2716" s="453"/>
      <c r="Q2716" s="453"/>
      <c r="R2716" s="453"/>
      <c r="S2716" s="453"/>
      <c r="T2716" s="453"/>
      <c r="U2716" s="453"/>
      <c r="V2716" s="453"/>
      <c r="W2716" s="453"/>
      <c r="X2716" s="453"/>
      <c r="Y2716" s="453"/>
      <c r="Z2716" s="453"/>
    </row>
    <row r="2717" spans="1:26" s="383" customFormat="1" ht="13.5" x14ac:dyDescent="0.25">
      <c r="A2717" s="452" t="s">
        <v>5503</v>
      </c>
      <c r="B2717" s="454"/>
      <c r="C2717" s="454"/>
      <c r="D2717" s="454"/>
      <c r="E2717" s="433" t="s">
        <v>5504</v>
      </c>
      <c r="F2717" s="432" t="s">
        <v>5505</v>
      </c>
      <c r="G2717" s="434"/>
      <c r="H2717" s="455">
        <v>44655</v>
      </c>
      <c r="I2717" s="456">
        <v>44685</v>
      </c>
      <c r="J2717" s="434" t="s">
        <v>1400</v>
      </c>
      <c r="K2717" s="453"/>
      <c r="L2717" s="453"/>
      <c r="M2717" s="453"/>
      <c r="N2717" s="453"/>
      <c r="O2717" s="453"/>
      <c r="P2717" s="453"/>
      <c r="Q2717" s="453"/>
      <c r="R2717" s="453"/>
      <c r="S2717" s="453"/>
      <c r="T2717" s="453"/>
      <c r="U2717" s="453"/>
      <c r="V2717" s="453"/>
      <c r="W2717" s="453"/>
      <c r="X2717" s="453"/>
      <c r="Y2717" s="453"/>
      <c r="Z2717" s="453"/>
    </row>
    <row r="2718" spans="1:26" s="383" customFormat="1" ht="24.75" x14ac:dyDescent="0.25">
      <c r="A2718" s="452" t="s">
        <v>5506</v>
      </c>
      <c r="B2718" s="454"/>
      <c r="C2718" s="454"/>
      <c r="D2718" s="454"/>
      <c r="E2718" s="433" t="s">
        <v>5507</v>
      </c>
      <c r="F2718" s="432" t="s">
        <v>5508</v>
      </c>
      <c r="G2718" s="434"/>
      <c r="H2718" s="455">
        <v>44656</v>
      </c>
      <c r="I2718" s="456">
        <v>44671</v>
      </c>
      <c r="J2718" s="434" t="s">
        <v>5509</v>
      </c>
      <c r="K2718" s="453"/>
      <c r="L2718" s="453"/>
      <c r="M2718" s="453"/>
      <c r="N2718" s="453"/>
      <c r="O2718" s="453"/>
      <c r="P2718" s="453"/>
      <c r="Q2718" s="453"/>
      <c r="R2718" s="453"/>
      <c r="S2718" s="453"/>
      <c r="T2718" s="453"/>
      <c r="U2718" s="453"/>
      <c r="V2718" s="453"/>
      <c r="W2718" s="453"/>
      <c r="X2718" s="453"/>
      <c r="Y2718" s="453"/>
      <c r="Z2718" s="453"/>
    </row>
    <row r="2719" spans="1:26" s="383" customFormat="1" ht="24.75" x14ac:dyDescent="0.25">
      <c r="A2719" s="452" t="s">
        <v>5510</v>
      </c>
      <c r="B2719" s="454"/>
      <c r="C2719" s="454"/>
      <c r="D2719" s="454"/>
      <c r="E2719" s="433" t="s">
        <v>5511</v>
      </c>
      <c r="F2719" s="432" t="s">
        <v>5512</v>
      </c>
      <c r="G2719" s="434"/>
      <c r="H2719" s="455">
        <v>44656</v>
      </c>
      <c r="I2719" s="456">
        <v>44659</v>
      </c>
      <c r="J2719" s="434" t="s">
        <v>5513</v>
      </c>
      <c r="K2719" s="453"/>
      <c r="L2719" s="453"/>
      <c r="M2719" s="453"/>
      <c r="N2719" s="453"/>
      <c r="O2719" s="453"/>
      <c r="P2719" s="453"/>
      <c r="Q2719" s="453"/>
      <c r="R2719" s="453"/>
      <c r="S2719" s="453"/>
      <c r="T2719" s="453"/>
      <c r="U2719" s="453"/>
      <c r="V2719" s="453"/>
      <c r="W2719" s="453"/>
      <c r="X2719" s="453"/>
      <c r="Y2719" s="453"/>
      <c r="Z2719" s="453"/>
    </row>
    <row r="2720" spans="1:26" s="383" customFormat="1" ht="24.75" x14ac:dyDescent="0.25">
      <c r="A2720" s="452" t="s">
        <v>5514</v>
      </c>
      <c r="B2720" s="454"/>
      <c r="C2720" s="454"/>
      <c r="D2720" s="454"/>
      <c r="E2720" s="433" t="s">
        <v>5515</v>
      </c>
      <c r="F2720" s="432" t="s">
        <v>5516</v>
      </c>
      <c r="G2720" s="434"/>
      <c r="H2720" s="455">
        <v>44659</v>
      </c>
      <c r="I2720" s="456">
        <v>44669</v>
      </c>
      <c r="J2720" s="434" t="s">
        <v>1400</v>
      </c>
      <c r="K2720" s="453"/>
      <c r="L2720" s="453"/>
      <c r="M2720" s="453"/>
      <c r="N2720" s="453"/>
      <c r="O2720" s="453"/>
      <c r="P2720" s="453"/>
      <c r="Q2720" s="453"/>
      <c r="R2720" s="453"/>
      <c r="S2720" s="453"/>
      <c r="T2720" s="453"/>
      <c r="U2720" s="453"/>
      <c r="V2720" s="453"/>
      <c r="W2720" s="453"/>
      <c r="X2720" s="453"/>
      <c r="Y2720" s="453"/>
      <c r="Z2720" s="453"/>
    </row>
    <row r="2721" spans="1:26" s="383" customFormat="1" ht="24.75" x14ac:dyDescent="0.25">
      <c r="A2721" s="452" t="s">
        <v>5517</v>
      </c>
      <c r="B2721" s="454"/>
      <c r="C2721" s="454"/>
      <c r="D2721" s="454"/>
      <c r="E2721" s="433" t="s">
        <v>5518</v>
      </c>
      <c r="F2721" s="432" t="s">
        <v>2916</v>
      </c>
      <c r="G2721" s="434"/>
      <c r="H2721" s="455">
        <v>44662</v>
      </c>
      <c r="I2721" s="456"/>
      <c r="J2721" s="429"/>
      <c r="K2721" s="453"/>
      <c r="L2721" s="453"/>
      <c r="M2721" s="453"/>
      <c r="N2721" s="453"/>
      <c r="O2721" s="453"/>
      <c r="P2721" s="453"/>
      <c r="Q2721" s="453"/>
      <c r="R2721" s="453"/>
      <c r="S2721" s="453"/>
      <c r="T2721" s="453"/>
      <c r="U2721" s="453"/>
      <c r="V2721" s="453"/>
      <c r="W2721" s="453"/>
      <c r="X2721" s="453"/>
      <c r="Y2721" s="453"/>
      <c r="Z2721" s="453"/>
    </row>
    <row r="2722" spans="1:26" s="383" customFormat="1" ht="13.5" x14ac:dyDescent="0.25">
      <c r="A2722" s="452" t="s">
        <v>5519</v>
      </c>
      <c r="B2722" s="454"/>
      <c r="C2722" s="454"/>
      <c r="D2722" s="454"/>
      <c r="E2722" s="433" t="s">
        <v>5520</v>
      </c>
      <c r="F2722" s="432" t="s">
        <v>2901</v>
      </c>
      <c r="G2722" s="434"/>
      <c r="H2722" s="455">
        <v>44677</v>
      </c>
      <c r="I2722" s="456">
        <v>44681</v>
      </c>
      <c r="J2722" s="380"/>
      <c r="K2722" s="453"/>
      <c r="L2722" s="453"/>
      <c r="M2722" s="453"/>
      <c r="N2722" s="453"/>
      <c r="O2722" s="453"/>
      <c r="P2722" s="453"/>
      <c r="Q2722" s="453"/>
      <c r="R2722" s="453"/>
      <c r="S2722" s="453"/>
      <c r="T2722" s="453"/>
      <c r="U2722" s="453"/>
      <c r="V2722" s="453"/>
      <c r="W2722" s="453"/>
      <c r="X2722" s="453"/>
      <c r="Y2722" s="453"/>
      <c r="Z2722" s="453"/>
    </row>
    <row r="2723" spans="1:26" s="383" customFormat="1" ht="24.75" x14ac:dyDescent="0.25">
      <c r="A2723" s="452" t="s">
        <v>5521</v>
      </c>
      <c r="B2723" s="454"/>
      <c r="C2723" s="454"/>
      <c r="D2723" s="454"/>
      <c r="E2723" s="433" t="s">
        <v>5522</v>
      </c>
      <c r="F2723" s="432" t="s">
        <v>5523</v>
      </c>
      <c r="G2723" s="434"/>
      <c r="H2723" s="455">
        <v>44680</v>
      </c>
      <c r="I2723" s="456">
        <v>44690</v>
      </c>
      <c r="J2723" s="380"/>
      <c r="K2723" s="453"/>
      <c r="L2723" s="453"/>
      <c r="M2723" s="453"/>
      <c r="N2723" s="453"/>
      <c r="O2723" s="453"/>
      <c r="P2723" s="453"/>
      <c r="Q2723" s="453"/>
      <c r="R2723" s="453"/>
      <c r="S2723" s="453"/>
      <c r="T2723" s="453"/>
      <c r="U2723" s="453"/>
      <c r="V2723" s="453"/>
      <c r="W2723" s="453"/>
      <c r="X2723" s="453"/>
      <c r="Y2723" s="453"/>
      <c r="Z2723" s="453"/>
    </row>
    <row r="2724" spans="1:26" s="383" customFormat="1" ht="24.75" x14ac:dyDescent="0.25">
      <c r="A2724" s="452" t="s">
        <v>5524</v>
      </c>
      <c r="B2724" s="454"/>
      <c r="C2724" s="454"/>
      <c r="D2724" s="454"/>
      <c r="E2724" s="433" t="s">
        <v>5525</v>
      </c>
      <c r="F2724" s="432" t="s">
        <v>2926</v>
      </c>
      <c r="G2724" s="434"/>
      <c r="H2724" s="455">
        <v>44680</v>
      </c>
      <c r="I2724" s="456">
        <v>44726</v>
      </c>
      <c r="J2724" s="380"/>
      <c r="K2724" s="453"/>
      <c r="L2724" s="453"/>
      <c r="M2724" s="453"/>
      <c r="N2724" s="453"/>
      <c r="O2724" s="453"/>
      <c r="P2724" s="453"/>
      <c r="Q2724" s="453"/>
      <c r="R2724" s="453"/>
      <c r="S2724" s="453"/>
      <c r="T2724" s="453"/>
      <c r="U2724" s="453"/>
      <c r="V2724" s="453"/>
      <c r="W2724" s="453"/>
      <c r="X2724" s="453"/>
      <c r="Y2724" s="453"/>
      <c r="Z2724" s="453"/>
    </row>
    <row r="2725" spans="1:26" s="383" customFormat="1" ht="13.5" x14ac:dyDescent="0.25">
      <c r="A2725" s="452" t="s">
        <v>5526</v>
      </c>
      <c r="B2725" s="454"/>
      <c r="C2725" s="454"/>
      <c r="D2725" s="454"/>
      <c r="E2725" s="433" t="s">
        <v>5527</v>
      </c>
      <c r="F2725" s="432" t="s">
        <v>5528</v>
      </c>
      <c r="G2725" s="434"/>
      <c r="H2725" s="455">
        <v>44685</v>
      </c>
      <c r="I2725" s="456">
        <v>44692</v>
      </c>
      <c r="J2725" s="380"/>
      <c r="K2725" s="453"/>
      <c r="L2725" s="453"/>
      <c r="M2725" s="453"/>
      <c r="N2725" s="453"/>
      <c r="O2725" s="453"/>
      <c r="P2725" s="453"/>
      <c r="Q2725" s="453"/>
      <c r="R2725" s="453"/>
      <c r="S2725" s="453"/>
      <c r="T2725" s="453"/>
      <c r="U2725" s="453"/>
      <c r="V2725" s="453"/>
      <c r="W2725" s="453"/>
      <c r="X2725" s="453"/>
      <c r="Y2725" s="453"/>
      <c r="Z2725" s="453"/>
    </row>
    <row r="2726" spans="1:26" s="383" customFormat="1" ht="13.5" x14ac:dyDescent="0.25">
      <c r="A2726" s="452" t="s">
        <v>5529</v>
      </c>
      <c r="B2726" s="454"/>
      <c r="C2726" s="454"/>
      <c r="D2726" s="454"/>
      <c r="E2726" s="433" t="s">
        <v>5530</v>
      </c>
      <c r="F2726" s="432" t="s">
        <v>2349</v>
      </c>
      <c r="G2726" s="434"/>
      <c r="H2726" s="455">
        <v>44685</v>
      </c>
      <c r="I2726" s="456">
        <v>44700</v>
      </c>
      <c r="J2726" s="380"/>
      <c r="K2726" s="453"/>
      <c r="L2726" s="453"/>
      <c r="M2726" s="453"/>
      <c r="N2726" s="453"/>
      <c r="O2726" s="453"/>
      <c r="P2726" s="453"/>
      <c r="Q2726" s="453"/>
      <c r="R2726" s="453"/>
      <c r="S2726" s="453"/>
      <c r="T2726" s="453"/>
      <c r="U2726" s="453"/>
      <c r="V2726" s="453"/>
      <c r="W2726" s="453"/>
      <c r="X2726" s="453"/>
      <c r="Y2726" s="453"/>
      <c r="Z2726" s="453"/>
    </row>
    <row r="2727" spans="1:26" s="383" customFormat="1" ht="13.5" x14ac:dyDescent="0.25">
      <c r="A2727" s="452" t="s">
        <v>5526</v>
      </c>
      <c r="B2727" s="454"/>
      <c r="C2727" s="454"/>
      <c r="D2727" s="454"/>
      <c r="E2727" s="433" t="s">
        <v>5531</v>
      </c>
      <c r="F2727" s="432" t="s">
        <v>2872</v>
      </c>
      <c r="G2727" s="434"/>
      <c r="H2727" s="455">
        <v>44686</v>
      </c>
      <c r="I2727" s="456">
        <v>44710</v>
      </c>
      <c r="J2727" s="380"/>
      <c r="K2727" s="453"/>
      <c r="L2727" s="453"/>
      <c r="M2727" s="453"/>
      <c r="N2727" s="453"/>
      <c r="O2727" s="453"/>
      <c r="P2727" s="453"/>
      <c r="Q2727" s="453"/>
      <c r="R2727" s="453"/>
      <c r="S2727" s="453"/>
      <c r="T2727" s="453"/>
      <c r="U2727" s="453"/>
      <c r="V2727" s="453"/>
      <c r="W2727" s="453"/>
      <c r="X2727" s="453"/>
      <c r="Y2727" s="453"/>
      <c r="Z2727" s="453"/>
    </row>
    <row r="2728" spans="1:26" s="383" customFormat="1" ht="13.5" x14ac:dyDescent="0.25">
      <c r="A2728" s="452" t="s">
        <v>5532</v>
      </c>
      <c r="B2728" s="454"/>
      <c r="C2728" s="454"/>
      <c r="D2728" s="454"/>
      <c r="E2728" s="433" t="s">
        <v>5533</v>
      </c>
      <c r="F2728" s="432" t="s">
        <v>2872</v>
      </c>
      <c r="G2728" s="434"/>
      <c r="H2728" s="455">
        <v>44686</v>
      </c>
      <c r="I2728" s="456">
        <v>44694</v>
      </c>
      <c r="J2728" s="380"/>
      <c r="K2728" s="453"/>
      <c r="L2728" s="453"/>
      <c r="M2728" s="453"/>
      <c r="N2728" s="453"/>
      <c r="O2728" s="453"/>
      <c r="P2728" s="453"/>
      <c r="Q2728" s="453"/>
      <c r="R2728" s="453"/>
      <c r="S2728" s="453"/>
      <c r="T2728" s="453"/>
      <c r="U2728" s="453"/>
      <c r="V2728" s="453"/>
      <c r="W2728" s="453"/>
      <c r="X2728" s="453"/>
      <c r="Y2728" s="453"/>
      <c r="Z2728" s="453"/>
    </row>
    <row r="2729" spans="1:26" s="383" customFormat="1" ht="13.5" x14ac:dyDescent="0.25">
      <c r="A2729" s="452" t="s">
        <v>5534</v>
      </c>
      <c r="B2729" s="454"/>
      <c r="C2729" s="454"/>
      <c r="D2729" s="454"/>
      <c r="E2729" s="433" t="s">
        <v>5535</v>
      </c>
      <c r="F2729" s="432" t="s">
        <v>2872</v>
      </c>
      <c r="G2729" s="434"/>
      <c r="H2729" s="455">
        <v>44686</v>
      </c>
      <c r="I2729" s="456">
        <v>44710</v>
      </c>
      <c r="J2729" s="380"/>
      <c r="K2729" s="453"/>
      <c r="L2729" s="453"/>
      <c r="M2729" s="453"/>
      <c r="N2729" s="453"/>
      <c r="O2729" s="453"/>
      <c r="P2729" s="453"/>
      <c r="Q2729" s="453"/>
      <c r="R2729" s="453"/>
      <c r="S2729" s="453"/>
      <c r="T2729" s="453"/>
      <c r="U2729" s="453"/>
      <c r="V2729" s="453"/>
      <c r="W2729" s="453"/>
      <c r="X2729" s="453"/>
      <c r="Y2729" s="453"/>
      <c r="Z2729" s="453"/>
    </row>
    <row r="2730" spans="1:26" s="383" customFormat="1" ht="13.5" x14ac:dyDescent="0.25">
      <c r="A2730" s="452" t="s">
        <v>5526</v>
      </c>
      <c r="B2730" s="454"/>
      <c r="C2730" s="454"/>
      <c r="D2730" s="454"/>
      <c r="E2730" s="433" t="s">
        <v>5536</v>
      </c>
      <c r="F2730" s="432" t="s">
        <v>2872</v>
      </c>
      <c r="G2730" s="434"/>
      <c r="H2730" s="455">
        <v>44686</v>
      </c>
      <c r="I2730" s="456">
        <v>44726</v>
      </c>
      <c r="J2730" s="380"/>
      <c r="K2730" s="453"/>
      <c r="L2730" s="453"/>
      <c r="M2730" s="453"/>
      <c r="N2730" s="453"/>
      <c r="O2730" s="453"/>
      <c r="P2730" s="453"/>
      <c r="Q2730" s="453"/>
      <c r="R2730" s="453"/>
      <c r="S2730" s="453"/>
      <c r="T2730" s="453"/>
      <c r="U2730" s="453"/>
      <c r="V2730" s="453"/>
      <c r="W2730" s="453"/>
      <c r="X2730" s="453"/>
      <c r="Y2730" s="453"/>
      <c r="Z2730" s="453"/>
    </row>
    <row r="2731" spans="1:26" s="383" customFormat="1" ht="13.5" x14ac:dyDescent="0.25">
      <c r="A2731" s="452" t="s">
        <v>5537</v>
      </c>
      <c r="B2731" s="454"/>
      <c r="C2731" s="454"/>
      <c r="D2731" s="454"/>
      <c r="E2731" s="433" t="s">
        <v>5538</v>
      </c>
      <c r="F2731" s="432" t="s">
        <v>2934</v>
      </c>
      <c r="G2731" s="434"/>
      <c r="H2731" s="455">
        <v>44686</v>
      </c>
      <c r="I2731" s="456">
        <v>44693</v>
      </c>
      <c r="J2731" s="380"/>
      <c r="K2731" s="453"/>
      <c r="L2731" s="453"/>
      <c r="M2731" s="453"/>
      <c r="N2731" s="453"/>
      <c r="O2731" s="453"/>
      <c r="P2731" s="453"/>
      <c r="Q2731" s="453"/>
      <c r="R2731" s="453"/>
      <c r="S2731" s="453"/>
      <c r="T2731" s="453"/>
      <c r="U2731" s="453"/>
      <c r="V2731" s="453"/>
      <c r="W2731" s="453"/>
      <c r="X2731" s="453"/>
      <c r="Y2731" s="453"/>
      <c r="Z2731" s="453"/>
    </row>
    <row r="2732" spans="1:26" s="383" customFormat="1" ht="13.5" x14ac:dyDescent="0.25">
      <c r="A2732" s="452" t="s">
        <v>5539</v>
      </c>
      <c r="B2732" s="454"/>
      <c r="C2732" s="454"/>
      <c r="D2732" s="454"/>
      <c r="E2732" s="433" t="s">
        <v>5540</v>
      </c>
      <c r="F2732" s="432" t="s">
        <v>5478</v>
      </c>
      <c r="G2732" s="434"/>
      <c r="H2732" s="455">
        <v>44697</v>
      </c>
      <c r="I2732" s="456"/>
      <c r="J2732" s="380" t="s">
        <v>5541</v>
      </c>
      <c r="K2732" s="453"/>
      <c r="L2732" s="453"/>
      <c r="M2732" s="453"/>
      <c r="N2732" s="453"/>
      <c r="O2732" s="453"/>
      <c r="P2732" s="453"/>
      <c r="Q2732" s="453"/>
      <c r="R2732" s="453"/>
      <c r="S2732" s="453"/>
      <c r="T2732" s="453"/>
      <c r="U2732" s="453"/>
      <c r="V2732" s="453"/>
      <c r="W2732" s="453"/>
      <c r="X2732" s="453"/>
      <c r="Y2732" s="453"/>
      <c r="Z2732" s="453"/>
    </row>
    <row r="2733" spans="1:26" s="383" customFormat="1" ht="24.75" x14ac:dyDescent="0.25">
      <c r="A2733" s="452" t="s">
        <v>5524</v>
      </c>
      <c r="B2733" s="454"/>
      <c r="C2733" s="454"/>
      <c r="D2733" s="454"/>
      <c r="E2733" s="433" t="s">
        <v>5542</v>
      </c>
      <c r="F2733" s="432" t="s">
        <v>5543</v>
      </c>
      <c r="G2733" s="434"/>
      <c r="H2733" s="455">
        <v>44701</v>
      </c>
      <c r="I2733" s="456">
        <v>44719</v>
      </c>
      <c r="J2733" s="380"/>
      <c r="K2733" s="453"/>
      <c r="L2733" s="453"/>
      <c r="M2733" s="453"/>
      <c r="N2733" s="453"/>
      <c r="O2733" s="453"/>
      <c r="P2733" s="453"/>
      <c r="Q2733" s="453"/>
      <c r="R2733" s="453"/>
      <c r="S2733" s="453"/>
      <c r="T2733" s="453"/>
      <c r="U2733" s="453"/>
      <c r="V2733" s="453"/>
      <c r="W2733" s="453"/>
      <c r="X2733" s="453"/>
      <c r="Y2733" s="453"/>
      <c r="Z2733" s="453"/>
    </row>
    <row r="2734" spans="1:26" s="383" customFormat="1" ht="13.5" x14ac:dyDescent="0.25">
      <c r="A2734" s="452" t="s">
        <v>5544</v>
      </c>
      <c r="B2734" s="454"/>
      <c r="C2734" s="454"/>
      <c r="D2734" s="454"/>
      <c r="E2734" s="433" t="s">
        <v>5545</v>
      </c>
      <c r="F2734" s="432" t="s">
        <v>5546</v>
      </c>
      <c r="G2734" s="434"/>
      <c r="H2734" s="455">
        <v>44701</v>
      </c>
      <c r="I2734" s="456">
        <v>44711</v>
      </c>
      <c r="J2734" s="380"/>
      <c r="K2734" s="453"/>
      <c r="L2734" s="453"/>
      <c r="M2734" s="453"/>
      <c r="N2734" s="453"/>
      <c r="O2734" s="453"/>
      <c r="P2734" s="453"/>
      <c r="Q2734" s="453"/>
      <c r="R2734" s="453"/>
      <c r="S2734" s="453"/>
      <c r="T2734" s="453"/>
      <c r="U2734" s="453"/>
      <c r="V2734" s="453"/>
      <c r="W2734" s="453"/>
      <c r="X2734" s="453"/>
      <c r="Y2734" s="453"/>
      <c r="Z2734" s="453"/>
    </row>
    <row r="2735" spans="1:26" s="383" customFormat="1" ht="24.75" x14ac:dyDescent="0.25">
      <c r="A2735" s="452" t="s">
        <v>5547</v>
      </c>
      <c r="B2735" s="454"/>
      <c r="C2735" s="454"/>
      <c r="D2735" s="454"/>
      <c r="E2735" s="433" t="s">
        <v>1324</v>
      </c>
      <c r="F2735" s="432" t="s">
        <v>5548</v>
      </c>
      <c r="G2735" s="434"/>
      <c r="H2735" s="455">
        <v>44704</v>
      </c>
      <c r="I2735" s="456" t="s">
        <v>5549</v>
      </c>
      <c r="J2735" s="380"/>
      <c r="K2735" s="453"/>
      <c r="L2735" s="453"/>
      <c r="M2735" s="453"/>
      <c r="N2735" s="453"/>
      <c r="O2735" s="453"/>
      <c r="P2735" s="453"/>
      <c r="Q2735" s="453"/>
      <c r="R2735" s="453"/>
      <c r="S2735" s="453"/>
      <c r="T2735" s="453"/>
      <c r="U2735" s="453"/>
      <c r="V2735" s="453"/>
      <c r="W2735" s="453"/>
      <c r="X2735" s="453"/>
      <c r="Y2735" s="453"/>
      <c r="Z2735" s="453"/>
    </row>
    <row r="2736" spans="1:26" s="383" customFormat="1" ht="13.5" x14ac:dyDescent="0.25">
      <c r="A2736" s="452" t="s">
        <v>5550</v>
      </c>
      <c r="B2736" s="454"/>
      <c r="C2736" s="454"/>
      <c r="D2736" s="454"/>
      <c r="E2736" s="433" t="s">
        <v>5551</v>
      </c>
      <c r="F2736" s="432" t="s">
        <v>5512</v>
      </c>
      <c r="G2736" s="434"/>
      <c r="H2736" s="455">
        <v>44707</v>
      </c>
      <c r="I2736" s="456">
        <v>44711</v>
      </c>
      <c r="J2736" s="380"/>
      <c r="K2736" s="453"/>
      <c r="L2736" s="453"/>
      <c r="M2736" s="453"/>
      <c r="N2736" s="453"/>
      <c r="O2736" s="453"/>
      <c r="P2736" s="453"/>
      <c r="Q2736" s="453"/>
      <c r="R2736" s="453"/>
      <c r="S2736" s="453"/>
      <c r="T2736" s="453"/>
      <c r="U2736" s="453"/>
      <c r="V2736" s="453"/>
      <c r="W2736" s="453"/>
      <c r="X2736" s="453"/>
      <c r="Y2736" s="453"/>
      <c r="Z2736" s="453"/>
    </row>
    <row r="2737" spans="1:26" s="383" customFormat="1" ht="13.5" x14ac:dyDescent="0.25">
      <c r="A2737" s="452" t="s">
        <v>5552</v>
      </c>
      <c r="B2737" s="454"/>
      <c r="C2737" s="454"/>
      <c r="D2737" s="454"/>
      <c r="E2737" s="433" t="s">
        <v>5553</v>
      </c>
      <c r="F2737" s="432" t="s">
        <v>5505</v>
      </c>
      <c r="G2737" s="434"/>
      <c r="H2737" s="455">
        <v>44711</v>
      </c>
      <c r="I2737" s="456">
        <v>44726</v>
      </c>
      <c r="J2737" s="380"/>
      <c r="K2737" s="453"/>
      <c r="L2737" s="453"/>
      <c r="M2737" s="453"/>
      <c r="N2737" s="453"/>
      <c r="O2737" s="453"/>
      <c r="P2737" s="453"/>
      <c r="Q2737" s="453"/>
      <c r="R2737" s="453"/>
      <c r="S2737" s="453"/>
      <c r="T2737" s="453"/>
      <c r="U2737" s="453"/>
      <c r="V2737" s="453"/>
      <c r="W2737" s="453"/>
      <c r="X2737" s="453"/>
      <c r="Y2737" s="453"/>
      <c r="Z2737" s="453"/>
    </row>
    <row r="2738" spans="1:26" s="383" customFormat="1" ht="13.5" x14ac:dyDescent="0.25">
      <c r="A2738" s="452" t="s">
        <v>5554</v>
      </c>
      <c r="B2738" s="454"/>
      <c r="C2738" s="454"/>
      <c r="D2738" s="454"/>
      <c r="E2738" s="433" t="s">
        <v>5555</v>
      </c>
      <c r="F2738" s="432" t="s">
        <v>5556</v>
      </c>
      <c r="G2738" s="434"/>
      <c r="H2738" s="455">
        <v>44715</v>
      </c>
      <c r="I2738" s="456">
        <v>44718</v>
      </c>
      <c r="J2738" s="380"/>
      <c r="K2738" s="453"/>
      <c r="L2738" s="453"/>
      <c r="M2738" s="453"/>
      <c r="N2738" s="453"/>
      <c r="O2738" s="453"/>
      <c r="P2738" s="453"/>
      <c r="Q2738" s="453"/>
      <c r="R2738" s="453"/>
      <c r="S2738" s="453"/>
      <c r="T2738" s="453"/>
      <c r="U2738" s="453"/>
      <c r="V2738" s="453"/>
      <c r="W2738" s="453"/>
      <c r="X2738" s="453"/>
      <c r="Y2738" s="453"/>
      <c r="Z2738" s="453"/>
    </row>
    <row r="2739" spans="1:26" s="383" customFormat="1" ht="13.5" x14ac:dyDescent="0.25">
      <c r="A2739" s="452" t="s">
        <v>5557</v>
      </c>
      <c r="B2739" s="454"/>
      <c r="C2739" s="454"/>
      <c r="D2739" s="454"/>
      <c r="E2739" s="433" t="s">
        <v>5558</v>
      </c>
      <c r="F2739" s="432" t="s">
        <v>5559</v>
      </c>
      <c r="G2739" s="434"/>
      <c r="H2739" s="455">
        <v>44720</v>
      </c>
      <c r="I2739" s="456">
        <v>44747</v>
      </c>
      <c r="J2739" s="380"/>
      <c r="K2739" s="453"/>
      <c r="L2739" s="453"/>
      <c r="M2739" s="453"/>
      <c r="N2739" s="453"/>
      <c r="O2739" s="453"/>
      <c r="P2739" s="453"/>
      <c r="Q2739" s="453"/>
      <c r="R2739" s="453"/>
      <c r="S2739" s="453"/>
      <c r="T2739" s="453"/>
      <c r="U2739" s="453"/>
      <c r="V2739" s="453"/>
      <c r="W2739" s="453"/>
      <c r="X2739" s="453"/>
      <c r="Y2739" s="453"/>
      <c r="Z2739" s="453"/>
    </row>
    <row r="2740" spans="1:26" s="383" customFormat="1" ht="24.75" x14ac:dyDescent="0.25">
      <c r="A2740" s="452" t="s">
        <v>5560</v>
      </c>
      <c r="B2740" s="454"/>
      <c r="C2740" s="454"/>
      <c r="D2740" s="454"/>
      <c r="E2740" s="433" t="s">
        <v>5561</v>
      </c>
      <c r="F2740" s="432" t="s">
        <v>2943</v>
      </c>
      <c r="G2740" s="434"/>
      <c r="H2740" s="455">
        <v>44732</v>
      </c>
      <c r="I2740" s="456"/>
      <c r="J2740" s="380"/>
      <c r="K2740" s="453"/>
      <c r="L2740" s="453"/>
      <c r="M2740" s="453"/>
      <c r="N2740" s="453"/>
      <c r="O2740" s="453"/>
      <c r="P2740" s="453"/>
      <c r="Q2740" s="453"/>
      <c r="R2740" s="453"/>
      <c r="S2740" s="453"/>
      <c r="T2740" s="453"/>
      <c r="U2740" s="453"/>
      <c r="V2740" s="453"/>
      <c r="W2740" s="453"/>
      <c r="X2740" s="453"/>
      <c r="Y2740" s="453"/>
      <c r="Z2740" s="453"/>
    </row>
    <row r="2741" spans="1:26" s="383" customFormat="1" ht="24.75" x14ac:dyDescent="0.25">
      <c r="A2741" s="452" t="s">
        <v>5562</v>
      </c>
      <c r="B2741" s="454"/>
      <c r="C2741" s="454"/>
      <c r="D2741" s="454"/>
      <c r="E2741" s="433" t="s">
        <v>5563</v>
      </c>
      <c r="F2741" s="432" t="s">
        <v>5564</v>
      </c>
      <c r="G2741" s="434"/>
      <c r="H2741" s="455">
        <v>44732</v>
      </c>
      <c r="I2741" s="456">
        <v>44736</v>
      </c>
      <c r="J2741" s="380"/>
      <c r="K2741" s="453"/>
      <c r="L2741" s="453"/>
      <c r="M2741" s="453"/>
      <c r="N2741" s="453"/>
      <c r="O2741" s="453"/>
      <c r="P2741" s="453"/>
      <c r="Q2741" s="453"/>
      <c r="R2741" s="453"/>
      <c r="S2741" s="453"/>
      <c r="T2741" s="453"/>
      <c r="U2741" s="453"/>
      <c r="V2741" s="453"/>
      <c r="W2741" s="453"/>
      <c r="X2741" s="453"/>
      <c r="Y2741" s="453"/>
      <c r="Z2741" s="453"/>
    </row>
    <row r="2742" spans="1:26" s="383" customFormat="1" ht="13.5" x14ac:dyDescent="0.25">
      <c r="A2742" s="452" t="s">
        <v>5565</v>
      </c>
      <c r="B2742" s="454"/>
      <c r="C2742" s="454"/>
      <c r="D2742" s="454"/>
      <c r="E2742" s="433" t="s">
        <v>5566</v>
      </c>
      <c r="F2742" s="432" t="s">
        <v>5567</v>
      </c>
      <c r="G2742" s="434"/>
      <c r="H2742" s="455">
        <v>44739</v>
      </c>
      <c r="I2742" s="456">
        <v>44764</v>
      </c>
      <c r="J2742" s="380" t="s">
        <v>911</v>
      </c>
      <c r="K2742" s="453"/>
      <c r="L2742" s="453"/>
      <c r="M2742" s="453"/>
      <c r="N2742" s="453"/>
      <c r="O2742" s="453"/>
      <c r="P2742" s="453"/>
      <c r="Q2742" s="453"/>
      <c r="R2742" s="453"/>
      <c r="S2742" s="453"/>
      <c r="T2742" s="453"/>
      <c r="U2742" s="453"/>
      <c r="V2742" s="453"/>
      <c r="W2742" s="453"/>
      <c r="X2742" s="453"/>
      <c r="Y2742" s="453"/>
      <c r="Z2742" s="453"/>
    </row>
    <row r="2743" spans="1:26" s="383" customFormat="1" ht="13.5" x14ac:dyDescent="0.25">
      <c r="A2743" s="452" t="s">
        <v>5568</v>
      </c>
      <c r="B2743" s="454"/>
      <c r="C2743" s="454"/>
      <c r="D2743" s="454"/>
      <c r="E2743" s="433" t="s">
        <v>5569</v>
      </c>
      <c r="F2743" s="432" t="s">
        <v>5478</v>
      </c>
      <c r="G2743" s="434"/>
      <c r="H2743" s="455">
        <v>44740</v>
      </c>
      <c r="I2743" s="456"/>
      <c r="J2743" s="380" t="s">
        <v>911</v>
      </c>
      <c r="K2743" s="453"/>
      <c r="L2743" s="453"/>
      <c r="M2743" s="453"/>
      <c r="N2743" s="453"/>
      <c r="O2743" s="453"/>
      <c r="P2743" s="453"/>
      <c r="Q2743" s="453"/>
      <c r="R2743" s="453"/>
      <c r="S2743" s="453"/>
      <c r="T2743" s="453"/>
      <c r="U2743" s="453"/>
      <c r="V2743" s="453"/>
      <c r="W2743" s="453"/>
      <c r="X2743" s="453"/>
      <c r="Y2743" s="453"/>
      <c r="Z2743" s="453"/>
    </row>
    <row r="2744" spans="1:26" s="383" customFormat="1" ht="13.5" x14ac:dyDescent="0.25">
      <c r="A2744" s="452" t="s">
        <v>5570</v>
      </c>
      <c r="B2744" s="454"/>
      <c r="C2744" s="454"/>
      <c r="D2744" s="454"/>
      <c r="E2744" s="433" t="s">
        <v>5571</v>
      </c>
      <c r="F2744" s="432" t="s">
        <v>2901</v>
      </c>
      <c r="G2744" s="434"/>
      <c r="H2744" s="455">
        <v>44748</v>
      </c>
      <c r="I2744" s="456">
        <v>44768</v>
      </c>
      <c r="J2744" s="380" t="s">
        <v>911</v>
      </c>
      <c r="K2744" s="453"/>
      <c r="L2744" s="453"/>
      <c r="M2744" s="453"/>
      <c r="N2744" s="453"/>
      <c r="O2744" s="453"/>
      <c r="P2744" s="453"/>
      <c r="Q2744" s="453"/>
      <c r="R2744" s="453"/>
      <c r="S2744" s="453"/>
      <c r="T2744" s="453"/>
      <c r="U2744" s="453"/>
      <c r="V2744" s="453"/>
      <c r="W2744" s="453"/>
      <c r="X2744" s="453"/>
      <c r="Y2744" s="453"/>
      <c r="Z2744" s="453"/>
    </row>
    <row r="2745" spans="1:26" s="383" customFormat="1" ht="24.75" x14ac:dyDescent="0.25">
      <c r="A2745" s="452" t="s">
        <v>5572</v>
      </c>
      <c r="B2745" s="454"/>
      <c r="C2745" s="454"/>
      <c r="D2745" s="454"/>
      <c r="E2745" s="433" t="s">
        <v>5573</v>
      </c>
      <c r="F2745" s="432" t="s">
        <v>5564</v>
      </c>
      <c r="G2745" s="434"/>
      <c r="H2745" s="455">
        <v>44753</v>
      </c>
      <c r="I2745" s="456">
        <v>44759</v>
      </c>
      <c r="J2745" s="380"/>
      <c r="K2745" s="453"/>
      <c r="L2745" s="453"/>
      <c r="M2745" s="453"/>
      <c r="N2745" s="453"/>
      <c r="O2745" s="453"/>
      <c r="P2745" s="453"/>
      <c r="Q2745" s="453"/>
      <c r="R2745" s="453"/>
      <c r="S2745" s="453"/>
      <c r="T2745" s="453"/>
      <c r="U2745" s="453"/>
      <c r="V2745" s="453"/>
      <c r="W2745" s="453"/>
      <c r="X2745" s="453"/>
      <c r="Y2745" s="453"/>
      <c r="Z2745" s="453"/>
    </row>
    <row r="2746" spans="1:26" s="383" customFormat="1" ht="13.5" x14ac:dyDescent="0.25">
      <c r="A2746" s="452" t="s">
        <v>5574</v>
      </c>
      <c r="B2746" s="454"/>
      <c r="C2746" s="454"/>
      <c r="D2746" s="454"/>
      <c r="E2746" s="433" t="s">
        <v>5575</v>
      </c>
      <c r="F2746" s="432" t="s">
        <v>5478</v>
      </c>
      <c r="G2746" s="434"/>
      <c r="H2746" s="455">
        <v>44755</v>
      </c>
      <c r="I2746" s="456"/>
      <c r="J2746" s="380"/>
      <c r="K2746" s="453"/>
      <c r="L2746" s="453"/>
      <c r="M2746" s="453"/>
      <c r="N2746" s="453"/>
      <c r="O2746" s="453"/>
      <c r="P2746" s="453"/>
      <c r="Q2746" s="453"/>
      <c r="R2746" s="453"/>
      <c r="S2746" s="453"/>
      <c r="T2746" s="453"/>
      <c r="U2746" s="453"/>
      <c r="V2746" s="453"/>
      <c r="W2746" s="453"/>
      <c r="X2746" s="453"/>
      <c r="Y2746" s="453"/>
      <c r="Z2746" s="453"/>
    </row>
    <row r="2747" spans="1:26" s="383" customFormat="1" ht="13.5" x14ac:dyDescent="0.25">
      <c r="A2747" s="458" t="s">
        <v>5576</v>
      </c>
      <c r="B2747" s="454"/>
      <c r="C2747" s="454"/>
      <c r="D2747" s="454"/>
      <c r="E2747" s="433" t="s">
        <v>5577</v>
      </c>
      <c r="F2747" s="432" t="s">
        <v>5512</v>
      </c>
      <c r="G2747" s="434"/>
      <c r="H2747" s="455">
        <v>44757</v>
      </c>
      <c r="I2747" s="456">
        <v>44777</v>
      </c>
      <c r="J2747" s="380"/>
      <c r="K2747" s="453"/>
      <c r="L2747" s="453"/>
      <c r="M2747" s="453"/>
      <c r="N2747" s="453"/>
      <c r="O2747" s="453"/>
      <c r="P2747" s="453"/>
      <c r="Q2747" s="453"/>
      <c r="R2747" s="453"/>
      <c r="S2747" s="453"/>
      <c r="T2747" s="453"/>
      <c r="U2747" s="453"/>
      <c r="V2747" s="453"/>
      <c r="W2747" s="453"/>
      <c r="X2747" s="453"/>
      <c r="Y2747" s="453"/>
      <c r="Z2747" s="453"/>
    </row>
    <row r="2748" spans="1:26" s="383" customFormat="1" ht="24.75" x14ac:dyDescent="0.25">
      <c r="A2748" s="452" t="s">
        <v>5578</v>
      </c>
      <c r="B2748" s="454"/>
      <c r="C2748" s="454"/>
      <c r="D2748" s="454"/>
      <c r="E2748" s="433" t="s">
        <v>5579</v>
      </c>
      <c r="F2748" s="432" t="s">
        <v>2879</v>
      </c>
      <c r="G2748" s="434"/>
      <c r="H2748" s="455">
        <v>44763</v>
      </c>
      <c r="I2748" s="456"/>
      <c r="J2748" s="380" t="s">
        <v>911</v>
      </c>
      <c r="K2748" s="453"/>
      <c r="L2748" s="453"/>
      <c r="M2748" s="453"/>
      <c r="N2748" s="453"/>
      <c r="O2748" s="453"/>
      <c r="P2748" s="453"/>
      <c r="Q2748" s="453"/>
      <c r="R2748" s="453"/>
      <c r="S2748" s="453"/>
      <c r="T2748" s="453"/>
      <c r="U2748" s="453"/>
      <c r="V2748" s="453"/>
      <c r="W2748" s="453"/>
      <c r="X2748" s="453"/>
      <c r="Y2748" s="453"/>
      <c r="Z2748" s="453"/>
    </row>
    <row r="2749" spans="1:26" s="383" customFormat="1" ht="24.75" x14ac:dyDescent="0.25">
      <c r="A2749" s="452" t="s">
        <v>5580</v>
      </c>
      <c r="B2749" s="454"/>
      <c r="C2749" s="454"/>
      <c r="D2749" s="454"/>
      <c r="E2749" s="433" t="s">
        <v>5581</v>
      </c>
      <c r="F2749" s="432" t="s">
        <v>5582</v>
      </c>
      <c r="G2749" s="434"/>
      <c r="H2749" s="455">
        <v>44764</v>
      </c>
      <c r="I2749" s="456">
        <v>44809</v>
      </c>
      <c r="J2749" s="380"/>
      <c r="K2749" s="453"/>
      <c r="L2749" s="453"/>
      <c r="M2749" s="453"/>
      <c r="N2749" s="453"/>
      <c r="O2749" s="453"/>
      <c r="P2749" s="453"/>
      <c r="Q2749" s="453"/>
      <c r="R2749" s="453"/>
      <c r="S2749" s="453"/>
      <c r="T2749" s="453"/>
      <c r="U2749" s="453"/>
      <c r="V2749" s="453"/>
      <c r="W2749" s="453"/>
      <c r="X2749" s="453"/>
      <c r="Y2749" s="453"/>
      <c r="Z2749" s="453"/>
    </row>
    <row r="2750" spans="1:26" s="383" customFormat="1" ht="13.5" x14ac:dyDescent="0.25">
      <c r="A2750" s="452" t="s">
        <v>5583</v>
      </c>
      <c r="B2750" s="454"/>
      <c r="C2750" s="454"/>
      <c r="D2750" s="454"/>
      <c r="E2750" s="433" t="s">
        <v>5584</v>
      </c>
      <c r="F2750" s="432" t="s">
        <v>2934</v>
      </c>
      <c r="G2750" s="434"/>
      <c r="H2750" s="455">
        <v>44767</v>
      </c>
      <c r="I2750" s="456">
        <v>44772</v>
      </c>
      <c r="J2750" s="380"/>
      <c r="K2750" s="453"/>
      <c r="L2750" s="453"/>
      <c r="M2750" s="453"/>
      <c r="N2750" s="453"/>
      <c r="O2750" s="453"/>
      <c r="P2750" s="453"/>
      <c r="Q2750" s="453"/>
      <c r="R2750" s="453"/>
      <c r="S2750" s="453"/>
      <c r="T2750" s="453"/>
      <c r="U2750" s="453"/>
      <c r="V2750" s="453"/>
      <c r="W2750" s="453"/>
      <c r="X2750" s="453"/>
      <c r="Y2750" s="453"/>
      <c r="Z2750" s="453"/>
    </row>
    <row r="2751" spans="1:26" s="383" customFormat="1" ht="13.5" x14ac:dyDescent="0.25">
      <c r="A2751" s="452" t="s">
        <v>5585</v>
      </c>
      <c r="B2751" s="454"/>
      <c r="C2751" s="454"/>
      <c r="D2751" s="454"/>
      <c r="E2751" s="433" t="s">
        <v>5586</v>
      </c>
      <c r="F2751" s="432" t="s">
        <v>2943</v>
      </c>
      <c r="G2751" s="434"/>
      <c r="H2751" s="455">
        <v>44778</v>
      </c>
      <c r="I2751" s="456"/>
      <c r="J2751" s="380"/>
      <c r="K2751" s="453"/>
      <c r="L2751" s="453"/>
      <c r="M2751" s="453"/>
      <c r="N2751" s="453"/>
      <c r="O2751" s="453"/>
      <c r="P2751" s="453"/>
      <c r="Q2751" s="453"/>
      <c r="R2751" s="453"/>
      <c r="S2751" s="453"/>
      <c r="T2751" s="453"/>
      <c r="U2751" s="453"/>
      <c r="V2751" s="453"/>
      <c r="W2751" s="453"/>
      <c r="X2751" s="453"/>
      <c r="Y2751" s="453"/>
      <c r="Z2751" s="453"/>
    </row>
    <row r="2752" spans="1:26" s="383" customFormat="1" ht="24.75" x14ac:dyDescent="0.25">
      <c r="A2752" s="452" t="s">
        <v>5587</v>
      </c>
      <c r="B2752" s="454"/>
      <c r="C2752" s="454"/>
      <c r="D2752" s="454"/>
      <c r="E2752" s="433" t="s">
        <v>5588</v>
      </c>
      <c r="F2752" s="432" t="s">
        <v>2879</v>
      </c>
      <c r="G2752" s="434"/>
      <c r="H2752" s="455">
        <v>44780</v>
      </c>
      <c r="I2752" s="456"/>
      <c r="J2752" s="380"/>
      <c r="K2752" s="453"/>
      <c r="L2752" s="453"/>
      <c r="M2752" s="453"/>
      <c r="N2752" s="453"/>
      <c r="O2752" s="453"/>
      <c r="P2752" s="453"/>
      <c r="Q2752" s="453"/>
      <c r="R2752" s="453"/>
      <c r="S2752" s="453"/>
      <c r="T2752" s="453"/>
      <c r="U2752" s="453"/>
      <c r="V2752" s="453"/>
      <c r="W2752" s="453"/>
      <c r="X2752" s="453"/>
      <c r="Y2752" s="453"/>
      <c r="Z2752" s="453"/>
    </row>
    <row r="2753" spans="1:26" s="383" customFormat="1" ht="24.75" x14ac:dyDescent="0.25">
      <c r="A2753" s="452" t="s">
        <v>5587</v>
      </c>
      <c r="B2753" s="454"/>
      <c r="C2753" s="454"/>
      <c r="D2753" s="454"/>
      <c r="E2753" s="433" t="s">
        <v>5589</v>
      </c>
      <c r="F2753" s="432" t="s">
        <v>2879</v>
      </c>
      <c r="G2753" s="434"/>
      <c r="H2753" s="455">
        <v>44785</v>
      </c>
      <c r="I2753" s="432"/>
      <c r="J2753" s="380"/>
      <c r="K2753" s="453"/>
      <c r="L2753" s="453"/>
      <c r="M2753" s="453"/>
      <c r="N2753" s="453"/>
      <c r="O2753" s="453"/>
      <c r="P2753" s="453"/>
      <c r="Q2753" s="453"/>
      <c r="R2753" s="453"/>
      <c r="S2753" s="453"/>
      <c r="T2753" s="453"/>
      <c r="U2753" s="453"/>
      <c r="V2753" s="453"/>
      <c r="W2753" s="453"/>
      <c r="X2753" s="453"/>
      <c r="Y2753" s="453"/>
      <c r="Z2753" s="453"/>
    </row>
    <row r="2754" spans="1:26" s="383" customFormat="1" ht="13.5" x14ac:dyDescent="0.25">
      <c r="A2754" s="458" t="s">
        <v>5590</v>
      </c>
      <c r="B2754" s="454"/>
      <c r="C2754" s="454"/>
      <c r="D2754" s="454"/>
      <c r="E2754" s="433" t="s">
        <v>5591</v>
      </c>
      <c r="F2754" s="432" t="s">
        <v>5478</v>
      </c>
      <c r="G2754" s="434"/>
      <c r="H2754" s="455">
        <v>44790</v>
      </c>
      <c r="I2754" s="432"/>
      <c r="J2754" s="380"/>
      <c r="K2754" s="453"/>
      <c r="L2754" s="453"/>
      <c r="M2754" s="453"/>
      <c r="N2754" s="453"/>
      <c r="O2754" s="453"/>
      <c r="P2754" s="453"/>
      <c r="Q2754" s="453"/>
      <c r="R2754" s="453"/>
      <c r="S2754" s="453"/>
      <c r="T2754" s="453"/>
      <c r="U2754" s="453"/>
      <c r="V2754" s="453"/>
      <c r="W2754" s="453"/>
      <c r="X2754" s="453"/>
      <c r="Y2754" s="453"/>
      <c r="Z2754" s="453"/>
    </row>
    <row r="2755" spans="1:26" s="383" customFormat="1" ht="13.5" x14ac:dyDescent="0.2">
      <c r="A2755" s="370" t="s">
        <v>298</v>
      </c>
      <c r="B2755" s="371"/>
      <c r="C2755" s="372"/>
      <c r="D2755" s="371"/>
      <c r="E2755" s="373"/>
      <c r="F2755" s="371"/>
      <c r="G2755" s="372"/>
      <c r="H2755" s="372"/>
      <c r="I2755" s="372"/>
      <c r="J2755" s="372"/>
      <c r="K2755" s="453"/>
      <c r="L2755" s="453"/>
      <c r="M2755" s="453"/>
      <c r="N2755" s="453"/>
      <c r="O2755" s="453"/>
      <c r="P2755" s="453"/>
      <c r="Q2755" s="453"/>
      <c r="R2755" s="453"/>
      <c r="S2755" s="453"/>
      <c r="T2755" s="453"/>
      <c r="U2755" s="453"/>
      <c r="V2755" s="453"/>
      <c r="W2755" s="453"/>
      <c r="X2755" s="453"/>
      <c r="Y2755" s="453"/>
      <c r="Z2755" s="453"/>
    </row>
    <row r="2756" spans="1:26" s="383" customFormat="1" ht="13.5" x14ac:dyDescent="0.25">
      <c r="A2756" s="377" t="s">
        <v>5592</v>
      </c>
      <c r="B2756" s="377"/>
      <c r="C2756" s="380"/>
      <c r="D2756" s="378"/>
      <c r="E2756" s="379"/>
      <c r="F2756" s="377"/>
      <c r="G2756" s="380"/>
      <c r="H2756" s="380"/>
      <c r="I2756" s="382"/>
      <c r="J2756" s="380"/>
      <c r="K2756" s="453"/>
      <c r="L2756" s="453"/>
      <c r="M2756" s="453"/>
      <c r="N2756" s="453"/>
      <c r="O2756" s="453"/>
      <c r="P2756" s="453"/>
      <c r="Q2756" s="453"/>
      <c r="R2756" s="453"/>
      <c r="S2756" s="453"/>
      <c r="T2756" s="453"/>
      <c r="U2756" s="453"/>
      <c r="V2756" s="453"/>
      <c r="W2756" s="453"/>
      <c r="X2756" s="453"/>
      <c r="Y2756" s="453"/>
      <c r="Z2756" s="453"/>
    </row>
    <row r="2757" spans="1:26" s="383" customFormat="1" ht="24" x14ac:dyDescent="0.25">
      <c r="A2757" s="377" t="s">
        <v>5593</v>
      </c>
      <c r="B2757" s="377" t="s">
        <v>1992</v>
      </c>
      <c r="C2757" s="380" t="s">
        <v>776</v>
      </c>
      <c r="D2757" s="378" t="s">
        <v>5594</v>
      </c>
      <c r="E2757" s="379">
        <v>20858.25</v>
      </c>
      <c r="F2757" s="377"/>
      <c r="G2757" s="380"/>
      <c r="H2757" s="380"/>
      <c r="I2757" s="382"/>
      <c r="J2757" s="380"/>
      <c r="K2757" s="453"/>
      <c r="L2757" s="453"/>
      <c r="M2757" s="453"/>
      <c r="N2757" s="453"/>
      <c r="O2757" s="453"/>
      <c r="P2757" s="453"/>
      <c r="Q2757" s="453"/>
      <c r="R2757" s="453"/>
      <c r="S2757" s="453"/>
      <c r="T2757" s="453"/>
      <c r="U2757" s="453"/>
      <c r="V2757" s="453"/>
      <c r="W2757" s="453"/>
      <c r="X2757" s="453"/>
      <c r="Y2757" s="453"/>
      <c r="Z2757" s="453"/>
    </row>
    <row r="2758" spans="1:26" s="383" customFormat="1" ht="24" x14ac:dyDescent="0.25">
      <c r="A2758" s="377" t="s">
        <v>5595</v>
      </c>
      <c r="B2758" s="377" t="s">
        <v>1992</v>
      </c>
      <c r="C2758" s="380" t="s">
        <v>776</v>
      </c>
      <c r="D2758" s="378" t="s">
        <v>5596</v>
      </c>
      <c r="E2758" s="379">
        <v>29758</v>
      </c>
      <c r="F2758" s="377"/>
      <c r="G2758" s="380"/>
      <c r="H2758" s="380"/>
      <c r="I2758" s="382"/>
      <c r="J2758" s="380"/>
      <c r="K2758" s="453"/>
      <c r="L2758" s="453"/>
      <c r="M2758" s="453"/>
      <c r="N2758" s="453"/>
      <c r="O2758" s="453"/>
      <c r="P2758" s="453"/>
      <c r="Q2758" s="453"/>
      <c r="R2758" s="453"/>
      <c r="S2758" s="453"/>
      <c r="T2758" s="453"/>
      <c r="U2758" s="453"/>
      <c r="V2758" s="453"/>
      <c r="W2758" s="453"/>
      <c r="X2758" s="453"/>
      <c r="Y2758" s="453"/>
      <c r="Z2758" s="453"/>
    </row>
    <row r="2759" spans="1:26" s="383" customFormat="1" ht="24" x14ac:dyDescent="0.25">
      <c r="A2759" s="377" t="s">
        <v>5597</v>
      </c>
      <c r="B2759" s="377" t="s">
        <v>1992</v>
      </c>
      <c r="C2759" s="380" t="s">
        <v>776</v>
      </c>
      <c r="D2759" s="378" t="s">
        <v>5598</v>
      </c>
      <c r="E2759" s="379">
        <v>28951.9</v>
      </c>
      <c r="F2759" s="377"/>
      <c r="G2759" s="380"/>
      <c r="H2759" s="380"/>
      <c r="I2759" s="382"/>
      <c r="J2759" s="380"/>
      <c r="K2759" s="453"/>
      <c r="L2759" s="453"/>
      <c r="M2759" s="453"/>
      <c r="N2759" s="453"/>
      <c r="O2759" s="453"/>
      <c r="P2759" s="453"/>
      <c r="Q2759" s="453"/>
      <c r="R2759" s="453"/>
      <c r="S2759" s="453"/>
      <c r="T2759" s="453"/>
      <c r="U2759" s="453"/>
      <c r="V2759" s="453"/>
      <c r="W2759" s="453"/>
      <c r="X2759" s="453"/>
      <c r="Y2759" s="453"/>
      <c r="Z2759" s="453"/>
    </row>
    <row r="2760" spans="1:26" s="383" customFormat="1" ht="24" x14ac:dyDescent="0.25">
      <c r="A2760" s="377" t="s">
        <v>5599</v>
      </c>
      <c r="B2760" s="377" t="s">
        <v>1992</v>
      </c>
      <c r="C2760" s="380" t="s">
        <v>776</v>
      </c>
      <c r="D2760" s="378" t="s">
        <v>5600</v>
      </c>
      <c r="E2760" s="379">
        <v>35549.15</v>
      </c>
      <c r="F2760" s="377"/>
      <c r="G2760" s="380"/>
      <c r="H2760" s="380"/>
      <c r="I2760" s="382"/>
      <c r="J2760" s="380"/>
      <c r="K2760" s="453"/>
      <c r="L2760" s="453"/>
      <c r="M2760" s="453"/>
      <c r="N2760" s="453"/>
      <c r="O2760" s="453"/>
      <c r="P2760" s="453"/>
      <c r="Q2760" s="453"/>
      <c r="R2760" s="453"/>
      <c r="S2760" s="453"/>
      <c r="T2760" s="453"/>
      <c r="U2760" s="453"/>
      <c r="V2760" s="453"/>
      <c r="W2760" s="453"/>
      <c r="X2760" s="453"/>
      <c r="Y2760" s="453"/>
      <c r="Z2760" s="453"/>
    </row>
    <row r="2761" spans="1:26" s="383" customFormat="1" ht="24" x14ac:dyDescent="0.25">
      <c r="A2761" s="377" t="s">
        <v>5601</v>
      </c>
      <c r="B2761" s="377" t="s">
        <v>1992</v>
      </c>
      <c r="C2761" s="380" t="s">
        <v>776</v>
      </c>
      <c r="D2761" s="378" t="s">
        <v>5602</v>
      </c>
      <c r="E2761" s="379">
        <v>19999</v>
      </c>
      <c r="F2761" s="377"/>
      <c r="G2761" s="380"/>
      <c r="H2761" s="380"/>
      <c r="I2761" s="382"/>
      <c r="J2761" s="380"/>
      <c r="K2761" s="453"/>
      <c r="L2761" s="453"/>
      <c r="M2761" s="453"/>
      <c r="N2761" s="453"/>
      <c r="O2761" s="453"/>
      <c r="P2761" s="453"/>
      <c r="Q2761" s="453"/>
      <c r="R2761" s="453"/>
      <c r="S2761" s="453"/>
      <c r="T2761" s="453"/>
      <c r="U2761" s="453"/>
      <c r="V2761" s="453"/>
      <c r="W2761" s="453"/>
      <c r="X2761" s="453"/>
      <c r="Y2761" s="453"/>
      <c r="Z2761" s="453"/>
    </row>
    <row r="2762" spans="1:26" s="383" customFormat="1" ht="24" x14ac:dyDescent="0.25">
      <c r="A2762" s="377" t="s">
        <v>5603</v>
      </c>
      <c r="B2762" s="377" t="s">
        <v>1992</v>
      </c>
      <c r="C2762" s="380" t="s">
        <v>776</v>
      </c>
      <c r="D2762" s="378" t="s">
        <v>5604</v>
      </c>
      <c r="E2762" s="379">
        <v>18589.2</v>
      </c>
      <c r="F2762" s="377"/>
      <c r="G2762" s="380"/>
      <c r="H2762" s="380"/>
      <c r="I2762" s="382"/>
      <c r="J2762" s="380" t="s">
        <v>911</v>
      </c>
      <c r="K2762" s="453"/>
      <c r="L2762" s="453"/>
      <c r="M2762" s="453"/>
      <c r="N2762" s="453"/>
      <c r="O2762" s="453"/>
      <c r="P2762" s="453"/>
      <c r="Q2762" s="453"/>
      <c r="R2762" s="453"/>
      <c r="S2762" s="453"/>
      <c r="T2762" s="453"/>
      <c r="U2762" s="453"/>
      <c r="V2762" s="453"/>
      <c r="W2762" s="453"/>
      <c r="X2762" s="453"/>
      <c r="Y2762" s="453"/>
      <c r="Z2762" s="453"/>
    </row>
    <row r="2763" spans="1:26" s="383" customFormat="1" ht="24" x14ac:dyDescent="0.25">
      <c r="A2763" s="377" t="s">
        <v>5605</v>
      </c>
      <c r="B2763" s="377" t="s">
        <v>1992</v>
      </c>
      <c r="C2763" s="380" t="s">
        <v>776</v>
      </c>
      <c r="D2763" s="378" t="s">
        <v>5606</v>
      </c>
      <c r="E2763" s="379">
        <v>35700</v>
      </c>
      <c r="F2763" s="377"/>
      <c r="G2763" s="380"/>
      <c r="H2763" s="384"/>
      <c r="I2763" s="382"/>
      <c r="J2763" s="380"/>
      <c r="K2763" s="453"/>
      <c r="L2763" s="453"/>
      <c r="M2763" s="453"/>
      <c r="N2763" s="453"/>
      <c r="O2763" s="453"/>
      <c r="P2763" s="453"/>
      <c r="Q2763" s="453"/>
      <c r="R2763" s="453"/>
      <c r="S2763" s="453"/>
      <c r="T2763" s="453"/>
      <c r="U2763" s="453"/>
      <c r="V2763" s="453"/>
      <c r="W2763" s="453"/>
      <c r="X2763" s="453"/>
      <c r="Y2763" s="453"/>
      <c r="Z2763" s="453"/>
    </row>
    <row r="2764" spans="1:26" s="383" customFormat="1" ht="60" x14ac:dyDescent="0.25">
      <c r="A2764" s="377" t="s">
        <v>5607</v>
      </c>
      <c r="B2764" s="377" t="s">
        <v>1992</v>
      </c>
      <c r="C2764" s="380" t="s">
        <v>776</v>
      </c>
      <c r="D2764" s="378" t="s">
        <v>5608</v>
      </c>
      <c r="E2764" s="379">
        <v>20555.599999999999</v>
      </c>
      <c r="F2764" s="377" t="s">
        <v>5609</v>
      </c>
      <c r="G2764" s="380" t="s">
        <v>911</v>
      </c>
      <c r="H2764" s="381">
        <v>44620</v>
      </c>
      <c r="I2764" s="382"/>
      <c r="J2764" s="380"/>
      <c r="K2764" s="453"/>
      <c r="L2764" s="453"/>
      <c r="M2764" s="453"/>
      <c r="N2764" s="453"/>
      <c r="O2764" s="453"/>
      <c r="P2764" s="453"/>
      <c r="Q2764" s="453"/>
      <c r="R2764" s="453"/>
      <c r="S2764" s="453"/>
      <c r="T2764" s="453"/>
      <c r="U2764" s="453"/>
      <c r="V2764" s="453"/>
      <c r="W2764" s="453"/>
      <c r="X2764" s="453"/>
      <c r="Y2764" s="453"/>
      <c r="Z2764" s="453"/>
    </row>
    <row r="2765" spans="1:26" s="383" customFormat="1" ht="36" x14ac:dyDescent="0.25">
      <c r="A2765" s="377" t="s">
        <v>5610</v>
      </c>
      <c r="B2765" s="377" t="s">
        <v>1992</v>
      </c>
      <c r="C2765" s="380" t="s">
        <v>776</v>
      </c>
      <c r="D2765" s="378" t="s">
        <v>5611</v>
      </c>
      <c r="E2765" s="379">
        <v>30000</v>
      </c>
      <c r="F2765" s="377" t="s">
        <v>5612</v>
      </c>
      <c r="G2765" s="380" t="s">
        <v>911</v>
      </c>
      <c r="H2765" s="381">
        <v>44620</v>
      </c>
      <c r="I2765" s="382"/>
      <c r="J2765" s="380"/>
      <c r="K2765" s="453"/>
      <c r="L2765" s="453"/>
      <c r="M2765" s="453"/>
      <c r="N2765" s="453"/>
      <c r="O2765" s="453"/>
      <c r="P2765" s="453"/>
      <c r="Q2765" s="453"/>
      <c r="R2765" s="453"/>
      <c r="S2765" s="453"/>
      <c r="T2765" s="453"/>
      <c r="U2765" s="453"/>
      <c r="V2765" s="453"/>
      <c r="W2765" s="453"/>
      <c r="X2765" s="453"/>
      <c r="Y2765" s="453"/>
      <c r="Z2765" s="453"/>
    </row>
    <row r="2766" spans="1:26" s="383" customFormat="1" ht="60" x14ac:dyDescent="0.25">
      <c r="A2766" s="377" t="s">
        <v>5613</v>
      </c>
      <c r="B2766" s="377" t="s">
        <v>1992</v>
      </c>
      <c r="C2766" s="380" t="s">
        <v>776</v>
      </c>
      <c r="D2766" s="378" t="s">
        <v>5614</v>
      </c>
      <c r="E2766" s="379">
        <v>22420</v>
      </c>
      <c r="F2766" s="377" t="s">
        <v>5615</v>
      </c>
      <c r="G2766" s="380" t="s">
        <v>911</v>
      </c>
      <c r="H2766" s="381">
        <v>44621</v>
      </c>
      <c r="I2766" s="382"/>
      <c r="J2766" s="380"/>
      <c r="K2766" s="453"/>
      <c r="L2766" s="453"/>
      <c r="M2766" s="453"/>
      <c r="N2766" s="453"/>
      <c r="O2766" s="453"/>
      <c r="P2766" s="453"/>
      <c r="Q2766" s="453"/>
      <c r="R2766" s="453"/>
      <c r="S2766" s="453"/>
      <c r="T2766" s="453"/>
      <c r="U2766" s="453"/>
      <c r="V2766" s="453"/>
      <c r="W2766" s="453"/>
      <c r="X2766" s="453"/>
      <c r="Y2766" s="453"/>
      <c r="Z2766" s="453"/>
    </row>
    <row r="2767" spans="1:26" s="383" customFormat="1" ht="24" x14ac:dyDescent="0.25">
      <c r="A2767" s="377" t="s">
        <v>5616</v>
      </c>
      <c r="B2767" s="377" t="s">
        <v>1992</v>
      </c>
      <c r="C2767" s="380" t="s">
        <v>776</v>
      </c>
      <c r="D2767" s="378" t="s">
        <v>5617</v>
      </c>
      <c r="E2767" s="379">
        <v>36344</v>
      </c>
      <c r="F2767" s="377" t="s">
        <v>5618</v>
      </c>
      <c r="G2767" s="380" t="s">
        <v>911</v>
      </c>
      <c r="H2767" s="381">
        <v>44621</v>
      </c>
      <c r="I2767" s="382"/>
      <c r="J2767" s="380"/>
      <c r="K2767" s="453"/>
      <c r="L2767" s="453"/>
      <c r="M2767" s="453"/>
      <c r="N2767" s="453"/>
      <c r="O2767" s="453"/>
      <c r="P2767" s="453"/>
      <c r="Q2767" s="453"/>
      <c r="R2767" s="453"/>
      <c r="S2767" s="453"/>
      <c r="T2767" s="453"/>
      <c r="U2767" s="453"/>
      <c r="V2767" s="453"/>
      <c r="W2767" s="453"/>
      <c r="X2767" s="453"/>
      <c r="Y2767" s="453"/>
      <c r="Z2767" s="453"/>
    </row>
    <row r="2768" spans="1:26" s="383" customFormat="1" ht="36" x14ac:dyDescent="0.25">
      <c r="A2768" s="377" t="s">
        <v>5619</v>
      </c>
      <c r="B2768" s="377" t="s">
        <v>1992</v>
      </c>
      <c r="C2768" s="380" t="s">
        <v>776</v>
      </c>
      <c r="D2768" s="378" t="s">
        <v>5620</v>
      </c>
      <c r="E2768" s="459">
        <v>28000</v>
      </c>
      <c r="F2768" s="377" t="s">
        <v>5621</v>
      </c>
      <c r="G2768" s="380" t="s">
        <v>911</v>
      </c>
      <c r="H2768" s="384">
        <v>44622</v>
      </c>
      <c r="I2768" s="382"/>
      <c r="J2768" s="380"/>
      <c r="K2768" s="453"/>
      <c r="L2768" s="453"/>
      <c r="M2768" s="453"/>
      <c r="N2768" s="453"/>
      <c r="O2768" s="453"/>
      <c r="P2768" s="453"/>
      <c r="Q2768" s="453"/>
      <c r="R2768" s="453"/>
      <c r="S2768" s="453"/>
      <c r="T2768" s="453"/>
      <c r="U2768" s="453"/>
      <c r="V2768" s="453"/>
      <c r="W2768" s="453"/>
      <c r="X2768" s="453"/>
      <c r="Y2768" s="453"/>
      <c r="Z2768" s="453"/>
    </row>
    <row r="2769" spans="1:26" s="383" customFormat="1" ht="36" x14ac:dyDescent="0.25">
      <c r="A2769" s="377" t="s">
        <v>5622</v>
      </c>
      <c r="B2769" s="377" t="s">
        <v>449</v>
      </c>
      <c r="C2769" s="380" t="s">
        <v>776</v>
      </c>
      <c r="D2769" s="378" t="s">
        <v>5623</v>
      </c>
      <c r="E2769" s="379">
        <v>502204</v>
      </c>
      <c r="F2769" s="377" t="s">
        <v>5624</v>
      </c>
      <c r="G2769" s="380" t="s">
        <v>911</v>
      </c>
      <c r="H2769" s="384">
        <v>44623</v>
      </c>
      <c r="I2769" s="382"/>
      <c r="J2769" s="380"/>
      <c r="K2769" s="453"/>
      <c r="L2769" s="453"/>
      <c r="M2769" s="453"/>
      <c r="N2769" s="453"/>
      <c r="O2769" s="453"/>
      <c r="P2769" s="453"/>
      <c r="Q2769" s="453"/>
      <c r="R2769" s="453"/>
      <c r="S2769" s="453"/>
      <c r="T2769" s="453"/>
      <c r="U2769" s="453"/>
      <c r="V2769" s="453"/>
      <c r="W2769" s="453"/>
      <c r="X2769" s="453"/>
      <c r="Y2769" s="453"/>
      <c r="Z2769" s="453"/>
    </row>
    <row r="2770" spans="1:26" s="383" customFormat="1" ht="36" x14ac:dyDescent="0.25">
      <c r="A2770" s="377" t="s">
        <v>5625</v>
      </c>
      <c r="B2770" s="377" t="s">
        <v>455</v>
      </c>
      <c r="C2770" s="380" t="s">
        <v>776</v>
      </c>
      <c r="D2770" s="378" t="s">
        <v>5626</v>
      </c>
      <c r="E2770" s="379">
        <v>20709</v>
      </c>
      <c r="F2770" s="377" t="s">
        <v>3129</v>
      </c>
      <c r="G2770" s="380" t="s">
        <v>911</v>
      </c>
      <c r="H2770" s="384">
        <v>44644</v>
      </c>
      <c r="I2770" s="382"/>
      <c r="J2770" s="380"/>
      <c r="K2770" s="453"/>
      <c r="L2770" s="453"/>
      <c r="M2770" s="453"/>
      <c r="N2770" s="453"/>
      <c r="O2770" s="453"/>
      <c r="P2770" s="453"/>
      <c r="Q2770" s="453"/>
      <c r="R2770" s="453"/>
      <c r="S2770" s="453"/>
      <c r="T2770" s="453"/>
      <c r="U2770" s="453"/>
      <c r="V2770" s="453"/>
      <c r="W2770" s="453"/>
      <c r="X2770" s="453"/>
      <c r="Y2770" s="453"/>
      <c r="Z2770" s="453"/>
    </row>
    <row r="2771" spans="1:26" s="383" customFormat="1" ht="36" x14ac:dyDescent="0.25">
      <c r="A2771" s="377" t="s">
        <v>5627</v>
      </c>
      <c r="B2771" s="377" t="s">
        <v>455</v>
      </c>
      <c r="C2771" s="380" t="s">
        <v>776</v>
      </c>
      <c r="D2771" s="378" t="s">
        <v>5628</v>
      </c>
      <c r="E2771" s="379">
        <v>119980</v>
      </c>
      <c r="F2771" s="377" t="s">
        <v>5629</v>
      </c>
      <c r="G2771" s="380" t="s">
        <v>911</v>
      </c>
      <c r="H2771" s="384">
        <v>44645</v>
      </c>
      <c r="I2771" s="382"/>
      <c r="J2771" s="380"/>
      <c r="K2771" s="453"/>
      <c r="L2771" s="453"/>
      <c r="M2771" s="453"/>
      <c r="N2771" s="453"/>
      <c r="O2771" s="453"/>
      <c r="P2771" s="453"/>
      <c r="Q2771" s="453"/>
      <c r="R2771" s="453"/>
      <c r="S2771" s="453"/>
      <c r="T2771" s="453"/>
      <c r="U2771" s="453"/>
      <c r="V2771" s="453"/>
      <c r="W2771" s="453"/>
      <c r="X2771" s="453"/>
      <c r="Y2771" s="453"/>
      <c r="Z2771" s="453"/>
    </row>
    <row r="2772" spans="1:26" s="383" customFormat="1" ht="36" x14ac:dyDescent="0.25">
      <c r="A2772" s="377" t="s">
        <v>5630</v>
      </c>
      <c r="B2772" s="377" t="s">
        <v>1992</v>
      </c>
      <c r="C2772" s="380" t="s">
        <v>776</v>
      </c>
      <c r="D2772" s="378" t="s">
        <v>5631</v>
      </c>
      <c r="E2772" s="379">
        <v>33120</v>
      </c>
      <c r="F2772" s="377" t="s">
        <v>5632</v>
      </c>
      <c r="G2772" s="380" t="s">
        <v>911</v>
      </c>
      <c r="H2772" s="384">
        <v>44645</v>
      </c>
      <c r="I2772" s="394"/>
      <c r="J2772" s="380"/>
      <c r="K2772" s="453"/>
      <c r="L2772" s="453"/>
      <c r="M2772" s="453"/>
      <c r="N2772" s="453"/>
      <c r="O2772" s="453"/>
      <c r="P2772" s="453"/>
      <c r="Q2772" s="453"/>
      <c r="R2772" s="453"/>
      <c r="S2772" s="453"/>
      <c r="T2772" s="453"/>
      <c r="U2772" s="453"/>
      <c r="V2772" s="453"/>
      <c r="W2772" s="453"/>
      <c r="X2772" s="453"/>
      <c r="Y2772" s="453"/>
      <c r="Z2772" s="453"/>
    </row>
    <row r="2773" spans="1:26" s="383" customFormat="1" ht="36" x14ac:dyDescent="0.25">
      <c r="A2773" s="377" t="s">
        <v>5633</v>
      </c>
      <c r="B2773" s="377" t="s">
        <v>5634</v>
      </c>
      <c r="C2773" s="380" t="s">
        <v>776</v>
      </c>
      <c r="D2773" s="378" t="s">
        <v>5635</v>
      </c>
      <c r="E2773" s="379">
        <v>28843.919999999998</v>
      </c>
      <c r="F2773" s="377" t="s">
        <v>3129</v>
      </c>
      <c r="G2773" s="380" t="s">
        <v>911</v>
      </c>
      <c r="H2773" s="384">
        <v>44648</v>
      </c>
      <c r="I2773" s="394"/>
      <c r="J2773" s="380"/>
      <c r="K2773" s="453"/>
      <c r="L2773" s="453"/>
      <c r="M2773" s="453"/>
      <c r="N2773" s="453"/>
      <c r="O2773" s="453"/>
      <c r="P2773" s="453"/>
      <c r="Q2773" s="453"/>
      <c r="R2773" s="453"/>
      <c r="S2773" s="453"/>
      <c r="T2773" s="453"/>
      <c r="U2773" s="453"/>
      <c r="V2773" s="453"/>
      <c r="W2773" s="453"/>
      <c r="X2773" s="453"/>
      <c r="Y2773" s="453"/>
      <c r="Z2773" s="453"/>
    </row>
    <row r="2774" spans="1:26" s="383" customFormat="1" ht="24" x14ac:dyDescent="0.25">
      <c r="A2774" s="377" t="s">
        <v>5636</v>
      </c>
      <c r="B2774" s="377" t="s">
        <v>1992</v>
      </c>
      <c r="C2774" s="380" t="s">
        <v>776</v>
      </c>
      <c r="D2774" s="378" t="s">
        <v>5637</v>
      </c>
      <c r="E2774" s="379">
        <v>26960</v>
      </c>
      <c r="F2774" s="377" t="s">
        <v>5638</v>
      </c>
      <c r="G2774" s="380" t="s">
        <v>911</v>
      </c>
      <c r="H2774" s="384">
        <v>44649</v>
      </c>
      <c r="I2774" s="394"/>
      <c r="J2774" s="380"/>
      <c r="K2774" s="453"/>
      <c r="L2774" s="453"/>
      <c r="M2774" s="453"/>
      <c r="N2774" s="453"/>
      <c r="O2774" s="453"/>
      <c r="P2774" s="453"/>
      <c r="Q2774" s="453"/>
      <c r="R2774" s="453"/>
      <c r="S2774" s="453"/>
      <c r="T2774" s="453"/>
      <c r="U2774" s="453"/>
      <c r="V2774" s="453"/>
      <c r="W2774" s="453"/>
      <c r="X2774" s="453"/>
      <c r="Y2774" s="453"/>
      <c r="Z2774" s="453"/>
    </row>
    <row r="2775" spans="1:26" s="383" customFormat="1" ht="36" x14ac:dyDescent="0.25">
      <c r="A2775" s="377" t="s">
        <v>5639</v>
      </c>
      <c r="B2775" s="377" t="s">
        <v>455</v>
      </c>
      <c r="C2775" s="380" t="s">
        <v>776</v>
      </c>
      <c r="D2775" s="378" t="s">
        <v>5640</v>
      </c>
      <c r="E2775" s="379">
        <v>43596</v>
      </c>
      <c r="F2775" s="377" t="s">
        <v>5641</v>
      </c>
      <c r="G2775" s="380" t="s">
        <v>911</v>
      </c>
      <c r="H2775" s="384">
        <v>44650</v>
      </c>
      <c r="I2775" s="394"/>
      <c r="J2775" s="380"/>
      <c r="K2775" s="453"/>
      <c r="L2775" s="453"/>
      <c r="M2775" s="453"/>
      <c r="N2775" s="453"/>
      <c r="O2775" s="453"/>
      <c r="P2775" s="453"/>
      <c r="Q2775" s="453"/>
      <c r="R2775" s="453"/>
      <c r="S2775" s="453"/>
      <c r="T2775" s="453"/>
      <c r="U2775" s="453"/>
      <c r="V2775" s="453"/>
      <c r="W2775" s="453"/>
      <c r="X2775" s="453"/>
      <c r="Y2775" s="453"/>
      <c r="Z2775" s="453"/>
    </row>
    <row r="2776" spans="1:26" s="383" customFormat="1" ht="24" x14ac:dyDescent="0.25">
      <c r="A2776" s="377" t="s">
        <v>5642</v>
      </c>
      <c r="B2776" s="377" t="s">
        <v>1992</v>
      </c>
      <c r="C2776" s="380" t="s">
        <v>776</v>
      </c>
      <c r="D2776" s="378" t="s">
        <v>5643</v>
      </c>
      <c r="E2776" s="379">
        <v>28900</v>
      </c>
      <c r="F2776" s="377" t="s">
        <v>3292</v>
      </c>
      <c r="G2776" s="380" t="s">
        <v>911</v>
      </c>
      <c r="H2776" s="384">
        <v>44441</v>
      </c>
      <c r="I2776" s="394">
        <v>44607</v>
      </c>
      <c r="J2776" s="380"/>
      <c r="K2776" s="453"/>
      <c r="L2776" s="453"/>
      <c r="M2776" s="453"/>
      <c r="N2776" s="453"/>
      <c r="O2776" s="453"/>
      <c r="P2776" s="453"/>
      <c r="Q2776" s="453"/>
      <c r="R2776" s="453"/>
      <c r="S2776" s="453"/>
      <c r="T2776" s="453"/>
      <c r="U2776" s="453"/>
      <c r="V2776" s="453"/>
      <c r="W2776" s="453"/>
      <c r="X2776" s="453"/>
      <c r="Y2776" s="453"/>
      <c r="Z2776" s="453"/>
    </row>
    <row r="2777" spans="1:26" s="383" customFormat="1" ht="36" x14ac:dyDescent="0.25">
      <c r="A2777" s="377" t="s">
        <v>5644</v>
      </c>
      <c r="B2777" s="377" t="s">
        <v>5634</v>
      </c>
      <c r="C2777" s="380" t="s">
        <v>776</v>
      </c>
      <c r="D2777" s="378" t="s">
        <v>5645</v>
      </c>
      <c r="E2777" s="379">
        <v>24802.97</v>
      </c>
      <c r="F2777" s="377" t="s">
        <v>5646</v>
      </c>
      <c r="G2777" s="380" t="s">
        <v>911</v>
      </c>
      <c r="H2777" s="384">
        <v>44657</v>
      </c>
      <c r="I2777" s="394">
        <v>44664</v>
      </c>
      <c r="J2777" s="380" t="s">
        <v>911</v>
      </c>
      <c r="K2777" s="453"/>
      <c r="L2777" s="453"/>
      <c r="M2777" s="453"/>
      <c r="N2777" s="453"/>
      <c r="O2777" s="453"/>
      <c r="P2777" s="453"/>
      <c r="Q2777" s="453"/>
      <c r="R2777" s="453"/>
      <c r="S2777" s="453"/>
      <c r="T2777" s="453"/>
      <c r="U2777" s="453"/>
      <c r="V2777" s="453"/>
      <c r="W2777" s="453"/>
      <c r="X2777" s="453"/>
      <c r="Y2777" s="453"/>
      <c r="Z2777" s="453"/>
    </row>
    <row r="2778" spans="1:26" s="383" customFormat="1" ht="48" x14ac:dyDescent="0.25">
      <c r="A2778" s="377" t="s">
        <v>5647</v>
      </c>
      <c r="B2778" s="377" t="s">
        <v>1992</v>
      </c>
      <c r="C2778" s="380" t="s">
        <v>776</v>
      </c>
      <c r="D2778" s="378" t="s">
        <v>5648</v>
      </c>
      <c r="E2778" s="379">
        <v>26000</v>
      </c>
      <c r="F2778" s="377" t="s">
        <v>2979</v>
      </c>
      <c r="G2778" s="380" t="s">
        <v>911</v>
      </c>
      <c r="H2778" s="384">
        <v>44658</v>
      </c>
      <c r="I2778" s="394">
        <v>44678</v>
      </c>
      <c r="J2778" s="380"/>
      <c r="K2778" s="453"/>
      <c r="L2778" s="453"/>
      <c r="M2778" s="453"/>
      <c r="N2778" s="453"/>
      <c r="O2778" s="453"/>
      <c r="P2778" s="453"/>
      <c r="Q2778" s="453"/>
      <c r="R2778" s="453"/>
      <c r="S2778" s="453"/>
      <c r="T2778" s="453"/>
      <c r="U2778" s="453"/>
      <c r="V2778" s="453"/>
      <c r="W2778" s="453"/>
      <c r="X2778" s="453"/>
      <c r="Y2778" s="453"/>
      <c r="Z2778" s="453"/>
    </row>
    <row r="2779" spans="1:26" s="383" customFormat="1" ht="36" x14ac:dyDescent="0.25">
      <c r="A2779" s="377" t="s">
        <v>5649</v>
      </c>
      <c r="B2779" s="377" t="s">
        <v>1992</v>
      </c>
      <c r="C2779" s="380" t="s">
        <v>776</v>
      </c>
      <c r="D2779" s="378" t="s">
        <v>5650</v>
      </c>
      <c r="E2779" s="379">
        <v>36720</v>
      </c>
      <c r="F2779" s="377" t="s">
        <v>5651</v>
      </c>
      <c r="G2779" s="380" t="s">
        <v>911</v>
      </c>
      <c r="H2779" s="384">
        <v>44659</v>
      </c>
      <c r="I2779" s="394"/>
      <c r="J2779" s="380"/>
      <c r="K2779" s="453"/>
      <c r="L2779" s="453"/>
      <c r="M2779" s="453"/>
      <c r="N2779" s="453"/>
      <c r="O2779" s="453"/>
      <c r="P2779" s="453"/>
      <c r="Q2779" s="453"/>
      <c r="R2779" s="453"/>
      <c r="S2779" s="453"/>
      <c r="T2779" s="453"/>
      <c r="U2779" s="453"/>
      <c r="V2779" s="453"/>
      <c r="W2779" s="453"/>
      <c r="X2779" s="453"/>
      <c r="Y2779" s="453"/>
      <c r="Z2779" s="453"/>
    </row>
    <row r="2780" spans="1:26" s="383" customFormat="1" ht="84" x14ac:dyDescent="0.25">
      <c r="A2780" s="377" t="s">
        <v>5652</v>
      </c>
      <c r="B2780" s="377" t="s">
        <v>1992</v>
      </c>
      <c r="C2780" s="380" t="s">
        <v>776</v>
      </c>
      <c r="D2780" s="378" t="s">
        <v>5653</v>
      </c>
      <c r="E2780" s="379">
        <v>30120</v>
      </c>
      <c r="F2780" s="377" t="s">
        <v>5654</v>
      </c>
      <c r="G2780" s="380" t="s">
        <v>911</v>
      </c>
      <c r="H2780" s="384">
        <v>44670</v>
      </c>
      <c r="I2780" s="394">
        <v>44672</v>
      </c>
      <c r="J2780" s="380"/>
      <c r="K2780" s="453"/>
      <c r="L2780" s="453"/>
      <c r="M2780" s="453"/>
      <c r="N2780" s="453"/>
      <c r="O2780" s="453"/>
      <c r="P2780" s="453"/>
      <c r="Q2780" s="453"/>
      <c r="R2780" s="453"/>
      <c r="S2780" s="453"/>
      <c r="T2780" s="453"/>
      <c r="U2780" s="453"/>
      <c r="V2780" s="453"/>
      <c r="W2780" s="453"/>
      <c r="X2780" s="453"/>
      <c r="Y2780" s="453"/>
      <c r="Z2780" s="453"/>
    </row>
    <row r="2781" spans="1:26" s="383" customFormat="1" ht="36" x14ac:dyDescent="0.25">
      <c r="A2781" s="377" t="s">
        <v>5655</v>
      </c>
      <c r="B2781" s="377" t="s">
        <v>1992</v>
      </c>
      <c r="C2781" s="380" t="s">
        <v>776</v>
      </c>
      <c r="D2781" s="378" t="s">
        <v>5656</v>
      </c>
      <c r="E2781" s="379">
        <v>32550</v>
      </c>
      <c r="F2781" s="377" t="s">
        <v>5657</v>
      </c>
      <c r="G2781" s="380" t="s">
        <v>911</v>
      </c>
      <c r="H2781" s="384">
        <v>44664</v>
      </c>
      <c r="I2781" s="394"/>
      <c r="J2781" s="380" t="s">
        <v>911</v>
      </c>
      <c r="K2781" s="453"/>
      <c r="L2781" s="453"/>
      <c r="M2781" s="453"/>
      <c r="N2781" s="453"/>
      <c r="O2781" s="453"/>
      <c r="P2781" s="453"/>
      <c r="Q2781" s="453"/>
      <c r="R2781" s="453"/>
      <c r="S2781" s="453"/>
      <c r="T2781" s="453"/>
      <c r="U2781" s="453"/>
      <c r="V2781" s="453"/>
      <c r="W2781" s="453"/>
      <c r="X2781" s="453"/>
      <c r="Y2781" s="453"/>
      <c r="Z2781" s="453"/>
    </row>
    <row r="2782" spans="1:26" s="383" customFormat="1" ht="24" x14ac:dyDescent="0.25">
      <c r="A2782" s="377" t="s">
        <v>5658</v>
      </c>
      <c r="B2782" s="377" t="s">
        <v>5634</v>
      </c>
      <c r="C2782" s="380" t="s">
        <v>776</v>
      </c>
      <c r="D2782" s="378" t="s">
        <v>5659</v>
      </c>
      <c r="E2782" s="379">
        <v>60343.35</v>
      </c>
      <c r="F2782" s="377" t="s">
        <v>5660</v>
      </c>
      <c r="G2782" s="380" t="s">
        <v>911</v>
      </c>
      <c r="H2782" s="384">
        <v>44664</v>
      </c>
      <c r="I2782" s="394">
        <v>44674</v>
      </c>
      <c r="J2782" s="380" t="s">
        <v>911</v>
      </c>
      <c r="K2782" s="453"/>
      <c r="L2782" s="453"/>
      <c r="M2782" s="453"/>
      <c r="N2782" s="453"/>
      <c r="O2782" s="453"/>
      <c r="P2782" s="453"/>
      <c r="Q2782" s="453"/>
      <c r="R2782" s="453"/>
      <c r="S2782" s="453"/>
      <c r="T2782" s="453"/>
      <c r="U2782" s="453"/>
      <c r="V2782" s="453"/>
      <c r="W2782" s="453"/>
      <c r="X2782" s="453"/>
      <c r="Y2782" s="453"/>
      <c r="Z2782" s="453"/>
    </row>
    <row r="2783" spans="1:26" s="383" customFormat="1" ht="24" x14ac:dyDescent="0.25">
      <c r="A2783" s="377" t="s">
        <v>5661</v>
      </c>
      <c r="B2783" s="377" t="s">
        <v>1992</v>
      </c>
      <c r="C2783" s="380" t="s">
        <v>776</v>
      </c>
      <c r="D2783" s="378" t="s">
        <v>5662</v>
      </c>
      <c r="E2783" s="379">
        <v>24500</v>
      </c>
      <c r="F2783" s="377" t="s">
        <v>5663</v>
      </c>
      <c r="G2783" s="380" t="s">
        <v>911</v>
      </c>
      <c r="H2783" s="384">
        <v>44669</v>
      </c>
      <c r="I2783" s="394"/>
      <c r="J2783" s="380" t="s">
        <v>911</v>
      </c>
      <c r="K2783" s="453"/>
      <c r="L2783" s="453"/>
      <c r="M2783" s="453"/>
      <c r="N2783" s="453"/>
      <c r="O2783" s="453"/>
      <c r="P2783" s="453"/>
      <c r="Q2783" s="453"/>
      <c r="R2783" s="453"/>
      <c r="S2783" s="453"/>
      <c r="T2783" s="453"/>
      <c r="U2783" s="453"/>
      <c r="V2783" s="453"/>
      <c r="W2783" s="453"/>
      <c r="X2783" s="453"/>
      <c r="Y2783" s="453"/>
      <c r="Z2783" s="453"/>
    </row>
    <row r="2784" spans="1:26" s="383" customFormat="1" ht="24" x14ac:dyDescent="0.25">
      <c r="A2784" s="377" t="s">
        <v>5664</v>
      </c>
      <c r="B2784" s="377" t="s">
        <v>1992</v>
      </c>
      <c r="C2784" s="380" t="s">
        <v>776</v>
      </c>
      <c r="D2784" s="378" t="s">
        <v>5665</v>
      </c>
      <c r="E2784" s="379">
        <v>36533</v>
      </c>
      <c r="F2784" s="377" t="s">
        <v>5666</v>
      </c>
      <c r="G2784" s="380" t="s">
        <v>911</v>
      </c>
      <c r="H2784" s="384">
        <v>44673</v>
      </c>
      <c r="I2784" s="394">
        <v>44676</v>
      </c>
      <c r="J2784" s="380"/>
      <c r="K2784" s="453"/>
      <c r="L2784" s="453"/>
      <c r="M2784" s="453"/>
      <c r="N2784" s="453"/>
      <c r="O2784" s="453"/>
      <c r="P2784" s="453"/>
      <c r="Q2784" s="453"/>
      <c r="R2784" s="453"/>
      <c r="S2784" s="453"/>
      <c r="T2784" s="453"/>
      <c r="U2784" s="453"/>
      <c r="V2784" s="453"/>
      <c r="W2784" s="453"/>
      <c r="X2784" s="453"/>
      <c r="Y2784" s="453"/>
      <c r="Z2784" s="453"/>
    </row>
    <row r="2785" spans="1:26" s="383" customFormat="1" ht="24" x14ac:dyDescent="0.25">
      <c r="A2785" s="377" t="s">
        <v>5667</v>
      </c>
      <c r="B2785" s="377" t="s">
        <v>1992</v>
      </c>
      <c r="C2785" s="380" t="s">
        <v>776</v>
      </c>
      <c r="D2785" s="378" t="s">
        <v>5668</v>
      </c>
      <c r="E2785" s="459">
        <v>20910</v>
      </c>
      <c r="F2785" s="377" t="s">
        <v>5669</v>
      </c>
      <c r="G2785" s="380" t="s">
        <v>911</v>
      </c>
      <c r="H2785" s="384">
        <v>44671</v>
      </c>
      <c r="I2785" s="394"/>
      <c r="J2785" s="380" t="s">
        <v>911</v>
      </c>
      <c r="K2785" s="453"/>
      <c r="L2785" s="453"/>
      <c r="M2785" s="453"/>
      <c r="N2785" s="453"/>
      <c r="O2785" s="453"/>
      <c r="P2785" s="453"/>
      <c r="Q2785" s="453"/>
      <c r="R2785" s="453"/>
      <c r="S2785" s="453"/>
      <c r="T2785" s="453"/>
      <c r="U2785" s="453"/>
      <c r="V2785" s="453"/>
      <c r="W2785" s="453"/>
      <c r="X2785" s="453"/>
      <c r="Y2785" s="453"/>
      <c r="Z2785" s="453"/>
    </row>
    <row r="2786" spans="1:26" s="383" customFormat="1" ht="36" x14ac:dyDescent="0.25">
      <c r="A2786" s="377" t="s">
        <v>5670</v>
      </c>
      <c r="B2786" s="377" t="s">
        <v>5634</v>
      </c>
      <c r="C2786" s="380" t="s">
        <v>776</v>
      </c>
      <c r="D2786" s="378" t="s">
        <v>5671</v>
      </c>
      <c r="E2786" s="379">
        <v>223978.6</v>
      </c>
      <c r="F2786" s="377" t="s">
        <v>5672</v>
      </c>
      <c r="G2786" s="380" t="s">
        <v>911</v>
      </c>
      <c r="H2786" s="384">
        <v>44671</v>
      </c>
      <c r="I2786" s="394"/>
      <c r="J2786" s="380"/>
      <c r="K2786" s="453"/>
      <c r="L2786" s="453"/>
      <c r="M2786" s="453"/>
      <c r="N2786" s="453"/>
      <c r="O2786" s="453"/>
      <c r="P2786" s="453"/>
      <c r="Q2786" s="453"/>
      <c r="R2786" s="453"/>
      <c r="S2786" s="453"/>
      <c r="T2786" s="453"/>
      <c r="U2786" s="453"/>
      <c r="V2786" s="453"/>
      <c r="W2786" s="453"/>
      <c r="X2786" s="453"/>
      <c r="Y2786" s="453"/>
      <c r="Z2786" s="453"/>
    </row>
    <row r="2787" spans="1:26" s="383" customFormat="1" ht="24" x14ac:dyDescent="0.25">
      <c r="A2787" s="377" t="s">
        <v>5673</v>
      </c>
      <c r="B2787" s="377" t="s">
        <v>1992</v>
      </c>
      <c r="C2787" s="380" t="s">
        <v>776</v>
      </c>
      <c r="D2787" s="378" t="s">
        <v>5674</v>
      </c>
      <c r="E2787" s="379">
        <v>18918.900000000001</v>
      </c>
      <c r="F2787" s="377" t="s">
        <v>3056</v>
      </c>
      <c r="G2787" s="380" t="s">
        <v>911</v>
      </c>
      <c r="H2787" s="384">
        <v>44671</v>
      </c>
      <c r="I2787" s="382"/>
      <c r="J2787" s="380"/>
      <c r="K2787" s="453"/>
      <c r="L2787" s="453"/>
      <c r="M2787" s="453"/>
      <c r="N2787" s="453"/>
      <c r="O2787" s="453"/>
      <c r="P2787" s="453"/>
      <c r="Q2787" s="453"/>
      <c r="R2787" s="453"/>
      <c r="S2787" s="453"/>
      <c r="T2787" s="453"/>
      <c r="U2787" s="453"/>
      <c r="V2787" s="453"/>
      <c r="W2787" s="453"/>
      <c r="X2787" s="453"/>
      <c r="Y2787" s="453"/>
      <c r="Z2787" s="453"/>
    </row>
    <row r="2788" spans="1:26" s="383" customFormat="1" ht="24" x14ac:dyDescent="0.25">
      <c r="A2788" s="377" t="s">
        <v>5675</v>
      </c>
      <c r="B2788" s="377" t="s">
        <v>1992</v>
      </c>
      <c r="C2788" s="380" t="s">
        <v>776</v>
      </c>
      <c r="D2788" s="378" t="s">
        <v>5676</v>
      </c>
      <c r="E2788" s="379">
        <v>22940</v>
      </c>
      <c r="F2788" s="377" t="s">
        <v>3260</v>
      </c>
      <c r="G2788" s="380" t="s">
        <v>911</v>
      </c>
      <c r="H2788" s="384">
        <v>44672</v>
      </c>
      <c r="I2788" s="382"/>
      <c r="J2788" s="380"/>
      <c r="K2788" s="453"/>
      <c r="L2788" s="453"/>
      <c r="M2788" s="453"/>
      <c r="N2788" s="453"/>
      <c r="O2788" s="453"/>
      <c r="P2788" s="453"/>
      <c r="Q2788" s="453"/>
      <c r="R2788" s="453"/>
      <c r="S2788" s="453"/>
      <c r="T2788" s="453"/>
      <c r="U2788" s="453"/>
      <c r="V2788" s="453"/>
      <c r="W2788" s="453"/>
      <c r="X2788" s="453"/>
      <c r="Y2788" s="453"/>
      <c r="Z2788" s="453"/>
    </row>
    <row r="2789" spans="1:26" s="383" customFormat="1" ht="24" x14ac:dyDescent="0.25">
      <c r="A2789" s="377" t="s">
        <v>5677</v>
      </c>
      <c r="B2789" s="377" t="s">
        <v>455</v>
      </c>
      <c r="C2789" s="380" t="s">
        <v>776</v>
      </c>
      <c r="D2789" s="378" t="s">
        <v>5678</v>
      </c>
      <c r="E2789" s="379">
        <v>67709</v>
      </c>
      <c r="F2789" s="377" t="s">
        <v>3194</v>
      </c>
      <c r="G2789" s="380" t="s">
        <v>911</v>
      </c>
      <c r="H2789" s="384">
        <v>44676</v>
      </c>
      <c r="I2789" s="394">
        <v>44680</v>
      </c>
      <c r="J2789" s="380"/>
      <c r="K2789" s="453"/>
      <c r="L2789" s="453"/>
      <c r="M2789" s="453"/>
      <c r="N2789" s="453"/>
      <c r="O2789" s="453"/>
      <c r="P2789" s="453"/>
      <c r="Q2789" s="453"/>
      <c r="R2789" s="453"/>
      <c r="S2789" s="453"/>
      <c r="T2789" s="453"/>
      <c r="U2789" s="453"/>
      <c r="V2789" s="453"/>
      <c r="W2789" s="453"/>
      <c r="X2789" s="453"/>
      <c r="Y2789" s="453"/>
      <c r="Z2789" s="453"/>
    </row>
    <row r="2790" spans="1:26" s="383" customFormat="1" ht="24" x14ac:dyDescent="0.25">
      <c r="A2790" s="377" t="s">
        <v>5679</v>
      </c>
      <c r="B2790" s="377" t="s">
        <v>1992</v>
      </c>
      <c r="C2790" s="380" t="s">
        <v>776</v>
      </c>
      <c r="D2790" s="378" t="s">
        <v>5680</v>
      </c>
      <c r="E2790" s="379">
        <v>23515</v>
      </c>
      <c r="F2790" s="377" t="s">
        <v>5663</v>
      </c>
      <c r="G2790" s="380" t="s">
        <v>911</v>
      </c>
      <c r="H2790" s="384">
        <v>44672</v>
      </c>
      <c r="I2790" s="394"/>
      <c r="J2790" s="380"/>
      <c r="K2790" s="453"/>
      <c r="L2790" s="453"/>
      <c r="M2790" s="453"/>
      <c r="N2790" s="453"/>
      <c r="O2790" s="453"/>
      <c r="P2790" s="453"/>
      <c r="Q2790" s="453"/>
      <c r="R2790" s="453"/>
      <c r="S2790" s="453"/>
      <c r="T2790" s="453"/>
      <c r="U2790" s="453"/>
      <c r="V2790" s="453"/>
      <c r="W2790" s="453"/>
      <c r="X2790" s="453"/>
      <c r="Y2790" s="453"/>
      <c r="Z2790" s="453"/>
    </row>
    <row r="2791" spans="1:26" s="383" customFormat="1" ht="36" x14ac:dyDescent="0.25">
      <c r="A2791" s="377" t="s">
        <v>5681</v>
      </c>
      <c r="B2791" s="377" t="s">
        <v>1992</v>
      </c>
      <c r="C2791" s="380" t="s">
        <v>776</v>
      </c>
      <c r="D2791" s="378" t="s">
        <v>5682</v>
      </c>
      <c r="E2791" s="379">
        <v>28317.45</v>
      </c>
      <c r="F2791" s="377" t="s">
        <v>5683</v>
      </c>
      <c r="G2791" s="380" t="s">
        <v>911</v>
      </c>
      <c r="H2791" s="384">
        <v>44672</v>
      </c>
      <c r="I2791" s="382"/>
      <c r="J2791" s="380"/>
      <c r="K2791" s="453"/>
      <c r="L2791" s="453"/>
      <c r="M2791" s="453"/>
      <c r="N2791" s="453"/>
      <c r="O2791" s="453"/>
      <c r="P2791" s="453"/>
      <c r="Q2791" s="453"/>
      <c r="R2791" s="453"/>
      <c r="S2791" s="453"/>
      <c r="T2791" s="453"/>
      <c r="U2791" s="453"/>
      <c r="V2791" s="453"/>
      <c r="W2791" s="453"/>
      <c r="X2791" s="453"/>
      <c r="Y2791" s="453"/>
      <c r="Z2791" s="453"/>
    </row>
    <row r="2792" spans="1:26" s="383" customFormat="1" ht="24" x14ac:dyDescent="0.25">
      <c r="A2792" s="377" t="s">
        <v>5684</v>
      </c>
      <c r="B2792" s="377" t="s">
        <v>1992</v>
      </c>
      <c r="C2792" s="380" t="s">
        <v>776</v>
      </c>
      <c r="D2792" s="378" t="s">
        <v>5685</v>
      </c>
      <c r="E2792" s="379">
        <v>32340</v>
      </c>
      <c r="F2792" s="377" t="s">
        <v>5686</v>
      </c>
      <c r="G2792" s="380" t="s">
        <v>911</v>
      </c>
      <c r="H2792" s="384">
        <v>44677</v>
      </c>
      <c r="I2792" s="394"/>
      <c r="J2792" s="380"/>
      <c r="K2792" s="453"/>
      <c r="L2792" s="453"/>
      <c r="M2792" s="453"/>
      <c r="N2792" s="453"/>
      <c r="O2792" s="453"/>
      <c r="P2792" s="453"/>
      <c r="Q2792" s="453"/>
      <c r="R2792" s="453"/>
      <c r="S2792" s="453"/>
      <c r="T2792" s="453"/>
      <c r="U2792" s="453"/>
      <c r="V2792" s="453"/>
      <c r="W2792" s="453"/>
      <c r="X2792" s="453"/>
      <c r="Y2792" s="453"/>
      <c r="Z2792" s="453"/>
    </row>
    <row r="2793" spans="1:26" s="383" customFormat="1" ht="24" x14ac:dyDescent="0.25">
      <c r="A2793" s="377" t="s">
        <v>5687</v>
      </c>
      <c r="B2793" s="377" t="s">
        <v>1992</v>
      </c>
      <c r="C2793" s="380" t="s">
        <v>776</v>
      </c>
      <c r="D2793" s="378" t="s">
        <v>5688</v>
      </c>
      <c r="E2793" s="379">
        <v>28900</v>
      </c>
      <c r="F2793" s="377" t="s">
        <v>5666</v>
      </c>
      <c r="G2793" s="380" t="s">
        <v>911</v>
      </c>
      <c r="H2793" s="384">
        <v>44680</v>
      </c>
      <c r="I2793" s="394">
        <v>44694</v>
      </c>
      <c r="J2793" s="380"/>
      <c r="K2793" s="453"/>
      <c r="L2793" s="453"/>
      <c r="M2793" s="453"/>
      <c r="N2793" s="453"/>
      <c r="O2793" s="453"/>
      <c r="P2793" s="453"/>
      <c r="Q2793" s="453"/>
      <c r="R2793" s="453"/>
      <c r="S2793" s="453"/>
      <c r="T2793" s="453"/>
      <c r="U2793" s="453"/>
      <c r="V2793" s="453"/>
      <c r="W2793" s="453"/>
      <c r="X2793" s="453"/>
      <c r="Y2793" s="453"/>
      <c r="Z2793" s="453"/>
    </row>
    <row r="2794" spans="1:26" s="383" customFormat="1" ht="48" x14ac:dyDescent="0.25">
      <c r="A2794" s="377" t="s">
        <v>5689</v>
      </c>
      <c r="B2794" s="377" t="s">
        <v>1992</v>
      </c>
      <c r="C2794" s="380" t="s">
        <v>776</v>
      </c>
      <c r="D2794" s="378" t="s">
        <v>5690</v>
      </c>
      <c r="E2794" s="379">
        <v>27711</v>
      </c>
      <c r="F2794" s="377" t="s">
        <v>5691</v>
      </c>
      <c r="G2794" s="380" t="s">
        <v>911</v>
      </c>
      <c r="H2794" s="384">
        <v>44680</v>
      </c>
      <c r="I2794" s="382"/>
      <c r="J2794" s="380"/>
      <c r="K2794" s="453"/>
      <c r="L2794" s="453"/>
      <c r="M2794" s="453"/>
      <c r="N2794" s="453"/>
      <c r="O2794" s="453"/>
      <c r="P2794" s="453"/>
      <c r="Q2794" s="453"/>
      <c r="R2794" s="453"/>
      <c r="S2794" s="453"/>
      <c r="T2794" s="453"/>
      <c r="U2794" s="453"/>
      <c r="V2794" s="453"/>
      <c r="W2794" s="453"/>
      <c r="X2794" s="453"/>
      <c r="Y2794" s="453"/>
      <c r="Z2794" s="453"/>
    </row>
    <row r="2795" spans="1:26" s="383" customFormat="1" ht="36" x14ac:dyDescent="0.25">
      <c r="A2795" s="377" t="s">
        <v>5692</v>
      </c>
      <c r="B2795" s="377" t="s">
        <v>5634</v>
      </c>
      <c r="C2795" s="380" t="s">
        <v>776</v>
      </c>
      <c r="D2795" s="378" t="s">
        <v>5693</v>
      </c>
      <c r="E2795" s="379">
        <v>81409.73</v>
      </c>
      <c r="F2795" s="377" t="s">
        <v>5694</v>
      </c>
      <c r="G2795" s="380" t="s">
        <v>911</v>
      </c>
      <c r="H2795" s="384">
        <v>44680</v>
      </c>
      <c r="I2795" s="382"/>
      <c r="J2795" s="380"/>
      <c r="K2795" s="453"/>
      <c r="L2795" s="453"/>
      <c r="M2795" s="453"/>
      <c r="N2795" s="453"/>
      <c r="O2795" s="453"/>
      <c r="P2795" s="453"/>
      <c r="Q2795" s="453"/>
      <c r="R2795" s="453"/>
      <c r="S2795" s="453"/>
      <c r="T2795" s="453"/>
      <c r="U2795" s="453"/>
      <c r="V2795" s="453"/>
      <c r="W2795" s="453"/>
      <c r="X2795" s="453"/>
      <c r="Y2795" s="453"/>
      <c r="Z2795" s="453"/>
    </row>
    <row r="2796" spans="1:26" s="383" customFormat="1" ht="36" x14ac:dyDescent="0.25">
      <c r="A2796" s="377" t="s">
        <v>5695</v>
      </c>
      <c r="B2796" s="377" t="s">
        <v>1992</v>
      </c>
      <c r="C2796" s="380" t="s">
        <v>776</v>
      </c>
      <c r="D2796" s="378" t="s">
        <v>5696</v>
      </c>
      <c r="E2796" s="379">
        <v>36450</v>
      </c>
      <c r="F2796" s="377" t="s">
        <v>2986</v>
      </c>
      <c r="G2796" s="380"/>
      <c r="H2796" s="384">
        <v>44660</v>
      </c>
      <c r="I2796" s="394">
        <v>44682</v>
      </c>
      <c r="J2796" s="380"/>
      <c r="K2796" s="453"/>
      <c r="L2796" s="453"/>
      <c r="M2796" s="453"/>
      <c r="N2796" s="453"/>
      <c r="O2796" s="453"/>
      <c r="P2796" s="453"/>
      <c r="Q2796" s="453"/>
      <c r="R2796" s="453"/>
      <c r="S2796" s="453"/>
      <c r="T2796" s="453"/>
      <c r="U2796" s="453"/>
      <c r="V2796" s="453"/>
      <c r="W2796" s="453"/>
      <c r="X2796" s="453"/>
      <c r="Y2796" s="453"/>
      <c r="Z2796" s="453"/>
    </row>
    <row r="2797" spans="1:26" s="383" customFormat="1" ht="24" x14ac:dyDescent="0.25">
      <c r="A2797" s="377" t="s">
        <v>5697</v>
      </c>
      <c r="B2797" s="377" t="s">
        <v>1992</v>
      </c>
      <c r="C2797" s="380" t="s">
        <v>776</v>
      </c>
      <c r="D2797" s="378" t="s">
        <v>5698</v>
      </c>
      <c r="E2797" s="379">
        <v>30645</v>
      </c>
      <c r="F2797" s="377" t="s">
        <v>5699</v>
      </c>
      <c r="G2797" s="380" t="s">
        <v>911</v>
      </c>
      <c r="H2797" s="384">
        <v>44691</v>
      </c>
      <c r="I2797" s="394"/>
      <c r="J2797" s="380"/>
      <c r="K2797" s="453"/>
      <c r="L2797" s="453"/>
      <c r="M2797" s="453"/>
      <c r="N2797" s="453"/>
      <c r="O2797" s="453"/>
      <c r="P2797" s="453"/>
      <c r="Q2797" s="453"/>
      <c r="R2797" s="453"/>
      <c r="S2797" s="453"/>
      <c r="T2797" s="453"/>
      <c r="U2797" s="453"/>
      <c r="V2797" s="453"/>
      <c r="W2797" s="453"/>
      <c r="X2797" s="453"/>
      <c r="Y2797" s="453"/>
      <c r="Z2797" s="453"/>
    </row>
    <row r="2798" spans="1:26" s="383" customFormat="1" ht="24" x14ac:dyDescent="0.25">
      <c r="A2798" s="377" t="s">
        <v>5700</v>
      </c>
      <c r="B2798" s="377" t="s">
        <v>1992</v>
      </c>
      <c r="C2798" s="380" t="s">
        <v>776</v>
      </c>
      <c r="D2798" s="378" t="s">
        <v>5701</v>
      </c>
      <c r="E2798" s="379">
        <v>23607.08</v>
      </c>
      <c r="F2798" s="377" t="s">
        <v>5702</v>
      </c>
      <c r="G2798" s="380" t="s">
        <v>911</v>
      </c>
      <c r="H2798" s="384">
        <v>44694</v>
      </c>
      <c r="I2798" s="394"/>
      <c r="J2798" s="380" t="s">
        <v>911</v>
      </c>
      <c r="K2798" s="453"/>
      <c r="L2798" s="453"/>
      <c r="M2798" s="453"/>
      <c r="N2798" s="453"/>
      <c r="O2798" s="453"/>
      <c r="P2798" s="453"/>
      <c r="Q2798" s="453"/>
      <c r="R2798" s="453"/>
      <c r="S2798" s="453"/>
      <c r="T2798" s="453"/>
      <c r="U2798" s="453"/>
      <c r="V2798" s="453"/>
      <c r="W2798" s="453"/>
      <c r="X2798" s="453"/>
      <c r="Y2798" s="453"/>
      <c r="Z2798" s="453"/>
    </row>
    <row r="2799" spans="1:26" s="383" customFormat="1" ht="24" x14ac:dyDescent="0.25">
      <c r="A2799" s="377" t="s">
        <v>5670</v>
      </c>
      <c r="B2799" s="377" t="s">
        <v>5634</v>
      </c>
      <c r="C2799" s="380" t="s">
        <v>776</v>
      </c>
      <c r="D2799" s="378" t="s">
        <v>5703</v>
      </c>
      <c r="E2799" s="379">
        <v>363123.71</v>
      </c>
      <c r="F2799" s="377" t="s">
        <v>5704</v>
      </c>
      <c r="G2799" s="380" t="s">
        <v>911</v>
      </c>
      <c r="H2799" s="384">
        <v>44694</v>
      </c>
      <c r="I2799" s="394"/>
      <c r="J2799" s="380"/>
      <c r="K2799" s="453"/>
      <c r="L2799" s="453"/>
      <c r="M2799" s="453"/>
      <c r="N2799" s="453"/>
      <c r="O2799" s="453"/>
      <c r="P2799" s="453"/>
      <c r="Q2799" s="453"/>
      <c r="R2799" s="453"/>
      <c r="S2799" s="453"/>
      <c r="T2799" s="453"/>
      <c r="U2799" s="453"/>
      <c r="V2799" s="453"/>
      <c r="W2799" s="453"/>
      <c r="X2799" s="453"/>
      <c r="Y2799" s="453"/>
      <c r="Z2799" s="453"/>
    </row>
    <row r="2800" spans="1:26" s="383" customFormat="1" ht="36" x14ac:dyDescent="0.25">
      <c r="A2800" s="377" t="s">
        <v>5658</v>
      </c>
      <c r="B2800" s="377" t="s">
        <v>5634</v>
      </c>
      <c r="C2800" s="380" t="s">
        <v>776</v>
      </c>
      <c r="D2800" s="378" t="s">
        <v>5705</v>
      </c>
      <c r="E2800" s="379">
        <v>62916.93</v>
      </c>
      <c r="F2800" s="377" t="s">
        <v>5706</v>
      </c>
      <c r="G2800" s="380" t="s">
        <v>911</v>
      </c>
      <c r="H2800" s="384">
        <v>44698</v>
      </c>
      <c r="I2800" s="382"/>
      <c r="J2800" s="380"/>
      <c r="K2800" s="453"/>
      <c r="L2800" s="453"/>
      <c r="M2800" s="453"/>
      <c r="N2800" s="453"/>
      <c r="O2800" s="453"/>
      <c r="P2800" s="453"/>
      <c r="Q2800" s="453"/>
      <c r="R2800" s="453"/>
      <c r="S2800" s="453"/>
      <c r="T2800" s="453"/>
      <c r="U2800" s="453"/>
      <c r="V2800" s="453"/>
      <c r="W2800" s="453"/>
      <c r="X2800" s="453"/>
      <c r="Y2800" s="453"/>
      <c r="Z2800" s="453"/>
    </row>
    <row r="2801" spans="1:26" s="383" customFormat="1" ht="24" x14ac:dyDescent="0.25">
      <c r="A2801" s="377" t="s">
        <v>5707</v>
      </c>
      <c r="B2801" s="377" t="s">
        <v>5634</v>
      </c>
      <c r="C2801" s="380" t="s">
        <v>776</v>
      </c>
      <c r="D2801" s="378" t="s">
        <v>5708</v>
      </c>
      <c r="E2801" s="379">
        <v>29995.48</v>
      </c>
      <c r="F2801" s="377" t="s">
        <v>2469</v>
      </c>
      <c r="G2801" s="380" t="s">
        <v>911</v>
      </c>
      <c r="H2801" s="384">
        <v>44698</v>
      </c>
      <c r="I2801" s="382"/>
      <c r="J2801" s="380"/>
      <c r="K2801" s="453"/>
      <c r="L2801" s="453"/>
      <c r="M2801" s="453"/>
      <c r="N2801" s="453"/>
      <c r="O2801" s="453"/>
      <c r="P2801" s="453"/>
      <c r="Q2801" s="453"/>
      <c r="R2801" s="453"/>
      <c r="S2801" s="453"/>
      <c r="T2801" s="453"/>
      <c r="U2801" s="453"/>
      <c r="V2801" s="453"/>
      <c r="W2801" s="453"/>
      <c r="X2801" s="453"/>
      <c r="Y2801" s="453"/>
      <c r="Z2801" s="453"/>
    </row>
    <row r="2802" spans="1:26" s="383" customFormat="1" ht="36" x14ac:dyDescent="0.25">
      <c r="A2802" s="377" t="s">
        <v>5709</v>
      </c>
      <c r="B2802" s="377" t="s">
        <v>455</v>
      </c>
      <c r="C2802" s="380" t="s">
        <v>776</v>
      </c>
      <c r="D2802" s="378" t="s">
        <v>5710</v>
      </c>
      <c r="E2802" s="379">
        <v>20605.75</v>
      </c>
      <c r="F2802" s="377" t="s">
        <v>5711</v>
      </c>
      <c r="G2802" s="380" t="s">
        <v>911</v>
      </c>
      <c r="H2802" s="384">
        <v>44704</v>
      </c>
      <c r="I2802" s="394">
        <v>44706</v>
      </c>
      <c r="J2802" s="380"/>
      <c r="K2802" s="453"/>
      <c r="L2802" s="453"/>
      <c r="M2802" s="453"/>
      <c r="N2802" s="453"/>
      <c r="O2802" s="453"/>
      <c r="P2802" s="453"/>
      <c r="Q2802" s="453"/>
      <c r="R2802" s="453"/>
      <c r="S2802" s="453"/>
      <c r="T2802" s="453"/>
      <c r="U2802" s="453"/>
      <c r="V2802" s="453"/>
      <c r="W2802" s="453"/>
      <c r="X2802" s="453"/>
      <c r="Y2802" s="453"/>
      <c r="Z2802" s="453"/>
    </row>
    <row r="2803" spans="1:26" s="383" customFormat="1" ht="36" x14ac:dyDescent="0.25">
      <c r="A2803" s="377" t="s">
        <v>5712</v>
      </c>
      <c r="B2803" s="377" t="s">
        <v>1992</v>
      </c>
      <c r="C2803" s="380" t="s">
        <v>776</v>
      </c>
      <c r="D2803" s="378" t="s">
        <v>5713</v>
      </c>
      <c r="E2803" s="379">
        <v>31250</v>
      </c>
      <c r="F2803" s="377" t="s">
        <v>5714</v>
      </c>
      <c r="G2803" s="380" t="s">
        <v>911</v>
      </c>
      <c r="H2803" s="384">
        <v>44701</v>
      </c>
      <c r="I2803" s="394"/>
      <c r="J2803" s="380"/>
      <c r="K2803" s="453"/>
      <c r="L2803" s="453"/>
      <c r="M2803" s="453"/>
      <c r="N2803" s="453"/>
      <c r="O2803" s="453"/>
      <c r="P2803" s="453"/>
      <c r="Q2803" s="453"/>
      <c r="R2803" s="453"/>
      <c r="S2803" s="453"/>
      <c r="T2803" s="453"/>
      <c r="U2803" s="453"/>
      <c r="V2803" s="453"/>
      <c r="W2803" s="453"/>
      <c r="X2803" s="453"/>
      <c r="Y2803" s="453"/>
      <c r="Z2803" s="453"/>
    </row>
    <row r="2804" spans="1:26" s="383" customFormat="1" ht="36" x14ac:dyDescent="0.25">
      <c r="A2804" s="377" t="s">
        <v>5715</v>
      </c>
      <c r="B2804" s="377" t="s">
        <v>455</v>
      </c>
      <c r="C2804" s="380" t="s">
        <v>776</v>
      </c>
      <c r="D2804" s="378" t="s">
        <v>5716</v>
      </c>
      <c r="E2804" s="379">
        <v>130000</v>
      </c>
      <c r="F2804" s="377" t="s">
        <v>3129</v>
      </c>
      <c r="G2804" s="380" t="s">
        <v>911</v>
      </c>
      <c r="H2804" s="384">
        <v>44701</v>
      </c>
      <c r="I2804" s="394"/>
      <c r="J2804" s="380" t="s">
        <v>911</v>
      </c>
      <c r="K2804" s="453"/>
      <c r="L2804" s="453"/>
      <c r="M2804" s="453"/>
      <c r="N2804" s="453"/>
      <c r="O2804" s="453"/>
      <c r="P2804" s="453"/>
      <c r="Q2804" s="453"/>
      <c r="R2804" s="453"/>
      <c r="S2804" s="453"/>
      <c r="T2804" s="453"/>
      <c r="U2804" s="453"/>
      <c r="V2804" s="453"/>
      <c r="W2804" s="453"/>
      <c r="X2804" s="453"/>
      <c r="Y2804" s="453"/>
      <c r="Z2804" s="453"/>
    </row>
    <row r="2805" spans="1:26" s="383" customFormat="1" ht="36" x14ac:dyDescent="0.25">
      <c r="A2805" s="377" t="s">
        <v>5717</v>
      </c>
      <c r="B2805" s="377" t="s">
        <v>1992</v>
      </c>
      <c r="C2805" s="380" t="s">
        <v>776</v>
      </c>
      <c r="D2805" s="378" t="s">
        <v>5718</v>
      </c>
      <c r="E2805" s="379">
        <v>35567</v>
      </c>
      <c r="F2805" s="377" t="s">
        <v>5719</v>
      </c>
      <c r="G2805" s="380" t="s">
        <v>911</v>
      </c>
      <c r="H2805" s="384">
        <v>44701</v>
      </c>
      <c r="I2805" s="394"/>
      <c r="J2805" s="380"/>
      <c r="K2805" s="453"/>
      <c r="L2805" s="453"/>
      <c r="M2805" s="453"/>
      <c r="N2805" s="453"/>
      <c r="O2805" s="453"/>
      <c r="P2805" s="453"/>
      <c r="Q2805" s="453"/>
      <c r="R2805" s="453"/>
      <c r="S2805" s="453"/>
      <c r="T2805" s="453"/>
      <c r="U2805" s="453"/>
      <c r="V2805" s="453"/>
      <c r="W2805" s="453"/>
      <c r="X2805" s="453"/>
      <c r="Y2805" s="453"/>
      <c r="Z2805" s="453"/>
    </row>
    <row r="2806" spans="1:26" s="383" customFormat="1" ht="24" x14ac:dyDescent="0.25">
      <c r="A2806" s="377" t="s">
        <v>5720</v>
      </c>
      <c r="B2806" s="377" t="s">
        <v>5634</v>
      </c>
      <c r="C2806" s="380" t="s">
        <v>776</v>
      </c>
      <c r="D2806" s="378" t="s">
        <v>5721</v>
      </c>
      <c r="E2806" s="379">
        <v>28157.16</v>
      </c>
      <c r="F2806" s="377" t="s">
        <v>5666</v>
      </c>
      <c r="G2806" s="380" t="s">
        <v>911</v>
      </c>
      <c r="H2806" s="384">
        <v>44705</v>
      </c>
      <c r="I2806" s="394">
        <v>44706</v>
      </c>
      <c r="J2806" s="380"/>
      <c r="K2806" s="453"/>
      <c r="L2806" s="453"/>
      <c r="M2806" s="453"/>
      <c r="N2806" s="453"/>
      <c r="O2806" s="453"/>
      <c r="P2806" s="453"/>
      <c r="Q2806" s="453"/>
      <c r="R2806" s="453"/>
      <c r="S2806" s="453"/>
      <c r="T2806" s="453"/>
      <c r="U2806" s="453"/>
      <c r="V2806" s="453"/>
      <c r="W2806" s="453"/>
      <c r="X2806" s="453"/>
      <c r="Y2806" s="453"/>
      <c r="Z2806" s="453"/>
    </row>
    <row r="2807" spans="1:26" s="383" customFormat="1" ht="24" x14ac:dyDescent="0.25">
      <c r="A2807" s="377" t="s">
        <v>5722</v>
      </c>
      <c r="B2807" s="377" t="s">
        <v>1992</v>
      </c>
      <c r="C2807" s="380" t="s">
        <v>776</v>
      </c>
      <c r="D2807" s="378" t="s">
        <v>5723</v>
      </c>
      <c r="E2807" s="379">
        <v>36000</v>
      </c>
      <c r="F2807" s="377" t="s">
        <v>3194</v>
      </c>
      <c r="G2807" s="380" t="s">
        <v>911</v>
      </c>
      <c r="H2807" s="384">
        <v>44705</v>
      </c>
      <c r="I2807" s="394">
        <v>44718</v>
      </c>
      <c r="J2807" s="380"/>
      <c r="K2807" s="453"/>
      <c r="L2807" s="453"/>
      <c r="M2807" s="453"/>
      <c r="N2807" s="453"/>
      <c r="O2807" s="453"/>
      <c r="P2807" s="453"/>
      <c r="Q2807" s="453"/>
      <c r="R2807" s="453"/>
      <c r="S2807" s="453"/>
      <c r="T2807" s="453"/>
      <c r="U2807" s="453"/>
      <c r="V2807" s="453"/>
      <c r="W2807" s="453"/>
      <c r="X2807" s="453"/>
      <c r="Y2807" s="453"/>
      <c r="Z2807" s="453"/>
    </row>
    <row r="2808" spans="1:26" s="383" customFormat="1" ht="36" x14ac:dyDescent="0.25">
      <c r="A2808" s="377" t="s">
        <v>5639</v>
      </c>
      <c r="B2808" s="377" t="s">
        <v>455</v>
      </c>
      <c r="C2808" s="380" t="s">
        <v>776</v>
      </c>
      <c r="D2808" s="378" t="s">
        <v>5724</v>
      </c>
      <c r="E2808" s="379">
        <v>74327.5</v>
      </c>
      <c r="F2808" s="377" t="s">
        <v>5725</v>
      </c>
      <c r="G2808" s="380" t="s">
        <v>911</v>
      </c>
      <c r="H2808" s="384">
        <v>44704</v>
      </c>
      <c r="I2808" s="394">
        <v>44711</v>
      </c>
      <c r="J2808" s="380" t="s">
        <v>5726</v>
      </c>
      <c r="K2808" s="453"/>
      <c r="L2808" s="453"/>
      <c r="M2808" s="453"/>
      <c r="N2808" s="453"/>
      <c r="O2808" s="453"/>
      <c r="P2808" s="453"/>
      <c r="Q2808" s="453"/>
      <c r="R2808" s="453"/>
      <c r="S2808" s="453"/>
      <c r="T2808" s="453"/>
      <c r="U2808" s="453"/>
      <c r="V2808" s="453"/>
      <c r="W2808" s="453"/>
      <c r="X2808" s="453"/>
      <c r="Y2808" s="453"/>
      <c r="Z2808" s="453"/>
    </row>
    <row r="2809" spans="1:26" s="383" customFormat="1" ht="36" x14ac:dyDescent="0.25">
      <c r="A2809" s="377" t="s">
        <v>5727</v>
      </c>
      <c r="B2809" s="377" t="s">
        <v>455</v>
      </c>
      <c r="C2809" s="380" t="s">
        <v>776</v>
      </c>
      <c r="D2809" s="378" t="s">
        <v>5728</v>
      </c>
      <c r="E2809" s="379">
        <v>43900</v>
      </c>
      <c r="F2809" s="377" t="s">
        <v>5729</v>
      </c>
      <c r="G2809" s="380" t="s">
        <v>911</v>
      </c>
      <c r="H2809" s="384"/>
      <c r="I2809" s="394"/>
      <c r="J2809" s="380"/>
      <c r="K2809" s="453"/>
      <c r="L2809" s="453"/>
      <c r="M2809" s="453"/>
      <c r="N2809" s="453"/>
      <c r="O2809" s="453"/>
      <c r="P2809" s="453"/>
      <c r="Q2809" s="453"/>
      <c r="R2809" s="453"/>
      <c r="S2809" s="453"/>
      <c r="T2809" s="453"/>
      <c r="U2809" s="453"/>
      <c r="V2809" s="453"/>
      <c r="W2809" s="453"/>
      <c r="X2809" s="453"/>
      <c r="Y2809" s="453"/>
      <c r="Z2809" s="453"/>
    </row>
    <row r="2810" spans="1:26" s="383" customFormat="1" ht="24" x14ac:dyDescent="0.25">
      <c r="A2810" s="377" t="s">
        <v>5730</v>
      </c>
      <c r="B2810" s="377" t="s">
        <v>455</v>
      </c>
      <c r="C2810" s="380" t="s">
        <v>776</v>
      </c>
      <c r="D2810" s="378" t="s">
        <v>5731</v>
      </c>
      <c r="E2810" s="379">
        <v>82500</v>
      </c>
      <c r="F2810" s="377" t="s">
        <v>5732</v>
      </c>
      <c r="G2810" s="380" t="s">
        <v>911</v>
      </c>
      <c r="H2810" s="384">
        <v>44712</v>
      </c>
      <c r="I2810" s="394"/>
      <c r="J2810" s="380"/>
      <c r="K2810" s="453"/>
      <c r="L2810" s="453"/>
      <c r="M2810" s="453"/>
      <c r="N2810" s="453"/>
      <c r="O2810" s="453"/>
      <c r="P2810" s="453"/>
      <c r="Q2810" s="453"/>
      <c r="R2810" s="453"/>
      <c r="S2810" s="453"/>
      <c r="T2810" s="453"/>
      <c r="U2810" s="453"/>
      <c r="V2810" s="453"/>
      <c r="W2810" s="453"/>
      <c r="X2810" s="453"/>
      <c r="Y2810" s="453"/>
      <c r="Z2810" s="453"/>
    </row>
    <row r="2811" spans="1:26" s="383" customFormat="1" ht="60" x14ac:dyDescent="0.25">
      <c r="A2811" s="377" t="s">
        <v>5733</v>
      </c>
      <c r="B2811" s="377" t="s">
        <v>1992</v>
      </c>
      <c r="C2811" s="380" t="s">
        <v>776</v>
      </c>
      <c r="D2811" s="378" t="s">
        <v>5734</v>
      </c>
      <c r="E2811" s="379">
        <v>23988.86</v>
      </c>
      <c r="F2811" s="377" t="s">
        <v>5735</v>
      </c>
      <c r="G2811" s="380" t="s">
        <v>911</v>
      </c>
      <c r="H2811" s="384">
        <v>44712</v>
      </c>
      <c r="I2811" s="394">
        <v>44722</v>
      </c>
      <c r="J2811" s="380"/>
      <c r="K2811" s="453"/>
      <c r="L2811" s="453"/>
      <c r="M2811" s="453"/>
      <c r="N2811" s="453"/>
      <c r="O2811" s="453"/>
      <c r="P2811" s="453"/>
      <c r="Q2811" s="453"/>
      <c r="R2811" s="453"/>
      <c r="S2811" s="453"/>
      <c r="T2811" s="453"/>
      <c r="U2811" s="453"/>
      <c r="V2811" s="453"/>
      <c r="W2811" s="453"/>
      <c r="X2811" s="453"/>
      <c r="Y2811" s="453"/>
      <c r="Z2811" s="453"/>
    </row>
    <row r="2812" spans="1:26" s="383" customFormat="1" ht="36" x14ac:dyDescent="0.25">
      <c r="A2812" s="377" t="s">
        <v>5736</v>
      </c>
      <c r="B2812" s="377" t="s">
        <v>455</v>
      </c>
      <c r="C2812" s="380" t="s">
        <v>776</v>
      </c>
      <c r="D2812" s="378" t="s">
        <v>5737</v>
      </c>
      <c r="E2812" s="379">
        <v>58500</v>
      </c>
      <c r="F2812" s="377" t="s">
        <v>3038</v>
      </c>
      <c r="G2812" s="380" t="s">
        <v>911</v>
      </c>
      <c r="H2812" s="384">
        <v>44720</v>
      </c>
      <c r="I2812" s="394"/>
      <c r="J2812" s="380"/>
      <c r="K2812" s="453"/>
      <c r="L2812" s="453"/>
      <c r="M2812" s="453"/>
      <c r="N2812" s="453"/>
      <c r="O2812" s="453"/>
      <c r="P2812" s="453"/>
      <c r="Q2812" s="453"/>
      <c r="R2812" s="453"/>
      <c r="S2812" s="453"/>
      <c r="T2812" s="453"/>
      <c r="U2812" s="453"/>
      <c r="V2812" s="453"/>
      <c r="W2812" s="453"/>
      <c r="X2812" s="453"/>
      <c r="Y2812" s="453"/>
      <c r="Z2812" s="453"/>
    </row>
    <row r="2813" spans="1:26" s="383" customFormat="1" ht="24" x14ac:dyDescent="0.25">
      <c r="A2813" s="377" t="s">
        <v>5738</v>
      </c>
      <c r="B2813" s="377" t="s">
        <v>5634</v>
      </c>
      <c r="C2813" s="380" t="s">
        <v>776</v>
      </c>
      <c r="D2813" s="378" t="s">
        <v>5739</v>
      </c>
      <c r="E2813" s="379">
        <v>20709.32</v>
      </c>
      <c r="F2813" s="377" t="s">
        <v>5740</v>
      </c>
      <c r="G2813" s="380" t="s">
        <v>911</v>
      </c>
      <c r="H2813" s="384">
        <v>44726</v>
      </c>
      <c r="I2813" s="394">
        <v>44732</v>
      </c>
      <c r="J2813" s="380" t="s">
        <v>4818</v>
      </c>
      <c r="K2813" s="453"/>
      <c r="L2813" s="453"/>
      <c r="M2813" s="453"/>
      <c r="N2813" s="453"/>
      <c r="O2813" s="453"/>
      <c r="P2813" s="453"/>
      <c r="Q2813" s="453"/>
      <c r="R2813" s="453"/>
      <c r="S2813" s="453"/>
      <c r="T2813" s="453"/>
      <c r="U2813" s="453"/>
      <c r="V2813" s="453"/>
      <c r="W2813" s="453"/>
      <c r="X2813" s="453"/>
      <c r="Y2813" s="453"/>
      <c r="Z2813" s="453"/>
    </row>
    <row r="2814" spans="1:26" s="383" customFormat="1" ht="24" x14ac:dyDescent="0.25">
      <c r="A2814" s="377" t="s">
        <v>5741</v>
      </c>
      <c r="B2814" s="377" t="s">
        <v>1992</v>
      </c>
      <c r="C2814" s="380" t="s">
        <v>776</v>
      </c>
      <c r="D2814" s="378" t="s">
        <v>5742</v>
      </c>
      <c r="E2814" s="379">
        <v>30000</v>
      </c>
      <c r="F2814" s="377" t="s">
        <v>5638</v>
      </c>
      <c r="G2814" s="380" t="s">
        <v>911</v>
      </c>
      <c r="H2814" s="384">
        <v>44721</v>
      </c>
      <c r="I2814" s="394"/>
      <c r="J2814" s="380"/>
      <c r="K2814" s="453"/>
      <c r="L2814" s="453"/>
      <c r="M2814" s="453"/>
      <c r="N2814" s="453"/>
      <c r="O2814" s="453"/>
      <c r="P2814" s="453"/>
      <c r="Q2814" s="453"/>
      <c r="R2814" s="453"/>
      <c r="S2814" s="453"/>
      <c r="T2814" s="453"/>
      <c r="U2814" s="453"/>
      <c r="V2814" s="453"/>
      <c r="W2814" s="453"/>
      <c r="X2814" s="453"/>
      <c r="Y2814" s="453"/>
      <c r="Z2814" s="453"/>
    </row>
    <row r="2815" spans="1:26" s="383" customFormat="1" ht="72" x14ac:dyDescent="0.25">
      <c r="A2815" s="377" t="s">
        <v>5743</v>
      </c>
      <c r="B2815" s="377" t="s">
        <v>1992</v>
      </c>
      <c r="C2815" s="380" t="s">
        <v>776</v>
      </c>
      <c r="D2815" s="378" t="s">
        <v>5744</v>
      </c>
      <c r="E2815" s="379">
        <v>25784</v>
      </c>
      <c r="F2815" s="377" t="s">
        <v>5745</v>
      </c>
      <c r="G2815" s="380" t="s">
        <v>911</v>
      </c>
      <c r="H2815" s="384">
        <v>44722</v>
      </c>
      <c r="I2815" s="394">
        <v>44732</v>
      </c>
      <c r="J2815" s="380" t="s">
        <v>4818</v>
      </c>
      <c r="K2815" s="453"/>
      <c r="L2815" s="453"/>
      <c r="M2815" s="453"/>
      <c r="N2815" s="453"/>
      <c r="O2815" s="453"/>
      <c r="P2815" s="453"/>
      <c r="Q2815" s="453"/>
      <c r="R2815" s="453"/>
      <c r="S2815" s="453"/>
      <c r="T2815" s="453"/>
      <c r="U2815" s="453"/>
      <c r="V2815" s="453"/>
      <c r="W2815" s="453"/>
      <c r="X2815" s="453"/>
      <c r="Y2815" s="453"/>
      <c r="Z2815" s="453"/>
    </row>
    <row r="2816" spans="1:26" s="383" customFormat="1" ht="24" x14ac:dyDescent="0.25">
      <c r="A2816" s="377" t="s">
        <v>5746</v>
      </c>
      <c r="B2816" s="377" t="s">
        <v>1992</v>
      </c>
      <c r="C2816" s="380" t="s">
        <v>776</v>
      </c>
      <c r="D2816" s="378" t="s">
        <v>5747</v>
      </c>
      <c r="E2816" s="379">
        <v>18480</v>
      </c>
      <c r="F2816" s="377" t="s">
        <v>5748</v>
      </c>
      <c r="G2816" s="380" t="s">
        <v>911</v>
      </c>
      <c r="H2816" s="384">
        <v>44722</v>
      </c>
      <c r="I2816" s="394">
        <v>44737</v>
      </c>
      <c r="J2816" s="380" t="s">
        <v>5726</v>
      </c>
      <c r="K2816" s="453"/>
      <c r="L2816" s="453"/>
      <c r="M2816" s="453"/>
      <c r="N2816" s="453"/>
      <c r="O2816" s="453"/>
      <c r="P2816" s="453"/>
      <c r="Q2816" s="453"/>
      <c r="R2816" s="453"/>
      <c r="S2816" s="453"/>
      <c r="T2816" s="453"/>
      <c r="U2816" s="453"/>
      <c r="V2816" s="453"/>
      <c r="W2816" s="453"/>
      <c r="X2816" s="453"/>
      <c r="Y2816" s="453"/>
      <c r="Z2816" s="453"/>
    </row>
    <row r="2817" spans="1:26" s="383" customFormat="1" ht="60" x14ac:dyDescent="0.25">
      <c r="A2817" s="377" t="s">
        <v>5738</v>
      </c>
      <c r="B2817" s="377" t="s">
        <v>5634</v>
      </c>
      <c r="C2817" s="380" t="s">
        <v>776</v>
      </c>
      <c r="D2817" s="378" t="s">
        <v>5749</v>
      </c>
      <c r="E2817" s="379">
        <v>21082.99</v>
      </c>
      <c r="F2817" s="377" t="s">
        <v>5750</v>
      </c>
      <c r="G2817" s="380" t="s">
        <v>911</v>
      </c>
      <c r="H2817" s="384">
        <v>44722</v>
      </c>
      <c r="I2817" s="394">
        <v>44732</v>
      </c>
      <c r="J2817" s="380"/>
      <c r="K2817" s="453"/>
      <c r="L2817" s="453"/>
      <c r="M2817" s="453"/>
      <c r="N2817" s="453"/>
      <c r="O2817" s="453"/>
      <c r="P2817" s="453"/>
      <c r="Q2817" s="453"/>
      <c r="R2817" s="453"/>
      <c r="S2817" s="453"/>
      <c r="T2817" s="453"/>
      <c r="U2817" s="453"/>
      <c r="V2817" s="453"/>
      <c r="W2817" s="453"/>
      <c r="X2817" s="453"/>
      <c r="Y2817" s="453"/>
      <c r="Z2817" s="453"/>
    </row>
    <row r="2818" spans="1:26" s="383" customFormat="1" ht="36" x14ac:dyDescent="0.25">
      <c r="A2818" s="377" t="s">
        <v>5751</v>
      </c>
      <c r="B2818" s="377" t="s">
        <v>5634</v>
      </c>
      <c r="C2818" s="380" t="s">
        <v>776</v>
      </c>
      <c r="D2818" s="378" t="s">
        <v>5752</v>
      </c>
      <c r="E2818" s="379">
        <v>24081.63</v>
      </c>
      <c r="F2818" s="377" t="s">
        <v>5714</v>
      </c>
      <c r="G2818" s="380" t="s">
        <v>911</v>
      </c>
      <c r="H2818" s="384">
        <v>44722</v>
      </c>
      <c r="I2818" s="394"/>
      <c r="J2818" s="380"/>
      <c r="K2818" s="453"/>
      <c r="L2818" s="453"/>
      <c r="M2818" s="453"/>
      <c r="N2818" s="453"/>
      <c r="O2818" s="453"/>
      <c r="P2818" s="453"/>
      <c r="Q2818" s="453"/>
      <c r="R2818" s="453"/>
      <c r="S2818" s="453"/>
      <c r="T2818" s="453"/>
      <c r="U2818" s="453"/>
      <c r="V2818" s="453"/>
      <c r="W2818" s="453"/>
      <c r="X2818" s="453"/>
      <c r="Y2818" s="453"/>
      <c r="Z2818" s="453"/>
    </row>
    <row r="2819" spans="1:26" s="383" customFormat="1" ht="36" x14ac:dyDescent="0.25">
      <c r="A2819" s="377" t="s">
        <v>1368</v>
      </c>
      <c r="B2819" s="377" t="s">
        <v>5634</v>
      </c>
      <c r="C2819" s="380" t="s">
        <v>776</v>
      </c>
      <c r="D2819" s="378" t="s">
        <v>5753</v>
      </c>
      <c r="E2819" s="379">
        <v>26532.89</v>
      </c>
      <c r="F2819" s="377" t="s">
        <v>5754</v>
      </c>
      <c r="G2819" s="380" t="s">
        <v>911</v>
      </c>
      <c r="H2819" s="384">
        <v>44732</v>
      </c>
      <c r="I2819" s="394">
        <v>44751</v>
      </c>
      <c r="J2819" s="380"/>
      <c r="K2819" s="453"/>
      <c r="L2819" s="453"/>
      <c r="M2819" s="453"/>
      <c r="N2819" s="453"/>
      <c r="O2819" s="453"/>
      <c r="P2819" s="453"/>
      <c r="Q2819" s="453"/>
      <c r="R2819" s="453"/>
      <c r="S2819" s="453"/>
      <c r="T2819" s="453"/>
      <c r="U2819" s="453"/>
      <c r="V2819" s="453"/>
      <c r="W2819" s="453"/>
      <c r="X2819" s="453"/>
      <c r="Y2819" s="453"/>
      <c r="Z2819" s="453"/>
    </row>
    <row r="2820" spans="1:26" s="383" customFormat="1" ht="36" x14ac:dyDescent="0.25">
      <c r="A2820" s="377" t="s">
        <v>5755</v>
      </c>
      <c r="B2820" s="377" t="s">
        <v>1992</v>
      </c>
      <c r="C2820" s="380" t="s">
        <v>776</v>
      </c>
      <c r="D2820" s="378" t="s">
        <v>5756</v>
      </c>
      <c r="E2820" s="379">
        <v>36258</v>
      </c>
      <c r="F2820" s="377" t="s">
        <v>5757</v>
      </c>
      <c r="G2820" s="380" t="s">
        <v>911</v>
      </c>
      <c r="H2820" s="384">
        <v>44734</v>
      </c>
      <c r="I2820" s="394">
        <v>44742</v>
      </c>
      <c r="J2820" s="380"/>
      <c r="K2820" s="453"/>
      <c r="L2820" s="453"/>
      <c r="M2820" s="453"/>
      <c r="N2820" s="453"/>
      <c r="O2820" s="453"/>
      <c r="P2820" s="453"/>
      <c r="Q2820" s="453"/>
      <c r="R2820" s="453"/>
      <c r="S2820" s="453"/>
      <c r="T2820" s="453"/>
      <c r="U2820" s="453"/>
      <c r="V2820" s="453"/>
      <c r="W2820" s="453"/>
      <c r="X2820" s="453"/>
      <c r="Y2820" s="453"/>
      <c r="Z2820" s="453"/>
    </row>
    <row r="2821" spans="1:26" s="383" customFormat="1" ht="36" x14ac:dyDescent="0.25">
      <c r="A2821" s="377" t="s">
        <v>5758</v>
      </c>
      <c r="B2821" s="377" t="s">
        <v>1992</v>
      </c>
      <c r="C2821" s="380" t="s">
        <v>776</v>
      </c>
      <c r="D2821" s="378" t="s">
        <v>5759</v>
      </c>
      <c r="E2821" s="379">
        <v>27800</v>
      </c>
      <c r="F2821" s="377" t="s">
        <v>2976</v>
      </c>
      <c r="G2821" s="380" t="s">
        <v>911</v>
      </c>
      <c r="H2821" s="384">
        <v>44735</v>
      </c>
      <c r="I2821" s="394"/>
      <c r="J2821" s="380"/>
    </row>
    <row r="2822" spans="1:26" s="383" customFormat="1" ht="36" x14ac:dyDescent="0.25">
      <c r="A2822" s="377" t="s">
        <v>5760</v>
      </c>
      <c r="B2822" s="377" t="s">
        <v>1992</v>
      </c>
      <c r="C2822" s="380" t="s">
        <v>776</v>
      </c>
      <c r="D2822" s="378" t="s">
        <v>5761</v>
      </c>
      <c r="E2822" s="379">
        <v>22984.9</v>
      </c>
      <c r="F2822" s="377" t="s">
        <v>3038</v>
      </c>
      <c r="G2822" s="380" t="s">
        <v>911</v>
      </c>
      <c r="H2822" s="384">
        <v>44736</v>
      </c>
      <c r="I2822" s="394"/>
      <c r="J2822" s="380"/>
    </row>
    <row r="2823" spans="1:26" s="383" customFormat="1" ht="36" x14ac:dyDescent="0.25">
      <c r="A2823" s="377" t="s">
        <v>5762</v>
      </c>
      <c r="B2823" s="377" t="s">
        <v>1992</v>
      </c>
      <c r="C2823" s="380" t="s">
        <v>776</v>
      </c>
      <c r="D2823" s="378" t="s">
        <v>5763</v>
      </c>
      <c r="E2823" s="379">
        <v>23790</v>
      </c>
      <c r="F2823" s="377" t="s">
        <v>5694</v>
      </c>
      <c r="G2823" s="380" t="s">
        <v>911</v>
      </c>
      <c r="H2823" s="384">
        <v>44736</v>
      </c>
      <c r="I2823" s="394"/>
      <c r="J2823" s="380"/>
    </row>
    <row r="2824" spans="1:26" s="383" customFormat="1" ht="36" x14ac:dyDescent="0.25">
      <c r="A2824" s="377" t="s">
        <v>5738</v>
      </c>
      <c r="B2824" s="377" t="s">
        <v>5634</v>
      </c>
      <c r="C2824" s="380" t="s">
        <v>776</v>
      </c>
      <c r="D2824" s="378" t="s">
        <v>5764</v>
      </c>
      <c r="E2824" s="379">
        <v>21205.59</v>
      </c>
      <c r="F2824" s="377" t="s">
        <v>5757</v>
      </c>
      <c r="G2824" s="380" t="s">
        <v>911</v>
      </c>
      <c r="H2824" s="384">
        <v>44739</v>
      </c>
      <c r="I2824" s="394">
        <v>44746</v>
      </c>
      <c r="J2824" s="380"/>
    </row>
    <row r="2825" spans="1:26" s="383" customFormat="1" ht="60" x14ac:dyDescent="0.25">
      <c r="A2825" s="377" t="s">
        <v>5765</v>
      </c>
      <c r="B2825" s="377" t="s">
        <v>455</v>
      </c>
      <c r="C2825" s="380" t="s">
        <v>776</v>
      </c>
      <c r="D2825" s="378" t="s">
        <v>5766</v>
      </c>
      <c r="E2825" s="379">
        <v>303747</v>
      </c>
      <c r="F2825" s="377" t="s">
        <v>5767</v>
      </c>
      <c r="G2825" s="380" t="s">
        <v>911</v>
      </c>
      <c r="H2825" s="384">
        <v>44742</v>
      </c>
      <c r="I2825" s="394">
        <v>44748</v>
      </c>
      <c r="J2825" s="380"/>
    </row>
    <row r="2826" spans="1:26" s="383" customFormat="1" ht="36" x14ac:dyDescent="0.25">
      <c r="A2826" s="377" t="s">
        <v>5768</v>
      </c>
      <c r="B2826" s="377" t="s">
        <v>5634</v>
      </c>
      <c r="C2826" s="380" t="s">
        <v>776</v>
      </c>
      <c r="D2826" s="378" t="s">
        <v>5769</v>
      </c>
      <c r="E2826" s="379">
        <v>48760.95</v>
      </c>
      <c r="F2826" s="377" t="s">
        <v>5770</v>
      </c>
      <c r="G2826" s="380" t="s">
        <v>911</v>
      </c>
      <c r="H2826" s="384">
        <v>44743</v>
      </c>
      <c r="I2826" s="394">
        <v>44747</v>
      </c>
      <c r="J2826" s="380"/>
    </row>
    <row r="2827" spans="1:26" s="383" customFormat="1" ht="24" x14ac:dyDescent="0.25">
      <c r="A2827" s="377" t="s">
        <v>5771</v>
      </c>
      <c r="B2827" s="377" t="s">
        <v>1992</v>
      </c>
      <c r="C2827" s="380" t="s">
        <v>776</v>
      </c>
      <c r="D2827" s="378" t="s">
        <v>5772</v>
      </c>
      <c r="E2827" s="379">
        <v>20400</v>
      </c>
      <c r="F2827" s="377" t="s">
        <v>5686</v>
      </c>
      <c r="G2827" s="380" t="s">
        <v>911</v>
      </c>
      <c r="H2827" s="384">
        <v>44742</v>
      </c>
      <c r="I2827" s="394"/>
      <c r="J2827" s="380"/>
    </row>
    <row r="2828" spans="1:26" s="383" customFormat="1" ht="24" x14ac:dyDescent="0.25">
      <c r="A2828" s="377" t="s">
        <v>5670</v>
      </c>
      <c r="B2828" s="377" t="s">
        <v>5634</v>
      </c>
      <c r="C2828" s="380" t="s">
        <v>776</v>
      </c>
      <c r="D2828" s="378" t="s">
        <v>5773</v>
      </c>
      <c r="E2828" s="379">
        <v>26725.82</v>
      </c>
      <c r="F2828" s="377" t="s">
        <v>5686</v>
      </c>
      <c r="G2828" s="380" t="s">
        <v>911</v>
      </c>
      <c r="H2828" s="384">
        <v>44742</v>
      </c>
      <c r="I2828" s="394"/>
      <c r="J2828" s="380" t="s">
        <v>4818</v>
      </c>
    </row>
    <row r="2829" spans="1:26" s="383" customFormat="1" ht="60" x14ac:dyDescent="0.25">
      <c r="A2829" s="377" t="s">
        <v>5774</v>
      </c>
      <c r="B2829" s="377" t="s">
        <v>1992</v>
      </c>
      <c r="C2829" s="380" t="s">
        <v>776</v>
      </c>
      <c r="D2829" s="378" t="s">
        <v>5775</v>
      </c>
      <c r="E2829" s="379">
        <v>25210</v>
      </c>
      <c r="F2829" s="377" t="s">
        <v>5776</v>
      </c>
      <c r="G2829" s="380" t="s">
        <v>911</v>
      </c>
      <c r="H2829" s="384">
        <v>44742</v>
      </c>
      <c r="I2829" s="394"/>
      <c r="J2829" s="380" t="s">
        <v>5777</v>
      </c>
    </row>
    <row r="2830" spans="1:26" s="383" customFormat="1" ht="24" x14ac:dyDescent="0.25">
      <c r="A2830" s="377" t="s">
        <v>5778</v>
      </c>
      <c r="B2830" s="377" t="s">
        <v>1992</v>
      </c>
      <c r="C2830" s="380" t="s">
        <v>776</v>
      </c>
      <c r="D2830" s="378" t="s">
        <v>5779</v>
      </c>
      <c r="E2830" s="379">
        <v>30810</v>
      </c>
      <c r="F2830" s="377" t="s">
        <v>5780</v>
      </c>
      <c r="G2830" s="380" t="s">
        <v>911</v>
      </c>
      <c r="H2830" s="384">
        <v>44749</v>
      </c>
      <c r="I2830" s="394"/>
      <c r="J2830" s="380"/>
    </row>
    <row r="2831" spans="1:26" s="383" customFormat="1" ht="36" x14ac:dyDescent="0.25">
      <c r="A2831" s="377" t="s">
        <v>5781</v>
      </c>
      <c r="B2831" s="377" t="s">
        <v>775</v>
      </c>
      <c r="C2831" s="380" t="s">
        <v>776</v>
      </c>
      <c r="D2831" s="378" t="s">
        <v>5782</v>
      </c>
      <c r="E2831" s="379">
        <v>75000</v>
      </c>
      <c r="F2831" s="377" t="s">
        <v>5757</v>
      </c>
      <c r="G2831" s="380" t="s">
        <v>911</v>
      </c>
      <c r="H2831" s="384">
        <v>44747</v>
      </c>
      <c r="I2831" s="394">
        <v>44753</v>
      </c>
      <c r="J2831" s="380"/>
    </row>
    <row r="2832" spans="1:26" s="383" customFormat="1" ht="24" x14ac:dyDescent="0.25">
      <c r="A2832" s="377" t="s">
        <v>5783</v>
      </c>
      <c r="B2832" s="377" t="s">
        <v>1992</v>
      </c>
      <c r="C2832" s="380" t="s">
        <v>776</v>
      </c>
      <c r="D2832" s="378" t="s">
        <v>5784</v>
      </c>
      <c r="E2832" s="379">
        <v>33000</v>
      </c>
      <c r="F2832" s="377" t="s">
        <v>2469</v>
      </c>
      <c r="G2832" s="380" t="s">
        <v>911</v>
      </c>
      <c r="H2832" s="384">
        <v>44721</v>
      </c>
      <c r="I2832" s="394">
        <v>44731</v>
      </c>
      <c r="J2832" s="380"/>
    </row>
    <row r="2833" spans="1:10" s="383" customFormat="1" ht="24" x14ac:dyDescent="0.25">
      <c r="A2833" s="377" t="s">
        <v>5785</v>
      </c>
      <c r="B2833" s="377" t="s">
        <v>1992</v>
      </c>
      <c r="C2833" s="380" t="s">
        <v>776</v>
      </c>
      <c r="D2833" s="378" t="s">
        <v>5786</v>
      </c>
      <c r="E2833" s="379">
        <v>24840</v>
      </c>
      <c r="F2833" s="377" t="s">
        <v>5666</v>
      </c>
      <c r="G2833" s="380" t="s">
        <v>911</v>
      </c>
      <c r="H2833" s="384">
        <v>44754</v>
      </c>
      <c r="I2833" s="394">
        <v>44760</v>
      </c>
      <c r="J2833" s="380"/>
    </row>
    <row r="2834" spans="1:10" s="383" customFormat="1" ht="24" x14ac:dyDescent="0.25">
      <c r="A2834" s="377" t="s">
        <v>5787</v>
      </c>
      <c r="B2834" s="377" t="s">
        <v>1992</v>
      </c>
      <c r="C2834" s="380" t="s">
        <v>776</v>
      </c>
      <c r="D2834" s="378" t="s">
        <v>5788</v>
      </c>
      <c r="E2834" s="379">
        <v>23485</v>
      </c>
      <c r="F2834" s="377" t="s">
        <v>3279</v>
      </c>
      <c r="G2834" s="380" t="s">
        <v>911</v>
      </c>
      <c r="H2834" s="384">
        <v>44755</v>
      </c>
      <c r="I2834" s="394"/>
      <c r="J2834" s="380"/>
    </row>
    <row r="2835" spans="1:10" s="383" customFormat="1" ht="24" x14ac:dyDescent="0.25">
      <c r="A2835" s="377" t="s">
        <v>5789</v>
      </c>
      <c r="B2835" s="377" t="s">
        <v>455</v>
      </c>
      <c r="C2835" s="380" t="s">
        <v>776</v>
      </c>
      <c r="D2835" s="378" t="s">
        <v>5790</v>
      </c>
      <c r="E2835" s="379">
        <v>250000</v>
      </c>
      <c r="F2835" s="377" t="s">
        <v>5791</v>
      </c>
      <c r="G2835" s="380" t="s">
        <v>911</v>
      </c>
      <c r="H2835" s="384">
        <v>44762</v>
      </c>
      <c r="I2835" s="394">
        <v>44769</v>
      </c>
      <c r="J2835" s="380"/>
    </row>
    <row r="2836" spans="1:10" s="383" customFormat="1" ht="48" x14ac:dyDescent="0.25">
      <c r="A2836" s="377" t="s">
        <v>5792</v>
      </c>
      <c r="B2836" s="377" t="s">
        <v>1992</v>
      </c>
      <c r="C2836" s="380" t="s">
        <v>776</v>
      </c>
      <c r="D2836" s="378" t="s">
        <v>5793</v>
      </c>
      <c r="E2836" s="379">
        <v>39840</v>
      </c>
      <c r="F2836" s="377" t="s">
        <v>5794</v>
      </c>
      <c r="G2836" s="380" t="s">
        <v>911</v>
      </c>
      <c r="H2836" s="384">
        <v>44763</v>
      </c>
      <c r="I2836" s="394"/>
      <c r="J2836" s="380"/>
    </row>
    <row r="2837" spans="1:10" s="383" customFormat="1" ht="24" x14ac:dyDescent="0.25">
      <c r="A2837" s="377" t="s">
        <v>5795</v>
      </c>
      <c r="B2837" s="377" t="s">
        <v>5634</v>
      </c>
      <c r="C2837" s="380" t="s">
        <v>776</v>
      </c>
      <c r="D2837" s="378" t="s">
        <v>5796</v>
      </c>
      <c r="E2837" s="379">
        <v>21363.78</v>
      </c>
      <c r="F2837" s="377" t="s">
        <v>5780</v>
      </c>
      <c r="G2837" s="380" t="s">
        <v>911</v>
      </c>
      <c r="H2837" s="384">
        <v>44764</v>
      </c>
      <c r="I2837" s="394"/>
      <c r="J2837" s="380"/>
    </row>
    <row r="2838" spans="1:10" s="383" customFormat="1" ht="36" x14ac:dyDescent="0.25">
      <c r="A2838" s="377" t="s">
        <v>5709</v>
      </c>
      <c r="B2838" s="377" t="s">
        <v>455</v>
      </c>
      <c r="C2838" s="380" t="s">
        <v>776</v>
      </c>
      <c r="D2838" s="378" t="s">
        <v>5710</v>
      </c>
      <c r="E2838" s="379">
        <v>18524.13</v>
      </c>
      <c r="F2838" s="377" t="s">
        <v>5797</v>
      </c>
      <c r="G2838" s="380"/>
      <c r="H2838" s="384">
        <v>44768</v>
      </c>
      <c r="I2838" s="394">
        <v>44778</v>
      </c>
      <c r="J2838" s="380"/>
    </row>
    <row r="2839" spans="1:10" s="383" customFormat="1" ht="36" x14ac:dyDescent="0.25">
      <c r="A2839" s="377" t="s">
        <v>5670</v>
      </c>
      <c r="B2839" s="377" t="s">
        <v>5634</v>
      </c>
      <c r="C2839" s="380" t="s">
        <v>776</v>
      </c>
      <c r="D2839" s="378" t="s">
        <v>5798</v>
      </c>
      <c r="E2839" s="379">
        <v>18158.89</v>
      </c>
      <c r="F2839" s="377" t="s">
        <v>5799</v>
      </c>
      <c r="G2839" s="380" t="s">
        <v>4261</v>
      </c>
      <c r="H2839" s="384">
        <v>44774</v>
      </c>
      <c r="I2839" s="394"/>
      <c r="J2839" s="380"/>
    </row>
    <row r="2840" spans="1:10" s="383" customFormat="1" ht="36" x14ac:dyDescent="0.25">
      <c r="A2840" s="377" t="s">
        <v>5800</v>
      </c>
      <c r="B2840" s="377" t="s">
        <v>455</v>
      </c>
      <c r="C2840" s="380" t="s">
        <v>776</v>
      </c>
      <c r="D2840" s="378" t="s">
        <v>5801</v>
      </c>
      <c r="E2840" s="379">
        <v>69697.600000000006</v>
      </c>
      <c r="F2840" s="377" t="s">
        <v>5802</v>
      </c>
      <c r="G2840" s="380" t="s">
        <v>4261</v>
      </c>
      <c r="H2840" s="384">
        <v>44774</v>
      </c>
      <c r="I2840" s="394"/>
      <c r="J2840" s="380"/>
    </row>
    <row r="2841" spans="1:10" s="383" customFormat="1" ht="36" x14ac:dyDescent="0.25">
      <c r="A2841" s="377" t="s">
        <v>1368</v>
      </c>
      <c r="B2841" s="377" t="s">
        <v>5634</v>
      </c>
      <c r="C2841" s="380" t="s">
        <v>776</v>
      </c>
      <c r="D2841" s="378" t="s">
        <v>5803</v>
      </c>
      <c r="E2841" s="379">
        <v>51524.94</v>
      </c>
      <c r="F2841" s="377" t="s">
        <v>5612</v>
      </c>
      <c r="G2841" s="380" t="s">
        <v>4261</v>
      </c>
      <c r="H2841" s="384">
        <v>44777</v>
      </c>
      <c r="I2841" s="394"/>
      <c r="J2841" s="380"/>
    </row>
    <row r="2842" spans="1:10" s="383" customFormat="1" ht="24" x14ac:dyDescent="0.25">
      <c r="A2842" s="377" t="s">
        <v>5804</v>
      </c>
      <c r="B2842" s="377" t="s">
        <v>455</v>
      </c>
      <c r="C2842" s="380" t="s">
        <v>776</v>
      </c>
      <c r="D2842" s="378" t="s">
        <v>5805</v>
      </c>
      <c r="E2842" s="379">
        <v>380000</v>
      </c>
      <c r="F2842" s="377" t="s">
        <v>3283</v>
      </c>
      <c r="G2842" s="380" t="s">
        <v>4818</v>
      </c>
      <c r="H2842" s="384">
        <v>44774</v>
      </c>
      <c r="I2842" s="394">
        <v>44794</v>
      </c>
      <c r="J2842" s="380"/>
    </row>
    <row r="2843" spans="1:10" s="383" customFormat="1" ht="24" x14ac:dyDescent="0.25">
      <c r="A2843" s="377" t="s">
        <v>5806</v>
      </c>
      <c r="B2843" s="377" t="s">
        <v>455</v>
      </c>
      <c r="C2843" s="380" t="s">
        <v>776</v>
      </c>
      <c r="D2843" s="378" t="s">
        <v>5807</v>
      </c>
      <c r="E2843" s="379">
        <v>99084</v>
      </c>
      <c r="F2843" s="377" t="s">
        <v>5704</v>
      </c>
      <c r="G2843" s="380" t="s">
        <v>4261</v>
      </c>
      <c r="H2843" s="384">
        <v>44783</v>
      </c>
      <c r="I2843" s="394"/>
      <c r="J2843" s="380"/>
    </row>
    <row r="2844" spans="1:10" s="383" customFormat="1" ht="36" x14ac:dyDescent="0.25">
      <c r="A2844" s="377" t="s">
        <v>5808</v>
      </c>
      <c r="B2844" s="377" t="s">
        <v>1992</v>
      </c>
      <c r="C2844" s="380" t="s">
        <v>776</v>
      </c>
      <c r="D2844" s="378" t="s">
        <v>5809</v>
      </c>
      <c r="E2844" s="379">
        <v>38091</v>
      </c>
      <c r="F2844" s="377" t="s">
        <v>5810</v>
      </c>
      <c r="G2844" s="380" t="s">
        <v>4261</v>
      </c>
      <c r="H2844" s="384">
        <v>44784</v>
      </c>
      <c r="I2844" s="394">
        <v>44795</v>
      </c>
      <c r="J2844" s="380"/>
    </row>
    <row r="2845" spans="1:10" s="383" customFormat="1" ht="36" x14ac:dyDescent="0.25">
      <c r="A2845" s="377" t="s">
        <v>5811</v>
      </c>
      <c r="B2845" s="377" t="s">
        <v>1992</v>
      </c>
      <c r="C2845" s="380" t="s">
        <v>776</v>
      </c>
      <c r="D2845" s="378" t="s">
        <v>5812</v>
      </c>
      <c r="E2845" s="379">
        <v>19982</v>
      </c>
      <c r="F2845" s="377" t="s">
        <v>5729</v>
      </c>
      <c r="G2845" s="380" t="s">
        <v>4818</v>
      </c>
      <c r="H2845" s="384"/>
      <c r="I2845" s="394"/>
      <c r="J2845" s="380"/>
    </row>
    <row r="2846" spans="1:10" s="383" customFormat="1" ht="24" x14ac:dyDescent="0.25">
      <c r="A2846" s="377" t="s">
        <v>5813</v>
      </c>
      <c r="B2846" s="377" t="s">
        <v>1992</v>
      </c>
      <c r="C2846" s="380" t="s">
        <v>776</v>
      </c>
      <c r="D2846" s="378" t="s">
        <v>5814</v>
      </c>
      <c r="E2846" s="379">
        <v>31600</v>
      </c>
      <c r="F2846" s="377" t="s">
        <v>5815</v>
      </c>
      <c r="G2846" s="380" t="s">
        <v>4261</v>
      </c>
      <c r="H2846" s="384">
        <v>44788</v>
      </c>
      <c r="I2846" s="394">
        <v>44795</v>
      </c>
      <c r="J2846" s="380"/>
    </row>
    <row r="2847" spans="1:10" s="383" customFormat="1" ht="24" x14ac:dyDescent="0.25">
      <c r="A2847" s="377" t="s">
        <v>5816</v>
      </c>
      <c r="B2847" s="377" t="s">
        <v>1992</v>
      </c>
      <c r="C2847" s="380" t="s">
        <v>776</v>
      </c>
      <c r="D2847" s="378" t="s">
        <v>5817</v>
      </c>
      <c r="E2847" s="379">
        <v>41100</v>
      </c>
      <c r="F2847" s="377" t="s">
        <v>5818</v>
      </c>
      <c r="G2847" s="380"/>
      <c r="H2847" s="384">
        <v>44791</v>
      </c>
      <c r="I2847" s="394">
        <v>44836</v>
      </c>
      <c r="J2847" s="380"/>
    </row>
    <row r="2848" spans="1:10" s="383" customFormat="1" ht="36" x14ac:dyDescent="0.25">
      <c r="A2848" s="377" t="s">
        <v>5819</v>
      </c>
      <c r="B2848" s="377" t="s">
        <v>1992</v>
      </c>
      <c r="C2848" s="380" t="s">
        <v>776</v>
      </c>
      <c r="D2848" s="378" t="s">
        <v>5820</v>
      </c>
      <c r="E2848" s="379">
        <v>20000</v>
      </c>
      <c r="F2848" s="377" t="s">
        <v>5821</v>
      </c>
      <c r="G2848" s="380" t="s">
        <v>4261</v>
      </c>
      <c r="H2848" s="384">
        <v>44797</v>
      </c>
      <c r="I2848" s="394">
        <v>44809</v>
      </c>
      <c r="J2848" s="380"/>
    </row>
    <row r="2849" spans="1:10" s="383" customFormat="1" ht="24" x14ac:dyDescent="0.25">
      <c r="A2849" s="377" t="s">
        <v>5822</v>
      </c>
      <c r="B2849" s="377" t="s">
        <v>1992</v>
      </c>
      <c r="C2849" s="380" t="s">
        <v>776</v>
      </c>
      <c r="D2849" s="378" t="s">
        <v>5823</v>
      </c>
      <c r="E2849" s="379">
        <v>40617</v>
      </c>
      <c r="F2849" s="377" t="s">
        <v>5306</v>
      </c>
      <c r="G2849" s="380" t="s">
        <v>4818</v>
      </c>
      <c r="H2849" s="384">
        <v>44781</v>
      </c>
      <c r="I2849" s="394">
        <v>44816</v>
      </c>
      <c r="J2849" s="380"/>
    </row>
    <row r="2850" spans="1:10" s="383" customFormat="1" ht="36" x14ac:dyDescent="0.25">
      <c r="A2850" s="377" t="s">
        <v>5824</v>
      </c>
      <c r="B2850" s="377" t="s">
        <v>1992</v>
      </c>
      <c r="C2850" s="380" t="s">
        <v>776</v>
      </c>
      <c r="D2850" s="378" t="s">
        <v>5825</v>
      </c>
      <c r="E2850" s="379">
        <v>20575.88</v>
      </c>
      <c r="F2850" s="377" t="s">
        <v>5826</v>
      </c>
      <c r="G2850" s="380" t="s">
        <v>4818</v>
      </c>
      <c r="H2850" s="384">
        <v>44797</v>
      </c>
      <c r="I2850" s="394">
        <v>44807</v>
      </c>
      <c r="J2850" s="380"/>
    </row>
    <row r="2851" spans="1:10" s="383" customFormat="1" ht="36" x14ac:dyDescent="0.25">
      <c r="A2851" s="377" t="s">
        <v>5824</v>
      </c>
      <c r="B2851" s="377" t="s">
        <v>1992</v>
      </c>
      <c r="C2851" s="380" t="s">
        <v>776</v>
      </c>
      <c r="D2851" s="378" t="s">
        <v>5827</v>
      </c>
      <c r="E2851" s="379">
        <v>29152.799999999999</v>
      </c>
      <c r="F2851" s="377" t="s">
        <v>5828</v>
      </c>
      <c r="G2851" s="380" t="s">
        <v>4261</v>
      </c>
      <c r="H2851" s="384">
        <v>44797</v>
      </c>
      <c r="I2851" s="394"/>
      <c r="J2851" s="380"/>
    </row>
    <row r="2852" spans="1:10" s="383" customFormat="1" ht="36" x14ac:dyDescent="0.25">
      <c r="A2852" s="377" t="s">
        <v>5829</v>
      </c>
      <c r="B2852" s="377" t="s">
        <v>1992</v>
      </c>
      <c r="C2852" s="380" t="s">
        <v>776</v>
      </c>
      <c r="D2852" s="378" t="s">
        <v>5830</v>
      </c>
      <c r="E2852" s="379">
        <v>36458</v>
      </c>
      <c r="F2852" s="377" t="s">
        <v>5831</v>
      </c>
      <c r="G2852" s="380" t="s">
        <v>4261</v>
      </c>
      <c r="H2852" s="384">
        <v>44797</v>
      </c>
      <c r="I2852" s="382"/>
      <c r="J2852" s="380"/>
    </row>
    <row r="2853" spans="1:10" s="383" customFormat="1" ht="36" x14ac:dyDescent="0.25">
      <c r="A2853" s="377" t="s">
        <v>5832</v>
      </c>
      <c r="B2853" s="377" t="s">
        <v>1992</v>
      </c>
      <c r="C2853" s="380" t="s">
        <v>776</v>
      </c>
      <c r="D2853" s="378" t="s">
        <v>5833</v>
      </c>
      <c r="E2853" s="379">
        <v>41390</v>
      </c>
      <c r="F2853" s="377" t="s">
        <v>5834</v>
      </c>
      <c r="G2853" s="380" t="s">
        <v>4261</v>
      </c>
      <c r="H2853" s="384">
        <v>44797</v>
      </c>
      <c r="I2853" s="382"/>
      <c r="J2853" s="380"/>
    </row>
    <row r="2854" spans="1:10" s="383" customFormat="1" ht="24" x14ac:dyDescent="0.25">
      <c r="A2854" s="377" t="s">
        <v>5835</v>
      </c>
      <c r="B2854" s="377" t="s">
        <v>1992</v>
      </c>
      <c r="C2854" s="380" t="s">
        <v>776</v>
      </c>
      <c r="D2854" s="378" t="s">
        <v>5836</v>
      </c>
      <c r="E2854" s="379">
        <v>22370</v>
      </c>
      <c r="F2854" s="377" t="s">
        <v>5704</v>
      </c>
      <c r="G2854" s="380" t="s">
        <v>4261</v>
      </c>
      <c r="H2854" s="384">
        <v>44799</v>
      </c>
      <c r="I2854" s="382"/>
      <c r="J2854" s="380"/>
    </row>
    <row r="2855" spans="1:10" s="383" customFormat="1" ht="24" x14ac:dyDescent="0.25">
      <c r="A2855" s="377" t="s">
        <v>5837</v>
      </c>
      <c r="B2855" s="377" t="s">
        <v>449</v>
      </c>
      <c r="C2855" s="380" t="s">
        <v>776</v>
      </c>
      <c r="D2855" s="378" t="s">
        <v>5838</v>
      </c>
      <c r="E2855" s="379">
        <v>850000</v>
      </c>
      <c r="F2855" s="377" t="s">
        <v>2469</v>
      </c>
      <c r="G2855" s="380" t="s">
        <v>4261</v>
      </c>
      <c r="H2855" s="384">
        <v>44799</v>
      </c>
      <c r="I2855" s="382"/>
      <c r="J2855" s="380"/>
    </row>
    <row r="2856" spans="1:10" s="383" customFormat="1" ht="36" x14ac:dyDescent="0.25">
      <c r="A2856" s="377" t="s">
        <v>5839</v>
      </c>
      <c r="B2856" s="377" t="s">
        <v>5634</v>
      </c>
      <c r="C2856" s="380" t="s">
        <v>776</v>
      </c>
      <c r="D2856" s="378" t="s">
        <v>5840</v>
      </c>
      <c r="E2856" s="379">
        <v>33682.79</v>
      </c>
      <c r="F2856" s="377" t="s">
        <v>5841</v>
      </c>
      <c r="G2856" s="380" t="s">
        <v>4261</v>
      </c>
      <c r="H2856" s="384">
        <v>44802</v>
      </c>
      <c r="I2856" s="382"/>
      <c r="J2856" s="380"/>
    </row>
    <row r="2857" spans="1:10" s="383" customFormat="1" ht="24" x14ac:dyDescent="0.25">
      <c r="A2857" s="377" t="s">
        <v>5842</v>
      </c>
      <c r="B2857" s="377"/>
      <c r="C2857" s="380"/>
      <c r="D2857" s="378"/>
      <c r="E2857" s="379"/>
      <c r="F2857" s="377" t="s">
        <v>3279</v>
      </c>
      <c r="G2857" s="380" t="s">
        <v>911</v>
      </c>
      <c r="H2857" s="384">
        <v>44804</v>
      </c>
      <c r="I2857" s="382"/>
      <c r="J2857" s="380"/>
    </row>
    <row r="2858" spans="1:10" s="383" customFormat="1" ht="48" x14ac:dyDescent="0.25">
      <c r="A2858" s="377" t="s">
        <v>2445</v>
      </c>
      <c r="B2858" s="377" t="s">
        <v>1992</v>
      </c>
      <c r="C2858" s="380" t="s">
        <v>776</v>
      </c>
      <c r="D2858" s="378" t="s">
        <v>5843</v>
      </c>
      <c r="E2858" s="379">
        <v>932844</v>
      </c>
      <c r="F2858" s="377" t="s">
        <v>5844</v>
      </c>
      <c r="G2858" s="380" t="s">
        <v>911</v>
      </c>
      <c r="H2858" s="384">
        <v>44804</v>
      </c>
      <c r="I2858" s="394"/>
      <c r="J2858" s="380"/>
    </row>
    <row r="2859" spans="1:10" s="383" customFormat="1" ht="36" x14ac:dyDescent="0.25">
      <c r="A2859" s="377" t="s">
        <v>2445</v>
      </c>
      <c r="B2859" s="377" t="s">
        <v>1992</v>
      </c>
      <c r="C2859" s="380" t="s">
        <v>776</v>
      </c>
      <c r="D2859" s="378" t="s">
        <v>5845</v>
      </c>
      <c r="E2859" s="379">
        <v>220174</v>
      </c>
      <c r="F2859" s="377" t="s">
        <v>5683</v>
      </c>
      <c r="G2859" s="380" t="s">
        <v>4261</v>
      </c>
      <c r="H2859" s="384">
        <v>44804</v>
      </c>
      <c r="I2859" s="394"/>
      <c r="J2859" s="380"/>
    </row>
    <row r="2860" spans="1:10" s="383" customFormat="1" ht="24" x14ac:dyDescent="0.25">
      <c r="A2860" s="377" t="s">
        <v>5846</v>
      </c>
      <c r="B2860" s="377" t="s">
        <v>1992</v>
      </c>
      <c r="C2860" s="380" t="s">
        <v>776</v>
      </c>
      <c r="D2860" s="378" t="s">
        <v>5847</v>
      </c>
      <c r="E2860" s="379">
        <v>100000</v>
      </c>
      <c r="F2860" s="377" t="s">
        <v>5848</v>
      </c>
      <c r="G2860" s="380" t="s">
        <v>4261</v>
      </c>
      <c r="H2860" s="384">
        <v>44806</v>
      </c>
      <c r="I2860" s="394"/>
      <c r="J2860" s="380"/>
    </row>
    <row r="2861" spans="1:10" s="383" customFormat="1" ht="36" x14ac:dyDescent="0.25">
      <c r="A2861" s="377" t="s">
        <v>5846</v>
      </c>
      <c r="B2861" s="377" t="s">
        <v>1992</v>
      </c>
      <c r="C2861" s="380" t="s">
        <v>776</v>
      </c>
      <c r="D2861" s="378" t="s">
        <v>5849</v>
      </c>
      <c r="E2861" s="379">
        <v>300000</v>
      </c>
      <c r="F2861" s="377" t="s">
        <v>5632</v>
      </c>
      <c r="G2861" s="380" t="s">
        <v>4261</v>
      </c>
      <c r="H2861" s="384">
        <v>44809</v>
      </c>
      <c r="I2861" s="394"/>
      <c r="J2861" s="380"/>
    </row>
    <row r="2862" spans="1:10" s="383" customFormat="1" ht="24" x14ac:dyDescent="0.25">
      <c r="A2862" s="377" t="s">
        <v>5846</v>
      </c>
      <c r="B2862" s="377" t="s">
        <v>1992</v>
      </c>
      <c r="C2862" s="380" t="s">
        <v>776</v>
      </c>
      <c r="D2862" s="378" t="s">
        <v>5850</v>
      </c>
      <c r="E2862" s="379">
        <v>150000</v>
      </c>
      <c r="F2862" s="377" t="s">
        <v>5306</v>
      </c>
      <c r="G2862" s="380" t="s">
        <v>4818</v>
      </c>
      <c r="H2862" s="384">
        <v>44805</v>
      </c>
      <c r="I2862" s="394">
        <v>44815</v>
      </c>
      <c r="J2862" s="380"/>
    </row>
    <row r="2863" spans="1:10" s="383" customFormat="1" ht="24" x14ac:dyDescent="0.25">
      <c r="A2863" s="377" t="s">
        <v>2445</v>
      </c>
      <c r="B2863" s="377" t="s">
        <v>1992</v>
      </c>
      <c r="C2863" s="380" t="s">
        <v>776</v>
      </c>
      <c r="D2863" s="378" t="s">
        <v>5851</v>
      </c>
      <c r="E2863" s="379">
        <v>1262680</v>
      </c>
      <c r="F2863" s="377" t="s">
        <v>5852</v>
      </c>
      <c r="G2863" s="380" t="s">
        <v>4261</v>
      </c>
      <c r="H2863" s="384">
        <v>44811</v>
      </c>
      <c r="I2863" s="394"/>
      <c r="J2863" s="380"/>
    </row>
    <row r="2864" spans="1:10" s="383" customFormat="1" ht="24" x14ac:dyDescent="0.25">
      <c r="A2864" s="377" t="s">
        <v>2445</v>
      </c>
      <c r="B2864" s="377" t="s">
        <v>1992</v>
      </c>
      <c r="C2864" s="380" t="s">
        <v>776</v>
      </c>
      <c r="D2864" s="378" t="s">
        <v>5853</v>
      </c>
      <c r="E2864" s="379">
        <v>469000</v>
      </c>
      <c r="F2864" s="377"/>
      <c r="G2864" s="380"/>
      <c r="H2864" s="384"/>
      <c r="I2864" s="394"/>
      <c r="J2864" s="380"/>
    </row>
    <row r="2865" spans="1:10" s="383" customFormat="1" ht="72" x14ac:dyDescent="0.25">
      <c r="A2865" s="377" t="s">
        <v>5854</v>
      </c>
      <c r="B2865" s="377" t="s">
        <v>1992</v>
      </c>
      <c r="C2865" s="380" t="s">
        <v>776</v>
      </c>
      <c r="D2865" s="378" t="s">
        <v>5855</v>
      </c>
      <c r="E2865" s="379">
        <v>30000</v>
      </c>
      <c r="F2865" s="377" t="s">
        <v>3358</v>
      </c>
      <c r="G2865" s="380" t="s">
        <v>4261</v>
      </c>
      <c r="H2865" s="384">
        <v>44587</v>
      </c>
      <c r="I2865" s="394"/>
      <c r="J2865" s="380"/>
    </row>
    <row r="2866" spans="1:10" s="383" customFormat="1" ht="72" x14ac:dyDescent="0.25">
      <c r="A2866" s="377" t="s">
        <v>5854</v>
      </c>
      <c r="B2866" s="377" t="s">
        <v>1992</v>
      </c>
      <c r="C2866" s="380" t="s">
        <v>776</v>
      </c>
      <c r="D2866" s="378" t="s">
        <v>5856</v>
      </c>
      <c r="E2866" s="379">
        <v>30000</v>
      </c>
      <c r="F2866" s="377" t="s">
        <v>3358</v>
      </c>
      <c r="G2866" s="380" t="s">
        <v>4261</v>
      </c>
      <c r="H2866" s="384">
        <v>44587</v>
      </c>
      <c r="I2866" s="394"/>
      <c r="J2866" s="380"/>
    </row>
    <row r="2867" spans="1:10" s="383" customFormat="1" ht="24" x14ac:dyDescent="0.25">
      <c r="A2867" s="377" t="s">
        <v>5854</v>
      </c>
      <c r="B2867" s="377" t="s">
        <v>1992</v>
      </c>
      <c r="C2867" s="380" t="s">
        <v>776</v>
      </c>
      <c r="D2867" s="378" t="s">
        <v>5857</v>
      </c>
      <c r="E2867" s="379">
        <v>30000</v>
      </c>
      <c r="F2867" s="377" t="s">
        <v>3370</v>
      </c>
      <c r="G2867" s="380" t="s">
        <v>4261</v>
      </c>
      <c r="H2867" s="384">
        <v>44587</v>
      </c>
      <c r="I2867" s="394"/>
      <c r="J2867" s="380"/>
    </row>
    <row r="2868" spans="1:10" s="383" customFormat="1" ht="24" x14ac:dyDescent="0.25">
      <c r="A2868" s="377" t="s">
        <v>5854</v>
      </c>
      <c r="B2868" s="377" t="s">
        <v>1992</v>
      </c>
      <c r="C2868" s="380" t="s">
        <v>776</v>
      </c>
      <c r="D2868" s="378" t="s">
        <v>5858</v>
      </c>
      <c r="E2868" s="379">
        <v>30000</v>
      </c>
      <c r="F2868" s="377" t="s">
        <v>3370</v>
      </c>
      <c r="G2868" s="380" t="s">
        <v>4261</v>
      </c>
      <c r="H2868" s="384">
        <v>44587</v>
      </c>
      <c r="I2868" s="394"/>
      <c r="J2868" s="380"/>
    </row>
    <row r="2869" spans="1:10" s="383" customFormat="1" ht="24" x14ac:dyDescent="0.25">
      <c r="A2869" s="377" t="s">
        <v>5859</v>
      </c>
      <c r="B2869" s="377" t="s">
        <v>1992</v>
      </c>
      <c r="C2869" s="380" t="s">
        <v>776</v>
      </c>
      <c r="D2869" s="378" t="s">
        <v>5860</v>
      </c>
      <c r="E2869" s="379">
        <v>35000</v>
      </c>
      <c r="F2869" s="377" t="s">
        <v>3370</v>
      </c>
      <c r="G2869" s="380" t="s">
        <v>4261</v>
      </c>
      <c r="H2869" s="384">
        <v>44587</v>
      </c>
      <c r="I2869" s="394"/>
      <c r="J2869" s="380"/>
    </row>
    <row r="2870" spans="1:10" s="383" customFormat="1" ht="72" x14ac:dyDescent="0.25">
      <c r="A2870" s="377" t="s">
        <v>5861</v>
      </c>
      <c r="B2870" s="377" t="s">
        <v>1992</v>
      </c>
      <c r="C2870" s="380" t="s">
        <v>776</v>
      </c>
      <c r="D2870" s="378" t="s">
        <v>5862</v>
      </c>
      <c r="E2870" s="379">
        <v>35000</v>
      </c>
      <c r="F2870" s="377" t="s">
        <v>3358</v>
      </c>
      <c r="G2870" s="380" t="s">
        <v>4261</v>
      </c>
      <c r="H2870" s="384">
        <v>44587</v>
      </c>
      <c r="I2870" s="394"/>
      <c r="J2870" s="380"/>
    </row>
    <row r="2871" spans="1:10" s="383" customFormat="1" ht="72" x14ac:dyDescent="0.25">
      <c r="A2871" s="377" t="s">
        <v>5863</v>
      </c>
      <c r="B2871" s="377" t="s">
        <v>1992</v>
      </c>
      <c r="C2871" s="380" t="s">
        <v>776</v>
      </c>
      <c r="D2871" s="378" t="s">
        <v>5864</v>
      </c>
      <c r="E2871" s="379">
        <v>35000</v>
      </c>
      <c r="F2871" s="377" t="s">
        <v>3358</v>
      </c>
      <c r="G2871" s="380" t="s">
        <v>4261</v>
      </c>
      <c r="H2871" s="384">
        <v>44587</v>
      </c>
      <c r="I2871" s="394"/>
      <c r="J2871" s="380"/>
    </row>
    <row r="2872" spans="1:10" s="383" customFormat="1" ht="24" x14ac:dyDescent="0.25">
      <c r="A2872" s="377" t="s">
        <v>5865</v>
      </c>
      <c r="B2872" s="377" t="s">
        <v>1992</v>
      </c>
      <c r="C2872" s="380" t="s">
        <v>776</v>
      </c>
      <c r="D2872" s="378" t="s">
        <v>5866</v>
      </c>
      <c r="E2872" s="379">
        <v>30000</v>
      </c>
      <c r="F2872" s="377" t="s">
        <v>5867</v>
      </c>
      <c r="G2872" s="380" t="s">
        <v>4261</v>
      </c>
      <c r="H2872" s="384">
        <v>44596</v>
      </c>
      <c r="I2872" s="394"/>
      <c r="J2872" s="380"/>
    </row>
    <row r="2873" spans="1:10" s="383" customFormat="1" ht="36" x14ac:dyDescent="0.25">
      <c r="A2873" s="377" t="s">
        <v>5868</v>
      </c>
      <c r="B2873" s="377" t="s">
        <v>1992</v>
      </c>
      <c r="C2873" s="380" t="s">
        <v>776</v>
      </c>
      <c r="D2873" s="378" t="s">
        <v>5869</v>
      </c>
      <c r="E2873" s="379">
        <v>35000</v>
      </c>
      <c r="F2873" s="377" t="s">
        <v>5870</v>
      </c>
      <c r="G2873" s="380" t="s">
        <v>4261</v>
      </c>
      <c r="H2873" s="384">
        <v>44596</v>
      </c>
      <c r="I2873" s="394"/>
      <c r="J2873" s="380"/>
    </row>
    <row r="2874" spans="1:10" s="383" customFormat="1" ht="24" x14ac:dyDescent="0.25">
      <c r="A2874" s="377" t="s">
        <v>5871</v>
      </c>
      <c r="B2874" s="377" t="s">
        <v>1992</v>
      </c>
      <c r="C2874" s="380" t="s">
        <v>776</v>
      </c>
      <c r="D2874" s="378" t="s">
        <v>5872</v>
      </c>
      <c r="E2874" s="379">
        <v>35000</v>
      </c>
      <c r="F2874" s="377" t="s">
        <v>5873</v>
      </c>
      <c r="G2874" s="380" t="s">
        <v>4261</v>
      </c>
      <c r="H2874" s="384">
        <v>44596</v>
      </c>
      <c r="I2874" s="394"/>
      <c r="J2874" s="380"/>
    </row>
    <row r="2875" spans="1:10" s="383" customFormat="1" ht="36" x14ac:dyDescent="0.25">
      <c r="A2875" s="377" t="s">
        <v>5874</v>
      </c>
      <c r="B2875" s="377" t="s">
        <v>1992</v>
      </c>
      <c r="C2875" s="380" t="s">
        <v>776</v>
      </c>
      <c r="D2875" s="378" t="s">
        <v>5875</v>
      </c>
      <c r="E2875" s="379">
        <v>35000</v>
      </c>
      <c r="F2875" s="377" t="s">
        <v>5876</v>
      </c>
      <c r="G2875" s="380" t="s">
        <v>4261</v>
      </c>
      <c r="H2875" s="384">
        <v>44596</v>
      </c>
      <c r="I2875" s="394"/>
      <c r="J2875" s="380"/>
    </row>
    <row r="2876" spans="1:10" s="383" customFormat="1" ht="36" x14ac:dyDescent="0.25">
      <c r="A2876" s="377" t="s">
        <v>5854</v>
      </c>
      <c r="B2876" s="377" t="s">
        <v>1992</v>
      </c>
      <c r="C2876" s="380" t="s">
        <v>776</v>
      </c>
      <c r="D2876" s="378" t="s">
        <v>5877</v>
      </c>
      <c r="E2876" s="379">
        <v>30000</v>
      </c>
      <c r="F2876" s="377" t="s">
        <v>5878</v>
      </c>
      <c r="G2876" s="380" t="s">
        <v>4261</v>
      </c>
      <c r="H2876" s="384">
        <v>44596</v>
      </c>
      <c r="I2876" s="394"/>
      <c r="J2876" s="380"/>
    </row>
    <row r="2877" spans="1:10" s="383" customFormat="1" ht="48" x14ac:dyDescent="0.25">
      <c r="A2877" s="377" t="s">
        <v>5879</v>
      </c>
      <c r="B2877" s="377" t="s">
        <v>1992</v>
      </c>
      <c r="C2877" s="380" t="s">
        <v>776</v>
      </c>
      <c r="D2877" s="378" t="s">
        <v>5880</v>
      </c>
      <c r="E2877" s="379">
        <v>24000</v>
      </c>
      <c r="F2877" s="377" t="s">
        <v>3417</v>
      </c>
      <c r="G2877" s="380" t="s">
        <v>4261</v>
      </c>
      <c r="H2877" s="384">
        <v>44596</v>
      </c>
      <c r="I2877" s="394"/>
      <c r="J2877" s="380"/>
    </row>
    <row r="2878" spans="1:10" s="383" customFormat="1" ht="36" x14ac:dyDescent="0.25">
      <c r="A2878" s="377" t="s">
        <v>5881</v>
      </c>
      <c r="B2878" s="377" t="s">
        <v>1992</v>
      </c>
      <c r="C2878" s="380" t="s">
        <v>776</v>
      </c>
      <c r="D2878" s="378" t="s">
        <v>5882</v>
      </c>
      <c r="E2878" s="379">
        <v>24000</v>
      </c>
      <c r="F2878" s="377" t="s">
        <v>5883</v>
      </c>
      <c r="G2878" s="380" t="s">
        <v>4261</v>
      </c>
      <c r="H2878" s="384">
        <v>44596</v>
      </c>
      <c r="I2878" s="394"/>
      <c r="J2878" s="380"/>
    </row>
    <row r="2879" spans="1:10" s="383" customFormat="1" ht="36" x14ac:dyDescent="0.25">
      <c r="A2879" s="377" t="s">
        <v>5874</v>
      </c>
      <c r="B2879" s="377" t="s">
        <v>1992</v>
      </c>
      <c r="C2879" s="380" t="s">
        <v>776</v>
      </c>
      <c r="D2879" s="378" t="s">
        <v>5884</v>
      </c>
      <c r="E2879" s="379">
        <v>33300</v>
      </c>
      <c r="F2879" s="377" t="s">
        <v>5885</v>
      </c>
      <c r="G2879" s="380" t="s">
        <v>4261</v>
      </c>
      <c r="H2879" s="384">
        <v>44596</v>
      </c>
      <c r="I2879" s="382"/>
      <c r="J2879" s="380"/>
    </row>
    <row r="2880" spans="1:10" s="383" customFormat="1" ht="36" x14ac:dyDescent="0.25">
      <c r="A2880" s="377" t="s">
        <v>5886</v>
      </c>
      <c r="B2880" s="377" t="s">
        <v>1992</v>
      </c>
      <c r="C2880" s="380" t="s">
        <v>776</v>
      </c>
      <c r="D2880" s="378" t="s">
        <v>5887</v>
      </c>
      <c r="E2880" s="379">
        <v>33300</v>
      </c>
      <c r="F2880" s="377" t="s">
        <v>5888</v>
      </c>
      <c r="G2880" s="380" t="s">
        <v>4261</v>
      </c>
      <c r="H2880" s="384">
        <v>44600</v>
      </c>
      <c r="I2880" s="382"/>
      <c r="J2880" s="380"/>
    </row>
    <row r="2881" spans="1:10" s="383" customFormat="1" ht="24" x14ac:dyDescent="0.25">
      <c r="A2881" s="377" t="s">
        <v>5889</v>
      </c>
      <c r="B2881" s="377" t="s">
        <v>1992</v>
      </c>
      <c r="C2881" s="380" t="s">
        <v>776</v>
      </c>
      <c r="D2881" s="378" t="s">
        <v>5890</v>
      </c>
      <c r="E2881" s="379">
        <v>24000</v>
      </c>
      <c r="F2881" s="377" t="s">
        <v>5891</v>
      </c>
      <c r="G2881" s="380" t="s">
        <v>4261</v>
      </c>
      <c r="H2881" s="384">
        <v>44600</v>
      </c>
      <c r="I2881" s="382"/>
      <c r="J2881" s="380"/>
    </row>
    <row r="2882" spans="1:10" s="383" customFormat="1" ht="36" x14ac:dyDescent="0.25">
      <c r="A2882" s="377" t="s">
        <v>5892</v>
      </c>
      <c r="B2882" s="377" t="s">
        <v>1992</v>
      </c>
      <c r="C2882" s="380" t="s">
        <v>776</v>
      </c>
      <c r="D2882" s="378" t="s">
        <v>5893</v>
      </c>
      <c r="E2882" s="379">
        <v>24000</v>
      </c>
      <c r="F2882" s="377" t="s">
        <v>5894</v>
      </c>
      <c r="G2882" s="380" t="s">
        <v>4261</v>
      </c>
      <c r="H2882" s="384">
        <v>44600</v>
      </c>
      <c r="I2882" s="382"/>
      <c r="J2882" s="380" t="s">
        <v>5895</v>
      </c>
    </row>
    <row r="2883" spans="1:10" s="383" customFormat="1" ht="24" x14ac:dyDescent="0.25">
      <c r="A2883" s="377" t="s">
        <v>5896</v>
      </c>
      <c r="B2883" s="377" t="s">
        <v>1992</v>
      </c>
      <c r="C2883" s="380" t="s">
        <v>776</v>
      </c>
      <c r="D2883" s="378" t="s">
        <v>5897</v>
      </c>
      <c r="E2883" s="379">
        <v>30000</v>
      </c>
      <c r="F2883" s="377" t="s">
        <v>5898</v>
      </c>
      <c r="G2883" s="380" t="s">
        <v>4261</v>
      </c>
      <c r="H2883" s="384">
        <v>44600</v>
      </c>
      <c r="I2883" s="382"/>
      <c r="J2883" s="380"/>
    </row>
    <row r="2884" spans="1:10" s="383" customFormat="1" ht="36" x14ac:dyDescent="0.25">
      <c r="A2884" s="377" t="s">
        <v>5899</v>
      </c>
      <c r="B2884" s="377" t="s">
        <v>1992</v>
      </c>
      <c r="C2884" s="380" t="s">
        <v>776</v>
      </c>
      <c r="D2884" s="378" t="s">
        <v>5900</v>
      </c>
      <c r="E2884" s="379">
        <v>18000</v>
      </c>
      <c r="F2884" s="377" t="s">
        <v>5901</v>
      </c>
      <c r="G2884" s="380" t="s">
        <v>4261</v>
      </c>
      <c r="H2884" s="384">
        <v>44602</v>
      </c>
      <c r="I2884" s="382"/>
      <c r="J2884" s="380"/>
    </row>
    <row r="2885" spans="1:10" s="383" customFormat="1" ht="24" x14ac:dyDescent="0.25">
      <c r="A2885" s="377" t="s">
        <v>5902</v>
      </c>
      <c r="B2885" s="377" t="s">
        <v>1992</v>
      </c>
      <c r="C2885" s="380" t="s">
        <v>776</v>
      </c>
      <c r="D2885" s="378" t="s">
        <v>5903</v>
      </c>
      <c r="E2885" s="379">
        <v>27000</v>
      </c>
      <c r="F2885" s="377" t="s">
        <v>5904</v>
      </c>
      <c r="G2885" s="380" t="s">
        <v>4261</v>
      </c>
      <c r="H2885" s="384">
        <v>44602</v>
      </c>
      <c r="I2885" s="382"/>
      <c r="J2885" s="380"/>
    </row>
    <row r="2886" spans="1:10" s="383" customFormat="1" ht="24" x14ac:dyDescent="0.25">
      <c r="A2886" s="377" t="s">
        <v>5905</v>
      </c>
      <c r="B2886" s="377" t="s">
        <v>1992</v>
      </c>
      <c r="C2886" s="380" t="s">
        <v>776</v>
      </c>
      <c r="D2886" s="378" t="s">
        <v>5906</v>
      </c>
      <c r="E2886" s="379">
        <v>36300</v>
      </c>
      <c r="F2886" s="377" t="s">
        <v>5907</v>
      </c>
      <c r="G2886" s="380" t="s">
        <v>4261</v>
      </c>
      <c r="H2886" s="384">
        <v>44602</v>
      </c>
      <c r="I2886" s="382"/>
      <c r="J2886" s="380"/>
    </row>
    <row r="2887" spans="1:10" s="383" customFormat="1" ht="24" x14ac:dyDescent="0.25">
      <c r="A2887" s="377" t="s">
        <v>5908</v>
      </c>
      <c r="B2887" s="377" t="s">
        <v>1992</v>
      </c>
      <c r="C2887" s="380" t="s">
        <v>776</v>
      </c>
      <c r="D2887" s="378" t="s">
        <v>5909</v>
      </c>
      <c r="E2887" s="379">
        <v>36000</v>
      </c>
      <c r="F2887" s="377" t="s">
        <v>5910</v>
      </c>
      <c r="G2887" s="380" t="s">
        <v>4261</v>
      </c>
      <c r="H2887" s="384">
        <v>44602</v>
      </c>
      <c r="I2887" s="382"/>
      <c r="J2887" s="380"/>
    </row>
    <row r="2888" spans="1:10" s="383" customFormat="1" ht="36" x14ac:dyDescent="0.25">
      <c r="A2888" s="377" t="s">
        <v>5911</v>
      </c>
      <c r="B2888" s="377" t="s">
        <v>1992</v>
      </c>
      <c r="C2888" s="380" t="s">
        <v>776</v>
      </c>
      <c r="D2888" s="378" t="s">
        <v>5912</v>
      </c>
      <c r="E2888" s="379">
        <v>36000</v>
      </c>
      <c r="F2888" s="377" t="s">
        <v>3355</v>
      </c>
      <c r="G2888" s="380" t="s">
        <v>4261</v>
      </c>
      <c r="H2888" s="384">
        <v>44606</v>
      </c>
      <c r="I2888" s="382"/>
      <c r="J2888" s="380"/>
    </row>
    <row r="2889" spans="1:10" s="383" customFormat="1" ht="24" x14ac:dyDescent="0.25">
      <c r="A2889" s="377" t="s">
        <v>5913</v>
      </c>
      <c r="B2889" s="377" t="s">
        <v>1992</v>
      </c>
      <c r="C2889" s="380" t="s">
        <v>776</v>
      </c>
      <c r="D2889" s="378" t="s">
        <v>5914</v>
      </c>
      <c r="E2889" s="379">
        <v>24000</v>
      </c>
      <c r="F2889" s="377" t="s">
        <v>5915</v>
      </c>
      <c r="G2889" s="380" t="s">
        <v>4261</v>
      </c>
      <c r="H2889" s="384">
        <v>44606</v>
      </c>
      <c r="I2889" s="382"/>
      <c r="J2889" s="380"/>
    </row>
    <row r="2890" spans="1:10" s="383" customFormat="1" ht="24" x14ac:dyDescent="0.25">
      <c r="A2890" s="377" t="s">
        <v>5916</v>
      </c>
      <c r="B2890" s="377" t="s">
        <v>1992</v>
      </c>
      <c r="C2890" s="380" t="s">
        <v>776</v>
      </c>
      <c r="D2890" s="378" t="s">
        <v>5917</v>
      </c>
      <c r="E2890" s="379">
        <v>30000</v>
      </c>
      <c r="F2890" s="377" t="s">
        <v>5918</v>
      </c>
      <c r="G2890" s="380" t="s">
        <v>4261</v>
      </c>
      <c r="H2890" s="384">
        <v>44606</v>
      </c>
      <c r="I2890" s="382"/>
      <c r="J2890" s="380"/>
    </row>
    <row r="2891" spans="1:10" s="383" customFormat="1" ht="36" x14ac:dyDescent="0.25">
      <c r="A2891" s="377" t="s">
        <v>5919</v>
      </c>
      <c r="B2891" s="377" t="s">
        <v>1992</v>
      </c>
      <c r="C2891" s="380" t="s">
        <v>776</v>
      </c>
      <c r="D2891" s="378" t="s">
        <v>5920</v>
      </c>
      <c r="E2891" s="379">
        <v>30000</v>
      </c>
      <c r="F2891" s="377" t="s">
        <v>5921</v>
      </c>
      <c r="G2891" s="380" t="s">
        <v>4261</v>
      </c>
      <c r="H2891" s="384">
        <v>44607</v>
      </c>
      <c r="I2891" s="382"/>
      <c r="J2891" s="380"/>
    </row>
    <row r="2892" spans="1:10" s="383" customFormat="1" ht="24" x14ac:dyDescent="0.25">
      <c r="A2892" s="377" t="s">
        <v>5922</v>
      </c>
      <c r="B2892" s="377" t="s">
        <v>1992</v>
      </c>
      <c r="C2892" s="380" t="s">
        <v>776</v>
      </c>
      <c r="D2892" s="378" t="s">
        <v>5923</v>
      </c>
      <c r="E2892" s="379">
        <v>25000</v>
      </c>
      <c r="F2892" s="377" t="s">
        <v>5924</v>
      </c>
      <c r="G2892" s="380" t="s">
        <v>4261</v>
      </c>
      <c r="H2892" s="384">
        <v>44607</v>
      </c>
      <c r="I2892" s="382"/>
      <c r="J2892" s="380"/>
    </row>
    <row r="2893" spans="1:10" s="383" customFormat="1" ht="24" x14ac:dyDescent="0.25">
      <c r="A2893" s="377" t="s">
        <v>1848</v>
      </c>
      <c r="B2893" s="377" t="s">
        <v>1992</v>
      </c>
      <c r="C2893" s="380" t="s">
        <v>776</v>
      </c>
      <c r="D2893" s="378" t="s">
        <v>5925</v>
      </c>
      <c r="E2893" s="379">
        <v>36498</v>
      </c>
      <c r="F2893" s="377" t="s">
        <v>5926</v>
      </c>
      <c r="G2893" s="380" t="s">
        <v>4261</v>
      </c>
      <c r="H2893" s="384">
        <v>44607</v>
      </c>
      <c r="I2893" s="382"/>
      <c r="J2893" s="380"/>
    </row>
    <row r="2894" spans="1:10" s="383" customFormat="1" ht="36" x14ac:dyDescent="0.25">
      <c r="A2894" s="377" t="s">
        <v>5927</v>
      </c>
      <c r="B2894" s="377" t="s">
        <v>1992</v>
      </c>
      <c r="C2894" s="380" t="s">
        <v>776</v>
      </c>
      <c r="D2894" s="378" t="s">
        <v>5928</v>
      </c>
      <c r="E2894" s="379">
        <v>18000</v>
      </c>
      <c r="F2894" s="377" t="s">
        <v>5929</v>
      </c>
      <c r="G2894" s="380" t="s">
        <v>4261</v>
      </c>
      <c r="H2894" s="384">
        <v>44607</v>
      </c>
      <c r="I2894" s="382"/>
      <c r="J2894" s="380"/>
    </row>
    <row r="2895" spans="1:10" s="383" customFormat="1" ht="36" x14ac:dyDescent="0.25">
      <c r="A2895" s="377" t="s">
        <v>5927</v>
      </c>
      <c r="B2895" s="377" t="s">
        <v>1992</v>
      </c>
      <c r="C2895" s="380" t="s">
        <v>776</v>
      </c>
      <c r="D2895" s="378" t="s">
        <v>5930</v>
      </c>
      <c r="E2895" s="379">
        <v>18000</v>
      </c>
      <c r="F2895" s="377" t="s">
        <v>5931</v>
      </c>
      <c r="G2895" s="380" t="s">
        <v>4261</v>
      </c>
      <c r="H2895" s="384">
        <v>44608</v>
      </c>
      <c r="I2895" s="382"/>
      <c r="J2895" s="380"/>
    </row>
    <row r="2896" spans="1:10" s="383" customFormat="1" ht="36" x14ac:dyDescent="0.25">
      <c r="A2896" s="377" t="s">
        <v>5927</v>
      </c>
      <c r="B2896" s="377" t="s">
        <v>1992</v>
      </c>
      <c r="C2896" s="380" t="s">
        <v>776</v>
      </c>
      <c r="D2896" s="378" t="s">
        <v>5932</v>
      </c>
      <c r="E2896" s="379">
        <v>18000</v>
      </c>
      <c r="F2896" s="377" t="s">
        <v>5933</v>
      </c>
      <c r="G2896" s="380" t="s">
        <v>4261</v>
      </c>
      <c r="H2896" s="384">
        <v>44608</v>
      </c>
      <c r="I2896" s="382"/>
      <c r="J2896" s="380" t="s">
        <v>5895</v>
      </c>
    </row>
    <row r="2897" spans="1:10" s="383" customFormat="1" ht="36" x14ac:dyDescent="0.25">
      <c r="A2897" s="377" t="s">
        <v>5927</v>
      </c>
      <c r="B2897" s="377" t="s">
        <v>1992</v>
      </c>
      <c r="C2897" s="380" t="s">
        <v>776</v>
      </c>
      <c r="D2897" s="378" t="s">
        <v>5934</v>
      </c>
      <c r="E2897" s="379">
        <v>18000</v>
      </c>
      <c r="F2897" s="377" t="s">
        <v>5935</v>
      </c>
      <c r="G2897" s="380" t="s">
        <v>4261</v>
      </c>
      <c r="H2897" s="384">
        <v>44608</v>
      </c>
      <c r="I2897" s="382"/>
      <c r="J2897" s="380"/>
    </row>
    <row r="2898" spans="1:10" s="383" customFormat="1" ht="36" x14ac:dyDescent="0.25">
      <c r="A2898" s="377" t="s">
        <v>5927</v>
      </c>
      <c r="B2898" s="377" t="s">
        <v>1992</v>
      </c>
      <c r="C2898" s="380" t="s">
        <v>776</v>
      </c>
      <c r="D2898" s="378" t="s">
        <v>5936</v>
      </c>
      <c r="E2898" s="379">
        <v>18000</v>
      </c>
      <c r="F2898" s="377" t="s">
        <v>5937</v>
      </c>
      <c r="G2898" s="380" t="s">
        <v>4261</v>
      </c>
      <c r="H2898" s="384">
        <v>44608</v>
      </c>
      <c r="I2898" s="382"/>
      <c r="J2898" s="380"/>
    </row>
    <row r="2899" spans="1:10" s="383" customFormat="1" ht="24" x14ac:dyDescent="0.25">
      <c r="A2899" s="377" t="s">
        <v>5927</v>
      </c>
      <c r="B2899" s="377" t="s">
        <v>1992</v>
      </c>
      <c r="C2899" s="380" t="s">
        <v>776</v>
      </c>
      <c r="D2899" s="378" t="s">
        <v>5938</v>
      </c>
      <c r="E2899" s="379">
        <v>18000</v>
      </c>
      <c r="F2899" s="377" t="s">
        <v>952</v>
      </c>
      <c r="G2899" s="380" t="s">
        <v>4261</v>
      </c>
      <c r="H2899" s="384">
        <v>44614</v>
      </c>
      <c r="I2899" s="382"/>
      <c r="J2899" s="380"/>
    </row>
    <row r="2900" spans="1:10" s="383" customFormat="1" ht="36" x14ac:dyDescent="0.25">
      <c r="A2900" s="377" t="s">
        <v>5922</v>
      </c>
      <c r="B2900" s="377" t="s">
        <v>1992</v>
      </c>
      <c r="C2900" s="380" t="s">
        <v>776</v>
      </c>
      <c r="D2900" s="378" t="s">
        <v>5939</v>
      </c>
      <c r="E2900" s="379">
        <v>22517</v>
      </c>
      <c r="F2900" s="377" t="s">
        <v>5940</v>
      </c>
      <c r="G2900" s="380" t="s">
        <v>4261</v>
      </c>
      <c r="H2900" s="384">
        <v>44615</v>
      </c>
      <c r="I2900" s="382"/>
      <c r="J2900" s="380"/>
    </row>
    <row r="2901" spans="1:10" s="383" customFormat="1" ht="24" x14ac:dyDescent="0.25">
      <c r="A2901" s="377" t="s">
        <v>1999</v>
      </c>
      <c r="B2901" s="377" t="s">
        <v>1992</v>
      </c>
      <c r="C2901" s="380" t="s">
        <v>776</v>
      </c>
      <c r="D2901" s="378" t="s">
        <v>5941</v>
      </c>
      <c r="E2901" s="379">
        <v>118587.5</v>
      </c>
      <c r="F2901" s="377" t="s">
        <v>5942</v>
      </c>
      <c r="G2901" s="380" t="s">
        <v>4261</v>
      </c>
      <c r="H2901" s="384">
        <v>44622</v>
      </c>
      <c r="I2901" s="382"/>
      <c r="J2901" s="380"/>
    </row>
    <row r="2902" spans="1:10" s="383" customFormat="1" ht="24" x14ac:dyDescent="0.25">
      <c r="A2902" s="377" t="s">
        <v>5943</v>
      </c>
      <c r="B2902" s="377" t="s">
        <v>1992</v>
      </c>
      <c r="C2902" s="380" t="s">
        <v>776</v>
      </c>
      <c r="D2902" s="378" t="s">
        <v>5944</v>
      </c>
      <c r="E2902" s="379">
        <v>29985</v>
      </c>
      <c r="F2902" s="377" t="s">
        <v>5945</v>
      </c>
      <c r="G2902" s="380" t="s">
        <v>4261</v>
      </c>
      <c r="H2902" s="384">
        <v>44622</v>
      </c>
      <c r="I2902" s="382"/>
      <c r="J2902" s="380"/>
    </row>
    <row r="2903" spans="1:10" s="383" customFormat="1" ht="36" x14ac:dyDescent="0.25">
      <c r="A2903" s="377" t="s">
        <v>5922</v>
      </c>
      <c r="B2903" s="377" t="s">
        <v>1992</v>
      </c>
      <c r="C2903" s="380" t="s">
        <v>776</v>
      </c>
      <c r="D2903" s="378" t="s">
        <v>5946</v>
      </c>
      <c r="E2903" s="379">
        <v>32568</v>
      </c>
      <c r="F2903" s="377" t="s">
        <v>5947</v>
      </c>
      <c r="G2903" s="380" t="s">
        <v>4261</v>
      </c>
      <c r="H2903" s="384">
        <v>44622</v>
      </c>
      <c r="I2903" s="382"/>
      <c r="J2903" s="380"/>
    </row>
    <row r="2904" spans="1:10" s="383" customFormat="1" ht="36" x14ac:dyDescent="0.25">
      <c r="A2904" s="377" t="s">
        <v>5948</v>
      </c>
      <c r="B2904" s="377" t="s">
        <v>1992</v>
      </c>
      <c r="C2904" s="380" t="s">
        <v>776</v>
      </c>
      <c r="D2904" s="378" t="s">
        <v>5949</v>
      </c>
      <c r="E2904" s="379">
        <v>18000</v>
      </c>
      <c r="F2904" s="377" t="s">
        <v>5950</v>
      </c>
      <c r="G2904" s="380" t="s">
        <v>4261</v>
      </c>
      <c r="H2904" s="384">
        <v>44622</v>
      </c>
      <c r="I2904" s="382"/>
      <c r="J2904" s="380"/>
    </row>
    <row r="2905" spans="1:10" s="383" customFormat="1" ht="36" x14ac:dyDescent="0.25">
      <c r="A2905" s="377" t="s">
        <v>5948</v>
      </c>
      <c r="B2905" s="377" t="s">
        <v>1992</v>
      </c>
      <c r="C2905" s="380" t="s">
        <v>776</v>
      </c>
      <c r="D2905" s="378" t="s">
        <v>5951</v>
      </c>
      <c r="E2905" s="379">
        <v>18000</v>
      </c>
      <c r="F2905" s="377" t="s">
        <v>5952</v>
      </c>
      <c r="G2905" s="380" t="s">
        <v>4261</v>
      </c>
      <c r="H2905" s="384">
        <v>44622</v>
      </c>
      <c r="I2905" s="382"/>
      <c r="J2905" s="380"/>
    </row>
    <row r="2906" spans="1:10" s="383" customFormat="1" ht="36" x14ac:dyDescent="0.25">
      <c r="A2906" s="377" t="s">
        <v>5953</v>
      </c>
      <c r="B2906" s="377" t="s">
        <v>1992</v>
      </c>
      <c r="C2906" s="380" t="s">
        <v>776</v>
      </c>
      <c r="D2906" s="378" t="s">
        <v>5954</v>
      </c>
      <c r="E2906" s="379">
        <v>25900</v>
      </c>
      <c r="F2906" s="377" t="s">
        <v>5955</v>
      </c>
      <c r="G2906" s="380" t="s">
        <v>4261</v>
      </c>
      <c r="H2906" s="384">
        <v>44622</v>
      </c>
      <c r="I2906" s="382"/>
      <c r="J2906" s="380"/>
    </row>
    <row r="2907" spans="1:10" s="383" customFormat="1" ht="36" x14ac:dyDescent="0.25">
      <c r="A2907" s="377" t="s">
        <v>5956</v>
      </c>
      <c r="B2907" s="377" t="s">
        <v>1992</v>
      </c>
      <c r="C2907" s="380" t="s">
        <v>776</v>
      </c>
      <c r="D2907" s="378" t="s">
        <v>5957</v>
      </c>
      <c r="E2907" s="379">
        <v>20000</v>
      </c>
      <c r="F2907" s="377" t="s">
        <v>3317</v>
      </c>
      <c r="G2907" s="380" t="s">
        <v>4261</v>
      </c>
      <c r="H2907" s="384">
        <v>44622</v>
      </c>
      <c r="I2907" s="382"/>
      <c r="J2907" s="380"/>
    </row>
    <row r="2908" spans="1:10" s="383" customFormat="1" ht="36" x14ac:dyDescent="0.25">
      <c r="A2908" s="377" t="s">
        <v>5956</v>
      </c>
      <c r="B2908" s="377" t="s">
        <v>1992</v>
      </c>
      <c r="C2908" s="380" t="s">
        <v>776</v>
      </c>
      <c r="D2908" s="378" t="s">
        <v>5954</v>
      </c>
      <c r="E2908" s="379">
        <v>20000</v>
      </c>
      <c r="F2908" s="377" t="s">
        <v>3382</v>
      </c>
      <c r="G2908" s="380" t="s">
        <v>911</v>
      </c>
      <c r="H2908" s="384">
        <v>44635</v>
      </c>
      <c r="I2908" s="382"/>
      <c r="J2908" s="380"/>
    </row>
    <row r="2909" spans="1:10" s="383" customFormat="1" ht="48" x14ac:dyDescent="0.25">
      <c r="A2909" s="377" t="s">
        <v>5958</v>
      </c>
      <c r="B2909" s="377" t="s">
        <v>841</v>
      </c>
      <c r="C2909" s="380" t="s">
        <v>776</v>
      </c>
      <c r="D2909" s="378" t="s">
        <v>5959</v>
      </c>
      <c r="E2909" s="379">
        <v>624365.06999999995</v>
      </c>
      <c r="F2909" s="377" t="s">
        <v>3363</v>
      </c>
      <c r="G2909" s="380" t="s">
        <v>911</v>
      </c>
      <c r="H2909" s="384">
        <v>44638</v>
      </c>
      <c r="I2909" s="382"/>
      <c r="J2909" s="380"/>
    </row>
    <row r="2910" spans="1:10" s="383" customFormat="1" ht="24" x14ac:dyDescent="0.25">
      <c r="A2910" s="377" t="s">
        <v>5960</v>
      </c>
      <c r="B2910" s="377" t="s">
        <v>1992</v>
      </c>
      <c r="C2910" s="380" t="s">
        <v>776</v>
      </c>
      <c r="D2910" s="378" t="s">
        <v>5961</v>
      </c>
      <c r="E2910" s="379">
        <v>28000</v>
      </c>
      <c r="F2910" s="377" t="s">
        <v>5962</v>
      </c>
      <c r="G2910" s="380" t="s">
        <v>4261</v>
      </c>
      <c r="H2910" s="384">
        <v>44641</v>
      </c>
      <c r="I2910" s="382"/>
      <c r="J2910" s="380"/>
    </row>
    <row r="2911" spans="1:10" s="383" customFormat="1" ht="24" x14ac:dyDescent="0.25">
      <c r="A2911" s="377" t="s">
        <v>5963</v>
      </c>
      <c r="B2911" s="377" t="s">
        <v>1992</v>
      </c>
      <c r="C2911" s="380" t="s">
        <v>776</v>
      </c>
      <c r="D2911" s="378" t="s">
        <v>5964</v>
      </c>
      <c r="E2911" s="379">
        <v>28021.5</v>
      </c>
      <c r="F2911" s="377" t="s">
        <v>5965</v>
      </c>
      <c r="G2911" s="380" t="s">
        <v>4261</v>
      </c>
      <c r="H2911" s="384">
        <v>44642</v>
      </c>
      <c r="I2911" s="382"/>
      <c r="J2911" s="380" t="s">
        <v>911</v>
      </c>
    </row>
    <row r="2912" spans="1:10" s="383" customFormat="1" ht="36" x14ac:dyDescent="0.25">
      <c r="A2912" s="377" t="s">
        <v>5963</v>
      </c>
      <c r="B2912" s="377" t="s">
        <v>1992</v>
      </c>
      <c r="C2912" s="380" t="s">
        <v>776</v>
      </c>
      <c r="D2912" s="378" t="s">
        <v>5966</v>
      </c>
      <c r="E2912" s="379">
        <v>28021.5</v>
      </c>
      <c r="F2912" s="377" t="s">
        <v>5967</v>
      </c>
      <c r="G2912" s="380" t="s">
        <v>4261</v>
      </c>
      <c r="H2912" s="384">
        <v>44642</v>
      </c>
      <c r="I2912" s="382"/>
      <c r="J2912" s="380"/>
    </row>
    <row r="2913" spans="1:10" s="383" customFormat="1" ht="24" x14ac:dyDescent="0.25">
      <c r="A2913" s="377" t="s">
        <v>5963</v>
      </c>
      <c r="B2913" s="377" t="s">
        <v>1992</v>
      </c>
      <c r="C2913" s="380" t="s">
        <v>776</v>
      </c>
      <c r="D2913" s="378" t="s">
        <v>5968</v>
      </c>
      <c r="E2913" s="379">
        <v>28021.5</v>
      </c>
      <c r="F2913" s="377" t="s">
        <v>5969</v>
      </c>
      <c r="G2913" s="380" t="s">
        <v>911</v>
      </c>
      <c r="H2913" s="384">
        <v>44643</v>
      </c>
      <c r="I2913" s="382"/>
      <c r="J2913" s="380"/>
    </row>
    <row r="2914" spans="1:10" s="383" customFormat="1" ht="36" x14ac:dyDescent="0.25">
      <c r="A2914" s="377" t="s">
        <v>5963</v>
      </c>
      <c r="B2914" s="377" t="s">
        <v>1992</v>
      </c>
      <c r="C2914" s="380" t="s">
        <v>776</v>
      </c>
      <c r="D2914" s="378" t="s">
        <v>5970</v>
      </c>
      <c r="E2914" s="379">
        <v>28021.5</v>
      </c>
      <c r="F2914" s="377" t="s">
        <v>3322</v>
      </c>
      <c r="G2914" s="380" t="s">
        <v>911</v>
      </c>
      <c r="H2914" s="384">
        <v>44643</v>
      </c>
      <c r="I2914" s="394"/>
      <c r="J2914" s="380"/>
    </row>
    <row r="2915" spans="1:10" s="383" customFormat="1" ht="36" x14ac:dyDescent="0.25">
      <c r="A2915" s="377" t="s">
        <v>5963</v>
      </c>
      <c r="B2915" s="377" t="s">
        <v>1992</v>
      </c>
      <c r="C2915" s="380" t="s">
        <v>776</v>
      </c>
      <c r="D2915" s="378" t="s">
        <v>5971</v>
      </c>
      <c r="E2915" s="379">
        <v>28021.5</v>
      </c>
      <c r="F2915" s="377" t="s">
        <v>3324</v>
      </c>
      <c r="G2915" s="380" t="s">
        <v>911</v>
      </c>
      <c r="H2915" s="384">
        <v>44643</v>
      </c>
      <c r="I2915" s="394"/>
      <c r="J2915" s="380"/>
    </row>
    <row r="2916" spans="1:10" s="383" customFormat="1" ht="24" x14ac:dyDescent="0.25">
      <c r="A2916" s="377" t="s">
        <v>5963</v>
      </c>
      <c r="B2916" s="377" t="s">
        <v>1992</v>
      </c>
      <c r="C2916" s="380" t="s">
        <v>776</v>
      </c>
      <c r="D2916" s="378" t="s">
        <v>5972</v>
      </c>
      <c r="E2916" s="379">
        <v>28021.5</v>
      </c>
      <c r="F2916" s="377" t="s">
        <v>3399</v>
      </c>
      <c r="G2916" s="380" t="s">
        <v>4818</v>
      </c>
      <c r="H2916" s="384">
        <v>44495</v>
      </c>
      <c r="I2916" s="394">
        <v>44531</v>
      </c>
      <c r="J2916" s="380"/>
    </row>
    <row r="2917" spans="1:10" s="383" customFormat="1" ht="24" x14ac:dyDescent="0.25">
      <c r="A2917" s="377" t="s">
        <v>5963</v>
      </c>
      <c r="B2917" s="377" t="s">
        <v>1992</v>
      </c>
      <c r="C2917" s="380" t="s">
        <v>776</v>
      </c>
      <c r="D2917" s="378" t="s">
        <v>5973</v>
      </c>
      <c r="E2917" s="379">
        <v>28021.5</v>
      </c>
      <c r="F2917" s="377" t="s">
        <v>3333</v>
      </c>
      <c r="G2917" s="380" t="s">
        <v>911</v>
      </c>
      <c r="H2917" s="384">
        <v>44649</v>
      </c>
      <c r="I2917" s="382"/>
      <c r="J2917" s="380"/>
    </row>
    <row r="2918" spans="1:10" s="383" customFormat="1" ht="36" x14ac:dyDescent="0.25">
      <c r="A2918" s="377" t="s">
        <v>5963</v>
      </c>
      <c r="B2918" s="377" t="s">
        <v>1992</v>
      </c>
      <c r="C2918" s="380" t="s">
        <v>776</v>
      </c>
      <c r="D2918" s="378" t="s">
        <v>5974</v>
      </c>
      <c r="E2918" s="379">
        <v>28021.5</v>
      </c>
      <c r="F2918" s="377" t="s">
        <v>5975</v>
      </c>
      <c r="G2918" s="380" t="s">
        <v>4261</v>
      </c>
      <c r="H2918" s="384">
        <v>44651</v>
      </c>
      <c r="I2918" s="382"/>
      <c r="J2918" s="380"/>
    </row>
    <row r="2919" spans="1:10" s="383" customFormat="1" ht="36" x14ac:dyDescent="0.25">
      <c r="A2919" s="377" t="s">
        <v>5963</v>
      </c>
      <c r="B2919" s="377" t="s">
        <v>1992</v>
      </c>
      <c r="C2919" s="380" t="s">
        <v>776</v>
      </c>
      <c r="D2919" s="378" t="s">
        <v>5976</v>
      </c>
      <c r="E2919" s="379">
        <v>28021.5</v>
      </c>
      <c r="F2919" s="377" t="s">
        <v>5977</v>
      </c>
      <c r="G2919" s="380" t="s">
        <v>4261</v>
      </c>
      <c r="H2919" s="384">
        <v>44651</v>
      </c>
      <c r="I2919" s="382"/>
      <c r="J2919" s="380" t="s">
        <v>911</v>
      </c>
    </row>
    <row r="2920" spans="1:10" s="383" customFormat="1" ht="36" x14ac:dyDescent="0.25">
      <c r="A2920" s="377" t="s">
        <v>5978</v>
      </c>
      <c r="B2920" s="377" t="s">
        <v>1992</v>
      </c>
      <c r="C2920" s="380" t="s">
        <v>776</v>
      </c>
      <c r="D2920" s="378" t="s">
        <v>5979</v>
      </c>
      <c r="E2920" s="379">
        <v>24500</v>
      </c>
      <c r="F2920" s="377" t="s">
        <v>5980</v>
      </c>
      <c r="G2920" s="380" t="s">
        <v>4261</v>
      </c>
      <c r="H2920" s="384">
        <v>44651</v>
      </c>
      <c r="I2920" s="382"/>
      <c r="J2920" s="380"/>
    </row>
    <row r="2921" spans="1:10" s="383" customFormat="1" ht="24" x14ac:dyDescent="0.25">
      <c r="A2921" s="377" t="s">
        <v>5881</v>
      </c>
      <c r="B2921" s="377" t="s">
        <v>1992</v>
      </c>
      <c r="C2921" s="380" t="s">
        <v>776</v>
      </c>
      <c r="D2921" s="378" t="s">
        <v>5981</v>
      </c>
      <c r="E2921" s="379">
        <v>18000</v>
      </c>
      <c r="F2921" s="377" t="s">
        <v>5982</v>
      </c>
      <c r="G2921" s="380" t="s">
        <v>4261</v>
      </c>
      <c r="H2921" s="384">
        <v>44651</v>
      </c>
      <c r="I2921" s="382"/>
      <c r="J2921" s="380" t="s">
        <v>5895</v>
      </c>
    </row>
    <row r="2922" spans="1:10" s="383" customFormat="1" ht="36" x14ac:dyDescent="0.25">
      <c r="A2922" s="377" t="s">
        <v>5881</v>
      </c>
      <c r="B2922" s="377" t="s">
        <v>1992</v>
      </c>
      <c r="C2922" s="380" t="s">
        <v>776</v>
      </c>
      <c r="D2922" s="378" t="s">
        <v>5983</v>
      </c>
      <c r="E2922" s="379">
        <v>18000</v>
      </c>
      <c r="F2922" s="377" t="s">
        <v>5984</v>
      </c>
      <c r="G2922" s="380" t="s">
        <v>4261</v>
      </c>
      <c r="H2922" s="384">
        <v>44651</v>
      </c>
      <c r="I2922" s="382"/>
      <c r="J2922" s="380"/>
    </row>
    <row r="2923" spans="1:10" s="383" customFormat="1" ht="36" x14ac:dyDescent="0.25">
      <c r="A2923" s="377" t="s">
        <v>2893</v>
      </c>
      <c r="B2923" s="377" t="s">
        <v>455</v>
      </c>
      <c r="C2923" s="380" t="s">
        <v>776</v>
      </c>
      <c r="D2923" s="378" t="s">
        <v>5985</v>
      </c>
      <c r="E2923" s="379">
        <v>148876.98000000001</v>
      </c>
      <c r="F2923" s="377" t="s">
        <v>5986</v>
      </c>
      <c r="G2923" s="380" t="s">
        <v>4261</v>
      </c>
      <c r="H2923" s="384">
        <v>44651</v>
      </c>
      <c r="I2923" s="382"/>
      <c r="J2923" s="380"/>
    </row>
    <row r="2924" spans="1:10" s="383" customFormat="1" ht="24" x14ac:dyDescent="0.25">
      <c r="A2924" s="377" t="s">
        <v>5987</v>
      </c>
      <c r="B2924" s="377" t="s">
        <v>1992</v>
      </c>
      <c r="C2924" s="380" t="s">
        <v>776</v>
      </c>
      <c r="D2924" s="378" t="s">
        <v>5988</v>
      </c>
      <c r="E2924" s="379">
        <v>28800</v>
      </c>
      <c r="F2924" s="377" t="s">
        <v>5989</v>
      </c>
      <c r="G2924" s="380" t="s">
        <v>4261</v>
      </c>
      <c r="H2924" s="384">
        <v>44651</v>
      </c>
      <c r="I2924" s="382"/>
      <c r="J2924" s="380" t="s">
        <v>911</v>
      </c>
    </row>
    <row r="2925" spans="1:10" s="383" customFormat="1" ht="48" x14ac:dyDescent="0.25">
      <c r="A2925" s="377" t="s">
        <v>5990</v>
      </c>
      <c r="B2925" s="377" t="s">
        <v>1992</v>
      </c>
      <c r="C2925" s="380" t="s">
        <v>776</v>
      </c>
      <c r="D2925" s="378" t="s">
        <v>5991</v>
      </c>
      <c r="E2925" s="379">
        <v>26250</v>
      </c>
      <c r="F2925" s="377" t="s">
        <v>5992</v>
      </c>
      <c r="G2925" s="380" t="s">
        <v>4261</v>
      </c>
      <c r="H2925" s="384">
        <v>44651</v>
      </c>
      <c r="I2925" s="382"/>
      <c r="J2925" s="380"/>
    </row>
    <row r="2926" spans="1:10" s="383" customFormat="1" ht="24" x14ac:dyDescent="0.25">
      <c r="A2926" s="377" t="s">
        <v>2229</v>
      </c>
      <c r="B2926" s="377" t="s">
        <v>1992</v>
      </c>
      <c r="C2926" s="380" t="s">
        <v>776</v>
      </c>
      <c r="D2926" s="378" t="s">
        <v>5993</v>
      </c>
      <c r="E2926" s="379">
        <v>35300</v>
      </c>
      <c r="F2926" s="377" t="s">
        <v>5994</v>
      </c>
      <c r="G2926" s="380" t="s">
        <v>4261</v>
      </c>
      <c r="H2926" s="384">
        <v>44651</v>
      </c>
      <c r="I2926" s="382"/>
      <c r="J2926" s="380" t="s">
        <v>5895</v>
      </c>
    </row>
    <row r="2927" spans="1:10" s="383" customFormat="1" ht="36" x14ac:dyDescent="0.25">
      <c r="A2927" s="377" t="s">
        <v>2241</v>
      </c>
      <c r="B2927" s="377" t="s">
        <v>1992</v>
      </c>
      <c r="C2927" s="380" t="s">
        <v>776</v>
      </c>
      <c r="D2927" s="378" t="s">
        <v>5995</v>
      </c>
      <c r="E2927" s="379">
        <v>34250</v>
      </c>
      <c r="F2927" s="377" t="s">
        <v>5996</v>
      </c>
      <c r="G2927" s="380" t="s">
        <v>4261</v>
      </c>
      <c r="H2927" s="384">
        <v>44651</v>
      </c>
      <c r="I2927" s="382"/>
      <c r="J2927" s="380"/>
    </row>
    <row r="2928" spans="1:10" s="383" customFormat="1" ht="36" x14ac:dyDescent="0.25">
      <c r="A2928" s="377" t="s">
        <v>5997</v>
      </c>
      <c r="B2928" s="377" t="s">
        <v>1992</v>
      </c>
      <c r="C2928" s="380" t="s">
        <v>776</v>
      </c>
      <c r="D2928" s="378" t="s">
        <v>5998</v>
      </c>
      <c r="E2928" s="379">
        <v>31500</v>
      </c>
      <c r="F2928" s="377" t="s">
        <v>5999</v>
      </c>
      <c r="G2928" s="380" t="s">
        <v>4261</v>
      </c>
      <c r="H2928" s="384">
        <v>44651</v>
      </c>
      <c r="I2928" s="394"/>
      <c r="J2928" s="380"/>
    </row>
    <row r="2929" spans="1:10" s="383" customFormat="1" ht="36" x14ac:dyDescent="0.25">
      <c r="A2929" s="377" t="s">
        <v>6000</v>
      </c>
      <c r="B2929" s="377" t="s">
        <v>1992</v>
      </c>
      <c r="C2929" s="380" t="s">
        <v>776</v>
      </c>
      <c r="D2929" s="378" t="s">
        <v>6001</v>
      </c>
      <c r="E2929" s="379">
        <v>19021.599999999999</v>
      </c>
      <c r="F2929" s="377" t="s">
        <v>6002</v>
      </c>
      <c r="G2929" s="380" t="s">
        <v>4261</v>
      </c>
      <c r="H2929" s="384">
        <v>44651</v>
      </c>
      <c r="I2929" s="394"/>
      <c r="J2929" s="380"/>
    </row>
    <row r="2930" spans="1:10" s="383" customFormat="1" ht="24" x14ac:dyDescent="0.25">
      <c r="A2930" s="377" t="s">
        <v>6003</v>
      </c>
      <c r="B2930" s="377" t="s">
        <v>1992</v>
      </c>
      <c r="C2930" s="380" t="s">
        <v>776</v>
      </c>
      <c r="D2930" s="378" t="s">
        <v>6004</v>
      </c>
      <c r="E2930" s="379">
        <v>31500</v>
      </c>
      <c r="F2930" s="377" t="s">
        <v>3441</v>
      </c>
      <c r="G2930" s="380"/>
      <c r="H2930" s="384">
        <v>44561</v>
      </c>
      <c r="I2930" s="394">
        <v>44562</v>
      </c>
      <c r="J2930" s="380"/>
    </row>
    <row r="2931" spans="1:10" s="383" customFormat="1" ht="36" x14ac:dyDescent="0.25">
      <c r="A2931" s="377" t="s">
        <v>6005</v>
      </c>
      <c r="B2931" s="377" t="s">
        <v>1992</v>
      </c>
      <c r="C2931" s="380" t="s">
        <v>776</v>
      </c>
      <c r="D2931" s="378" t="s">
        <v>6006</v>
      </c>
      <c r="E2931" s="379">
        <v>26300</v>
      </c>
      <c r="F2931" s="377" t="s">
        <v>3317</v>
      </c>
      <c r="G2931" s="380" t="s">
        <v>4261</v>
      </c>
      <c r="H2931" s="384">
        <v>44657</v>
      </c>
      <c r="I2931" s="382"/>
      <c r="J2931" s="380"/>
    </row>
    <row r="2932" spans="1:10" s="383" customFormat="1" ht="24" x14ac:dyDescent="0.25">
      <c r="A2932" s="377" t="s">
        <v>1848</v>
      </c>
      <c r="B2932" s="377" t="s">
        <v>1992</v>
      </c>
      <c r="C2932" s="380" t="s">
        <v>776</v>
      </c>
      <c r="D2932" s="378" t="s">
        <v>6007</v>
      </c>
      <c r="E2932" s="379">
        <v>26980</v>
      </c>
      <c r="F2932" s="377" t="s">
        <v>6008</v>
      </c>
      <c r="G2932" s="380" t="s">
        <v>911</v>
      </c>
      <c r="H2932" s="384">
        <v>44658</v>
      </c>
      <c r="I2932" s="394"/>
      <c r="J2932" s="380"/>
    </row>
    <row r="2933" spans="1:10" s="383" customFormat="1" ht="36" x14ac:dyDescent="0.25">
      <c r="A2933" s="377" t="s">
        <v>6009</v>
      </c>
      <c r="B2933" s="377" t="s">
        <v>1992</v>
      </c>
      <c r="C2933" s="380" t="s">
        <v>776</v>
      </c>
      <c r="D2933" s="378" t="s">
        <v>6010</v>
      </c>
      <c r="E2933" s="379">
        <v>35000</v>
      </c>
      <c r="F2933" s="377" t="s">
        <v>6011</v>
      </c>
      <c r="G2933" s="380" t="s">
        <v>911</v>
      </c>
      <c r="H2933" s="384">
        <v>44662</v>
      </c>
      <c r="I2933" s="382"/>
      <c r="J2933" s="380"/>
    </row>
    <row r="2934" spans="1:10" s="383" customFormat="1" ht="48" x14ac:dyDescent="0.25">
      <c r="A2934" s="377" t="s">
        <v>6012</v>
      </c>
      <c r="B2934" s="377" t="s">
        <v>1992</v>
      </c>
      <c r="C2934" s="380" t="s">
        <v>776</v>
      </c>
      <c r="D2934" s="378" t="s">
        <v>6013</v>
      </c>
      <c r="E2934" s="379">
        <v>28000</v>
      </c>
      <c r="F2934" s="377" t="s">
        <v>3363</v>
      </c>
      <c r="G2934" s="380" t="s">
        <v>911</v>
      </c>
      <c r="H2934" s="384">
        <v>44669</v>
      </c>
      <c r="I2934" s="382"/>
      <c r="J2934" s="380" t="s">
        <v>6014</v>
      </c>
    </row>
    <row r="2935" spans="1:10" s="383" customFormat="1" ht="36" x14ac:dyDescent="0.25">
      <c r="A2935" s="377" t="s">
        <v>6015</v>
      </c>
      <c r="B2935" s="377" t="s">
        <v>1992</v>
      </c>
      <c r="C2935" s="380" t="s">
        <v>776</v>
      </c>
      <c r="D2935" s="378" t="s">
        <v>6016</v>
      </c>
      <c r="E2935" s="379">
        <v>28000</v>
      </c>
      <c r="F2935" s="377" t="s">
        <v>6017</v>
      </c>
      <c r="G2935" s="380" t="s">
        <v>4261</v>
      </c>
      <c r="H2935" s="384">
        <v>44670</v>
      </c>
      <c r="I2935" s="382"/>
      <c r="J2935" s="380" t="s">
        <v>6014</v>
      </c>
    </row>
    <row r="2936" spans="1:10" s="383" customFormat="1" ht="36" x14ac:dyDescent="0.25">
      <c r="A2936" s="377" t="s">
        <v>6018</v>
      </c>
      <c r="B2936" s="377" t="s">
        <v>1992</v>
      </c>
      <c r="C2936" s="380" t="s">
        <v>776</v>
      </c>
      <c r="D2936" s="378" t="s">
        <v>6019</v>
      </c>
      <c r="E2936" s="379">
        <v>20000</v>
      </c>
      <c r="F2936" s="377" t="s">
        <v>1450</v>
      </c>
      <c r="G2936" s="380" t="s">
        <v>911</v>
      </c>
      <c r="H2936" s="384">
        <v>44677</v>
      </c>
      <c r="I2936" s="382"/>
      <c r="J2936" s="380"/>
    </row>
    <row r="2937" spans="1:10" s="383" customFormat="1" ht="36" x14ac:dyDescent="0.25">
      <c r="A2937" s="377" t="s">
        <v>6020</v>
      </c>
      <c r="B2937" s="377" t="s">
        <v>1992</v>
      </c>
      <c r="C2937" s="380" t="s">
        <v>776</v>
      </c>
      <c r="D2937" s="378" t="s">
        <v>6021</v>
      </c>
      <c r="E2937" s="379">
        <v>22000</v>
      </c>
      <c r="F2937" s="377" t="s">
        <v>6022</v>
      </c>
      <c r="G2937" s="380" t="s">
        <v>911</v>
      </c>
      <c r="H2937" s="384">
        <v>44677</v>
      </c>
      <c r="I2937" s="382"/>
      <c r="J2937" s="380"/>
    </row>
    <row r="2938" spans="1:10" s="383" customFormat="1" ht="24" x14ac:dyDescent="0.25">
      <c r="A2938" s="377" t="s">
        <v>6023</v>
      </c>
      <c r="B2938" s="377" t="s">
        <v>564</v>
      </c>
      <c r="C2938" s="380" t="s">
        <v>776</v>
      </c>
      <c r="D2938" s="378"/>
      <c r="E2938" s="379">
        <v>163161</v>
      </c>
      <c r="F2938" s="377" t="s">
        <v>6024</v>
      </c>
      <c r="G2938" s="380" t="s">
        <v>911</v>
      </c>
      <c r="H2938" s="384">
        <v>44677</v>
      </c>
      <c r="I2938" s="382"/>
      <c r="J2938" s="380"/>
    </row>
    <row r="2939" spans="1:10" s="383" customFormat="1" ht="36" x14ac:dyDescent="0.25">
      <c r="A2939" s="377" t="s">
        <v>5927</v>
      </c>
      <c r="B2939" s="377" t="s">
        <v>1992</v>
      </c>
      <c r="C2939" s="380" t="s">
        <v>776</v>
      </c>
      <c r="D2939" s="378" t="s">
        <v>6025</v>
      </c>
      <c r="E2939" s="379">
        <v>21000</v>
      </c>
      <c r="F2939" s="377" t="s">
        <v>6026</v>
      </c>
      <c r="G2939" s="380" t="s">
        <v>911</v>
      </c>
      <c r="H2939" s="384">
        <v>44678</v>
      </c>
      <c r="I2939" s="382"/>
      <c r="J2939" s="380"/>
    </row>
    <row r="2940" spans="1:10" s="383" customFormat="1" ht="24" x14ac:dyDescent="0.25">
      <c r="A2940" s="377" t="s">
        <v>5859</v>
      </c>
      <c r="B2940" s="377" t="s">
        <v>1992</v>
      </c>
      <c r="C2940" s="380" t="s">
        <v>776</v>
      </c>
      <c r="D2940" s="378" t="s">
        <v>6027</v>
      </c>
      <c r="E2940" s="379">
        <v>28000</v>
      </c>
      <c r="F2940" s="377" t="s">
        <v>6028</v>
      </c>
      <c r="G2940" s="380" t="s">
        <v>911</v>
      </c>
      <c r="H2940" s="384">
        <v>44687</v>
      </c>
      <c r="I2940" s="382"/>
      <c r="J2940" s="380"/>
    </row>
    <row r="2941" spans="1:10" s="383" customFormat="1" ht="24" x14ac:dyDescent="0.25">
      <c r="A2941" s="377" t="s">
        <v>6029</v>
      </c>
      <c r="B2941" s="377" t="s">
        <v>1992</v>
      </c>
      <c r="C2941" s="380" t="s">
        <v>776</v>
      </c>
      <c r="D2941" s="378" t="s">
        <v>6030</v>
      </c>
      <c r="E2941" s="459">
        <v>24500</v>
      </c>
      <c r="F2941" s="377" t="s">
        <v>6031</v>
      </c>
      <c r="G2941" s="380" t="s">
        <v>4261</v>
      </c>
      <c r="H2941" s="384">
        <v>44693</v>
      </c>
      <c r="I2941" s="382"/>
      <c r="J2941" s="380"/>
    </row>
    <row r="2942" spans="1:10" s="383" customFormat="1" ht="36" x14ac:dyDescent="0.25">
      <c r="A2942" s="377" t="s">
        <v>5927</v>
      </c>
      <c r="B2942" s="377" t="s">
        <v>1992</v>
      </c>
      <c r="C2942" s="380" t="s">
        <v>776</v>
      </c>
      <c r="D2942" s="378" t="s">
        <v>6032</v>
      </c>
      <c r="E2942" s="459">
        <v>18000</v>
      </c>
      <c r="F2942" s="377" t="s">
        <v>6033</v>
      </c>
      <c r="G2942" s="380" t="s">
        <v>4261</v>
      </c>
      <c r="H2942" s="384">
        <v>44693</v>
      </c>
      <c r="I2942" s="394"/>
      <c r="J2942" s="380"/>
    </row>
    <row r="2943" spans="1:10" s="383" customFormat="1" ht="36" x14ac:dyDescent="0.25">
      <c r="A2943" s="377" t="s">
        <v>6034</v>
      </c>
      <c r="B2943" s="377" t="s">
        <v>1992</v>
      </c>
      <c r="C2943" s="380" t="s">
        <v>776</v>
      </c>
      <c r="D2943" s="378" t="s">
        <v>6035</v>
      </c>
      <c r="E2943" s="379">
        <v>36790</v>
      </c>
      <c r="F2943" s="377" t="s">
        <v>6036</v>
      </c>
      <c r="G2943" s="380" t="s">
        <v>911</v>
      </c>
      <c r="H2943" s="384">
        <v>44693</v>
      </c>
      <c r="I2943" s="382"/>
      <c r="J2943" s="380"/>
    </row>
    <row r="2944" spans="1:10" s="383" customFormat="1" ht="24" x14ac:dyDescent="0.25">
      <c r="A2944" s="377" t="s">
        <v>5902</v>
      </c>
      <c r="B2944" s="377" t="s">
        <v>1992</v>
      </c>
      <c r="C2944" s="380" t="s">
        <v>776</v>
      </c>
      <c r="D2944" s="378" t="s">
        <v>6037</v>
      </c>
      <c r="E2944" s="379">
        <v>24000</v>
      </c>
      <c r="F2944" s="377" t="s">
        <v>6024</v>
      </c>
      <c r="G2944" s="380" t="s">
        <v>911</v>
      </c>
      <c r="H2944" s="384">
        <v>44693</v>
      </c>
      <c r="I2944" s="394"/>
      <c r="J2944" s="380"/>
    </row>
    <row r="2945" spans="1:10" s="383" customFormat="1" ht="36" x14ac:dyDescent="0.25">
      <c r="A2945" s="377" t="s">
        <v>6038</v>
      </c>
      <c r="B2945" s="377" t="s">
        <v>1992</v>
      </c>
      <c r="C2945" s="380" t="s">
        <v>776</v>
      </c>
      <c r="D2945" s="378" t="s">
        <v>6039</v>
      </c>
      <c r="E2945" s="379">
        <v>30842.7</v>
      </c>
      <c r="F2945" s="377" t="s">
        <v>3382</v>
      </c>
      <c r="G2945" s="380"/>
      <c r="H2945" s="384">
        <v>44694</v>
      </c>
      <c r="I2945" s="394">
        <v>44695</v>
      </c>
      <c r="J2945" s="380"/>
    </row>
    <row r="2946" spans="1:10" s="383" customFormat="1" ht="48" x14ac:dyDescent="0.25">
      <c r="A2946" s="377" t="s">
        <v>1848</v>
      </c>
      <c r="B2946" s="377" t="s">
        <v>455</v>
      </c>
      <c r="C2946" s="380" t="s">
        <v>776</v>
      </c>
      <c r="D2946" s="378" t="s">
        <v>6040</v>
      </c>
      <c r="E2946" s="379">
        <v>83750</v>
      </c>
      <c r="F2946" s="377" t="s">
        <v>6041</v>
      </c>
      <c r="G2946" s="380" t="s">
        <v>4261</v>
      </c>
      <c r="H2946" s="384">
        <v>44694</v>
      </c>
      <c r="I2946" s="394"/>
      <c r="J2946" s="380"/>
    </row>
    <row r="2947" spans="1:10" s="383" customFormat="1" ht="24" x14ac:dyDescent="0.25">
      <c r="A2947" s="377" t="s">
        <v>1848</v>
      </c>
      <c r="B2947" s="377" t="s">
        <v>1992</v>
      </c>
      <c r="C2947" s="380" t="s">
        <v>776</v>
      </c>
      <c r="D2947" s="378" t="s">
        <v>6042</v>
      </c>
      <c r="E2947" s="379">
        <v>20775</v>
      </c>
      <c r="F2947" s="377" t="s">
        <v>6043</v>
      </c>
      <c r="G2947" s="380" t="s">
        <v>4261</v>
      </c>
      <c r="H2947" s="384">
        <v>44694</v>
      </c>
      <c r="I2947" s="382"/>
      <c r="J2947" s="380"/>
    </row>
    <row r="2948" spans="1:10" s="383" customFormat="1" ht="24" x14ac:dyDescent="0.25">
      <c r="A2948" s="377" t="s">
        <v>2002</v>
      </c>
      <c r="B2948" s="377" t="s">
        <v>455</v>
      </c>
      <c r="C2948" s="380" t="s">
        <v>776</v>
      </c>
      <c r="D2948" s="378" t="s">
        <v>6044</v>
      </c>
      <c r="E2948" s="379">
        <v>63377.18</v>
      </c>
      <c r="F2948" s="377" t="s">
        <v>6045</v>
      </c>
      <c r="G2948" s="380" t="s">
        <v>4261</v>
      </c>
      <c r="H2948" s="384">
        <v>44694</v>
      </c>
      <c r="I2948" s="382"/>
      <c r="J2948" s="380"/>
    </row>
    <row r="2949" spans="1:10" s="383" customFormat="1" ht="36" x14ac:dyDescent="0.25">
      <c r="A2949" s="377" t="s">
        <v>1848</v>
      </c>
      <c r="B2949" s="377" t="s">
        <v>1992</v>
      </c>
      <c r="C2949" s="380" t="s">
        <v>776</v>
      </c>
      <c r="D2949" s="378" t="s">
        <v>6046</v>
      </c>
      <c r="E2949" s="379">
        <v>35700</v>
      </c>
      <c r="F2949" s="377" t="s">
        <v>6047</v>
      </c>
      <c r="G2949" s="380" t="s">
        <v>4261</v>
      </c>
      <c r="H2949" s="384">
        <v>44699</v>
      </c>
      <c r="I2949" s="382"/>
      <c r="J2949" s="380"/>
    </row>
    <row r="2950" spans="1:10" s="383" customFormat="1" ht="24" x14ac:dyDescent="0.25">
      <c r="A2950" s="377" t="s">
        <v>6048</v>
      </c>
      <c r="B2950" s="377" t="s">
        <v>1992</v>
      </c>
      <c r="C2950" s="380" t="s">
        <v>776</v>
      </c>
      <c r="D2950" s="378" t="s">
        <v>6049</v>
      </c>
      <c r="E2950" s="379">
        <v>35400</v>
      </c>
      <c r="F2950" s="377" t="s">
        <v>6028</v>
      </c>
      <c r="G2950" s="380" t="s">
        <v>911</v>
      </c>
      <c r="H2950" s="384">
        <v>44699</v>
      </c>
      <c r="I2950" s="394"/>
      <c r="J2950" s="380"/>
    </row>
    <row r="2951" spans="1:10" s="383" customFormat="1" ht="24" x14ac:dyDescent="0.25">
      <c r="A2951" s="377" t="s">
        <v>6023</v>
      </c>
      <c r="B2951" s="377" t="s">
        <v>564</v>
      </c>
      <c r="C2951" s="380" t="s">
        <v>776</v>
      </c>
      <c r="D2951" s="378"/>
      <c r="E2951" s="379">
        <v>121800</v>
      </c>
      <c r="F2951" s="377" t="s">
        <v>6050</v>
      </c>
      <c r="G2951" s="380" t="s">
        <v>4261</v>
      </c>
      <c r="H2951" s="384">
        <v>44699</v>
      </c>
      <c r="I2951" s="394"/>
      <c r="J2951" s="380"/>
    </row>
    <row r="2952" spans="1:10" s="383" customFormat="1" ht="24" x14ac:dyDescent="0.25">
      <c r="A2952" s="377" t="s">
        <v>6051</v>
      </c>
      <c r="B2952" s="377" t="s">
        <v>1992</v>
      </c>
      <c r="C2952" s="380" t="s">
        <v>776</v>
      </c>
      <c r="D2952" s="378" t="s">
        <v>6052</v>
      </c>
      <c r="E2952" s="379">
        <v>32000</v>
      </c>
      <c r="F2952" s="377" t="s">
        <v>5962</v>
      </c>
      <c r="G2952" s="380" t="s">
        <v>4261</v>
      </c>
      <c r="H2952" s="384">
        <v>44704</v>
      </c>
      <c r="I2952" s="394"/>
      <c r="J2952" s="380"/>
    </row>
    <row r="2953" spans="1:10" s="383" customFormat="1" ht="36" x14ac:dyDescent="0.25">
      <c r="A2953" s="377" t="s">
        <v>2893</v>
      </c>
      <c r="B2953" s="377" t="s">
        <v>455</v>
      </c>
      <c r="C2953" s="380" t="s">
        <v>776</v>
      </c>
      <c r="D2953" s="378" t="s">
        <v>5985</v>
      </c>
      <c r="E2953" s="379">
        <v>565954.47</v>
      </c>
      <c r="F2953" s="377" t="s">
        <v>2986</v>
      </c>
      <c r="G2953" s="380"/>
      <c r="H2953" s="384">
        <v>44705</v>
      </c>
      <c r="I2953" s="394">
        <v>44718</v>
      </c>
      <c r="J2953" s="380"/>
    </row>
    <row r="2954" spans="1:10" s="383" customFormat="1" ht="36" x14ac:dyDescent="0.25">
      <c r="A2954" s="377" t="s">
        <v>6053</v>
      </c>
      <c r="B2954" s="377" t="s">
        <v>1992</v>
      </c>
      <c r="C2954" s="380" t="s">
        <v>776</v>
      </c>
      <c r="D2954" s="378" t="s">
        <v>6054</v>
      </c>
      <c r="E2954" s="379">
        <v>27293.33</v>
      </c>
      <c r="F2954" s="377" t="s">
        <v>5940</v>
      </c>
      <c r="G2954" s="380" t="s">
        <v>911</v>
      </c>
      <c r="H2954" s="384">
        <v>44711</v>
      </c>
      <c r="I2954" s="394"/>
      <c r="J2954" s="380"/>
    </row>
    <row r="2955" spans="1:10" s="383" customFormat="1" ht="36" x14ac:dyDescent="0.25">
      <c r="A2955" s="377" t="s">
        <v>5881</v>
      </c>
      <c r="B2955" s="377" t="s">
        <v>1992</v>
      </c>
      <c r="C2955" s="380" t="s">
        <v>776</v>
      </c>
      <c r="D2955" s="378" t="s">
        <v>6055</v>
      </c>
      <c r="E2955" s="379">
        <v>22500</v>
      </c>
      <c r="F2955" s="377" t="s">
        <v>6056</v>
      </c>
      <c r="G2955" s="380"/>
      <c r="H2955" s="384">
        <v>44517</v>
      </c>
      <c r="I2955" s="394">
        <v>44517</v>
      </c>
      <c r="J2955" s="380"/>
    </row>
    <row r="2956" spans="1:10" s="383" customFormat="1" ht="36" x14ac:dyDescent="0.25">
      <c r="A2956" s="377" t="s">
        <v>2241</v>
      </c>
      <c r="B2956" s="377" t="s">
        <v>1992</v>
      </c>
      <c r="C2956" s="380" t="s">
        <v>776</v>
      </c>
      <c r="D2956" s="378" t="s">
        <v>6057</v>
      </c>
      <c r="E2956" s="379">
        <v>35120</v>
      </c>
      <c r="F2956" s="377" t="s">
        <v>5940</v>
      </c>
      <c r="G2956" s="380" t="s">
        <v>911</v>
      </c>
      <c r="H2956" s="384">
        <v>44711</v>
      </c>
      <c r="I2956" s="382"/>
      <c r="J2956" s="380"/>
    </row>
    <row r="2957" spans="1:10" s="383" customFormat="1" ht="24" x14ac:dyDescent="0.25">
      <c r="A2957" s="377" t="s">
        <v>6053</v>
      </c>
      <c r="B2957" s="377" t="s">
        <v>1992</v>
      </c>
      <c r="C2957" s="380" t="s">
        <v>776</v>
      </c>
      <c r="D2957" s="378" t="s">
        <v>6058</v>
      </c>
      <c r="E2957" s="379">
        <v>26986.67</v>
      </c>
      <c r="F2957" s="377" t="s">
        <v>6059</v>
      </c>
      <c r="G2957" s="380" t="s">
        <v>911</v>
      </c>
      <c r="H2957" s="384">
        <v>44711</v>
      </c>
      <c r="I2957" s="394"/>
      <c r="J2957" s="380"/>
    </row>
    <row r="2958" spans="1:10" s="383" customFormat="1" ht="36" x14ac:dyDescent="0.25">
      <c r="A2958" s="377" t="s">
        <v>5919</v>
      </c>
      <c r="B2958" s="377" t="s">
        <v>1992</v>
      </c>
      <c r="C2958" s="380" t="s">
        <v>776</v>
      </c>
      <c r="D2958" s="378" t="s">
        <v>6060</v>
      </c>
      <c r="E2958" s="379">
        <v>21000</v>
      </c>
      <c r="F2958" s="377" t="s">
        <v>3382</v>
      </c>
      <c r="G2958" s="380"/>
      <c r="H2958" s="384">
        <v>44347</v>
      </c>
      <c r="I2958" s="394">
        <v>44713</v>
      </c>
      <c r="J2958" s="380"/>
    </row>
    <row r="2959" spans="1:10" s="383" customFormat="1" ht="36" x14ac:dyDescent="0.25">
      <c r="A2959" s="377" t="s">
        <v>6061</v>
      </c>
      <c r="B2959" s="377" t="s">
        <v>1992</v>
      </c>
      <c r="C2959" s="380" t="s">
        <v>776</v>
      </c>
      <c r="D2959" s="378" t="s">
        <v>6062</v>
      </c>
      <c r="E2959" s="379">
        <v>35000</v>
      </c>
      <c r="F2959" s="377" t="s">
        <v>3355</v>
      </c>
      <c r="G2959" s="380" t="s">
        <v>911</v>
      </c>
      <c r="H2959" s="384">
        <v>44712</v>
      </c>
      <c r="I2959" s="394"/>
      <c r="J2959" s="380"/>
    </row>
    <row r="2960" spans="1:10" s="383" customFormat="1" ht="24" x14ac:dyDescent="0.25">
      <c r="A2960" s="377" t="s">
        <v>5978</v>
      </c>
      <c r="B2960" s="377" t="s">
        <v>1992</v>
      </c>
      <c r="C2960" s="380" t="s">
        <v>776</v>
      </c>
      <c r="D2960" s="378" t="s">
        <v>6063</v>
      </c>
      <c r="E2960" s="379">
        <v>23100</v>
      </c>
      <c r="F2960" s="377" t="s">
        <v>3441</v>
      </c>
      <c r="G2960" s="380"/>
      <c r="H2960" s="384">
        <v>44561</v>
      </c>
      <c r="I2960" s="394">
        <v>44562</v>
      </c>
      <c r="J2960" s="380" t="s">
        <v>5726</v>
      </c>
    </row>
    <row r="2961" spans="1:10" s="383" customFormat="1" ht="36" x14ac:dyDescent="0.25">
      <c r="A2961" s="377" t="s">
        <v>1848</v>
      </c>
      <c r="B2961" s="377" t="s">
        <v>455</v>
      </c>
      <c r="C2961" s="380" t="s">
        <v>776</v>
      </c>
      <c r="D2961" s="378" t="s">
        <v>6064</v>
      </c>
      <c r="E2961" s="379">
        <v>110600</v>
      </c>
      <c r="F2961" s="377" t="s">
        <v>6065</v>
      </c>
      <c r="G2961" s="380" t="s">
        <v>4261</v>
      </c>
      <c r="H2961" s="384">
        <v>44721</v>
      </c>
      <c r="I2961" s="382"/>
      <c r="J2961" s="380" t="s">
        <v>5726</v>
      </c>
    </row>
    <row r="2962" spans="1:10" s="383" customFormat="1" ht="36" x14ac:dyDescent="0.25">
      <c r="A2962" s="377" t="s">
        <v>2220</v>
      </c>
      <c r="B2962" s="377" t="s">
        <v>455</v>
      </c>
      <c r="C2962" s="380" t="s">
        <v>776</v>
      </c>
      <c r="D2962" s="378" t="s">
        <v>6064</v>
      </c>
      <c r="E2962" s="379">
        <v>29640</v>
      </c>
      <c r="F2962" s="377" t="s">
        <v>6066</v>
      </c>
      <c r="G2962" s="380" t="s">
        <v>4261</v>
      </c>
      <c r="H2962" s="384">
        <v>44721</v>
      </c>
      <c r="I2962" s="382"/>
      <c r="J2962" s="380"/>
    </row>
    <row r="2963" spans="1:10" s="383" customFormat="1" ht="48" x14ac:dyDescent="0.25">
      <c r="A2963" s="377" t="s">
        <v>2220</v>
      </c>
      <c r="B2963" s="377" t="s">
        <v>1992</v>
      </c>
      <c r="C2963" s="380" t="s">
        <v>776</v>
      </c>
      <c r="D2963" s="378" t="s">
        <v>6067</v>
      </c>
      <c r="E2963" s="379">
        <v>29640</v>
      </c>
      <c r="F2963" s="377" t="s">
        <v>3363</v>
      </c>
      <c r="G2963" s="380" t="s">
        <v>911</v>
      </c>
      <c r="H2963" s="384">
        <v>44722</v>
      </c>
      <c r="I2963" s="394"/>
      <c r="J2963" s="380"/>
    </row>
    <row r="2964" spans="1:10" s="383" customFormat="1" ht="24" x14ac:dyDescent="0.2">
      <c r="A2964" s="377" t="s">
        <v>5881</v>
      </c>
      <c r="B2964" s="377" t="s">
        <v>1992</v>
      </c>
      <c r="C2964" s="380" t="s">
        <v>776</v>
      </c>
      <c r="D2964" s="378" t="s">
        <v>6068</v>
      </c>
      <c r="E2964" s="379">
        <v>27500</v>
      </c>
      <c r="F2964" s="377" t="s">
        <v>6069</v>
      </c>
      <c r="G2964" s="380" t="s">
        <v>4261</v>
      </c>
      <c r="H2964" s="384">
        <v>44729</v>
      </c>
      <c r="I2964" s="394"/>
      <c r="J2964" s="429"/>
    </row>
    <row r="2965" spans="1:10" s="383" customFormat="1" ht="36" x14ac:dyDescent="0.25">
      <c r="A2965" s="377" t="s">
        <v>6009</v>
      </c>
      <c r="B2965" s="377" t="s">
        <v>1992</v>
      </c>
      <c r="C2965" s="380" t="s">
        <v>776</v>
      </c>
      <c r="D2965" s="378" t="s">
        <v>6070</v>
      </c>
      <c r="E2965" s="379">
        <v>35612.65</v>
      </c>
      <c r="F2965" s="377" t="s">
        <v>6071</v>
      </c>
      <c r="G2965" s="380" t="s">
        <v>4261</v>
      </c>
      <c r="H2965" s="384">
        <v>44732</v>
      </c>
      <c r="I2965" s="382"/>
      <c r="J2965" s="380"/>
    </row>
    <row r="2966" spans="1:10" s="383" customFormat="1" ht="24" x14ac:dyDescent="0.25">
      <c r="A2966" s="377" t="s">
        <v>6072</v>
      </c>
      <c r="B2966" s="377" t="s">
        <v>1992</v>
      </c>
      <c r="C2966" s="380" t="s">
        <v>776</v>
      </c>
      <c r="D2966" s="378" t="s">
        <v>6073</v>
      </c>
      <c r="E2966" s="379">
        <v>26500</v>
      </c>
      <c r="F2966" s="377" t="s">
        <v>3333</v>
      </c>
      <c r="G2966" s="380" t="s">
        <v>4261</v>
      </c>
      <c r="H2966" s="384">
        <v>44732</v>
      </c>
      <c r="I2966" s="382"/>
      <c r="J2966" s="380" t="s">
        <v>4818</v>
      </c>
    </row>
    <row r="2967" spans="1:10" s="383" customFormat="1" ht="36" x14ac:dyDescent="0.25">
      <c r="A2967" s="377" t="s">
        <v>5892</v>
      </c>
      <c r="B2967" s="377" t="s">
        <v>1992</v>
      </c>
      <c r="C2967" s="380" t="s">
        <v>776</v>
      </c>
      <c r="D2967" s="378" t="s">
        <v>6074</v>
      </c>
      <c r="E2967" s="379">
        <v>24000</v>
      </c>
      <c r="F2967" s="377" t="s">
        <v>6075</v>
      </c>
      <c r="G2967" s="380" t="s">
        <v>4261</v>
      </c>
      <c r="H2967" s="384">
        <v>44732</v>
      </c>
      <c r="I2967" s="394"/>
      <c r="J2967" s="380"/>
    </row>
    <row r="2968" spans="1:10" s="383" customFormat="1" ht="24" x14ac:dyDescent="0.25">
      <c r="A2968" s="377" t="s">
        <v>6076</v>
      </c>
      <c r="B2968" s="377" t="s">
        <v>1992</v>
      </c>
      <c r="C2968" s="380" t="s">
        <v>776</v>
      </c>
      <c r="D2968" s="378" t="s">
        <v>6077</v>
      </c>
      <c r="E2968" s="379">
        <v>18000</v>
      </c>
      <c r="F2968" s="377" t="s">
        <v>6078</v>
      </c>
      <c r="G2968" s="380" t="s">
        <v>911</v>
      </c>
      <c r="H2968" s="384">
        <v>44732</v>
      </c>
      <c r="I2968" s="394">
        <v>44745</v>
      </c>
      <c r="J2968" s="380"/>
    </row>
    <row r="2969" spans="1:10" s="383" customFormat="1" ht="36" x14ac:dyDescent="0.25">
      <c r="A2969" s="377" t="s">
        <v>6076</v>
      </c>
      <c r="B2969" s="377" t="s">
        <v>1992</v>
      </c>
      <c r="C2969" s="380" t="s">
        <v>776</v>
      </c>
      <c r="D2969" s="378" t="s">
        <v>6079</v>
      </c>
      <c r="E2969" s="379">
        <v>18000</v>
      </c>
      <c r="F2969" s="377" t="s">
        <v>6080</v>
      </c>
      <c r="G2969" s="380" t="s">
        <v>911</v>
      </c>
      <c r="H2969" s="384">
        <v>44732</v>
      </c>
      <c r="I2969" s="394"/>
      <c r="J2969" s="380"/>
    </row>
    <row r="2970" spans="1:10" s="383" customFormat="1" ht="36" x14ac:dyDescent="0.25">
      <c r="A2970" s="377" t="s">
        <v>5963</v>
      </c>
      <c r="B2970" s="377" t="s">
        <v>1992</v>
      </c>
      <c r="C2970" s="380" t="s">
        <v>776</v>
      </c>
      <c r="D2970" s="378" t="s">
        <v>6081</v>
      </c>
      <c r="E2970" s="379">
        <v>18900</v>
      </c>
      <c r="F2970" s="377" t="s">
        <v>6082</v>
      </c>
      <c r="G2970" s="380" t="s">
        <v>911</v>
      </c>
      <c r="H2970" s="384">
        <v>44734</v>
      </c>
      <c r="I2970" s="382"/>
      <c r="J2970" s="380"/>
    </row>
    <row r="2971" spans="1:10" s="383" customFormat="1" ht="36" x14ac:dyDescent="0.25">
      <c r="A2971" s="377" t="s">
        <v>5892</v>
      </c>
      <c r="B2971" s="377" t="s">
        <v>1992</v>
      </c>
      <c r="C2971" s="380" t="s">
        <v>776</v>
      </c>
      <c r="D2971" s="378" t="s">
        <v>6083</v>
      </c>
      <c r="E2971" s="379">
        <v>21000</v>
      </c>
      <c r="F2971" s="377" t="s">
        <v>6084</v>
      </c>
      <c r="G2971" s="380" t="s">
        <v>4261</v>
      </c>
      <c r="H2971" s="384">
        <v>44734</v>
      </c>
      <c r="I2971" s="394"/>
      <c r="J2971" s="380"/>
    </row>
    <row r="2972" spans="1:10" s="383" customFormat="1" ht="24" x14ac:dyDescent="0.25">
      <c r="A2972" s="377" t="s">
        <v>6085</v>
      </c>
      <c r="B2972" s="377" t="s">
        <v>1992</v>
      </c>
      <c r="C2972" s="380" t="s">
        <v>776</v>
      </c>
      <c r="D2972" s="378" t="s">
        <v>6086</v>
      </c>
      <c r="E2972" s="379">
        <v>36800</v>
      </c>
      <c r="F2972" s="377" t="s">
        <v>6087</v>
      </c>
      <c r="G2972" s="380" t="s">
        <v>911</v>
      </c>
      <c r="H2972" s="384">
        <v>44739</v>
      </c>
      <c r="I2972" s="382"/>
      <c r="J2972" s="380" t="s">
        <v>6088</v>
      </c>
    </row>
    <row r="2973" spans="1:10" s="383" customFormat="1" ht="24" x14ac:dyDescent="0.25">
      <c r="A2973" s="377" t="s">
        <v>1848</v>
      </c>
      <c r="B2973" s="377" t="s">
        <v>1992</v>
      </c>
      <c r="C2973" s="380" t="s">
        <v>776</v>
      </c>
      <c r="D2973" s="378" t="s">
        <v>6089</v>
      </c>
      <c r="E2973" s="379">
        <v>35000</v>
      </c>
      <c r="F2973" s="377" t="s">
        <v>3237</v>
      </c>
      <c r="G2973" s="380" t="s">
        <v>911</v>
      </c>
      <c r="H2973" s="384">
        <v>44742</v>
      </c>
      <c r="I2973" s="394"/>
      <c r="J2973" s="380" t="s">
        <v>6088</v>
      </c>
    </row>
    <row r="2974" spans="1:10" s="383" customFormat="1" ht="60" x14ac:dyDescent="0.25">
      <c r="A2974" s="377" t="s">
        <v>5956</v>
      </c>
      <c r="B2974" s="377" t="s">
        <v>1992</v>
      </c>
      <c r="C2974" s="380" t="s">
        <v>776</v>
      </c>
      <c r="D2974" s="378" t="s">
        <v>6090</v>
      </c>
      <c r="E2974" s="379">
        <v>36000</v>
      </c>
      <c r="F2974" s="377" t="s">
        <v>6091</v>
      </c>
      <c r="G2974" s="380" t="s">
        <v>4261</v>
      </c>
      <c r="H2974" s="384">
        <v>44750</v>
      </c>
      <c r="I2974" s="382"/>
      <c r="J2974" s="380" t="s">
        <v>6088</v>
      </c>
    </row>
    <row r="2975" spans="1:10" s="383" customFormat="1" ht="36" x14ac:dyDescent="0.25">
      <c r="A2975" s="377" t="s">
        <v>5956</v>
      </c>
      <c r="B2975" s="377" t="s">
        <v>1992</v>
      </c>
      <c r="C2975" s="380" t="s">
        <v>776</v>
      </c>
      <c r="D2975" s="378" t="s">
        <v>6092</v>
      </c>
      <c r="E2975" s="379">
        <v>36000</v>
      </c>
      <c r="F2975" s="377" t="s">
        <v>6093</v>
      </c>
      <c r="G2975" s="380" t="s">
        <v>4261</v>
      </c>
      <c r="H2975" s="384">
        <v>44753</v>
      </c>
      <c r="I2975" s="382"/>
      <c r="J2975" s="380" t="s">
        <v>6088</v>
      </c>
    </row>
    <row r="2976" spans="1:10" s="383" customFormat="1" ht="36" x14ac:dyDescent="0.25">
      <c r="A2976" s="377" t="s">
        <v>6094</v>
      </c>
      <c r="B2976" s="377" t="s">
        <v>1992</v>
      </c>
      <c r="C2976" s="380" t="s">
        <v>776</v>
      </c>
      <c r="D2976" s="378" t="s">
        <v>6095</v>
      </c>
      <c r="E2976" s="379">
        <v>22800</v>
      </c>
      <c r="F2976" s="377" t="s">
        <v>6096</v>
      </c>
      <c r="G2976" s="380" t="s">
        <v>4261</v>
      </c>
      <c r="H2976" s="384">
        <v>44753</v>
      </c>
      <c r="I2976" s="382"/>
      <c r="J2976" s="380" t="s">
        <v>6088</v>
      </c>
    </row>
    <row r="2977" spans="1:10" s="383" customFormat="1" ht="36" x14ac:dyDescent="0.25">
      <c r="A2977" s="377" t="s">
        <v>5956</v>
      </c>
      <c r="B2977" s="377" t="s">
        <v>1992</v>
      </c>
      <c r="C2977" s="380" t="s">
        <v>776</v>
      </c>
      <c r="D2977" s="378" t="s">
        <v>6097</v>
      </c>
      <c r="E2977" s="379">
        <v>36000</v>
      </c>
      <c r="F2977" s="377" t="s">
        <v>6098</v>
      </c>
      <c r="G2977" s="380" t="s">
        <v>4261</v>
      </c>
      <c r="H2977" s="384">
        <v>44753</v>
      </c>
      <c r="I2977" s="382"/>
      <c r="J2977" s="380" t="s">
        <v>6088</v>
      </c>
    </row>
    <row r="2978" spans="1:10" s="383" customFormat="1" ht="36" x14ac:dyDescent="0.25">
      <c r="A2978" s="377" t="s">
        <v>6099</v>
      </c>
      <c r="B2978" s="377" t="s">
        <v>1992</v>
      </c>
      <c r="C2978" s="380" t="s">
        <v>776</v>
      </c>
      <c r="D2978" s="378" t="s">
        <v>6100</v>
      </c>
      <c r="E2978" s="379">
        <v>24000</v>
      </c>
      <c r="F2978" s="377" t="s">
        <v>6101</v>
      </c>
      <c r="G2978" s="380" t="s">
        <v>4261</v>
      </c>
      <c r="H2978" s="384">
        <v>44755</v>
      </c>
      <c r="I2978" s="382"/>
      <c r="J2978" s="380" t="s">
        <v>6088</v>
      </c>
    </row>
    <row r="2979" spans="1:10" s="383" customFormat="1" ht="36" x14ac:dyDescent="0.25">
      <c r="A2979" s="377" t="s">
        <v>2229</v>
      </c>
      <c r="B2979" s="377" t="s">
        <v>1992</v>
      </c>
      <c r="C2979" s="380" t="s">
        <v>776</v>
      </c>
      <c r="D2979" s="378" t="s">
        <v>6102</v>
      </c>
      <c r="E2979" s="379">
        <v>33500</v>
      </c>
      <c r="F2979" s="377" t="s">
        <v>6103</v>
      </c>
      <c r="G2979" s="380" t="s">
        <v>911</v>
      </c>
      <c r="H2979" s="384">
        <v>44755</v>
      </c>
      <c r="I2979" s="382"/>
      <c r="J2979" s="380" t="s">
        <v>6088</v>
      </c>
    </row>
    <row r="2980" spans="1:10" s="383" customFormat="1" ht="36" x14ac:dyDescent="0.25">
      <c r="A2980" s="377" t="s">
        <v>6104</v>
      </c>
      <c r="B2980" s="377" t="s">
        <v>1992</v>
      </c>
      <c r="C2980" s="380" t="s">
        <v>776</v>
      </c>
      <c r="D2980" s="378" t="s">
        <v>6105</v>
      </c>
      <c r="E2980" s="379">
        <v>190554</v>
      </c>
      <c r="F2980" s="377" t="s">
        <v>5940</v>
      </c>
      <c r="G2980" s="380" t="s">
        <v>911</v>
      </c>
      <c r="H2980" s="384">
        <v>44756</v>
      </c>
      <c r="I2980" s="382"/>
      <c r="J2980" s="380" t="s">
        <v>6088</v>
      </c>
    </row>
    <row r="2981" spans="1:10" s="383" customFormat="1" ht="36" x14ac:dyDescent="0.25">
      <c r="A2981" s="377" t="s">
        <v>6106</v>
      </c>
      <c r="B2981" s="377" t="s">
        <v>1992</v>
      </c>
      <c r="C2981" s="380" t="s">
        <v>776</v>
      </c>
      <c r="D2981" s="378" t="s">
        <v>6107</v>
      </c>
      <c r="E2981" s="379">
        <v>20799.68</v>
      </c>
      <c r="F2981" s="377" t="s">
        <v>3322</v>
      </c>
      <c r="G2981" s="380" t="s">
        <v>4261</v>
      </c>
      <c r="H2981" s="384">
        <v>44762</v>
      </c>
      <c r="I2981" s="394"/>
      <c r="J2981" s="380" t="s">
        <v>6088</v>
      </c>
    </row>
    <row r="2982" spans="1:10" s="383" customFormat="1" ht="36" x14ac:dyDescent="0.25">
      <c r="A2982" s="377" t="s">
        <v>2241</v>
      </c>
      <c r="B2982" s="377" t="s">
        <v>1992</v>
      </c>
      <c r="C2982" s="380" t="s">
        <v>776</v>
      </c>
      <c r="D2982" s="378" t="s">
        <v>6108</v>
      </c>
      <c r="E2982" s="379">
        <v>22000</v>
      </c>
      <c r="F2982" s="377" t="s">
        <v>3324</v>
      </c>
      <c r="G2982" s="380" t="s">
        <v>4261</v>
      </c>
      <c r="H2982" s="384">
        <v>44762</v>
      </c>
      <c r="I2982" s="394"/>
      <c r="J2982" s="380" t="s">
        <v>6088</v>
      </c>
    </row>
    <row r="2983" spans="1:10" s="383" customFormat="1" ht="36" x14ac:dyDescent="0.25">
      <c r="A2983" s="377" t="s">
        <v>6109</v>
      </c>
      <c r="B2983" s="377" t="s">
        <v>1992</v>
      </c>
      <c r="C2983" s="380" t="s">
        <v>776</v>
      </c>
      <c r="D2983" s="378" t="s">
        <v>6110</v>
      </c>
      <c r="E2983" s="379">
        <v>21000</v>
      </c>
      <c r="F2983" s="377" t="s">
        <v>6011</v>
      </c>
      <c r="G2983" s="380" t="s">
        <v>911</v>
      </c>
      <c r="H2983" s="384">
        <v>44763</v>
      </c>
      <c r="I2983" s="382"/>
      <c r="J2983" s="380" t="s">
        <v>6088</v>
      </c>
    </row>
    <row r="2984" spans="1:10" s="383" customFormat="1" ht="36" x14ac:dyDescent="0.25">
      <c r="A2984" s="377" t="s">
        <v>6111</v>
      </c>
      <c r="B2984" s="377" t="s">
        <v>1992</v>
      </c>
      <c r="C2984" s="380" t="s">
        <v>776</v>
      </c>
      <c r="D2984" s="378" t="s">
        <v>6112</v>
      </c>
      <c r="E2984" s="379">
        <v>33850</v>
      </c>
      <c r="F2984" s="377" t="s">
        <v>6113</v>
      </c>
      <c r="G2984" s="380" t="s">
        <v>4261</v>
      </c>
      <c r="H2984" s="384">
        <v>44764</v>
      </c>
      <c r="I2984" s="382"/>
      <c r="J2984" s="380" t="s">
        <v>6088</v>
      </c>
    </row>
    <row r="2985" spans="1:10" s="383" customFormat="1" ht="36" x14ac:dyDescent="0.25">
      <c r="A2985" s="377" t="s">
        <v>6114</v>
      </c>
      <c r="B2985" s="377" t="s">
        <v>1992</v>
      </c>
      <c r="C2985" s="380" t="s">
        <v>776</v>
      </c>
      <c r="D2985" s="378" t="s">
        <v>6115</v>
      </c>
      <c r="E2985" s="379">
        <v>36400</v>
      </c>
      <c r="F2985" s="377" t="s">
        <v>5937</v>
      </c>
      <c r="G2985" s="380" t="s">
        <v>4261</v>
      </c>
      <c r="H2985" s="384">
        <v>44764</v>
      </c>
      <c r="I2985" s="382"/>
      <c r="J2985" s="380" t="s">
        <v>6088</v>
      </c>
    </row>
    <row r="2986" spans="1:10" s="383" customFormat="1" ht="36" x14ac:dyDescent="0.25">
      <c r="A2986" s="377" t="s">
        <v>6116</v>
      </c>
      <c r="B2986" s="377" t="s">
        <v>1992</v>
      </c>
      <c r="C2986" s="380" t="s">
        <v>776</v>
      </c>
      <c r="D2986" s="378" t="s">
        <v>6117</v>
      </c>
      <c r="E2986" s="379">
        <v>26000</v>
      </c>
      <c r="F2986" s="377" t="s">
        <v>6011</v>
      </c>
      <c r="G2986" s="380" t="s">
        <v>911</v>
      </c>
      <c r="H2986" s="384">
        <v>44764</v>
      </c>
      <c r="I2986" s="382"/>
      <c r="J2986" s="380" t="s">
        <v>6088</v>
      </c>
    </row>
    <row r="2987" spans="1:10" s="383" customFormat="1" ht="36" x14ac:dyDescent="0.25">
      <c r="A2987" s="377" t="s">
        <v>2241</v>
      </c>
      <c r="B2987" s="377" t="s">
        <v>455</v>
      </c>
      <c r="C2987" s="380" t="s">
        <v>776</v>
      </c>
      <c r="D2987" s="378" t="s">
        <v>6118</v>
      </c>
      <c r="E2987" s="379">
        <v>38450</v>
      </c>
      <c r="F2987" s="377" t="s">
        <v>3382</v>
      </c>
      <c r="G2987" s="380" t="s">
        <v>911</v>
      </c>
      <c r="H2987" s="384">
        <v>44767</v>
      </c>
      <c r="I2987" s="382"/>
      <c r="J2987" s="380" t="s">
        <v>6088</v>
      </c>
    </row>
    <row r="2988" spans="1:10" s="383" customFormat="1" ht="36" x14ac:dyDescent="0.25">
      <c r="A2988" s="377" t="s">
        <v>6119</v>
      </c>
      <c r="B2988" s="377" t="s">
        <v>455</v>
      </c>
      <c r="C2988" s="380" t="s">
        <v>776</v>
      </c>
      <c r="D2988" s="378" t="s">
        <v>6120</v>
      </c>
      <c r="E2988" s="379">
        <v>38500</v>
      </c>
      <c r="F2988" s="377" t="s">
        <v>3360</v>
      </c>
      <c r="G2988" s="380" t="s">
        <v>911</v>
      </c>
      <c r="H2988" s="384">
        <v>44767</v>
      </c>
      <c r="I2988" s="382"/>
      <c r="J2988" s="380" t="s">
        <v>6088</v>
      </c>
    </row>
    <row r="2989" spans="1:10" s="383" customFormat="1" ht="36" x14ac:dyDescent="0.25">
      <c r="A2989" s="377" t="s">
        <v>6121</v>
      </c>
      <c r="B2989" s="377" t="s">
        <v>1992</v>
      </c>
      <c r="C2989" s="380" t="s">
        <v>776</v>
      </c>
      <c r="D2989" s="378" t="s">
        <v>6122</v>
      </c>
      <c r="E2989" s="379">
        <v>41300</v>
      </c>
      <c r="F2989" s="377" t="s">
        <v>6123</v>
      </c>
      <c r="G2989" s="380" t="s">
        <v>911</v>
      </c>
      <c r="H2989" s="384">
        <v>44768</v>
      </c>
      <c r="I2989" s="382"/>
      <c r="J2989" s="380" t="s">
        <v>6088</v>
      </c>
    </row>
    <row r="2990" spans="1:10" s="383" customFormat="1" ht="24" x14ac:dyDescent="0.25">
      <c r="A2990" s="377" t="s">
        <v>6124</v>
      </c>
      <c r="B2990" s="377" t="s">
        <v>1992</v>
      </c>
      <c r="C2990" s="380" t="s">
        <v>776</v>
      </c>
      <c r="D2990" s="378" t="s">
        <v>6125</v>
      </c>
      <c r="E2990" s="379">
        <v>25000</v>
      </c>
      <c r="F2990" s="377" t="s">
        <v>6126</v>
      </c>
      <c r="G2990" s="380" t="s">
        <v>4261</v>
      </c>
      <c r="H2990" s="384">
        <v>44769</v>
      </c>
      <c r="I2990" s="382"/>
      <c r="J2990" s="380" t="s">
        <v>6088</v>
      </c>
    </row>
    <row r="2991" spans="1:10" s="383" customFormat="1" ht="36" x14ac:dyDescent="0.25">
      <c r="A2991" s="377" t="s">
        <v>6127</v>
      </c>
      <c r="B2991" s="377" t="s">
        <v>1992</v>
      </c>
      <c r="C2991" s="380" t="s">
        <v>776</v>
      </c>
      <c r="D2991" s="378" t="s">
        <v>6128</v>
      </c>
      <c r="E2991" s="379">
        <v>23890</v>
      </c>
      <c r="F2991" s="377" t="s">
        <v>6129</v>
      </c>
      <c r="G2991" s="380" t="s">
        <v>911</v>
      </c>
      <c r="H2991" s="384">
        <v>44769</v>
      </c>
      <c r="I2991" s="382"/>
      <c r="J2991" s="380" t="s">
        <v>6088</v>
      </c>
    </row>
    <row r="2992" spans="1:10" s="383" customFormat="1" ht="24" x14ac:dyDescent="0.25">
      <c r="A2992" s="377" t="s">
        <v>6130</v>
      </c>
      <c r="B2992" s="377" t="s">
        <v>1992</v>
      </c>
      <c r="C2992" s="380" t="s">
        <v>776</v>
      </c>
      <c r="D2992" s="378" t="s">
        <v>6131</v>
      </c>
      <c r="E2992" s="379">
        <v>41300</v>
      </c>
      <c r="F2992" s="377" t="s">
        <v>6132</v>
      </c>
      <c r="G2992" s="380" t="s">
        <v>4261</v>
      </c>
      <c r="H2992" s="384">
        <v>44777</v>
      </c>
      <c r="I2992" s="394"/>
      <c r="J2992" s="380" t="s">
        <v>6088</v>
      </c>
    </row>
    <row r="2993" spans="1:10" s="383" customFormat="1" ht="36" x14ac:dyDescent="0.25">
      <c r="A2993" s="377" t="s">
        <v>6133</v>
      </c>
      <c r="B2993" s="377" t="s">
        <v>455</v>
      </c>
      <c r="C2993" s="380" t="s">
        <v>776</v>
      </c>
      <c r="D2993" s="378" t="s">
        <v>6134</v>
      </c>
      <c r="E2993" s="379">
        <v>29000.5</v>
      </c>
      <c r="F2993" s="377" t="s">
        <v>6135</v>
      </c>
      <c r="G2993" s="380" t="s">
        <v>4261</v>
      </c>
      <c r="H2993" s="384">
        <v>44781</v>
      </c>
      <c r="I2993" s="394"/>
      <c r="J2993" s="380" t="s">
        <v>6088</v>
      </c>
    </row>
    <row r="2994" spans="1:10" s="383" customFormat="1" ht="48" x14ac:dyDescent="0.25">
      <c r="A2994" s="377" t="s">
        <v>1848</v>
      </c>
      <c r="B2994" s="377" t="s">
        <v>1992</v>
      </c>
      <c r="C2994" s="380" t="s">
        <v>776</v>
      </c>
      <c r="D2994" s="378" t="s">
        <v>6136</v>
      </c>
      <c r="E2994" s="379">
        <v>41135.85</v>
      </c>
      <c r="F2994" s="377" t="s">
        <v>6137</v>
      </c>
      <c r="G2994" s="380"/>
      <c r="H2994" s="384">
        <v>44782</v>
      </c>
      <c r="I2994" s="394">
        <v>44802</v>
      </c>
      <c r="J2994" s="380" t="s">
        <v>6088</v>
      </c>
    </row>
    <row r="2995" spans="1:10" s="383" customFormat="1" ht="36" x14ac:dyDescent="0.25">
      <c r="A2995" s="377" t="s">
        <v>6048</v>
      </c>
      <c r="B2995" s="377" t="s">
        <v>1992</v>
      </c>
      <c r="C2995" s="380" t="s">
        <v>776</v>
      </c>
      <c r="D2995" s="378" t="s">
        <v>6138</v>
      </c>
      <c r="E2995" s="379">
        <v>30420</v>
      </c>
      <c r="F2995" s="377" t="s">
        <v>6139</v>
      </c>
      <c r="G2995" s="380"/>
      <c r="H2995" s="384">
        <v>44781</v>
      </c>
      <c r="I2995" s="394">
        <v>44801</v>
      </c>
      <c r="J2995" s="380" t="s">
        <v>6088</v>
      </c>
    </row>
    <row r="2996" spans="1:10" s="383" customFormat="1" ht="36" x14ac:dyDescent="0.25">
      <c r="A2996" s="377" t="s">
        <v>2241</v>
      </c>
      <c r="B2996" s="377" t="s">
        <v>1992</v>
      </c>
      <c r="C2996" s="380" t="s">
        <v>776</v>
      </c>
      <c r="D2996" s="378" t="s">
        <v>6140</v>
      </c>
      <c r="E2996" s="379">
        <v>41300</v>
      </c>
      <c r="F2996" s="377" t="s">
        <v>6141</v>
      </c>
      <c r="G2996" s="380" t="s">
        <v>4261</v>
      </c>
      <c r="H2996" s="384">
        <v>44784</v>
      </c>
      <c r="I2996" s="382"/>
      <c r="J2996" s="380" t="s">
        <v>6088</v>
      </c>
    </row>
    <row r="2997" spans="1:10" s="383" customFormat="1" ht="48" x14ac:dyDescent="0.25">
      <c r="A2997" s="377" t="s">
        <v>5889</v>
      </c>
      <c r="B2997" s="377" t="s">
        <v>1992</v>
      </c>
      <c r="C2997" s="380" t="s">
        <v>776</v>
      </c>
      <c r="D2997" s="378" t="s">
        <v>6142</v>
      </c>
      <c r="E2997" s="379">
        <v>40000</v>
      </c>
      <c r="F2997" s="377" t="s">
        <v>3417</v>
      </c>
      <c r="G2997" s="380" t="s">
        <v>4261</v>
      </c>
      <c r="H2997" s="384">
        <v>44785</v>
      </c>
      <c r="I2997" s="382"/>
      <c r="J2997" s="380" t="s">
        <v>6088</v>
      </c>
    </row>
    <row r="2998" spans="1:10" s="383" customFormat="1" ht="25.5" x14ac:dyDescent="0.2">
      <c r="A2998" s="370" t="s">
        <v>3546</v>
      </c>
      <c r="B2998" s="371"/>
      <c r="C2998" s="372"/>
      <c r="D2998" s="371"/>
      <c r="E2998" s="373"/>
      <c r="F2998" s="371"/>
      <c r="G2998" s="372"/>
      <c r="H2998" s="372"/>
      <c r="I2998" s="372"/>
      <c r="J2998" s="372"/>
    </row>
    <row r="2999" spans="1:10" s="383" customFormat="1" ht="36" x14ac:dyDescent="0.25">
      <c r="A2999" s="377" t="s">
        <v>6143</v>
      </c>
      <c r="B2999" s="377" t="s">
        <v>4861</v>
      </c>
      <c r="C2999" s="380"/>
      <c r="D2999" s="378"/>
      <c r="E2999" s="379">
        <v>18170.23</v>
      </c>
      <c r="F2999" s="377" t="s">
        <v>6144</v>
      </c>
      <c r="G2999" s="380" t="s">
        <v>4261</v>
      </c>
      <c r="H2999" s="384">
        <v>44790</v>
      </c>
      <c r="I2999" s="382"/>
      <c r="J2999" s="380" t="s">
        <v>6088</v>
      </c>
    </row>
    <row r="3000" spans="1:10" s="383" customFormat="1" ht="36" x14ac:dyDescent="0.25">
      <c r="A3000" s="377" t="s">
        <v>3585</v>
      </c>
      <c r="B3000" s="377" t="s">
        <v>3548</v>
      </c>
      <c r="C3000" s="380" t="s">
        <v>6145</v>
      </c>
      <c r="D3000" s="378" t="s">
        <v>6145</v>
      </c>
      <c r="E3000" s="379">
        <v>36000</v>
      </c>
      <c r="F3000" s="377" t="s">
        <v>6146</v>
      </c>
      <c r="G3000" s="380"/>
      <c r="H3000" s="384">
        <v>44792</v>
      </c>
      <c r="I3000" s="394">
        <v>44822</v>
      </c>
      <c r="J3000" s="380" t="s">
        <v>6088</v>
      </c>
    </row>
    <row r="3001" spans="1:10" s="383" customFormat="1" ht="24" x14ac:dyDescent="0.25">
      <c r="A3001" s="377" t="s">
        <v>6147</v>
      </c>
      <c r="B3001" s="377" t="s">
        <v>3548</v>
      </c>
      <c r="C3001" s="380" t="s">
        <v>6145</v>
      </c>
      <c r="D3001" s="378" t="s">
        <v>6145</v>
      </c>
      <c r="E3001" s="379">
        <v>34121</v>
      </c>
      <c r="F3001" s="377" t="s">
        <v>6148</v>
      </c>
      <c r="G3001" s="380" t="s">
        <v>4261</v>
      </c>
      <c r="H3001" s="384">
        <v>44797</v>
      </c>
      <c r="I3001" s="382"/>
      <c r="J3001" s="380" t="s">
        <v>6088</v>
      </c>
    </row>
    <row r="3002" spans="1:10" s="383" customFormat="1" ht="24" x14ac:dyDescent="0.25">
      <c r="A3002" s="377" t="s">
        <v>6149</v>
      </c>
      <c r="B3002" s="377" t="s">
        <v>3548</v>
      </c>
      <c r="C3002" s="380" t="s">
        <v>6145</v>
      </c>
      <c r="D3002" s="378" t="s">
        <v>6145</v>
      </c>
      <c r="E3002" s="379">
        <v>21000</v>
      </c>
      <c r="F3002" s="377" t="s">
        <v>6059</v>
      </c>
      <c r="G3002" s="380" t="s">
        <v>4261</v>
      </c>
      <c r="H3002" s="384">
        <v>44810</v>
      </c>
      <c r="I3002" s="382"/>
      <c r="J3002" s="380" t="s">
        <v>6088</v>
      </c>
    </row>
    <row r="3003" spans="1:10" s="383" customFormat="1" ht="36" x14ac:dyDescent="0.25">
      <c r="A3003" s="377" t="s">
        <v>6149</v>
      </c>
      <c r="B3003" s="377" t="s">
        <v>3548</v>
      </c>
      <c r="C3003" s="380" t="s">
        <v>6145</v>
      </c>
      <c r="D3003" s="378" t="s">
        <v>6145</v>
      </c>
      <c r="E3003" s="379">
        <v>33000</v>
      </c>
      <c r="F3003" s="377" t="s">
        <v>6150</v>
      </c>
      <c r="G3003" s="380" t="s">
        <v>4261</v>
      </c>
      <c r="H3003" s="384">
        <v>44810</v>
      </c>
      <c r="I3003" s="382"/>
      <c r="J3003" s="380" t="s">
        <v>6088</v>
      </c>
    </row>
    <row r="3004" spans="1:10" s="383" customFormat="1" ht="36" x14ac:dyDescent="0.25">
      <c r="A3004" s="377" t="s">
        <v>6149</v>
      </c>
      <c r="B3004" s="377" t="s">
        <v>3548</v>
      </c>
      <c r="C3004" s="380" t="s">
        <v>6145</v>
      </c>
      <c r="D3004" s="378" t="s">
        <v>6145</v>
      </c>
      <c r="E3004" s="379">
        <v>36000</v>
      </c>
      <c r="F3004" s="377" t="s">
        <v>3355</v>
      </c>
      <c r="G3004" s="380" t="s">
        <v>4261</v>
      </c>
      <c r="H3004" s="384">
        <v>44810</v>
      </c>
      <c r="I3004" s="382"/>
      <c r="J3004" s="380" t="s">
        <v>6088</v>
      </c>
    </row>
    <row r="3005" spans="1:10" s="383" customFormat="1" ht="13.5" x14ac:dyDescent="0.25">
      <c r="A3005" s="377" t="s">
        <v>3558</v>
      </c>
      <c r="B3005" s="377" t="s">
        <v>3548</v>
      </c>
      <c r="C3005" s="380" t="s">
        <v>6145</v>
      </c>
      <c r="D3005" s="378" t="s">
        <v>6145</v>
      </c>
      <c r="E3005" s="379">
        <v>23684</v>
      </c>
      <c r="F3005" s="377"/>
      <c r="G3005" s="380"/>
      <c r="H3005" s="380"/>
      <c r="I3005" s="382"/>
      <c r="J3005" s="380" t="s">
        <v>6088</v>
      </c>
    </row>
    <row r="3006" spans="1:10" s="383" customFormat="1" ht="36" x14ac:dyDescent="0.25">
      <c r="A3006" s="377" t="s">
        <v>3558</v>
      </c>
      <c r="B3006" s="377" t="s">
        <v>3548</v>
      </c>
      <c r="C3006" s="380" t="s">
        <v>6145</v>
      </c>
      <c r="D3006" s="378" t="s">
        <v>6145</v>
      </c>
      <c r="E3006" s="379">
        <v>24900</v>
      </c>
      <c r="F3006" s="377" t="s">
        <v>6151</v>
      </c>
      <c r="G3006" s="380" t="s">
        <v>3549</v>
      </c>
      <c r="H3006" s="381">
        <v>44610</v>
      </c>
      <c r="I3006" s="382"/>
      <c r="J3006" s="380" t="s">
        <v>6088</v>
      </c>
    </row>
    <row r="3007" spans="1:10" s="383" customFormat="1" ht="24" x14ac:dyDescent="0.25">
      <c r="A3007" s="377" t="s">
        <v>3606</v>
      </c>
      <c r="B3007" s="377" t="s">
        <v>3548</v>
      </c>
      <c r="C3007" s="380" t="s">
        <v>6145</v>
      </c>
      <c r="D3007" s="378" t="s">
        <v>6145</v>
      </c>
      <c r="E3007" s="379">
        <v>31500</v>
      </c>
      <c r="F3007" s="377" t="s">
        <v>3607</v>
      </c>
      <c r="G3007" s="380" t="s">
        <v>3549</v>
      </c>
      <c r="H3007" s="381">
        <v>44631</v>
      </c>
      <c r="I3007" s="382"/>
      <c r="J3007" s="380" t="s">
        <v>6088</v>
      </c>
    </row>
    <row r="3008" spans="1:10" s="383" customFormat="1" ht="24" x14ac:dyDescent="0.25">
      <c r="A3008" s="377" t="s">
        <v>3558</v>
      </c>
      <c r="B3008" s="377" t="s">
        <v>3548</v>
      </c>
      <c r="C3008" s="380" t="s">
        <v>6145</v>
      </c>
      <c r="D3008" s="378" t="s">
        <v>6145</v>
      </c>
      <c r="E3008" s="379">
        <v>30000</v>
      </c>
      <c r="F3008" s="377" t="s">
        <v>2940</v>
      </c>
      <c r="G3008" s="380" t="s">
        <v>3549</v>
      </c>
      <c r="H3008" s="381">
        <v>44631</v>
      </c>
      <c r="I3008" s="382"/>
      <c r="J3008" s="380" t="s">
        <v>6088</v>
      </c>
    </row>
    <row r="3009" spans="1:10" s="383" customFormat="1" ht="24" x14ac:dyDescent="0.25">
      <c r="A3009" s="377" t="s">
        <v>3585</v>
      </c>
      <c r="B3009" s="377" t="s">
        <v>3548</v>
      </c>
      <c r="C3009" s="380" t="s">
        <v>6145</v>
      </c>
      <c r="D3009" s="378" t="s">
        <v>6145</v>
      </c>
      <c r="E3009" s="379">
        <v>23400</v>
      </c>
      <c r="F3009" s="377" t="s">
        <v>3572</v>
      </c>
      <c r="G3009" s="380" t="s">
        <v>3549</v>
      </c>
      <c r="H3009" s="381">
        <v>44634</v>
      </c>
      <c r="I3009" s="382"/>
      <c r="J3009" s="380" t="s">
        <v>6088</v>
      </c>
    </row>
    <row r="3010" spans="1:10" s="383" customFormat="1" ht="24" x14ac:dyDescent="0.25">
      <c r="A3010" s="377" t="s">
        <v>3606</v>
      </c>
      <c r="B3010" s="377" t="s">
        <v>3548</v>
      </c>
      <c r="C3010" s="380" t="s">
        <v>6145</v>
      </c>
      <c r="D3010" s="378" t="s">
        <v>6145</v>
      </c>
      <c r="E3010" s="379">
        <v>20430</v>
      </c>
      <c r="F3010" s="377" t="s">
        <v>3572</v>
      </c>
      <c r="G3010" s="380" t="s">
        <v>3549</v>
      </c>
      <c r="H3010" s="381">
        <v>44634</v>
      </c>
      <c r="I3010" s="382"/>
      <c r="J3010" s="380" t="s">
        <v>6088</v>
      </c>
    </row>
    <row r="3011" spans="1:10" s="383" customFormat="1" ht="24" x14ac:dyDescent="0.25">
      <c r="A3011" s="377" t="s">
        <v>3558</v>
      </c>
      <c r="B3011" s="377" t="s">
        <v>3548</v>
      </c>
      <c r="C3011" s="380" t="s">
        <v>6145</v>
      </c>
      <c r="D3011" s="378" t="s">
        <v>6145</v>
      </c>
      <c r="E3011" s="379">
        <v>23350</v>
      </c>
      <c r="F3011" s="377" t="s">
        <v>3572</v>
      </c>
      <c r="G3011" s="380" t="s">
        <v>3549</v>
      </c>
      <c r="H3011" s="381">
        <v>44634</v>
      </c>
      <c r="I3011" s="382"/>
      <c r="J3011" s="380" t="s">
        <v>6088</v>
      </c>
    </row>
    <row r="3012" spans="1:10" s="383" customFormat="1" ht="24" x14ac:dyDescent="0.25">
      <c r="A3012" s="377" t="s">
        <v>6147</v>
      </c>
      <c r="B3012" s="377" t="s">
        <v>3548</v>
      </c>
      <c r="C3012" s="380" t="s">
        <v>6145</v>
      </c>
      <c r="D3012" s="378" t="s">
        <v>6145</v>
      </c>
      <c r="E3012" s="379">
        <v>29000</v>
      </c>
      <c r="F3012" s="377" t="s">
        <v>3577</v>
      </c>
      <c r="G3012" s="380" t="s">
        <v>3549</v>
      </c>
      <c r="H3012" s="381">
        <v>44648</v>
      </c>
      <c r="I3012" s="382"/>
      <c r="J3012" s="380" t="s">
        <v>6088</v>
      </c>
    </row>
    <row r="3013" spans="1:10" s="412" customFormat="1" ht="15" x14ac:dyDescent="0.25">
      <c r="A3013" s="377" t="s">
        <v>3558</v>
      </c>
      <c r="B3013" s="377" t="s">
        <v>3548</v>
      </c>
      <c r="C3013" s="380" t="s">
        <v>6145</v>
      </c>
      <c r="D3013" s="378" t="s">
        <v>6145</v>
      </c>
      <c r="E3013" s="379">
        <v>30820</v>
      </c>
      <c r="F3013" s="377" t="s">
        <v>6152</v>
      </c>
      <c r="G3013" s="380" t="s">
        <v>3549</v>
      </c>
      <c r="H3013" s="381">
        <v>44644</v>
      </c>
      <c r="I3013" s="382"/>
      <c r="J3013" s="380" t="s">
        <v>6088</v>
      </c>
    </row>
    <row r="3014" spans="1:10" s="383" customFormat="1" ht="24" x14ac:dyDescent="0.25">
      <c r="A3014" s="377" t="s">
        <v>3558</v>
      </c>
      <c r="B3014" s="377" t="s">
        <v>3548</v>
      </c>
      <c r="C3014" s="380" t="s">
        <v>6145</v>
      </c>
      <c r="D3014" s="378" t="s">
        <v>6145</v>
      </c>
      <c r="E3014" s="379">
        <v>28250</v>
      </c>
      <c r="F3014" s="377" t="s">
        <v>6153</v>
      </c>
      <c r="G3014" s="380" t="s">
        <v>3549</v>
      </c>
      <c r="H3014" s="381">
        <v>44644</v>
      </c>
      <c r="I3014" s="382"/>
      <c r="J3014" s="380" t="s">
        <v>6088</v>
      </c>
    </row>
    <row r="3015" spans="1:10" s="383" customFormat="1" ht="48" x14ac:dyDescent="0.25">
      <c r="A3015" s="377" t="s">
        <v>6149</v>
      </c>
      <c r="B3015" s="377" t="s">
        <v>3548</v>
      </c>
      <c r="C3015" s="380" t="s">
        <v>6145</v>
      </c>
      <c r="D3015" s="378" t="s">
        <v>6145</v>
      </c>
      <c r="E3015" s="379">
        <v>36400</v>
      </c>
      <c r="F3015" s="377" t="s">
        <v>3678</v>
      </c>
      <c r="G3015" s="380" t="s">
        <v>3549</v>
      </c>
      <c r="H3015" s="381">
        <v>44648</v>
      </c>
      <c r="I3015" s="382"/>
      <c r="J3015" s="380" t="s">
        <v>6088</v>
      </c>
    </row>
    <row r="3016" spans="1:10" s="383" customFormat="1" ht="24" x14ac:dyDescent="0.25">
      <c r="A3016" s="377" t="s">
        <v>6149</v>
      </c>
      <c r="B3016" s="377" t="s">
        <v>3548</v>
      </c>
      <c r="C3016" s="380" t="s">
        <v>6145</v>
      </c>
      <c r="D3016" s="378" t="s">
        <v>6145</v>
      </c>
      <c r="E3016" s="379">
        <v>19935</v>
      </c>
      <c r="F3016" s="377" t="s">
        <v>6154</v>
      </c>
      <c r="G3016" s="380" t="s">
        <v>3549</v>
      </c>
      <c r="H3016" s="381">
        <v>44631</v>
      </c>
      <c r="I3016" s="382"/>
      <c r="J3016" s="380" t="s">
        <v>6088</v>
      </c>
    </row>
    <row r="3017" spans="1:10" s="383" customFormat="1" ht="24" x14ac:dyDescent="0.25">
      <c r="A3017" s="377" t="s">
        <v>3606</v>
      </c>
      <c r="B3017" s="377" t="s">
        <v>3548</v>
      </c>
      <c r="C3017" s="380" t="s">
        <v>6145</v>
      </c>
      <c r="D3017" s="378" t="s">
        <v>6145</v>
      </c>
      <c r="E3017" s="379">
        <v>26000</v>
      </c>
      <c r="F3017" s="377" t="s">
        <v>6155</v>
      </c>
      <c r="G3017" s="380" t="s">
        <v>3549</v>
      </c>
      <c r="H3017" s="381">
        <v>44648</v>
      </c>
      <c r="I3017" s="382"/>
      <c r="J3017" s="380" t="s">
        <v>6088</v>
      </c>
    </row>
    <row r="3018" spans="1:10" s="383" customFormat="1" ht="24" x14ac:dyDescent="0.25">
      <c r="A3018" s="377" t="s">
        <v>3558</v>
      </c>
      <c r="B3018" s="377" t="s">
        <v>3548</v>
      </c>
      <c r="C3018" s="380" t="s">
        <v>6145</v>
      </c>
      <c r="D3018" s="378" t="s">
        <v>6145</v>
      </c>
      <c r="E3018" s="379">
        <v>29800</v>
      </c>
      <c r="F3018" s="377" t="s">
        <v>6156</v>
      </c>
      <c r="G3018" s="380" t="s">
        <v>3549</v>
      </c>
      <c r="H3018" s="381">
        <v>44648</v>
      </c>
      <c r="I3018" s="382"/>
      <c r="J3018" s="380" t="s">
        <v>6088</v>
      </c>
    </row>
    <row r="3019" spans="1:10" s="383" customFormat="1" ht="48" x14ac:dyDescent="0.25">
      <c r="A3019" s="377" t="s">
        <v>3558</v>
      </c>
      <c r="B3019" s="377" t="s">
        <v>3548</v>
      </c>
      <c r="C3019" s="380" t="s">
        <v>6145</v>
      </c>
      <c r="D3019" s="378" t="s">
        <v>6145</v>
      </c>
      <c r="E3019" s="379">
        <v>28680</v>
      </c>
      <c r="F3019" s="377" t="s">
        <v>3610</v>
      </c>
      <c r="G3019" s="380" t="s">
        <v>3549</v>
      </c>
      <c r="H3019" s="381">
        <v>44631</v>
      </c>
      <c r="I3019" s="382"/>
      <c r="J3019" s="380" t="s">
        <v>6088</v>
      </c>
    </row>
    <row r="3020" spans="1:10" s="383" customFormat="1" ht="48" x14ac:dyDescent="0.25">
      <c r="A3020" s="377" t="s">
        <v>3558</v>
      </c>
      <c r="B3020" s="377" t="s">
        <v>3548</v>
      </c>
      <c r="C3020" s="380" t="s">
        <v>6145</v>
      </c>
      <c r="D3020" s="378" t="s">
        <v>6145</v>
      </c>
      <c r="E3020" s="379">
        <v>33000</v>
      </c>
      <c r="F3020" s="377" t="s">
        <v>3610</v>
      </c>
      <c r="G3020" s="380" t="s">
        <v>3549</v>
      </c>
      <c r="H3020" s="381">
        <v>44644</v>
      </c>
      <c r="I3020" s="382"/>
      <c r="J3020" s="380" t="s">
        <v>6088</v>
      </c>
    </row>
    <row r="3021" spans="1:10" s="383" customFormat="1" ht="48" x14ac:dyDescent="0.25">
      <c r="A3021" s="377" t="s">
        <v>3558</v>
      </c>
      <c r="B3021" s="377" t="s">
        <v>3548</v>
      </c>
      <c r="C3021" s="380" t="s">
        <v>6145</v>
      </c>
      <c r="D3021" s="378" t="s">
        <v>6145</v>
      </c>
      <c r="E3021" s="379">
        <v>35800</v>
      </c>
      <c r="F3021" s="377" t="s">
        <v>3610</v>
      </c>
      <c r="G3021" s="380" t="s">
        <v>3549</v>
      </c>
      <c r="H3021" s="381">
        <v>44644</v>
      </c>
      <c r="I3021" s="382"/>
      <c r="J3021" s="380" t="s">
        <v>6088</v>
      </c>
    </row>
    <row r="3022" spans="1:10" s="383" customFormat="1" ht="36" x14ac:dyDescent="0.25">
      <c r="A3022" s="377" t="s">
        <v>3558</v>
      </c>
      <c r="B3022" s="377" t="s">
        <v>3548</v>
      </c>
      <c r="C3022" s="380" t="s">
        <v>6145</v>
      </c>
      <c r="D3022" s="378" t="s">
        <v>6145</v>
      </c>
      <c r="E3022" s="379">
        <v>30150</v>
      </c>
      <c r="F3022" s="377" t="s">
        <v>6157</v>
      </c>
      <c r="G3022" s="380" t="s">
        <v>3549</v>
      </c>
      <c r="H3022" s="381">
        <v>44631</v>
      </c>
      <c r="I3022" s="382"/>
      <c r="J3022" s="380" t="s">
        <v>6088</v>
      </c>
    </row>
    <row r="3023" spans="1:10" s="383" customFormat="1" ht="36" x14ac:dyDescent="0.25">
      <c r="A3023" s="377" t="s">
        <v>3558</v>
      </c>
      <c r="B3023" s="377" t="s">
        <v>3548</v>
      </c>
      <c r="C3023" s="380" t="s">
        <v>6145</v>
      </c>
      <c r="D3023" s="378" t="s">
        <v>6145</v>
      </c>
      <c r="E3023" s="379">
        <v>27800</v>
      </c>
      <c r="F3023" s="377" t="s">
        <v>6157</v>
      </c>
      <c r="G3023" s="380" t="s">
        <v>3549</v>
      </c>
      <c r="H3023" s="381">
        <v>44634</v>
      </c>
      <c r="I3023" s="382"/>
      <c r="J3023" s="380" t="s">
        <v>6088</v>
      </c>
    </row>
    <row r="3024" spans="1:10" s="383" customFormat="1" ht="36" x14ac:dyDescent="0.25">
      <c r="A3024" s="377" t="s">
        <v>3558</v>
      </c>
      <c r="B3024" s="377" t="s">
        <v>3548</v>
      </c>
      <c r="C3024" s="380" t="s">
        <v>6145</v>
      </c>
      <c r="D3024" s="378" t="s">
        <v>6145</v>
      </c>
      <c r="E3024" s="379">
        <v>22000</v>
      </c>
      <c r="F3024" s="377" t="s">
        <v>6157</v>
      </c>
      <c r="G3024" s="380" t="s">
        <v>3549</v>
      </c>
      <c r="H3024" s="381">
        <v>44644</v>
      </c>
      <c r="I3024" s="382"/>
      <c r="J3024" s="380" t="s">
        <v>6088</v>
      </c>
    </row>
    <row r="3025" spans="1:10" s="383" customFormat="1" ht="24" x14ac:dyDescent="0.25">
      <c r="A3025" s="377" t="s">
        <v>6147</v>
      </c>
      <c r="B3025" s="377" t="s">
        <v>3548</v>
      </c>
      <c r="C3025" s="380" t="s">
        <v>6145</v>
      </c>
      <c r="D3025" s="378" t="s">
        <v>6145</v>
      </c>
      <c r="E3025" s="379">
        <v>35280</v>
      </c>
      <c r="F3025" s="377" t="s">
        <v>3707</v>
      </c>
      <c r="G3025" s="380" t="s">
        <v>3549</v>
      </c>
      <c r="H3025" s="381">
        <v>44644</v>
      </c>
      <c r="I3025" s="382"/>
      <c r="J3025" s="380" t="s">
        <v>6088</v>
      </c>
    </row>
    <row r="3026" spans="1:10" s="383" customFormat="1" ht="24" x14ac:dyDescent="0.25">
      <c r="A3026" s="377" t="s">
        <v>3558</v>
      </c>
      <c r="B3026" s="377" t="s">
        <v>3548</v>
      </c>
      <c r="C3026" s="380" t="s">
        <v>6145</v>
      </c>
      <c r="D3026" s="378" t="s">
        <v>6145</v>
      </c>
      <c r="E3026" s="379">
        <v>29800</v>
      </c>
      <c r="F3026" s="377" t="s">
        <v>3707</v>
      </c>
      <c r="G3026" s="380" t="s">
        <v>3549</v>
      </c>
      <c r="H3026" s="381">
        <v>44648</v>
      </c>
      <c r="I3026" s="382"/>
      <c r="J3026" s="380" t="s">
        <v>6088</v>
      </c>
    </row>
    <row r="3027" spans="1:10" s="383" customFormat="1" ht="24" x14ac:dyDescent="0.25">
      <c r="A3027" s="377" t="s">
        <v>6149</v>
      </c>
      <c r="B3027" s="377" t="s">
        <v>3548</v>
      </c>
      <c r="C3027" s="380" t="s">
        <v>6145</v>
      </c>
      <c r="D3027" s="378" t="s">
        <v>6145</v>
      </c>
      <c r="E3027" s="379">
        <v>19500</v>
      </c>
      <c r="F3027" s="377" t="s">
        <v>3707</v>
      </c>
      <c r="G3027" s="380" t="s">
        <v>3549</v>
      </c>
      <c r="H3027" s="381">
        <v>44648</v>
      </c>
      <c r="I3027" s="382"/>
      <c r="J3027" s="380" t="s">
        <v>6088</v>
      </c>
    </row>
    <row r="3028" spans="1:10" s="383" customFormat="1" ht="24" x14ac:dyDescent="0.25">
      <c r="A3028" s="377" t="s">
        <v>3558</v>
      </c>
      <c r="B3028" s="377" t="s">
        <v>3548</v>
      </c>
      <c r="C3028" s="380" t="s">
        <v>6145</v>
      </c>
      <c r="D3028" s="378" t="s">
        <v>6145</v>
      </c>
      <c r="E3028" s="379">
        <v>27650</v>
      </c>
      <c r="F3028" s="377" t="s">
        <v>3707</v>
      </c>
      <c r="G3028" s="380" t="s">
        <v>3549</v>
      </c>
      <c r="H3028" s="381">
        <v>44648</v>
      </c>
      <c r="I3028" s="382"/>
      <c r="J3028" s="380" t="s">
        <v>6088</v>
      </c>
    </row>
    <row r="3029" spans="1:10" s="383" customFormat="1" ht="24" x14ac:dyDescent="0.25">
      <c r="A3029" s="377" t="s">
        <v>3558</v>
      </c>
      <c r="B3029" s="377" t="s">
        <v>3548</v>
      </c>
      <c r="C3029" s="380" t="s">
        <v>6145</v>
      </c>
      <c r="D3029" s="378" t="s">
        <v>6145</v>
      </c>
      <c r="E3029" s="379">
        <v>35280</v>
      </c>
      <c r="F3029" s="377" t="s">
        <v>3707</v>
      </c>
      <c r="G3029" s="380" t="s">
        <v>3549</v>
      </c>
      <c r="H3029" s="381">
        <v>44648</v>
      </c>
      <c r="I3029" s="382"/>
      <c r="J3029" s="380" t="s">
        <v>6088</v>
      </c>
    </row>
    <row r="3030" spans="1:10" s="383" customFormat="1" ht="24" x14ac:dyDescent="0.25">
      <c r="A3030" s="377" t="s">
        <v>3606</v>
      </c>
      <c r="B3030" s="377" t="s">
        <v>3548</v>
      </c>
      <c r="C3030" s="380" t="s">
        <v>6145</v>
      </c>
      <c r="D3030" s="378" t="s">
        <v>6145</v>
      </c>
      <c r="E3030" s="379">
        <v>27108</v>
      </c>
      <c r="F3030" s="377" t="s">
        <v>3707</v>
      </c>
      <c r="G3030" s="380" t="s">
        <v>3549</v>
      </c>
      <c r="H3030" s="381">
        <v>44648</v>
      </c>
      <c r="I3030" s="382"/>
      <c r="J3030" s="380" t="s">
        <v>6088</v>
      </c>
    </row>
    <row r="3031" spans="1:10" s="383" customFormat="1" ht="24" x14ac:dyDescent="0.25">
      <c r="A3031" s="377" t="s">
        <v>3606</v>
      </c>
      <c r="B3031" s="377" t="s">
        <v>3548</v>
      </c>
      <c r="C3031" s="380" t="s">
        <v>6145</v>
      </c>
      <c r="D3031" s="378" t="s">
        <v>6145</v>
      </c>
      <c r="E3031" s="379">
        <v>22590</v>
      </c>
      <c r="F3031" s="377" t="s">
        <v>3707</v>
      </c>
      <c r="G3031" s="380" t="s">
        <v>3549</v>
      </c>
      <c r="H3031" s="381">
        <v>44648</v>
      </c>
      <c r="I3031" s="382"/>
      <c r="J3031" s="380" t="s">
        <v>6088</v>
      </c>
    </row>
    <row r="3032" spans="1:10" s="383" customFormat="1" ht="24" x14ac:dyDescent="0.25">
      <c r="A3032" s="377" t="s">
        <v>3606</v>
      </c>
      <c r="B3032" s="377" t="s">
        <v>3548</v>
      </c>
      <c r="C3032" s="380" t="s">
        <v>6145</v>
      </c>
      <c r="D3032" s="378" t="s">
        <v>6145</v>
      </c>
      <c r="E3032" s="379">
        <v>34500</v>
      </c>
      <c r="F3032" s="377" t="s">
        <v>3707</v>
      </c>
      <c r="G3032" s="380" t="s">
        <v>3549</v>
      </c>
      <c r="H3032" s="381">
        <v>44648</v>
      </c>
      <c r="I3032" s="382"/>
      <c r="J3032" s="380" t="s">
        <v>6088</v>
      </c>
    </row>
    <row r="3033" spans="1:10" s="383" customFormat="1" ht="24" x14ac:dyDescent="0.25">
      <c r="A3033" s="377" t="s">
        <v>3606</v>
      </c>
      <c r="B3033" s="377" t="s">
        <v>3548</v>
      </c>
      <c r="C3033" s="380" t="s">
        <v>6145</v>
      </c>
      <c r="D3033" s="378" t="s">
        <v>6145</v>
      </c>
      <c r="E3033" s="379">
        <v>22500</v>
      </c>
      <c r="F3033" s="377" t="s">
        <v>3707</v>
      </c>
      <c r="G3033" s="380" t="s">
        <v>3549</v>
      </c>
      <c r="H3033" s="381">
        <v>44648</v>
      </c>
      <c r="I3033" s="382"/>
      <c r="J3033" s="380" t="s">
        <v>6088</v>
      </c>
    </row>
    <row r="3034" spans="1:10" s="383" customFormat="1" ht="13.5" x14ac:dyDescent="0.25">
      <c r="A3034" s="377" t="s">
        <v>6158</v>
      </c>
      <c r="B3034" s="377" t="s">
        <v>3548</v>
      </c>
      <c r="C3034" s="380" t="s">
        <v>6145</v>
      </c>
      <c r="D3034" s="378" t="s">
        <v>6145</v>
      </c>
      <c r="E3034" s="379">
        <v>132310</v>
      </c>
      <c r="F3034" s="377" t="s">
        <v>6159</v>
      </c>
      <c r="G3034" s="380" t="s">
        <v>3549</v>
      </c>
      <c r="H3034" s="381">
        <v>44631</v>
      </c>
      <c r="I3034" s="382"/>
      <c r="J3034" s="380" t="s">
        <v>6088</v>
      </c>
    </row>
    <row r="3035" spans="1:10" s="383" customFormat="1" ht="13.5" x14ac:dyDescent="0.25">
      <c r="A3035" s="377" t="s">
        <v>6160</v>
      </c>
      <c r="B3035" s="377" t="s">
        <v>3548</v>
      </c>
      <c r="C3035" s="380" t="s">
        <v>6145</v>
      </c>
      <c r="D3035" s="378" t="s">
        <v>6145</v>
      </c>
      <c r="E3035" s="379">
        <v>33610</v>
      </c>
      <c r="F3035" s="377" t="s">
        <v>6161</v>
      </c>
      <c r="G3035" s="380" t="s">
        <v>3549</v>
      </c>
      <c r="H3035" s="381">
        <v>44648</v>
      </c>
      <c r="I3035" s="382"/>
      <c r="J3035" s="380" t="s">
        <v>6088</v>
      </c>
    </row>
    <row r="3036" spans="1:10" s="383" customFormat="1" ht="24" x14ac:dyDescent="0.25">
      <c r="A3036" s="377" t="s">
        <v>6162</v>
      </c>
      <c r="B3036" s="377" t="s">
        <v>3548</v>
      </c>
      <c r="C3036" s="380" t="s">
        <v>6145</v>
      </c>
      <c r="D3036" s="378" t="s">
        <v>6145</v>
      </c>
      <c r="E3036" s="379">
        <v>32000</v>
      </c>
      <c r="F3036" s="377" t="s">
        <v>6161</v>
      </c>
      <c r="G3036" s="380" t="s">
        <v>3549</v>
      </c>
      <c r="H3036" s="381">
        <v>44648</v>
      </c>
      <c r="I3036" s="382"/>
      <c r="J3036" s="380" t="s">
        <v>6088</v>
      </c>
    </row>
    <row r="3037" spans="1:10" s="383" customFormat="1" ht="24" x14ac:dyDescent="0.25">
      <c r="A3037" s="377" t="s">
        <v>3576</v>
      </c>
      <c r="B3037" s="377" t="s">
        <v>3548</v>
      </c>
      <c r="C3037" s="380" t="s">
        <v>6145</v>
      </c>
      <c r="D3037" s="378" t="s">
        <v>6145</v>
      </c>
      <c r="E3037" s="379">
        <v>33040</v>
      </c>
      <c r="F3037" s="377" t="s">
        <v>6163</v>
      </c>
      <c r="G3037" s="380" t="s">
        <v>3549</v>
      </c>
      <c r="H3037" s="381">
        <v>44657</v>
      </c>
      <c r="I3037" s="382"/>
      <c r="J3037" s="380" t="s">
        <v>6088</v>
      </c>
    </row>
    <row r="3038" spans="1:10" s="383" customFormat="1" ht="24" x14ac:dyDescent="0.25">
      <c r="A3038" s="377" t="s">
        <v>3585</v>
      </c>
      <c r="B3038" s="377" t="s">
        <v>3548</v>
      </c>
      <c r="C3038" s="380" t="s">
        <v>6145</v>
      </c>
      <c r="D3038" s="378" t="s">
        <v>6145</v>
      </c>
      <c r="E3038" s="379">
        <v>24500</v>
      </c>
      <c r="F3038" s="377" t="s">
        <v>6163</v>
      </c>
      <c r="G3038" s="380" t="s">
        <v>3549</v>
      </c>
      <c r="H3038" s="381">
        <v>44669</v>
      </c>
      <c r="I3038" s="382"/>
      <c r="J3038" s="380" t="s">
        <v>6088</v>
      </c>
    </row>
    <row r="3039" spans="1:10" s="383" customFormat="1" ht="24" x14ac:dyDescent="0.25">
      <c r="A3039" s="377" t="s">
        <v>3585</v>
      </c>
      <c r="B3039" s="377" t="s">
        <v>3548</v>
      </c>
      <c r="C3039" s="380" t="s">
        <v>6145</v>
      </c>
      <c r="D3039" s="378" t="s">
        <v>6145</v>
      </c>
      <c r="E3039" s="379">
        <v>36000</v>
      </c>
      <c r="F3039" s="377" t="s">
        <v>3639</v>
      </c>
      <c r="G3039" s="380" t="s">
        <v>3549</v>
      </c>
      <c r="H3039" s="381">
        <v>44657</v>
      </c>
      <c r="I3039" s="382"/>
      <c r="J3039" s="380" t="s">
        <v>6088</v>
      </c>
    </row>
    <row r="3040" spans="1:10" s="383" customFormat="1" ht="24" x14ac:dyDescent="0.25">
      <c r="A3040" s="377" t="s">
        <v>6164</v>
      </c>
      <c r="B3040" s="377" t="s">
        <v>3548</v>
      </c>
      <c r="C3040" s="380" t="s">
        <v>6145</v>
      </c>
      <c r="D3040" s="378" t="s">
        <v>6145</v>
      </c>
      <c r="E3040" s="379">
        <v>34200</v>
      </c>
      <c r="F3040" s="377" t="s">
        <v>3639</v>
      </c>
      <c r="G3040" s="380" t="s">
        <v>3549</v>
      </c>
      <c r="H3040" s="381">
        <v>44657</v>
      </c>
      <c r="I3040" s="382"/>
      <c r="J3040" s="380" t="s">
        <v>6088</v>
      </c>
    </row>
    <row r="3041" spans="1:10" s="383" customFormat="1" ht="13.5" x14ac:dyDescent="0.25">
      <c r="A3041" s="377" t="s">
        <v>3576</v>
      </c>
      <c r="B3041" s="377" t="s">
        <v>3548</v>
      </c>
      <c r="C3041" s="380" t="s">
        <v>6145</v>
      </c>
      <c r="D3041" s="378" t="s">
        <v>6145</v>
      </c>
      <c r="E3041" s="379">
        <v>19040</v>
      </c>
      <c r="F3041" s="377" t="s">
        <v>3782</v>
      </c>
      <c r="G3041" s="380" t="s">
        <v>3549</v>
      </c>
      <c r="H3041" s="381">
        <v>44670</v>
      </c>
      <c r="I3041" s="382"/>
      <c r="J3041" s="380" t="s">
        <v>6088</v>
      </c>
    </row>
    <row r="3042" spans="1:10" s="383" customFormat="1" ht="24" x14ac:dyDescent="0.25">
      <c r="A3042" s="377" t="s">
        <v>6165</v>
      </c>
      <c r="B3042" s="377" t="s">
        <v>6166</v>
      </c>
      <c r="C3042" s="380"/>
      <c r="D3042" s="378" t="s">
        <v>1409</v>
      </c>
      <c r="E3042" s="379">
        <v>78000</v>
      </c>
      <c r="F3042" s="377" t="s">
        <v>6167</v>
      </c>
      <c r="G3042" s="380" t="s">
        <v>3549</v>
      </c>
      <c r="H3042" s="381">
        <v>44673</v>
      </c>
      <c r="I3042" s="382"/>
      <c r="J3042" s="380" t="s">
        <v>6088</v>
      </c>
    </row>
    <row r="3043" spans="1:10" s="383" customFormat="1" ht="24" x14ac:dyDescent="0.25">
      <c r="A3043" s="377" t="s">
        <v>6165</v>
      </c>
      <c r="B3043" s="377" t="s">
        <v>6166</v>
      </c>
      <c r="C3043" s="380"/>
      <c r="D3043" s="430">
        <v>44197</v>
      </c>
      <c r="E3043" s="379">
        <v>70760</v>
      </c>
      <c r="F3043" s="377" t="s">
        <v>6168</v>
      </c>
      <c r="G3043" s="380" t="s">
        <v>3549</v>
      </c>
      <c r="H3043" s="381">
        <v>44655</v>
      </c>
      <c r="I3043" s="382"/>
      <c r="J3043" s="380" t="s">
        <v>6088</v>
      </c>
    </row>
    <row r="3044" spans="1:10" s="383" customFormat="1" ht="24" x14ac:dyDescent="0.25">
      <c r="A3044" s="377" t="s">
        <v>6169</v>
      </c>
      <c r="B3044" s="377" t="s">
        <v>3548</v>
      </c>
      <c r="C3044" s="380" t="s">
        <v>6145</v>
      </c>
      <c r="D3044" s="378" t="s">
        <v>6145</v>
      </c>
      <c r="E3044" s="379">
        <v>29400</v>
      </c>
      <c r="F3044" s="377" t="s">
        <v>3559</v>
      </c>
      <c r="G3044" s="380" t="s">
        <v>3549</v>
      </c>
      <c r="H3044" s="381">
        <v>44656</v>
      </c>
      <c r="I3044" s="382"/>
      <c r="J3044" s="380" t="s">
        <v>6088</v>
      </c>
    </row>
    <row r="3045" spans="1:10" s="383" customFormat="1" ht="24" x14ac:dyDescent="0.25">
      <c r="A3045" s="377" t="s">
        <v>6170</v>
      </c>
      <c r="B3045" s="377" t="s">
        <v>3548</v>
      </c>
      <c r="C3045" s="380" t="s">
        <v>6145</v>
      </c>
      <c r="D3045" s="378" t="s">
        <v>6145</v>
      </c>
      <c r="E3045" s="379">
        <v>21600</v>
      </c>
      <c r="F3045" s="377" t="s">
        <v>3607</v>
      </c>
      <c r="G3045" s="380" t="s">
        <v>3549</v>
      </c>
      <c r="H3045" s="381">
        <v>44664</v>
      </c>
      <c r="I3045" s="382"/>
      <c r="J3045" s="380" t="s">
        <v>6088</v>
      </c>
    </row>
    <row r="3046" spans="1:10" s="383" customFormat="1" ht="24" x14ac:dyDescent="0.25">
      <c r="A3046" s="377" t="s">
        <v>6170</v>
      </c>
      <c r="B3046" s="377" t="s">
        <v>3548</v>
      </c>
      <c r="C3046" s="380" t="s">
        <v>6145</v>
      </c>
      <c r="D3046" s="378" t="s">
        <v>6145</v>
      </c>
      <c r="E3046" s="379">
        <v>21600</v>
      </c>
      <c r="F3046" s="377" t="s">
        <v>2940</v>
      </c>
      <c r="G3046" s="380" t="s">
        <v>3549</v>
      </c>
      <c r="H3046" s="381">
        <v>44656</v>
      </c>
      <c r="I3046" s="382"/>
      <c r="J3046" s="380" t="s">
        <v>6088</v>
      </c>
    </row>
    <row r="3047" spans="1:10" s="383" customFormat="1" ht="24" x14ac:dyDescent="0.25">
      <c r="A3047" s="377" t="s">
        <v>6171</v>
      </c>
      <c r="B3047" s="377" t="s">
        <v>3548</v>
      </c>
      <c r="C3047" s="380" t="s">
        <v>6145</v>
      </c>
      <c r="D3047" s="378" t="s">
        <v>6145</v>
      </c>
      <c r="E3047" s="379">
        <v>35267</v>
      </c>
      <c r="F3047" s="377" t="s">
        <v>2940</v>
      </c>
      <c r="G3047" s="380" t="s">
        <v>3549</v>
      </c>
      <c r="H3047" s="381">
        <v>44658</v>
      </c>
      <c r="I3047" s="382"/>
      <c r="J3047" s="380" t="s">
        <v>6088</v>
      </c>
    </row>
    <row r="3048" spans="1:10" s="383" customFormat="1" ht="24" x14ac:dyDescent="0.25">
      <c r="A3048" s="377" t="s">
        <v>6172</v>
      </c>
      <c r="B3048" s="377" t="s">
        <v>3548</v>
      </c>
      <c r="C3048" s="380" t="s">
        <v>6145</v>
      </c>
      <c r="D3048" s="378" t="s">
        <v>6145</v>
      </c>
      <c r="E3048" s="379">
        <v>28850</v>
      </c>
      <c r="F3048" s="377" t="s">
        <v>3572</v>
      </c>
      <c r="G3048" s="380" t="s">
        <v>3549</v>
      </c>
      <c r="H3048" s="381">
        <v>44658</v>
      </c>
      <c r="I3048" s="382"/>
      <c r="J3048" s="380" t="s">
        <v>6088</v>
      </c>
    </row>
    <row r="3049" spans="1:10" s="383" customFormat="1" ht="24" x14ac:dyDescent="0.25">
      <c r="A3049" s="377" t="s">
        <v>6169</v>
      </c>
      <c r="B3049" s="377" t="s">
        <v>3548</v>
      </c>
      <c r="C3049" s="380" t="s">
        <v>6145</v>
      </c>
      <c r="D3049" s="378" t="s">
        <v>6145</v>
      </c>
      <c r="E3049" s="379">
        <v>35750</v>
      </c>
      <c r="F3049" s="377" t="s">
        <v>3654</v>
      </c>
      <c r="G3049" s="380" t="s">
        <v>3549</v>
      </c>
      <c r="H3049" s="381">
        <v>44658</v>
      </c>
      <c r="I3049" s="382"/>
      <c r="J3049" s="380" t="s">
        <v>6088</v>
      </c>
    </row>
    <row r="3050" spans="1:10" s="383" customFormat="1" ht="24" x14ac:dyDescent="0.25">
      <c r="A3050" s="377" t="s">
        <v>6173</v>
      </c>
      <c r="B3050" s="377" t="s">
        <v>3548</v>
      </c>
      <c r="C3050" s="380" t="s">
        <v>6145</v>
      </c>
      <c r="D3050" s="378" t="s">
        <v>6145</v>
      </c>
      <c r="E3050" s="379">
        <v>27775</v>
      </c>
      <c r="F3050" s="377" t="s">
        <v>3654</v>
      </c>
      <c r="G3050" s="380" t="s">
        <v>3549</v>
      </c>
      <c r="H3050" s="381">
        <v>44659</v>
      </c>
      <c r="I3050" s="382"/>
      <c r="J3050" s="380" t="s">
        <v>6088</v>
      </c>
    </row>
    <row r="3051" spans="1:10" s="383" customFormat="1" ht="36" x14ac:dyDescent="0.25">
      <c r="A3051" s="377" t="s">
        <v>3576</v>
      </c>
      <c r="B3051" s="377" t="s">
        <v>3548</v>
      </c>
      <c r="C3051" s="380" t="s">
        <v>6145</v>
      </c>
      <c r="D3051" s="378" t="s">
        <v>6145</v>
      </c>
      <c r="E3051" s="379">
        <v>24500</v>
      </c>
      <c r="F3051" s="377" t="s">
        <v>6174</v>
      </c>
      <c r="G3051" s="380" t="s">
        <v>3549</v>
      </c>
      <c r="H3051" s="381">
        <v>44655</v>
      </c>
      <c r="I3051" s="382"/>
      <c r="J3051" s="380" t="s">
        <v>6088</v>
      </c>
    </row>
    <row r="3052" spans="1:10" s="383" customFormat="1" ht="24" x14ac:dyDescent="0.25">
      <c r="A3052" s="377" t="s">
        <v>3585</v>
      </c>
      <c r="B3052" s="377" t="s">
        <v>3548</v>
      </c>
      <c r="C3052" s="380" t="s">
        <v>6145</v>
      </c>
      <c r="D3052" s="378" t="s">
        <v>6145</v>
      </c>
      <c r="E3052" s="379">
        <v>35750</v>
      </c>
      <c r="F3052" s="377" t="s">
        <v>3569</v>
      </c>
      <c r="G3052" s="380" t="s">
        <v>3549</v>
      </c>
      <c r="H3052" s="381">
        <v>44658</v>
      </c>
      <c r="I3052" s="382"/>
      <c r="J3052" s="380" t="s">
        <v>6088</v>
      </c>
    </row>
    <row r="3053" spans="1:10" s="383" customFormat="1" ht="24" x14ac:dyDescent="0.25">
      <c r="A3053" s="377" t="s">
        <v>3585</v>
      </c>
      <c r="B3053" s="377" t="s">
        <v>3548</v>
      </c>
      <c r="C3053" s="380" t="s">
        <v>6145</v>
      </c>
      <c r="D3053" s="378" t="s">
        <v>6145</v>
      </c>
      <c r="E3053" s="379">
        <v>18000</v>
      </c>
      <c r="F3053" s="377" t="s">
        <v>3569</v>
      </c>
      <c r="G3053" s="380" t="s">
        <v>3549</v>
      </c>
      <c r="H3053" s="381">
        <v>44659</v>
      </c>
      <c r="I3053" s="382"/>
      <c r="J3053" s="380" t="s">
        <v>6088</v>
      </c>
    </row>
    <row r="3054" spans="1:10" s="383" customFormat="1" ht="34.5" customHeight="1" x14ac:dyDescent="0.25">
      <c r="A3054" s="377" t="s">
        <v>3585</v>
      </c>
      <c r="B3054" s="377" t="s">
        <v>3548</v>
      </c>
      <c r="C3054" s="380" t="s">
        <v>6145</v>
      </c>
      <c r="D3054" s="378" t="s">
        <v>6145</v>
      </c>
      <c r="E3054" s="379">
        <v>35000</v>
      </c>
      <c r="F3054" s="377" t="s">
        <v>3569</v>
      </c>
      <c r="G3054" s="380" t="s">
        <v>3549</v>
      </c>
      <c r="H3054" s="381">
        <v>44659</v>
      </c>
      <c r="I3054" s="382"/>
      <c r="J3054" s="380" t="s">
        <v>6088</v>
      </c>
    </row>
    <row r="3055" spans="1:10" s="383" customFormat="1" ht="34.5" customHeight="1" x14ac:dyDescent="0.25">
      <c r="A3055" s="377" t="s">
        <v>6175</v>
      </c>
      <c r="B3055" s="377" t="s">
        <v>3548</v>
      </c>
      <c r="C3055" s="380" t="s">
        <v>6145</v>
      </c>
      <c r="D3055" s="378" t="s">
        <v>6145</v>
      </c>
      <c r="E3055" s="379">
        <v>28283.89</v>
      </c>
      <c r="F3055" s="377" t="s">
        <v>6176</v>
      </c>
      <c r="G3055" s="380" t="s">
        <v>3549</v>
      </c>
      <c r="H3055" s="381">
        <v>44663</v>
      </c>
      <c r="I3055" s="382"/>
      <c r="J3055" s="380" t="s">
        <v>6088</v>
      </c>
    </row>
    <row r="3056" spans="1:10" s="383" customFormat="1" ht="34.5" customHeight="1" x14ac:dyDescent="0.25">
      <c r="A3056" s="377" t="s">
        <v>3613</v>
      </c>
      <c r="B3056" s="377" t="s">
        <v>3548</v>
      </c>
      <c r="C3056" s="380" t="s">
        <v>6145</v>
      </c>
      <c r="D3056" s="378" t="s">
        <v>6145</v>
      </c>
      <c r="E3056" s="379">
        <v>22223.06</v>
      </c>
      <c r="F3056" s="377" t="s">
        <v>3570</v>
      </c>
      <c r="G3056" s="380" t="s">
        <v>3549</v>
      </c>
      <c r="H3056" s="381">
        <v>44655</v>
      </c>
      <c r="I3056" s="382"/>
      <c r="J3056" s="380" t="s">
        <v>6088</v>
      </c>
    </row>
    <row r="3057" spans="1:10" s="383" customFormat="1" ht="34.5" customHeight="1" x14ac:dyDescent="0.25">
      <c r="A3057" s="377" t="s">
        <v>6177</v>
      </c>
      <c r="B3057" s="377" t="s">
        <v>3548</v>
      </c>
      <c r="C3057" s="380" t="s">
        <v>6145</v>
      </c>
      <c r="D3057" s="378" t="s">
        <v>6145</v>
      </c>
      <c r="E3057" s="379">
        <v>36300</v>
      </c>
      <c r="F3057" s="377" t="s">
        <v>3745</v>
      </c>
      <c r="G3057" s="380" t="s">
        <v>3549</v>
      </c>
      <c r="H3057" s="381">
        <v>44657</v>
      </c>
      <c r="I3057" s="382"/>
      <c r="J3057" s="380" t="s">
        <v>6088</v>
      </c>
    </row>
    <row r="3058" spans="1:10" s="383" customFormat="1" ht="34.5" customHeight="1" x14ac:dyDescent="0.25">
      <c r="A3058" s="377" t="s">
        <v>3576</v>
      </c>
      <c r="B3058" s="377" t="s">
        <v>3548</v>
      </c>
      <c r="C3058" s="380" t="s">
        <v>6145</v>
      </c>
      <c r="D3058" s="378" t="s">
        <v>6145</v>
      </c>
      <c r="E3058" s="379">
        <v>19700</v>
      </c>
      <c r="F3058" s="377" t="s">
        <v>3678</v>
      </c>
      <c r="G3058" s="380" t="s">
        <v>3549</v>
      </c>
      <c r="H3058" s="381">
        <v>44669</v>
      </c>
      <c r="I3058" s="382"/>
      <c r="J3058" s="380" t="s">
        <v>6088</v>
      </c>
    </row>
    <row r="3059" spans="1:10" s="383" customFormat="1" ht="34.5" customHeight="1" x14ac:dyDescent="0.25">
      <c r="A3059" s="377" t="s">
        <v>3558</v>
      </c>
      <c r="B3059" s="377" t="s">
        <v>3548</v>
      </c>
      <c r="C3059" s="380" t="s">
        <v>6145</v>
      </c>
      <c r="D3059" s="378" t="s">
        <v>6145</v>
      </c>
      <c r="E3059" s="379">
        <v>33804</v>
      </c>
      <c r="F3059" s="377" t="s">
        <v>6178</v>
      </c>
      <c r="G3059" s="380" t="s">
        <v>3549</v>
      </c>
      <c r="H3059" s="381">
        <v>44657</v>
      </c>
      <c r="I3059" s="382"/>
      <c r="J3059" s="380" t="s">
        <v>6088</v>
      </c>
    </row>
    <row r="3060" spans="1:10" s="383" customFormat="1" ht="34.5" customHeight="1" x14ac:dyDescent="0.25">
      <c r="A3060" s="377" t="s">
        <v>6179</v>
      </c>
      <c r="B3060" s="377" t="s">
        <v>3548</v>
      </c>
      <c r="C3060" s="380" t="s">
        <v>6145</v>
      </c>
      <c r="D3060" s="378" t="s">
        <v>6145</v>
      </c>
      <c r="E3060" s="379">
        <v>24750</v>
      </c>
      <c r="F3060" s="377" t="s">
        <v>6178</v>
      </c>
      <c r="G3060" s="380" t="s">
        <v>3549</v>
      </c>
      <c r="H3060" s="381">
        <v>44657</v>
      </c>
      <c r="I3060" s="382"/>
      <c r="J3060" s="380" t="s">
        <v>6088</v>
      </c>
    </row>
    <row r="3061" spans="1:10" s="383" customFormat="1" ht="34.5" customHeight="1" x14ac:dyDescent="0.25">
      <c r="A3061" s="377"/>
      <c r="B3061" s="377" t="s">
        <v>6180</v>
      </c>
      <c r="C3061" s="380"/>
      <c r="D3061" s="378" t="s">
        <v>6181</v>
      </c>
      <c r="E3061" s="379">
        <v>29400</v>
      </c>
      <c r="F3061" s="377" t="s">
        <v>6178</v>
      </c>
      <c r="G3061" s="380" t="s">
        <v>3549</v>
      </c>
      <c r="H3061" s="381">
        <v>44657</v>
      </c>
      <c r="I3061" s="382"/>
      <c r="J3061" s="380" t="s">
        <v>6088</v>
      </c>
    </row>
    <row r="3062" spans="1:10" s="383" customFormat="1" ht="34.5" customHeight="1" x14ac:dyDescent="0.25">
      <c r="A3062" s="377" t="s">
        <v>6182</v>
      </c>
      <c r="B3062" s="377" t="s">
        <v>3548</v>
      </c>
      <c r="C3062" s="380" t="s">
        <v>6145</v>
      </c>
      <c r="D3062" s="378" t="s">
        <v>6145</v>
      </c>
      <c r="E3062" s="379">
        <v>21455</v>
      </c>
      <c r="F3062" s="377" t="s">
        <v>3682</v>
      </c>
      <c r="G3062" s="380" t="s">
        <v>3549</v>
      </c>
      <c r="H3062" s="381">
        <v>44672</v>
      </c>
      <c r="I3062" s="382"/>
      <c r="J3062" s="380" t="s">
        <v>6088</v>
      </c>
    </row>
    <row r="3063" spans="1:10" s="383" customFormat="1" ht="34.5" customHeight="1" x14ac:dyDescent="0.25">
      <c r="A3063" s="377" t="s">
        <v>6149</v>
      </c>
      <c r="B3063" s="377" t="s">
        <v>3548</v>
      </c>
      <c r="C3063" s="380" t="s">
        <v>6145</v>
      </c>
      <c r="D3063" s="378" t="s">
        <v>6145</v>
      </c>
      <c r="E3063" s="379">
        <v>28710</v>
      </c>
      <c r="F3063" s="377" t="s">
        <v>3682</v>
      </c>
      <c r="G3063" s="380" t="s">
        <v>3549</v>
      </c>
      <c r="H3063" s="381">
        <v>44678</v>
      </c>
      <c r="I3063" s="382"/>
      <c r="J3063" s="380" t="s">
        <v>6088</v>
      </c>
    </row>
    <row r="3064" spans="1:10" s="383" customFormat="1" ht="34.5" customHeight="1" x14ac:dyDescent="0.25">
      <c r="A3064" s="377" t="s">
        <v>6165</v>
      </c>
      <c r="B3064" s="377" t="s">
        <v>6166</v>
      </c>
      <c r="C3064" s="380"/>
      <c r="D3064" s="430">
        <v>44197</v>
      </c>
      <c r="E3064" s="379">
        <v>82860</v>
      </c>
      <c r="F3064" s="377" t="s">
        <v>3557</v>
      </c>
      <c r="G3064" s="380" t="s">
        <v>3549</v>
      </c>
      <c r="H3064" s="381">
        <v>44679</v>
      </c>
      <c r="I3064" s="382"/>
      <c r="J3064" s="380" t="s">
        <v>6088</v>
      </c>
    </row>
    <row r="3065" spans="1:10" s="383" customFormat="1" ht="34.5" customHeight="1" x14ac:dyDescent="0.25">
      <c r="A3065" s="377" t="s">
        <v>6183</v>
      </c>
      <c r="B3065" s="377" t="s">
        <v>3548</v>
      </c>
      <c r="C3065" s="380" t="s">
        <v>6145</v>
      </c>
      <c r="D3065" s="378" t="s">
        <v>6145</v>
      </c>
      <c r="E3065" s="379">
        <v>27455</v>
      </c>
      <c r="F3065" s="377" t="s">
        <v>6184</v>
      </c>
      <c r="G3065" s="380" t="s">
        <v>3549</v>
      </c>
      <c r="H3065" s="381">
        <v>44656</v>
      </c>
      <c r="I3065" s="382"/>
      <c r="J3065" s="380" t="s">
        <v>6088</v>
      </c>
    </row>
    <row r="3066" spans="1:10" s="383" customFormat="1" ht="34.5" customHeight="1" x14ac:dyDescent="0.25">
      <c r="A3066" s="377" t="s">
        <v>6171</v>
      </c>
      <c r="B3066" s="377" t="s">
        <v>3548</v>
      </c>
      <c r="C3066" s="380" t="s">
        <v>6145</v>
      </c>
      <c r="D3066" s="378" t="s">
        <v>6145</v>
      </c>
      <c r="E3066" s="379">
        <v>32480</v>
      </c>
      <c r="F3066" s="377" t="s">
        <v>3707</v>
      </c>
      <c r="G3066" s="380" t="s">
        <v>3549</v>
      </c>
      <c r="H3066" s="381">
        <v>44657</v>
      </c>
      <c r="I3066" s="382"/>
      <c r="J3066" s="380" t="s">
        <v>6088</v>
      </c>
    </row>
    <row r="3067" spans="1:10" s="383" customFormat="1" ht="24" x14ac:dyDescent="0.25">
      <c r="A3067" s="377" t="s">
        <v>6185</v>
      </c>
      <c r="B3067" s="377" t="s">
        <v>3548</v>
      </c>
      <c r="C3067" s="380" t="s">
        <v>6145</v>
      </c>
      <c r="D3067" s="378" t="s">
        <v>6145</v>
      </c>
      <c r="E3067" s="379">
        <v>35100</v>
      </c>
      <c r="F3067" s="377" t="s">
        <v>6159</v>
      </c>
      <c r="G3067" s="380" t="s">
        <v>3549</v>
      </c>
      <c r="H3067" s="381">
        <v>44662</v>
      </c>
      <c r="I3067" s="382"/>
      <c r="J3067" s="380" t="s">
        <v>6088</v>
      </c>
    </row>
    <row r="3068" spans="1:10" s="383" customFormat="1" ht="36" x14ac:dyDescent="0.25">
      <c r="A3068" s="377" t="s">
        <v>6186</v>
      </c>
      <c r="B3068" s="377" t="s">
        <v>3548</v>
      </c>
      <c r="C3068" s="380" t="s">
        <v>6145</v>
      </c>
      <c r="D3068" s="378" t="s">
        <v>6145</v>
      </c>
      <c r="E3068" s="379">
        <v>19630</v>
      </c>
      <c r="F3068" s="377" t="s">
        <v>6187</v>
      </c>
      <c r="G3068" s="380" t="s">
        <v>3549</v>
      </c>
      <c r="H3068" s="381">
        <v>44690</v>
      </c>
      <c r="I3068" s="382"/>
      <c r="J3068" s="380" t="s">
        <v>6088</v>
      </c>
    </row>
    <row r="3069" spans="1:10" s="383" customFormat="1" ht="24" x14ac:dyDescent="0.25">
      <c r="A3069" s="377" t="s">
        <v>6188</v>
      </c>
      <c r="B3069" s="377" t="s">
        <v>3548</v>
      </c>
      <c r="C3069" s="380" t="s">
        <v>6145</v>
      </c>
      <c r="D3069" s="378" t="s">
        <v>6145</v>
      </c>
      <c r="E3069" s="379">
        <v>64900</v>
      </c>
      <c r="F3069" s="377" t="s">
        <v>2167</v>
      </c>
      <c r="G3069" s="380" t="s">
        <v>3549</v>
      </c>
      <c r="H3069" s="381">
        <v>44700</v>
      </c>
      <c r="I3069" s="382"/>
      <c r="J3069" s="380" t="s">
        <v>6088</v>
      </c>
    </row>
    <row r="3070" spans="1:10" s="383" customFormat="1" ht="24" x14ac:dyDescent="0.25">
      <c r="A3070" s="377" t="s">
        <v>6189</v>
      </c>
      <c r="B3070" s="377" t="s">
        <v>3548</v>
      </c>
      <c r="C3070" s="380" t="s">
        <v>6145</v>
      </c>
      <c r="D3070" s="378" t="s">
        <v>6145</v>
      </c>
      <c r="E3070" s="379">
        <v>19440</v>
      </c>
      <c r="F3070" s="377" t="s">
        <v>6190</v>
      </c>
      <c r="G3070" s="380" t="s">
        <v>3549</v>
      </c>
      <c r="H3070" s="381">
        <v>44706</v>
      </c>
      <c r="I3070" s="382"/>
      <c r="J3070" s="380" t="s">
        <v>6088</v>
      </c>
    </row>
    <row r="3071" spans="1:10" s="383" customFormat="1" ht="24" x14ac:dyDescent="0.25">
      <c r="A3071" s="377" t="s">
        <v>3643</v>
      </c>
      <c r="B3071" s="377" t="s">
        <v>3548</v>
      </c>
      <c r="C3071" s="380" t="s">
        <v>6145</v>
      </c>
      <c r="D3071" s="378" t="s">
        <v>6145</v>
      </c>
      <c r="E3071" s="379">
        <v>33600</v>
      </c>
      <c r="F3071" s="377" t="s">
        <v>3654</v>
      </c>
      <c r="G3071" s="380" t="s">
        <v>3549</v>
      </c>
      <c r="H3071" s="381">
        <v>44701</v>
      </c>
      <c r="I3071" s="382"/>
      <c r="J3071" s="380" t="s">
        <v>6088</v>
      </c>
    </row>
    <row r="3072" spans="1:10" s="383" customFormat="1" ht="24" x14ac:dyDescent="0.25">
      <c r="A3072" s="377" t="s">
        <v>6191</v>
      </c>
      <c r="B3072" s="377" t="s">
        <v>3548</v>
      </c>
      <c r="C3072" s="380" t="s">
        <v>6145</v>
      </c>
      <c r="D3072" s="378" t="s">
        <v>6145</v>
      </c>
      <c r="E3072" s="379">
        <v>36600</v>
      </c>
      <c r="F3072" s="377" t="s">
        <v>3612</v>
      </c>
      <c r="G3072" s="380" t="s">
        <v>3549</v>
      </c>
      <c r="H3072" s="381">
        <v>44711</v>
      </c>
      <c r="I3072" s="382"/>
      <c r="J3072" s="380" t="s">
        <v>6088</v>
      </c>
    </row>
    <row r="3073" spans="1:10" s="383" customFormat="1" ht="24" x14ac:dyDescent="0.25">
      <c r="A3073" s="377" t="s">
        <v>6192</v>
      </c>
      <c r="B3073" s="377" t="s">
        <v>3548</v>
      </c>
      <c r="C3073" s="380" t="s">
        <v>6145</v>
      </c>
      <c r="D3073" s="378" t="s">
        <v>6145</v>
      </c>
      <c r="E3073" s="379">
        <v>18799</v>
      </c>
      <c r="F3073" s="377" t="s">
        <v>3569</v>
      </c>
      <c r="G3073" s="380" t="s">
        <v>3549</v>
      </c>
      <c r="H3073" s="381">
        <v>44692</v>
      </c>
      <c r="I3073" s="382"/>
      <c r="J3073" s="380" t="s">
        <v>6088</v>
      </c>
    </row>
    <row r="3074" spans="1:10" s="383" customFormat="1" ht="24" x14ac:dyDescent="0.25">
      <c r="A3074" s="377" t="s">
        <v>3643</v>
      </c>
      <c r="B3074" s="377" t="s">
        <v>3548</v>
      </c>
      <c r="C3074" s="380" t="s">
        <v>6145</v>
      </c>
      <c r="D3074" s="378" t="s">
        <v>6145</v>
      </c>
      <c r="E3074" s="379">
        <v>36250</v>
      </c>
      <c r="F3074" s="377" t="s">
        <v>3570</v>
      </c>
      <c r="G3074" s="380" t="s">
        <v>3549</v>
      </c>
      <c r="H3074" s="381">
        <v>44693</v>
      </c>
      <c r="I3074" s="382"/>
      <c r="J3074" s="380" t="s">
        <v>6088</v>
      </c>
    </row>
    <row r="3075" spans="1:10" s="383" customFormat="1" ht="24" x14ac:dyDescent="0.25">
      <c r="A3075" s="377" t="s">
        <v>3576</v>
      </c>
      <c r="B3075" s="377" t="s">
        <v>3548</v>
      </c>
      <c r="C3075" s="380" t="s">
        <v>6145</v>
      </c>
      <c r="D3075" s="378" t="s">
        <v>6145</v>
      </c>
      <c r="E3075" s="379">
        <v>26688.84</v>
      </c>
      <c r="F3075" s="377" t="s">
        <v>2926</v>
      </c>
      <c r="G3075" s="380" t="s">
        <v>3549</v>
      </c>
      <c r="H3075" s="381">
        <v>44707</v>
      </c>
      <c r="I3075" s="382"/>
      <c r="J3075" s="380" t="s">
        <v>6088</v>
      </c>
    </row>
    <row r="3076" spans="1:10" s="383" customFormat="1" ht="36" x14ac:dyDescent="0.25">
      <c r="A3076" s="377" t="s">
        <v>3576</v>
      </c>
      <c r="B3076" s="377" t="s">
        <v>3548</v>
      </c>
      <c r="C3076" s="380" t="s">
        <v>6145</v>
      </c>
      <c r="D3076" s="378" t="s">
        <v>6145</v>
      </c>
      <c r="E3076" s="379">
        <v>25100</v>
      </c>
      <c r="F3076" s="377" t="s">
        <v>3705</v>
      </c>
      <c r="G3076" s="380" t="s">
        <v>3549</v>
      </c>
      <c r="H3076" s="381">
        <v>44691</v>
      </c>
      <c r="I3076" s="382"/>
      <c r="J3076" s="380" t="s">
        <v>6088</v>
      </c>
    </row>
    <row r="3077" spans="1:10" s="383" customFormat="1" ht="36" x14ac:dyDescent="0.25">
      <c r="A3077" s="377" t="s">
        <v>6193</v>
      </c>
      <c r="B3077" s="377" t="s">
        <v>3548</v>
      </c>
      <c r="C3077" s="380" t="s">
        <v>6145</v>
      </c>
      <c r="D3077" s="378" t="s">
        <v>6145</v>
      </c>
      <c r="E3077" s="379">
        <v>33150</v>
      </c>
      <c r="F3077" s="377" t="s">
        <v>6194</v>
      </c>
      <c r="G3077" s="380" t="s">
        <v>3549</v>
      </c>
      <c r="H3077" s="381">
        <v>44693</v>
      </c>
      <c r="I3077" s="382"/>
      <c r="J3077" s="380" t="s">
        <v>6088</v>
      </c>
    </row>
    <row r="3078" spans="1:10" s="383" customFormat="1" ht="24" x14ac:dyDescent="0.25">
      <c r="A3078" s="377" t="s">
        <v>6195</v>
      </c>
      <c r="B3078" s="377" t="s">
        <v>3548</v>
      </c>
      <c r="C3078" s="380" t="s">
        <v>6145</v>
      </c>
      <c r="D3078" s="378" t="s">
        <v>6145</v>
      </c>
      <c r="E3078" s="379">
        <v>29200</v>
      </c>
      <c r="F3078" s="377" t="s">
        <v>3716</v>
      </c>
      <c r="G3078" s="380" t="s">
        <v>3549</v>
      </c>
      <c r="H3078" s="381">
        <v>44693</v>
      </c>
      <c r="I3078" s="382"/>
      <c r="J3078" s="380" t="s">
        <v>6088</v>
      </c>
    </row>
    <row r="3079" spans="1:10" s="383" customFormat="1" ht="13.5" x14ac:dyDescent="0.25">
      <c r="A3079" s="377" t="s">
        <v>6183</v>
      </c>
      <c r="B3079" s="377" t="s">
        <v>3548</v>
      </c>
      <c r="C3079" s="380" t="s">
        <v>6145</v>
      </c>
      <c r="D3079" s="378" t="s">
        <v>6145</v>
      </c>
      <c r="E3079" s="379">
        <v>29270</v>
      </c>
      <c r="F3079" s="377" t="s">
        <v>3616</v>
      </c>
      <c r="G3079" s="380" t="s">
        <v>3549</v>
      </c>
      <c r="H3079" s="381">
        <v>44693</v>
      </c>
      <c r="I3079" s="382"/>
      <c r="J3079" s="380" t="s">
        <v>6088</v>
      </c>
    </row>
    <row r="3080" spans="1:10" s="383" customFormat="1" ht="24" x14ac:dyDescent="0.25">
      <c r="A3080" s="377" t="s">
        <v>6193</v>
      </c>
      <c r="B3080" s="377" t="s">
        <v>3548</v>
      </c>
      <c r="C3080" s="380" t="s">
        <v>6145</v>
      </c>
      <c r="D3080" s="378" t="s">
        <v>6145</v>
      </c>
      <c r="E3080" s="379">
        <v>25960</v>
      </c>
      <c r="F3080" s="377" t="s">
        <v>6196</v>
      </c>
      <c r="G3080" s="380" t="s">
        <v>3549</v>
      </c>
      <c r="H3080" s="381">
        <v>44708</v>
      </c>
      <c r="I3080" s="382"/>
      <c r="J3080" s="380" t="s">
        <v>6088</v>
      </c>
    </row>
    <row r="3081" spans="1:10" s="383" customFormat="1" ht="24" x14ac:dyDescent="0.25">
      <c r="A3081" s="377" t="s">
        <v>3596</v>
      </c>
      <c r="B3081" s="377" t="s">
        <v>3548</v>
      </c>
      <c r="C3081" s="380" t="s">
        <v>6145</v>
      </c>
      <c r="D3081" s="378" t="s">
        <v>6145</v>
      </c>
      <c r="E3081" s="379">
        <v>28305</v>
      </c>
      <c r="F3081" s="377" t="s">
        <v>3592</v>
      </c>
      <c r="G3081" s="380" t="s">
        <v>3549</v>
      </c>
      <c r="H3081" s="381">
        <v>44693</v>
      </c>
      <c r="I3081" s="382"/>
      <c r="J3081" s="380" t="s">
        <v>6088</v>
      </c>
    </row>
    <row r="3082" spans="1:10" s="383" customFormat="1" ht="13.5" x14ac:dyDescent="0.25">
      <c r="A3082" s="377" t="s">
        <v>6197</v>
      </c>
      <c r="B3082" s="377" t="s">
        <v>3548</v>
      </c>
      <c r="C3082" s="380" t="s">
        <v>6145</v>
      </c>
      <c r="D3082" s="378" t="s">
        <v>6145</v>
      </c>
      <c r="E3082" s="379">
        <v>63885</v>
      </c>
      <c r="F3082" s="377" t="s">
        <v>6167</v>
      </c>
      <c r="G3082" s="380" t="s">
        <v>3549</v>
      </c>
      <c r="H3082" s="381">
        <v>44715</v>
      </c>
      <c r="I3082" s="382"/>
      <c r="J3082" s="380" t="s">
        <v>6088</v>
      </c>
    </row>
    <row r="3083" spans="1:10" s="383" customFormat="1" ht="13.5" x14ac:dyDescent="0.25">
      <c r="A3083" s="377" t="s">
        <v>6198</v>
      </c>
      <c r="B3083" s="377" t="s">
        <v>3548</v>
      </c>
      <c r="C3083" s="380" t="s">
        <v>6145</v>
      </c>
      <c r="D3083" s="378" t="s">
        <v>6145</v>
      </c>
      <c r="E3083" s="379">
        <v>32400</v>
      </c>
      <c r="F3083" s="377" t="s">
        <v>3649</v>
      </c>
      <c r="G3083" s="380" t="s">
        <v>3549</v>
      </c>
      <c r="H3083" s="381">
        <v>44713</v>
      </c>
      <c r="I3083" s="382"/>
      <c r="J3083" s="380" t="s">
        <v>6088</v>
      </c>
    </row>
    <row r="3084" spans="1:10" s="383" customFormat="1" ht="24" x14ac:dyDescent="0.25">
      <c r="A3084" s="377" t="s">
        <v>3613</v>
      </c>
      <c r="B3084" s="377" t="s">
        <v>3548</v>
      </c>
      <c r="C3084" s="380" t="s">
        <v>6145</v>
      </c>
      <c r="D3084" s="378" t="s">
        <v>6145</v>
      </c>
      <c r="E3084" s="379">
        <v>36767.5</v>
      </c>
      <c r="F3084" s="377" t="s">
        <v>3583</v>
      </c>
      <c r="G3084" s="380" t="s">
        <v>3549</v>
      </c>
      <c r="H3084" s="381">
        <v>44725</v>
      </c>
      <c r="I3084" s="382"/>
      <c r="J3084" s="380" t="s">
        <v>6088</v>
      </c>
    </row>
    <row r="3085" spans="1:10" s="383" customFormat="1" ht="24" x14ac:dyDescent="0.25">
      <c r="A3085" s="377" t="s">
        <v>6199</v>
      </c>
      <c r="B3085" s="377" t="s">
        <v>3548</v>
      </c>
      <c r="C3085" s="380" t="s">
        <v>6145</v>
      </c>
      <c r="D3085" s="378" t="s">
        <v>6145</v>
      </c>
      <c r="E3085" s="379">
        <v>39920.620000000003</v>
      </c>
      <c r="F3085" s="377" t="s">
        <v>3583</v>
      </c>
      <c r="G3085" s="380" t="s">
        <v>3549</v>
      </c>
      <c r="H3085" s="381">
        <v>44739</v>
      </c>
      <c r="I3085" s="382"/>
      <c r="J3085" s="380" t="s">
        <v>6088</v>
      </c>
    </row>
    <row r="3086" spans="1:10" s="383" customFormat="1" ht="24" x14ac:dyDescent="0.25">
      <c r="A3086" s="377" t="s">
        <v>6192</v>
      </c>
      <c r="B3086" s="377" t="s">
        <v>3548</v>
      </c>
      <c r="C3086" s="380" t="s">
        <v>6145</v>
      </c>
      <c r="D3086" s="378" t="s">
        <v>6145</v>
      </c>
      <c r="E3086" s="379">
        <v>19200</v>
      </c>
      <c r="F3086" s="377" t="s">
        <v>3612</v>
      </c>
      <c r="G3086" s="380" t="s">
        <v>3549</v>
      </c>
      <c r="H3086" s="381">
        <v>44732</v>
      </c>
      <c r="I3086" s="382"/>
      <c r="J3086" s="380" t="s">
        <v>6088</v>
      </c>
    </row>
    <row r="3087" spans="1:10" s="383" customFormat="1" ht="13.5" x14ac:dyDescent="0.25">
      <c r="A3087" s="377" t="s">
        <v>3555</v>
      </c>
      <c r="B3087" s="377" t="s">
        <v>3548</v>
      </c>
      <c r="C3087" s="380" t="s">
        <v>6145</v>
      </c>
      <c r="D3087" s="378" t="s">
        <v>6145</v>
      </c>
      <c r="E3087" s="379">
        <v>22250</v>
      </c>
      <c r="F3087" s="377" t="s">
        <v>6200</v>
      </c>
      <c r="G3087" s="380" t="s">
        <v>3549</v>
      </c>
      <c r="H3087" s="381">
        <v>44728</v>
      </c>
      <c r="I3087" s="382"/>
      <c r="J3087" s="380" t="s">
        <v>6088</v>
      </c>
    </row>
    <row r="3088" spans="1:10" s="383" customFormat="1" ht="24" x14ac:dyDescent="0.25">
      <c r="A3088" s="377" t="s">
        <v>6201</v>
      </c>
      <c r="B3088" s="377" t="s">
        <v>6202</v>
      </c>
      <c r="C3088" s="380" t="s">
        <v>6203</v>
      </c>
      <c r="D3088" s="378"/>
      <c r="E3088" s="379">
        <v>62600</v>
      </c>
      <c r="F3088" s="377" t="s">
        <v>6204</v>
      </c>
      <c r="G3088" s="380" t="s">
        <v>3549</v>
      </c>
      <c r="H3088" s="381">
        <v>44736</v>
      </c>
      <c r="I3088" s="382"/>
      <c r="J3088" s="380" t="s">
        <v>6088</v>
      </c>
    </row>
    <row r="3089" spans="1:10" s="383" customFormat="1" ht="24" x14ac:dyDescent="0.25">
      <c r="A3089" s="377" t="s">
        <v>6165</v>
      </c>
      <c r="B3089" s="377" t="s">
        <v>3548</v>
      </c>
      <c r="C3089" s="380" t="s">
        <v>6145</v>
      </c>
      <c r="D3089" s="378" t="s">
        <v>6145</v>
      </c>
      <c r="E3089" s="379">
        <v>74410</v>
      </c>
      <c r="F3089" s="377" t="s">
        <v>6205</v>
      </c>
      <c r="G3089" s="380" t="s">
        <v>3549</v>
      </c>
      <c r="H3089" s="381">
        <v>44732</v>
      </c>
      <c r="I3089" s="382"/>
      <c r="J3089" s="380" t="s">
        <v>6088</v>
      </c>
    </row>
    <row r="3090" spans="1:10" s="383" customFormat="1" ht="13.5" x14ac:dyDescent="0.25">
      <c r="A3090" s="377" t="s">
        <v>3576</v>
      </c>
      <c r="B3090" s="377" t="s">
        <v>3548</v>
      </c>
      <c r="C3090" s="380" t="s">
        <v>6145</v>
      </c>
      <c r="D3090" s="378" t="s">
        <v>6145</v>
      </c>
      <c r="E3090" s="379">
        <v>25000</v>
      </c>
      <c r="F3090" s="377" t="s">
        <v>3569</v>
      </c>
      <c r="G3090" s="380" t="s">
        <v>3549</v>
      </c>
      <c r="H3090" s="381">
        <v>44713</v>
      </c>
      <c r="I3090" s="382"/>
      <c r="J3090" s="380" t="s">
        <v>6088</v>
      </c>
    </row>
    <row r="3091" spans="1:10" s="383" customFormat="1" ht="48" x14ac:dyDescent="0.25">
      <c r="A3091" s="377" t="s">
        <v>6206</v>
      </c>
      <c r="B3091" s="377" t="s">
        <v>6207</v>
      </c>
      <c r="C3091" s="380" t="s">
        <v>6145</v>
      </c>
      <c r="D3091" s="378" t="s">
        <v>6145</v>
      </c>
      <c r="E3091" s="379">
        <v>44840</v>
      </c>
      <c r="F3091" s="377" t="s">
        <v>3614</v>
      </c>
      <c r="G3091" s="380" t="s">
        <v>3549</v>
      </c>
      <c r="H3091" s="381">
        <v>44735</v>
      </c>
      <c r="I3091" s="382"/>
      <c r="J3091" s="380" t="s">
        <v>6088</v>
      </c>
    </row>
    <row r="3092" spans="1:10" s="383" customFormat="1" ht="24" x14ac:dyDescent="0.25">
      <c r="A3092" s="377" t="s">
        <v>6188</v>
      </c>
      <c r="B3092" s="377" t="s">
        <v>6202</v>
      </c>
      <c r="C3092" s="380"/>
      <c r="D3092" s="430">
        <v>44562</v>
      </c>
      <c r="E3092" s="379">
        <v>64900</v>
      </c>
      <c r="F3092" s="377" t="s">
        <v>2148</v>
      </c>
      <c r="G3092" s="380" t="s">
        <v>3549</v>
      </c>
      <c r="H3092" s="381">
        <v>44734</v>
      </c>
      <c r="I3092" s="382"/>
      <c r="J3092" s="380" t="s">
        <v>6088</v>
      </c>
    </row>
    <row r="3093" spans="1:10" s="383" customFormat="1" ht="36" x14ac:dyDescent="0.25">
      <c r="A3093" s="377" t="s">
        <v>6208</v>
      </c>
      <c r="B3093" s="377" t="s">
        <v>6209</v>
      </c>
      <c r="C3093" s="380"/>
      <c r="D3093" s="430">
        <v>44805</v>
      </c>
      <c r="E3093" s="379">
        <v>213008</v>
      </c>
      <c r="F3093" s="377" t="s">
        <v>3579</v>
      </c>
      <c r="G3093" s="380" t="s">
        <v>3549</v>
      </c>
      <c r="H3093" s="381">
        <v>44727</v>
      </c>
      <c r="I3093" s="382"/>
      <c r="J3093" s="380" t="s">
        <v>6088</v>
      </c>
    </row>
    <row r="3094" spans="1:10" s="383" customFormat="1" ht="24" x14ac:dyDescent="0.25">
      <c r="A3094" s="377" t="s">
        <v>5846</v>
      </c>
      <c r="B3094" s="377" t="s">
        <v>3548</v>
      </c>
      <c r="C3094" s="380" t="s">
        <v>6145</v>
      </c>
      <c r="D3094" s="378" t="s">
        <v>6145</v>
      </c>
      <c r="E3094" s="379">
        <v>63012</v>
      </c>
      <c r="F3094" s="377" t="s">
        <v>3592</v>
      </c>
      <c r="G3094" s="380" t="s">
        <v>3549</v>
      </c>
      <c r="H3094" s="381">
        <v>44735</v>
      </c>
      <c r="I3094" s="382"/>
      <c r="J3094" s="380" t="s">
        <v>6088</v>
      </c>
    </row>
    <row r="3095" spans="1:10" s="383" customFormat="1" ht="24" x14ac:dyDescent="0.25">
      <c r="A3095" s="377" t="s">
        <v>6210</v>
      </c>
      <c r="B3095" s="377" t="s">
        <v>3548</v>
      </c>
      <c r="C3095" s="380" t="s">
        <v>6145</v>
      </c>
      <c r="D3095" s="378" t="s">
        <v>6145</v>
      </c>
      <c r="E3095" s="379">
        <v>62590</v>
      </c>
      <c r="F3095" s="377" t="s">
        <v>2940</v>
      </c>
      <c r="G3095" s="380" t="s">
        <v>3549</v>
      </c>
      <c r="H3095" s="381">
        <v>44755</v>
      </c>
      <c r="I3095" s="382"/>
      <c r="J3095" s="380" t="s">
        <v>6088</v>
      </c>
    </row>
    <row r="3096" spans="1:10" s="383" customFormat="1" ht="24" x14ac:dyDescent="0.25">
      <c r="A3096" s="377" t="s">
        <v>6211</v>
      </c>
      <c r="B3096" s="377" t="s">
        <v>6212</v>
      </c>
      <c r="C3096" s="380"/>
      <c r="D3096" s="446">
        <v>44470</v>
      </c>
      <c r="E3096" s="379">
        <v>60000.59</v>
      </c>
      <c r="F3096" s="377" t="s">
        <v>3654</v>
      </c>
      <c r="G3096" s="380" t="s">
        <v>3549</v>
      </c>
      <c r="H3096" s="381">
        <v>44749</v>
      </c>
      <c r="I3096" s="382"/>
      <c r="J3096" s="380" t="s">
        <v>6088</v>
      </c>
    </row>
    <row r="3097" spans="1:10" s="383" customFormat="1" ht="24" x14ac:dyDescent="0.2">
      <c r="A3097" s="377" t="s">
        <v>3679</v>
      </c>
      <c r="B3097" s="377" t="s">
        <v>6209</v>
      </c>
      <c r="C3097" s="380"/>
      <c r="D3097" s="430">
        <v>44287</v>
      </c>
      <c r="E3097" s="379">
        <v>27490</v>
      </c>
      <c r="F3097" s="377" t="s">
        <v>6213</v>
      </c>
      <c r="G3097" s="380" t="s">
        <v>3549</v>
      </c>
      <c r="H3097" s="381">
        <v>44756</v>
      </c>
      <c r="I3097" s="382"/>
      <c r="J3097" s="429" t="s">
        <v>6088</v>
      </c>
    </row>
    <row r="3098" spans="1:10" s="383" customFormat="1" ht="24" x14ac:dyDescent="0.25">
      <c r="A3098" s="377" t="s">
        <v>6214</v>
      </c>
      <c r="B3098" s="377" t="s">
        <v>3548</v>
      </c>
      <c r="C3098" s="380" t="s">
        <v>6145</v>
      </c>
      <c r="D3098" s="378" t="s">
        <v>6145</v>
      </c>
      <c r="E3098" s="379">
        <v>18400</v>
      </c>
      <c r="F3098" s="377" t="s">
        <v>3565</v>
      </c>
      <c r="G3098" s="380" t="s">
        <v>3549</v>
      </c>
      <c r="H3098" s="381">
        <v>44775</v>
      </c>
      <c r="I3098" s="382"/>
      <c r="J3098" s="380"/>
    </row>
    <row r="3099" spans="1:10" s="383" customFormat="1" ht="36" x14ac:dyDescent="0.25">
      <c r="A3099" s="377" t="s">
        <v>6214</v>
      </c>
      <c r="B3099" s="377" t="s">
        <v>3548</v>
      </c>
      <c r="C3099" s="380" t="s">
        <v>6145</v>
      </c>
      <c r="D3099" s="378" t="s">
        <v>6145</v>
      </c>
      <c r="E3099" s="379">
        <v>18400</v>
      </c>
      <c r="F3099" s="377" t="s">
        <v>3705</v>
      </c>
      <c r="G3099" s="380" t="s">
        <v>6215</v>
      </c>
      <c r="H3099" s="381">
        <v>44774</v>
      </c>
      <c r="I3099" s="382" t="s">
        <v>6216</v>
      </c>
      <c r="J3099" s="380"/>
    </row>
    <row r="3100" spans="1:10" s="383" customFormat="1" ht="24" x14ac:dyDescent="0.25">
      <c r="A3100" s="377" t="s">
        <v>6217</v>
      </c>
      <c r="B3100" s="377" t="s">
        <v>3548</v>
      </c>
      <c r="C3100" s="380" t="s">
        <v>6145</v>
      </c>
      <c r="D3100" s="378" t="s">
        <v>6145</v>
      </c>
      <c r="E3100" s="379">
        <v>24000</v>
      </c>
      <c r="F3100" s="377" t="s">
        <v>6218</v>
      </c>
      <c r="G3100" s="380" t="s">
        <v>6215</v>
      </c>
      <c r="H3100" s="381">
        <v>44781</v>
      </c>
      <c r="I3100" s="382" t="s">
        <v>6219</v>
      </c>
      <c r="J3100" s="380"/>
    </row>
    <row r="3101" spans="1:10" s="383" customFormat="1" ht="48" x14ac:dyDescent="0.25">
      <c r="A3101" s="377" t="s">
        <v>6220</v>
      </c>
      <c r="B3101" s="377" t="s">
        <v>3548</v>
      </c>
      <c r="C3101" s="380" t="s">
        <v>6145</v>
      </c>
      <c r="D3101" s="378" t="s">
        <v>6145</v>
      </c>
      <c r="E3101" s="379">
        <v>36462</v>
      </c>
      <c r="F3101" s="377" t="s">
        <v>3567</v>
      </c>
      <c r="G3101" s="380" t="s">
        <v>3549</v>
      </c>
      <c r="H3101" s="381">
        <v>44599</v>
      </c>
      <c r="I3101" s="382"/>
      <c r="J3101" s="380"/>
    </row>
    <row r="3102" spans="1:10" s="383" customFormat="1" ht="60" x14ac:dyDescent="0.25">
      <c r="A3102" s="377" t="s">
        <v>6221</v>
      </c>
      <c r="B3102" s="377" t="s">
        <v>3548</v>
      </c>
      <c r="C3102" s="380" t="s">
        <v>6145</v>
      </c>
      <c r="D3102" s="378" t="s">
        <v>6145</v>
      </c>
      <c r="E3102" s="379">
        <v>36795.4</v>
      </c>
      <c r="F3102" s="377" t="s">
        <v>3600</v>
      </c>
      <c r="G3102" s="380" t="s">
        <v>3549</v>
      </c>
      <c r="H3102" s="381">
        <v>44599</v>
      </c>
      <c r="I3102" s="382"/>
      <c r="J3102" s="380"/>
    </row>
    <row r="3103" spans="1:10" s="383" customFormat="1" ht="24" x14ac:dyDescent="0.25">
      <c r="A3103" s="377" t="s">
        <v>6211</v>
      </c>
      <c r="B3103" s="377" t="s">
        <v>3548</v>
      </c>
      <c r="C3103" s="380" t="s">
        <v>6145</v>
      </c>
      <c r="D3103" s="378" t="s">
        <v>6145</v>
      </c>
      <c r="E3103" s="379">
        <v>60000.59</v>
      </c>
      <c r="F3103" s="377" t="s">
        <v>3767</v>
      </c>
      <c r="G3103" s="380" t="s">
        <v>3549</v>
      </c>
      <c r="H3103" s="381">
        <v>44593</v>
      </c>
      <c r="I3103" s="382"/>
      <c r="J3103" s="380"/>
    </row>
    <row r="3104" spans="1:10" s="383" customFormat="1" ht="24" x14ac:dyDescent="0.25">
      <c r="A3104" s="377" t="s">
        <v>6211</v>
      </c>
      <c r="B3104" s="377" t="s">
        <v>3548</v>
      </c>
      <c r="C3104" s="380" t="s">
        <v>6145</v>
      </c>
      <c r="D3104" s="378" t="s">
        <v>6145</v>
      </c>
      <c r="E3104" s="379">
        <v>60000.59</v>
      </c>
      <c r="F3104" s="377" t="s">
        <v>3663</v>
      </c>
      <c r="G3104" s="380" t="s">
        <v>3549</v>
      </c>
      <c r="H3104" s="381">
        <v>44599</v>
      </c>
      <c r="I3104" s="382"/>
      <c r="J3104" s="380"/>
    </row>
    <row r="3105" spans="1:10" s="383" customFormat="1" ht="24" x14ac:dyDescent="0.25">
      <c r="A3105" s="377" t="s">
        <v>3679</v>
      </c>
      <c r="B3105" s="377" t="s">
        <v>3548</v>
      </c>
      <c r="C3105" s="380" t="s">
        <v>6145</v>
      </c>
      <c r="D3105" s="378" t="s">
        <v>6145</v>
      </c>
      <c r="E3105" s="379">
        <v>27458</v>
      </c>
      <c r="F3105" s="377" t="s">
        <v>6222</v>
      </c>
      <c r="G3105" s="380" t="s">
        <v>3549</v>
      </c>
      <c r="H3105" s="381">
        <v>44648</v>
      </c>
      <c r="I3105" s="382"/>
      <c r="J3105" s="380"/>
    </row>
    <row r="3106" spans="1:10" s="383" customFormat="1" ht="24" x14ac:dyDescent="0.25">
      <c r="A3106" s="377" t="s">
        <v>6223</v>
      </c>
      <c r="B3106" s="377" t="s">
        <v>3548</v>
      </c>
      <c r="C3106" s="380" t="s">
        <v>6145</v>
      </c>
      <c r="D3106" s="378" t="s">
        <v>6145</v>
      </c>
      <c r="E3106" s="379">
        <v>22500</v>
      </c>
      <c r="F3106" s="377" t="s">
        <v>6224</v>
      </c>
      <c r="G3106" s="380" t="s">
        <v>3549</v>
      </c>
      <c r="H3106" s="381">
        <v>44648</v>
      </c>
      <c r="I3106" s="382"/>
      <c r="J3106" s="380"/>
    </row>
    <row r="3107" spans="1:10" s="383" customFormat="1" ht="24" x14ac:dyDescent="0.25">
      <c r="A3107" s="377" t="s">
        <v>6225</v>
      </c>
      <c r="B3107" s="377" t="s">
        <v>6226</v>
      </c>
      <c r="C3107" s="380"/>
      <c r="D3107" s="430">
        <v>44562</v>
      </c>
      <c r="E3107" s="379">
        <v>45000</v>
      </c>
      <c r="F3107" s="377" t="s">
        <v>6227</v>
      </c>
      <c r="G3107" s="380" t="s">
        <v>3549</v>
      </c>
      <c r="H3107" s="381">
        <v>44643</v>
      </c>
      <c r="I3107" s="382"/>
      <c r="J3107" s="380"/>
    </row>
    <row r="3108" spans="1:10" s="383" customFormat="1" ht="24" x14ac:dyDescent="0.25">
      <c r="A3108" s="377" t="s">
        <v>6228</v>
      </c>
      <c r="B3108" s="377" t="s">
        <v>3548</v>
      </c>
      <c r="C3108" s="380" t="s">
        <v>6145</v>
      </c>
      <c r="D3108" s="378" t="s">
        <v>6145</v>
      </c>
      <c r="E3108" s="379">
        <v>36000</v>
      </c>
      <c r="F3108" s="377" t="s">
        <v>6229</v>
      </c>
      <c r="G3108" s="380" t="s">
        <v>3549</v>
      </c>
      <c r="H3108" s="381">
        <v>44624</v>
      </c>
      <c r="I3108" s="382"/>
      <c r="J3108" s="380"/>
    </row>
    <row r="3109" spans="1:10" s="383" customFormat="1" ht="24" x14ac:dyDescent="0.25">
      <c r="A3109" s="377" t="s">
        <v>6230</v>
      </c>
      <c r="B3109" s="377"/>
      <c r="C3109" s="380"/>
      <c r="D3109" s="378"/>
      <c r="E3109" s="379">
        <v>18321.89</v>
      </c>
      <c r="F3109" s="377" t="s">
        <v>6231</v>
      </c>
      <c r="G3109" s="380" t="s">
        <v>3549</v>
      </c>
      <c r="H3109" s="381">
        <v>44651</v>
      </c>
      <c r="I3109" s="382"/>
      <c r="J3109" s="380"/>
    </row>
    <row r="3110" spans="1:10" s="383" customFormat="1" ht="24" x14ac:dyDescent="0.25">
      <c r="A3110" s="377" t="s">
        <v>6211</v>
      </c>
      <c r="B3110" s="377"/>
      <c r="C3110" s="380"/>
      <c r="D3110" s="378"/>
      <c r="E3110" s="379">
        <v>60000.59</v>
      </c>
      <c r="F3110" s="377" t="s">
        <v>3767</v>
      </c>
      <c r="G3110" s="380" t="s">
        <v>3549</v>
      </c>
      <c r="H3110" s="381">
        <v>44622</v>
      </c>
      <c r="I3110" s="382"/>
      <c r="J3110" s="380"/>
    </row>
    <row r="3111" spans="1:10" s="383" customFormat="1" ht="24" x14ac:dyDescent="0.25">
      <c r="A3111" s="377" t="s">
        <v>3679</v>
      </c>
      <c r="B3111" s="377"/>
      <c r="C3111" s="380"/>
      <c r="D3111" s="378"/>
      <c r="E3111" s="379">
        <v>27639.200000000001</v>
      </c>
      <c r="F3111" s="377" t="s">
        <v>3767</v>
      </c>
      <c r="G3111" s="380" t="s">
        <v>3549</v>
      </c>
      <c r="H3111" s="381">
        <v>44651</v>
      </c>
      <c r="I3111" s="382"/>
      <c r="J3111" s="380"/>
    </row>
    <row r="3112" spans="1:10" s="383" customFormat="1" ht="24" x14ac:dyDescent="0.25">
      <c r="A3112" s="377" t="s">
        <v>6230</v>
      </c>
      <c r="B3112" s="377"/>
      <c r="C3112" s="380"/>
      <c r="D3112" s="378"/>
      <c r="E3112" s="379">
        <v>18546.05</v>
      </c>
      <c r="F3112" s="377" t="s">
        <v>3663</v>
      </c>
      <c r="G3112" s="380" t="s">
        <v>3549</v>
      </c>
      <c r="H3112" s="381">
        <v>44631</v>
      </c>
      <c r="I3112" s="382"/>
      <c r="J3112" s="380"/>
    </row>
    <row r="3113" spans="1:10" s="383" customFormat="1" ht="24" x14ac:dyDescent="0.25">
      <c r="A3113" s="377" t="s">
        <v>6232</v>
      </c>
      <c r="B3113" s="377" t="s">
        <v>3548</v>
      </c>
      <c r="C3113" s="380" t="s">
        <v>6145</v>
      </c>
      <c r="D3113" s="378" t="s">
        <v>6145</v>
      </c>
      <c r="E3113" s="379">
        <v>20200.419999999998</v>
      </c>
      <c r="F3113" s="377" t="s">
        <v>6233</v>
      </c>
      <c r="G3113" s="380" t="s">
        <v>3549</v>
      </c>
      <c r="H3113" s="381">
        <v>44680</v>
      </c>
      <c r="I3113" s="382"/>
      <c r="J3113" s="380"/>
    </row>
    <row r="3114" spans="1:10" s="383" customFormat="1" ht="24" x14ac:dyDescent="0.25">
      <c r="A3114" s="377" t="s">
        <v>6234</v>
      </c>
      <c r="B3114" s="377"/>
      <c r="C3114" s="380"/>
      <c r="D3114" s="378"/>
      <c r="E3114" s="379">
        <v>26798</v>
      </c>
      <c r="F3114" s="377" t="s">
        <v>6235</v>
      </c>
      <c r="G3114" s="380" t="s">
        <v>3549</v>
      </c>
      <c r="H3114" s="381">
        <v>44652</v>
      </c>
      <c r="I3114" s="382"/>
      <c r="J3114" s="380"/>
    </row>
    <row r="3115" spans="1:10" s="383" customFormat="1" ht="24" x14ac:dyDescent="0.25">
      <c r="A3115" s="377" t="s">
        <v>6236</v>
      </c>
      <c r="B3115" s="377"/>
      <c r="C3115" s="380"/>
      <c r="D3115" s="378"/>
      <c r="E3115" s="379">
        <v>19924.27</v>
      </c>
      <c r="F3115" s="377" t="s">
        <v>6237</v>
      </c>
      <c r="G3115" s="380" t="s">
        <v>3549</v>
      </c>
      <c r="H3115" s="381">
        <v>44664</v>
      </c>
      <c r="I3115" s="382"/>
      <c r="J3115" s="380"/>
    </row>
    <row r="3116" spans="1:10" s="383" customFormat="1" ht="13.5" x14ac:dyDescent="0.25">
      <c r="A3116" s="377" t="s">
        <v>6238</v>
      </c>
      <c r="B3116" s="377" t="s">
        <v>3548</v>
      </c>
      <c r="C3116" s="380" t="s">
        <v>6145</v>
      </c>
      <c r="D3116" s="378" t="s">
        <v>6145</v>
      </c>
      <c r="E3116" s="379">
        <v>18829.66</v>
      </c>
      <c r="F3116" s="377" t="s">
        <v>3575</v>
      </c>
      <c r="G3116" s="380" t="s">
        <v>3549</v>
      </c>
      <c r="H3116" s="381">
        <v>44676</v>
      </c>
      <c r="I3116" s="382"/>
      <c r="J3116" s="380"/>
    </row>
    <row r="3117" spans="1:10" s="383" customFormat="1" ht="24" x14ac:dyDescent="0.25">
      <c r="A3117" s="377" t="s">
        <v>6211</v>
      </c>
      <c r="B3117" s="377"/>
      <c r="C3117" s="380"/>
      <c r="D3117" s="378"/>
      <c r="E3117" s="379">
        <v>60000.59</v>
      </c>
      <c r="F3117" s="377" t="s">
        <v>3767</v>
      </c>
      <c r="G3117" s="380" t="s">
        <v>3549</v>
      </c>
      <c r="H3117" s="381">
        <v>44680</v>
      </c>
      <c r="I3117" s="382"/>
      <c r="J3117" s="380"/>
    </row>
    <row r="3118" spans="1:10" s="383" customFormat="1" ht="24" x14ac:dyDescent="0.25">
      <c r="A3118" s="377" t="s">
        <v>6211</v>
      </c>
      <c r="B3118" s="377"/>
      <c r="C3118" s="380"/>
      <c r="D3118" s="378"/>
      <c r="E3118" s="379">
        <v>60000.59</v>
      </c>
      <c r="F3118" s="377" t="s">
        <v>3663</v>
      </c>
      <c r="G3118" s="380" t="s">
        <v>3549</v>
      </c>
      <c r="H3118" s="381">
        <v>44655</v>
      </c>
      <c r="I3118" s="382"/>
      <c r="J3118" s="380"/>
    </row>
    <row r="3119" spans="1:10" s="383" customFormat="1" ht="24" x14ac:dyDescent="0.25">
      <c r="A3119" s="377" t="s">
        <v>6239</v>
      </c>
      <c r="B3119" s="377"/>
      <c r="C3119" s="380"/>
      <c r="D3119" s="378"/>
      <c r="E3119" s="379">
        <v>36778.639999999999</v>
      </c>
      <c r="F3119" s="377" t="s">
        <v>3575</v>
      </c>
      <c r="G3119" s="380" t="s">
        <v>3549</v>
      </c>
      <c r="H3119" s="381">
        <v>44691</v>
      </c>
      <c r="I3119" s="382"/>
      <c r="J3119" s="380"/>
    </row>
    <row r="3120" spans="1:10" s="383" customFormat="1" ht="13.5" x14ac:dyDescent="0.25">
      <c r="A3120" s="377" t="s">
        <v>6223</v>
      </c>
      <c r="B3120" s="377" t="s">
        <v>3548</v>
      </c>
      <c r="C3120" s="380" t="s">
        <v>6145</v>
      </c>
      <c r="D3120" s="378" t="s">
        <v>6145</v>
      </c>
      <c r="E3120" s="379">
        <v>30000</v>
      </c>
      <c r="F3120" s="377" t="s">
        <v>3672</v>
      </c>
      <c r="G3120" s="380" t="s">
        <v>3549</v>
      </c>
      <c r="H3120" s="381">
        <v>44690</v>
      </c>
      <c r="I3120" s="382"/>
      <c r="J3120" s="380"/>
    </row>
    <row r="3121" spans="1:10" s="383" customFormat="1" ht="24" x14ac:dyDescent="0.25">
      <c r="A3121" s="377" t="s">
        <v>5846</v>
      </c>
      <c r="B3121" s="377" t="s">
        <v>3548</v>
      </c>
      <c r="C3121" s="380" t="s">
        <v>6145</v>
      </c>
      <c r="D3121" s="378" t="s">
        <v>6145</v>
      </c>
      <c r="E3121" s="379">
        <v>41658.5</v>
      </c>
      <c r="F3121" s="377" t="s">
        <v>3663</v>
      </c>
      <c r="G3121" s="380" t="s">
        <v>3549</v>
      </c>
      <c r="H3121" s="381">
        <v>44690</v>
      </c>
      <c r="I3121" s="382"/>
      <c r="J3121" s="380"/>
    </row>
    <row r="3122" spans="1:10" s="383" customFormat="1" ht="13.5" x14ac:dyDescent="0.25">
      <c r="A3122" s="377" t="s">
        <v>6240</v>
      </c>
      <c r="B3122" s="377" t="s">
        <v>3548</v>
      </c>
      <c r="C3122" s="380" t="s">
        <v>6145</v>
      </c>
      <c r="D3122" s="378" t="s">
        <v>6145</v>
      </c>
      <c r="E3122" s="379">
        <v>26412.3</v>
      </c>
      <c r="F3122" s="377" t="s">
        <v>3575</v>
      </c>
      <c r="G3122" s="380" t="s">
        <v>3549</v>
      </c>
      <c r="H3122" s="381">
        <v>44721</v>
      </c>
      <c r="I3122" s="382"/>
      <c r="J3122" s="380"/>
    </row>
    <row r="3123" spans="1:10" s="383" customFormat="1" ht="24" x14ac:dyDescent="0.2">
      <c r="A3123" s="377" t="s">
        <v>6230</v>
      </c>
      <c r="B3123" s="377"/>
      <c r="C3123" s="380"/>
      <c r="D3123" s="378"/>
      <c r="E3123" s="379">
        <v>20358.61</v>
      </c>
      <c r="F3123" s="377" t="s">
        <v>6241</v>
      </c>
      <c r="G3123" s="380" t="s">
        <v>3549</v>
      </c>
      <c r="H3123" s="381">
        <v>44739</v>
      </c>
      <c r="I3123" s="382"/>
      <c r="J3123" s="429" t="s">
        <v>6088</v>
      </c>
    </row>
    <row r="3124" spans="1:10" s="383" customFormat="1" ht="24" x14ac:dyDescent="0.25">
      <c r="A3124" s="377" t="s">
        <v>6242</v>
      </c>
      <c r="B3124" s="377" t="s">
        <v>3548</v>
      </c>
      <c r="C3124" s="380" t="s">
        <v>6145</v>
      </c>
      <c r="D3124" s="378" t="s">
        <v>6145</v>
      </c>
      <c r="E3124" s="379">
        <v>19970</v>
      </c>
      <c r="F3124" s="377" t="s">
        <v>3767</v>
      </c>
      <c r="G3124" s="380" t="s">
        <v>3549</v>
      </c>
      <c r="H3124" s="381">
        <v>44713</v>
      </c>
      <c r="I3124" s="382"/>
      <c r="J3124" s="380"/>
    </row>
    <row r="3125" spans="1:10" s="383" customFormat="1" ht="24" x14ac:dyDescent="0.25">
      <c r="A3125" s="377" t="s">
        <v>6243</v>
      </c>
      <c r="B3125" s="377" t="s">
        <v>3548</v>
      </c>
      <c r="C3125" s="380" t="s">
        <v>6145</v>
      </c>
      <c r="D3125" s="378" t="s">
        <v>6145</v>
      </c>
      <c r="E3125" s="379">
        <v>36530</v>
      </c>
      <c r="F3125" s="377" t="s">
        <v>3767</v>
      </c>
      <c r="G3125" s="380" t="s">
        <v>3549</v>
      </c>
      <c r="H3125" s="381">
        <v>44739</v>
      </c>
      <c r="I3125" s="382"/>
      <c r="J3125" s="380"/>
    </row>
    <row r="3126" spans="1:10" s="383" customFormat="1" ht="48" x14ac:dyDescent="0.25">
      <c r="A3126" s="377" t="s">
        <v>6211</v>
      </c>
      <c r="B3126" s="377"/>
      <c r="C3126" s="380"/>
      <c r="D3126" s="378"/>
      <c r="E3126" s="379">
        <v>60000.59</v>
      </c>
      <c r="F3126" s="377" t="s">
        <v>6244</v>
      </c>
      <c r="G3126" s="380" t="s">
        <v>3549</v>
      </c>
      <c r="H3126" s="381">
        <v>44739</v>
      </c>
      <c r="I3126" s="382"/>
      <c r="J3126" s="380"/>
    </row>
    <row r="3127" spans="1:10" s="383" customFormat="1" ht="24" x14ac:dyDescent="0.25">
      <c r="A3127" s="377" t="s">
        <v>3679</v>
      </c>
      <c r="B3127" s="377"/>
      <c r="C3127" s="380"/>
      <c r="D3127" s="378"/>
      <c r="E3127" s="379">
        <v>25905.599999999999</v>
      </c>
      <c r="F3127" s="377" t="s">
        <v>6233</v>
      </c>
      <c r="G3127" s="380" t="s">
        <v>3549</v>
      </c>
      <c r="H3127" s="381">
        <v>44768</v>
      </c>
      <c r="I3127" s="382"/>
      <c r="J3127" s="380"/>
    </row>
    <row r="3128" spans="1:10" s="383" customFormat="1" ht="48" x14ac:dyDescent="0.25">
      <c r="A3128" s="377" t="s">
        <v>6245</v>
      </c>
      <c r="B3128" s="377"/>
      <c r="C3128" s="380"/>
      <c r="D3128" s="378"/>
      <c r="E3128" s="379">
        <v>152019.70000000001</v>
      </c>
      <c r="F3128" s="377" t="s">
        <v>3567</v>
      </c>
      <c r="G3128" s="380" t="s">
        <v>3549</v>
      </c>
      <c r="H3128" s="381">
        <v>44746</v>
      </c>
      <c r="I3128" s="382"/>
      <c r="J3128" s="380"/>
    </row>
    <row r="3129" spans="1:10" s="383" customFormat="1" ht="60" x14ac:dyDescent="0.25">
      <c r="A3129" s="377" t="s">
        <v>6246</v>
      </c>
      <c r="B3129" s="377"/>
      <c r="C3129" s="380"/>
      <c r="D3129" s="378"/>
      <c r="E3129" s="379">
        <v>35280</v>
      </c>
      <c r="F3129" s="377" t="s">
        <v>3600</v>
      </c>
      <c r="G3129" s="380" t="s">
        <v>3549</v>
      </c>
      <c r="H3129" s="381">
        <v>44746</v>
      </c>
      <c r="I3129" s="382"/>
      <c r="J3129" s="380"/>
    </row>
    <row r="3130" spans="1:10" s="383" customFormat="1" ht="13.5" x14ac:dyDescent="0.25">
      <c r="A3130" s="377" t="s">
        <v>6247</v>
      </c>
      <c r="B3130" s="377"/>
      <c r="C3130" s="380"/>
      <c r="D3130" s="378"/>
      <c r="E3130" s="379">
        <v>60000.59</v>
      </c>
      <c r="F3130" s="377" t="s">
        <v>3575</v>
      </c>
      <c r="G3130" s="380" t="s">
        <v>3549</v>
      </c>
      <c r="H3130" s="381">
        <v>44749</v>
      </c>
      <c r="I3130" s="382"/>
      <c r="J3130" s="380"/>
    </row>
    <row r="3131" spans="1:10" s="383" customFormat="1" ht="13.5" x14ac:dyDescent="0.2">
      <c r="A3131" s="370" t="s">
        <v>299</v>
      </c>
      <c r="B3131" s="371"/>
      <c r="C3131" s="372"/>
      <c r="D3131" s="371"/>
      <c r="E3131" s="373"/>
      <c r="F3131" s="371"/>
      <c r="G3131" s="372"/>
      <c r="H3131" s="372"/>
      <c r="I3131" s="372"/>
      <c r="J3131" s="372"/>
    </row>
    <row r="3132" spans="1:10" s="383" customFormat="1" ht="24" x14ac:dyDescent="0.25">
      <c r="A3132" s="377" t="s">
        <v>6248</v>
      </c>
      <c r="B3132" s="377" t="s">
        <v>1212</v>
      </c>
      <c r="C3132" s="380" t="s">
        <v>395</v>
      </c>
      <c r="D3132" s="378"/>
      <c r="E3132" s="379">
        <v>21805</v>
      </c>
      <c r="F3132" s="377" t="s">
        <v>6249</v>
      </c>
      <c r="G3132" s="380" t="s">
        <v>1349</v>
      </c>
      <c r="H3132" s="381">
        <v>44631</v>
      </c>
      <c r="I3132" s="382"/>
      <c r="J3132" s="380"/>
    </row>
    <row r="3133" spans="1:10" s="383" customFormat="1" ht="24" x14ac:dyDescent="0.25">
      <c r="A3133" s="377" t="s">
        <v>6248</v>
      </c>
      <c r="B3133" s="377" t="s">
        <v>1212</v>
      </c>
      <c r="C3133" s="380" t="s">
        <v>395</v>
      </c>
      <c r="D3133" s="378"/>
      <c r="E3133" s="379">
        <v>22740.5</v>
      </c>
      <c r="F3133" s="377" t="s">
        <v>6249</v>
      </c>
      <c r="G3133" s="380" t="s">
        <v>1349</v>
      </c>
      <c r="H3133" s="381">
        <v>44631</v>
      </c>
      <c r="I3133" s="382"/>
      <c r="J3133" s="380"/>
    </row>
    <row r="3134" spans="1:10" s="383" customFormat="1" ht="13.5" x14ac:dyDescent="0.25">
      <c r="A3134" s="377" t="s">
        <v>6250</v>
      </c>
      <c r="B3134" s="377" t="s">
        <v>1212</v>
      </c>
      <c r="C3134" s="380" t="s">
        <v>395</v>
      </c>
      <c r="D3134" s="378"/>
      <c r="E3134" s="379">
        <v>18020</v>
      </c>
      <c r="F3134" s="377" t="s">
        <v>6251</v>
      </c>
      <c r="G3134" s="380" t="s">
        <v>1349</v>
      </c>
      <c r="H3134" s="381">
        <v>44643</v>
      </c>
      <c r="I3134" s="382"/>
      <c r="J3134" s="380"/>
    </row>
    <row r="3135" spans="1:10" s="383" customFormat="1" ht="24" x14ac:dyDescent="0.25">
      <c r="A3135" s="377" t="s">
        <v>6252</v>
      </c>
      <c r="B3135" s="377" t="s">
        <v>1212</v>
      </c>
      <c r="C3135" s="380" t="s">
        <v>395</v>
      </c>
      <c r="D3135" s="378"/>
      <c r="E3135" s="379">
        <v>27951</v>
      </c>
      <c r="F3135" s="377" t="s">
        <v>6253</v>
      </c>
      <c r="G3135" s="380" t="s">
        <v>1349</v>
      </c>
      <c r="H3135" s="381">
        <v>44645</v>
      </c>
      <c r="I3135" s="382"/>
      <c r="J3135" s="380"/>
    </row>
    <row r="3136" spans="1:10" s="383" customFormat="1" ht="24" x14ac:dyDescent="0.25">
      <c r="A3136" s="377" t="s">
        <v>6254</v>
      </c>
      <c r="B3136" s="377" t="s">
        <v>1212</v>
      </c>
      <c r="C3136" s="380" t="s">
        <v>395</v>
      </c>
      <c r="D3136" s="378"/>
      <c r="E3136" s="379">
        <v>27018.5</v>
      </c>
      <c r="F3136" s="377" t="s">
        <v>6255</v>
      </c>
      <c r="G3136" s="380" t="s">
        <v>1349</v>
      </c>
      <c r="H3136" s="381">
        <v>44645</v>
      </c>
      <c r="I3136" s="382"/>
      <c r="J3136" s="380"/>
    </row>
    <row r="3137" spans="1:10" s="383" customFormat="1" ht="24" x14ac:dyDescent="0.25">
      <c r="A3137" s="377" t="s">
        <v>2104</v>
      </c>
      <c r="B3137" s="377" t="s">
        <v>1212</v>
      </c>
      <c r="C3137" s="380" t="s">
        <v>395</v>
      </c>
      <c r="D3137" s="378"/>
      <c r="E3137" s="379">
        <v>21900</v>
      </c>
      <c r="F3137" s="377" t="s">
        <v>6256</v>
      </c>
      <c r="G3137" s="380" t="s">
        <v>1349</v>
      </c>
      <c r="H3137" s="381">
        <v>44648</v>
      </c>
      <c r="I3137" s="382"/>
      <c r="J3137" s="380"/>
    </row>
    <row r="3138" spans="1:10" s="383" customFormat="1" ht="24" x14ac:dyDescent="0.25">
      <c r="A3138" s="377" t="s">
        <v>6257</v>
      </c>
      <c r="B3138" s="377" t="s">
        <v>1212</v>
      </c>
      <c r="C3138" s="380" t="s">
        <v>395</v>
      </c>
      <c r="D3138" s="378"/>
      <c r="E3138" s="379">
        <v>18315</v>
      </c>
      <c r="F3138" s="377" t="s">
        <v>6255</v>
      </c>
      <c r="G3138" s="380" t="s">
        <v>1349</v>
      </c>
      <c r="H3138" s="381">
        <v>44648</v>
      </c>
      <c r="I3138" s="382"/>
      <c r="J3138" s="380"/>
    </row>
    <row r="3139" spans="1:10" s="383" customFormat="1" ht="24" x14ac:dyDescent="0.25">
      <c r="A3139" s="377" t="s">
        <v>6258</v>
      </c>
      <c r="B3139" s="377" t="s">
        <v>1212</v>
      </c>
      <c r="C3139" s="380" t="s">
        <v>395</v>
      </c>
      <c r="D3139" s="378"/>
      <c r="E3139" s="379">
        <v>24917.599999999999</v>
      </c>
      <c r="F3139" s="377" t="s">
        <v>6249</v>
      </c>
      <c r="G3139" s="380" t="s">
        <v>1349</v>
      </c>
      <c r="H3139" s="381">
        <v>44658</v>
      </c>
      <c r="I3139" s="382"/>
      <c r="J3139" s="380"/>
    </row>
    <row r="3140" spans="1:10" s="383" customFormat="1" ht="24" x14ac:dyDescent="0.25">
      <c r="A3140" s="377" t="s">
        <v>6248</v>
      </c>
      <c r="B3140" s="377" t="s">
        <v>1212</v>
      </c>
      <c r="C3140" s="380" t="s">
        <v>395</v>
      </c>
      <c r="D3140" s="378"/>
      <c r="E3140" s="379">
        <v>23803</v>
      </c>
      <c r="F3140" s="377" t="s">
        <v>6249</v>
      </c>
      <c r="G3140" s="380" t="s">
        <v>1349</v>
      </c>
      <c r="H3140" s="381">
        <v>44692</v>
      </c>
      <c r="I3140" s="382"/>
      <c r="J3140" s="380"/>
    </row>
    <row r="3141" spans="1:10" s="383" customFormat="1" ht="24" x14ac:dyDescent="0.25">
      <c r="A3141" s="377" t="s">
        <v>6259</v>
      </c>
      <c r="B3141" s="377" t="s">
        <v>1212</v>
      </c>
      <c r="C3141" s="380" t="s">
        <v>395</v>
      </c>
      <c r="D3141" s="378"/>
      <c r="E3141" s="379">
        <v>26609.62</v>
      </c>
      <c r="F3141" s="377" t="s">
        <v>1963</v>
      </c>
      <c r="G3141" s="380" t="s">
        <v>1349</v>
      </c>
      <c r="H3141" s="381">
        <v>44718</v>
      </c>
      <c r="I3141" s="382"/>
      <c r="J3141" s="380"/>
    </row>
    <row r="3142" spans="1:10" s="383" customFormat="1" ht="24" x14ac:dyDescent="0.25">
      <c r="A3142" s="377" t="s">
        <v>6260</v>
      </c>
      <c r="B3142" s="377" t="s">
        <v>1212</v>
      </c>
      <c r="C3142" s="380" t="s">
        <v>395</v>
      </c>
      <c r="D3142" s="378"/>
      <c r="E3142" s="379">
        <v>20936</v>
      </c>
      <c r="F3142" s="377" t="s">
        <v>6255</v>
      </c>
      <c r="G3142" s="380" t="s">
        <v>1349</v>
      </c>
      <c r="H3142" s="381">
        <v>44721</v>
      </c>
      <c r="I3142" s="382"/>
      <c r="J3142" s="380"/>
    </row>
    <row r="3143" spans="1:10" s="383" customFormat="1" ht="24" x14ac:dyDescent="0.25">
      <c r="A3143" s="377" t="s">
        <v>6261</v>
      </c>
      <c r="B3143" s="377" t="s">
        <v>1212</v>
      </c>
      <c r="C3143" s="380" t="s">
        <v>395</v>
      </c>
      <c r="D3143" s="378"/>
      <c r="E3143" s="379">
        <v>19770</v>
      </c>
      <c r="F3143" s="377" t="s">
        <v>6262</v>
      </c>
      <c r="G3143" s="380" t="s">
        <v>1349</v>
      </c>
      <c r="H3143" s="460">
        <v>44784</v>
      </c>
      <c r="I3143" s="382"/>
      <c r="J3143" s="380"/>
    </row>
    <row r="3144" spans="1:10" s="383" customFormat="1" ht="24" x14ac:dyDescent="0.2">
      <c r="A3144" s="377" t="s">
        <v>6263</v>
      </c>
      <c r="B3144" s="377" t="s">
        <v>1212</v>
      </c>
      <c r="C3144" s="380" t="s">
        <v>395</v>
      </c>
      <c r="D3144" s="378"/>
      <c r="E3144" s="379">
        <v>29325</v>
      </c>
      <c r="F3144" s="377" t="s">
        <v>6255</v>
      </c>
      <c r="G3144" s="380" t="s">
        <v>1349</v>
      </c>
      <c r="H3144" s="381">
        <v>44798</v>
      </c>
      <c r="I3144" s="382"/>
      <c r="J3144" s="429"/>
    </row>
    <row r="3145" spans="1:10" s="383" customFormat="1" ht="13.5" x14ac:dyDescent="0.25">
      <c r="A3145" s="377" t="s">
        <v>6264</v>
      </c>
      <c r="B3145" s="377"/>
      <c r="C3145" s="380"/>
      <c r="D3145" s="378"/>
      <c r="E3145" s="379"/>
      <c r="F3145" s="377"/>
      <c r="G3145" s="380"/>
      <c r="H3145" s="380"/>
      <c r="I3145" s="382"/>
      <c r="J3145" s="380"/>
    </row>
    <row r="3146" spans="1:10" s="383" customFormat="1" ht="24" x14ac:dyDescent="0.25">
      <c r="A3146" s="377" t="s">
        <v>6265</v>
      </c>
      <c r="B3146" s="377" t="s">
        <v>1212</v>
      </c>
      <c r="C3146" s="380" t="s">
        <v>395</v>
      </c>
      <c r="D3146" s="378"/>
      <c r="E3146" s="379">
        <v>34200</v>
      </c>
      <c r="F3146" s="377" t="s">
        <v>6266</v>
      </c>
      <c r="G3146" s="380" t="s">
        <v>1349</v>
      </c>
      <c r="H3146" s="381">
        <v>44656</v>
      </c>
      <c r="I3146" s="382"/>
      <c r="J3146" s="380"/>
    </row>
    <row r="3147" spans="1:10" s="383" customFormat="1" ht="36" x14ac:dyDescent="0.25">
      <c r="A3147" s="377" t="s">
        <v>6267</v>
      </c>
      <c r="B3147" s="377" t="s">
        <v>1212</v>
      </c>
      <c r="C3147" s="380" t="s">
        <v>395</v>
      </c>
      <c r="D3147" s="378"/>
      <c r="E3147" s="379">
        <v>19514.990000000002</v>
      </c>
      <c r="F3147" s="377" t="s">
        <v>6268</v>
      </c>
      <c r="G3147" s="380" t="s">
        <v>1349</v>
      </c>
      <c r="H3147" s="381">
        <v>44684</v>
      </c>
      <c r="I3147" s="382"/>
      <c r="J3147" s="380"/>
    </row>
    <row r="3148" spans="1:10" s="383" customFormat="1" ht="24" x14ac:dyDescent="0.25">
      <c r="A3148" s="377" t="s">
        <v>6269</v>
      </c>
      <c r="B3148" s="377" t="s">
        <v>936</v>
      </c>
      <c r="C3148" s="380" t="s">
        <v>395</v>
      </c>
      <c r="D3148" s="378" t="s">
        <v>4864</v>
      </c>
      <c r="E3148" s="379">
        <v>325961.61</v>
      </c>
      <c r="F3148" s="377" t="s">
        <v>6270</v>
      </c>
      <c r="G3148" s="380" t="s">
        <v>1349</v>
      </c>
      <c r="H3148" s="381">
        <v>44707</v>
      </c>
      <c r="I3148" s="382"/>
      <c r="J3148" s="380"/>
    </row>
    <row r="3149" spans="1:10" s="383" customFormat="1" ht="24" x14ac:dyDescent="0.2">
      <c r="A3149" s="377" t="s">
        <v>6271</v>
      </c>
      <c r="B3149" s="377" t="s">
        <v>936</v>
      </c>
      <c r="C3149" s="380" t="s">
        <v>395</v>
      </c>
      <c r="D3149" s="378" t="s">
        <v>6272</v>
      </c>
      <c r="E3149" s="379">
        <v>370389.93</v>
      </c>
      <c r="F3149" s="377" t="s">
        <v>6270</v>
      </c>
      <c r="G3149" s="380" t="s">
        <v>1349</v>
      </c>
      <c r="H3149" s="381">
        <v>44725</v>
      </c>
      <c r="I3149" s="382"/>
      <c r="J3149" s="429"/>
    </row>
    <row r="3150" spans="1:10" s="383" customFormat="1" ht="36" x14ac:dyDescent="0.25">
      <c r="A3150" s="377" t="s">
        <v>6273</v>
      </c>
      <c r="B3150" s="377" t="s">
        <v>1212</v>
      </c>
      <c r="C3150" s="380" t="s">
        <v>395</v>
      </c>
      <c r="D3150" s="378"/>
      <c r="E3150" s="379">
        <v>18000</v>
      </c>
      <c r="F3150" s="377" t="s">
        <v>5497</v>
      </c>
      <c r="G3150" s="380" t="s">
        <v>1349</v>
      </c>
      <c r="H3150" s="381">
        <v>44740</v>
      </c>
      <c r="I3150" s="382"/>
      <c r="J3150" s="380"/>
    </row>
    <row r="3151" spans="1:10" s="383" customFormat="1" ht="13.5" x14ac:dyDescent="0.25">
      <c r="A3151" s="377" t="s">
        <v>6274</v>
      </c>
      <c r="B3151" s="377" t="s">
        <v>1212</v>
      </c>
      <c r="C3151" s="380" t="s">
        <v>395</v>
      </c>
      <c r="D3151" s="378"/>
      <c r="E3151" s="379">
        <v>18108</v>
      </c>
      <c r="F3151" s="377" t="s">
        <v>6275</v>
      </c>
      <c r="G3151" s="380" t="s">
        <v>1349</v>
      </c>
      <c r="H3151" s="381">
        <v>44748</v>
      </c>
      <c r="I3151" s="382"/>
      <c r="J3151" s="380"/>
    </row>
    <row r="3152" spans="1:10" s="383" customFormat="1" ht="36" x14ac:dyDescent="0.25">
      <c r="A3152" s="377" t="s">
        <v>6273</v>
      </c>
      <c r="B3152" s="377" t="s">
        <v>1212</v>
      </c>
      <c r="C3152" s="380" t="s">
        <v>395</v>
      </c>
      <c r="D3152" s="378"/>
      <c r="E3152" s="379">
        <v>18000</v>
      </c>
      <c r="F3152" s="377" t="s">
        <v>5497</v>
      </c>
      <c r="G3152" s="380" t="s">
        <v>1349</v>
      </c>
      <c r="H3152" s="381">
        <v>44757</v>
      </c>
      <c r="I3152" s="382"/>
      <c r="J3152" s="380"/>
    </row>
    <row r="3153" spans="1:10" s="383" customFormat="1" ht="24" x14ac:dyDescent="0.25">
      <c r="A3153" s="377" t="s">
        <v>6276</v>
      </c>
      <c r="B3153" s="377" t="s">
        <v>1212</v>
      </c>
      <c r="C3153" s="380" t="s">
        <v>395</v>
      </c>
      <c r="D3153" s="378"/>
      <c r="E3153" s="379">
        <v>21240</v>
      </c>
      <c r="F3153" s="377" t="s">
        <v>6277</v>
      </c>
      <c r="G3153" s="380" t="s">
        <v>1349</v>
      </c>
      <c r="H3153" s="381">
        <v>44798</v>
      </c>
      <c r="I3153" s="382"/>
      <c r="J3153" s="380"/>
    </row>
    <row r="3154" spans="1:10" s="383" customFormat="1" ht="24" x14ac:dyDescent="0.25">
      <c r="A3154" s="377" t="s">
        <v>6278</v>
      </c>
      <c r="B3154" s="377" t="s">
        <v>1212</v>
      </c>
      <c r="C3154" s="380" t="s">
        <v>395</v>
      </c>
      <c r="D3154" s="378"/>
      <c r="E3154" s="379">
        <v>21240</v>
      </c>
      <c r="F3154" s="377" t="s">
        <v>6277</v>
      </c>
      <c r="G3154" s="380" t="s">
        <v>1349</v>
      </c>
      <c r="H3154" s="381">
        <v>44798</v>
      </c>
      <c r="I3154" s="382"/>
      <c r="J3154" s="380"/>
    </row>
    <row r="3155" spans="1:10" s="383" customFormat="1" ht="13.5" x14ac:dyDescent="0.25">
      <c r="A3155" s="377" t="s">
        <v>6279</v>
      </c>
      <c r="B3155" s="377" t="s">
        <v>1212</v>
      </c>
      <c r="C3155" s="380" t="s">
        <v>395</v>
      </c>
      <c r="D3155" s="378"/>
      <c r="E3155" s="379">
        <v>21240</v>
      </c>
      <c r="F3155" s="377" t="s">
        <v>6280</v>
      </c>
      <c r="G3155" s="380" t="s">
        <v>1721</v>
      </c>
      <c r="H3155" s="381">
        <v>44798</v>
      </c>
      <c r="I3155" s="382"/>
      <c r="J3155" s="380"/>
    </row>
    <row r="3156" spans="1:10" s="383" customFormat="1" ht="24" x14ac:dyDescent="0.25">
      <c r="A3156" s="377" t="s">
        <v>6281</v>
      </c>
      <c r="B3156" s="377" t="s">
        <v>1212</v>
      </c>
      <c r="C3156" s="380" t="s">
        <v>395</v>
      </c>
      <c r="D3156" s="378"/>
      <c r="E3156" s="379">
        <v>28320</v>
      </c>
      <c r="F3156" s="377" t="s">
        <v>6280</v>
      </c>
      <c r="G3156" s="380" t="s">
        <v>1721</v>
      </c>
      <c r="H3156" s="381">
        <v>44798</v>
      </c>
      <c r="I3156" s="382"/>
      <c r="J3156" s="380"/>
    </row>
    <row r="3157" spans="1:10" s="383" customFormat="1" ht="13.5" x14ac:dyDescent="0.2">
      <c r="A3157" s="370" t="s">
        <v>300</v>
      </c>
      <c r="B3157" s="371"/>
      <c r="C3157" s="372"/>
      <c r="D3157" s="371"/>
      <c r="E3157" s="373"/>
      <c r="F3157" s="371"/>
      <c r="G3157" s="372"/>
      <c r="H3157" s="372"/>
      <c r="I3157" s="372"/>
      <c r="J3157" s="372"/>
    </row>
    <row r="3158" spans="1:10" s="383" customFormat="1" ht="13.5" x14ac:dyDescent="0.25">
      <c r="A3158" s="377" t="s">
        <v>5263</v>
      </c>
      <c r="B3158" s="377"/>
      <c r="C3158" s="380"/>
      <c r="D3158" s="378"/>
      <c r="E3158" s="379"/>
      <c r="F3158" s="377"/>
      <c r="G3158" s="380"/>
      <c r="H3158" s="380"/>
      <c r="I3158" s="382"/>
      <c r="J3158" s="380" t="s">
        <v>1400</v>
      </c>
    </row>
    <row r="3159" spans="1:10" s="383" customFormat="1" ht="24" x14ac:dyDescent="0.25">
      <c r="A3159" s="377" t="s">
        <v>6282</v>
      </c>
      <c r="B3159" s="377" t="s">
        <v>845</v>
      </c>
      <c r="C3159" s="377" t="s">
        <v>3812</v>
      </c>
      <c r="D3159" s="378">
        <v>1</v>
      </c>
      <c r="E3159" s="379">
        <v>67500</v>
      </c>
      <c r="F3159" s="377">
        <v>20603197284</v>
      </c>
      <c r="G3159" s="380" t="s">
        <v>1349</v>
      </c>
      <c r="H3159" s="381">
        <v>44657</v>
      </c>
      <c r="I3159" s="393">
        <v>44662</v>
      </c>
      <c r="J3159" s="380" t="s">
        <v>1400</v>
      </c>
    </row>
    <row r="3160" spans="1:10" s="383" customFormat="1" ht="24" x14ac:dyDescent="0.25">
      <c r="A3160" s="377" t="s">
        <v>6283</v>
      </c>
      <c r="B3160" s="377" t="s">
        <v>455</v>
      </c>
      <c r="C3160" s="377" t="s">
        <v>3812</v>
      </c>
      <c r="D3160" s="378">
        <v>1</v>
      </c>
      <c r="E3160" s="379">
        <v>57834</v>
      </c>
      <c r="F3160" s="377">
        <v>20480981775</v>
      </c>
      <c r="G3160" s="380" t="s">
        <v>1349</v>
      </c>
      <c r="H3160" s="381">
        <v>44792</v>
      </c>
      <c r="I3160" s="393">
        <v>44807</v>
      </c>
      <c r="J3160" s="380" t="s">
        <v>1400</v>
      </c>
    </row>
    <row r="3161" spans="1:10" s="383" customFormat="1" ht="24" x14ac:dyDescent="0.25">
      <c r="A3161" s="377" t="s">
        <v>6284</v>
      </c>
      <c r="B3161" s="377" t="s">
        <v>1402</v>
      </c>
      <c r="C3161" s="377" t="s">
        <v>3812</v>
      </c>
      <c r="D3161" s="378" t="s">
        <v>776</v>
      </c>
      <c r="E3161" s="379">
        <v>26415</v>
      </c>
      <c r="F3161" s="377">
        <v>20608271512</v>
      </c>
      <c r="G3161" s="380" t="s">
        <v>1349</v>
      </c>
      <c r="H3161" s="381">
        <v>44683</v>
      </c>
      <c r="I3161" s="382"/>
      <c r="J3161" s="380" t="s">
        <v>1400</v>
      </c>
    </row>
    <row r="3162" spans="1:10" s="383" customFormat="1" ht="24" x14ac:dyDescent="0.25">
      <c r="A3162" s="377" t="s">
        <v>6285</v>
      </c>
      <c r="B3162" s="377" t="s">
        <v>1402</v>
      </c>
      <c r="C3162" s="377" t="s">
        <v>3812</v>
      </c>
      <c r="D3162" s="378" t="s">
        <v>776</v>
      </c>
      <c r="E3162" s="379">
        <v>25119.64</v>
      </c>
      <c r="F3162" s="377">
        <v>20539897056</v>
      </c>
      <c r="G3162" s="380" t="s">
        <v>1349</v>
      </c>
      <c r="H3162" s="381">
        <v>44676</v>
      </c>
      <c r="I3162" s="382"/>
      <c r="J3162" s="380" t="s">
        <v>1400</v>
      </c>
    </row>
    <row r="3163" spans="1:10" s="383" customFormat="1" ht="24" x14ac:dyDescent="0.25">
      <c r="A3163" s="377" t="s">
        <v>6286</v>
      </c>
      <c r="B3163" s="377" t="s">
        <v>1402</v>
      </c>
      <c r="C3163" s="377" t="s">
        <v>3812</v>
      </c>
      <c r="D3163" s="378" t="s">
        <v>776</v>
      </c>
      <c r="E3163" s="379">
        <v>25000</v>
      </c>
      <c r="F3163" s="377">
        <v>20600613031</v>
      </c>
      <c r="G3163" s="380" t="s">
        <v>1349</v>
      </c>
      <c r="H3163" s="381">
        <v>44795</v>
      </c>
      <c r="I3163" s="382"/>
      <c r="J3163" s="380" t="s">
        <v>1400</v>
      </c>
    </row>
    <row r="3164" spans="1:10" s="383" customFormat="1" ht="36" x14ac:dyDescent="0.25">
      <c r="A3164" s="377" t="s">
        <v>6287</v>
      </c>
      <c r="B3164" s="377" t="s">
        <v>5289</v>
      </c>
      <c r="C3164" s="377" t="s">
        <v>6288</v>
      </c>
      <c r="D3164" s="378" t="s">
        <v>776</v>
      </c>
      <c r="E3164" s="379">
        <v>24992.05</v>
      </c>
      <c r="F3164" s="377">
        <v>20477438009</v>
      </c>
      <c r="G3164" s="380" t="s">
        <v>1349</v>
      </c>
      <c r="H3164" s="381">
        <v>44677</v>
      </c>
      <c r="I3164" s="382"/>
      <c r="J3164" s="380" t="s">
        <v>1400</v>
      </c>
    </row>
    <row r="3165" spans="1:10" s="383" customFormat="1" ht="24" x14ac:dyDescent="0.25">
      <c r="A3165" s="377" t="s">
        <v>6289</v>
      </c>
      <c r="B3165" s="377" t="s">
        <v>1402</v>
      </c>
      <c r="C3165" s="377" t="s">
        <v>3812</v>
      </c>
      <c r="D3165" s="378" t="s">
        <v>776</v>
      </c>
      <c r="E3165" s="379">
        <v>24575.360000000001</v>
      </c>
      <c r="F3165" s="377">
        <v>20539897056</v>
      </c>
      <c r="G3165" s="380" t="s">
        <v>1349</v>
      </c>
      <c r="H3165" s="381">
        <v>44783</v>
      </c>
      <c r="I3165" s="382"/>
      <c r="J3165" s="380" t="s">
        <v>1400</v>
      </c>
    </row>
    <row r="3166" spans="1:10" s="383" customFormat="1" ht="24" x14ac:dyDescent="0.25">
      <c r="A3166" s="377" t="s">
        <v>6290</v>
      </c>
      <c r="B3166" s="377" t="s">
        <v>1402</v>
      </c>
      <c r="C3166" s="377" t="s">
        <v>3812</v>
      </c>
      <c r="D3166" s="378" t="s">
        <v>776</v>
      </c>
      <c r="E3166" s="379">
        <v>20400</v>
      </c>
      <c r="F3166" s="377">
        <v>10440690951</v>
      </c>
      <c r="G3166" s="380" t="s">
        <v>1349</v>
      </c>
      <c r="H3166" s="381">
        <v>44721</v>
      </c>
      <c r="I3166" s="382"/>
      <c r="J3166" s="380" t="s">
        <v>1400</v>
      </c>
    </row>
    <row r="3167" spans="1:10" s="383" customFormat="1" ht="24" x14ac:dyDescent="0.25">
      <c r="A3167" s="377" t="s">
        <v>6291</v>
      </c>
      <c r="B3167" s="377" t="s">
        <v>455</v>
      </c>
      <c r="C3167" s="377" t="s">
        <v>3812</v>
      </c>
      <c r="D3167" s="378">
        <v>1</v>
      </c>
      <c r="E3167" s="379">
        <v>306800</v>
      </c>
      <c r="F3167" s="377">
        <v>20482257217</v>
      </c>
      <c r="G3167" s="380" t="s">
        <v>1349</v>
      </c>
      <c r="H3167" s="381">
        <v>44652</v>
      </c>
      <c r="I3167" s="393">
        <v>44666</v>
      </c>
      <c r="J3167" s="380" t="s">
        <v>1400</v>
      </c>
    </row>
    <row r="3168" spans="1:10" s="383" customFormat="1" ht="24" x14ac:dyDescent="0.25">
      <c r="A3168" s="377" t="s">
        <v>6292</v>
      </c>
      <c r="B3168" s="377" t="s">
        <v>455</v>
      </c>
      <c r="C3168" s="377" t="s">
        <v>3812</v>
      </c>
      <c r="D3168" s="378">
        <v>2</v>
      </c>
      <c r="E3168" s="379">
        <v>155100</v>
      </c>
      <c r="F3168" s="377">
        <v>20482257217</v>
      </c>
      <c r="G3168" s="380" t="s">
        <v>1349</v>
      </c>
      <c r="H3168" s="381">
        <v>44652</v>
      </c>
      <c r="I3168" s="393">
        <v>44666</v>
      </c>
      <c r="J3168" s="380" t="s">
        <v>1400</v>
      </c>
    </row>
    <row r="3169" spans="1:10" s="383" customFormat="1" ht="24" x14ac:dyDescent="0.25">
      <c r="A3169" s="377" t="s">
        <v>6293</v>
      </c>
      <c r="B3169" s="377" t="s">
        <v>1402</v>
      </c>
      <c r="C3169" s="377" t="s">
        <v>3812</v>
      </c>
      <c r="D3169" s="378" t="s">
        <v>776</v>
      </c>
      <c r="E3169" s="379">
        <v>40530</v>
      </c>
      <c r="F3169" s="377">
        <v>10195604920</v>
      </c>
      <c r="G3169" s="380" t="s">
        <v>1349</v>
      </c>
      <c r="H3169" s="381">
        <v>44776</v>
      </c>
      <c r="I3169" s="382"/>
      <c r="J3169" s="380" t="s">
        <v>1400</v>
      </c>
    </row>
    <row r="3170" spans="1:10" s="383" customFormat="1" ht="24" x14ac:dyDescent="0.25">
      <c r="A3170" s="377" t="s">
        <v>6294</v>
      </c>
      <c r="B3170" s="377" t="s">
        <v>1402</v>
      </c>
      <c r="C3170" s="377" t="s">
        <v>3812</v>
      </c>
      <c r="D3170" s="378" t="s">
        <v>776</v>
      </c>
      <c r="E3170" s="379">
        <v>34740</v>
      </c>
      <c r="F3170" s="377">
        <v>10195604920</v>
      </c>
      <c r="G3170" s="380" t="s">
        <v>1349</v>
      </c>
      <c r="H3170" s="381">
        <v>44697</v>
      </c>
      <c r="I3170" s="382"/>
      <c r="J3170" s="380" t="s">
        <v>1400</v>
      </c>
    </row>
    <row r="3171" spans="1:10" s="383" customFormat="1" ht="24" x14ac:dyDescent="0.25">
      <c r="A3171" s="377" t="s">
        <v>6295</v>
      </c>
      <c r="B3171" s="377" t="s">
        <v>1402</v>
      </c>
      <c r="C3171" s="377" t="s">
        <v>3812</v>
      </c>
      <c r="D3171" s="378" t="s">
        <v>776</v>
      </c>
      <c r="E3171" s="379">
        <v>32900</v>
      </c>
      <c r="F3171" s="377">
        <v>20605089292</v>
      </c>
      <c r="G3171" s="380" t="s">
        <v>1349</v>
      </c>
      <c r="H3171" s="381">
        <v>44749</v>
      </c>
      <c r="I3171" s="382"/>
      <c r="J3171" s="380" t="s">
        <v>1400</v>
      </c>
    </row>
    <row r="3172" spans="1:10" s="383" customFormat="1" ht="24" x14ac:dyDescent="0.25">
      <c r="A3172" s="377" t="s">
        <v>6296</v>
      </c>
      <c r="B3172" s="377" t="s">
        <v>1402</v>
      </c>
      <c r="C3172" s="377" t="s">
        <v>3812</v>
      </c>
      <c r="D3172" s="378" t="s">
        <v>776</v>
      </c>
      <c r="E3172" s="379">
        <v>29850</v>
      </c>
      <c r="F3172" s="377">
        <v>20477667377</v>
      </c>
      <c r="G3172" s="380" t="s">
        <v>1349</v>
      </c>
      <c r="H3172" s="381">
        <v>44698</v>
      </c>
      <c r="I3172" s="382"/>
      <c r="J3172" s="380" t="s">
        <v>1400</v>
      </c>
    </row>
    <row r="3173" spans="1:10" s="383" customFormat="1" ht="24" x14ac:dyDescent="0.25">
      <c r="A3173" s="377" t="s">
        <v>6297</v>
      </c>
      <c r="B3173" s="377" t="s">
        <v>1402</v>
      </c>
      <c r="C3173" s="377" t="s">
        <v>3812</v>
      </c>
      <c r="D3173" s="378" t="s">
        <v>776</v>
      </c>
      <c r="E3173" s="379">
        <v>27120</v>
      </c>
      <c r="F3173" s="377">
        <v>20605930655</v>
      </c>
      <c r="G3173" s="380" t="s">
        <v>1349</v>
      </c>
      <c r="H3173" s="381">
        <v>44664</v>
      </c>
      <c r="I3173" s="382"/>
      <c r="J3173" s="380" t="s">
        <v>1400</v>
      </c>
    </row>
    <row r="3174" spans="1:10" s="383" customFormat="1" ht="24" x14ac:dyDescent="0.25">
      <c r="A3174" s="377" t="s">
        <v>6298</v>
      </c>
      <c r="B3174" s="377" t="s">
        <v>1402</v>
      </c>
      <c r="C3174" s="377" t="s">
        <v>3812</v>
      </c>
      <c r="D3174" s="378" t="s">
        <v>776</v>
      </c>
      <c r="E3174" s="379">
        <v>24420</v>
      </c>
      <c r="F3174" s="377">
        <v>20477667377</v>
      </c>
      <c r="G3174" s="380" t="s">
        <v>1349</v>
      </c>
      <c r="H3174" s="381">
        <v>44659</v>
      </c>
      <c r="I3174" s="382"/>
      <c r="J3174" s="380" t="s">
        <v>1400</v>
      </c>
    </row>
    <row r="3175" spans="1:10" s="383" customFormat="1" ht="24" x14ac:dyDescent="0.25">
      <c r="A3175" s="377" t="s">
        <v>6299</v>
      </c>
      <c r="B3175" s="377" t="s">
        <v>1402</v>
      </c>
      <c r="C3175" s="377" t="s">
        <v>3812</v>
      </c>
      <c r="D3175" s="378" t="s">
        <v>776</v>
      </c>
      <c r="E3175" s="379">
        <v>23519.9</v>
      </c>
      <c r="F3175" s="377">
        <v>20559657817</v>
      </c>
      <c r="G3175" s="380" t="s">
        <v>1349</v>
      </c>
      <c r="H3175" s="381">
        <v>44683</v>
      </c>
      <c r="I3175" s="382"/>
      <c r="J3175" s="380" t="s">
        <v>1400</v>
      </c>
    </row>
    <row r="3176" spans="1:10" s="383" customFormat="1" ht="24" x14ac:dyDescent="0.25">
      <c r="A3176" s="377" t="s">
        <v>6300</v>
      </c>
      <c r="B3176" s="377" t="s">
        <v>1402</v>
      </c>
      <c r="C3176" s="377" t="s">
        <v>3812</v>
      </c>
      <c r="D3176" s="378" t="s">
        <v>776</v>
      </c>
      <c r="E3176" s="379">
        <v>19934</v>
      </c>
      <c r="F3176" s="377">
        <v>20605089292</v>
      </c>
      <c r="G3176" s="380" t="s">
        <v>1349</v>
      </c>
      <c r="H3176" s="381">
        <v>44630</v>
      </c>
      <c r="I3176" s="382"/>
      <c r="J3176" s="380" t="s">
        <v>1400</v>
      </c>
    </row>
    <row r="3177" spans="1:10" s="383" customFormat="1" ht="24" x14ac:dyDescent="0.25">
      <c r="A3177" s="377" t="s">
        <v>6301</v>
      </c>
      <c r="B3177" s="377" t="s">
        <v>1402</v>
      </c>
      <c r="C3177" s="377" t="s">
        <v>3812</v>
      </c>
      <c r="D3177" s="378" t="s">
        <v>776</v>
      </c>
      <c r="E3177" s="379">
        <v>19200</v>
      </c>
      <c r="F3177" s="377">
        <v>20477667377</v>
      </c>
      <c r="G3177" s="380" t="s">
        <v>1349</v>
      </c>
      <c r="H3177" s="381">
        <v>44672</v>
      </c>
      <c r="I3177" s="382"/>
      <c r="J3177" s="380" t="s">
        <v>1400</v>
      </c>
    </row>
    <row r="3178" spans="1:10" s="383" customFormat="1" ht="13.5" x14ac:dyDescent="0.2">
      <c r="A3178" s="370" t="s">
        <v>301</v>
      </c>
      <c r="B3178" s="371"/>
      <c r="C3178" s="372"/>
      <c r="D3178" s="371"/>
      <c r="E3178" s="373"/>
      <c r="F3178" s="371"/>
      <c r="G3178" s="372"/>
      <c r="H3178" s="372"/>
      <c r="I3178" s="372"/>
      <c r="J3178" s="372"/>
    </row>
    <row r="3179" spans="1:10" s="383" customFormat="1" ht="13.5" x14ac:dyDescent="0.25">
      <c r="A3179" s="377">
        <v>1</v>
      </c>
      <c r="B3179" s="377"/>
      <c r="C3179" s="380"/>
      <c r="D3179" s="378"/>
      <c r="E3179" s="379"/>
      <c r="F3179" s="377"/>
      <c r="G3179" s="380"/>
      <c r="H3179" s="380"/>
      <c r="I3179" s="382"/>
      <c r="J3179" s="380" t="s">
        <v>1400</v>
      </c>
    </row>
    <row r="3180" spans="1:10" s="383" customFormat="1" ht="13.5" x14ac:dyDescent="0.25">
      <c r="A3180" s="377">
        <v>2</v>
      </c>
      <c r="B3180" s="377"/>
      <c r="C3180" s="380"/>
      <c r="D3180" s="378"/>
      <c r="E3180" s="379"/>
      <c r="F3180" s="377"/>
      <c r="G3180" s="380"/>
      <c r="H3180" s="380"/>
      <c r="I3180" s="382"/>
      <c r="J3180" s="380" t="s">
        <v>1400</v>
      </c>
    </row>
    <row r="3181" spans="1:10" s="383" customFormat="1" ht="13.5" x14ac:dyDescent="0.25">
      <c r="A3181" s="377">
        <v>3</v>
      </c>
      <c r="B3181" s="377"/>
      <c r="C3181" s="380"/>
      <c r="D3181" s="378"/>
      <c r="E3181" s="379"/>
      <c r="F3181" s="377"/>
      <c r="G3181" s="380"/>
      <c r="H3181" s="380"/>
      <c r="I3181" s="382"/>
      <c r="J3181" s="380" t="s">
        <v>1400</v>
      </c>
    </row>
    <row r="3182" spans="1:10" s="383" customFormat="1" ht="13.5" x14ac:dyDescent="0.25">
      <c r="A3182" s="377">
        <v>4</v>
      </c>
      <c r="B3182" s="377"/>
      <c r="C3182" s="380"/>
      <c r="D3182" s="378"/>
      <c r="E3182" s="379"/>
      <c r="F3182" s="377"/>
      <c r="G3182" s="380"/>
      <c r="H3182" s="380"/>
      <c r="I3182" s="382"/>
      <c r="J3182" s="380" t="s">
        <v>1400</v>
      </c>
    </row>
    <row r="3183" spans="1:10" s="383" customFormat="1" ht="13.5" x14ac:dyDescent="0.2">
      <c r="A3183" s="370" t="s">
        <v>302</v>
      </c>
      <c r="B3183" s="371"/>
      <c r="C3183" s="372"/>
      <c r="D3183" s="371"/>
      <c r="E3183" s="373"/>
      <c r="F3183" s="371"/>
      <c r="G3183" s="372"/>
      <c r="H3183" s="372"/>
      <c r="I3183" s="372"/>
      <c r="J3183" s="372"/>
    </row>
    <row r="3184" spans="1:10" s="383" customFormat="1" ht="13.5" x14ac:dyDescent="0.25">
      <c r="A3184" s="377" t="s">
        <v>6302</v>
      </c>
      <c r="B3184" s="377" t="s">
        <v>1436</v>
      </c>
      <c r="C3184" s="380" t="s">
        <v>1884</v>
      </c>
      <c r="D3184" s="378" t="s">
        <v>6303</v>
      </c>
      <c r="E3184" s="379" t="s">
        <v>6304</v>
      </c>
      <c r="F3184" s="377"/>
      <c r="G3184" s="380"/>
      <c r="H3184" s="380"/>
      <c r="I3184" s="382"/>
      <c r="J3184" s="380" t="s">
        <v>1400</v>
      </c>
    </row>
    <row r="3185" spans="1:10" s="383" customFormat="1" ht="13.5" x14ac:dyDescent="0.25">
      <c r="A3185" s="377" t="s">
        <v>6305</v>
      </c>
      <c r="B3185" s="377" t="s">
        <v>1436</v>
      </c>
      <c r="C3185" s="380" t="s">
        <v>1884</v>
      </c>
      <c r="D3185" s="378" t="s">
        <v>6306</v>
      </c>
      <c r="E3185" s="379" t="s">
        <v>3313</v>
      </c>
      <c r="F3185" s="377"/>
      <c r="G3185" s="380"/>
      <c r="H3185" s="380"/>
      <c r="I3185" s="382"/>
      <c r="J3185" s="380" t="s">
        <v>1400</v>
      </c>
    </row>
    <row r="3186" spans="1:10" s="383" customFormat="1" ht="13.5" x14ac:dyDescent="0.25">
      <c r="A3186" s="377" t="s">
        <v>6307</v>
      </c>
      <c r="B3186" s="377" t="s">
        <v>1436</v>
      </c>
      <c r="C3186" s="380" t="s">
        <v>1884</v>
      </c>
      <c r="D3186" s="378" t="s">
        <v>6308</v>
      </c>
      <c r="E3186" s="379" t="s">
        <v>6309</v>
      </c>
      <c r="F3186" s="377"/>
      <c r="G3186" s="380"/>
      <c r="H3186" s="380"/>
      <c r="I3186" s="382"/>
      <c r="J3186" s="380" t="s">
        <v>1400</v>
      </c>
    </row>
    <row r="3187" spans="1:10" s="383" customFormat="1" ht="13.5" x14ac:dyDescent="0.25">
      <c r="A3187" s="377" t="s">
        <v>6310</v>
      </c>
      <c r="B3187" s="377" t="s">
        <v>1436</v>
      </c>
      <c r="C3187" s="380" t="s">
        <v>1884</v>
      </c>
      <c r="D3187" s="378" t="s">
        <v>6311</v>
      </c>
      <c r="E3187" s="379" t="s">
        <v>6312</v>
      </c>
      <c r="F3187" s="377"/>
      <c r="G3187" s="380"/>
      <c r="H3187" s="380"/>
      <c r="I3187" s="382"/>
      <c r="J3187" s="380" t="s">
        <v>1400</v>
      </c>
    </row>
    <row r="3188" spans="1:10" s="383" customFormat="1" ht="24" x14ac:dyDescent="0.25">
      <c r="A3188" s="377" t="s">
        <v>6313</v>
      </c>
      <c r="B3188" s="377" t="s">
        <v>455</v>
      </c>
      <c r="C3188" s="380" t="s">
        <v>6314</v>
      </c>
      <c r="D3188" s="378" t="s">
        <v>6315</v>
      </c>
      <c r="E3188" s="379" t="s">
        <v>6316</v>
      </c>
      <c r="F3188" s="377"/>
      <c r="G3188" s="380"/>
      <c r="H3188" s="380"/>
      <c r="I3188" s="382"/>
      <c r="J3188" s="380" t="s">
        <v>1400</v>
      </c>
    </row>
    <row r="3189" spans="1:10" s="383" customFormat="1" ht="24" x14ac:dyDescent="0.25">
      <c r="A3189" s="377" t="s">
        <v>6317</v>
      </c>
      <c r="B3189" s="377" t="s">
        <v>455</v>
      </c>
      <c r="C3189" s="380" t="s">
        <v>6314</v>
      </c>
      <c r="D3189" s="378" t="s">
        <v>6318</v>
      </c>
      <c r="E3189" s="379" t="s">
        <v>6319</v>
      </c>
      <c r="F3189" s="377"/>
      <c r="G3189" s="380"/>
      <c r="H3189" s="380"/>
      <c r="I3189" s="382"/>
      <c r="J3189" s="380" t="s">
        <v>1400</v>
      </c>
    </row>
    <row r="3190" spans="1:10" s="383" customFormat="1" ht="24" x14ac:dyDescent="0.2">
      <c r="A3190" s="377" t="s">
        <v>6320</v>
      </c>
      <c r="B3190" s="377" t="s">
        <v>455</v>
      </c>
      <c r="C3190" s="380" t="s">
        <v>6314</v>
      </c>
      <c r="D3190" s="378" t="s">
        <v>6321</v>
      </c>
      <c r="E3190" s="379" t="s">
        <v>6322</v>
      </c>
      <c r="F3190" s="377"/>
      <c r="G3190" s="380"/>
      <c r="H3190" s="380"/>
      <c r="I3190" s="382"/>
      <c r="J3190" s="429" t="s">
        <v>1400</v>
      </c>
    </row>
    <row r="3191" spans="1:10" s="383" customFormat="1" ht="36" x14ac:dyDescent="0.25">
      <c r="A3191" s="377" t="s">
        <v>6323</v>
      </c>
      <c r="B3191" s="377" t="s">
        <v>455</v>
      </c>
      <c r="C3191" s="380" t="s">
        <v>6314</v>
      </c>
      <c r="D3191" s="378" t="s">
        <v>6324</v>
      </c>
      <c r="E3191" s="379" t="s">
        <v>6325</v>
      </c>
      <c r="F3191" s="377" t="s">
        <v>6326</v>
      </c>
      <c r="G3191" s="380" t="s">
        <v>1349</v>
      </c>
      <c r="H3191" s="381">
        <v>44581</v>
      </c>
      <c r="I3191" s="393">
        <v>44588</v>
      </c>
      <c r="J3191" s="380" t="s">
        <v>1400</v>
      </c>
    </row>
    <row r="3192" spans="1:10" s="383" customFormat="1" ht="36" x14ac:dyDescent="0.25">
      <c r="A3192" s="377" t="s">
        <v>6327</v>
      </c>
      <c r="B3192" s="377" t="s">
        <v>455</v>
      </c>
      <c r="C3192" s="380" t="s">
        <v>6314</v>
      </c>
      <c r="D3192" s="378" t="s">
        <v>6328</v>
      </c>
      <c r="E3192" s="379" t="s">
        <v>6329</v>
      </c>
      <c r="F3192" s="377" t="s">
        <v>6330</v>
      </c>
      <c r="G3192" s="380" t="s">
        <v>1349</v>
      </c>
      <c r="H3192" s="381">
        <v>44596</v>
      </c>
      <c r="I3192" s="382" t="s">
        <v>6331</v>
      </c>
      <c r="J3192" s="380" t="s">
        <v>1400</v>
      </c>
    </row>
    <row r="3193" spans="1:10" s="383" customFormat="1" ht="36" x14ac:dyDescent="0.25">
      <c r="A3193" s="377" t="s">
        <v>6332</v>
      </c>
      <c r="B3193" s="377" t="s">
        <v>455</v>
      </c>
      <c r="C3193" s="380" t="s">
        <v>6314</v>
      </c>
      <c r="D3193" s="378" t="s">
        <v>6333</v>
      </c>
      <c r="E3193" s="379" t="s">
        <v>6334</v>
      </c>
      <c r="F3193" s="377" t="s">
        <v>6326</v>
      </c>
      <c r="G3193" s="380" t="s">
        <v>1349</v>
      </c>
      <c r="H3193" s="381">
        <v>44631</v>
      </c>
      <c r="I3193" s="393">
        <v>44638</v>
      </c>
      <c r="J3193" s="380" t="s">
        <v>1400</v>
      </c>
    </row>
    <row r="3194" spans="1:10" s="383" customFormat="1" ht="36" x14ac:dyDescent="0.25">
      <c r="A3194" s="377" t="s">
        <v>6335</v>
      </c>
      <c r="B3194" s="377" t="s">
        <v>455</v>
      </c>
      <c r="C3194" s="380" t="s">
        <v>6314</v>
      </c>
      <c r="D3194" s="378" t="s">
        <v>6336</v>
      </c>
      <c r="E3194" s="379" t="s">
        <v>6337</v>
      </c>
      <c r="F3194" s="377" t="s">
        <v>6338</v>
      </c>
      <c r="G3194" s="380" t="s">
        <v>1349</v>
      </c>
      <c r="H3194" s="381">
        <v>44650</v>
      </c>
      <c r="I3194" s="393">
        <v>44658</v>
      </c>
      <c r="J3194" s="380" t="s">
        <v>1400</v>
      </c>
    </row>
    <row r="3195" spans="1:10" s="383" customFormat="1" ht="24" x14ac:dyDescent="0.25">
      <c r="A3195" s="377" t="s">
        <v>6339</v>
      </c>
      <c r="B3195" s="377" t="s">
        <v>455</v>
      </c>
      <c r="C3195" s="380" t="s">
        <v>6314</v>
      </c>
      <c r="D3195" s="378" t="s">
        <v>6340</v>
      </c>
      <c r="E3195" s="379" t="s">
        <v>6341</v>
      </c>
      <c r="F3195" s="377" t="s">
        <v>3914</v>
      </c>
      <c r="G3195" s="380" t="s">
        <v>1349</v>
      </c>
      <c r="H3195" s="381">
        <v>44635</v>
      </c>
      <c r="I3195" s="393">
        <v>44721</v>
      </c>
      <c r="J3195" s="380" t="s">
        <v>1400</v>
      </c>
    </row>
    <row r="3196" spans="1:10" s="383" customFormat="1" ht="24" x14ac:dyDescent="0.25">
      <c r="A3196" s="377" t="s">
        <v>6342</v>
      </c>
      <c r="B3196" s="377" t="s">
        <v>455</v>
      </c>
      <c r="C3196" s="380" t="s">
        <v>6314</v>
      </c>
      <c r="D3196" s="378" t="s">
        <v>6343</v>
      </c>
      <c r="E3196" s="379" t="s">
        <v>6344</v>
      </c>
      <c r="F3196" s="377" t="s">
        <v>3914</v>
      </c>
      <c r="G3196" s="380" t="s">
        <v>1349</v>
      </c>
      <c r="H3196" s="381">
        <v>44642</v>
      </c>
      <c r="I3196" s="393">
        <v>44725</v>
      </c>
      <c r="J3196" s="380" t="s">
        <v>1400</v>
      </c>
    </row>
    <row r="3197" spans="1:10" s="383" customFormat="1" ht="24" x14ac:dyDescent="0.25">
      <c r="A3197" s="377" t="s">
        <v>6345</v>
      </c>
      <c r="B3197" s="377" t="s">
        <v>1436</v>
      </c>
      <c r="C3197" s="380" t="s">
        <v>1884</v>
      </c>
      <c r="D3197" s="378" t="s">
        <v>6346</v>
      </c>
      <c r="E3197" s="379" t="s">
        <v>2190</v>
      </c>
      <c r="F3197" s="377" t="s">
        <v>6347</v>
      </c>
      <c r="G3197" s="380" t="s">
        <v>1349</v>
      </c>
      <c r="H3197" s="381">
        <v>44635</v>
      </c>
      <c r="I3197" s="393">
        <v>44709</v>
      </c>
      <c r="J3197" s="461"/>
    </row>
    <row r="3198" spans="1:10" s="383" customFormat="1" ht="36" x14ac:dyDescent="0.25">
      <c r="A3198" s="377" t="s">
        <v>6348</v>
      </c>
      <c r="B3198" s="377" t="s">
        <v>455</v>
      </c>
      <c r="C3198" s="380" t="s">
        <v>6314</v>
      </c>
      <c r="D3198" s="378" t="s">
        <v>6349</v>
      </c>
      <c r="E3198" s="379" t="s">
        <v>6350</v>
      </c>
      <c r="F3198" s="377" t="s">
        <v>6351</v>
      </c>
      <c r="G3198" s="380" t="s">
        <v>1349</v>
      </c>
      <c r="H3198" s="381">
        <v>44635</v>
      </c>
      <c r="I3198" s="393">
        <v>44746</v>
      </c>
      <c r="J3198" s="380" t="s">
        <v>6352</v>
      </c>
    </row>
    <row r="3199" spans="1:10" s="383" customFormat="1" ht="36" x14ac:dyDescent="0.25">
      <c r="A3199" s="377" t="s">
        <v>6353</v>
      </c>
      <c r="B3199" s="377" t="s">
        <v>1436</v>
      </c>
      <c r="C3199" s="380" t="s">
        <v>1884</v>
      </c>
      <c r="D3199" s="378" t="s">
        <v>6354</v>
      </c>
      <c r="E3199" s="379" t="s">
        <v>6355</v>
      </c>
      <c r="F3199" s="377" t="s">
        <v>6356</v>
      </c>
      <c r="G3199" s="380" t="s">
        <v>1349</v>
      </c>
      <c r="H3199" s="381">
        <v>44642</v>
      </c>
      <c r="I3199" s="393">
        <v>44736</v>
      </c>
      <c r="J3199" s="380" t="s">
        <v>6352</v>
      </c>
    </row>
    <row r="3200" spans="1:10" s="383" customFormat="1" ht="36" x14ac:dyDescent="0.25">
      <c r="A3200" s="377" t="s">
        <v>6357</v>
      </c>
      <c r="B3200" s="377" t="s">
        <v>1436</v>
      </c>
      <c r="C3200" s="380" t="s">
        <v>1884</v>
      </c>
      <c r="D3200" s="378" t="s">
        <v>6358</v>
      </c>
      <c r="E3200" s="379" t="s">
        <v>6359</v>
      </c>
      <c r="F3200" s="377" t="s">
        <v>6351</v>
      </c>
      <c r="G3200" s="380" t="s">
        <v>1349</v>
      </c>
      <c r="H3200" s="381">
        <v>44642</v>
      </c>
      <c r="I3200" s="393">
        <v>44706</v>
      </c>
      <c r="J3200" s="380" t="s">
        <v>6352</v>
      </c>
    </row>
    <row r="3201" spans="1:10" s="383" customFormat="1" ht="36" x14ac:dyDescent="0.25">
      <c r="A3201" s="377" t="s">
        <v>6360</v>
      </c>
      <c r="B3201" s="377" t="s">
        <v>1436</v>
      </c>
      <c r="C3201" s="380" t="s">
        <v>1884</v>
      </c>
      <c r="D3201" s="378" t="s">
        <v>6361</v>
      </c>
      <c r="E3201" s="379" t="s">
        <v>6362</v>
      </c>
      <c r="F3201" s="377" t="s">
        <v>6351</v>
      </c>
      <c r="G3201" s="380" t="s">
        <v>1349</v>
      </c>
      <c r="H3201" s="381">
        <v>44642</v>
      </c>
      <c r="I3201" s="393">
        <v>44718</v>
      </c>
      <c r="J3201" s="380"/>
    </row>
    <row r="3202" spans="1:10" s="383" customFormat="1" ht="36" x14ac:dyDescent="0.25">
      <c r="A3202" s="377" t="s">
        <v>6363</v>
      </c>
      <c r="B3202" s="377" t="s">
        <v>1436</v>
      </c>
      <c r="C3202" s="380" t="s">
        <v>1884</v>
      </c>
      <c r="D3202" s="378" t="s">
        <v>6364</v>
      </c>
      <c r="E3202" s="379" t="s">
        <v>6365</v>
      </c>
      <c r="F3202" s="377" t="s">
        <v>6351</v>
      </c>
      <c r="G3202" s="380" t="s">
        <v>1349</v>
      </c>
      <c r="H3202" s="381">
        <v>44635</v>
      </c>
      <c r="I3202" s="393">
        <v>44688</v>
      </c>
      <c r="J3202" s="380"/>
    </row>
    <row r="3203" spans="1:10" s="383" customFormat="1" ht="24" x14ac:dyDescent="0.25">
      <c r="A3203" s="377" t="s">
        <v>6366</v>
      </c>
      <c r="B3203" s="377" t="s">
        <v>1436</v>
      </c>
      <c r="C3203" s="380" t="s">
        <v>1884</v>
      </c>
      <c r="D3203" s="378" t="s">
        <v>6367</v>
      </c>
      <c r="E3203" s="379" t="s">
        <v>6368</v>
      </c>
      <c r="F3203" s="377" t="s">
        <v>6347</v>
      </c>
      <c r="G3203" s="380" t="s">
        <v>1349</v>
      </c>
      <c r="H3203" s="381">
        <v>44635</v>
      </c>
      <c r="I3203" s="393">
        <v>44736</v>
      </c>
      <c r="J3203" s="380"/>
    </row>
    <row r="3204" spans="1:10" s="383" customFormat="1" ht="36" x14ac:dyDescent="0.25">
      <c r="A3204" s="377" t="s">
        <v>6369</v>
      </c>
      <c r="B3204" s="377" t="s">
        <v>1436</v>
      </c>
      <c r="C3204" s="380" t="s">
        <v>1884</v>
      </c>
      <c r="D3204" s="378" t="s">
        <v>6370</v>
      </c>
      <c r="E3204" s="379" t="s">
        <v>6371</v>
      </c>
      <c r="F3204" s="377" t="s">
        <v>6326</v>
      </c>
      <c r="G3204" s="380" t="s">
        <v>1349</v>
      </c>
      <c r="H3204" s="381">
        <v>44680</v>
      </c>
      <c r="I3204" s="393">
        <v>44687</v>
      </c>
      <c r="J3204" s="380"/>
    </row>
    <row r="3205" spans="1:10" s="383" customFormat="1" ht="36" x14ac:dyDescent="0.25">
      <c r="A3205" s="377" t="s">
        <v>6369</v>
      </c>
      <c r="B3205" s="377" t="s">
        <v>1436</v>
      </c>
      <c r="C3205" s="380" t="s">
        <v>1884</v>
      </c>
      <c r="D3205" s="378" t="s">
        <v>6372</v>
      </c>
      <c r="E3205" s="379" t="s">
        <v>6373</v>
      </c>
      <c r="F3205" s="377" t="s">
        <v>6351</v>
      </c>
      <c r="G3205" s="380" t="s">
        <v>1349</v>
      </c>
      <c r="H3205" s="381">
        <v>44642</v>
      </c>
      <c r="I3205" s="393">
        <v>44665</v>
      </c>
      <c r="J3205" s="380"/>
    </row>
    <row r="3206" spans="1:10" s="383" customFormat="1" ht="24" x14ac:dyDescent="0.25">
      <c r="A3206" s="377" t="s">
        <v>6374</v>
      </c>
      <c r="B3206" s="377" t="s">
        <v>1436</v>
      </c>
      <c r="C3206" s="380" t="s">
        <v>1884</v>
      </c>
      <c r="D3206" s="378" t="s">
        <v>6375</v>
      </c>
      <c r="E3206" s="379" t="s">
        <v>3401</v>
      </c>
      <c r="F3206" s="377" t="s">
        <v>6376</v>
      </c>
      <c r="G3206" s="380" t="s">
        <v>1349</v>
      </c>
      <c r="H3206" s="381">
        <v>44596</v>
      </c>
      <c r="I3206" s="393">
        <v>44603</v>
      </c>
      <c r="J3206" s="380"/>
    </row>
    <row r="3207" spans="1:10" s="383" customFormat="1" ht="36" x14ac:dyDescent="0.25">
      <c r="A3207" s="377" t="s">
        <v>6374</v>
      </c>
      <c r="B3207" s="377" t="s">
        <v>1436</v>
      </c>
      <c r="C3207" s="380" t="s">
        <v>1884</v>
      </c>
      <c r="D3207" s="378" t="s">
        <v>6377</v>
      </c>
      <c r="E3207" s="379" t="s">
        <v>6378</v>
      </c>
      <c r="F3207" s="377" t="s">
        <v>6379</v>
      </c>
      <c r="G3207" s="380" t="s">
        <v>1349</v>
      </c>
      <c r="H3207" s="381">
        <v>44609</v>
      </c>
      <c r="I3207" s="393">
        <v>44616</v>
      </c>
      <c r="J3207" s="380"/>
    </row>
    <row r="3208" spans="1:10" s="383" customFormat="1" ht="36" x14ac:dyDescent="0.25">
      <c r="A3208" s="377" t="s">
        <v>6380</v>
      </c>
      <c r="B3208" s="377" t="s">
        <v>1436</v>
      </c>
      <c r="C3208" s="380" t="s">
        <v>1884</v>
      </c>
      <c r="D3208" s="378" t="s">
        <v>6381</v>
      </c>
      <c r="E3208" s="379" t="s">
        <v>6382</v>
      </c>
      <c r="F3208" s="377" t="s">
        <v>6383</v>
      </c>
      <c r="G3208" s="380" t="s">
        <v>1349</v>
      </c>
      <c r="H3208" s="381">
        <v>44609</v>
      </c>
      <c r="I3208" s="393">
        <v>44616</v>
      </c>
      <c r="J3208" s="462"/>
    </row>
    <row r="3209" spans="1:10" s="383" customFormat="1" ht="36" x14ac:dyDescent="0.2">
      <c r="A3209" s="377" t="s">
        <v>6374</v>
      </c>
      <c r="B3209" s="377" t="s">
        <v>1436</v>
      </c>
      <c r="C3209" s="380" t="s">
        <v>1884</v>
      </c>
      <c r="D3209" s="378" t="s">
        <v>6384</v>
      </c>
      <c r="E3209" s="379" t="s">
        <v>6385</v>
      </c>
      <c r="F3209" s="377" t="s">
        <v>6379</v>
      </c>
      <c r="G3209" s="380" t="s">
        <v>1349</v>
      </c>
      <c r="H3209" s="381">
        <v>44609</v>
      </c>
      <c r="I3209" s="393">
        <v>44616</v>
      </c>
      <c r="J3209" s="429"/>
    </row>
    <row r="3210" spans="1:10" s="383" customFormat="1" ht="36" x14ac:dyDescent="0.25">
      <c r="A3210" s="377" t="s">
        <v>6374</v>
      </c>
      <c r="B3210" s="377" t="s">
        <v>1436</v>
      </c>
      <c r="C3210" s="380" t="s">
        <v>1884</v>
      </c>
      <c r="D3210" s="378" t="s">
        <v>6386</v>
      </c>
      <c r="E3210" s="379" t="s">
        <v>6387</v>
      </c>
      <c r="F3210" s="377" t="s">
        <v>3925</v>
      </c>
      <c r="G3210" s="380" t="s">
        <v>1349</v>
      </c>
      <c r="H3210" s="381">
        <v>44621</v>
      </c>
      <c r="I3210" s="378" t="s">
        <v>6388</v>
      </c>
      <c r="J3210" s="380"/>
    </row>
    <row r="3211" spans="1:10" s="383" customFormat="1" ht="36" x14ac:dyDescent="0.25">
      <c r="A3211" s="377" t="s">
        <v>6389</v>
      </c>
      <c r="B3211" s="377" t="s">
        <v>1436</v>
      </c>
      <c r="C3211" s="380" t="s">
        <v>1884</v>
      </c>
      <c r="D3211" s="378" t="s">
        <v>6390</v>
      </c>
      <c r="E3211" s="379" t="s">
        <v>6391</v>
      </c>
      <c r="F3211" s="377" t="s">
        <v>6392</v>
      </c>
      <c r="G3211" s="380" t="s">
        <v>1349</v>
      </c>
      <c r="H3211" s="381">
        <v>44631</v>
      </c>
      <c r="I3211" s="393">
        <v>44638</v>
      </c>
      <c r="J3211" s="380"/>
    </row>
    <row r="3212" spans="1:10" s="383" customFormat="1" ht="24" x14ac:dyDescent="0.25">
      <c r="A3212" s="377" t="s">
        <v>6393</v>
      </c>
      <c r="B3212" s="377" t="s">
        <v>1436</v>
      </c>
      <c r="C3212" s="380" t="s">
        <v>1884</v>
      </c>
      <c r="D3212" s="378" t="s">
        <v>6394</v>
      </c>
      <c r="E3212" s="379" t="s">
        <v>6395</v>
      </c>
      <c r="F3212" s="377" t="s">
        <v>6396</v>
      </c>
      <c r="G3212" s="380" t="s">
        <v>1349</v>
      </c>
      <c r="H3212" s="381">
        <v>44645</v>
      </c>
      <c r="I3212" s="393">
        <v>44652</v>
      </c>
      <c r="J3212" s="380"/>
    </row>
    <row r="3213" spans="1:10" s="383" customFormat="1" ht="36" x14ac:dyDescent="0.25">
      <c r="A3213" s="377" t="s">
        <v>6397</v>
      </c>
      <c r="B3213" s="377" t="s">
        <v>1436</v>
      </c>
      <c r="C3213" s="380" t="s">
        <v>1884</v>
      </c>
      <c r="D3213" s="378" t="s">
        <v>6398</v>
      </c>
      <c r="E3213" s="379" t="s">
        <v>1272</v>
      </c>
      <c r="F3213" s="377" t="s">
        <v>6399</v>
      </c>
      <c r="G3213" s="380" t="s">
        <v>1349</v>
      </c>
      <c r="H3213" s="381">
        <v>44648</v>
      </c>
      <c r="I3213" s="393">
        <v>44655</v>
      </c>
      <c r="J3213" s="380"/>
    </row>
    <row r="3214" spans="1:10" s="383" customFormat="1" ht="36" x14ac:dyDescent="0.25">
      <c r="A3214" s="377" t="s">
        <v>6400</v>
      </c>
      <c r="B3214" s="377" t="s">
        <v>1436</v>
      </c>
      <c r="C3214" s="380" t="s">
        <v>1884</v>
      </c>
      <c r="D3214" s="378" t="s">
        <v>6401</v>
      </c>
      <c r="E3214" s="379" t="s">
        <v>6402</v>
      </c>
      <c r="F3214" s="377" t="s">
        <v>6399</v>
      </c>
      <c r="G3214" s="380" t="s">
        <v>1349</v>
      </c>
      <c r="H3214" s="381">
        <v>44648</v>
      </c>
      <c r="I3214" s="393">
        <v>44655</v>
      </c>
      <c r="J3214" s="380"/>
    </row>
    <row r="3215" spans="1:10" s="383" customFormat="1" ht="24" x14ac:dyDescent="0.25">
      <c r="A3215" s="377" t="s">
        <v>6403</v>
      </c>
      <c r="B3215" s="377" t="s">
        <v>1436</v>
      </c>
      <c r="C3215" s="380" t="s">
        <v>1884</v>
      </c>
      <c r="D3215" s="378" t="s">
        <v>6404</v>
      </c>
      <c r="E3215" s="379" t="s">
        <v>6405</v>
      </c>
      <c r="F3215" s="377" t="s">
        <v>6406</v>
      </c>
      <c r="G3215" s="380" t="s">
        <v>1349</v>
      </c>
      <c r="H3215" s="381">
        <v>44650</v>
      </c>
      <c r="I3215" s="393">
        <v>44658</v>
      </c>
      <c r="J3215" s="380"/>
    </row>
    <row r="3216" spans="1:10" s="383" customFormat="1" ht="36" x14ac:dyDescent="0.25">
      <c r="A3216" s="377" t="s">
        <v>6407</v>
      </c>
      <c r="B3216" s="377" t="s">
        <v>1436</v>
      </c>
      <c r="C3216" s="380" t="s">
        <v>1884</v>
      </c>
      <c r="D3216" s="378" t="s">
        <v>6408</v>
      </c>
      <c r="E3216" s="379" t="s">
        <v>6409</v>
      </c>
      <c r="F3216" s="377" t="s">
        <v>6399</v>
      </c>
      <c r="G3216" s="380" t="s">
        <v>1349</v>
      </c>
      <c r="H3216" s="381">
        <v>44657</v>
      </c>
      <c r="I3216" s="393">
        <v>44664</v>
      </c>
      <c r="J3216" s="380"/>
    </row>
    <row r="3217" spans="1:10" s="383" customFormat="1" ht="36" x14ac:dyDescent="0.25">
      <c r="A3217" s="377" t="s">
        <v>6410</v>
      </c>
      <c r="B3217" s="377" t="s">
        <v>1436</v>
      </c>
      <c r="C3217" s="380" t="s">
        <v>1884</v>
      </c>
      <c r="D3217" s="378" t="s">
        <v>6411</v>
      </c>
      <c r="E3217" s="379" t="s">
        <v>4285</v>
      </c>
      <c r="F3217" s="377" t="s">
        <v>6399</v>
      </c>
      <c r="G3217" s="380" t="s">
        <v>1349</v>
      </c>
      <c r="H3217" s="381">
        <v>44657</v>
      </c>
      <c r="I3217" s="393">
        <v>44664</v>
      </c>
      <c r="J3217" s="380"/>
    </row>
    <row r="3218" spans="1:10" s="383" customFormat="1" ht="36" x14ac:dyDescent="0.25">
      <c r="A3218" s="377" t="s">
        <v>6366</v>
      </c>
      <c r="B3218" s="377" t="s">
        <v>1436</v>
      </c>
      <c r="C3218" s="380" t="s">
        <v>1884</v>
      </c>
      <c r="D3218" s="378" t="s">
        <v>6412</v>
      </c>
      <c r="E3218" s="379" t="s">
        <v>6413</v>
      </c>
      <c r="F3218" s="377" t="s">
        <v>6414</v>
      </c>
      <c r="G3218" s="380" t="s">
        <v>1349</v>
      </c>
      <c r="H3218" s="381">
        <v>44663</v>
      </c>
      <c r="I3218" s="378" t="s">
        <v>6388</v>
      </c>
      <c r="J3218" s="380"/>
    </row>
    <row r="3219" spans="1:10" s="383" customFormat="1" ht="36" x14ac:dyDescent="0.25">
      <c r="A3219" s="377" t="s">
        <v>6415</v>
      </c>
      <c r="B3219" s="377" t="s">
        <v>1436</v>
      </c>
      <c r="C3219" s="380" t="s">
        <v>1884</v>
      </c>
      <c r="D3219" s="378" t="s">
        <v>6416</v>
      </c>
      <c r="E3219" s="379" t="s">
        <v>6417</v>
      </c>
      <c r="F3219" s="377" t="s">
        <v>6379</v>
      </c>
      <c r="G3219" s="380" t="s">
        <v>1349</v>
      </c>
      <c r="H3219" s="381">
        <v>44664</v>
      </c>
      <c r="I3219" s="393">
        <v>44671</v>
      </c>
      <c r="J3219" s="380"/>
    </row>
    <row r="3220" spans="1:10" s="383" customFormat="1" ht="36" x14ac:dyDescent="0.25">
      <c r="A3220" s="377" t="s">
        <v>6418</v>
      </c>
      <c r="B3220" s="377" t="s">
        <v>1436</v>
      </c>
      <c r="C3220" s="380" t="s">
        <v>1884</v>
      </c>
      <c r="D3220" s="378" t="s">
        <v>6419</v>
      </c>
      <c r="E3220" s="379" t="s">
        <v>6420</v>
      </c>
      <c r="F3220" s="377" t="s">
        <v>6379</v>
      </c>
      <c r="G3220" s="380" t="s">
        <v>1349</v>
      </c>
      <c r="H3220" s="381">
        <v>44664</v>
      </c>
      <c r="I3220" s="393">
        <v>44671</v>
      </c>
      <c r="J3220" s="380"/>
    </row>
    <row r="3221" spans="1:10" s="383" customFormat="1" ht="36" x14ac:dyDescent="0.25">
      <c r="A3221" s="377" t="s">
        <v>6418</v>
      </c>
      <c r="B3221" s="377" t="s">
        <v>1436</v>
      </c>
      <c r="C3221" s="380" t="s">
        <v>1884</v>
      </c>
      <c r="D3221" s="378" t="s">
        <v>6421</v>
      </c>
      <c r="E3221" s="379" t="s">
        <v>6422</v>
      </c>
      <c r="F3221" s="377" t="s">
        <v>6423</v>
      </c>
      <c r="G3221" s="380" t="s">
        <v>1349</v>
      </c>
      <c r="H3221" s="381">
        <v>44664</v>
      </c>
      <c r="I3221" s="393">
        <v>44671</v>
      </c>
      <c r="J3221" s="380"/>
    </row>
    <row r="3222" spans="1:10" s="383" customFormat="1" ht="24" x14ac:dyDescent="0.25">
      <c r="A3222" s="377" t="s">
        <v>6424</v>
      </c>
      <c r="B3222" s="377" t="s">
        <v>1436</v>
      </c>
      <c r="C3222" s="380" t="s">
        <v>1884</v>
      </c>
      <c r="D3222" s="378" t="s">
        <v>6425</v>
      </c>
      <c r="E3222" s="379" t="s">
        <v>6426</v>
      </c>
      <c r="F3222" s="377" t="s">
        <v>6427</v>
      </c>
      <c r="G3222" s="380" t="s">
        <v>1349</v>
      </c>
      <c r="H3222" s="381">
        <v>44680</v>
      </c>
      <c r="I3222" s="393">
        <v>44708</v>
      </c>
      <c r="J3222" s="380"/>
    </row>
    <row r="3223" spans="1:10" s="383" customFormat="1" ht="24" x14ac:dyDescent="0.25">
      <c r="A3223" s="377" t="s">
        <v>6428</v>
      </c>
      <c r="B3223" s="377" t="s">
        <v>1436</v>
      </c>
      <c r="C3223" s="380" t="s">
        <v>1884</v>
      </c>
      <c r="D3223" s="378" t="s">
        <v>6429</v>
      </c>
      <c r="E3223" s="379" t="s">
        <v>6430</v>
      </c>
      <c r="F3223" s="377" t="s">
        <v>6431</v>
      </c>
      <c r="G3223" s="380" t="s">
        <v>1349</v>
      </c>
      <c r="H3223" s="381">
        <v>44687</v>
      </c>
      <c r="I3223" s="393">
        <v>44697</v>
      </c>
      <c r="J3223" s="380"/>
    </row>
    <row r="3224" spans="1:10" s="383" customFormat="1" ht="13.5" x14ac:dyDescent="0.2">
      <c r="A3224" s="370" t="s">
        <v>6432</v>
      </c>
      <c r="B3224" s="371"/>
      <c r="C3224" s="372"/>
      <c r="D3224" s="371"/>
      <c r="E3224" s="373"/>
      <c r="F3224" s="371"/>
      <c r="G3224" s="372"/>
      <c r="H3224" s="372"/>
      <c r="I3224" s="372"/>
      <c r="J3224" s="372"/>
    </row>
    <row r="3225" spans="1:10" s="383" customFormat="1" ht="36" x14ac:dyDescent="0.25">
      <c r="A3225" s="377" t="s">
        <v>6433</v>
      </c>
      <c r="B3225" s="377" t="s">
        <v>775</v>
      </c>
      <c r="C3225" s="380"/>
      <c r="D3225" s="378">
        <v>1</v>
      </c>
      <c r="E3225" s="379">
        <v>214012</v>
      </c>
      <c r="F3225" s="377" t="s">
        <v>3925</v>
      </c>
      <c r="G3225" s="380" t="s">
        <v>1349</v>
      </c>
      <c r="H3225" s="381">
        <v>44706</v>
      </c>
      <c r="I3225" s="378" t="s">
        <v>6388</v>
      </c>
      <c r="J3225" s="380"/>
    </row>
    <row r="3226" spans="1:10" s="383" customFormat="1" ht="24" x14ac:dyDescent="0.2">
      <c r="A3226" s="377" t="s">
        <v>6434</v>
      </c>
      <c r="B3226" s="377" t="s">
        <v>440</v>
      </c>
      <c r="C3226" s="380"/>
      <c r="D3226" s="378">
        <v>2</v>
      </c>
      <c r="E3226" s="379">
        <v>69300</v>
      </c>
      <c r="F3226" s="377" t="s">
        <v>6435</v>
      </c>
      <c r="G3226" s="380" t="s">
        <v>1349</v>
      </c>
      <c r="H3226" s="381">
        <v>44749</v>
      </c>
      <c r="I3226" s="393">
        <v>44756</v>
      </c>
      <c r="J3226" s="429"/>
    </row>
    <row r="3227" spans="1:10" s="383" customFormat="1" ht="24" x14ac:dyDescent="0.25">
      <c r="A3227" s="377" t="s">
        <v>6436</v>
      </c>
      <c r="B3227" s="377" t="s">
        <v>440</v>
      </c>
      <c r="C3227" s="380"/>
      <c r="D3227" s="378">
        <v>3</v>
      </c>
      <c r="E3227" s="379">
        <v>100000</v>
      </c>
      <c r="F3227" s="377" t="s">
        <v>6396</v>
      </c>
      <c r="G3227" s="380" t="s">
        <v>1349</v>
      </c>
      <c r="H3227" s="381">
        <v>44749</v>
      </c>
      <c r="I3227" s="393">
        <v>44756</v>
      </c>
      <c r="J3227" s="380"/>
    </row>
    <row r="3228" spans="1:10" s="383" customFormat="1" ht="36" x14ac:dyDescent="0.25">
      <c r="A3228" s="377" t="s">
        <v>6437</v>
      </c>
      <c r="B3228" s="377" t="s">
        <v>6438</v>
      </c>
      <c r="C3228" s="380" t="s">
        <v>1433</v>
      </c>
      <c r="D3228" s="378"/>
      <c r="E3228" s="379">
        <v>164920</v>
      </c>
      <c r="F3228" s="377" t="s">
        <v>6392</v>
      </c>
      <c r="G3228" s="380" t="s">
        <v>1349</v>
      </c>
      <c r="H3228" s="381">
        <v>44749</v>
      </c>
      <c r="I3228" s="393">
        <v>44756</v>
      </c>
      <c r="J3228" s="380"/>
    </row>
    <row r="3229" spans="1:10" s="383" customFormat="1" ht="24" x14ac:dyDescent="0.25">
      <c r="A3229" s="377" t="s">
        <v>6439</v>
      </c>
      <c r="B3229" s="377" t="s">
        <v>6438</v>
      </c>
      <c r="C3229" s="380" t="s">
        <v>1433</v>
      </c>
      <c r="D3229" s="378"/>
      <c r="E3229" s="379">
        <v>62286.6</v>
      </c>
      <c r="F3229" s="377" t="s">
        <v>6440</v>
      </c>
      <c r="G3229" s="380" t="s">
        <v>1349</v>
      </c>
      <c r="H3229" s="381">
        <v>44795</v>
      </c>
      <c r="I3229" s="393">
        <v>44802</v>
      </c>
      <c r="J3229" s="380"/>
    </row>
    <row r="3230" spans="1:10" s="383" customFormat="1" ht="36" x14ac:dyDescent="0.2">
      <c r="A3230" s="377" t="s">
        <v>6441</v>
      </c>
      <c r="B3230" s="377" t="s">
        <v>6438</v>
      </c>
      <c r="C3230" s="380" t="s">
        <v>1433</v>
      </c>
      <c r="D3230" s="378"/>
      <c r="E3230" s="379">
        <v>49441.5</v>
      </c>
      <c r="F3230" s="377" t="s">
        <v>6442</v>
      </c>
      <c r="G3230" s="380" t="s">
        <v>5049</v>
      </c>
      <c r="H3230" s="381">
        <v>44796</v>
      </c>
      <c r="I3230" s="393">
        <v>44780</v>
      </c>
      <c r="J3230" s="429"/>
    </row>
    <row r="3231" spans="1:10" s="383" customFormat="1" ht="24" x14ac:dyDescent="0.25">
      <c r="A3231" s="377" t="s">
        <v>6443</v>
      </c>
      <c r="B3231" s="377" t="s">
        <v>6438</v>
      </c>
      <c r="C3231" s="380" t="s">
        <v>1433</v>
      </c>
      <c r="D3231" s="378"/>
      <c r="E3231" s="379">
        <v>28836.5</v>
      </c>
      <c r="F3231" s="428"/>
      <c r="G3231" s="461"/>
      <c r="H3231" s="461"/>
      <c r="I3231" s="463"/>
      <c r="J3231" s="380"/>
    </row>
    <row r="3232" spans="1:10" s="383" customFormat="1" ht="24" x14ac:dyDescent="0.25">
      <c r="A3232" s="377" t="s">
        <v>6444</v>
      </c>
      <c r="B3232" s="377" t="s">
        <v>6438</v>
      </c>
      <c r="C3232" s="380" t="s">
        <v>1433</v>
      </c>
      <c r="D3232" s="378"/>
      <c r="E3232" s="379">
        <v>24010.2</v>
      </c>
      <c r="F3232" s="377"/>
      <c r="G3232" s="380"/>
      <c r="H3232" s="380"/>
      <c r="I3232" s="382"/>
      <c r="J3232" s="380"/>
    </row>
    <row r="3233" spans="1:10" s="383" customFormat="1" ht="24" x14ac:dyDescent="0.25">
      <c r="A3233" s="377" t="s">
        <v>6445</v>
      </c>
      <c r="B3233" s="377" t="s">
        <v>6438</v>
      </c>
      <c r="C3233" s="380" t="s">
        <v>1433</v>
      </c>
      <c r="D3233" s="378"/>
      <c r="E3233" s="379">
        <v>26000</v>
      </c>
      <c r="F3233" s="377"/>
      <c r="G3233" s="380"/>
      <c r="H3233" s="380"/>
      <c r="I3233" s="382"/>
      <c r="J3233" s="380"/>
    </row>
    <row r="3234" spans="1:10" s="383" customFormat="1" ht="24" x14ac:dyDescent="0.25">
      <c r="A3234" s="377" t="s">
        <v>6446</v>
      </c>
      <c r="B3234" s="377" t="s">
        <v>6438</v>
      </c>
      <c r="C3234" s="380" t="s">
        <v>1433</v>
      </c>
      <c r="D3234" s="378"/>
      <c r="E3234" s="379">
        <v>24000</v>
      </c>
      <c r="F3234" s="377"/>
      <c r="G3234" s="380"/>
      <c r="H3234" s="380"/>
      <c r="I3234" s="382"/>
      <c r="J3234" s="380"/>
    </row>
    <row r="3235" spans="1:10" s="383" customFormat="1" ht="24" x14ac:dyDescent="0.25">
      <c r="A3235" s="377" t="s">
        <v>6445</v>
      </c>
      <c r="B3235" s="377" t="s">
        <v>6438</v>
      </c>
      <c r="C3235" s="380" t="s">
        <v>1433</v>
      </c>
      <c r="D3235" s="378"/>
      <c r="E3235" s="379">
        <v>36000</v>
      </c>
      <c r="F3235" s="377" t="s">
        <v>6447</v>
      </c>
      <c r="G3235" s="380"/>
      <c r="H3235" s="380"/>
      <c r="I3235" s="382"/>
      <c r="J3235" s="380"/>
    </row>
    <row r="3236" spans="1:10" s="383" customFormat="1" ht="24" x14ac:dyDescent="0.25">
      <c r="A3236" s="377" t="s">
        <v>6448</v>
      </c>
      <c r="B3236" s="377" t="s">
        <v>6438</v>
      </c>
      <c r="C3236" s="380" t="s">
        <v>1433</v>
      </c>
      <c r="D3236" s="378"/>
      <c r="E3236" s="379">
        <v>35462</v>
      </c>
      <c r="F3236" s="377" t="s">
        <v>4869</v>
      </c>
      <c r="G3236" s="380"/>
      <c r="H3236" s="380"/>
      <c r="I3236" s="382"/>
      <c r="J3236" s="380"/>
    </row>
    <row r="3237" spans="1:10" s="383" customFormat="1" ht="24" x14ac:dyDescent="0.25">
      <c r="A3237" s="377" t="s">
        <v>6444</v>
      </c>
      <c r="B3237" s="377" t="s">
        <v>6438</v>
      </c>
      <c r="C3237" s="380" t="s">
        <v>1433</v>
      </c>
      <c r="D3237" s="378"/>
      <c r="E3237" s="379">
        <v>60493.42</v>
      </c>
      <c r="F3237" s="377" t="s">
        <v>6255</v>
      </c>
      <c r="G3237" s="380"/>
      <c r="H3237" s="380"/>
      <c r="I3237" s="382"/>
      <c r="J3237" s="380"/>
    </row>
    <row r="3238" spans="1:10" s="383" customFormat="1" ht="24" x14ac:dyDescent="0.25">
      <c r="A3238" s="377" t="s">
        <v>6444</v>
      </c>
      <c r="B3238" s="377" t="s">
        <v>6438</v>
      </c>
      <c r="C3238" s="380" t="s">
        <v>1433</v>
      </c>
      <c r="D3238" s="378"/>
      <c r="E3238" s="379">
        <v>69600.77</v>
      </c>
      <c r="F3238" s="377" t="s">
        <v>6449</v>
      </c>
      <c r="G3238" s="380"/>
      <c r="H3238" s="380"/>
      <c r="I3238" s="382"/>
      <c r="J3238" s="380" t="s">
        <v>6450</v>
      </c>
    </row>
    <row r="3239" spans="1:10" s="383" customFormat="1" ht="24" x14ac:dyDescent="0.25">
      <c r="A3239" s="377" t="s">
        <v>6451</v>
      </c>
      <c r="B3239" s="377" t="s">
        <v>6438</v>
      </c>
      <c r="C3239" s="380" t="s">
        <v>1433</v>
      </c>
      <c r="D3239" s="378"/>
      <c r="E3239" s="379">
        <v>41060</v>
      </c>
      <c r="F3239" s="377" t="s">
        <v>6452</v>
      </c>
      <c r="G3239" s="380"/>
      <c r="H3239" s="380"/>
      <c r="I3239" s="382"/>
      <c r="J3239" s="380" t="s">
        <v>6450</v>
      </c>
    </row>
    <row r="3240" spans="1:10" s="383" customFormat="1" ht="24" x14ac:dyDescent="0.25">
      <c r="A3240" s="377" t="s">
        <v>1848</v>
      </c>
      <c r="B3240" s="377" t="s">
        <v>6438</v>
      </c>
      <c r="C3240" s="380" t="s">
        <v>1433</v>
      </c>
      <c r="D3240" s="378"/>
      <c r="E3240" s="379">
        <v>59868</v>
      </c>
      <c r="F3240" s="377" t="s">
        <v>6453</v>
      </c>
      <c r="G3240" s="380"/>
      <c r="H3240" s="380"/>
      <c r="I3240" s="382"/>
      <c r="J3240" s="380" t="s">
        <v>6450</v>
      </c>
    </row>
    <row r="3241" spans="1:10" s="383" customFormat="1" ht="24" x14ac:dyDescent="0.25">
      <c r="A3241" s="377" t="s">
        <v>1848</v>
      </c>
      <c r="B3241" s="377" t="s">
        <v>6438</v>
      </c>
      <c r="C3241" s="380" t="s">
        <v>1433</v>
      </c>
      <c r="D3241" s="378"/>
      <c r="E3241" s="379">
        <v>34900</v>
      </c>
      <c r="F3241" s="377" t="s">
        <v>6454</v>
      </c>
      <c r="G3241" s="380"/>
      <c r="H3241" s="380"/>
      <c r="I3241" s="382"/>
      <c r="J3241" s="380" t="s">
        <v>6450</v>
      </c>
    </row>
    <row r="3242" spans="1:10" s="383" customFormat="1" ht="13.5" x14ac:dyDescent="0.25">
      <c r="A3242" s="464" t="s">
        <v>209</v>
      </c>
      <c r="B3242" s="464"/>
      <c r="C3242" s="465"/>
      <c r="D3242" s="466"/>
      <c r="E3242" s="467"/>
      <c r="F3242" s="468"/>
      <c r="G3242" s="468"/>
      <c r="H3242" s="468"/>
      <c r="I3242" s="469"/>
      <c r="J3242" s="469"/>
    </row>
    <row r="3243" spans="1:10" s="383" customFormat="1" ht="13.5" x14ac:dyDescent="0.2">
      <c r="A3243" s="370" t="s">
        <v>270</v>
      </c>
      <c r="B3243" s="371"/>
      <c r="C3243" s="372"/>
      <c r="D3243" s="371"/>
      <c r="E3243" s="373"/>
      <c r="F3243" s="371"/>
      <c r="G3243" s="372"/>
      <c r="H3243" s="372"/>
      <c r="I3243" s="372"/>
      <c r="J3243" s="372"/>
    </row>
    <row r="3244" spans="1:10" s="383" customFormat="1" ht="24" x14ac:dyDescent="0.25">
      <c r="A3244" s="377" t="s">
        <v>4337</v>
      </c>
      <c r="B3244" s="377"/>
      <c r="C3244" s="380"/>
      <c r="D3244" s="378"/>
      <c r="E3244" s="379" t="s">
        <v>6455</v>
      </c>
      <c r="F3244" s="377" t="s">
        <v>6456</v>
      </c>
      <c r="G3244" s="380"/>
      <c r="H3244" s="380"/>
      <c r="I3244" s="382"/>
      <c r="J3244" s="380" t="s">
        <v>6450</v>
      </c>
    </row>
    <row r="3245" spans="1:10" s="383" customFormat="1" ht="36" x14ac:dyDescent="0.25">
      <c r="A3245" s="377" t="s">
        <v>4359</v>
      </c>
      <c r="B3245" s="377"/>
      <c r="C3245" s="380"/>
      <c r="D3245" s="378"/>
      <c r="E3245" s="379" t="s">
        <v>1124</v>
      </c>
      <c r="F3245" s="377" t="s">
        <v>6457</v>
      </c>
      <c r="G3245" s="380"/>
      <c r="H3245" s="380"/>
      <c r="I3245" s="382"/>
      <c r="J3245" s="380" t="s">
        <v>6450</v>
      </c>
    </row>
    <row r="3246" spans="1:10" s="383" customFormat="1" ht="48" x14ac:dyDescent="0.2">
      <c r="A3246" s="377" t="s">
        <v>4383</v>
      </c>
      <c r="B3246" s="377"/>
      <c r="C3246" s="380"/>
      <c r="D3246" s="378"/>
      <c r="E3246" s="379" t="s">
        <v>6458</v>
      </c>
      <c r="F3246" s="377" t="s">
        <v>6459</v>
      </c>
      <c r="G3246" s="380"/>
      <c r="H3246" s="380"/>
      <c r="I3246" s="382"/>
      <c r="J3246" s="429" t="s">
        <v>6450</v>
      </c>
    </row>
    <row r="3247" spans="1:10" s="383" customFormat="1" ht="36" x14ac:dyDescent="0.25">
      <c r="A3247" s="377" t="s">
        <v>4387</v>
      </c>
      <c r="B3247" s="377"/>
      <c r="C3247" s="380"/>
      <c r="D3247" s="378"/>
      <c r="E3247" s="379" t="s">
        <v>1124</v>
      </c>
      <c r="F3247" s="377" t="s">
        <v>6460</v>
      </c>
      <c r="G3247" s="380"/>
      <c r="H3247" s="380"/>
      <c r="I3247" s="382"/>
      <c r="J3247" s="380" t="s">
        <v>6450</v>
      </c>
    </row>
    <row r="3248" spans="1:10" s="383" customFormat="1" ht="24" x14ac:dyDescent="0.25">
      <c r="A3248" s="377" t="s">
        <v>4395</v>
      </c>
      <c r="B3248" s="377"/>
      <c r="C3248" s="380"/>
      <c r="D3248" s="378"/>
      <c r="E3248" s="379" t="s">
        <v>4263</v>
      </c>
      <c r="F3248" s="377" t="s">
        <v>6461</v>
      </c>
      <c r="G3248" s="380"/>
      <c r="H3248" s="380"/>
      <c r="I3248" s="382"/>
      <c r="J3248" s="380" t="s">
        <v>6450</v>
      </c>
    </row>
    <row r="3249" spans="1:10" s="383" customFormat="1" ht="24" x14ac:dyDescent="0.25">
      <c r="A3249" s="377" t="s">
        <v>4422</v>
      </c>
      <c r="B3249" s="377"/>
      <c r="C3249" s="380"/>
      <c r="D3249" s="378"/>
      <c r="E3249" s="379" t="s">
        <v>4266</v>
      </c>
      <c r="F3249" s="377"/>
      <c r="G3249" s="380"/>
      <c r="H3249" s="380"/>
      <c r="I3249" s="382"/>
      <c r="J3249" s="380" t="s">
        <v>6450</v>
      </c>
    </row>
    <row r="3250" spans="1:10" s="383" customFormat="1" ht="24" x14ac:dyDescent="0.25">
      <c r="A3250" s="377" t="s">
        <v>4438</v>
      </c>
      <c r="B3250" s="377"/>
      <c r="C3250" s="380"/>
      <c r="D3250" s="378"/>
      <c r="E3250" s="379" t="s">
        <v>1085</v>
      </c>
      <c r="F3250" s="377"/>
      <c r="G3250" s="380"/>
      <c r="H3250" s="380"/>
      <c r="I3250" s="382"/>
      <c r="J3250" s="380"/>
    </row>
    <row r="3251" spans="1:10" s="383" customFormat="1" ht="36" x14ac:dyDescent="0.25">
      <c r="A3251" s="377" t="s">
        <v>4454</v>
      </c>
      <c r="B3251" s="377"/>
      <c r="C3251" s="380"/>
      <c r="D3251" s="378"/>
      <c r="E3251" s="379" t="s">
        <v>1085</v>
      </c>
      <c r="F3251" s="377" t="s">
        <v>4339</v>
      </c>
      <c r="G3251" s="380"/>
      <c r="H3251" s="390">
        <v>44643</v>
      </c>
      <c r="I3251" s="382"/>
      <c r="J3251" s="380"/>
    </row>
    <row r="3252" spans="1:10" s="383" customFormat="1" ht="36" x14ac:dyDescent="0.25">
      <c r="A3252" s="377" t="s">
        <v>4468</v>
      </c>
      <c r="B3252" s="377"/>
      <c r="C3252" s="380"/>
      <c r="D3252" s="378"/>
      <c r="E3252" s="379" t="s">
        <v>1085</v>
      </c>
      <c r="F3252" s="377" t="s">
        <v>1121</v>
      </c>
      <c r="G3252" s="380"/>
      <c r="H3252" s="380"/>
      <c r="I3252" s="382"/>
      <c r="J3252" s="380"/>
    </row>
    <row r="3253" spans="1:10" s="383" customFormat="1" ht="24" x14ac:dyDescent="0.25">
      <c r="A3253" s="377" t="s">
        <v>4469</v>
      </c>
      <c r="B3253" s="377"/>
      <c r="C3253" s="380"/>
      <c r="D3253" s="378"/>
      <c r="E3253" s="379" t="s">
        <v>6462</v>
      </c>
      <c r="F3253" s="377" t="s">
        <v>4385</v>
      </c>
      <c r="G3253" s="380"/>
      <c r="H3253" s="390">
        <v>44657</v>
      </c>
      <c r="I3253" s="382"/>
      <c r="J3253" s="380"/>
    </row>
    <row r="3254" spans="1:10" s="383" customFormat="1" ht="36" x14ac:dyDescent="0.25">
      <c r="A3254" s="377" t="s">
        <v>4471</v>
      </c>
      <c r="B3254" s="377"/>
      <c r="C3254" s="380"/>
      <c r="D3254" s="378"/>
      <c r="E3254" s="379" t="s">
        <v>6463</v>
      </c>
      <c r="F3254" s="377" t="s">
        <v>4388</v>
      </c>
      <c r="G3254" s="380"/>
      <c r="H3254" s="390">
        <v>44659</v>
      </c>
      <c r="I3254" s="382"/>
      <c r="J3254" s="380"/>
    </row>
    <row r="3255" spans="1:10" s="383" customFormat="1" ht="36" x14ac:dyDescent="0.25">
      <c r="A3255" s="377" t="s">
        <v>272</v>
      </c>
      <c r="B3255" s="377"/>
      <c r="C3255" s="380"/>
      <c r="D3255" s="378"/>
      <c r="E3255" s="379"/>
      <c r="F3255" s="377" t="s">
        <v>4396</v>
      </c>
      <c r="G3255" s="380"/>
      <c r="H3255" s="390">
        <v>44669</v>
      </c>
      <c r="I3255" s="382"/>
      <c r="J3255" s="380"/>
    </row>
    <row r="3256" spans="1:10" s="383" customFormat="1" ht="36" x14ac:dyDescent="0.25">
      <c r="A3256" s="377" t="s">
        <v>6464</v>
      </c>
      <c r="B3256" s="377" t="s">
        <v>1212</v>
      </c>
      <c r="C3256" s="380" t="s">
        <v>776</v>
      </c>
      <c r="D3256" s="378" t="s">
        <v>776</v>
      </c>
      <c r="E3256" s="379">
        <v>23364</v>
      </c>
      <c r="F3256" s="377" t="s">
        <v>4423</v>
      </c>
      <c r="G3256" s="380"/>
      <c r="H3256" s="390">
        <v>44694</v>
      </c>
      <c r="I3256" s="382"/>
      <c r="J3256" s="380"/>
    </row>
    <row r="3257" spans="1:10" s="383" customFormat="1" ht="36" x14ac:dyDescent="0.25">
      <c r="A3257" s="377" t="s">
        <v>6465</v>
      </c>
      <c r="B3257" s="377" t="s">
        <v>1212</v>
      </c>
      <c r="C3257" s="380" t="s">
        <v>776</v>
      </c>
      <c r="D3257" s="378" t="s">
        <v>776</v>
      </c>
      <c r="E3257" s="379">
        <v>59134</v>
      </c>
      <c r="F3257" s="377" t="s">
        <v>4439</v>
      </c>
      <c r="G3257" s="380"/>
      <c r="H3257" s="390">
        <v>44712</v>
      </c>
      <c r="I3257" s="382"/>
      <c r="J3257" s="380"/>
    </row>
    <row r="3258" spans="1:10" s="383" customFormat="1" ht="36" x14ac:dyDescent="0.25">
      <c r="A3258" s="377" t="s">
        <v>2002</v>
      </c>
      <c r="B3258" s="377" t="s">
        <v>841</v>
      </c>
      <c r="C3258" s="380" t="s">
        <v>776</v>
      </c>
      <c r="D3258" s="378">
        <v>1</v>
      </c>
      <c r="E3258" s="379">
        <v>480000</v>
      </c>
      <c r="F3258" s="377" t="s">
        <v>4455</v>
      </c>
      <c r="G3258" s="380"/>
      <c r="H3258" s="390">
        <v>44734</v>
      </c>
      <c r="I3258" s="382"/>
      <c r="J3258" s="380"/>
    </row>
    <row r="3259" spans="1:10" s="383" customFormat="1" ht="24" x14ac:dyDescent="0.25">
      <c r="A3259" s="377" t="s">
        <v>6466</v>
      </c>
      <c r="B3259" s="377" t="s">
        <v>775</v>
      </c>
      <c r="C3259" s="380" t="s">
        <v>776</v>
      </c>
      <c r="D3259" s="378">
        <v>2</v>
      </c>
      <c r="E3259" s="379">
        <v>66924</v>
      </c>
      <c r="F3259" s="377" t="s">
        <v>1114</v>
      </c>
      <c r="G3259" s="380"/>
      <c r="H3259" s="390">
        <v>44746</v>
      </c>
      <c r="I3259" s="382"/>
      <c r="J3259" s="380"/>
    </row>
    <row r="3260" spans="1:10" s="383" customFormat="1" ht="13.5" x14ac:dyDescent="0.2">
      <c r="A3260" s="370" t="s">
        <v>276</v>
      </c>
      <c r="B3260" s="371"/>
      <c r="C3260" s="372"/>
      <c r="D3260" s="371"/>
      <c r="E3260" s="373"/>
      <c r="F3260" s="371"/>
      <c r="G3260" s="372"/>
      <c r="H3260" s="372"/>
      <c r="I3260" s="372"/>
      <c r="J3260" s="372"/>
    </row>
    <row r="3261" spans="1:10" s="383" customFormat="1" ht="24" x14ac:dyDescent="0.25">
      <c r="A3261" s="377" t="s">
        <v>6467</v>
      </c>
      <c r="B3261" s="377" t="s">
        <v>440</v>
      </c>
      <c r="C3261" s="380" t="s">
        <v>1405</v>
      </c>
      <c r="D3261" s="378"/>
      <c r="E3261" s="379"/>
      <c r="F3261" s="377" t="s">
        <v>4472</v>
      </c>
      <c r="G3261" s="380"/>
      <c r="H3261" s="390">
        <v>44750</v>
      </c>
      <c r="I3261" s="382"/>
      <c r="J3261" s="380"/>
    </row>
    <row r="3262" spans="1:10" s="383" customFormat="1" ht="24" x14ac:dyDescent="0.2">
      <c r="A3262" s="377" t="s">
        <v>4880</v>
      </c>
      <c r="B3262" s="377" t="s">
        <v>440</v>
      </c>
      <c r="C3262" s="380" t="s">
        <v>1405</v>
      </c>
      <c r="D3262" s="378"/>
      <c r="E3262" s="379"/>
      <c r="F3262" s="377"/>
      <c r="G3262" s="380"/>
      <c r="H3262" s="380"/>
      <c r="I3262" s="382"/>
      <c r="J3262" s="429"/>
    </row>
    <row r="3263" spans="1:10" s="383" customFormat="1" ht="24" x14ac:dyDescent="0.25">
      <c r="A3263" s="377" t="s">
        <v>6468</v>
      </c>
      <c r="B3263" s="377" t="s">
        <v>440</v>
      </c>
      <c r="C3263" s="380" t="s">
        <v>1405</v>
      </c>
      <c r="D3263" s="378"/>
      <c r="E3263" s="379"/>
      <c r="F3263" s="377"/>
      <c r="G3263" s="380"/>
      <c r="H3263" s="380"/>
      <c r="I3263" s="382"/>
      <c r="J3263" s="380"/>
    </row>
    <row r="3264" spans="1:10" s="383" customFormat="1" ht="13.5" x14ac:dyDescent="0.2">
      <c r="A3264" s="370" t="s">
        <v>279</v>
      </c>
      <c r="B3264" s="371"/>
      <c r="C3264" s="372"/>
      <c r="D3264" s="371"/>
      <c r="E3264" s="373"/>
      <c r="F3264" s="371"/>
      <c r="G3264" s="372"/>
      <c r="H3264" s="372"/>
      <c r="I3264" s="372"/>
      <c r="J3264" s="372"/>
    </row>
    <row r="3265" spans="1:10" s="383" customFormat="1" ht="13.5" x14ac:dyDescent="0.25">
      <c r="A3265" s="377" t="s">
        <v>6469</v>
      </c>
      <c r="B3265" s="377" t="s">
        <v>1800</v>
      </c>
      <c r="C3265" s="380"/>
      <c r="D3265" s="378"/>
      <c r="E3265" s="379">
        <v>35500</v>
      </c>
      <c r="F3265" s="377"/>
      <c r="G3265" s="380"/>
      <c r="H3265" s="380"/>
      <c r="I3265" s="382"/>
      <c r="J3265" s="380"/>
    </row>
    <row r="3266" spans="1:10" s="383" customFormat="1" ht="13.5" x14ac:dyDescent="0.25">
      <c r="A3266" s="377" t="s">
        <v>6470</v>
      </c>
      <c r="B3266" s="377" t="s">
        <v>1436</v>
      </c>
      <c r="C3266" s="380"/>
      <c r="D3266" s="378"/>
      <c r="E3266" s="379">
        <v>23500</v>
      </c>
      <c r="F3266" s="377"/>
      <c r="G3266" s="380"/>
      <c r="H3266" s="380"/>
      <c r="I3266" s="382"/>
      <c r="J3266" s="380"/>
    </row>
    <row r="3267" spans="1:10" s="383" customFormat="1" ht="13.5" x14ac:dyDescent="0.25">
      <c r="A3267" s="377" t="s">
        <v>6471</v>
      </c>
      <c r="B3267" s="377" t="s">
        <v>1436</v>
      </c>
      <c r="C3267" s="380"/>
      <c r="D3267" s="378"/>
      <c r="E3267" s="379">
        <v>25700</v>
      </c>
      <c r="F3267" s="377"/>
      <c r="G3267" s="380"/>
      <c r="H3267" s="380"/>
      <c r="I3267" s="382"/>
      <c r="J3267" s="380"/>
    </row>
    <row r="3268" spans="1:10" s="383" customFormat="1" ht="24" x14ac:dyDescent="0.25">
      <c r="A3268" s="377" t="s">
        <v>6472</v>
      </c>
      <c r="B3268" s="377" t="s">
        <v>1800</v>
      </c>
      <c r="C3268" s="380"/>
      <c r="D3268" s="378"/>
      <c r="E3268" s="379">
        <v>30500</v>
      </c>
      <c r="F3268" s="377"/>
      <c r="G3268" s="380"/>
      <c r="H3268" s="380"/>
      <c r="I3268" s="382"/>
      <c r="J3268" s="380"/>
    </row>
    <row r="3269" spans="1:10" s="383" customFormat="1" ht="13.5" x14ac:dyDescent="0.2">
      <c r="A3269" s="377" t="s">
        <v>6473</v>
      </c>
      <c r="B3269" s="377"/>
      <c r="C3269" s="380"/>
      <c r="D3269" s="378"/>
      <c r="E3269" s="379">
        <v>38500</v>
      </c>
      <c r="F3269" s="377"/>
      <c r="G3269" s="380"/>
      <c r="H3269" s="380"/>
      <c r="I3269" s="382"/>
      <c r="J3269" s="429"/>
    </row>
    <row r="3270" spans="1:10" s="383" customFormat="1" ht="13.5" x14ac:dyDescent="0.25">
      <c r="A3270" s="377" t="s">
        <v>6474</v>
      </c>
      <c r="B3270" s="377"/>
      <c r="C3270" s="380"/>
      <c r="D3270" s="378"/>
      <c r="E3270" s="379">
        <v>79300</v>
      </c>
      <c r="F3270" s="377"/>
      <c r="G3270" s="380"/>
      <c r="H3270" s="380"/>
      <c r="I3270" s="382"/>
      <c r="J3270" s="380"/>
    </row>
    <row r="3271" spans="1:10" s="383" customFormat="1" ht="24" x14ac:dyDescent="0.25">
      <c r="A3271" s="377" t="s">
        <v>1811</v>
      </c>
      <c r="B3271" s="377"/>
      <c r="C3271" s="380"/>
      <c r="D3271" s="378"/>
      <c r="E3271" s="379">
        <v>33500.5</v>
      </c>
      <c r="F3271" s="377"/>
      <c r="G3271" s="380"/>
      <c r="H3271" s="380"/>
      <c r="I3271" s="382"/>
      <c r="J3271" s="380"/>
    </row>
    <row r="3272" spans="1:10" s="383" customFormat="1" ht="13.5" x14ac:dyDescent="0.25">
      <c r="A3272" s="377" t="s">
        <v>6475</v>
      </c>
      <c r="B3272" s="377"/>
      <c r="C3272" s="380"/>
      <c r="D3272" s="378"/>
      <c r="E3272" s="379">
        <v>58800</v>
      </c>
      <c r="F3272" s="377"/>
      <c r="G3272" s="380"/>
      <c r="H3272" s="380">
        <v>2023</v>
      </c>
      <c r="I3272" s="382"/>
      <c r="J3272" s="380"/>
    </row>
    <row r="3273" spans="1:10" s="383" customFormat="1" ht="24" x14ac:dyDescent="0.25">
      <c r="A3273" s="377" t="s">
        <v>6476</v>
      </c>
      <c r="B3273" s="377"/>
      <c r="C3273" s="380"/>
      <c r="D3273" s="378"/>
      <c r="E3273" s="379">
        <v>79845.5</v>
      </c>
      <c r="F3273" s="377"/>
      <c r="G3273" s="380"/>
      <c r="H3273" s="380">
        <v>2023</v>
      </c>
      <c r="I3273" s="382"/>
      <c r="J3273" s="380"/>
    </row>
    <row r="3274" spans="1:10" s="383" customFormat="1" ht="13.5" x14ac:dyDescent="0.25">
      <c r="A3274" s="377" t="s">
        <v>6477</v>
      </c>
      <c r="B3274" s="377"/>
      <c r="C3274" s="380"/>
      <c r="D3274" s="378"/>
      <c r="E3274" s="379">
        <v>110300</v>
      </c>
      <c r="F3274" s="377"/>
      <c r="G3274" s="380"/>
      <c r="H3274" s="380">
        <v>2023</v>
      </c>
      <c r="I3274" s="382"/>
      <c r="J3274" s="380"/>
    </row>
    <row r="3275" spans="1:10" s="383" customFormat="1" ht="13.5" x14ac:dyDescent="0.25">
      <c r="A3275" s="377" t="s">
        <v>6478</v>
      </c>
      <c r="B3275" s="377"/>
      <c r="C3275" s="380"/>
      <c r="D3275" s="378"/>
      <c r="E3275" s="379">
        <v>95000</v>
      </c>
      <c r="F3275" s="377"/>
      <c r="G3275" s="380"/>
      <c r="H3275" s="380">
        <v>2023</v>
      </c>
      <c r="I3275" s="382"/>
      <c r="J3275" s="380"/>
    </row>
    <row r="3276" spans="1:10" s="383" customFormat="1" ht="13.5" x14ac:dyDescent="0.25">
      <c r="A3276" s="377" t="s">
        <v>6479</v>
      </c>
      <c r="B3276" s="377"/>
      <c r="C3276" s="380"/>
      <c r="D3276" s="378"/>
      <c r="E3276" s="379">
        <v>42000</v>
      </c>
      <c r="F3276" s="377"/>
      <c r="G3276" s="380"/>
      <c r="H3276" s="380">
        <v>2023</v>
      </c>
      <c r="I3276" s="382"/>
      <c r="J3276" s="380"/>
    </row>
    <row r="3277" spans="1:10" s="383" customFormat="1" ht="24" x14ac:dyDescent="0.25">
      <c r="A3277" s="377" t="s">
        <v>6480</v>
      </c>
      <c r="B3277" s="377"/>
      <c r="C3277" s="377" t="s">
        <v>4861</v>
      </c>
      <c r="D3277" s="378"/>
      <c r="E3277" s="379">
        <v>450000</v>
      </c>
      <c r="F3277" s="377"/>
      <c r="G3277" s="380"/>
      <c r="H3277" s="380">
        <v>2023</v>
      </c>
      <c r="I3277" s="382"/>
      <c r="J3277" s="380"/>
    </row>
    <row r="3278" spans="1:10" s="383" customFormat="1" ht="24" x14ac:dyDescent="0.25">
      <c r="A3278" s="377" t="s">
        <v>6481</v>
      </c>
      <c r="B3278" s="377"/>
      <c r="C3278" s="377" t="s">
        <v>4861</v>
      </c>
      <c r="D3278" s="378"/>
      <c r="E3278" s="379">
        <v>350000</v>
      </c>
      <c r="F3278" s="377"/>
      <c r="G3278" s="380"/>
      <c r="H3278" s="380">
        <v>2023</v>
      </c>
      <c r="I3278" s="382"/>
      <c r="J3278" s="380"/>
    </row>
    <row r="3279" spans="1:10" s="383" customFormat="1" ht="24" x14ac:dyDescent="0.25">
      <c r="A3279" s="377" t="s">
        <v>6482</v>
      </c>
      <c r="B3279" s="377"/>
      <c r="C3279" s="380"/>
      <c r="D3279" s="378"/>
      <c r="E3279" s="379">
        <v>30000</v>
      </c>
      <c r="F3279" s="377"/>
      <c r="G3279" s="380"/>
      <c r="H3279" s="380">
        <v>2023</v>
      </c>
      <c r="I3279" s="382"/>
      <c r="J3279" s="380"/>
    </row>
    <row r="3280" spans="1:10" s="383" customFormat="1" ht="13.5" x14ac:dyDescent="0.2">
      <c r="A3280" s="370" t="s">
        <v>280</v>
      </c>
      <c r="B3280" s="371"/>
      <c r="C3280" s="372"/>
      <c r="D3280" s="371"/>
      <c r="E3280" s="373"/>
      <c r="F3280" s="371"/>
      <c r="G3280" s="372"/>
      <c r="H3280" s="372"/>
      <c r="I3280" s="372"/>
      <c r="J3280" s="372"/>
    </row>
    <row r="3281" spans="1:10" s="383" customFormat="1" ht="13.5" x14ac:dyDescent="0.25">
      <c r="A3281" s="377" t="s">
        <v>6483</v>
      </c>
      <c r="B3281" s="377" t="s">
        <v>1436</v>
      </c>
      <c r="C3281" s="380"/>
      <c r="D3281" s="378"/>
      <c r="E3281" s="379">
        <v>30000</v>
      </c>
      <c r="F3281" s="377"/>
      <c r="G3281" s="380"/>
      <c r="H3281" s="380">
        <v>2023</v>
      </c>
      <c r="I3281" s="382"/>
      <c r="J3281" s="380"/>
    </row>
    <row r="3282" spans="1:10" s="383" customFormat="1" ht="13.5" x14ac:dyDescent="0.25">
      <c r="A3282" s="377" t="s">
        <v>6484</v>
      </c>
      <c r="B3282" s="377" t="s">
        <v>1436</v>
      </c>
      <c r="C3282" s="380"/>
      <c r="D3282" s="378"/>
      <c r="E3282" s="379">
        <v>30000</v>
      </c>
      <c r="F3282" s="377"/>
      <c r="G3282" s="380"/>
      <c r="H3282" s="380">
        <v>2023</v>
      </c>
      <c r="I3282" s="382"/>
      <c r="J3282" s="380"/>
    </row>
    <row r="3283" spans="1:10" s="383" customFormat="1" ht="13.5" x14ac:dyDescent="0.25">
      <c r="A3283" s="377" t="s">
        <v>6485</v>
      </c>
      <c r="B3283" s="377" t="s">
        <v>1436</v>
      </c>
      <c r="C3283" s="380"/>
      <c r="D3283" s="378"/>
      <c r="E3283" s="379">
        <v>30000</v>
      </c>
      <c r="F3283" s="377"/>
      <c r="G3283" s="380"/>
      <c r="H3283" s="380">
        <v>2023</v>
      </c>
      <c r="I3283" s="382"/>
      <c r="J3283" s="380"/>
    </row>
    <row r="3284" spans="1:10" s="383" customFormat="1" ht="13.5" x14ac:dyDescent="0.25">
      <c r="A3284" s="377" t="s">
        <v>6486</v>
      </c>
      <c r="B3284" s="377" t="s">
        <v>1436</v>
      </c>
      <c r="C3284" s="380"/>
      <c r="D3284" s="378"/>
      <c r="E3284" s="379">
        <v>30000</v>
      </c>
      <c r="F3284" s="377"/>
      <c r="G3284" s="380"/>
      <c r="H3284" s="380"/>
      <c r="I3284" s="382"/>
      <c r="J3284" s="380"/>
    </row>
    <row r="3285" spans="1:10" s="383" customFormat="1" ht="13.5" x14ac:dyDescent="0.25">
      <c r="A3285" s="377" t="s">
        <v>6487</v>
      </c>
      <c r="B3285" s="377" t="s">
        <v>1436</v>
      </c>
      <c r="C3285" s="380"/>
      <c r="D3285" s="378"/>
      <c r="E3285" s="379">
        <v>30000</v>
      </c>
      <c r="F3285" s="377"/>
      <c r="G3285" s="380"/>
      <c r="H3285" s="380"/>
      <c r="I3285" s="382"/>
      <c r="J3285" s="380"/>
    </row>
    <row r="3286" spans="1:10" s="383" customFormat="1" ht="13.5" x14ac:dyDescent="0.2">
      <c r="A3286" s="377" t="s">
        <v>6488</v>
      </c>
      <c r="B3286" s="377" t="s">
        <v>1436</v>
      </c>
      <c r="C3286" s="380"/>
      <c r="D3286" s="378"/>
      <c r="E3286" s="379">
        <v>30000</v>
      </c>
      <c r="F3286" s="377"/>
      <c r="G3286" s="380"/>
      <c r="H3286" s="380"/>
      <c r="I3286" s="382"/>
      <c r="J3286" s="429"/>
    </row>
    <row r="3287" spans="1:10" s="383" customFormat="1" ht="13.5" x14ac:dyDescent="0.25">
      <c r="A3287" s="377" t="s">
        <v>6489</v>
      </c>
      <c r="B3287" s="377" t="s">
        <v>1436</v>
      </c>
      <c r="C3287" s="380"/>
      <c r="D3287" s="378"/>
      <c r="E3287" s="379">
        <v>30000</v>
      </c>
      <c r="F3287" s="377"/>
      <c r="G3287" s="380"/>
      <c r="H3287" s="380"/>
      <c r="I3287" s="382"/>
      <c r="J3287" s="380"/>
    </row>
    <row r="3288" spans="1:10" s="383" customFormat="1" ht="13.5" x14ac:dyDescent="0.25">
      <c r="A3288" s="377" t="s">
        <v>6490</v>
      </c>
      <c r="B3288" s="377" t="s">
        <v>1436</v>
      </c>
      <c r="C3288" s="380"/>
      <c r="D3288" s="378"/>
      <c r="E3288" s="379">
        <v>30000</v>
      </c>
      <c r="F3288" s="377"/>
      <c r="G3288" s="380"/>
      <c r="H3288" s="380"/>
      <c r="I3288" s="382"/>
      <c r="J3288" s="380"/>
    </row>
    <row r="3289" spans="1:10" s="383" customFormat="1" ht="24" x14ac:dyDescent="0.25">
      <c r="A3289" s="377" t="s">
        <v>6491</v>
      </c>
      <c r="B3289" s="377" t="s">
        <v>1436</v>
      </c>
      <c r="C3289" s="380"/>
      <c r="D3289" s="378"/>
      <c r="E3289" s="379">
        <v>35000</v>
      </c>
      <c r="F3289" s="377"/>
      <c r="G3289" s="380"/>
      <c r="H3289" s="380"/>
      <c r="I3289" s="382"/>
      <c r="J3289" s="380"/>
    </row>
    <row r="3290" spans="1:10" s="383" customFormat="1" ht="24" x14ac:dyDescent="0.25">
      <c r="A3290" s="377" t="s">
        <v>6492</v>
      </c>
      <c r="B3290" s="377" t="s">
        <v>1436</v>
      </c>
      <c r="C3290" s="380"/>
      <c r="D3290" s="378"/>
      <c r="E3290" s="379">
        <v>20000</v>
      </c>
      <c r="F3290" s="377"/>
      <c r="G3290" s="380"/>
      <c r="H3290" s="380"/>
      <c r="I3290" s="382"/>
      <c r="J3290" s="380"/>
    </row>
    <row r="3291" spans="1:10" s="383" customFormat="1" ht="13.5" x14ac:dyDescent="0.25">
      <c r="A3291" s="377" t="s">
        <v>6493</v>
      </c>
      <c r="B3291" s="377" t="s">
        <v>1248</v>
      </c>
      <c r="C3291" s="380"/>
      <c r="D3291" s="378"/>
      <c r="E3291" s="379">
        <v>390000</v>
      </c>
      <c r="F3291" s="377"/>
      <c r="G3291" s="380"/>
      <c r="H3291" s="380"/>
      <c r="I3291" s="382"/>
      <c r="J3291" s="380"/>
    </row>
    <row r="3292" spans="1:10" s="383" customFormat="1" ht="13.5" x14ac:dyDescent="0.2">
      <c r="A3292" s="377" t="s">
        <v>6494</v>
      </c>
      <c r="B3292" s="377" t="s">
        <v>1248</v>
      </c>
      <c r="C3292" s="380"/>
      <c r="D3292" s="378"/>
      <c r="E3292" s="379">
        <v>220000</v>
      </c>
      <c r="F3292" s="377"/>
      <c r="G3292" s="380"/>
      <c r="H3292" s="380"/>
      <c r="I3292" s="382"/>
      <c r="J3292" s="429"/>
    </row>
    <row r="3293" spans="1:10" s="383" customFormat="1" ht="13.5" x14ac:dyDescent="0.25">
      <c r="A3293" s="377" t="s">
        <v>6495</v>
      </c>
      <c r="B3293" s="377" t="s">
        <v>1436</v>
      </c>
      <c r="C3293" s="380"/>
      <c r="D3293" s="378"/>
      <c r="E3293" s="379">
        <v>400000</v>
      </c>
      <c r="F3293" s="377"/>
      <c r="G3293" s="380"/>
      <c r="H3293" s="380"/>
      <c r="I3293" s="382"/>
      <c r="J3293" s="380"/>
    </row>
    <row r="3294" spans="1:10" s="383" customFormat="1" ht="13.5" x14ac:dyDescent="0.25">
      <c r="A3294" s="377" t="s">
        <v>6496</v>
      </c>
      <c r="B3294" s="377" t="s">
        <v>1248</v>
      </c>
      <c r="C3294" s="380"/>
      <c r="D3294" s="378"/>
      <c r="E3294" s="379">
        <v>250000</v>
      </c>
      <c r="F3294" s="377"/>
      <c r="G3294" s="380"/>
      <c r="H3294" s="380"/>
      <c r="I3294" s="382"/>
      <c r="J3294" s="380"/>
    </row>
    <row r="3295" spans="1:10" s="383" customFormat="1" ht="24" x14ac:dyDescent="0.25">
      <c r="A3295" s="377" t="s">
        <v>6497</v>
      </c>
      <c r="B3295" s="377" t="s">
        <v>1436</v>
      </c>
      <c r="C3295" s="380"/>
      <c r="D3295" s="378"/>
      <c r="E3295" s="379">
        <v>24000</v>
      </c>
      <c r="F3295" s="377"/>
      <c r="G3295" s="380"/>
      <c r="H3295" s="380"/>
      <c r="I3295" s="382"/>
      <c r="J3295" s="445"/>
    </row>
    <row r="3296" spans="1:10" s="383" customFormat="1" ht="13.5" x14ac:dyDescent="0.2">
      <c r="A3296" s="370" t="s">
        <v>281</v>
      </c>
      <c r="B3296" s="371"/>
      <c r="C3296" s="372"/>
      <c r="D3296" s="371"/>
      <c r="E3296" s="373"/>
      <c r="F3296" s="371"/>
      <c r="G3296" s="372"/>
      <c r="H3296" s="372"/>
      <c r="I3296" s="372"/>
      <c r="J3296" s="372"/>
    </row>
    <row r="3297" spans="1:16384" s="383" customFormat="1" ht="13.5" hidden="1" x14ac:dyDescent="0.25">
      <c r="A3297" s="377" t="s">
        <v>6498</v>
      </c>
      <c r="B3297" s="866" t="s">
        <v>449</v>
      </c>
      <c r="C3297" s="866"/>
      <c r="D3297" s="378"/>
      <c r="E3297" s="379" t="s">
        <v>6499</v>
      </c>
      <c r="F3297" s="377"/>
      <c r="G3297" s="380"/>
      <c r="H3297" s="380"/>
      <c r="I3297" s="382"/>
    </row>
    <row r="3298" spans="1:16384" s="383" customFormat="1" ht="24" x14ac:dyDescent="0.2">
      <c r="A3298" s="377" t="s">
        <v>6500</v>
      </c>
      <c r="B3298" s="377" t="s">
        <v>455</v>
      </c>
      <c r="C3298" s="380"/>
      <c r="D3298" s="378"/>
      <c r="E3298" s="379" t="s">
        <v>6501</v>
      </c>
      <c r="F3298" s="377"/>
      <c r="G3298" s="380"/>
      <c r="H3298" s="380"/>
      <c r="I3298" s="382"/>
      <c r="J3298" s="429" t="s">
        <v>6502</v>
      </c>
      <c r="K3298" s="470"/>
      <c r="L3298" s="471"/>
      <c r="M3298" s="429"/>
      <c r="N3298" s="471"/>
      <c r="O3298" s="472"/>
      <c r="P3298" s="471"/>
      <c r="Q3298" s="429"/>
      <c r="R3298" s="429"/>
      <c r="S3298" s="429"/>
      <c r="T3298" s="429"/>
      <c r="U3298" s="470"/>
      <c r="V3298" s="471"/>
      <c r="W3298" s="429"/>
      <c r="X3298" s="471"/>
      <c r="Y3298" s="472"/>
      <c r="Z3298" s="471"/>
      <c r="AA3298" s="429"/>
      <c r="AB3298" s="429"/>
      <c r="AC3298" s="429"/>
      <c r="AD3298" s="429"/>
      <c r="AE3298" s="470"/>
      <c r="AF3298" s="471"/>
      <c r="AG3298" s="372"/>
      <c r="AH3298" s="371"/>
      <c r="AI3298" s="473"/>
      <c r="AJ3298" s="371"/>
      <c r="AK3298" s="372"/>
      <c r="AL3298" s="372"/>
      <c r="AM3298" s="372"/>
      <c r="AN3298" s="372"/>
      <c r="AO3298" s="370"/>
      <c r="AP3298" s="371"/>
      <c r="AQ3298" s="372"/>
      <c r="AR3298" s="371"/>
      <c r="AS3298" s="473"/>
      <c r="AT3298" s="371"/>
      <c r="AU3298" s="372"/>
      <c r="AV3298" s="372"/>
      <c r="AW3298" s="372"/>
      <c r="AX3298" s="372"/>
      <c r="AY3298" s="370"/>
      <c r="AZ3298" s="371"/>
      <c r="BA3298" s="372"/>
      <c r="BB3298" s="371"/>
      <c r="BC3298" s="473"/>
      <c r="BD3298" s="371"/>
      <c r="BE3298" s="372"/>
      <c r="BF3298" s="372"/>
      <c r="BG3298" s="372"/>
      <c r="BH3298" s="372"/>
      <c r="BI3298" s="370"/>
      <c r="BJ3298" s="371"/>
      <c r="BK3298" s="372"/>
      <c r="BL3298" s="371"/>
      <c r="BM3298" s="473"/>
      <c r="BN3298" s="371"/>
      <c r="BO3298" s="372"/>
      <c r="BP3298" s="372"/>
      <c r="BQ3298" s="372"/>
      <c r="BR3298" s="372"/>
      <c r="BS3298" s="370"/>
      <c r="BT3298" s="371"/>
      <c r="BU3298" s="372"/>
      <c r="BV3298" s="371"/>
      <c r="BW3298" s="473"/>
      <c r="BX3298" s="371"/>
      <c r="BY3298" s="372"/>
      <c r="BZ3298" s="372"/>
      <c r="CA3298" s="372"/>
      <c r="CB3298" s="372"/>
      <c r="CC3298" s="370"/>
      <c r="CD3298" s="371"/>
      <c r="CE3298" s="372"/>
      <c r="CF3298" s="371"/>
      <c r="CG3298" s="473"/>
      <c r="CH3298" s="371"/>
      <c r="CI3298" s="372"/>
      <c r="CJ3298" s="372"/>
      <c r="CK3298" s="372"/>
      <c r="CL3298" s="372"/>
      <c r="CM3298" s="370"/>
      <c r="CN3298" s="371"/>
      <c r="CO3298" s="372"/>
      <c r="CP3298" s="371"/>
      <c r="CQ3298" s="473"/>
      <c r="CR3298" s="371"/>
      <c r="CS3298" s="372"/>
      <c r="CT3298" s="372"/>
      <c r="CU3298" s="372"/>
      <c r="CV3298" s="372"/>
      <c r="CW3298" s="370"/>
      <c r="CX3298" s="371"/>
      <c r="CY3298" s="372"/>
      <c r="CZ3298" s="371"/>
      <c r="DA3298" s="473"/>
      <c r="DB3298" s="371"/>
      <c r="DC3298" s="372"/>
      <c r="DD3298" s="372"/>
      <c r="DE3298" s="372"/>
      <c r="DF3298" s="372"/>
      <c r="DG3298" s="370"/>
      <c r="DH3298" s="371"/>
      <c r="DI3298" s="372"/>
      <c r="DJ3298" s="371"/>
      <c r="DK3298" s="473"/>
      <c r="DL3298" s="371"/>
      <c r="DM3298" s="372"/>
      <c r="DN3298" s="372"/>
      <c r="DO3298" s="372"/>
      <c r="DP3298" s="372"/>
      <c r="DQ3298" s="370"/>
      <c r="DR3298" s="371"/>
      <c r="DS3298" s="372"/>
      <c r="DT3298" s="371"/>
      <c r="DU3298" s="473"/>
      <c r="DV3298" s="371"/>
      <c r="DW3298" s="372"/>
      <c r="DX3298" s="372"/>
      <c r="DY3298" s="372"/>
      <c r="DZ3298" s="372"/>
      <c r="EA3298" s="370"/>
      <c r="EB3298" s="371"/>
      <c r="EC3298" s="372"/>
      <c r="ED3298" s="371"/>
      <c r="EE3298" s="473"/>
      <c r="EF3298" s="371"/>
      <c r="EG3298" s="372"/>
      <c r="EH3298" s="372"/>
      <c r="EI3298" s="372"/>
      <c r="EJ3298" s="372"/>
      <c r="EK3298" s="370"/>
      <c r="EL3298" s="371"/>
      <c r="EM3298" s="372"/>
      <c r="EN3298" s="371"/>
      <c r="EO3298" s="473"/>
      <c r="EP3298" s="371"/>
      <c r="EQ3298" s="372"/>
      <c r="ER3298" s="372"/>
      <c r="ES3298" s="372"/>
      <c r="ET3298" s="372"/>
      <c r="EU3298" s="370"/>
      <c r="EV3298" s="371"/>
      <c r="EW3298" s="372"/>
      <c r="EX3298" s="371"/>
      <c r="EY3298" s="473"/>
      <c r="EZ3298" s="371"/>
      <c r="FA3298" s="372"/>
      <c r="FB3298" s="372"/>
      <c r="FC3298" s="372"/>
      <c r="FD3298" s="372"/>
      <c r="FE3298" s="370"/>
      <c r="FF3298" s="371"/>
      <c r="FG3298" s="372"/>
      <c r="FH3298" s="371"/>
      <c r="FI3298" s="473"/>
      <c r="FJ3298" s="371"/>
      <c r="FK3298" s="372"/>
      <c r="FL3298" s="372"/>
      <c r="FM3298" s="372"/>
      <c r="FN3298" s="372"/>
      <c r="FO3298" s="370"/>
      <c r="FP3298" s="371"/>
      <c r="FQ3298" s="372"/>
      <c r="FR3298" s="371"/>
      <c r="FS3298" s="473"/>
      <c r="FT3298" s="371"/>
      <c r="FU3298" s="372"/>
      <c r="FV3298" s="372"/>
      <c r="FW3298" s="372"/>
      <c r="FX3298" s="372"/>
      <c r="FY3298" s="370"/>
      <c r="FZ3298" s="371"/>
      <c r="GA3298" s="372"/>
      <c r="GB3298" s="371"/>
      <c r="GC3298" s="473"/>
      <c r="GD3298" s="371"/>
      <c r="GE3298" s="372"/>
      <c r="GF3298" s="372"/>
      <c r="GG3298" s="372"/>
      <c r="GH3298" s="372"/>
      <c r="GI3298" s="370"/>
      <c r="GJ3298" s="371"/>
      <c r="GK3298" s="372"/>
      <c r="GL3298" s="371"/>
      <c r="GM3298" s="473"/>
      <c r="GN3298" s="371"/>
      <c r="GO3298" s="372"/>
      <c r="GP3298" s="372"/>
      <c r="GQ3298" s="372"/>
      <c r="GR3298" s="372"/>
      <c r="GS3298" s="370"/>
      <c r="GT3298" s="371"/>
      <c r="GU3298" s="372"/>
      <c r="GV3298" s="371"/>
      <c r="GW3298" s="473"/>
      <c r="GX3298" s="371"/>
      <c r="GY3298" s="372"/>
      <c r="GZ3298" s="372"/>
      <c r="HA3298" s="372"/>
      <c r="HB3298" s="372"/>
      <c r="HC3298" s="370"/>
      <c r="HD3298" s="371"/>
      <c r="HE3298" s="372"/>
      <c r="HF3298" s="371"/>
      <c r="HG3298" s="473"/>
      <c r="HH3298" s="371"/>
      <c r="HI3298" s="372"/>
      <c r="HJ3298" s="372"/>
      <c r="HK3298" s="372"/>
      <c r="HL3298" s="372"/>
      <c r="HM3298" s="370"/>
      <c r="HN3298" s="371"/>
      <c r="HO3298" s="372"/>
      <c r="HP3298" s="371"/>
      <c r="HQ3298" s="473"/>
      <c r="HR3298" s="371"/>
      <c r="HS3298" s="372"/>
      <c r="HT3298" s="372"/>
      <c r="HU3298" s="372"/>
      <c r="HV3298" s="372"/>
      <c r="HW3298" s="370"/>
      <c r="HX3298" s="371"/>
      <c r="HY3298" s="372"/>
      <c r="HZ3298" s="371"/>
      <c r="IA3298" s="473"/>
      <c r="IB3298" s="371"/>
      <c r="IC3298" s="372"/>
      <c r="ID3298" s="372"/>
      <c r="IE3298" s="372"/>
      <c r="IF3298" s="372"/>
      <c r="IG3298" s="370"/>
      <c r="IH3298" s="371"/>
      <c r="II3298" s="372"/>
      <c r="IJ3298" s="371"/>
      <c r="IK3298" s="473"/>
      <c r="IL3298" s="371"/>
      <c r="IM3298" s="372"/>
      <c r="IN3298" s="372"/>
      <c r="IO3298" s="372"/>
      <c r="IP3298" s="372"/>
      <c r="IQ3298" s="370"/>
      <c r="IR3298" s="371"/>
      <c r="IS3298" s="372"/>
      <c r="IT3298" s="371"/>
      <c r="IU3298" s="473"/>
      <c r="IV3298" s="371"/>
      <c r="IW3298" s="372"/>
      <c r="IX3298" s="372"/>
      <c r="IY3298" s="372"/>
      <c r="IZ3298" s="372"/>
      <c r="JA3298" s="370"/>
      <c r="JB3298" s="371"/>
      <c r="JC3298" s="372"/>
      <c r="JD3298" s="371"/>
      <c r="JE3298" s="473"/>
      <c r="JF3298" s="371"/>
      <c r="JG3298" s="372"/>
      <c r="JH3298" s="372"/>
      <c r="JI3298" s="372"/>
      <c r="JJ3298" s="372"/>
      <c r="JK3298" s="370"/>
      <c r="JL3298" s="371"/>
      <c r="JM3298" s="372"/>
      <c r="JN3298" s="371"/>
      <c r="JO3298" s="473"/>
      <c r="JP3298" s="371"/>
      <c r="JQ3298" s="372"/>
      <c r="JR3298" s="372"/>
      <c r="JS3298" s="372"/>
      <c r="JT3298" s="372"/>
      <c r="JU3298" s="370"/>
      <c r="JV3298" s="371"/>
      <c r="JW3298" s="372"/>
      <c r="JX3298" s="371"/>
      <c r="JY3298" s="473"/>
      <c r="JZ3298" s="371"/>
      <c r="KA3298" s="372"/>
      <c r="KB3298" s="372"/>
      <c r="KC3298" s="372"/>
      <c r="KD3298" s="372"/>
      <c r="KE3298" s="370"/>
      <c r="KF3298" s="371"/>
      <c r="KG3298" s="372"/>
      <c r="KH3298" s="371"/>
      <c r="KI3298" s="473"/>
      <c r="KJ3298" s="371"/>
      <c r="KK3298" s="372"/>
      <c r="KL3298" s="372"/>
      <c r="KM3298" s="372"/>
      <c r="KN3298" s="372"/>
      <c r="KO3298" s="370"/>
      <c r="KP3298" s="371"/>
      <c r="KQ3298" s="372"/>
      <c r="KR3298" s="371"/>
      <c r="KS3298" s="473"/>
      <c r="KT3298" s="371"/>
      <c r="KU3298" s="372"/>
      <c r="KV3298" s="372"/>
      <c r="KW3298" s="372"/>
      <c r="KX3298" s="372"/>
      <c r="KY3298" s="370"/>
      <c r="KZ3298" s="371"/>
      <c r="LA3298" s="372"/>
      <c r="LB3298" s="371"/>
      <c r="LC3298" s="473"/>
      <c r="LD3298" s="371"/>
      <c r="LE3298" s="372"/>
      <c r="LF3298" s="372"/>
      <c r="LG3298" s="372"/>
      <c r="LH3298" s="372"/>
      <c r="LI3298" s="370"/>
      <c r="LJ3298" s="371"/>
      <c r="LK3298" s="372"/>
      <c r="LL3298" s="371"/>
      <c r="LM3298" s="473"/>
      <c r="LN3298" s="371"/>
      <c r="LO3298" s="372"/>
      <c r="LP3298" s="372"/>
      <c r="LQ3298" s="372"/>
      <c r="LR3298" s="372"/>
      <c r="LS3298" s="370"/>
      <c r="LT3298" s="371"/>
      <c r="LU3298" s="372"/>
      <c r="LV3298" s="371"/>
      <c r="LW3298" s="473"/>
      <c r="LX3298" s="371"/>
      <c r="LY3298" s="372"/>
      <c r="LZ3298" s="372"/>
      <c r="MA3298" s="372"/>
      <c r="MB3298" s="372"/>
      <c r="MC3298" s="370"/>
      <c r="MD3298" s="371"/>
      <c r="ME3298" s="372"/>
      <c r="MF3298" s="371"/>
      <c r="MG3298" s="473"/>
      <c r="MH3298" s="371"/>
      <c r="MI3298" s="372"/>
      <c r="MJ3298" s="372"/>
      <c r="MK3298" s="372"/>
      <c r="ML3298" s="372"/>
      <c r="MM3298" s="370"/>
      <c r="MN3298" s="371"/>
      <c r="MO3298" s="372"/>
      <c r="MP3298" s="371"/>
      <c r="MQ3298" s="473"/>
      <c r="MR3298" s="371"/>
      <c r="MS3298" s="372"/>
      <c r="MT3298" s="372"/>
      <c r="MU3298" s="372"/>
      <c r="MV3298" s="372"/>
      <c r="MW3298" s="370"/>
      <c r="MX3298" s="371"/>
      <c r="MY3298" s="372"/>
      <c r="MZ3298" s="371"/>
      <c r="NA3298" s="473"/>
      <c r="NB3298" s="371"/>
      <c r="NC3298" s="372"/>
      <c r="ND3298" s="372"/>
      <c r="NE3298" s="372"/>
      <c r="NF3298" s="372"/>
      <c r="NG3298" s="370"/>
      <c r="NH3298" s="371"/>
      <c r="NI3298" s="372"/>
      <c r="NJ3298" s="371"/>
      <c r="NK3298" s="473"/>
      <c r="NL3298" s="371"/>
      <c r="NM3298" s="372"/>
      <c r="NN3298" s="372"/>
      <c r="NO3298" s="372"/>
      <c r="NP3298" s="372"/>
      <c r="NQ3298" s="370"/>
      <c r="NR3298" s="371"/>
      <c r="NS3298" s="372"/>
      <c r="NT3298" s="371"/>
      <c r="NU3298" s="473"/>
      <c r="NV3298" s="371"/>
      <c r="NW3298" s="372"/>
      <c r="NX3298" s="372"/>
      <c r="NY3298" s="372"/>
      <c r="NZ3298" s="372"/>
      <c r="OA3298" s="370"/>
      <c r="OB3298" s="371"/>
      <c r="OC3298" s="372"/>
      <c r="OD3298" s="371"/>
      <c r="OE3298" s="473"/>
      <c r="OF3298" s="371"/>
      <c r="OG3298" s="372"/>
      <c r="OH3298" s="372"/>
      <c r="OI3298" s="372"/>
      <c r="OJ3298" s="372"/>
      <c r="OK3298" s="370"/>
      <c r="OL3298" s="371"/>
      <c r="OM3298" s="372"/>
      <c r="ON3298" s="371"/>
      <c r="OO3298" s="473"/>
      <c r="OP3298" s="371"/>
      <c r="OQ3298" s="372"/>
      <c r="OR3298" s="372"/>
      <c r="OS3298" s="372"/>
      <c r="OT3298" s="372"/>
      <c r="OU3298" s="370"/>
      <c r="OV3298" s="371"/>
      <c r="OW3298" s="372"/>
      <c r="OX3298" s="371"/>
      <c r="OY3298" s="473"/>
      <c r="OZ3298" s="371"/>
      <c r="PA3298" s="372"/>
      <c r="PB3298" s="372"/>
      <c r="PC3298" s="372"/>
      <c r="PD3298" s="372"/>
      <c r="PE3298" s="370"/>
      <c r="PF3298" s="371"/>
      <c r="PG3298" s="372"/>
      <c r="PH3298" s="371"/>
      <c r="PI3298" s="473"/>
      <c r="PJ3298" s="371"/>
      <c r="PK3298" s="372"/>
      <c r="PL3298" s="372"/>
      <c r="PM3298" s="372"/>
      <c r="PN3298" s="372"/>
      <c r="PO3298" s="370"/>
      <c r="PP3298" s="371"/>
      <c r="PQ3298" s="372"/>
      <c r="PR3298" s="371"/>
      <c r="PS3298" s="473"/>
      <c r="PT3298" s="371"/>
      <c r="PU3298" s="372"/>
      <c r="PV3298" s="372"/>
      <c r="PW3298" s="372"/>
      <c r="PX3298" s="372"/>
      <c r="PY3298" s="370"/>
      <c r="PZ3298" s="371"/>
      <c r="QA3298" s="372"/>
      <c r="QB3298" s="371"/>
      <c r="QC3298" s="473"/>
      <c r="QD3298" s="371"/>
      <c r="QE3298" s="372"/>
      <c r="QF3298" s="372"/>
      <c r="QG3298" s="372"/>
      <c r="QH3298" s="372"/>
      <c r="QI3298" s="370"/>
      <c r="QJ3298" s="371"/>
      <c r="QK3298" s="372"/>
      <c r="QL3298" s="371"/>
      <c r="QM3298" s="473"/>
      <c r="QN3298" s="371"/>
      <c r="QO3298" s="372"/>
      <c r="QP3298" s="372"/>
      <c r="QQ3298" s="372"/>
      <c r="QR3298" s="372"/>
      <c r="QS3298" s="370"/>
      <c r="QT3298" s="371"/>
      <c r="QU3298" s="372"/>
      <c r="QV3298" s="371"/>
      <c r="QW3298" s="473"/>
      <c r="QX3298" s="371"/>
      <c r="QY3298" s="372"/>
      <c r="QZ3298" s="372"/>
      <c r="RA3298" s="372"/>
      <c r="RB3298" s="372"/>
      <c r="RC3298" s="370"/>
      <c r="RD3298" s="371"/>
      <c r="RE3298" s="372"/>
      <c r="RF3298" s="371"/>
      <c r="RG3298" s="473"/>
      <c r="RH3298" s="371"/>
      <c r="RI3298" s="372"/>
      <c r="RJ3298" s="372"/>
      <c r="RK3298" s="372"/>
      <c r="RL3298" s="372"/>
      <c r="RM3298" s="370"/>
      <c r="RN3298" s="371"/>
      <c r="RO3298" s="372"/>
      <c r="RP3298" s="371"/>
      <c r="RQ3298" s="473"/>
      <c r="RR3298" s="371"/>
      <c r="RS3298" s="372"/>
      <c r="RT3298" s="372"/>
      <c r="RU3298" s="372"/>
      <c r="RV3298" s="372"/>
      <c r="RW3298" s="370"/>
      <c r="RX3298" s="371"/>
      <c r="RY3298" s="372"/>
      <c r="RZ3298" s="371"/>
      <c r="SA3298" s="473"/>
      <c r="SB3298" s="371"/>
      <c r="SC3298" s="372"/>
      <c r="SD3298" s="372"/>
      <c r="SE3298" s="372"/>
      <c r="SF3298" s="372"/>
      <c r="SG3298" s="370"/>
      <c r="SH3298" s="371"/>
      <c r="SI3298" s="372"/>
      <c r="SJ3298" s="371"/>
      <c r="SK3298" s="473"/>
      <c r="SL3298" s="371"/>
      <c r="SM3298" s="372"/>
      <c r="SN3298" s="372"/>
      <c r="SO3298" s="372"/>
      <c r="SP3298" s="372"/>
      <c r="SQ3298" s="370"/>
      <c r="SR3298" s="371"/>
      <c r="SS3298" s="372"/>
      <c r="ST3298" s="371"/>
      <c r="SU3298" s="473"/>
      <c r="SV3298" s="371"/>
      <c r="SW3298" s="372"/>
      <c r="SX3298" s="372"/>
      <c r="SY3298" s="372"/>
      <c r="SZ3298" s="372"/>
      <c r="TA3298" s="370"/>
      <c r="TB3298" s="371"/>
      <c r="TC3298" s="372"/>
      <c r="TD3298" s="371"/>
      <c r="TE3298" s="473"/>
      <c r="TF3298" s="371"/>
      <c r="TG3298" s="372"/>
      <c r="TH3298" s="372"/>
      <c r="TI3298" s="372"/>
      <c r="TJ3298" s="372"/>
      <c r="TK3298" s="370"/>
      <c r="TL3298" s="371"/>
      <c r="TM3298" s="372"/>
      <c r="TN3298" s="371"/>
      <c r="TO3298" s="473"/>
      <c r="TP3298" s="371"/>
      <c r="TQ3298" s="372"/>
      <c r="TR3298" s="372"/>
      <c r="TS3298" s="372"/>
      <c r="TT3298" s="372"/>
      <c r="TU3298" s="370"/>
      <c r="TV3298" s="371"/>
      <c r="TW3298" s="372"/>
      <c r="TX3298" s="371"/>
      <c r="TY3298" s="473"/>
      <c r="TZ3298" s="371"/>
      <c r="UA3298" s="372"/>
      <c r="UB3298" s="372"/>
      <c r="UC3298" s="372"/>
      <c r="UD3298" s="372"/>
      <c r="UE3298" s="370"/>
      <c r="UF3298" s="371"/>
      <c r="UG3298" s="372"/>
      <c r="UH3298" s="371"/>
      <c r="UI3298" s="473"/>
      <c r="UJ3298" s="371"/>
      <c r="UK3298" s="372"/>
      <c r="UL3298" s="372"/>
      <c r="UM3298" s="372"/>
      <c r="UN3298" s="372"/>
      <c r="UO3298" s="370"/>
      <c r="UP3298" s="371"/>
      <c r="UQ3298" s="372"/>
      <c r="UR3298" s="371"/>
      <c r="US3298" s="473"/>
      <c r="UT3298" s="371"/>
      <c r="UU3298" s="372"/>
      <c r="UV3298" s="372"/>
      <c r="UW3298" s="372"/>
      <c r="UX3298" s="372"/>
      <c r="UY3298" s="370"/>
      <c r="UZ3298" s="371"/>
      <c r="VA3298" s="372"/>
      <c r="VB3298" s="371"/>
      <c r="VC3298" s="473"/>
      <c r="VD3298" s="371"/>
      <c r="VE3298" s="372"/>
      <c r="VF3298" s="372"/>
      <c r="VG3298" s="372"/>
      <c r="VH3298" s="372"/>
      <c r="VI3298" s="370"/>
      <c r="VJ3298" s="371"/>
      <c r="VK3298" s="372"/>
      <c r="VL3298" s="371"/>
      <c r="VM3298" s="473"/>
      <c r="VN3298" s="371"/>
      <c r="VO3298" s="372"/>
      <c r="VP3298" s="372"/>
      <c r="VQ3298" s="372"/>
      <c r="VR3298" s="372"/>
      <c r="VS3298" s="370"/>
      <c r="VT3298" s="371"/>
      <c r="VU3298" s="372"/>
      <c r="VV3298" s="371"/>
      <c r="VW3298" s="473"/>
      <c r="VX3298" s="371"/>
      <c r="VY3298" s="372"/>
      <c r="VZ3298" s="372"/>
      <c r="WA3298" s="372"/>
      <c r="WB3298" s="372"/>
      <c r="WC3298" s="370"/>
      <c r="WD3298" s="371"/>
      <c r="WE3298" s="372"/>
      <c r="WF3298" s="371"/>
      <c r="WG3298" s="473"/>
      <c r="WH3298" s="371"/>
      <c r="WI3298" s="372"/>
      <c r="WJ3298" s="372"/>
      <c r="WK3298" s="372"/>
      <c r="WL3298" s="372"/>
      <c r="WM3298" s="370"/>
      <c r="WN3298" s="371"/>
      <c r="WO3298" s="372"/>
      <c r="WP3298" s="371"/>
      <c r="WQ3298" s="473"/>
      <c r="WR3298" s="371"/>
      <c r="WS3298" s="372"/>
      <c r="WT3298" s="372"/>
      <c r="WU3298" s="372"/>
      <c r="WV3298" s="372"/>
      <c r="WW3298" s="370"/>
      <c r="WX3298" s="371"/>
      <c r="WY3298" s="372"/>
      <c r="WZ3298" s="371"/>
      <c r="XA3298" s="473"/>
      <c r="XB3298" s="371"/>
      <c r="XC3298" s="372"/>
      <c r="XD3298" s="372"/>
      <c r="XE3298" s="372"/>
      <c r="XF3298" s="372"/>
      <c r="XG3298" s="370"/>
      <c r="XH3298" s="371"/>
      <c r="XI3298" s="372"/>
      <c r="XJ3298" s="371"/>
      <c r="XK3298" s="473"/>
      <c r="XL3298" s="371"/>
      <c r="XM3298" s="372"/>
      <c r="XN3298" s="372"/>
      <c r="XO3298" s="372"/>
      <c r="XP3298" s="372"/>
      <c r="XQ3298" s="370"/>
      <c r="XR3298" s="371"/>
      <c r="XS3298" s="372"/>
      <c r="XT3298" s="371"/>
      <c r="XU3298" s="473"/>
      <c r="XV3298" s="371"/>
      <c r="XW3298" s="372"/>
      <c r="XX3298" s="372"/>
      <c r="XY3298" s="372"/>
      <c r="XZ3298" s="372"/>
      <c r="YA3298" s="370"/>
      <c r="YB3298" s="371"/>
      <c r="YC3298" s="372"/>
      <c r="YD3298" s="371"/>
      <c r="YE3298" s="473"/>
      <c r="YF3298" s="371"/>
      <c r="YG3298" s="372"/>
      <c r="YH3298" s="372"/>
      <c r="YI3298" s="372"/>
      <c r="YJ3298" s="372"/>
      <c r="YK3298" s="370"/>
      <c r="YL3298" s="371"/>
      <c r="YM3298" s="372"/>
      <c r="YN3298" s="371"/>
      <c r="YO3298" s="473"/>
      <c r="YP3298" s="371"/>
      <c r="YQ3298" s="372"/>
      <c r="YR3298" s="372"/>
      <c r="YS3298" s="372"/>
      <c r="YT3298" s="372"/>
      <c r="YU3298" s="370"/>
      <c r="YV3298" s="371"/>
      <c r="YW3298" s="372"/>
      <c r="YX3298" s="371"/>
      <c r="YY3298" s="473"/>
      <c r="YZ3298" s="371"/>
      <c r="ZA3298" s="372"/>
      <c r="ZB3298" s="372"/>
      <c r="ZC3298" s="372"/>
      <c r="ZD3298" s="372"/>
      <c r="ZE3298" s="370"/>
      <c r="ZF3298" s="371"/>
      <c r="ZG3298" s="372"/>
      <c r="ZH3298" s="371"/>
      <c r="ZI3298" s="473"/>
      <c r="ZJ3298" s="371"/>
      <c r="ZK3298" s="372"/>
      <c r="ZL3298" s="372"/>
      <c r="ZM3298" s="372"/>
      <c r="ZN3298" s="372"/>
      <c r="ZO3298" s="370"/>
      <c r="ZP3298" s="371"/>
      <c r="ZQ3298" s="372"/>
      <c r="ZR3298" s="371"/>
      <c r="ZS3298" s="473"/>
      <c r="ZT3298" s="371"/>
      <c r="ZU3298" s="372"/>
      <c r="ZV3298" s="372"/>
      <c r="ZW3298" s="372"/>
      <c r="ZX3298" s="372"/>
      <c r="ZY3298" s="370"/>
      <c r="ZZ3298" s="371"/>
      <c r="AAA3298" s="372"/>
      <c r="AAB3298" s="371"/>
      <c r="AAC3298" s="473"/>
      <c r="AAD3298" s="371"/>
      <c r="AAE3298" s="372"/>
      <c r="AAF3298" s="372"/>
      <c r="AAG3298" s="372"/>
      <c r="AAH3298" s="372"/>
      <c r="AAI3298" s="370"/>
      <c r="AAJ3298" s="371"/>
      <c r="AAK3298" s="372"/>
      <c r="AAL3298" s="371"/>
      <c r="AAM3298" s="473"/>
      <c r="AAN3298" s="371"/>
      <c r="AAO3298" s="372"/>
      <c r="AAP3298" s="372"/>
      <c r="AAQ3298" s="372"/>
      <c r="AAR3298" s="372"/>
      <c r="AAS3298" s="370"/>
      <c r="AAT3298" s="371"/>
      <c r="AAU3298" s="372"/>
      <c r="AAV3298" s="371"/>
      <c r="AAW3298" s="473"/>
      <c r="AAX3298" s="371"/>
      <c r="AAY3298" s="372"/>
      <c r="AAZ3298" s="372"/>
      <c r="ABA3298" s="372"/>
      <c r="ABB3298" s="372"/>
      <c r="ABC3298" s="370"/>
      <c r="ABD3298" s="371"/>
      <c r="ABE3298" s="372"/>
      <c r="ABF3298" s="371"/>
      <c r="ABG3298" s="473"/>
      <c r="ABH3298" s="371"/>
      <c r="ABI3298" s="372"/>
      <c r="ABJ3298" s="372"/>
      <c r="ABK3298" s="372"/>
      <c r="ABL3298" s="372"/>
      <c r="ABM3298" s="370"/>
      <c r="ABN3298" s="371"/>
      <c r="ABO3298" s="372"/>
      <c r="ABP3298" s="371"/>
      <c r="ABQ3298" s="473"/>
      <c r="ABR3298" s="371"/>
      <c r="ABS3298" s="372"/>
      <c r="ABT3298" s="372"/>
      <c r="ABU3298" s="372"/>
      <c r="ABV3298" s="372"/>
      <c r="ABW3298" s="370"/>
      <c r="ABX3298" s="371"/>
      <c r="ABY3298" s="372"/>
      <c r="ABZ3298" s="371"/>
      <c r="ACA3298" s="473"/>
      <c r="ACB3298" s="371"/>
      <c r="ACC3298" s="372"/>
      <c r="ACD3298" s="372"/>
      <c r="ACE3298" s="372"/>
      <c r="ACF3298" s="372"/>
      <c r="ACG3298" s="370"/>
      <c r="ACH3298" s="371"/>
      <c r="ACI3298" s="372"/>
      <c r="ACJ3298" s="371"/>
      <c r="ACK3298" s="473"/>
      <c r="ACL3298" s="371"/>
      <c r="ACM3298" s="372"/>
      <c r="ACN3298" s="372"/>
      <c r="ACO3298" s="372"/>
      <c r="ACP3298" s="372"/>
      <c r="ACQ3298" s="370"/>
      <c r="ACR3298" s="371"/>
      <c r="ACS3298" s="372"/>
      <c r="ACT3298" s="371"/>
      <c r="ACU3298" s="473"/>
      <c r="ACV3298" s="371"/>
      <c r="ACW3298" s="372"/>
      <c r="ACX3298" s="372"/>
      <c r="ACY3298" s="372"/>
      <c r="ACZ3298" s="372"/>
      <c r="ADA3298" s="370"/>
      <c r="ADB3298" s="371"/>
      <c r="ADC3298" s="372"/>
      <c r="ADD3298" s="371"/>
      <c r="ADE3298" s="473"/>
      <c r="ADF3298" s="371"/>
      <c r="ADG3298" s="372"/>
      <c r="ADH3298" s="372"/>
      <c r="ADI3298" s="372"/>
      <c r="ADJ3298" s="372"/>
      <c r="ADK3298" s="370"/>
      <c r="ADL3298" s="371"/>
      <c r="ADM3298" s="372"/>
      <c r="ADN3298" s="371"/>
      <c r="ADO3298" s="473"/>
      <c r="ADP3298" s="371"/>
      <c r="ADQ3298" s="372"/>
      <c r="ADR3298" s="372"/>
      <c r="ADS3298" s="372"/>
      <c r="ADT3298" s="372"/>
      <c r="ADU3298" s="370"/>
      <c r="ADV3298" s="371"/>
      <c r="ADW3298" s="372"/>
      <c r="ADX3298" s="371"/>
      <c r="ADY3298" s="473"/>
      <c r="ADZ3298" s="371"/>
      <c r="AEA3298" s="372"/>
      <c r="AEB3298" s="372"/>
      <c r="AEC3298" s="372"/>
      <c r="AED3298" s="372"/>
      <c r="AEE3298" s="370"/>
      <c r="AEF3298" s="371"/>
      <c r="AEG3298" s="372"/>
      <c r="AEH3298" s="371"/>
      <c r="AEI3298" s="473"/>
      <c r="AEJ3298" s="371"/>
      <c r="AEK3298" s="372"/>
      <c r="AEL3298" s="372"/>
      <c r="AEM3298" s="372"/>
      <c r="AEN3298" s="372"/>
      <c r="AEO3298" s="370"/>
      <c r="AEP3298" s="371"/>
      <c r="AEQ3298" s="372"/>
      <c r="AER3298" s="371"/>
      <c r="AES3298" s="473"/>
      <c r="AET3298" s="371"/>
      <c r="AEU3298" s="372"/>
      <c r="AEV3298" s="372"/>
      <c r="AEW3298" s="372"/>
      <c r="AEX3298" s="372"/>
      <c r="AEY3298" s="370"/>
      <c r="AEZ3298" s="371"/>
      <c r="AFA3298" s="372"/>
      <c r="AFB3298" s="371"/>
      <c r="AFC3298" s="473"/>
      <c r="AFD3298" s="371"/>
      <c r="AFE3298" s="372"/>
      <c r="AFF3298" s="372"/>
      <c r="AFG3298" s="372"/>
      <c r="AFH3298" s="372"/>
      <c r="AFI3298" s="370"/>
      <c r="AFJ3298" s="371"/>
      <c r="AFK3298" s="372"/>
      <c r="AFL3298" s="371"/>
      <c r="AFM3298" s="473"/>
      <c r="AFN3298" s="371"/>
      <c r="AFO3298" s="372"/>
      <c r="AFP3298" s="372"/>
      <c r="AFQ3298" s="372"/>
      <c r="AFR3298" s="372"/>
      <c r="AFS3298" s="370"/>
      <c r="AFT3298" s="371"/>
      <c r="AFU3298" s="372"/>
      <c r="AFV3298" s="371"/>
      <c r="AFW3298" s="473"/>
      <c r="AFX3298" s="371"/>
      <c r="AFY3298" s="372"/>
      <c r="AFZ3298" s="372"/>
      <c r="AGA3298" s="372"/>
      <c r="AGB3298" s="372"/>
      <c r="AGC3298" s="370"/>
      <c r="AGD3298" s="371"/>
      <c r="AGE3298" s="372"/>
      <c r="AGF3298" s="371"/>
      <c r="AGG3298" s="473"/>
      <c r="AGH3298" s="371"/>
      <c r="AGI3298" s="372"/>
      <c r="AGJ3298" s="372"/>
      <c r="AGK3298" s="372"/>
      <c r="AGL3298" s="372"/>
      <c r="AGM3298" s="370"/>
      <c r="AGN3298" s="371"/>
      <c r="AGO3298" s="372"/>
      <c r="AGP3298" s="371"/>
      <c r="AGQ3298" s="473"/>
      <c r="AGR3298" s="371"/>
      <c r="AGS3298" s="372"/>
      <c r="AGT3298" s="372"/>
      <c r="AGU3298" s="372"/>
      <c r="AGV3298" s="372"/>
      <c r="AGW3298" s="370"/>
      <c r="AGX3298" s="371"/>
      <c r="AGY3298" s="372"/>
      <c r="AGZ3298" s="371"/>
      <c r="AHA3298" s="473"/>
      <c r="AHB3298" s="371"/>
      <c r="AHC3298" s="372"/>
      <c r="AHD3298" s="372"/>
      <c r="AHE3298" s="372"/>
      <c r="AHF3298" s="372"/>
      <c r="AHG3298" s="370"/>
      <c r="AHH3298" s="371"/>
      <c r="AHI3298" s="372"/>
      <c r="AHJ3298" s="371"/>
      <c r="AHK3298" s="473"/>
      <c r="AHL3298" s="371"/>
      <c r="AHM3298" s="372"/>
      <c r="AHN3298" s="372"/>
      <c r="AHO3298" s="372"/>
      <c r="AHP3298" s="372"/>
      <c r="AHQ3298" s="370"/>
      <c r="AHR3298" s="371"/>
      <c r="AHS3298" s="372"/>
      <c r="AHT3298" s="371"/>
      <c r="AHU3298" s="473"/>
      <c r="AHV3298" s="371"/>
      <c r="AHW3298" s="372"/>
      <c r="AHX3298" s="372"/>
      <c r="AHY3298" s="372"/>
      <c r="AHZ3298" s="372"/>
      <c r="AIA3298" s="370"/>
      <c r="AIB3298" s="371"/>
      <c r="AIC3298" s="372"/>
      <c r="AID3298" s="371"/>
      <c r="AIE3298" s="473"/>
      <c r="AIF3298" s="371"/>
      <c r="AIG3298" s="372"/>
      <c r="AIH3298" s="372"/>
      <c r="AII3298" s="372"/>
      <c r="AIJ3298" s="372"/>
      <c r="AIK3298" s="370"/>
      <c r="AIL3298" s="371"/>
      <c r="AIM3298" s="372"/>
      <c r="AIN3298" s="371"/>
      <c r="AIO3298" s="473"/>
      <c r="AIP3298" s="371"/>
      <c r="AIQ3298" s="372"/>
      <c r="AIR3298" s="372"/>
      <c r="AIS3298" s="372"/>
      <c r="AIT3298" s="372"/>
      <c r="AIU3298" s="370"/>
      <c r="AIV3298" s="371"/>
      <c r="AIW3298" s="372"/>
      <c r="AIX3298" s="371"/>
      <c r="AIY3298" s="473"/>
      <c r="AIZ3298" s="371"/>
      <c r="AJA3298" s="372"/>
      <c r="AJB3298" s="372"/>
      <c r="AJC3298" s="372"/>
      <c r="AJD3298" s="372"/>
      <c r="AJE3298" s="370"/>
      <c r="AJF3298" s="371"/>
      <c r="AJG3298" s="372"/>
      <c r="AJH3298" s="371"/>
      <c r="AJI3298" s="473"/>
      <c r="AJJ3298" s="371"/>
      <c r="AJK3298" s="372"/>
      <c r="AJL3298" s="372"/>
      <c r="AJM3298" s="372"/>
      <c r="AJN3298" s="372"/>
      <c r="AJO3298" s="370"/>
      <c r="AJP3298" s="371"/>
      <c r="AJQ3298" s="372"/>
      <c r="AJR3298" s="371"/>
      <c r="AJS3298" s="473"/>
      <c r="AJT3298" s="371"/>
      <c r="AJU3298" s="372"/>
      <c r="AJV3298" s="372"/>
      <c r="AJW3298" s="372"/>
      <c r="AJX3298" s="372"/>
      <c r="AJY3298" s="370"/>
      <c r="AJZ3298" s="371"/>
      <c r="AKA3298" s="372"/>
      <c r="AKB3298" s="371"/>
      <c r="AKC3298" s="473"/>
      <c r="AKD3298" s="371"/>
      <c r="AKE3298" s="372"/>
      <c r="AKF3298" s="372"/>
      <c r="AKG3298" s="372"/>
      <c r="AKH3298" s="372"/>
      <c r="AKI3298" s="370"/>
      <c r="AKJ3298" s="371"/>
      <c r="AKK3298" s="372"/>
      <c r="AKL3298" s="371"/>
      <c r="AKM3298" s="473"/>
      <c r="AKN3298" s="371"/>
      <c r="AKO3298" s="372"/>
      <c r="AKP3298" s="372"/>
      <c r="AKQ3298" s="372"/>
      <c r="AKR3298" s="372"/>
      <c r="AKS3298" s="370"/>
      <c r="AKT3298" s="371"/>
      <c r="AKU3298" s="372"/>
      <c r="AKV3298" s="371"/>
      <c r="AKW3298" s="473"/>
      <c r="AKX3298" s="371"/>
      <c r="AKY3298" s="372"/>
      <c r="AKZ3298" s="372"/>
      <c r="ALA3298" s="372"/>
      <c r="ALB3298" s="372"/>
      <c r="ALC3298" s="370"/>
      <c r="ALD3298" s="371"/>
      <c r="ALE3298" s="372"/>
      <c r="ALF3298" s="371"/>
      <c r="ALG3298" s="473"/>
      <c r="ALH3298" s="371"/>
      <c r="ALI3298" s="372"/>
      <c r="ALJ3298" s="372"/>
      <c r="ALK3298" s="372"/>
      <c r="ALL3298" s="372"/>
      <c r="ALM3298" s="370"/>
      <c r="ALN3298" s="371"/>
      <c r="ALO3298" s="372"/>
      <c r="ALP3298" s="371"/>
      <c r="ALQ3298" s="473"/>
      <c r="ALR3298" s="371"/>
      <c r="ALS3298" s="372"/>
      <c r="ALT3298" s="372"/>
      <c r="ALU3298" s="372"/>
      <c r="ALV3298" s="372"/>
      <c r="ALW3298" s="370"/>
      <c r="ALX3298" s="371"/>
      <c r="ALY3298" s="372"/>
      <c r="ALZ3298" s="371"/>
      <c r="AMA3298" s="473"/>
      <c r="AMB3298" s="371"/>
      <c r="AMC3298" s="372"/>
      <c r="AMD3298" s="372"/>
      <c r="AME3298" s="372"/>
      <c r="AMF3298" s="372"/>
      <c r="AMG3298" s="370"/>
      <c r="AMH3298" s="371"/>
      <c r="AMI3298" s="372"/>
      <c r="AMJ3298" s="371"/>
      <c r="AMK3298" s="473"/>
      <c r="AML3298" s="371"/>
      <c r="AMM3298" s="372"/>
      <c r="AMN3298" s="372"/>
      <c r="AMO3298" s="372"/>
      <c r="AMP3298" s="372"/>
      <c r="AMQ3298" s="370"/>
      <c r="AMR3298" s="371"/>
      <c r="AMS3298" s="372"/>
      <c r="AMT3298" s="371"/>
      <c r="AMU3298" s="473"/>
      <c r="AMV3298" s="371"/>
      <c r="AMW3298" s="372"/>
      <c r="AMX3298" s="372"/>
      <c r="AMY3298" s="372"/>
      <c r="AMZ3298" s="372"/>
      <c r="ANA3298" s="370"/>
      <c r="ANB3298" s="371"/>
      <c r="ANC3298" s="372"/>
      <c r="AND3298" s="371"/>
      <c r="ANE3298" s="473"/>
      <c r="ANF3298" s="371"/>
      <c r="ANG3298" s="372"/>
      <c r="ANH3298" s="372"/>
      <c r="ANI3298" s="372"/>
      <c r="ANJ3298" s="372"/>
      <c r="ANK3298" s="370"/>
      <c r="ANL3298" s="371"/>
      <c r="ANM3298" s="372"/>
      <c r="ANN3298" s="371"/>
      <c r="ANO3298" s="473"/>
      <c r="ANP3298" s="371"/>
      <c r="ANQ3298" s="372"/>
      <c r="ANR3298" s="372"/>
      <c r="ANS3298" s="372"/>
      <c r="ANT3298" s="372"/>
      <c r="ANU3298" s="370"/>
      <c r="ANV3298" s="371"/>
      <c r="ANW3298" s="372"/>
      <c r="ANX3298" s="371"/>
      <c r="ANY3298" s="473"/>
      <c r="ANZ3298" s="371"/>
      <c r="AOA3298" s="372"/>
      <c r="AOB3298" s="372"/>
      <c r="AOC3298" s="372"/>
      <c r="AOD3298" s="372"/>
      <c r="AOE3298" s="370"/>
      <c r="AOF3298" s="371"/>
      <c r="AOG3298" s="372"/>
      <c r="AOH3298" s="371"/>
      <c r="AOI3298" s="473"/>
      <c r="AOJ3298" s="371"/>
      <c r="AOK3298" s="372"/>
      <c r="AOL3298" s="372"/>
      <c r="AOM3298" s="372"/>
      <c r="AON3298" s="372"/>
      <c r="AOO3298" s="370"/>
      <c r="AOP3298" s="371"/>
      <c r="AOQ3298" s="372"/>
      <c r="AOR3298" s="371"/>
      <c r="AOS3298" s="473"/>
      <c r="AOT3298" s="371"/>
      <c r="AOU3298" s="372"/>
      <c r="AOV3298" s="372"/>
      <c r="AOW3298" s="372"/>
      <c r="AOX3298" s="372"/>
      <c r="AOY3298" s="370"/>
      <c r="AOZ3298" s="371"/>
      <c r="APA3298" s="372"/>
      <c r="APB3298" s="371"/>
      <c r="APC3298" s="473"/>
      <c r="APD3298" s="371"/>
      <c r="APE3298" s="372"/>
      <c r="APF3298" s="372"/>
      <c r="APG3298" s="372"/>
      <c r="APH3298" s="372"/>
      <c r="API3298" s="370"/>
      <c r="APJ3298" s="371"/>
      <c r="APK3298" s="372"/>
      <c r="APL3298" s="371"/>
      <c r="APM3298" s="473"/>
      <c r="APN3298" s="371"/>
      <c r="APO3298" s="372"/>
      <c r="APP3298" s="372"/>
      <c r="APQ3298" s="372"/>
      <c r="APR3298" s="372"/>
      <c r="APS3298" s="370"/>
      <c r="APT3298" s="371"/>
      <c r="APU3298" s="372"/>
      <c r="APV3298" s="371"/>
      <c r="APW3298" s="473"/>
      <c r="APX3298" s="371"/>
      <c r="APY3298" s="372"/>
      <c r="APZ3298" s="372"/>
      <c r="AQA3298" s="372"/>
      <c r="AQB3298" s="372"/>
      <c r="AQC3298" s="370"/>
      <c r="AQD3298" s="371"/>
      <c r="AQE3298" s="372"/>
      <c r="AQF3298" s="371"/>
      <c r="AQG3298" s="473"/>
      <c r="AQH3298" s="371"/>
      <c r="AQI3298" s="372"/>
      <c r="AQJ3298" s="372"/>
      <c r="AQK3298" s="372"/>
      <c r="AQL3298" s="372"/>
      <c r="AQM3298" s="370"/>
      <c r="AQN3298" s="371"/>
      <c r="AQO3298" s="372"/>
      <c r="AQP3298" s="371"/>
      <c r="AQQ3298" s="473"/>
      <c r="AQR3298" s="371"/>
      <c r="AQS3298" s="372"/>
      <c r="AQT3298" s="372"/>
      <c r="AQU3298" s="372"/>
      <c r="AQV3298" s="372"/>
      <c r="AQW3298" s="370"/>
      <c r="AQX3298" s="371"/>
      <c r="AQY3298" s="372"/>
      <c r="AQZ3298" s="371"/>
      <c r="ARA3298" s="473"/>
      <c r="ARB3298" s="371"/>
      <c r="ARC3298" s="372"/>
      <c r="ARD3298" s="372"/>
      <c r="ARE3298" s="372"/>
      <c r="ARF3298" s="372"/>
      <c r="ARG3298" s="370"/>
      <c r="ARH3298" s="371"/>
      <c r="ARI3298" s="372"/>
      <c r="ARJ3298" s="371"/>
      <c r="ARK3298" s="473"/>
      <c r="ARL3298" s="371"/>
      <c r="ARM3298" s="372"/>
      <c r="ARN3298" s="372"/>
      <c r="ARO3298" s="372"/>
      <c r="ARP3298" s="372"/>
      <c r="ARQ3298" s="370"/>
      <c r="ARR3298" s="371"/>
      <c r="ARS3298" s="372"/>
      <c r="ART3298" s="371"/>
      <c r="ARU3298" s="473"/>
      <c r="ARV3298" s="371"/>
      <c r="ARW3298" s="372"/>
      <c r="ARX3298" s="372"/>
      <c r="ARY3298" s="372"/>
      <c r="ARZ3298" s="372"/>
      <c r="ASA3298" s="370"/>
      <c r="ASB3298" s="371"/>
      <c r="ASC3298" s="372"/>
      <c r="ASD3298" s="371"/>
      <c r="ASE3298" s="473"/>
      <c r="ASF3298" s="371"/>
      <c r="ASG3298" s="372"/>
      <c r="ASH3298" s="372"/>
      <c r="ASI3298" s="372"/>
      <c r="ASJ3298" s="372"/>
      <c r="ASK3298" s="370"/>
      <c r="ASL3298" s="371"/>
      <c r="ASM3298" s="372"/>
      <c r="ASN3298" s="371"/>
      <c r="ASO3298" s="473"/>
      <c r="ASP3298" s="371"/>
      <c r="ASQ3298" s="372"/>
      <c r="ASR3298" s="372"/>
      <c r="ASS3298" s="372"/>
      <c r="AST3298" s="372"/>
      <c r="ASU3298" s="370"/>
      <c r="ASV3298" s="371"/>
      <c r="ASW3298" s="372"/>
      <c r="ASX3298" s="371"/>
      <c r="ASY3298" s="473"/>
      <c r="ASZ3298" s="371"/>
      <c r="ATA3298" s="372"/>
      <c r="ATB3298" s="372"/>
      <c r="ATC3298" s="372"/>
      <c r="ATD3298" s="372"/>
      <c r="ATE3298" s="370"/>
      <c r="ATF3298" s="371"/>
      <c r="ATG3298" s="372"/>
      <c r="ATH3298" s="371"/>
      <c r="ATI3298" s="473"/>
      <c r="ATJ3298" s="371"/>
      <c r="ATK3298" s="372"/>
      <c r="ATL3298" s="372"/>
      <c r="ATM3298" s="372"/>
      <c r="ATN3298" s="372"/>
      <c r="ATO3298" s="370"/>
      <c r="ATP3298" s="371"/>
      <c r="ATQ3298" s="372"/>
      <c r="ATR3298" s="371"/>
      <c r="ATS3298" s="473"/>
      <c r="ATT3298" s="371"/>
      <c r="ATU3298" s="372"/>
      <c r="ATV3298" s="372"/>
      <c r="ATW3298" s="372"/>
      <c r="ATX3298" s="372"/>
      <c r="ATY3298" s="370"/>
      <c r="ATZ3298" s="371"/>
      <c r="AUA3298" s="372"/>
      <c r="AUB3298" s="371"/>
      <c r="AUC3298" s="473"/>
      <c r="AUD3298" s="371"/>
      <c r="AUE3298" s="372"/>
      <c r="AUF3298" s="372"/>
      <c r="AUG3298" s="372"/>
      <c r="AUH3298" s="372"/>
      <c r="AUI3298" s="370"/>
      <c r="AUJ3298" s="371"/>
      <c r="AUK3298" s="372"/>
      <c r="AUL3298" s="371"/>
      <c r="AUM3298" s="473"/>
      <c r="AUN3298" s="371"/>
      <c r="AUO3298" s="372"/>
      <c r="AUP3298" s="372"/>
      <c r="AUQ3298" s="372"/>
      <c r="AUR3298" s="372"/>
      <c r="AUS3298" s="370"/>
      <c r="AUT3298" s="371"/>
      <c r="AUU3298" s="372"/>
      <c r="AUV3298" s="371"/>
      <c r="AUW3298" s="473"/>
      <c r="AUX3298" s="371"/>
      <c r="AUY3298" s="372"/>
      <c r="AUZ3298" s="372"/>
      <c r="AVA3298" s="372"/>
      <c r="AVB3298" s="372"/>
      <c r="AVC3298" s="370"/>
      <c r="AVD3298" s="371"/>
      <c r="AVE3298" s="372"/>
      <c r="AVF3298" s="371"/>
      <c r="AVG3298" s="473"/>
      <c r="AVH3298" s="371"/>
      <c r="AVI3298" s="372"/>
      <c r="AVJ3298" s="372"/>
      <c r="AVK3298" s="372"/>
      <c r="AVL3298" s="372"/>
      <c r="AVM3298" s="370"/>
      <c r="AVN3298" s="371"/>
      <c r="AVO3298" s="372"/>
      <c r="AVP3298" s="371"/>
      <c r="AVQ3298" s="473"/>
      <c r="AVR3298" s="371"/>
      <c r="AVS3298" s="372"/>
      <c r="AVT3298" s="372"/>
      <c r="AVU3298" s="372"/>
      <c r="AVV3298" s="372"/>
      <c r="AVW3298" s="370"/>
      <c r="AVX3298" s="371"/>
      <c r="AVY3298" s="372"/>
      <c r="AVZ3298" s="371"/>
      <c r="AWA3298" s="473"/>
      <c r="AWB3298" s="371"/>
      <c r="AWC3298" s="372"/>
      <c r="AWD3298" s="372"/>
      <c r="AWE3298" s="372"/>
      <c r="AWF3298" s="372"/>
      <c r="AWG3298" s="370"/>
      <c r="AWH3298" s="371"/>
      <c r="AWI3298" s="372"/>
      <c r="AWJ3298" s="371"/>
      <c r="AWK3298" s="473"/>
      <c r="AWL3298" s="371"/>
      <c r="AWM3298" s="372"/>
      <c r="AWN3298" s="372"/>
      <c r="AWO3298" s="372"/>
      <c r="AWP3298" s="372"/>
      <c r="AWQ3298" s="370"/>
      <c r="AWR3298" s="371"/>
      <c r="AWS3298" s="372"/>
      <c r="AWT3298" s="371"/>
      <c r="AWU3298" s="473"/>
      <c r="AWV3298" s="371"/>
      <c r="AWW3298" s="372"/>
      <c r="AWX3298" s="372"/>
      <c r="AWY3298" s="372"/>
      <c r="AWZ3298" s="372"/>
      <c r="AXA3298" s="370"/>
      <c r="AXB3298" s="371"/>
      <c r="AXC3298" s="372"/>
      <c r="AXD3298" s="371"/>
      <c r="AXE3298" s="473"/>
      <c r="AXF3298" s="371"/>
      <c r="AXG3298" s="372"/>
      <c r="AXH3298" s="372"/>
      <c r="AXI3298" s="372"/>
      <c r="AXJ3298" s="372"/>
      <c r="AXK3298" s="370"/>
      <c r="AXL3298" s="371"/>
      <c r="AXM3298" s="372"/>
      <c r="AXN3298" s="371"/>
      <c r="AXO3298" s="473"/>
      <c r="AXP3298" s="371"/>
      <c r="AXQ3298" s="372"/>
      <c r="AXR3298" s="372"/>
      <c r="AXS3298" s="372"/>
      <c r="AXT3298" s="372"/>
      <c r="AXU3298" s="370"/>
      <c r="AXV3298" s="371"/>
      <c r="AXW3298" s="372"/>
      <c r="AXX3298" s="371"/>
      <c r="AXY3298" s="473"/>
      <c r="AXZ3298" s="371"/>
      <c r="AYA3298" s="372"/>
      <c r="AYB3298" s="372"/>
      <c r="AYC3298" s="372"/>
      <c r="AYD3298" s="372"/>
      <c r="AYE3298" s="370"/>
      <c r="AYF3298" s="371"/>
      <c r="AYG3298" s="372"/>
      <c r="AYH3298" s="371"/>
      <c r="AYI3298" s="473"/>
      <c r="AYJ3298" s="371"/>
      <c r="AYK3298" s="372"/>
      <c r="AYL3298" s="372"/>
      <c r="AYM3298" s="372"/>
      <c r="AYN3298" s="372"/>
      <c r="AYO3298" s="370"/>
      <c r="AYP3298" s="371"/>
      <c r="AYQ3298" s="372"/>
      <c r="AYR3298" s="371"/>
      <c r="AYS3298" s="473"/>
      <c r="AYT3298" s="371"/>
      <c r="AYU3298" s="372"/>
      <c r="AYV3298" s="372"/>
      <c r="AYW3298" s="372"/>
      <c r="AYX3298" s="372"/>
      <c r="AYY3298" s="370"/>
      <c r="AYZ3298" s="371"/>
      <c r="AZA3298" s="372"/>
      <c r="AZB3298" s="371"/>
      <c r="AZC3298" s="473"/>
      <c r="AZD3298" s="371"/>
      <c r="AZE3298" s="372"/>
      <c r="AZF3298" s="372"/>
      <c r="AZG3298" s="372"/>
      <c r="AZH3298" s="372"/>
      <c r="AZI3298" s="370"/>
      <c r="AZJ3298" s="371"/>
      <c r="AZK3298" s="372"/>
      <c r="AZL3298" s="371"/>
      <c r="AZM3298" s="473"/>
      <c r="AZN3298" s="371"/>
      <c r="AZO3298" s="372"/>
      <c r="AZP3298" s="372"/>
      <c r="AZQ3298" s="372"/>
      <c r="AZR3298" s="372"/>
      <c r="AZS3298" s="370"/>
      <c r="AZT3298" s="371"/>
      <c r="AZU3298" s="372"/>
      <c r="AZV3298" s="371"/>
      <c r="AZW3298" s="473"/>
      <c r="AZX3298" s="371"/>
      <c r="AZY3298" s="372"/>
      <c r="AZZ3298" s="372"/>
      <c r="BAA3298" s="372"/>
      <c r="BAB3298" s="372"/>
      <c r="BAC3298" s="370"/>
      <c r="BAD3298" s="371"/>
      <c r="BAE3298" s="372"/>
      <c r="BAF3298" s="371"/>
      <c r="BAG3298" s="473"/>
      <c r="BAH3298" s="371"/>
      <c r="BAI3298" s="372"/>
      <c r="BAJ3298" s="372"/>
      <c r="BAK3298" s="372"/>
      <c r="BAL3298" s="372"/>
      <c r="BAM3298" s="370"/>
      <c r="BAN3298" s="371"/>
      <c r="BAO3298" s="372"/>
      <c r="BAP3298" s="371"/>
      <c r="BAQ3298" s="473"/>
      <c r="BAR3298" s="371"/>
      <c r="BAS3298" s="372"/>
      <c r="BAT3298" s="372"/>
      <c r="BAU3298" s="372"/>
      <c r="BAV3298" s="372"/>
      <c r="BAW3298" s="370"/>
      <c r="BAX3298" s="371"/>
      <c r="BAY3298" s="372"/>
      <c r="BAZ3298" s="371"/>
      <c r="BBA3298" s="473"/>
      <c r="BBB3298" s="371"/>
      <c r="BBC3298" s="372"/>
      <c r="BBD3298" s="372"/>
      <c r="BBE3298" s="372"/>
      <c r="BBF3298" s="372"/>
      <c r="BBG3298" s="370"/>
      <c r="BBH3298" s="371"/>
      <c r="BBI3298" s="372"/>
      <c r="BBJ3298" s="371"/>
      <c r="BBK3298" s="473"/>
      <c r="BBL3298" s="371"/>
      <c r="BBM3298" s="372"/>
      <c r="BBN3298" s="372"/>
      <c r="BBO3298" s="372"/>
      <c r="BBP3298" s="372"/>
      <c r="BBQ3298" s="370"/>
      <c r="BBR3298" s="371"/>
      <c r="BBS3298" s="372"/>
      <c r="BBT3298" s="371"/>
      <c r="BBU3298" s="473"/>
      <c r="BBV3298" s="371"/>
      <c r="BBW3298" s="372"/>
      <c r="BBX3298" s="372"/>
      <c r="BBY3298" s="372"/>
      <c r="BBZ3298" s="372"/>
      <c r="BCA3298" s="370"/>
      <c r="BCB3298" s="371"/>
      <c r="BCC3298" s="372"/>
      <c r="BCD3298" s="371"/>
      <c r="BCE3298" s="473"/>
      <c r="BCF3298" s="371"/>
      <c r="BCG3298" s="372"/>
      <c r="BCH3298" s="372"/>
      <c r="BCI3298" s="372"/>
      <c r="BCJ3298" s="372"/>
      <c r="BCK3298" s="370"/>
      <c r="BCL3298" s="371"/>
      <c r="BCM3298" s="372"/>
      <c r="BCN3298" s="371"/>
      <c r="BCO3298" s="473"/>
      <c r="BCP3298" s="371"/>
      <c r="BCQ3298" s="372"/>
      <c r="BCR3298" s="372"/>
      <c r="BCS3298" s="372"/>
      <c r="BCT3298" s="372"/>
      <c r="BCU3298" s="370"/>
      <c r="BCV3298" s="371"/>
      <c r="BCW3298" s="372"/>
      <c r="BCX3298" s="371"/>
      <c r="BCY3298" s="473"/>
      <c r="BCZ3298" s="371"/>
      <c r="BDA3298" s="372"/>
      <c r="BDB3298" s="372"/>
      <c r="BDC3298" s="372"/>
      <c r="BDD3298" s="372"/>
      <c r="BDE3298" s="370"/>
      <c r="BDF3298" s="371"/>
      <c r="BDG3298" s="372"/>
      <c r="BDH3298" s="371"/>
      <c r="BDI3298" s="473"/>
      <c r="BDJ3298" s="371"/>
      <c r="BDK3298" s="372"/>
      <c r="BDL3298" s="372"/>
      <c r="BDM3298" s="372"/>
      <c r="BDN3298" s="372"/>
      <c r="BDO3298" s="370"/>
      <c r="BDP3298" s="371"/>
      <c r="BDQ3298" s="372"/>
      <c r="BDR3298" s="371"/>
      <c r="BDS3298" s="473"/>
      <c r="BDT3298" s="371"/>
      <c r="BDU3298" s="372"/>
      <c r="BDV3298" s="372"/>
      <c r="BDW3298" s="372"/>
      <c r="BDX3298" s="372"/>
      <c r="BDY3298" s="370"/>
      <c r="BDZ3298" s="371"/>
      <c r="BEA3298" s="372"/>
      <c r="BEB3298" s="371"/>
      <c r="BEC3298" s="473"/>
      <c r="BED3298" s="371"/>
      <c r="BEE3298" s="372"/>
      <c r="BEF3298" s="372"/>
      <c r="BEG3298" s="372"/>
      <c r="BEH3298" s="372"/>
      <c r="BEI3298" s="370"/>
      <c r="BEJ3298" s="371"/>
      <c r="BEK3298" s="372"/>
      <c r="BEL3298" s="371"/>
      <c r="BEM3298" s="473"/>
      <c r="BEN3298" s="371"/>
      <c r="BEO3298" s="372"/>
      <c r="BEP3298" s="372"/>
      <c r="BEQ3298" s="372"/>
      <c r="BER3298" s="372"/>
      <c r="BES3298" s="370"/>
      <c r="BET3298" s="371"/>
      <c r="BEU3298" s="372"/>
      <c r="BEV3298" s="371"/>
      <c r="BEW3298" s="473"/>
      <c r="BEX3298" s="371"/>
      <c r="BEY3298" s="372"/>
      <c r="BEZ3298" s="372"/>
      <c r="BFA3298" s="372"/>
      <c r="BFB3298" s="372"/>
      <c r="BFC3298" s="370"/>
      <c r="BFD3298" s="371"/>
      <c r="BFE3298" s="372"/>
      <c r="BFF3298" s="371"/>
      <c r="BFG3298" s="473"/>
      <c r="BFH3298" s="371"/>
      <c r="BFI3298" s="372"/>
      <c r="BFJ3298" s="372"/>
      <c r="BFK3298" s="372"/>
      <c r="BFL3298" s="372"/>
      <c r="BFM3298" s="370"/>
      <c r="BFN3298" s="371"/>
      <c r="BFO3298" s="372"/>
      <c r="BFP3298" s="371"/>
      <c r="BFQ3298" s="473"/>
      <c r="BFR3298" s="371"/>
      <c r="BFS3298" s="372"/>
      <c r="BFT3298" s="372"/>
      <c r="BFU3298" s="372"/>
      <c r="BFV3298" s="372"/>
      <c r="BFW3298" s="370"/>
      <c r="BFX3298" s="371"/>
      <c r="BFY3298" s="372"/>
      <c r="BFZ3298" s="371"/>
      <c r="BGA3298" s="473"/>
      <c r="BGB3298" s="371"/>
      <c r="BGC3298" s="372"/>
      <c r="BGD3298" s="372"/>
      <c r="BGE3298" s="372"/>
      <c r="BGF3298" s="372"/>
      <c r="BGG3298" s="370"/>
      <c r="BGH3298" s="371"/>
      <c r="BGI3298" s="372"/>
      <c r="BGJ3298" s="371"/>
      <c r="BGK3298" s="473"/>
      <c r="BGL3298" s="371"/>
      <c r="BGM3298" s="372"/>
      <c r="BGN3298" s="372"/>
      <c r="BGO3298" s="372"/>
      <c r="BGP3298" s="372"/>
      <c r="BGQ3298" s="370"/>
      <c r="BGR3298" s="371"/>
      <c r="BGS3298" s="372"/>
      <c r="BGT3298" s="371"/>
      <c r="BGU3298" s="473"/>
      <c r="BGV3298" s="371"/>
      <c r="BGW3298" s="372"/>
      <c r="BGX3298" s="372"/>
      <c r="BGY3298" s="372"/>
      <c r="BGZ3298" s="372"/>
      <c r="BHA3298" s="370"/>
      <c r="BHB3298" s="371"/>
      <c r="BHC3298" s="372"/>
      <c r="BHD3298" s="371"/>
      <c r="BHE3298" s="473"/>
      <c r="BHF3298" s="371"/>
      <c r="BHG3298" s="372"/>
      <c r="BHH3298" s="372"/>
      <c r="BHI3298" s="372"/>
      <c r="BHJ3298" s="372"/>
      <c r="BHK3298" s="370"/>
      <c r="BHL3298" s="371"/>
      <c r="BHM3298" s="372"/>
      <c r="BHN3298" s="371"/>
      <c r="BHO3298" s="473"/>
      <c r="BHP3298" s="371"/>
      <c r="BHQ3298" s="372"/>
      <c r="BHR3298" s="372"/>
      <c r="BHS3298" s="372"/>
      <c r="BHT3298" s="372"/>
      <c r="BHU3298" s="370"/>
      <c r="BHV3298" s="371"/>
      <c r="BHW3298" s="372"/>
      <c r="BHX3298" s="371"/>
      <c r="BHY3298" s="473"/>
      <c r="BHZ3298" s="371"/>
      <c r="BIA3298" s="372"/>
      <c r="BIB3298" s="372"/>
      <c r="BIC3298" s="372"/>
      <c r="BID3298" s="372"/>
      <c r="BIE3298" s="370"/>
      <c r="BIF3298" s="371"/>
      <c r="BIG3298" s="372"/>
      <c r="BIH3298" s="371"/>
      <c r="BII3298" s="473"/>
      <c r="BIJ3298" s="371"/>
      <c r="BIK3298" s="372"/>
      <c r="BIL3298" s="372"/>
      <c r="BIM3298" s="372"/>
      <c r="BIN3298" s="372"/>
      <c r="BIO3298" s="370"/>
      <c r="BIP3298" s="371"/>
      <c r="BIQ3298" s="372"/>
      <c r="BIR3298" s="371"/>
      <c r="BIS3298" s="473"/>
      <c r="BIT3298" s="371"/>
      <c r="BIU3298" s="372"/>
      <c r="BIV3298" s="372"/>
      <c r="BIW3298" s="372"/>
      <c r="BIX3298" s="372"/>
      <c r="BIY3298" s="370"/>
      <c r="BIZ3298" s="371"/>
      <c r="BJA3298" s="372"/>
      <c r="BJB3298" s="371"/>
      <c r="BJC3298" s="473"/>
      <c r="BJD3298" s="371"/>
      <c r="BJE3298" s="372"/>
      <c r="BJF3298" s="372"/>
      <c r="BJG3298" s="372"/>
      <c r="BJH3298" s="372"/>
      <c r="BJI3298" s="370"/>
      <c r="BJJ3298" s="371"/>
      <c r="BJK3298" s="372"/>
      <c r="BJL3298" s="371"/>
      <c r="BJM3298" s="473"/>
      <c r="BJN3298" s="371"/>
      <c r="BJO3298" s="372"/>
      <c r="BJP3298" s="372"/>
      <c r="BJQ3298" s="372"/>
      <c r="BJR3298" s="372"/>
      <c r="BJS3298" s="370"/>
      <c r="BJT3298" s="371"/>
      <c r="BJU3298" s="372"/>
      <c r="BJV3298" s="371"/>
      <c r="BJW3298" s="473"/>
      <c r="BJX3298" s="371"/>
      <c r="BJY3298" s="372"/>
      <c r="BJZ3298" s="372"/>
      <c r="BKA3298" s="372"/>
      <c r="BKB3298" s="372"/>
      <c r="BKC3298" s="370"/>
      <c r="BKD3298" s="371"/>
      <c r="BKE3298" s="372"/>
      <c r="BKF3298" s="371"/>
      <c r="BKG3298" s="473"/>
      <c r="BKH3298" s="371"/>
      <c r="BKI3298" s="372"/>
      <c r="BKJ3298" s="372"/>
      <c r="BKK3298" s="372"/>
      <c r="BKL3298" s="372"/>
      <c r="BKM3298" s="370"/>
      <c r="BKN3298" s="371"/>
      <c r="BKO3298" s="372"/>
      <c r="BKP3298" s="371"/>
      <c r="BKQ3298" s="473"/>
      <c r="BKR3298" s="371"/>
      <c r="BKS3298" s="372"/>
      <c r="BKT3298" s="372"/>
      <c r="BKU3298" s="372"/>
      <c r="BKV3298" s="372"/>
      <c r="BKW3298" s="370"/>
      <c r="BKX3298" s="371"/>
      <c r="BKY3298" s="372"/>
      <c r="BKZ3298" s="371"/>
      <c r="BLA3298" s="473"/>
      <c r="BLB3298" s="371"/>
      <c r="BLC3298" s="372"/>
      <c r="BLD3298" s="372"/>
      <c r="BLE3298" s="372"/>
      <c r="BLF3298" s="372"/>
      <c r="BLG3298" s="370"/>
      <c r="BLH3298" s="371"/>
      <c r="BLI3298" s="372"/>
      <c r="BLJ3298" s="371"/>
      <c r="BLK3298" s="473"/>
      <c r="BLL3298" s="371"/>
      <c r="BLM3298" s="372"/>
      <c r="BLN3298" s="372"/>
      <c r="BLO3298" s="372"/>
      <c r="BLP3298" s="372"/>
      <c r="BLQ3298" s="370"/>
      <c r="BLR3298" s="371"/>
      <c r="BLS3298" s="372"/>
      <c r="BLT3298" s="371"/>
      <c r="BLU3298" s="473"/>
      <c r="BLV3298" s="371"/>
      <c r="BLW3298" s="372"/>
      <c r="BLX3298" s="372"/>
      <c r="BLY3298" s="372"/>
      <c r="BLZ3298" s="372"/>
      <c r="BMA3298" s="370"/>
      <c r="BMB3298" s="371"/>
      <c r="BMC3298" s="372"/>
      <c r="BMD3298" s="371"/>
      <c r="BME3298" s="473"/>
      <c r="BMF3298" s="371"/>
      <c r="BMG3298" s="372"/>
      <c r="BMH3298" s="372"/>
      <c r="BMI3298" s="372"/>
      <c r="BMJ3298" s="372"/>
      <c r="BMK3298" s="370"/>
      <c r="BML3298" s="371"/>
      <c r="BMM3298" s="372"/>
      <c r="BMN3298" s="371"/>
      <c r="BMO3298" s="473"/>
      <c r="BMP3298" s="371"/>
      <c r="BMQ3298" s="372"/>
      <c r="BMR3298" s="372"/>
      <c r="BMS3298" s="372"/>
      <c r="BMT3298" s="372"/>
      <c r="BMU3298" s="370"/>
      <c r="BMV3298" s="371"/>
      <c r="BMW3298" s="372"/>
      <c r="BMX3298" s="371"/>
      <c r="BMY3298" s="473"/>
      <c r="BMZ3298" s="371"/>
      <c r="BNA3298" s="372"/>
      <c r="BNB3298" s="372"/>
      <c r="BNC3298" s="372"/>
      <c r="BND3298" s="372"/>
      <c r="BNE3298" s="370"/>
      <c r="BNF3298" s="371"/>
      <c r="BNG3298" s="372"/>
      <c r="BNH3298" s="371"/>
      <c r="BNI3298" s="473"/>
      <c r="BNJ3298" s="371"/>
      <c r="BNK3298" s="372"/>
      <c r="BNL3298" s="372"/>
      <c r="BNM3298" s="372"/>
      <c r="BNN3298" s="372"/>
      <c r="BNO3298" s="370"/>
      <c r="BNP3298" s="371"/>
      <c r="BNQ3298" s="372"/>
      <c r="BNR3298" s="371"/>
      <c r="BNS3298" s="473"/>
      <c r="BNT3298" s="371"/>
      <c r="BNU3298" s="372"/>
      <c r="BNV3298" s="372"/>
      <c r="BNW3298" s="372"/>
      <c r="BNX3298" s="372"/>
      <c r="BNY3298" s="370"/>
      <c r="BNZ3298" s="371"/>
      <c r="BOA3298" s="372"/>
      <c r="BOB3298" s="371"/>
      <c r="BOC3298" s="473"/>
      <c r="BOD3298" s="371"/>
      <c r="BOE3298" s="372"/>
      <c r="BOF3298" s="372"/>
      <c r="BOG3298" s="372"/>
      <c r="BOH3298" s="372"/>
      <c r="BOI3298" s="370"/>
      <c r="BOJ3298" s="371"/>
      <c r="BOK3298" s="372"/>
      <c r="BOL3298" s="371"/>
      <c r="BOM3298" s="473"/>
      <c r="BON3298" s="371"/>
      <c r="BOO3298" s="372"/>
      <c r="BOP3298" s="372"/>
      <c r="BOQ3298" s="372"/>
      <c r="BOR3298" s="372"/>
      <c r="BOS3298" s="370"/>
      <c r="BOT3298" s="371"/>
      <c r="BOU3298" s="372"/>
      <c r="BOV3298" s="371"/>
      <c r="BOW3298" s="473"/>
      <c r="BOX3298" s="371"/>
      <c r="BOY3298" s="372"/>
      <c r="BOZ3298" s="372"/>
      <c r="BPA3298" s="372"/>
      <c r="BPB3298" s="372"/>
      <c r="BPC3298" s="370"/>
      <c r="BPD3298" s="371"/>
      <c r="BPE3298" s="372"/>
      <c r="BPF3298" s="371"/>
      <c r="BPG3298" s="473"/>
      <c r="BPH3298" s="371"/>
      <c r="BPI3298" s="372"/>
      <c r="BPJ3298" s="372"/>
      <c r="BPK3298" s="372"/>
      <c r="BPL3298" s="372"/>
      <c r="BPM3298" s="370"/>
      <c r="BPN3298" s="371"/>
      <c r="BPO3298" s="372"/>
      <c r="BPP3298" s="371"/>
      <c r="BPQ3298" s="473"/>
      <c r="BPR3298" s="371"/>
      <c r="BPS3298" s="372"/>
      <c r="BPT3298" s="372"/>
      <c r="BPU3298" s="372"/>
      <c r="BPV3298" s="372"/>
      <c r="BPW3298" s="370"/>
      <c r="BPX3298" s="371"/>
      <c r="BPY3298" s="372"/>
      <c r="BPZ3298" s="371"/>
      <c r="BQA3298" s="473"/>
      <c r="BQB3298" s="371"/>
      <c r="BQC3298" s="372"/>
      <c r="BQD3298" s="372"/>
      <c r="BQE3298" s="372"/>
      <c r="BQF3298" s="372"/>
      <c r="BQG3298" s="370"/>
      <c r="BQH3298" s="371"/>
      <c r="BQI3298" s="372"/>
      <c r="BQJ3298" s="371"/>
      <c r="BQK3298" s="473"/>
      <c r="BQL3298" s="371"/>
      <c r="BQM3298" s="372"/>
      <c r="BQN3298" s="372"/>
      <c r="BQO3298" s="372"/>
      <c r="BQP3298" s="372"/>
      <c r="BQQ3298" s="370"/>
      <c r="BQR3298" s="371"/>
      <c r="BQS3298" s="372"/>
      <c r="BQT3298" s="371"/>
      <c r="BQU3298" s="473"/>
      <c r="BQV3298" s="371"/>
      <c r="BQW3298" s="372"/>
      <c r="BQX3298" s="372"/>
      <c r="BQY3298" s="372"/>
      <c r="BQZ3298" s="372"/>
      <c r="BRA3298" s="370"/>
      <c r="BRB3298" s="371"/>
      <c r="BRC3298" s="372"/>
      <c r="BRD3298" s="371"/>
      <c r="BRE3298" s="473"/>
      <c r="BRF3298" s="371"/>
      <c r="BRG3298" s="372"/>
      <c r="BRH3298" s="372"/>
      <c r="BRI3298" s="372"/>
      <c r="BRJ3298" s="372"/>
      <c r="BRK3298" s="370"/>
      <c r="BRL3298" s="371"/>
      <c r="BRM3298" s="372"/>
      <c r="BRN3298" s="371"/>
      <c r="BRO3298" s="473"/>
      <c r="BRP3298" s="371"/>
      <c r="BRQ3298" s="372"/>
      <c r="BRR3298" s="372"/>
      <c r="BRS3298" s="372"/>
      <c r="BRT3298" s="372"/>
      <c r="BRU3298" s="370"/>
      <c r="BRV3298" s="371"/>
      <c r="BRW3298" s="372"/>
      <c r="BRX3298" s="371"/>
      <c r="BRY3298" s="473"/>
      <c r="BRZ3298" s="371"/>
      <c r="BSA3298" s="372"/>
      <c r="BSB3298" s="372"/>
      <c r="BSC3298" s="372"/>
      <c r="BSD3298" s="372"/>
      <c r="BSE3298" s="370"/>
      <c r="BSF3298" s="371"/>
      <c r="BSG3298" s="372"/>
      <c r="BSH3298" s="371"/>
      <c r="BSI3298" s="473"/>
      <c r="BSJ3298" s="371"/>
      <c r="BSK3298" s="372"/>
      <c r="BSL3298" s="372"/>
      <c r="BSM3298" s="372"/>
      <c r="BSN3298" s="372"/>
      <c r="BSO3298" s="370"/>
      <c r="BSP3298" s="371"/>
      <c r="BSQ3298" s="372"/>
      <c r="BSR3298" s="371"/>
      <c r="BSS3298" s="473"/>
      <c r="BST3298" s="371"/>
      <c r="BSU3298" s="372"/>
      <c r="BSV3298" s="372"/>
      <c r="BSW3298" s="372"/>
      <c r="BSX3298" s="372"/>
      <c r="BSY3298" s="370"/>
      <c r="BSZ3298" s="371"/>
      <c r="BTA3298" s="372"/>
      <c r="BTB3298" s="371"/>
      <c r="BTC3298" s="473"/>
      <c r="BTD3298" s="371"/>
      <c r="BTE3298" s="372"/>
      <c r="BTF3298" s="372"/>
      <c r="BTG3298" s="372"/>
      <c r="BTH3298" s="372"/>
      <c r="BTI3298" s="370"/>
      <c r="BTJ3298" s="371"/>
      <c r="BTK3298" s="372"/>
      <c r="BTL3298" s="371"/>
      <c r="BTM3298" s="473"/>
      <c r="BTN3298" s="371"/>
      <c r="BTO3298" s="372"/>
      <c r="BTP3298" s="372"/>
      <c r="BTQ3298" s="372"/>
      <c r="BTR3298" s="372"/>
      <c r="BTS3298" s="370"/>
      <c r="BTT3298" s="371"/>
      <c r="BTU3298" s="372"/>
      <c r="BTV3298" s="371"/>
      <c r="BTW3298" s="473"/>
      <c r="BTX3298" s="371"/>
      <c r="BTY3298" s="372"/>
      <c r="BTZ3298" s="372"/>
      <c r="BUA3298" s="372"/>
      <c r="BUB3298" s="372"/>
      <c r="BUC3298" s="370"/>
      <c r="BUD3298" s="371"/>
      <c r="BUE3298" s="372"/>
      <c r="BUF3298" s="371"/>
      <c r="BUG3298" s="473"/>
      <c r="BUH3298" s="371"/>
      <c r="BUI3298" s="372"/>
      <c r="BUJ3298" s="372"/>
      <c r="BUK3298" s="372"/>
      <c r="BUL3298" s="372"/>
      <c r="BUM3298" s="370"/>
      <c r="BUN3298" s="371"/>
      <c r="BUO3298" s="372"/>
      <c r="BUP3298" s="371"/>
      <c r="BUQ3298" s="473"/>
      <c r="BUR3298" s="371"/>
      <c r="BUS3298" s="372"/>
      <c r="BUT3298" s="372"/>
      <c r="BUU3298" s="372"/>
      <c r="BUV3298" s="372"/>
      <c r="BUW3298" s="370"/>
      <c r="BUX3298" s="371"/>
      <c r="BUY3298" s="372"/>
      <c r="BUZ3298" s="371"/>
      <c r="BVA3298" s="473"/>
      <c r="BVB3298" s="371"/>
      <c r="BVC3298" s="372"/>
      <c r="BVD3298" s="372"/>
      <c r="BVE3298" s="372"/>
      <c r="BVF3298" s="372"/>
      <c r="BVG3298" s="370"/>
      <c r="BVH3298" s="371"/>
      <c r="BVI3298" s="372"/>
      <c r="BVJ3298" s="371"/>
      <c r="BVK3298" s="473"/>
      <c r="BVL3298" s="371"/>
      <c r="BVM3298" s="372"/>
      <c r="BVN3298" s="372"/>
      <c r="BVO3298" s="372"/>
      <c r="BVP3298" s="372"/>
      <c r="BVQ3298" s="370"/>
      <c r="BVR3298" s="371"/>
      <c r="BVS3298" s="372"/>
      <c r="BVT3298" s="371"/>
      <c r="BVU3298" s="473"/>
      <c r="BVV3298" s="371"/>
      <c r="BVW3298" s="372"/>
      <c r="BVX3298" s="372"/>
      <c r="BVY3298" s="372"/>
      <c r="BVZ3298" s="372"/>
      <c r="BWA3298" s="370"/>
      <c r="BWB3298" s="371"/>
      <c r="BWC3298" s="372"/>
      <c r="BWD3298" s="371"/>
      <c r="BWE3298" s="473"/>
      <c r="BWF3298" s="371"/>
      <c r="BWG3298" s="372"/>
      <c r="BWH3298" s="372"/>
      <c r="BWI3298" s="372"/>
      <c r="BWJ3298" s="372"/>
      <c r="BWK3298" s="370"/>
      <c r="BWL3298" s="371"/>
      <c r="BWM3298" s="372"/>
      <c r="BWN3298" s="371"/>
      <c r="BWO3298" s="473"/>
      <c r="BWP3298" s="371"/>
      <c r="BWQ3298" s="372"/>
      <c r="BWR3298" s="372"/>
      <c r="BWS3298" s="372"/>
      <c r="BWT3298" s="372"/>
      <c r="BWU3298" s="370"/>
      <c r="BWV3298" s="371"/>
      <c r="BWW3298" s="372"/>
      <c r="BWX3298" s="371"/>
      <c r="BWY3298" s="473"/>
      <c r="BWZ3298" s="371"/>
      <c r="BXA3298" s="372"/>
      <c r="BXB3298" s="372"/>
      <c r="BXC3298" s="372"/>
      <c r="BXD3298" s="372"/>
      <c r="BXE3298" s="370"/>
      <c r="BXF3298" s="371"/>
      <c r="BXG3298" s="372"/>
      <c r="BXH3298" s="371"/>
      <c r="BXI3298" s="473"/>
      <c r="BXJ3298" s="371"/>
      <c r="BXK3298" s="372"/>
      <c r="BXL3298" s="372"/>
      <c r="BXM3298" s="372"/>
      <c r="BXN3298" s="372"/>
      <c r="BXO3298" s="370"/>
      <c r="BXP3298" s="371"/>
      <c r="BXQ3298" s="372"/>
      <c r="BXR3298" s="371"/>
      <c r="BXS3298" s="473"/>
      <c r="BXT3298" s="371"/>
      <c r="BXU3298" s="372"/>
      <c r="BXV3298" s="372"/>
      <c r="BXW3298" s="372"/>
      <c r="BXX3298" s="372"/>
      <c r="BXY3298" s="370"/>
      <c r="BXZ3298" s="371"/>
      <c r="BYA3298" s="372"/>
      <c r="BYB3298" s="371"/>
      <c r="BYC3298" s="473"/>
      <c r="BYD3298" s="371"/>
      <c r="BYE3298" s="372"/>
      <c r="BYF3298" s="372"/>
      <c r="BYG3298" s="372"/>
      <c r="BYH3298" s="372"/>
      <c r="BYI3298" s="370"/>
      <c r="BYJ3298" s="371"/>
      <c r="BYK3298" s="372"/>
      <c r="BYL3298" s="371"/>
      <c r="BYM3298" s="473"/>
      <c r="BYN3298" s="371"/>
      <c r="BYO3298" s="372"/>
      <c r="BYP3298" s="372"/>
      <c r="BYQ3298" s="372"/>
      <c r="BYR3298" s="372"/>
      <c r="BYS3298" s="370"/>
      <c r="BYT3298" s="371"/>
      <c r="BYU3298" s="372"/>
      <c r="BYV3298" s="371"/>
      <c r="BYW3298" s="473"/>
      <c r="BYX3298" s="371"/>
      <c r="BYY3298" s="372"/>
      <c r="BYZ3298" s="372"/>
      <c r="BZA3298" s="372"/>
      <c r="BZB3298" s="372"/>
      <c r="BZC3298" s="370"/>
      <c r="BZD3298" s="371"/>
      <c r="BZE3298" s="372"/>
      <c r="BZF3298" s="371"/>
      <c r="BZG3298" s="473"/>
      <c r="BZH3298" s="371"/>
      <c r="BZI3298" s="372"/>
      <c r="BZJ3298" s="372"/>
      <c r="BZK3298" s="372"/>
      <c r="BZL3298" s="372"/>
      <c r="BZM3298" s="370"/>
      <c r="BZN3298" s="371"/>
      <c r="BZO3298" s="372"/>
      <c r="BZP3298" s="371"/>
      <c r="BZQ3298" s="473"/>
      <c r="BZR3298" s="371"/>
      <c r="BZS3298" s="372"/>
      <c r="BZT3298" s="372"/>
      <c r="BZU3298" s="372"/>
      <c r="BZV3298" s="372"/>
      <c r="BZW3298" s="370"/>
      <c r="BZX3298" s="371"/>
      <c r="BZY3298" s="372"/>
      <c r="BZZ3298" s="371"/>
      <c r="CAA3298" s="473"/>
      <c r="CAB3298" s="371"/>
      <c r="CAC3298" s="372"/>
      <c r="CAD3298" s="372"/>
      <c r="CAE3298" s="372"/>
      <c r="CAF3298" s="372"/>
      <c r="CAG3298" s="370"/>
      <c r="CAH3298" s="371"/>
      <c r="CAI3298" s="372"/>
      <c r="CAJ3298" s="371"/>
      <c r="CAK3298" s="473"/>
      <c r="CAL3298" s="371"/>
      <c r="CAM3298" s="372"/>
      <c r="CAN3298" s="372"/>
      <c r="CAO3298" s="372"/>
      <c r="CAP3298" s="372"/>
      <c r="CAQ3298" s="370"/>
      <c r="CAR3298" s="371"/>
      <c r="CAS3298" s="372"/>
      <c r="CAT3298" s="371"/>
      <c r="CAU3298" s="473"/>
      <c r="CAV3298" s="371"/>
      <c r="CAW3298" s="372"/>
      <c r="CAX3298" s="372"/>
      <c r="CAY3298" s="372"/>
      <c r="CAZ3298" s="372"/>
      <c r="CBA3298" s="370"/>
      <c r="CBB3298" s="371"/>
      <c r="CBC3298" s="372"/>
      <c r="CBD3298" s="371"/>
      <c r="CBE3298" s="473"/>
      <c r="CBF3298" s="371"/>
      <c r="CBG3298" s="372"/>
      <c r="CBH3298" s="372"/>
      <c r="CBI3298" s="372"/>
      <c r="CBJ3298" s="372"/>
      <c r="CBK3298" s="370"/>
      <c r="CBL3298" s="371"/>
      <c r="CBM3298" s="372"/>
      <c r="CBN3298" s="371"/>
      <c r="CBO3298" s="473"/>
      <c r="CBP3298" s="371"/>
      <c r="CBQ3298" s="372"/>
      <c r="CBR3298" s="372"/>
      <c r="CBS3298" s="372"/>
      <c r="CBT3298" s="372"/>
      <c r="CBU3298" s="370"/>
      <c r="CBV3298" s="371"/>
      <c r="CBW3298" s="372"/>
      <c r="CBX3298" s="371"/>
      <c r="CBY3298" s="473"/>
      <c r="CBZ3298" s="371"/>
      <c r="CCA3298" s="372"/>
      <c r="CCB3298" s="372"/>
      <c r="CCC3298" s="372"/>
      <c r="CCD3298" s="372"/>
      <c r="CCE3298" s="370"/>
      <c r="CCF3298" s="371"/>
      <c r="CCG3298" s="372"/>
      <c r="CCH3298" s="371"/>
      <c r="CCI3298" s="473"/>
      <c r="CCJ3298" s="371"/>
      <c r="CCK3298" s="372"/>
      <c r="CCL3298" s="372"/>
      <c r="CCM3298" s="372"/>
      <c r="CCN3298" s="372"/>
      <c r="CCO3298" s="370"/>
      <c r="CCP3298" s="371"/>
      <c r="CCQ3298" s="372"/>
      <c r="CCR3298" s="371"/>
      <c r="CCS3298" s="473"/>
      <c r="CCT3298" s="371"/>
      <c r="CCU3298" s="372"/>
      <c r="CCV3298" s="372"/>
      <c r="CCW3298" s="372"/>
      <c r="CCX3298" s="372"/>
      <c r="CCY3298" s="370"/>
      <c r="CCZ3298" s="371"/>
      <c r="CDA3298" s="372"/>
      <c r="CDB3298" s="371"/>
      <c r="CDC3298" s="473"/>
      <c r="CDD3298" s="371"/>
      <c r="CDE3298" s="372"/>
      <c r="CDF3298" s="372"/>
      <c r="CDG3298" s="372"/>
      <c r="CDH3298" s="372"/>
      <c r="CDI3298" s="370"/>
      <c r="CDJ3298" s="371"/>
      <c r="CDK3298" s="372"/>
      <c r="CDL3298" s="371"/>
      <c r="CDM3298" s="473"/>
      <c r="CDN3298" s="371"/>
      <c r="CDO3298" s="372"/>
      <c r="CDP3298" s="372"/>
      <c r="CDQ3298" s="372"/>
      <c r="CDR3298" s="372"/>
      <c r="CDS3298" s="370"/>
      <c r="CDT3298" s="371"/>
      <c r="CDU3298" s="372"/>
      <c r="CDV3298" s="371"/>
      <c r="CDW3298" s="473"/>
      <c r="CDX3298" s="371"/>
      <c r="CDY3298" s="372"/>
      <c r="CDZ3298" s="372"/>
      <c r="CEA3298" s="372"/>
      <c r="CEB3298" s="372"/>
      <c r="CEC3298" s="370"/>
      <c r="CED3298" s="371"/>
      <c r="CEE3298" s="372"/>
      <c r="CEF3298" s="371"/>
      <c r="CEG3298" s="473"/>
      <c r="CEH3298" s="371"/>
      <c r="CEI3298" s="372"/>
      <c r="CEJ3298" s="372"/>
      <c r="CEK3298" s="372"/>
      <c r="CEL3298" s="372"/>
      <c r="CEM3298" s="370"/>
      <c r="CEN3298" s="371"/>
      <c r="CEO3298" s="372"/>
      <c r="CEP3298" s="371"/>
      <c r="CEQ3298" s="473"/>
      <c r="CER3298" s="371"/>
      <c r="CES3298" s="372"/>
      <c r="CET3298" s="372"/>
      <c r="CEU3298" s="372"/>
      <c r="CEV3298" s="372"/>
      <c r="CEW3298" s="370"/>
      <c r="CEX3298" s="371"/>
      <c r="CEY3298" s="372"/>
      <c r="CEZ3298" s="371"/>
      <c r="CFA3298" s="473"/>
      <c r="CFB3298" s="371"/>
      <c r="CFC3298" s="372"/>
      <c r="CFD3298" s="372"/>
      <c r="CFE3298" s="372"/>
      <c r="CFF3298" s="372"/>
      <c r="CFG3298" s="370"/>
      <c r="CFH3298" s="371"/>
      <c r="CFI3298" s="372"/>
      <c r="CFJ3298" s="371"/>
      <c r="CFK3298" s="473"/>
      <c r="CFL3298" s="371"/>
      <c r="CFM3298" s="372"/>
      <c r="CFN3298" s="372"/>
      <c r="CFO3298" s="372"/>
      <c r="CFP3298" s="372"/>
      <c r="CFQ3298" s="370"/>
      <c r="CFR3298" s="371"/>
      <c r="CFS3298" s="372"/>
      <c r="CFT3298" s="371"/>
      <c r="CFU3298" s="473"/>
      <c r="CFV3298" s="371"/>
      <c r="CFW3298" s="372"/>
      <c r="CFX3298" s="372"/>
      <c r="CFY3298" s="372"/>
      <c r="CFZ3298" s="372"/>
      <c r="CGA3298" s="370"/>
      <c r="CGB3298" s="371"/>
      <c r="CGC3298" s="372"/>
      <c r="CGD3298" s="371"/>
      <c r="CGE3298" s="473"/>
      <c r="CGF3298" s="371"/>
      <c r="CGG3298" s="372"/>
      <c r="CGH3298" s="372"/>
      <c r="CGI3298" s="372"/>
      <c r="CGJ3298" s="372"/>
      <c r="CGK3298" s="370"/>
      <c r="CGL3298" s="371"/>
      <c r="CGM3298" s="372"/>
      <c r="CGN3298" s="371"/>
      <c r="CGO3298" s="473"/>
      <c r="CGP3298" s="371"/>
      <c r="CGQ3298" s="372"/>
      <c r="CGR3298" s="372"/>
      <c r="CGS3298" s="372"/>
      <c r="CGT3298" s="372"/>
      <c r="CGU3298" s="370"/>
      <c r="CGV3298" s="371"/>
      <c r="CGW3298" s="372"/>
      <c r="CGX3298" s="371"/>
      <c r="CGY3298" s="473"/>
      <c r="CGZ3298" s="371"/>
      <c r="CHA3298" s="372"/>
      <c r="CHB3298" s="372"/>
      <c r="CHC3298" s="372"/>
      <c r="CHD3298" s="372"/>
      <c r="CHE3298" s="370"/>
      <c r="CHF3298" s="371"/>
      <c r="CHG3298" s="372"/>
      <c r="CHH3298" s="371"/>
      <c r="CHI3298" s="473"/>
      <c r="CHJ3298" s="371"/>
      <c r="CHK3298" s="372"/>
      <c r="CHL3298" s="372"/>
      <c r="CHM3298" s="372"/>
      <c r="CHN3298" s="372"/>
      <c r="CHO3298" s="370"/>
      <c r="CHP3298" s="371"/>
      <c r="CHQ3298" s="372"/>
      <c r="CHR3298" s="371"/>
      <c r="CHS3298" s="473"/>
      <c r="CHT3298" s="371"/>
      <c r="CHU3298" s="372"/>
      <c r="CHV3298" s="372"/>
      <c r="CHW3298" s="372"/>
      <c r="CHX3298" s="372"/>
      <c r="CHY3298" s="370"/>
      <c r="CHZ3298" s="371"/>
      <c r="CIA3298" s="372"/>
      <c r="CIB3298" s="371"/>
      <c r="CIC3298" s="473"/>
      <c r="CID3298" s="371"/>
      <c r="CIE3298" s="372"/>
      <c r="CIF3298" s="372"/>
      <c r="CIG3298" s="372"/>
      <c r="CIH3298" s="372"/>
      <c r="CII3298" s="370"/>
      <c r="CIJ3298" s="371"/>
      <c r="CIK3298" s="372"/>
      <c r="CIL3298" s="371"/>
      <c r="CIM3298" s="473"/>
      <c r="CIN3298" s="371"/>
      <c r="CIO3298" s="372"/>
      <c r="CIP3298" s="372"/>
      <c r="CIQ3298" s="372"/>
      <c r="CIR3298" s="372"/>
      <c r="CIS3298" s="370"/>
      <c r="CIT3298" s="371"/>
      <c r="CIU3298" s="372"/>
      <c r="CIV3298" s="371"/>
      <c r="CIW3298" s="473"/>
      <c r="CIX3298" s="371"/>
      <c r="CIY3298" s="372"/>
      <c r="CIZ3298" s="372"/>
      <c r="CJA3298" s="372"/>
      <c r="CJB3298" s="372"/>
      <c r="CJC3298" s="370"/>
      <c r="CJD3298" s="371"/>
      <c r="CJE3298" s="372"/>
      <c r="CJF3298" s="371"/>
      <c r="CJG3298" s="473"/>
      <c r="CJH3298" s="371"/>
      <c r="CJI3298" s="372"/>
      <c r="CJJ3298" s="372"/>
      <c r="CJK3298" s="372"/>
      <c r="CJL3298" s="372"/>
      <c r="CJM3298" s="370"/>
      <c r="CJN3298" s="371"/>
      <c r="CJO3298" s="372"/>
      <c r="CJP3298" s="371"/>
      <c r="CJQ3298" s="473"/>
      <c r="CJR3298" s="371"/>
      <c r="CJS3298" s="372"/>
      <c r="CJT3298" s="372"/>
      <c r="CJU3298" s="372"/>
      <c r="CJV3298" s="372"/>
      <c r="CJW3298" s="370"/>
      <c r="CJX3298" s="371"/>
      <c r="CJY3298" s="372"/>
      <c r="CJZ3298" s="371"/>
      <c r="CKA3298" s="473"/>
      <c r="CKB3298" s="371"/>
      <c r="CKC3298" s="372"/>
      <c r="CKD3298" s="372"/>
      <c r="CKE3298" s="372"/>
      <c r="CKF3298" s="372"/>
      <c r="CKG3298" s="370"/>
      <c r="CKH3298" s="371"/>
      <c r="CKI3298" s="372"/>
      <c r="CKJ3298" s="371"/>
      <c r="CKK3298" s="473"/>
      <c r="CKL3298" s="371"/>
      <c r="CKM3298" s="372"/>
      <c r="CKN3298" s="372"/>
      <c r="CKO3298" s="372"/>
      <c r="CKP3298" s="372"/>
      <c r="CKQ3298" s="370"/>
      <c r="CKR3298" s="371"/>
      <c r="CKS3298" s="372"/>
      <c r="CKT3298" s="371"/>
      <c r="CKU3298" s="473"/>
      <c r="CKV3298" s="371"/>
      <c r="CKW3298" s="372"/>
      <c r="CKX3298" s="372"/>
      <c r="CKY3298" s="372"/>
      <c r="CKZ3298" s="372"/>
      <c r="CLA3298" s="370"/>
      <c r="CLB3298" s="371"/>
      <c r="CLC3298" s="372"/>
      <c r="CLD3298" s="371"/>
      <c r="CLE3298" s="473"/>
      <c r="CLF3298" s="371"/>
      <c r="CLG3298" s="372"/>
      <c r="CLH3298" s="372"/>
      <c r="CLI3298" s="372"/>
      <c r="CLJ3298" s="372"/>
      <c r="CLK3298" s="370"/>
      <c r="CLL3298" s="371"/>
      <c r="CLM3298" s="372"/>
      <c r="CLN3298" s="371"/>
      <c r="CLO3298" s="473"/>
      <c r="CLP3298" s="371"/>
      <c r="CLQ3298" s="372"/>
      <c r="CLR3298" s="372"/>
      <c r="CLS3298" s="372"/>
      <c r="CLT3298" s="372"/>
      <c r="CLU3298" s="370"/>
      <c r="CLV3298" s="371"/>
      <c r="CLW3298" s="372"/>
      <c r="CLX3298" s="371"/>
      <c r="CLY3298" s="473"/>
      <c r="CLZ3298" s="371"/>
      <c r="CMA3298" s="372"/>
      <c r="CMB3298" s="372"/>
      <c r="CMC3298" s="372"/>
      <c r="CMD3298" s="372"/>
      <c r="CME3298" s="370"/>
      <c r="CMF3298" s="371"/>
      <c r="CMG3298" s="372"/>
      <c r="CMH3298" s="371"/>
      <c r="CMI3298" s="473"/>
      <c r="CMJ3298" s="371"/>
      <c r="CMK3298" s="372"/>
      <c r="CML3298" s="372"/>
      <c r="CMM3298" s="372"/>
      <c r="CMN3298" s="372"/>
      <c r="CMO3298" s="370"/>
      <c r="CMP3298" s="371"/>
      <c r="CMQ3298" s="372"/>
      <c r="CMR3298" s="371"/>
      <c r="CMS3298" s="473"/>
      <c r="CMT3298" s="371"/>
      <c r="CMU3298" s="372"/>
      <c r="CMV3298" s="372"/>
      <c r="CMW3298" s="372"/>
      <c r="CMX3298" s="372"/>
      <c r="CMY3298" s="370"/>
      <c r="CMZ3298" s="371"/>
      <c r="CNA3298" s="372"/>
      <c r="CNB3298" s="371"/>
      <c r="CNC3298" s="473"/>
      <c r="CND3298" s="371"/>
      <c r="CNE3298" s="372"/>
      <c r="CNF3298" s="372"/>
      <c r="CNG3298" s="372"/>
      <c r="CNH3298" s="372"/>
      <c r="CNI3298" s="370"/>
      <c r="CNJ3298" s="371"/>
      <c r="CNK3298" s="372"/>
      <c r="CNL3298" s="371"/>
      <c r="CNM3298" s="473"/>
      <c r="CNN3298" s="371"/>
      <c r="CNO3298" s="372"/>
      <c r="CNP3298" s="372"/>
      <c r="CNQ3298" s="372"/>
      <c r="CNR3298" s="372"/>
      <c r="CNS3298" s="370"/>
      <c r="CNT3298" s="371"/>
      <c r="CNU3298" s="372"/>
      <c r="CNV3298" s="371"/>
      <c r="CNW3298" s="473"/>
      <c r="CNX3298" s="371"/>
      <c r="CNY3298" s="372"/>
      <c r="CNZ3298" s="372"/>
      <c r="COA3298" s="372"/>
      <c r="COB3298" s="372"/>
      <c r="COC3298" s="370"/>
      <c r="COD3298" s="371"/>
      <c r="COE3298" s="372"/>
      <c r="COF3298" s="371"/>
      <c r="COG3298" s="473"/>
      <c r="COH3298" s="371"/>
      <c r="COI3298" s="372"/>
      <c r="COJ3298" s="372"/>
      <c r="COK3298" s="372"/>
      <c r="COL3298" s="372"/>
      <c r="COM3298" s="370"/>
      <c r="CON3298" s="371"/>
      <c r="COO3298" s="372"/>
      <c r="COP3298" s="371"/>
      <c r="COQ3298" s="473"/>
      <c r="COR3298" s="371"/>
      <c r="COS3298" s="372"/>
      <c r="COT3298" s="372"/>
      <c r="COU3298" s="372"/>
      <c r="COV3298" s="372"/>
      <c r="COW3298" s="370"/>
      <c r="COX3298" s="371"/>
      <c r="COY3298" s="372"/>
      <c r="COZ3298" s="371"/>
      <c r="CPA3298" s="473"/>
      <c r="CPB3298" s="371"/>
      <c r="CPC3298" s="372"/>
      <c r="CPD3298" s="372"/>
      <c r="CPE3298" s="372"/>
      <c r="CPF3298" s="372"/>
      <c r="CPG3298" s="370"/>
      <c r="CPH3298" s="371"/>
      <c r="CPI3298" s="372"/>
      <c r="CPJ3298" s="371"/>
      <c r="CPK3298" s="473"/>
      <c r="CPL3298" s="371"/>
      <c r="CPM3298" s="372"/>
      <c r="CPN3298" s="372"/>
      <c r="CPO3298" s="372"/>
      <c r="CPP3298" s="372"/>
      <c r="CPQ3298" s="370"/>
      <c r="CPR3298" s="371"/>
      <c r="CPS3298" s="372"/>
      <c r="CPT3298" s="371"/>
      <c r="CPU3298" s="473"/>
      <c r="CPV3298" s="371"/>
      <c r="CPW3298" s="372"/>
      <c r="CPX3298" s="372"/>
      <c r="CPY3298" s="372"/>
      <c r="CPZ3298" s="372"/>
      <c r="CQA3298" s="370"/>
      <c r="CQB3298" s="371"/>
      <c r="CQC3298" s="372"/>
      <c r="CQD3298" s="371"/>
      <c r="CQE3298" s="473"/>
      <c r="CQF3298" s="371"/>
      <c r="CQG3298" s="372"/>
      <c r="CQH3298" s="372"/>
      <c r="CQI3298" s="372"/>
      <c r="CQJ3298" s="372"/>
      <c r="CQK3298" s="370"/>
      <c r="CQL3298" s="371"/>
      <c r="CQM3298" s="372"/>
      <c r="CQN3298" s="371"/>
      <c r="CQO3298" s="473"/>
      <c r="CQP3298" s="371"/>
      <c r="CQQ3298" s="372"/>
      <c r="CQR3298" s="372"/>
      <c r="CQS3298" s="372"/>
      <c r="CQT3298" s="372"/>
      <c r="CQU3298" s="370"/>
      <c r="CQV3298" s="371"/>
      <c r="CQW3298" s="372"/>
      <c r="CQX3298" s="371"/>
      <c r="CQY3298" s="473"/>
      <c r="CQZ3298" s="371"/>
      <c r="CRA3298" s="372"/>
      <c r="CRB3298" s="372"/>
      <c r="CRC3298" s="372"/>
      <c r="CRD3298" s="372"/>
      <c r="CRE3298" s="370"/>
      <c r="CRF3298" s="371"/>
      <c r="CRG3298" s="372"/>
      <c r="CRH3298" s="371"/>
      <c r="CRI3298" s="473"/>
      <c r="CRJ3298" s="371"/>
      <c r="CRK3298" s="372"/>
      <c r="CRL3298" s="372"/>
      <c r="CRM3298" s="372"/>
      <c r="CRN3298" s="372"/>
      <c r="CRO3298" s="370"/>
      <c r="CRP3298" s="371"/>
      <c r="CRQ3298" s="372"/>
      <c r="CRR3298" s="371"/>
      <c r="CRS3298" s="473"/>
      <c r="CRT3298" s="371"/>
      <c r="CRU3298" s="372"/>
      <c r="CRV3298" s="372"/>
      <c r="CRW3298" s="372"/>
      <c r="CRX3298" s="372"/>
      <c r="CRY3298" s="370"/>
      <c r="CRZ3298" s="371"/>
      <c r="CSA3298" s="372"/>
      <c r="CSB3298" s="371"/>
      <c r="CSC3298" s="473"/>
      <c r="CSD3298" s="371"/>
      <c r="CSE3298" s="372"/>
      <c r="CSF3298" s="372"/>
      <c r="CSG3298" s="372"/>
      <c r="CSH3298" s="372"/>
      <c r="CSI3298" s="370"/>
      <c r="CSJ3298" s="371"/>
      <c r="CSK3298" s="372"/>
      <c r="CSL3298" s="371"/>
      <c r="CSM3298" s="473"/>
      <c r="CSN3298" s="371"/>
      <c r="CSO3298" s="372"/>
      <c r="CSP3298" s="372"/>
      <c r="CSQ3298" s="372"/>
      <c r="CSR3298" s="372"/>
      <c r="CSS3298" s="370"/>
      <c r="CST3298" s="371"/>
      <c r="CSU3298" s="372"/>
      <c r="CSV3298" s="371"/>
      <c r="CSW3298" s="473"/>
      <c r="CSX3298" s="371"/>
      <c r="CSY3298" s="372"/>
      <c r="CSZ3298" s="372"/>
      <c r="CTA3298" s="372"/>
      <c r="CTB3298" s="372"/>
      <c r="CTC3298" s="370"/>
      <c r="CTD3298" s="371"/>
      <c r="CTE3298" s="372"/>
      <c r="CTF3298" s="371"/>
      <c r="CTG3298" s="473"/>
      <c r="CTH3298" s="371"/>
      <c r="CTI3298" s="372"/>
      <c r="CTJ3298" s="372"/>
      <c r="CTK3298" s="372"/>
      <c r="CTL3298" s="372"/>
      <c r="CTM3298" s="370"/>
      <c r="CTN3298" s="371"/>
      <c r="CTO3298" s="372"/>
      <c r="CTP3298" s="371"/>
      <c r="CTQ3298" s="473"/>
      <c r="CTR3298" s="371"/>
      <c r="CTS3298" s="372"/>
      <c r="CTT3298" s="372"/>
      <c r="CTU3298" s="372"/>
      <c r="CTV3298" s="372"/>
      <c r="CTW3298" s="370"/>
      <c r="CTX3298" s="371"/>
      <c r="CTY3298" s="372"/>
      <c r="CTZ3298" s="371"/>
      <c r="CUA3298" s="473"/>
      <c r="CUB3298" s="371"/>
      <c r="CUC3298" s="372"/>
      <c r="CUD3298" s="372"/>
      <c r="CUE3298" s="372"/>
      <c r="CUF3298" s="372"/>
      <c r="CUG3298" s="370"/>
      <c r="CUH3298" s="371"/>
      <c r="CUI3298" s="372"/>
      <c r="CUJ3298" s="371"/>
      <c r="CUK3298" s="473"/>
      <c r="CUL3298" s="371"/>
      <c r="CUM3298" s="372"/>
      <c r="CUN3298" s="372"/>
      <c r="CUO3298" s="372"/>
      <c r="CUP3298" s="372"/>
      <c r="CUQ3298" s="370"/>
      <c r="CUR3298" s="371"/>
      <c r="CUS3298" s="372"/>
      <c r="CUT3298" s="371"/>
      <c r="CUU3298" s="473"/>
      <c r="CUV3298" s="371"/>
      <c r="CUW3298" s="372"/>
      <c r="CUX3298" s="372"/>
      <c r="CUY3298" s="372"/>
      <c r="CUZ3298" s="372"/>
      <c r="CVA3298" s="370"/>
      <c r="CVB3298" s="371"/>
      <c r="CVC3298" s="372"/>
      <c r="CVD3298" s="371"/>
      <c r="CVE3298" s="473"/>
      <c r="CVF3298" s="371"/>
      <c r="CVG3298" s="372"/>
      <c r="CVH3298" s="372"/>
      <c r="CVI3298" s="372"/>
      <c r="CVJ3298" s="372"/>
      <c r="CVK3298" s="370"/>
      <c r="CVL3298" s="371"/>
      <c r="CVM3298" s="372"/>
      <c r="CVN3298" s="371"/>
      <c r="CVO3298" s="473"/>
      <c r="CVP3298" s="371"/>
      <c r="CVQ3298" s="372"/>
      <c r="CVR3298" s="372"/>
      <c r="CVS3298" s="372"/>
      <c r="CVT3298" s="372"/>
      <c r="CVU3298" s="370"/>
      <c r="CVV3298" s="371"/>
      <c r="CVW3298" s="372"/>
      <c r="CVX3298" s="371"/>
      <c r="CVY3298" s="473"/>
      <c r="CVZ3298" s="371"/>
      <c r="CWA3298" s="372"/>
      <c r="CWB3298" s="372"/>
      <c r="CWC3298" s="372"/>
      <c r="CWD3298" s="372"/>
      <c r="CWE3298" s="370"/>
      <c r="CWF3298" s="371"/>
      <c r="CWG3298" s="372"/>
      <c r="CWH3298" s="371"/>
      <c r="CWI3298" s="473"/>
      <c r="CWJ3298" s="371"/>
      <c r="CWK3298" s="372"/>
      <c r="CWL3298" s="372"/>
      <c r="CWM3298" s="372"/>
      <c r="CWN3298" s="372"/>
      <c r="CWO3298" s="370"/>
      <c r="CWP3298" s="371"/>
      <c r="CWQ3298" s="372"/>
      <c r="CWR3298" s="371"/>
      <c r="CWS3298" s="473"/>
      <c r="CWT3298" s="371"/>
      <c r="CWU3298" s="372"/>
      <c r="CWV3298" s="372"/>
      <c r="CWW3298" s="372"/>
      <c r="CWX3298" s="372"/>
      <c r="CWY3298" s="370"/>
      <c r="CWZ3298" s="371"/>
      <c r="CXA3298" s="372"/>
      <c r="CXB3298" s="371"/>
      <c r="CXC3298" s="473"/>
      <c r="CXD3298" s="371"/>
      <c r="CXE3298" s="372"/>
      <c r="CXF3298" s="372"/>
      <c r="CXG3298" s="372"/>
      <c r="CXH3298" s="372"/>
      <c r="CXI3298" s="370"/>
      <c r="CXJ3298" s="371"/>
      <c r="CXK3298" s="372"/>
      <c r="CXL3298" s="371"/>
      <c r="CXM3298" s="473"/>
      <c r="CXN3298" s="371"/>
      <c r="CXO3298" s="372"/>
      <c r="CXP3298" s="372"/>
      <c r="CXQ3298" s="372"/>
      <c r="CXR3298" s="372"/>
      <c r="CXS3298" s="370"/>
      <c r="CXT3298" s="371"/>
      <c r="CXU3298" s="372"/>
      <c r="CXV3298" s="371"/>
      <c r="CXW3298" s="473"/>
      <c r="CXX3298" s="371"/>
      <c r="CXY3298" s="372"/>
      <c r="CXZ3298" s="372"/>
      <c r="CYA3298" s="372"/>
      <c r="CYB3298" s="372"/>
      <c r="CYC3298" s="370"/>
      <c r="CYD3298" s="371"/>
      <c r="CYE3298" s="372"/>
      <c r="CYF3298" s="371"/>
      <c r="CYG3298" s="473"/>
      <c r="CYH3298" s="371"/>
      <c r="CYI3298" s="372"/>
      <c r="CYJ3298" s="372"/>
      <c r="CYK3298" s="372"/>
      <c r="CYL3298" s="372"/>
      <c r="CYM3298" s="370"/>
      <c r="CYN3298" s="371"/>
      <c r="CYO3298" s="372"/>
      <c r="CYP3298" s="371"/>
      <c r="CYQ3298" s="473"/>
      <c r="CYR3298" s="371"/>
      <c r="CYS3298" s="372"/>
      <c r="CYT3298" s="372"/>
      <c r="CYU3298" s="372"/>
      <c r="CYV3298" s="372"/>
      <c r="CYW3298" s="370"/>
      <c r="CYX3298" s="371"/>
      <c r="CYY3298" s="372"/>
      <c r="CYZ3298" s="371"/>
      <c r="CZA3298" s="473"/>
      <c r="CZB3298" s="371"/>
      <c r="CZC3298" s="372"/>
      <c r="CZD3298" s="372"/>
      <c r="CZE3298" s="372"/>
      <c r="CZF3298" s="372"/>
      <c r="CZG3298" s="370"/>
      <c r="CZH3298" s="371"/>
      <c r="CZI3298" s="372"/>
      <c r="CZJ3298" s="371"/>
      <c r="CZK3298" s="473"/>
      <c r="CZL3298" s="371"/>
      <c r="CZM3298" s="372"/>
      <c r="CZN3298" s="372"/>
      <c r="CZO3298" s="372"/>
      <c r="CZP3298" s="372"/>
      <c r="CZQ3298" s="370"/>
      <c r="CZR3298" s="371"/>
      <c r="CZS3298" s="372"/>
      <c r="CZT3298" s="371"/>
      <c r="CZU3298" s="473"/>
      <c r="CZV3298" s="371"/>
      <c r="CZW3298" s="372"/>
      <c r="CZX3298" s="372"/>
      <c r="CZY3298" s="372"/>
      <c r="CZZ3298" s="372"/>
      <c r="DAA3298" s="370"/>
      <c r="DAB3298" s="371"/>
      <c r="DAC3298" s="372"/>
      <c r="DAD3298" s="371"/>
      <c r="DAE3298" s="473"/>
      <c r="DAF3298" s="371"/>
      <c r="DAG3298" s="372"/>
      <c r="DAH3298" s="372"/>
      <c r="DAI3298" s="372"/>
      <c r="DAJ3298" s="372"/>
      <c r="DAK3298" s="370"/>
      <c r="DAL3298" s="371"/>
      <c r="DAM3298" s="372"/>
      <c r="DAN3298" s="371"/>
      <c r="DAO3298" s="473"/>
      <c r="DAP3298" s="371"/>
      <c r="DAQ3298" s="372"/>
      <c r="DAR3298" s="372"/>
      <c r="DAS3298" s="372"/>
      <c r="DAT3298" s="372"/>
      <c r="DAU3298" s="370"/>
      <c r="DAV3298" s="371"/>
      <c r="DAW3298" s="372"/>
      <c r="DAX3298" s="371"/>
      <c r="DAY3298" s="473"/>
      <c r="DAZ3298" s="371"/>
      <c r="DBA3298" s="372"/>
      <c r="DBB3298" s="372"/>
      <c r="DBC3298" s="372"/>
      <c r="DBD3298" s="372"/>
      <c r="DBE3298" s="370"/>
      <c r="DBF3298" s="371"/>
      <c r="DBG3298" s="372"/>
      <c r="DBH3298" s="371"/>
      <c r="DBI3298" s="473"/>
      <c r="DBJ3298" s="371"/>
      <c r="DBK3298" s="372"/>
      <c r="DBL3298" s="372"/>
      <c r="DBM3298" s="372"/>
      <c r="DBN3298" s="372"/>
      <c r="DBO3298" s="370"/>
      <c r="DBP3298" s="371"/>
      <c r="DBQ3298" s="372"/>
      <c r="DBR3298" s="371"/>
      <c r="DBS3298" s="473"/>
      <c r="DBT3298" s="371"/>
      <c r="DBU3298" s="372"/>
      <c r="DBV3298" s="372"/>
      <c r="DBW3298" s="372"/>
      <c r="DBX3298" s="372"/>
      <c r="DBY3298" s="370"/>
      <c r="DBZ3298" s="371"/>
      <c r="DCA3298" s="372"/>
      <c r="DCB3298" s="371"/>
      <c r="DCC3298" s="473"/>
      <c r="DCD3298" s="371"/>
      <c r="DCE3298" s="372"/>
      <c r="DCF3298" s="372"/>
      <c r="DCG3298" s="372"/>
      <c r="DCH3298" s="372"/>
      <c r="DCI3298" s="370"/>
      <c r="DCJ3298" s="371"/>
      <c r="DCK3298" s="372"/>
      <c r="DCL3298" s="371"/>
      <c r="DCM3298" s="473"/>
      <c r="DCN3298" s="371"/>
      <c r="DCO3298" s="372"/>
      <c r="DCP3298" s="372"/>
      <c r="DCQ3298" s="372"/>
      <c r="DCR3298" s="372"/>
      <c r="DCS3298" s="370"/>
      <c r="DCT3298" s="371"/>
      <c r="DCU3298" s="372"/>
      <c r="DCV3298" s="371"/>
      <c r="DCW3298" s="473"/>
      <c r="DCX3298" s="371"/>
      <c r="DCY3298" s="372"/>
      <c r="DCZ3298" s="372"/>
      <c r="DDA3298" s="372"/>
      <c r="DDB3298" s="372"/>
      <c r="DDC3298" s="370"/>
      <c r="DDD3298" s="371"/>
      <c r="DDE3298" s="372"/>
      <c r="DDF3298" s="371"/>
      <c r="DDG3298" s="473"/>
      <c r="DDH3298" s="371"/>
      <c r="DDI3298" s="372"/>
      <c r="DDJ3298" s="372"/>
      <c r="DDK3298" s="372"/>
      <c r="DDL3298" s="372"/>
      <c r="DDM3298" s="370"/>
      <c r="DDN3298" s="371"/>
      <c r="DDO3298" s="372"/>
      <c r="DDP3298" s="371"/>
      <c r="DDQ3298" s="473"/>
      <c r="DDR3298" s="371"/>
      <c r="DDS3298" s="372"/>
      <c r="DDT3298" s="372"/>
      <c r="DDU3298" s="372"/>
      <c r="DDV3298" s="372"/>
      <c r="DDW3298" s="370"/>
      <c r="DDX3298" s="371"/>
      <c r="DDY3298" s="372"/>
      <c r="DDZ3298" s="371"/>
      <c r="DEA3298" s="473"/>
      <c r="DEB3298" s="371"/>
      <c r="DEC3298" s="372"/>
      <c r="DED3298" s="372"/>
      <c r="DEE3298" s="372"/>
      <c r="DEF3298" s="372"/>
      <c r="DEG3298" s="370"/>
      <c r="DEH3298" s="371"/>
      <c r="DEI3298" s="372"/>
      <c r="DEJ3298" s="371"/>
      <c r="DEK3298" s="473"/>
      <c r="DEL3298" s="371"/>
      <c r="DEM3298" s="372"/>
      <c r="DEN3298" s="372"/>
      <c r="DEO3298" s="372"/>
      <c r="DEP3298" s="372"/>
      <c r="DEQ3298" s="370"/>
      <c r="DER3298" s="371"/>
      <c r="DES3298" s="372"/>
      <c r="DET3298" s="371"/>
      <c r="DEU3298" s="473"/>
      <c r="DEV3298" s="371"/>
      <c r="DEW3298" s="372"/>
      <c r="DEX3298" s="372"/>
      <c r="DEY3298" s="372"/>
      <c r="DEZ3298" s="372"/>
      <c r="DFA3298" s="370"/>
      <c r="DFB3298" s="371"/>
      <c r="DFC3298" s="372"/>
      <c r="DFD3298" s="371"/>
      <c r="DFE3298" s="473"/>
      <c r="DFF3298" s="371"/>
      <c r="DFG3298" s="372"/>
      <c r="DFH3298" s="372"/>
      <c r="DFI3298" s="372"/>
      <c r="DFJ3298" s="372"/>
      <c r="DFK3298" s="370"/>
      <c r="DFL3298" s="371"/>
      <c r="DFM3298" s="372"/>
      <c r="DFN3298" s="371"/>
      <c r="DFO3298" s="473"/>
      <c r="DFP3298" s="371"/>
      <c r="DFQ3298" s="372"/>
      <c r="DFR3298" s="372"/>
      <c r="DFS3298" s="372"/>
      <c r="DFT3298" s="372"/>
      <c r="DFU3298" s="370"/>
      <c r="DFV3298" s="371"/>
      <c r="DFW3298" s="372"/>
      <c r="DFX3298" s="371"/>
      <c r="DFY3298" s="473"/>
      <c r="DFZ3298" s="371"/>
      <c r="DGA3298" s="372"/>
      <c r="DGB3298" s="372"/>
      <c r="DGC3298" s="372"/>
      <c r="DGD3298" s="372"/>
      <c r="DGE3298" s="370"/>
      <c r="DGF3298" s="371"/>
      <c r="DGG3298" s="372"/>
      <c r="DGH3298" s="371"/>
      <c r="DGI3298" s="473"/>
      <c r="DGJ3298" s="371"/>
      <c r="DGK3298" s="372"/>
      <c r="DGL3298" s="372"/>
      <c r="DGM3298" s="372"/>
      <c r="DGN3298" s="372"/>
      <c r="DGO3298" s="370"/>
      <c r="DGP3298" s="371"/>
      <c r="DGQ3298" s="372"/>
      <c r="DGR3298" s="371"/>
      <c r="DGS3298" s="473"/>
      <c r="DGT3298" s="371"/>
      <c r="DGU3298" s="372"/>
      <c r="DGV3298" s="372"/>
      <c r="DGW3298" s="372"/>
      <c r="DGX3298" s="372"/>
      <c r="DGY3298" s="370"/>
      <c r="DGZ3298" s="371"/>
      <c r="DHA3298" s="372"/>
      <c r="DHB3298" s="371"/>
      <c r="DHC3298" s="473"/>
      <c r="DHD3298" s="371"/>
      <c r="DHE3298" s="372"/>
      <c r="DHF3298" s="372"/>
      <c r="DHG3298" s="372"/>
      <c r="DHH3298" s="372"/>
      <c r="DHI3298" s="370"/>
      <c r="DHJ3298" s="371"/>
      <c r="DHK3298" s="372"/>
      <c r="DHL3298" s="371"/>
      <c r="DHM3298" s="473"/>
      <c r="DHN3298" s="371"/>
      <c r="DHO3298" s="372"/>
      <c r="DHP3298" s="372"/>
      <c r="DHQ3298" s="372"/>
      <c r="DHR3298" s="372"/>
      <c r="DHS3298" s="370"/>
      <c r="DHT3298" s="371"/>
      <c r="DHU3298" s="372"/>
      <c r="DHV3298" s="371"/>
      <c r="DHW3298" s="473"/>
      <c r="DHX3298" s="371"/>
      <c r="DHY3298" s="372"/>
      <c r="DHZ3298" s="372"/>
      <c r="DIA3298" s="372"/>
      <c r="DIB3298" s="372"/>
      <c r="DIC3298" s="370"/>
      <c r="DID3298" s="371"/>
      <c r="DIE3298" s="372"/>
      <c r="DIF3298" s="371"/>
      <c r="DIG3298" s="473"/>
      <c r="DIH3298" s="371"/>
      <c r="DII3298" s="372"/>
      <c r="DIJ3298" s="372"/>
      <c r="DIK3298" s="372"/>
      <c r="DIL3298" s="372"/>
      <c r="DIM3298" s="370"/>
      <c r="DIN3298" s="371"/>
      <c r="DIO3298" s="372"/>
      <c r="DIP3298" s="371"/>
      <c r="DIQ3298" s="473"/>
      <c r="DIR3298" s="371"/>
      <c r="DIS3298" s="372"/>
      <c r="DIT3298" s="372"/>
      <c r="DIU3298" s="372"/>
      <c r="DIV3298" s="372"/>
      <c r="DIW3298" s="370"/>
      <c r="DIX3298" s="371"/>
      <c r="DIY3298" s="372"/>
      <c r="DIZ3298" s="371"/>
      <c r="DJA3298" s="473"/>
      <c r="DJB3298" s="371"/>
      <c r="DJC3298" s="372"/>
      <c r="DJD3298" s="372"/>
      <c r="DJE3298" s="372"/>
      <c r="DJF3298" s="372"/>
      <c r="DJG3298" s="370"/>
      <c r="DJH3298" s="371"/>
      <c r="DJI3298" s="372"/>
      <c r="DJJ3298" s="371"/>
      <c r="DJK3298" s="473"/>
      <c r="DJL3298" s="371"/>
      <c r="DJM3298" s="372"/>
      <c r="DJN3298" s="372"/>
      <c r="DJO3298" s="372"/>
      <c r="DJP3298" s="372"/>
      <c r="DJQ3298" s="370"/>
      <c r="DJR3298" s="371"/>
      <c r="DJS3298" s="372"/>
      <c r="DJT3298" s="371"/>
      <c r="DJU3298" s="473"/>
      <c r="DJV3298" s="371"/>
      <c r="DJW3298" s="372"/>
      <c r="DJX3298" s="372"/>
      <c r="DJY3298" s="372"/>
      <c r="DJZ3298" s="372"/>
      <c r="DKA3298" s="370"/>
      <c r="DKB3298" s="371"/>
      <c r="DKC3298" s="372"/>
      <c r="DKD3298" s="371"/>
      <c r="DKE3298" s="473"/>
      <c r="DKF3298" s="371"/>
      <c r="DKG3298" s="372"/>
      <c r="DKH3298" s="372"/>
      <c r="DKI3298" s="372"/>
      <c r="DKJ3298" s="372"/>
      <c r="DKK3298" s="370"/>
      <c r="DKL3298" s="371"/>
      <c r="DKM3298" s="372"/>
      <c r="DKN3298" s="371"/>
      <c r="DKO3298" s="473"/>
      <c r="DKP3298" s="371"/>
      <c r="DKQ3298" s="372"/>
      <c r="DKR3298" s="372"/>
      <c r="DKS3298" s="372"/>
      <c r="DKT3298" s="372"/>
      <c r="DKU3298" s="370"/>
      <c r="DKV3298" s="371"/>
      <c r="DKW3298" s="372"/>
      <c r="DKX3298" s="371"/>
      <c r="DKY3298" s="473"/>
      <c r="DKZ3298" s="371"/>
      <c r="DLA3298" s="372"/>
      <c r="DLB3298" s="372"/>
      <c r="DLC3298" s="372"/>
      <c r="DLD3298" s="372"/>
      <c r="DLE3298" s="370"/>
      <c r="DLF3298" s="371"/>
      <c r="DLG3298" s="372"/>
      <c r="DLH3298" s="371"/>
      <c r="DLI3298" s="473"/>
      <c r="DLJ3298" s="371"/>
      <c r="DLK3298" s="372"/>
      <c r="DLL3298" s="372"/>
      <c r="DLM3298" s="372"/>
      <c r="DLN3298" s="372"/>
      <c r="DLO3298" s="370"/>
      <c r="DLP3298" s="371"/>
      <c r="DLQ3298" s="372"/>
      <c r="DLR3298" s="371"/>
      <c r="DLS3298" s="473"/>
      <c r="DLT3298" s="371"/>
      <c r="DLU3298" s="372"/>
      <c r="DLV3298" s="372"/>
      <c r="DLW3298" s="372"/>
      <c r="DLX3298" s="372"/>
      <c r="DLY3298" s="370"/>
      <c r="DLZ3298" s="371"/>
      <c r="DMA3298" s="372"/>
      <c r="DMB3298" s="371"/>
      <c r="DMC3298" s="473"/>
      <c r="DMD3298" s="371"/>
      <c r="DME3298" s="372"/>
      <c r="DMF3298" s="372"/>
      <c r="DMG3298" s="372"/>
      <c r="DMH3298" s="372"/>
      <c r="DMI3298" s="370"/>
      <c r="DMJ3298" s="371"/>
      <c r="DMK3298" s="372"/>
      <c r="DML3298" s="371"/>
      <c r="DMM3298" s="473"/>
      <c r="DMN3298" s="371"/>
      <c r="DMO3298" s="372"/>
      <c r="DMP3298" s="372"/>
      <c r="DMQ3298" s="372"/>
      <c r="DMR3298" s="372"/>
      <c r="DMS3298" s="370"/>
      <c r="DMT3298" s="371"/>
      <c r="DMU3298" s="372"/>
      <c r="DMV3298" s="371"/>
      <c r="DMW3298" s="473"/>
      <c r="DMX3298" s="371"/>
      <c r="DMY3298" s="372"/>
      <c r="DMZ3298" s="372"/>
      <c r="DNA3298" s="372"/>
      <c r="DNB3298" s="372"/>
      <c r="DNC3298" s="370"/>
      <c r="DND3298" s="371"/>
      <c r="DNE3298" s="372"/>
      <c r="DNF3298" s="371"/>
      <c r="DNG3298" s="473"/>
      <c r="DNH3298" s="371"/>
      <c r="DNI3298" s="372"/>
      <c r="DNJ3298" s="372"/>
      <c r="DNK3298" s="372"/>
      <c r="DNL3298" s="372"/>
      <c r="DNM3298" s="370"/>
      <c r="DNN3298" s="371"/>
      <c r="DNO3298" s="372"/>
      <c r="DNP3298" s="371"/>
      <c r="DNQ3298" s="473"/>
      <c r="DNR3298" s="371"/>
      <c r="DNS3298" s="372"/>
      <c r="DNT3298" s="372"/>
      <c r="DNU3298" s="372"/>
      <c r="DNV3298" s="372"/>
      <c r="DNW3298" s="370"/>
      <c r="DNX3298" s="371"/>
      <c r="DNY3298" s="372"/>
      <c r="DNZ3298" s="371"/>
      <c r="DOA3298" s="473"/>
      <c r="DOB3298" s="371"/>
      <c r="DOC3298" s="372"/>
      <c r="DOD3298" s="372"/>
      <c r="DOE3298" s="372"/>
      <c r="DOF3298" s="372"/>
      <c r="DOG3298" s="370"/>
      <c r="DOH3298" s="371"/>
      <c r="DOI3298" s="372"/>
      <c r="DOJ3298" s="371"/>
      <c r="DOK3298" s="473"/>
      <c r="DOL3298" s="371"/>
      <c r="DOM3298" s="372"/>
      <c r="DON3298" s="372"/>
      <c r="DOO3298" s="372"/>
      <c r="DOP3298" s="372"/>
      <c r="DOQ3298" s="370"/>
      <c r="DOR3298" s="371"/>
      <c r="DOS3298" s="372"/>
      <c r="DOT3298" s="371"/>
      <c r="DOU3298" s="473"/>
      <c r="DOV3298" s="371"/>
      <c r="DOW3298" s="372"/>
      <c r="DOX3298" s="372"/>
      <c r="DOY3298" s="372"/>
      <c r="DOZ3298" s="372"/>
      <c r="DPA3298" s="370"/>
      <c r="DPB3298" s="371"/>
      <c r="DPC3298" s="372"/>
      <c r="DPD3298" s="371"/>
      <c r="DPE3298" s="473"/>
      <c r="DPF3298" s="371"/>
      <c r="DPG3298" s="372"/>
      <c r="DPH3298" s="372"/>
      <c r="DPI3298" s="372"/>
      <c r="DPJ3298" s="372"/>
      <c r="DPK3298" s="370"/>
      <c r="DPL3298" s="371"/>
      <c r="DPM3298" s="372"/>
      <c r="DPN3298" s="371"/>
      <c r="DPO3298" s="473"/>
      <c r="DPP3298" s="371"/>
      <c r="DPQ3298" s="372"/>
      <c r="DPR3298" s="372"/>
      <c r="DPS3298" s="372"/>
      <c r="DPT3298" s="372"/>
      <c r="DPU3298" s="370"/>
      <c r="DPV3298" s="371"/>
      <c r="DPW3298" s="372"/>
      <c r="DPX3298" s="371"/>
      <c r="DPY3298" s="473"/>
      <c r="DPZ3298" s="371"/>
      <c r="DQA3298" s="372"/>
      <c r="DQB3298" s="372"/>
      <c r="DQC3298" s="372"/>
      <c r="DQD3298" s="372"/>
      <c r="DQE3298" s="370"/>
      <c r="DQF3298" s="371"/>
      <c r="DQG3298" s="372"/>
      <c r="DQH3298" s="371"/>
      <c r="DQI3298" s="473"/>
      <c r="DQJ3298" s="371"/>
      <c r="DQK3298" s="372"/>
      <c r="DQL3298" s="372"/>
      <c r="DQM3298" s="372"/>
      <c r="DQN3298" s="372"/>
      <c r="DQO3298" s="370"/>
      <c r="DQP3298" s="371"/>
      <c r="DQQ3298" s="372"/>
      <c r="DQR3298" s="371"/>
      <c r="DQS3298" s="473"/>
      <c r="DQT3298" s="371"/>
      <c r="DQU3298" s="372"/>
      <c r="DQV3298" s="372"/>
      <c r="DQW3298" s="372"/>
      <c r="DQX3298" s="372"/>
      <c r="DQY3298" s="370"/>
      <c r="DQZ3298" s="371"/>
      <c r="DRA3298" s="372"/>
      <c r="DRB3298" s="371"/>
      <c r="DRC3298" s="473"/>
      <c r="DRD3298" s="371"/>
      <c r="DRE3298" s="372"/>
      <c r="DRF3298" s="372"/>
      <c r="DRG3298" s="372"/>
      <c r="DRH3298" s="372"/>
      <c r="DRI3298" s="370"/>
      <c r="DRJ3298" s="371"/>
      <c r="DRK3298" s="372"/>
      <c r="DRL3298" s="371"/>
      <c r="DRM3298" s="473"/>
      <c r="DRN3298" s="371"/>
      <c r="DRO3298" s="372"/>
      <c r="DRP3298" s="372"/>
      <c r="DRQ3298" s="372"/>
      <c r="DRR3298" s="372"/>
      <c r="DRS3298" s="370"/>
      <c r="DRT3298" s="371"/>
      <c r="DRU3298" s="372"/>
      <c r="DRV3298" s="371"/>
      <c r="DRW3298" s="473"/>
      <c r="DRX3298" s="371"/>
      <c r="DRY3298" s="372"/>
      <c r="DRZ3298" s="372"/>
      <c r="DSA3298" s="372"/>
      <c r="DSB3298" s="372"/>
      <c r="DSC3298" s="370"/>
      <c r="DSD3298" s="371"/>
      <c r="DSE3298" s="372"/>
      <c r="DSF3298" s="371"/>
      <c r="DSG3298" s="473"/>
      <c r="DSH3298" s="371"/>
      <c r="DSI3298" s="372"/>
      <c r="DSJ3298" s="372"/>
      <c r="DSK3298" s="372"/>
      <c r="DSL3298" s="372"/>
      <c r="DSM3298" s="370"/>
      <c r="DSN3298" s="371"/>
      <c r="DSO3298" s="372"/>
      <c r="DSP3298" s="371"/>
      <c r="DSQ3298" s="473"/>
      <c r="DSR3298" s="371"/>
      <c r="DSS3298" s="372"/>
      <c r="DST3298" s="372"/>
      <c r="DSU3298" s="372"/>
      <c r="DSV3298" s="372"/>
      <c r="DSW3298" s="370"/>
      <c r="DSX3298" s="371"/>
      <c r="DSY3298" s="372"/>
      <c r="DSZ3298" s="371"/>
      <c r="DTA3298" s="473"/>
      <c r="DTB3298" s="371"/>
      <c r="DTC3298" s="372"/>
      <c r="DTD3298" s="372"/>
      <c r="DTE3298" s="372"/>
      <c r="DTF3298" s="372"/>
      <c r="DTG3298" s="370"/>
      <c r="DTH3298" s="371"/>
      <c r="DTI3298" s="372"/>
      <c r="DTJ3298" s="371"/>
      <c r="DTK3298" s="473"/>
      <c r="DTL3298" s="371"/>
      <c r="DTM3298" s="372"/>
      <c r="DTN3298" s="372"/>
      <c r="DTO3298" s="372"/>
      <c r="DTP3298" s="372"/>
      <c r="DTQ3298" s="370"/>
      <c r="DTR3298" s="371"/>
      <c r="DTS3298" s="372"/>
      <c r="DTT3298" s="371"/>
      <c r="DTU3298" s="473"/>
      <c r="DTV3298" s="371"/>
      <c r="DTW3298" s="372"/>
      <c r="DTX3298" s="372"/>
      <c r="DTY3298" s="372"/>
      <c r="DTZ3298" s="372"/>
      <c r="DUA3298" s="370"/>
      <c r="DUB3298" s="371"/>
      <c r="DUC3298" s="372"/>
      <c r="DUD3298" s="371"/>
      <c r="DUE3298" s="473"/>
      <c r="DUF3298" s="371"/>
      <c r="DUG3298" s="372"/>
      <c r="DUH3298" s="372"/>
      <c r="DUI3298" s="372"/>
      <c r="DUJ3298" s="372"/>
      <c r="DUK3298" s="370"/>
      <c r="DUL3298" s="371"/>
      <c r="DUM3298" s="372"/>
      <c r="DUN3298" s="371"/>
      <c r="DUO3298" s="473"/>
      <c r="DUP3298" s="371"/>
      <c r="DUQ3298" s="372"/>
      <c r="DUR3298" s="372"/>
      <c r="DUS3298" s="372"/>
      <c r="DUT3298" s="372"/>
      <c r="DUU3298" s="370"/>
      <c r="DUV3298" s="371"/>
      <c r="DUW3298" s="372"/>
      <c r="DUX3298" s="371"/>
      <c r="DUY3298" s="473"/>
      <c r="DUZ3298" s="371"/>
      <c r="DVA3298" s="372"/>
      <c r="DVB3298" s="372"/>
      <c r="DVC3298" s="372"/>
      <c r="DVD3298" s="372"/>
      <c r="DVE3298" s="370"/>
      <c r="DVF3298" s="371"/>
      <c r="DVG3298" s="372"/>
      <c r="DVH3298" s="371"/>
      <c r="DVI3298" s="473"/>
      <c r="DVJ3298" s="371"/>
      <c r="DVK3298" s="372"/>
      <c r="DVL3298" s="372"/>
      <c r="DVM3298" s="372"/>
      <c r="DVN3298" s="372"/>
      <c r="DVO3298" s="370"/>
      <c r="DVP3298" s="371"/>
      <c r="DVQ3298" s="372"/>
      <c r="DVR3298" s="371"/>
      <c r="DVS3298" s="473"/>
      <c r="DVT3298" s="371"/>
      <c r="DVU3298" s="372"/>
      <c r="DVV3298" s="372"/>
      <c r="DVW3298" s="372"/>
      <c r="DVX3298" s="372"/>
      <c r="DVY3298" s="370"/>
      <c r="DVZ3298" s="371"/>
      <c r="DWA3298" s="372"/>
      <c r="DWB3298" s="371"/>
      <c r="DWC3298" s="473"/>
      <c r="DWD3298" s="371"/>
      <c r="DWE3298" s="372"/>
      <c r="DWF3298" s="372"/>
      <c r="DWG3298" s="372"/>
      <c r="DWH3298" s="372"/>
      <c r="DWI3298" s="370"/>
      <c r="DWJ3298" s="371"/>
      <c r="DWK3298" s="372"/>
      <c r="DWL3298" s="371"/>
      <c r="DWM3298" s="473"/>
      <c r="DWN3298" s="371"/>
      <c r="DWO3298" s="372"/>
      <c r="DWP3298" s="372"/>
      <c r="DWQ3298" s="372"/>
      <c r="DWR3298" s="372"/>
      <c r="DWS3298" s="370"/>
      <c r="DWT3298" s="371"/>
      <c r="DWU3298" s="372"/>
      <c r="DWV3298" s="371"/>
      <c r="DWW3298" s="473"/>
      <c r="DWX3298" s="371"/>
      <c r="DWY3298" s="372"/>
      <c r="DWZ3298" s="372"/>
      <c r="DXA3298" s="372"/>
      <c r="DXB3298" s="372"/>
      <c r="DXC3298" s="370"/>
      <c r="DXD3298" s="371"/>
      <c r="DXE3298" s="372"/>
      <c r="DXF3298" s="371"/>
      <c r="DXG3298" s="473"/>
      <c r="DXH3298" s="371"/>
      <c r="DXI3298" s="372"/>
      <c r="DXJ3298" s="372"/>
      <c r="DXK3298" s="372"/>
      <c r="DXL3298" s="372"/>
      <c r="DXM3298" s="370"/>
      <c r="DXN3298" s="371"/>
      <c r="DXO3298" s="372"/>
      <c r="DXP3298" s="371"/>
      <c r="DXQ3298" s="473"/>
      <c r="DXR3298" s="371"/>
      <c r="DXS3298" s="372"/>
      <c r="DXT3298" s="372"/>
      <c r="DXU3298" s="372"/>
      <c r="DXV3298" s="372"/>
      <c r="DXW3298" s="370"/>
      <c r="DXX3298" s="371"/>
      <c r="DXY3298" s="372"/>
      <c r="DXZ3298" s="371"/>
      <c r="DYA3298" s="473"/>
      <c r="DYB3298" s="371"/>
      <c r="DYC3298" s="372"/>
      <c r="DYD3298" s="372"/>
      <c r="DYE3298" s="372"/>
      <c r="DYF3298" s="372"/>
      <c r="DYG3298" s="370"/>
      <c r="DYH3298" s="371"/>
      <c r="DYI3298" s="372"/>
      <c r="DYJ3298" s="371"/>
      <c r="DYK3298" s="473"/>
      <c r="DYL3298" s="371"/>
      <c r="DYM3298" s="372"/>
      <c r="DYN3298" s="372"/>
      <c r="DYO3298" s="372"/>
      <c r="DYP3298" s="372"/>
      <c r="DYQ3298" s="370"/>
      <c r="DYR3298" s="371"/>
      <c r="DYS3298" s="372"/>
      <c r="DYT3298" s="371"/>
      <c r="DYU3298" s="473"/>
      <c r="DYV3298" s="371"/>
      <c r="DYW3298" s="372"/>
      <c r="DYX3298" s="372"/>
      <c r="DYY3298" s="372"/>
      <c r="DYZ3298" s="372"/>
      <c r="DZA3298" s="370"/>
      <c r="DZB3298" s="371"/>
      <c r="DZC3298" s="372"/>
      <c r="DZD3298" s="371"/>
      <c r="DZE3298" s="473"/>
      <c r="DZF3298" s="371"/>
      <c r="DZG3298" s="372"/>
      <c r="DZH3298" s="372"/>
      <c r="DZI3298" s="372"/>
      <c r="DZJ3298" s="372"/>
      <c r="DZK3298" s="370"/>
      <c r="DZL3298" s="371"/>
      <c r="DZM3298" s="372"/>
      <c r="DZN3298" s="371"/>
      <c r="DZO3298" s="473"/>
      <c r="DZP3298" s="371"/>
      <c r="DZQ3298" s="372"/>
      <c r="DZR3298" s="372"/>
      <c r="DZS3298" s="372"/>
      <c r="DZT3298" s="372"/>
      <c r="DZU3298" s="370"/>
      <c r="DZV3298" s="371"/>
      <c r="DZW3298" s="372"/>
      <c r="DZX3298" s="371"/>
      <c r="DZY3298" s="473"/>
      <c r="DZZ3298" s="371"/>
      <c r="EAA3298" s="372"/>
      <c r="EAB3298" s="372"/>
      <c r="EAC3298" s="372"/>
      <c r="EAD3298" s="372"/>
      <c r="EAE3298" s="370"/>
      <c r="EAF3298" s="371"/>
      <c r="EAG3298" s="372"/>
      <c r="EAH3298" s="371"/>
      <c r="EAI3298" s="473"/>
      <c r="EAJ3298" s="371"/>
      <c r="EAK3298" s="372"/>
      <c r="EAL3298" s="372"/>
      <c r="EAM3298" s="372"/>
      <c r="EAN3298" s="372"/>
      <c r="EAO3298" s="370"/>
      <c r="EAP3298" s="371"/>
      <c r="EAQ3298" s="372"/>
      <c r="EAR3298" s="371"/>
      <c r="EAS3298" s="473"/>
      <c r="EAT3298" s="371"/>
      <c r="EAU3298" s="372"/>
      <c r="EAV3298" s="372"/>
      <c r="EAW3298" s="372"/>
      <c r="EAX3298" s="372"/>
      <c r="EAY3298" s="370"/>
      <c r="EAZ3298" s="371"/>
      <c r="EBA3298" s="372"/>
      <c r="EBB3298" s="371"/>
      <c r="EBC3298" s="473"/>
      <c r="EBD3298" s="371"/>
      <c r="EBE3298" s="372"/>
      <c r="EBF3298" s="372"/>
      <c r="EBG3298" s="372"/>
      <c r="EBH3298" s="372"/>
      <c r="EBI3298" s="370"/>
      <c r="EBJ3298" s="371"/>
      <c r="EBK3298" s="372"/>
      <c r="EBL3298" s="371"/>
      <c r="EBM3298" s="473"/>
      <c r="EBN3298" s="371"/>
      <c r="EBO3298" s="372"/>
      <c r="EBP3298" s="372"/>
      <c r="EBQ3298" s="372"/>
      <c r="EBR3298" s="372"/>
      <c r="EBS3298" s="370"/>
      <c r="EBT3298" s="371"/>
      <c r="EBU3298" s="372"/>
      <c r="EBV3298" s="371"/>
      <c r="EBW3298" s="473"/>
      <c r="EBX3298" s="371"/>
      <c r="EBY3298" s="372"/>
      <c r="EBZ3298" s="372"/>
      <c r="ECA3298" s="372"/>
      <c r="ECB3298" s="372"/>
      <c r="ECC3298" s="370"/>
      <c r="ECD3298" s="371"/>
      <c r="ECE3298" s="372"/>
      <c r="ECF3298" s="371"/>
      <c r="ECG3298" s="473"/>
      <c r="ECH3298" s="371"/>
      <c r="ECI3298" s="372"/>
      <c r="ECJ3298" s="372"/>
      <c r="ECK3298" s="372"/>
      <c r="ECL3298" s="372"/>
      <c r="ECM3298" s="370"/>
      <c r="ECN3298" s="371"/>
      <c r="ECO3298" s="372"/>
      <c r="ECP3298" s="371"/>
      <c r="ECQ3298" s="473"/>
      <c r="ECR3298" s="371"/>
      <c r="ECS3298" s="372"/>
      <c r="ECT3298" s="372"/>
      <c r="ECU3298" s="372"/>
      <c r="ECV3298" s="372"/>
      <c r="ECW3298" s="370"/>
      <c r="ECX3298" s="371"/>
      <c r="ECY3298" s="372"/>
      <c r="ECZ3298" s="371"/>
      <c r="EDA3298" s="473"/>
      <c r="EDB3298" s="371"/>
      <c r="EDC3298" s="372"/>
      <c r="EDD3298" s="372"/>
      <c r="EDE3298" s="372"/>
      <c r="EDF3298" s="372"/>
      <c r="EDG3298" s="370"/>
      <c r="EDH3298" s="371"/>
      <c r="EDI3298" s="372"/>
      <c r="EDJ3298" s="371"/>
      <c r="EDK3298" s="473"/>
      <c r="EDL3298" s="371"/>
      <c r="EDM3298" s="372"/>
      <c r="EDN3298" s="372"/>
      <c r="EDO3298" s="372"/>
      <c r="EDP3298" s="372"/>
      <c r="EDQ3298" s="370"/>
      <c r="EDR3298" s="371"/>
      <c r="EDS3298" s="372"/>
      <c r="EDT3298" s="371"/>
      <c r="EDU3298" s="473"/>
      <c r="EDV3298" s="371"/>
      <c r="EDW3298" s="372"/>
      <c r="EDX3298" s="372"/>
      <c r="EDY3298" s="372"/>
      <c r="EDZ3298" s="372"/>
      <c r="EEA3298" s="370"/>
      <c r="EEB3298" s="371"/>
      <c r="EEC3298" s="372"/>
      <c r="EED3298" s="371"/>
      <c r="EEE3298" s="473"/>
      <c r="EEF3298" s="371"/>
      <c r="EEG3298" s="372"/>
      <c r="EEH3298" s="372"/>
      <c r="EEI3298" s="372"/>
      <c r="EEJ3298" s="372"/>
      <c r="EEK3298" s="370"/>
      <c r="EEL3298" s="371"/>
      <c r="EEM3298" s="372"/>
      <c r="EEN3298" s="371"/>
      <c r="EEO3298" s="473"/>
      <c r="EEP3298" s="371"/>
      <c r="EEQ3298" s="372"/>
      <c r="EER3298" s="372"/>
      <c r="EES3298" s="372"/>
      <c r="EET3298" s="372"/>
      <c r="EEU3298" s="370"/>
      <c r="EEV3298" s="371"/>
      <c r="EEW3298" s="372"/>
      <c r="EEX3298" s="371"/>
      <c r="EEY3298" s="473"/>
      <c r="EEZ3298" s="371"/>
      <c r="EFA3298" s="372"/>
      <c r="EFB3298" s="372"/>
      <c r="EFC3298" s="372"/>
      <c r="EFD3298" s="372"/>
      <c r="EFE3298" s="370"/>
      <c r="EFF3298" s="371"/>
      <c r="EFG3298" s="372"/>
      <c r="EFH3298" s="371"/>
      <c r="EFI3298" s="473"/>
      <c r="EFJ3298" s="371"/>
      <c r="EFK3298" s="372"/>
      <c r="EFL3298" s="372"/>
      <c r="EFM3298" s="372"/>
      <c r="EFN3298" s="372"/>
      <c r="EFO3298" s="370"/>
      <c r="EFP3298" s="371"/>
      <c r="EFQ3298" s="372"/>
      <c r="EFR3298" s="371"/>
      <c r="EFS3298" s="473"/>
      <c r="EFT3298" s="371"/>
      <c r="EFU3298" s="372"/>
      <c r="EFV3298" s="372"/>
      <c r="EFW3298" s="372"/>
      <c r="EFX3298" s="372"/>
      <c r="EFY3298" s="370"/>
      <c r="EFZ3298" s="371"/>
      <c r="EGA3298" s="372"/>
      <c r="EGB3298" s="371"/>
      <c r="EGC3298" s="473"/>
      <c r="EGD3298" s="371"/>
      <c r="EGE3298" s="372"/>
      <c r="EGF3298" s="372"/>
      <c r="EGG3298" s="372"/>
      <c r="EGH3298" s="372"/>
      <c r="EGI3298" s="370"/>
      <c r="EGJ3298" s="371"/>
      <c r="EGK3298" s="372"/>
      <c r="EGL3298" s="371"/>
      <c r="EGM3298" s="473"/>
      <c r="EGN3298" s="371"/>
      <c r="EGO3298" s="372"/>
      <c r="EGP3298" s="372"/>
      <c r="EGQ3298" s="372"/>
      <c r="EGR3298" s="372"/>
      <c r="EGS3298" s="370"/>
      <c r="EGT3298" s="371"/>
      <c r="EGU3298" s="372"/>
      <c r="EGV3298" s="371"/>
      <c r="EGW3298" s="473"/>
      <c r="EGX3298" s="371"/>
      <c r="EGY3298" s="372"/>
      <c r="EGZ3298" s="372"/>
      <c r="EHA3298" s="372"/>
      <c r="EHB3298" s="372"/>
      <c r="EHC3298" s="370"/>
      <c r="EHD3298" s="371"/>
      <c r="EHE3298" s="372"/>
      <c r="EHF3298" s="371"/>
      <c r="EHG3298" s="473"/>
      <c r="EHH3298" s="371"/>
      <c r="EHI3298" s="372"/>
      <c r="EHJ3298" s="372"/>
      <c r="EHK3298" s="372"/>
      <c r="EHL3298" s="372"/>
      <c r="EHM3298" s="370"/>
      <c r="EHN3298" s="371"/>
      <c r="EHO3298" s="372"/>
      <c r="EHP3298" s="371"/>
      <c r="EHQ3298" s="473"/>
      <c r="EHR3298" s="371"/>
      <c r="EHS3298" s="372"/>
      <c r="EHT3298" s="372"/>
      <c r="EHU3298" s="372"/>
      <c r="EHV3298" s="372"/>
      <c r="EHW3298" s="370"/>
      <c r="EHX3298" s="371"/>
      <c r="EHY3298" s="372"/>
      <c r="EHZ3298" s="371"/>
      <c r="EIA3298" s="473"/>
      <c r="EIB3298" s="371"/>
      <c r="EIC3298" s="372"/>
      <c r="EID3298" s="372"/>
      <c r="EIE3298" s="372"/>
      <c r="EIF3298" s="372"/>
      <c r="EIG3298" s="370"/>
      <c r="EIH3298" s="371"/>
      <c r="EII3298" s="372"/>
      <c r="EIJ3298" s="371"/>
      <c r="EIK3298" s="473"/>
      <c r="EIL3298" s="371"/>
      <c r="EIM3298" s="372"/>
      <c r="EIN3298" s="372"/>
      <c r="EIO3298" s="372"/>
      <c r="EIP3298" s="372"/>
      <c r="EIQ3298" s="370"/>
      <c r="EIR3298" s="371"/>
      <c r="EIS3298" s="372"/>
      <c r="EIT3298" s="371"/>
      <c r="EIU3298" s="473"/>
      <c r="EIV3298" s="371"/>
      <c r="EIW3298" s="372"/>
      <c r="EIX3298" s="372"/>
      <c r="EIY3298" s="372"/>
      <c r="EIZ3298" s="372"/>
      <c r="EJA3298" s="370"/>
      <c r="EJB3298" s="371"/>
      <c r="EJC3298" s="372"/>
      <c r="EJD3298" s="371"/>
      <c r="EJE3298" s="473"/>
      <c r="EJF3298" s="371"/>
      <c r="EJG3298" s="372"/>
      <c r="EJH3298" s="372"/>
      <c r="EJI3298" s="372"/>
      <c r="EJJ3298" s="372"/>
      <c r="EJK3298" s="370"/>
      <c r="EJL3298" s="371"/>
      <c r="EJM3298" s="372"/>
      <c r="EJN3298" s="371"/>
      <c r="EJO3298" s="473"/>
      <c r="EJP3298" s="371"/>
      <c r="EJQ3298" s="372"/>
      <c r="EJR3298" s="372"/>
      <c r="EJS3298" s="372"/>
      <c r="EJT3298" s="372"/>
      <c r="EJU3298" s="370"/>
      <c r="EJV3298" s="371"/>
      <c r="EJW3298" s="372"/>
      <c r="EJX3298" s="371"/>
      <c r="EJY3298" s="473"/>
      <c r="EJZ3298" s="371"/>
      <c r="EKA3298" s="372"/>
      <c r="EKB3298" s="372"/>
      <c r="EKC3298" s="372"/>
      <c r="EKD3298" s="372"/>
      <c r="EKE3298" s="370"/>
      <c r="EKF3298" s="371"/>
      <c r="EKG3298" s="372"/>
      <c r="EKH3298" s="371"/>
      <c r="EKI3298" s="473"/>
      <c r="EKJ3298" s="371"/>
      <c r="EKK3298" s="372"/>
      <c r="EKL3298" s="372"/>
      <c r="EKM3298" s="372"/>
      <c r="EKN3298" s="372"/>
      <c r="EKO3298" s="370"/>
      <c r="EKP3298" s="371"/>
      <c r="EKQ3298" s="372"/>
      <c r="EKR3298" s="371"/>
      <c r="EKS3298" s="473"/>
      <c r="EKT3298" s="371"/>
      <c r="EKU3298" s="372"/>
      <c r="EKV3298" s="372"/>
      <c r="EKW3298" s="372"/>
      <c r="EKX3298" s="372"/>
      <c r="EKY3298" s="370"/>
      <c r="EKZ3298" s="371"/>
      <c r="ELA3298" s="372"/>
      <c r="ELB3298" s="371"/>
      <c r="ELC3298" s="473"/>
      <c r="ELD3298" s="371"/>
      <c r="ELE3298" s="372"/>
      <c r="ELF3298" s="372"/>
      <c r="ELG3298" s="372"/>
      <c r="ELH3298" s="372"/>
      <c r="ELI3298" s="370"/>
      <c r="ELJ3298" s="371"/>
      <c r="ELK3298" s="372"/>
      <c r="ELL3298" s="371"/>
      <c r="ELM3298" s="473"/>
      <c r="ELN3298" s="371"/>
      <c r="ELO3298" s="372"/>
      <c r="ELP3298" s="372"/>
      <c r="ELQ3298" s="372"/>
      <c r="ELR3298" s="372"/>
      <c r="ELS3298" s="370"/>
      <c r="ELT3298" s="371"/>
      <c r="ELU3298" s="372"/>
      <c r="ELV3298" s="371"/>
      <c r="ELW3298" s="473"/>
      <c r="ELX3298" s="371"/>
      <c r="ELY3298" s="372"/>
      <c r="ELZ3298" s="372"/>
      <c r="EMA3298" s="372"/>
      <c r="EMB3298" s="372"/>
      <c r="EMC3298" s="370"/>
      <c r="EMD3298" s="371"/>
      <c r="EME3298" s="372"/>
      <c r="EMF3298" s="371"/>
      <c r="EMG3298" s="473"/>
      <c r="EMH3298" s="371"/>
      <c r="EMI3298" s="372"/>
      <c r="EMJ3298" s="372"/>
      <c r="EMK3298" s="372"/>
      <c r="EML3298" s="372"/>
      <c r="EMM3298" s="370"/>
      <c r="EMN3298" s="371"/>
      <c r="EMO3298" s="372"/>
      <c r="EMP3298" s="371"/>
      <c r="EMQ3298" s="473"/>
      <c r="EMR3298" s="371"/>
      <c r="EMS3298" s="372"/>
      <c r="EMT3298" s="372"/>
      <c r="EMU3298" s="372"/>
      <c r="EMV3298" s="372"/>
      <c r="EMW3298" s="370"/>
      <c r="EMX3298" s="371"/>
      <c r="EMY3298" s="372"/>
      <c r="EMZ3298" s="371"/>
      <c r="ENA3298" s="473"/>
      <c r="ENB3298" s="371"/>
      <c r="ENC3298" s="372"/>
      <c r="END3298" s="372"/>
      <c r="ENE3298" s="372"/>
      <c r="ENF3298" s="372"/>
      <c r="ENG3298" s="370"/>
      <c r="ENH3298" s="371"/>
      <c r="ENI3298" s="372"/>
      <c r="ENJ3298" s="371"/>
      <c r="ENK3298" s="473"/>
      <c r="ENL3298" s="371"/>
      <c r="ENM3298" s="372"/>
      <c r="ENN3298" s="372"/>
      <c r="ENO3298" s="372"/>
      <c r="ENP3298" s="372"/>
      <c r="ENQ3298" s="370"/>
      <c r="ENR3298" s="371"/>
      <c r="ENS3298" s="372"/>
      <c r="ENT3298" s="371"/>
      <c r="ENU3298" s="473"/>
      <c r="ENV3298" s="371"/>
      <c r="ENW3298" s="372"/>
      <c r="ENX3298" s="372"/>
      <c r="ENY3298" s="372"/>
      <c r="ENZ3298" s="372"/>
      <c r="EOA3298" s="370"/>
      <c r="EOB3298" s="371"/>
      <c r="EOC3298" s="372"/>
      <c r="EOD3298" s="371"/>
      <c r="EOE3298" s="473"/>
      <c r="EOF3298" s="371"/>
      <c r="EOG3298" s="372"/>
      <c r="EOH3298" s="372"/>
      <c r="EOI3298" s="372"/>
      <c r="EOJ3298" s="372"/>
      <c r="EOK3298" s="370"/>
      <c r="EOL3298" s="371"/>
      <c r="EOM3298" s="372"/>
      <c r="EON3298" s="371"/>
      <c r="EOO3298" s="473"/>
      <c r="EOP3298" s="371"/>
      <c r="EOQ3298" s="372"/>
      <c r="EOR3298" s="372"/>
      <c r="EOS3298" s="372"/>
      <c r="EOT3298" s="372"/>
      <c r="EOU3298" s="370"/>
      <c r="EOV3298" s="371"/>
      <c r="EOW3298" s="372"/>
      <c r="EOX3298" s="371"/>
      <c r="EOY3298" s="473"/>
      <c r="EOZ3298" s="371"/>
      <c r="EPA3298" s="372"/>
      <c r="EPB3298" s="372"/>
      <c r="EPC3298" s="372"/>
      <c r="EPD3298" s="372"/>
      <c r="EPE3298" s="370"/>
      <c r="EPF3298" s="371"/>
      <c r="EPG3298" s="372"/>
      <c r="EPH3298" s="371"/>
      <c r="EPI3298" s="473"/>
      <c r="EPJ3298" s="371"/>
      <c r="EPK3298" s="372"/>
      <c r="EPL3298" s="372"/>
      <c r="EPM3298" s="372"/>
      <c r="EPN3298" s="372"/>
      <c r="EPO3298" s="370"/>
      <c r="EPP3298" s="371"/>
      <c r="EPQ3298" s="372"/>
      <c r="EPR3298" s="371"/>
      <c r="EPS3298" s="473"/>
      <c r="EPT3298" s="371"/>
      <c r="EPU3298" s="372"/>
      <c r="EPV3298" s="372"/>
      <c r="EPW3298" s="372"/>
      <c r="EPX3298" s="372"/>
      <c r="EPY3298" s="370"/>
      <c r="EPZ3298" s="371"/>
      <c r="EQA3298" s="372"/>
      <c r="EQB3298" s="371"/>
      <c r="EQC3298" s="473"/>
      <c r="EQD3298" s="371"/>
      <c r="EQE3298" s="372"/>
      <c r="EQF3298" s="372"/>
      <c r="EQG3298" s="372"/>
      <c r="EQH3298" s="372"/>
      <c r="EQI3298" s="370"/>
      <c r="EQJ3298" s="371"/>
      <c r="EQK3298" s="372"/>
      <c r="EQL3298" s="371"/>
      <c r="EQM3298" s="473"/>
      <c r="EQN3298" s="371"/>
      <c r="EQO3298" s="372"/>
      <c r="EQP3298" s="372"/>
      <c r="EQQ3298" s="372"/>
      <c r="EQR3298" s="372"/>
      <c r="EQS3298" s="370"/>
      <c r="EQT3298" s="371"/>
      <c r="EQU3298" s="372"/>
      <c r="EQV3298" s="371"/>
      <c r="EQW3298" s="473"/>
      <c r="EQX3298" s="371"/>
      <c r="EQY3298" s="372"/>
      <c r="EQZ3298" s="372"/>
      <c r="ERA3298" s="372"/>
      <c r="ERB3298" s="372"/>
      <c r="ERC3298" s="370"/>
      <c r="ERD3298" s="371"/>
      <c r="ERE3298" s="372"/>
      <c r="ERF3298" s="371"/>
      <c r="ERG3298" s="473"/>
      <c r="ERH3298" s="371"/>
      <c r="ERI3298" s="372"/>
      <c r="ERJ3298" s="372"/>
      <c r="ERK3298" s="372"/>
      <c r="ERL3298" s="372"/>
      <c r="ERM3298" s="370"/>
      <c r="ERN3298" s="371"/>
      <c r="ERO3298" s="372"/>
      <c r="ERP3298" s="371"/>
      <c r="ERQ3298" s="473"/>
      <c r="ERR3298" s="371"/>
      <c r="ERS3298" s="372"/>
      <c r="ERT3298" s="372"/>
      <c r="ERU3298" s="372"/>
      <c r="ERV3298" s="372"/>
      <c r="ERW3298" s="370"/>
      <c r="ERX3298" s="371"/>
      <c r="ERY3298" s="372"/>
      <c r="ERZ3298" s="371"/>
      <c r="ESA3298" s="473"/>
      <c r="ESB3298" s="371"/>
      <c r="ESC3298" s="372"/>
      <c r="ESD3298" s="372"/>
      <c r="ESE3298" s="372"/>
      <c r="ESF3298" s="372"/>
      <c r="ESG3298" s="370"/>
      <c r="ESH3298" s="371"/>
      <c r="ESI3298" s="372"/>
      <c r="ESJ3298" s="371"/>
      <c r="ESK3298" s="473"/>
      <c r="ESL3298" s="371"/>
      <c r="ESM3298" s="372"/>
      <c r="ESN3298" s="372"/>
      <c r="ESO3298" s="372"/>
      <c r="ESP3298" s="372"/>
      <c r="ESQ3298" s="370"/>
      <c r="ESR3298" s="371"/>
      <c r="ESS3298" s="372"/>
      <c r="EST3298" s="371"/>
      <c r="ESU3298" s="473"/>
      <c r="ESV3298" s="371"/>
      <c r="ESW3298" s="372"/>
      <c r="ESX3298" s="372"/>
      <c r="ESY3298" s="372"/>
      <c r="ESZ3298" s="372"/>
      <c r="ETA3298" s="370"/>
      <c r="ETB3298" s="371"/>
      <c r="ETC3298" s="372"/>
      <c r="ETD3298" s="371"/>
      <c r="ETE3298" s="473"/>
      <c r="ETF3298" s="371"/>
      <c r="ETG3298" s="372"/>
      <c r="ETH3298" s="372"/>
      <c r="ETI3298" s="372"/>
      <c r="ETJ3298" s="372"/>
      <c r="ETK3298" s="370"/>
      <c r="ETL3298" s="371"/>
      <c r="ETM3298" s="372"/>
      <c r="ETN3298" s="371"/>
      <c r="ETO3298" s="473"/>
      <c r="ETP3298" s="371"/>
      <c r="ETQ3298" s="372"/>
      <c r="ETR3298" s="372"/>
      <c r="ETS3298" s="372"/>
      <c r="ETT3298" s="372"/>
      <c r="ETU3298" s="370"/>
      <c r="ETV3298" s="371"/>
      <c r="ETW3298" s="372"/>
      <c r="ETX3298" s="371"/>
      <c r="ETY3298" s="473"/>
      <c r="ETZ3298" s="371"/>
      <c r="EUA3298" s="372"/>
      <c r="EUB3298" s="372"/>
      <c r="EUC3298" s="372"/>
      <c r="EUD3298" s="372"/>
      <c r="EUE3298" s="370"/>
      <c r="EUF3298" s="371"/>
      <c r="EUG3298" s="372"/>
      <c r="EUH3298" s="371"/>
      <c r="EUI3298" s="473"/>
      <c r="EUJ3298" s="371"/>
      <c r="EUK3298" s="372"/>
      <c r="EUL3298" s="372"/>
      <c r="EUM3298" s="372"/>
      <c r="EUN3298" s="372"/>
      <c r="EUO3298" s="370"/>
      <c r="EUP3298" s="371"/>
      <c r="EUQ3298" s="372"/>
      <c r="EUR3298" s="371"/>
      <c r="EUS3298" s="473"/>
      <c r="EUT3298" s="371"/>
      <c r="EUU3298" s="372"/>
      <c r="EUV3298" s="372"/>
      <c r="EUW3298" s="372"/>
      <c r="EUX3298" s="372"/>
      <c r="EUY3298" s="370"/>
      <c r="EUZ3298" s="371"/>
      <c r="EVA3298" s="372"/>
      <c r="EVB3298" s="371"/>
      <c r="EVC3298" s="473"/>
      <c r="EVD3298" s="371"/>
      <c r="EVE3298" s="372"/>
      <c r="EVF3298" s="372"/>
      <c r="EVG3298" s="372"/>
      <c r="EVH3298" s="372"/>
      <c r="EVI3298" s="370"/>
      <c r="EVJ3298" s="371"/>
      <c r="EVK3298" s="372"/>
      <c r="EVL3298" s="371"/>
      <c r="EVM3298" s="473"/>
      <c r="EVN3298" s="371"/>
      <c r="EVO3298" s="372"/>
      <c r="EVP3298" s="372"/>
      <c r="EVQ3298" s="372"/>
      <c r="EVR3298" s="372"/>
      <c r="EVS3298" s="370"/>
      <c r="EVT3298" s="371"/>
      <c r="EVU3298" s="372"/>
      <c r="EVV3298" s="371"/>
      <c r="EVW3298" s="473"/>
      <c r="EVX3298" s="371"/>
      <c r="EVY3298" s="372"/>
      <c r="EVZ3298" s="372"/>
      <c r="EWA3298" s="372"/>
      <c r="EWB3298" s="372"/>
      <c r="EWC3298" s="370"/>
      <c r="EWD3298" s="371"/>
      <c r="EWE3298" s="372"/>
      <c r="EWF3298" s="371"/>
      <c r="EWG3298" s="473"/>
      <c r="EWH3298" s="371"/>
      <c r="EWI3298" s="372"/>
      <c r="EWJ3298" s="372"/>
      <c r="EWK3298" s="372"/>
      <c r="EWL3298" s="372"/>
      <c r="EWM3298" s="370"/>
      <c r="EWN3298" s="371"/>
      <c r="EWO3298" s="372"/>
      <c r="EWP3298" s="371"/>
      <c r="EWQ3298" s="473"/>
      <c r="EWR3298" s="371"/>
      <c r="EWS3298" s="372"/>
      <c r="EWT3298" s="372"/>
      <c r="EWU3298" s="372"/>
      <c r="EWV3298" s="372"/>
      <c r="EWW3298" s="370"/>
      <c r="EWX3298" s="371"/>
      <c r="EWY3298" s="372"/>
      <c r="EWZ3298" s="371"/>
      <c r="EXA3298" s="473"/>
      <c r="EXB3298" s="371"/>
      <c r="EXC3298" s="372"/>
      <c r="EXD3298" s="372"/>
      <c r="EXE3298" s="372"/>
      <c r="EXF3298" s="372"/>
      <c r="EXG3298" s="370"/>
      <c r="EXH3298" s="371"/>
      <c r="EXI3298" s="372"/>
      <c r="EXJ3298" s="371"/>
      <c r="EXK3298" s="473"/>
      <c r="EXL3298" s="371"/>
      <c r="EXM3298" s="372"/>
      <c r="EXN3298" s="372"/>
      <c r="EXO3298" s="372"/>
      <c r="EXP3298" s="372"/>
      <c r="EXQ3298" s="370"/>
      <c r="EXR3298" s="371"/>
      <c r="EXS3298" s="372"/>
      <c r="EXT3298" s="371"/>
      <c r="EXU3298" s="473"/>
      <c r="EXV3298" s="371"/>
      <c r="EXW3298" s="372"/>
      <c r="EXX3298" s="372"/>
      <c r="EXY3298" s="372"/>
      <c r="EXZ3298" s="372"/>
      <c r="EYA3298" s="370"/>
      <c r="EYB3298" s="371"/>
      <c r="EYC3298" s="372"/>
      <c r="EYD3298" s="371"/>
      <c r="EYE3298" s="473"/>
      <c r="EYF3298" s="371"/>
      <c r="EYG3298" s="372"/>
      <c r="EYH3298" s="372"/>
      <c r="EYI3298" s="372"/>
      <c r="EYJ3298" s="372"/>
      <c r="EYK3298" s="370"/>
      <c r="EYL3298" s="371"/>
      <c r="EYM3298" s="372"/>
      <c r="EYN3298" s="371"/>
      <c r="EYO3298" s="473"/>
      <c r="EYP3298" s="371"/>
      <c r="EYQ3298" s="372"/>
      <c r="EYR3298" s="372"/>
      <c r="EYS3298" s="372"/>
      <c r="EYT3298" s="372"/>
      <c r="EYU3298" s="370"/>
      <c r="EYV3298" s="371"/>
      <c r="EYW3298" s="372"/>
      <c r="EYX3298" s="371"/>
      <c r="EYY3298" s="473"/>
      <c r="EYZ3298" s="371"/>
      <c r="EZA3298" s="372"/>
      <c r="EZB3298" s="372"/>
      <c r="EZC3298" s="372"/>
      <c r="EZD3298" s="372"/>
      <c r="EZE3298" s="370"/>
      <c r="EZF3298" s="371"/>
      <c r="EZG3298" s="372"/>
      <c r="EZH3298" s="371"/>
      <c r="EZI3298" s="473"/>
      <c r="EZJ3298" s="371"/>
      <c r="EZK3298" s="372"/>
      <c r="EZL3298" s="372"/>
      <c r="EZM3298" s="372"/>
      <c r="EZN3298" s="372"/>
      <c r="EZO3298" s="370"/>
      <c r="EZP3298" s="371"/>
      <c r="EZQ3298" s="372"/>
      <c r="EZR3298" s="371"/>
      <c r="EZS3298" s="473"/>
      <c r="EZT3298" s="371"/>
      <c r="EZU3298" s="372"/>
      <c r="EZV3298" s="372"/>
      <c r="EZW3298" s="372"/>
      <c r="EZX3298" s="372"/>
      <c r="EZY3298" s="370"/>
      <c r="EZZ3298" s="371"/>
      <c r="FAA3298" s="372"/>
      <c r="FAB3298" s="371"/>
      <c r="FAC3298" s="473"/>
      <c r="FAD3298" s="371"/>
      <c r="FAE3298" s="372"/>
      <c r="FAF3298" s="372"/>
      <c r="FAG3298" s="372"/>
      <c r="FAH3298" s="372"/>
      <c r="FAI3298" s="370"/>
      <c r="FAJ3298" s="371"/>
      <c r="FAK3298" s="372"/>
      <c r="FAL3298" s="371"/>
      <c r="FAM3298" s="473"/>
      <c r="FAN3298" s="371"/>
      <c r="FAO3298" s="372"/>
      <c r="FAP3298" s="372"/>
      <c r="FAQ3298" s="372"/>
      <c r="FAR3298" s="372"/>
      <c r="FAS3298" s="370"/>
      <c r="FAT3298" s="371"/>
      <c r="FAU3298" s="372"/>
      <c r="FAV3298" s="371"/>
      <c r="FAW3298" s="473"/>
      <c r="FAX3298" s="371"/>
      <c r="FAY3298" s="372"/>
      <c r="FAZ3298" s="372"/>
      <c r="FBA3298" s="372"/>
      <c r="FBB3298" s="372"/>
      <c r="FBC3298" s="370"/>
      <c r="FBD3298" s="371"/>
      <c r="FBE3298" s="372"/>
      <c r="FBF3298" s="371"/>
      <c r="FBG3298" s="473"/>
      <c r="FBH3298" s="371"/>
      <c r="FBI3298" s="372"/>
      <c r="FBJ3298" s="372"/>
      <c r="FBK3298" s="372"/>
      <c r="FBL3298" s="372"/>
      <c r="FBM3298" s="370"/>
      <c r="FBN3298" s="371"/>
      <c r="FBO3298" s="372"/>
      <c r="FBP3298" s="371"/>
      <c r="FBQ3298" s="473"/>
      <c r="FBR3298" s="371"/>
      <c r="FBS3298" s="372"/>
      <c r="FBT3298" s="372"/>
      <c r="FBU3298" s="372"/>
      <c r="FBV3298" s="372"/>
      <c r="FBW3298" s="370"/>
      <c r="FBX3298" s="371"/>
      <c r="FBY3298" s="372"/>
      <c r="FBZ3298" s="371"/>
      <c r="FCA3298" s="473"/>
      <c r="FCB3298" s="371"/>
      <c r="FCC3298" s="372"/>
      <c r="FCD3298" s="372"/>
      <c r="FCE3298" s="372"/>
      <c r="FCF3298" s="372"/>
      <c r="FCG3298" s="370"/>
      <c r="FCH3298" s="371"/>
      <c r="FCI3298" s="372"/>
      <c r="FCJ3298" s="371"/>
      <c r="FCK3298" s="473"/>
      <c r="FCL3298" s="371"/>
      <c r="FCM3298" s="372"/>
      <c r="FCN3298" s="372"/>
      <c r="FCO3298" s="372"/>
      <c r="FCP3298" s="372"/>
      <c r="FCQ3298" s="370"/>
      <c r="FCR3298" s="371"/>
      <c r="FCS3298" s="372"/>
      <c r="FCT3298" s="371"/>
      <c r="FCU3298" s="473"/>
      <c r="FCV3298" s="371"/>
      <c r="FCW3298" s="372"/>
      <c r="FCX3298" s="372"/>
      <c r="FCY3298" s="372"/>
      <c r="FCZ3298" s="372"/>
      <c r="FDA3298" s="370"/>
      <c r="FDB3298" s="371"/>
      <c r="FDC3298" s="372"/>
      <c r="FDD3298" s="371"/>
      <c r="FDE3298" s="473"/>
      <c r="FDF3298" s="371"/>
      <c r="FDG3298" s="372"/>
      <c r="FDH3298" s="372"/>
      <c r="FDI3298" s="372"/>
      <c r="FDJ3298" s="372"/>
      <c r="FDK3298" s="370"/>
      <c r="FDL3298" s="371"/>
      <c r="FDM3298" s="372"/>
      <c r="FDN3298" s="371"/>
      <c r="FDO3298" s="473"/>
      <c r="FDP3298" s="371"/>
      <c r="FDQ3298" s="372"/>
      <c r="FDR3298" s="372"/>
      <c r="FDS3298" s="372"/>
      <c r="FDT3298" s="372"/>
      <c r="FDU3298" s="370"/>
      <c r="FDV3298" s="371"/>
      <c r="FDW3298" s="372"/>
      <c r="FDX3298" s="371"/>
      <c r="FDY3298" s="473"/>
      <c r="FDZ3298" s="371"/>
      <c r="FEA3298" s="372"/>
      <c r="FEB3298" s="372"/>
      <c r="FEC3298" s="372"/>
      <c r="FED3298" s="372"/>
      <c r="FEE3298" s="370"/>
      <c r="FEF3298" s="371"/>
      <c r="FEG3298" s="372"/>
      <c r="FEH3298" s="371"/>
      <c r="FEI3298" s="473"/>
      <c r="FEJ3298" s="371"/>
      <c r="FEK3298" s="372"/>
      <c r="FEL3298" s="372"/>
      <c r="FEM3298" s="372"/>
      <c r="FEN3298" s="372"/>
      <c r="FEO3298" s="370"/>
      <c r="FEP3298" s="371"/>
      <c r="FEQ3298" s="372"/>
      <c r="FER3298" s="371"/>
      <c r="FES3298" s="473"/>
      <c r="FET3298" s="371"/>
      <c r="FEU3298" s="372"/>
      <c r="FEV3298" s="372"/>
      <c r="FEW3298" s="372"/>
      <c r="FEX3298" s="372"/>
      <c r="FEY3298" s="370"/>
      <c r="FEZ3298" s="371"/>
      <c r="FFA3298" s="372"/>
      <c r="FFB3298" s="371"/>
      <c r="FFC3298" s="473"/>
      <c r="FFD3298" s="371"/>
      <c r="FFE3298" s="372"/>
      <c r="FFF3298" s="372"/>
      <c r="FFG3298" s="372"/>
      <c r="FFH3298" s="372"/>
      <c r="FFI3298" s="370"/>
      <c r="FFJ3298" s="371"/>
      <c r="FFK3298" s="372"/>
      <c r="FFL3298" s="371"/>
      <c r="FFM3298" s="473"/>
      <c r="FFN3298" s="371"/>
      <c r="FFO3298" s="372"/>
      <c r="FFP3298" s="372"/>
      <c r="FFQ3298" s="372"/>
      <c r="FFR3298" s="372"/>
      <c r="FFS3298" s="370"/>
      <c r="FFT3298" s="371"/>
      <c r="FFU3298" s="372"/>
      <c r="FFV3298" s="371"/>
      <c r="FFW3298" s="473"/>
      <c r="FFX3298" s="371"/>
      <c r="FFY3298" s="372"/>
      <c r="FFZ3298" s="372"/>
      <c r="FGA3298" s="372"/>
      <c r="FGB3298" s="372"/>
      <c r="FGC3298" s="370"/>
      <c r="FGD3298" s="371"/>
      <c r="FGE3298" s="372"/>
      <c r="FGF3298" s="371"/>
      <c r="FGG3298" s="473"/>
      <c r="FGH3298" s="371"/>
      <c r="FGI3298" s="372"/>
      <c r="FGJ3298" s="372"/>
      <c r="FGK3298" s="372"/>
      <c r="FGL3298" s="372"/>
      <c r="FGM3298" s="370"/>
      <c r="FGN3298" s="371"/>
      <c r="FGO3298" s="372"/>
      <c r="FGP3298" s="371"/>
      <c r="FGQ3298" s="473"/>
      <c r="FGR3298" s="371"/>
      <c r="FGS3298" s="372"/>
      <c r="FGT3298" s="372"/>
      <c r="FGU3298" s="372"/>
      <c r="FGV3298" s="372"/>
      <c r="FGW3298" s="370"/>
      <c r="FGX3298" s="371"/>
      <c r="FGY3298" s="372"/>
      <c r="FGZ3298" s="371"/>
      <c r="FHA3298" s="473"/>
      <c r="FHB3298" s="371"/>
      <c r="FHC3298" s="372"/>
      <c r="FHD3298" s="372"/>
      <c r="FHE3298" s="372"/>
      <c r="FHF3298" s="372"/>
      <c r="FHG3298" s="370"/>
      <c r="FHH3298" s="371"/>
      <c r="FHI3298" s="372"/>
      <c r="FHJ3298" s="371"/>
      <c r="FHK3298" s="473"/>
      <c r="FHL3298" s="371"/>
      <c r="FHM3298" s="372"/>
      <c r="FHN3298" s="372"/>
      <c r="FHO3298" s="372"/>
      <c r="FHP3298" s="372"/>
      <c r="FHQ3298" s="370"/>
      <c r="FHR3298" s="371"/>
      <c r="FHS3298" s="372"/>
      <c r="FHT3298" s="371"/>
      <c r="FHU3298" s="473"/>
      <c r="FHV3298" s="371"/>
      <c r="FHW3298" s="372"/>
      <c r="FHX3298" s="372"/>
      <c r="FHY3298" s="372"/>
      <c r="FHZ3298" s="372"/>
      <c r="FIA3298" s="370"/>
      <c r="FIB3298" s="371"/>
      <c r="FIC3298" s="372"/>
      <c r="FID3298" s="371"/>
      <c r="FIE3298" s="473"/>
      <c r="FIF3298" s="371"/>
      <c r="FIG3298" s="372"/>
      <c r="FIH3298" s="372"/>
      <c r="FII3298" s="372"/>
      <c r="FIJ3298" s="372"/>
      <c r="FIK3298" s="370"/>
      <c r="FIL3298" s="371"/>
      <c r="FIM3298" s="372"/>
      <c r="FIN3298" s="371"/>
      <c r="FIO3298" s="473"/>
      <c r="FIP3298" s="371"/>
      <c r="FIQ3298" s="372"/>
      <c r="FIR3298" s="372"/>
      <c r="FIS3298" s="372"/>
      <c r="FIT3298" s="372"/>
      <c r="FIU3298" s="370"/>
      <c r="FIV3298" s="371"/>
      <c r="FIW3298" s="372"/>
      <c r="FIX3298" s="371"/>
      <c r="FIY3298" s="473"/>
      <c r="FIZ3298" s="371"/>
      <c r="FJA3298" s="372"/>
      <c r="FJB3298" s="372"/>
      <c r="FJC3298" s="372"/>
      <c r="FJD3298" s="372"/>
      <c r="FJE3298" s="370"/>
      <c r="FJF3298" s="371"/>
      <c r="FJG3298" s="372"/>
      <c r="FJH3298" s="371"/>
      <c r="FJI3298" s="473"/>
      <c r="FJJ3298" s="371"/>
      <c r="FJK3298" s="372"/>
      <c r="FJL3298" s="372"/>
      <c r="FJM3298" s="372"/>
      <c r="FJN3298" s="372"/>
      <c r="FJO3298" s="370"/>
      <c r="FJP3298" s="371"/>
      <c r="FJQ3298" s="372"/>
      <c r="FJR3298" s="371"/>
      <c r="FJS3298" s="473"/>
      <c r="FJT3298" s="371"/>
      <c r="FJU3298" s="372"/>
      <c r="FJV3298" s="372"/>
      <c r="FJW3298" s="372"/>
      <c r="FJX3298" s="372"/>
      <c r="FJY3298" s="370"/>
      <c r="FJZ3298" s="371"/>
      <c r="FKA3298" s="372"/>
      <c r="FKB3298" s="371"/>
      <c r="FKC3298" s="473"/>
      <c r="FKD3298" s="371"/>
      <c r="FKE3298" s="372"/>
      <c r="FKF3298" s="372"/>
      <c r="FKG3298" s="372"/>
      <c r="FKH3298" s="372"/>
      <c r="FKI3298" s="370"/>
      <c r="FKJ3298" s="371"/>
      <c r="FKK3298" s="372"/>
      <c r="FKL3298" s="371"/>
      <c r="FKM3298" s="473"/>
      <c r="FKN3298" s="371"/>
      <c r="FKO3298" s="372"/>
      <c r="FKP3298" s="372"/>
      <c r="FKQ3298" s="372"/>
      <c r="FKR3298" s="372"/>
      <c r="FKS3298" s="370"/>
      <c r="FKT3298" s="371"/>
      <c r="FKU3298" s="372"/>
      <c r="FKV3298" s="371"/>
      <c r="FKW3298" s="473"/>
      <c r="FKX3298" s="371"/>
      <c r="FKY3298" s="372"/>
      <c r="FKZ3298" s="372"/>
      <c r="FLA3298" s="372"/>
      <c r="FLB3298" s="372"/>
      <c r="FLC3298" s="370"/>
      <c r="FLD3298" s="371"/>
      <c r="FLE3298" s="372"/>
      <c r="FLF3298" s="371"/>
      <c r="FLG3298" s="473"/>
      <c r="FLH3298" s="371"/>
      <c r="FLI3298" s="372"/>
      <c r="FLJ3298" s="372"/>
      <c r="FLK3298" s="372"/>
      <c r="FLL3298" s="372"/>
      <c r="FLM3298" s="370"/>
      <c r="FLN3298" s="371"/>
      <c r="FLO3298" s="372"/>
      <c r="FLP3298" s="371"/>
      <c r="FLQ3298" s="473"/>
      <c r="FLR3298" s="371"/>
      <c r="FLS3298" s="372"/>
      <c r="FLT3298" s="372"/>
      <c r="FLU3298" s="372"/>
      <c r="FLV3298" s="372"/>
      <c r="FLW3298" s="370"/>
      <c r="FLX3298" s="371"/>
      <c r="FLY3298" s="372"/>
      <c r="FLZ3298" s="371"/>
      <c r="FMA3298" s="473"/>
      <c r="FMB3298" s="371"/>
      <c r="FMC3298" s="372"/>
      <c r="FMD3298" s="372"/>
      <c r="FME3298" s="372"/>
      <c r="FMF3298" s="372"/>
      <c r="FMG3298" s="370"/>
      <c r="FMH3298" s="371"/>
      <c r="FMI3298" s="372"/>
      <c r="FMJ3298" s="371"/>
      <c r="FMK3298" s="473"/>
      <c r="FML3298" s="371"/>
      <c r="FMM3298" s="372"/>
      <c r="FMN3298" s="372"/>
      <c r="FMO3298" s="372"/>
      <c r="FMP3298" s="372"/>
      <c r="FMQ3298" s="370"/>
      <c r="FMR3298" s="371"/>
      <c r="FMS3298" s="372"/>
      <c r="FMT3298" s="371"/>
      <c r="FMU3298" s="473"/>
      <c r="FMV3298" s="371"/>
      <c r="FMW3298" s="372"/>
      <c r="FMX3298" s="372"/>
      <c r="FMY3298" s="372"/>
      <c r="FMZ3298" s="372"/>
      <c r="FNA3298" s="370"/>
      <c r="FNB3298" s="371"/>
      <c r="FNC3298" s="372"/>
      <c r="FND3298" s="371"/>
      <c r="FNE3298" s="473"/>
      <c r="FNF3298" s="371"/>
      <c r="FNG3298" s="372"/>
      <c r="FNH3298" s="372"/>
      <c r="FNI3298" s="372"/>
      <c r="FNJ3298" s="372"/>
      <c r="FNK3298" s="370"/>
      <c r="FNL3298" s="371"/>
      <c r="FNM3298" s="372"/>
      <c r="FNN3298" s="371"/>
      <c r="FNO3298" s="473"/>
      <c r="FNP3298" s="371"/>
      <c r="FNQ3298" s="372"/>
      <c r="FNR3298" s="372"/>
      <c r="FNS3298" s="372"/>
      <c r="FNT3298" s="372"/>
      <c r="FNU3298" s="370"/>
      <c r="FNV3298" s="371"/>
      <c r="FNW3298" s="372"/>
      <c r="FNX3298" s="371"/>
      <c r="FNY3298" s="473"/>
      <c r="FNZ3298" s="371"/>
      <c r="FOA3298" s="372"/>
      <c r="FOB3298" s="372"/>
      <c r="FOC3298" s="372"/>
      <c r="FOD3298" s="372"/>
      <c r="FOE3298" s="370"/>
      <c r="FOF3298" s="371"/>
      <c r="FOG3298" s="372"/>
      <c r="FOH3298" s="371"/>
      <c r="FOI3298" s="473"/>
      <c r="FOJ3298" s="371"/>
      <c r="FOK3298" s="372"/>
      <c r="FOL3298" s="372"/>
      <c r="FOM3298" s="372"/>
      <c r="FON3298" s="372"/>
      <c r="FOO3298" s="370"/>
      <c r="FOP3298" s="371"/>
      <c r="FOQ3298" s="372"/>
      <c r="FOR3298" s="371"/>
      <c r="FOS3298" s="473"/>
      <c r="FOT3298" s="371"/>
      <c r="FOU3298" s="372"/>
      <c r="FOV3298" s="372"/>
      <c r="FOW3298" s="372"/>
      <c r="FOX3298" s="372"/>
      <c r="FOY3298" s="370"/>
      <c r="FOZ3298" s="371"/>
      <c r="FPA3298" s="372"/>
      <c r="FPB3298" s="371"/>
      <c r="FPC3298" s="473"/>
      <c r="FPD3298" s="371"/>
      <c r="FPE3298" s="372"/>
      <c r="FPF3298" s="372"/>
      <c r="FPG3298" s="372"/>
      <c r="FPH3298" s="372"/>
      <c r="FPI3298" s="370"/>
      <c r="FPJ3298" s="371"/>
      <c r="FPK3298" s="372"/>
      <c r="FPL3298" s="371"/>
      <c r="FPM3298" s="473"/>
      <c r="FPN3298" s="371"/>
      <c r="FPO3298" s="372"/>
      <c r="FPP3298" s="372"/>
      <c r="FPQ3298" s="372"/>
      <c r="FPR3298" s="372"/>
      <c r="FPS3298" s="370"/>
      <c r="FPT3298" s="371"/>
      <c r="FPU3298" s="372"/>
      <c r="FPV3298" s="371"/>
      <c r="FPW3298" s="473"/>
      <c r="FPX3298" s="371"/>
      <c r="FPY3298" s="372"/>
      <c r="FPZ3298" s="372"/>
      <c r="FQA3298" s="372"/>
      <c r="FQB3298" s="372"/>
      <c r="FQC3298" s="370"/>
      <c r="FQD3298" s="371"/>
      <c r="FQE3298" s="372"/>
      <c r="FQF3298" s="371"/>
      <c r="FQG3298" s="473"/>
      <c r="FQH3298" s="371"/>
      <c r="FQI3298" s="372"/>
      <c r="FQJ3298" s="372"/>
      <c r="FQK3298" s="372"/>
      <c r="FQL3298" s="372"/>
      <c r="FQM3298" s="370"/>
      <c r="FQN3298" s="371"/>
      <c r="FQO3298" s="372"/>
      <c r="FQP3298" s="371"/>
      <c r="FQQ3298" s="473"/>
      <c r="FQR3298" s="371"/>
      <c r="FQS3298" s="372"/>
      <c r="FQT3298" s="372"/>
      <c r="FQU3298" s="372"/>
      <c r="FQV3298" s="372"/>
      <c r="FQW3298" s="370"/>
      <c r="FQX3298" s="371"/>
      <c r="FQY3298" s="372"/>
      <c r="FQZ3298" s="371"/>
      <c r="FRA3298" s="473"/>
      <c r="FRB3298" s="371"/>
      <c r="FRC3298" s="372"/>
      <c r="FRD3298" s="372"/>
      <c r="FRE3298" s="372"/>
      <c r="FRF3298" s="372"/>
      <c r="FRG3298" s="370"/>
      <c r="FRH3298" s="371"/>
      <c r="FRI3298" s="372"/>
      <c r="FRJ3298" s="371"/>
      <c r="FRK3298" s="473"/>
      <c r="FRL3298" s="371"/>
      <c r="FRM3298" s="372"/>
      <c r="FRN3298" s="372"/>
      <c r="FRO3298" s="372"/>
      <c r="FRP3298" s="372"/>
      <c r="FRQ3298" s="370"/>
      <c r="FRR3298" s="371"/>
      <c r="FRS3298" s="372"/>
      <c r="FRT3298" s="371"/>
      <c r="FRU3298" s="473"/>
      <c r="FRV3298" s="371"/>
      <c r="FRW3298" s="372"/>
      <c r="FRX3298" s="372"/>
      <c r="FRY3298" s="372"/>
      <c r="FRZ3298" s="372"/>
      <c r="FSA3298" s="370"/>
      <c r="FSB3298" s="371"/>
      <c r="FSC3298" s="372"/>
      <c r="FSD3298" s="371"/>
      <c r="FSE3298" s="473"/>
      <c r="FSF3298" s="371"/>
      <c r="FSG3298" s="372"/>
      <c r="FSH3298" s="372"/>
      <c r="FSI3298" s="372"/>
      <c r="FSJ3298" s="372"/>
      <c r="FSK3298" s="370"/>
      <c r="FSL3298" s="371"/>
      <c r="FSM3298" s="372"/>
      <c r="FSN3298" s="371"/>
      <c r="FSO3298" s="473"/>
      <c r="FSP3298" s="371"/>
      <c r="FSQ3298" s="372"/>
      <c r="FSR3298" s="372"/>
      <c r="FSS3298" s="372"/>
      <c r="FST3298" s="372"/>
      <c r="FSU3298" s="370"/>
      <c r="FSV3298" s="371"/>
      <c r="FSW3298" s="372"/>
      <c r="FSX3298" s="371"/>
      <c r="FSY3298" s="473"/>
      <c r="FSZ3298" s="371"/>
      <c r="FTA3298" s="372"/>
      <c r="FTB3298" s="372"/>
      <c r="FTC3298" s="372"/>
      <c r="FTD3298" s="372"/>
      <c r="FTE3298" s="370"/>
      <c r="FTF3298" s="371"/>
      <c r="FTG3298" s="372"/>
      <c r="FTH3298" s="371"/>
      <c r="FTI3298" s="473"/>
      <c r="FTJ3298" s="371"/>
      <c r="FTK3298" s="372"/>
      <c r="FTL3298" s="372"/>
      <c r="FTM3298" s="372"/>
      <c r="FTN3298" s="372"/>
      <c r="FTO3298" s="370"/>
      <c r="FTP3298" s="371"/>
      <c r="FTQ3298" s="372"/>
      <c r="FTR3298" s="371"/>
      <c r="FTS3298" s="473"/>
      <c r="FTT3298" s="371"/>
      <c r="FTU3298" s="372"/>
      <c r="FTV3298" s="372"/>
      <c r="FTW3298" s="372"/>
      <c r="FTX3298" s="372"/>
      <c r="FTY3298" s="370"/>
      <c r="FTZ3298" s="371"/>
      <c r="FUA3298" s="372"/>
      <c r="FUB3298" s="371"/>
      <c r="FUC3298" s="473"/>
      <c r="FUD3298" s="371"/>
      <c r="FUE3298" s="372"/>
      <c r="FUF3298" s="372"/>
      <c r="FUG3298" s="372"/>
      <c r="FUH3298" s="372"/>
      <c r="FUI3298" s="370"/>
      <c r="FUJ3298" s="371"/>
      <c r="FUK3298" s="372"/>
      <c r="FUL3298" s="371"/>
      <c r="FUM3298" s="473"/>
      <c r="FUN3298" s="371"/>
      <c r="FUO3298" s="372"/>
      <c r="FUP3298" s="372"/>
      <c r="FUQ3298" s="372"/>
      <c r="FUR3298" s="372"/>
      <c r="FUS3298" s="370"/>
      <c r="FUT3298" s="371"/>
      <c r="FUU3298" s="372"/>
      <c r="FUV3298" s="371"/>
      <c r="FUW3298" s="473"/>
      <c r="FUX3298" s="371"/>
      <c r="FUY3298" s="372"/>
      <c r="FUZ3298" s="372"/>
      <c r="FVA3298" s="372"/>
      <c r="FVB3298" s="372"/>
      <c r="FVC3298" s="370"/>
      <c r="FVD3298" s="371"/>
      <c r="FVE3298" s="372"/>
      <c r="FVF3298" s="371"/>
      <c r="FVG3298" s="473"/>
      <c r="FVH3298" s="371"/>
      <c r="FVI3298" s="372"/>
      <c r="FVJ3298" s="372"/>
      <c r="FVK3298" s="372"/>
      <c r="FVL3298" s="372"/>
      <c r="FVM3298" s="370"/>
      <c r="FVN3298" s="371"/>
      <c r="FVO3298" s="372"/>
      <c r="FVP3298" s="371"/>
      <c r="FVQ3298" s="473"/>
      <c r="FVR3298" s="371"/>
      <c r="FVS3298" s="372"/>
      <c r="FVT3298" s="372"/>
      <c r="FVU3298" s="372"/>
      <c r="FVV3298" s="372"/>
      <c r="FVW3298" s="370"/>
      <c r="FVX3298" s="371"/>
      <c r="FVY3298" s="372"/>
      <c r="FVZ3298" s="371"/>
      <c r="FWA3298" s="473"/>
      <c r="FWB3298" s="371"/>
      <c r="FWC3298" s="372"/>
      <c r="FWD3298" s="372"/>
      <c r="FWE3298" s="372"/>
      <c r="FWF3298" s="372"/>
      <c r="FWG3298" s="370"/>
      <c r="FWH3298" s="371"/>
      <c r="FWI3298" s="372"/>
      <c r="FWJ3298" s="371"/>
      <c r="FWK3298" s="473"/>
      <c r="FWL3298" s="371"/>
      <c r="FWM3298" s="372"/>
      <c r="FWN3298" s="372"/>
      <c r="FWO3298" s="372"/>
      <c r="FWP3298" s="372"/>
      <c r="FWQ3298" s="370"/>
      <c r="FWR3298" s="371"/>
      <c r="FWS3298" s="372"/>
      <c r="FWT3298" s="371"/>
      <c r="FWU3298" s="473"/>
      <c r="FWV3298" s="371"/>
      <c r="FWW3298" s="372"/>
      <c r="FWX3298" s="372"/>
      <c r="FWY3298" s="372"/>
      <c r="FWZ3298" s="372"/>
      <c r="FXA3298" s="370"/>
      <c r="FXB3298" s="371"/>
      <c r="FXC3298" s="372"/>
      <c r="FXD3298" s="371"/>
      <c r="FXE3298" s="473"/>
      <c r="FXF3298" s="371"/>
      <c r="FXG3298" s="372"/>
      <c r="FXH3298" s="372"/>
      <c r="FXI3298" s="372"/>
      <c r="FXJ3298" s="372"/>
      <c r="FXK3298" s="370"/>
      <c r="FXL3298" s="371"/>
      <c r="FXM3298" s="372"/>
      <c r="FXN3298" s="371"/>
      <c r="FXO3298" s="473"/>
      <c r="FXP3298" s="371"/>
      <c r="FXQ3298" s="372"/>
      <c r="FXR3298" s="372"/>
      <c r="FXS3298" s="372"/>
      <c r="FXT3298" s="372"/>
      <c r="FXU3298" s="370"/>
      <c r="FXV3298" s="371"/>
      <c r="FXW3298" s="372"/>
      <c r="FXX3298" s="371"/>
      <c r="FXY3298" s="473"/>
      <c r="FXZ3298" s="371"/>
      <c r="FYA3298" s="372"/>
      <c r="FYB3298" s="372"/>
      <c r="FYC3298" s="372"/>
      <c r="FYD3298" s="372"/>
      <c r="FYE3298" s="370"/>
      <c r="FYF3298" s="371"/>
      <c r="FYG3298" s="372"/>
      <c r="FYH3298" s="371"/>
      <c r="FYI3298" s="473"/>
      <c r="FYJ3298" s="371"/>
      <c r="FYK3298" s="372"/>
      <c r="FYL3298" s="372"/>
      <c r="FYM3298" s="372"/>
      <c r="FYN3298" s="372"/>
      <c r="FYO3298" s="370"/>
      <c r="FYP3298" s="371"/>
      <c r="FYQ3298" s="372"/>
      <c r="FYR3298" s="371"/>
      <c r="FYS3298" s="473"/>
      <c r="FYT3298" s="371"/>
      <c r="FYU3298" s="372"/>
      <c r="FYV3298" s="372"/>
      <c r="FYW3298" s="372"/>
      <c r="FYX3298" s="372"/>
      <c r="FYY3298" s="370"/>
      <c r="FYZ3298" s="371"/>
      <c r="FZA3298" s="372"/>
      <c r="FZB3298" s="371"/>
      <c r="FZC3298" s="473"/>
      <c r="FZD3298" s="371"/>
      <c r="FZE3298" s="372"/>
      <c r="FZF3298" s="372"/>
      <c r="FZG3298" s="372"/>
      <c r="FZH3298" s="372"/>
      <c r="FZI3298" s="370"/>
      <c r="FZJ3298" s="371"/>
      <c r="FZK3298" s="372"/>
      <c r="FZL3298" s="371"/>
      <c r="FZM3298" s="473"/>
      <c r="FZN3298" s="371"/>
      <c r="FZO3298" s="372"/>
      <c r="FZP3298" s="372"/>
      <c r="FZQ3298" s="372"/>
      <c r="FZR3298" s="372"/>
      <c r="FZS3298" s="370"/>
      <c r="FZT3298" s="371"/>
      <c r="FZU3298" s="372"/>
      <c r="FZV3298" s="371"/>
      <c r="FZW3298" s="473"/>
      <c r="FZX3298" s="371"/>
      <c r="FZY3298" s="372"/>
      <c r="FZZ3298" s="372"/>
      <c r="GAA3298" s="372"/>
      <c r="GAB3298" s="372"/>
      <c r="GAC3298" s="370"/>
      <c r="GAD3298" s="371"/>
      <c r="GAE3298" s="372"/>
      <c r="GAF3298" s="371"/>
      <c r="GAG3298" s="473"/>
      <c r="GAH3298" s="371"/>
      <c r="GAI3298" s="372"/>
      <c r="GAJ3298" s="372"/>
      <c r="GAK3298" s="372"/>
      <c r="GAL3298" s="372"/>
      <c r="GAM3298" s="370"/>
      <c r="GAN3298" s="371"/>
      <c r="GAO3298" s="372"/>
      <c r="GAP3298" s="371"/>
      <c r="GAQ3298" s="473"/>
      <c r="GAR3298" s="371"/>
      <c r="GAS3298" s="372"/>
      <c r="GAT3298" s="372"/>
      <c r="GAU3298" s="372"/>
      <c r="GAV3298" s="372"/>
      <c r="GAW3298" s="370"/>
      <c r="GAX3298" s="371"/>
      <c r="GAY3298" s="372"/>
      <c r="GAZ3298" s="371"/>
      <c r="GBA3298" s="473"/>
      <c r="GBB3298" s="371"/>
      <c r="GBC3298" s="372"/>
      <c r="GBD3298" s="372"/>
      <c r="GBE3298" s="372"/>
      <c r="GBF3298" s="372"/>
      <c r="GBG3298" s="370"/>
      <c r="GBH3298" s="371"/>
      <c r="GBI3298" s="372"/>
      <c r="GBJ3298" s="371"/>
      <c r="GBK3298" s="473"/>
      <c r="GBL3298" s="371"/>
      <c r="GBM3298" s="372"/>
      <c r="GBN3298" s="372"/>
      <c r="GBO3298" s="372"/>
      <c r="GBP3298" s="372"/>
      <c r="GBQ3298" s="370"/>
      <c r="GBR3298" s="371"/>
      <c r="GBS3298" s="372"/>
      <c r="GBT3298" s="371"/>
      <c r="GBU3298" s="473"/>
      <c r="GBV3298" s="371"/>
      <c r="GBW3298" s="372"/>
      <c r="GBX3298" s="372"/>
      <c r="GBY3298" s="372"/>
      <c r="GBZ3298" s="372"/>
      <c r="GCA3298" s="370"/>
      <c r="GCB3298" s="371"/>
      <c r="GCC3298" s="372"/>
      <c r="GCD3298" s="371"/>
      <c r="GCE3298" s="473"/>
      <c r="GCF3298" s="371"/>
      <c r="GCG3298" s="372"/>
      <c r="GCH3298" s="372"/>
      <c r="GCI3298" s="372"/>
      <c r="GCJ3298" s="372"/>
      <c r="GCK3298" s="370"/>
      <c r="GCL3298" s="371"/>
      <c r="GCM3298" s="372"/>
      <c r="GCN3298" s="371"/>
      <c r="GCO3298" s="473"/>
      <c r="GCP3298" s="371"/>
      <c r="GCQ3298" s="372"/>
      <c r="GCR3298" s="372"/>
      <c r="GCS3298" s="372"/>
      <c r="GCT3298" s="372"/>
      <c r="GCU3298" s="370"/>
      <c r="GCV3298" s="371"/>
      <c r="GCW3298" s="372"/>
      <c r="GCX3298" s="371"/>
      <c r="GCY3298" s="473"/>
      <c r="GCZ3298" s="371"/>
      <c r="GDA3298" s="372"/>
      <c r="GDB3298" s="372"/>
      <c r="GDC3298" s="372"/>
      <c r="GDD3298" s="372"/>
      <c r="GDE3298" s="370"/>
      <c r="GDF3298" s="371"/>
      <c r="GDG3298" s="372"/>
      <c r="GDH3298" s="371"/>
      <c r="GDI3298" s="473"/>
      <c r="GDJ3298" s="371"/>
      <c r="GDK3298" s="372"/>
      <c r="GDL3298" s="372"/>
      <c r="GDM3298" s="372"/>
      <c r="GDN3298" s="372"/>
      <c r="GDO3298" s="370"/>
      <c r="GDP3298" s="371"/>
      <c r="GDQ3298" s="372"/>
      <c r="GDR3298" s="371"/>
      <c r="GDS3298" s="473"/>
      <c r="GDT3298" s="371"/>
      <c r="GDU3298" s="372"/>
      <c r="GDV3298" s="372"/>
      <c r="GDW3298" s="372"/>
      <c r="GDX3298" s="372"/>
      <c r="GDY3298" s="370"/>
      <c r="GDZ3298" s="371"/>
      <c r="GEA3298" s="372"/>
      <c r="GEB3298" s="371"/>
      <c r="GEC3298" s="473"/>
      <c r="GED3298" s="371"/>
      <c r="GEE3298" s="372"/>
      <c r="GEF3298" s="372"/>
      <c r="GEG3298" s="372"/>
      <c r="GEH3298" s="372"/>
      <c r="GEI3298" s="370"/>
      <c r="GEJ3298" s="371"/>
      <c r="GEK3298" s="372"/>
      <c r="GEL3298" s="371"/>
      <c r="GEM3298" s="473"/>
      <c r="GEN3298" s="371"/>
      <c r="GEO3298" s="372"/>
      <c r="GEP3298" s="372"/>
      <c r="GEQ3298" s="372"/>
      <c r="GER3298" s="372"/>
      <c r="GES3298" s="370"/>
      <c r="GET3298" s="371"/>
      <c r="GEU3298" s="372"/>
      <c r="GEV3298" s="371"/>
      <c r="GEW3298" s="473"/>
      <c r="GEX3298" s="371"/>
      <c r="GEY3298" s="372"/>
      <c r="GEZ3298" s="372"/>
      <c r="GFA3298" s="372"/>
      <c r="GFB3298" s="372"/>
      <c r="GFC3298" s="370"/>
      <c r="GFD3298" s="371"/>
      <c r="GFE3298" s="372"/>
      <c r="GFF3298" s="371"/>
      <c r="GFG3298" s="473"/>
      <c r="GFH3298" s="371"/>
      <c r="GFI3298" s="372"/>
      <c r="GFJ3298" s="372"/>
      <c r="GFK3298" s="372"/>
      <c r="GFL3298" s="372"/>
      <c r="GFM3298" s="370"/>
      <c r="GFN3298" s="371"/>
      <c r="GFO3298" s="372"/>
      <c r="GFP3298" s="371"/>
      <c r="GFQ3298" s="473"/>
      <c r="GFR3298" s="371"/>
      <c r="GFS3298" s="372"/>
      <c r="GFT3298" s="372"/>
      <c r="GFU3298" s="372"/>
      <c r="GFV3298" s="372"/>
      <c r="GFW3298" s="370"/>
      <c r="GFX3298" s="371"/>
      <c r="GFY3298" s="372"/>
      <c r="GFZ3298" s="371"/>
      <c r="GGA3298" s="473"/>
      <c r="GGB3298" s="371"/>
      <c r="GGC3298" s="372"/>
      <c r="GGD3298" s="372"/>
      <c r="GGE3298" s="372"/>
      <c r="GGF3298" s="372"/>
      <c r="GGG3298" s="370"/>
      <c r="GGH3298" s="371"/>
      <c r="GGI3298" s="372"/>
      <c r="GGJ3298" s="371"/>
      <c r="GGK3298" s="473"/>
      <c r="GGL3298" s="371"/>
      <c r="GGM3298" s="372"/>
      <c r="GGN3298" s="372"/>
      <c r="GGO3298" s="372"/>
      <c r="GGP3298" s="372"/>
      <c r="GGQ3298" s="370"/>
      <c r="GGR3298" s="371"/>
      <c r="GGS3298" s="372"/>
      <c r="GGT3298" s="371"/>
      <c r="GGU3298" s="473"/>
      <c r="GGV3298" s="371"/>
      <c r="GGW3298" s="372"/>
      <c r="GGX3298" s="372"/>
      <c r="GGY3298" s="372"/>
      <c r="GGZ3298" s="372"/>
      <c r="GHA3298" s="370"/>
      <c r="GHB3298" s="371"/>
      <c r="GHC3298" s="372"/>
      <c r="GHD3298" s="371"/>
      <c r="GHE3298" s="473"/>
      <c r="GHF3298" s="371"/>
      <c r="GHG3298" s="372"/>
      <c r="GHH3298" s="372"/>
      <c r="GHI3298" s="372"/>
      <c r="GHJ3298" s="372"/>
      <c r="GHK3298" s="370"/>
      <c r="GHL3298" s="371"/>
      <c r="GHM3298" s="372"/>
      <c r="GHN3298" s="371"/>
      <c r="GHO3298" s="473"/>
      <c r="GHP3298" s="371"/>
      <c r="GHQ3298" s="372"/>
      <c r="GHR3298" s="372"/>
      <c r="GHS3298" s="372"/>
      <c r="GHT3298" s="372"/>
      <c r="GHU3298" s="370"/>
      <c r="GHV3298" s="371"/>
      <c r="GHW3298" s="372"/>
      <c r="GHX3298" s="371"/>
      <c r="GHY3298" s="473"/>
      <c r="GHZ3298" s="371"/>
      <c r="GIA3298" s="372"/>
      <c r="GIB3298" s="372"/>
      <c r="GIC3298" s="372"/>
      <c r="GID3298" s="372"/>
      <c r="GIE3298" s="370"/>
      <c r="GIF3298" s="371"/>
      <c r="GIG3298" s="372"/>
      <c r="GIH3298" s="371"/>
      <c r="GII3298" s="473"/>
      <c r="GIJ3298" s="371"/>
      <c r="GIK3298" s="372"/>
      <c r="GIL3298" s="372"/>
      <c r="GIM3298" s="372"/>
      <c r="GIN3298" s="372"/>
      <c r="GIO3298" s="370"/>
      <c r="GIP3298" s="371"/>
      <c r="GIQ3298" s="372"/>
      <c r="GIR3298" s="371"/>
      <c r="GIS3298" s="473"/>
      <c r="GIT3298" s="371"/>
      <c r="GIU3298" s="372"/>
      <c r="GIV3298" s="372"/>
      <c r="GIW3298" s="372"/>
      <c r="GIX3298" s="372"/>
      <c r="GIY3298" s="370"/>
      <c r="GIZ3298" s="371"/>
      <c r="GJA3298" s="372"/>
      <c r="GJB3298" s="371"/>
      <c r="GJC3298" s="473"/>
      <c r="GJD3298" s="371"/>
      <c r="GJE3298" s="372"/>
      <c r="GJF3298" s="372"/>
      <c r="GJG3298" s="372"/>
      <c r="GJH3298" s="372"/>
      <c r="GJI3298" s="370"/>
      <c r="GJJ3298" s="371"/>
      <c r="GJK3298" s="372"/>
      <c r="GJL3298" s="371"/>
      <c r="GJM3298" s="473"/>
      <c r="GJN3298" s="371"/>
      <c r="GJO3298" s="372"/>
      <c r="GJP3298" s="372"/>
      <c r="GJQ3298" s="372"/>
      <c r="GJR3298" s="372"/>
      <c r="GJS3298" s="370"/>
      <c r="GJT3298" s="371"/>
      <c r="GJU3298" s="372"/>
      <c r="GJV3298" s="371"/>
      <c r="GJW3298" s="473"/>
      <c r="GJX3298" s="371"/>
      <c r="GJY3298" s="372"/>
      <c r="GJZ3298" s="372"/>
      <c r="GKA3298" s="372"/>
      <c r="GKB3298" s="372"/>
      <c r="GKC3298" s="370"/>
      <c r="GKD3298" s="371"/>
      <c r="GKE3298" s="372"/>
      <c r="GKF3298" s="371"/>
      <c r="GKG3298" s="473"/>
      <c r="GKH3298" s="371"/>
      <c r="GKI3298" s="372"/>
      <c r="GKJ3298" s="372"/>
      <c r="GKK3298" s="372"/>
      <c r="GKL3298" s="372"/>
      <c r="GKM3298" s="370"/>
      <c r="GKN3298" s="371"/>
      <c r="GKO3298" s="372"/>
      <c r="GKP3298" s="371"/>
      <c r="GKQ3298" s="473"/>
      <c r="GKR3298" s="371"/>
      <c r="GKS3298" s="372"/>
      <c r="GKT3298" s="372"/>
      <c r="GKU3298" s="372"/>
      <c r="GKV3298" s="372"/>
      <c r="GKW3298" s="370"/>
      <c r="GKX3298" s="371"/>
      <c r="GKY3298" s="372"/>
      <c r="GKZ3298" s="371"/>
      <c r="GLA3298" s="473"/>
      <c r="GLB3298" s="371"/>
      <c r="GLC3298" s="372"/>
      <c r="GLD3298" s="372"/>
      <c r="GLE3298" s="372"/>
      <c r="GLF3298" s="372"/>
      <c r="GLG3298" s="370"/>
      <c r="GLH3298" s="371"/>
      <c r="GLI3298" s="372"/>
      <c r="GLJ3298" s="371"/>
      <c r="GLK3298" s="473"/>
      <c r="GLL3298" s="371"/>
      <c r="GLM3298" s="372"/>
      <c r="GLN3298" s="372"/>
      <c r="GLO3298" s="372"/>
      <c r="GLP3298" s="372"/>
      <c r="GLQ3298" s="370"/>
      <c r="GLR3298" s="371"/>
      <c r="GLS3298" s="372"/>
      <c r="GLT3298" s="371"/>
      <c r="GLU3298" s="473"/>
      <c r="GLV3298" s="371"/>
      <c r="GLW3298" s="372"/>
      <c r="GLX3298" s="372"/>
      <c r="GLY3298" s="372"/>
      <c r="GLZ3298" s="372"/>
      <c r="GMA3298" s="370"/>
      <c r="GMB3298" s="371"/>
      <c r="GMC3298" s="372"/>
      <c r="GMD3298" s="371"/>
      <c r="GME3298" s="473"/>
      <c r="GMF3298" s="371"/>
      <c r="GMG3298" s="372"/>
      <c r="GMH3298" s="372"/>
      <c r="GMI3298" s="372"/>
      <c r="GMJ3298" s="372"/>
      <c r="GMK3298" s="370"/>
      <c r="GML3298" s="371"/>
      <c r="GMM3298" s="372"/>
      <c r="GMN3298" s="371"/>
      <c r="GMO3298" s="473"/>
      <c r="GMP3298" s="371"/>
      <c r="GMQ3298" s="372"/>
      <c r="GMR3298" s="372"/>
      <c r="GMS3298" s="372"/>
      <c r="GMT3298" s="372"/>
      <c r="GMU3298" s="370"/>
      <c r="GMV3298" s="371"/>
      <c r="GMW3298" s="372"/>
      <c r="GMX3298" s="371"/>
      <c r="GMY3298" s="473"/>
      <c r="GMZ3298" s="371"/>
      <c r="GNA3298" s="372"/>
      <c r="GNB3298" s="372"/>
      <c r="GNC3298" s="372"/>
      <c r="GND3298" s="372"/>
      <c r="GNE3298" s="370"/>
      <c r="GNF3298" s="371"/>
      <c r="GNG3298" s="372"/>
      <c r="GNH3298" s="371"/>
      <c r="GNI3298" s="473"/>
      <c r="GNJ3298" s="371"/>
      <c r="GNK3298" s="372"/>
      <c r="GNL3298" s="372"/>
      <c r="GNM3298" s="372"/>
      <c r="GNN3298" s="372"/>
      <c r="GNO3298" s="370"/>
      <c r="GNP3298" s="371"/>
      <c r="GNQ3298" s="372"/>
      <c r="GNR3298" s="371"/>
      <c r="GNS3298" s="473"/>
      <c r="GNT3298" s="371"/>
      <c r="GNU3298" s="372"/>
      <c r="GNV3298" s="372"/>
      <c r="GNW3298" s="372"/>
      <c r="GNX3298" s="372"/>
      <c r="GNY3298" s="370"/>
      <c r="GNZ3298" s="371"/>
      <c r="GOA3298" s="372"/>
      <c r="GOB3298" s="371"/>
      <c r="GOC3298" s="473"/>
      <c r="GOD3298" s="371"/>
      <c r="GOE3298" s="372"/>
      <c r="GOF3298" s="372"/>
      <c r="GOG3298" s="372"/>
      <c r="GOH3298" s="372"/>
      <c r="GOI3298" s="370"/>
      <c r="GOJ3298" s="371"/>
      <c r="GOK3298" s="372"/>
      <c r="GOL3298" s="371"/>
      <c r="GOM3298" s="473"/>
      <c r="GON3298" s="371"/>
      <c r="GOO3298" s="372"/>
      <c r="GOP3298" s="372"/>
      <c r="GOQ3298" s="372"/>
      <c r="GOR3298" s="372"/>
      <c r="GOS3298" s="370"/>
      <c r="GOT3298" s="371"/>
      <c r="GOU3298" s="372"/>
      <c r="GOV3298" s="371"/>
      <c r="GOW3298" s="473"/>
      <c r="GOX3298" s="371"/>
      <c r="GOY3298" s="372"/>
      <c r="GOZ3298" s="372"/>
      <c r="GPA3298" s="372"/>
      <c r="GPB3298" s="372"/>
      <c r="GPC3298" s="370"/>
      <c r="GPD3298" s="371"/>
      <c r="GPE3298" s="372"/>
      <c r="GPF3298" s="371"/>
      <c r="GPG3298" s="473"/>
      <c r="GPH3298" s="371"/>
      <c r="GPI3298" s="372"/>
      <c r="GPJ3298" s="372"/>
      <c r="GPK3298" s="372"/>
      <c r="GPL3298" s="372"/>
      <c r="GPM3298" s="370"/>
      <c r="GPN3298" s="371"/>
      <c r="GPO3298" s="372"/>
      <c r="GPP3298" s="371"/>
      <c r="GPQ3298" s="473"/>
      <c r="GPR3298" s="371"/>
      <c r="GPS3298" s="372"/>
      <c r="GPT3298" s="372"/>
      <c r="GPU3298" s="372"/>
      <c r="GPV3298" s="372"/>
      <c r="GPW3298" s="370"/>
      <c r="GPX3298" s="371"/>
      <c r="GPY3298" s="372"/>
      <c r="GPZ3298" s="371"/>
      <c r="GQA3298" s="473"/>
      <c r="GQB3298" s="371"/>
      <c r="GQC3298" s="372"/>
      <c r="GQD3298" s="372"/>
      <c r="GQE3298" s="372"/>
      <c r="GQF3298" s="372"/>
      <c r="GQG3298" s="370"/>
      <c r="GQH3298" s="371"/>
      <c r="GQI3298" s="372"/>
      <c r="GQJ3298" s="371"/>
      <c r="GQK3298" s="473"/>
      <c r="GQL3298" s="371"/>
      <c r="GQM3298" s="372"/>
      <c r="GQN3298" s="372"/>
      <c r="GQO3298" s="372"/>
      <c r="GQP3298" s="372"/>
      <c r="GQQ3298" s="370"/>
      <c r="GQR3298" s="371"/>
      <c r="GQS3298" s="372"/>
      <c r="GQT3298" s="371"/>
      <c r="GQU3298" s="473"/>
      <c r="GQV3298" s="371"/>
      <c r="GQW3298" s="372"/>
      <c r="GQX3298" s="372"/>
      <c r="GQY3298" s="372"/>
      <c r="GQZ3298" s="372"/>
      <c r="GRA3298" s="370"/>
      <c r="GRB3298" s="371"/>
      <c r="GRC3298" s="372"/>
      <c r="GRD3298" s="371"/>
      <c r="GRE3298" s="473"/>
      <c r="GRF3298" s="371"/>
      <c r="GRG3298" s="372"/>
      <c r="GRH3298" s="372"/>
      <c r="GRI3298" s="372"/>
      <c r="GRJ3298" s="372"/>
      <c r="GRK3298" s="370"/>
      <c r="GRL3298" s="371"/>
      <c r="GRM3298" s="372"/>
      <c r="GRN3298" s="371"/>
      <c r="GRO3298" s="473"/>
      <c r="GRP3298" s="371"/>
      <c r="GRQ3298" s="372"/>
      <c r="GRR3298" s="372"/>
      <c r="GRS3298" s="372"/>
      <c r="GRT3298" s="372"/>
      <c r="GRU3298" s="370"/>
      <c r="GRV3298" s="371"/>
      <c r="GRW3298" s="372"/>
      <c r="GRX3298" s="371"/>
      <c r="GRY3298" s="473"/>
      <c r="GRZ3298" s="371"/>
      <c r="GSA3298" s="372"/>
      <c r="GSB3298" s="372"/>
      <c r="GSC3298" s="372"/>
      <c r="GSD3298" s="372"/>
      <c r="GSE3298" s="370"/>
      <c r="GSF3298" s="371"/>
      <c r="GSG3298" s="372"/>
      <c r="GSH3298" s="371"/>
      <c r="GSI3298" s="473"/>
      <c r="GSJ3298" s="371"/>
      <c r="GSK3298" s="372"/>
      <c r="GSL3298" s="372"/>
      <c r="GSM3298" s="372"/>
      <c r="GSN3298" s="372"/>
      <c r="GSO3298" s="370"/>
      <c r="GSP3298" s="371"/>
      <c r="GSQ3298" s="372"/>
      <c r="GSR3298" s="371"/>
      <c r="GSS3298" s="473"/>
      <c r="GST3298" s="371"/>
      <c r="GSU3298" s="372"/>
      <c r="GSV3298" s="372"/>
      <c r="GSW3298" s="372"/>
      <c r="GSX3298" s="372"/>
      <c r="GSY3298" s="370"/>
      <c r="GSZ3298" s="371"/>
      <c r="GTA3298" s="372"/>
      <c r="GTB3298" s="371"/>
      <c r="GTC3298" s="473"/>
      <c r="GTD3298" s="371"/>
      <c r="GTE3298" s="372"/>
      <c r="GTF3298" s="372"/>
      <c r="GTG3298" s="372"/>
      <c r="GTH3298" s="372"/>
      <c r="GTI3298" s="370"/>
      <c r="GTJ3298" s="371"/>
      <c r="GTK3298" s="372"/>
      <c r="GTL3298" s="371"/>
      <c r="GTM3298" s="473"/>
      <c r="GTN3298" s="371"/>
      <c r="GTO3298" s="372"/>
      <c r="GTP3298" s="372"/>
      <c r="GTQ3298" s="372"/>
      <c r="GTR3298" s="372"/>
      <c r="GTS3298" s="370"/>
      <c r="GTT3298" s="371"/>
      <c r="GTU3298" s="372"/>
      <c r="GTV3298" s="371"/>
      <c r="GTW3298" s="473"/>
      <c r="GTX3298" s="371"/>
      <c r="GTY3298" s="372"/>
      <c r="GTZ3298" s="372"/>
      <c r="GUA3298" s="372"/>
      <c r="GUB3298" s="372"/>
      <c r="GUC3298" s="370"/>
      <c r="GUD3298" s="371"/>
      <c r="GUE3298" s="372"/>
      <c r="GUF3298" s="371"/>
      <c r="GUG3298" s="473"/>
      <c r="GUH3298" s="371"/>
      <c r="GUI3298" s="372"/>
      <c r="GUJ3298" s="372"/>
      <c r="GUK3298" s="372"/>
      <c r="GUL3298" s="372"/>
      <c r="GUM3298" s="370"/>
      <c r="GUN3298" s="371"/>
      <c r="GUO3298" s="372"/>
      <c r="GUP3298" s="371"/>
      <c r="GUQ3298" s="473"/>
      <c r="GUR3298" s="371"/>
      <c r="GUS3298" s="372"/>
      <c r="GUT3298" s="372"/>
      <c r="GUU3298" s="372"/>
      <c r="GUV3298" s="372"/>
      <c r="GUW3298" s="370"/>
      <c r="GUX3298" s="371"/>
      <c r="GUY3298" s="372"/>
      <c r="GUZ3298" s="371"/>
      <c r="GVA3298" s="473"/>
      <c r="GVB3298" s="371"/>
      <c r="GVC3298" s="372"/>
      <c r="GVD3298" s="372"/>
      <c r="GVE3298" s="372"/>
      <c r="GVF3298" s="372"/>
      <c r="GVG3298" s="370"/>
      <c r="GVH3298" s="371"/>
      <c r="GVI3298" s="372"/>
      <c r="GVJ3298" s="371"/>
      <c r="GVK3298" s="473"/>
      <c r="GVL3298" s="371"/>
      <c r="GVM3298" s="372"/>
      <c r="GVN3298" s="372"/>
      <c r="GVO3298" s="372"/>
      <c r="GVP3298" s="372"/>
      <c r="GVQ3298" s="370"/>
      <c r="GVR3298" s="371"/>
      <c r="GVS3298" s="372"/>
      <c r="GVT3298" s="371"/>
      <c r="GVU3298" s="473"/>
      <c r="GVV3298" s="371"/>
      <c r="GVW3298" s="372"/>
      <c r="GVX3298" s="372"/>
      <c r="GVY3298" s="372"/>
      <c r="GVZ3298" s="372"/>
      <c r="GWA3298" s="370"/>
      <c r="GWB3298" s="371"/>
      <c r="GWC3298" s="372"/>
      <c r="GWD3298" s="371"/>
      <c r="GWE3298" s="473"/>
      <c r="GWF3298" s="371"/>
      <c r="GWG3298" s="372"/>
      <c r="GWH3298" s="372"/>
      <c r="GWI3298" s="372"/>
      <c r="GWJ3298" s="372"/>
      <c r="GWK3298" s="370"/>
      <c r="GWL3298" s="371"/>
      <c r="GWM3298" s="372"/>
      <c r="GWN3298" s="371"/>
      <c r="GWO3298" s="473"/>
      <c r="GWP3298" s="371"/>
      <c r="GWQ3298" s="372"/>
      <c r="GWR3298" s="372"/>
      <c r="GWS3298" s="372"/>
      <c r="GWT3298" s="372"/>
      <c r="GWU3298" s="370"/>
      <c r="GWV3298" s="371"/>
      <c r="GWW3298" s="372"/>
      <c r="GWX3298" s="371"/>
      <c r="GWY3298" s="473"/>
      <c r="GWZ3298" s="371"/>
      <c r="GXA3298" s="372"/>
      <c r="GXB3298" s="372"/>
      <c r="GXC3298" s="372"/>
      <c r="GXD3298" s="372"/>
      <c r="GXE3298" s="370"/>
      <c r="GXF3298" s="371"/>
      <c r="GXG3298" s="372"/>
      <c r="GXH3298" s="371"/>
      <c r="GXI3298" s="473"/>
      <c r="GXJ3298" s="371"/>
      <c r="GXK3298" s="372"/>
      <c r="GXL3298" s="372"/>
      <c r="GXM3298" s="372"/>
      <c r="GXN3298" s="372"/>
      <c r="GXO3298" s="370"/>
      <c r="GXP3298" s="371"/>
      <c r="GXQ3298" s="372"/>
      <c r="GXR3298" s="371"/>
      <c r="GXS3298" s="473"/>
      <c r="GXT3298" s="371"/>
      <c r="GXU3298" s="372"/>
      <c r="GXV3298" s="372"/>
      <c r="GXW3298" s="372"/>
      <c r="GXX3298" s="372"/>
      <c r="GXY3298" s="370"/>
      <c r="GXZ3298" s="371"/>
      <c r="GYA3298" s="372"/>
      <c r="GYB3298" s="371"/>
      <c r="GYC3298" s="473"/>
      <c r="GYD3298" s="371"/>
      <c r="GYE3298" s="372"/>
      <c r="GYF3298" s="372"/>
      <c r="GYG3298" s="372"/>
      <c r="GYH3298" s="372"/>
      <c r="GYI3298" s="370"/>
      <c r="GYJ3298" s="371"/>
      <c r="GYK3298" s="372"/>
      <c r="GYL3298" s="371"/>
      <c r="GYM3298" s="473"/>
      <c r="GYN3298" s="371"/>
      <c r="GYO3298" s="372"/>
      <c r="GYP3298" s="372"/>
      <c r="GYQ3298" s="372"/>
      <c r="GYR3298" s="372"/>
      <c r="GYS3298" s="370"/>
      <c r="GYT3298" s="371"/>
      <c r="GYU3298" s="372"/>
      <c r="GYV3298" s="371"/>
      <c r="GYW3298" s="473"/>
      <c r="GYX3298" s="371"/>
      <c r="GYY3298" s="372"/>
      <c r="GYZ3298" s="372"/>
      <c r="GZA3298" s="372"/>
      <c r="GZB3298" s="372"/>
      <c r="GZC3298" s="370"/>
      <c r="GZD3298" s="371"/>
      <c r="GZE3298" s="372"/>
      <c r="GZF3298" s="371"/>
      <c r="GZG3298" s="473"/>
      <c r="GZH3298" s="371"/>
      <c r="GZI3298" s="372"/>
      <c r="GZJ3298" s="372"/>
      <c r="GZK3298" s="372"/>
      <c r="GZL3298" s="372"/>
      <c r="GZM3298" s="370"/>
      <c r="GZN3298" s="371"/>
      <c r="GZO3298" s="372"/>
      <c r="GZP3298" s="371"/>
      <c r="GZQ3298" s="473"/>
      <c r="GZR3298" s="371"/>
      <c r="GZS3298" s="372"/>
      <c r="GZT3298" s="372"/>
      <c r="GZU3298" s="372"/>
      <c r="GZV3298" s="372"/>
      <c r="GZW3298" s="370"/>
      <c r="GZX3298" s="371"/>
      <c r="GZY3298" s="372"/>
      <c r="GZZ3298" s="371"/>
      <c r="HAA3298" s="473"/>
      <c r="HAB3298" s="371"/>
      <c r="HAC3298" s="372"/>
      <c r="HAD3298" s="372"/>
      <c r="HAE3298" s="372"/>
      <c r="HAF3298" s="372"/>
      <c r="HAG3298" s="370"/>
      <c r="HAH3298" s="371"/>
      <c r="HAI3298" s="372"/>
      <c r="HAJ3298" s="371"/>
      <c r="HAK3298" s="473"/>
      <c r="HAL3298" s="371"/>
      <c r="HAM3298" s="372"/>
      <c r="HAN3298" s="372"/>
      <c r="HAO3298" s="372"/>
      <c r="HAP3298" s="372"/>
      <c r="HAQ3298" s="370"/>
      <c r="HAR3298" s="371"/>
      <c r="HAS3298" s="372"/>
      <c r="HAT3298" s="371"/>
      <c r="HAU3298" s="473"/>
      <c r="HAV3298" s="371"/>
      <c r="HAW3298" s="372"/>
      <c r="HAX3298" s="372"/>
      <c r="HAY3298" s="372"/>
      <c r="HAZ3298" s="372"/>
      <c r="HBA3298" s="370"/>
      <c r="HBB3298" s="371"/>
      <c r="HBC3298" s="372"/>
      <c r="HBD3298" s="371"/>
      <c r="HBE3298" s="473"/>
      <c r="HBF3298" s="371"/>
      <c r="HBG3298" s="372"/>
      <c r="HBH3298" s="372"/>
      <c r="HBI3298" s="372"/>
      <c r="HBJ3298" s="372"/>
      <c r="HBK3298" s="370"/>
      <c r="HBL3298" s="371"/>
      <c r="HBM3298" s="372"/>
      <c r="HBN3298" s="371"/>
      <c r="HBO3298" s="473"/>
      <c r="HBP3298" s="371"/>
      <c r="HBQ3298" s="372"/>
      <c r="HBR3298" s="372"/>
      <c r="HBS3298" s="372"/>
      <c r="HBT3298" s="372"/>
      <c r="HBU3298" s="370"/>
      <c r="HBV3298" s="371"/>
      <c r="HBW3298" s="372"/>
      <c r="HBX3298" s="371"/>
      <c r="HBY3298" s="473"/>
      <c r="HBZ3298" s="371"/>
      <c r="HCA3298" s="372"/>
      <c r="HCB3298" s="372"/>
      <c r="HCC3298" s="372"/>
      <c r="HCD3298" s="372"/>
      <c r="HCE3298" s="370"/>
      <c r="HCF3298" s="371"/>
      <c r="HCG3298" s="372"/>
      <c r="HCH3298" s="371"/>
      <c r="HCI3298" s="473"/>
      <c r="HCJ3298" s="371"/>
      <c r="HCK3298" s="372"/>
      <c r="HCL3298" s="372"/>
      <c r="HCM3298" s="372"/>
      <c r="HCN3298" s="372"/>
      <c r="HCO3298" s="370"/>
      <c r="HCP3298" s="371"/>
      <c r="HCQ3298" s="372"/>
      <c r="HCR3298" s="371"/>
      <c r="HCS3298" s="473"/>
      <c r="HCT3298" s="371"/>
      <c r="HCU3298" s="372"/>
      <c r="HCV3298" s="372"/>
      <c r="HCW3298" s="372"/>
      <c r="HCX3298" s="372"/>
      <c r="HCY3298" s="370"/>
      <c r="HCZ3298" s="371"/>
      <c r="HDA3298" s="372"/>
      <c r="HDB3298" s="371"/>
      <c r="HDC3298" s="473"/>
      <c r="HDD3298" s="371"/>
      <c r="HDE3298" s="372"/>
      <c r="HDF3298" s="372"/>
      <c r="HDG3298" s="372"/>
      <c r="HDH3298" s="372"/>
      <c r="HDI3298" s="370"/>
      <c r="HDJ3298" s="371"/>
      <c r="HDK3298" s="372"/>
      <c r="HDL3298" s="371"/>
      <c r="HDM3298" s="473"/>
      <c r="HDN3298" s="371"/>
      <c r="HDO3298" s="372"/>
      <c r="HDP3298" s="372"/>
      <c r="HDQ3298" s="372"/>
      <c r="HDR3298" s="372"/>
      <c r="HDS3298" s="370"/>
      <c r="HDT3298" s="371"/>
      <c r="HDU3298" s="372"/>
      <c r="HDV3298" s="371"/>
      <c r="HDW3298" s="473"/>
      <c r="HDX3298" s="371"/>
      <c r="HDY3298" s="372"/>
      <c r="HDZ3298" s="372"/>
      <c r="HEA3298" s="372"/>
      <c r="HEB3298" s="372"/>
      <c r="HEC3298" s="370"/>
      <c r="HED3298" s="371"/>
      <c r="HEE3298" s="372"/>
      <c r="HEF3298" s="371"/>
      <c r="HEG3298" s="473"/>
      <c r="HEH3298" s="371"/>
      <c r="HEI3298" s="372"/>
      <c r="HEJ3298" s="372"/>
      <c r="HEK3298" s="372"/>
      <c r="HEL3298" s="372"/>
      <c r="HEM3298" s="370"/>
      <c r="HEN3298" s="371"/>
      <c r="HEO3298" s="372"/>
      <c r="HEP3298" s="371"/>
      <c r="HEQ3298" s="473"/>
      <c r="HER3298" s="371"/>
      <c r="HES3298" s="372"/>
      <c r="HET3298" s="372"/>
      <c r="HEU3298" s="372"/>
      <c r="HEV3298" s="372"/>
      <c r="HEW3298" s="370"/>
      <c r="HEX3298" s="371"/>
      <c r="HEY3298" s="372"/>
      <c r="HEZ3298" s="371"/>
      <c r="HFA3298" s="473"/>
      <c r="HFB3298" s="371"/>
      <c r="HFC3298" s="372"/>
      <c r="HFD3298" s="372"/>
      <c r="HFE3298" s="372"/>
      <c r="HFF3298" s="372"/>
      <c r="HFG3298" s="370"/>
      <c r="HFH3298" s="371"/>
      <c r="HFI3298" s="372"/>
      <c r="HFJ3298" s="371"/>
      <c r="HFK3298" s="473"/>
      <c r="HFL3298" s="371"/>
      <c r="HFM3298" s="372"/>
      <c r="HFN3298" s="372"/>
      <c r="HFO3298" s="372"/>
      <c r="HFP3298" s="372"/>
      <c r="HFQ3298" s="370"/>
      <c r="HFR3298" s="371"/>
      <c r="HFS3298" s="372"/>
      <c r="HFT3298" s="371"/>
      <c r="HFU3298" s="473"/>
      <c r="HFV3298" s="371"/>
      <c r="HFW3298" s="372"/>
      <c r="HFX3298" s="372"/>
      <c r="HFY3298" s="372"/>
      <c r="HFZ3298" s="372"/>
      <c r="HGA3298" s="370"/>
      <c r="HGB3298" s="371"/>
      <c r="HGC3298" s="372"/>
      <c r="HGD3298" s="371"/>
      <c r="HGE3298" s="473"/>
      <c r="HGF3298" s="371"/>
      <c r="HGG3298" s="372"/>
      <c r="HGH3298" s="372"/>
      <c r="HGI3298" s="372"/>
      <c r="HGJ3298" s="372"/>
      <c r="HGK3298" s="370"/>
      <c r="HGL3298" s="371"/>
      <c r="HGM3298" s="372"/>
      <c r="HGN3298" s="371"/>
      <c r="HGO3298" s="473"/>
      <c r="HGP3298" s="371"/>
      <c r="HGQ3298" s="372"/>
      <c r="HGR3298" s="372"/>
      <c r="HGS3298" s="372"/>
      <c r="HGT3298" s="372"/>
      <c r="HGU3298" s="370"/>
      <c r="HGV3298" s="371"/>
      <c r="HGW3298" s="372"/>
      <c r="HGX3298" s="371"/>
      <c r="HGY3298" s="473"/>
      <c r="HGZ3298" s="371"/>
      <c r="HHA3298" s="372"/>
      <c r="HHB3298" s="372"/>
      <c r="HHC3298" s="372"/>
      <c r="HHD3298" s="372"/>
      <c r="HHE3298" s="370"/>
      <c r="HHF3298" s="371"/>
      <c r="HHG3298" s="372"/>
      <c r="HHH3298" s="371"/>
      <c r="HHI3298" s="473"/>
      <c r="HHJ3298" s="371"/>
      <c r="HHK3298" s="372"/>
      <c r="HHL3298" s="372"/>
      <c r="HHM3298" s="372"/>
      <c r="HHN3298" s="372"/>
      <c r="HHO3298" s="370"/>
      <c r="HHP3298" s="371"/>
      <c r="HHQ3298" s="372"/>
      <c r="HHR3298" s="371"/>
      <c r="HHS3298" s="473"/>
      <c r="HHT3298" s="371"/>
      <c r="HHU3298" s="372"/>
      <c r="HHV3298" s="372"/>
      <c r="HHW3298" s="372"/>
      <c r="HHX3298" s="372"/>
      <c r="HHY3298" s="370"/>
      <c r="HHZ3298" s="371"/>
      <c r="HIA3298" s="372"/>
      <c r="HIB3298" s="371"/>
      <c r="HIC3298" s="473"/>
      <c r="HID3298" s="371"/>
      <c r="HIE3298" s="372"/>
      <c r="HIF3298" s="372"/>
      <c r="HIG3298" s="372"/>
      <c r="HIH3298" s="372"/>
      <c r="HII3298" s="370"/>
      <c r="HIJ3298" s="371"/>
      <c r="HIK3298" s="372"/>
      <c r="HIL3298" s="371"/>
      <c r="HIM3298" s="473"/>
      <c r="HIN3298" s="371"/>
      <c r="HIO3298" s="372"/>
      <c r="HIP3298" s="372"/>
      <c r="HIQ3298" s="372"/>
      <c r="HIR3298" s="372"/>
      <c r="HIS3298" s="370"/>
      <c r="HIT3298" s="371"/>
      <c r="HIU3298" s="372"/>
      <c r="HIV3298" s="371"/>
      <c r="HIW3298" s="473"/>
      <c r="HIX3298" s="371"/>
      <c r="HIY3298" s="372"/>
      <c r="HIZ3298" s="372"/>
      <c r="HJA3298" s="372"/>
      <c r="HJB3298" s="372"/>
      <c r="HJC3298" s="370"/>
      <c r="HJD3298" s="371"/>
      <c r="HJE3298" s="372"/>
      <c r="HJF3298" s="371"/>
      <c r="HJG3298" s="473"/>
      <c r="HJH3298" s="371"/>
      <c r="HJI3298" s="372"/>
      <c r="HJJ3298" s="372"/>
      <c r="HJK3298" s="372"/>
      <c r="HJL3298" s="372"/>
      <c r="HJM3298" s="370"/>
      <c r="HJN3298" s="371"/>
      <c r="HJO3298" s="372"/>
      <c r="HJP3298" s="371"/>
      <c r="HJQ3298" s="473"/>
      <c r="HJR3298" s="371"/>
      <c r="HJS3298" s="372"/>
      <c r="HJT3298" s="372"/>
      <c r="HJU3298" s="372"/>
      <c r="HJV3298" s="372"/>
      <c r="HJW3298" s="370"/>
      <c r="HJX3298" s="371"/>
      <c r="HJY3298" s="372"/>
      <c r="HJZ3298" s="371"/>
      <c r="HKA3298" s="473"/>
      <c r="HKB3298" s="371"/>
      <c r="HKC3298" s="372"/>
      <c r="HKD3298" s="372"/>
      <c r="HKE3298" s="372"/>
      <c r="HKF3298" s="372"/>
      <c r="HKG3298" s="370"/>
      <c r="HKH3298" s="371"/>
      <c r="HKI3298" s="372"/>
      <c r="HKJ3298" s="371"/>
      <c r="HKK3298" s="473"/>
      <c r="HKL3298" s="371"/>
      <c r="HKM3298" s="372"/>
      <c r="HKN3298" s="372"/>
      <c r="HKO3298" s="372"/>
      <c r="HKP3298" s="372"/>
      <c r="HKQ3298" s="370"/>
      <c r="HKR3298" s="371"/>
      <c r="HKS3298" s="372"/>
      <c r="HKT3298" s="371"/>
      <c r="HKU3298" s="473"/>
      <c r="HKV3298" s="371"/>
      <c r="HKW3298" s="372"/>
      <c r="HKX3298" s="372"/>
      <c r="HKY3298" s="372"/>
      <c r="HKZ3298" s="372"/>
      <c r="HLA3298" s="370"/>
      <c r="HLB3298" s="371"/>
      <c r="HLC3298" s="372"/>
      <c r="HLD3298" s="371"/>
      <c r="HLE3298" s="473"/>
      <c r="HLF3298" s="371"/>
      <c r="HLG3298" s="372"/>
      <c r="HLH3298" s="372"/>
      <c r="HLI3298" s="372"/>
      <c r="HLJ3298" s="372"/>
      <c r="HLK3298" s="370"/>
      <c r="HLL3298" s="371"/>
      <c r="HLM3298" s="372"/>
      <c r="HLN3298" s="371"/>
      <c r="HLO3298" s="473"/>
      <c r="HLP3298" s="371"/>
      <c r="HLQ3298" s="372"/>
      <c r="HLR3298" s="372"/>
      <c r="HLS3298" s="372"/>
      <c r="HLT3298" s="372"/>
      <c r="HLU3298" s="370"/>
      <c r="HLV3298" s="371"/>
      <c r="HLW3298" s="372"/>
      <c r="HLX3298" s="371"/>
      <c r="HLY3298" s="473"/>
      <c r="HLZ3298" s="371"/>
      <c r="HMA3298" s="372"/>
      <c r="HMB3298" s="372"/>
      <c r="HMC3298" s="372"/>
      <c r="HMD3298" s="372"/>
      <c r="HME3298" s="370"/>
      <c r="HMF3298" s="371"/>
      <c r="HMG3298" s="372"/>
      <c r="HMH3298" s="371"/>
      <c r="HMI3298" s="473"/>
      <c r="HMJ3298" s="371"/>
      <c r="HMK3298" s="372"/>
      <c r="HML3298" s="372"/>
      <c r="HMM3298" s="372"/>
      <c r="HMN3298" s="372"/>
      <c r="HMO3298" s="370"/>
      <c r="HMP3298" s="371"/>
      <c r="HMQ3298" s="372"/>
      <c r="HMR3298" s="371"/>
      <c r="HMS3298" s="473"/>
      <c r="HMT3298" s="371"/>
      <c r="HMU3298" s="372"/>
      <c r="HMV3298" s="372"/>
      <c r="HMW3298" s="372"/>
      <c r="HMX3298" s="372"/>
      <c r="HMY3298" s="370"/>
      <c r="HMZ3298" s="371"/>
      <c r="HNA3298" s="372"/>
      <c r="HNB3298" s="371"/>
      <c r="HNC3298" s="473"/>
      <c r="HND3298" s="371"/>
      <c r="HNE3298" s="372"/>
      <c r="HNF3298" s="372"/>
      <c r="HNG3298" s="372"/>
      <c r="HNH3298" s="372"/>
      <c r="HNI3298" s="370"/>
      <c r="HNJ3298" s="371"/>
      <c r="HNK3298" s="372"/>
      <c r="HNL3298" s="371"/>
      <c r="HNM3298" s="473"/>
      <c r="HNN3298" s="371"/>
      <c r="HNO3298" s="372"/>
      <c r="HNP3298" s="372"/>
      <c r="HNQ3298" s="372"/>
      <c r="HNR3298" s="372"/>
      <c r="HNS3298" s="370"/>
      <c r="HNT3298" s="371"/>
      <c r="HNU3298" s="372"/>
      <c r="HNV3298" s="371"/>
      <c r="HNW3298" s="473"/>
      <c r="HNX3298" s="371"/>
      <c r="HNY3298" s="372"/>
      <c r="HNZ3298" s="372"/>
      <c r="HOA3298" s="372"/>
      <c r="HOB3298" s="372"/>
      <c r="HOC3298" s="370"/>
      <c r="HOD3298" s="371"/>
      <c r="HOE3298" s="372"/>
      <c r="HOF3298" s="371"/>
      <c r="HOG3298" s="473"/>
      <c r="HOH3298" s="371"/>
      <c r="HOI3298" s="372"/>
      <c r="HOJ3298" s="372"/>
      <c r="HOK3298" s="372"/>
      <c r="HOL3298" s="372"/>
      <c r="HOM3298" s="370"/>
      <c r="HON3298" s="371"/>
      <c r="HOO3298" s="372"/>
      <c r="HOP3298" s="371"/>
      <c r="HOQ3298" s="473"/>
      <c r="HOR3298" s="371"/>
      <c r="HOS3298" s="372"/>
      <c r="HOT3298" s="372"/>
      <c r="HOU3298" s="372"/>
      <c r="HOV3298" s="372"/>
      <c r="HOW3298" s="370"/>
      <c r="HOX3298" s="371"/>
      <c r="HOY3298" s="372"/>
      <c r="HOZ3298" s="371"/>
      <c r="HPA3298" s="473"/>
      <c r="HPB3298" s="371"/>
      <c r="HPC3298" s="372"/>
      <c r="HPD3298" s="372"/>
      <c r="HPE3298" s="372"/>
      <c r="HPF3298" s="372"/>
      <c r="HPG3298" s="370"/>
      <c r="HPH3298" s="371"/>
      <c r="HPI3298" s="372"/>
      <c r="HPJ3298" s="371"/>
      <c r="HPK3298" s="473"/>
      <c r="HPL3298" s="371"/>
      <c r="HPM3298" s="372"/>
      <c r="HPN3298" s="372"/>
      <c r="HPO3298" s="372"/>
      <c r="HPP3298" s="372"/>
      <c r="HPQ3298" s="370"/>
      <c r="HPR3298" s="371"/>
      <c r="HPS3298" s="372"/>
      <c r="HPT3298" s="371"/>
      <c r="HPU3298" s="473"/>
      <c r="HPV3298" s="371"/>
      <c r="HPW3298" s="372"/>
      <c r="HPX3298" s="372"/>
      <c r="HPY3298" s="372"/>
      <c r="HPZ3298" s="372"/>
      <c r="HQA3298" s="370"/>
      <c r="HQB3298" s="371"/>
      <c r="HQC3298" s="372"/>
      <c r="HQD3298" s="371"/>
      <c r="HQE3298" s="473"/>
      <c r="HQF3298" s="371"/>
      <c r="HQG3298" s="372"/>
      <c r="HQH3298" s="372"/>
      <c r="HQI3298" s="372"/>
      <c r="HQJ3298" s="372"/>
      <c r="HQK3298" s="370"/>
      <c r="HQL3298" s="371"/>
      <c r="HQM3298" s="372"/>
      <c r="HQN3298" s="371"/>
      <c r="HQO3298" s="473"/>
      <c r="HQP3298" s="371"/>
      <c r="HQQ3298" s="372"/>
      <c r="HQR3298" s="372"/>
      <c r="HQS3298" s="372"/>
      <c r="HQT3298" s="372"/>
      <c r="HQU3298" s="370"/>
      <c r="HQV3298" s="371"/>
      <c r="HQW3298" s="372"/>
      <c r="HQX3298" s="371"/>
      <c r="HQY3298" s="473"/>
      <c r="HQZ3298" s="371"/>
      <c r="HRA3298" s="372"/>
      <c r="HRB3298" s="372"/>
      <c r="HRC3298" s="372"/>
      <c r="HRD3298" s="372"/>
      <c r="HRE3298" s="370"/>
      <c r="HRF3298" s="371"/>
      <c r="HRG3298" s="372"/>
      <c r="HRH3298" s="371"/>
      <c r="HRI3298" s="473"/>
      <c r="HRJ3298" s="371"/>
      <c r="HRK3298" s="372"/>
      <c r="HRL3298" s="372"/>
      <c r="HRM3298" s="372"/>
      <c r="HRN3298" s="372"/>
      <c r="HRO3298" s="370"/>
      <c r="HRP3298" s="371"/>
      <c r="HRQ3298" s="372"/>
      <c r="HRR3298" s="371"/>
      <c r="HRS3298" s="473"/>
      <c r="HRT3298" s="371"/>
      <c r="HRU3298" s="372"/>
      <c r="HRV3298" s="372"/>
      <c r="HRW3298" s="372"/>
      <c r="HRX3298" s="372"/>
      <c r="HRY3298" s="370"/>
      <c r="HRZ3298" s="371"/>
      <c r="HSA3298" s="372"/>
      <c r="HSB3298" s="371"/>
      <c r="HSC3298" s="473"/>
      <c r="HSD3298" s="371"/>
      <c r="HSE3298" s="372"/>
      <c r="HSF3298" s="372"/>
      <c r="HSG3298" s="372"/>
      <c r="HSH3298" s="372"/>
      <c r="HSI3298" s="370"/>
      <c r="HSJ3298" s="371"/>
      <c r="HSK3298" s="372"/>
      <c r="HSL3298" s="371"/>
      <c r="HSM3298" s="473"/>
      <c r="HSN3298" s="371"/>
      <c r="HSO3298" s="372"/>
      <c r="HSP3298" s="372"/>
      <c r="HSQ3298" s="372"/>
      <c r="HSR3298" s="372"/>
      <c r="HSS3298" s="370"/>
      <c r="HST3298" s="371"/>
      <c r="HSU3298" s="372"/>
      <c r="HSV3298" s="371"/>
      <c r="HSW3298" s="473"/>
      <c r="HSX3298" s="371"/>
      <c r="HSY3298" s="372"/>
      <c r="HSZ3298" s="372"/>
      <c r="HTA3298" s="372"/>
      <c r="HTB3298" s="372"/>
      <c r="HTC3298" s="370"/>
      <c r="HTD3298" s="371"/>
      <c r="HTE3298" s="372"/>
      <c r="HTF3298" s="371"/>
      <c r="HTG3298" s="473"/>
      <c r="HTH3298" s="371"/>
      <c r="HTI3298" s="372"/>
      <c r="HTJ3298" s="372"/>
      <c r="HTK3298" s="372"/>
      <c r="HTL3298" s="372"/>
      <c r="HTM3298" s="370"/>
      <c r="HTN3298" s="371"/>
      <c r="HTO3298" s="372"/>
      <c r="HTP3298" s="371"/>
      <c r="HTQ3298" s="473"/>
      <c r="HTR3298" s="371"/>
      <c r="HTS3298" s="372"/>
      <c r="HTT3298" s="372"/>
      <c r="HTU3298" s="372"/>
      <c r="HTV3298" s="372"/>
      <c r="HTW3298" s="370"/>
      <c r="HTX3298" s="371"/>
      <c r="HTY3298" s="372"/>
      <c r="HTZ3298" s="371"/>
      <c r="HUA3298" s="473"/>
      <c r="HUB3298" s="371"/>
      <c r="HUC3298" s="372"/>
      <c r="HUD3298" s="372"/>
      <c r="HUE3298" s="372"/>
      <c r="HUF3298" s="372"/>
      <c r="HUG3298" s="370"/>
      <c r="HUH3298" s="371"/>
      <c r="HUI3298" s="372"/>
      <c r="HUJ3298" s="371"/>
      <c r="HUK3298" s="473"/>
      <c r="HUL3298" s="371"/>
      <c r="HUM3298" s="372"/>
      <c r="HUN3298" s="372"/>
      <c r="HUO3298" s="372"/>
      <c r="HUP3298" s="372"/>
      <c r="HUQ3298" s="370"/>
      <c r="HUR3298" s="371"/>
      <c r="HUS3298" s="372"/>
      <c r="HUT3298" s="371"/>
      <c r="HUU3298" s="473"/>
      <c r="HUV3298" s="371"/>
      <c r="HUW3298" s="372"/>
      <c r="HUX3298" s="372"/>
      <c r="HUY3298" s="372"/>
      <c r="HUZ3298" s="372"/>
      <c r="HVA3298" s="370"/>
      <c r="HVB3298" s="371"/>
      <c r="HVC3298" s="372"/>
      <c r="HVD3298" s="371"/>
      <c r="HVE3298" s="473"/>
      <c r="HVF3298" s="371"/>
      <c r="HVG3298" s="372"/>
      <c r="HVH3298" s="372"/>
      <c r="HVI3298" s="372"/>
      <c r="HVJ3298" s="372"/>
      <c r="HVK3298" s="370"/>
      <c r="HVL3298" s="371"/>
      <c r="HVM3298" s="372"/>
      <c r="HVN3298" s="371"/>
      <c r="HVO3298" s="473"/>
      <c r="HVP3298" s="371"/>
      <c r="HVQ3298" s="372"/>
      <c r="HVR3298" s="372"/>
      <c r="HVS3298" s="372"/>
      <c r="HVT3298" s="372"/>
      <c r="HVU3298" s="370"/>
      <c r="HVV3298" s="371"/>
      <c r="HVW3298" s="372"/>
      <c r="HVX3298" s="371"/>
      <c r="HVY3298" s="473"/>
      <c r="HVZ3298" s="371"/>
      <c r="HWA3298" s="372"/>
      <c r="HWB3298" s="372"/>
      <c r="HWC3298" s="372"/>
      <c r="HWD3298" s="372"/>
      <c r="HWE3298" s="370"/>
      <c r="HWF3298" s="371"/>
      <c r="HWG3298" s="372"/>
      <c r="HWH3298" s="371"/>
      <c r="HWI3298" s="473"/>
      <c r="HWJ3298" s="371"/>
      <c r="HWK3298" s="372"/>
      <c r="HWL3298" s="372"/>
      <c r="HWM3298" s="372"/>
      <c r="HWN3298" s="372"/>
      <c r="HWO3298" s="370"/>
      <c r="HWP3298" s="371"/>
      <c r="HWQ3298" s="372"/>
      <c r="HWR3298" s="371"/>
      <c r="HWS3298" s="473"/>
      <c r="HWT3298" s="371"/>
      <c r="HWU3298" s="372"/>
      <c r="HWV3298" s="372"/>
      <c r="HWW3298" s="372"/>
      <c r="HWX3298" s="372"/>
      <c r="HWY3298" s="370"/>
      <c r="HWZ3298" s="371"/>
      <c r="HXA3298" s="372"/>
      <c r="HXB3298" s="371"/>
      <c r="HXC3298" s="473"/>
      <c r="HXD3298" s="371"/>
      <c r="HXE3298" s="372"/>
      <c r="HXF3298" s="372"/>
      <c r="HXG3298" s="372"/>
      <c r="HXH3298" s="372"/>
      <c r="HXI3298" s="370"/>
      <c r="HXJ3298" s="371"/>
      <c r="HXK3298" s="372"/>
      <c r="HXL3298" s="371"/>
      <c r="HXM3298" s="473"/>
      <c r="HXN3298" s="371"/>
      <c r="HXO3298" s="372"/>
      <c r="HXP3298" s="372"/>
      <c r="HXQ3298" s="372"/>
      <c r="HXR3298" s="372"/>
      <c r="HXS3298" s="370"/>
      <c r="HXT3298" s="371"/>
      <c r="HXU3298" s="372"/>
      <c r="HXV3298" s="371"/>
      <c r="HXW3298" s="473"/>
      <c r="HXX3298" s="371"/>
      <c r="HXY3298" s="372"/>
      <c r="HXZ3298" s="372"/>
      <c r="HYA3298" s="372"/>
      <c r="HYB3298" s="372"/>
      <c r="HYC3298" s="370"/>
      <c r="HYD3298" s="371"/>
      <c r="HYE3298" s="372"/>
      <c r="HYF3298" s="371"/>
      <c r="HYG3298" s="473"/>
      <c r="HYH3298" s="371"/>
      <c r="HYI3298" s="372"/>
      <c r="HYJ3298" s="372"/>
      <c r="HYK3298" s="372"/>
      <c r="HYL3298" s="372"/>
      <c r="HYM3298" s="370"/>
      <c r="HYN3298" s="371"/>
      <c r="HYO3298" s="372"/>
      <c r="HYP3298" s="371"/>
      <c r="HYQ3298" s="473"/>
      <c r="HYR3298" s="371"/>
      <c r="HYS3298" s="372"/>
      <c r="HYT3298" s="372"/>
      <c r="HYU3298" s="372"/>
      <c r="HYV3298" s="372"/>
      <c r="HYW3298" s="370"/>
      <c r="HYX3298" s="371"/>
      <c r="HYY3298" s="372"/>
      <c r="HYZ3298" s="371"/>
      <c r="HZA3298" s="473"/>
      <c r="HZB3298" s="371"/>
      <c r="HZC3298" s="372"/>
      <c r="HZD3298" s="372"/>
      <c r="HZE3298" s="372"/>
      <c r="HZF3298" s="372"/>
      <c r="HZG3298" s="370"/>
      <c r="HZH3298" s="371"/>
      <c r="HZI3298" s="372"/>
      <c r="HZJ3298" s="371"/>
      <c r="HZK3298" s="473"/>
      <c r="HZL3298" s="371"/>
      <c r="HZM3298" s="372"/>
      <c r="HZN3298" s="372"/>
      <c r="HZO3298" s="372"/>
      <c r="HZP3298" s="372"/>
      <c r="HZQ3298" s="370"/>
      <c r="HZR3298" s="371"/>
      <c r="HZS3298" s="372"/>
      <c r="HZT3298" s="371"/>
      <c r="HZU3298" s="473"/>
      <c r="HZV3298" s="371"/>
      <c r="HZW3298" s="372"/>
      <c r="HZX3298" s="372"/>
      <c r="HZY3298" s="372"/>
      <c r="HZZ3298" s="372"/>
      <c r="IAA3298" s="370"/>
      <c r="IAB3298" s="371"/>
      <c r="IAC3298" s="372"/>
      <c r="IAD3298" s="371"/>
      <c r="IAE3298" s="473"/>
      <c r="IAF3298" s="371"/>
      <c r="IAG3298" s="372"/>
      <c r="IAH3298" s="372"/>
      <c r="IAI3298" s="372"/>
      <c r="IAJ3298" s="372"/>
      <c r="IAK3298" s="370"/>
      <c r="IAL3298" s="371"/>
      <c r="IAM3298" s="372"/>
      <c r="IAN3298" s="371"/>
      <c r="IAO3298" s="473"/>
      <c r="IAP3298" s="371"/>
      <c r="IAQ3298" s="372"/>
      <c r="IAR3298" s="372"/>
      <c r="IAS3298" s="372"/>
      <c r="IAT3298" s="372"/>
      <c r="IAU3298" s="370"/>
      <c r="IAV3298" s="371"/>
      <c r="IAW3298" s="372"/>
      <c r="IAX3298" s="371"/>
      <c r="IAY3298" s="473"/>
      <c r="IAZ3298" s="371"/>
      <c r="IBA3298" s="372"/>
      <c r="IBB3298" s="372"/>
      <c r="IBC3298" s="372"/>
      <c r="IBD3298" s="372"/>
      <c r="IBE3298" s="370"/>
      <c r="IBF3298" s="371"/>
      <c r="IBG3298" s="372"/>
      <c r="IBH3298" s="371"/>
      <c r="IBI3298" s="473"/>
      <c r="IBJ3298" s="371"/>
      <c r="IBK3298" s="372"/>
      <c r="IBL3298" s="372"/>
      <c r="IBM3298" s="372"/>
      <c r="IBN3298" s="372"/>
      <c r="IBO3298" s="370"/>
      <c r="IBP3298" s="371"/>
      <c r="IBQ3298" s="372"/>
      <c r="IBR3298" s="371"/>
      <c r="IBS3298" s="473"/>
      <c r="IBT3298" s="371"/>
      <c r="IBU3298" s="372"/>
      <c r="IBV3298" s="372"/>
      <c r="IBW3298" s="372"/>
      <c r="IBX3298" s="372"/>
      <c r="IBY3298" s="370"/>
      <c r="IBZ3298" s="371"/>
      <c r="ICA3298" s="372"/>
      <c r="ICB3298" s="371"/>
      <c r="ICC3298" s="473"/>
      <c r="ICD3298" s="371"/>
      <c r="ICE3298" s="372"/>
      <c r="ICF3298" s="372"/>
      <c r="ICG3298" s="372"/>
      <c r="ICH3298" s="372"/>
      <c r="ICI3298" s="370"/>
      <c r="ICJ3298" s="371"/>
      <c r="ICK3298" s="372"/>
      <c r="ICL3298" s="371"/>
      <c r="ICM3298" s="473"/>
      <c r="ICN3298" s="371"/>
      <c r="ICO3298" s="372"/>
      <c r="ICP3298" s="372"/>
      <c r="ICQ3298" s="372"/>
      <c r="ICR3298" s="372"/>
      <c r="ICS3298" s="370"/>
      <c r="ICT3298" s="371"/>
      <c r="ICU3298" s="372"/>
      <c r="ICV3298" s="371"/>
      <c r="ICW3298" s="473"/>
      <c r="ICX3298" s="371"/>
      <c r="ICY3298" s="372"/>
      <c r="ICZ3298" s="372"/>
      <c r="IDA3298" s="372"/>
      <c r="IDB3298" s="372"/>
      <c r="IDC3298" s="370"/>
      <c r="IDD3298" s="371"/>
      <c r="IDE3298" s="372"/>
      <c r="IDF3298" s="371"/>
      <c r="IDG3298" s="473"/>
      <c r="IDH3298" s="371"/>
      <c r="IDI3298" s="372"/>
      <c r="IDJ3298" s="372"/>
      <c r="IDK3298" s="372"/>
      <c r="IDL3298" s="372"/>
      <c r="IDM3298" s="370"/>
      <c r="IDN3298" s="371"/>
      <c r="IDO3298" s="372"/>
      <c r="IDP3298" s="371"/>
      <c r="IDQ3298" s="473"/>
      <c r="IDR3298" s="371"/>
      <c r="IDS3298" s="372"/>
      <c r="IDT3298" s="372"/>
      <c r="IDU3298" s="372"/>
      <c r="IDV3298" s="372"/>
      <c r="IDW3298" s="370"/>
      <c r="IDX3298" s="371"/>
      <c r="IDY3298" s="372"/>
      <c r="IDZ3298" s="371"/>
      <c r="IEA3298" s="473"/>
      <c r="IEB3298" s="371"/>
      <c r="IEC3298" s="372"/>
      <c r="IED3298" s="372"/>
      <c r="IEE3298" s="372"/>
      <c r="IEF3298" s="372"/>
      <c r="IEG3298" s="370"/>
      <c r="IEH3298" s="371"/>
      <c r="IEI3298" s="372"/>
      <c r="IEJ3298" s="371"/>
      <c r="IEK3298" s="473"/>
      <c r="IEL3298" s="371"/>
      <c r="IEM3298" s="372"/>
      <c r="IEN3298" s="372"/>
      <c r="IEO3298" s="372"/>
      <c r="IEP3298" s="372"/>
      <c r="IEQ3298" s="370"/>
      <c r="IER3298" s="371"/>
      <c r="IES3298" s="372"/>
      <c r="IET3298" s="371"/>
      <c r="IEU3298" s="473"/>
      <c r="IEV3298" s="371"/>
      <c r="IEW3298" s="372"/>
      <c r="IEX3298" s="372"/>
      <c r="IEY3298" s="372"/>
      <c r="IEZ3298" s="372"/>
      <c r="IFA3298" s="370"/>
      <c r="IFB3298" s="371"/>
      <c r="IFC3298" s="372"/>
      <c r="IFD3298" s="371"/>
      <c r="IFE3298" s="473"/>
      <c r="IFF3298" s="371"/>
      <c r="IFG3298" s="372"/>
      <c r="IFH3298" s="372"/>
      <c r="IFI3298" s="372"/>
      <c r="IFJ3298" s="372"/>
      <c r="IFK3298" s="370"/>
      <c r="IFL3298" s="371"/>
      <c r="IFM3298" s="372"/>
      <c r="IFN3298" s="371"/>
      <c r="IFO3298" s="473"/>
      <c r="IFP3298" s="371"/>
      <c r="IFQ3298" s="372"/>
      <c r="IFR3298" s="372"/>
      <c r="IFS3298" s="372"/>
      <c r="IFT3298" s="372"/>
      <c r="IFU3298" s="370"/>
      <c r="IFV3298" s="371"/>
      <c r="IFW3298" s="372"/>
      <c r="IFX3298" s="371"/>
      <c r="IFY3298" s="473"/>
      <c r="IFZ3298" s="371"/>
      <c r="IGA3298" s="372"/>
      <c r="IGB3298" s="372"/>
      <c r="IGC3298" s="372"/>
      <c r="IGD3298" s="372"/>
      <c r="IGE3298" s="370"/>
      <c r="IGF3298" s="371"/>
      <c r="IGG3298" s="372"/>
      <c r="IGH3298" s="371"/>
      <c r="IGI3298" s="473"/>
      <c r="IGJ3298" s="371"/>
      <c r="IGK3298" s="372"/>
      <c r="IGL3298" s="372"/>
      <c r="IGM3298" s="372"/>
      <c r="IGN3298" s="372"/>
      <c r="IGO3298" s="370"/>
      <c r="IGP3298" s="371"/>
      <c r="IGQ3298" s="372"/>
      <c r="IGR3298" s="371"/>
      <c r="IGS3298" s="473"/>
      <c r="IGT3298" s="371"/>
      <c r="IGU3298" s="372"/>
      <c r="IGV3298" s="372"/>
      <c r="IGW3298" s="372"/>
      <c r="IGX3298" s="372"/>
      <c r="IGY3298" s="370"/>
      <c r="IGZ3298" s="371"/>
      <c r="IHA3298" s="372"/>
      <c r="IHB3298" s="371"/>
      <c r="IHC3298" s="473"/>
      <c r="IHD3298" s="371"/>
      <c r="IHE3298" s="372"/>
      <c r="IHF3298" s="372"/>
      <c r="IHG3298" s="372"/>
      <c r="IHH3298" s="372"/>
      <c r="IHI3298" s="370"/>
      <c r="IHJ3298" s="371"/>
      <c r="IHK3298" s="372"/>
      <c r="IHL3298" s="371"/>
      <c r="IHM3298" s="473"/>
      <c r="IHN3298" s="371"/>
      <c r="IHO3298" s="372"/>
      <c r="IHP3298" s="372"/>
      <c r="IHQ3298" s="372"/>
      <c r="IHR3298" s="372"/>
      <c r="IHS3298" s="370"/>
      <c r="IHT3298" s="371"/>
      <c r="IHU3298" s="372"/>
      <c r="IHV3298" s="371"/>
      <c r="IHW3298" s="473"/>
      <c r="IHX3298" s="371"/>
      <c r="IHY3298" s="372"/>
      <c r="IHZ3298" s="372"/>
      <c r="IIA3298" s="372"/>
      <c r="IIB3298" s="372"/>
      <c r="IIC3298" s="370"/>
      <c r="IID3298" s="371"/>
      <c r="IIE3298" s="372"/>
      <c r="IIF3298" s="371"/>
      <c r="IIG3298" s="473"/>
      <c r="IIH3298" s="371"/>
      <c r="III3298" s="372"/>
      <c r="IIJ3298" s="372"/>
      <c r="IIK3298" s="372"/>
      <c r="IIL3298" s="372"/>
      <c r="IIM3298" s="370"/>
      <c r="IIN3298" s="371"/>
      <c r="IIO3298" s="372"/>
      <c r="IIP3298" s="371"/>
      <c r="IIQ3298" s="473"/>
      <c r="IIR3298" s="371"/>
      <c r="IIS3298" s="372"/>
      <c r="IIT3298" s="372"/>
      <c r="IIU3298" s="372"/>
      <c r="IIV3298" s="372"/>
      <c r="IIW3298" s="370"/>
      <c r="IIX3298" s="371"/>
      <c r="IIY3298" s="372"/>
      <c r="IIZ3298" s="371"/>
      <c r="IJA3298" s="473"/>
      <c r="IJB3298" s="371"/>
      <c r="IJC3298" s="372"/>
      <c r="IJD3298" s="372"/>
      <c r="IJE3298" s="372"/>
      <c r="IJF3298" s="372"/>
      <c r="IJG3298" s="370"/>
      <c r="IJH3298" s="371"/>
      <c r="IJI3298" s="372"/>
      <c r="IJJ3298" s="371"/>
      <c r="IJK3298" s="473"/>
      <c r="IJL3298" s="371"/>
      <c r="IJM3298" s="372"/>
      <c r="IJN3298" s="372"/>
      <c r="IJO3298" s="372"/>
      <c r="IJP3298" s="372"/>
      <c r="IJQ3298" s="370"/>
      <c r="IJR3298" s="371"/>
      <c r="IJS3298" s="372"/>
      <c r="IJT3298" s="371"/>
      <c r="IJU3298" s="473"/>
      <c r="IJV3298" s="371"/>
      <c r="IJW3298" s="372"/>
      <c r="IJX3298" s="372"/>
      <c r="IJY3298" s="372"/>
      <c r="IJZ3298" s="372"/>
      <c r="IKA3298" s="370"/>
      <c r="IKB3298" s="371"/>
      <c r="IKC3298" s="372"/>
      <c r="IKD3298" s="371"/>
      <c r="IKE3298" s="473"/>
      <c r="IKF3298" s="371"/>
      <c r="IKG3298" s="372"/>
      <c r="IKH3298" s="372"/>
      <c r="IKI3298" s="372"/>
      <c r="IKJ3298" s="372"/>
      <c r="IKK3298" s="370"/>
      <c r="IKL3298" s="371"/>
      <c r="IKM3298" s="372"/>
      <c r="IKN3298" s="371"/>
      <c r="IKO3298" s="473"/>
      <c r="IKP3298" s="371"/>
      <c r="IKQ3298" s="372"/>
      <c r="IKR3298" s="372"/>
      <c r="IKS3298" s="372"/>
      <c r="IKT3298" s="372"/>
      <c r="IKU3298" s="370"/>
      <c r="IKV3298" s="371"/>
      <c r="IKW3298" s="372"/>
      <c r="IKX3298" s="371"/>
      <c r="IKY3298" s="473"/>
      <c r="IKZ3298" s="371"/>
      <c r="ILA3298" s="372"/>
      <c r="ILB3298" s="372"/>
      <c r="ILC3298" s="372"/>
      <c r="ILD3298" s="372"/>
      <c r="ILE3298" s="370"/>
      <c r="ILF3298" s="371"/>
      <c r="ILG3298" s="372"/>
      <c r="ILH3298" s="371"/>
      <c r="ILI3298" s="473"/>
      <c r="ILJ3298" s="371"/>
      <c r="ILK3298" s="372"/>
      <c r="ILL3298" s="372"/>
      <c r="ILM3298" s="372"/>
      <c r="ILN3298" s="372"/>
      <c r="ILO3298" s="370"/>
      <c r="ILP3298" s="371"/>
      <c r="ILQ3298" s="372"/>
      <c r="ILR3298" s="371"/>
      <c r="ILS3298" s="473"/>
      <c r="ILT3298" s="371"/>
      <c r="ILU3298" s="372"/>
      <c r="ILV3298" s="372"/>
      <c r="ILW3298" s="372"/>
      <c r="ILX3298" s="372"/>
      <c r="ILY3298" s="370"/>
      <c r="ILZ3298" s="371"/>
      <c r="IMA3298" s="372"/>
      <c r="IMB3298" s="371"/>
      <c r="IMC3298" s="473"/>
      <c r="IMD3298" s="371"/>
      <c r="IME3298" s="372"/>
      <c r="IMF3298" s="372"/>
      <c r="IMG3298" s="372"/>
      <c r="IMH3298" s="372"/>
      <c r="IMI3298" s="370"/>
      <c r="IMJ3298" s="371"/>
      <c r="IMK3298" s="372"/>
      <c r="IML3298" s="371"/>
      <c r="IMM3298" s="473"/>
      <c r="IMN3298" s="371"/>
      <c r="IMO3298" s="372"/>
      <c r="IMP3298" s="372"/>
      <c r="IMQ3298" s="372"/>
      <c r="IMR3298" s="372"/>
      <c r="IMS3298" s="370"/>
      <c r="IMT3298" s="371"/>
      <c r="IMU3298" s="372"/>
      <c r="IMV3298" s="371"/>
      <c r="IMW3298" s="473"/>
      <c r="IMX3298" s="371"/>
      <c r="IMY3298" s="372"/>
      <c r="IMZ3298" s="372"/>
      <c r="INA3298" s="372"/>
      <c r="INB3298" s="372"/>
      <c r="INC3298" s="370"/>
      <c r="IND3298" s="371"/>
      <c r="INE3298" s="372"/>
      <c r="INF3298" s="371"/>
      <c r="ING3298" s="473"/>
      <c r="INH3298" s="371"/>
      <c r="INI3298" s="372"/>
      <c r="INJ3298" s="372"/>
      <c r="INK3298" s="372"/>
      <c r="INL3298" s="372"/>
      <c r="INM3298" s="370"/>
      <c r="INN3298" s="371"/>
      <c r="INO3298" s="372"/>
      <c r="INP3298" s="371"/>
      <c r="INQ3298" s="473"/>
      <c r="INR3298" s="371"/>
      <c r="INS3298" s="372"/>
      <c r="INT3298" s="372"/>
      <c r="INU3298" s="372"/>
      <c r="INV3298" s="372"/>
      <c r="INW3298" s="370"/>
      <c r="INX3298" s="371"/>
      <c r="INY3298" s="372"/>
      <c r="INZ3298" s="371"/>
      <c r="IOA3298" s="473"/>
      <c r="IOB3298" s="371"/>
      <c r="IOC3298" s="372"/>
      <c r="IOD3298" s="372"/>
      <c r="IOE3298" s="372"/>
      <c r="IOF3298" s="372"/>
      <c r="IOG3298" s="370"/>
      <c r="IOH3298" s="371"/>
      <c r="IOI3298" s="372"/>
      <c r="IOJ3298" s="371"/>
      <c r="IOK3298" s="473"/>
      <c r="IOL3298" s="371"/>
      <c r="IOM3298" s="372"/>
      <c r="ION3298" s="372"/>
      <c r="IOO3298" s="372"/>
      <c r="IOP3298" s="372"/>
      <c r="IOQ3298" s="370"/>
      <c r="IOR3298" s="371"/>
      <c r="IOS3298" s="372"/>
      <c r="IOT3298" s="371"/>
      <c r="IOU3298" s="473"/>
      <c r="IOV3298" s="371"/>
      <c r="IOW3298" s="372"/>
      <c r="IOX3298" s="372"/>
      <c r="IOY3298" s="372"/>
      <c r="IOZ3298" s="372"/>
      <c r="IPA3298" s="370"/>
      <c r="IPB3298" s="371"/>
      <c r="IPC3298" s="372"/>
      <c r="IPD3298" s="371"/>
      <c r="IPE3298" s="473"/>
      <c r="IPF3298" s="371"/>
      <c r="IPG3298" s="372"/>
      <c r="IPH3298" s="372"/>
      <c r="IPI3298" s="372"/>
      <c r="IPJ3298" s="372"/>
      <c r="IPK3298" s="370"/>
      <c r="IPL3298" s="371"/>
      <c r="IPM3298" s="372"/>
      <c r="IPN3298" s="371"/>
      <c r="IPO3298" s="473"/>
      <c r="IPP3298" s="371"/>
      <c r="IPQ3298" s="372"/>
      <c r="IPR3298" s="372"/>
      <c r="IPS3298" s="372"/>
      <c r="IPT3298" s="372"/>
      <c r="IPU3298" s="370"/>
      <c r="IPV3298" s="371"/>
      <c r="IPW3298" s="372"/>
      <c r="IPX3298" s="371"/>
      <c r="IPY3298" s="473"/>
      <c r="IPZ3298" s="371"/>
      <c r="IQA3298" s="372"/>
      <c r="IQB3298" s="372"/>
      <c r="IQC3298" s="372"/>
      <c r="IQD3298" s="372"/>
      <c r="IQE3298" s="370"/>
      <c r="IQF3298" s="371"/>
      <c r="IQG3298" s="372"/>
      <c r="IQH3298" s="371"/>
      <c r="IQI3298" s="473"/>
      <c r="IQJ3298" s="371"/>
      <c r="IQK3298" s="372"/>
      <c r="IQL3298" s="372"/>
      <c r="IQM3298" s="372"/>
      <c r="IQN3298" s="372"/>
      <c r="IQO3298" s="370"/>
      <c r="IQP3298" s="371"/>
      <c r="IQQ3298" s="372"/>
      <c r="IQR3298" s="371"/>
      <c r="IQS3298" s="473"/>
      <c r="IQT3298" s="371"/>
      <c r="IQU3298" s="372"/>
      <c r="IQV3298" s="372"/>
      <c r="IQW3298" s="372"/>
      <c r="IQX3298" s="372"/>
      <c r="IQY3298" s="370"/>
      <c r="IQZ3298" s="371"/>
      <c r="IRA3298" s="372"/>
      <c r="IRB3298" s="371"/>
      <c r="IRC3298" s="473"/>
      <c r="IRD3298" s="371"/>
      <c r="IRE3298" s="372"/>
      <c r="IRF3298" s="372"/>
      <c r="IRG3298" s="372"/>
      <c r="IRH3298" s="372"/>
      <c r="IRI3298" s="370"/>
      <c r="IRJ3298" s="371"/>
      <c r="IRK3298" s="372"/>
      <c r="IRL3298" s="371"/>
      <c r="IRM3298" s="473"/>
      <c r="IRN3298" s="371"/>
      <c r="IRO3298" s="372"/>
      <c r="IRP3298" s="372"/>
      <c r="IRQ3298" s="372"/>
      <c r="IRR3298" s="372"/>
      <c r="IRS3298" s="370"/>
      <c r="IRT3298" s="371"/>
      <c r="IRU3298" s="372"/>
      <c r="IRV3298" s="371"/>
      <c r="IRW3298" s="473"/>
      <c r="IRX3298" s="371"/>
      <c r="IRY3298" s="372"/>
      <c r="IRZ3298" s="372"/>
      <c r="ISA3298" s="372"/>
      <c r="ISB3298" s="372"/>
      <c r="ISC3298" s="370"/>
      <c r="ISD3298" s="371"/>
      <c r="ISE3298" s="372"/>
      <c r="ISF3298" s="371"/>
      <c r="ISG3298" s="473"/>
      <c r="ISH3298" s="371"/>
      <c r="ISI3298" s="372"/>
      <c r="ISJ3298" s="372"/>
      <c r="ISK3298" s="372"/>
      <c r="ISL3298" s="372"/>
      <c r="ISM3298" s="370"/>
      <c r="ISN3298" s="371"/>
      <c r="ISO3298" s="372"/>
      <c r="ISP3298" s="371"/>
      <c r="ISQ3298" s="473"/>
      <c r="ISR3298" s="371"/>
      <c r="ISS3298" s="372"/>
      <c r="IST3298" s="372"/>
      <c r="ISU3298" s="372"/>
      <c r="ISV3298" s="372"/>
      <c r="ISW3298" s="370"/>
      <c r="ISX3298" s="371"/>
      <c r="ISY3298" s="372"/>
      <c r="ISZ3298" s="371"/>
      <c r="ITA3298" s="473"/>
      <c r="ITB3298" s="371"/>
      <c r="ITC3298" s="372"/>
      <c r="ITD3298" s="372"/>
      <c r="ITE3298" s="372"/>
      <c r="ITF3298" s="372"/>
      <c r="ITG3298" s="370"/>
      <c r="ITH3298" s="371"/>
      <c r="ITI3298" s="372"/>
      <c r="ITJ3298" s="371"/>
      <c r="ITK3298" s="473"/>
      <c r="ITL3298" s="371"/>
      <c r="ITM3298" s="372"/>
      <c r="ITN3298" s="372"/>
      <c r="ITO3298" s="372"/>
      <c r="ITP3298" s="372"/>
      <c r="ITQ3298" s="370"/>
      <c r="ITR3298" s="371"/>
      <c r="ITS3298" s="372"/>
      <c r="ITT3298" s="371"/>
      <c r="ITU3298" s="473"/>
      <c r="ITV3298" s="371"/>
      <c r="ITW3298" s="372"/>
      <c r="ITX3298" s="372"/>
      <c r="ITY3298" s="372"/>
      <c r="ITZ3298" s="372"/>
      <c r="IUA3298" s="370"/>
      <c r="IUB3298" s="371"/>
      <c r="IUC3298" s="372"/>
      <c r="IUD3298" s="371"/>
      <c r="IUE3298" s="473"/>
      <c r="IUF3298" s="371"/>
      <c r="IUG3298" s="372"/>
      <c r="IUH3298" s="372"/>
      <c r="IUI3298" s="372"/>
      <c r="IUJ3298" s="372"/>
      <c r="IUK3298" s="370"/>
      <c r="IUL3298" s="371"/>
      <c r="IUM3298" s="372"/>
      <c r="IUN3298" s="371"/>
      <c r="IUO3298" s="473"/>
      <c r="IUP3298" s="371"/>
      <c r="IUQ3298" s="372"/>
      <c r="IUR3298" s="372"/>
      <c r="IUS3298" s="372"/>
      <c r="IUT3298" s="372"/>
      <c r="IUU3298" s="370"/>
      <c r="IUV3298" s="371"/>
      <c r="IUW3298" s="372"/>
      <c r="IUX3298" s="371"/>
      <c r="IUY3298" s="473"/>
      <c r="IUZ3298" s="371"/>
      <c r="IVA3298" s="372"/>
      <c r="IVB3298" s="372"/>
      <c r="IVC3298" s="372"/>
      <c r="IVD3298" s="372"/>
      <c r="IVE3298" s="370"/>
      <c r="IVF3298" s="371"/>
      <c r="IVG3298" s="372"/>
      <c r="IVH3298" s="371"/>
      <c r="IVI3298" s="473"/>
      <c r="IVJ3298" s="371"/>
      <c r="IVK3298" s="372"/>
      <c r="IVL3298" s="372"/>
      <c r="IVM3298" s="372"/>
      <c r="IVN3298" s="372"/>
      <c r="IVO3298" s="370"/>
      <c r="IVP3298" s="371"/>
      <c r="IVQ3298" s="372"/>
      <c r="IVR3298" s="371"/>
      <c r="IVS3298" s="473"/>
      <c r="IVT3298" s="371"/>
      <c r="IVU3298" s="372"/>
      <c r="IVV3298" s="372"/>
      <c r="IVW3298" s="372"/>
      <c r="IVX3298" s="372"/>
      <c r="IVY3298" s="370"/>
      <c r="IVZ3298" s="371"/>
      <c r="IWA3298" s="372"/>
      <c r="IWB3298" s="371"/>
      <c r="IWC3298" s="473"/>
      <c r="IWD3298" s="371"/>
      <c r="IWE3298" s="372"/>
      <c r="IWF3298" s="372"/>
      <c r="IWG3298" s="372"/>
      <c r="IWH3298" s="372"/>
      <c r="IWI3298" s="370"/>
      <c r="IWJ3298" s="371"/>
      <c r="IWK3298" s="372"/>
      <c r="IWL3298" s="371"/>
      <c r="IWM3298" s="473"/>
      <c r="IWN3298" s="371"/>
      <c r="IWO3298" s="372"/>
      <c r="IWP3298" s="372"/>
      <c r="IWQ3298" s="372"/>
      <c r="IWR3298" s="372"/>
      <c r="IWS3298" s="370"/>
      <c r="IWT3298" s="371"/>
      <c r="IWU3298" s="372"/>
      <c r="IWV3298" s="371"/>
      <c r="IWW3298" s="473"/>
      <c r="IWX3298" s="371"/>
      <c r="IWY3298" s="372"/>
      <c r="IWZ3298" s="372"/>
      <c r="IXA3298" s="372"/>
      <c r="IXB3298" s="372"/>
      <c r="IXC3298" s="370"/>
      <c r="IXD3298" s="371"/>
      <c r="IXE3298" s="372"/>
      <c r="IXF3298" s="371"/>
      <c r="IXG3298" s="473"/>
      <c r="IXH3298" s="371"/>
      <c r="IXI3298" s="372"/>
      <c r="IXJ3298" s="372"/>
      <c r="IXK3298" s="372"/>
      <c r="IXL3298" s="372"/>
      <c r="IXM3298" s="370"/>
      <c r="IXN3298" s="371"/>
      <c r="IXO3298" s="372"/>
      <c r="IXP3298" s="371"/>
      <c r="IXQ3298" s="473"/>
      <c r="IXR3298" s="371"/>
      <c r="IXS3298" s="372"/>
      <c r="IXT3298" s="372"/>
      <c r="IXU3298" s="372"/>
      <c r="IXV3298" s="372"/>
      <c r="IXW3298" s="370"/>
      <c r="IXX3298" s="371"/>
      <c r="IXY3298" s="372"/>
      <c r="IXZ3298" s="371"/>
      <c r="IYA3298" s="473"/>
      <c r="IYB3298" s="371"/>
      <c r="IYC3298" s="372"/>
      <c r="IYD3298" s="372"/>
      <c r="IYE3298" s="372"/>
      <c r="IYF3298" s="372"/>
      <c r="IYG3298" s="370"/>
      <c r="IYH3298" s="371"/>
      <c r="IYI3298" s="372"/>
      <c r="IYJ3298" s="371"/>
      <c r="IYK3298" s="473"/>
      <c r="IYL3298" s="371"/>
      <c r="IYM3298" s="372"/>
      <c r="IYN3298" s="372"/>
      <c r="IYO3298" s="372"/>
      <c r="IYP3298" s="372"/>
      <c r="IYQ3298" s="370"/>
      <c r="IYR3298" s="371"/>
      <c r="IYS3298" s="372"/>
      <c r="IYT3298" s="371"/>
      <c r="IYU3298" s="473"/>
      <c r="IYV3298" s="371"/>
      <c r="IYW3298" s="372"/>
      <c r="IYX3298" s="372"/>
      <c r="IYY3298" s="372"/>
      <c r="IYZ3298" s="372"/>
      <c r="IZA3298" s="370"/>
      <c r="IZB3298" s="371"/>
      <c r="IZC3298" s="372"/>
      <c r="IZD3298" s="371"/>
      <c r="IZE3298" s="473"/>
      <c r="IZF3298" s="371"/>
      <c r="IZG3298" s="372"/>
      <c r="IZH3298" s="372"/>
      <c r="IZI3298" s="372"/>
      <c r="IZJ3298" s="372"/>
      <c r="IZK3298" s="370"/>
      <c r="IZL3298" s="371"/>
      <c r="IZM3298" s="372"/>
      <c r="IZN3298" s="371"/>
      <c r="IZO3298" s="473"/>
      <c r="IZP3298" s="371"/>
      <c r="IZQ3298" s="372"/>
      <c r="IZR3298" s="372"/>
      <c r="IZS3298" s="372"/>
      <c r="IZT3298" s="372"/>
      <c r="IZU3298" s="370"/>
      <c r="IZV3298" s="371"/>
      <c r="IZW3298" s="372"/>
      <c r="IZX3298" s="371"/>
      <c r="IZY3298" s="473"/>
      <c r="IZZ3298" s="371"/>
      <c r="JAA3298" s="372"/>
      <c r="JAB3298" s="372"/>
      <c r="JAC3298" s="372"/>
      <c r="JAD3298" s="372"/>
      <c r="JAE3298" s="370"/>
      <c r="JAF3298" s="371"/>
      <c r="JAG3298" s="372"/>
      <c r="JAH3298" s="371"/>
      <c r="JAI3298" s="473"/>
      <c r="JAJ3298" s="371"/>
      <c r="JAK3298" s="372"/>
      <c r="JAL3298" s="372"/>
      <c r="JAM3298" s="372"/>
      <c r="JAN3298" s="372"/>
      <c r="JAO3298" s="370"/>
      <c r="JAP3298" s="371"/>
      <c r="JAQ3298" s="372"/>
      <c r="JAR3298" s="371"/>
      <c r="JAS3298" s="473"/>
      <c r="JAT3298" s="371"/>
      <c r="JAU3298" s="372"/>
      <c r="JAV3298" s="372"/>
      <c r="JAW3298" s="372"/>
      <c r="JAX3298" s="372"/>
      <c r="JAY3298" s="370"/>
      <c r="JAZ3298" s="371"/>
      <c r="JBA3298" s="372"/>
      <c r="JBB3298" s="371"/>
      <c r="JBC3298" s="473"/>
      <c r="JBD3298" s="371"/>
      <c r="JBE3298" s="372"/>
      <c r="JBF3298" s="372"/>
      <c r="JBG3298" s="372"/>
      <c r="JBH3298" s="372"/>
      <c r="JBI3298" s="370"/>
      <c r="JBJ3298" s="371"/>
      <c r="JBK3298" s="372"/>
      <c r="JBL3298" s="371"/>
      <c r="JBM3298" s="473"/>
      <c r="JBN3298" s="371"/>
      <c r="JBO3298" s="372"/>
      <c r="JBP3298" s="372"/>
      <c r="JBQ3298" s="372"/>
      <c r="JBR3298" s="372"/>
      <c r="JBS3298" s="370"/>
      <c r="JBT3298" s="371"/>
      <c r="JBU3298" s="372"/>
      <c r="JBV3298" s="371"/>
      <c r="JBW3298" s="473"/>
      <c r="JBX3298" s="371"/>
      <c r="JBY3298" s="372"/>
      <c r="JBZ3298" s="372"/>
      <c r="JCA3298" s="372"/>
      <c r="JCB3298" s="372"/>
      <c r="JCC3298" s="370"/>
      <c r="JCD3298" s="371"/>
      <c r="JCE3298" s="372"/>
      <c r="JCF3298" s="371"/>
      <c r="JCG3298" s="473"/>
      <c r="JCH3298" s="371"/>
      <c r="JCI3298" s="372"/>
      <c r="JCJ3298" s="372"/>
      <c r="JCK3298" s="372"/>
      <c r="JCL3298" s="372"/>
      <c r="JCM3298" s="370"/>
      <c r="JCN3298" s="371"/>
      <c r="JCO3298" s="372"/>
      <c r="JCP3298" s="371"/>
      <c r="JCQ3298" s="473"/>
      <c r="JCR3298" s="371"/>
      <c r="JCS3298" s="372"/>
      <c r="JCT3298" s="372"/>
      <c r="JCU3298" s="372"/>
      <c r="JCV3298" s="372"/>
      <c r="JCW3298" s="370"/>
      <c r="JCX3298" s="371"/>
      <c r="JCY3298" s="372"/>
      <c r="JCZ3298" s="371"/>
      <c r="JDA3298" s="473"/>
      <c r="JDB3298" s="371"/>
      <c r="JDC3298" s="372"/>
      <c r="JDD3298" s="372"/>
      <c r="JDE3298" s="372"/>
      <c r="JDF3298" s="372"/>
      <c r="JDG3298" s="370"/>
      <c r="JDH3298" s="371"/>
      <c r="JDI3298" s="372"/>
      <c r="JDJ3298" s="371"/>
      <c r="JDK3298" s="473"/>
      <c r="JDL3298" s="371"/>
      <c r="JDM3298" s="372"/>
      <c r="JDN3298" s="372"/>
      <c r="JDO3298" s="372"/>
      <c r="JDP3298" s="372"/>
      <c r="JDQ3298" s="370"/>
      <c r="JDR3298" s="371"/>
      <c r="JDS3298" s="372"/>
      <c r="JDT3298" s="371"/>
      <c r="JDU3298" s="473"/>
      <c r="JDV3298" s="371"/>
      <c r="JDW3298" s="372"/>
      <c r="JDX3298" s="372"/>
      <c r="JDY3298" s="372"/>
      <c r="JDZ3298" s="372"/>
      <c r="JEA3298" s="370"/>
      <c r="JEB3298" s="371"/>
      <c r="JEC3298" s="372"/>
      <c r="JED3298" s="371"/>
      <c r="JEE3298" s="473"/>
      <c r="JEF3298" s="371"/>
      <c r="JEG3298" s="372"/>
      <c r="JEH3298" s="372"/>
      <c r="JEI3298" s="372"/>
      <c r="JEJ3298" s="372"/>
      <c r="JEK3298" s="370"/>
      <c r="JEL3298" s="371"/>
      <c r="JEM3298" s="372"/>
      <c r="JEN3298" s="371"/>
      <c r="JEO3298" s="473"/>
      <c r="JEP3298" s="371"/>
      <c r="JEQ3298" s="372"/>
      <c r="JER3298" s="372"/>
      <c r="JES3298" s="372"/>
      <c r="JET3298" s="372"/>
      <c r="JEU3298" s="370"/>
      <c r="JEV3298" s="371"/>
      <c r="JEW3298" s="372"/>
      <c r="JEX3298" s="371"/>
      <c r="JEY3298" s="473"/>
      <c r="JEZ3298" s="371"/>
      <c r="JFA3298" s="372"/>
      <c r="JFB3298" s="372"/>
      <c r="JFC3298" s="372"/>
      <c r="JFD3298" s="372"/>
      <c r="JFE3298" s="370"/>
      <c r="JFF3298" s="371"/>
      <c r="JFG3298" s="372"/>
      <c r="JFH3298" s="371"/>
      <c r="JFI3298" s="473"/>
      <c r="JFJ3298" s="371"/>
      <c r="JFK3298" s="372"/>
      <c r="JFL3298" s="372"/>
      <c r="JFM3298" s="372"/>
      <c r="JFN3298" s="372"/>
      <c r="JFO3298" s="370"/>
      <c r="JFP3298" s="371"/>
      <c r="JFQ3298" s="372"/>
      <c r="JFR3298" s="371"/>
      <c r="JFS3298" s="473"/>
      <c r="JFT3298" s="371"/>
      <c r="JFU3298" s="372"/>
      <c r="JFV3298" s="372"/>
      <c r="JFW3298" s="372"/>
      <c r="JFX3298" s="372"/>
      <c r="JFY3298" s="370"/>
      <c r="JFZ3298" s="371"/>
      <c r="JGA3298" s="372"/>
      <c r="JGB3298" s="371"/>
      <c r="JGC3298" s="473"/>
      <c r="JGD3298" s="371"/>
      <c r="JGE3298" s="372"/>
      <c r="JGF3298" s="372"/>
      <c r="JGG3298" s="372"/>
      <c r="JGH3298" s="372"/>
      <c r="JGI3298" s="370"/>
      <c r="JGJ3298" s="371"/>
      <c r="JGK3298" s="372"/>
      <c r="JGL3298" s="371"/>
      <c r="JGM3298" s="473"/>
      <c r="JGN3298" s="371"/>
      <c r="JGO3298" s="372"/>
      <c r="JGP3298" s="372"/>
      <c r="JGQ3298" s="372"/>
      <c r="JGR3298" s="372"/>
      <c r="JGS3298" s="370"/>
      <c r="JGT3298" s="371"/>
      <c r="JGU3298" s="372"/>
      <c r="JGV3298" s="371"/>
      <c r="JGW3298" s="473"/>
      <c r="JGX3298" s="371"/>
      <c r="JGY3298" s="372"/>
      <c r="JGZ3298" s="372"/>
      <c r="JHA3298" s="372"/>
      <c r="JHB3298" s="372"/>
      <c r="JHC3298" s="370"/>
      <c r="JHD3298" s="371"/>
      <c r="JHE3298" s="372"/>
      <c r="JHF3298" s="371"/>
      <c r="JHG3298" s="473"/>
      <c r="JHH3298" s="371"/>
      <c r="JHI3298" s="372"/>
      <c r="JHJ3298" s="372"/>
      <c r="JHK3298" s="372"/>
      <c r="JHL3298" s="372"/>
      <c r="JHM3298" s="370"/>
      <c r="JHN3298" s="371"/>
      <c r="JHO3298" s="372"/>
      <c r="JHP3298" s="371"/>
      <c r="JHQ3298" s="473"/>
      <c r="JHR3298" s="371"/>
      <c r="JHS3298" s="372"/>
      <c r="JHT3298" s="372"/>
      <c r="JHU3298" s="372"/>
      <c r="JHV3298" s="372"/>
      <c r="JHW3298" s="370"/>
      <c r="JHX3298" s="371"/>
      <c r="JHY3298" s="372"/>
      <c r="JHZ3298" s="371"/>
      <c r="JIA3298" s="473"/>
      <c r="JIB3298" s="371"/>
      <c r="JIC3298" s="372"/>
      <c r="JID3298" s="372"/>
      <c r="JIE3298" s="372"/>
      <c r="JIF3298" s="372"/>
      <c r="JIG3298" s="370"/>
      <c r="JIH3298" s="371"/>
      <c r="JII3298" s="372"/>
      <c r="JIJ3298" s="371"/>
      <c r="JIK3298" s="473"/>
      <c r="JIL3298" s="371"/>
      <c r="JIM3298" s="372"/>
      <c r="JIN3298" s="372"/>
      <c r="JIO3298" s="372"/>
      <c r="JIP3298" s="372"/>
      <c r="JIQ3298" s="370"/>
      <c r="JIR3298" s="371"/>
      <c r="JIS3298" s="372"/>
      <c r="JIT3298" s="371"/>
      <c r="JIU3298" s="473"/>
      <c r="JIV3298" s="371"/>
      <c r="JIW3298" s="372"/>
      <c r="JIX3298" s="372"/>
      <c r="JIY3298" s="372"/>
      <c r="JIZ3298" s="372"/>
      <c r="JJA3298" s="370"/>
      <c r="JJB3298" s="371"/>
      <c r="JJC3298" s="372"/>
      <c r="JJD3298" s="371"/>
      <c r="JJE3298" s="473"/>
      <c r="JJF3298" s="371"/>
      <c r="JJG3298" s="372"/>
      <c r="JJH3298" s="372"/>
      <c r="JJI3298" s="372"/>
      <c r="JJJ3298" s="372"/>
      <c r="JJK3298" s="370"/>
      <c r="JJL3298" s="371"/>
      <c r="JJM3298" s="372"/>
      <c r="JJN3298" s="371"/>
      <c r="JJO3298" s="473"/>
      <c r="JJP3298" s="371"/>
      <c r="JJQ3298" s="372"/>
      <c r="JJR3298" s="372"/>
      <c r="JJS3298" s="372"/>
      <c r="JJT3298" s="372"/>
      <c r="JJU3298" s="370"/>
      <c r="JJV3298" s="371"/>
      <c r="JJW3298" s="372"/>
      <c r="JJX3298" s="371"/>
      <c r="JJY3298" s="473"/>
      <c r="JJZ3298" s="371"/>
      <c r="JKA3298" s="372"/>
      <c r="JKB3298" s="372"/>
      <c r="JKC3298" s="372"/>
      <c r="JKD3298" s="372"/>
      <c r="JKE3298" s="370"/>
      <c r="JKF3298" s="371"/>
      <c r="JKG3298" s="372"/>
      <c r="JKH3298" s="371"/>
      <c r="JKI3298" s="473"/>
      <c r="JKJ3298" s="371"/>
      <c r="JKK3298" s="372"/>
      <c r="JKL3298" s="372"/>
      <c r="JKM3298" s="372"/>
      <c r="JKN3298" s="372"/>
      <c r="JKO3298" s="370"/>
      <c r="JKP3298" s="371"/>
      <c r="JKQ3298" s="372"/>
      <c r="JKR3298" s="371"/>
      <c r="JKS3298" s="473"/>
      <c r="JKT3298" s="371"/>
      <c r="JKU3298" s="372"/>
      <c r="JKV3298" s="372"/>
      <c r="JKW3298" s="372"/>
      <c r="JKX3298" s="372"/>
      <c r="JKY3298" s="370"/>
      <c r="JKZ3298" s="371"/>
      <c r="JLA3298" s="372"/>
      <c r="JLB3298" s="371"/>
      <c r="JLC3298" s="473"/>
      <c r="JLD3298" s="371"/>
      <c r="JLE3298" s="372"/>
      <c r="JLF3298" s="372"/>
      <c r="JLG3298" s="372"/>
      <c r="JLH3298" s="372"/>
      <c r="JLI3298" s="370"/>
      <c r="JLJ3298" s="371"/>
      <c r="JLK3298" s="372"/>
      <c r="JLL3298" s="371"/>
      <c r="JLM3298" s="473"/>
      <c r="JLN3298" s="371"/>
      <c r="JLO3298" s="372"/>
      <c r="JLP3298" s="372"/>
      <c r="JLQ3298" s="372"/>
      <c r="JLR3298" s="372"/>
      <c r="JLS3298" s="370"/>
      <c r="JLT3298" s="371"/>
      <c r="JLU3298" s="372"/>
      <c r="JLV3298" s="371"/>
      <c r="JLW3298" s="473"/>
      <c r="JLX3298" s="371"/>
      <c r="JLY3298" s="372"/>
      <c r="JLZ3298" s="372"/>
      <c r="JMA3298" s="372"/>
      <c r="JMB3298" s="372"/>
      <c r="JMC3298" s="370"/>
      <c r="JMD3298" s="371"/>
      <c r="JME3298" s="372"/>
      <c r="JMF3298" s="371"/>
      <c r="JMG3298" s="473"/>
      <c r="JMH3298" s="371"/>
      <c r="JMI3298" s="372"/>
      <c r="JMJ3298" s="372"/>
      <c r="JMK3298" s="372"/>
      <c r="JML3298" s="372"/>
      <c r="JMM3298" s="370"/>
      <c r="JMN3298" s="371"/>
      <c r="JMO3298" s="372"/>
      <c r="JMP3298" s="371"/>
      <c r="JMQ3298" s="473"/>
      <c r="JMR3298" s="371"/>
      <c r="JMS3298" s="372"/>
      <c r="JMT3298" s="372"/>
      <c r="JMU3298" s="372"/>
      <c r="JMV3298" s="372"/>
      <c r="JMW3298" s="370"/>
      <c r="JMX3298" s="371"/>
      <c r="JMY3298" s="372"/>
      <c r="JMZ3298" s="371"/>
      <c r="JNA3298" s="473"/>
      <c r="JNB3298" s="371"/>
      <c r="JNC3298" s="372"/>
      <c r="JND3298" s="372"/>
      <c r="JNE3298" s="372"/>
      <c r="JNF3298" s="372"/>
      <c r="JNG3298" s="370"/>
      <c r="JNH3298" s="371"/>
      <c r="JNI3298" s="372"/>
      <c r="JNJ3298" s="371"/>
      <c r="JNK3298" s="473"/>
      <c r="JNL3298" s="371"/>
      <c r="JNM3298" s="372"/>
      <c r="JNN3298" s="372"/>
      <c r="JNO3298" s="372"/>
      <c r="JNP3298" s="372"/>
      <c r="JNQ3298" s="370"/>
      <c r="JNR3298" s="371"/>
      <c r="JNS3298" s="372"/>
      <c r="JNT3298" s="371"/>
      <c r="JNU3298" s="473"/>
      <c r="JNV3298" s="371"/>
      <c r="JNW3298" s="372"/>
      <c r="JNX3298" s="372"/>
      <c r="JNY3298" s="372"/>
      <c r="JNZ3298" s="372"/>
      <c r="JOA3298" s="370"/>
      <c r="JOB3298" s="371"/>
      <c r="JOC3298" s="372"/>
      <c r="JOD3298" s="371"/>
      <c r="JOE3298" s="473"/>
      <c r="JOF3298" s="371"/>
      <c r="JOG3298" s="372"/>
      <c r="JOH3298" s="372"/>
      <c r="JOI3298" s="372"/>
      <c r="JOJ3298" s="372"/>
      <c r="JOK3298" s="370"/>
      <c r="JOL3298" s="371"/>
      <c r="JOM3298" s="372"/>
      <c r="JON3298" s="371"/>
      <c r="JOO3298" s="473"/>
      <c r="JOP3298" s="371"/>
      <c r="JOQ3298" s="372"/>
      <c r="JOR3298" s="372"/>
      <c r="JOS3298" s="372"/>
      <c r="JOT3298" s="372"/>
      <c r="JOU3298" s="370"/>
      <c r="JOV3298" s="371"/>
      <c r="JOW3298" s="372"/>
      <c r="JOX3298" s="371"/>
      <c r="JOY3298" s="473"/>
      <c r="JOZ3298" s="371"/>
      <c r="JPA3298" s="372"/>
      <c r="JPB3298" s="372"/>
      <c r="JPC3298" s="372"/>
      <c r="JPD3298" s="372"/>
      <c r="JPE3298" s="370"/>
      <c r="JPF3298" s="371"/>
      <c r="JPG3298" s="372"/>
      <c r="JPH3298" s="371"/>
      <c r="JPI3298" s="473"/>
      <c r="JPJ3298" s="371"/>
      <c r="JPK3298" s="372"/>
      <c r="JPL3298" s="372"/>
      <c r="JPM3298" s="372"/>
      <c r="JPN3298" s="372"/>
      <c r="JPO3298" s="370"/>
      <c r="JPP3298" s="371"/>
      <c r="JPQ3298" s="372"/>
      <c r="JPR3298" s="371"/>
      <c r="JPS3298" s="473"/>
      <c r="JPT3298" s="371"/>
      <c r="JPU3298" s="372"/>
      <c r="JPV3298" s="372"/>
      <c r="JPW3298" s="372"/>
      <c r="JPX3298" s="372"/>
      <c r="JPY3298" s="370"/>
      <c r="JPZ3298" s="371"/>
      <c r="JQA3298" s="372"/>
      <c r="JQB3298" s="371"/>
      <c r="JQC3298" s="473"/>
      <c r="JQD3298" s="371"/>
      <c r="JQE3298" s="372"/>
      <c r="JQF3298" s="372"/>
      <c r="JQG3298" s="372"/>
      <c r="JQH3298" s="372"/>
      <c r="JQI3298" s="370"/>
      <c r="JQJ3298" s="371"/>
      <c r="JQK3298" s="372"/>
      <c r="JQL3298" s="371"/>
      <c r="JQM3298" s="473"/>
      <c r="JQN3298" s="371"/>
      <c r="JQO3298" s="372"/>
      <c r="JQP3298" s="372"/>
      <c r="JQQ3298" s="372"/>
      <c r="JQR3298" s="372"/>
      <c r="JQS3298" s="370"/>
      <c r="JQT3298" s="371"/>
      <c r="JQU3298" s="372"/>
      <c r="JQV3298" s="371"/>
      <c r="JQW3298" s="473"/>
      <c r="JQX3298" s="371"/>
      <c r="JQY3298" s="372"/>
      <c r="JQZ3298" s="372"/>
      <c r="JRA3298" s="372"/>
      <c r="JRB3298" s="372"/>
      <c r="JRC3298" s="370"/>
      <c r="JRD3298" s="371"/>
      <c r="JRE3298" s="372"/>
      <c r="JRF3298" s="371"/>
      <c r="JRG3298" s="473"/>
      <c r="JRH3298" s="371"/>
      <c r="JRI3298" s="372"/>
      <c r="JRJ3298" s="372"/>
      <c r="JRK3298" s="372"/>
      <c r="JRL3298" s="372"/>
      <c r="JRM3298" s="370"/>
      <c r="JRN3298" s="371"/>
      <c r="JRO3298" s="372"/>
      <c r="JRP3298" s="371"/>
      <c r="JRQ3298" s="473"/>
      <c r="JRR3298" s="371"/>
      <c r="JRS3298" s="372"/>
      <c r="JRT3298" s="372"/>
      <c r="JRU3298" s="372"/>
      <c r="JRV3298" s="372"/>
      <c r="JRW3298" s="370"/>
      <c r="JRX3298" s="371"/>
      <c r="JRY3298" s="372"/>
      <c r="JRZ3298" s="371"/>
      <c r="JSA3298" s="473"/>
      <c r="JSB3298" s="371"/>
      <c r="JSC3298" s="372"/>
      <c r="JSD3298" s="372"/>
      <c r="JSE3298" s="372"/>
      <c r="JSF3298" s="372"/>
      <c r="JSG3298" s="370"/>
      <c r="JSH3298" s="371"/>
      <c r="JSI3298" s="372"/>
      <c r="JSJ3298" s="371"/>
      <c r="JSK3298" s="473"/>
      <c r="JSL3298" s="371"/>
      <c r="JSM3298" s="372"/>
      <c r="JSN3298" s="372"/>
      <c r="JSO3298" s="372"/>
      <c r="JSP3298" s="372"/>
      <c r="JSQ3298" s="370"/>
      <c r="JSR3298" s="371"/>
      <c r="JSS3298" s="372"/>
      <c r="JST3298" s="371"/>
      <c r="JSU3298" s="473"/>
      <c r="JSV3298" s="371"/>
      <c r="JSW3298" s="372"/>
      <c r="JSX3298" s="372"/>
      <c r="JSY3298" s="372"/>
      <c r="JSZ3298" s="372"/>
      <c r="JTA3298" s="370"/>
      <c r="JTB3298" s="371"/>
      <c r="JTC3298" s="372"/>
      <c r="JTD3298" s="371"/>
      <c r="JTE3298" s="473"/>
      <c r="JTF3298" s="371"/>
      <c r="JTG3298" s="372"/>
      <c r="JTH3298" s="372"/>
      <c r="JTI3298" s="372"/>
      <c r="JTJ3298" s="372"/>
      <c r="JTK3298" s="370"/>
      <c r="JTL3298" s="371"/>
      <c r="JTM3298" s="372"/>
      <c r="JTN3298" s="371"/>
      <c r="JTO3298" s="473"/>
      <c r="JTP3298" s="371"/>
      <c r="JTQ3298" s="372"/>
      <c r="JTR3298" s="372"/>
      <c r="JTS3298" s="372"/>
      <c r="JTT3298" s="372"/>
      <c r="JTU3298" s="370"/>
      <c r="JTV3298" s="371"/>
      <c r="JTW3298" s="372"/>
      <c r="JTX3298" s="371"/>
      <c r="JTY3298" s="473"/>
      <c r="JTZ3298" s="371"/>
      <c r="JUA3298" s="372"/>
      <c r="JUB3298" s="372"/>
      <c r="JUC3298" s="372"/>
      <c r="JUD3298" s="372"/>
      <c r="JUE3298" s="370"/>
      <c r="JUF3298" s="371"/>
      <c r="JUG3298" s="372"/>
      <c r="JUH3298" s="371"/>
      <c r="JUI3298" s="473"/>
      <c r="JUJ3298" s="371"/>
      <c r="JUK3298" s="372"/>
      <c r="JUL3298" s="372"/>
      <c r="JUM3298" s="372"/>
      <c r="JUN3298" s="372"/>
      <c r="JUO3298" s="370"/>
      <c r="JUP3298" s="371"/>
      <c r="JUQ3298" s="372"/>
      <c r="JUR3298" s="371"/>
      <c r="JUS3298" s="473"/>
      <c r="JUT3298" s="371"/>
      <c r="JUU3298" s="372"/>
      <c r="JUV3298" s="372"/>
      <c r="JUW3298" s="372"/>
      <c r="JUX3298" s="372"/>
      <c r="JUY3298" s="370"/>
      <c r="JUZ3298" s="371"/>
      <c r="JVA3298" s="372"/>
      <c r="JVB3298" s="371"/>
      <c r="JVC3298" s="473"/>
      <c r="JVD3298" s="371"/>
      <c r="JVE3298" s="372"/>
      <c r="JVF3298" s="372"/>
      <c r="JVG3298" s="372"/>
      <c r="JVH3298" s="372"/>
      <c r="JVI3298" s="370"/>
      <c r="JVJ3298" s="371"/>
      <c r="JVK3298" s="372"/>
      <c r="JVL3298" s="371"/>
      <c r="JVM3298" s="473"/>
      <c r="JVN3298" s="371"/>
      <c r="JVO3298" s="372"/>
      <c r="JVP3298" s="372"/>
      <c r="JVQ3298" s="372"/>
      <c r="JVR3298" s="372"/>
      <c r="JVS3298" s="370"/>
      <c r="JVT3298" s="371"/>
      <c r="JVU3298" s="372"/>
      <c r="JVV3298" s="371"/>
      <c r="JVW3298" s="473"/>
      <c r="JVX3298" s="371"/>
      <c r="JVY3298" s="372"/>
      <c r="JVZ3298" s="372"/>
      <c r="JWA3298" s="372"/>
      <c r="JWB3298" s="372"/>
      <c r="JWC3298" s="370"/>
      <c r="JWD3298" s="371"/>
      <c r="JWE3298" s="372"/>
      <c r="JWF3298" s="371"/>
      <c r="JWG3298" s="473"/>
      <c r="JWH3298" s="371"/>
      <c r="JWI3298" s="372"/>
      <c r="JWJ3298" s="372"/>
      <c r="JWK3298" s="372"/>
      <c r="JWL3298" s="372"/>
      <c r="JWM3298" s="370"/>
      <c r="JWN3298" s="371"/>
      <c r="JWO3298" s="372"/>
      <c r="JWP3298" s="371"/>
      <c r="JWQ3298" s="473"/>
      <c r="JWR3298" s="371"/>
      <c r="JWS3298" s="372"/>
      <c r="JWT3298" s="372"/>
      <c r="JWU3298" s="372"/>
      <c r="JWV3298" s="372"/>
      <c r="JWW3298" s="370"/>
      <c r="JWX3298" s="371"/>
      <c r="JWY3298" s="372"/>
      <c r="JWZ3298" s="371"/>
      <c r="JXA3298" s="473"/>
      <c r="JXB3298" s="371"/>
      <c r="JXC3298" s="372"/>
      <c r="JXD3298" s="372"/>
      <c r="JXE3298" s="372"/>
      <c r="JXF3298" s="372"/>
      <c r="JXG3298" s="370"/>
      <c r="JXH3298" s="371"/>
      <c r="JXI3298" s="372"/>
      <c r="JXJ3298" s="371"/>
      <c r="JXK3298" s="473"/>
      <c r="JXL3298" s="371"/>
      <c r="JXM3298" s="372"/>
      <c r="JXN3298" s="372"/>
      <c r="JXO3298" s="372"/>
      <c r="JXP3298" s="372"/>
      <c r="JXQ3298" s="370"/>
      <c r="JXR3298" s="371"/>
      <c r="JXS3298" s="372"/>
      <c r="JXT3298" s="371"/>
      <c r="JXU3298" s="473"/>
      <c r="JXV3298" s="371"/>
      <c r="JXW3298" s="372"/>
      <c r="JXX3298" s="372"/>
      <c r="JXY3298" s="372"/>
      <c r="JXZ3298" s="372"/>
      <c r="JYA3298" s="370"/>
      <c r="JYB3298" s="371"/>
      <c r="JYC3298" s="372"/>
      <c r="JYD3298" s="371"/>
      <c r="JYE3298" s="473"/>
      <c r="JYF3298" s="371"/>
      <c r="JYG3298" s="372"/>
      <c r="JYH3298" s="372"/>
      <c r="JYI3298" s="372"/>
      <c r="JYJ3298" s="372"/>
      <c r="JYK3298" s="370"/>
      <c r="JYL3298" s="371"/>
      <c r="JYM3298" s="372"/>
      <c r="JYN3298" s="371"/>
      <c r="JYO3298" s="473"/>
      <c r="JYP3298" s="371"/>
      <c r="JYQ3298" s="372"/>
      <c r="JYR3298" s="372"/>
      <c r="JYS3298" s="372"/>
      <c r="JYT3298" s="372"/>
      <c r="JYU3298" s="370"/>
      <c r="JYV3298" s="371"/>
      <c r="JYW3298" s="372"/>
      <c r="JYX3298" s="371"/>
      <c r="JYY3298" s="473"/>
      <c r="JYZ3298" s="371"/>
      <c r="JZA3298" s="372"/>
      <c r="JZB3298" s="372"/>
      <c r="JZC3298" s="372"/>
      <c r="JZD3298" s="372"/>
      <c r="JZE3298" s="370"/>
      <c r="JZF3298" s="371"/>
      <c r="JZG3298" s="372"/>
      <c r="JZH3298" s="371"/>
      <c r="JZI3298" s="473"/>
      <c r="JZJ3298" s="371"/>
      <c r="JZK3298" s="372"/>
      <c r="JZL3298" s="372"/>
      <c r="JZM3298" s="372"/>
      <c r="JZN3298" s="372"/>
      <c r="JZO3298" s="370"/>
      <c r="JZP3298" s="371"/>
      <c r="JZQ3298" s="372"/>
      <c r="JZR3298" s="371"/>
      <c r="JZS3298" s="473"/>
      <c r="JZT3298" s="371"/>
      <c r="JZU3298" s="372"/>
      <c r="JZV3298" s="372"/>
      <c r="JZW3298" s="372"/>
      <c r="JZX3298" s="372"/>
      <c r="JZY3298" s="370"/>
      <c r="JZZ3298" s="371"/>
      <c r="KAA3298" s="372"/>
      <c r="KAB3298" s="371"/>
      <c r="KAC3298" s="473"/>
      <c r="KAD3298" s="371"/>
      <c r="KAE3298" s="372"/>
      <c r="KAF3298" s="372"/>
      <c r="KAG3298" s="372"/>
      <c r="KAH3298" s="372"/>
      <c r="KAI3298" s="370"/>
      <c r="KAJ3298" s="371"/>
      <c r="KAK3298" s="372"/>
      <c r="KAL3298" s="371"/>
      <c r="KAM3298" s="473"/>
      <c r="KAN3298" s="371"/>
      <c r="KAO3298" s="372"/>
      <c r="KAP3298" s="372"/>
      <c r="KAQ3298" s="372"/>
      <c r="KAR3298" s="372"/>
      <c r="KAS3298" s="370"/>
      <c r="KAT3298" s="371"/>
      <c r="KAU3298" s="372"/>
      <c r="KAV3298" s="371"/>
      <c r="KAW3298" s="473"/>
      <c r="KAX3298" s="371"/>
      <c r="KAY3298" s="372"/>
      <c r="KAZ3298" s="372"/>
      <c r="KBA3298" s="372"/>
      <c r="KBB3298" s="372"/>
      <c r="KBC3298" s="370"/>
      <c r="KBD3298" s="371"/>
      <c r="KBE3298" s="372"/>
      <c r="KBF3298" s="371"/>
      <c r="KBG3298" s="473"/>
      <c r="KBH3298" s="371"/>
      <c r="KBI3298" s="372"/>
      <c r="KBJ3298" s="372"/>
      <c r="KBK3298" s="372"/>
      <c r="KBL3298" s="372"/>
      <c r="KBM3298" s="370"/>
      <c r="KBN3298" s="371"/>
      <c r="KBO3298" s="372"/>
      <c r="KBP3298" s="371"/>
      <c r="KBQ3298" s="473"/>
      <c r="KBR3298" s="371"/>
      <c r="KBS3298" s="372"/>
      <c r="KBT3298" s="372"/>
      <c r="KBU3298" s="372"/>
      <c r="KBV3298" s="372"/>
      <c r="KBW3298" s="370"/>
      <c r="KBX3298" s="371"/>
      <c r="KBY3298" s="372"/>
      <c r="KBZ3298" s="371"/>
      <c r="KCA3298" s="473"/>
      <c r="KCB3298" s="371"/>
      <c r="KCC3298" s="372"/>
      <c r="KCD3298" s="372"/>
      <c r="KCE3298" s="372"/>
      <c r="KCF3298" s="372"/>
      <c r="KCG3298" s="370"/>
      <c r="KCH3298" s="371"/>
      <c r="KCI3298" s="372"/>
      <c r="KCJ3298" s="371"/>
      <c r="KCK3298" s="473"/>
      <c r="KCL3298" s="371"/>
      <c r="KCM3298" s="372"/>
      <c r="KCN3298" s="372"/>
      <c r="KCO3298" s="372"/>
      <c r="KCP3298" s="372"/>
      <c r="KCQ3298" s="370"/>
      <c r="KCR3298" s="371"/>
      <c r="KCS3298" s="372"/>
      <c r="KCT3298" s="371"/>
      <c r="KCU3298" s="473"/>
      <c r="KCV3298" s="371"/>
      <c r="KCW3298" s="372"/>
      <c r="KCX3298" s="372"/>
      <c r="KCY3298" s="372"/>
      <c r="KCZ3298" s="372"/>
      <c r="KDA3298" s="370"/>
      <c r="KDB3298" s="371"/>
      <c r="KDC3298" s="372"/>
      <c r="KDD3298" s="371"/>
      <c r="KDE3298" s="473"/>
      <c r="KDF3298" s="371"/>
      <c r="KDG3298" s="372"/>
      <c r="KDH3298" s="372"/>
      <c r="KDI3298" s="372"/>
      <c r="KDJ3298" s="372"/>
      <c r="KDK3298" s="370"/>
      <c r="KDL3298" s="371"/>
      <c r="KDM3298" s="372"/>
      <c r="KDN3298" s="371"/>
      <c r="KDO3298" s="473"/>
      <c r="KDP3298" s="371"/>
      <c r="KDQ3298" s="372"/>
      <c r="KDR3298" s="372"/>
      <c r="KDS3298" s="372"/>
      <c r="KDT3298" s="372"/>
      <c r="KDU3298" s="370"/>
      <c r="KDV3298" s="371"/>
      <c r="KDW3298" s="372"/>
      <c r="KDX3298" s="371"/>
      <c r="KDY3298" s="473"/>
      <c r="KDZ3298" s="371"/>
      <c r="KEA3298" s="372"/>
      <c r="KEB3298" s="372"/>
      <c r="KEC3298" s="372"/>
      <c r="KED3298" s="372"/>
      <c r="KEE3298" s="370"/>
      <c r="KEF3298" s="371"/>
      <c r="KEG3298" s="372"/>
      <c r="KEH3298" s="371"/>
      <c r="KEI3298" s="473"/>
      <c r="KEJ3298" s="371"/>
      <c r="KEK3298" s="372"/>
      <c r="KEL3298" s="372"/>
      <c r="KEM3298" s="372"/>
      <c r="KEN3298" s="372"/>
      <c r="KEO3298" s="370"/>
      <c r="KEP3298" s="371"/>
      <c r="KEQ3298" s="372"/>
      <c r="KER3298" s="371"/>
      <c r="KES3298" s="473"/>
      <c r="KET3298" s="371"/>
      <c r="KEU3298" s="372"/>
      <c r="KEV3298" s="372"/>
      <c r="KEW3298" s="372"/>
      <c r="KEX3298" s="372"/>
      <c r="KEY3298" s="370"/>
      <c r="KEZ3298" s="371"/>
      <c r="KFA3298" s="372"/>
      <c r="KFB3298" s="371"/>
      <c r="KFC3298" s="473"/>
      <c r="KFD3298" s="371"/>
      <c r="KFE3298" s="372"/>
      <c r="KFF3298" s="372"/>
      <c r="KFG3298" s="372"/>
      <c r="KFH3298" s="372"/>
      <c r="KFI3298" s="370"/>
      <c r="KFJ3298" s="371"/>
      <c r="KFK3298" s="372"/>
      <c r="KFL3298" s="371"/>
      <c r="KFM3298" s="473"/>
      <c r="KFN3298" s="371"/>
      <c r="KFO3298" s="372"/>
      <c r="KFP3298" s="372"/>
      <c r="KFQ3298" s="372"/>
      <c r="KFR3298" s="372"/>
      <c r="KFS3298" s="370"/>
      <c r="KFT3298" s="371"/>
      <c r="KFU3298" s="372"/>
      <c r="KFV3298" s="371"/>
      <c r="KFW3298" s="473"/>
      <c r="KFX3298" s="371"/>
      <c r="KFY3298" s="372"/>
      <c r="KFZ3298" s="372"/>
      <c r="KGA3298" s="372"/>
      <c r="KGB3298" s="372"/>
      <c r="KGC3298" s="370"/>
      <c r="KGD3298" s="371"/>
      <c r="KGE3298" s="372"/>
      <c r="KGF3298" s="371"/>
      <c r="KGG3298" s="473"/>
      <c r="KGH3298" s="371"/>
      <c r="KGI3298" s="372"/>
      <c r="KGJ3298" s="372"/>
      <c r="KGK3298" s="372"/>
      <c r="KGL3298" s="372"/>
      <c r="KGM3298" s="370"/>
      <c r="KGN3298" s="371"/>
      <c r="KGO3298" s="372"/>
      <c r="KGP3298" s="371"/>
      <c r="KGQ3298" s="473"/>
      <c r="KGR3298" s="371"/>
      <c r="KGS3298" s="372"/>
      <c r="KGT3298" s="372"/>
      <c r="KGU3298" s="372"/>
      <c r="KGV3298" s="372"/>
      <c r="KGW3298" s="370"/>
      <c r="KGX3298" s="371"/>
      <c r="KGY3298" s="372"/>
      <c r="KGZ3298" s="371"/>
      <c r="KHA3298" s="473"/>
      <c r="KHB3298" s="371"/>
      <c r="KHC3298" s="372"/>
      <c r="KHD3298" s="372"/>
      <c r="KHE3298" s="372"/>
      <c r="KHF3298" s="372"/>
      <c r="KHG3298" s="370"/>
      <c r="KHH3298" s="371"/>
      <c r="KHI3298" s="372"/>
      <c r="KHJ3298" s="371"/>
      <c r="KHK3298" s="473"/>
      <c r="KHL3298" s="371"/>
      <c r="KHM3298" s="372"/>
      <c r="KHN3298" s="372"/>
      <c r="KHO3298" s="372"/>
      <c r="KHP3298" s="372"/>
      <c r="KHQ3298" s="370"/>
      <c r="KHR3298" s="371"/>
      <c r="KHS3298" s="372"/>
      <c r="KHT3298" s="371"/>
      <c r="KHU3298" s="473"/>
      <c r="KHV3298" s="371"/>
      <c r="KHW3298" s="372"/>
      <c r="KHX3298" s="372"/>
      <c r="KHY3298" s="372"/>
      <c r="KHZ3298" s="372"/>
      <c r="KIA3298" s="370"/>
      <c r="KIB3298" s="371"/>
      <c r="KIC3298" s="372"/>
      <c r="KID3298" s="371"/>
      <c r="KIE3298" s="473"/>
      <c r="KIF3298" s="371"/>
      <c r="KIG3298" s="372"/>
      <c r="KIH3298" s="372"/>
      <c r="KII3298" s="372"/>
      <c r="KIJ3298" s="372"/>
      <c r="KIK3298" s="370"/>
      <c r="KIL3298" s="371"/>
      <c r="KIM3298" s="372"/>
      <c r="KIN3298" s="371"/>
      <c r="KIO3298" s="473"/>
      <c r="KIP3298" s="371"/>
      <c r="KIQ3298" s="372"/>
      <c r="KIR3298" s="372"/>
      <c r="KIS3298" s="372"/>
      <c r="KIT3298" s="372"/>
      <c r="KIU3298" s="370"/>
      <c r="KIV3298" s="371"/>
      <c r="KIW3298" s="372"/>
      <c r="KIX3298" s="371"/>
      <c r="KIY3298" s="473"/>
      <c r="KIZ3298" s="371"/>
      <c r="KJA3298" s="372"/>
      <c r="KJB3298" s="372"/>
      <c r="KJC3298" s="372"/>
      <c r="KJD3298" s="372"/>
      <c r="KJE3298" s="370"/>
      <c r="KJF3298" s="371"/>
      <c r="KJG3298" s="372"/>
      <c r="KJH3298" s="371"/>
      <c r="KJI3298" s="473"/>
      <c r="KJJ3298" s="371"/>
      <c r="KJK3298" s="372"/>
      <c r="KJL3298" s="372"/>
      <c r="KJM3298" s="372"/>
      <c r="KJN3298" s="372"/>
      <c r="KJO3298" s="370"/>
      <c r="KJP3298" s="371"/>
      <c r="KJQ3298" s="372"/>
      <c r="KJR3298" s="371"/>
      <c r="KJS3298" s="473"/>
      <c r="KJT3298" s="371"/>
      <c r="KJU3298" s="372"/>
      <c r="KJV3298" s="372"/>
      <c r="KJW3298" s="372"/>
      <c r="KJX3298" s="372"/>
      <c r="KJY3298" s="370"/>
      <c r="KJZ3298" s="371"/>
      <c r="KKA3298" s="372"/>
      <c r="KKB3298" s="371"/>
      <c r="KKC3298" s="473"/>
      <c r="KKD3298" s="371"/>
      <c r="KKE3298" s="372"/>
      <c r="KKF3298" s="372"/>
      <c r="KKG3298" s="372"/>
      <c r="KKH3298" s="372"/>
      <c r="KKI3298" s="370"/>
      <c r="KKJ3298" s="371"/>
      <c r="KKK3298" s="372"/>
      <c r="KKL3298" s="371"/>
      <c r="KKM3298" s="473"/>
      <c r="KKN3298" s="371"/>
      <c r="KKO3298" s="372"/>
      <c r="KKP3298" s="372"/>
      <c r="KKQ3298" s="372"/>
      <c r="KKR3298" s="372"/>
      <c r="KKS3298" s="370"/>
      <c r="KKT3298" s="371"/>
      <c r="KKU3298" s="372"/>
      <c r="KKV3298" s="371"/>
      <c r="KKW3298" s="473"/>
      <c r="KKX3298" s="371"/>
      <c r="KKY3298" s="372"/>
      <c r="KKZ3298" s="372"/>
      <c r="KLA3298" s="372"/>
      <c r="KLB3298" s="372"/>
      <c r="KLC3298" s="370"/>
      <c r="KLD3298" s="371"/>
      <c r="KLE3298" s="372"/>
      <c r="KLF3298" s="371"/>
      <c r="KLG3298" s="473"/>
      <c r="KLH3298" s="371"/>
      <c r="KLI3298" s="372"/>
      <c r="KLJ3298" s="372"/>
      <c r="KLK3298" s="372"/>
      <c r="KLL3298" s="372"/>
      <c r="KLM3298" s="370"/>
      <c r="KLN3298" s="371"/>
      <c r="KLO3298" s="372"/>
      <c r="KLP3298" s="371"/>
      <c r="KLQ3298" s="473"/>
      <c r="KLR3298" s="371"/>
      <c r="KLS3298" s="372"/>
      <c r="KLT3298" s="372"/>
      <c r="KLU3298" s="372"/>
      <c r="KLV3298" s="372"/>
      <c r="KLW3298" s="370"/>
      <c r="KLX3298" s="371"/>
      <c r="KLY3298" s="372"/>
      <c r="KLZ3298" s="371"/>
      <c r="KMA3298" s="473"/>
      <c r="KMB3298" s="371"/>
      <c r="KMC3298" s="372"/>
      <c r="KMD3298" s="372"/>
      <c r="KME3298" s="372"/>
      <c r="KMF3298" s="372"/>
      <c r="KMG3298" s="370"/>
      <c r="KMH3298" s="371"/>
      <c r="KMI3298" s="372"/>
      <c r="KMJ3298" s="371"/>
      <c r="KMK3298" s="473"/>
      <c r="KML3298" s="371"/>
      <c r="KMM3298" s="372"/>
      <c r="KMN3298" s="372"/>
      <c r="KMO3298" s="372"/>
      <c r="KMP3298" s="372"/>
      <c r="KMQ3298" s="370"/>
      <c r="KMR3298" s="371"/>
      <c r="KMS3298" s="372"/>
      <c r="KMT3298" s="371"/>
      <c r="KMU3298" s="473"/>
      <c r="KMV3298" s="371"/>
      <c r="KMW3298" s="372"/>
      <c r="KMX3298" s="372"/>
      <c r="KMY3298" s="372"/>
      <c r="KMZ3298" s="372"/>
      <c r="KNA3298" s="370"/>
      <c r="KNB3298" s="371"/>
      <c r="KNC3298" s="372"/>
      <c r="KND3298" s="371"/>
      <c r="KNE3298" s="473"/>
      <c r="KNF3298" s="371"/>
      <c r="KNG3298" s="372"/>
      <c r="KNH3298" s="372"/>
      <c r="KNI3298" s="372"/>
      <c r="KNJ3298" s="372"/>
      <c r="KNK3298" s="370"/>
      <c r="KNL3298" s="371"/>
      <c r="KNM3298" s="372"/>
      <c r="KNN3298" s="371"/>
      <c r="KNO3298" s="473"/>
      <c r="KNP3298" s="371"/>
      <c r="KNQ3298" s="372"/>
      <c r="KNR3298" s="372"/>
      <c r="KNS3298" s="372"/>
      <c r="KNT3298" s="372"/>
      <c r="KNU3298" s="370"/>
      <c r="KNV3298" s="371"/>
      <c r="KNW3298" s="372"/>
      <c r="KNX3298" s="371"/>
      <c r="KNY3298" s="473"/>
      <c r="KNZ3298" s="371"/>
      <c r="KOA3298" s="372"/>
      <c r="KOB3298" s="372"/>
      <c r="KOC3298" s="372"/>
      <c r="KOD3298" s="372"/>
      <c r="KOE3298" s="370"/>
      <c r="KOF3298" s="371"/>
      <c r="KOG3298" s="372"/>
      <c r="KOH3298" s="371"/>
      <c r="KOI3298" s="473"/>
      <c r="KOJ3298" s="371"/>
      <c r="KOK3298" s="372"/>
      <c r="KOL3298" s="372"/>
      <c r="KOM3298" s="372"/>
      <c r="KON3298" s="372"/>
      <c r="KOO3298" s="370"/>
      <c r="KOP3298" s="371"/>
      <c r="KOQ3298" s="372"/>
      <c r="KOR3298" s="371"/>
      <c r="KOS3298" s="473"/>
      <c r="KOT3298" s="371"/>
      <c r="KOU3298" s="372"/>
      <c r="KOV3298" s="372"/>
      <c r="KOW3298" s="372"/>
      <c r="KOX3298" s="372"/>
      <c r="KOY3298" s="370"/>
      <c r="KOZ3298" s="371"/>
      <c r="KPA3298" s="372"/>
      <c r="KPB3298" s="371"/>
      <c r="KPC3298" s="473"/>
      <c r="KPD3298" s="371"/>
      <c r="KPE3298" s="372"/>
      <c r="KPF3298" s="372"/>
      <c r="KPG3298" s="372"/>
      <c r="KPH3298" s="372"/>
      <c r="KPI3298" s="370"/>
      <c r="KPJ3298" s="371"/>
      <c r="KPK3298" s="372"/>
      <c r="KPL3298" s="371"/>
      <c r="KPM3298" s="473"/>
      <c r="KPN3298" s="371"/>
      <c r="KPO3298" s="372"/>
      <c r="KPP3298" s="372"/>
      <c r="KPQ3298" s="372"/>
      <c r="KPR3298" s="372"/>
      <c r="KPS3298" s="370"/>
      <c r="KPT3298" s="371"/>
      <c r="KPU3298" s="372"/>
      <c r="KPV3298" s="371"/>
      <c r="KPW3298" s="473"/>
      <c r="KPX3298" s="371"/>
      <c r="KPY3298" s="372"/>
      <c r="KPZ3298" s="372"/>
      <c r="KQA3298" s="372"/>
      <c r="KQB3298" s="372"/>
      <c r="KQC3298" s="370"/>
      <c r="KQD3298" s="371"/>
      <c r="KQE3298" s="372"/>
      <c r="KQF3298" s="371"/>
      <c r="KQG3298" s="473"/>
      <c r="KQH3298" s="371"/>
      <c r="KQI3298" s="372"/>
      <c r="KQJ3298" s="372"/>
      <c r="KQK3298" s="372"/>
      <c r="KQL3298" s="372"/>
      <c r="KQM3298" s="370"/>
      <c r="KQN3298" s="371"/>
      <c r="KQO3298" s="372"/>
      <c r="KQP3298" s="371"/>
      <c r="KQQ3298" s="473"/>
      <c r="KQR3298" s="371"/>
      <c r="KQS3298" s="372"/>
      <c r="KQT3298" s="372"/>
      <c r="KQU3298" s="372"/>
      <c r="KQV3298" s="372"/>
      <c r="KQW3298" s="370"/>
      <c r="KQX3298" s="371"/>
      <c r="KQY3298" s="372"/>
      <c r="KQZ3298" s="371"/>
      <c r="KRA3298" s="473"/>
      <c r="KRB3298" s="371"/>
      <c r="KRC3298" s="372"/>
      <c r="KRD3298" s="372"/>
      <c r="KRE3298" s="372"/>
      <c r="KRF3298" s="372"/>
      <c r="KRG3298" s="370"/>
      <c r="KRH3298" s="371"/>
      <c r="KRI3298" s="372"/>
      <c r="KRJ3298" s="371"/>
      <c r="KRK3298" s="473"/>
      <c r="KRL3298" s="371"/>
      <c r="KRM3298" s="372"/>
      <c r="KRN3298" s="372"/>
      <c r="KRO3298" s="372"/>
      <c r="KRP3298" s="372"/>
      <c r="KRQ3298" s="370"/>
      <c r="KRR3298" s="371"/>
      <c r="KRS3298" s="372"/>
      <c r="KRT3298" s="371"/>
      <c r="KRU3298" s="473"/>
      <c r="KRV3298" s="371"/>
      <c r="KRW3298" s="372"/>
      <c r="KRX3298" s="372"/>
      <c r="KRY3298" s="372"/>
      <c r="KRZ3298" s="372"/>
      <c r="KSA3298" s="370"/>
      <c r="KSB3298" s="371"/>
      <c r="KSC3298" s="372"/>
      <c r="KSD3298" s="371"/>
      <c r="KSE3298" s="473"/>
      <c r="KSF3298" s="371"/>
      <c r="KSG3298" s="372"/>
      <c r="KSH3298" s="372"/>
      <c r="KSI3298" s="372"/>
      <c r="KSJ3298" s="372"/>
      <c r="KSK3298" s="370"/>
      <c r="KSL3298" s="371"/>
      <c r="KSM3298" s="372"/>
      <c r="KSN3298" s="371"/>
      <c r="KSO3298" s="473"/>
      <c r="KSP3298" s="371"/>
      <c r="KSQ3298" s="372"/>
      <c r="KSR3298" s="372"/>
      <c r="KSS3298" s="372"/>
      <c r="KST3298" s="372"/>
      <c r="KSU3298" s="370"/>
      <c r="KSV3298" s="371"/>
      <c r="KSW3298" s="372"/>
      <c r="KSX3298" s="371"/>
      <c r="KSY3298" s="473"/>
      <c r="KSZ3298" s="371"/>
      <c r="KTA3298" s="372"/>
      <c r="KTB3298" s="372"/>
      <c r="KTC3298" s="372"/>
      <c r="KTD3298" s="372"/>
      <c r="KTE3298" s="370"/>
      <c r="KTF3298" s="371"/>
      <c r="KTG3298" s="372"/>
      <c r="KTH3298" s="371"/>
      <c r="KTI3298" s="473"/>
      <c r="KTJ3298" s="371"/>
      <c r="KTK3298" s="372"/>
      <c r="KTL3298" s="372"/>
      <c r="KTM3298" s="372"/>
      <c r="KTN3298" s="372"/>
      <c r="KTO3298" s="370"/>
      <c r="KTP3298" s="371"/>
      <c r="KTQ3298" s="372"/>
      <c r="KTR3298" s="371"/>
      <c r="KTS3298" s="473"/>
      <c r="KTT3298" s="371"/>
      <c r="KTU3298" s="372"/>
      <c r="KTV3298" s="372"/>
      <c r="KTW3298" s="372"/>
      <c r="KTX3298" s="372"/>
      <c r="KTY3298" s="370"/>
      <c r="KTZ3298" s="371"/>
      <c r="KUA3298" s="372"/>
      <c r="KUB3298" s="371"/>
      <c r="KUC3298" s="473"/>
      <c r="KUD3298" s="371"/>
      <c r="KUE3298" s="372"/>
      <c r="KUF3298" s="372"/>
      <c r="KUG3298" s="372"/>
      <c r="KUH3298" s="372"/>
      <c r="KUI3298" s="370"/>
      <c r="KUJ3298" s="371"/>
      <c r="KUK3298" s="372"/>
      <c r="KUL3298" s="371"/>
      <c r="KUM3298" s="473"/>
      <c r="KUN3298" s="371"/>
      <c r="KUO3298" s="372"/>
      <c r="KUP3298" s="372"/>
      <c r="KUQ3298" s="372"/>
      <c r="KUR3298" s="372"/>
      <c r="KUS3298" s="370"/>
      <c r="KUT3298" s="371"/>
      <c r="KUU3298" s="372"/>
      <c r="KUV3298" s="371"/>
      <c r="KUW3298" s="473"/>
      <c r="KUX3298" s="371"/>
      <c r="KUY3298" s="372"/>
      <c r="KUZ3298" s="372"/>
      <c r="KVA3298" s="372"/>
      <c r="KVB3298" s="372"/>
      <c r="KVC3298" s="370"/>
      <c r="KVD3298" s="371"/>
      <c r="KVE3298" s="372"/>
      <c r="KVF3298" s="371"/>
      <c r="KVG3298" s="473"/>
      <c r="KVH3298" s="371"/>
      <c r="KVI3298" s="372"/>
      <c r="KVJ3298" s="372"/>
      <c r="KVK3298" s="372"/>
      <c r="KVL3298" s="372"/>
      <c r="KVM3298" s="370"/>
      <c r="KVN3298" s="371"/>
      <c r="KVO3298" s="372"/>
      <c r="KVP3298" s="371"/>
      <c r="KVQ3298" s="473"/>
      <c r="KVR3298" s="371"/>
      <c r="KVS3298" s="372"/>
      <c r="KVT3298" s="372"/>
      <c r="KVU3298" s="372"/>
      <c r="KVV3298" s="372"/>
      <c r="KVW3298" s="370"/>
      <c r="KVX3298" s="371"/>
      <c r="KVY3298" s="372"/>
      <c r="KVZ3298" s="371"/>
      <c r="KWA3298" s="473"/>
      <c r="KWB3298" s="371"/>
      <c r="KWC3298" s="372"/>
      <c r="KWD3298" s="372"/>
      <c r="KWE3298" s="372"/>
      <c r="KWF3298" s="372"/>
      <c r="KWG3298" s="370"/>
      <c r="KWH3298" s="371"/>
      <c r="KWI3298" s="372"/>
      <c r="KWJ3298" s="371"/>
      <c r="KWK3298" s="473"/>
      <c r="KWL3298" s="371"/>
      <c r="KWM3298" s="372"/>
      <c r="KWN3298" s="372"/>
      <c r="KWO3298" s="372"/>
      <c r="KWP3298" s="372"/>
      <c r="KWQ3298" s="370"/>
      <c r="KWR3298" s="371"/>
      <c r="KWS3298" s="372"/>
      <c r="KWT3298" s="371"/>
      <c r="KWU3298" s="473"/>
      <c r="KWV3298" s="371"/>
      <c r="KWW3298" s="372"/>
      <c r="KWX3298" s="372"/>
      <c r="KWY3298" s="372"/>
      <c r="KWZ3298" s="372"/>
      <c r="KXA3298" s="370"/>
      <c r="KXB3298" s="371"/>
      <c r="KXC3298" s="372"/>
      <c r="KXD3298" s="371"/>
      <c r="KXE3298" s="473"/>
      <c r="KXF3298" s="371"/>
      <c r="KXG3298" s="372"/>
      <c r="KXH3298" s="372"/>
      <c r="KXI3298" s="372"/>
      <c r="KXJ3298" s="372"/>
      <c r="KXK3298" s="370"/>
      <c r="KXL3298" s="371"/>
      <c r="KXM3298" s="372"/>
      <c r="KXN3298" s="371"/>
      <c r="KXO3298" s="473"/>
      <c r="KXP3298" s="371"/>
      <c r="KXQ3298" s="372"/>
      <c r="KXR3298" s="372"/>
      <c r="KXS3298" s="372"/>
      <c r="KXT3298" s="372"/>
      <c r="KXU3298" s="370"/>
      <c r="KXV3298" s="371"/>
      <c r="KXW3298" s="372"/>
      <c r="KXX3298" s="371"/>
      <c r="KXY3298" s="473"/>
      <c r="KXZ3298" s="371"/>
      <c r="KYA3298" s="372"/>
      <c r="KYB3298" s="372"/>
      <c r="KYC3298" s="372"/>
      <c r="KYD3298" s="372"/>
      <c r="KYE3298" s="370"/>
      <c r="KYF3298" s="371"/>
      <c r="KYG3298" s="372"/>
      <c r="KYH3298" s="371"/>
      <c r="KYI3298" s="473"/>
      <c r="KYJ3298" s="371"/>
      <c r="KYK3298" s="372"/>
      <c r="KYL3298" s="372"/>
      <c r="KYM3298" s="372"/>
      <c r="KYN3298" s="372"/>
      <c r="KYO3298" s="370"/>
      <c r="KYP3298" s="371"/>
      <c r="KYQ3298" s="372"/>
      <c r="KYR3298" s="371"/>
      <c r="KYS3298" s="473"/>
      <c r="KYT3298" s="371"/>
      <c r="KYU3298" s="372"/>
      <c r="KYV3298" s="372"/>
      <c r="KYW3298" s="372"/>
      <c r="KYX3298" s="372"/>
      <c r="KYY3298" s="370"/>
      <c r="KYZ3298" s="371"/>
      <c r="KZA3298" s="372"/>
      <c r="KZB3298" s="371"/>
      <c r="KZC3298" s="473"/>
      <c r="KZD3298" s="371"/>
      <c r="KZE3298" s="372"/>
      <c r="KZF3298" s="372"/>
      <c r="KZG3298" s="372"/>
      <c r="KZH3298" s="372"/>
      <c r="KZI3298" s="370"/>
      <c r="KZJ3298" s="371"/>
      <c r="KZK3298" s="372"/>
      <c r="KZL3298" s="371"/>
      <c r="KZM3298" s="473"/>
      <c r="KZN3298" s="371"/>
      <c r="KZO3298" s="372"/>
      <c r="KZP3298" s="372"/>
      <c r="KZQ3298" s="372"/>
      <c r="KZR3298" s="372"/>
      <c r="KZS3298" s="370"/>
      <c r="KZT3298" s="371"/>
      <c r="KZU3298" s="372"/>
      <c r="KZV3298" s="371"/>
      <c r="KZW3298" s="473"/>
      <c r="KZX3298" s="371"/>
      <c r="KZY3298" s="372"/>
      <c r="KZZ3298" s="372"/>
      <c r="LAA3298" s="372"/>
      <c r="LAB3298" s="372"/>
      <c r="LAC3298" s="370"/>
      <c r="LAD3298" s="371"/>
      <c r="LAE3298" s="372"/>
      <c r="LAF3298" s="371"/>
      <c r="LAG3298" s="473"/>
      <c r="LAH3298" s="371"/>
      <c r="LAI3298" s="372"/>
      <c r="LAJ3298" s="372"/>
      <c r="LAK3298" s="372"/>
      <c r="LAL3298" s="372"/>
      <c r="LAM3298" s="370"/>
      <c r="LAN3298" s="371"/>
      <c r="LAO3298" s="372"/>
      <c r="LAP3298" s="371"/>
      <c r="LAQ3298" s="473"/>
      <c r="LAR3298" s="371"/>
      <c r="LAS3298" s="372"/>
      <c r="LAT3298" s="372"/>
      <c r="LAU3298" s="372"/>
      <c r="LAV3298" s="372"/>
      <c r="LAW3298" s="370"/>
      <c r="LAX3298" s="371"/>
      <c r="LAY3298" s="372"/>
      <c r="LAZ3298" s="371"/>
      <c r="LBA3298" s="473"/>
      <c r="LBB3298" s="371"/>
      <c r="LBC3298" s="372"/>
      <c r="LBD3298" s="372"/>
      <c r="LBE3298" s="372"/>
      <c r="LBF3298" s="372"/>
      <c r="LBG3298" s="370"/>
      <c r="LBH3298" s="371"/>
      <c r="LBI3298" s="372"/>
      <c r="LBJ3298" s="371"/>
      <c r="LBK3298" s="473"/>
      <c r="LBL3298" s="371"/>
      <c r="LBM3298" s="372"/>
      <c r="LBN3298" s="372"/>
      <c r="LBO3298" s="372"/>
      <c r="LBP3298" s="372"/>
      <c r="LBQ3298" s="370"/>
      <c r="LBR3298" s="371"/>
      <c r="LBS3298" s="372"/>
      <c r="LBT3298" s="371"/>
      <c r="LBU3298" s="473"/>
      <c r="LBV3298" s="371"/>
      <c r="LBW3298" s="372"/>
      <c r="LBX3298" s="372"/>
      <c r="LBY3298" s="372"/>
      <c r="LBZ3298" s="372"/>
      <c r="LCA3298" s="370"/>
      <c r="LCB3298" s="371"/>
      <c r="LCC3298" s="372"/>
      <c r="LCD3298" s="371"/>
      <c r="LCE3298" s="473"/>
      <c r="LCF3298" s="371"/>
      <c r="LCG3298" s="372"/>
      <c r="LCH3298" s="372"/>
      <c r="LCI3298" s="372"/>
      <c r="LCJ3298" s="372"/>
      <c r="LCK3298" s="370"/>
      <c r="LCL3298" s="371"/>
      <c r="LCM3298" s="372"/>
      <c r="LCN3298" s="371"/>
      <c r="LCO3298" s="473"/>
      <c r="LCP3298" s="371"/>
      <c r="LCQ3298" s="372"/>
      <c r="LCR3298" s="372"/>
      <c r="LCS3298" s="372"/>
      <c r="LCT3298" s="372"/>
      <c r="LCU3298" s="370"/>
      <c r="LCV3298" s="371"/>
      <c r="LCW3298" s="372"/>
      <c r="LCX3298" s="371"/>
      <c r="LCY3298" s="473"/>
      <c r="LCZ3298" s="371"/>
      <c r="LDA3298" s="372"/>
      <c r="LDB3298" s="372"/>
      <c r="LDC3298" s="372"/>
      <c r="LDD3298" s="372"/>
      <c r="LDE3298" s="370"/>
      <c r="LDF3298" s="371"/>
      <c r="LDG3298" s="372"/>
      <c r="LDH3298" s="371"/>
      <c r="LDI3298" s="473"/>
      <c r="LDJ3298" s="371"/>
      <c r="LDK3298" s="372"/>
      <c r="LDL3298" s="372"/>
      <c r="LDM3298" s="372"/>
      <c r="LDN3298" s="372"/>
      <c r="LDO3298" s="370"/>
      <c r="LDP3298" s="371"/>
      <c r="LDQ3298" s="372"/>
      <c r="LDR3298" s="371"/>
      <c r="LDS3298" s="473"/>
      <c r="LDT3298" s="371"/>
      <c r="LDU3298" s="372"/>
      <c r="LDV3298" s="372"/>
      <c r="LDW3298" s="372"/>
      <c r="LDX3298" s="372"/>
      <c r="LDY3298" s="370"/>
      <c r="LDZ3298" s="371"/>
      <c r="LEA3298" s="372"/>
      <c r="LEB3298" s="371"/>
      <c r="LEC3298" s="473"/>
      <c r="LED3298" s="371"/>
      <c r="LEE3298" s="372"/>
      <c r="LEF3298" s="372"/>
      <c r="LEG3298" s="372"/>
      <c r="LEH3298" s="372"/>
      <c r="LEI3298" s="370"/>
      <c r="LEJ3298" s="371"/>
      <c r="LEK3298" s="372"/>
      <c r="LEL3298" s="371"/>
      <c r="LEM3298" s="473"/>
      <c r="LEN3298" s="371"/>
      <c r="LEO3298" s="372"/>
      <c r="LEP3298" s="372"/>
      <c r="LEQ3298" s="372"/>
      <c r="LER3298" s="372"/>
      <c r="LES3298" s="370"/>
      <c r="LET3298" s="371"/>
      <c r="LEU3298" s="372"/>
      <c r="LEV3298" s="371"/>
      <c r="LEW3298" s="473"/>
      <c r="LEX3298" s="371"/>
      <c r="LEY3298" s="372"/>
      <c r="LEZ3298" s="372"/>
      <c r="LFA3298" s="372"/>
      <c r="LFB3298" s="372"/>
      <c r="LFC3298" s="370"/>
      <c r="LFD3298" s="371"/>
      <c r="LFE3298" s="372"/>
      <c r="LFF3298" s="371"/>
      <c r="LFG3298" s="473"/>
      <c r="LFH3298" s="371"/>
      <c r="LFI3298" s="372"/>
      <c r="LFJ3298" s="372"/>
      <c r="LFK3298" s="372"/>
      <c r="LFL3298" s="372"/>
      <c r="LFM3298" s="370"/>
      <c r="LFN3298" s="371"/>
      <c r="LFO3298" s="372"/>
      <c r="LFP3298" s="371"/>
      <c r="LFQ3298" s="473"/>
      <c r="LFR3298" s="371"/>
      <c r="LFS3298" s="372"/>
      <c r="LFT3298" s="372"/>
      <c r="LFU3298" s="372"/>
      <c r="LFV3298" s="372"/>
      <c r="LFW3298" s="370"/>
      <c r="LFX3298" s="371"/>
      <c r="LFY3298" s="372"/>
      <c r="LFZ3298" s="371"/>
      <c r="LGA3298" s="473"/>
      <c r="LGB3298" s="371"/>
      <c r="LGC3298" s="372"/>
      <c r="LGD3298" s="372"/>
      <c r="LGE3298" s="372"/>
      <c r="LGF3298" s="372"/>
      <c r="LGG3298" s="370"/>
      <c r="LGH3298" s="371"/>
      <c r="LGI3298" s="372"/>
      <c r="LGJ3298" s="371"/>
      <c r="LGK3298" s="473"/>
      <c r="LGL3298" s="371"/>
      <c r="LGM3298" s="372"/>
      <c r="LGN3298" s="372"/>
      <c r="LGO3298" s="372"/>
      <c r="LGP3298" s="372"/>
      <c r="LGQ3298" s="370"/>
      <c r="LGR3298" s="371"/>
      <c r="LGS3298" s="372"/>
      <c r="LGT3298" s="371"/>
      <c r="LGU3298" s="473"/>
      <c r="LGV3298" s="371"/>
      <c r="LGW3298" s="372"/>
      <c r="LGX3298" s="372"/>
      <c r="LGY3298" s="372"/>
      <c r="LGZ3298" s="372"/>
      <c r="LHA3298" s="370"/>
      <c r="LHB3298" s="371"/>
      <c r="LHC3298" s="372"/>
      <c r="LHD3298" s="371"/>
      <c r="LHE3298" s="473"/>
      <c r="LHF3298" s="371"/>
      <c r="LHG3298" s="372"/>
      <c r="LHH3298" s="372"/>
      <c r="LHI3298" s="372"/>
      <c r="LHJ3298" s="372"/>
      <c r="LHK3298" s="370"/>
      <c r="LHL3298" s="371"/>
      <c r="LHM3298" s="372"/>
      <c r="LHN3298" s="371"/>
      <c r="LHO3298" s="473"/>
      <c r="LHP3298" s="371"/>
      <c r="LHQ3298" s="372"/>
      <c r="LHR3298" s="372"/>
      <c r="LHS3298" s="372"/>
      <c r="LHT3298" s="372"/>
      <c r="LHU3298" s="370"/>
      <c r="LHV3298" s="371"/>
      <c r="LHW3298" s="372"/>
      <c r="LHX3298" s="371"/>
      <c r="LHY3298" s="473"/>
      <c r="LHZ3298" s="371"/>
      <c r="LIA3298" s="372"/>
      <c r="LIB3298" s="372"/>
      <c r="LIC3298" s="372"/>
      <c r="LID3298" s="372"/>
      <c r="LIE3298" s="370"/>
      <c r="LIF3298" s="371"/>
      <c r="LIG3298" s="372"/>
      <c r="LIH3298" s="371"/>
      <c r="LII3298" s="473"/>
      <c r="LIJ3298" s="371"/>
      <c r="LIK3298" s="372"/>
      <c r="LIL3298" s="372"/>
      <c r="LIM3298" s="372"/>
      <c r="LIN3298" s="372"/>
      <c r="LIO3298" s="370"/>
      <c r="LIP3298" s="371"/>
      <c r="LIQ3298" s="372"/>
      <c r="LIR3298" s="371"/>
      <c r="LIS3298" s="473"/>
      <c r="LIT3298" s="371"/>
      <c r="LIU3298" s="372"/>
      <c r="LIV3298" s="372"/>
      <c r="LIW3298" s="372"/>
      <c r="LIX3298" s="372"/>
      <c r="LIY3298" s="370"/>
      <c r="LIZ3298" s="371"/>
      <c r="LJA3298" s="372"/>
      <c r="LJB3298" s="371"/>
      <c r="LJC3298" s="473"/>
      <c r="LJD3298" s="371"/>
      <c r="LJE3298" s="372"/>
      <c r="LJF3298" s="372"/>
      <c r="LJG3298" s="372"/>
      <c r="LJH3298" s="372"/>
      <c r="LJI3298" s="370"/>
      <c r="LJJ3298" s="371"/>
      <c r="LJK3298" s="372"/>
      <c r="LJL3298" s="371"/>
      <c r="LJM3298" s="473"/>
      <c r="LJN3298" s="371"/>
      <c r="LJO3298" s="372"/>
      <c r="LJP3298" s="372"/>
      <c r="LJQ3298" s="372"/>
      <c r="LJR3298" s="372"/>
      <c r="LJS3298" s="370"/>
      <c r="LJT3298" s="371"/>
      <c r="LJU3298" s="372"/>
      <c r="LJV3298" s="371"/>
      <c r="LJW3298" s="473"/>
      <c r="LJX3298" s="371"/>
      <c r="LJY3298" s="372"/>
      <c r="LJZ3298" s="372"/>
      <c r="LKA3298" s="372"/>
      <c r="LKB3298" s="372"/>
      <c r="LKC3298" s="370"/>
      <c r="LKD3298" s="371"/>
      <c r="LKE3298" s="372"/>
      <c r="LKF3298" s="371"/>
      <c r="LKG3298" s="473"/>
      <c r="LKH3298" s="371"/>
      <c r="LKI3298" s="372"/>
      <c r="LKJ3298" s="372"/>
      <c r="LKK3298" s="372"/>
      <c r="LKL3298" s="372"/>
      <c r="LKM3298" s="370"/>
      <c r="LKN3298" s="371"/>
      <c r="LKO3298" s="372"/>
      <c r="LKP3298" s="371"/>
      <c r="LKQ3298" s="473"/>
      <c r="LKR3298" s="371"/>
      <c r="LKS3298" s="372"/>
      <c r="LKT3298" s="372"/>
      <c r="LKU3298" s="372"/>
      <c r="LKV3298" s="372"/>
      <c r="LKW3298" s="370"/>
      <c r="LKX3298" s="371"/>
      <c r="LKY3298" s="372"/>
      <c r="LKZ3298" s="371"/>
      <c r="LLA3298" s="473"/>
      <c r="LLB3298" s="371"/>
      <c r="LLC3298" s="372"/>
      <c r="LLD3298" s="372"/>
      <c r="LLE3298" s="372"/>
      <c r="LLF3298" s="372"/>
      <c r="LLG3298" s="370"/>
      <c r="LLH3298" s="371"/>
      <c r="LLI3298" s="372"/>
      <c r="LLJ3298" s="371"/>
      <c r="LLK3298" s="473"/>
      <c r="LLL3298" s="371"/>
      <c r="LLM3298" s="372"/>
      <c r="LLN3298" s="372"/>
      <c r="LLO3298" s="372"/>
      <c r="LLP3298" s="372"/>
      <c r="LLQ3298" s="370"/>
      <c r="LLR3298" s="371"/>
      <c r="LLS3298" s="372"/>
      <c r="LLT3298" s="371"/>
      <c r="LLU3298" s="473"/>
      <c r="LLV3298" s="371"/>
      <c r="LLW3298" s="372"/>
      <c r="LLX3298" s="372"/>
      <c r="LLY3298" s="372"/>
      <c r="LLZ3298" s="372"/>
      <c r="LMA3298" s="370"/>
      <c r="LMB3298" s="371"/>
      <c r="LMC3298" s="372"/>
      <c r="LMD3298" s="371"/>
      <c r="LME3298" s="473"/>
      <c r="LMF3298" s="371"/>
      <c r="LMG3298" s="372"/>
      <c r="LMH3298" s="372"/>
      <c r="LMI3298" s="372"/>
      <c r="LMJ3298" s="372"/>
      <c r="LMK3298" s="370"/>
      <c r="LML3298" s="371"/>
      <c r="LMM3298" s="372"/>
      <c r="LMN3298" s="371"/>
      <c r="LMO3298" s="473"/>
      <c r="LMP3298" s="371"/>
      <c r="LMQ3298" s="372"/>
      <c r="LMR3298" s="372"/>
      <c r="LMS3298" s="372"/>
      <c r="LMT3298" s="372"/>
      <c r="LMU3298" s="370"/>
      <c r="LMV3298" s="371"/>
      <c r="LMW3298" s="372"/>
      <c r="LMX3298" s="371"/>
      <c r="LMY3298" s="473"/>
      <c r="LMZ3298" s="371"/>
      <c r="LNA3298" s="372"/>
      <c r="LNB3298" s="372"/>
      <c r="LNC3298" s="372"/>
      <c r="LND3298" s="372"/>
      <c r="LNE3298" s="370"/>
      <c r="LNF3298" s="371"/>
      <c r="LNG3298" s="372"/>
      <c r="LNH3298" s="371"/>
      <c r="LNI3298" s="473"/>
      <c r="LNJ3298" s="371"/>
      <c r="LNK3298" s="372"/>
      <c r="LNL3298" s="372"/>
      <c r="LNM3298" s="372"/>
      <c r="LNN3298" s="372"/>
      <c r="LNO3298" s="370"/>
      <c r="LNP3298" s="371"/>
      <c r="LNQ3298" s="372"/>
      <c r="LNR3298" s="371"/>
      <c r="LNS3298" s="473"/>
      <c r="LNT3298" s="371"/>
      <c r="LNU3298" s="372"/>
      <c r="LNV3298" s="372"/>
      <c r="LNW3298" s="372"/>
      <c r="LNX3298" s="372"/>
      <c r="LNY3298" s="370"/>
      <c r="LNZ3298" s="371"/>
      <c r="LOA3298" s="372"/>
      <c r="LOB3298" s="371"/>
      <c r="LOC3298" s="473"/>
      <c r="LOD3298" s="371"/>
      <c r="LOE3298" s="372"/>
      <c r="LOF3298" s="372"/>
      <c r="LOG3298" s="372"/>
      <c r="LOH3298" s="372"/>
      <c r="LOI3298" s="370"/>
      <c r="LOJ3298" s="371"/>
      <c r="LOK3298" s="372"/>
      <c r="LOL3298" s="371"/>
      <c r="LOM3298" s="473"/>
      <c r="LON3298" s="371"/>
      <c r="LOO3298" s="372"/>
      <c r="LOP3298" s="372"/>
      <c r="LOQ3298" s="372"/>
      <c r="LOR3298" s="372"/>
      <c r="LOS3298" s="370"/>
      <c r="LOT3298" s="371"/>
      <c r="LOU3298" s="372"/>
      <c r="LOV3298" s="371"/>
      <c r="LOW3298" s="473"/>
      <c r="LOX3298" s="371"/>
      <c r="LOY3298" s="372"/>
      <c r="LOZ3298" s="372"/>
      <c r="LPA3298" s="372"/>
      <c r="LPB3298" s="372"/>
      <c r="LPC3298" s="370"/>
      <c r="LPD3298" s="371"/>
      <c r="LPE3298" s="372"/>
      <c r="LPF3298" s="371"/>
      <c r="LPG3298" s="473"/>
      <c r="LPH3298" s="371"/>
      <c r="LPI3298" s="372"/>
      <c r="LPJ3298" s="372"/>
      <c r="LPK3298" s="372"/>
      <c r="LPL3298" s="372"/>
      <c r="LPM3298" s="370"/>
      <c r="LPN3298" s="371"/>
      <c r="LPO3298" s="372"/>
      <c r="LPP3298" s="371"/>
      <c r="LPQ3298" s="473"/>
      <c r="LPR3298" s="371"/>
      <c r="LPS3298" s="372"/>
      <c r="LPT3298" s="372"/>
      <c r="LPU3298" s="372"/>
      <c r="LPV3298" s="372"/>
      <c r="LPW3298" s="370"/>
      <c r="LPX3298" s="371"/>
      <c r="LPY3298" s="372"/>
      <c r="LPZ3298" s="371"/>
      <c r="LQA3298" s="473"/>
      <c r="LQB3298" s="371"/>
      <c r="LQC3298" s="372"/>
      <c r="LQD3298" s="372"/>
      <c r="LQE3298" s="372"/>
      <c r="LQF3298" s="372"/>
      <c r="LQG3298" s="370"/>
      <c r="LQH3298" s="371"/>
      <c r="LQI3298" s="372"/>
      <c r="LQJ3298" s="371"/>
      <c r="LQK3298" s="473"/>
      <c r="LQL3298" s="371"/>
      <c r="LQM3298" s="372"/>
      <c r="LQN3298" s="372"/>
      <c r="LQO3298" s="372"/>
      <c r="LQP3298" s="372"/>
      <c r="LQQ3298" s="370"/>
      <c r="LQR3298" s="371"/>
      <c r="LQS3298" s="372"/>
      <c r="LQT3298" s="371"/>
      <c r="LQU3298" s="473"/>
      <c r="LQV3298" s="371"/>
      <c r="LQW3298" s="372"/>
      <c r="LQX3298" s="372"/>
      <c r="LQY3298" s="372"/>
      <c r="LQZ3298" s="372"/>
      <c r="LRA3298" s="370"/>
      <c r="LRB3298" s="371"/>
      <c r="LRC3298" s="372"/>
      <c r="LRD3298" s="371"/>
      <c r="LRE3298" s="473"/>
      <c r="LRF3298" s="371"/>
      <c r="LRG3298" s="372"/>
      <c r="LRH3298" s="372"/>
      <c r="LRI3298" s="372"/>
      <c r="LRJ3298" s="372"/>
      <c r="LRK3298" s="370"/>
      <c r="LRL3298" s="371"/>
      <c r="LRM3298" s="372"/>
      <c r="LRN3298" s="371"/>
      <c r="LRO3298" s="473"/>
      <c r="LRP3298" s="371"/>
      <c r="LRQ3298" s="372"/>
      <c r="LRR3298" s="372"/>
      <c r="LRS3298" s="372"/>
      <c r="LRT3298" s="372"/>
      <c r="LRU3298" s="370"/>
      <c r="LRV3298" s="371"/>
      <c r="LRW3298" s="372"/>
      <c r="LRX3298" s="371"/>
      <c r="LRY3298" s="473"/>
      <c r="LRZ3298" s="371"/>
      <c r="LSA3298" s="372"/>
      <c r="LSB3298" s="372"/>
      <c r="LSC3298" s="372"/>
      <c r="LSD3298" s="372"/>
      <c r="LSE3298" s="370"/>
      <c r="LSF3298" s="371"/>
      <c r="LSG3298" s="372"/>
      <c r="LSH3298" s="371"/>
      <c r="LSI3298" s="473"/>
      <c r="LSJ3298" s="371"/>
      <c r="LSK3298" s="372"/>
      <c r="LSL3298" s="372"/>
      <c r="LSM3298" s="372"/>
      <c r="LSN3298" s="372"/>
      <c r="LSO3298" s="370"/>
      <c r="LSP3298" s="371"/>
      <c r="LSQ3298" s="372"/>
      <c r="LSR3298" s="371"/>
      <c r="LSS3298" s="473"/>
      <c r="LST3298" s="371"/>
      <c r="LSU3298" s="372"/>
      <c r="LSV3298" s="372"/>
      <c r="LSW3298" s="372"/>
      <c r="LSX3298" s="372"/>
      <c r="LSY3298" s="370"/>
      <c r="LSZ3298" s="371"/>
      <c r="LTA3298" s="372"/>
      <c r="LTB3298" s="371"/>
      <c r="LTC3298" s="473"/>
      <c r="LTD3298" s="371"/>
      <c r="LTE3298" s="372"/>
      <c r="LTF3298" s="372"/>
      <c r="LTG3298" s="372"/>
      <c r="LTH3298" s="372"/>
      <c r="LTI3298" s="370"/>
      <c r="LTJ3298" s="371"/>
      <c r="LTK3298" s="372"/>
      <c r="LTL3298" s="371"/>
      <c r="LTM3298" s="473"/>
      <c r="LTN3298" s="371"/>
      <c r="LTO3298" s="372"/>
      <c r="LTP3298" s="372"/>
      <c r="LTQ3298" s="372"/>
      <c r="LTR3298" s="372"/>
      <c r="LTS3298" s="370"/>
      <c r="LTT3298" s="371"/>
      <c r="LTU3298" s="372"/>
      <c r="LTV3298" s="371"/>
      <c r="LTW3298" s="473"/>
      <c r="LTX3298" s="371"/>
      <c r="LTY3298" s="372"/>
      <c r="LTZ3298" s="372"/>
      <c r="LUA3298" s="372"/>
      <c r="LUB3298" s="372"/>
      <c r="LUC3298" s="370"/>
      <c r="LUD3298" s="371"/>
      <c r="LUE3298" s="372"/>
      <c r="LUF3298" s="371"/>
      <c r="LUG3298" s="473"/>
      <c r="LUH3298" s="371"/>
      <c r="LUI3298" s="372"/>
      <c r="LUJ3298" s="372"/>
      <c r="LUK3298" s="372"/>
      <c r="LUL3298" s="372"/>
      <c r="LUM3298" s="370"/>
      <c r="LUN3298" s="371"/>
      <c r="LUO3298" s="372"/>
      <c r="LUP3298" s="371"/>
      <c r="LUQ3298" s="473"/>
      <c r="LUR3298" s="371"/>
      <c r="LUS3298" s="372"/>
      <c r="LUT3298" s="372"/>
      <c r="LUU3298" s="372"/>
      <c r="LUV3298" s="372"/>
      <c r="LUW3298" s="370"/>
      <c r="LUX3298" s="371"/>
      <c r="LUY3298" s="372"/>
      <c r="LUZ3298" s="371"/>
      <c r="LVA3298" s="473"/>
      <c r="LVB3298" s="371"/>
      <c r="LVC3298" s="372"/>
      <c r="LVD3298" s="372"/>
      <c r="LVE3298" s="372"/>
      <c r="LVF3298" s="372"/>
      <c r="LVG3298" s="370"/>
      <c r="LVH3298" s="371"/>
      <c r="LVI3298" s="372"/>
      <c r="LVJ3298" s="371"/>
      <c r="LVK3298" s="473"/>
      <c r="LVL3298" s="371"/>
      <c r="LVM3298" s="372"/>
      <c r="LVN3298" s="372"/>
      <c r="LVO3298" s="372"/>
      <c r="LVP3298" s="372"/>
      <c r="LVQ3298" s="370"/>
      <c r="LVR3298" s="371"/>
      <c r="LVS3298" s="372"/>
      <c r="LVT3298" s="371"/>
      <c r="LVU3298" s="473"/>
      <c r="LVV3298" s="371"/>
      <c r="LVW3298" s="372"/>
      <c r="LVX3298" s="372"/>
      <c r="LVY3298" s="372"/>
      <c r="LVZ3298" s="372"/>
      <c r="LWA3298" s="370"/>
      <c r="LWB3298" s="371"/>
      <c r="LWC3298" s="372"/>
      <c r="LWD3298" s="371"/>
      <c r="LWE3298" s="473"/>
      <c r="LWF3298" s="371"/>
      <c r="LWG3298" s="372"/>
      <c r="LWH3298" s="372"/>
      <c r="LWI3298" s="372"/>
      <c r="LWJ3298" s="372"/>
      <c r="LWK3298" s="370"/>
      <c r="LWL3298" s="371"/>
      <c r="LWM3298" s="372"/>
      <c r="LWN3298" s="371"/>
      <c r="LWO3298" s="473"/>
      <c r="LWP3298" s="371"/>
      <c r="LWQ3298" s="372"/>
      <c r="LWR3298" s="372"/>
      <c r="LWS3298" s="372"/>
      <c r="LWT3298" s="372"/>
      <c r="LWU3298" s="370"/>
      <c r="LWV3298" s="371"/>
      <c r="LWW3298" s="372"/>
      <c r="LWX3298" s="371"/>
      <c r="LWY3298" s="473"/>
      <c r="LWZ3298" s="371"/>
      <c r="LXA3298" s="372"/>
      <c r="LXB3298" s="372"/>
      <c r="LXC3298" s="372"/>
      <c r="LXD3298" s="372"/>
      <c r="LXE3298" s="370"/>
      <c r="LXF3298" s="371"/>
      <c r="LXG3298" s="372"/>
      <c r="LXH3298" s="371"/>
      <c r="LXI3298" s="473"/>
      <c r="LXJ3298" s="371"/>
      <c r="LXK3298" s="372"/>
      <c r="LXL3298" s="372"/>
      <c r="LXM3298" s="372"/>
      <c r="LXN3298" s="372"/>
      <c r="LXO3298" s="370"/>
      <c r="LXP3298" s="371"/>
      <c r="LXQ3298" s="372"/>
      <c r="LXR3298" s="371"/>
      <c r="LXS3298" s="473"/>
      <c r="LXT3298" s="371"/>
      <c r="LXU3298" s="372"/>
      <c r="LXV3298" s="372"/>
      <c r="LXW3298" s="372"/>
      <c r="LXX3298" s="372"/>
      <c r="LXY3298" s="370"/>
      <c r="LXZ3298" s="371"/>
      <c r="LYA3298" s="372"/>
      <c r="LYB3298" s="371"/>
      <c r="LYC3298" s="473"/>
      <c r="LYD3298" s="371"/>
      <c r="LYE3298" s="372"/>
      <c r="LYF3298" s="372"/>
      <c r="LYG3298" s="372"/>
      <c r="LYH3298" s="372"/>
      <c r="LYI3298" s="370"/>
      <c r="LYJ3298" s="371"/>
      <c r="LYK3298" s="372"/>
      <c r="LYL3298" s="371"/>
      <c r="LYM3298" s="473"/>
      <c r="LYN3298" s="371"/>
      <c r="LYO3298" s="372"/>
      <c r="LYP3298" s="372"/>
      <c r="LYQ3298" s="372"/>
      <c r="LYR3298" s="372"/>
      <c r="LYS3298" s="370"/>
      <c r="LYT3298" s="371"/>
      <c r="LYU3298" s="372"/>
      <c r="LYV3298" s="371"/>
      <c r="LYW3298" s="473"/>
      <c r="LYX3298" s="371"/>
      <c r="LYY3298" s="372"/>
      <c r="LYZ3298" s="372"/>
      <c r="LZA3298" s="372"/>
      <c r="LZB3298" s="372"/>
      <c r="LZC3298" s="370"/>
      <c r="LZD3298" s="371"/>
      <c r="LZE3298" s="372"/>
      <c r="LZF3298" s="371"/>
      <c r="LZG3298" s="473"/>
      <c r="LZH3298" s="371"/>
      <c r="LZI3298" s="372"/>
      <c r="LZJ3298" s="372"/>
      <c r="LZK3298" s="372"/>
      <c r="LZL3298" s="372"/>
      <c r="LZM3298" s="370"/>
      <c r="LZN3298" s="371"/>
      <c r="LZO3298" s="372"/>
      <c r="LZP3298" s="371"/>
      <c r="LZQ3298" s="473"/>
      <c r="LZR3298" s="371"/>
      <c r="LZS3298" s="372"/>
      <c r="LZT3298" s="372"/>
      <c r="LZU3298" s="372"/>
      <c r="LZV3298" s="372"/>
      <c r="LZW3298" s="370"/>
      <c r="LZX3298" s="371"/>
      <c r="LZY3298" s="372"/>
      <c r="LZZ3298" s="371"/>
      <c r="MAA3298" s="473"/>
      <c r="MAB3298" s="371"/>
      <c r="MAC3298" s="372"/>
      <c r="MAD3298" s="372"/>
      <c r="MAE3298" s="372"/>
      <c r="MAF3298" s="372"/>
      <c r="MAG3298" s="370"/>
      <c r="MAH3298" s="371"/>
      <c r="MAI3298" s="372"/>
      <c r="MAJ3298" s="371"/>
      <c r="MAK3298" s="473"/>
      <c r="MAL3298" s="371"/>
      <c r="MAM3298" s="372"/>
      <c r="MAN3298" s="372"/>
      <c r="MAO3298" s="372"/>
      <c r="MAP3298" s="372"/>
      <c r="MAQ3298" s="370"/>
      <c r="MAR3298" s="371"/>
      <c r="MAS3298" s="372"/>
      <c r="MAT3298" s="371"/>
      <c r="MAU3298" s="473"/>
      <c r="MAV3298" s="371"/>
      <c r="MAW3298" s="372"/>
      <c r="MAX3298" s="372"/>
      <c r="MAY3298" s="372"/>
      <c r="MAZ3298" s="372"/>
      <c r="MBA3298" s="370"/>
      <c r="MBB3298" s="371"/>
      <c r="MBC3298" s="372"/>
      <c r="MBD3298" s="371"/>
      <c r="MBE3298" s="473"/>
      <c r="MBF3298" s="371"/>
      <c r="MBG3298" s="372"/>
      <c r="MBH3298" s="372"/>
      <c r="MBI3298" s="372"/>
      <c r="MBJ3298" s="372"/>
      <c r="MBK3298" s="370"/>
      <c r="MBL3298" s="371"/>
      <c r="MBM3298" s="372"/>
      <c r="MBN3298" s="371"/>
      <c r="MBO3298" s="473"/>
      <c r="MBP3298" s="371"/>
      <c r="MBQ3298" s="372"/>
      <c r="MBR3298" s="372"/>
      <c r="MBS3298" s="372"/>
      <c r="MBT3298" s="372"/>
      <c r="MBU3298" s="370"/>
      <c r="MBV3298" s="371"/>
      <c r="MBW3298" s="372"/>
      <c r="MBX3298" s="371"/>
      <c r="MBY3298" s="473"/>
      <c r="MBZ3298" s="371"/>
      <c r="MCA3298" s="372"/>
      <c r="MCB3298" s="372"/>
      <c r="MCC3298" s="372"/>
      <c r="MCD3298" s="372"/>
      <c r="MCE3298" s="370"/>
      <c r="MCF3298" s="371"/>
      <c r="MCG3298" s="372"/>
      <c r="MCH3298" s="371"/>
      <c r="MCI3298" s="473"/>
      <c r="MCJ3298" s="371"/>
      <c r="MCK3298" s="372"/>
      <c r="MCL3298" s="372"/>
      <c r="MCM3298" s="372"/>
      <c r="MCN3298" s="372"/>
      <c r="MCO3298" s="370"/>
      <c r="MCP3298" s="371"/>
      <c r="MCQ3298" s="372"/>
      <c r="MCR3298" s="371"/>
      <c r="MCS3298" s="473"/>
      <c r="MCT3298" s="371"/>
      <c r="MCU3298" s="372"/>
      <c r="MCV3298" s="372"/>
      <c r="MCW3298" s="372"/>
      <c r="MCX3298" s="372"/>
      <c r="MCY3298" s="370"/>
      <c r="MCZ3298" s="371"/>
      <c r="MDA3298" s="372"/>
      <c r="MDB3298" s="371"/>
      <c r="MDC3298" s="473"/>
      <c r="MDD3298" s="371"/>
      <c r="MDE3298" s="372"/>
      <c r="MDF3298" s="372"/>
      <c r="MDG3298" s="372"/>
      <c r="MDH3298" s="372"/>
      <c r="MDI3298" s="370"/>
      <c r="MDJ3298" s="371"/>
      <c r="MDK3298" s="372"/>
      <c r="MDL3298" s="371"/>
      <c r="MDM3298" s="473"/>
      <c r="MDN3298" s="371"/>
      <c r="MDO3298" s="372"/>
      <c r="MDP3298" s="372"/>
      <c r="MDQ3298" s="372"/>
      <c r="MDR3298" s="372"/>
      <c r="MDS3298" s="370"/>
      <c r="MDT3298" s="371"/>
      <c r="MDU3298" s="372"/>
      <c r="MDV3298" s="371"/>
      <c r="MDW3298" s="473"/>
      <c r="MDX3298" s="371"/>
      <c r="MDY3298" s="372"/>
      <c r="MDZ3298" s="372"/>
      <c r="MEA3298" s="372"/>
      <c r="MEB3298" s="372"/>
      <c r="MEC3298" s="370"/>
      <c r="MED3298" s="371"/>
      <c r="MEE3298" s="372"/>
      <c r="MEF3298" s="371"/>
      <c r="MEG3298" s="473"/>
      <c r="MEH3298" s="371"/>
      <c r="MEI3298" s="372"/>
      <c r="MEJ3298" s="372"/>
      <c r="MEK3298" s="372"/>
      <c r="MEL3298" s="372"/>
      <c r="MEM3298" s="370"/>
      <c r="MEN3298" s="371"/>
      <c r="MEO3298" s="372"/>
      <c r="MEP3298" s="371"/>
      <c r="MEQ3298" s="473"/>
      <c r="MER3298" s="371"/>
      <c r="MES3298" s="372"/>
      <c r="MET3298" s="372"/>
      <c r="MEU3298" s="372"/>
      <c r="MEV3298" s="372"/>
      <c r="MEW3298" s="370"/>
      <c r="MEX3298" s="371"/>
      <c r="MEY3298" s="372"/>
      <c r="MEZ3298" s="371"/>
      <c r="MFA3298" s="473"/>
      <c r="MFB3298" s="371"/>
      <c r="MFC3298" s="372"/>
      <c r="MFD3298" s="372"/>
      <c r="MFE3298" s="372"/>
      <c r="MFF3298" s="372"/>
      <c r="MFG3298" s="370"/>
      <c r="MFH3298" s="371"/>
      <c r="MFI3298" s="372"/>
      <c r="MFJ3298" s="371"/>
      <c r="MFK3298" s="473"/>
      <c r="MFL3298" s="371"/>
      <c r="MFM3298" s="372"/>
      <c r="MFN3298" s="372"/>
      <c r="MFO3298" s="372"/>
      <c r="MFP3298" s="372"/>
      <c r="MFQ3298" s="370"/>
      <c r="MFR3298" s="371"/>
      <c r="MFS3298" s="372"/>
      <c r="MFT3298" s="371"/>
      <c r="MFU3298" s="473"/>
      <c r="MFV3298" s="371"/>
      <c r="MFW3298" s="372"/>
      <c r="MFX3298" s="372"/>
      <c r="MFY3298" s="372"/>
      <c r="MFZ3298" s="372"/>
      <c r="MGA3298" s="370"/>
      <c r="MGB3298" s="371"/>
      <c r="MGC3298" s="372"/>
      <c r="MGD3298" s="371"/>
      <c r="MGE3298" s="473"/>
      <c r="MGF3298" s="371"/>
      <c r="MGG3298" s="372"/>
      <c r="MGH3298" s="372"/>
      <c r="MGI3298" s="372"/>
      <c r="MGJ3298" s="372"/>
      <c r="MGK3298" s="370"/>
      <c r="MGL3298" s="371"/>
      <c r="MGM3298" s="372"/>
      <c r="MGN3298" s="371"/>
      <c r="MGO3298" s="473"/>
      <c r="MGP3298" s="371"/>
      <c r="MGQ3298" s="372"/>
      <c r="MGR3298" s="372"/>
      <c r="MGS3298" s="372"/>
      <c r="MGT3298" s="372"/>
      <c r="MGU3298" s="370"/>
      <c r="MGV3298" s="371"/>
      <c r="MGW3298" s="372"/>
      <c r="MGX3298" s="371"/>
      <c r="MGY3298" s="473"/>
      <c r="MGZ3298" s="371"/>
      <c r="MHA3298" s="372"/>
      <c r="MHB3298" s="372"/>
      <c r="MHC3298" s="372"/>
      <c r="MHD3298" s="372"/>
      <c r="MHE3298" s="370"/>
      <c r="MHF3298" s="371"/>
      <c r="MHG3298" s="372"/>
      <c r="MHH3298" s="371"/>
      <c r="MHI3298" s="473"/>
      <c r="MHJ3298" s="371"/>
      <c r="MHK3298" s="372"/>
      <c r="MHL3298" s="372"/>
      <c r="MHM3298" s="372"/>
      <c r="MHN3298" s="372"/>
      <c r="MHO3298" s="370"/>
      <c r="MHP3298" s="371"/>
      <c r="MHQ3298" s="372"/>
      <c r="MHR3298" s="371"/>
      <c r="MHS3298" s="473"/>
      <c r="MHT3298" s="371"/>
      <c r="MHU3298" s="372"/>
      <c r="MHV3298" s="372"/>
      <c r="MHW3298" s="372"/>
      <c r="MHX3298" s="372"/>
      <c r="MHY3298" s="370"/>
      <c r="MHZ3298" s="371"/>
      <c r="MIA3298" s="372"/>
      <c r="MIB3298" s="371"/>
      <c r="MIC3298" s="473"/>
      <c r="MID3298" s="371"/>
      <c r="MIE3298" s="372"/>
      <c r="MIF3298" s="372"/>
      <c r="MIG3298" s="372"/>
      <c r="MIH3298" s="372"/>
      <c r="MII3298" s="370"/>
      <c r="MIJ3298" s="371"/>
      <c r="MIK3298" s="372"/>
      <c r="MIL3298" s="371"/>
      <c r="MIM3298" s="473"/>
      <c r="MIN3298" s="371"/>
      <c r="MIO3298" s="372"/>
      <c r="MIP3298" s="372"/>
      <c r="MIQ3298" s="372"/>
      <c r="MIR3298" s="372"/>
      <c r="MIS3298" s="370"/>
      <c r="MIT3298" s="371"/>
      <c r="MIU3298" s="372"/>
      <c r="MIV3298" s="371"/>
      <c r="MIW3298" s="473"/>
      <c r="MIX3298" s="371"/>
      <c r="MIY3298" s="372"/>
      <c r="MIZ3298" s="372"/>
      <c r="MJA3298" s="372"/>
      <c r="MJB3298" s="372"/>
      <c r="MJC3298" s="370"/>
      <c r="MJD3298" s="371"/>
      <c r="MJE3298" s="372"/>
      <c r="MJF3298" s="371"/>
      <c r="MJG3298" s="473"/>
      <c r="MJH3298" s="371"/>
      <c r="MJI3298" s="372"/>
      <c r="MJJ3298" s="372"/>
      <c r="MJK3298" s="372"/>
      <c r="MJL3298" s="372"/>
      <c r="MJM3298" s="370"/>
      <c r="MJN3298" s="371"/>
      <c r="MJO3298" s="372"/>
      <c r="MJP3298" s="371"/>
      <c r="MJQ3298" s="473"/>
      <c r="MJR3298" s="371"/>
      <c r="MJS3298" s="372"/>
      <c r="MJT3298" s="372"/>
      <c r="MJU3298" s="372"/>
      <c r="MJV3298" s="372"/>
      <c r="MJW3298" s="370"/>
      <c r="MJX3298" s="371"/>
      <c r="MJY3298" s="372"/>
      <c r="MJZ3298" s="371"/>
      <c r="MKA3298" s="473"/>
      <c r="MKB3298" s="371"/>
      <c r="MKC3298" s="372"/>
      <c r="MKD3298" s="372"/>
      <c r="MKE3298" s="372"/>
      <c r="MKF3298" s="372"/>
      <c r="MKG3298" s="370"/>
      <c r="MKH3298" s="371"/>
      <c r="MKI3298" s="372"/>
      <c r="MKJ3298" s="371"/>
      <c r="MKK3298" s="473"/>
      <c r="MKL3298" s="371"/>
      <c r="MKM3298" s="372"/>
      <c r="MKN3298" s="372"/>
      <c r="MKO3298" s="372"/>
      <c r="MKP3298" s="372"/>
      <c r="MKQ3298" s="370"/>
      <c r="MKR3298" s="371"/>
      <c r="MKS3298" s="372"/>
      <c r="MKT3298" s="371"/>
      <c r="MKU3298" s="473"/>
      <c r="MKV3298" s="371"/>
      <c r="MKW3298" s="372"/>
      <c r="MKX3298" s="372"/>
      <c r="MKY3298" s="372"/>
      <c r="MKZ3298" s="372"/>
      <c r="MLA3298" s="370"/>
      <c r="MLB3298" s="371"/>
      <c r="MLC3298" s="372"/>
      <c r="MLD3298" s="371"/>
      <c r="MLE3298" s="473"/>
      <c r="MLF3298" s="371"/>
      <c r="MLG3298" s="372"/>
      <c r="MLH3298" s="372"/>
      <c r="MLI3298" s="372"/>
      <c r="MLJ3298" s="372"/>
      <c r="MLK3298" s="370"/>
      <c r="MLL3298" s="371"/>
      <c r="MLM3298" s="372"/>
      <c r="MLN3298" s="371"/>
      <c r="MLO3298" s="473"/>
      <c r="MLP3298" s="371"/>
      <c r="MLQ3298" s="372"/>
      <c r="MLR3298" s="372"/>
      <c r="MLS3298" s="372"/>
      <c r="MLT3298" s="372"/>
      <c r="MLU3298" s="370"/>
      <c r="MLV3298" s="371"/>
      <c r="MLW3298" s="372"/>
      <c r="MLX3298" s="371"/>
      <c r="MLY3298" s="473"/>
      <c r="MLZ3298" s="371"/>
      <c r="MMA3298" s="372"/>
      <c r="MMB3298" s="372"/>
      <c r="MMC3298" s="372"/>
      <c r="MMD3298" s="372"/>
      <c r="MME3298" s="370"/>
      <c r="MMF3298" s="371"/>
      <c r="MMG3298" s="372"/>
      <c r="MMH3298" s="371"/>
      <c r="MMI3298" s="473"/>
      <c r="MMJ3298" s="371"/>
      <c r="MMK3298" s="372"/>
      <c r="MML3298" s="372"/>
      <c r="MMM3298" s="372"/>
      <c r="MMN3298" s="372"/>
      <c r="MMO3298" s="370"/>
      <c r="MMP3298" s="371"/>
      <c r="MMQ3298" s="372"/>
      <c r="MMR3298" s="371"/>
      <c r="MMS3298" s="473"/>
      <c r="MMT3298" s="371"/>
      <c r="MMU3298" s="372"/>
      <c r="MMV3298" s="372"/>
      <c r="MMW3298" s="372"/>
      <c r="MMX3298" s="372"/>
      <c r="MMY3298" s="370"/>
      <c r="MMZ3298" s="371"/>
      <c r="MNA3298" s="372"/>
      <c r="MNB3298" s="371"/>
      <c r="MNC3298" s="473"/>
      <c r="MND3298" s="371"/>
      <c r="MNE3298" s="372"/>
      <c r="MNF3298" s="372"/>
      <c r="MNG3298" s="372"/>
      <c r="MNH3298" s="372"/>
      <c r="MNI3298" s="370"/>
      <c r="MNJ3298" s="371"/>
      <c r="MNK3298" s="372"/>
      <c r="MNL3298" s="371"/>
      <c r="MNM3298" s="473"/>
      <c r="MNN3298" s="371"/>
      <c r="MNO3298" s="372"/>
      <c r="MNP3298" s="372"/>
      <c r="MNQ3298" s="372"/>
      <c r="MNR3298" s="372"/>
      <c r="MNS3298" s="370"/>
      <c r="MNT3298" s="371"/>
      <c r="MNU3298" s="372"/>
      <c r="MNV3298" s="371"/>
      <c r="MNW3298" s="473"/>
      <c r="MNX3298" s="371"/>
      <c r="MNY3298" s="372"/>
      <c r="MNZ3298" s="372"/>
      <c r="MOA3298" s="372"/>
      <c r="MOB3298" s="372"/>
      <c r="MOC3298" s="370"/>
      <c r="MOD3298" s="371"/>
      <c r="MOE3298" s="372"/>
      <c r="MOF3298" s="371"/>
      <c r="MOG3298" s="473"/>
      <c r="MOH3298" s="371"/>
      <c r="MOI3298" s="372"/>
      <c r="MOJ3298" s="372"/>
      <c r="MOK3298" s="372"/>
      <c r="MOL3298" s="372"/>
      <c r="MOM3298" s="370"/>
      <c r="MON3298" s="371"/>
      <c r="MOO3298" s="372"/>
      <c r="MOP3298" s="371"/>
      <c r="MOQ3298" s="473"/>
      <c r="MOR3298" s="371"/>
      <c r="MOS3298" s="372"/>
      <c r="MOT3298" s="372"/>
      <c r="MOU3298" s="372"/>
      <c r="MOV3298" s="372"/>
      <c r="MOW3298" s="370"/>
      <c r="MOX3298" s="371"/>
      <c r="MOY3298" s="372"/>
      <c r="MOZ3298" s="371"/>
      <c r="MPA3298" s="473"/>
      <c r="MPB3298" s="371"/>
      <c r="MPC3298" s="372"/>
      <c r="MPD3298" s="372"/>
      <c r="MPE3298" s="372"/>
      <c r="MPF3298" s="372"/>
      <c r="MPG3298" s="370"/>
      <c r="MPH3298" s="371"/>
      <c r="MPI3298" s="372"/>
      <c r="MPJ3298" s="371"/>
      <c r="MPK3298" s="473"/>
      <c r="MPL3298" s="371"/>
      <c r="MPM3298" s="372"/>
      <c r="MPN3298" s="372"/>
      <c r="MPO3298" s="372"/>
      <c r="MPP3298" s="372"/>
      <c r="MPQ3298" s="370"/>
      <c r="MPR3298" s="371"/>
      <c r="MPS3298" s="372"/>
      <c r="MPT3298" s="371"/>
      <c r="MPU3298" s="473"/>
      <c r="MPV3298" s="371"/>
      <c r="MPW3298" s="372"/>
      <c r="MPX3298" s="372"/>
      <c r="MPY3298" s="372"/>
      <c r="MPZ3298" s="372"/>
      <c r="MQA3298" s="370"/>
      <c r="MQB3298" s="371"/>
      <c r="MQC3298" s="372"/>
      <c r="MQD3298" s="371"/>
      <c r="MQE3298" s="473"/>
      <c r="MQF3298" s="371"/>
      <c r="MQG3298" s="372"/>
      <c r="MQH3298" s="372"/>
      <c r="MQI3298" s="372"/>
      <c r="MQJ3298" s="372"/>
      <c r="MQK3298" s="370"/>
      <c r="MQL3298" s="371"/>
      <c r="MQM3298" s="372"/>
      <c r="MQN3298" s="371"/>
      <c r="MQO3298" s="473"/>
      <c r="MQP3298" s="371"/>
      <c r="MQQ3298" s="372"/>
      <c r="MQR3298" s="372"/>
      <c r="MQS3298" s="372"/>
      <c r="MQT3298" s="372"/>
      <c r="MQU3298" s="370"/>
      <c r="MQV3298" s="371"/>
      <c r="MQW3298" s="372"/>
      <c r="MQX3298" s="371"/>
      <c r="MQY3298" s="473"/>
      <c r="MQZ3298" s="371"/>
      <c r="MRA3298" s="372"/>
      <c r="MRB3298" s="372"/>
      <c r="MRC3298" s="372"/>
      <c r="MRD3298" s="372"/>
      <c r="MRE3298" s="370"/>
      <c r="MRF3298" s="371"/>
      <c r="MRG3298" s="372"/>
      <c r="MRH3298" s="371"/>
      <c r="MRI3298" s="473"/>
      <c r="MRJ3298" s="371"/>
      <c r="MRK3298" s="372"/>
      <c r="MRL3298" s="372"/>
      <c r="MRM3298" s="372"/>
      <c r="MRN3298" s="372"/>
      <c r="MRO3298" s="370"/>
      <c r="MRP3298" s="371"/>
      <c r="MRQ3298" s="372"/>
      <c r="MRR3298" s="371"/>
      <c r="MRS3298" s="473"/>
      <c r="MRT3298" s="371"/>
      <c r="MRU3298" s="372"/>
      <c r="MRV3298" s="372"/>
      <c r="MRW3298" s="372"/>
      <c r="MRX3298" s="372"/>
      <c r="MRY3298" s="370"/>
      <c r="MRZ3298" s="371"/>
      <c r="MSA3298" s="372"/>
      <c r="MSB3298" s="371"/>
      <c r="MSC3298" s="473"/>
      <c r="MSD3298" s="371"/>
      <c r="MSE3298" s="372"/>
      <c r="MSF3298" s="372"/>
      <c r="MSG3298" s="372"/>
      <c r="MSH3298" s="372"/>
      <c r="MSI3298" s="370"/>
      <c r="MSJ3298" s="371"/>
      <c r="MSK3298" s="372"/>
      <c r="MSL3298" s="371"/>
      <c r="MSM3298" s="473"/>
      <c r="MSN3298" s="371"/>
      <c r="MSO3298" s="372"/>
      <c r="MSP3298" s="372"/>
      <c r="MSQ3298" s="372"/>
      <c r="MSR3298" s="372"/>
      <c r="MSS3298" s="370"/>
      <c r="MST3298" s="371"/>
      <c r="MSU3298" s="372"/>
      <c r="MSV3298" s="371"/>
      <c r="MSW3298" s="473"/>
      <c r="MSX3298" s="371"/>
      <c r="MSY3298" s="372"/>
      <c r="MSZ3298" s="372"/>
      <c r="MTA3298" s="372"/>
      <c r="MTB3298" s="372"/>
      <c r="MTC3298" s="370"/>
      <c r="MTD3298" s="371"/>
      <c r="MTE3298" s="372"/>
      <c r="MTF3298" s="371"/>
      <c r="MTG3298" s="473"/>
      <c r="MTH3298" s="371"/>
      <c r="MTI3298" s="372"/>
      <c r="MTJ3298" s="372"/>
      <c r="MTK3298" s="372"/>
      <c r="MTL3298" s="372"/>
      <c r="MTM3298" s="370"/>
      <c r="MTN3298" s="371"/>
      <c r="MTO3298" s="372"/>
      <c r="MTP3298" s="371"/>
      <c r="MTQ3298" s="473"/>
      <c r="MTR3298" s="371"/>
      <c r="MTS3298" s="372"/>
      <c r="MTT3298" s="372"/>
      <c r="MTU3298" s="372"/>
      <c r="MTV3298" s="372"/>
      <c r="MTW3298" s="370"/>
      <c r="MTX3298" s="371"/>
      <c r="MTY3298" s="372"/>
      <c r="MTZ3298" s="371"/>
      <c r="MUA3298" s="473"/>
      <c r="MUB3298" s="371"/>
      <c r="MUC3298" s="372"/>
      <c r="MUD3298" s="372"/>
      <c r="MUE3298" s="372"/>
      <c r="MUF3298" s="372"/>
      <c r="MUG3298" s="370"/>
      <c r="MUH3298" s="371"/>
      <c r="MUI3298" s="372"/>
      <c r="MUJ3298" s="371"/>
      <c r="MUK3298" s="473"/>
      <c r="MUL3298" s="371"/>
      <c r="MUM3298" s="372"/>
      <c r="MUN3298" s="372"/>
      <c r="MUO3298" s="372"/>
      <c r="MUP3298" s="372"/>
      <c r="MUQ3298" s="370"/>
      <c r="MUR3298" s="371"/>
      <c r="MUS3298" s="372"/>
      <c r="MUT3298" s="371"/>
      <c r="MUU3298" s="473"/>
      <c r="MUV3298" s="371"/>
      <c r="MUW3298" s="372"/>
      <c r="MUX3298" s="372"/>
      <c r="MUY3298" s="372"/>
      <c r="MUZ3298" s="372"/>
      <c r="MVA3298" s="370"/>
      <c r="MVB3298" s="371"/>
      <c r="MVC3298" s="372"/>
      <c r="MVD3298" s="371"/>
      <c r="MVE3298" s="473"/>
      <c r="MVF3298" s="371"/>
      <c r="MVG3298" s="372"/>
      <c r="MVH3298" s="372"/>
      <c r="MVI3298" s="372"/>
      <c r="MVJ3298" s="372"/>
      <c r="MVK3298" s="370"/>
      <c r="MVL3298" s="371"/>
      <c r="MVM3298" s="372"/>
      <c r="MVN3298" s="371"/>
      <c r="MVO3298" s="473"/>
      <c r="MVP3298" s="371"/>
      <c r="MVQ3298" s="372"/>
      <c r="MVR3298" s="372"/>
      <c r="MVS3298" s="372"/>
      <c r="MVT3298" s="372"/>
      <c r="MVU3298" s="370"/>
      <c r="MVV3298" s="371"/>
      <c r="MVW3298" s="372"/>
      <c r="MVX3298" s="371"/>
      <c r="MVY3298" s="473"/>
      <c r="MVZ3298" s="371"/>
      <c r="MWA3298" s="372"/>
      <c r="MWB3298" s="372"/>
      <c r="MWC3298" s="372"/>
      <c r="MWD3298" s="372"/>
      <c r="MWE3298" s="370"/>
      <c r="MWF3298" s="371"/>
      <c r="MWG3298" s="372"/>
      <c r="MWH3298" s="371"/>
      <c r="MWI3298" s="473"/>
      <c r="MWJ3298" s="371"/>
      <c r="MWK3298" s="372"/>
      <c r="MWL3298" s="372"/>
      <c r="MWM3298" s="372"/>
      <c r="MWN3298" s="372"/>
      <c r="MWO3298" s="370"/>
      <c r="MWP3298" s="371"/>
      <c r="MWQ3298" s="372"/>
      <c r="MWR3298" s="371"/>
      <c r="MWS3298" s="473"/>
      <c r="MWT3298" s="371"/>
      <c r="MWU3298" s="372"/>
      <c r="MWV3298" s="372"/>
      <c r="MWW3298" s="372"/>
      <c r="MWX3298" s="372"/>
      <c r="MWY3298" s="370"/>
      <c r="MWZ3298" s="371"/>
      <c r="MXA3298" s="372"/>
      <c r="MXB3298" s="371"/>
      <c r="MXC3298" s="473"/>
      <c r="MXD3298" s="371"/>
      <c r="MXE3298" s="372"/>
      <c r="MXF3298" s="372"/>
      <c r="MXG3298" s="372"/>
      <c r="MXH3298" s="372"/>
      <c r="MXI3298" s="370"/>
      <c r="MXJ3298" s="371"/>
      <c r="MXK3298" s="372"/>
      <c r="MXL3298" s="371"/>
      <c r="MXM3298" s="473"/>
      <c r="MXN3298" s="371"/>
      <c r="MXO3298" s="372"/>
      <c r="MXP3298" s="372"/>
      <c r="MXQ3298" s="372"/>
      <c r="MXR3298" s="372"/>
      <c r="MXS3298" s="370"/>
      <c r="MXT3298" s="371"/>
      <c r="MXU3298" s="372"/>
      <c r="MXV3298" s="371"/>
      <c r="MXW3298" s="473"/>
      <c r="MXX3298" s="371"/>
      <c r="MXY3298" s="372"/>
      <c r="MXZ3298" s="372"/>
      <c r="MYA3298" s="372"/>
      <c r="MYB3298" s="372"/>
      <c r="MYC3298" s="370"/>
      <c r="MYD3298" s="371"/>
      <c r="MYE3298" s="372"/>
      <c r="MYF3298" s="371"/>
      <c r="MYG3298" s="473"/>
      <c r="MYH3298" s="371"/>
      <c r="MYI3298" s="372"/>
      <c r="MYJ3298" s="372"/>
      <c r="MYK3298" s="372"/>
      <c r="MYL3298" s="372"/>
      <c r="MYM3298" s="370"/>
      <c r="MYN3298" s="371"/>
      <c r="MYO3298" s="372"/>
      <c r="MYP3298" s="371"/>
      <c r="MYQ3298" s="473"/>
      <c r="MYR3298" s="371"/>
      <c r="MYS3298" s="372"/>
      <c r="MYT3298" s="372"/>
      <c r="MYU3298" s="372"/>
      <c r="MYV3298" s="372"/>
      <c r="MYW3298" s="370"/>
      <c r="MYX3298" s="371"/>
      <c r="MYY3298" s="372"/>
      <c r="MYZ3298" s="371"/>
      <c r="MZA3298" s="473"/>
      <c r="MZB3298" s="371"/>
      <c r="MZC3298" s="372"/>
      <c r="MZD3298" s="372"/>
      <c r="MZE3298" s="372"/>
      <c r="MZF3298" s="372"/>
      <c r="MZG3298" s="370"/>
      <c r="MZH3298" s="371"/>
      <c r="MZI3298" s="372"/>
      <c r="MZJ3298" s="371"/>
      <c r="MZK3298" s="473"/>
      <c r="MZL3298" s="371"/>
      <c r="MZM3298" s="372"/>
      <c r="MZN3298" s="372"/>
      <c r="MZO3298" s="372"/>
      <c r="MZP3298" s="372"/>
      <c r="MZQ3298" s="370"/>
      <c r="MZR3298" s="371"/>
      <c r="MZS3298" s="372"/>
      <c r="MZT3298" s="371"/>
      <c r="MZU3298" s="473"/>
      <c r="MZV3298" s="371"/>
      <c r="MZW3298" s="372"/>
      <c r="MZX3298" s="372"/>
      <c r="MZY3298" s="372"/>
      <c r="MZZ3298" s="372"/>
      <c r="NAA3298" s="370"/>
      <c r="NAB3298" s="371"/>
      <c r="NAC3298" s="372"/>
      <c r="NAD3298" s="371"/>
      <c r="NAE3298" s="473"/>
      <c r="NAF3298" s="371"/>
      <c r="NAG3298" s="372"/>
      <c r="NAH3298" s="372"/>
      <c r="NAI3298" s="372"/>
      <c r="NAJ3298" s="372"/>
      <c r="NAK3298" s="370"/>
      <c r="NAL3298" s="371"/>
      <c r="NAM3298" s="372"/>
      <c r="NAN3298" s="371"/>
      <c r="NAO3298" s="473"/>
      <c r="NAP3298" s="371"/>
      <c r="NAQ3298" s="372"/>
      <c r="NAR3298" s="372"/>
      <c r="NAS3298" s="372"/>
      <c r="NAT3298" s="372"/>
      <c r="NAU3298" s="370"/>
      <c r="NAV3298" s="371"/>
      <c r="NAW3298" s="372"/>
      <c r="NAX3298" s="371"/>
      <c r="NAY3298" s="473"/>
      <c r="NAZ3298" s="371"/>
      <c r="NBA3298" s="372"/>
      <c r="NBB3298" s="372"/>
      <c r="NBC3298" s="372"/>
      <c r="NBD3298" s="372"/>
      <c r="NBE3298" s="370"/>
      <c r="NBF3298" s="371"/>
      <c r="NBG3298" s="372"/>
      <c r="NBH3298" s="371"/>
      <c r="NBI3298" s="473"/>
      <c r="NBJ3298" s="371"/>
      <c r="NBK3298" s="372"/>
      <c r="NBL3298" s="372"/>
      <c r="NBM3298" s="372"/>
      <c r="NBN3298" s="372"/>
      <c r="NBO3298" s="370"/>
      <c r="NBP3298" s="371"/>
      <c r="NBQ3298" s="372"/>
      <c r="NBR3298" s="371"/>
      <c r="NBS3298" s="473"/>
      <c r="NBT3298" s="371"/>
      <c r="NBU3298" s="372"/>
      <c r="NBV3298" s="372"/>
      <c r="NBW3298" s="372"/>
      <c r="NBX3298" s="372"/>
      <c r="NBY3298" s="370"/>
      <c r="NBZ3298" s="371"/>
      <c r="NCA3298" s="372"/>
      <c r="NCB3298" s="371"/>
      <c r="NCC3298" s="473"/>
      <c r="NCD3298" s="371"/>
      <c r="NCE3298" s="372"/>
      <c r="NCF3298" s="372"/>
      <c r="NCG3298" s="372"/>
      <c r="NCH3298" s="372"/>
      <c r="NCI3298" s="370"/>
      <c r="NCJ3298" s="371"/>
      <c r="NCK3298" s="372"/>
      <c r="NCL3298" s="371"/>
      <c r="NCM3298" s="473"/>
      <c r="NCN3298" s="371"/>
      <c r="NCO3298" s="372"/>
      <c r="NCP3298" s="372"/>
      <c r="NCQ3298" s="372"/>
      <c r="NCR3298" s="372"/>
      <c r="NCS3298" s="370"/>
      <c r="NCT3298" s="371"/>
      <c r="NCU3298" s="372"/>
      <c r="NCV3298" s="371"/>
      <c r="NCW3298" s="473"/>
      <c r="NCX3298" s="371"/>
      <c r="NCY3298" s="372"/>
      <c r="NCZ3298" s="372"/>
      <c r="NDA3298" s="372"/>
      <c r="NDB3298" s="372"/>
      <c r="NDC3298" s="370"/>
      <c r="NDD3298" s="371"/>
      <c r="NDE3298" s="372"/>
      <c r="NDF3298" s="371"/>
      <c r="NDG3298" s="473"/>
      <c r="NDH3298" s="371"/>
      <c r="NDI3298" s="372"/>
      <c r="NDJ3298" s="372"/>
      <c r="NDK3298" s="372"/>
      <c r="NDL3298" s="372"/>
      <c r="NDM3298" s="370"/>
      <c r="NDN3298" s="371"/>
      <c r="NDO3298" s="372"/>
      <c r="NDP3298" s="371"/>
      <c r="NDQ3298" s="473"/>
      <c r="NDR3298" s="371"/>
      <c r="NDS3298" s="372"/>
      <c r="NDT3298" s="372"/>
      <c r="NDU3298" s="372"/>
      <c r="NDV3298" s="372"/>
      <c r="NDW3298" s="370"/>
      <c r="NDX3298" s="371"/>
      <c r="NDY3298" s="372"/>
      <c r="NDZ3298" s="371"/>
      <c r="NEA3298" s="473"/>
      <c r="NEB3298" s="371"/>
      <c r="NEC3298" s="372"/>
      <c r="NED3298" s="372"/>
      <c r="NEE3298" s="372"/>
      <c r="NEF3298" s="372"/>
      <c r="NEG3298" s="370"/>
      <c r="NEH3298" s="371"/>
      <c r="NEI3298" s="372"/>
      <c r="NEJ3298" s="371"/>
      <c r="NEK3298" s="473"/>
      <c r="NEL3298" s="371"/>
      <c r="NEM3298" s="372"/>
      <c r="NEN3298" s="372"/>
      <c r="NEO3298" s="372"/>
      <c r="NEP3298" s="372"/>
      <c r="NEQ3298" s="370"/>
      <c r="NER3298" s="371"/>
      <c r="NES3298" s="372"/>
      <c r="NET3298" s="371"/>
      <c r="NEU3298" s="473"/>
      <c r="NEV3298" s="371"/>
      <c r="NEW3298" s="372"/>
      <c r="NEX3298" s="372"/>
      <c r="NEY3298" s="372"/>
      <c r="NEZ3298" s="372"/>
      <c r="NFA3298" s="370"/>
      <c r="NFB3298" s="371"/>
      <c r="NFC3298" s="372"/>
      <c r="NFD3298" s="371"/>
      <c r="NFE3298" s="473"/>
      <c r="NFF3298" s="371"/>
      <c r="NFG3298" s="372"/>
      <c r="NFH3298" s="372"/>
      <c r="NFI3298" s="372"/>
      <c r="NFJ3298" s="372"/>
      <c r="NFK3298" s="370"/>
      <c r="NFL3298" s="371"/>
      <c r="NFM3298" s="372"/>
      <c r="NFN3298" s="371"/>
      <c r="NFO3298" s="473"/>
      <c r="NFP3298" s="371"/>
      <c r="NFQ3298" s="372"/>
      <c r="NFR3298" s="372"/>
      <c r="NFS3298" s="372"/>
      <c r="NFT3298" s="372"/>
      <c r="NFU3298" s="370"/>
      <c r="NFV3298" s="371"/>
      <c r="NFW3298" s="372"/>
      <c r="NFX3298" s="371"/>
      <c r="NFY3298" s="473"/>
      <c r="NFZ3298" s="371"/>
      <c r="NGA3298" s="372"/>
      <c r="NGB3298" s="372"/>
      <c r="NGC3298" s="372"/>
      <c r="NGD3298" s="372"/>
      <c r="NGE3298" s="370"/>
      <c r="NGF3298" s="371"/>
      <c r="NGG3298" s="372"/>
      <c r="NGH3298" s="371"/>
      <c r="NGI3298" s="473"/>
      <c r="NGJ3298" s="371"/>
      <c r="NGK3298" s="372"/>
      <c r="NGL3298" s="372"/>
      <c r="NGM3298" s="372"/>
      <c r="NGN3298" s="372"/>
      <c r="NGO3298" s="370"/>
      <c r="NGP3298" s="371"/>
      <c r="NGQ3298" s="372"/>
      <c r="NGR3298" s="371"/>
      <c r="NGS3298" s="473"/>
      <c r="NGT3298" s="371"/>
      <c r="NGU3298" s="372"/>
      <c r="NGV3298" s="372"/>
      <c r="NGW3298" s="372"/>
      <c r="NGX3298" s="372"/>
      <c r="NGY3298" s="370"/>
      <c r="NGZ3298" s="371"/>
      <c r="NHA3298" s="372"/>
      <c r="NHB3298" s="371"/>
      <c r="NHC3298" s="473"/>
      <c r="NHD3298" s="371"/>
      <c r="NHE3298" s="372"/>
      <c r="NHF3298" s="372"/>
      <c r="NHG3298" s="372"/>
      <c r="NHH3298" s="372"/>
      <c r="NHI3298" s="370"/>
      <c r="NHJ3298" s="371"/>
      <c r="NHK3298" s="372"/>
      <c r="NHL3298" s="371"/>
      <c r="NHM3298" s="473"/>
      <c r="NHN3298" s="371"/>
      <c r="NHO3298" s="372"/>
      <c r="NHP3298" s="372"/>
      <c r="NHQ3298" s="372"/>
      <c r="NHR3298" s="372"/>
      <c r="NHS3298" s="370"/>
      <c r="NHT3298" s="371"/>
      <c r="NHU3298" s="372"/>
      <c r="NHV3298" s="371"/>
      <c r="NHW3298" s="473"/>
      <c r="NHX3298" s="371"/>
      <c r="NHY3298" s="372"/>
      <c r="NHZ3298" s="372"/>
      <c r="NIA3298" s="372"/>
      <c r="NIB3298" s="372"/>
      <c r="NIC3298" s="370"/>
      <c r="NID3298" s="371"/>
      <c r="NIE3298" s="372"/>
      <c r="NIF3298" s="371"/>
      <c r="NIG3298" s="473"/>
      <c r="NIH3298" s="371"/>
      <c r="NII3298" s="372"/>
      <c r="NIJ3298" s="372"/>
      <c r="NIK3298" s="372"/>
      <c r="NIL3298" s="372"/>
      <c r="NIM3298" s="370"/>
      <c r="NIN3298" s="371"/>
      <c r="NIO3298" s="372"/>
      <c r="NIP3298" s="371"/>
      <c r="NIQ3298" s="473"/>
      <c r="NIR3298" s="371"/>
      <c r="NIS3298" s="372"/>
      <c r="NIT3298" s="372"/>
      <c r="NIU3298" s="372"/>
      <c r="NIV3298" s="372"/>
      <c r="NIW3298" s="370"/>
      <c r="NIX3298" s="371"/>
      <c r="NIY3298" s="372"/>
      <c r="NIZ3298" s="371"/>
      <c r="NJA3298" s="473"/>
      <c r="NJB3298" s="371"/>
      <c r="NJC3298" s="372"/>
      <c r="NJD3298" s="372"/>
      <c r="NJE3298" s="372"/>
      <c r="NJF3298" s="372"/>
      <c r="NJG3298" s="370"/>
      <c r="NJH3298" s="371"/>
      <c r="NJI3298" s="372"/>
      <c r="NJJ3298" s="371"/>
      <c r="NJK3298" s="473"/>
      <c r="NJL3298" s="371"/>
      <c r="NJM3298" s="372"/>
      <c r="NJN3298" s="372"/>
      <c r="NJO3298" s="372"/>
      <c r="NJP3298" s="372"/>
      <c r="NJQ3298" s="370"/>
      <c r="NJR3298" s="371"/>
      <c r="NJS3298" s="372"/>
      <c r="NJT3298" s="371"/>
      <c r="NJU3298" s="473"/>
      <c r="NJV3298" s="371"/>
      <c r="NJW3298" s="372"/>
      <c r="NJX3298" s="372"/>
      <c r="NJY3298" s="372"/>
      <c r="NJZ3298" s="372"/>
      <c r="NKA3298" s="370"/>
      <c r="NKB3298" s="371"/>
      <c r="NKC3298" s="372"/>
      <c r="NKD3298" s="371"/>
      <c r="NKE3298" s="473"/>
      <c r="NKF3298" s="371"/>
      <c r="NKG3298" s="372"/>
      <c r="NKH3298" s="372"/>
      <c r="NKI3298" s="372"/>
      <c r="NKJ3298" s="372"/>
      <c r="NKK3298" s="370"/>
      <c r="NKL3298" s="371"/>
      <c r="NKM3298" s="372"/>
      <c r="NKN3298" s="371"/>
      <c r="NKO3298" s="473"/>
      <c r="NKP3298" s="371"/>
      <c r="NKQ3298" s="372"/>
      <c r="NKR3298" s="372"/>
      <c r="NKS3298" s="372"/>
      <c r="NKT3298" s="372"/>
      <c r="NKU3298" s="370"/>
      <c r="NKV3298" s="371"/>
      <c r="NKW3298" s="372"/>
      <c r="NKX3298" s="371"/>
      <c r="NKY3298" s="473"/>
      <c r="NKZ3298" s="371"/>
      <c r="NLA3298" s="372"/>
      <c r="NLB3298" s="372"/>
      <c r="NLC3298" s="372"/>
      <c r="NLD3298" s="372"/>
      <c r="NLE3298" s="370"/>
      <c r="NLF3298" s="371"/>
      <c r="NLG3298" s="372"/>
      <c r="NLH3298" s="371"/>
      <c r="NLI3298" s="473"/>
      <c r="NLJ3298" s="371"/>
      <c r="NLK3298" s="372"/>
      <c r="NLL3298" s="372"/>
      <c r="NLM3298" s="372"/>
      <c r="NLN3298" s="372"/>
      <c r="NLO3298" s="370"/>
      <c r="NLP3298" s="371"/>
      <c r="NLQ3298" s="372"/>
      <c r="NLR3298" s="371"/>
      <c r="NLS3298" s="473"/>
      <c r="NLT3298" s="371"/>
      <c r="NLU3298" s="372"/>
      <c r="NLV3298" s="372"/>
      <c r="NLW3298" s="372"/>
      <c r="NLX3298" s="372"/>
      <c r="NLY3298" s="370"/>
      <c r="NLZ3298" s="371"/>
      <c r="NMA3298" s="372"/>
      <c r="NMB3298" s="371"/>
      <c r="NMC3298" s="473"/>
      <c r="NMD3298" s="371"/>
      <c r="NME3298" s="372"/>
      <c r="NMF3298" s="372"/>
      <c r="NMG3298" s="372"/>
      <c r="NMH3298" s="372"/>
      <c r="NMI3298" s="370"/>
      <c r="NMJ3298" s="371"/>
      <c r="NMK3298" s="372"/>
      <c r="NML3298" s="371"/>
      <c r="NMM3298" s="473"/>
      <c r="NMN3298" s="371"/>
      <c r="NMO3298" s="372"/>
      <c r="NMP3298" s="372"/>
      <c r="NMQ3298" s="372"/>
      <c r="NMR3298" s="372"/>
      <c r="NMS3298" s="370"/>
      <c r="NMT3298" s="371"/>
      <c r="NMU3298" s="372"/>
      <c r="NMV3298" s="371"/>
      <c r="NMW3298" s="473"/>
      <c r="NMX3298" s="371"/>
      <c r="NMY3298" s="372"/>
      <c r="NMZ3298" s="372"/>
      <c r="NNA3298" s="372"/>
      <c r="NNB3298" s="372"/>
      <c r="NNC3298" s="370"/>
      <c r="NND3298" s="371"/>
      <c r="NNE3298" s="372"/>
      <c r="NNF3298" s="371"/>
      <c r="NNG3298" s="473"/>
      <c r="NNH3298" s="371"/>
      <c r="NNI3298" s="372"/>
      <c r="NNJ3298" s="372"/>
      <c r="NNK3298" s="372"/>
      <c r="NNL3298" s="372"/>
      <c r="NNM3298" s="370"/>
      <c r="NNN3298" s="371"/>
      <c r="NNO3298" s="372"/>
      <c r="NNP3298" s="371"/>
      <c r="NNQ3298" s="473"/>
      <c r="NNR3298" s="371"/>
      <c r="NNS3298" s="372"/>
      <c r="NNT3298" s="372"/>
      <c r="NNU3298" s="372"/>
      <c r="NNV3298" s="372"/>
      <c r="NNW3298" s="370"/>
      <c r="NNX3298" s="371"/>
      <c r="NNY3298" s="372"/>
      <c r="NNZ3298" s="371"/>
      <c r="NOA3298" s="473"/>
      <c r="NOB3298" s="371"/>
      <c r="NOC3298" s="372"/>
      <c r="NOD3298" s="372"/>
      <c r="NOE3298" s="372"/>
      <c r="NOF3298" s="372"/>
      <c r="NOG3298" s="370"/>
      <c r="NOH3298" s="371"/>
      <c r="NOI3298" s="372"/>
      <c r="NOJ3298" s="371"/>
      <c r="NOK3298" s="473"/>
      <c r="NOL3298" s="371"/>
      <c r="NOM3298" s="372"/>
      <c r="NON3298" s="372"/>
      <c r="NOO3298" s="372"/>
      <c r="NOP3298" s="372"/>
      <c r="NOQ3298" s="370"/>
      <c r="NOR3298" s="371"/>
      <c r="NOS3298" s="372"/>
      <c r="NOT3298" s="371"/>
      <c r="NOU3298" s="473"/>
      <c r="NOV3298" s="371"/>
      <c r="NOW3298" s="372"/>
      <c r="NOX3298" s="372"/>
      <c r="NOY3298" s="372"/>
      <c r="NOZ3298" s="372"/>
      <c r="NPA3298" s="370"/>
      <c r="NPB3298" s="371"/>
      <c r="NPC3298" s="372"/>
      <c r="NPD3298" s="371"/>
      <c r="NPE3298" s="473"/>
      <c r="NPF3298" s="371"/>
      <c r="NPG3298" s="372"/>
      <c r="NPH3298" s="372"/>
      <c r="NPI3298" s="372"/>
      <c r="NPJ3298" s="372"/>
      <c r="NPK3298" s="370"/>
      <c r="NPL3298" s="371"/>
      <c r="NPM3298" s="372"/>
      <c r="NPN3298" s="371"/>
      <c r="NPO3298" s="473"/>
      <c r="NPP3298" s="371"/>
      <c r="NPQ3298" s="372"/>
      <c r="NPR3298" s="372"/>
      <c r="NPS3298" s="372"/>
      <c r="NPT3298" s="372"/>
      <c r="NPU3298" s="370"/>
      <c r="NPV3298" s="371"/>
      <c r="NPW3298" s="372"/>
      <c r="NPX3298" s="371"/>
      <c r="NPY3298" s="473"/>
      <c r="NPZ3298" s="371"/>
      <c r="NQA3298" s="372"/>
      <c r="NQB3298" s="372"/>
      <c r="NQC3298" s="372"/>
      <c r="NQD3298" s="372"/>
      <c r="NQE3298" s="370"/>
      <c r="NQF3298" s="371"/>
      <c r="NQG3298" s="372"/>
      <c r="NQH3298" s="371"/>
      <c r="NQI3298" s="473"/>
      <c r="NQJ3298" s="371"/>
      <c r="NQK3298" s="372"/>
      <c r="NQL3298" s="372"/>
      <c r="NQM3298" s="372"/>
      <c r="NQN3298" s="372"/>
      <c r="NQO3298" s="370"/>
      <c r="NQP3298" s="371"/>
      <c r="NQQ3298" s="372"/>
      <c r="NQR3298" s="371"/>
      <c r="NQS3298" s="473"/>
      <c r="NQT3298" s="371"/>
      <c r="NQU3298" s="372"/>
      <c r="NQV3298" s="372"/>
      <c r="NQW3298" s="372"/>
      <c r="NQX3298" s="372"/>
      <c r="NQY3298" s="370"/>
      <c r="NQZ3298" s="371"/>
      <c r="NRA3298" s="372"/>
      <c r="NRB3298" s="371"/>
      <c r="NRC3298" s="473"/>
      <c r="NRD3298" s="371"/>
      <c r="NRE3298" s="372"/>
      <c r="NRF3298" s="372"/>
      <c r="NRG3298" s="372"/>
      <c r="NRH3298" s="372"/>
      <c r="NRI3298" s="370"/>
      <c r="NRJ3298" s="371"/>
      <c r="NRK3298" s="372"/>
      <c r="NRL3298" s="371"/>
      <c r="NRM3298" s="473"/>
      <c r="NRN3298" s="371"/>
      <c r="NRO3298" s="372"/>
      <c r="NRP3298" s="372"/>
      <c r="NRQ3298" s="372"/>
      <c r="NRR3298" s="372"/>
      <c r="NRS3298" s="370"/>
      <c r="NRT3298" s="371"/>
      <c r="NRU3298" s="372"/>
      <c r="NRV3298" s="371"/>
      <c r="NRW3298" s="473"/>
      <c r="NRX3298" s="371"/>
      <c r="NRY3298" s="372"/>
      <c r="NRZ3298" s="372"/>
      <c r="NSA3298" s="372"/>
      <c r="NSB3298" s="372"/>
      <c r="NSC3298" s="370"/>
      <c r="NSD3298" s="371"/>
      <c r="NSE3298" s="372"/>
      <c r="NSF3298" s="371"/>
      <c r="NSG3298" s="473"/>
      <c r="NSH3298" s="371"/>
      <c r="NSI3298" s="372"/>
      <c r="NSJ3298" s="372"/>
      <c r="NSK3298" s="372"/>
      <c r="NSL3298" s="372"/>
      <c r="NSM3298" s="370"/>
      <c r="NSN3298" s="371"/>
      <c r="NSO3298" s="372"/>
      <c r="NSP3298" s="371"/>
      <c r="NSQ3298" s="473"/>
      <c r="NSR3298" s="371"/>
      <c r="NSS3298" s="372"/>
      <c r="NST3298" s="372"/>
      <c r="NSU3298" s="372"/>
      <c r="NSV3298" s="372"/>
      <c r="NSW3298" s="370"/>
      <c r="NSX3298" s="371"/>
      <c r="NSY3298" s="372"/>
      <c r="NSZ3298" s="371"/>
      <c r="NTA3298" s="473"/>
      <c r="NTB3298" s="371"/>
      <c r="NTC3298" s="372"/>
      <c r="NTD3298" s="372"/>
      <c r="NTE3298" s="372"/>
      <c r="NTF3298" s="372"/>
      <c r="NTG3298" s="370"/>
      <c r="NTH3298" s="371"/>
      <c r="NTI3298" s="372"/>
      <c r="NTJ3298" s="371"/>
      <c r="NTK3298" s="473"/>
      <c r="NTL3298" s="371"/>
      <c r="NTM3298" s="372"/>
      <c r="NTN3298" s="372"/>
      <c r="NTO3298" s="372"/>
      <c r="NTP3298" s="372"/>
      <c r="NTQ3298" s="370"/>
      <c r="NTR3298" s="371"/>
      <c r="NTS3298" s="372"/>
      <c r="NTT3298" s="371"/>
      <c r="NTU3298" s="473"/>
      <c r="NTV3298" s="371"/>
      <c r="NTW3298" s="372"/>
      <c r="NTX3298" s="372"/>
      <c r="NTY3298" s="372"/>
      <c r="NTZ3298" s="372"/>
      <c r="NUA3298" s="370"/>
      <c r="NUB3298" s="371"/>
      <c r="NUC3298" s="372"/>
      <c r="NUD3298" s="371"/>
      <c r="NUE3298" s="473"/>
      <c r="NUF3298" s="371"/>
      <c r="NUG3298" s="372"/>
      <c r="NUH3298" s="372"/>
      <c r="NUI3298" s="372"/>
      <c r="NUJ3298" s="372"/>
      <c r="NUK3298" s="370"/>
      <c r="NUL3298" s="371"/>
      <c r="NUM3298" s="372"/>
      <c r="NUN3298" s="371"/>
      <c r="NUO3298" s="473"/>
      <c r="NUP3298" s="371"/>
      <c r="NUQ3298" s="372"/>
      <c r="NUR3298" s="372"/>
      <c r="NUS3298" s="372"/>
      <c r="NUT3298" s="372"/>
      <c r="NUU3298" s="370"/>
      <c r="NUV3298" s="371"/>
      <c r="NUW3298" s="372"/>
      <c r="NUX3298" s="371"/>
      <c r="NUY3298" s="473"/>
      <c r="NUZ3298" s="371"/>
      <c r="NVA3298" s="372"/>
      <c r="NVB3298" s="372"/>
      <c r="NVC3298" s="372"/>
      <c r="NVD3298" s="372"/>
      <c r="NVE3298" s="370"/>
      <c r="NVF3298" s="371"/>
      <c r="NVG3298" s="372"/>
      <c r="NVH3298" s="371"/>
      <c r="NVI3298" s="473"/>
      <c r="NVJ3298" s="371"/>
      <c r="NVK3298" s="372"/>
      <c r="NVL3298" s="372"/>
      <c r="NVM3298" s="372"/>
      <c r="NVN3298" s="372"/>
      <c r="NVO3298" s="370"/>
      <c r="NVP3298" s="371"/>
      <c r="NVQ3298" s="372"/>
      <c r="NVR3298" s="371"/>
      <c r="NVS3298" s="473"/>
      <c r="NVT3298" s="371"/>
      <c r="NVU3298" s="372"/>
      <c r="NVV3298" s="372"/>
      <c r="NVW3298" s="372"/>
      <c r="NVX3298" s="372"/>
      <c r="NVY3298" s="370"/>
      <c r="NVZ3298" s="371"/>
      <c r="NWA3298" s="372"/>
      <c r="NWB3298" s="371"/>
      <c r="NWC3298" s="473"/>
      <c r="NWD3298" s="371"/>
      <c r="NWE3298" s="372"/>
      <c r="NWF3298" s="372"/>
      <c r="NWG3298" s="372"/>
      <c r="NWH3298" s="372"/>
      <c r="NWI3298" s="370"/>
      <c r="NWJ3298" s="371"/>
      <c r="NWK3298" s="372"/>
      <c r="NWL3298" s="371"/>
      <c r="NWM3298" s="473"/>
      <c r="NWN3298" s="371"/>
      <c r="NWO3298" s="372"/>
      <c r="NWP3298" s="372"/>
      <c r="NWQ3298" s="372"/>
      <c r="NWR3298" s="372"/>
      <c r="NWS3298" s="370"/>
      <c r="NWT3298" s="371"/>
      <c r="NWU3298" s="372"/>
      <c r="NWV3298" s="371"/>
      <c r="NWW3298" s="473"/>
      <c r="NWX3298" s="371"/>
      <c r="NWY3298" s="372"/>
      <c r="NWZ3298" s="372"/>
      <c r="NXA3298" s="372"/>
      <c r="NXB3298" s="372"/>
      <c r="NXC3298" s="370"/>
      <c r="NXD3298" s="371"/>
      <c r="NXE3298" s="372"/>
      <c r="NXF3298" s="371"/>
      <c r="NXG3298" s="473"/>
      <c r="NXH3298" s="371"/>
      <c r="NXI3298" s="372"/>
      <c r="NXJ3298" s="372"/>
      <c r="NXK3298" s="372"/>
      <c r="NXL3298" s="372"/>
      <c r="NXM3298" s="370"/>
      <c r="NXN3298" s="371"/>
      <c r="NXO3298" s="372"/>
      <c r="NXP3298" s="371"/>
      <c r="NXQ3298" s="473"/>
      <c r="NXR3298" s="371"/>
      <c r="NXS3298" s="372"/>
      <c r="NXT3298" s="372"/>
      <c r="NXU3298" s="372"/>
      <c r="NXV3298" s="372"/>
      <c r="NXW3298" s="370"/>
      <c r="NXX3298" s="371"/>
      <c r="NXY3298" s="372"/>
      <c r="NXZ3298" s="371"/>
      <c r="NYA3298" s="473"/>
      <c r="NYB3298" s="371"/>
      <c r="NYC3298" s="372"/>
      <c r="NYD3298" s="372"/>
      <c r="NYE3298" s="372"/>
      <c r="NYF3298" s="372"/>
      <c r="NYG3298" s="370"/>
      <c r="NYH3298" s="371"/>
      <c r="NYI3298" s="372"/>
      <c r="NYJ3298" s="371"/>
      <c r="NYK3298" s="473"/>
      <c r="NYL3298" s="371"/>
      <c r="NYM3298" s="372"/>
      <c r="NYN3298" s="372"/>
      <c r="NYO3298" s="372"/>
      <c r="NYP3298" s="372"/>
      <c r="NYQ3298" s="370"/>
      <c r="NYR3298" s="371"/>
      <c r="NYS3298" s="372"/>
      <c r="NYT3298" s="371"/>
      <c r="NYU3298" s="473"/>
      <c r="NYV3298" s="371"/>
      <c r="NYW3298" s="372"/>
      <c r="NYX3298" s="372"/>
      <c r="NYY3298" s="372"/>
      <c r="NYZ3298" s="372"/>
      <c r="NZA3298" s="370"/>
      <c r="NZB3298" s="371"/>
      <c r="NZC3298" s="372"/>
      <c r="NZD3298" s="371"/>
      <c r="NZE3298" s="473"/>
      <c r="NZF3298" s="371"/>
      <c r="NZG3298" s="372"/>
      <c r="NZH3298" s="372"/>
      <c r="NZI3298" s="372"/>
      <c r="NZJ3298" s="372"/>
      <c r="NZK3298" s="370"/>
      <c r="NZL3298" s="371"/>
      <c r="NZM3298" s="372"/>
      <c r="NZN3298" s="371"/>
      <c r="NZO3298" s="473"/>
      <c r="NZP3298" s="371"/>
      <c r="NZQ3298" s="372"/>
      <c r="NZR3298" s="372"/>
      <c r="NZS3298" s="372"/>
      <c r="NZT3298" s="372"/>
      <c r="NZU3298" s="370"/>
      <c r="NZV3298" s="371"/>
      <c r="NZW3298" s="372"/>
      <c r="NZX3298" s="371"/>
      <c r="NZY3298" s="473"/>
      <c r="NZZ3298" s="371"/>
      <c r="OAA3298" s="372"/>
      <c r="OAB3298" s="372"/>
      <c r="OAC3298" s="372"/>
      <c r="OAD3298" s="372"/>
      <c r="OAE3298" s="370"/>
      <c r="OAF3298" s="371"/>
      <c r="OAG3298" s="372"/>
      <c r="OAH3298" s="371"/>
      <c r="OAI3298" s="473"/>
      <c r="OAJ3298" s="371"/>
      <c r="OAK3298" s="372"/>
      <c r="OAL3298" s="372"/>
      <c r="OAM3298" s="372"/>
      <c r="OAN3298" s="372"/>
      <c r="OAO3298" s="370"/>
      <c r="OAP3298" s="371"/>
      <c r="OAQ3298" s="372"/>
      <c r="OAR3298" s="371"/>
      <c r="OAS3298" s="473"/>
      <c r="OAT3298" s="371"/>
      <c r="OAU3298" s="372"/>
      <c r="OAV3298" s="372"/>
      <c r="OAW3298" s="372"/>
      <c r="OAX3298" s="372"/>
      <c r="OAY3298" s="370"/>
      <c r="OAZ3298" s="371"/>
      <c r="OBA3298" s="372"/>
      <c r="OBB3298" s="371"/>
      <c r="OBC3298" s="473"/>
      <c r="OBD3298" s="371"/>
      <c r="OBE3298" s="372"/>
      <c r="OBF3298" s="372"/>
      <c r="OBG3298" s="372"/>
      <c r="OBH3298" s="372"/>
      <c r="OBI3298" s="370"/>
      <c r="OBJ3298" s="371"/>
      <c r="OBK3298" s="372"/>
      <c r="OBL3298" s="371"/>
      <c r="OBM3298" s="473"/>
      <c r="OBN3298" s="371"/>
      <c r="OBO3298" s="372"/>
      <c r="OBP3298" s="372"/>
      <c r="OBQ3298" s="372"/>
      <c r="OBR3298" s="372"/>
      <c r="OBS3298" s="370"/>
      <c r="OBT3298" s="371"/>
      <c r="OBU3298" s="372"/>
      <c r="OBV3298" s="371"/>
      <c r="OBW3298" s="473"/>
      <c r="OBX3298" s="371"/>
      <c r="OBY3298" s="372"/>
      <c r="OBZ3298" s="372"/>
      <c r="OCA3298" s="372"/>
      <c r="OCB3298" s="372"/>
      <c r="OCC3298" s="370"/>
      <c r="OCD3298" s="371"/>
      <c r="OCE3298" s="372"/>
      <c r="OCF3298" s="371"/>
      <c r="OCG3298" s="473"/>
      <c r="OCH3298" s="371"/>
      <c r="OCI3298" s="372"/>
      <c r="OCJ3298" s="372"/>
      <c r="OCK3298" s="372"/>
      <c r="OCL3298" s="372"/>
      <c r="OCM3298" s="370"/>
      <c r="OCN3298" s="371"/>
      <c r="OCO3298" s="372"/>
      <c r="OCP3298" s="371"/>
      <c r="OCQ3298" s="473"/>
      <c r="OCR3298" s="371"/>
      <c r="OCS3298" s="372"/>
      <c r="OCT3298" s="372"/>
      <c r="OCU3298" s="372"/>
      <c r="OCV3298" s="372"/>
      <c r="OCW3298" s="370"/>
      <c r="OCX3298" s="371"/>
      <c r="OCY3298" s="372"/>
      <c r="OCZ3298" s="371"/>
      <c r="ODA3298" s="473"/>
      <c r="ODB3298" s="371"/>
      <c r="ODC3298" s="372"/>
      <c r="ODD3298" s="372"/>
      <c r="ODE3298" s="372"/>
      <c r="ODF3298" s="372"/>
      <c r="ODG3298" s="370"/>
      <c r="ODH3298" s="371"/>
      <c r="ODI3298" s="372"/>
      <c r="ODJ3298" s="371"/>
      <c r="ODK3298" s="473"/>
      <c r="ODL3298" s="371"/>
      <c r="ODM3298" s="372"/>
      <c r="ODN3298" s="372"/>
      <c r="ODO3298" s="372"/>
      <c r="ODP3298" s="372"/>
      <c r="ODQ3298" s="370"/>
      <c r="ODR3298" s="371"/>
      <c r="ODS3298" s="372"/>
      <c r="ODT3298" s="371"/>
      <c r="ODU3298" s="473"/>
      <c r="ODV3298" s="371"/>
      <c r="ODW3298" s="372"/>
      <c r="ODX3298" s="372"/>
      <c r="ODY3298" s="372"/>
      <c r="ODZ3298" s="372"/>
      <c r="OEA3298" s="370"/>
      <c r="OEB3298" s="371"/>
      <c r="OEC3298" s="372"/>
      <c r="OED3298" s="371"/>
      <c r="OEE3298" s="473"/>
      <c r="OEF3298" s="371"/>
      <c r="OEG3298" s="372"/>
      <c r="OEH3298" s="372"/>
      <c r="OEI3298" s="372"/>
      <c r="OEJ3298" s="372"/>
      <c r="OEK3298" s="370"/>
      <c r="OEL3298" s="371"/>
      <c r="OEM3298" s="372"/>
      <c r="OEN3298" s="371"/>
      <c r="OEO3298" s="473"/>
      <c r="OEP3298" s="371"/>
      <c r="OEQ3298" s="372"/>
      <c r="OER3298" s="372"/>
      <c r="OES3298" s="372"/>
      <c r="OET3298" s="372"/>
      <c r="OEU3298" s="370"/>
      <c r="OEV3298" s="371"/>
      <c r="OEW3298" s="372"/>
      <c r="OEX3298" s="371"/>
      <c r="OEY3298" s="473"/>
      <c r="OEZ3298" s="371"/>
      <c r="OFA3298" s="372"/>
      <c r="OFB3298" s="372"/>
      <c r="OFC3298" s="372"/>
      <c r="OFD3298" s="372"/>
      <c r="OFE3298" s="370"/>
      <c r="OFF3298" s="371"/>
      <c r="OFG3298" s="372"/>
      <c r="OFH3298" s="371"/>
      <c r="OFI3298" s="473"/>
      <c r="OFJ3298" s="371"/>
      <c r="OFK3298" s="372"/>
      <c r="OFL3298" s="372"/>
      <c r="OFM3298" s="372"/>
      <c r="OFN3298" s="372"/>
      <c r="OFO3298" s="370"/>
      <c r="OFP3298" s="371"/>
      <c r="OFQ3298" s="372"/>
      <c r="OFR3298" s="371"/>
      <c r="OFS3298" s="473"/>
      <c r="OFT3298" s="371"/>
      <c r="OFU3298" s="372"/>
      <c r="OFV3298" s="372"/>
      <c r="OFW3298" s="372"/>
      <c r="OFX3298" s="372"/>
      <c r="OFY3298" s="370"/>
      <c r="OFZ3298" s="371"/>
      <c r="OGA3298" s="372"/>
      <c r="OGB3298" s="371"/>
      <c r="OGC3298" s="473"/>
      <c r="OGD3298" s="371"/>
      <c r="OGE3298" s="372"/>
      <c r="OGF3298" s="372"/>
      <c r="OGG3298" s="372"/>
      <c r="OGH3298" s="372"/>
      <c r="OGI3298" s="370"/>
      <c r="OGJ3298" s="371"/>
      <c r="OGK3298" s="372"/>
      <c r="OGL3298" s="371"/>
      <c r="OGM3298" s="473"/>
      <c r="OGN3298" s="371"/>
      <c r="OGO3298" s="372"/>
      <c r="OGP3298" s="372"/>
      <c r="OGQ3298" s="372"/>
      <c r="OGR3298" s="372"/>
      <c r="OGS3298" s="370"/>
      <c r="OGT3298" s="371"/>
      <c r="OGU3298" s="372"/>
      <c r="OGV3298" s="371"/>
      <c r="OGW3298" s="473"/>
      <c r="OGX3298" s="371"/>
      <c r="OGY3298" s="372"/>
      <c r="OGZ3298" s="372"/>
      <c r="OHA3298" s="372"/>
      <c r="OHB3298" s="372"/>
      <c r="OHC3298" s="370"/>
      <c r="OHD3298" s="371"/>
      <c r="OHE3298" s="372"/>
      <c r="OHF3298" s="371"/>
      <c r="OHG3298" s="473"/>
      <c r="OHH3298" s="371"/>
      <c r="OHI3298" s="372"/>
      <c r="OHJ3298" s="372"/>
      <c r="OHK3298" s="372"/>
      <c r="OHL3298" s="372"/>
      <c r="OHM3298" s="370"/>
      <c r="OHN3298" s="371"/>
      <c r="OHO3298" s="372"/>
      <c r="OHP3298" s="371"/>
      <c r="OHQ3298" s="473"/>
      <c r="OHR3298" s="371"/>
      <c r="OHS3298" s="372"/>
      <c r="OHT3298" s="372"/>
      <c r="OHU3298" s="372"/>
      <c r="OHV3298" s="372"/>
      <c r="OHW3298" s="370"/>
      <c r="OHX3298" s="371"/>
      <c r="OHY3298" s="372"/>
      <c r="OHZ3298" s="371"/>
      <c r="OIA3298" s="473"/>
      <c r="OIB3298" s="371"/>
      <c r="OIC3298" s="372"/>
      <c r="OID3298" s="372"/>
      <c r="OIE3298" s="372"/>
      <c r="OIF3298" s="372"/>
      <c r="OIG3298" s="370"/>
      <c r="OIH3298" s="371"/>
      <c r="OII3298" s="372"/>
      <c r="OIJ3298" s="371"/>
      <c r="OIK3298" s="473"/>
      <c r="OIL3298" s="371"/>
      <c r="OIM3298" s="372"/>
      <c r="OIN3298" s="372"/>
      <c r="OIO3298" s="372"/>
      <c r="OIP3298" s="372"/>
      <c r="OIQ3298" s="370"/>
      <c r="OIR3298" s="371"/>
      <c r="OIS3298" s="372"/>
      <c r="OIT3298" s="371"/>
      <c r="OIU3298" s="473"/>
      <c r="OIV3298" s="371"/>
      <c r="OIW3298" s="372"/>
      <c r="OIX3298" s="372"/>
      <c r="OIY3298" s="372"/>
      <c r="OIZ3298" s="372"/>
      <c r="OJA3298" s="370"/>
      <c r="OJB3298" s="371"/>
      <c r="OJC3298" s="372"/>
      <c r="OJD3298" s="371"/>
      <c r="OJE3298" s="473"/>
      <c r="OJF3298" s="371"/>
      <c r="OJG3298" s="372"/>
      <c r="OJH3298" s="372"/>
      <c r="OJI3298" s="372"/>
      <c r="OJJ3298" s="372"/>
      <c r="OJK3298" s="370"/>
      <c r="OJL3298" s="371"/>
      <c r="OJM3298" s="372"/>
      <c r="OJN3298" s="371"/>
      <c r="OJO3298" s="473"/>
      <c r="OJP3298" s="371"/>
      <c r="OJQ3298" s="372"/>
      <c r="OJR3298" s="372"/>
      <c r="OJS3298" s="372"/>
      <c r="OJT3298" s="372"/>
      <c r="OJU3298" s="370"/>
      <c r="OJV3298" s="371"/>
      <c r="OJW3298" s="372"/>
      <c r="OJX3298" s="371"/>
      <c r="OJY3298" s="473"/>
      <c r="OJZ3298" s="371"/>
      <c r="OKA3298" s="372"/>
      <c r="OKB3298" s="372"/>
      <c r="OKC3298" s="372"/>
      <c r="OKD3298" s="372"/>
      <c r="OKE3298" s="370"/>
      <c r="OKF3298" s="371"/>
      <c r="OKG3298" s="372"/>
      <c r="OKH3298" s="371"/>
      <c r="OKI3298" s="473"/>
      <c r="OKJ3298" s="371"/>
      <c r="OKK3298" s="372"/>
      <c r="OKL3298" s="372"/>
      <c r="OKM3298" s="372"/>
      <c r="OKN3298" s="372"/>
      <c r="OKO3298" s="370"/>
      <c r="OKP3298" s="371"/>
      <c r="OKQ3298" s="372"/>
      <c r="OKR3298" s="371"/>
      <c r="OKS3298" s="473"/>
      <c r="OKT3298" s="371"/>
      <c r="OKU3298" s="372"/>
      <c r="OKV3298" s="372"/>
      <c r="OKW3298" s="372"/>
      <c r="OKX3298" s="372"/>
      <c r="OKY3298" s="370"/>
      <c r="OKZ3298" s="371"/>
      <c r="OLA3298" s="372"/>
      <c r="OLB3298" s="371"/>
      <c r="OLC3298" s="473"/>
      <c r="OLD3298" s="371"/>
      <c r="OLE3298" s="372"/>
      <c r="OLF3298" s="372"/>
      <c r="OLG3298" s="372"/>
      <c r="OLH3298" s="372"/>
      <c r="OLI3298" s="370"/>
      <c r="OLJ3298" s="371"/>
      <c r="OLK3298" s="372"/>
      <c r="OLL3298" s="371"/>
      <c r="OLM3298" s="473"/>
      <c r="OLN3298" s="371"/>
      <c r="OLO3298" s="372"/>
      <c r="OLP3298" s="372"/>
      <c r="OLQ3298" s="372"/>
      <c r="OLR3298" s="372"/>
      <c r="OLS3298" s="370"/>
      <c r="OLT3298" s="371"/>
      <c r="OLU3298" s="372"/>
      <c r="OLV3298" s="371"/>
      <c r="OLW3298" s="473"/>
      <c r="OLX3298" s="371"/>
      <c r="OLY3298" s="372"/>
      <c r="OLZ3298" s="372"/>
      <c r="OMA3298" s="372"/>
      <c r="OMB3298" s="372"/>
      <c r="OMC3298" s="370"/>
      <c r="OMD3298" s="371"/>
      <c r="OME3298" s="372"/>
      <c r="OMF3298" s="371"/>
      <c r="OMG3298" s="473"/>
      <c r="OMH3298" s="371"/>
      <c r="OMI3298" s="372"/>
      <c r="OMJ3298" s="372"/>
      <c r="OMK3298" s="372"/>
      <c r="OML3298" s="372"/>
      <c r="OMM3298" s="370"/>
      <c r="OMN3298" s="371"/>
      <c r="OMO3298" s="372"/>
      <c r="OMP3298" s="371"/>
      <c r="OMQ3298" s="473"/>
      <c r="OMR3298" s="371"/>
      <c r="OMS3298" s="372"/>
      <c r="OMT3298" s="372"/>
      <c r="OMU3298" s="372"/>
      <c r="OMV3298" s="372"/>
      <c r="OMW3298" s="370"/>
      <c r="OMX3298" s="371"/>
      <c r="OMY3298" s="372"/>
      <c r="OMZ3298" s="371"/>
      <c r="ONA3298" s="473"/>
      <c r="ONB3298" s="371"/>
      <c r="ONC3298" s="372"/>
      <c r="OND3298" s="372"/>
      <c r="ONE3298" s="372"/>
      <c r="ONF3298" s="372"/>
      <c r="ONG3298" s="370"/>
      <c r="ONH3298" s="371"/>
      <c r="ONI3298" s="372"/>
      <c r="ONJ3298" s="371"/>
      <c r="ONK3298" s="473"/>
      <c r="ONL3298" s="371"/>
      <c r="ONM3298" s="372"/>
      <c r="ONN3298" s="372"/>
      <c r="ONO3298" s="372"/>
      <c r="ONP3298" s="372"/>
      <c r="ONQ3298" s="370"/>
      <c r="ONR3298" s="371"/>
      <c r="ONS3298" s="372"/>
      <c r="ONT3298" s="371"/>
      <c r="ONU3298" s="473"/>
      <c r="ONV3298" s="371"/>
      <c r="ONW3298" s="372"/>
      <c r="ONX3298" s="372"/>
      <c r="ONY3298" s="372"/>
      <c r="ONZ3298" s="372"/>
      <c r="OOA3298" s="370"/>
      <c r="OOB3298" s="371"/>
      <c r="OOC3298" s="372"/>
      <c r="OOD3298" s="371"/>
      <c r="OOE3298" s="473"/>
      <c r="OOF3298" s="371"/>
      <c r="OOG3298" s="372"/>
      <c r="OOH3298" s="372"/>
      <c r="OOI3298" s="372"/>
      <c r="OOJ3298" s="372"/>
      <c r="OOK3298" s="370"/>
      <c r="OOL3298" s="371"/>
      <c r="OOM3298" s="372"/>
      <c r="OON3298" s="371"/>
      <c r="OOO3298" s="473"/>
      <c r="OOP3298" s="371"/>
      <c r="OOQ3298" s="372"/>
      <c r="OOR3298" s="372"/>
      <c r="OOS3298" s="372"/>
      <c r="OOT3298" s="372"/>
      <c r="OOU3298" s="370"/>
      <c r="OOV3298" s="371"/>
      <c r="OOW3298" s="372"/>
      <c r="OOX3298" s="371"/>
      <c r="OOY3298" s="473"/>
      <c r="OOZ3298" s="371"/>
      <c r="OPA3298" s="372"/>
      <c r="OPB3298" s="372"/>
      <c r="OPC3298" s="372"/>
      <c r="OPD3298" s="372"/>
      <c r="OPE3298" s="370"/>
      <c r="OPF3298" s="371"/>
      <c r="OPG3298" s="372"/>
      <c r="OPH3298" s="371"/>
      <c r="OPI3298" s="473"/>
      <c r="OPJ3298" s="371"/>
      <c r="OPK3298" s="372"/>
      <c r="OPL3298" s="372"/>
      <c r="OPM3298" s="372"/>
      <c r="OPN3298" s="372"/>
      <c r="OPO3298" s="370"/>
      <c r="OPP3298" s="371"/>
      <c r="OPQ3298" s="372"/>
      <c r="OPR3298" s="371"/>
      <c r="OPS3298" s="473"/>
      <c r="OPT3298" s="371"/>
      <c r="OPU3298" s="372"/>
      <c r="OPV3298" s="372"/>
      <c r="OPW3298" s="372"/>
      <c r="OPX3298" s="372"/>
      <c r="OPY3298" s="370"/>
      <c r="OPZ3298" s="371"/>
      <c r="OQA3298" s="372"/>
      <c r="OQB3298" s="371"/>
      <c r="OQC3298" s="473"/>
      <c r="OQD3298" s="371"/>
      <c r="OQE3298" s="372"/>
      <c r="OQF3298" s="372"/>
      <c r="OQG3298" s="372"/>
      <c r="OQH3298" s="372"/>
      <c r="OQI3298" s="370"/>
      <c r="OQJ3298" s="371"/>
      <c r="OQK3298" s="372"/>
      <c r="OQL3298" s="371"/>
      <c r="OQM3298" s="473"/>
      <c r="OQN3298" s="371"/>
      <c r="OQO3298" s="372"/>
      <c r="OQP3298" s="372"/>
      <c r="OQQ3298" s="372"/>
      <c r="OQR3298" s="372"/>
      <c r="OQS3298" s="370"/>
      <c r="OQT3298" s="371"/>
      <c r="OQU3298" s="372"/>
      <c r="OQV3298" s="371"/>
      <c r="OQW3298" s="473"/>
      <c r="OQX3298" s="371"/>
      <c r="OQY3298" s="372"/>
      <c r="OQZ3298" s="372"/>
      <c r="ORA3298" s="372"/>
      <c r="ORB3298" s="372"/>
      <c r="ORC3298" s="370"/>
      <c r="ORD3298" s="371"/>
      <c r="ORE3298" s="372"/>
      <c r="ORF3298" s="371"/>
      <c r="ORG3298" s="473"/>
      <c r="ORH3298" s="371"/>
      <c r="ORI3298" s="372"/>
      <c r="ORJ3298" s="372"/>
      <c r="ORK3298" s="372"/>
      <c r="ORL3298" s="372"/>
      <c r="ORM3298" s="370"/>
      <c r="ORN3298" s="371"/>
      <c r="ORO3298" s="372"/>
      <c r="ORP3298" s="371"/>
      <c r="ORQ3298" s="473"/>
      <c r="ORR3298" s="371"/>
      <c r="ORS3298" s="372"/>
      <c r="ORT3298" s="372"/>
      <c r="ORU3298" s="372"/>
      <c r="ORV3298" s="372"/>
      <c r="ORW3298" s="370"/>
      <c r="ORX3298" s="371"/>
      <c r="ORY3298" s="372"/>
      <c r="ORZ3298" s="371"/>
      <c r="OSA3298" s="473"/>
      <c r="OSB3298" s="371"/>
      <c r="OSC3298" s="372"/>
      <c r="OSD3298" s="372"/>
      <c r="OSE3298" s="372"/>
      <c r="OSF3298" s="372"/>
      <c r="OSG3298" s="370"/>
      <c r="OSH3298" s="371"/>
      <c r="OSI3298" s="372"/>
      <c r="OSJ3298" s="371"/>
      <c r="OSK3298" s="473"/>
      <c r="OSL3298" s="371"/>
      <c r="OSM3298" s="372"/>
      <c r="OSN3298" s="372"/>
      <c r="OSO3298" s="372"/>
      <c r="OSP3298" s="372"/>
      <c r="OSQ3298" s="370"/>
      <c r="OSR3298" s="371"/>
      <c r="OSS3298" s="372"/>
      <c r="OST3298" s="371"/>
      <c r="OSU3298" s="473"/>
      <c r="OSV3298" s="371"/>
      <c r="OSW3298" s="372"/>
      <c r="OSX3298" s="372"/>
      <c r="OSY3298" s="372"/>
      <c r="OSZ3298" s="372"/>
      <c r="OTA3298" s="370"/>
      <c r="OTB3298" s="371"/>
      <c r="OTC3298" s="372"/>
      <c r="OTD3298" s="371"/>
      <c r="OTE3298" s="473"/>
      <c r="OTF3298" s="371"/>
      <c r="OTG3298" s="372"/>
      <c r="OTH3298" s="372"/>
      <c r="OTI3298" s="372"/>
      <c r="OTJ3298" s="372"/>
      <c r="OTK3298" s="370"/>
      <c r="OTL3298" s="371"/>
      <c r="OTM3298" s="372"/>
      <c r="OTN3298" s="371"/>
      <c r="OTO3298" s="473"/>
      <c r="OTP3298" s="371"/>
      <c r="OTQ3298" s="372"/>
      <c r="OTR3298" s="372"/>
      <c r="OTS3298" s="372"/>
      <c r="OTT3298" s="372"/>
      <c r="OTU3298" s="370"/>
      <c r="OTV3298" s="371"/>
      <c r="OTW3298" s="372"/>
      <c r="OTX3298" s="371"/>
      <c r="OTY3298" s="473"/>
      <c r="OTZ3298" s="371"/>
      <c r="OUA3298" s="372"/>
      <c r="OUB3298" s="372"/>
      <c r="OUC3298" s="372"/>
      <c r="OUD3298" s="372"/>
      <c r="OUE3298" s="370"/>
      <c r="OUF3298" s="371"/>
      <c r="OUG3298" s="372"/>
      <c r="OUH3298" s="371"/>
      <c r="OUI3298" s="473"/>
      <c r="OUJ3298" s="371"/>
      <c r="OUK3298" s="372"/>
      <c r="OUL3298" s="372"/>
      <c r="OUM3298" s="372"/>
      <c r="OUN3298" s="372"/>
      <c r="OUO3298" s="370"/>
      <c r="OUP3298" s="371"/>
      <c r="OUQ3298" s="372"/>
      <c r="OUR3298" s="371"/>
      <c r="OUS3298" s="473"/>
      <c r="OUT3298" s="371"/>
      <c r="OUU3298" s="372"/>
      <c r="OUV3298" s="372"/>
      <c r="OUW3298" s="372"/>
      <c r="OUX3298" s="372"/>
      <c r="OUY3298" s="370"/>
      <c r="OUZ3298" s="371"/>
      <c r="OVA3298" s="372"/>
      <c r="OVB3298" s="371"/>
      <c r="OVC3298" s="473"/>
      <c r="OVD3298" s="371"/>
      <c r="OVE3298" s="372"/>
      <c r="OVF3298" s="372"/>
      <c r="OVG3298" s="372"/>
      <c r="OVH3298" s="372"/>
      <c r="OVI3298" s="370"/>
      <c r="OVJ3298" s="371"/>
      <c r="OVK3298" s="372"/>
      <c r="OVL3298" s="371"/>
      <c r="OVM3298" s="473"/>
      <c r="OVN3298" s="371"/>
      <c r="OVO3298" s="372"/>
      <c r="OVP3298" s="372"/>
      <c r="OVQ3298" s="372"/>
      <c r="OVR3298" s="372"/>
      <c r="OVS3298" s="370"/>
      <c r="OVT3298" s="371"/>
      <c r="OVU3298" s="372"/>
      <c r="OVV3298" s="371"/>
      <c r="OVW3298" s="473"/>
      <c r="OVX3298" s="371"/>
      <c r="OVY3298" s="372"/>
      <c r="OVZ3298" s="372"/>
      <c r="OWA3298" s="372"/>
      <c r="OWB3298" s="372"/>
      <c r="OWC3298" s="370"/>
      <c r="OWD3298" s="371"/>
      <c r="OWE3298" s="372"/>
      <c r="OWF3298" s="371"/>
      <c r="OWG3298" s="473"/>
      <c r="OWH3298" s="371"/>
      <c r="OWI3298" s="372"/>
      <c r="OWJ3298" s="372"/>
      <c r="OWK3298" s="372"/>
      <c r="OWL3298" s="372"/>
      <c r="OWM3298" s="370"/>
      <c r="OWN3298" s="371"/>
      <c r="OWO3298" s="372"/>
      <c r="OWP3298" s="371"/>
      <c r="OWQ3298" s="473"/>
      <c r="OWR3298" s="371"/>
      <c r="OWS3298" s="372"/>
      <c r="OWT3298" s="372"/>
      <c r="OWU3298" s="372"/>
      <c r="OWV3298" s="372"/>
      <c r="OWW3298" s="370"/>
      <c r="OWX3298" s="371"/>
      <c r="OWY3298" s="372"/>
      <c r="OWZ3298" s="371"/>
      <c r="OXA3298" s="473"/>
      <c r="OXB3298" s="371"/>
      <c r="OXC3298" s="372"/>
      <c r="OXD3298" s="372"/>
      <c r="OXE3298" s="372"/>
      <c r="OXF3298" s="372"/>
      <c r="OXG3298" s="370"/>
      <c r="OXH3298" s="371"/>
      <c r="OXI3298" s="372"/>
      <c r="OXJ3298" s="371"/>
      <c r="OXK3298" s="473"/>
      <c r="OXL3298" s="371"/>
      <c r="OXM3298" s="372"/>
      <c r="OXN3298" s="372"/>
      <c r="OXO3298" s="372"/>
      <c r="OXP3298" s="372"/>
      <c r="OXQ3298" s="370"/>
      <c r="OXR3298" s="371"/>
      <c r="OXS3298" s="372"/>
      <c r="OXT3298" s="371"/>
      <c r="OXU3298" s="473"/>
      <c r="OXV3298" s="371"/>
      <c r="OXW3298" s="372"/>
      <c r="OXX3298" s="372"/>
      <c r="OXY3298" s="372"/>
      <c r="OXZ3298" s="372"/>
      <c r="OYA3298" s="370"/>
      <c r="OYB3298" s="371"/>
      <c r="OYC3298" s="372"/>
      <c r="OYD3298" s="371"/>
      <c r="OYE3298" s="473"/>
      <c r="OYF3298" s="371"/>
      <c r="OYG3298" s="372"/>
      <c r="OYH3298" s="372"/>
      <c r="OYI3298" s="372"/>
      <c r="OYJ3298" s="372"/>
      <c r="OYK3298" s="370"/>
      <c r="OYL3298" s="371"/>
      <c r="OYM3298" s="372"/>
      <c r="OYN3298" s="371"/>
      <c r="OYO3298" s="473"/>
      <c r="OYP3298" s="371"/>
      <c r="OYQ3298" s="372"/>
      <c r="OYR3298" s="372"/>
      <c r="OYS3298" s="372"/>
      <c r="OYT3298" s="372"/>
      <c r="OYU3298" s="370"/>
      <c r="OYV3298" s="371"/>
      <c r="OYW3298" s="372"/>
      <c r="OYX3298" s="371"/>
      <c r="OYY3298" s="473"/>
      <c r="OYZ3298" s="371"/>
      <c r="OZA3298" s="372"/>
      <c r="OZB3298" s="372"/>
      <c r="OZC3298" s="372"/>
      <c r="OZD3298" s="372"/>
      <c r="OZE3298" s="370"/>
      <c r="OZF3298" s="371"/>
      <c r="OZG3298" s="372"/>
      <c r="OZH3298" s="371"/>
      <c r="OZI3298" s="473"/>
      <c r="OZJ3298" s="371"/>
      <c r="OZK3298" s="372"/>
      <c r="OZL3298" s="372"/>
      <c r="OZM3298" s="372"/>
      <c r="OZN3298" s="372"/>
      <c r="OZO3298" s="370"/>
      <c r="OZP3298" s="371"/>
      <c r="OZQ3298" s="372"/>
      <c r="OZR3298" s="371"/>
      <c r="OZS3298" s="473"/>
      <c r="OZT3298" s="371"/>
      <c r="OZU3298" s="372"/>
      <c r="OZV3298" s="372"/>
      <c r="OZW3298" s="372"/>
      <c r="OZX3298" s="372"/>
      <c r="OZY3298" s="370"/>
      <c r="OZZ3298" s="371"/>
      <c r="PAA3298" s="372"/>
      <c r="PAB3298" s="371"/>
      <c r="PAC3298" s="473"/>
      <c r="PAD3298" s="371"/>
      <c r="PAE3298" s="372"/>
      <c r="PAF3298" s="372"/>
      <c r="PAG3298" s="372"/>
      <c r="PAH3298" s="372"/>
      <c r="PAI3298" s="370"/>
      <c r="PAJ3298" s="371"/>
      <c r="PAK3298" s="372"/>
      <c r="PAL3298" s="371"/>
      <c r="PAM3298" s="473"/>
      <c r="PAN3298" s="371"/>
      <c r="PAO3298" s="372"/>
      <c r="PAP3298" s="372"/>
      <c r="PAQ3298" s="372"/>
      <c r="PAR3298" s="372"/>
      <c r="PAS3298" s="370"/>
      <c r="PAT3298" s="371"/>
      <c r="PAU3298" s="372"/>
      <c r="PAV3298" s="371"/>
      <c r="PAW3298" s="473"/>
      <c r="PAX3298" s="371"/>
      <c r="PAY3298" s="372"/>
      <c r="PAZ3298" s="372"/>
      <c r="PBA3298" s="372"/>
      <c r="PBB3298" s="372"/>
      <c r="PBC3298" s="370"/>
      <c r="PBD3298" s="371"/>
      <c r="PBE3298" s="372"/>
      <c r="PBF3298" s="371"/>
      <c r="PBG3298" s="473"/>
      <c r="PBH3298" s="371"/>
      <c r="PBI3298" s="372"/>
      <c r="PBJ3298" s="372"/>
      <c r="PBK3298" s="372"/>
      <c r="PBL3298" s="372"/>
      <c r="PBM3298" s="370"/>
      <c r="PBN3298" s="371"/>
      <c r="PBO3298" s="372"/>
      <c r="PBP3298" s="371"/>
      <c r="PBQ3298" s="473"/>
      <c r="PBR3298" s="371"/>
      <c r="PBS3298" s="372"/>
      <c r="PBT3298" s="372"/>
      <c r="PBU3298" s="372"/>
      <c r="PBV3298" s="372"/>
      <c r="PBW3298" s="370"/>
      <c r="PBX3298" s="371"/>
      <c r="PBY3298" s="372"/>
      <c r="PBZ3298" s="371"/>
      <c r="PCA3298" s="473"/>
      <c r="PCB3298" s="371"/>
      <c r="PCC3298" s="372"/>
      <c r="PCD3298" s="372"/>
      <c r="PCE3298" s="372"/>
      <c r="PCF3298" s="372"/>
      <c r="PCG3298" s="370"/>
      <c r="PCH3298" s="371"/>
      <c r="PCI3298" s="372"/>
      <c r="PCJ3298" s="371"/>
      <c r="PCK3298" s="473"/>
      <c r="PCL3298" s="371"/>
      <c r="PCM3298" s="372"/>
      <c r="PCN3298" s="372"/>
      <c r="PCO3298" s="372"/>
      <c r="PCP3298" s="372"/>
      <c r="PCQ3298" s="370"/>
      <c r="PCR3298" s="371"/>
      <c r="PCS3298" s="372"/>
      <c r="PCT3298" s="371"/>
      <c r="PCU3298" s="473"/>
      <c r="PCV3298" s="371"/>
      <c r="PCW3298" s="372"/>
      <c r="PCX3298" s="372"/>
      <c r="PCY3298" s="372"/>
      <c r="PCZ3298" s="372"/>
      <c r="PDA3298" s="370"/>
      <c r="PDB3298" s="371"/>
      <c r="PDC3298" s="372"/>
      <c r="PDD3298" s="371"/>
      <c r="PDE3298" s="473"/>
      <c r="PDF3298" s="371"/>
      <c r="PDG3298" s="372"/>
      <c r="PDH3298" s="372"/>
      <c r="PDI3298" s="372"/>
      <c r="PDJ3298" s="372"/>
      <c r="PDK3298" s="370"/>
      <c r="PDL3298" s="371"/>
      <c r="PDM3298" s="372"/>
      <c r="PDN3298" s="371"/>
      <c r="PDO3298" s="473"/>
      <c r="PDP3298" s="371"/>
      <c r="PDQ3298" s="372"/>
      <c r="PDR3298" s="372"/>
      <c r="PDS3298" s="372"/>
      <c r="PDT3298" s="372"/>
      <c r="PDU3298" s="370"/>
      <c r="PDV3298" s="371"/>
      <c r="PDW3298" s="372"/>
      <c r="PDX3298" s="371"/>
      <c r="PDY3298" s="473"/>
      <c r="PDZ3298" s="371"/>
      <c r="PEA3298" s="372"/>
      <c r="PEB3298" s="372"/>
      <c r="PEC3298" s="372"/>
      <c r="PED3298" s="372"/>
      <c r="PEE3298" s="370"/>
      <c r="PEF3298" s="371"/>
      <c r="PEG3298" s="372"/>
      <c r="PEH3298" s="371"/>
      <c r="PEI3298" s="473"/>
      <c r="PEJ3298" s="371"/>
      <c r="PEK3298" s="372"/>
      <c r="PEL3298" s="372"/>
      <c r="PEM3298" s="372"/>
      <c r="PEN3298" s="372"/>
      <c r="PEO3298" s="370"/>
      <c r="PEP3298" s="371"/>
      <c r="PEQ3298" s="372"/>
      <c r="PER3298" s="371"/>
      <c r="PES3298" s="473"/>
      <c r="PET3298" s="371"/>
      <c r="PEU3298" s="372"/>
      <c r="PEV3298" s="372"/>
      <c r="PEW3298" s="372"/>
      <c r="PEX3298" s="372"/>
      <c r="PEY3298" s="370"/>
      <c r="PEZ3298" s="371"/>
      <c r="PFA3298" s="372"/>
      <c r="PFB3298" s="371"/>
      <c r="PFC3298" s="473"/>
      <c r="PFD3298" s="371"/>
      <c r="PFE3298" s="372"/>
      <c r="PFF3298" s="372"/>
      <c r="PFG3298" s="372"/>
      <c r="PFH3298" s="372"/>
      <c r="PFI3298" s="370"/>
      <c r="PFJ3298" s="371"/>
      <c r="PFK3298" s="372"/>
      <c r="PFL3298" s="371"/>
      <c r="PFM3298" s="473"/>
      <c r="PFN3298" s="371"/>
      <c r="PFO3298" s="372"/>
      <c r="PFP3298" s="372"/>
      <c r="PFQ3298" s="372"/>
      <c r="PFR3298" s="372"/>
      <c r="PFS3298" s="370"/>
      <c r="PFT3298" s="371"/>
      <c r="PFU3298" s="372"/>
      <c r="PFV3298" s="371"/>
      <c r="PFW3298" s="473"/>
      <c r="PFX3298" s="371"/>
      <c r="PFY3298" s="372"/>
      <c r="PFZ3298" s="372"/>
      <c r="PGA3298" s="372"/>
      <c r="PGB3298" s="372"/>
      <c r="PGC3298" s="370"/>
      <c r="PGD3298" s="371"/>
      <c r="PGE3298" s="372"/>
      <c r="PGF3298" s="371"/>
      <c r="PGG3298" s="473"/>
      <c r="PGH3298" s="371"/>
      <c r="PGI3298" s="372"/>
      <c r="PGJ3298" s="372"/>
      <c r="PGK3298" s="372"/>
      <c r="PGL3298" s="372"/>
      <c r="PGM3298" s="370"/>
      <c r="PGN3298" s="371"/>
      <c r="PGO3298" s="372"/>
      <c r="PGP3298" s="371"/>
      <c r="PGQ3298" s="473"/>
      <c r="PGR3298" s="371"/>
      <c r="PGS3298" s="372"/>
      <c r="PGT3298" s="372"/>
      <c r="PGU3298" s="372"/>
      <c r="PGV3298" s="372"/>
      <c r="PGW3298" s="370"/>
      <c r="PGX3298" s="371"/>
      <c r="PGY3298" s="372"/>
      <c r="PGZ3298" s="371"/>
      <c r="PHA3298" s="473"/>
      <c r="PHB3298" s="371"/>
      <c r="PHC3298" s="372"/>
      <c r="PHD3298" s="372"/>
      <c r="PHE3298" s="372"/>
      <c r="PHF3298" s="372"/>
      <c r="PHG3298" s="370"/>
      <c r="PHH3298" s="371"/>
      <c r="PHI3298" s="372"/>
      <c r="PHJ3298" s="371"/>
      <c r="PHK3298" s="473"/>
      <c r="PHL3298" s="371"/>
      <c r="PHM3298" s="372"/>
      <c r="PHN3298" s="372"/>
      <c r="PHO3298" s="372"/>
      <c r="PHP3298" s="372"/>
      <c r="PHQ3298" s="370"/>
      <c r="PHR3298" s="371"/>
      <c r="PHS3298" s="372"/>
      <c r="PHT3298" s="371"/>
      <c r="PHU3298" s="473"/>
      <c r="PHV3298" s="371"/>
      <c r="PHW3298" s="372"/>
      <c r="PHX3298" s="372"/>
      <c r="PHY3298" s="372"/>
      <c r="PHZ3298" s="372"/>
      <c r="PIA3298" s="370"/>
      <c r="PIB3298" s="371"/>
      <c r="PIC3298" s="372"/>
      <c r="PID3298" s="371"/>
      <c r="PIE3298" s="473"/>
      <c r="PIF3298" s="371"/>
      <c r="PIG3298" s="372"/>
      <c r="PIH3298" s="372"/>
      <c r="PII3298" s="372"/>
      <c r="PIJ3298" s="372"/>
      <c r="PIK3298" s="370"/>
      <c r="PIL3298" s="371"/>
      <c r="PIM3298" s="372"/>
      <c r="PIN3298" s="371"/>
      <c r="PIO3298" s="473"/>
      <c r="PIP3298" s="371"/>
      <c r="PIQ3298" s="372"/>
      <c r="PIR3298" s="372"/>
      <c r="PIS3298" s="372"/>
      <c r="PIT3298" s="372"/>
      <c r="PIU3298" s="370"/>
      <c r="PIV3298" s="371"/>
      <c r="PIW3298" s="372"/>
      <c r="PIX3298" s="371"/>
      <c r="PIY3298" s="473"/>
      <c r="PIZ3298" s="371"/>
      <c r="PJA3298" s="372"/>
      <c r="PJB3298" s="372"/>
      <c r="PJC3298" s="372"/>
      <c r="PJD3298" s="372"/>
      <c r="PJE3298" s="370"/>
      <c r="PJF3298" s="371"/>
      <c r="PJG3298" s="372"/>
      <c r="PJH3298" s="371"/>
      <c r="PJI3298" s="473"/>
      <c r="PJJ3298" s="371"/>
      <c r="PJK3298" s="372"/>
      <c r="PJL3298" s="372"/>
      <c r="PJM3298" s="372"/>
      <c r="PJN3298" s="372"/>
      <c r="PJO3298" s="370"/>
      <c r="PJP3298" s="371"/>
      <c r="PJQ3298" s="372"/>
      <c r="PJR3298" s="371"/>
      <c r="PJS3298" s="473"/>
      <c r="PJT3298" s="371"/>
      <c r="PJU3298" s="372"/>
      <c r="PJV3298" s="372"/>
      <c r="PJW3298" s="372"/>
      <c r="PJX3298" s="372"/>
      <c r="PJY3298" s="370"/>
      <c r="PJZ3298" s="371"/>
      <c r="PKA3298" s="372"/>
      <c r="PKB3298" s="371"/>
      <c r="PKC3298" s="473"/>
      <c r="PKD3298" s="371"/>
      <c r="PKE3298" s="372"/>
      <c r="PKF3298" s="372"/>
      <c r="PKG3298" s="372"/>
      <c r="PKH3298" s="372"/>
      <c r="PKI3298" s="370"/>
      <c r="PKJ3298" s="371"/>
      <c r="PKK3298" s="372"/>
      <c r="PKL3298" s="371"/>
      <c r="PKM3298" s="473"/>
      <c r="PKN3298" s="371"/>
      <c r="PKO3298" s="372"/>
      <c r="PKP3298" s="372"/>
      <c r="PKQ3298" s="372"/>
      <c r="PKR3298" s="372"/>
      <c r="PKS3298" s="370"/>
      <c r="PKT3298" s="371"/>
      <c r="PKU3298" s="372"/>
      <c r="PKV3298" s="371"/>
      <c r="PKW3298" s="473"/>
      <c r="PKX3298" s="371"/>
      <c r="PKY3298" s="372"/>
      <c r="PKZ3298" s="372"/>
      <c r="PLA3298" s="372"/>
      <c r="PLB3298" s="372"/>
      <c r="PLC3298" s="370"/>
      <c r="PLD3298" s="371"/>
      <c r="PLE3298" s="372"/>
      <c r="PLF3298" s="371"/>
      <c r="PLG3298" s="473"/>
      <c r="PLH3298" s="371"/>
      <c r="PLI3298" s="372"/>
      <c r="PLJ3298" s="372"/>
      <c r="PLK3298" s="372"/>
      <c r="PLL3298" s="372"/>
      <c r="PLM3298" s="370"/>
      <c r="PLN3298" s="371"/>
      <c r="PLO3298" s="372"/>
      <c r="PLP3298" s="371"/>
      <c r="PLQ3298" s="473"/>
      <c r="PLR3298" s="371"/>
      <c r="PLS3298" s="372"/>
      <c r="PLT3298" s="372"/>
      <c r="PLU3298" s="372"/>
      <c r="PLV3298" s="372"/>
      <c r="PLW3298" s="370"/>
      <c r="PLX3298" s="371"/>
      <c r="PLY3298" s="372"/>
      <c r="PLZ3298" s="371"/>
      <c r="PMA3298" s="473"/>
      <c r="PMB3298" s="371"/>
      <c r="PMC3298" s="372"/>
      <c r="PMD3298" s="372"/>
      <c r="PME3298" s="372"/>
      <c r="PMF3298" s="372"/>
      <c r="PMG3298" s="370"/>
      <c r="PMH3298" s="371"/>
      <c r="PMI3298" s="372"/>
      <c r="PMJ3298" s="371"/>
      <c r="PMK3298" s="473"/>
      <c r="PML3298" s="371"/>
      <c r="PMM3298" s="372"/>
      <c r="PMN3298" s="372"/>
      <c r="PMO3298" s="372"/>
      <c r="PMP3298" s="372"/>
      <c r="PMQ3298" s="370"/>
      <c r="PMR3298" s="371"/>
      <c r="PMS3298" s="372"/>
      <c r="PMT3298" s="371"/>
      <c r="PMU3298" s="473"/>
      <c r="PMV3298" s="371"/>
      <c r="PMW3298" s="372"/>
      <c r="PMX3298" s="372"/>
      <c r="PMY3298" s="372"/>
      <c r="PMZ3298" s="372"/>
      <c r="PNA3298" s="370"/>
      <c r="PNB3298" s="371"/>
      <c r="PNC3298" s="372"/>
      <c r="PND3298" s="371"/>
      <c r="PNE3298" s="473"/>
      <c r="PNF3298" s="371"/>
      <c r="PNG3298" s="372"/>
      <c r="PNH3298" s="372"/>
      <c r="PNI3298" s="372"/>
      <c r="PNJ3298" s="372"/>
      <c r="PNK3298" s="370"/>
      <c r="PNL3298" s="371"/>
      <c r="PNM3298" s="372"/>
      <c r="PNN3298" s="371"/>
      <c r="PNO3298" s="473"/>
      <c r="PNP3298" s="371"/>
      <c r="PNQ3298" s="372"/>
      <c r="PNR3298" s="372"/>
      <c r="PNS3298" s="372"/>
      <c r="PNT3298" s="372"/>
      <c r="PNU3298" s="370"/>
      <c r="PNV3298" s="371"/>
      <c r="PNW3298" s="372"/>
      <c r="PNX3298" s="371"/>
      <c r="PNY3298" s="473"/>
      <c r="PNZ3298" s="371"/>
      <c r="POA3298" s="372"/>
      <c r="POB3298" s="372"/>
      <c r="POC3298" s="372"/>
      <c r="POD3298" s="372"/>
      <c r="POE3298" s="370"/>
      <c r="POF3298" s="371"/>
      <c r="POG3298" s="372"/>
      <c r="POH3298" s="371"/>
      <c r="POI3298" s="473"/>
      <c r="POJ3298" s="371"/>
      <c r="POK3298" s="372"/>
      <c r="POL3298" s="372"/>
      <c r="POM3298" s="372"/>
      <c r="PON3298" s="372"/>
      <c r="POO3298" s="370"/>
      <c r="POP3298" s="371"/>
      <c r="POQ3298" s="372"/>
      <c r="POR3298" s="371"/>
      <c r="POS3298" s="473"/>
      <c r="POT3298" s="371"/>
      <c r="POU3298" s="372"/>
      <c r="POV3298" s="372"/>
      <c r="POW3298" s="372"/>
      <c r="POX3298" s="372"/>
      <c r="POY3298" s="370"/>
      <c r="POZ3298" s="371"/>
      <c r="PPA3298" s="372"/>
      <c r="PPB3298" s="371"/>
      <c r="PPC3298" s="473"/>
      <c r="PPD3298" s="371"/>
      <c r="PPE3298" s="372"/>
      <c r="PPF3298" s="372"/>
      <c r="PPG3298" s="372"/>
      <c r="PPH3298" s="372"/>
      <c r="PPI3298" s="370"/>
      <c r="PPJ3298" s="371"/>
      <c r="PPK3298" s="372"/>
      <c r="PPL3298" s="371"/>
      <c r="PPM3298" s="473"/>
      <c r="PPN3298" s="371"/>
      <c r="PPO3298" s="372"/>
      <c r="PPP3298" s="372"/>
      <c r="PPQ3298" s="372"/>
      <c r="PPR3298" s="372"/>
      <c r="PPS3298" s="370"/>
      <c r="PPT3298" s="371"/>
      <c r="PPU3298" s="372"/>
      <c r="PPV3298" s="371"/>
      <c r="PPW3298" s="473"/>
      <c r="PPX3298" s="371"/>
      <c r="PPY3298" s="372"/>
      <c r="PPZ3298" s="372"/>
      <c r="PQA3298" s="372"/>
      <c r="PQB3298" s="372"/>
      <c r="PQC3298" s="370"/>
      <c r="PQD3298" s="371"/>
      <c r="PQE3298" s="372"/>
      <c r="PQF3298" s="371"/>
      <c r="PQG3298" s="473"/>
      <c r="PQH3298" s="371"/>
      <c r="PQI3298" s="372"/>
      <c r="PQJ3298" s="372"/>
      <c r="PQK3298" s="372"/>
      <c r="PQL3298" s="372"/>
      <c r="PQM3298" s="370"/>
      <c r="PQN3298" s="371"/>
      <c r="PQO3298" s="372"/>
      <c r="PQP3298" s="371"/>
      <c r="PQQ3298" s="473"/>
      <c r="PQR3298" s="371"/>
      <c r="PQS3298" s="372"/>
      <c r="PQT3298" s="372"/>
      <c r="PQU3298" s="372"/>
      <c r="PQV3298" s="372"/>
      <c r="PQW3298" s="370"/>
      <c r="PQX3298" s="371"/>
      <c r="PQY3298" s="372"/>
      <c r="PQZ3298" s="371"/>
      <c r="PRA3298" s="473"/>
      <c r="PRB3298" s="371"/>
      <c r="PRC3298" s="372"/>
      <c r="PRD3298" s="372"/>
      <c r="PRE3298" s="372"/>
      <c r="PRF3298" s="372"/>
      <c r="PRG3298" s="370"/>
      <c r="PRH3298" s="371"/>
      <c r="PRI3298" s="372"/>
      <c r="PRJ3298" s="371"/>
      <c r="PRK3298" s="473"/>
      <c r="PRL3298" s="371"/>
      <c r="PRM3298" s="372"/>
      <c r="PRN3298" s="372"/>
      <c r="PRO3298" s="372"/>
      <c r="PRP3298" s="372"/>
      <c r="PRQ3298" s="370"/>
      <c r="PRR3298" s="371"/>
      <c r="PRS3298" s="372"/>
      <c r="PRT3298" s="371"/>
      <c r="PRU3298" s="473"/>
      <c r="PRV3298" s="371"/>
      <c r="PRW3298" s="372"/>
      <c r="PRX3298" s="372"/>
      <c r="PRY3298" s="372"/>
      <c r="PRZ3298" s="372"/>
      <c r="PSA3298" s="370"/>
      <c r="PSB3298" s="371"/>
      <c r="PSC3298" s="372"/>
      <c r="PSD3298" s="371"/>
      <c r="PSE3298" s="473"/>
      <c r="PSF3298" s="371"/>
      <c r="PSG3298" s="372"/>
      <c r="PSH3298" s="372"/>
      <c r="PSI3298" s="372"/>
      <c r="PSJ3298" s="372"/>
      <c r="PSK3298" s="370"/>
      <c r="PSL3298" s="371"/>
      <c r="PSM3298" s="372"/>
      <c r="PSN3298" s="371"/>
      <c r="PSO3298" s="473"/>
      <c r="PSP3298" s="371"/>
      <c r="PSQ3298" s="372"/>
      <c r="PSR3298" s="372"/>
      <c r="PSS3298" s="372"/>
      <c r="PST3298" s="372"/>
      <c r="PSU3298" s="370"/>
      <c r="PSV3298" s="371"/>
      <c r="PSW3298" s="372"/>
      <c r="PSX3298" s="371"/>
      <c r="PSY3298" s="473"/>
      <c r="PSZ3298" s="371"/>
      <c r="PTA3298" s="372"/>
      <c r="PTB3298" s="372"/>
      <c r="PTC3298" s="372"/>
      <c r="PTD3298" s="372"/>
      <c r="PTE3298" s="370"/>
      <c r="PTF3298" s="371"/>
      <c r="PTG3298" s="372"/>
      <c r="PTH3298" s="371"/>
      <c r="PTI3298" s="473"/>
      <c r="PTJ3298" s="371"/>
      <c r="PTK3298" s="372"/>
      <c r="PTL3298" s="372"/>
      <c r="PTM3298" s="372"/>
      <c r="PTN3298" s="372"/>
      <c r="PTO3298" s="370"/>
      <c r="PTP3298" s="371"/>
      <c r="PTQ3298" s="372"/>
      <c r="PTR3298" s="371"/>
      <c r="PTS3298" s="473"/>
      <c r="PTT3298" s="371"/>
      <c r="PTU3298" s="372"/>
      <c r="PTV3298" s="372"/>
      <c r="PTW3298" s="372"/>
      <c r="PTX3298" s="372"/>
      <c r="PTY3298" s="370"/>
      <c r="PTZ3298" s="371"/>
      <c r="PUA3298" s="372"/>
      <c r="PUB3298" s="371"/>
      <c r="PUC3298" s="473"/>
      <c r="PUD3298" s="371"/>
      <c r="PUE3298" s="372"/>
      <c r="PUF3298" s="372"/>
      <c r="PUG3298" s="372"/>
      <c r="PUH3298" s="372"/>
      <c r="PUI3298" s="370"/>
      <c r="PUJ3298" s="371"/>
      <c r="PUK3298" s="372"/>
      <c r="PUL3298" s="371"/>
      <c r="PUM3298" s="473"/>
      <c r="PUN3298" s="371"/>
      <c r="PUO3298" s="372"/>
      <c r="PUP3298" s="372"/>
      <c r="PUQ3298" s="372"/>
      <c r="PUR3298" s="372"/>
      <c r="PUS3298" s="370"/>
      <c r="PUT3298" s="371"/>
      <c r="PUU3298" s="372"/>
      <c r="PUV3298" s="371"/>
      <c r="PUW3298" s="473"/>
      <c r="PUX3298" s="371"/>
      <c r="PUY3298" s="372"/>
      <c r="PUZ3298" s="372"/>
      <c r="PVA3298" s="372"/>
      <c r="PVB3298" s="372"/>
      <c r="PVC3298" s="370"/>
      <c r="PVD3298" s="371"/>
      <c r="PVE3298" s="372"/>
      <c r="PVF3298" s="371"/>
      <c r="PVG3298" s="473"/>
      <c r="PVH3298" s="371"/>
      <c r="PVI3298" s="372"/>
      <c r="PVJ3298" s="372"/>
      <c r="PVK3298" s="372"/>
      <c r="PVL3298" s="372"/>
      <c r="PVM3298" s="370"/>
      <c r="PVN3298" s="371"/>
      <c r="PVO3298" s="372"/>
      <c r="PVP3298" s="371"/>
      <c r="PVQ3298" s="473"/>
      <c r="PVR3298" s="371"/>
      <c r="PVS3298" s="372"/>
      <c r="PVT3298" s="372"/>
      <c r="PVU3298" s="372"/>
      <c r="PVV3298" s="372"/>
      <c r="PVW3298" s="370"/>
      <c r="PVX3298" s="371"/>
      <c r="PVY3298" s="372"/>
      <c r="PVZ3298" s="371"/>
      <c r="PWA3298" s="473"/>
      <c r="PWB3298" s="371"/>
      <c r="PWC3298" s="372"/>
      <c r="PWD3298" s="372"/>
      <c r="PWE3298" s="372"/>
      <c r="PWF3298" s="372"/>
      <c r="PWG3298" s="370"/>
      <c r="PWH3298" s="371"/>
      <c r="PWI3298" s="372"/>
      <c r="PWJ3298" s="371"/>
      <c r="PWK3298" s="473"/>
      <c r="PWL3298" s="371"/>
      <c r="PWM3298" s="372"/>
      <c r="PWN3298" s="372"/>
      <c r="PWO3298" s="372"/>
      <c r="PWP3298" s="372"/>
      <c r="PWQ3298" s="370"/>
      <c r="PWR3298" s="371"/>
      <c r="PWS3298" s="372"/>
      <c r="PWT3298" s="371"/>
      <c r="PWU3298" s="473"/>
      <c r="PWV3298" s="371"/>
      <c r="PWW3298" s="372"/>
      <c r="PWX3298" s="372"/>
      <c r="PWY3298" s="372"/>
      <c r="PWZ3298" s="372"/>
      <c r="PXA3298" s="370"/>
      <c r="PXB3298" s="371"/>
      <c r="PXC3298" s="372"/>
      <c r="PXD3298" s="371"/>
      <c r="PXE3298" s="473"/>
      <c r="PXF3298" s="371"/>
      <c r="PXG3298" s="372"/>
      <c r="PXH3298" s="372"/>
      <c r="PXI3298" s="372"/>
      <c r="PXJ3298" s="372"/>
      <c r="PXK3298" s="370"/>
      <c r="PXL3298" s="371"/>
      <c r="PXM3298" s="372"/>
      <c r="PXN3298" s="371"/>
      <c r="PXO3298" s="473"/>
      <c r="PXP3298" s="371"/>
      <c r="PXQ3298" s="372"/>
      <c r="PXR3298" s="372"/>
      <c r="PXS3298" s="372"/>
      <c r="PXT3298" s="372"/>
      <c r="PXU3298" s="370"/>
      <c r="PXV3298" s="371"/>
      <c r="PXW3298" s="372"/>
      <c r="PXX3298" s="371"/>
      <c r="PXY3298" s="473"/>
      <c r="PXZ3298" s="371"/>
      <c r="PYA3298" s="372"/>
      <c r="PYB3298" s="372"/>
      <c r="PYC3298" s="372"/>
      <c r="PYD3298" s="372"/>
      <c r="PYE3298" s="370"/>
      <c r="PYF3298" s="371"/>
      <c r="PYG3298" s="372"/>
      <c r="PYH3298" s="371"/>
      <c r="PYI3298" s="473"/>
      <c r="PYJ3298" s="371"/>
      <c r="PYK3298" s="372"/>
      <c r="PYL3298" s="372"/>
      <c r="PYM3298" s="372"/>
      <c r="PYN3298" s="372"/>
      <c r="PYO3298" s="370"/>
      <c r="PYP3298" s="371"/>
      <c r="PYQ3298" s="372"/>
      <c r="PYR3298" s="371"/>
      <c r="PYS3298" s="473"/>
      <c r="PYT3298" s="371"/>
      <c r="PYU3298" s="372"/>
      <c r="PYV3298" s="372"/>
      <c r="PYW3298" s="372"/>
      <c r="PYX3298" s="372"/>
      <c r="PYY3298" s="370"/>
      <c r="PYZ3298" s="371"/>
      <c r="PZA3298" s="372"/>
      <c r="PZB3298" s="371"/>
      <c r="PZC3298" s="473"/>
      <c r="PZD3298" s="371"/>
      <c r="PZE3298" s="372"/>
      <c r="PZF3298" s="372"/>
      <c r="PZG3298" s="372"/>
      <c r="PZH3298" s="372"/>
      <c r="PZI3298" s="370"/>
      <c r="PZJ3298" s="371"/>
      <c r="PZK3298" s="372"/>
      <c r="PZL3298" s="371"/>
      <c r="PZM3298" s="473"/>
      <c r="PZN3298" s="371"/>
      <c r="PZO3298" s="372"/>
      <c r="PZP3298" s="372"/>
      <c r="PZQ3298" s="372"/>
      <c r="PZR3298" s="372"/>
      <c r="PZS3298" s="370"/>
      <c r="PZT3298" s="371"/>
      <c r="PZU3298" s="372"/>
      <c r="PZV3298" s="371"/>
      <c r="PZW3298" s="473"/>
      <c r="PZX3298" s="371"/>
      <c r="PZY3298" s="372"/>
      <c r="PZZ3298" s="372"/>
      <c r="QAA3298" s="372"/>
      <c r="QAB3298" s="372"/>
      <c r="QAC3298" s="370"/>
      <c r="QAD3298" s="371"/>
      <c r="QAE3298" s="372"/>
      <c r="QAF3298" s="371"/>
      <c r="QAG3298" s="473"/>
      <c r="QAH3298" s="371"/>
      <c r="QAI3298" s="372"/>
      <c r="QAJ3298" s="372"/>
      <c r="QAK3298" s="372"/>
      <c r="QAL3298" s="372"/>
      <c r="QAM3298" s="370"/>
      <c r="QAN3298" s="371"/>
      <c r="QAO3298" s="372"/>
      <c r="QAP3298" s="371"/>
      <c r="QAQ3298" s="473"/>
      <c r="QAR3298" s="371"/>
      <c r="QAS3298" s="372"/>
      <c r="QAT3298" s="372"/>
      <c r="QAU3298" s="372"/>
      <c r="QAV3298" s="372"/>
      <c r="QAW3298" s="370"/>
      <c r="QAX3298" s="371"/>
      <c r="QAY3298" s="372"/>
      <c r="QAZ3298" s="371"/>
      <c r="QBA3298" s="473"/>
      <c r="QBB3298" s="371"/>
      <c r="QBC3298" s="372"/>
      <c r="QBD3298" s="372"/>
      <c r="QBE3298" s="372"/>
      <c r="QBF3298" s="372"/>
      <c r="QBG3298" s="370"/>
      <c r="QBH3298" s="371"/>
      <c r="QBI3298" s="372"/>
      <c r="QBJ3298" s="371"/>
      <c r="QBK3298" s="473"/>
      <c r="QBL3298" s="371"/>
      <c r="QBM3298" s="372"/>
      <c r="QBN3298" s="372"/>
      <c r="QBO3298" s="372"/>
      <c r="QBP3298" s="372"/>
      <c r="QBQ3298" s="370"/>
      <c r="QBR3298" s="371"/>
      <c r="QBS3298" s="372"/>
      <c r="QBT3298" s="371"/>
      <c r="QBU3298" s="473"/>
      <c r="QBV3298" s="371"/>
      <c r="QBW3298" s="372"/>
      <c r="QBX3298" s="372"/>
      <c r="QBY3298" s="372"/>
      <c r="QBZ3298" s="372"/>
      <c r="QCA3298" s="370"/>
      <c r="QCB3298" s="371"/>
      <c r="QCC3298" s="372"/>
      <c r="QCD3298" s="371"/>
      <c r="QCE3298" s="473"/>
      <c r="QCF3298" s="371"/>
      <c r="QCG3298" s="372"/>
      <c r="QCH3298" s="372"/>
      <c r="QCI3298" s="372"/>
      <c r="QCJ3298" s="372"/>
      <c r="QCK3298" s="370"/>
      <c r="QCL3298" s="371"/>
      <c r="QCM3298" s="372"/>
      <c r="QCN3298" s="371"/>
      <c r="QCO3298" s="473"/>
      <c r="QCP3298" s="371"/>
      <c r="QCQ3298" s="372"/>
      <c r="QCR3298" s="372"/>
      <c r="QCS3298" s="372"/>
      <c r="QCT3298" s="372"/>
      <c r="QCU3298" s="370"/>
      <c r="QCV3298" s="371"/>
      <c r="QCW3298" s="372"/>
      <c r="QCX3298" s="371"/>
      <c r="QCY3298" s="473"/>
      <c r="QCZ3298" s="371"/>
      <c r="QDA3298" s="372"/>
      <c r="QDB3298" s="372"/>
      <c r="QDC3298" s="372"/>
      <c r="QDD3298" s="372"/>
      <c r="QDE3298" s="370"/>
      <c r="QDF3298" s="371"/>
      <c r="QDG3298" s="372"/>
      <c r="QDH3298" s="371"/>
      <c r="QDI3298" s="473"/>
      <c r="QDJ3298" s="371"/>
      <c r="QDK3298" s="372"/>
      <c r="QDL3298" s="372"/>
      <c r="QDM3298" s="372"/>
      <c r="QDN3298" s="372"/>
      <c r="QDO3298" s="370"/>
      <c r="QDP3298" s="371"/>
      <c r="QDQ3298" s="372"/>
      <c r="QDR3298" s="371"/>
      <c r="QDS3298" s="473"/>
      <c r="QDT3298" s="371"/>
      <c r="QDU3298" s="372"/>
      <c r="QDV3298" s="372"/>
      <c r="QDW3298" s="372"/>
      <c r="QDX3298" s="372"/>
      <c r="QDY3298" s="370"/>
      <c r="QDZ3298" s="371"/>
      <c r="QEA3298" s="372"/>
      <c r="QEB3298" s="371"/>
      <c r="QEC3298" s="473"/>
      <c r="QED3298" s="371"/>
      <c r="QEE3298" s="372"/>
      <c r="QEF3298" s="372"/>
      <c r="QEG3298" s="372"/>
      <c r="QEH3298" s="372"/>
      <c r="QEI3298" s="370"/>
      <c r="QEJ3298" s="371"/>
      <c r="QEK3298" s="372"/>
      <c r="QEL3298" s="371"/>
      <c r="QEM3298" s="473"/>
      <c r="QEN3298" s="371"/>
      <c r="QEO3298" s="372"/>
      <c r="QEP3298" s="372"/>
      <c r="QEQ3298" s="372"/>
      <c r="QER3298" s="372"/>
      <c r="QES3298" s="370"/>
      <c r="QET3298" s="371"/>
      <c r="QEU3298" s="372"/>
      <c r="QEV3298" s="371"/>
      <c r="QEW3298" s="473"/>
      <c r="QEX3298" s="371"/>
      <c r="QEY3298" s="372"/>
      <c r="QEZ3298" s="372"/>
      <c r="QFA3298" s="372"/>
      <c r="QFB3298" s="372"/>
      <c r="QFC3298" s="370"/>
      <c r="QFD3298" s="371"/>
      <c r="QFE3298" s="372"/>
      <c r="QFF3298" s="371"/>
      <c r="QFG3298" s="473"/>
      <c r="QFH3298" s="371"/>
      <c r="QFI3298" s="372"/>
      <c r="QFJ3298" s="372"/>
      <c r="QFK3298" s="372"/>
      <c r="QFL3298" s="372"/>
      <c r="QFM3298" s="370"/>
      <c r="QFN3298" s="371"/>
      <c r="QFO3298" s="372"/>
      <c r="QFP3298" s="371"/>
      <c r="QFQ3298" s="473"/>
      <c r="QFR3298" s="371"/>
      <c r="QFS3298" s="372"/>
      <c r="QFT3298" s="372"/>
      <c r="QFU3298" s="372"/>
      <c r="QFV3298" s="372"/>
      <c r="QFW3298" s="370"/>
      <c r="QFX3298" s="371"/>
      <c r="QFY3298" s="372"/>
      <c r="QFZ3298" s="371"/>
      <c r="QGA3298" s="473"/>
      <c r="QGB3298" s="371"/>
      <c r="QGC3298" s="372"/>
      <c r="QGD3298" s="372"/>
      <c r="QGE3298" s="372"/>
      <c r="QGF3298" s="372"/>
      <c r="QGG3298" s="370"/>
      <c r="QGH3298" s="371"/>
      <c r="QGI3298" s="372"/>
      <c r="QGJ3298" s="371"/>
      <c r="QGK3298" s="473"/>
      <c r="QGL3298" s="371"/>
      <c r="QGM3298" s="372"/>
      <c r="QGN3298" s="372"/>
      <c r="QGO3298" s="372"/>
      <c r="QGP3298" s="372"/>
      <c r="QGQ3298" s="370"/>
      <c r="QGR3298" s="371"/>
      <c r="QGS3298" s="372"/>
      <c r="QGT3298" s="371"/>
      <c r="QGU3298" s="473"/>
      <c r="QGV3298" s="371"/>
      <c r="QGW3298" s="372"/>
      <c r="QGX3298" s="372"/>
      <c r="QGY3298" s="372"/>
      <c r="QGZ3298" s="372"/>
      <c r="QHA3298" s="370"/>
      <c r="QHB3298" s="371"/>
      <c r="QHC3298" s="372"/>
      <c r="QHD3298" s="371"/>
      <c r="QHE3298" s="473"/>
      <c r="QHF3298" s="371"/>
      <c r="QHG3298" s="372"/>
      <c r="QHH3298" s="372"/>
      <c r="QHI3298" s="372"/>
      <c r="QHJ3298" s="372"/>
      <c r="QHK3298" s="370"/>
      <c r="QHL3298" s="371"/>
      <c r="QHM3298" s="372"/>
      <c r="QHN3298" s="371"/>
      <c r="QHO3298" s="473"/>
      <c r="QHP3298" s="371"/>
      <c r="QHQ3298" s="372"/>
      <c r="QHR3298" s="372"/>
      <c r="QHS3298" s="372"/>
      <c r="QHT3298" s="372"/>
      <c r="QHU3298" s="370"/>
      <c r="QHV3298" s="371"/>
      <c r="QHW3298" s="372"/>
      <c r="QHX3298" s="371"/>
      <c r="QHY3298" s="473"/>
      <c r="QHZ3298" s="371"/>
      <c r="QIA3298" s="372"/>
      <c r="QIB3298" s="372"/>
      <c r="QIC3298" s="372"/>
      <c r="QID3298" s="372"/>
      <c r="QIE3298" s="370"/>
      <c r="QIF3298" s="371"/>
      <c r="QIG3298" s="372"/>
      <c r="QIH3298" s="371"/>
      <c r="QII3298" s="473"/>
      <c r="QIJ3298" s="371"/>
      <c r="QIK3298" s="372"/>
      <c r="QIL3298" s="372"/>
      <c r="QIM3298" s="372"/>
      <c r="QIN3298" s="372"/>
      <c r="QIO3298" s="370"/>
      <c r="QIP3298" s="371"/>
      <c r="QIQ3298" s="372"/>
      <c r="QIR3298" s="371"/>
      <c r="QIS3298" s="473"/>
      <c r="QIT3298" s="371"/>
      <c r="QIU3298" s="372"/>
      <c r="QIV3298" s="372"/>
      <c r="QIW3298" s="372"/>
      <c r="QIX3298" s="372"/>
      <c r="QIY3298" s="370"/>
      <c r="QIZ3298" s="371"/>
      <c r="QJA3298" s="372"/>
      <c r="QJB3298" s="371"/>
      <c r="QJC3298" s="473"/>
      <c r="QJD3298" s="371"/>
      <c r="QJE3298" s="372"/>
      <c r="QJF3298" s="372"/>
      <c r="QJG3298" s="372"/>
      <c r="QJH3298" s="372"/>
      <c r="QJI3298" s="370"/>
      <c r="QJJ3298" s="371"/>
      <c r="QJK3298" s="372"/>
      <c r="QJL3298" s="371"/>
      <c r="QJM3298" s="473"/>
      <c r="QJN3298" s="371"/>
      <c r="QJO3298" s="372"/>
      <c r="QJP3298" s="372"/>
      <c r="QJQ3298" s="372"/>
      <c r="QJR3298" s="372"/>
      <c r="QJS3298" s="370"/>
      <c r="QJT3298" s="371"/>
      <c r="QJU3298" s="372"/>
      <c r="QJV3298" s="371"/>
      <c r="QJW3298" s="473"/>
      <c r="QJX3298" s="371"/>
      <c r="QJY3298" s="372"/>
      <c r="QJZ3298" s="372"/>
      <c r="QKA3298" s="372"/>
      <c r="QKB3298" s="372"/>
      <c r="QKC3298" s="370"/>
      <c r="QKD3298" s="371"/>
      <c r="QKE3298" s="372"/>
      <c r="QKF3298" s="371"/>
      <c r="QKG3298" s="473"/>
      <c r="QKH3298" s="371"/>
      <c r="QKI3298" s="372"/>
      <c r="QKJ3298" s="372"/>
      <c r="QKK3298" s="372"/>
      <c r="QKL3298" s="372"/>
      <c r="QKM3298" s="370"/>
      <c r="QKN3298" s="371"/>
      <c r="QKO3298" s="372"/>
      <c r="QKP3298" s="371"/>
      <c r="QKQ3298" s="473"/>
      <c r="QKR3298" s="371"/>
      <c r="QKS3298" s="372"/>
      <c r="QKT3298" s="372"/>
      <c r="QKU3298" s="372"/>
      <c r="QKV3298" s="372"/>
      <c r="QKW3298" s="370"/>
      <c r="QKX3298" s="371"/>
      <c r="QKY3298" s="372"/>
      <c r="QKZ3298" s="371"/>
      <c r="QLA3298" s="473"/>
      <c r="QLB3298" s="371"/>
      <c r="QLC3298" s="372"/>
      <c r="QLD3298" s="372"/>
      <c r="QLE3298" s="372"/>
      <c r="QLF3298" s="372"/>
      <c r="QLG3298" s="370"/>
      <c r="QLH3298" s="371"/>
      <c r="QLI3298" s="372"/>
      <c r="QLJ3298" s="371"/>
      <c r="QLK3298" s="473"/>
      <c r="QLL3298" s="371"/>
      <c r="QLM3298" s="372"/>
      <c r="QLN3298" s="372"/>
      <c r="QLO3298" s="372"/>
      <c r="QLP3298" s="372"/>
      <c r="QLQ3298" s="370"/>
      <c r="QLR3298" s="371"/>
      <c r="QLS3298" s="372"/>
      <c r="QLT3298" s="371"/>
      <c r="QLU3298" s="473"/>
      <c r="QLV3298" s="371"/>
      <c r="QLW3298" s="372"/>
      <c r="QLX3298" s="372"/>
      <c r="QLY3298" s="372"/>
      <c r="QLZ3298" s="372"/>
      <c r="QMA3298" s="370"/>
      <c r="QMB3298" s="371"/>
      <c r="QMC3298" s="372"/>
      <c r="QMD3298" s="371"/>
      <c r="QME3298" s="473"/>
      <c r="QMF3298" s="371"/>
      <c r="QMG3298" s="372"/>
      <c r="QMH3298" s="372"/>
      <c r="QMI3298" s="372"/>
      <c r="QMJ3298" s="372"/>
      <c r="QMK3298" s="370"/>
      <c r="QML3298" s="371"/>
      <c r="QMM3298" s="372"/>
      <c r="QMN3298" s="371"/>
      <c r="QMO3298" s="473"/>
      <c r="QMP3298" s="371"/>
      <c r="QMQ3298" s="372"/>
      <c r="QMR3298" s="372"/>
      <c r="QMS3298" s="372"/>
      <c r="QMT3298" s="372"/>
      <c r="QMU3298" s="370"/>
      <c r="QMV3298" s="371"/>
      <c r="QMW3298" s="372"/>
      <c r="QMX3298" s="371"/>
      <c r="QMY3298" s="473"/>
      <c r="QMZ3298" s="371"/>
      <c r="QNA3298" s="372"/>
      <c r="QNB3298" s="372"/>
      <c r="QNC3298" s="372"/>
      <c r="QND3298" s="372"/>
      <c r="QNE3298" s="370"/>
      <c r="QNF3298" s="371"/>
      <c r="QNG3298" s="372"/>
      <c r="QNH3298" s="371"/>
      <c r="QNI3298" s="473"/>
      <c r="QNJ3298" s="371"/>
      <c r="QNK3298" s="372"/>
      <c r="QNL3298" s="372"/>
      <c r="QNM3298" s="372"/>
      <c r="QNN3298" s="372"/>
      <c r="QNO3298" s="370"/>
      <c r="QNP3298" s="371"/>
      <c r="QNQ3298" s="372"/>
      <c r="QNR3298" s="371"/>
      <c r="QNS3298" s="473"/>
      <c r="QNT3298" s="371"/>
      <c r="QNU3298" s="372"/>
      <c r="QNV3298" s="372"/>
      <c r="QNW3298" s="372"/>
      <c r="QNX3298" s="372"/>
      <c r="QNY3298" s="370"/>
      <c r="QNZ3298" s="371"/>
      <c r="QOA3298" s="372"/>
      <c r="QOB3298" s="371"/>
      <c r="QOC3298" s="473"/>
      <c r="QOD3298" s="371"/>
      <c r="QOE3298" s="372"/>
      <c r="QOF3298" s="372"/>
      <c r="QOG3298" s="372"/>
      <c r="QOH3298" s="372"/>
      <c r="QOI3298" s="370"/>
      <c r="QOJ3298" s="371"/>
      <c r="QOK3298" s="372"/>
      <c r="QOL3298" s="371"/>
      <c r="QOM3298" s="473"/>
      <c r="QON3298" s="371"/>
      <c r="QOO3298" s="372"/>
      <c r="QOP3298" s="372"/>
      <c r="QOQ3298" s="372"/>
      <c r="QOR3298" s="372"/>
      <c r="QOS3298" s="370"/>
      <c r="QOT3298" s="371"/>
      <c r="QOU3298" s="372"/>
      <c r="QOV3298" s="371"/>
      <c r="QOW3298" s="473"/>
      <c r="QOX3298" s="371"/>
      <c r="QOY3298" s="372"/>
      <c r="QOZ3298" s="372"/>
      <c r="QPA3298" s="372"/>
      <c r="QPB3298" s="372"/>
      <c r="QPC3298" s="370"/>
      <c r="QPD3298" s="371"/>
      <c r="QPE3298" s="372"/>
      <c r="QPF3298" s="371"/>
      <c r="QPG3298" s="473"/>
      <c r="QPH3298" s="371"/>
      <c r="QPI3298" s="372"/>
      <c r="QPJ3298" s="372"/>
      <c r="QPK3298" s="372"/>
      <c r="QPL3298" s="372"/>
      <c r="QPM3298" s="370"/>
      <c r="QPN3298" s="371"/>
      <c r="QPO3298" s="372"/>
      <c r="QPP3298" s="371"/>
      <c r="QPQ3298" s="473"/>
      <c r="QPR3298" s="371"/>
      <c r="QPS3298" s="372"/>
      <c r="QPT3298" s="372"/>
      <c r="QPU3298" s="372"/>
      <c r="QPV3298" s="372"/>
      <c r="QPW3298" s="370"/>
      <c r="QPX3298" s="371"/>
      <c r="QPY3298" s="372"/>
      <c r="QPZ3298" s="371"/>
      <c r="QQA3298" s="473"/>
      <c r="QQB3298" s="371"/>
      <c r="QQC3298" s="372"/>
      <c r="QQD3298" s="372"/>
      <c r="QQE3298" s="372"/>
      <c r="QQF3298" s="372"/>
      <c r="QQG3298" s="370"/>
      <c r="QQH3298" s="371"/>
      <c r="QQI3298" s="372"/>
      <c r="QQJ3298" s="371"/>
      <c r="QQK3298" s="473"/>
      <c r="QQL3298" s="371"/>
      <c r="QQM3298" s="372"/>
      <c r="QQN3298" s="372"/>
      <c r="QQO3298" s="372"/>
      <c r="QQP3298" s="372"/>
      <c r="QQQ3298" s="370"/>
      <c r="QQR3298" s="371"/>
      <c r="QQS3298" s="372"/>
      <c r="QQT3298" s="371"/>
      <c r="QQU3298" s="473"/>
      <c r="QQV3298" s="371"/>
      <c r="QQW3298" s="372"/>
      <c r="QQX3298" s="372"/>
      <c r="QQY3298" s="372"/>
      <c r="QQZ3298" s="372"/>
      <c r="QRA3298" s="370"/>
      <c r="QRB3298" s="371"/>
      <c r="QRC3298" s="372"/>
      <c r="QRD3298" s="371"/>
      <c r="QRE3298" s="473"/>
      <c r="QRF3298" s="371"/>
      <c r="QRG3298" s="372"/>
      <c r="QRH3298" s="372"/>
      <c r="QRI3298" s="372"/>
      <c r="QRJ3298" s="372"/>
      <c r="QRK3298" s="370"/>
      <c r="QRL3298" s="371"/>
      <c r="QRM3298" s="372"/>
      <c r="QRN3298" s="371"/>
      <c r="QRO3298" s="473"/>
      <c r="QRP3298" s="371"/>
      <c r="QRQ3298" s="372"/>
      <c r="QRR3298" s="372"/>
      <c r="QRS3298" s="372"/>
      <c r="QRT3298" s="372"/>
      <c r="QRU3298" s="370"/>
      <c r="QRV3298" s="371"/>
      <c r="QRW3298" s="372"/>
      <c r="QRX3298" s="371"/>
      <c r="QRY3298" s="473"/>
      <c r="QRZ3298" s="371"/>
      <c r="QSA3298" s="372"/>
      <c r="QSB3298" s="372"/>
      <c r="QSC3298" s="372"/>
      <c r="QSD3298" s="372"/>
      <c r="QSE3298" s="370"/>
      <c r="QSF3298" s="371"/>
      <c r="QSG3298" s="372"/>
      <c r="QSH3298" s="371"/>
      <c r="QSI3298" s="473"/>
      <c r="QSJ3298" s="371"/>
      <c r="QSK3298" s="372"/>
      <c r="QSL3298" s="372"/>
      <c r="QSM3298" s="372"/>
      <c r="QSN3298" s="372"/>
      <c r="QSO3298" s="370"/>
      <c r="QSP3298" s="371"/>
      <c r="QSQ3298" s="372"/>
      <c r="QSR3298" s="371"/>
      <c r="QSS3298" s="473"/>
      <c r="QST3298" s="371"/>
      <c r="QSU3298" s="372"/>
      <c r="QSV3298" s="372"/>
      <c r="QSW3298" s="372"/>
      <c r="QSX3298" s="372"/>
      <c r="QSY3298" s="370"/>
      <c r="QSZ3298" s="371"/>
      <c r="QTA3298" s="372"/>
      <c r="QTB3298" s="371"/>
      <c r="QTC3298" s="473"/>
      <c r="QTD3298" s="371"/>
      <c r="QTE3298" s="372"/>
      <c r="QTF3298" s="372"/>
      <c r="QTG3298" s="372"/>
      <c r="QTH3298" s="372"/>
      <c r="QTI3298" s="370"/>
      <c r="QTJ3298" s="371"/>
      <c r="QTK3298" s="372"/>
      <c r="QTL3298" s="371"/>
      <c r="QTM3298" s="473"/>
      <c r="QTN3298" s="371"/>
      <c r="QTO3298" s="372"/>
      <c r="QTP3298" s="372"/>
      <c r="QTQ3298" s="372"/>
      <c r="QTR3298" s="372"/>
      <c r="QTS3298" s="370"/>
      <c r="QTT3298" s="371"/>
      <c r="QTU3298" s="372"/>
      <c r="QTV3298" s="371"/>
      <c r="QTW3298" s="473"/>
      <c r="QTX3298" s="371"/>
      <c r="QTY3298" s="372"/>
      <c r="QTZ3298" s="372"/>
      <c r="QUA3298" s="372"/>
      <c r="QUB3298" s="372"/>
      <c r="QUC3298" s="370"/>
      <c r="QUD3298" s="371"/>
      <c r="QUE3298" s="372"/>
      <c r="QUF3298" s="371"/>
      <c r="QUG3298" s="473"/>
      <c r="QUH3298" s="371"/>
      <c r="QUI3298" s="372"/>
      <c r="QUJ3298" s="372"/>
      <c r="QUK3298" s="372"/>
      <c r="QUL3298" s="372"/>
      <c r="QUM3298" s="370"/>
      <c r="QUN3298" s="371"/>
      <c r="QUO3298" s="372"/>
      <c r="QUP3298" s="371"/>
      <c r="QUQ3298" s="473"/>
      <c r="QUR3298" s="371"/>
      <c r="QUS3298" s="372"/>
      <c r="QUT3298" s="372"/>
      <c r="QUU3298" s="372"/>
      <c r="QUV3298" s="372"/>
      <c r="QUW3298" s="370"/>
      <c r="QUX3298" s="371"/>
      <c r="QUY3298" s="372"/>
      <c r="QUZ3298" s="371"/>
      <c r="QVA3298" s="473"/>
      <c r="QVB3298" s="371"/>
      <c r="QVC3298" s="372"/>
      <c r="QVD3298" s="372"/>
      <c r="QVE3298" s="372"/>
      <c r="QVF3298" s="372"/>
      <c r="QVG3298" s="370"/>
      <c r="QVH3298" s="371"/>
      <c r="QVI3298" s="372"/>
      <c r="QVJ3298" s="371"/>
      <c r="QVK3298" s="473"/>
      <c r="QVL3298" s="371"/>
      <c r="QVM3298" s="372"/>
      <c r="QVN3298" s="372"/>
      <c r="QVO3298" s="372"/>
      <c r="QVP3298" s="372"/>
      <c r="QVQ3298" s="370"/>
      <c r="QVR3298" s="371"/>
      <c r="QVS3298" s="372"/>
      <c r="QVT3298" s="371"/>
      <c r="QVU3298" s="473"/>
      <c r="QVV3298" s="371"/>
      <c r="QVW3298" s="372"/>
      <c r="QVX3298" s="372"/>
      <c r="QVY3298" s="372"/>
      <c r="QVZ3298" s="372"/>
      <c r="QWA3298" s="370"/>
      <c r="QWB3298" s="371"/>
      <c r="QWC3298" s="372"/>
      <c r="QWD3298" s="371"/>
      <c r="QWE3298" s="473"/>
      <c r="QWF3298" s="371"/>
      <c r="QWG3298" s="372"/>
      <c r="QWH3298" s="372"/>
      <c r="QWI3298" s="372"/>
      <c r="QWJ3298" s="372"/>
      <c r="QWK3298" s="370"/>
      <c r="QWL3298" s="371"/>
      <c r="QWM3298" s="372"/>
      <c r="QWN3298" s="371"/>
      <c r="QWO3298" s="473"/>
      <c r="QWP3298" s="371"/>
      <c r="QWQ3298" s="372"/>
      <c r="QWR3298" s="372"/>
      <c r="QWS3298" s="372"/>
      <c r="QWT3298" s="372"/>
      <c r="QWU3298" s="370"/>
      <c r="QWV3298" s="371"/>
      <c r="QWW3298" s="372"/>
      <c r="QWX3298" s="371"/>
      <c r="QWY3298" s="473"/>
      <c r="QWZ3298" s="371"/>
      <c r="QXA3298" s="372"/>
      <c r="QXB3298" s="372"/>
      <c r="QXC3298" s="372"/>
      <c r="QXD3298" s="372"/>
      <c r="QXE3298" s="370"/>
      <c r="QXF3298" s="371"/>
      <c r="QXG3298" s="372"/>
      <c r="QXH3298" s="371"/>
      <c r="QXI3298" s="473"/>
      <c r="QXJ3298" s="371"/>
      <c r="QXK3298" s="372"/>
      <c r="QXL3298" s="372"/>
      <c r="QXM3298" s="372"/>
      <c r="QXN3298" s="372"/>
      <c r="QXO3298" s="370"/>
      <c r="QXP3298" s="371"/>
      <c r="QXQ3298" s="372"/>
      <c r="QXR3298" s="371"/>
      <c r="QXS3298" s="473"/>
      <c r="QXT3298" s="371"/>
      <c r="QXU3298" s="372"/>
      <c r="QXV3298" s="372"/>
      <c r="QXW3298" s="372"/>
      <c r="QXX3298" s="372"/>
      <c r="QXY3298" s="370"/>
      <c r="QXZ3298" s="371"/>
      <c r="QYA3298" s="372"/>
      <c r="QYB3298" s="371"/>
      <c r="QYC3298" s="473"/>
      <c r="QYD3298" s="371"/>
      <c r="QYE3298" s="372"/>
      <c r="QYF3298" s="372"/>
      <c r="QYG3298" s="372"/>
      <c r="QYH3298" s="372"/>
      <c r="QYI3298" s="370"/>
      <c r="QYJ3298" s="371"/>
      <c r="QYK3298" s="372"/>
      <c r="QYL3298" s="371"/>
      <c r="QYM3298" s="473"/>
      <c r="QYN3298" s="371"/>
      <c r="QYO3298" s="372"/>
      <c r="QYP3298" s="372"/>
      <c r="QYQ3298" s="372"/>
      <c r="QYR3298" s="372"/>
      <c r="QYS3298" s="370"/>
      <c r="QYT3298" s="371"/>
      <c r="QYU3298" s="372"/>
      <c r="QYV3298" s="371"/>
      <c r="QYW3298" s="473"/>
      <c r="QYX3298" s="371"/>
      <c r="QYY3298" s="372"/>
      <c r="QYZ3298" s="372"/>
      <c r="QZA3298" s="372"/>
      <c r="QZB3298" s="372"/>
      <c r="QZC3298" s="370"/>
      <c r="QZD3298" s="371"/>
      <c r="QZE3298" s="372"/>
      <c r="QZF3298" s="371"/>
      <c r="QZG3298" s="473"/>
      <c r="QZH3298" s="371"/>
      <c r="QZI3298" s="372"/>
      <c r="QZJ3298" s="372"/>
      <c r="QZK3298" s="372"/>
      <c r="QZL3298" s="372"/>
      <c r="QZM3298" s="370"/>
      <c r="QZN3298" s="371"/>
      <c r="QZO3298" s="372"/>
      <c r="QZP3298" s="371"/>
      <c r="QZQ3298" s="473"/>
      <c r="QZR3298" s="371"/>
      <c r="QZS3298" s="372"/>
      <c r="QZT3298" s="372"/>
      <c r="QZU3298" s="372"/>
      <c r="QZV3298" s="372"/>
      <c r="QZW3298" s="370"/>
      <c r="QZX3298" s="371"/>
      <c r="QZY3298" s="372"/>
      <c r="QZZ3298" s="371"/>
      <c r="RAA3298" s="473"/>
      <c r="RAB3298" s="371"/>
      <c r="RAC3298" s="372"/>
      <c r="RAD3298" s="372"/>
      <c r="RAE3298" s="372"/>
      <c r="RAF3298" s="372"/>
      <c r="RAG3298" s="370"/>
      <c r="RAH3298" s="371"/>
      <c r="RAI3298" s="372"/>
      <c r="RAJ3298" s="371"/>
      <c r="RAK3298" s="473"/>
      <c r="RAL3298" s="371"/>
      <c r="RAM3298" s="372"/>
      <c r="RAN3298" s="372"/>
      <c r="RAO3298" s="372"/>
      <c r="RAP3298" s="372"/>
      <c r="RAQ3298" s="370"/>
      <c r="RAR3298" s="371"/>
      <c r="RAS3298" s="372"/>
      <c r="RAT3298" s="371"/>
      <c r="RAU3298" s="473"/>
      <c r="RAV3298" s="371"/>
      <c r="RAW3298" s="372"/>
      <c r="RAX3298" s="372"/>
      <c r="RAY3298" s="372"/>
      <c r="RAZ3298" s="372"/>
      <c r="RBA3298" s="370"/>
      <c r="RBB3298" s="371"/>
      <c r="RBC3298" s="372"/>
      <c r="RBD3298" s="371"/>
      <c r="RBE3298" s="473"/>
      <c r="RBF3298" s="371"/>
      <c r="RBG3298" s="372"/>
      <c r="RBH3298" s="372"/>
      <c r="RBI3298" s="372"/>
      <c r="RBJ3298" s="372"/>
      <c r="RBK3298" s="370"/>
      <c r="RBL3298" s="371"/>
      <c r="RBM3298" s="372"/>
      <c r="RBN3298" s="371"/>
      <c r="RBO3298" s="473"/>
      <c r="RBP3298" s="371"/>
      <c r="RBQ3298" s="372"/>
      <c r="RBR3298" s="372"/>
      <c r="RBS3298" s="372"/>
      <c r="RBT3298" s="372"/>
      <c r="RBU3298" s="370"/>
      <c r="RBV3298" s="371"/>
      <c r="RBW3298" s="372"/>
      <c r="RBX3298" s="371"/>
      <c r="RBY3298" s="473"/>
      <c r="RBZ3298" s="371"/>
      <c r="RCA3298" s="372"/>
      <c r="RCB3298" s="372"/>
      <c r="RCC3298" s="372"/>
      <c r="RCD3298" s="372"/>
      <c r="RCE3298" s="370"/>
      <c r="RCF3298" s="371"/>
      <c r="RCG3298" s="372"/>
      <c r="RCH3298" s="371"/>
      <c r="RCI3298" s="473"/>
      <c r="RCJ3298" s="371"/>
      <c r="RCK3298" s="372"/>
      <c r="RCL3298" s="372"/>
      <c r="RCM3298" s="372"/>
      <c r="RCN3298" s="372"/>
      <c r="RCO3298" s="370"/>
      <c r="RCP3298" s="371"/>
      <c r="RCQ3298" s="372"/>
      <c r="RCR3298" s="371"/>
      <c r="RCS3298" s="473"/>
      <c r="RCT3298" s="371"/>
      <c r="RCU3298" s="372"/>
      <c r="RCV3298" s="372"/>
      <c r="RCW3298" s="372"/>
      <c r="RCX3298" s="372"/>
      <c r="RCY3298" s="370"/>
      <c r="RCZ3298" s="371"/>
      <c r="RDA3298" s="372"/>
      <c r="RDB3298" s="371"/>
      <c r="RDC3298" s="473"/>
      <c r="RDD3298" s="371"/>
      <c r="RDE3298" s="372"/>
      <c r="RDF3298" s="372"/>
      <c r="RDG3298" s="372"/>
      <c r="RDH3298" s="372"/>
      <c r="RDI3298" s="370"/>
      <c r="RDJ3298" s="371"/>
      <c r="RDK3298" s="372"/>
      <c r="RDL3298" s="371"/>
      <c r="RDM3298" s="473"/>
      <c r="RDN3298" s="371"/>
      <c r="RDO3298" s="372"/>
      <c r="RDP3298" s="372"/>
      <c r="RDQ3298" s="372"/>
      <c r="RDR3298" s="372"/>
      <c r="RDS3298" s="370"/>
      <c r="RDT3298" s="371"/>
      <c r="RDU3298" s="372"/>
      <c r="RDV3298" s="371"/>
      <c r="RDW3298" s="473"/>
      <c r="RDX3298" s="371"/>
      <c r="RDY3298" s="372"/>
      <c r="RDZ3298" s="372"/>
      <c r="REA3298" s="372"/>
      <c r="REB3298" s="372"/>
      <c r="REC3298" s="370"/>
      <c r="RED3298" s="371"/>
      <c r="REE3298" s="372"/>
      <c r="REF3298" s="371"/>
      <c r="REG3298" s="473"/>
      <c r="REH3298" s="371"/>
      <c r="REI3298" s="372"/>
      <c r="REJ3298" s="372"/>
      <c r="REK3298" s="372"/>
      <c r="REL3298" s="372"/>
      <c r="REM3298" s="370"/>
      <c r="REN3298" s="371"/>
      <c r="REO3298" s="372"/>
      <c r="REP3298" s="371"/>
      <c r="REQ3298" s="473"/>
      <c r="RER3298" s="371"/>
      <c r="RES3298" s="372"/>
      <c r="RET3298" s="372"/>
      <c r="REU3298" s="372"/>
      <c r="REV3298" s="372"/>
      <c r="REW3298" s="370"/>
      <c r="REX3298" s="371"/>
      <c r="REY3298" s="372"/>
      <c r="REZ3298" s="371"/>
      <c r="RFA3298" s="473"/>
      <c r="RFB3298" s="371"/>
      <c r="RFC3298" s="372"/>
      <c r="RFD3298" s="372"/>
      <c r="RFE3298" s="372"/>
      <c r="RFF3298" s="372"/>
      <c r="RFG3298" s="370"/>
      <c r="RFH3298" s="371"/>
      <c r="RFI3298" s="372"/>
      <c r="RFJ3298" s="371"/>
      <c r="RFK3298" s="473"/>
      <c r="RFL3298" s="371"/>
      <c r="RFM3298" s="372"/>
      <c r="RFN3298" s="372"/>
      <c r="RFO3298" s="372"/>
      <c r="RFP3298" s="372"/>
      <c r="RFQ3298" s="370"/>
      <c r="RFR3298" s="371"/>
      <c r="RFS3298" s="372"/>
      <c r="RFT3298" s="371"/>
      <c r="RFU3298" s="473"/>
      <c r="RFV3298" s="371"/>
      <c r="RFW3298" s="372"/>
      <c r="RFX3298" s="372"/>
      <c r="RFY3298" s="372"/>
      <c r="RFZ3298" s="372"/>
      <c r="RGA3298" s="370"/>
      <c r="RGB3298" s="371"/>
      <c r="RGC3298" s="372"/>
      <c r="RGD3298" s="371"/>
      <c r="RGE3298" s="473"/>
      <c r="RGF3298" s="371"/>
      <c r="RGG3298" s="372"/>
      <c r="RGH3298" s="372"/>
      <c r="RGI3298" s="372"/>
      <c r="RGJ3298" s="372"/>
      <c r="RGK3298" s="370"/>
      <c r="RGL3298" s="371"/>
      <c r="RGM3298" s="372"/>
      <c r="RGN3298" s="371"/>
      <c r="RGO3298" s="473"/>
      <c r="RGP3298" s="371"/>
      <c r="RGQ3298" s="372"/>
      <c r="RGR3298" s="372"/>
      <c r="RGS3298" s="372"/>
      <c r="RGT3298" s="372"/>
      <c r="RGU3298" s="370"/>
      <c r="RGV3298" s="371"/>
      <c r="RGW3298" s="372"/>
      <c r="RGX3298" s="371"/>
      <c r="RGY3298" s="473"/>
      <c r="RGZ3298" s="371"/>
      <c r="RHA3298" s="372"/>
      <c r="RHB3298" s="372"/>
      <c r="RHC3298" s="372"/>
      <c r="RHD3298" s="372"/>
      <c r="RHE3298" s="370"/>
      <c r="RHF3298" s="371"/>
      <c r="RHG3298" s="372"/>
      <c r="RHH3298" s="371"/>
      <c r="RHI3298" s="473"/>
      <c r="RHJ3298" s="371"/>
      <c r="RHK3298" s="372"/>
      <c r="RHL3298" s="372"/>
      <c r="RHM3298" s="372"/>
      <c r="RHN3298" s="372"/>
      <c r="RHO3298" s="370"/>
      <c r="RHP3298" s="371"/>
      <c r="RHQ3298" s="372"/>
      <c r="RHR3298" s="371"/>
      <c r="RHS3298" s="473"/>
      <c r="RHT3298" s="371"/>
      <c r="RHU3298" s="372"/>
      <c r="RHV3298" s="372"/>
      <c r="RHW3298" s="372"/>
      <c r="RHX3298" s="372"/>
      <c r="RHY3298" s="370"/>
      <c r="RHZ3298" s="371"/>
      <c r="RIA3298" s="372"/>
      <c r="RIB3298" s="371"/>
      <c r="RIC3298" s="473"/>
      <c r="RID3298" s="371"/>
      <c r="RIE3298" s="372"/>
      <c r="RIF3298" s="372"/>
      <c r="RIG3298" s="372"/>
      <c r="RIH3298" s="372"/>
      <c r="RII3298" s="370"/>
      <c r="RIJ3298" s="371"/>
      <c r="RIK3298" s="372"/>
      <c r="RIL3298" s="371"/>
      <c r="RIM3298" s="473"/>
      <c r="RIN3298" s="371"/>
      <c r="RIO3298" s="372"/>
      <c r="RIP3298" s="372"/>
      <c r="RIQ3298" s="372"/>
      <c r="RIR3298" s="372"/>
      <c r="RIS3298" s="370"/>
      <c r="RIT3298" s="371"/>
      <c r="RIU3298" s="372"/>
      <c r="RIV3298" s="371"/>
      <c r="RIW3298" s="473"/>
      <c r="RIX3298" s="371"/>
      <c r="RIY3298" s="372"/>
      <c r="RIZ3298" s="372"/>
      <c r="RJA3298" s="372"/>
      <c r="RJB3298" s="372"/>
      <c r="RJC3298" s="370"/>
      <c r="RJD3298" s="371"/>
      <c r="RJE3298" s="372"/>
      <c r="RJF3298" s="371"/>
      <c r="RJG3298" s="473"/>
      <c r="RJH3298" s="371"/>
      <c r="RJI3298" s="372"/>
      <c r="RJJ3298" s="372"/>
      <c r="RJK3298" s="372"/>
      <c r="RJL3298" s="372"/>
      <c r="RJM3298" s="370"/>
      <c r="RJN3298" s="371"/>
      <c r="RJO3298" s="372"/>
      <c r="RJP3298" s="371"/>
      <c r="RJQ3298" s="473"/>
      <c r="RJR3298" s="371"/>
      <c r="RJS3298" s="372"/>
      <c r="RJT3298" s="372"/>
      <c r="RJU3298" s="372"/>
      <c r="RJV3298" s="372"/>
      <c r="RJW3298" s="370"/>
      <c r="RJX3298" s="371"/>
      <c r="RJY3298" s="372"/>
      <c r="RJZ3298" s="371"/>
      <c r="RKA3298" s="473"/>
      <c r="RKB3298" s="371"/>
      <c r="RKC3298" s="372"/>
      <c r="RKD3298" s="372"/>
      <c r="RKE3298" s="372"/>
      <c r="RKF3298" s="372"/>
      <c r="RKG3298" s="370"/>
      <c r="RKH3298" s="371"/>
      <c r="RKI3298" s="372"/>
      <c r="RKJ3298" s="371"/>
      <c r="RKK3298" s="473"/>
      <c r="RKL3298" s="371"/>
      <c r="RKM3298" s="372"/>
      <c r="RKN3298" s="372"/>
      <c r="RKO3298" s="372"/>
      <c r="RKP3298" s="372"/>
      <c r="RKQ3298" s="370"/>
      <c r="RKR3298" s="371"/>
      <c r="RKS3298" s="372"/>
      <c r="RKT3298" s="371"/>
      <c r="RKU3298" s="473"/>
      <c r="RKV3298" s="371"/>
      <c r="RKW3298" s="372"/>
      <c r="RKX3298" s="372"/>
      <c r="RKY3298" s="372"/>
      <c r="RKZ3298" s="372"/>
      <c r="RLA3298" s="370"/>
      <c r="RLB3298" s="371"/>
      <c r="RLC3298" s="372"/>
      <c r="RLD3298" s="371"/>
      <c r="RLE3298" s="473"/>
      <c r="RLF3298" s="371"/>
      <c r="RLG3298" s="372"/>
      <c r="RLH3298" s="372"/>
      <c r="RLI3298" s="372"/>
      <c r="RLJ3298" s="372"/>
      <c r="RLK3298" s="370"/>
      <c r="RLL3298" s="371"/>
      <c r="RLM3298" s="372"/>
      <c r="RLN3298" s="371"/>
      <c r="RLO3298" s="473"/>
      <c r="RLP3298" s="371"/>
      <c r="RLQ3298" s="372"/>
      <c r="RLR3298" s="372"/>
      <c r="RLS3298" s="372"/>
      <c r="RLT3298" s="372"/>
      <c r="RLU3298" s="370"/>
      <c r="RLV3298" s="371"/>
      <c r="RLW3298" s="372"/>
      <c r="RLX3298" s="371"/>
      <c r="RLY3298" s="473"/>
      <c r="RLZ3298" s="371"/>
      <c r="RMA3298" s="372"/>
      <c r="RMB3298" s="372"/>
      <c r="RMC3298" s="372"/>
      <c r="RMD3298" s="372"/>
      <c r="RME3298" s="370"/>
      <c r="RMF3298" s="371"/>
      <c r="RMG3298" s="372"/>
      <c r="RMH3298" s="371"/>
      <c r="RMI3298" s="473"/>
      <c r="RMJ3298" s="371"/>
      <c r="RMK3298" s="372"/>
      <c r="RML3298" s="372"/>
      <c r="RMM3298" s="372"/>
      <c r="RMN3298" s="372"/>
      <c r="RMO3298" s="370"/>
      <c r="RMP3298" s="371"/>
      <c r="RMQ3298" s="372"/>
      <c r="RMR3298" s="371"/>
      <c r="RMS3298" s="473"/>
      <c r="RMT3298" s="371"/>
      <c r="RMU3298" s="372"/>
      <c r="RMV3298" s="372"/>
      <c r="RMW3298" s="372"/>
      <c r="RMX3298" s="372"/>
      <c r="RMY3298" s="370"/>
      <c r="RMZ3298" s="371"/>
      <c r="RNA3298" s="372"/>
      <c r="RNB3298" s="371"/>
      <c r="RNC3298" s="473"/>
      <c r="RND3298" s="371"/>
      <c r="RNE3298" s="372"/>
      <c r="RNF3298" s="372"/>
      <c r="RNG3298" s="372"/>
      <c r="RNH3298" s="372"/>
      <c r="RNI3298" s="370"/>
      <c r="RNJ3298" s="371"/>
      <c r="RNK3298" s="372"/>
      <c r="RNL3298" s="371"/>
      <c r="RNM3298" s="473"/>
      <c r="RNN3298" s="371"/>
      <c r="RNO3298" s="372"/>
      <c r="RNP3298" s="372"/>
      <c r="RNQ3298" s="372"/>
      <c r="RNR3298" s="372"/>
      <c r="RNS3298" s="370"/>
      <c r="RNT3298" s="371"/>
      <c r="RNU3298" s="372"/>
      <c r="RNV3298" s="371"/>
      <c r="RNW3298" s="473"/>
      <c r="RNX3298" s="371"/>
      <c r="RNY3298" s="372"/>
      <c r="RNZ3298" s="372"/>
      <c r="ROA3298" s="372"/>
      <c r="ROB3298" s="372"/>
      <c r="ROC3298" s="370"/>
      <c r="ROD3298" s="371"/>
      <c r="ROE3298" s="372"/>
      <c r="ROF3298" s="371"/>
      <c r="ROG3298" s="473"/>
      <c r="ROH3298" s="371"/>
      <c r="ROI3298" s="372"/>
      <c r="ROJ3298" s="372"/>
      <c r="ROK3298" s="372"/>
      <c r="ROL3298" s="372"/>
      <c r="ROM3298" s="370"/>
      <c r="RON3298" s="371"/>
      <c r="ROO3298" s="372"/>
      <c r="ROP3298" s="371"/>
      <c r="ROQ3298" s="473"/>
      <c r="ROR3298" s="371"/>
      <c r="ROS3298" s="372"/>
      <c r="ROT3298" s="372"/>
      <c r="ROU3298" s="372"/>
      <c r="ROV3298" s="372"/>
      <c r="ROW3298" s="370"/>
      <c r="ROX3298" s="371"/>
      <c r="ROY3298" s="372"/>
      <c r="ROZ3298" s="371"/>
      <c r="RPA3298" s="473"/>
      <c r="RPB3298" s="371"/>
      <c r="RPC3298" s="372"/>
      <c r="RPD3298" s="372"/>
      <c r="RPE3298" s="372"/>
      <c r="RPF3298" s="372"/>
      <c r="RPG3298" s="370"/>
      <c r="RPH3298" s="371"/>
      <c r="RPI3298" s="372"/>
      <c r="RPJ3298" s="371"/>
      <c r="RPK3298" s="473"/>
      <c r="RPL3298" s="371"/>
      <c r="RPM3298" s="372"/>
      <c r="RPN3298" s="372"/>
      <c r="RPO3298" s="372"/>
      <c r="RPP3298" s="372"/>
      <c r="RPQ3298" s="370"/>
      <c r="RPR3298" s="371"/>
      <c r="RPS3298" s="372"/>
      <c r="RPT3298" s="371"/>
      <c r="RPU3298" s="473"/>
      <c r="RPV3298" s="371"/>
      <c r="RPW3298" s="372"/>
      <c r="RPX3298" s="372"/>
      <c r="RPY3298" s="372"/>
      <c r="RPZ3298" s="372"/>
      <c r="RQA3298" s="370"/>
      <c r="RQB3298" s="371"/>
      <c r="RQC3298" s="372"/>
      <c r="RQD3298" s="371"/>
      <c r="RQE3298" s="473"/>
      <c r="RQF3298" s="371"/>
      <c r="RQG3298" s="372"/>
      <c r="RQH3298" s="372"/>
      <c r="RQI3298" s="372"/>
      <c r="RQJ3298" s="372"/>
      <c r="RQK3298" s="370"/>
      <c r="RQL3298" s="371"/>
      <c r="RQM3298" s="372"/>
      <c r="RQN3298" s="371"/>
      <c r="RQO3298" s="473"/>
      <c r="RQP3298" s="371"/>
      <c r="RQQ3298" s="372"/>
      <c r="RQR3298" s="372"/>
      <c r="RQS3298" s="372"/>
      <c r="RQT3298" s="372"/>
      <c r="RQU3298" s="370"/>
      <c r="RQV3298" s="371"/>
      <c r="RQW3298" s="372"/>
      <c r="RQX3298" s="371"/>
      <c r="RQY3298" s="473"/>
      <c r="RQZ3298" s="371"/>
      <c r="RRA3298" s="372"/>
      <c r="RRB3298" s="372"/>
      <c r="RRC3298" s="372"/>
      <c r="RRD3298" s="372"/>
      <c r="RRE3298" s="370"/>
      <c r="RRF3298" s="371"/>
      <c r="RRG3298" s="372"/>
      <c r="RRH3298" s="371"/>
      <c r="RRI3298" s="473"/>
      <c r="RRJ3298" s="371"/>
      <c r="RRK3298" s="372"/>
      <c r="RRL3298" s="372"/>
      <c r="RRM3298" s="372"/>
      <c r="RRN3298" s="372"/>
      <c r="RRO3298" s="370"/>
      <c r="RRP3298" s="371"/>
      <c r="RRQ3298" s="372"/>
      <c r="RRR3298" s="371"/>
      <c r="RRS3298" s="473"/>
      <c r="RRT3298" s="371"/>
      <c r="RRU3298" s="372"/>
      <c r="RRV3298" s="372"/>
      <c r="RRW3298" s="372"/>
      <c r="RRX3298" s="372"/>
      <c r="RRY3298" s="370"/>
      <c r="RRZ3298" s="371"/>
      <c r="RSA3298" s="372"/>
      <c r="RSB3298" s="371"/>
      <c r="RSC3298" s="473"/>
      <c r="RSD3298" s="371"/>
      <c r="RSE3298" s="372"/>
      <c r="RSF3298" s="372"/>
      <c r="RSG3298" s="372"/>
      <c r="RSH3298" s="372"/>
      <c r="RSI3298" s="370"/>
      <c r="RSJ3298" s="371"/>
      <c r="RSK3298" s="372"/>
      <c r="RSL3298" s="371"/>
      <c r="RSM3298" s="473"/>
      <c r="RSN3298" s="371"/>
      <c r="RSO3298" s="372"/>
      <c r="RSP3298" s="372"/>
      <c r="RSQ3298" s="372"/>
      <c r="RSR3298" s="372"/>
      <c r="RSS3298" s="370"/>
      <c r="RST3298" s="371"/>
      <c r="RSU3298" s="372"/>
      <c r="RSV3298" s="371"/>
      <c r="RSW3298" s="473"/>
      <c r="RSX3298" s="371"/>
      <c r="RSY3298" s="372"/>
      <c r="RSZ3298" s="372"/>
      <c r="RTA3298" s="372"/>
      <c r="RTB3298" s="372"/>
      <c r="RTC3298" s="370"/>
      <c r="RTD3298" s="371"/>
      <c r="RTE3298" s="372"/>
      <c r="RTF3298" s="371"/>
      <c r="RTG3298" s="473"/>
      <c r="RTH3298" s="371"/>
      <c r="RTI3298" s="372"/>
      <c r="RTJ3298" s="372"/>
      <c r="RTK3298" s="372"/>
      <c r="RTL3298" s="372"/>
      <c r="RTM3298" s="370"/>
      <c r="RTN3298" s="371"/>
      <c r="RTO3298" s="372"/>
      <c r="RTP3298" s="371"/>
      <c r="RTQ3298" s="473"/>
      <c r="RTR3298" s="371"/>
      <c r="RTS3298" s="372"/>
      <c r="RTT3298" s="372"/>
      <c r="RTU3298" s="372"/>
      <c r="RTV3298" s="372"/>
      <c r="RTW3298" s="370"/>
      <c r="RTX3298" s="371"/>
      <c r="RTY3298" s="372"/>
      <c r="RTZ3298" s="371"/>
      <c r="RUA3298" s="473"/>
      <c r="RUB3298" s="371"/>
      <c r="RUC3298" s="372"/>
      <c r="RUD3298" s="372"/>
      <c r="RUE3298" s="372"/>
      <c r="RUF3298" s="372"/>
      <c r="RUG3298" s="370"/>
      <c r="RUH3298" s="371"/>
      <c r="RUI3298" s="372"/>
      <c r="RUJ3298" s="371"/>
      <c r="RUK3298" s="473"/>
      <c r="RUL3298" s="371"/>
      <c r="RUM3298" s="372"/>
      <c r="RUN3298" s="372"/>
      <c r="RUO3298" s="372"/>
      <c r="RUP3298" s="372"/>
      <c r="RUQ3298" s="370"/>
      <c r="RUR3298" s="371"/>
      <c r="RUS3298" s="372"/>
      <c r="RUT3298" s="371"/>
      <c r="RUU3298" s="473"/>
      <c r="RUV3298" s="371"/>
      <c r="RUW3298" s="372"/>
      <c r="RUX3298" s="372"/>
      <c r="RUY3298" s="372"/>
      <c r="RUZ3298" s="372"/>
      <c r="RVA3298" s="370"/>
      <c r="RVB3298" s="371"/>
      <c r="RVC3298" s="372"/>
      <c r="RVD3298" s="371"/>
      <c r="RVE3298" s="473"/>
      <c r="RVF3298" s="371"/>
      <c r="RVG3298" s="372"/>
      <c r="RVH3298" s="372"/>
      <c r="RVI3298" s="372"/>
      <c r="RVJ3298" s="372"/>
      <c r="RVK3298" s="370"/>
      <c r="RVL3298" s="371"/>
      <c r="RVM3298" s="372"/>
      <c r="RVN3298" s="371"/>
      <c r="RVO3298" s="473"/>
      <c r="RVP3298" s="371"/>
      <c r="RVQ3298" s="372"/>
      <c r="RVR3298" s="372"/>
      <c r="RVS3298" s="372"/>
      <c r="RVT3298" s="372"/>
      <c r="RVU3298" s="370"/>
      <c r="RVV3298" s="371"/>
      <c r="RVW3298" s="372"/>
      <c r="RVX3298" s="371"/>
      <c r="RVY3298" s="473"/>
      <c r="RVZ3298" s="371"/>
      <c r="RWA3298" s="372"/>
      <c r="RWB3298" s="372"/>
      <c r="RWC3298" s="372"/>
      <c r="RWD3298" s="372"/>
      <c r="RWE3298" s="370"/>
      <c r="RWF3298" s="371"/>
      <c r="RWG3298" s="372"/>
      <c r="RWH3298" s="371"/>
      <c r="RWI3298" s="473"/>
      <c r="RWJ3298" s="371"/>
      <c r="RWK3298" s="372"/>
      <c r="RWL3298" s="372"/>
      <c r="RWM3298" s="372"/>
      <c r="RWN3298" s="372"/>
      <c r="RWO3298" s="370"/>
      <c r="RWP3298" s="371"/>
      <c r="RWQ3298" s="372"/>
      <c r="RWR3298" s="371"/>
      <c r="RWS3298" s="473"/>
      <c r="RWT3298" s="371"/>
      <c r="RWU3298" s="372"/>
      <c r="RWV3298" s="372"/>
      <c r="RWW3298" s="372"/>
      <c r="RWX3298" s="372"/>
      <c r="RWY3298" s="370"/>
      <c r="RWZ3298" s="371"/>
      <c r="RXA3298" s="372"/>
      <c r="RXB3298" s="371"/>
      <c r="RXC3298" s="473"/>
      <c r="RXD3298" s="371"/>
      <c r="RXE3298" s="372"/>
      <c r="RXF3298" s="372"/>
      <c r="RXG3298" s="372"/>
      <c r="RXH3298" s="372"/>
      <c r="RXI3298" s="370"/>
      <c r="RXJ3298" s="371"/>
      <c r="RXK3298" s="372"/>
      <c r="RXL3298" s="371"/>
      <c r="RXM3298" s="473"/>
      <c r="RXN3298" s="371"/>
      <c r="RXO3298" s="372"/>
      <c r="RXP3298" s="372"/>
      <c r="RXQ3298" s="372"/>
      <c r="RXR3298" s="372"/>
      <c r="RXS3298" s="370"/>
      <c r="RXT3298" s="371"/>
      <c r="RXU3298" s="372"/>
      <c r="RXV3298" s="371"/>
      <c r="RXW3298" s="473"/>
      <c r="RXX3298" s="371"/>
      <c r="RXY3298" s="372"/>
      <c r="RXZ3298" s="372"/>
      <c r="RYA3298" s="372"/>
      <c r="RYB3298" s="372"/>
      <c r="RYC3298" s="370"/>
      <c r="RYD3298" s="371"/>
      <c r="RYE3298" s="372"/>
      <c r="RYF3298" s="371"/>
      <c r="RYG3298" s="473"/>
      <c r="RYH3298" s="371"/>
      <c r="RYI3298" s="372"/>
      <c r="RYJ3298" s="372"/>
      <c r="RYK3298" s="372"/>
      <c r="RYL3298" s="372"/>
      <c r="RYM3298" s="370"/>
      <c r="RYN3298" s="371"/>
      <c r="RYO3298" s="372"/>
      <c r="RYP3298" s="371"/>
      <c r="RYQ3298" s="473"/>
      <c r="RYR3298" s="371"/>
      <c r="RYS3298" s="372"/>
      <c r="RYT3298" s="372"/>
      <c r="RYU3298" s="372"/>
      <c r="RYV3298" s="372"/>
      <c r="RYW3298" s="370"/>
      <c r="RYX3298" s="371"/>
      <c r="RYY3298" s="372"/>
      <c r="RYZ3298" s="371"/>
      <c r="RZA3298" s="473"/>
      <c r="RZB3298" s="371"/>
      <c r="RZC3298" s="372"/>
      <c r="RZD3298" s="372"/>
      <c r="RZE3298" s="372"/>
      <c r="RZF3298" s="372"/>
      <c r="RZG3298" s="370"/>
      <c r="RZH3298" s="371"/>
      <c r="RZI3298" s="372"/>
      <c r="RZJ3298" s="371"/>
      <c r="RZK3298" s="473"/>
      <c r="RZL3298" s="371"/>
      <c r="RZM3298" s="372"/>
      <c r="RZN3298" s="372"/>
      <c r="RZO3298" s="372"/>
      <c r="RZP3298" s="372"/>
      <c r="RZQ3298" s="370"/>
      <c r="RZR3298" s="371"/>
      <c r="RZS3298" s="372"/>
      <c r="RZT3298" s="371"/>
      <c r="RZU3298" s="473"/>
      <c r="RZV3298" s="371"/>
      <c r="RZW3298" s="372"/>
      <c r="RZX3298" s="372"/>
      <c r="RZY3298" s="372"/>
      <c r="RZZ3298" s="372"/>
      <c r="SAA3298" s="370"/>
      <c r="SAB3298" s="371"/>
      <c r="SAC3298" s="372"/>
      <c r="SAD3298" s="371"/>
      <c r="SAE3298" s="473"/>
      <c r="SAF3298" s="371"/>
      <c r="SAG3298" s="372"/>
      <c r="SAH3298" s="372"/>
      <c r="SAI3298" s="372"/>
      <c r="SAJ3298" s="372"/>
      <c r="SAK3298" s="370"/>
      <c r="SAL3298" s="371"/>
      <c r="SAM3298" s="372"/>
      <c r="SAN3298" s="371"/>
      <c r="SAO3298" s="473"/>
      <c r="SAP3298" s="371"/>
      <c r="SAQ3298" s="372"/>
      <c r="SAR3298" s="372"/>
      <c r="SAS3298" s="372"/>
      <c r="SAT3298" s="372"/>
      <c r="SAU3298" s="370"/>
      <c r="SAV3298" s="371"/>
      <c r="SAW3298" s="372"/>
      <c r="SAX3298" s="371"/>
      <c r="SAY3298" s="473"/>
      <c r="SAZ3298" s="371"/>
      <c r="SBA3298" s="372"/>
      <c r="SBB3298" s="372"/>
      <c r="SBC3298" s="372"/>
      <c r="SBD3298" s="372"/>
      <c r="SBE3298" s="370"/>
      <c r="SBF3298" s="371"/>
      <c r="SBG3298" s="372"/>
      <c r="SBH3298" s="371"/>
      <c r="SBI3298" s="473"/>
      <c r="SBJ3298" s="371"/>
      <c r="SBK3298" s="372"/>
      <c r="SBL3298" s="372"/>
      <c r="SBM3298" s="372"/>
      <c r="SBN3298" s="372"/>
      <c r="SBO3298" s="370"/>
      <c r="SBP3298" s="371"/>
      <c r="SBQ3298" s="372"/>
      <c r="SBR3298" s="371"/>
      <c r="SBS3298" s="473"/>
      <c r="SBT3298" s="371"/>
      <c r="SBU3298" s="372"/>
      <c r="SBV3298" s="372"/>
      <c r="SBW3298" s="372"/>
      <c r="SBX3298" s="372"/>
      <c r="SBY3298" s="370"/>
      <c r="SBZ3298" s="371"/>
      <c r="SCA3298" s="372"/>
      <c r="SCB3298" s="371"/>
      <c r="SCC3298" s="473"/>
      <c r="SCD3298" s="371"/>
      <c r="SCE3298" s="372"/>
      <c r="SCF3298" s="372"/>
      <c r="SCG3298" s="372"/>
      <c r="SCH3298" s="372"/>
      <c r="SCI3298" s="370"/>
      <c r="SCJ3298" s="371"/>
      <c r="SCK3298" s="372"/>
      <c r="SCL3298" s="371"/>
      <c r="SCM3298" s="473"/>
      <c r="SCN3298" s="371"/>
      <c r="SCO3298" s="372"/>
      <c r="SCP3298" s="372"/>
      <c r="SCQ3298" s="372"/>
      <c r="SCR3298" s="372"/>
      <c r="SCS3298" s="370"/>
      <c r="SCT3298" s="371"/>
      <c r="SCU3298" s="372"/>
      <c r="SCV3298" s="371"/>
      <c r="SCW3298" s="473"/>
      <c r="SCX3298" s="371"/>
      <c r="SCY3298" s="372"/>
      <c r="SCZ3298" s="372"/>
      <c r="SDA3298" s="372"/>
      <c r="SDB3298" s="372"/>
      <c r="SDC3298" s="370"/>
      <c r="SDD3298" s="371"/>
      <c r="SDE3298" s="372"/>
      <c r="SDF3298" s="371"/>
      <c r="SDG3298" s="473"/>
      <c r="SDH3298" s="371"/>
      <c r="SDI3298" s="372"/>
      <c r="SDJ3298" s="372"/>
      <c r="SDK3298" s="372"/>
      <c r="SDL3298" s="372"/>
      <c r="SDM3298" s="370"/>
      <c r="SDN3298" s="371"/>
      <c r="SDO3298" s="372"/>
      <c r="SDP3298" s="371"/>
      <c r="SDQ3298" s="473"/>
      <c r="SDR3298" s="371"/>
      <c r="SDS3298" s="372"/>
      <c r="SDT3298" s="372"/>
      <c r="SDU3298" s="372"/>
      <c r="SDV3298" s="372"/>
      <c r="SDW3298" s="370"/>
      <c r="SDX3298" s="371"/>
      <c r="SDY3298" s="372"/>
      <c r="SDZ3298" s="371"/>
      <c r="SEA3298" s="473"/>
      <c r="SEB3298" s="371"/>
      <c r="SEC3298" s="372"/>
      <c r="SED3298" s="372"/>
      <c r="SEE3298" s="372"/>
      <c r="SEF3298" s="372"/>
      <c r="SEG3298" s="370"/>
      <c r="SEH3298" s="371"/>
      <c r="SEI3298" s="372"/>
      <c r="SEJ3298" s="371"/>
      <c r="SEK3298" s="473"/>
      <c r="SEL3298" s="371"/>
      <c r="SEM3298" s="372"/>
      <c r="SEN3298" s="372"/>
      <c r="SEO3298" s="372"/>
      <c r="SEP3298" s="372"/>
      <c r="SEQ3298" s="370"/>
      <c r="SER3298" s="371"/>
      <c r="SES3298" s="372"/>
      <c r="SET3298" s="371"/>
      <c r="SEU3298" s="473"/>
      <c r="SEV3298" s="371"/>
      <c r="SEW3298" s="372"/>
      <c r="SEX3298" s="372"/>
      <c r="SEY3298" s="372"/>
      <c r="SEZ3298" s="372"/>
      <c r="SFA3298" s="370"/>
      <c r="SFB3298" s="371"/>
      <c r="SFC3298" s="372"/>
      <c r="SFD3298" s="371"/>
      <c r="SFE3298" s="473"/>
      <c r="SFF3298" s="371"/>
      <c r="SFG3298" s="372"/>
      <c r="SFH3298" s="372"/>
      <c r="SFI3298" s="372"/>
      <c r="SFJ3298" s="372"/>
      <c r="SFK3298" s="370"/>
      <c r="SFL3298" s="371"/>
      <c r="SFM3298" s="372"/>
      <c r="SFN3298" s="371"/>
      <c r="SFO3298" s="473"/>
      <c r="SFP3298" s="371"/>
      <c r="SFQ3298" s="372"/>
      <c r="SFR3298" s="372"/>
      <c r="SFS3298" s="372"/>
      <c r="SFT3298" s="372"/>
      <c r="SFU3298" s="370"/>
      <c r="SFV3298" s="371"/>
      <c r="SFW3298" s="372"/>
      <c r="SFX3298" s="371"/>
      <c r="SFY3298" s="473"/>
      <c r="SFZ3298" s="371"/>
      <c r="SGA3298" s="372"/>
      <c r="SGB3298" s="372"/>
      <c r="SGC3298" s="372"/>
      <c r="SGD3298" s="372"/>
      <c r="SGE3298" s="370"/>
      <c r="SGF3298" s="371"/>
      <c r="SGG3298" s="372"/>
      <c r="SGH3298" s="371"/>
      <c r="SGI3298" s="473"/>
      <c r="SGJ3298" s="371"/>
      <c r="SGK3298" s="372"/>
      <c r="SGL3298" s="372"/>
      <c r="SGM3298" s="372"/>
      <c r="SGN3298" s="372"/>
      <c r="SGO3298" s="370"/>
      <c r="SGP3298" s="371"/>
      <c r="SGQ3298" s="372"/>
      <c r="SGR3298" s="371"/>
      <c r="SGS3298" s="473"/>
      <c r="SGT3298" s="371"/>
      <c r="SGU3298" s="372"/>
      <c r="SGV3298" s="372"/>
      <c r="SGW3298" s="372"/>
      <c r="SGX3298" s="372"/>
      <c r="SGY3298" s="370"/>
      <c r="SGZ3298" s="371"/>
      <c r="SHA3298" s="372"/>
      <c r="SHB3298" s="371"/>
      <c r="SHC3298" s="473"/>
      <c r="SHD3298" s="371"/>
      <c r="SHE3298" s="372"/>
      <c r="SHF3298" s="372"/>
      <c r="SHG3298" s="372"/>
      <c r="SHH3298" s="372"/>
      <c r="SHI3298" s="370"/>
      <c r="SHJ3298" s="371"/>
      <c r="SHK3298" s="372"/>
      <c r="SHL3298" s="371"/>
      <c r="SHM3298" s="473"/>
      <c r="SHN3298" s="371"/>
      <c r="SHO3298" s="372"/>
      <c r="SHP3298" s="372"/>
      <c r="SHQ3298" s="372"/>
      <c r="SHR3298" s="372"/>
      <c r="SHS3298" s="370"/>
      <c r="SHT3298" s="371"/>
      <c r="SHU3298" s="372"/>
      <c r="SHV3298" s="371"/>
      <c r="SHW3298" s="473"/>
      <c r="SHX3298" s="371"/>
      <c r="SHY3298" s="372"/>
      <c r="SHZ3298" s="372"/>
      <c r="SIA3298" s="372"/>
      <c r="SIB3298" s="372"/>
      <c r="SIC3298" s="370"/>
      <c r="SID3298" s="371"/>
      <c r="SIE3298" s="372"/>
      <c r="SIF3298" s="371"/>
      <c r="SIG3298" s="473"/>
      <c r="SIH3298" s="371"/>
      <c r="SII3298" s="372"/>
      <c r="SIJ3298" s="372"/>
      <c r="SIK3298" s="372"/>
      <c r="SIL3298" s="372"/>
      <c r="SIM3298" s="370"/>
      <c r="SIN3298" s="371"/>
      <c r="SIO3298" s="372"/>
      <c r="SIP3298" s="371"/>
      <c r="SIQ3298" s="473"/>
      <c r="SIR3298" s="371"/>
      <c r="SIS3298" s="372"/>
      <c r="SIT3298" s="372"/>
      <c r="SIU3298" s="372"/>
      <c r="SIV3298" s="372"/>
      <c r="SIW3298" s="370"/>
      <c r="SIX3298" s="371"/>
      <c r="SIY3298" s="372"/>
      <c r="SIZ3298" s="371"/>
      <c r="SJA3298" s="473"/>
      <c r="SJB3298" s="371"/>
      <c r="SJC3298" s="372"/>
      <c r="SJD3298" s="372"/>
      <c r="SJE3298" s="372"/>
      <c r="SJF3298" s="372"/>
      <c r="SJG3298" s="370"/>
      <c r="SJH3298" s="371"/>
      <c r="SJI3298" s="372"/>
      <c r="SJJ3298" s="371"/>
      <c r="SJK3298" s="473"/>
      <c r="SJL3298" s="371"/>
      <c r="SJM3298" s="372"/>
      <c r="SJN3298" s="372"/>
      <c r="SJO3298" s="372"/>
      <c r="SJP3298" s="372"/>
      <c r="SJQ3298" s="370"/>
      <c r="SJR3298" s="371"/>
      <c r="SJS3298" s="372"/>
      <c r="SJT3298" s="371"/>
      <c r="SJU3298" s="473"/>
      <c r="SJV3298" s="371"/>
      <c r="SJW3298" s="372"/>
      <c r="SJX3298" s="372"/>
      <c r="SJY3298" s="372"/>
      <c r="SJZ3298" s="372"/>
      <c r="SKA3298" s="370"/>
      <c r="SKB3298" s="371"/>
      <c r="SKC3298" s="372"/>
      <c r="SKD3298" s="371"/>
      <c r="SKE3298" s="473"/>
      <c r="SKF3298" s="371"/>
      <c r="SKG3298" s="372"/>
      <c r="SKH3298" s="372"/>
      <c r="SKI3298" s="372"/>
      <c r="SKJ3298" s="372"/>
      <c r="SKK3298" s="370"/>
      <c r="SKL3298" s="371"/>
      <c r="SKM3298" s="372"/>
      <c r="SKN3298" s="371"/>
      <c r="SKO3298" s="473"/>
      <c r="SKP3298" s="371"/>
      <c r="SKQ3298" s="372"/>
      <c r="SKR3298" s="372"/>
      <c r="SKS3298" s="372"/>
      <c r="SKT3298" s="372"/>
      <c r="SKU3298" s="370"/>
      <c r="SKV3298" s="371"/>
      <c r="SKW3298" s="372"/>
      <c r="SKX3298" s="371"/>
      <c r="SKY3298" s="473"/>
      <c r="SKZ3298" s="371"/>
      <c r="SLA3298" s="372"/>
      <c r="SLB3298" s="372"/>
      <c r="SLC3298" s="372"/>
      <c r="SLD3298" s="372"/>
      <c r="SLE3298" s="370"/>
      <c r="SLF3298" s="371"/>
      <c r="SLG3298" s="372"/>
      <c r="SLH3298" s="371"/>
      <c r="SLI3298" s="473"/>
      <c r="SLJ3298" s="371"/>
      <c r="SLK3298" s="372"/>
      <c r="SLL3298" s="372"/>
      <c r="SLM3298" s="372"/>
      <c r="SLN3298" s="372"/>
      <c r="SLO3298" s="370"/>
      <c r="SLP3298" s="371"/>
      <c r="SLQ3298" s="372"/>
      <c r="SLR3298" s="371"/>
      <c r="SLS3298" s="473"/>
      <c r="SLT3298" s="371"/>
      <c r="SLU3298" s="372"/>
      <c r="SLV3298" s="372"/>
      <c r="SLW3298" s="372"/>
      <c r="SLX3298" s="372"/>
      <c r="SLY3298" s="370"/>
      <c r="SLZ3298" s="371"/>
      <c r="SMA3298" s="372"/>
      <c r="SMB3298" s="371"/>
      <c r="SMC3298" s="473"/>
      <c r="SMD3298" s="371"/>
      <c r="SME3298" s="372"/>
      <c r="SMF3298" s="372"/>
      <c r="SMG3298" s="372"/>
      <c r="SMH3298" s="372"/>
      <c r="SMI3298" s="370"/>
      <c r="SMJ3298" s="371"/>
      <c r="SMK3298" s="372"/>
      <c r="SML3298" s="371"/>
      <c r="SMM3298" s="473"/>
      <c r="SMN3298" s="371"/>
      <c r="SMO3298" s="372"/>
      <c r="SMP3298" s="372"/>
      <c r="SMQ3298" s="372"/>
      <c r="SMR3298" s="372"/>
      <c r="SMS3298" s="370"/>
      <c r="SMT3298" s="371"/>
      <c r="SMU3298" s="372"/>
      <c r="SMV3298" s="371"/>
      <c r="SMW3298" s="473"/>
      <c r="SMX3298" s="371"/>
      <c r="SMY3298" s="372"/>
      <c r="SMZ3298" s="372"/>
      <c r="SNA3298" s="372"/>
      <c r="SNB3298" s="372"/>
      <c r="SNC3298" s="370"/>
      <c r="SND3298" s="371"/>
      <c r="SNE3298" s="372"/>
      <c r="SNF3298" s="371"/>
      <c r="SNG3298" s="473"/>
      <c r="SNH3298" s="371"/>
      <c r="SNI3298" s="372"/>
      <c r="SNJ3298" s="372"/>
      <c r="SNK3298" s="372"/>
      <c r="SNL3298" s="372"/>
      <c r="SNM3298" s="370"/>
      <c r="SNN3298" s="371"/>
      <c r="SNO3298" s="372"/>
      <c r="SNP3298" s="371"/>
      <c r="SNQ3298" s="473"/>
      <c r="SNR3298" s="371"/>
      <c r="SNS3298" s="372"/>
      <c r="SNT3298" s="372"/>
      <c r="SNU3298" s="372"/>
      <c r="SNV3298" s="372"/>
      <c r="SNW3298" s="370"/>
      <c r="SNX3298" s="371"/>
      <c r="SNY3298" s="372"/>
      <c r="SNZ3298" s="371"/>
      <c r="SOA3298" s="473"/>
      <c r="SOB3298" s="371"/>
      <c r="SOC3298" s="372"/>
      <c r="SOD3298" s="372"/>
      <c r="SOE3298" s="372"/>
      <c r="SOF3298" s="372"/>
      <c r="SOG3298" s="370"/>
      <c r="SOH3298" s="371"/>
      <c r="SOI3298" s="372"/>
      <c r="SOJ3298" s="371"/>
      <c r="SOK3298" s="473"/>
      <c r="SOL3298" s="371"/>
      <c r="SOM3298" s="372"/>
      <c r="SON3298" s="372"/>
      <c r="SOO3298" s="372"/>
      <c r="SOP3298" s="372"/>
      <c r="SOQ3298" s="370"/>
      <c r="SOR3298" s="371"/>
      <c r="SOS3298" s="372"/>
      <c r="SOT3298" s="371"/>
      <c r="SOU3298" s="473"/>
      <c r="SOV3298" s="371"/>
      <c r="SOW3298" s="372"/>
      <c r="SOX3298" s="372"/>
      <c r="SOY3298" s="372"/>
      <c r="SOZ3298" s="372"/>
      <c r="SPA3298" s="370"/>
      <c r="SPB3298" s="371"/>
      <c r="SPC3298" s="372"/>
      <c r="SPD3298" s="371"/>
      <c r="SPE3298" s="473"/>
      <c r="SPF3298" s="371"/>
      <c r="SPG3298" s="372"/>
      <c r="SPH3298" s="372"/>
      <c r="SPI3298" s="372"/>
      <c r="SPJ3298" s="372"/>
      <c r="SPK3298" s="370"/>
      <c r="SPL3298" s="371"/>
      <c r="SPM3298" s="372"/>
      <c r="SPN3298" s="371"/>
      <c r="SPO3298" s="473"/>
      <c r="SPP3298" s="371"/>
      <c r="SPQ3298" s="372"/>
      <c r="SPR3298" s="372"/>
      <c r="SPS3298" s="372"/>
      <c r="SPT3298" s="372"/>
      <c r="SPU3298" s="370"/>
      <c r="SPV3298" s="371"/>
      <c r="SPW3298" s="372"/>
      <c r="SPX3298" s="371"/>
      <c r="SPY3298" s="473"/>
      <c r="SPZ3298" s="371"/>
      <c r="SQA3298" s="372"/>
      <c r="SQB3298" s="372"/>
      <c r="SQC3298" s="372"/>
      <c r="SQD3298" s="372"/>
      <c r="SQE3298" s="370"/>
      <c r="SQF3298" s="371"/>
      <c r="SQG3298" s="372"/>
      <c r="SQH3298" s="371"/>
      <c r="SQI3298" s="473"/>
      <c r="SQJ3298" s="371"/>
      <c r="SQK3298" s="372"/>
      <c r="SQL3298" s="372"/>
      <c r="SQM3298" s="372"/>
      <c r="SQN3298" s="372"/>
      <c r="SQO3298" s="370"/>
      <c r="SQP3298" s="371"/>
      <c r="SQQ3298" s="372"/>
      <c r="SQR3298" s="371"/>
      <c r="SQS3298" s="473"/>
      <c r="SQT3298" s="371"/>
      <c r="SQU3298" s="372"/>
      <c r="SQV3298" s="372"/>
      <c r="SQW3298" s="372"/>
      <c r="SQX3298" s="372"/>
      <c r="SQY3298" s="370"/>
      <c r="SQZ3298" s="371"/>
      <c r="SRA3298" s="372"/>
      <c r="SRB3298" s="371"/>
      <c r="SRC3298" s="473"/>
      <c r="SRD3298" s="371"/>
      <c r="SRE3298" s="372"/>
      <c r="SRF3298" s="372"/>
      <c r="SRG3298" s="372"/>
      <c r="SRH3298" s="372"/>
      <c r="SRI3298" s="370"/>
      <c r="SRJ3298" s="371"/>
      <c r="SRK3298" s="372"/>
      <c r="SRL3298" s="371"/>
      <c r="SRM3298" s="473"/>
      <c r="SRN3298" s="371"/>
      <c r="SRO3298" s="372"/>
      <c r="SRP3298" s="372"/>
      <c r="SRQ3298" s="372"/>
      <c r="SRR3298" s="372"/>
      <c r="SRS3298" s="370"/>
      <c r="SRT3298" s="371"/>
      <c r="SRU3298" s="372"/>
      <c r="SRV3298" s="371"/>
      <c r="SRW3298" s="473"/>
      <c r="SRX3298" s="371"/>
      <c r="SRY3298" s="372"/>
      <c r="SRZ3298" s="372"/>
      <c r="SSA3298" s="372"/>
      <c r="SSB3298" s="372"/>
      <c r="SSC3298" s="370"/>
      <c r="SSD3298" s="371"/>
      <c r="SSE3298" s="372"/>
      <c r="SSF3298" s="371"/>
      <c r="SSG3298" s="473"/>
      <c r="SSH3298" s="371"/>
      <c r="SSI3298" s="372"/>
      <c r="SSJ3298" s="372"/>
      <c r="SSK3298" s="372"/>
      <c r="SSL3298" s="372"/>
      <c r="SSM3298" s="370"/>
      <c r="SSN3298" s="371"/>
      <c r="SSO3298" s="372"/>
      <c r="SSP3298" s="371"/>
      <c r="SSQ3298" s="473"/>
      <c r="SSR3298" s="371"/>
      <c r="SSS3298" s="372"/>
      <c r="SST3298" s="372"/>
      <c r="SSU3298" s="372"/>
      <c r="SSV3298" s="372"/>
      <c r="SSW3298" s="370"/>
      <c r="SSX3298" s="371"/>
      <c r="SSY3298" s="372"/>
      <c r="SSZ3298" s="371"/>
      <c r="STA3298" s="473"/>
      <c r="STB3298" s="371"/>
      <c r="STC3298" s="372"/>
      <c r="STD3298" s="372"/>
      <c r="STE3298" s="372"/>
      <c r="STF3298" s="372"/>
      <c r="STG3298" s="370"/>
      <c r="STH3298" s="371"/>
      <c r="STI3298" s="372"/>
      <c r="STJ3298" s="371"/>
      <c r="STK3298" s="473"/>
      <c r="STL3298" s="371"/>
      <c r="STM3298" s="372"/>
      <c r="STN3298" s="372"/>
      <c r="STO3298" s="372"/>
      <c r="STP3298" s="372"/>
      <c r="STQ3298" s="370"/>
      <c r="STR3298" s="371"/>
      <c r="STS3298" s="372"/>
      <c r="STT3298" s="371"/>
      <c r="STU3298" s="473"/>
      <c r="STV3298" s="371"/>
      <c r="STW3298" s="372"/>
      <c r="STX3298" s="372"/>
      <c r="STY3298" s="372"/>
      <c r="STZ3298" s="372"/>
      <c r="SUA3298" s="370"/>
      <c r="SUB3298" s="371"/>
      <c r="SUC3298" s="372"/>
      <c r="SUD3298" s="371"/>
      <c r="SUE3298" s="473"/>
      <c r="SUF3298" s="371"/>
      <c r="SUG3298" s="372"/>
      <c r="SUH3298" s="372"/>
      <c r="SUI3298" s="372"/>
      <c r="SUJ3298" s="372"/>
      <c r="SUK3298" s="370"/>
      <c r="SUL3298" s="371"/>
      <c r="SUM3298" s="372"/>
      <c r="SUN3298" s="371"/>
      <c r="SUO3298" s="473"/>
      <c r="SUP3298" s="371"/>
      <c r="SUQ3298" s="372"/>
      <c r="SUR3298" s="372"/>
      <c r="SUS3298" s="372"/>
      <c r="SUT3298" s="372"/>
      <c r="SUU3298" s="370"/>
      <c r="SUV3298" s="371"/>
      <c r="SUW3298" s="372"/>
      <c r="SUX3298" s="371"/>
      <c r="SUY3298" s="473"/>
      <c r="SUZ3298" s="371"/>
      <c r="SVA3298" s="372"/>
      <c r="SVB3298" s="372"/>
      <c r="SVC3298" s="372"/>
      <c r="SVD3298" s="372"/>
      <c r="SVE3298" s="370"/>
      <c r="SVF3298" s="371"/>
      <c r="SVG3298" s="372"/>
      <c r="SVH3298" s="371"/>
      <c r="SVI3298" s="473"/>
      <c r="SVJ3298" s="371"/>
      <c r="SVK3298" s="372"/>
      <c r="SVL3298" s="372"/>
      <c r="SVM3298" s="372"/>
      <c r="SVN3298" s="372"/>
      <c r="SVO3298" s="370"/>
      <c r="SVP3298" s="371"/>
      <c r="SVQ3298" s="372"/>
      <c r="SVR3298" s="371"/>
      <c r="SVS3298" s="473"/>
      <c r="SVT3298" s="371"/>
      <c r="SVU3298" s="372"/>
      <c r="SVV3298" s="372"/>
      <c r="SVW3298" s="372"/>
      <c r="SVX3298" s="372"/>
      <c r="SVY3298" s="370"/>
      <c r="SVZ3298" s="371"/>
      <c r="SWA3298" s="372"/>
      <c r="SWB3298" s="371"/>
      <c r="SWC3298" s="473"/>
      <c r="SWD3298" s="371"/>
      <c r="SWE3298" s="372"/>
      <c r="SWF3298" s="372"/>
      <c r="SWG3298" s="372"/>
      <c r="SWH3298" s="372"/>
      <c r="SWI3298" s="370"/>
      <c r="SWJ3298" s="371"/>
      <c r="SWK3298" s="372"/>
      <c r="SWL3298" s="371"/>
      <c r="SWM3298" s="473"/>
      <c r="SWN3298" s="371"/>
      <c r="SWO3298" s="372"/>
      <c r="SWP3298" s="372"/>
      <c r="SWQ3298" s="372"/>
      <c r="SWR3298" s="372"/>
      <c r="SWS3298" s="370"/>
      <c r="SWT3298" s="371"/>
      <c r="SWU3298" s="372"/>
      <c r="SWV3298" s="371"/>
      <c r="SWW3298" s="473"/>
      <c r="SWX3298" s="371"/>
      <c r="SWY3298" s="372"/>
      <c r="SWZ3298" s="372"/>
      <c r="SXA3298" s="372"/>
      <c r="SXB3298" s="372"/>
      <c r="SXC3298" s="370"/>
      <c r="SXD3298" s="371"/>
      <c r="SXE3298" s="372"/>
      <c r="SXF3298" s="371"/>
      <c r="SXG3298" s="473"/>
      <c r="SXH3298" s="371"/>
      <c r="SXI3298" s="372"/>
      <c r="SXJ3298" s="372"/>
      <c r="SXK3298" s="372"/>
      <c r="SXL3298" s="372"/>
      <c r="SXM3298" s="370"/>
      <c r="SXN3298" s="371"/>
      <c r="SXO3298" s="372"/>
      <c r="SXP3298" s="371"/>
      <c r="SXQ3298" s="473"/>
      <c r="SXR3298" s="371"/>
      <c r="SXS3298" s="372"/>
      <c r="SXT3298" s="372"/>
      <c r="SXU3298" s="372"/>
      <c r="SXV3298" s="372"/>
      <c r="SXW3298" s="370"/>
      <c r="SXX3298" s="371"/>
      <c r="SXY3298" s="372"/>
      <c r="SXZ3298" s="371"/>
      <c r="SYA3298" s="473"/>
      <c r="SYB3298" s="371"/>
      <c r="SYC3298" s="372"/>
      <c r="SYD3298" s="372"/>
      <c r="SYE3298" s="372"/>
      <c r="SYF3298" s="372"/>
      <c r="SYG3298" s="370"/>
      <c r="SYH3298" s="371"/>
      <c r="SYI3298" s="372"/>
      <c r="SYJ3298" s="371"/>
      <c r="SYK3298" s="473"/>
      <c r="SYL3298" s="371"/>
      <c r="SYM3298" s="372"/>
      <c r="SYN3298" s="372"/>
      <c r="SYO3298" s="372"/>
      <c r="SYP3298" s="372"/>
      <c r="SYQ3298" s="370"/>
      <c r="SYR3298" s="371"/>
      <c r="SYS3298" s="372"/>
      <c r="SYT3298" s="371"/>
      <c r="SYU3298" s="473"/>
      <c r="SYV3298" s="371"/>
      <c r="SYW3298" s="372"/>
      <c r="SYX3298" s="372"/>
      <c r="SYY3298" s="372"/>
      <c r="SYZ3298" s="372"/>
      <c r="SZA3298" s="370"/>
      <c r="SZB3298" s="371"/>
      <c r="SZC3298" s="372"/>
      <c r="SZD3298" s="371"/>
      <c r="SZE3298" s="473"/>
      <c r="SZF3298" s="371"/>
      <c r="SZG3298" s="372"/>
      <c r="SZH3298" s="372"/>
      <c r="SZI3298" s="372"/>
      <c r="SZJ3298" s="372"/>
      <c r="SZK3298" s="370"/>
      <c r="SZL3298" s="371"/>
      <c r="SZM3298" s="372"/>
      <c r="SZN3298" s="371"/>
      <c r="SZO3298" s="473"/>
      <c r="SZP3298" s="371"/>
      <c r="SZQ3298" s="372"/>
      <c r="SZR3298" s="372"/>
      <c r="SZS3298" s="372"/>
      <c r="SZT3298" s="372"/>
      <c r="SZU3298" s="370"/>
      <c r="SZV3298" s="371"/>
      <c r="SZW3298" s="372"/>
      <c r="SZX3298" s="371"/>
      <c r="SZY3298" s="473"/>
      <c r="SZZ3298" s="371"/>
      <c r="TAA3298" s="372"/>
      <c r="TAB3298" s="372"/>
      <c r="TAC3298" s="372"/>
      <c r="TAD3298" s="372"/>
      <c r="TAE3298" s="370"/>
      <c r="TAF3298" s="371"/>
      <c r="TAG3298" s="372"/>
      <c r="TAH3298" s="371"/>
      <c r="TAI3298" s="473"/>
      <c r="TAJ3298" s="371"/>
      <c r="TAK3298" s="372"/>
      <c r="TAL3298" s="372"/>
      <c r="TAM3298" s="372"/>
      <c r="TAN3298" s="372"/>
      <c r="TAO3298" s="370"/>
      <c r="TAP3298" s="371"/>
      <c r="TAQ3298" s="372"/>
      <c r="TAR3298" s="371"/>
      <c r="TAS3298" s="473"/>
      <c r="TAT3298" s="371"/>
      <c r="TAU3298" s="372"/>
      <c r="TAV3298" s="372"/>
      <c r="TAW3298" s="372"/>
      <c r="TAX3298" s="372"/>
      <c r="TAY3298" s="370"/>
      <c r="TAZ3298" s="371"/>
      <c r="TBA3298" s="372"/>
      <c r="TBB3298" s="371"/>
      <c r="TBC3298" s="473"/>
      <c r="TBD3298" s="371"/>
      <c r="TBE3298" s="372"/>
      <c r="TBF3298" s="372"/>
      <c r="TBG3298" s="372"/>
      <c r="TBH3298" s="372"/>
      <c r="TBI3298" s="370"/>
      <c r="TBJ3298" s="371"/>
      <c r="TBK3298" s="372"/>
      <c r="TBL3298" s="371"/>
      <c r="TBM3298" s="473"/>
      <c r="TBN3298" s="371"/>
      <c r="TBO3298" s="372"/>
      <c r="TBP3298" s="372"/>
      <c r="TBQ3298" s="372"/>
      <c r="TBR3298" s="372"/>
      <c r="TBS3298" s="370"/>
      <c r="TBT3298" s="371"/>
      <c r="TBU3298" s="372"/>
      <c r="TBV3298" s="371"/>
      <c r="TBW3298" s="473"/>
      <c r="TBX3298" s="371"/>
      <c r="TBY3298" s="372"/>
      <c r="TBZ3298" s="372"/>
      <c r="TCA3298" s="372"/>
      <c r="TCB3298" s="372"/>
      <c r="TCC3298" s="370"/>
      <c r="TCD3298" s="371"/>
      <c r="TCE3298" s="372"/>
      <c r="TCF3298" s="371"/>
      <c r="TCG3298" s="473"/>
      <c r="TCH3298" s="371"/>
      <c r="TCI3298" s="372"/>
      <c r="TCJ3298" s="372"/>
      <c r="TCK3298" s="372"/>
      <c r="TCL3298" s="372"/>
      <c r="TCM3298" s="370"/>
      <c r="TCN3298" s="371"/>
      <c r="TCO3298" s="372"/>
      <c r="TCP3298" s="371"/>
      <c r="TCQ3298" s="473"/>
      <c r="TCR3298" s="371"/>
      <c r="TCS3298" s="372"/>
      <c r="TCT3298" s="372"/>
      <c r="TCU3298" s="372"/>
      <c r="TCV3298" s="372"/>
      <c r="TCW3298" s="370"/>
      <c r="TCX3298" s="371"/>
      <c r="TCY3298" s="372"/>
      <c r="TCZ3298" s="371"/>
      <c r="TDA3298" s="473"/>
      <c r="TDB3298" s="371"/>
      <c r="TDC3298" s="372"/>
      <c r="TDD3298" s="372"/>
      <c r="TDE3298" s="372"/>
      <c r="TDF3298" s="372"/>
      <c r="TDG3298" s="370"/>
      <c r="TDH3298" s="371"/>
      <c r="TDI3298" s="372"/>
      <c r="TDJ3298" s="371"/>
      <c r="TDK3298" s="473"/>
      <c r="TDL3298" s="371"/>
      <c r="TDM3298" s="372"/>
      <c r="TDN3298" s="372"/>
      <c r="TDO3298" s="372"/>
      <c r="TDP3298" s="372"/>
      <c r="TDQ3298" s="370"/>
      <c r="TDR3298" s="371"/>
      <c r="TDS3298" s="372"/>
      <c r="TDT3298" s="371"/>
      <c r="TDU3298" s="473"/>
      <c r="TDV3298" s="371"/>
      <c r="TDW3298" s="372"/>
      <c r="TDX3298" s="372"/>
      <c r="TDY3298" s="372"/>
      <c r="TDZ3298" s="372"/>
      <c r="TEA3298" s="370"/>
      <c r="TEB3298" s="371"/>
      <c r="TEC3298" s="372"/>
      <c r="TED3298" s="371"/>
      <c r="TEE3298" s="473"/>
      <c r="TEF3298" s="371"/>
      <c r="TEG3298" s="372"/>
      <c r="TEH3298" s="372"/>
      <c r="TEI3298" s="372"/>
      <c r="TEJ3298" s="372"/>
      <c r="TEK3298" s="370"/>
      <c r="TEL3298" s="371"/>
      <c r="TEM3298" s="372"/>
      <c r="TEN3298" s="371"/>
      <c r="TEO3298" s="473"/>
      <c r="TEP3298" s="371"/>
      <c r="TEQ3298" s="372"/>
      <c r="TER3298" s="372"/>
      <c r="TES3298" s="372"/>
      <c r="TET3298" s="372"/>
      <c r="TEU3298" s="370"/>
      <c r="TEV3298" s="371"/>
      <c r="TEW3298" s="372"/>
      <c r="TEX3298" s="371"/>
      <c r="TEY3298" s="473"/>
      <c r="TEZ3298" s="371"/>
      <c r="TFA3298" s="372"/>
      <c r="TFB3298" s="372"/>
      <c r="TFC3298" s="372"/>
      <c r="TFD3298" s="372"/>
      <c r="TFE3298" s="370"/>
      <c r="TFF3298" s="371"/>
      <c r="TFG3298" s="372"/>
      <c r="TFH3298" s="371"/>
      <c r="TFI3298" s="473"/>
      <c r="TFJ3298" s="371"/>
      <c r="TFK3298" s="372"/>
      <c r="TFL3298" s="372"/>
      <c r="TFM3298" s="372"/>
      <c r="TFN3298" s="372"/>
      <c r="TFO3298" s="370"/>
      <c r="TFP3298" s="371"/>
      <c r="TFQ3298" s="372"/>
      <c r="TFR3298" s="371"/>
      <c r="TFS3298" s="473"/>
      <c r="TFT3298" s="371"/>
      <c r="TFU3298" s="372"/>
      <c r="TFV3298" s="372"/>
      <c r="TFW3298" s="372"/>
      <c r="TFX3298" s="372"/>
      <c r="TFY3298" s="370"/>
      <c r="TFZ3298" s="371"/>
      <c r="TGA3298" s="372"/>
      <c r="TGB3298" s="371"/>
      <c r="TGC3298" s="473"/>
      <c r="TGD3298" s="371"/>
      <c r="TGE3298" s="372"/>
      <c r="TGF3298" s="372"/>
      <c r="TGG3298" s="372"/>
      <c r="TGH3298" s="372"/>
      <c r="TGI3298" s="370"/>
      <c r="TGJ3298" s="371"/>
      <c r="TGK3298" s="372"/>
      <c r="TGL3298" s="371"/>
      <c r="TGM3298" s="473"/>
      <c r="TGN3298" s="371"/>
      <c r="TGO3298" s="372"/>
      <c r="TGP3298" s="372"/>
      <c r="TGQ3298" s="372"/>
      <c r="TGR3298" s="372"/>
      <c r="TGS3298" s="370"/>
      <c r="TGT3298" s="371"/>
      <c r="TGU3298" s="372"/>
      <c r="TGV3298" s="371"/>
      <c r="TGW3298" s="473"/>
      <c r="TGX3298" s="371"/>
      <c r="TGY3298" s="372"/>
      <c r="TGZ3298" s="372"/>
      <c r="THA3298" s="372"/>
      <c r="THB3298" s="372"/>
      <c r="THC3298" s="370"/>
      <c r="THD3298" s="371"/>
      <c r="THE3298" s="372"/>
      <c r="THF3298" s="371"/>
      <c r="THG3298" s="473"/>
      <c r="THH3298" s="371"/>
      <c r="THI3298" s="372"/>
      <c r="THJ3298" s="372"/>
      <c r="THK3298" s="372"/>
      <c r="THL3298" s="372"/>
      <c r="THM3298" s="370"/>
      <c r="THN3298" s="371"/>
      <c r="THO3298" s="372"/>
      <c r="THP3298" s="371"/>
      <c r="THQ3298" s="473"/>
      <c r="THR3298" s="371"/>
      <c r="THS3298" s="372"/>
      <c r="THT3298" s="372"/>
      <c r="THU3298" s="372"/>
      <c r="THV3298" s="372"/>
      <c r="THW3298" s="370"/>
      <c r="THX3298" s="371"/>
      <c r="THY3298" s="372"/>
      <c r="THZ3298" s="371"/>
      <c r="TIA3298" s="473"/>
      <c r="TIB3298" s="371"/>
      <c r="TIC3298" s="372"/>
      <c r="TID3298" s="372"/>
      <c r="TIE3298" s="372"/>
      <c r="TIF3298" s="372"/>
      <c r="TIG3298" s="370"/>
      <c r="TIH3298" s="371"/>
      <c r="TII3298" s="372"/>
      <c r="TIJ3298" s="371"/>
      <c r="TIK3298" s="473"/>
      <c r="TIL3298" s="371"/>
      <c r="TIM3298" s="372"/>
      <c r="TIN3298" s="372"/>
      <c r="TIO3298" s="372"/>
      <c r="TIP3298" s="372"/>
      <c r="TIQ3298" s="370"/>
      <c r="TIR3298" s="371"/>
      <c r="TIS3298" s="372"/>
      <c r="TIT3298" s="371"/>
      <c r="TIU3298" s="473"/>
      <c r="TIV3298" s="371"/>
      <c r="TIW3298" s="372"/>
      <c r="TIX3298" s="372"/>
      <c r="TIY3298" s="372"/>
      <c r="TIZ3298" s="372"/>
      <c r="TJA3298" s="370"/>
      <c r="TJB3298" s="371"/>
      <c r="TJC3298" s="372"/>
      <c r="TJD3298" s="371"/>
      <c r="TJE3298" s="473"/>
      <c r="TJF3298" s="371"/>
      <c r="TJG3298" s="372"/>
      <c r="TJH3298" s="372"/>
      <c r="TJI3298" s="372"/>
      <c r="TJJ3298" s="372"/>
      <c r="TJK3298" s="370"/>
      <c r="TJL3298" s="371"/>
      <c r="TJM3298" s="372"/>
      <c r="TJN3298" s="371"/>
      <c r="TJO3298" s="473"/>
      <c r="TJP3298" s="371"/>
      <c r="TJQ3298" s="372"/>
      <c r="TJR3298" s="372"/>
      <c r="TJS3298" s="372"/>
      <c r="TJT3298" s="372"/>
      <c r="TJU3298" s="370"/>
      <c r="TJV3298" s="371"/>
      <c r="TJW3298" s="372"/>
      <c r="TJX3298" s="371"/>
      <c r="TJY3298" s="473"/>
      <c r="TJZ3298" s="371"/>
      <c r="TKA3298" s="372"/>
      <c r="TKB3298" s="372"/>
      <c r="TKC3298" s="372"/>
      <c r="TKD3298" s="372"/>
      <c r="TKE3298" s="370"/>
      <c r="TKF3298" s="371"/>
      <c r="TKG3298" s="372"/>
      <c r="TKH3298" s="371"/>
      <c r="TKI3298" s="473"/>
      <c r="TKJ3298" s="371"/>
      <c r="TKK3298" s="372"/>
      <c r="TKL3298" s="372"/>
      <c r="TKM3298" s="372"/>
      <c r="TKN3298" s="372"/>
      <c r="TKO3298" s="370"/>
      <c r="TKP3298" s="371"/>
      <c r="TKQ3298" s="372"/>
      <c r="TKR3298" s="371"/>
      <c r="TKS3298" s="473"/>
      <c r="TKT3298" s="371"/>
      <c r="TKU3298" s="372"/>
      <c r="TKV3298" s="372"/>
      <c r="TKW3298" s="372"/>
      <c r="TKX3298" s="372"/>
      <c r="TKY3298" s="370"/>
      <c r="TKZ3298" s="371"/>
      <c r="TLA3298" s="372"/>
      <c r="TLB3298" s="371"/>
      <c r="TLC3298" s="473"/>
      <c r="TLD3298" s="371"/>
      <c r="TLE3298" s="372"/>
      <c r="TLF3298" s="372"/>
      <c r="TLG3298" s="372"/>
      <c r="TLH3298" s="372"/>
      <c r="TLI3298" s="370"/>
      <c r="TLJ3298" s="371"/>
      <c r="TLK3298" s="372"/>
      <c r="TLL3298" s="371"/>
      <c r="TLM3298" s="473"/>
      <c r="TLN3298" s="371"/>
      <c r="TLO3298" s="372"/>
      <c r="TLP3298" s="372"/>
      <c r="TLQ3298" s="372"/>
      <c r="TLR3298" s="372"/>
      <c r="TLS3298" s="370"/>
      <c r="TLT3298" s="371"/>
      <c r="TLU3298" s="372"/>
      <c r="TLV3298" s="371"/>
      <c r="TLW3298" s="473"/>
      <c r="TLX3298" s="371"/>
      <c r="TLY3298" s="372"/>
      <c r="TLZ3298" s="372"/>
      <c r="TMA3298" s="372"/>
      <c r="TMB3298" s="372"/>
      <c r="TMC3298" s="370"/>
      <c r="TMD3298" s="371"/>
      <c r="TME3298" s="372"/>
      <c r="TMF3298" s="371"/>
      <c r="TMG3298" s="473"/>
      <c r="TMH3298" s="371"/>
      <c r="TMI3298" s="372"/>
      <c r="TMJ3298" s="372"/>
      <c r="TMK3298" s="372"/>
      <c r="TML3298" s="372"/>
      <c r="TMM3298" s="370"/>
      <c r="TMN3298" s="371"/>
      <c r="TMO3298" s="372"/>
      <c r="TMP3298" s="371"/>
      <c r="TMQ3298" s="473"/>
      <c r="TMR3298" s="371"/>
      <c r="TMS3298" s="372"/>
      <c r="TMT3298" s="372"/>
      <c r="TMU3298" s="372"/>
      <c r="TMV3298" s="372"/>
      <c r="TMW3298" s="370"/>
      <c r="TMX3298" s="371"/>
      <c r="TMY3298" s="372"/>
      <c r="TMZ3298" s="371"/>
      <c r="TNA3298" s="473"/>
      <c r="TNB3298" s="371"/>
      <c r="TNC3298" s="372"/>
      <c r="TND3298" s="372"/>
      <c r="TNE3298" s="372"/>
      <c r="TNF3298" s="372"/>
      <c r="TNG3298" s="370"/>
      <c r="TNH3298" s="371"/>
      <c r="TNI3298" s="372"/>
      <c r="TNJ3298" s="371"/>
      <c r="TNK3298" s="473"/>
      <c r="TNL3298" s="371"/>
      <c r="TNM3298" s="372"/>
      <c r="TNN3298" s="372"/>
      <c r="TNO3298" s="372"/>
      <c r="TNP3298" s="372"/>
      <c r="TNQ3298" s="370"/>
      <c r="TNR3298" s="371"/>
      <c r="TNS3298" s="372"/>
      <c r="TNT3298" s="371"/>
      <c r="TNU3298" s="473"/>
      <c r="TNV3298" s="371"/>
      <c r="TNW3298" s="372"/>
      <c r="TNX3298" s="372"/>
      <c r="TNY3298" s="372"/>
      <c r="TNZ3298" s="372"/>
      <c r="TOA3298" s="370"/>
      <c r="TOB3298" s="371"/>
      <c r="TOC3298" s="372"/>
      <c r="TOD3298" s="371"/>
      <c r="TOE3298" s="473"/>
      <c r="TOF3298" s="371"/>
      <c r="TOG3298" s="372"/>
      <c r="TOH3298" s="372"/>
      <c r="TOI3298" s="372"/>
      <c r="TOJ3298" s="372"/>
      <c r="TOK3298" s="370"/>
      <c r="TOL3298" s="371"/>
      <c r="TOM3298" s="372"/>
      <c r="TON3298" s="371"/>
      <c r="TOO3298" s="473"/>
      <c r="TOP3298" s="371"/>
      <c r="TOQ3298" s="372"/>
      <c r="TOR3298" s="372"/>
      <c r="TOS3298" s="372"/>
      <c r="TOT3298" s="372"/>
      <c r="TOU3298" s="370"/>
      <c r="TOV3298" s="371"/>
      <c r="TOW3298" s="372"/>
      <c r="TOX3298" s="371"/>
      <c r="TOY3298" s="473"/>
      <c r="TOZ3298" s="371"/>
      <c r="TPA3298" s="372"/>
      <c r="TPB3298" s="372"/>
      <c r="TPC3298" s="372"/>
      <c r="TPD3298" s="372"/>
      <c r="TPE3298" s="370"/>
      <c r="TPF3298" s="371"/>
      <c r="TPG3298" s="372"/>
      <c r="TPH3298" s="371"/>
      <c r="TPI3298" s="473"/>
      <c r="TPJ3298" s="371"/>
      <c r="TPK3298" s="372"/>
      <c r="TPL3298" s="372"/>
      <c r="TPM3298" s="372"/>
      <c r="TPN3298" s="372"/>
      <c r="TPO3298" s="370"/>
      <c r="TPP3298" s="371"/>
      <c r="TPQ3298" s="372"/>
      <c r="TPR3298" s="371"/>
      <c r="TPS3298" s="473"/>
      <c r="TPT3298" s="371"/>
      <c r="TPU3298" s="372"/>
      <c r="TPV3298" s="372"/>
      <c r="TPW3298" s="372"/>
      <c r="TPX3298" s="372"/>
      <c r="TPY3298" s="370"/>
      <c r="TPZ3298" s="371"/>
      <c r="TQA3298" s="372"/>
      <c r="TQB3298" s="371"/>
      <c r="TQC3298" s="473"/>
      <c r="TQD3298" s="371"/>
      <c r="TQE3298" s="372"/>
      <c r="TQF3298" s="372"/>
      <c r="TQG3298" s="372"/>
      <c r="TQH3298" s="372"/>
      <c r="TQI3298" s="370"/>
      <c r="TQJ3298" s="371"/>
      <c r="TQK3298" s="372"/>
      <c r="TQL3298" s="371"/>
      <c r="TQM3298" s="473"/>
      <c r="TQN3298" s="371"/>
      <c r="TQO3298" s="372"/>
      <c r="TQP3298" s="372"/>
      <c r="TQQ3298" s="372"/>
      <c r="TQR3298" s="372"/>
      <c r="TQS3298" s="370"/>
      <c r="TQT3298" s="371"/>
      <c r="TQU3298" s="372"/>
      <c r="TQV3298" s="371"/>
      <c r="TQW3298" s="473"/>
      <c r="TQX3298" s="371"/>
      <c r="TQY3298" s="372"/>
      <c r="TQZ3298" s="372"/>
      <c r="TRA3298" s="372"/>
      <c r="TRB3298" s="372"/>
      <c r="TRC3298" s="370"/>
      <c r="TRD3298" s="371"/>
      <c r="TRE3298" s="372"/>
      <c r="TRF3298" s="371"/>
      <c r="TRG3298" s="473"/>
      <c r="TRH3298" s="371"/>
      <c r="TRI3298" s="372"/>
      <c r="TRJ3298" s="372"/>
      <c r="TRK3298" s="372"/>
      <c r="TRL3298" s="372"/>
      <c r="TRM3298" s="370"/>
      <c r="TRN3298" s="371"/>
      <c r="TRO3298" s="372"/>
      <c r="TRP3298" s="371"/>
      <c r="TRQ3298" s="473"/>
      <c r="TRR3298" s="371"/>
      <c r="TRS3298" s="372"/>
      <c r="TRT3298" s="372"/>
      <c r="TRU3298" s="372"/>
      <c r="TRV3298" s="372"/>
      <c r="TRW3298" s="370"/>
      <c r="TRX3298" s="371"/>
      <c r="TRY3298" s="372"/>
      <c r="TRZ3298" s="371"/>
      <c r="TSA3298" s="473"/>
      <c r="TSB3298" s="371"/>
      <c r="TSC3298" s="372"/>
      <c r="TSD3298" s="372"/>
      <c r="TSE3298" s="372"/>
      <c r="TSF3298" s="372"/>
      <c r="TSG3298" s="370"/>
      <c r="TSH3298" s="371"/>
      <c r="TSI3298" s="372"/>
      <c r="TSJ3298" s="371"/>
      <c r="TSK3298" s="473"/>
      <c r="TSL3298" s="371"/>
      <c r="TSM3298" s="372"/>
      <c r="TSN3298" s="372"/>
      <c r="TSO3298" s="372"/>
      <c r="TSP3298" s="372"/>
      <c r="TSQ3298" s="370"/>
      <c r="TSR3298" s="371"/>
      <c r="TSS3298" s="372"/>
      <c r="TST3298" s="371"/>
      <c r="TSU3298" s="473"/>
      <c r="TSV3298" s="371"/>
      <c r="TSW3298" s="372"/>
      <c r="TSX3298" s="372"/>
      <c r="TSY3298" s="372"/>
      <c r="TSZ3298" s="372"/>
      <c r="TTA3298" s="370"/>
      <c r="TTB3298" s="371"/>
      <c r="TTC3298" s="372"/>
      <c r="TTD3298" s="371"/>
      <c r="TTE3298" s="473"/>
      <c r="TTF3298" s="371"/>
      <c r="TTG3298" s="372"/>
      <c r="TTH3298" s="372"/>
      <c r="TTI3298" s="372"/>
      <c r="TTJ3298" s="372"/>
      <c r="TTK3298" s="370"/>
      <c r="TTL3298" s="371"/>
      <c r="TTM3298" s="372"/>
      <c r="TTN3298" s="371"/>
      <c r="TTO3298" s="473"/>
      <c r="TTP3298" s="371"/>
      <c r="TTQ3298" s="372"/>
      <c r="TTR3298" s="372"/>
      <c r="TTS3298" s="372"/>
      <c r="TTT3298" s="372"/>
      <c r="TTU3298" s="370"/>
      <c r="TTV3298" s="371"/>
      <c r="TTW3298" s="372"/>
      <c r="TTX3298" s="371"/>
      <c r="TTY3298" s="473"/>
      <c r="TTZ3298" s="371"/>
      <c r="TUA3298" s="372"/>
      <c r="TUB3298" s="372"/>
      <c r="TUC3298" s="372"/>
      <c r="TUD3298" s="372"/>
      <c r="TUE3298" s="370"/>
      <c r="TUF3298" s="371"/>
      <c r="TUG3298" s="372"/>
      <c r="TUH3298" s="371"/>
      <c r="TUI3298" s="473"/>
      <c r="TUJ3298" s="371"/>
      <c r="TUK3298" s="372"/>
      <c r="TUL3298" s="372"/>
      <c r="TUM3298" s="372"/>
      <c r="TUN3298" s="372"/>
      <c r="TUO3298" s="370"/>
      <c r="TUP3298" s="371"/>
      <c r="TUQ3298" s="372"/>
      <c r="TUR3298" s="371"/>
      <c r="TUS3298" s="473"/>
      <c r="TUT3298" s="371"/>
      <c r="TUU3298" s="372"/>
      <c r="TUV3298" s="372"/>
      <c r="TUW3298" s="372"/>
      <c r="TUX3298" s="372"/>
      <c r="TUY3298" s="370"/>
      <c r="TUZ3298" s="371"/>
      <c r="TVA3298" s="372"/>
      <c r="TVB3298" s="371"/>
      <c r="TVC3298" s="473"/>
      <c r="TVD3298" s="371"/>
      <c r="TVE3298" s="372"/>
      <c r="TVF3298" s="372"/>
      <c r="TVG3298" s="372"/>
      <c r="TVH3298" s="372"/>
      <c r="TVI3298" s="370"/>
      <c r="TVJ3298" s="371"/>
      <c r="TVK3298" s="372"/>
      <c r="TVL3298" s="371"/>
      <c r="TVM3298" s="473"/>
      <c r="TVN3298" s="371"/>
      <c r="TVO3298" s="372"/>
      <c r="TVP3298" s="372"/>
      <c r="TVQ3298" s="372"/>
      <c r="TVR3298" s="372"/>
      <c r="TVS3298" s="370"/>
      <c r="TVT3298" s="371"/>
      <c r="TVU3298" s="372"/>
      <c r="TVV3298" s="371"/>
      <c r="TVW3298" s="473"/>
      <c r="TVX3298" s="371"/>
      <c r="TVY3298" s="372"/>
      <c r="TVZ3298" s="372"/>
      <c r="TWA3298" s="372"/>
      <c r="TWB3298" s="372"/>
      <c r="TWC3298" s="370"/>
      <c r="TWD3298" s="371"/>
      <c r="TWE3298" s="372"/>
      <c r="TWF3298" s="371"/>
      <c r="TWG3298" s="473"/>
      <c r="TWH3298" s="371"/>
      <c r="TWI3298" s="372"/>
      <c r="TWJ3298" s="372"/>
      <c r="TWK3298" s="372"/>
      <c r="TWL3298" s="372"/>
      <c r="TWM3298" s="370"/>
      <c r="TWN3298" s="371"/>
      <c r="TWO3298" s="372"/>
      <c r="TWP3298" s="371"/>
      <c r="TWQ3298" s="473"/>
      <c r="TWR3298" s="371"/>
      <c r="TWS3298" s="372"/>
      <c r="TWT3298" s="372"/>
      <c r="TWU3298" s="372"/>
      <c r="TWV3298" s="372"/>
      <c r="TWW3298" s="370"/>
      <c r="TWX3298" s="371"/>
      <c r="TWY3298" s="372"/>
      <c r="TWZ3298" s="371"/>
      <c r="TXA3298" s="473"/>
      <c r="TXB3298" s="371"/>
      <c r="TXC3298" s="372"/>
      <c r="TXD3298" s="372"/>
      <c r="TXE3298" s="372"/>
      <c r="TXF3298" s="372"/>
      <c r="TXG3298" s="370"/>
      <c r="TXH3298" s="371"/>
      <c r="TXI3298" s="372"/>
      <c r="TXJ3298" s="371"/>
      <c r="TXK3298" s="473"/>
      <c r="TXL3298" s="371"/>
      <c r="TXM3298" s="372"/>
      <c r="TXN3298" s="372"/>
      <c r="TXO3298" s="372"/>
      <c r="TXP3298" s="372"/>
      <c r="TXQ3298" s="370"/>
      <c r="TXR3298" s="371"/>
      <c r="TXS3298" s="372"/>
      <c r="TXT3298" s="371"/>
      <c r="TXU3298" s="473"/>
      <c r="TXV3298" s="371"/>
      <c r="TXW3298" s="372"/>
      <c r="TXX3298" s="372"/>
      <c r="TXY3298" s="372"/>
      <c r="TXZ3298" s="372"/>
      <c r="TYA3298" s="370"/>
      <c r="TYB3298" s="371"/>
      <c r="TYC3298" s="372"/>
      <c r="TYD3298" s="371"/>
      <c r="TYE3298" s="473"/>
      <c r="TYF3298" s="371"/>
      <c r="TYG3298" s="372"/>
      <c r="TYH3298" s="372"/>
      <c r="TYI3298" s="372"/>
      <c r="TYJ3298" s="372"/>
      <c r="TYK3298" s="370"/>
      <c r="TYL3298" s="371"/>
      <c r="TYM3298" s="372"/>
      <c r="TYN3298" s="371"/>
      <c r="TYO3298" s="473"/>
      <c r="TYP3298" s="371"/>
      <c r="TYQ3298" s="372"/>
      <c r="TYR3298" s="372"/>
      <c r="TYS3298" s="372"/>
      <c r="TYT3298" s="372"/>
      <c r="TYU3298" s="370"/>
      <c r="TYV3298" s="371"/>
      <c r="TYW3298" s="372"/>
      <c r="TYX3298" s="371"/>
      <c r="TYY3298" s="473"/>
      <c r="TYZ3298" s="371"/>
      <c r="TZA3298" s="372"/>
      <c r="TZB3298" s="372"/>
      <c r="TZC3298" s="372"/>
      <c r="TZD3298" s="372"/>
      <c r="TZE3298" s="370"/>
      <c r="TZF3298" s="371"/>
      <c r="TZG3298" s="372"/>
      <c r="TZH3298" s="371"/>
      <c r="TZI3298" s="473"/>
      <c r="TZJ3298" s="371"/>
      <c r="TZK3298" s="372"/>
      <c r="TZL3298" s="372"/>
      <c r="TZM3298" s="372"/>
      <c r="TZN3298" s="372"/>
      <c r="TZO3298" s="370"/>
      <c r="TZP3298" s="371"/>
      <c r="TZQ3298" s="372"/>
      <c r="TZR3298" s="371"/>
      <c r="TZS3298" s="473"/>
      <c r="TZT3298" s="371"/>
      <c r="TZU3298" s="372"/>
      <c r="TZV3298" s="372"/>
      <c r="TZW3298" s="372"/>
      <c r="TZX3298" s="372"/>
      <c r="TZY3298" s="370"/>
      <c r="TZZ3298" s="371"/>
      <c r="UAA3298" s="372"/>
      <c r="UAB3298" s="371"/>
      <c r="UAC3298" s="473"/>
      <c r="UAD3298" s="371"/>
      <c r="UAE3298" s="372"/>
      <c r="UAF3298" s="372"/>
      <c r="UAG3298" s="372"/>
      <c r="UAH3298" s="372"/>
      <c r="UAI3298" s="370"/>
      <c r="UAJ3298" s="371"/>
      <c r="UAK3298" s="372"/>
      <c r="UAL3298" s="371"/>
      <c r="UAM3298" s="473"/>
      <c r="UAN3298" s="371"/>
      <c r="UAO3298" s="372"/>
      <c r="UAP3298" s="372"/>
      <c r="UAQ3298" s="372"/>
      <c r="UAR3298" s="372"/>
      <c r="UAS3298" s="370"/>
      <c r="UAT3298" s="371"/>
      <c r="UAU3298" s="372"/>
      <c r="UAV3298" s="371"/>
      <c r="UAW3298" s="473"/>
      <c r="UAX3298" s="371"/>
      <c r="UAY3298" s="372"/>
      <c r="UAZ3298" s="372"/>
      <c r="UBA3298" s="372"/>
      <c r="UBB3298" s="372"/>
      <c r="UBC3298" s="370"/>
      <c r="UBD3298" s="371"/>
      <c r="UBE3298" s="372"/>
      <c r="UBF3298" s="371"/>
      <c r="UBG3298" s="473"/>
      <c r="UBH3298" s="371"/>
      <c r="UBI3298" s="372"/>
      <c r="UBJ3298" s="372"/>
      <c r="UBK3298" s="372"/>
      <c r="UBL3298" s="372"/>
      <c r="UBM3298" s="370"/>
      <c r="UBN3298" s="371"/>
      <c r="UBO3298" s="372"/>
      <c r="UBP3298" s="371"/>
      <c r="UBQ3298" s="473"/>
      <c r="UBR3298" s="371"/>
      <c r="UBS3298" s="372"/>
      <c r="UBT3298" s="372"/>
      <c r="UBU3298" s="372"/>
      <c r="UBV3298" s="372"/>
      <c r="UBW3298" s="370"/>
      <c r="UBX3298" s="371"/>
      <c r="UBY3298" s="372"/>
      <c r="UBZ3298" s="371"/>
      <c r="UCA3298" s="473"/>
      <c r="UCB3298" s="371"/>
      <c r="UCC3298" s="372"/>
      <c r="UCD3298" s="372"/>
      <c r="UCE3298" s="372"/>
      <c r="UCF3298" s="372"/>
      <c r="UCG3298" s="370"/>
      <c r="UCH3298" s="371"/>
      <c r="UCI3298" s="372"/>
      <c r="UCJ3298" s="371"/>
      <c r="UCK3298" s="473"/>
      <c r="UCL3298" s="371"/>
      <c r="UCM3298" s="372"/>
      <c r="UCN3298" s="372"/>
      <c r="UCO3298" s="372"/>
      <c r="UCP3298" s="372"/>
      <c r="UCQ3298" s="370"/>
      <c r="UCR3298" s="371"/>
      <c r="UCS3298" s="372"/>
      <c r="UCT3298" s="371"/>
      <c r="UCU3298" s="473"/>
      <c r="UCV3298" s="371"/>
      <c r="UCW3298" s="372"/>
      <c r="UCX3298" s="372"/>
      <c r="UCY3298" s="372"/>
      <c r="UCZ3298" s="372"/>
      <c r="UDA3298" s="370"/>
      <c r="UDB3298" s="371"/>
      <c r="UDC3298" s="372"/>
      <c r="UDD3298" s="371"/>
      <c r="UDE3298" s="473"/>
      <c r="UDF3298" s="371"/>
      <c r="UDG3298" s="372"/>
      <c r="UDH3298" s="372"/>
      <c r="UDI3298" s="372"/>
      <c r="UDJ3298" s="372"/>
      <c r="UDK3298" s="370"/>
      <c r="UDL3298" s="371"/>
      <c r="UDM3298" s="372"/>
      <c r="UDN3298" s="371"/>
      <c r="UDO3298" s="473"/>
      <c r="UDP3298" s="371"/>
      <c r="UDQ3298" s="372"/>
      <c r="UDR3298" s="372"/>
      <c r="UDS3298" s="372"/>
      <c r="UDT3298" s="372"/>
      <c r="UDU3298" s="370"/>
      <c r="UDV3298" s="371"/>
      <c r="UDW3298" s="372"/>
      <c r="UDX3298" s="371"/>
      <c r="UDY3298" s="473"/>
      <c r="UDZ3298" s="371"/>
      <c r="UEA3298" s="372"/>
      <c r="UEB3298" s="372"/>
      <c r="UEC3298" s="372"/>
      <c r="UED3298" s="372"/>
      <c r="UEE3298" s="370"/>
      <c r="UEF3298" s="371"/>
      <c r="UEG3298" s="372"/>
      <c r="UEH3298" s="371"/>
      <c r="UEI3298" s="473"/>
      <c r="UEJ3298" s="371"/>
      <c r="UEK3298" s="372"/>
      <c r="UEL3298" s="372"/>
      <c r="UEM3298" s="372"/>
      <c r="UEN3298" s="372"/>
      <c r="UEO3298" s="370"/>
      <c r="UEP3298" s="371"/>
      <c r="UEQ3298" s="372"/>
      <c r="UER3298" s="371"/>
      <c r="UES3298" s="473"/>
      <c r="UET3298" s="371"/>
      <c r="UEU3298" s="372"/>
      <c r="UEV3298" s="372"/>
      <c r="UEW3298" s="372"/>
      <c r="UEX3298" s="372"/>
      <c r="UEY3298" s="370"/>
      <c r="UEZ3298" s="371"/>
      <c r="UFA3298" s="372"/>
      <c r="UFB3298" s="371"/>
      <c r="UFC3298" s="473"/>
      <c r="UFD3298" s="371"/>
      <c r="UFE3298" s="372"/>
      <c r="UFF3298" s="372"/>
      <c r="UFG3298" s="372"/>
      <c r="UFH3298" s="372"/>
      <c r="UFI3298" s="370"/>
      <c r="UFJ3298" s="371"/>
      <c r="UFK3298" s="372"/>
      <c r="UFL3298" s="371"/>
      <c r="UFM3298" s="473"/>
      <c r="UFN3298" s="371"/>
      <c r="UFO3298" s="372"/>
      <c r="UFP3298" s="372"/>
      <c r="UFQ3298" s="372"/>
      <c r="UFR3298" s="372"/>
      <c r="UFS3298" s="370"/>
      <c r="UFT3298" s="371"/>
      <c r="UFU3298" s="372"/>
      <c r="UFV3298" s="371"/>
      <c r="UFW3298" s="473"/>
      <c r="UFX3298" s="371"/>
      <c r="UFY3298" s="372"/>
      <c r="UFZ3298" s="372"/>
      <c r="UGA3298" s="372"/>
      <c r="UGB3298" s="372"/>
      <c r="UGC3298" s="370"/>
      <c r="UGD3298" s="371"/>
      <c r="UGE3298" s="372"/>
      <c r="UGF3298" s="371"/>
      <c r="UGG3298" s="473"/>
      <c r="UGH3298" s="371"/>
      <c r="UGI3298" s="372"/>
      <c r="UGJ3298" s="372"/>
      <c r="UGK3298" s="372"/>
      <c r="UGL3298" s="372"/>
      <c r="UGM3298" s="370"/>
      <c r="UGN3298" s="371"/>
      <c r="UGO3298" s="372"/>
      <c r="UGP3298" s="371"/>
      <c r="UGQ3298" s="473"/>
      <c r="UGR3298" s="371"/>
      <c r="UGS3298" s="372"/>
      <c r="UGT3298" s="372"/>
      <c r="UGU3298" s="372"/>
      <c r="UGV3298" s="372"/>
      <c r="UGW3298" s="370"/>
      <c r="UGX3298" s="371"/>
      <c r="UGY3298" s="372"/>
      <c r="UGZ3298" s="371"/>
      <c r="UHA3298" s="473"/>
      <c r="UHB3298" s="371"/>
      <c r="UHC3298" s="372"/>
      <c r="UHD3298" s="372"/>
      <c r="UHE3298" s="372"/>
      <c r="UHF3298" s="372"/>
      <c r="UHG3298" s="370"/>
      <c r="UHH3298" s="371"/>
      <c r="UHI3298" s="372"/>
      <c r="UHJ3298" s="371"/>
      <c r="UHK3298" s="473"/>
      <c r="UHL3298" s="371"/>
      <c r="UHM3298" s="372"/>
      <c r="UHN3298" s="372"/>
      <c r="UHO3298" s="372"/>
      <c r="UHP3298" s="372"/>
      <c r="UHQ3298" s="370"/>
      <c r="UHR3298" s="371"/>
      <c r="UHS3298" s="372"/>
      <c r="UHT3298" s="371"/>
      <c r="UHU3298" s="473"/>
      <c r="UHV3298" s="371"/>
      <c r="UHW3298" s="372"/>
      <c r="UHX3298" s="372"/>
      <c r="UHY3298" s="372"/>
      <c r="UHZ3298" s="372"/>
      <c r="UIA3298" s="370"/>
      <c r="UIB3298" s="371"/>
      <c r="UIC3298" s="372"/>
      <c r="UID3298" s="371"/>
      <c r="UIE3298" s="473"/>
      <c r="UIF3298" s="371"/>
      <c r="UIG3298" s="372"/>
      <c r="UIH3298" s="372"/>
      <c r="UII3298" s="372"/>
      <c r="UIJ3298" s="372"/>
      <c r="UIK3298" s="370"/>
      <c r="UIL3298" s="371"/>
      <c r="UIM3298" s="372"/>
      <c r="UIN3298" s="371"/>
      <c r="UIO3298" s="473"/>
      <c r="UIP3298" s="371"/>
      <c r="UIQ3298" s="372"/>
      <c r="UIR3298" s="372"/>
      <c r="UIS3298" s="372"/>
      <c r="UIT3298" s="372"/>
      <c r="UIU3298" s="370"/>
      <c r="UIV3298" s="371"/>
      <c r="UIW3298" s="372"/>
      <c r="UIX3298" s="371"/>
      <c r="UIY3298" s="473"/>
      <c r="UIZ3298" s="371"/>
      <c r="UJA3298" s="372"/>
      <c r="UJB3298" s="372"/>
      <c r="UJC3298" s="372"/>
      <c r="UJD3298" s="372"/>
      <c r="UJE3298" s="370"/>
      <c r="UJF3298" s="371"/>
      <c r="UJG3298" s="372"/>
      <c r="UJH3298" s="371"/>
      <c r="UJI3298" s="473"/>
      <c r="UJJ3298" s="371"/>
      <c r="UJK3298" s="372"/>
      <c r="UJL3298" s="372"/>
      <c r="UJM3298" s="372"/>
      <c r="UJN3298" s="372"/>
      <c r="UJO3298" s="370"/>
      <c r="UJP3298" s="371"/>
      <c r="UJQ3298" s="372"/>
      <c r="UJR3298" s="371"/>
      <c r="UJS3298" s="473"/>
      <c r="UJT3298" s="371"/>
      <c r="UJU3298" s="372"/>
      <c r="UJV3298" s="372"/>
      <c r="UJW3298" s="372"/>
      <c r="UJX3298" s="372"/>
      <c r="UJY3298" s="370"/>
      <c r="UJZ3298" s="371"/>
      <c r="UKA3298" s="372"/>
      <c r="UKB3298" s="371"/>
      <c r="UKC3298" s="473"/>
      <c r="UKD3298" s="371"/>
      <c r="UKE3298" s="372"/>
      <c r="UKF3298" s="372"/>
      <c r="UKG3298" s="372"/>
      <c r="UKH3298" s="372"/>
      <c r="UKI3298" s="370"/>
      <c r="UKJ3298" s="371"/>
      <c r="UKK3298" s="372"/>
      <c r="UKL3298" s="371"/>
      <c r="UKM3298" s="473"/>
      <c r="UKN3298" s="371"/>
      <c r="UKO3298" s="372"/>
      <c r="UKP3298" s="372"/>
      <c r="UKQ3298" s="372"/>
      <c r="UKR3298" s="372"/>
      <c r="UKS3298" s="370"/>
      <c r="UKT3298" s="371"/>
      <c r="UKU3298" s="372"/>
      <c r="UKV3298" s="371"/>
      <c r="UKW3298" s="473"/>
      <c r="UKX3298" s="371"/>
      <c r="UKY3298" s="372"/>
      <c r="UKZ3298" s="372"/>
      <c r="ULA3298" s="372"/>
      <c r="ULB3298" s="372"/>
      <c r="ULC3298" s="370"/>
      <c r="ULD3298" s="371"/>
      <c r="ULE3298" s="372"/>
      <c r="ULF3298" s="371"/>
      <c r="ULG3298" s="473"/>
      <c r="ULH3298" s="371"/>
      <c r="ULI3298" s="372"/>
      <c r="ULJ3298" s="372"/>
      <c r="ULK3298" s="372"/>
      <c r="ULL3298" s="372"/>
      <c r="ULM3298" s="370"/>
      <c r="ULN3298" s="371"/>
      <c r="ULO3298" s="372"/>
      <c r="ULP3298" s="371"/>
      <c r="ULQ3298" s="473"/>
      <c r="ULR3298" s="371"/>
      <c r="ULS3298" s="372"/>
      <c r="ULT3298" s="372"/>
      <c r="ULU3298" s="372"/>
      <c r="ULV3298" s="372"/>
      <c r="ULW3298" s="370"/>
      <c r="ULX3298" s="371"/>
      <c r="ULY3298" s="372"/>
      <c r="ULZ3298" s="371"/>
      <c r="UMA3298" s="473"/>
      <c r="UMB3298" s="371"/>
      <c r="UMC3298" s="372"/>
      <c r="UMD3298" s="372"/>
      <c r="UME3298" s="372"/>
      <c r="UMF3298" s="372"/>
      <c r="UMG3298" s="370"/>
      <c r="UMH3298" s="371"/>
      <c r="UMI3298" s="372"/>
      <c r="UMJ3298" s="371"/>
      <c r="UMK3298" s="473"/>
      <c r="UML3298" s="371"/>
      <c r="UMM3298" s="372"/>
      <c r="UMN3298" s="372"/>
      <c r="UMO3298" s="372"/>
      <c r="UMP3298" s="372"/>
      <c r="UMQ3298" s="370"/>
      <c r="UMR3298" s="371"/>
      <c r="UMS3298" s="372"/>
      <c r="UMT3298" s="371"/>
      <c r="UMU3298" s="473"/>
      <c r="UMV3298" s="371"/>
      <c r="UMW3298" s="372"/>
      <c r="UMX3298" s="372"/>
      <c r="UMY3298" s="372"/>
      <c r="UMZ3298" s="372"/>
      <c r="UNA3298" s="370"/>
      <c r="UNB3298" s="371"/>
      <c r="UNC3298" s="372"/>
      <c r="UND3298" s="371"/>
      <c r="UNE3298" s="473"/>
      <c r="UNF3298" s="371"/>
      <c r="UNG3298" s="372"/>
      <c r="UNH3298" s="372"/>
      <c r="UNI3298" s="372"/>
      <c r="UNJ3298" s="372"/>
      <c r="UNK3298" s="370"/>
      <c r="UNL3298" s="371"/>
      <c r="UNM3298" s="372"/>
      <c r="UNN3298" s="371"/>
      <c r="UNO3298" s="473"/>
      <c r="UNP3298" s="371"/>
      <c r="UNQ3298" s="372"/>
      <c r="UNR3298" s="372"/>
      <c r="UNS3298" s="372"/>
      <c r="UNT3298" s="372"/>
      <c r="UNU3298" s="370"/>
      <c r="UNV3298" s="371"/>
      <c r="UNW3298" s="372"/>
      <c r="UNX3298" s="371"/>
      <c r="UNY3298" s="473"/>
      <c r="UNZ3298" s="371"/>
      <c r="UOA3298" s="372"/>
      <c r="UOB3298" s="372"/>
      <c r="UOC3298" s="372"/>
      <c r="UOD3298" s="372"/>
      <c r="UOE3298" s="370"/>
      <c r="UOF3298" s="371"/>
      <c r="UOG3298" s="372"/>
      <c r="UOH3298" s="371"/>
      <c r="UOI3298" s="473"/>
      <c r="UOJ3298" s="371"/>
      <c r="UOK3298" s="372"/>
      <c r="UOL3298" s="372"/>
      <c r="UOM3298" s="372"/>
      <c r="UON3298" s="372"/>
      <c r="UOO3298" s="370"/>
      <c r="UOP3298" s="371"/>
      <c r="UOQ3298" s="372"/>
      <c r="UOR3298" s="371"/>
      <c r="UOS3298" s="473"/>
      <c r="UOT3298" s="371"/>
      <c r="UOU3298" s="372"/>
      <c r="UOV3298" s="372"/>
      <c r="UOW3298" s="372"/>
      <c r="UOX3298" s="372"/>
      <c r="UOY3298" s="370"/>
      <c r="UOZ3298" s="371"/>
      <c r="UPA3298" s="372"/>
      <c r="UPB3298" s="371"/>
      <c r="UPC3298" s="473"/>
      <c r="UPD3298" s="371"/>
      <c r="UPE3298" s="372"/>
      <c r="UPF3298" s="372"/>
      <c r="UPG3298" s="372"/>
      <c r="UPH3298" s="372"/>
      <c r="UPI3298" s="370"/>
      <c r="UPJ3298" s="371"/>
      <c r="UPK3298" s="372"/>
      <c r="UPL3298" s="371"/>
      <c r="UPM3298" s="473"/>
      <c r="UPN3298" s="371"/>
      <c r="UPO3298" s="372"/>
      <c r="UPP3298" s="372"/>
      <c r="UPQ3298" s="372"/>
      <c r="UPR3298" s="372"/>
      <c r="UPS3298" s="370"/>
      <c r="UPT3298" s="371"/>
      <c r="UPU3298" s="372"/>
      <c r="UPV3298" s="371"/>
      <c r="UPW3298" s="473"/>
      <c r="UPX3298" s="371"/>
      <c r="UPY3298" s="372"/>
      <c r="UPZ3298" s="372"/>
      <c r="UQA3298" s="372"/>
      <c r="UQB3298" s="372"/>
      <c r="UQC3298" s="370"/>
      <c r="UQD3298" s="371"/>
      <c r="UQE3298" s="372"/>
      <c r="UQF3298" s="371"/>
      <c r="UQG3298" s="473"/>
      <c r="UQH3298" s="371"/>
      <c r="UQI3298" s="372"/>
      <c r="UQJ3298" s="372"/>
      <c r="UQK3298" s="372"/>
      <c r="UQL3298" s="372"/>
      <c r="UQM3298" s="370"/>
      <c r="UQN3298" s="371"/>
      <c r="UQO3298" s="372"/>
      <c r="UQP3298" s="371"/>
      <c r="UQQ3298" s="473"/>
      <c r="UQR3298" s="371"/>
      <c r="UQS3298" s="372"/>
      <c r="UQT3298" s="372"/>
      <c r="UQU3298" s="372"/>
      <c r="UQV3298" s="372"/>
      <c r="UQW3298" s="370"/>
      <c r="UQX3298" s="371"/>
      <c r="UQY3298" s="372"/>
      <c r="UQZ3298" s="371"/>
      <c r="URA3298" s="473"/>
      <c r="URB3298" s="371"/>
      <c r="URC3298" s="372"/>
      <c r="URD3298" s="372"/>
      <c r="URE3298" s="372"/>
      <c r="URF3298" s="372"/>
      <c r="URG3298" s="370"/>
      <c r="URH3298" s="371"/>
      <c r="URI3298" s="372"/>
      <c r="URJ3298" s="371"/>
      <c r="URK3298" s="473"/>
      <c r="URL3298" s="371"/>
      <c r="URM3298" s="372"/>
      <c r="URN3298" s="372"/>
      <c r="URO3298" s="372"/>
      <c r="URP3298" s="372"/>
      <c r="URQ3298" s="370"/>
      <c r="URR3298" s="371"/>
      <c r="URS3298" s="372"/>
      <c r="URT3298" s="371"/>
      <c r="URU3298" s="473"/>
      <c r="URV3298" s="371"/>
      <c r="URW3298" s="372"/>
      <c r="URX3298" s="372"/>
      <c r="URY3298" s="372"/>
      <c r="URZ3298" s="372"/>
      <c r="USA3298" s="370"/>
      <c r="USB3298" s="371"/>
      <c r="USC3298" s="372"/>
      <c r="USD3298" s="371"/>
      <c r="USE3298" s="473"/>
      <c r="USF3298" s="371"/>
      <c r="USG3298" s="372"/>
      <c r="USH3298" s="372"/>
      <c r="USI3298" s="372"/>
      <c r="USJ3298" s="372"/>
      <c r="USK3298" s="370"/>
      <c r="USL3298" s="371"/>
      <c r="USM3298" s="372"/>
      <c r="USN3298" s="371"/>
      <c r="USO3298" s="473"/>
      <c r="USP3298" s="371"/>
      <c r="USQ3298" s="372"/>
      <c r="USR3298" s="372"/>
      <c r="USS3298" s="372"/>
      <c r="UST3298" s="372"/>
      <c r="USU3298" s="370"/>
      <c r="USV3298" s="371"/>
      <c r="USW3298" s="372"/>
      <c r="USX3298" s="371"/>
      <c r="USY3298" s="473"/>
      <c r="USZ3298" s="371"/>
      <c r="UTA3298" s="372"/>
      <c r="UTB3298" s="372"/>
      <c r="UTC3298" s="372"/>
      <c r="UTD3298" s="372"/>
      <c r="UTE3298" s="370"/>
      <c r="UTF3298" s="371"/>
      <c r="UTG3298" s="372"/>
      <c r="UTH3298" s="371"/>
      <c r="UTI3298" s="473"/>
      <c r="UTJ3298" s="371"/>
      <c r="UTK3298" s="372"/>
      <c r="UTL3298" s="372"/>
      <c r="UTM3298" s="372"/>
      <c r="UTN3298" s="372"/>
      <c r="UTO3298" s="370"/>
      <c r="UTP3298" s="371"/>
      <c r="UTQ3298" s="372"/>
      <c r="UTR3298" s="371"/>
      <c r="UTS3298" s="473"/>
      <c r="UTT3298" s="371"/>
      <c r="UTU3298" s="372"/>
      <c r="UTV3298" s="372"/>
      <c r="UTW3298" s="372"/>
      <c r="UTX3298" s="372"/>
      <c r="UTY3298" s="370"/>
      <c r="UTZ3298" s="371"/>
      <c r="UUA3298" s="372"/>
      <c r="UUB3298" s="371"/>
      <c r="UUC3298" s="473"/>
      <c r="UUD3298" s="371"/>
      <c r="UUE3298" s="372"/>
      <c r="UUF3298" s="372"/>
      <c r="UUG3298" s="372"/>
      <c r="UUH3298" s="372"/>
      <c r="UUI3298" s="370"/>
      <c r="UUJ3298" s="371"/>
      <c r="UUK3298" s="372"/>
      <c r="UUL3298" s="371"/>
      <c r="UUM3298" s="473"/>
      <c r="UUN3298" s="371"/>
      <c r="UUO3298" s="372"/>
      <c r="UUP3298" s="372"/>
      <c r="UUQ3298" s="372"/>
      <c r="UUR3298" s="372"/>
      <c r="UUS3298" s="370"/>
      <c r="UUT3298" s="371"/>
      <c r="UUU3298" s="372"/>
      <c r="UUV3298" s="371"/>
      <c r="UUW3298" s="473"/>
      <c r="UUX3298" s="371"/>
      <c r="UUY3298" s="372"/>
      <c r="UUZ3298" s="372"/>
      <c r="UVA3298" s="372"/>
      <c r="UVB3298" s="372"/>
      <c r="UVC3298" s="370"/>
      <c r="UVD3298" s="371"/>
      <c r="UVE3298" s="372"/>
      <c r="UVF3298" s="371"/>
      <c r="UVG3298" s="473"/>
      <c r="UVH3298" s="371"/>
      <c r="UVI3298" s="372"/>
      <c r="UVJ3298" s="372"/>
      <c r="UVK3298" s="372"/>
      <c r="UVL3298" s="372"/>
      <c r="UVM3298" s="370"/>
      <c r="UVN3298" s="371"/>
      <c r="UVO3298" s="372"/>
      <c r="UVP3298" s="371"/>
      <c r="UVQ3298" s="473"/>
      <c r="UVR3298" s="371"/>
      <c r="UVS3298" s="372"/>
      <c r="UVT3298" s="372"/>
      <c r="UVU3298" s="372"/>
      <c r="UVV3298" s="372"/>
      <c r="UVW3298" s="370"/>
      <c r="UVX3298" s="371"/>
      <c r="UVY3298" s="372"/>
      <c r="UVZ3298" s="371"/>
      <c r="UWA3298" s="473"/>
      <c r="UWB3298" s="371"/>
      <c r="UWC3298" s="372"/>
      <c r="UWD3298" s="372"/>
      <c r="UWE3298" s="372"/>
      <c r="UWF3298" s="372"/>
      <c r="UWG3298" s="370"/>
      <c r="UWH3298" s="371"/>
      <c r="UWI3298" s="372"/>
      <c r="UWJ3298" s="371"/>
      <c r="UWK3298" s="473"/>
      <c r="UWL3298" s="371"/>
      <c r="UWM3298" s="372"/>
      <c r="UWN3298" s="372"/>
      <c r="UWO3298" s="372"/>
      <c r="UWP3298" s="372"/>
      <c r="UWQ3298" s="370"/>
      <c r="UWR3298" s="371"/>
      <c r="UWS3298" s="372"/>
      <c r="UWT3298" s="371"/>
      <c r="UWU3298" s="473"/>
      <c r="UWV3298" s="371"/>
      <c r="UWW3298" s="372"/>
      <c r="UWX3298" s="372"/>
      <c r="UWY3298" s="372"/>
      <c r="UWZ3298" s="372"/>
      <c r="UXA3298" s="370"/>
      <c r="UXB3298" s="371"/>
      <c r="UXC3298" s="372"/>
      <c r="UXD3298" s="371"/>
      <c r="UXE3298" s="473"/>
      <c r="UXF3298" s="371"/>
      <c r="UXG3298" s="372"/>
      <c r="UXH3298" s="372"/>
      <c r="UXI3298" s="372"/>
      <c r="UXJ3298" s="372"/>
      <c r="UXK3298" s="370"/>
      <c r="UXL3298" s="371"/>
      <c r="UXM3298" s="372"/>
      <c r="UXN3298" s="371"/>
      <c r="UXO3298" s="473"/>
      <c r="UXP3298" s="371"/>
      <c r="UXQ3298" s="372"/>
      <c r="UXR3298" s="372"/>
      <c r="UXS3298" s="372"/>
      <c r="UXT3298" s="372"/>
      <c r="UXU3298" s="370"/>
      <c r="UXV3298" s="371"/>
      <c r="UXW3298" s="372"/>
      <c r="UXX3298" s="371"/>
      <c r="UXY3298" s="473"/>
      <c r="UXZ3298" s="371"/>
      <c r="UYA3298" s="372"/>
      <c r="UYB3298" s="372"/>
      <c r="UYC3298" s="372"/>
      <c r="UYD3298" s="372"/>
      <c r="UYE3298" s="370"/>
      <c r="UYF3298" s="371"/>
      <c r="UYG3298" s="372"/>
      <c r="UYH3298" s="371"/>
      <c r="UYI3298" s="473"/>
      <c r="UYJ3298" s="371"/>
      <c r="UYK3298" s="372"/>
      <c r="UYL3298" s="372"/>
      <c r="UYM3298" s="372"/>
      <c r="UYN3298" s="372"/>
      <c r="UYO3298" s="370"/>
      <c r="UYP3298" s="371"/>
      <c r="UYQ3298" s="372"/>
      <c r="UYR3298" s="371"/>
      <c r="UYS3298" s="473"/>
      <c r="UYT3298" s="371"/>
      <c r="UYU3298" s="372"/>
      <c r="UYV3298" s="372"/>
      <c r="UYW3298" s="372"/>
      <c r="UYX3298" s="372"/>
      <c r="UYY3298" s="370"/>
      <c r="UYZ3298" s="371"/>
      <c r="UZA3298" s="372"/>
      <c r="UZB3298" s="371"/>
      <c r="UZC3298" s="473"/>
      <c r="UZD3298" s="371"/>
      <c r="UZE3298" s="372"/>
      <c r="UZF3298" s="372"/>
      <c r="UZG3298" s="372"/>
      <c r="UZH3298" s="372"/>
      <c r="UZI3298" s="370"/>
      <c r="UZJ3298" s="371"/>
      <c r="UZK3298" s="372"/>
      <c r="UZL3298" s="371"/>
      <c r="UZM3298" s="473"/>
      <c r="UZN3298" s="371"/>
      <c r="UZO3298" s="372"/>
      <c r="UZP3298" s="372"/>
      <c r="UZQ3298" s="372"/>
      <c r="UZR3298" s="372"/>
      <c r="UZS3298" s="370"/>
      <c r="UZT3298" s="371"/>
      <c r="UZU3298" s="372"/>
      <c r="UZV3298" s="371"/>
      <c r="UZW3298" s="473"/>
      <c r="UZX3298" s="371"/>
      <c r="UZY3298" s="372"/>
      <c r="UZZ3298" s="372"/>
      <c r="VAA3298" s="372"/>
      <c r="VAB3298" s="372"/>
      <c r="VAC3298" s="370"/>
      <c r="VAD3298" s="371"/>
      <c r="VAE3298" s="372"/>
      <c r="VAF3298" s="371"/>
      <c r="VAG3298" s="473"/>
      <c r="VAH3298" s="371"/>
      <c r="VAI3298" s="372"/>
      <c r="VAJ3298" s="372"/>
      <c r="VAK3298" s="372"/>
      <c r="VAL3298" s="372"/>
      <c r="VAM3298" s="370"/>
      <c r="VAN3298" s="371"/>
      <c r="VAO3298" s="372"/>
      <c r="VAP3298" s="371"/>
      <c r="VAQ3298" s="473"/>
      <c r="VAR3298" s="371"/>
      <c r="VAS3298" s="372"/>
      <c r="VAT3298" s="372"/>
      <c r="VAU3298" s="372"/>
      <c r="VAV3298" s="372"/>
      <c r="VAW3298" s="370"/>
      <c r="VAX3298" s="371"/>
      <c r="VAY3298" s="372"/>
      <c r="VAZ3298" s="371"/>
      <c r="VBA3298" s="473"/>
      <c r="VBB3298" s="371"/>
      <c r="VBC3298" s="372"/>
      <c r="VBD3298" s="372"/>
      <c r="VBE3298" s="372"/>
      <c r="VBF3298" s="372"/>
      <c r="VBG3298" s="370"/>
      <c r="VBH3298" s="371"/>
      <c r="VBI3298" s="372"/>
      <c r="VBJ3298" s="371"/>
      <c r="VBK3298" s="473"/>
      <c r="VBL3298" s="371"/>
      <c r="VBM3298" s="372"/>
      <c r="VBN3298" s="372"/>
      <c r="VBO3298" s="372"/>
      <c r="VBP3298" s="372"/>
      <c r="VBQ3298" s="370"/>
      <c r="VBR3298" s="371"/>
      <c r="VBS3298" s="372"/>
      <c r="VBT3298" s="371"/>
      <c r="VBU3298" s="473"/>
      <c r="VBV3298" s="371"/>
      <c r="VBW3298" s="372"/>
      <c r="VBX3298" s="372"/>
      <c r="VBY3298" s="372"/>
      <c r="VBZ3298" s="372"/>
      <c r="VCA3298" s="370"/>
      <c r="VCB3298" s="371"/>
      <c r="VCC3298" s="372"/>
      <c r="VCD3298" s="371"/>
      <c r="VCE3298" s="473"/>
      <c r="VCF3298" s="371"/>
      <c r="VCG3298" s="372"/>
      <c r="VCH3298" s="372"/>
      <c r="VCI3298" s="372"/>
      <c r="VCJ3298" s="372"/>
      <c r="VCK3298" s="370"/>
      <c r="VCL3298" s="371"/>
      <c r="VCM3298" s="372"/>
      <c r="VCN3298" s="371"/>
      <c r="VCO3298" s="473"/>
      <c r="VCP3298" s="371"/>
      <c r="VCQ3298" s="372"/>
      <c r="VCR3298" s="372"/>
      <c r="VCS3298" s="372"/>
      <c r="VCT3298" s="372"/>
      <c r="VCU3298" s="370"/>
      <c r="VCV3298" s="371"/>
      <c r="VCW3298" s="372"/>
      <c r="VCX3298" s="371"/>
      <c r="VCY3298" s="473"/>
      <c r="VCZ3298" s="371"/>
      <c r="VDA3298" s="372"/>
      <c r="VDB3298" s="372"/>
      <c r="VDC3298" s="372"/>
      <c r="VDD3298" s="372"/>
      <c r="VDE3298" s="370"/>
      <c r="VDF3298" s="371"/>
      <c r="VDG3298" s="372"/>
      <c r="VDH3298" s="371"/>
      <c r="VDI3298" s="473"/>
      <c r="VDJ3298" s="371"/>
      <c r="VDK3298" s="372"/>
      <c r="VDL3298" s="372"/>
      <c r="VDM3298" s="372"/>
      <c r="VDN3298" s="372"/>
      <c r="VDO3298" s="370"/>
      <c r="VDP3298" s="371"/>
      <c r="VDQ3298" s="372"/>
      <c r="VDR3298" s="371"/>
      <c r="VDS3298" s="473"/>
      <c r="VDT3298" s="371"/>
      <c r="VDU3298" s="372"/>
      <c r="VDV3298" s="372"/>
      <c r="VDW3298" s="372"/>
      <c r="VDX3298" s="372"/>
      <c r="VDY3298" s="370"/>
      <c r="VDZ3298" s="371"/>
      <c r="VEA3298" s="372"/>
      <c r="VEB3298" s="371"/>
      <c r="VEC3298" s="473"/>
      <c r="VED3298" s="371"/>
      <c r="VEE3298" s="372"/>
      <c r="VEF3298" s="372"/>
      <c r="VEG3298" s="372"/>
      <c r="VEH3298" s="372"/>
      <c r="VEI3298" s="370"/>
      <c r="VEJ3298" s="371"/>
      <c r="VEK3298" s="372"/>
      <c r="VEL3298" s="371"/>
      <c r="VEM3298" s="473"/>
      <c r="VEN3298" s="371"/>
      <c r="VEO3298" s="372"/>
      <c r="VEP3298" s="372"/>
      <c r="VEQ3298" s="372"/>
      <c r="VER3298" s="372"/>
      <c r="VES3298" s="370"/>
      <c r="VET3298" s="371"/>
      <c r="VEU3298" s="372"/>
      <c r="VEV3298" s="371"/>
      <c r="VEW3298" s="473"/>
      <c r="VEX3298" s="371"/>
      <c r="VEY3298" s="372"/>
      <c r="VEZ3298" s="372"/>
      <c r="VFA3298" s="372"/>
      <c r="VFB3298" s="372"/>
      <c r="VFC3298" s="370"/>
      <c r="VFD3298" s="371"/>
      <c r="VFE3298" s="372"/>
      <c r="VFF3298" s="371"/>
      <c r="VFG3298" s="473"/>
      <c r="VFH3298" s="371"/>
      <c r="VFI3298" s="372"/>
      <c r="VFJ3298" s="372"/>
      <c r="VFK3298" s="372"/>
      <c r="VFL3298" s="372"/>
      <c r="VFM3298" s="370"/>
      <c r="VFN3298" s="371"/>
      <c r="VFO3298" s="372"/>
      <c r="VFP3298" s="371"/>
      <c r="VFQ3298" s="473"/>
      <c r="VFR3298" s="371"/>
      <c r="VFS3298" s="372"/>
      <c r="VFT3298" s="372"/>
      <c r="VFU3298" s="372"/>
      <c r="VFV3298" s="372"/>
      <c r="VFW3298" s="370"/>
      <c r="VFX3298" s="371"/>
      <c r="VFY3298" s="372"/>
      <c r="VFZ3298" s="371"/>
      <c r="VGA3298" s="473"/>
      <c r="VGB3298" s="371"/>
      <c r="VGC3298" s="372"/>
      <c r="VGD3298" s="372"/>
      <c r="VGE3298" s="372"/>
      <c r="VGF3298" s="372"/>
      <c r="VGG3298" s="370"/>
      <c r="VGH3298" s="371"/>
      <c r="VGI3298" s="372"/>
      <c r="VGJ3298" s="371"/>
      <c r="VGK3298" s="473"/>
      <c r="VGL3298" s="371"/>
      <c r="VGM3298" s="372"/>
      <c r="VGN3298" s="372"/>
      <c r="VGO3298" s="372"/>
      <c r="VGP3298" s="372"/>
      <c r="VGQ3298" s="370"/>
      <c r="VGR3298" s="371"/>
      <c r="VGS3298" s="372"/>
      <c r="VGT3298" s="371"/>
      <c r="VGU3298" s="473"/>
      <c r="VGV3298" s="371"/>
      <c r="VGW3298" s="372"/>
      <c r="VGX3298" s="372"/>
      <c r="VGY3298" s="372"/>
      <c r="VGZ3298" s="372"/>
      <c r="VHA3298" s="370"/>
      <c r="VHB3298" s="371"/>
      <c r="VHC3298" s="372"/>
      <c r="VHD3298" s="371"/>
      <c r="VHE3298" s="473"/>
      <c r="VHF3298" s="371"/>
      <c r="VHG3298" s="372"/>
      <c r="VHH3298" s="372"/>
      <c r="VHI3298" s="372"/>
      <c r="VHJ3298" s="372"/>
      <c r="VHK3298" s="370"/>
      <c r="VHL3298" s="371"/>
      <c r="VHM3298" s="372"/>
      <c r="VHN3298" s="371"/>
      <c r="VHO3298" s="473"/>
      <c r="VHP3298" s="371"/>
      <c r="VHQ3298" s="372"/>
      <c r="VHR3298" s="372"/>
      <c r="VHS3298" s="372"/>
      <c r="VHT3298" s="372"/>
      <c r="VHU3298" s="370"/>
      <c r="VHV3298" s="371"/>
      <c r="VHW3298" s="372"/>
      <c r="VHX3298" s="371"/>
      <c r="VHY3298" s="473"/>
      <c r="VHZ3298" s="371"/>
      <c r="VIA3298" s="372"/>
      <c r="VIB3298" s="372"/>
      <c r="VIC3298" s="372"/>
      <c r="VID3298" s="372"/>
      <c r="VIE3298" s="370"/>
      <c r="VIF3298" s="371"/>
      <c r="VIG3298" s="372"/>
      <c r="VIH3298" s="371"/>
      <c r="VII3298" s="473"/>
      <c r="VIJ3298" s="371"/>
      <c r="VIK3298" s="372"/>
      <c r="VIL3298" s="372"/>
      <c r="VIM3298" s="372"/>
      <c r="VIN3298" s="372"/>
      <c r="VIO3298" s="370"/>
      <c r="VIP3298" s="371"/>
      <c r="VIQ3298" s="372"/>
      <c r="VIR3298" s="371"/>
      <c r="VIS3298" s="473"/>
      <c r="VIT3298" s="371"/>
      <c r="VIU3298" s="372"/>
      <c r="VIV3298" s="372"/>
      <c r="VIW3298" s="372"/>
      <c r="VIX3298" s="372"/>
      <c r="VIY3298" s="370"/>
      <c r="VIZ3298" s="371"/>
      <c r="VJA3298" s="372"/>
      <c r="VJB3298" s="371"/>
      <c r="VJC3298" s="473"/>
      <c r="VJD3298" s="371"/>
      <c r="VJE3298" s="372"/>
      <c r="VJF3298" s="372"/>
      <c r="VJG3298" s="372"/>
      <c r="VJH3298" s="372"/>
      <c r="VJI3298" s="370"/>
      <c r="VJJ3298" s="371"/>
      <c r="VJK3298" s="372"/>
      <c r="VJL3298" s="371"/>
      <c r="VJM3298" s="473"/>
      <c r="VJN3298" s="371"/>
      <c r="VJO3298" s="372"/>
      <c r="VJP3298" s="372"/>
      <c r="VJQ3298" s="372"/>
      <c r="VJR3298" s="372"/>
      <c r="VJS3298" s="370"/>
      <c r="VJT3298" s="371"/>
      <c r="VJU3298" s="372"/>
      <c r="VJV3298" s="371"/>
      <c r="VJW3298" s="473"/>
      <c r="VJX3298" s="371"/>
      <c r="VJY3298" s="372"/>
      <c r="VJZ3298" s="372"/>
      <c r="VKA3298" s="372"/>
      <c r="VKB3298" s="372"/>
      <c r="VKC3298" s="370"/>
      <c r="VKD3298" s="371"/>
      <c r="VKE3298" s="372"/>
      <c r="VKF3298" s="371"/>
      <c r="VKG3298" s="473"/>
      <c r="VKH3298" s="371"/>
      <c r="VKI3298" s="372"/>
      <c r="VKJ3298" s="372"/>
      <c r="VKK3298" s="372"/>
      <c r="VKL3298" s="372"/>
      <c r="VKM3298" s="370"/>
      <c r="VKN3298" s="371"/>
      <c r="VKO3298" s="372"/>
      <c r="VKP3298" s="371"/>
      <c r="VKQ3298" s="473"/>
      <c r="VKR3298" s="371"/>
      <c r="VKS3298" s="372"/>
      <c r="VKT3298" s="372"/>
      <c r="VKU3298" s="372"/>
      <c r="VKV3298" s="372"/>
      <c r="VKW3298" s="370"/>
      <c r="VKX3298" s="371"/>
      <c r="VKY3298" s="372"/>
      <c r="VKZ3298" s="371"/>
      <c r="VLA3298" s="473"/>
      <c r="VLB3298" s="371"/>
      <c r="VLC3298" s="372"/>
      <c r="VLD3298" s="372"/>
      <c r="VLE3298" s="372"/>
      <c r="VLF3298" s="372"/>
      <c r="VLG3298" s="370"/>
      <c r="VLH3298" s="371"/>
      <c r="VLI3298" s="372"/>
      <c r="VLJ3298" s="371"/>
      <c r="VLK3298" s="473"/>
      <c r="VLL3298" s="371"/>
      <c r="VLM3298" s="372"/>
      <c r="VLN3298" s="372"/>
      <c r="VLO3298" s="372"/>
      <c r="VLP3298" s="372"/>
      <c r="VLQ3298" s="370"/>
      <c r="VLR3298" s="371"/>
      <c r="VLS3298" s="372"/>
      <c r="VLT3298" s="371"/>
      <c r="VLU3298" s="473"/>
      <c r="VLV3298" s="371"/>
      <c r="VLW3298" s="372"/>
      <c r="VLX3298" s="372"/>
      <c r="VLY3298" s="372"/>
      <c r="VLZ3298" s="372"/>
      <c r="VMA3298" s="370"/>
      <c r="VMB3298" s="371"/>
      <c r="VMC3298" s="372"/>
      <c r="VMD3298" s="371"/>
      <c r="VME3298" s="473"/>
      <c r="VMF3298" s="371"/>
      <c r="VMG3298" s="372"/>
      <c r="VMH3298" s="372"/>
      <c r="VMI3298" s="372"/>
      <c r="VMJ3298" s="372"/>
      <c r="VMK3298" s="370"/>
      <c r="VML3298" s="371"/>
      <c r="VMM3298" s="372"/>
      <c r="VMN3298" s="371"/>
      <c r="VMO3298" s="473"/>
      <c r="VMP3298" s="371"/>
      <c r="VMQ3298" s="372"/>
      <c r="VMR3298" s="372"/>
      <c r="VMS3298" s="372"/>
      <c r="VMT3298" s="372"/>
      <c r="VMU3298" s="370"/>
      <c r="VMV3298" s="371"/>
      <c r="VMW3298" s="372"/>
      <c r="VMX3298" s="371"/>
      <c r="VMY3298" s="473"/>
      <c r="VMZ3298" s="371"/>
      <c r="VNA3298" s="372"/>
      <c r="VNB3298" s="372"/>
      <c r="VNC3298" s="372"/>
      <c r="VND3298" s="372"/>
      <c r="VNE3298" s="370"/>
      <c r="VNF3298" s="371"/>
      <c r="VNG3298" s="372"/>
      <c r="VNH3298" s="371"/>
      <c r="VNI3298" s="473"/>
      <c r="VNJ3298" s="371"/>
      <c r="VNK3298" s="372"/>
      <c r="VNL3298" s="372"/>
      <c r="VNM3298" s="372"/>
      <c r="VNN3298" s="372"/>
      <c r="VNO3298" s="370"/>
      <c r="VNP3298" s="371"/>
      <c r="VNQ3298" s="372"/>
      <c r="VNR3298" s="371"/>
      <c r="VNS3298" s="473"/>
      <c r="VNT3298" s="371"/>
      <c r="VNU3298" s="372"/>
      <c r="VNV3298" s="372"/>
      <c r="VNW3298" s="372"/>
      <c r="VNX3298" s="372"/>
      <c r="VNY3298" s="370"/>
      <c r="VNZ3298" s="371"/>
      <c r="VOA3298" s="372"/>
      <c r="VOB3298" s="371"/>
      <c r="VOC3298" s="473"/>
      <c r="VOD3298" s="371"/>
      <c r="VOE3298" s="372"/>
      <c r="VOF3298" s="372"/>
      <c r="VOG3298" s="372"/>
      <c r="VOH3298" s="372"/>
      <c r="VOI3298" s="370"/>
      <c r="VOJ3298" s="371"/>
      <c r="VOK3298" s="372"/>
      <c r="VOL3298" s="371"/>
      <c r="VOM3298" s="473"/>
      <c r="VON3298" s="371"/>
      <c r="VOO3298" s="372"/>
      <c r="VOP3298" s="372"/>
      <c r="VOQ3298" s="372"/>
      <c r="VOR3298" s="372"/>
      <c r="VOS3298" s="370"/>
      <c r="VOT3298" s="371"/>
      <c r="VOU3298" s="372"/>
      <c r="VOV3298" s="371"/>
      <c r="VOW3298" s="473"/>
      <c r="VOX3298" s="371"/>
      <c r="VOY3298" s="372"/>
      <c r="VOZ3298" s="372"/>
      <c r="VPA3298" s="372"/>
      <c r="VPB3298" s="372"/>
      <c r="VPC3298" s="370"/>
      <c r="VPD3298" s="371"/>
      <c r="VPE3298" s="372"/>
      <c r="VPF3298" s="371"/>
      <c r="VPG3298" s="473"/>
      <c r="VPH3298" s="371"/>
      <c r="VPI3298" s="372"/>
      <c r="VPJ3298" s="372"/>
      <c r="VPK3298" s="372"/>
      <c r="VPL3298" s="372"/>
      <c r="VPM3298" s="370"/>
      <c r="VPN3298" s="371"/>
      <c r="VPO3298" s="372"/>
      <c r="VPP3298" s="371"/>
      <c r="VPQ3298" s="473"/>
      <c r="VPR3298" s="371"/>
      <c r="VPS3298" s="372"/>
      <c r="VPT3298" s="372"/>
      <c r="VPU3298" s="372"/>
      <c r="VPV3298" s="372"/>
      <c r="VPW3298" s="370"/>
      <c r="VPX3298" s="371"/>
      <c r="VPY3298" s="372"/>
      <c r="VPZ3298" s="371"/>
      <c r="VQA3298" s="473"/>
      <c r="VQB3298" s="371"/>
      <c r="VQC3298" s="372"/>
      <c r="VQD3298" s="372"/>
      <c r="VQE3298" s="372"/>
      <c r="VQF3298" s="372"/>
      <c r="VQG3298" s="370"/>
      <c r="VQH3298" s="371"/>
      <c r="VQI3298" s="372"/>
      <c r="VQJ3298" s="371"/>
      <c r="VQK3298" s="473"/>
      <c r="VQL3298" s="371"/>
      <c r="VQM3298" s="372"/>
      <c r="VQN3298" s="372"/>
      <c r="VQO3298" s="372"/>
      <c r="VQP3298" s="372"/>
      <c r="VQQ3298" s="370"/>
      <c r="VQR3298" s="371"/>
      <c r="VQS3298" s="372"/>
      <c r="VQT3298" s="371"/>
      <c r="VQU3298" s="473"/>
      <c r="VQV3298" s="371"/>
      <c r="VQW3298" s="372"/>
      <c r="VQX3298" s="372"/>
      <c r="VQY3298" s="372"/>
      <c r="VQZ3298" s="372"/>
      <c r="VRA3298" s="370"/>
      <c r="VRB3298" s="371"/>
      <c r="VRC3298" s="372"/>
      <c r="VRD3298" s="371"/>
      <c r="VRE3298" s="473"/>
      <c r="VRF3298" s="371"/>
      <c r="VRG3298" s="372"/>
      <c r="VRH3298" s="372"/>
      <c r="VRI3298" s="372"/>
      <c r="VRJ3298" s="372"/>
      <c r="VRK3298" s="370"/>
      <c r="VRL3298" s="371"/>
      <c r="VRM3298" s="372"/>
      <c r="VRN3298" s="371"/>
      <c r="VRO3298" s="473"/>
      <c r="VRP3298" s="371"/>
      <c r="VRQ3298" s="372"/>
      <c r="VRR3298" s="372"/>
      <c r="VRS3298" s="372"/>
      <c r="VRT3298" s="372"/>
      <c r="VRU3298" s="370"/>
      <c r="VRV3298" s="371"/>
      <c r="VRW3298" s="372"/>
      <c r="VRX3298" s="371"/>
      <c r="VRY3298" s="473"/>
      <c r="VRZ3298" s="371"/>
      <c r="VSA3298" s="372"/>
      <c r="VSB3298" s="372"/>
      <c r="VSC3298" s="372"/>
      <c r="VSD3298" s="372"/>
      <c r="VSE3298" s="370"/>
      <c r="VSF3298" s="371"/>
      <c r="VSG3298" s="372"/>
      <c r="VSH3298" s="371"/>
      <c r="VSI3298" s="473"/>
      <c r="VSJ3298" s="371"/>
      <c r="VSK3298" s="372"/>
      <c r="VSL3298" s="372"/>
      <c r="VSM3298" s="372"/>
      <c r="VSN3298" s="372"/>
      <c r="VSO3298" s="370"/>
      <c r="VSP3298" s="371"/>
      <c r="VSQ3298" s="372"/>
      <c r="VSR3298" s="371"/>
      <c r="VSS3298" s="473"/>
      <c r="VST3298" s="371"/>
      <c r="VSU3298" s="372"/>
      <c r="VSV3298" s="372"/>
      <c r="VSW3298" s="372"/>
      <c r="VSX3298" s="372"/>
      <c r="VSY3298" s="370"/>
      <c r="VSZ3298" s="371"/>
      <c r="VTA3298" s="372"/>
      <c r="VTB3298" s="371"/>
      <c r="VTC3298" s="473"/>
      <c r="VTD3298" s="371"/>
      <c r="VTE3298" s="372"/>
      <c r="VTF3298" s="372"/>
      <c r="VTG3298" s="372"/>
      <c r="VTH3298" s="372"/>
      <c r="VTI3298" s="370"/>
      <c r="VTJ3298" s="371"/>
      <c r="VTK3298" s="372"/>
      <c r="VTL3298" s="371"/>
      <c r="VTM3298" s="473"/>
      <c r="VTN3298" s="371"/>
      <c r="VTO3298" s="372"/>
      <c r="VTP3298" s="372"/>
      <c r="VTQ3298" s="372"/>
      <c r="VTR3298" s="372"/>
      <c r="VTS3298" s="370"/>
      <c r="VTT3298" s="371"/>
      <c r="VTU3298" s="372"/>
      <c r="VTV3298" s="371"/>
      <c r="VTW3298" s="473"/>
      <c r="VTX3298" s="371"/>
      <c r="VTY3298" s="372"/>
      <c r="VTZ3298" s="372"/>
      <c r="VUA3298" s="372"/>
      <c r="VUB3298" s="372"/>
      <c r="VUC3298" s="370"/>
      <c r="VUD3298" s="371"/>
      <c r="VUE3298" s="372"/>
      <c r="VUF3298" s="371"/>
      <c r="VUG3298" s="473"/>
      <c r="VUH3298" s="371"/>
      <c r="VUI3298" s="372"/>
      <c r="VUJ3298" s="372"/>
      <c r="VUK3298" s="372"/>
      <c r="VUL3298" s="372"/>
      <c r="VUM3298" s="370"/>
      <c r="VUN3298" s="371"/>
      <c r="VUO3298" s="372"/>
      <c r="VUP3298" s="371"/>
      <c r="VUQ3298" s="473"/>
      <c r="VUR3298" s="371"/>
      <c r="VUS3298" s="372"/>
      <c r="VUT3298" s="372"/>
      <c r="VUU3298" s="372"/>
      <c r="VUV3298" s="372"/>
      <c r="VUW3298" s="370"/>
      <c r="VUX3298" s="371"/>
      <c r="VUY3298" s="372"/>
      <c r="VUZ3298" s="371"/>
      <c r="VVA3298" s="473"/>
      <c r="VVB3298" s="371"/>
      <c r="VVC3298" s="372"/>
      <c r="VVD3298" s="372"/>
      <c r="VVE3298" s="372"/>
      <c r="VVF3298" s="372"/>
      <c r="VVG3298" s="370"/>
      <c r="VVH3298" s="371"/>
      <c r="VVI3298" s="372"/>
      <c r="VVJ3298" s="371"/>
      <c r="VVK3298" s="473"/>
      <c r="VVL3298" s="371"/>
      <c r="VVM3298" s="372"/>
      <c r="VVN3298" s="372"/>
      <c r="VVO3298" s="372"/>
      <c r="VVP3298" s="372"/>
      <c r="VVQ3298" s="370"/>
      <c r="VVR3298" s="371"/>
      <c r="VVS3298" s="372"/>
      <c r="VVT3298" s="371"/>
      <c r="VVU3298" s="473"/>
      <c r="VVV3298" s="371"/>
      <c r="VVW3298" s="372"/>
      <c r="VVX3298" s="372"/>
      <c r="VVY3298" s="372"/>
      <c r="VVZ3298" s="372"/>
      <c r="VWA3298" s="370"/>
      <c r="VWB3298" s="371"/>
      <c r="VWC3298" s="372"/>
      <c r="VWD3298" s="371"/>
      <c r="VWE3298" s="473"/>
      <c r="VWF3298" s="371"/>
      <c r="VWG3298" s="372"/>
      <c r="VWH3298" s="372"/>
      <c r="VWI3298" s="372"/>
      <c r="VWJ3298" s="372"/>
      <c r="VWK3298" s="370"/>
      <c r="VWL3298" s="371"/>
      <c r="VWM3298" s="372"/>
      <c r="VWN3298" s="371"/>
      <c r="VWO3298" s="473"/>
      <c r="VWP3298" s="371"/>
      <c r="VWQ3298" s="372"/>
      <c r="VWR3298" s="372"/>
      <c r="VWS3298" s="372"/>
      <c r="VWT3298" s="372"/>
      <c r="VWU3298" s="370"/>
      <c r="VWV3298" s="371"/>
      <c r="VWW3298" s="372"/>
      <c r="VWX3298" s="371"/>
      <c r="VWY3298" s="473"/>
      <c r="VWZ3298" s="371"/>
      <c r="VXA3298" s="372"/>
      <c r="VXB3298" s="372"/>
      <c r="VXC3298" s="372"/>
      <c r="VXD3298" s="372"/>
      <c r="VXE3298" s="370"/>
      <c r="VXF3298" s="371"/>
      <c r="VXG3298" s="372"/>
      <c r="VXH3298" s="371"/>
      <c r="VXI3298" s="473"/>
      <c r="VXJ3298" s="371"/>
      <c r="VXK3298" s="372"/>
      <c r="VXL3298" s="372"/>
      <c r="VXM3298" s="372"/>
      <c r="VXN3298" s="372"/>
      <c r="VXO3298" s="370"/>
      <c r="VXP3298" s="371"/>
      <c r="VXQ3298" s="372"/>
      <c r="VXR3298" s="371"/>
      <c r="VXS3298" s="473"/>
      <c r="VXT3298" s="371"/>
      <c r="VXU3298" s="372"/>
      <c r="VXV3298" s="372"/>
      <c r="VXW3298" s="372"/>
      <c r="VXX3298" s="372"/>
      <c r="VXY3298" s="370"/>
      <c r="VXZ3298" s="371"/>
      <c r="VYA3298" s="372"/>
      <c r="VYB3298" s="371"/>
      <c r="VYC3298" s="473"/>
      <c r="VYD3298" s="371"/>
      <c r="VYE3298" s="372"/>
      <c r="VYF3298" s="372"/>
      <c r="VYG3298" s="372"/>
      <c r="VYH3298" s="372"/>
      <c r="VYI3298" s="370"/>
      <c r="VYJ3298" s="371"/>
      <c r="VYK3298" s="372"/>
      <c r="VYL3298" s="371"/>
      <c r="VYM3298" s="473"/>
      <c r="VYN3298" s="371"/>
      <c r="VYO3298" s="372"/>
      <c r="VYP3298" s="372"/>
      <c r="VYQ3298" s="372"/>
      <c r="VYR3298" s="372"/>
      <c r="VYS3298" s="370"/>
      <c r="VYT3298" s="371"/>
      <c r="VYU3298" s="372"/>
      <c r="VYV3298" s="371"/>
      <c r="VYW3298" s="473"/>
      <c r="VYX3298" s="371"/>
      <c r="VYY3298" s="372"/>
      <c r="VYZ3298" s="372"/>
      <c r="VZA3298" s="372"/>
      <c r="VZB3298" s="372"/>
      <c r="VZC3298" s="370"/>
      <c r="VZD3298" s="371"/>
      <c r="VZE3298" s="372"/>
      <c r="VZF3298" s="371"/>
      <c r="VZG3298" s="473"/>
      <c r="VZH3298" s="371"/>
      <c r="VZI3298" s="372"/>
      <c r="VZJ3298" s="372"/>
      <c r="VZK3298" s="372"/>
      <c r="VZL3298" s="372"/>
      <c r="VZM3298" s="370"/>
      <c r="VZN3298" s="371"/>
      <c r="VZO3298" s="372"/>
      <c r="VZP3298" s="371"/>
      <c r="VZQ3298" s="473"/>
      <c r="VZR3298" s="371"/>
      <c r="VZS3298" s="372"/>
      <c r="VZT3298" s="372"/>
      <c r="VZU3298" s="372"/>
      <c r="VZV3298" s="372"/>
      <c r="VZW3298" s="370"/>
      <c r="VZX3298" s="371"/>
      <c r="VZY3298" s="372"/>
      <c r="VZZ3298" s="371"/>
      <c r="WAA3298" s="473"/>
      <c r="WAB3298" s="371"/>
      <c r="WAC3298" s="372"/>
      <c r="WAD3298" s="372"/>
      <c r="WAE3298" s="372"/>
      <c r="WAF3298" s="372"/>
      <c r="WAG3298" s="370"/>
      <c r="WAH3298" s="371"/>
      <c r="WAI3298" s="372"/>
      <c r="WAJ3298" s="371"/>
      <c r="WAK3298" s="473"/>
      <c r="WAL3298" s="371"/>
      <c r="WAM3298" s="372"/>
      <c r="WAN3298" s="372"/>
      <c r="WAO3298" s="372"/>
      <c r="WAP3298" s="372"/>
      <c r="WAQ3298" s="370"/>
      <c r="WAR3298" s="371"/>
      <c r="WAS3298" s="372"/>
      <c r="WAT3298" s="371"/>
      <c r="WAU3298" s="473"/>
      <c r="WAV3298" s="371"/>
      <c r="WAW3298" s="372"/>
      <c r="WAX3298" s="372"/>
      <c r="WAY3298" s="372"/>
      <c r="WAZ3298" s="372"/>
      <c r="WBA3298" s="370"/>
      <c r="WBB3298" s="371"/>
      <c r="WBC3298" s="372"/>
      <c r="WBD3298" s="371"/>
      <c r="WBE3298" s="473"/>
      <c r="WBF3298" s="371"/>
      <c r="WBG3298" s="372"/>
      <c r="WBH3298" s="372"/>
      <c r="WBI3298" s="372"/>
      <c r="WBJ3298" s="372"/>
      <c r="WBK3298" s="370"/>
      <c r="WBL3298" s="371"/>
      <c r="WBM3298" s="372"/>
      <c r="WBN3298" s="371"/>
      <c r="WBO3298" s="473"/>
      <c r="WBP3298" s="371"/>
      <c r="WBQ3298" s="372"/>
      <c r="WBR3298" s="372"/>
      <c r="WBS3298" s="372"/>
      <c r="WBT3298" s="372"/>
      <c r="WBU3298" s="370"/>
      <c r="WBV3298" s="371"/>
      <c r="WBW3298" s="372"/>
      <c r="WBX3298" s="371"/>
      <c r="WBY3298" s="473"/>
      <c r="WBZ3298" s="371"/>
      <c r="WCA3298" s="372"/>
      <c r="WCB3298" s="372"/>
      <c r="WCC3298" s="372"/>
      <c r="WCD3298" s="372"/>
      <c r="WCE3298" s="370"/>
      <c r="WCF3298" s="371"/>
      <c r="WCG3298" s="372"/>
      <c r="WCH3298" s="371"/>
      <c r="WCI3298" s="473"/>
      <c r="WCJ3298" s="371"/>
      <c r="WCK3298" s="372"/>
      <c r="WCL3298" s="372"/>
      <c r="WCM3298" s="372"/>
      <c r="WCN3298" s="372"/>
      <c r="WCO3298" s="370"/>
      <c r="WCP3298" s="371"/>
      <c r="WCQ3298" s="372"/>
      <c r="WCR3298" s="371"/>
      <c r="WCS3298" s="473"/>
      <c r="WCT3298" s="371"/>
      <c r="WCU3298" s="372"/>
      <c r="WCV3298" s="372"/>
      <c r="WCW3298" s="372"/>
      <c r="WCX3298" s="372"/>
      <c r="WCY3298" s="370"/>
      <c r="WCZ3298" s="371"/>
      <c r="WDA3298" s="372"/>
      <c r="WDB3298" s="371"/>
      <c r="WDC3298" s="473"/>
      <c r="WDD3298" s="371"/>
      <c r="WDE3298" s="372"/>
      <c r="WDF3298" s="372"/>
      <c r="WDG3298" s="372"/>
      <c r="WDH3298" s="372"/>
      <c r="WDI3298" s="370"/>
      <c r="WDJ3298" s="371"/>
      <c r="WDK3298" s="372"/>
      <c r="WDL3298" s="371"/>
      <c r="WDM3298" s="473"/>
      <c r="WDN3298" s="371"/>
      <c r="WDO3298" s="372"/>
      <c r="WDP3298" s="372"/>
      <c r="WDQ3298" s="372"/>
      <c r="WDR3298" s="372"/>
      <c r="WDS3298" s="370"/>
      <c r="WDT3298" s="371"/>
      <c r="WDU3298" s="372"/>
      <c r="WDV3298" s="371"/>
      <c r="WDW3298" s="473"/>
      <c r="WDX3298" s="371"/>
      <c r="WDY3298" s="372"/>
      <c r="WDZ3298" s="372"/>
      <c r="WEA3298" s="372"/>
      <c r="WEB3298" s="372"/>
      <c r="WEC3298" s="370"/>
      <c r="WED3298" s="371"/>
      <c r="WEE3298" s="372"/>
      <c r="WEF3298" s="371"/>
      <c r="WEG3298" s="473"/>
      <c r="WEH3298" s="371"/>
      <c r="WEI3298" s="372"/>
      <c r="WEJ3298" s="372"/>
      <c r="WEK3298" s="372"/>
      <c r="WEL3298" s="372"/>
      <c r="WEM3298" s="370"/>
      <c r="WEN3298" s="371"/>
      <c r="WEO3298" s="372"/>
      <c r="WEP3298" s="371"/>
      <c r="WEQ3298" s="473"/>
      <c r="WER3298" s="371"/>
      <c r="WES3298" s="372"/>
      <c r="WET3298" s="372"/>
      <c r="WEU3298" s="372"/>
      <c r="WEV3298" s="372"/>
      <c r="WEW3298" s="370"/>
      <c r="WEX3298" s="371"/>
      <c r="WEY3298" s="372"/>
      <c r="WEZ3298" s="371"/>
      <c r="WFA3298" s="473"/>
      <c r="WFB3298" s="371"/>
      <c r="WFC3298" s="372"/>
      <c r="WFD3298" s="372"/>
      <c r="WFE3298" s="372"/>
      <c r="WFF3298" s="372"/>
      <c r="WFG3298" s="370"/>
      <c r="WFH3298" s="371"/>
      <c r="WFI3298" s="372"/>
      <c r="WFJ3298" s="371"/>
      <c r="WFK3298" s="473"/>
      <c r="WFL3298" s="371"/>
      <c r="WFM3298" s="372"/>
      <c r="WFN3298" s="372"/>
      <c r="WFO3298" s="372"/>
      <c r="WFP3298" s="372"/>
      <c r="WFQ3298" s="370"/>
      <c r="WFR3298" s="371"/>
      <c r="WFS3298" s="372"/>
      <c r="WFT3298" s="371"/>
      <c r="WFU3298" s="473"/>
      <c r="WFV3298" s="371"/>
      <c r="WFW3298" s="372"/>
      <c r="WFX3298" s="372"/>
      <c r="WFY3298" s="372"/>
      <c r="WFZ3298" s="372"/>
      <c r="WGA3298" s="370"/>
      <c r="WGB3298" s="371"/>
      <c r="WGC3298" s="372"/>
      <c r="WGD3298" s="371"/>
      <c r="WGE3298" s="473"/>
      <c r="WGF3298" s="371"/>
      <c r="WGG3298" s="372"/>
      <c r="WGH3298" s="372"/>
      <c r="WGI3298" s="372"/>
      <c r="WGJ3298" s="372"/>
      <c r="WGK3298" s="370"/>
      <c r="WGL3298" s="371"/>
      <c r="WGM3298" s="372"/>
      <c r="WGN3298" s="371"/>
      <c r="WGO3298" s="473"/>
      <c r="WGP3298" s="371"/>
      <c r="WGQ3298" s="372"/>
      <c r="WGR3298" s="372"/>
      <c r="WGS3298" s="372"/>
      <c r="WGT3298" s="372"/>
      <c r="WGU3298" s="370"/>
      <c r="WGV3298" s="371"/>
      <c r="WGW3298" s="372"/>
      <c r="WGX3298" s="371"/>
      <c r="WGY3298" s="473"/>
      <c r="WGZ3298" s="371"/>
      <c r="WHA3298" s="372"/>
      <c r="WHB3298" s="372"/>
      <c r="WHC3298" s="372"/>
      <c r="WHD3298" s="372"/>
      <c r="WHE3298" s="370"/>
      <c r="WHF3298" s="371"/>
      <c r="WHG3298" s="372"/>
      <c r="WHH3298" s="371"/>
      <c r="WHI3298" s="473"/>
      <c r="WHJ3298" s="371"/>
      <c r="WHK3298" s="372"/>
      <c r="WHL3298" s="372"/>
      <c r="WHM3298" s="372"/>
      <c r="WHN3298" s="372"/>
      <c r="WHO3298" s="370"/>
      <c r="WHP3298" s="371"/>
      <c r="WHQ3298" s="372"/>
      <c r="WHR3298" s="371"/>
      <c r="WHS3298" s="473"/>
      <c r="WHT3298" s="371"/>
      <c r="WHU3298" s="372"/>
      <c r="WHV3298" s="372"/>
      <c r="WHW3298" s="372"/>
      <c r="WHX3298" s="372"/>
      <c r="WHY3298" s="370"/>
      <c r="WHZ3298" s="371"/>
      <c r="WIA3298" s="372"/>
      <c r="WIB3298" s="371"/>
      <c r="WIC3298" s="473"/>
      <c r="WID3298" s="371"/>
      <c r="WIE3298" s="372"/>
      <c r="WIF3298" s="372"/>
      <c r="WIG3298" s="372"/>
      <c r="WIH3298" s="372"/>
      <c r="WII3298" s="370"/>
      <c r="WIJ3298" s="371"/>
      <c r="WIK3298" s="372"/>
      <c r="WIL3298" s="371"/>
      <c r="WIM3298" s="473"/>
      <c r="WIN3298" s="371"/>
      <c r="WIO3298" s="372"/>
      <c r="WIP3298" s="372"/>
      <c r="WIQ3298" s="372"/>
      <c r="WIR3298" s="372"/>
      <c r="WIS3298" s="370"/>
      <c r="WIT3298" s="371"/>
      <c r="WIU3298" s="372"/>
      <c r="WIV3298" s="371"/>
      <c r="WIW3298" s="473"/>
      <c r="WIX3298" s="371"/>
      <c r="WIY3298" s="372"/>
      <c r="WIZ3298" s="372"/>
      <c r="WJA3298" s="372"/>
      <c r="WJB3298" s="372"/>
      <c r="WJC3298" s="370"/>
      <c r="WJD3298" s="371"/>
      <c r="WJE3298" s="372"/>
      <c r="WJF3298" s="371"/>
      <c r="WJG3298" s="473"/>
      <c r="WJH3298" s="371"/>
      <c r="WJI3298" s="372"/>
      <c r="WJJ3298" s="372"/>
      <c r="WJK3298" s="372"/>
      <c r="WJL3298" s="372"/>
      <c r="WJM3298" s="370"/>
      <c r="WJN3298" s="371"/>
      <c r="WJO3298" s="372"/>
      <c r="WJP3298" s="371"/>
      <c r="WJQ3298" s="473"/>
      <c r="WJR3298" s="371"/>
      <c r="WJS3298" s="372"/>
      <c r="WJT3298" s="372"/>
      <c r="WJU3298" s="372"/>
      <c r="WJV3298" s="372"/>
      <c r="WJW3298" s="370"/>
      <c r="WJX3298" s="371"/>
      <c r="WJY3298" s="372"/>
      <c r="WJZ3298" s="371"/>
      <c r="WKA3298" s="473"/>
      <c r="WKB3298" s="371"/>
      <c r="WKC3298" s="372"/>
      <c r="WKD3298" s="372"/>
      <c r="WKE3298" s="372"/>
      <c r="WKF3298" s="372"/>
      <c r="WKG3298" s="370"/>
      <c r="WKH3298" s="371"/>
      <c r="WKI3298" s="372"/>
      <c r="WKJ3298" s="371"/>
      <c r="WKK3298" s="473"/>
      <c r="WKL3298" s="371"/>
      <c r="WKM3298" s="372"/>
      <c r="WKN3298" s="372"/>
      <c r="WKO3298" s="372"/>
      <c r="WKP3298" s="372"/>
      <c r="WKQ3298" s="370"/>
      <c r="WKR3298" s="371"/>
      <c r="WKS3298" s="372"/>
      <c r="WKT3298" s="371"/>
      <c r="WKU3298" s="473"/>
      <c r="WKV3298" s="371"/>
      <c r="WKW3298" s="372"/>
      <c r="WKX3298" s="372"/>
      <c r="WKY3298" s="372"/>
      <c r="WKZ3298" s="372"/>
      <c r="WLA3298" s="370"/>
      <c r="WLB3298" s="371"/>
      <c r="WLC3298" s="372"/>
      <c r="WLD3298" s="371"/>
      <c r="WLE3298" s="473"/>
      <c r="WLF3298" s="371"/>
      <c r="WLG3298" s="372"/>
      <c r="WLH3298" s="372"/>
      <c r="WLI3298" s="372"/>
      <c r="WLJ3298" s="372"/>
      <c r="WLK3298" s="370"/>
      <c r="WLL3298" s="371"/>
      <c r="WLM3298" s="372"/>
      <c r="WLN3298" s="371"/>
      <c r="WLO3298" s="473"/>
      <c r="WLP3298" s="371"/>
      <c r="WLQ3298" s="372"/>
      <c r="WLR3298" s="372"/>
      <c r="WLS3298" s="372"/>
      <c r="WLT3298" s="372"/>
      <c r="WLU3298" s="370"/>
      <c r="WLV3298" s="371"/>
      <c r="WLW3298" s="372"/>
      <c r="WLX3298" s="371"/>
      <c r="WLY3298" s="473"/>
      <c r="WLZ3298" s="371"/>
      <c r="WMA3298" s="372"/>
      <c r="WMB3298" s="372"/>
      <c r="WMC3298" s="372"/>
      <c r="WMD3298" s="372"/>
      <c r="WME3298" s="370"/>
      <c r="WMF3298" s="371"/>
      <c r="WMG3298" s="372"/>
      <c r="WMH3298" s="371"/>
      <c r="WMI3298" s="473"/>
      <c r="WMJ3298" s="371"/>
      <c r="WMK3298" s="372"/>
      <c r="WML3298" s="372"/>
      <c r="WMM3298" s="372"/>
      <c r="WMN3298" s="372"/>
      <c r="WMO3298" s="370"/>
      <c r="WMP3298" s="371"/>
      <c r="WMQ3298" s="372"/>
      <c r="WMR3298" s="371"/>
      <c r="WMS3298" s="473"/>
      <c r="WMT3298" s="371"/>
      <c r="WMU3298" s="372"/>
      <c r="WMV3298" s="372"/>
      <c r="WMW3298" s="372"/>
      <c r="WMX3298" s="372"/>
      <c r="WMY3298" s="370"/>
      <c r="WMZ3298" s="371"/>
      <c r="WNA3298" s="372"/>
      <c r="WNB3298" s="371"/>
      <c r="WNC3298" s="473"/>
      <c r="WND3298" s="371"/>
      <c r="WNE3298" s="372"/>
      <c r="WNF3298" s="372"/>
      <c r="WNG3298" s="372"/>
      <c r="WNH3298" s="372"/>
      <c r="WNI3298" s="370"/>
      <c r="WNJ3298" s="371"/>
      <c r="WNK3298" s="372"/>
      <c r="WNL3298" s="371"/>
      <c r="WNM3298" s="473"/>
      <c r="WNN3298" s="371"/>
      <c r="WNO3298" s="372"/>
      <c r="WNP3298" s="372"/>
      <c r="WNQ3298" s="372"/>
      <c r="WNR3298" s="372"/>
      <c r="WNS3298" s="370"/>
      <c r="WNT3298" s="371"/>
      <c r="WNU3298" s="372"/>
      <c r="WNV3298" s="371"/>
      <c r="WNW3298" s="473"/>
      <c r="WNX3298" s="371"/>
      <c r="WNY3298" s="372"/>
      <c r="WNZ3298" s="372"/>
      <c r="WOA3298" s="372"/>
      <c r="WOB3298" s="372"/>
      <c r="WOC3298" s="370"/>
      <c r="WOD3298" s="371"/>
      <c r="WOE3298" s="372"/>
      <c r="WOF3298" s="371"/>
      <c r="WOG3298" s="473"/>
      <c r="WOH3298" s="371"/>
      <c r="WOI3298" s="372"/>
      <c r="WOJ3298" s="372"/>
      <c r="WOK3298" s="372"/>
      <c r="WOL3298" s="372"/>
      <c r="WOM3298" s="370"/>
      <c r="WON3298" s="371"/>
      <c r="WOO3298" s="372"/>
      <c r="WOP3298" s="371"/>
      <c r="WOQ3298" s="473"/>
      <c r="WOR3298" s="371"/>
      <c r="WOS3298" s="372"/>
      <c r="WOT3298" s="372"/>
      <c r="WOU3298" s="372"/>
      <c r="WOV3298" s="372"/>
      <c r="WOW3298" s="370"/>
      <c r="WOX3298" s="371"/>
      <c r="WOY3298" s="372"/>
      <c r="WOZ3298" s="371"/>
      <c r="WPA3298" s="473"/>
      <c r="WPB3298" s="371"/>
      <c r="WPC3298" s="372"/>
      <c r="WPD3298" s="372"/>
      <c r="WPE3298" s="372"/>
      <c r="WPF3298" s="372"/>
      <c r="WPG3298" s="370"/>
      <c r="WPH3298" s="371"/>
      <c r="WPI3298" s="372"/>
      <c r="WPJ3298" s="371"/>
      <c r="WPK3298" s="473"/>
      <c r="WPL3298" s="371"/>
      <c r="WPM3298" s="372"/>
      <c r="WPN3298" s="372"/>
      <c r="WPO3298" s="372"/>
      <c r="WPP3298" s="372"/>
      <c r="WPQ3298" s="370"/>
      <c r="WPR3298" s="371"/>
      <c r="WPS3298" s="372"/>
      <c r="WPT3298" s="371"/>
      <c r="WPU3298" s="473"/>
      <c r="WPV3298" s="371"/>
      <c r="WPW3298" s="372"/>
      <c r="WPX3298" s="372"/>
      <c r="WPY3298" s="372"/>
      <c r="WPZ3298" s="372"/>
      <c r="WQA3298" s="370"/>
      <c r="WQB3298" s="371"/>
      <c r="WQC3298" s="372"/>
      <c r="WQD3298" s="371"/>
      <c r="WQE3298" s="473"/>
      <c r="WQF3298" s="371"/>
      <c r="WQG3298" s="372"/>
      <c r="WQH3298" s="372"/>
      <c r="WQI3298" s="372"/>
      <c r="WQJ3298" s="372"/>
      <c r="WQK3298" s="370"/>
      <c r="WQL3298" s="371"/>
      <c r="WQM3298" s="372"/>
      <c r="WQN3298" s="371"/>
      <c r="WQO3298" s="473"/>
      <c r="WQP3298" s="371"/>
      <c r="WQQ3298" s="372"/>
      <c r="WQR3298" s="372"/>
      <c r="WQS3298" s="372"/>
      <c r="WQT3298" s="372"/>
      <c r="WQU3298" s="370"/>
      <c r="WQV3298" s="371"/>
      <c r="WQW3298" s="372"/>
      <c r="WQX3298" s="371"/>
      <c r="WQY3298" s="473"/>
      <c r="WQZ3298" s="371"/>
      <c r="WRA3298" s="372"/>
      <c r="WRB3298" s="372"/>
      <c r="WRC3298" s="372"/>
      <c r="WRD3298" s="372"/>
      <c r="WRE3298" s="370"/>
      <c r="WRF3298" s="371"/>
      <c r="WRG3298" s="372"/>
      <c r="WRH3298" s="371"/>
      <c r="WRI3298" s="473"/>
      <c r="WRJ3298" s="371"/>
      <c r="WRK3298" s="372"/>
      <c r="WRL3298" s="372"/>
      <c r="WRM3298" s="372"/>
      <c r="WRN3298" s="372"/>
      <c r="WRO3298" s="370"/>
      <c r="WRP3298" s="371"/>
      <c r="WRQ3298" s="372"/>
      <c r="WRR3298" s="371"/>
      <c r="WRS3298" s="473"/>
      <c r="WRT3298" s="371"/>
      <c r="WRU3298" s="372"/>
      <c r="WRV3298" s="372"/>
      <c r="WRW3298" s="372"/>
      <c r="WRX3298" s="372"/>
      <c r="WRY3298" s="370"/>
      <c r="WRZ3298" s="371"/>
      <c r="WSA3298" s="372"/>
      <c r="WSB3298" s="371"/>
      <c r="WSC3298" s="473"/>
      <c r="WSD3298" s="371"/>
      <c r="WSE3298" s="372"/>
      <c r="WSF3298" s="372"/>
      <c r="WSG3298" s="372"/>
      <c r="WSH3298" s="372"/>
      <c r="WSI3298" s="370"/>
      <c r="WSJ3298" s="371"/>
      <c r="WSK3298" s="372"/>
      <c r="WSL3298" s="371"/>
      <c r="WSM3298" s="473"/>
      <c r="WSN3298" s="371"/>
      <c r="WSO3298" s="372"/>
      <c r="WSP3298" s="372"/>
      <c r="WSQ3298" s="372"/>
      <c r="WSR3298" s="372"/>
      <c r="WSS3298" s="370"/>
      <c r="WST3298" s="371"/>
      <c r="WSU3298" s="372"/>
      <c r="WSV3298" s="371"/>
      <c r="WSW3298" s="473"/>
      <c r="WSX3298" s="371"/>
      <c r="WSY3298" s="372"/>
      <c r="WSZ3298" s="372"/>
      <c r="WTA3298" s="372"/>
      <c r="WTB3298" s="372"/>
      <c r="WTC3298" s="370"/>
      <c r="WTD3298" s="371"/>
      <c r="WTE3298" s="372"/>
      <c r="WTF3298" s="371"/>
      <c r="WTG3298" s="473"/>
      <c r="WTH3298" s="371"/>
      <c r="WTI3298" s="372"/>
      <c r="WTJ3298" s="372"/>
      <c r="WTK3298" s="372"/>
      <c r="WTL3298" s="372"/>
      <c r="WTM3298" s="370"/>
      <c r="WTN3298" s="371"/>
      <c r="WTO3298" s="372"/>
      <c r="WTP3298" s="371"/>
      <c r="WTQ3298" s="473"/>
      <c r="WTR3298" s="371"/>
      <c r="WTS3298" s="372"/>
      <c r="WTT3298" s="372"/>
      <c r="WTU3298" s="372"/>
      <c r="WTV3298" s="372"/>
      <c r="WTW3298" s="370"/>
      <c r="WTX3298" s="371"/>
      <c r="WTY3298" s="372"/>
      <c r="WTZ3298" s="371"/>
      <c r="WUA3298" s="473"/>
      <c r="WUB3298" s="371"/>
      <c r="WUC3298" s="372"/>
      <c r="WUD3298" s="372"/>
      <c r="WUE3298" s="372"/>
      <c r="WUF3298" s="372"/>
      <c r="WUG3298" s="370"/>
      <c r="WUH3298" s="371"/>
      <c r="WUI3298" s="372"/>
      <c r="WUJ3298" s="371"/>
      <c r="WUK3298" s="473"/>
      <c r="WUL3298" s="371"/>
      <c r="WUM3298" s="372"/>
      <c r="WUN3298" s="372"/>
      <c r="WUO3298" s="372"/>
      <c r="WUP3298" s="372"/>
      <c r="WUQ3298" s="370"/>
      <c r="WUR3298" s="371"/>
      <c r="WUS3298" s="372"/>
      <c r="WUT3298" s="371"/>
      <c r="WUU3298" s="473"/>
      <c r="WUV3298" s="371"/>
      <c r="WUW3298" s="372"/>
      <c r="WUX3298" s="372"/>
      <c r="WUY3298" s="372"/>
      <c r="WUZ3298" s="372"/>
      <c r="WVA3298" s="370"/>
      <c r="WVB3298" s="371"/>
      <c r="WVC3298" s="372"/>
      <c r="WVD3298" s="371"/>
      <c r="WVE3298" s="473"/>
      <c r="WVF3298" s="371"/>
      <c r="WVG3298" s="372"/>
      <c r="WVH3298" s="372"/>
      <c r="WVI3298" s="372"/>
      <c r="WVJ3298" s="372"/>
      <c r="WVK3298" s="370"/>
      <c r="WVL3298" s="371"/>
      <c r="WVM3298" s="372"/>
      <c r="WVN3298" s="371"/>
      <c r="WVO3298" s="473"/>
      <c r="WVP3298" s="371"/>
      <c r="WVQ3298" s="372"/>
      <c r="WVR3298" s="372"/>
      <c r="WVS3298" s="372"/>
      <c r="WVT3298" s="372"/>
      <c r="WVU3298" s="370"/>
      <c r="WVV3298" s="371"/>
      <c r="WVW3298" s="372"/>
      <c r="WVX3298" s="371"/>
      <c r="WVY3298" s="473"/>
      <c r="WVZ3298" s="371"/>
      <c r="WWA3298" s="372"/>
      <c r="WWB3298" s="372"/>
      <c r="WWC3298" s="372"/>
      <c r="WWD3298" s="372"/>
      <c r="WWE3298" s="370"/>
      <c r="WWF3298" s="371"/>
      <c r="WWG3298" s="372"/>
      <c r="WWH3298" s="371"/>
      <c r="WWI3298" s="473"/>
      <c r="WWJ3298" s="371"/>
      <c r="WWK3298" s="372"/>
      <c r="WWL3298" s="372"/>
      <c r="WWM3298" s="372"/>
      <c r="WWN3298" s="372"/>
      <c r="WWO3298" s="370"/>
      <c r="WWP3298" s="371"/>
      <c r="WWQ3298" s="372"/>
      <c r="WWR3298" s="371"/>
      <c r="WWS3298" s="473"/>
      <c r="WWT3298" s="371"/>
      <c r="WWU3298" s="372"/>
      <c r="WWV3298" s="372"/>
      <c r="WWW3298" s="372"/>
      <c r="WWX3298" s="372"/>
      <c r="WWY3298" s="370"/>
      <c r="WWZ3298" s="371"/>
      <c r="WXA3298" s="372"/>
      <c r="WXB3298" s="371"/>
      <c r="WXC3298" s="473"/>
      <c r="WXD3298" s="371"/>
      <c r="WXE3298" s="372"/>
      <c r="WXF3298" s="372"/>
      <c r="WXG3298" s="372"/>
      <c r="WXH3298" s="372"/>
      <c r="WXI3298" s="370"/>
      <c r="WXJ3298" s="371"/>
      <c r="WXK3298" s="372"/>
      <c r="WXL3298" s="371"/>
      <c r="WXM3298" s="473"/>
      <c r="WXN3298" s="371"/>
      <c r="WXO3298" s="372"/>
      <c r="WXP3298" s="372"/>
      <c r="WXQ3298" s="372"/>
      <c r="WXR3298" s="372"/>
      <c r="WXS3298" s="370"/>
      <c r="WXT3298" s="371"/>
      <c r="WXU3298" s="372"/>
      <c r="WXV3298" s="371"/>
      <c r="WXW3298" s="473"/>
      <c r="WXX3298" s="371"/>
      <c r="WXY3298" s="372"/>
      <c r="WXZ3298" s="372"/>
      <c r="WYA3298" s="372"/>
      <c r="WYB3298" s="372"/>
      <c r="WYC3298" s="370"/>
      <c r="WYD3298" s="371"/>
      <c r="WYE3298" s="372"/>
      <c r="WYF3298" s="371"/>
      <c r="WYG3298" s="473"/>
      <c r="WYH3298" s="371"/>
      <c r="WYI3298" s="372"/>
      <c r="WYJ3298" s="372"/>
      <c r="WYK3298" s="372"/>
      <c r="WYL3298" s="372"/>
      <c r="WYM3298" s="370"/>
      <c r="WYN3298" s="371"/>
      <c r="WYO3298" s="372"/>
      <c r="WYP3298" s="371"/>
      <c r="WYQ3298" s="473"/>
      <c r="WYR3298" s="371"/>
      <c r="WYS3298" s="372"/>
      <c r="WYT3298" s="372"/>
      <c r="WYU3298" s="372"/>
      <c r="WYV3298" s="372"/>
      <c r="WYW3298" s="370"/>
      <c r="WYX3298" s="371"/>
      <c r="WYY3298" s="372"/>
      <c r="WYZ3298" s="371"/>
      <c r="WZA3298" s="473"/>
      <c r="WZB3298" s="371"/>
      <c r="WZC3298" s="372"/>
      <c r="WZD3298" s="372"/>
      <c r="WZE3298" s="372"/>
      <c r="WZF3298" s="372"/>
      <c r="WZG3298" s="370"/>
      <c r="WZH3298" s="371"/>
      <c r="WZI3298" s="372"/>
      <c r="WZJ3298" s="371"/>
      <c r="WZK3298" s="473"/>
      <c r="WZL3298" s="371"/>
      <c r="WZM3298" s="372"/>
      <c r="WZN3298" s="372"/>
      <c r="WZO3298" s="372"/>
      <c r="WZP3298" s="372"/>
      <c r="WZQ3298" s="370"/>
      <c r="WZR3298" s="371"/>
      <c r="WZS3298" s="372"/>
      <c r="WZT3298" s="371"/>
      <c r="WZU3298" s="473"/>
      <c r="WZV3298" s="371"/>
      <c r="WZW3298" s="372"/>
      <c r="WZX3298" s="372"/>
      <c r="WZY3298" s="372"/>
      <c r="WZZ3298" s="372"/>
      <c r="XAA3298" s="370"/>
      <c r="XAB3298" s="371"/>
      <c r="XAC3298" s="372"/>
      <c r="XAD3298" s="371"/>
      <c r="XAE3298" s="473"/>
      <c r="XAF3298" s="371"/>
      <c r="XAG3298" s="372"/>
      <c r="XAH3298" s="372"/>
      <c r="XAI3298" s="372"/>
      <c r="XAJ3298" s="372"/>
      <c r="XAK3298" s="370"/>
      <c r="XAL3298" s="371"/>
      <c r="XAM3298" s="372"/>
      <c r="XAN3298" s="371"/>
      <c r="XAO3298" s="473"/>
      <c r="XAP3298" s="371"/>
      <c r="XAQ3298" s="372"/>
      <c r="XAR3298" s="372"/>
      <c r="XAS3298" s="372"/>
      <c r="XAT3298" s="372"/>
      <c r="XAU3298" s="370"/>
      <c r="XAV3298" s="371"/>
      <c r="XAW3298" s="372"/>
      <c r="XAX3298" s="371"/>
      <c r="XAY3298" s="473"/>
      <c r="XAZ3298" s="371"/>
      <c r="XBA3298" s="372"/>
      <c r="XBB3298" s="372"/>
      <c r="XBC3298" s="372"/>
      <c r="XBD3298" s="372"/>
      <c r="XBE3298" s="370"/>
      <c r="XBF3298" s="371"/>
      <c r="XBG3298" s="372"/>
      <c r="XBH3298" s="371"/>
      <c r="XBI3298" s="473"/>
      <c r="XBJ3298" s="371"/>
      <c r="XBK3298" s="372"/>
      <c r="XBL3298" s="372"/>
      <c r="XBM3298" s="372"/>
      <c r="XBN3298" s="372"/>
      <c r="XBO3298" s="370"/>
      <c r="XBP3298" s="371"/>
      <c r="XBQ3298" s="372"/>
      <c r="XBR3298" s="371"/>
      <c r="XBS3298" s="473"/>
      <c r="XBT3298" s="371"/>
      <c r="XBU3298" s="372"/>
      <c r="XBV3298" s="372"/>
      <c r="XBW3298" s="372"/>
      <c r="XBX3298" s="372"/>
      <c r="XBY3298" s="370"/>
      <c r="XBZ3298" s="371"/>
      <c r="XCA3298" s="372"/>
      <c r="XCB3298" s="371"/>
      <c r="XCC3298" s="473"/>
      <c r="XCD3298" s="371"/>
      <c r="XCE3298" s="372"/>
      <c r="XCF3298" s="372"/>
      <c r="XCG3298" s="372"/>
      <c r="XCH3298" s="372"/>
      <c r="XCI3298" s="370"/>
      <c r="XCJ3298" s="371"/>
      <c r="XCK3298" s="372"/>
      <c r="XCL3298" s="371"/>
      <c r="XCM3298" s="473"/>
      <c r="XCN3298" s="371"/>
      <c r="XCO3298" s="372"/>
      <c r="XCP3298" s="372"/>
      <c r="XCQ3298" s="372"/>
      <c r="XCR3298" s="372"/>
      <c r="XCS3298" s="370"/>
      <c r="XCT3298" s="371"/>
      <c r="XCU3298" s="372"/>
      <c r="XCV3298" s="371"/>
      <c r="XCW3298" s="473"/>
      <c r="XCX3298" s="371"/>
      <c r="XCY3298" s="372"/>
      <c r="XCZ3298" s="372"/>
      <c r="XDA3298" s="372"/>
      <c r="XDB3298" s="372"/>
      <c r="XDC3298" s="370"/>
      <c r="XDD3298" s="371"/>
      <c r="XDE3298" s="372"/>
      <c r="XDF3298" s="371"/>
      <c r="XDG3298" s="473"/>
      <c r="XDH3298" s="371"/>
      <c r="XDI3298" s="372"/>
      <c r="XDJ3298" s="372"/>
      <c r="XDK3298" s="372"/>
      <c r="XDL3298" s="372"/>
      <c r="XDM3298" s="370"/>
      <c r="XDN3298" s="371"/>
      <c r="XDO3298" s="372"/>
      <c r="XDP3298" s="371"/>
      <c r="XDQ3298" s="473"/>
      <c r="XDR3298" s="371"/>
      <c r="XDS3298" s="372"/>
      <c r="XDT3298" s="372"/>
      <c r="XDU3298" s="372"/>
      <c r="XDV3298" s="372"/>
      <c r="XDW3298" s="370"/>
      <c r="XDX3298" s="371"/>
      <c r="XDY3298" s="372"/>
      <c r="XDZ3298" s="371"/>
      <c r="XEA3298" s="473"/>
      <c r="XEB3298" s="371"/>
      <c r="XEC3298" s="372"/>
      <c r="XED3298" s="372"/>
      <c r="XEE3298" s="372"/>
      <c r="XEF3298" s="372"/>
      <c r="XEG3298" s="370"/>
      <c r="XEH3298" s="371"/>
      <c r="XEI3298" s="372"/>
      <c r="XEJ3298" s="371"/>
      <c r="XEK3298" s="473"/>
      <c r="XEL3298" s="371"/>
      <c r="XEM3298" s="372"/>
      <c r="XEN3298" s="372"/>
      <c r="XEO3298" s="372"/>
      <c r="XEP3298" s="372"/>
      <c r="XEQ3298" s="370"/>
      <c r="XER3298" s="371"/>
      <c r="XES3298" s="372"/>
      <c r="XET3298" s="371"/>
      <c r="XEU3298" s="473"/>
      <c r="XEV3298" s="371"/>
      <c r="XEW3298" s="372"/>
      <c r="XEX3298" s="372"/>
      <c r="XEY3298" s="372"/>
      <c r="XEZ3298" s="372"/>
      <c r="XFA3298" s="370"/>
      <c r="XFB3298" s="371"/>
      <c r="XFC3298" s="372"/>
      <c r="XFD3298" s="371"/>
    </row>
    <row r="3299" spans="1:16384" s="383" customFormat="1" ht="13.5" x14ac:dyDescent="0.25">
      <c r="A3299" s="377" t="s">
        <v>2757</v>
      </c>
      <c r="B3299" s="866" t="s">
        <v>564</v>
      </c>
      <c r="C3299" s="866"/>
      <c r="D3299" s="378"/>
      <c r="E3299" s="379" t="s">
        <v>6503</v>
      </c>
      <c r="F3299" s="377"/>
      <c r="G3299" s="380"/>
      <c r="H3299" s="380"/>
      <c r="I3299" s="382"/>
      <c r="J3299" s="380" t="s">
        <v>6502</v>
      </c>
    </row>
    <row r="3300" spans="1:16384" s="383" customFormat="1" ht="13.5" x14ac:dyDescent="0.25">
      <c r="A3300" s="377" t="s">
        <v>6504</v>
      </c>
      <c r="B3300" s="866" t="s">
        <v>4861</v>
      </c>
      <c r="C3300" s="866"/>
      <c r="D3300" s="378"/>
      <c r="E3300" s="379" t="s">
        <v>6505</v>
      </c>
      <c r="F3300" s="377"/>
      <c r="G3300" s="380"/>
      <c r="H3300" s="380"/>
      <c r="I3300" s="382"/>
      <c r="J3300" s="380" t="s">
        <v>6502</v>
      </c>
    </row>
    <row r="3301" spans="1:16384" s="383" customFormat="1" ht="13.5" x14ac:dyDescent="0.25">
      <c r="A3301" s="377" t="s">
        <v>6506</v>
      </c>
      <c r="B3301" s="866" t="s">
        <v>4861</v>
      </c>
      <c r="C3301" s="866"/>
      <c r="D3301" s="378"/>
      <c r="E3301" s="379" t="s">
        <v>6507</v>
      </c>
      <c r="F3301" s="377"/>
      <c r="G3301" s="380"/>
      <c r="H3301" s="380"/>
      <c r="I3301" s="382"/>
      <c r="J3301" s="380" t="s">
        <v>6502</v>
      </c>
    </row>
    <row r="3302" spans="1:16384" s="383" customFormat="1" ht="13.5" x14ac:dyDescent="0.25">
      <c r="A3302" s="377" t="s">
        <v>6508</v>
      </c>
      <c r="B3302" s="866" t="s">
        <v>4861</v>
      </c>
      <c r="C3302" s="866"/>
      <c r="D3302" s="378"/>
      <c r="E3302" s="379" t="s">
        <v>6509</v>
      </c>
      <c r="F3302" s="377"/>
      <c r="G3302" s="380"/>
      <c r="H3302" s="380"/>
      <c r="I3302" s="382"/>
      <c r="J3302" s="380"/>
    </row>
    <row r="3303" spans="1:16384" s="383" customFormat="1" ht="13.5" x14ac:dyDescent="0.2">
      <c r="A3303" s="370" t="s">
        <v>283</v>
      </c>
      <c r="B3303" s="371"/>
      <c r="C3303" s="372"/>
      <c r="D3303" s="371"/>
      <c r="E3303" s="373"/>
      <c r="F3303" s="371"/>
      <c r="G3303" s="372"/>
      <c r="H3303" s="372"/>
      <c r="I3303" s="372"/>
      <c r="J3303" s="372"/>
    </row>
    <row r="3304" spans="1:16384" s="383" customFormat="1" ht="13.5" x14ac:dyDescent="0.25">
      <c r="A3304" s="377" t="s">
        <v>6510</v>
      </c>
      <c r="B3304" s="377" t="s">
        <v>6511</v>
      </c>
      <c r="C3304" s="380"/>
      <c r="D3304" s="446"/>
      <c r="E3304" s="379">
        <v>395000</v>
      </c>
      <c r="F3304" s="377"/>
      <c r="G3304" s="380"/>
      <c r="H3304" s="380"/>
      <c r="I3304" s="382"/>
      <c r="J3304" s="381">
        <v>44303</v>
      </c>
    </row>
    <row r="3305" spans="1:16384" s="383" customFormat="1" ht="13.5" x14ac:dyDescent="0.25">
      <c r="A3305" s="377" t="s">
        <v>6512</v>
      </c>
      <c r="B3305" s="377" t="s">
        <v>6511</v>
      </c>
      <c r="C3305" s="380"/>
      <c r="D3305" s="446"/>
      <c r="E3305" s="379">
        <v>389000</v>
      </c>
      <c r="F3305" s="377"/>
      <c r="G3305" s="380"/>
      <c r="H3305" s="380"/>
      <c r="I3305" s="382"/>
      <c r="J3305" s="381">
        <v>44334</v>
      </c>
    </row>
    <row r="3306" spans="1:16384" s="383" customFormat="1" ht="24" x14ac:dyDescent="0.25">
      <c r="A3306" s="377" t="s">
        <v>6513</v>
      </c>
      <c r="B3306" s="377" t="s">
        <v>6514</v>
      </c>
      <c r="C3306" s="380"/>
      <c r="D3306" s="446"/>
      <c r="E3306" s="379">
        <v>564000</v>
      </c>
      <c r="F3306" s="377"/>
      <c r="G3306" s="380"/>
      <c r="H3306" s="380"/>
      <c r="I3306" s="382"/>
      <c r="J3306" s="381">
        <v>44334</v>
      </c>
    </row>
    <row r="3307" spans="1:16384" s="383" customFormat="1" ht="13.5" x14ac:dyDescent="0.25">
      <c r="A3307" s="377" t="s">
        <v>6515</v>
      </c>
      <c r="B3307" s="377" t="s">
        <v>6511</v>
      </c>
      <c r="C3307" s="380"/>
      <c r="D3307" s="446"/>
      <c r="E3307" s="379">
        <v>395000</v>
      </c>
      <c r="F3307" s="377"/>
      <c r="G3307" s="380"/>
      <c r="H3307" s="380"/>
      <c r="I3307" s="382"/>
      <c r="J3307" s="381">
        <v>44334</v>
      </c>
    </row>
    <row r="3308" spans="1:16384" s="383" customFormat="1" ht="13.5" x14ac:dyDescent="0.25">
      <c r="A3308" s="377" t="s">
        <v>6516</v>
      </c>
      <c r="B3308" s="377"/>
      <c r="C3308" s="380"/>
      <c r="D3308" s="378"/>
      <c r="E3308" s="379">
        <v>180000</v>
      </c>
      <c r="F3308" s="377"/>
      <c r="G3308" s="380"/>
      <c r="H3308" s="380"/>
      <c r="I3308" s="382"/>
      <c r="J3308" s="381">
        <v>44324</v>
      </c>
    </row>
    <row r="3309" spans="1:16384" s="383" customFormat="1" ht="13.5" x14ac:dyDescent="0.25">
      <c r="A3309" s="377" t="s">
        <v>6517</v>
      </c>
      <c r="B3309" s="377" t="s">
        <v>6518</v>
      </c>
      <c r="C3309" s="380"/>
      <c r="D3309" s="446"/>
      <c r="E3309" s="379">
        <v>398000</v>
      </c>
      <c r="F3309" s="377"/>
      <c r="G3309" s="380"/>
      <c r="H3309" s="380"/>
      <c r="I3309" s="382"/>
      <c r="J3309" s="381">
        <v>44365</v>
      </c>
    </row>
    <row r="3310" spans="1:16384" s="383" customFormat="1" ht="13.5" x14ac:dyDescent="0.25">
      <c r="A3310" s="377" t="s">
        <v>6519</v>
      </c>
      <c r="B3310" s="377"/>
      <c r="C3310" s="380"/>
      <c r="D3310" s="378"/>
      <c r="E3310" s="379">
        <v>35000</v>
      </c>
      <c r="F3310" s="377"/>
      <c r="G3310" s="380"/>
      <c r="H3310" s="380"/>
      <c r="I3310" s="382"/>
      <c r="J3310" s="381">
        <v>44447</v>
      </c>
    </row>
    <row r="3311" spans="1:16384" s="383" customFormat="1" ht="13.5" x14ac:dyDescent="0.25">
      <c r="A3311" s="377" t="s">
        <v>6520</v>
      </c>
      <c r="B3311" s="377"/>
      <c r="C3311" s="380"/>
      <c r="D3311" s="378"/>
      <c r="E3311" s="379">
        <v>28000</v>
      </c>
      <c r="F3311" s="377"/>
      <c r="G3311" s="380"/>
      <c r="H3311" s="380"/>
      <c r="I3311" s="382"/>
      <c r="J3311" s="381">
        <v>44377</v>
      </c>
    </row>
    <row r="3312" spans="1:16384" s="383" customFormat="1" ht="13.5" x14ac:dyDescent="0.25">
      <c r="A3312" s="377" t="s">
        <v>6521</v>
      </c>
      <c r="B3312" s="377"/>
      <c r="C3312" s="380"/>
      <c r="D3312" s="378"/>
      <c r="E3312" s="379">
        <v>23000</v>
      </c>
      <c r="F3312" s="377"/>
      <c r="G3312" s="380"/>
      <c r="H3312" s="380"/>
      <c r="I3312" s="382"/>
      <c r="J3312" s="381">
        <v>44447</v>
      </c>
    </row>
    <row r="3313" spans="1:10" s="383" customFormat="1" ht="13.5" x14ac:dyDescent="0.25">
      <c r="A3313" s="377" t="s">
        <v>6522</v>
      </c>
      <c r="B3313" s="377" t="s">
        <v>6523</v>
      </c>
      <c r="C3313" s="380"/>
      <c r="D3313" s="378"/>
      <c r="E3313" s="379">
        <v>47000</v>
      </c>
      <c r="F3313" s="377"/>
      <c r="G3313" s="380"/>
      <c r="H3313" s="380"/>
      <c r="I3313" s="382"/>
      <c r="J3313" s="381">
        <v>44400</v>
      </c>
    </row>
    <row r="3314" spans="1:10" s="383" customFormat="1" ht="13.5" x14ac:dyDescent="0.25">
      <c r="A3314" s="377" t="s">
        <v>6524</v>
      </c>
      <c r="B3314" s="377" t="s">
        <v>6523</v>
      </c>
      <c r="C3314" s="380"/>
      <c r="D3314" s="378"/>
      <c r="E3314" s="379">
        <v>52000</v>
      </c>
      <c r="F3314" s="377"/>
      <c r="G3314" s="380"/>
      <c r="H3314" s="380"/>
      <c r="I3314" s="382"/>
      <c r="J3314" s="381">
        <v>44432</v>
      </c>
    </row>
    <row r="3315" spans="1:10" s="383" customFormat="1" ht="13.5" x14ac:dyDescent="0.25">
      <c r="A3315" s="377" t="s">
        <v>6525</v>
      </c>
      <c r="B3315" s="377"/>
      <c r="C3315" s="380"/>
      <c r="D3315" s="378"/>
      <c r="E3315" s="379">
        <v>20000</v>
      </c>
      <c r="F3315" s="377"/>
      <c r="G3315" s="380"/>
      <c r="H3315" s="380"/>
      <c r="I3315" s="382"/>
      <c r="J3315" s="381">
        <v>44469</v>
      </c>
    </row>
    <row r="3316" spans="1:10" s="383" customFormat="1" ht="13.5" x14ac:dyDescent="0.25">
      <c r="A3316" s="377" t="s">
        <v>6526</v>
      </c>
      <c r="B3316" s="377"/>
      <c r="C3316" s="380"/>
      <c r="D3316" s="378"/>
      <c r="E3316" s="379">
        <v>120000</v>
      </c>
      <c r="F3316" s="377"/>
      <c r="G3316" s="380"/>
      <c r="H3316" s="380"/>
      <c r="I3316" s="382"/>
      <c r="J3316" s="381">
        <v>44454</v>
      </c>
    </row>
    <row r="3317" spans="1:10" s="383" customFormat="1" ht="13.5" x14ac:dyDescent="0.25">
      <c r="A3317" s="377" t="s">
        <v>6527</v>
      </c>
      <c r="B3317" s="377"/>
      <c r="C3317" s="380"/>
      <c r="D3317" s="378"/>
      <c r="E3317" s="379">
        <v>108000</v>
      </c>
      <c r="F3317" s="377"/>
      <c r="G3317" s="380"/>
      <c r="H3317" s="380"/>
      <c r="I3317" s="382"/>
      <c r="J3317" s="381">
        <v>44465</v>
      </c>
    </row>
    <row r="3318" spans="1:10" s="383" customFormat="1" ht="13.5" x14ac:dyDescent="0.25">
      <c r="A3318" s="377" t="s">
        <v>6528</v>
      </c>
      <c r="B3318" s="377"/>
      <c r="C3318" s="380"/>
      <c r="D3318" s="378"/>
      <c r="E3318" s="379">
        <v>51000</v>
      </c>
      <c r="F3318" s="377"/>
      <c r="G3318" s="380"/>
      <c r="H3318" s="380"/>
      <c r="I3318" s="382"/>
      <c r="J3318" s="381">
        <v>44456</v>
      </c>
    </row>
    <row r="3319" spans="1:10" s="383" customFormat="1" ht="24" x14ac:dyDescent="0.25">
      <c r="A3319" s="377" t="s">
        <v>6529</v>
      </c>
      <c r="B3319" s="377"/>
      <c r="C3319" s="380"/>
      <c r="D3319" s="378"/>
      <c r="E3319" s="379">
        <v>48000</v>
      </c>
      <c r="F3319" s="377"/>
      <c r="G3319" s="380"/>
      <c r="H3319" s="380"/>
      <c r="I3319" s="382"/>
      <c r="J3319" s="381">
        <v>44460</v>
      </c>
    </row>
    <row r="3320" spans="1:10" s="383" customFormat="1" ht="13.5" x14ac:dyDescent="0.2">
      <c r="A3320" s="370" t="s">
        <v>6530</v>
      </c>
      <c r="B3320" s="371"/>
      <c r="C3320" s="372"/>
      <c r="D3320" s="371"/>
      <c r="E3320" s="373"/>
      <c r="F3320" s="371"/>
      <c r="G3320" s="372"/>
      <c r="H3320" s="372"/>
      <c r="I3320" s="372"/>
      <c r="J3320" s="372"/>
    </row>
    <row r="3321" spans="1:10" s="383" customFormat="1" ht="13.5" x14ac:dyDescent="0.25">
      <c r="A3321" s="377"/>
      <c r="B3321" s="377"/>
      <c r="C3321" s="380"/>
      <c r="D3321" s="378"/>
      <c r="E3321" s="379"/>
      <c r="F3321" s="377"/>
      <c r="G3321" s="380"/>
      <c r="H3321" s="380"/>
      <c r="I3321" s="382"/>
      <c r="J3321" s="384">
        <v>44540</v>
      </c>
    </row>
    <row r="3322" spans="1:10" s="383" customFormat="1" ht="13.5" x14ac:dyDescent="0.25">
      <c r="A3322" s="377"/>
      <c r="B3322" s="377"/>
      <c r="C3322" s="380"/>
      <c r="D3322" s="378"/>
      <c r="E3322" s="379"/>
      <c r="F3322" s="377"/>
      <c r="G3322" s="380"/>
      <c r="H3322" s="380"/>
      <c r="I3322" s="382"/>
      <c r="J3322" s="384">
        <v>44510</v>
      </c>
    </row>
    <row r="3323" spans="1:10" s="383" customFormat="1" ht="13.5" x14ac:dyDescent="0.25">
      <c r="A3323" s="377"/>
      <c r="B3323" s="377"/>
      <c r="C3323" s="380"/>
      <c r="D3323" s="378"/>
      <c r="E3323" s="379"/>
      <c r="F3323" s="377"/>
      <c r="G3323" s="380"/>
      <c r="H3323" s="380"/>
      <c r="I3323" s="382"/>
      <c r="J3323" s="384">
        <v>44517</v>
      </c>
    </row>
    <row r="3324" spans="1:10" s="383" customFormat="1" ht="13.5" x14ac:dyDescent="0.25">
      <c r="A3324" s="377"/>
      <c r="B3324" s="377"/>
      <c r="C3324" s="380"/>
      <c r="D3324" s="378"/>
      <c r="E3324" s="379"/>
      <c r="F3324" s="377"/>
      <c r="G3324" s="380"/>
      <c r="H3324" s="380"/>
      <c r="I3324" s="382"/>
      <c r="J3324" s="384">
        <v>44519</v>
      </c>
    </row>
    <row r="3325" spans="1:10" s="383" customFormat="1" ht="13.5" x14ac:dyDescent="0.25">
      <c r="A3325" s="377"/>
      <c r="B3325" s="377"/>
      <c r="C3325" s="380"/>
      <c r="D3325" s="378"/>
      <c r="E3325" s="379"/>
      <c r="F3325" s="377"/>
      <c r="G3325" s="380"/>
      <c r="H3325" s="380"/>
      <c r="I3325" s="382"/>
      <c r="J3325" s="381">
        <v>44591</v>
      </c>
    </row>
    <row r="3326" spans="1:10" s="383" customFormat="1" ht="13.5" x14ac:dyDescent="0.2">
      <c r="A3326" s="370" t="s">
        <v>287</v>
      </c>
      <c r="B3326" s="371"/>
      <c r="C3326" s="372"/>
      <c r="D3326" s="371"/>
      <c r="E3326" s="373"/>
      <c r="F3326" s="371"/>
      <c r="G3326" s="372"/>
      <c r="H3326" s="372"/>
      <c r="I3326" s="372"/>
      <c r="J3326" s="372"/>
    </row>
    <row r="3327" spans="1:10" s="383" customFormat="1" ht="24" x14ac:dyDescent="0.25">
      <c r="A3327" s="377" t="s">
        <v>5183</v>
      </c>
      <c r="B3327" s="377" t="s">
        <v>455</v>
      </c>
      <c r="C3327" s="380"/>
      <c r="D3327" s="378"/>
      <c r="E3327" s="379" t="s">
        <v>5185</v>
      </c>
      <c r="F3327" s="377"/>
      <c r="G3327" s="380"/>
      <c r="H3327" s="380"/>
      <c r="I3327" s="382"/>
      <c r="J3327" s="381">
        <v>44583</v>
      </c>
    </row>
    <row r="3328" spans="1:10" s="383" customFormat="1" ht="24" x14ac:dyDescent="0.25">
      <c r="A3328" s="377" t="s">
        <v>5191</v>
      </c>
      <c r="B3328" s="377" t="s">
        <v>455</v>
      </c>
      <c r="C3328" s="380"/>
      <c r="D3328" s="378"/>
      <c r="E3328" s="379" t="s">
        <v>5193</v>
      </c>
      <c r="F3328" s="377"/>
      <c r="G3328" s="380"/>
      <c r="H3328" s="380"/>
      <c r="I3328" s="382"/>
      <c r="J3328" s="381">
        <v>44569</v>
      </c>
    </row>
    <row r="3329" spans="1:16384" s="383" customFormat="1" ht="13.5" x14ac:dyDescent="0.2">
      <c r="A3329" s="370" t="s">
        <v>291</v>
      </c>
      <c r="B3329" s="371"/>
      <c r="C3329" s="372"/>
      <c r="D3329" s="371"/>
      <c r="E3329" s="373"/>
      <c r="F3329" s="371"/>
      <c r="G3329" s="372"/>
      <c r="H3329" s="372"/>
      <c r="I3329" s="372"/>
      <c r="J3329" s="372"/>
    </row>
    <row r="3330" spans="1:16384" s="383" customFormat="1" ht="13.5" x14ac:dyDescent="0.25">
      <c r="A3330" s="377" t="s">
        <v>2203</v>
      </c>
      <c r="B3330" s="377" t="s">
        <v>2204</v>
      </c>
      <c r="C3330" s="380" t="s">
        <v>2205</v>
      </c>
      <c r="D3330" s="378">
        <v>1</v>
      </c>
      <c r="E3330" s="379">
        <v>71119.5</v>
      </c>
      <c r="F3330" s="377"/>
      <c r="G3330" s="380"/>
      <c r="H3330" s="380"/>
      <c r="I3330" s="382"/>
      <c r="J3330" s="381">
        <v>44337</v>
      </c>
    </row>
    <row r="3331" spans="1:16384" s="383" customFormat="1" ht="24" x14ac:dyDescent="0.25">
      <c r="A3331" s="377" t="s">
        <v>2207</v>
      </c>
      <c r="B3331" s="377" t="s">
        <v>564</v>
      </c>
      <c r="C3331" s="380" t="s">
        <v>2205</v>
      </c>
      <c r="D3331" s="378">
        <v>14</v>
      </c>
      <c r="E3331" s="379">
        <v>554700</v>
      </c>
      <c r="F3331" s="377"/>
      <c r="G3331" s="380"/>
      <c r="H3331" s="380"/>
      <c r="I3331" s="382"/>
      <c r="J3331" s="381">
        <v>44246</v>
      </c>
    </row>
    <row r="3332" spans="1:16384" s="383" customFormat="1" ht="22.5" customHeight="1" x14ac:dyDescent="0.2">
      <c r="A3332" s="377" t="s">
        <v>2209</v>
      </c>
      <c r="B3332" s="377" t="s">
        <v>564</v>
      </c>
      <c r="C3332" s="380" t="s">
        <v>2205</v>
      </c>
      <c r="D3332" s="378">
        <v>27</v>
      </c>
      <c r="E3332" s="379">
        <v>219300</v>
      </c>
      <c r="F3332" s="377"/>
      <c r="G3332" s="380"/>
      <c r="H3332" s="380"/>
      <c r="I3332" s="382"/>
      <c r="J3332" s="429"/>
    </row>
    <row r="3333" spans="1:16384" s="383" customFormat="1" ht="24" x14ac:dyDescent="0.25">
      <c r="A3333" s="377" t="s">
        <v>2209</v>
      </c>
      <c r="B3333" s="377" t="s">
        <v>564</v>
      </c>
      <c r="C3333" s="380" t="s">
        <v>2205</v>
      </c>
      <c r="D3333" s="378">
        <v>27</v>
      </c>
      <c r="E3333" s="379">
        <v>21500</v>
      </c>
      <c r="F3333" s="377"/>
      <c r="G3333" s="380"/>
      <c r="H3333" s="380"/>
      <c r="I3333" s="382"/>
      <c r="J3333" s="381">
        <v>44266</v>
      </c>
    </row>
    <row r="3334" spans="1:16384" s="383" customFormat="1" ht="24" x14ac:dyDescent="0.25">
      <c r="A3334" s="377" t="s">
        <v>2212</v>
      </c>
      <c r="B3334" s="377" t="s">
        <v>564</v>
      </c>
      <c r="C3334" s="380" t="s">
        <v>2205</v>
      </c>
      <c r="D3334" s="378">
        <v>21</v>
      </c>
      <c r="E3334" s="379">
        <v>289100</v>
      </c>
      <c r="F3334" s="377"/>
      <c r="G3334" s="380"/>
      <c r="H3334" s="380"/>
      <c r="I3334" s="382"/>
      <c r="J3334" s="381">
        <v>44316</v>
      </c>
    </row>
    <row r="3335" spans="1:16384" s="383" customFormat="1" ht="36" x14ac:dyDescent="0.2">
      <c r="A3335" s="377" t="s">
        <v>2207</v>
      </c>
      <c r="B3335" s="377" t="s">
        <v>2213</v>
      </c>
      <c r="C3335" s="380" t="s">
        <v>2205</v>
      </c>
      <c r="D3335" s="378">
        <v>14</v>
      </c>
      <c r="E3335" s="379">
        <v>138675</v>
      </c>
      <c r="F3335" s="377"/>
      <c r="G3335" s="380"/>
      <c r="H3335" s="380"/>
      <c r="I3335" s="382"/>
      <c r="J3335" s="381">
        <v>44466</v>
      </c>
      <c r="K3335" s="470"/>
      <c r="L3335" s="471"/>
      <c r="M3335" s="429"/>
      <c r="N3335" s="471"/>
      <c r="O3335" s="472"/>
      <c r="P3335" s="471"/>
      <c r="Q3335" s="429"/>
      <c r="R3335" s="429"/>
      <c r="S3335" s="429"/>
      <c r="T3335" s="429"/>
      <c r="U3335" s="470"/>
      <c r="V3335" s="471"/>
      <c r="W3335" s="429"/>
      <c r="X3335" s="471"/>
      <c r="Y3335" s="472"/>
      <c r="Z3335" s="471"/>
      <c r="AA3335" s="429"/>
      <c r="AB3335" s="429"/>
      <c r="AC3335" s="429"/>
      <c r="AD3335" s="429"/>
      <c r="AE3335" s="470"/>
      <c r="AF3335" s="471"/>
      <c r="AG3335" s="372"/>
      <c r="AH3335" s="371"/>
      <c r="AI3335" s="473"/>
      <c r="AJ3335" s="371"/>
      <c r="AK3335" s="372"/>
      <c r="AL3335" s="372"/>
      <c r="AM3335" s="372"/>
      <c r="AN3335" s="372"/>
      <c r="AO3335" s="370"/>
      <c r="AP3335" s="371"/>
      <c r="AQ3335" s="372"/>
      <c r="AR3335" s="371"/>
      <c r="AS3335" s="473"/>
      <c r="AT3335" s="371"/>
      <c r="AU3335" s="372"/>
      <c r="AV3335" s="372"/>
      <c r="AW3335" s="372"/>
      <c r="AX3335" s="372"/>
      <c r="AY3335" s="370"/>
      <c r="AZ3335" s="371"/>
      <c r="BA3335" s="372"/>
      <c r="BB3335" s="371"/>
      <c r="BC3335" s="473"/>
      <c r="BD3335" s="371"/>
      <c r="BE3335" s="372"/>
      <c r="BF3335" s="372"/>
      <c r="BG3335" s="372"/>
      <c r="BH3335" s="372"/>
      <c r="BI3335" s="370"/>
      <c r="BJ3335" s="371"/>
      <c r="BK3335" s="372"/>
      <c r="BL3335" s="371"/>
      <c r="BM3335" s="473"/>
      <c r="BN3335" s="371"/>
      <c r="BO3335" s="372"/>
      <c r="BP3335" s="372"/>
      <c r="BQ3335" s="372"/>
      <c r="BR3335" s="372"/>
      <c r="BS3335" s="370"/>
      <c r="BT3335" s="371"/>
      <c r="BU3335" s="372"/>
      <c r="BV3335" s="371"/>
      <c r="BW3335" s="473"/>
      <c r="BX3335" s="371"/>
      <c r="BY3335" s="372"/>
      <c r="BZ3335" s="372"/>
      <c r="CA3335" s="372"/>
      <c r="CB3335" s="372"/>
      <c r="CC3335" s="370"/>
      <c r="CD3335" s="371"/>
      <c r="CE3335" s="372"/>
      <c r="CF3335" s="371"/>
      <c r="CG3335" s="473"/>
      <c r="CH3335" s="371"/>
      <c r="CI3335" s="372"/>
      <c r="CJ3335" s="372"/>
      <c r="CK3335" s="372"/>
      <c r="CL3335" s="372"/>
      <c r="CM3335" s="370"/>
      <c r="CN3335" s="371"/>
      <c r="CO3335" s="372"/>
      <c r="CP3335" s="371"/>
      <c r="CQ3335" s="473"/>
      <c r="CR3335" s="371"/>
      <c r="CS3335" s="372"/>
      <c r="CT3335" s="372"/>
      <c r="CU3335" s="372"/>
      <c r="CV3335" s="372"/>
      <c r="CW3335" s="370"/>
      <c r="CX3335" s="371"/>
      <c r="CY3335" s="372"/>
      <c r="CZ3335" s="371"/>
      <c r="DA3335" s="473"/>
      <c r="DB3335" s="371"/>
      <c r="DC3335" s="372"/>
      <c r="DD3335" s="372"/>
      <c r="DE3335" s="372"/>
      <c r="DF3335" s="372"/>
      <c r="DG3335" s="370"/>
      <c r="DH3335" s="371"/>
      <c r="DI3335" s="372"/>
      <c r="DJ3335" s="371"/>
      <c r="DK3335" s="473"/>
      <c r="DL3335" s="371"/>
      <c r="DM3335" s="372"/>
      <c r="DN3335" s="372"/>
      <c r="DO3335" s="372"/>
      <c r="DP3335" s="372"/>
      <c r="DQ3335" s="370"/>
      <c r="DR3335" s="371"/>
      <c r="DS3335" s="372"/>
      <c r="DT3335" s="371"/>
      <c r="DU3335" s="473"/>
      <c r="DV3335" s="371"/>
      <c r="DW3335" s="372"/>
      <c r="DX3335" s="372"/>
      <c r="DY3335" s="372"/>
      <c r="DZ3335" s="372"/>
      <c r="EA3335" s="370"/>
      <c r="EB3335" s="371"/>
      <c r="EC3335" s="372"/>
      <c r="ED3335" s="371"/>
      <c r="EE3335" s="473"/>
      <c r="EF3335" s="371"/>
      <c r="EG3335" s="372"/>
      <c r="EH3335" s="372"/>
      <c r="EI3335" s="372"/>
      <c r="EJ3335" s="372"/>
      <c r="EK3335" s="370"/>
      <c r="EL3335" s="371"/>
      <c r="EM3335" s="372"/>
      <c r="EN3335" s="371"/>
      <c r="EO3335" s="473"/>
      <c r="EP3335" s="371"/>
      <c r="EQ3335" s="372"/>
      <c r="ER3335" s="372"/>
      <c r="ES3335" s="372"/>
      <c r="ET3335" s="372"/>
      <c r="EU3335" s="370"/>
      <c r="EV3335" s="371"/>
      <c r="EW3335" s="372"/>
      <c r="EX3335" s="371"/>
      <c r="EY3335" s="473"/>
      <c r="EZ3335" s="371"/>
      <c r="FA3335" s="372"/>
      <c r="FB3335" s="372"/>
      <c r="FC3335" s="372"/>
      <c r="FD3335" s="372"/>
      <c r="FE3335" s="370"/>
      <c r="FF3335" s="371"/>
      <c r="FG3335" s="372"/>
      <c r="FH3335" s="371"/>
      <c r="FI3335" s="473"/>
      <c r="FJ3335" s="371"/>
      <c r="FK3335" s="372"/>
      <c r="FL3335" s="372"/>
      <c r="FM3335" s="372"/>
      <c r="FN3335" s="372"/>
      <c r="FO3335" s="370"/>
      <c r="FP3335" s="371"/>
      <c r="FQ3335" s="372"/>
      <c r="FR3335" s="371"/>
      <c r="FS3335" s="473"/>
      <c r="FT3335" s="371"/>
      <c r="FU3335" s="372"/>
      <c r="FV3335" s="372"/>
      <c r="FW3335" s="372"/>
      <c r="FX3335" s="372"/>
      <c r="FY3335" s="370"/>
      <c r="FZ3335" s="371"/>
      <c r="GA3335" s="372"/>
      <c r="GB3335" s="371"/>
      <c r="GC3335" s="473"/>
      <c r="GD3335" s="371"/>
      <c r="GE3335" s="372"/>
      <c r="GF3335" s="372"/>
      <c r="GG3335" s="372"/>
      <c r="GH3335" s="372"/>
      <c r="GI3335" s="370"/>
      <c r="GJ3335" s="371"/>
      <c r="GK3335" s="372"/>
      <c r="GL3335" s="371"/>
      <c r="GM3335" s="473"/>
      <c r="GN3335" s="371"/>
      <c r="GO3335" s="372"/>
      <c r="GP3335" s="372"/>
      <c r="GQ3335" s="372"/>
      <c r="GR3335" s="372"/>
      <c r="GS3335" s="370"/>
      <c r="GT3335" s="371"/>
      <c r="GU3335" s="372"/>
      <c r="GV3335" s="371"/>
      <c r="GW3335" s="473"/>
      <c r="GX3335" s="371"/>
      <c r="GY3335" s="372"/>
      <c r="GZ3335" s="372"/>
      <c r="HA3335" s="372"/>
      <c r="HB3335" s="372"/>
      <c r="HC3335" s="370"/>
      <c r="HD3335" s="371"/>
      <c r="HE3335" s="372"/>
      <c r="HF3335" s="371"/>
      <c r="HG3335" s="473"/>
      <c r="HH3335" s="371"/>
      <c r="HI3335" s="372"/>
      <c r="HJ3335" s="372"/>
      <c r="HK3335" s="372"/>
      <c r="HL3335" s="372"/>
      <c r="HM3335" s="370"/>
      <c r="HN3335" s="371"/>
      <c r="HO3335" s="372"/>
      <c r="HP3335" s="371"/>
      <c r="HQ3335" s="473"/>
      <c r="HR3335" s="371"/>
      <c r="HS3335" s="372"/>
      <c r="HT3335" s="372"/>
      <c r="HU3335" s="372"/>
      <c r="HV3335" s="372"/>
      <c r="HW3335" s="370"/>
      <c r="HX3335" s="371"/>
      <c r="HY3335" s="372"/>
      <c r="HZ3335" s="371"/>
      <c r="IA3335" s="473"/>
      <c r="IB3335" s="371"/>
      <c r="IC3335" s="372"/>
      <c r="ID3335" s="372"/>
      <c r="IE3335" s="372"/>
      <c r="IF3335" s="372"/>
      <c r="IG3335" s="370"/>
      <c r="IH3335" s="371"/>
      <c r="II3335" s="372"/>
      <c r="IJ3335" s="371"/>
      <c r="IK3335" s="473"/>
      <c r="IL3335" s="371"/>
      <c r="IM3335" s="372"/>
      <c r="IN3335" s="372"/>
      <c r="IO3335" s="372"/>
      <c r="IP3335" s="372"/>
      <c r="IQ3335" s="370"/>
      <c r="IR3335" s="371"/>
      <c r="IS3335" s="372"/>
      <c r="IT3335" s="371"/>
      <c r="IU3335" s="473"/>
      <c r="IV3335" s="371"/>
      <c r="IW3335" s="372"/>
      <c r="IX3335" s="372"/>
      <c r="IY3335" s="372"/>
      <c r="IZ3335" s="372"/>
      <c r="JA3335" s="370"/>
      <c r="JB3335" s="371"/>
      <c r="JC3335" s="372"/>
      <c r="JD3335" s="371"/>
      <c r="JE3335" s="473"/>
      <c r="JF3335" s="371"/>
      <c r="JG3335" s="372"/>
      <c r="JH3335" s="372"/>
      <c r="JI3335" s="372"/>
      <c r="JJ3335" s="372"/>
      <c r="JK3335" s="370"/>
      <c r="JL3335" s="371"/>
      <c r="JM3335" s="372"/>
      <c r="JN3335" s="371"/>
      <c r="JO3335" s="473"/>
      <c r="JP3335" s="371"/>
      <c r="JQ3335" s="372"/>
      <c r="JR3335" s="372"/>
      <c r="JS3335" s="372"/>
      <c r="JT3335" s="372"/>
      <c r="JU3335" s="370"/>
      <c r="JV3335" s="371"/>
      <c r="JW3335" s="372"/>
      <c r="JX3335" s="371"/>
      <c r="JY3335" s="473"/>
      <c r="JZ3335" s="371"/>
      <c r="KA3335" s="372"/>
      <c r="KB3335" s="372"/>
      <c r="KC3335" s="372"/>
      <c r="KD3335" s="372"/>
      <c r="KE3335" s="370"/>
      <c r="KF3335" s="371"/>
      <c r="KG3335" s="372"/>
      <c r="KH3335" s="371"/>
      <c r="KI3335" s="473"/>
      <c r="KJ3335" s="371"/>
      <c r="KK3335" s="372"/>
      <c r="KL3335" s="372"/>
      <c r="KM3335" s="372"/>
      <c r="KN3335" s="372"/>
      <c r="KO3335" s="370"/>
      <c r="KP3335" s="371"/>
      <c r="KQ3335" s="372"/>
      <c r="KR3335" s="371"/>
      <c r="KS3335" s="473"/>
      <c r="KT3335" s="371"/>
      <c r="KU3335" s="372"/>
      <c r="KV3335" s="372"/>
      <c r="KW3335" s="372"/>
      <c r="KX3335" s="372"/>
      <c r="KY3335" s="370"/>
      <c r="KZ3335" s="371"/>
      <c r="LA3335" s="372"/>
      <c r="LB3335" s="371"/>
      <c r="LC3335" s="473"/>
      <c r="LD3335" s="371"/>
      <c r="LE3335" s="372"/>
      <c r="LF3335" s="372"/>
      <c r="LG3335" s="372"/>
      <c r="LH3335" s="372"/>
      <c r="LI3335" s="370"/>
      <c r="LJ3335" s="371"/>
      <c r="LK3335" s="372"/>
      <c r="LL3335" s="371"/>
      <c r="LM3335" s="473"/>
      <c r="LN3335" s="371"/>
      <c r="LO3335" s="372"/>
      <c r="LP3335" s="372"/>
      <c r="LQ3335" s="372"/>
      <c r="LR3335" s="372"/>
      <c r="LS3335" s="370"/>
      <c r="LT3335" s="371"/>
      <c r="LU3335" s="372"/>
      <c r="LV3335" s="371"/>
      <c r="LW3335" s="473"/>
      <c r="LX3335" s="371"/>
      <c r="LY3335" s="372"/>
      <c r="LZ3335" s="372"/>
      <c r="MA3335" s="372"/>
      <c r="MB3335" s="372"/>
      <c r="MC3335" s="370"/>
      <c r="MD3335" s="371"/>
      <c r="ME3335" s="372"/>
      <c r="MF3335" s="371"/>
      <c r="MG3335" s="473"/>
      <c r="MH3335" s="371"/>
      <c r="MI3335" s="372"/>
      <c r="MJ3335" s="372"/>
      <c r="MK3335" s="372"/>
      <c r="ML3335" s="372"/>
      <c r="MM3335" s="370"/>
      <c r="MN3335" s="371"/>
      <c r="MO3335" s="372"/>
      <c r="MP3335" s="371"/>
      <c r="MQ3335" s="473"/>
      <c r="MR3335" s="371"/>
      <c r="MS3335" s="372"/>
      <c r="MT3335" s="372"/>
      <c r="MU3335" s="372"/>
      <c r="MV3335" s="372"/>
      <c r="MW3335" s="370"/>
      <c r="MX3335" s="371"/>
      <c r="MY3335" s="372"/>
      <c r="MZ3335" s="371"/>
      <c r="NA3335" s="473"/>
      <c r="NB3335" s="371"/>
      <c r="NC3335" s="372"/>
      <c r="ND3335" s="372"/>
      <c r="NE3335" s="372"/>
      <c r="NF3335" s="372"/>
      <c r="NG3335" s="370"/>
      <c r="NH3335" s="371"/>
      <c r="NI3335" s="372"/>
      <c r="NJ3335" s="371"/>
      <c r="NK3335" s="473"/>
      <c r="NL3335" s="371"/>
      <c r="NM3335" s="372"/>
      <c r="NN3335" s="372"/>
      <c r="NO3335" s="372"/>
      <c r="NP3335" s="372"/>
      <c r="NQ3335" s="370"/>
      <c r="NR3335" s="371"/>
      <c r="NS3335" s="372"/>
      <c r="NT3335" s="371"/>
      <c r="NU3335" s="473"/>
      <c r="NV3335" s="371"/>
      <c r="NW3335" s="372"/>
      <c r="NX3335" s="372"/>
      <c r="NY3335" s="372"/>
      <c r="NZ3335" s="372"/>
      <c r="OA3335" s="370"/>
      <c r="OB3335" s="371"/>
      <c r="OC3335" s="372"/>
      <c r="OD3335" s="371"/>
      <c r="OE3335" s="473"/>
      <c r="OF3335" s="371"/>
      <c r="OG3335" s="372"/>
      <c r="OH3335" s="372"/>
      <c r="OI3335" s="372"/>
      <c r="OJ3335" s="372"/>
      <c r="OK3335" s="370"/>
      <c r="OL3335" s="371"/>
      <c r="OM3335" s="372"/>
      <c r="ON3335" s="371"/>
      <c r="OO3335" s="473"/>
      <c r="OP3335" s="371"/>
      <c r="OQ3335" s="372"/>
      <c r="OR3335" s="372"/>
      <c r="OS3335" s="372"/>
      <c r="OT3335" s="372"/>
      <c r="OU3335" s="370"/>
      <c r="OV3335" s="371"/>
      <c r="OW3335" s="372"/>
      <c r="OX3335" s="371"/>
      <c r="OY3335" s="473"/>
      <c r="OZ3335" s="371"/>
      <c r="PA3335" s="372"/>
      <c r="PB3335" s="372"/>
      <c r="PC3335" s="372"/>
      <c r="PD3335" s="372"/>
      <c r="PE3335" s="370"/>
      <c r="PF3335" s="371"/>
      <c r="PG3335" s="372"/>
      <c r="PH3335" s="371"/>
      <c r="PI3335" s="473"/>
      <c r="PJ3335" s="371"/>
      <c r="PK3335" s="372"/>
      <c r="PL3335" s="372"/>
      <c r="PM3335" s="372"/>
      <c r="PN3335" s="372"/>
      <c r="PO3335" s="370"/>
      <c r="PP3335" s="371"/>
      <c r="PQ3335" s="372"/>
      <c r="PR3335" s="371"/>
      <c r="PS3335" s="473"/>
      <c r="PT3335" s="371"/>
      <c r="PU3335" s="372"/>
      <c r="PV3335" s="372"/>
      <c r="PW3335" s="372"/>
      <c r="PX3335" s="372"/>
      <c r="PY3335" s="370"/>
      <c r="PZ3335" s="371"/>
      <c r="QA3335" s="372"/>
      <c r="QB3335" s="371"/>
      <c r="QC3335" s="473"/>
      <c r="QD3335" s="371"/>
      <c r="QE3335" s="372"/>
      <c r="QF3335" s="372"/>
      <c r="QG3335" s="372"/>
      <c r="QH3335" s="372"/>
      <c r="QI3335" s="370"/>
      <c r="QJ3335" s="371"/>
      <c r="QK3335" s="372"/>
      <c r="QL3335" s="371"/>
      <c r="QM3335" s="473"/>
      <c r="QN3335" s="371"/>
      <c r="QO3335" s="372"/>
      <c r="QP3335" s="372"/>
      <c r="QQ3335" s="372"/>
      <c r="QR3335" s="372"/>
      <c r="QS3335" s="370"/>
      <c r="QT3335" s="371"/>
      <c r="QU3335" s="372"/>
      <c r="QV3335" s="371"/>
      <c r="QW3335" s="473"/>
      <c r="QX3335" s="371"/>
      <c r="QY3335" s="372"/>
      <c r="QZ3335" s="372"/>
      <c r="RA3335" s="372"/>
      <c r="RB3335" s="372"/>
      <c r="RC3335" s="370"/>
      <c r="RD3335" s="371"/>
      <c r="RE3335" s="372"/>
      <c r="RF3335" s="371"/>
      <c r="RG3335" s="473"/>
      <c r="RH3335" s="371"/>
      <c r="RI3335" s="372"/>
      <c r="RJ3335" s="372"/>
      <c r="RK3335" s="372"/>
      <c r="RL3335" s="372"/>
      <c r="RM3335" s="370"/>
      <c r="RN3335" s="371"/>
      <c r="RO3335" s="372"/>
      <c r="RP3335" s="371"/>
      <c r="RQ3335" s="473"/>
      <c r="RR3335" s="371"/>
      <c r="RS3335" s="372"/>
      <c r="RT3335" s="372"/>
      <c r="RU3335" s="372"/>
      <c r="RV3335" s="372"/>
      <c r="RW3335" s="370"/>
      <c r="RX3335" s="371"/>
      <c r="RY3335" s="372"/>
      <c r="RZ3335" s="371"/>
      <c r="SA3335" s="473"/>
      <c r="SB3335" s="371"/>
      <c r="SC3335" s="372"/>
      <c r="SD3335" s="372"/>
      <c r="SE3335" s="372"/>
      <c r="SF3335" s="372"/>
      <c r="SG3335" s="370"/>
      <c r="SH3335" s="371"/>
      <c r="SI3335" s="372"/>
      <c r="SJ3335" s="371"/>
      <c r="SK3335" s="473"/>
      <c r="SL3335" s="371"/>
      <c r="SM3335" s="372"/>
      <c r="SN3335" s="372"/>
      <c r="SO3335" s="372"/>
      <c r="SP3335" s="372"/>
      <c r="SQ3335" s="370"/>
      <c r="SR3335" s="371"/>
      <c r="SS3335" s="372"/>
      <c r="ST3335" s="371"/>
      <c r="SU3335" s="473"/>
      <c r="SV3335" s="371"/>
      <c r="SW3335" s="372"/>
      <c r="SX3335" s="372"/>
      <c r="SY3335" s="372"/>
      <c r="SZ3335" s="372"/>
      <c r="TA3335" s="370"/>
      <c r="TB3335" s="371"/>
      <c r="TC3335" s="372"/>
      <c r="TD3335" s="371"/>
      <c r="TE3335" s="473"/>
      <c r="TF3335" s="371"/>
      <c r="TG3335" s="372"/>
      <c r="TH3335" s="372"/>
      <c r="TI3335" s="372"/>
      <c r="TJ3335" s="372"/>
      <c r="TK3335" s="370"/>
      <c r="TL3335" s="371"/>
      <c r="TM3335" s="372"/>
      <c r="TN3335" s="371"/>
      <c r="TO3335" s="473"/>
      <c r="TP3335" s="371"/>
      <c r="TQ3335" s="372"/>
      <c r="TR3335" s="372"/>
      <c r="TS3335" s="372"/>
      <c r="TT3335" s="372"/>
      <c r="TU3335" s="370"/>
      <c r="TV3335" s="371"/>
      <c r="TW3335" s="372"/>
      <c r="TX3335" s="371"/>
      <c r="TY3335" s="473"/>
      <c r="TZ3335" s="371"/>
      <c r="UA3335" s="372"/>
      <c r="UB3335" s="372"/>
      <c r="UC3335" s="372"/>
      <c r="UD3335" s="372"/>
      <c r="UE3335" s="370"/>
      <c r="UF3335" s="371"/>
      <c r="UG3335" s="372"/>
      <c r="UH3335" s="371"/>
      <c r="UI3335" s="473"/>
      <c r="UJ3335" s="371"/>
      <c r="UK3335" s="372"/>
      <c r="UL3335" s="372"/>
      <c r="UM3335" s="372"/>
      <c r="UN3335" s="372"/>
      <c r="UO3335" s="370"/>
      <c r="UP3335" s="371"/>
      <c r="UQ3335" s="372"/>
      <c r="UR3335" s="371"/>
      <c r="US3335" s="473"/>
      <c r="UT3335" s="371"/>
      <c r="UU3335" s="372"/>
      <c r="UV3335" s="372"/>
      <c r="UW3335" s="372"/>
      <c r="UX3335" s="372"/>
      <c r="UY3335" s="370"/>
      <c r="UZ3335" s="371"/>
      <c r="VA3335" s="372"/>
      <c r="VB3335" s="371"/>
      <c r="VC3335" s="473"/>
      <c r="VD3335" s="371"/>
      <c r="VE3335" s="372"/>
      <c r="VF3335" s="372"/>
      <c r="VG3335" s="372"/>
      <c r="VH3335" s="372"/>
      <c r="VI3335" s="370"/>
      <c r="VJ3335" s="371"/>
      <c r="VK3335" s="372"/>
      <c r="VL3335" s="371"/>
      <c r="VM3335" s="473"/>
      <c r="VN3335" s="371"/>
      <c r="VO3335" s="372"/>
      <c r="VP3335" s="372"/>
      <c r="VQ3335" s="372"/>
      <c r="VR3335" s="372"/>
      <c r="VS3335" s="370"/>
      <c r="VT3335" s="371"/>
      <c r="VU3335" s="372"/>
      <c r="VV3335" s="371"/>
      <c r="VW3335" s="473"/>
      <c r="VX3335" s="371"/>
      <c r="VY3335" s="372"/>
      <c r="VZ3335" s="372"/>
      <c r="WA3335" s="372"/>
      <c r="WB3335" s="372"/>
      <c r="WC3335" s="370"/>
      <c r="WD3335" s="371"/>
      <c r="WE3335" s="372"/>
      <c r="WF3335" s="371"/>
      <c r="WG3335" s="473"/>
      <c r="WH3335" s="371"/>
      <c r="WI3335" s="372"/>
      <c r="WJ3335" s="372"/>
      <c r="WK3335" s="372"/>
      <c r="WL3335" s="372"/>
      <c r="WM3335" s="370"/>
      <c r="WN3335" s="371"/>
      <c r="WO3335" s="372"/>
      <c r="WP3335" s="371"/>
      <c r="WQ3335" s="473"/>
      <c r="WR3335" s="371"/>
      <c r="WS3335" s="372"/>
      <c r="WT3335" s="372"/>
      <c r="WU3335" s="372"/>
      <c r="WV3335" s="372"/>
      <c r="WW3335" s="370"/>
      <c r="WX3335" s="371"/>
      <c r="WY3335" s="372"/>
      <c r="WZ3335" s="371"/>
      <c r="XA3335" s="473"/>
      <c r="XB3335" s="371"/>
      <c r="XC3335" s="372"/>
      <c r="XD3335" s="372"/>
      <c r="XE3335" s="372"/>
      <c r="XF3335" s="372"/>
      <c r="XG3335" s="370"/>
      <c r="XH3335" s="371"/>
      <c r="XI3335" s="372"/>
      <c r="XJ3335" s="371"/>
      <c r="XK3335" s="473"/>
      <c r="XL3335" s="371"/>
      <c r="XM3335" s="372"/>
      <c r="XN3335" s="372"/>
      <c r="XO3335" s="372"/>
      <c r="XP3335" s="372"/>
      <c r="XQ3335" s="370"/>
      <c r="XR3335" s="371"/>
      <c r="XS3335" s="372"/>
      <c r="XT3335" s="371"/>
      <c r="XU3335" s="473"/>
      <c r="XV3335" s="371"/>
      <c r="XW3335" s="372"/>
      <c r="XX3335" s="372"/>
      <c r="XY3335" s="372"/>
      <c r="XZ3335" s="372"/>
      <c r="YA3335" s="370"/>
      <c r="YB3335" s="371"/>
      <c r="YC3335" s="372"/>
      <c r="YD3335" s="371"/>
      <c r="YE3335" s="473"/>
      <c r="YF3335" s="371"/>
      <c r="YG3335" s="372"/>
      <c r="YH3335" s="372"/>
      <c r="YI3335" s="372"/>
      <c r="YJ3335" s="372"/>
      <c r="YK3335" s="370"/>
      <c r="YL3335" s="371"/>
      <c r="YM3335" s="372"/>
      <c r="YN3335" s="371"/>
      <c r="YO3335" s="473"/>
      <c r="YP3335" s="371"/>
      <c r="YQ3335" s="372"/>
      <c r="YR3335" s="372"/>
      <c r="YS3335" s="372"/>
      <c r="YT3335" s="372"/>
      <c r="YU3335" s="370"/>
      <c r="YV3335" s="371"/>
      <c r="YW3335" s="372"/>
      <c r="YX3335" s="371"/>
      <c r="YY3335" s="473"/>
      <c r="YZ3335" s="371"/>
      <c r="ZA3335" s="372"/>
      <c r="ZB3335" s="372"/>
      <c r="ZC3335" s="372"/>
      <c r="ZD3335" s="372"/>
      <c r="ZE3335" s="370"/>
      <c r="ZF3335" s="371"/>
      <c r="ZG3335" s="372"/>
      <c r="ZH3335" s="371"/>
      <c r="ZI3335" s="473"/>
      <c r="ZJ3335" s="371"/>
      <c r="ZK3335" s="372"/>
      <c r="ZL3335" s="372"/>
      <c r="ZM3335" s="372"/>
      <c r="ZN3335" s="372"/>
      <c r="ZO3335" s="370"/>
      <c r="ZP3335" s="371"/>
      <c r="ZQ3335" s="372"/>
      <c r="ZR3335" s="371"/>
      <c r="ZS3335" s="473"/>
      <c r="ZT3335" s="371"/>
      <c r="ZU3335" s="372"/>
      <c r="ZV3335" s="372"/>
      <c r="ZW3335" s="372"/>
      <c r="ZX3335" s="372"/>
      <c r="ZY3335" s="370"/>
      <c r="ZZ3335" s="371"/>
      <c r="AAA3335" s="372"/>
      <c r="AAB3335" s="371"/>
      <c r="AAC3335" s="473"/>
      <c r="AAD3335" s="371"/>
      <c r="AAE3335" s="372"/>
      <c r="AAF3335" s="372"/>
      <c r="AAG3335" s="372"/>
      <c r="AAH3335" s="372"/>
      <c r="AAI3335" s="370"/>
      <c r="AAJ3335" s="371"/>
      <c r="AAK3335" s="372"/>
      <c r="AAL3335" s="371"/>
      <c r="AAM3335" s="473"/>
      <c r="AAN3335" s="371"/>
      <c r="AAO3335" s="372"/>
      <c r="AAP3335" s="372"/>
      <c r="AAQ3335" s="372"/>
      <c r="AAR3335" s="372"/>
      <c r="AAS3335" s="370"/>
      <c r="AAT3335" s="371"/>
      <c r="AAU3335" s="372"/>
      <c r="AAV3335" s="371"/>
      <c r="AAW3335" s="473"/>
      <c r="AAX3335" s="371"/>
      <c r="AAY3335" s="372"/>
      <c r="AAZ3335" s="372"/>
      <c r="ABA3335" s="372"/>
      <c r="ABB3335" s="372"/>
      <c r="ABC3335" s="370"/>
      <c r="ABD3335" s="371"/>
      <c r="ABE3335" s="372"/>
      <c r="ABF3335" s="371"/>
      <c r="ABG3335" s="473"/>
      <c r="ABH3335" s="371"/>
      <c r="ABI3335" s="372"/>
      <c r="ABJ3335" s="372"/>
      <c r="ABK3335" s="372"/>
      <c r="ABL3335" s="372"/>
      <c r="ABM3335" s="370"/>
      <c r="ABN3335" s="371"/>
      <c r="ABO3335" s="372"/>
      <c r="ABP3335" s="371"/>
      <c r="ABQ3335" s="473"/>
      <c r="ABR3335" s="371"/>
      <c r="ABS3335" s="372"/>
      <c r="ABT3335" s="372"/>
      <c r="ABU3335" s="372"/>
      <c r="ABV3335" s="372"/>
      <c r="ABW3335" s="370"/>
      <c r="ABX3335" s="371"/>
      <c r="ABY3335" s="372"/>
      <c r="ABZ3335" s="371"/>
      <c r="ACA3335" s="473"/>
      <c r="ACB3335" s="371"/>
      <c r="ACC3335" s="372"/>
      <c r="ACD3335" s="372"/>
      <c r="ACE3335" s="372"/>
      <c r="ACF3335" s="372"/>
      <c r="ACG3335" s="370"/>
      <c r="ACH3335" s="371"/>
      <c r="ACI3335" s="372"/>
      <c r="ACJ3335" s="371"/>
      <c r="ACK3335" s="473"/>
      <c r="ACL3335" s="371"/>
      <c r="ACM3335" s="372"/>
      <c r="ACN3335" s="372"/>
      <c r="ACO3335" s="372"/>
      <c r="ACP3335" s="372"/>
      <c r="ACQ3335" s="370"/>
      <c r="ACR3335" s="371"/>
      <c r="ACS3335" s="372"/>
      <c r="ACT3335" s="371"/>
      <c r="ACU3335" s="473"/>
      <c r="ACV3335" s="371"/>
      <c r="ACW3335" s="372"/>
      <c r="ACX3335" s="372"/>
      <c r="ACY3335" s="372"/>
      <c r="ACZ3335" s="372"/>
      <c r="ADA3335" s="370"/>
      <c r="ADB3335" s="371"/>
      <c r="ADC3335" s="372"/>
      <c r="ADD3335" s="371"/>
      <c r="ADE3335" s="473"/>
      <c r="ADF3335" s="371"/>
      <c r="ADG3335" s="372"/>
      <c r="ADH3335" s="372"/>
      <c r="ADI3335" s="372"/>
      <c r="ADJ3335" s="372"/>
      <c r="ADK3335" s="370"/>
      <c r="ADL3335" s="371"/>
      <c r="ADM3335" s="372"/>
      <c r="ADN3335" s="371"/>
      <c r="ADO3335" s="473"/>
      <c r="ADP3335" s="371"/>
      <c r="ADQ3335" s="372"/>
      <c r="ADR3335" s="372"/>
      <c r="ADS3335" s="372"/>
      <c r="ADT3335" s="372"/>
      <c r="ADU3335" s="370"/>
      <c r="ADV3335" s="371"/>
      <c r="ADW3335" s="372"/>
      <c r="ADX3335" s="371"/>
      <c r="ADY3335" s="473"/>
      <c r="ADZ3335" s="371"/>
      <c r="AEA3335" s="372"/>
      <c r="AEB3335" s="372"/>
      <c r="AEC3335" s="372"/>
      <c r="AED3335" s="372"/>
      <c r="AEE3335" s="370"/>
      <c r="AEF3335" s="371"/>
      <c r="AEG3335" s="372"/>
      <c r="AEH3335" s="371"/>
      <c r="AEI3335" s="473"/>
      <c r="AEJ3335" s="371"/>
      <c r="AEK3335" s="372"/>
      <c r="AEL3335" s="372"/>
      <c r="AEM3335" s="372"/>
      <c r="AEN3335" s="372"/>
      <c r="AEO3335" s="370"/>
      <c r="AEP3335" s="371"/>
      <c r="AEQ3335" s="372"/>
      <c r="AER3335" s="371"/>
      <c r="AES3335" s="473"/>
      <c r="AET3335" s="371"/>
      <c r="AEU3335" s="372"/>
      <c r="AEV3335" s="372"/>
      <c r="AEW3335" s="372"/>
      <c r="AEX3335" s="372"/>
      <c r="AEY3335" s="370"/>
      <c r="AEZ3335" s="371"/>
      <c r="AFA3335" s="372"/>
      <c r="AFB3335" s="371"/>
      <c r="AFC3335" s="473"/>
      <c r="AFD3335" s="371"/>
      <c r="AFE3335" s="372"/>
      <c r="AFF3335" s="372"/>
      <c r="AFG3335" s="372"/>
      <c r="AFH3335" s="372"/>
      <c r="AFI3335" s="370"/>
      <c r="AFJ3335" s="371"/>
      <c r="AFK3335" s="372"/>
      <c r="AFL3335" s="371"/>
      <c r="AFM3335" s="473"/>
      <c r="AFN3335" s="371"/>
      <c r="AFO3335" s="372"/>
      <c r="AFP3335" s="372"/>
      <c r="AFQ3335" s="372"/>
      <c r="AFR3335" s="372"/>
      <c r="AFS3335" s="370"/>
      <c r="AFT3335" s="371"/>
      <c r="AFU3335" s="372"/>
      <c r="AFV3335" s="371"/>
      <c r="AFW3335" s="473"/>
      <c r="AFX3335" s="371"/>
      <c r="AFY3335" s="372"/>
      <c r="AFZ3335" s="372"/>
      <c r="AGA3335" s="372"/>
      <c r="AGB3335" s="372"/>
      <c r="AGC3335" s="370"/>
      <c r="AGD3335" s="371"/>
      <c r="AGE3335" s="372"/>
      <c r="AGF3335" s="371"/>
      <c r="AGG3335" s="473"/>
      <c r="AGH3335" s="371"/>
      <c r="AGI3335" s="372"/>
      <c r="AGJ3335" s="372"/>
      <c r="AGK3335" s="372"/>
      <c r="AGL3335" s="372"/>
      <c r="AGM3335" s="370"/>
      <c r="AGN3335" s="371"/>
      <c r="AGO3335" s="372"/>
      <c r="AGP3335" s="371"/>
      <c r="AGQ3335" s="473"/>
      <c r="AGR3335" s="371"/>
      <c r="AGS3335" s="372"/>
      <c r="AGT3335" s="372"/>
      <c r="AGU3335" s="372"/>
      <c r="AGV3335" s="372"/>
      <c r="AGW3335" s="370"/>
      <c r="AGX3335" s="371"/>
      <c r="AGY3335" s="372"/>
      <c r="AGZ3335" s="371"/>
      <c r="AHA3335" s="473"/>
      <c r="AHB3335" s="371"/>
      <c r="AHC3335" s="372"/>
      <c r="AHD3335" s="372"/>
      <c r="AHE3335" s="372"/>
      <c r="AHF3335" s="372"/>
      <c r="AHG3335" s="370"/>
      <c r="AHH3335" s="371"/>
      <c r="AHI3335" s="372"/>
      <c r="AHJ3335" s="371"/>
      <c r="AHK3335" s="473"/>
      <c r="AHL3335" s="371"/>
      <c r="AHM3335" s="372"/>
      <c r="AHN3335" s="372"/>
      <c r="AHO3335" s="372"/>
      <c r="AHP3335" s="372"/>
      <c r="AHQ3335" s="370"/>
      <c r="AHR3335" s="371"/>
      <c r="AHS3335" s="372"/>
      <c r="AHT3335" s="371"/>
      <c r="AHU3335" s="473"/>
      <c r="AHV3335" s="371"/>
      <c r="AHW3335" s="372"/>
      <c r="AHX3335" s="372"/>
      <c r="AHY3335" s="372"/>
      <c r="AHZ3335" s="372"/>
      <c r="AIA3335" s="370"/>
      <c r="AIB3335" s="371"/>
      <c r="AIC3335" s="372"/>
      <c r="AID3335" s="371"/>
      <c r="AIE3335" s="473"/>
      <c r="AIF3335" s="371"/>
      <c r="AIG3335" s="372"/>
      <c r="AIH3335" s="372"/>
      <c r="AII3335" s="372"/>
      <c r="AIJ3335" s="372"/>
      <c r="AIK3335" s="370"/>
      <c r="AIL3335" s="371"/>
      <c r="AIM3335" s="372"/>
      <c r="AIN3335" s="371"/>
      <c r="AIO3335" s="473"/>
      <c r="AIP3335" s="371"/>
      <c r="AIQ3335" s="372"/>
      <c r="AIR3335" s="372"/>
      <c r="AIS3335" s="372"/>
      <c r="AIT3335" s="372"/>
      <c r="AIU3335" s="370"/>
      <c r="AIV3335" s="371"/>
      <c r="AIW3335" s="372"/>
      <c r="AIX3335" s="371"/>
      <c r="AIY3335" s="473"/>
      <c r="AIZ3335" s="371"/>
      <c r="AJA3335" s="372"/>
      <c r="AJB3335" s="372"/>
      <c r="AJC3335" s="372"/>
      <c r="AJD3335" s="372"/>
      <c r="AJE3335" s="370"/>
      <c r="AJF3335" s="371"/>
      <c r="AJG3335" s="372"/>
      <c r="AJH3335" s="371"/>
      <c r="AJI3335" s="473"/>
      <c r="AJJ3335" s="371"/>
      <c r="AJK3335" s="372"/>
      <c r="AJL3335" s="372"/>
      <c r="AJM3335" s="372"/>
      <c r="AJN3335" s="372"/>
      <c r="AJO3335" s="370"/>
      <c r="AJP3335" s="371"/>
      <c r="AJQ3335" s="372"/>
      <c r="AJR3335" s="371"/>
      <c r="AJS3335" s="473"/>
      <c r="AJT3335" s="371"/>
      <c r="AJU3335" s="372"/>
      <c r="AJV3335" s="372"/>
      <c r="AJW3335" s="372"/>
      <c r="AJX3335" s="372"/>
      <c r="AJY3335" s="370"/>
      <c r="AJZ3335" s="371"/>
      <c r="AKA3335" s="372"/>
      <c r="AKB3335" s="371"/>
      <c r="AKC3335" s="473"/>
      <c r="AKD3335" s="371"/>
      <c r="AKE3335" s="372"/>
      <c r="AKF3335" s="372"/>
      <c r="AKG3335" s="372"/>
      <c r="AKH3335" s="372"/>
      <c r="AKI3335" s="370"/>
      <c r="AKJ3335" s="371"/>
      <c r="AKK3335" s="372"/>
      <c r="AKL3335" s="371"/>
      <c r="AKM3335" s="473"/>
      <c r="AKN3335" s="371"/>
      <c r="AKO3335" s="372"/>
      <c r="AKP3335" s="372"/>
      <c r="AKQ3335" s="372"/>
      <c r="AKR3335" s="372"/>
      <c r="AKS3335" s="370"/>
      <c r="AKT3335" s="371"/>
      <c r="AKU3335" s="372"/>
      <c r="AKV3335" s="371"/>
      <c r="AKW3335" s="473"/>
      <c r="AKX3335" s="371"/>
      <c r="AKY3335" s="372"/>
      <c r="AKZ3335" s="372"/>
      <c r="ALA3335" s="372"/>
      <c r="ALB3335" s="372"/>
      <c r="ALC3335" s="370"/>
      <c r="ALD3335" s="371"/>
      <c r="ALE3335" s="372"/>
      <c r="ALF3335" s="371"/>
      <c r="ALG3335" s="473"/>
      <c r="ALH3335" s="371"/>
      <c r="ALI3335" s="372"/>
      <c r="ALJ3335" s="372"/>
      <c r="ALK3335" s="372"/>
      <c r="ALL3335" s="372"/>
      <c r="ALM3335" s="370"/>
      <c r="ALN3335" s="371"/>
      <c r="ALO3335" s="372"/>
      <c r="ALP3335" s="371"/>
      <c r="ALQ3335" s="473"/>
      <c r="ALR3335" s="371"/>
      <c r="ALS3335" s="372"/>
      <c r="ALT3335" s="372"/>
      <c r="ALU3335" s="372"/>
      <c r="ALV3335" s="372"/>
      <c r="ALW3335" s="370"/>
      <c r="ALX3335" s="371"/>
      <c r="ALY3335" s="372"/>
      <c r="ALZ3335" s="371"/>
      <c r="AMA3335" s="473"/>
      <c r="AMB3335" s="371"/>
      <c r="AMC3335" s="372"/>
      <c r="AMD3335" s="372"/>
      <c r="AME3335" s="372"/>
      <c r="AMF3335" s="372"/>
      <c r="AMG3335" s="370"/>
      <c r="AMH3335" s="371"/>
      <c r="AMI3335" s="372"/>
      <c r="AMJ3335" s="371"/>
      <c r="AMK3335" s="473"/>
      <c r="AML3335" s="371"/>
      <c r="AMM3335" s="372"/>
      <c r="AMN3335" s="372"/>
      <c r="AMO3335" s="372"/>
      <c r="AMP3335" s="372"/>
      <c r="AMQ3335" s="370"/>
      <c r="AMR3335" s="371"/>
      <c r="AMS3335" s="372"/>
      <c r="AMT3335" s="371"/>
      <c r="AMU3335" s="473"/>
      <c r="AMV3335" s="371"/>
      <c r="AMW3335" s="372"/>
      <c r="AMX3335" s="372"/>
      <c r="AMY3335" s="372"/>
      <c r="AMZ3335" s="372"/>
      <c r="ANA3335" s="370"/>
      <c r="ANB3335" s="371"/>
      <c r="ANC3335" s="372"/>
      <c r="AND3335" s="371"/>
      <c r="ANE3335" s="473"/>
      <c r="ANF3335" s="371"/>
      <c r="ANG3335" s="372"/>
      <c r="ANH3335" s="372"/>
      <c r="ANI3335" s="372"/>
      <c r="ANJ3335" s="372"/>
      <c r="ANK3335" s="370"/>
      <c r="ANL3335" s="371"/>
      <c r="ANM3335" s="372"/>
      <c r="ANN3335" s="371"/>
      <c r="ANO3335" s="473"/>
      <c r="ANP3335" s="371"/>
      <c r="ANQ3335" s="372"/>
      <c r="ANR3335" s="372"/>
      <c r="ANS3335" s="372"/>
      <c r="ANT3335" s="372"/>
      <c r="ANU3335" s="370"/>
      <c r="ANV3335" s="371"/>
      <c r="ANW3335" s="372"/>
      <c r="ANX3335" s="371"/>
      <c r="ANY3335" s="473"/>
      <c r="ANZ3335" s="371"/>
      <c r="AOA3335" s="372"/>
      <c r="AOB3335" s="372"/>
      <c r="AOC3335" s="372"/>
      <c r="AOD3335" s="372"/>
      <c r="AOE3335" s="370"/>
      <c r="AOF3335" s="371"/>
      <c r="AOG3335" s="372"/>
      <c r="AOH3335" s="371"/>
      <c r="AOI3335" s="473"/>
      <c r="AOJ3335" s="371"/>
      <c r="AOK3335" s="372"/>
      <c r="AOL3335" s="372"/>
      <c r="AOM3335" s="372"/>
      <c r="AON3335" s="372"/>
      <c r="AOO3335" s="370"/>
      <c r="AOP3335" s="371"/>
      <c r="AOQ3335" s="372"/>
      <c r="AOR3335" s="371"/>
      <c r="AOS3335" s="473"/>
      <c r="AOT3335" s="371"/>
      <c r="AOU3335" s="372"/>
      <c r="AOV3335" s="372"/>
      <c r="AOW3335" s="372"/>
      <c r="AOX3335" s="372"/>
      <c r="AOY3335" s="370"/>
      <c r="AOZ3335" s="371"/>
      <c r="APA3335" s="372"/>
      <c r="APB3335" s="371"/>
      <c r="APC3335" s="473"/>
      <c r="APD3335" s="371"/>
      <c r="APE3335" s="372"/>
      <c r="APF3335" s="372"/>
      <c r="APG3335" s="372"/>
      <c r="APH3335" s="372"/>
      <c r="API3335" s="370"/>
      <c r="APJ3335" s="371"/>
      <c r="APK3335" s="372"/>
      <c r="APL3335" s="371"/>
      <c r="APM3335" s="473"/>
      <c r="APN3335" s="371"/>
      <c r="APO3335" s="372"/>
      <c r="APP3335" s="372"/>
      <c r="APQ3335" s="372"/>
      <c r="APR3335" s="372"/>
      <c r="APS3335" s="370"/>
      <c r="APT3335" s="371"/>
      <c r="APU3335" s="372"/>
      <c r="APV3335" s="371"/>
      <c r="APW3335" s="473"/>
      <c r="APX3335" s="371"/>
      <c r="APY3335" s="372"/>
      <c r="APZ3335" s="372"/>
      <c r="AQA3335" s="372"/>
      <c r="AQB3335" s="372"/>
      <c r="AQC3335" s="370"/>
      <c r="AQD3335" s="371"/>
      <c r="AQE3335" s="372"/>
      <c r="AQF3335" s="371"/>
      <c r="AQG3335" s="473"/>
      <c r="AQH3335" s="371"/>
      <c r="AQI3335" s="372"/>
      <c r="AQJ3335" s="372"/>
      <c r="AQK3335" s="372"/>
      <c r="AQL3335" s="372"/>
      <c r="AQM3335" s="370"/>
      <c r="AQN3335" s="371"/>
      <c r="AQO3335" s="372"/>
      <c r="AQP3335" s="371"/>
      <c r="AQQ3335" s="473"/>
      <c r="AQR3335" s="371"/>
      <c r="AQS3335" s="372"/>
      <c r="AQT3335" s="372"/>
      <c r="AQU3335" s="372"/>
      <c r="AQV3335" s="372"/>
      <c r="AQW3335" s="370"/>
      <c r="AQX3335" s="371"/>
      <c r="AQY3335" s="372"/>
      <c r="AQZ3335" s="371"/>
      <c r="ARA3335" s="473"/>
      <c r="ARB3335" s="371"/>
      <c r="ARC3335" s="372"/>
      <c r="ARD3335" s="372"/>
      <c r="ARE3335" s="372"/>
      <c r="ARF3335" s="372"/>
      <c r="ARG3335" s="370"/>
      <c r="ARH3335" s="371"/>
      <c r="ARI3335" s="372"/>
      <c r="ARJ3335" s="371"/>
      <c r="ARK3335" s="473"/>
      <c r="ARL3335" s="371"/>
      <c r="ARM3335" s="372"/>
      <c r="ARN3335" s="372"/>
      <c r="ARO3335" s="372"/>
      <c r="ARP3335" s="372"/>
      <c r="ARQ3335" s="370"/>
      <c r="ARR3335" s="371"/>
      <c r="ARS3335" s="372"/>
      <c r="ART3335" s="371"/>
      <c r="ARU3335" s="473"/>
      <c r="ARV3335" s="371"/>
      <c r="ARW3335" s="372"/>
      <c r="ARX3335" s="372"/>
      <c r="ARY3335" s="372"/>
      <c r="ARZ3335" s="372"/>
      <c r="ASA3335" s="370"/>
      <c r="ASB3335" s="371"/>
      <c r="ASC3335" s="372"/>
      <c r="ASD3335" s="371"/>
      <c r="ASE3335" s="473"/>
      <c r="ASF3335" s="371"/>
      <c r="ASG3335" s="372"/>
      <c r="ASH3335" s="372"/>
      <c r="ASI3335" s="372"/>
      <c r="ASJ3335" s="372"/>
      <c r="ASK3335" s="370"/>
      <c r="ASL3335" s="371"/>
      <c r="ASM3335" s="372"/>
      <c r="ASN3335" s="371"/>
      <c r="ASO3335" s="473"/>
      <c r="ASP3335" s="371"/>
      <c r="ASQ3335" s="372"/>
      <c r="ASR3335" s="372"/>
      <c r="ASS3335" s="372"/>
      <c r="AST3335" s="372"/>
      <c r="ASU3335" s="370"/>
      <c r="ASV3335" s="371"/>
      <c r="ASW3335" s="372"/>
      <c r="ASX3335" s="371"/>
      <c r="ASY3335" s="473"/>
      <c r="ASZ3335" s="371"/>
      <c r="ATA3335" s="372"/>
      <c r="ATB3335" s="372"/>
      <c r="ATC3335" s="372"/>
      <c r="ATD3335" s="372"/>
      <c r="ATE3335" s="370"/>
      <c r="ATF3335" s="371"/>
      <c r="ATG3335" s="372"/>
      <c r="ATH3335" s="371"/>
      <c r="ATI3335" s="473"/>
      <c r="ATJ3335" s="371"/>
      <c r="ATK3335" s="372"/>
      <c r="ATL3335" s="372"/>
      <c r="ATM3335" s="372"/>
      <c r="ATN3335" s="372"/>
      <c r="ATO3335" s="370"/>
      <c r="ATP3335" s="371"/>
      <c r="ATQ3335" s="372"/>
      <c r="ATR3335" s="371"/>
      <c r="ATS3335" s="473"/>
      <c r="ATT3335" s="371"/>
      <c r="ATU3335" s="372"/>
      <c r="ATV3335" s="372"/>
      <c r="ATW3335" s="372"/>
      <c r="ATX3335" s="372"/>
      <c r="ATY3335" s="370"/>
      <c r="ATZ3335" s="371"/>
      <c r="AUA3335" s="372"/>
      <c r="AUB3335" s="371"/>
      <c r="AUC3335" s="473"/>
      <c r="AUD3335" s="371"/>
      <c r="AUE3335" s="372"/>
      <c r="AUF3335" s="372"/>
      <c r="AUG3335" s="372"/>
      <c r="AUH3335" s="372"/>
      <c r="AUI3335" s="370"/>
      <c r="AUJ3335" s="371"/>
      <c r="AUK3335" s="372"/>
      <c r="AUL3335" s="371"/>
      <c r="AUM3335" s="473"/>
      <c r="AUN3335" s="371"/>
      <c r="AUO3335" s="372"/>
      <c r="AUP3335" s="372"/>
      <c r="AUQ3335" s="372"/>
      <c r="AUR3335" s="372"/>
      <c r="AUS3335" s="370"/>
      <c r="AUT3335" s="371"/>
      <c r="AUU3335" s="372"/>
      <c r="AUV3335" s="371"/>
      <c r="AUW3335" s="473"/>
      <c r="AUX3335" s="371"/>
      <c r="AUY3335" s="372"/>
      <c r="AUZ3335" s="372"/>
      <c r="AVA3335" s="372"/>
      <c r="AVB3335" s="372"/>
      <c r="AVC3335" s="370"/>
      <c r="AVD3335" s="371"/>
      <c r="AVE3335" s="372"/>
      <c r="AVF3335" s="371"/>
      <c r="AVG3335" s="473"/>
      <c r="AVH3335" s="371"/>
      <c r="AVI3335" s="372"/>
      <c r="AVJ3335" s="372"/>
      <c r="AVK3335" s="372"/>
      <c r="AVL3335" s="372"/>
      <c r="AVM3335" s="370"/>
      <c r="AVN3335" s="371"/>
      <c r="AVO3335" s="372"/>
      <c r="AVP3335" s="371"/>
      <c r="AVQ3335" s="473"/>
      <c r="AVR3335" s="371"/>
      <c r="AVS3335" s="372"/>
      <c r="AVT3335" s="372"/>
      <c r="AVU3335" s="372"/>
      <c r="AVV3335" s="372"/>
      <c r="AVW3335" s="370"/>
      <c r="AVX3335" s="371"/>
      <c r="AVY3335" s="372"/>
      <c r="AVZ3335" s="371"/>
      <c r="AWA3335" s="473"/>
      <c r="AWB3335" s="371"/>
      <c r="AWC3335" s="372"/>
      <c r="AWD3335" s="372"/>
      <c r="AWE3335" s="372"/>
      <c r="AWF3335" s="372"/>
      <c r="AWG3335" s="370"/>
      <c r="AWH3335" s="371"/>
      <c r="AWI3335" s="372"/>
      <c r="AWJ3335" s="371"/>
      <c r="AWK3335" s="473"/>
      <c r="AWL3335" s="371"/>
      <c r="AWM3335" s="372"/>
      <c r="AWN3335" s="372"/>
      <c r="AWO3335" s="372"/>
      <c r="AWP3335" s="372"/>
      <c r="AWQ3335" s="370"/>
      <c r="AWR3335" s="371"/>
      <c r="AWS3335" s="372"/>
      <c r="AWT3335" s="371"/>
      <c r="AWU3335" s="473"/>
      <c r="AWV3335" s="371"/>
      <c r="AWW3335" s="372"/>
      <c r="AWX3335" s="372"/>
      <c r="AWY3335" s="372"/>
      <c r="AWZ3335" s="372"/>
      <c r="AXA3335" s="370"/>
      <c r="AXB3335" s="371"/>
      <c r="AXC3335" s="372"/>
      <c r="AXD3335" s="371"/>
      <c r="AXE3335" s="473"/>
      <c r="AXF3335" s="371"/>
      <c r="AXG3335" s="372"/>
      <c r="AXH3335" s="372"/>
      <c r="AXI3335" s="372"/>
      <c r="AXJ3335" s="372"/>
      <c r="AXK3335" s="370"/>
      <c r="AXL3335" s="371"/>
      <c r="AXM3335" s="372"/>
      <c r="AXN3335" s="371"/>
      <c r="AXO3335" s="473"/>
      <c r="AXP3335" s="371"/>
      <c r="AXQ3335" s="372"/>
      <c r="AXR3335" s="372"/>
      <c r="AXS3335" s="372"/>
      <c r="AXT3335" s="372"/>
      <c r="AXU3335" s="370"/>
      <c r="AXV3335" s="371"/>
      <c r="AXW3335" s="372"/>
      <c r="AXX3335" s="371"/>
      <c r="AXY3335" s="473"/>
      <c r="AXZ3335" s="371"/>
      <c r="AYA3335" s="372"/>
      <c r="AYB3335" s="372"/>
      <c r="AYC3335" s="372"/>
      <c r="AYD3335" s="372"/>
      <c r="AYE3335" s="370"/>
      <c r="AYF3335" s="371"/>
      <c r="AYG3335" s="372"/>
      <c r="AYH3335" s="371"/>
      <c r="AYI3335" s="473"/>
      <c r="AYJ3335" s="371"/>
      <c r="AYK3335" s="372"/>
      <c r="AYL3335" s="372"/>
      <c r="AYM3335" s="372"/>
      <c r="AYN3335" s="372"/>
      <c r="AYO3335" s="370"/>
      <c r="AYP3335" s="371"/>
      <c r="AYQ3335" s="372"/>
      <c r="AYR3335" s="371"/>
      <c r="AYS3335" s="473"/>
      <c r="AYT3335" s="371"/>
      <c r="AYU3335" s="372"/>
      <c r="AYV3335" s="372"/>
      <c r="AYW3335" s="372"/>
      <c r="AYX3335" s="372"/>
      <c r="AYY3335" s="370"/>
      <c r="AYZ3335" s="371"/>
      <c r="AZA3335" s="372"/>
      <c r="AZB3335" s="371"/>
      <c r="AZC3335" s="473"/>
      <c r="AZD3335" s="371"/>
      <c r="AZE3335" s="372"/>
      <c r="AZF3335" s="372"/>
      <c r="AZG3335" s="372"/>
      <c r="AZH3335" s="372"/>
      <c r="AZI3335" s="370"/>
      <c r="AZJ3335" s="371"/>
      <c r="AZK3335" s="372"/>
      <c r="AZL3335" s="371"/>
      <c r="AZM3335" s="473"/>
      <c r="AZN3335" s="371"/>
      <c r="AZO3335" s="372"/>
      <c r="AZP3335" s="372"/>
      <c r="AZQ3335" s="372"/>
      <c r="AZR3335" s="372"/>
      <c r="AZS3335" s="370"/>
      <c r="AZT3335" s="371"/>
      <c r="AZU3335" s="372"/>
      <c r="AZV3335" s="371"/>
      <c r="AZW3335" s="473"/>
      <c r="AZX3335" s="371"/>
      <c r="AZY3335" s="372"/>
      <c r="AZZ3335" s="372"/>
      <c r="BAA3335" s="372"/>
      <c r="BAB3335" s="372"/>
      <c r="BAC3335" s="370"/>
      <c r="BAD3335" s="371"/>
      <c r="BAE3335" s="372"/>
      <c r="BAF3335" s="371"/>
      <c r="BAG3335" s="473"/>
      <c r="BAH3335" s="371"/>
      <c r="BAI3335" s="372"/>
      <c r="BAJ3335" s="372"/>
      <c r="BAK3335" s="372"/>
      <c r="BAL3335" s="372"/>
      <c r="BAM3335" s="370"/>
      <c r="BAN3335" s="371"/>
      <c r="BAO3335" s="372"/>
      <c r="BAP3335" s="371"/>
      <c r="BAQ3335" s="473"/>
      <c r="BAR3335" s="371"/>
      <c r="BAS3335" s="372"/>
      <c r="BAT3335" s="372"/>
      <c r="BAU3335" s="372"/>
      <c r="BAV3335" s="372"/>
      <c r="BAW3335" s="370"/>
      <c r="BAX3335" s="371"/>
      <c r="BAY3335" s="372"/>
      <c r="BAZ3335" s="371"/>
      <c r="BBA3335" s="473"/>
      <c r="BBB3335" s="371"/>
      <c r="BBC3335" s="372"/>
      <c r="BBD3335" s="372"/>
      <c r="BBE3335" s="372"/>
      <c r="BBF3335" s="372"/>
      <c r="BBG3335" s="370"/>
      <c r="BBH3335" s="371"/>
      <c r="BBI3335" s="372"/>
      <c r="BBJ3335" s="371"/>
      <c r="BBK3335" s="473"/>
      <c r="BBL3335" s="371"/>
      <c r="BBM3335" s="372"/>
      <c r="BBN3335" s="372"/>
      <c r="BBO3335" s="372"/>
      <c r="BBP3335" s="372"/>
      <c r="BBQ3335" s="370"/>
      <c r="BBR3335" s="371"/>
      <c r="BBS3335" s="372"/>
      <c r="BBT3335" s="371"/>
      <c r="BBU3335" s="473"/>
      <c r="BBV3335" s="371"/>
      <c r="BBW3335" s="372"/>
      <c r="BBX3335" s="372"/>
      <c r="BBY3335" s="372"/>
      <c r="BBZ3335" s="372"/>
      <c r="BCA3335" s="370"/>
      <c r="BCB3335" s="371"/>
      <c r="BCC3335" s="372"/>
      <c r="BCD3335" s="371"/>
      <c r="BCE3335" s="473"/>
      <c r="BCF3335" s="371"/>
      <c r="BCG3335" s="372"/>
      <c r="BCH3335" s="372"/>
      <c r="BCI3335" s="372"/>
      <c r="BCJ3335" s="372"/>
      <c r="BCK3335" s="370"/>
      <c r="BCL3335" s="371"/>
      <c r="BCM3335" s="372"/>
      <c r="BCN3335" s="371"/>
      <c r="BCO3335" s="473"/>
      <c r="BCP3335" s="371"/>
      <c r="BCQ3335" s="372"/>
      <c r="BCR3335" s="372"/>
      <c r="BCS3335" s="372"/>
      <c r="BCT3335" s="372"/>
      <c r="BCU3335" s="370"/>
      <c r="BCV3335" s="371"/>
      <c r="BCW3335" s="372"/>
      <c r="BCX3335" s="371"/>
      <c r="BCY3335" s="473"/>
      <c r="BCZ3335" s="371"/>
      <c r="BDA3335" s="372"/>
      <c r="BDB3335" s="372"/>
      <c r="BDC3335" s="372"/>
      <c r="BDD3335" s="372"/>
      <c r="BDE3335" s="370"/>
      <c r="BDF3335" s="371"/>
      <c r="BDG3335" s="372"/>
      <c r="BDH3335" s="371"/>
      <c r="BDI3335" s="473"/>
      <c r="BDJ3335" s="371"/>
      <c r="BDK3335" s="372"/>
      <c r="BDL3335" s="372"/>
      <c r="BDM3335" s="372"/>
      <c r="BDN3335" s="372"/>
      <c r="BDO3335" s="370"/>
      <c r="BDP3335" s="371"/>
      <c r="BDQ3335" s="372"/>
      <c r="BDR3335" s="371"/>
      <c r="BDS3335" s="473"/>
      <c r="BDT3335" s="371"/>
      <c r="BDU3335" s="372"/>
      <c r="BDV3335" s="372"/>
      <c r="BDW3335" s="372"/>
      <c r="BDX3335" s="372"/>
      <c r="BDY3335" s="370"/>
      <c r="BDZ3335" s="371"/>
      <c r="BEA3335" s="372"/>
      <c r="BEB3335" s="371"/>
      <c r="BEC3335" s="473"/>
      <c r="BED3335" s="371"/>
      <c r="BEE3335" s="372"/>
      <c r="BEF3335" s="372"/>
      <c r="BEG3335" s="372"/>
      <c r="BEH3335" s="372"/>
      <c r="BEI3335" s="370"/>
      <c r="BEJ3335" s="371"/>
      <c r="BEK3335" s="372"/>
      <c r="BEL3335" s="371"/>
      <c r="BEM3335" s="473"/>
      <c r="BEN3335" s="371"/>
      <c r="BEO3335" s="372"/>
      <c r="BEP3335" s="372"/>
      <c r="BEQ3335" s="372"/>
      <c r="BER3335" s="372"/>
      <c r="BES3335" s="370"/>
      <c r="BET3335" s="371"/>
      <c r="BEU3335" s="372"/>
      <c r="BEV3335" s="371"/>
      <c r="BEW3335" s="473"/>
      <c r="BEX3335" s="371"/>
      <c r="BEY3335" s="372"/>
      <c r="BEZ3335" s="372"/>
      <c r="BFA3335" s="372"/>
      <c r="BFB3335" s="372"/>
      <c r="BFC3335" s="370"/>
      <c r="BFD3335" s="371"/>
      <c r="BFE3335" s="372"/>
      <c r="BFF3335" s="371"/>
      <c r="BFG3335" s="473"/>
      <c r="BFH3335" s="371"/>
      <c r="BFI3335" s="372"/>
      <c r="BFJ3335" s="372"/>
      <c r="BFK3335" s="372"/>
      <c r="BFL3335" s="372"/>
      <c r="BFM3335" s="370"/>
      <c r="BFN3335" s="371"/>
      <c r="BFO3335" s="372"/>
      <c r="BFP3335" s="371"/>
      <c r="BFQ3335" s="473"/>
      <c r="BFR3335" s="371"/>
      <c r="BFS3335" s="372"/>
      <c r="BFT3335" s="372"/>
      <c r="BFU3335" s="372"/>
      <c r="BFV3335" s="372"/>
      <c r="BFW3335" s="370"/>
      <c r="BFX3335" s="371"/>
      <c r="BFY3335" s="372"/>
      <c r="BFZ3335" s="371"/>
      <c r="BGA3335" s="473"/>
      <c r="BGB3335" s="371"/>
      <c r="BGC3335" s="372"/>
      <c r="BGD3335" s="372"/>
      <c r="BGE3335" s="372"/>
      <c r="BGF3335" s="372"/>
      <c r="BGG3335" s="370"/>
      <c r="BGH3335" s="371"/>
      <c r="BGI3335" s="372"/>
      <c r="BGJ3335" s="371"/>
      <c r="BGK3335" s="473"/>
      <c r="BGL3335" s="371"/>
      <c r="BGM3335" s="372"/>
      <c r="BGN3335" s="372"/>
      <c r="BGO3335" s="372"/>
      <c r="BGP3335" s="372"/>
      <c r="BGQ3335" s="370"/>
      <c r="BGR3335" s="371"/>
      <c r="BGS3335" s="372"/>
      <c r="BGT3335" s="371"/>
      <c r="BGU3335" s="473"/>
      <c r="BGV3335" s="371"/>
      <c r="BGW3335" s="372"/>
      <c r="BGX3335" s="372"/>
      <c r="BGY3335" s="372"/>
      <c r="BGZ3335" s="372"/>
      <c r="BHA3335" s="370"/>
      <c r="BHB3335" s="371"/>
      <c r="BHC3335" s="372"/>
      <c r="BHD3335" s="371"/>
      <c r="BHE3335" s="473"/>
      <c r="BHF3335" s="371"/>
      <c r="BHG3335" s="372"/>
      <c r="BHH3335" s="372"/>
      <c r="BHI3335" s="372"/>
      <c r="BHJ3335" s="372"/>
      <c r="BHK3335" s="370"/>
      <c r="BHL3335" s="371"/>
      <c r="BHM3335" s="372"/>
      <c r="BHN3335" s="371"/>
      <c r="BHO3335" s="473"/>
      <c r="BHP3335" s="371"/>
      <c r="BHQ3335" s="372"/>
      <c r="BHR3335" s="372"/>
      <c r="BHS3335" s="372"/>
      <c r="BHT3335" s="372"/>
      <c r="BHU3335" s="370"/>
      <c r="BHV3335" s="371"/>
      <c r="BHW3335" s="372"/>
      <c r="BHX3335" s="371"/>
      <c r="BHY3335" s="473"/>
      <c r="BHZ3335" s="371"/>
      <c r="BIA3335" s="372"/>
      <c r="BIB3335" s="372"/>
      <c r="BIC3335" s="372"/>
      <c r="BID3335" s="372"/>
      <c r="BIE3335" s="370"/>
      <c r="BIF3335" s="371"/>
      <c r="BIG3335" s="372"/>
      <c r="BIH3335" s="371"/>
      <c r="BII3335" s="473"/>
      <c r="BIJ3335" s="371"/>
      <c r="BIK3335" s="372"/>
      <c r="BIL3335" s="372"/>
      <c r="BIM3335" s="372"/>
      <c r="BIN3335" s="372"/>
      <c r="BIO3335" s="370"/>
      <c r="BIP3335" s="371"/>
      <c r="BIQ3335" s="372"/>
      <c r="BIR3335" s="371"/>
      <c r="BIS3335" s="473"/>
      <c r="BIT3335" s="371"/>
      <c r="BIU3335" s="372"/>
      <c r="BIV3335" s="372"/>
      <c r="BIW3335" s="372"/>
      <c r="BIX3335" s="372"/>
      <c r="BIY3335" s="370"/>
      <c r="BIZ3335" s="371"/>
      <c r="BJA3335" s="372"/>
      <c r="BJB3335" s="371"/>
      <c r="BJC3335" s="473"/>
      <c r="BJD3335" s="371"/>
      <c r="BJE3335" s="372"/>
      <c r="BJF3335" s="372"/>
      <c r="BJG3335" s="372"/>
      <c r="BJH3335" s="372"/>
      <c r="BJI3335" s="370"/>
      <c r="BJJ3335" s="371"/>
      <c r="BJK3335" s="372"/>
      <c r="BJL3335" s="371"/>
      <c r="BJM3335" s="473"/>
      <c r="BJN3335" s="371"/>
      <c r="BJO3335" s="372"/>
      <c r="BJP3335" s="372"/>
      <c r="BJQ3335" s="372"/>
      <c r="BJR3335" s="372"/>
      <c r="BJS3335" s="370"/>
      <c r="BJT3335" s="371"/>
      <c r="BJU3335" s="372"/>
      <c r="BJV3335" s="371"/>
      <c r="BJW3335" s="473"/>
      <c r="BJX3335" s="371"/>
      <c r="BJY3335" s="372"/>
      <c r="BJZ3335" s="372"/>
      <c r="BKA3335" s="372"/>
      <c r="BKB3335" s="372"/>
      <c r="BKC3335" s="370"/>
      <c r="BKD3335" s="371"/>
      <c r="BKE3335" s="372"/>
      <c r="BKF3335" s="371"/>
      <c r="BKG3335" s="473"/>
      <c r="BKH3335" s="371"/>
      <c r="BKI3335" s="372"/>
      <c r="BKJ3335" s="372"/>
      <c r="BKK3335" s="372"/>
      <c r="BKL3335" s="372"/>
      <c r="BKM3335" s="370"/>
      <c r="BKN3335" s="371"/>
      <c r="BKO3335" s="372"/>
      <c r="BKP3335" s="371"/>
      <c r="BKQ3335" s="473"/>
      <c r="BKR3335" s="371"/>
      <c r="BKS3335" s="372"/>
      <c r="BKT3335" s="372"/>
      <c r="BKU3335" s="372"/>
      <c r="BKV3335" s="372"/>
      <c r="BKW3335" s="370"/>
      <c r="BKX3335" s="371"/>
      <c r="BKY3335" s="372"/>
      <c r="BKZ3335" s="371"/>
      <c r="BLA3335" s="473"/>
      <c r="BLB3335" s="371"/>
      <c r="BLC3335" s="372"/>
      <c r="BLD3335" s="372"/>
      <c r="BLE3335" s="372"/>
      <c r="BLF3335" s="372"/>
      <c r="BLG3335" s="370"/>
      <c r="BLH3335" s="371"/>
      <c r="BLI3335" s="372"/>
      <c r="BLJ3335" s="371"/>
      <c r="BLK3335" s="473"/>
      <c r="BLL3335" s="371"/>
      <c r="BLM3335" s="372"/>
      <c r="BLN3335" s="372"/>
      <c r="BLO3335" s="372"/>
      <c r="BLP3335" s="372"/>
      <c r="BLQ3335" s="370"/>
      <c r="BLR3335" s="371"/>
      <c r="BLS3335" s="372"/>
      <c r="BLT3335" s="371"/>
      <c r="BLU3335" s="473"/>
      <c r="BLV3335" s="371"/>
      <c r="BLW3335" s="372"/>
      <c r="BLX3335" s="372"/>
      <c r="BLY3335" s="372"/>
      <c r="BLZ3335" s="372"/>
      <c r="BMA3335" s="370"/>
      <c r="BMB3335" s="371"/>
      <c r="BMC3335" s="372"/>
      <c r="BMD3335" s="371"/>
      <c r="BME3335" s="473"/>
      <c r="BMF3335" s="371"/>
      <c r="BMG3335" s="372"/>
      <c r="BMH3335" s="372"/>
      <c r="BMI3335" s="372"/>
      <c r="BMJ3335" s="372"/>
      <c r="BMK3335" s="370"/>
      <c r="BML3335" s="371"/>
      <c r="BMM3335" s="372"/>
      <c r="BMN3335" s="371"/>
      <c r="BMO3335" s="473"/>
      <c r="BMP3335" s="371"/>
      <c r="BMQ3335" s="372"/>
      <c r="BMR3335" s="372"/>
      <c r="BMS3335" s="372"/>
      <c r="BMT3335" s="372"/>
      <c r="BMU3335" s="370"/>
      <c r="BMV3335" s="371"/>
      <c r="BMW3335" s="372"/>
      <c r="BMX3335" s="371"/>
      <c r="BMY3335" s="473"/>
      <c r="BMZ3335" s="371"/>
      <c r="BNA3335" s="372"/>
      <c r="BNB3335" s="372"/>
      <c r="BNC3335" s="372"/>
      <c r="BND3335" s="372"/>
      <c r="BNE3335" s="370"/>
      <c r="BNF3335" s="371"/>
      <c r="BNG3335" s="372"/>
      <c r="BNH3335" s="371"/>
      <c r="BNI3335" s="473"/>
      <c r="BNJ3335" s="371"/>
      <c r="BNK3335" s="372"/>
      <c r="BNL3335" s="372"/>
      <c r="BNM3335" s="372"/>
      <c r="BNN3335" s="372"/>
      <c r="BNO3335" s="370"/>
      <c r="BNP3335" s="371"/>
      <c r="BNQ3335" s="372"/>
      <c r="BNR3335" s="371"/>
      <c r="BNS3335" s="473"/>
      <c r="BNT3335" s="371"/>
      <c r="BNU3335" s="372"/>
      <c r="BNV3335" s="372"/>
      <c r="BNW3335" s="372"/>
      <c r="BNX3335" s="372"/>
      <c r="BNY3335" s="370"/>
      <c r="BNZ3335" s="371"/>
      <c r="BOA3335" s="372"/>
      <c r="BOB3335" s="371"/>
      <c r="BOC3335" s="473"/>
      <c r="BOD3335" s="371"/>
      <c r="BOE3335" s="372"/>
      <c r="BOF3335" s="372"/>
      <c r="BOG3335" s="372"/>
      <c r="BOH3335" s="372"/>
      <c r="BOI3335" s="370"/>
      <c r="BOJ3335" s="371"/>
      <c r="BOK3335" s="372"/>
      <c r="BOL3335" s="371"/>
      <c r="BOM3335" s="473"/>
      <c r="BON3335" s="371"/>
      <c r="BOO3335" s="372"/>
      <c r="BOP3335" s="372"/>
      <c r="BOQ3335" s="372"/>
      <c r="BOR3335" s="372"/>
      <c r="BOS3335" s="370"/>
      <c r="BOT3335" s="371"/>
      <c r="BOU3335" s="372"/>
      <c r="BOV3335" s="371"/>
      <c r="BOW3335" s="473"/>
      <c r="BOX3335" s="371"/>
      <c r="BOY3335" s="372"/>
      <c r="BOZ3335" s="372"/>
      <c r="BPA3335" s="372"/>
      <c r="BPB3335" s="372"/>
      <c r="BPC3335" s="370"/>
      <c r="BPD3335" s="371"/>
      <c r="BPE3335" s="372"/>
      <c r="BPF3335" s="371"/>
      <c r="BPG3335" s="473"/>
      <c r="BPH3335" s="371"/>
      <c r="BPI3335" s="372"/>
      <c r="BPJ3335" s="372"/>
      <c r="BPK3335" s="372"/>
      <c r="BPL3335" s="372"/>
      <c r="BPM3335" s="370"/>
      <c r="BPN3335" s="371"/>
      <c r="BPO3335" s="372"/>
      <c r="BPP3335" s="371"/>
      <c r="BPQ3335" s="473"/>
      <c r="BPR3335" s="371"/>
      <c r="BPS3335" s="372"/>
      <c r="BPT3335" s="372"/>
      <c r="BPU3335" s="372"/>
      <c r="BPV3335" s="372"/>
      <c r="BPW3335" s="370"/>
      <c r="BPX3335" s="371"/>
      <c r="BPY3335" s="372"/>
      <c r="BPZ3335" s="371"/>
      <c r="BQA3335" s="473"/>
      <c r="BQB3335" s="371"/>
      <c r="BQC3335" s="372"/>
      <c r="BQD3335" s="372"/>
      <c r="BQE3335" s="372"/>
      <c r="BQF3335" s="372"/>
      <c r="BQG3335" s="370"/>
      <c r="BQH3335" s="371"/>
      <c r="BQI3335" s="372"/>
      <c r="BQJ3335" s="371"/>
      <c r="BQK3335" s="473"/>
      <c r="BQL3335" s="371"/>
      <c r="BQM3335" s="372"/>
      <c r="BQN3335" s="372"/>
      <c r="BQO3335" s="372"/>
      <c r="BQP3335" s="372"/>
      <c r="BQQ3335" s="370"/>
      <c r="BQR3335" s="371"/>
      <c r="BQS3335" s="372"/>
      <c r="BQT3335" s="371"/>
      <c r="BQU3335" s="473"/>
      <c r="BQV3335" s="371"/>
      <c r="BQW3335" s="372"/>
      <c r="BQX3335" s="372"/>
      <c r="BQY3335" s="372"/>
      <c r="BQZ3335" s="372"/>
      <c r="BRA3335" s="370"/>
      <c r="BRB3335" s="371"/>
      <c r="BRC3335" s="372"/>
      <c r="BRD3335" s="371"/>
      <c r="BRE3335" s="473"/>
      <c r="BRF3335" s="371"/>
      <c r="BRG3335" s="372"/>
      <c r="BRH3335" s="372"/>
      <c r="BRI3335" s="372"/>
      <c r="BRJ3335" s="372"/>
      <c r="BRK3335" s="370"/>
      <c r="BRL3335" s="371"/>
      <c r="BRM3335" s="372"/>
      <c r="BRN3335" s="371"/>
      <c r="BRO3335" s="473"/>
      <c r="BRP3335" s="371"/>
      <c r="BRQ3335" s="372"/>
      <c r="BRR3335" s="372"/>
      <c r="BRS3335" s="372"/>
      <c r="BRT3335" s="372"/>
      <c r="BRU3335" s="370"/>
      <c r="BRV3335" s="371"/>
      <c r="BRW3335" s="372"/>
      <c r="BRX3335" s="371"/>
      <c r="BRY3335" s="473"/>
      <c r="BRZ3335" s="371"/>
      <c r="BSA3335" s="372"/>
      <c r="BSB3335" s="372"/>
      <c r="BSC3335" s="372"/>
      <c r="BSD3335" s="372"/>
      <c r="BSE3335" s="370"/>
      <c r="BSF3335" s="371"/>
      <c r="BSG3335" s="372"/>
      <c r="BSH3335" s="371"/>
      <c r="BSI3335" s="473"/>
      <c r="BSJ3335" s="371"/>
      <c r="BSK3335" s="372"/>
      <c r="BSL3335" s="372"/>
      <c r="BSM3335" s="372"/>
      <c r="BSN3335" s="372"/>
      <c r="BSO3335" s="370"/>
      <c r="BSP3335" s="371"/>
      <c r="BSQ3335" s="372"/>
      <c r="BSR3335" s="371"/>
      <c r="BSS3335" s="473"/>
      <c r="BST3335" s="371"/>
      <c r="BSU3335" s="372"/>
      <c r="BSV3335" s="372"/>
      <c r="BSW3335" s="372"/>
      <c r="BSX3335" s="372"/>
      <c r="BSY3335" s="370"/>
      <c r="BSZ3335" s="371"/>
      <c r="BTA3335" s="372"/>
      <c r="BTB3335" s="371"/>
      <c r="BTC3335" s="473"/>
      <c r="BTD3335" s="371"/>
      <c r="BTE3335" s="372"/>
      <c r="BTF3335" s="372"/>
      <c r="BTG3335" s="372"/>
      <c r="BTH3335" s="372"/>
      <c r="BTI3335" s="370"/>
      <c r="BTJ3335" s="371"/>
      <c r="BTK3335" s="372"/>
      <c r="BTL3335" s="371"/>
      <c r="BTM3335" s="473"/>
      <c r="BTN3335" s="371"/>
      <c r="BTO3335" s="372"/>
      <c r="BTP3335" s="372"/>
      <c r="BTQ3335" s="372"/>
      <c r="BTR3335" s="372"/>
      <c r="BTS3335" s="370"/>
      <c r="BTT3335" s="371"/>
      <c r="BTU3335" s="372"/>
      <c r="BTV3335" s="371"/>
      <c r="BTW3335" s="473"/>
      <c r="BTX3335" s="371"/>
      <c r="BTY3335" s="372"/>
      <c r="BTZ3335" s="372"/>
      <c r="BUA3335" s="372"/>
      <c r="BUB3335" s="372"/>
      <c r="BUC3335" s="370"/>
      <c r="BUD3335" s="371"/>
      <c r="BUE3335" s="372"/>
      <c r="BUF3335" s="371"/>
      <c r="BUG3335" s="473"/>
      <c r="BUH3335" s="371"/>
      <c r="BUI3335" s="372"/>
      <c r="BUJ3335" s="372"/>
      <c r="BUK3335" s="372"/>
      <c r="BUL3335" s="372"/>
      <c r="BUM3335" s="370"/>
      <c r="BUN3335" s="371"/>
      <c r="BUO3335" s="372"/>
      <c r="BUP3335" s="371"/>
      <c r="BUQ3335" s="473"/>
      <c r="BUR3335" s="371"/>
      <c r="BUS3335" s="372"/>
      <c r="BUT3335" s="372"/>
      <c r="BUU3335" s="372"/>
      <c r="BUV3335" s="372"/>
      <c r="BUW3335" s="370"/>
      <c r="BUX3335" s="371"/>
      <c r="BUY3335" s="372"/>
      <c r="BUZ3335" s="371"/>
      <c r="BVA3335" s="473"/>
      <c r="BVB3335" s="371"/>
      <c r="BVC3335" s="372"/>
      <c r="BVD3335" s="372"/>
      <c r="BVE3335" s="372"/>
      <c r="BVF3335" s="372"/>
      <c r="BVG3335" s="370"/>
      <c r="BVH3335" s="371"/>
      <c r="BVI3335" s="372"/>
      <c r="BVJ3335" s="371"/>
      <c r="BVK3335" s="473"/>
      <c r="BVL3335" s="371"/>
      <c r="BVM3335" s="372"/>
      <c r="BVN3335" s="372"/>
      <c r="BVO3335" s="372"/>
      <c r="BVP3335" s="372"/>
      <c r="BVQ3335" s="370"/>
      <c r="BVR3335" s="371"/>
      <c r="BVS3335" s="372"/>
      <c r="BVT3335" s="371"/>
      <c r="BVU3335" s="473"/>
      <c r="BVV3335" s="371"/>
      <c r="BVW3335" s="372"/>
      <c r="BVX3335" s="372"/>
      <c r="BVY3335" s="372"/>
      <c r="BVZ3335" s="372"/>
      <c r="BWA3335" s="370"/>
      <c r="BWB3335" s="371"/>
      <c r="BWC3335" s="372"/>
      <c r="BWD3335" s="371"/>
      <c r="BWE3335" s="473"/>
      <c r="BWF3335" s="371"/>
      <c r="BWG3335" s="372"/>
      <c r="BWH3335" s="372"/>
      <c r="BWI3335" s="372"/>
      <c r="BWJ3335" s="372"/>
      <c r="BWK3335" s="370"/>
      <c r="BWL3335" s="371"/>
      <c r="BWM3335" s="372"/>
      <c r="BWN3335" s="371"/>
      <c r="BWO3335" s="473"/>
      <c r="BWP3335" s="371"/>
      <c r="BWQ3335" s="372"/>
      <c r="BWR3335" s="372"/>
      <c r="BWS3335" s="372"/>
      <c r="BWT3335" s="372"/>
      <c r="BWU3335" s="370"/>
      <c r="BWV3335" s="371"/>
      <c r="BWW3335" s="372"/>
      <c r="BWX3335" s="371"/>
      <c r="BWY3335" s="473"/>
      <c r="BWZ3335" s="371"/>
      <c r="BXA3335" s="372"/>
      <c r="BXB3335" s="372"/>
      <c r="BXC3335" s="372"/>
      <c r="BXD3335" s="372"/>
      <c r="BXE3335" s="370"/>
      <c r="BXF3335" s="371"/>
      <c r="BXG3335" s="372"/>
      <c r="BXH3335" s="371"/>
      <c r="BXI3335" s="473"/>
      <c r="BXJ3335" s="371"/>
      <c r="BXK3335" s="372"/>
      <c r="BXL3335" s="372"/>
      <c r="BXM3335" s="372"/>
      <c r="BXN3335" s="372"/>
      <c r="BXO3335" s="370"/>
      <c r="BXP3335" s="371"/>
      <c r="BXQ3335" s="372"/>
      <c r="BXR3335" s="371"/>
      <c r="BXS3335" s="473"/>
      <c r="BXT3335" s="371"/>
      <c r="BXU3335" s="372"/>
      <c r="BXV3335" s="372"/>
      <c r="BXW3335" s="372"/>
      <c r="BXX3335" s="372"/>
      <c r="BXY3335" s="370"/>
      <c r="BXZ3335" s="371"/>
      <c r="BYA3335" s="372"/>
      <c r="BYB3335" s="371"/>
      <c r="BYC3335" s="473"/>
      <c r="BYD3335" s="371"/>
      <c r="BYE3335" s="372"/>
      <c r="BYF3335" s="372"/>
      <c r="BYG3335" s="372"/>
      <c r="BYH3335" s="372"/>
      <c r="BYI3335" s="370"/>
      <c r="BYJ3335" s="371"/>
      <c r="BYK3335" s="372"/>
      <c r="BYL3335" s="371"/>
      <c r="BYM3335" s="473"/>
      <c r="BYN3335" s="371"/>
      <c r="BYO3335" s="372"/>
      <c r="BYP3335" s="372"/>
      <c r="BYQ3335" s="372"/>
      <c r="BYR3335" s="372"/>
      <c r="BYS3335" s="370"/>
      <c r="BYT3335" s="371"/>
      <c r="BYU3335" s="372"/>
      <c r="BYV3335" s="371"/>
      <c r="BYW3335" s="473"/>
      <c r="BYX3335" s="371"/>
      <c r="BYY3335" s="372"/>
      <c r="BYZ3335" s="372"/>
      <c r="BZA3335" s="372"/>
      <c r="BZB3335" s="372"/>
      <c r="BZC3335" s="370"/>
      <c r="BZD3335" s="371"/>
      <c r="BZE3335" s="372"/>
      <c r="BZF3335" s="371"/>
      <c r="BZG3335" s="473"/>
      <c r="BZH3335" s="371"/>
      <c r="BZI3335" s="372"/>
      <c r="BZJ3335" s="372"/>
      <c r="BZK3335" s="372"/>
      <c r="BZL3335" s="372"/>
      <c r="BZM3335" s="370"/>
      <c r="BZN3335" s="371"/>
      <c r="BZO3335" s="372"/>
      <c r="BZP3335" s="371"/>
      <c r="BZQ3335" s="473"/>
      <c r="BZR3335" s="371"/>
      <c r="BZS3335" s="372"/>
      <c r="BZT3335" s="372"/>
      <c r="BZU3335" s="372"/>
      <c r="BZV3335" s="372"/>
      <c r="BZW3335" s="370"/>
      <c r="BZX3335" s="371"/>
      <c r="BZY3335" s="372"/>
      <c r="BZZ3335" s="371"/>
      <c r="CAA3335" s="473"/>
      <c r="CAB3335" s="371"/>
      <c r="CAC3335" s="372"/>
      <c r="CAD3335" s="372"/>
      <c r="CAE3335" s="372"/>
      <c r="CAF3335" s="372"/>
      <c r="CAG3335" s="370"/>
      <c r="CAH3335" s="371"/>
      <c r="CAI3335" s="372"/>
      <c r="CAJ3335" s="371"/>
      <c r="CAK3335" s="473"/>
      <c r="CAL3335" s="371"/>
      <c r="CAM3335" s="372"/>
      <c r="CAN3335" s="372"/>
      <c r="CAO3335" s="372"/>
      <c r="CAP3335" s="372"/>
      <c r="CAQ3335" s="370"/>
      <c r="CAR3335" s="371"/>
      <c r="CAS3335" s="372"/>
      <c r="CAT3335" s="371"/>
      <c r="CAU3335" s="473"/>
      <c r="CAV3335" s="371"/>
      <c r="CAW3335" s="372"/>
      <c r="CAX3335" s="372"/>
      <c r="CAY3335" s="372"/>
      <c r="CAZ3335" s="372"/>
      <c r="CBA3335" s="370"/>
      <c r="CBB3335" s="371"/>
      <c r="CBC3335" s="372"/>
      <c r="CBD3335" s="371"/>
      <c r="CBE3335" s="473"/>
      <c r="CBF3335" s="371"/>
      <c r="CBG3335" s="372"/>
      <c r="CBH3335" s="372"/>
      <c r="CBI3335" s="372"/>
      <c r="CBJ3335" s="372"/>
      <c r="CBK3335" s="370"/>
      <c r="CBL3335" s="371"/>
      <c r="CBM3335" s="372"/>
      <c r="CBN3335" s="371"/>
      <c r="CBO3335" s="473"/>
      <c r="CBP3335" s="371"/>
      <c r="CBQ3335" s="372"/>
      <c r="CBR3335" s="372"/>
      <c r="CBS3335" s="372"/>
      <c r="CBT3335" s="372"/>
      <c r="CBU3335" s="370"/>
      <c r="CBV3335" s="371"/>
      <c r="CBW3335" s="372"/>
      <c r="CBX3335" s="371"/>
      <c r="CBY3335" s="473"/>
      <c r="CBZ3335" s="371"/>
      <c r="CCA3335" s="372"/>
      <c r="CCB3335" s="372"/>
      <c r="CCC3335" s="372"/>
      <c r="CCD3335" s="372"/>
      <c r="CCE3335" s="370"/>
      <c r="CCF3335" s="371"/>
      <c r="CCG3335" s="372"/>
      <c r="CCH3335" s="371"/>
      <c r="CCI3335" s="473"/>
      <c r="CCJ3335" s="371"/>
      <c r="CCK3335" s="372"/>
      <c r="CCL3335" s="372"/>
      <c r="CCM3335" s="372"/>
      <c r="CCN3335" s="372"/>
      <c r="CCO3335" s="370"/>
      <c r="CCP3335" s="371"/>
      <c r="CCQ3335" s="372"/>
      <c r="CCR3335" s="371"/>
      <c r="CCS3335" s="473"/>
      <c r="CCT3335" s="371"/>
      <c r="CCU3335" s="372"/>
      <c r="CCV3335" s="372"/>
      <c r="CCW3335" s="372"/>
      <c r="CCX3335" s="372"/>
      <c r="CCY3335" s="370"/>
      <c r="CCZ3335" s="371"/>
      <c r="CDA3335" s="372"/>
      <c r="CDB3335" s="371"/>
      <c r="CDC3335" s="473"/>
      <c r="CDD3335" s="371"/>
      <c r="CDE3335" s="372"/>
      <c r="CDF3335" s="372"/>
      <c r="CDG3335" s="372"/>
      <c r="CDH3335" s="372"/>
      <c r="CDI3335" s="370"/>
      <c r="CDJ3335" s="371"/>
      <c r="CDK3335" s="372"/>
      <c r="CDL3335" s="371"/>
      <c r="CDM3335" s="473"/>
      <c r="CDN3335" s="371"/>
      <c r="CDO3335" s="372"/>
      <c r="CDP3335" s="372"/>
      <c r="CDQ3335" s="372"/>
      <c r="CDR3335" s="372"/>
      <c r="CDS3335" s="370"/>
      <c r="CDT3335" s="371"/>
      <c r="CDU3335" s="372"/>
      <c r="CDV3335" s="371"/>
      <c r="CDW3335" s="473"/>
      <c r="CDX3335" s="371"/>
      <c r="CDY3335" s="372"/>
      <c r="CDZ3335" s="372"/>
      <c r="CEA3335" s="372"/>
      <c r="CEB3335" s="372"/>
      <c r="CEC3335" s="370"/>
      <c r="CED3335" s="371"/>
      <c r="CEE3335" s="372"/>
      <c r="CEF3335" s="371"/>
      <c r="CEG3335" s="473"/>
      <c r="CEH3335" s="371"/>
      <c r="CEI3335" s="372"/>
      <c r="CEJ3335" s="372"/>
      <c r="CEK3335" s="372"/>
      <c r="CEL3335" s="372"/>
      <c r="CEM3335" s="370"/>
      <c r="CEN3335" s="371"/>
      <c r="CEO3335" s="372"/>
      <c r="CEP3335" s="371"/>
      <c r="CEQ3335" s="473"/>
      <c r="CER3335" s="371"/>
      <c r="CES3335" s="372"/>
      <c r="CET3335" s="372"/>
      <c r="CEU3335" s="372"/>
      <c r="CEV3335" s="372"/>
      <c r="CEW3335" s="370"/>
      <c r="CEX3335" s="371"/>
      <c r="CEY3335" s="372"/>
      <c r="CEZ3335" s="371"/>
      <c r="CFA3335" s="473"/>
      <c r="CFB3335" s="371"/>
      <c r="CFC3335" s="372"/>
      <c r="CFD3335" s="372"/>
      <c r="CFE3335" s="372"/>
      <c r="CFF3335" s="372"/>
      <c r="CFG3335" s="370"/>
      <c r="CFH3335" s="371"/>
      <c r="CFI3335" s="372"/>
      <c r="CFJ3335" s="371"/>
      <c r="CFK3335" s="473"/>
      <c r="CFL3335" s="371"/>
      <c r="CFM3335" s="372"/>
      <c r="CFN3335" s="372"/>
      <c r="CFO3335" s="372"/>
      <c r="CFP3335" s="372"/>
      <c r="CFQ3335" s="370"/>
      <c r="CFR3335" s="371"/>
      <c r="CFS3335" s="372"/>
      <c r="CFT3335" s="371"/>
      <c r="CFU3335" s="473"/>
      <c r="CFV3335" s="371"/>
      <c r="CFW3335" s="372"/>
      <c r="CFX3335" s="372"/>
      <c r="CFY3335" s="372"/>
      <c r="CFZ3335" s="372"/>
      <c r="CGA3335" s="370"/>
      <c r="CGB3335" s="371"/>
      <c r="CGC3335" s="372"/>
      <c r="CGD3335" s="371"/>
      <c r="CGE3335" s="473"/>
      <c r="CGF3335" s="371"/>
      <c r="CGG3335" s="372"/>
      <c r="CGH3335" s="372"/>
      <c r="CGI3335" s="372"/>
      <c r="CGJ3335" s="372"/>
      <c r="CGK3335" s="370"/>
      <c r="CGL3335" s="371"/>
      <c r="CGM3335" s="372"/>
      <c r="CGN3335" s="371"/>
      <c r="CGO3335" s="473"/>
      <c r="CGP3335" s="371"/>
      <c r="CGQ3335" s="372"/>
      <c r="CGR3335" s="372"/>
      <c r="CGS3335" s="372"/>
      <c r="CGT3335" s="372"/>
      <c r="CGU3335" s="370"/>
      <c r="CGV3335" s="371"/>
      <c r="CGW3335" s="372"/>
      <c r="CGX3335" s="371"/>
      <c r="CGY3335" s="473"/>
      <c r="CGZ3335" s="371"/>
      <c r="CHA3335" s="372"/>
      <c r="CHB3335" s="372"/>
      <c r="CHC3335" s="372"/>
      <c r="CHD3335" s="372"/>
      <c r="CHE3335" s="370"/>
      <c r="CHF3335" s="371"/>
      <c r="CHG3335" s="372"/>
      <c r="CHH3335" s="371"/>
      <c r="CHI3335" s="473"/>
      <c r="CHJ3335" s="371"/>
      <c r="CHK3335" s="372"/>
      <c r="CHL3335" s="372"/>
      <c r="CHM3335" s="372"/>
      <c r="CHN3335" s="372"/>
      <c r="CHO3335" s="370"/>
      <c r="CHP3335" s="371"/>
      <c r="CHQ3335" s="372"/>
      <c r="CHR3335" s="371"/>
      <c r="CHS3335" s="473"/>
      <c r="CHT3335" s="371"/>
      <c r="CHU3335" s="372"/>
      <c r="CHV3335" s="372"/>
      <c r="CHW3335" s="372"/>
      <c r="CHX3335" s="372"/>
      <c r="CHY3335" s="370"/>
      <c r="CHZ3335" s="371"/>
      <c r="CIA3335" s="372"/>
      <c r="CIB3335" s="371"/>
      <c r="CIC3335" s="473"/>
      <c r="CID3335" s="371"/>
      <c r="CIE3335" s="372"/>
      <c r="CIF3335" s="372"/>
      <c r="CIG3335" s="372"/>
      <c r="CIH3335" s="372"/>
      <c r="CII3335" s="370"/>
      <c r="CIJ3335" s="371"/>
      <c r="CIK3335" s="372"/>
      <c r="CIL3335" s="371"/>
      <c r="CIM3335" s="473"/>
      <c r="CIN3335" s="371"/>
      <c r="CIO3335" s="372"/>
      <c r="CIP3335" s="372"/>
      <c r="CIQ3335" s="372"/>
      <c r="CIR3335" s="372"/>
      <c r="CIS3335" s="370"/>
      <c r="CIT3335" s="371"/>
      <c r="CIU3335" s="372"/>
      <c r="CIV3335" s="371"/>
      <c r="CIW3335" s="473"/>
      <c r="CIX3335" s="371"/>
      <c r="CIY3335" s="372"/>
      <c r="CIZ3335" s="372"/>
      <c r="CJA3335" s="372"/>
      <c r="CJB3335" s="372"/>
      <c r="CJC3335" s="370"/>
      <c r="CJD3335" s="371"/>
      <c r="CJE3335" s="372"/>
      <c r="CJF3335" s="371"/>
      <c r="CJG3335" s="473"/>
      <c r="CJH3335" s="371"/>
      <c r="CJI3335" s="372"/>
      <c r="CJJ3335" s="372"/>
      <c r="CJK3335" s="372"/>
      <c r="CJL3335" s="372"/>
      <c r="CJM3335" s="370"/>
      <c r="CJN3335" s="371"/>
      <c r="CJO3335" s="372"/>
      <c r="CJP3335" s="371"/>
      <c r="CJQ3335" s="473"/>
      <c r="CJR3335" s="371"/>
      <c r="CJS3335" s="372"/>
      <c r="CJT3335" s="372"/>
      <c r="CJU3335" s="372"/>
      <c r="CJV3335" s="372"/>
      <c r="CJW3335" s="370"/>
      <c r="CJX3335" s="371"/>
      <c r="CJY3335" s="372"/>
      <c r="CJZ3335" s="371"/>
      <c r="CKA3335" s="473"/>
      <c r="CKB3335" s="371"/>
      <c r="CKC3335" s="372"/>
      <c r="CKD3335" s="372"/>
      <c r="CKE3335" s="372"/>
      <c r="CKF3335" s="372"/>
      <c r="CKG3335" s="370"/>
      <c r="CKH3335" s="371"/>
      <c r="CKI3335" s="372"/>
      <c r="CKJ3335" s="371"/>
      <c r="CKK3335" s="473"/>
      <c r="CKL3335" s="371"/>
      <c r="CKM3335" s="372"/>
      <c r="CKN3335" s="372"/>
      <c r="CKO3335" s="372"/>
      <c r="CKP3335" s="372"/>
      <c r="CKQ3335" s="370"/>
      <c r="CKR3335" s="371"/>
      <c r="CKS3335" s="372"/>
      <c r="CKT3335" s="371"/>
      <c r="CKU3335" s="473"/>
      <c r="CKV3335" s="371"/>
      <c r="CKW3335" s="372"/>
      <c r="CKX3335" s="372"/>
      <c r="CKY3335" s="372"/>
      <c r="CKZ3335" s="372"/>
      <c r="CLA3335" s="370"/>
      <c r="CLB3335" s="371"/>
      <c r="CLC3335" s="372"/>
      <c r="CLD3335" s="371"/>
      <c r="CLE3335" s="473"/>
      <c r="CLF3335" s="371"/>
      <c r="CLG3335" s="372"/>
      <c r="CLH3335" s="372"/>
      <c r="CLI3335" s="372"/>
      <c r="CLJ3335" s="372"/>
      <c r="CLK3335" s="370"/>
      <c r="CLL3335" s="371"/>
      <c r="CLM3335" s="372"/>
      <c r="CLN3335" s="371"/>
      <c r="CLO3335" s="473"/>
      <c r="CLP3335" s="371"/>
      <c r="CLQ3335" s="372"/>
      <c r="CLR3335" s="372"/>
      <c r="CLS3335" s="372"/>
      <c r="CLT3335" s="372"/>
      <c r="CLU3335" s="370"/>
      <c r="CLV3335" s="371"/>
      <c r="CLW3335" s="372"/>
      <c r="CLX3335" s="371"/>
      <c r="CLY3335" s="473"/>
      <c r="CLZ3335" s="371"/>
      <c r="CMA3335" s="372"/>
      <c r="CMB3335" s="372"/>
      <c r="CMC3335" s="372"/>
      <c r="CMD3335" s="372"/>
      <c r="CME3335" s="370"/>
      <c r="CMF3335" s="371"/>
      <c r="CMG3335" s="372"/>
      <c r="CMH3335" s="371"/>
      <c r="CMI3335" s="473"/>
      <c r="CMJ3335" s="371"/>
      <c r="CMK3335" s="372"/>
      <c r="CML3335" s="372"/>
      <c r="CMM3335" s="372"/>
      <c r="CMN3335" s="372"/>
      <c r="CMO3335" s="370"/>
      <c r="CMP3335" s="371"/>
      <c r="CMQ3335" s="372"/>
      <c r="CMR3335" s="371"/>
      <c r="CMS3335" s="473"/>
      <c r="CMT3335" s="371"/>
      <c r="CMU3335" s="372"/>
      <c r="CMV3335" s="372"/>
      <c r="CMW3335" s="372"/>
      <c r="CMX3335" s="372"/>
      <c r="CMY3335" s="370"/>
      <c r="CMZ3335" s="371"/>
      <c r="CNA3335" s="372"/>
      <c r="CNB3335" s="371"/>
      <c r="CNC3335" s="473"/>
      <c r="CND3335" s="371"/>
      <c r="CNE3335" s="372"/>
      <c r="CNF3335" s="372"/>
      <c r="CNG3335" s="372"/>
      <c r="CNH3335" s="372"/>
      <c r="CNI3335" s="370"/>
      <c r="CNJ3335" s="371"/>
      <c r="CNK3335" s="372"/>
      <c r="CNL3335" s="371"/>
      <c r="CNM3335" s="473"/>
      <c r="CNN3335" s="371"/>
      <c r="CNO3335" s="372"/>
      <c r="CNP3335" s="372"/>
      <c r="CNQ3335" s="372"/>
      <c r="CNR3335" s="372"/>
      <c r="CNS3335" s="370"/>
      <c r="CNT3335" s="371"/>
      <c r="CNU3335" s="372"/>
      <c r="CNV3335" s="371"/>
      <c r="CNW3335" s="473"/>
      <c r="CNX3335" s="371"/>
      <c r="CNY3335" s="372"/>
      <c r="CNZ3335" s="372"/>
      <c r="COA3335" s="372"/>
      <c r="COB3335" s="372"/>
      <c r="COC3335" s="370"/>
      <c r="COD3335" s="371"/>
      <c r="COE3335" s="372"/>
      <c r="COF3335" s="371"/>
      <c r="COG3335" s="473"/>
      <c r="COH3335" s="371"/>
      <c r="COI3335" s="372"/>
      <c r="COJ3335" s="372"/>
      <c r="COK3335" s="372"/>
      <c r="COL3335" s="372"/>
      <c r="COM3335" s="370"/>
      <c r="CON3335" s="371"/>
      <c r="COO3335" s="372"/>
      <c r="COP3335" s="371"/>
      <c r="COQ3335" s="473"/>
      <c r="COR3335" s="371"/>
      <c r="COS3335" s="372"/>
      <c r="COT3335" s="372"/>
      <c r="COU3335" s="372"/>
      <c r="COV3335" s="372"/>
      <c r="COW3335" s="370"/>
      <c r="COX3335" s="371"/>
      <c r="COY3335" s="372"/>
      <c r="COZ3335" s="371"/>
      <c r="CPA3335" s="473"/>
      <c r="CPB3335" s="371"/>
      <c r="CPC3335" s="372"/>
      <c r="CPD3335" s="372"/>
      <c r="CPE3335" s="372"/>
      <c r="CPF3335" s="372"/>
      <c r="CPG3335" s="370"/>
      <c r="CPH3335" s="371"/>
      <c r="CPI3335" s="372"/>
      <c r="CPJ3335" s="371"/>
      <c r="CPK3335" s="473"/>
      <c r="CPL3335" s="371"/>
      <c r="CPM3335" s="372"/>
      <c r="CPN3335" s="372"/>
      <c r="CPO3335" s="372"/>
      <c r="CPP3335" s="372"/>
      <c r="CPQ3335" s="370"/>
      <c r="CPR3335" s="371"/>
      <c r="CPS3335" s="372"/>
      <c r="CPT3335" s="371"/>
      <c r="CPU3335" s="473"/>
      <c r="CPV3335" s="371"/>
      <c r="CPW3335" s="372"/>
      <c r="CPX3335" s="372"/>
      <c r="CPY3335" s="372"/>
      <c r="CPZ3335" s="372"/>
      <c r="CQA3335" s="370"/>
      <c r="CQB3335" s="371"/>
      <c r="CQC3335" s="372"/>
      <c r="CQD3335" s="371"/>
      <c r="CQE3335" s="473"/>
      <c r="CQF3335" s="371"/>
      <c r="CQG3335" s="372"/>
      <c r="CQH3335" s="372"/>
      <c r="CQI3335" s="372"/>
      <c r="CQJ3335" s="372"/>
      <c r="CQK3335" s="370"/>
      <c r="CQL3335" s="371"/>
      <c r="CQM3335" s="372"/>
      <c r="CQN3335" s="371"/>
      <c r="CQO3335" s="473"/>
      <c r="CQP3335" s="371"/>
      <c r="CQQ3335" s="372"/>
      <c r="CQR3335" s="372"/>
      <c r="CQS3335" s="372"/>
      <c r="CQT3335" s="372"/>
      <c r="CQU3335" s="370"/>
      <c r="CQV3335" s="371"/>
      <c r="CQW3335" s="372"/>
      <c r="CQX3335" s="371"/>
      <c r="CQY3335" s="473"/>
      <c r="CQZ3335" s="371"/>
      <c r="CRA3335" s="372"/>
      <c r="CRB3335" s="372"/>
      <c r="CRC3335" s="372"/>
      <c r="CRD3335" s="372"/>
      <c r="CRE3335" s="370"/>
      <c r="CRF3335" s="371"/>
      <c r="CRG3335" s="372"/>
      <c r="CRH3335" s="371"/>
      <c r="CRI3335" s="473"/>
      <c r="CRJ3335" s="371"/>
      <c r="CRK3335" s="372"/>
      <c r="CRL3335" s="372"/>
      <c r="CRM3335" s="372"/>
      <c r="CRN3335" s="372"/>
      <c r="CRO3335" s="370"/>
      <c r="CRP3335" s="371"/>
      <c r="CRQ3335" s="372"/>
      <c r="CRR3335" s="371"/>
      <c r="CRS3335" s="473"/>
      <c r="CRT3335" s="371"/>
      <c r="CRU3335" s="372"/>
      <c r="CRV3335" s="372"/>
      <c r="CRW3335" s="372"/>
      <c r="CRX3335" s="372"/>
      <c r="CRY3335" s="370"/>
      <c r="CRZ3335" s="371"/>
      <c r="CSA3335" s="372"/>
      <c r="CSB3335" s="371"/>
      <c r="CSC3335" s="473"/>
      <c r="CSD3335" s="371"/>
      <c r="CSE3335" s="372"/>
      <c r="CSF3335" s="372"/>
      <c r="CSG3335" s="372"/>
      <c r="CSH3335" s="372"/>
      <c r="CSI3335" s="370"/>
      <c r="CSJ3335" s="371"/>
      <c r="CSK3335" s="372"/>
      <c r="CSL3335" s="371"/>
      <c r="CSM3335" s="473"/>
      <c r="CSN3335" s="371"/>
      <c r="CSO3335" s="372"/>
      <c r="CSP3335" s="372"/>
      <c r="CSQ3335" s="372"/>
      <c r="CSR3335" s="372"/>
      <c r="CSS3335" s="370"/>
      <c r="CST3335" s="371"/>
      <c r="CSU3335" s="372"/>
      <c r="CSV3335" s="371"/>
      <c r="CSW3335" s="473"/>
      <c r="CSX3335" s="371"/>
      <c r="CSY3335" s="372"/>
      <c r="CSZ3335" s="372"/>
      <c r="CTA3335" s="372"/>
      <c r="CTB3335" s="372"/>
      <c r="CTC3335" s="370"/>
      <c r="CTD3335" s="371"/>
      <c r="CTE3335" s="372"/>
      <c r="CTF3335" s="371"/>
      <c r="CTG3335" s="473"/>
      <c r="CTH3335" s="371"/>
      <c r="CTI3335" s="372"/>
      <c r="CTJ3335" s="372"/>
      <c r="CTK3335" s="372"/>
      <c r="CTL3335" s="372"/>
      <c r="CTM3335" s="370"/>
      <c r="CTN3335" s="371"/>
      <c r="CTO3335" s="372"/>
      <c r="CTP3335" s="371"/>
      <c r="CTQ3335" s="473"/>
      <c r="CTR3335" s="371"/>
      <c r="CTS3335" s="372"/>
      <c r="CTT3335" s="372"/>
      <c r="CTU3335" s="372"/>
      <c r="CTV3335" s="372"/>
      <c r="CTW3335" s="370"/>
      <c r="CTX3335" s="371"/>
      <c r="CTY3335" s="372"/>
      <c r="CTZ3335" s="371"/>
      <c r="CUA3335" s="473"/>
      <c r="CUB3335" s="371"/>
      <c r="CUC3335" s="372"/>
      <c r="CUD3335" s="372"/>
      <c r="CUE3335" s="372"/>
      <c r="CUF3335" s="372"/>
      <c r="CUG3335" s="370"/>
      <c r="CUH3335" s="371"/>
      <c r="CUI3335" s="372"/>
      <c r="CUJ3335" s="371"/>
      <c r="CUK3335" s="473"/>
      <c r="CUL3335" s="371"/>
      <c r="CUM3335" s="372"/>
      <c r="CUN3335" s="372"/>
      <c r="CUO3335" s="372"/>
      <c r="CUP3335" s="372"/>
      <c r="CUQ3335" s="370"/>
      <c r="CUR3335" s="371"/>
      <c r="CUS3335" s="372"/>
      <c r="CUT3335" s="371"/>
      <c r="CUU3335" s="473"/>
      <c r="CUV3335" s="371"/>
      <c r="CUW3335" s="372"/>
      <c r="CUX3335" s="372"/>
      <c r="CUY3335" s="372"/>
      <c r="CUZ3335" s="372"/>
      <c r="CVA3335" s="370"/>
      <c r="CVB3335" s="371"/>
      <c r="CVC3335" s="372"/>
      <c r="CVD3335" s="371"/>
      <c r="CVE3335" s="473"/>
      <c r="CVF3335" s="371"/>
      <c r="CVG3335" s="372"/>
      <c r="CVH3335" s="372"/>
      <c r="CVI3335" s="372"/>
      <c r="CVJ3335" s="372"/>
      <c r="CVK3335" s="370"/>
      <c r="CVL3335" s="371"/>
      <c r="CVM3335" s="372"/>
      <c r="CVN3335" s="371"/>
      <c r="CVO3335" s="473"/>
      <c r="CVP3335" s="371"/>
      <c r="CVQ3335" s="372"/>
      <c r="CVR3335" s="372"/>
      <c r="CVS3335" s="372"/>
      <c r="CVT3335" s="372"/>
      <c r="CVU3335" s="370"/>
      <c r="CVV3335" s="371"/>
      <c r="CVW3335" s="372"/>
      <c r="CVX3335" s="371"/>
      <c r="CVY3335" s="473"/>
      <c r="CVZ3335" s="371"/>
      <c r="CWA3335" s="372"/>
      <c r="CWB3335" s="372"/>
      <c r="CWC3335" s="372"/>
      <c r="CWD3335" s="372"/>
      <c r="CWE3335" s="370"/>
      <c r="CWF3335" s="371"/>
      <c r="CWG3335" s="372"/>
      <c r="CWH3335" s="371"/>
      <c r="CWI3335" s="473"/>
      <c r="CWJ3335" s="371"/>
      <c r="CWK3335" s="372"/>
      <c r="CWL3335" s="372"/>
      <c r="CWM3335" s="372"/>
      <c r="CWN3335" s="372"/>
      <c r="CWO3335" s="370"/>
      <c r="CWP3335" s="371"/>
      <c r="CWQ3335" s="372"/>
      <c r="CWR3335" s="371"/>
      <c r="CWS3335" s="473"/>
      <c r="CWT3335" s="371"/>
      <c r="CWU3335" s="372"/>
      <c r="CWV3335" s="372"/>
      <c r="CWW3335" s="372"/>
      <c r="CWX3335" s="372"/>
      <c r="CWY3335" s="370"/>
      <c r="CWZ3335" s="371"/>
      <c r="CXA3335" s="372"/>
      <c r="CXB3335" s="371"/>
      <c r="CXC3335" s="473"/>
      <c r="CXD3335" s="371"/>
      <c r="CXE3335" s="372"/>
      <c r="CXF3335" s="372"/>
      <c r="CXG3335" s="372"/>
      <c r="CXH3335" s="372"/>
      <c r="CXI3335" s="370"/>
      <c r="CXJ3335" s="371"/>
      <c r="CXK3335" s="372"/>
      <c r="CXL3335" s="371"/>
      <c r="CXM3335" s="473"/>
      <c r="CXN3335" s="371"/>
      <c r="CXO3335" s="372"/>
      <c r="CXP3335" s="372"/>
      <c r="CXQ3335" s="372"/>
      <c r="CXR3335" s="372"/>
      <c r="CXS3335" s="370"/>
      <c r="CXT3335" s="371"/>
      <c r="CXU3335" s="372"/>
      <c r="CXV3335" s="371"/>
      <c r="CXW3335" s="473"/>
      <c r="CXX3335" s="371"/>
      <c r="CXY3335" s="372"/>
      <c r="CXZ3335" s="372"/>
      <c r="CYA3335" s="372"/>
      <c r="CYB3335" s="372"/>
      <c r="CYC3335" s="370"/>
      <c r="CYD3335" s="371"/>
      <c r="CYE3335" s="372"/>
      <c r="CYF3335" s="371"/>
      <c r="CYG3335" s="473"/>
      <c r="CYH3335" s="371"/>
      <c r="CYI3335" s="372"/>
      <c r="CYJ3335" s="372"/>
      <c r="CYK3335" s="372"/>
      <c r="CYL3335" s="372"/>
      <c r="CYM3335" s="370"/>
      <c r="CYN3335" s="371"/>
      <c r="CYO3335" s="372"/>
      <c r="CYP3335" s="371"/>
      <c r="CYQ3335" s="473"/>
      <c r="CYR3335" s="371"/>
      <c r="CYS3335" s="372"/>
      <c r="CYT3335" s="372"/>
      <c r="CYU3335" s="372"/>
      <c r="CYV3335" s="372"/>
      <c r="CYW3335" s="370"/>
      <c r="CYX3335" s="371"/>
      <c r="CYY3335" s="372"/>
      <c r="CYZ3335" s="371"/>
      <c r="CZA3335" s="473"/>
      <c r="CZB3335" s="371"/>
      <c r="CZC3335" s="372"/>
      <c r="CZD3335" s="372"/>
      <c r="CZE3335" s="372"/>
      <c r="CZF3335" s="372"/>
      <c r="CZG3335" s="370"/>
      <c r="CZH3335" s="371"/>
      <c r="CZI3335" s="372"/>
      <c r="CZJ3335" s="371"/>
      <c r="CZK3335" s="473"/>
      <c r="CZL3335" s="371"/>
      <c r="CZM3335" s="372"/>
      <c r="CZN3335" s="372"/>
      <c r="CZO3335" s="372"/>
      <c r="CZP3335" s="372"/>
      <c r="CZQ3335" s="370"/>
      <c r="CZR3335" s="371"/>
      <c r="CZS3335" s="372"/>
      <c r="CZT3335" s="371"/>
      <c r="CZU3335" s="473"/>
      <c r="CZV3335" s="371"/>
      <c r="CZW3335" s="372"/>
      <c r="CZX3335" s="372"/>
      <c r="CZY3335" s="372"/>
      <c r="CZZ3335" s="372"/>
      <c r="DAA3335" s="370"/>
      <c r="DAB3335" s="371"/>
      <c r="DAC3335" s="372"/>
      <c r="DAD3335" s="371"/>
      <c r="DAE3335" s="473"/>
      <c r="DAF3335" s="371"/>
      <c r="DAG3335" s="372"/>
      <c r="DAH3335" s="372"/>
      <c r="DAI3335" s="372"/>
      <c r="DAJ3335" s="372"/>
      <c r="DAK3335" s="370"/>
      <c r="DAL3335" s="371"/>
      <c r="DAM3335" s="372"/>
      <c r="DAN3335" s="371"/>
      <c r="DAO3335" s="473"/>
      <c r="DAP3335" s="371"/>
      <c r="DAQ3335" s="372"/>
      <c r="DAR3335" s="372"/>
      <c r="DAS3335" s="372"/>
      <c r="DAT3335" s="372"/>
      <c r="DAU3335" s="370"/>
      <c r="DAV3335" s="371"/>
      <c r="DAW3335" s="372"/>
      <c r="DAX3335" s="371"/>
      <c r="DAY3335" s="473"/>
      <c r="DAZ3335" s="371"/>
      <c r="DBA3335" s="372"/>
      <c r="DBB3335" s="372"/>
      <c r="DBC3335" s="372"/>
      <c r="DBD3335" s="372"/>
      <c r="DBE3335" s="370"/>
      <c r="DBF3335" s="371"/>
      <c r="DBG3335" s="372"/>
      <c r="DBH3335" s="371"/>
      <c r="DBI3335" s="473"/>
      <c r="DBJ3335" s="371"/>
      <c r="DBK3335" s="372"/>
      <c r="DBL3335" s="372"/>
      <c r="DBM3335" s="372"/>
      <c r="DBN3335" s="372"/>
      <c r="DBO3335" s="370"/>
      <c r="DBP3335" s="371"/>
      <c r="DBQ3335" s="372"/>
      <c r="DBR3335" s="371"/>
      <c r="DBS3335" s="473"/>
      <c r="DBT3335" s="371"/>
      <c r="DBU3335" s="372"/>
      <c r="DBV3335" s="372"/>
      <c r="DBW3335" s="372"/>
      <c r="DBX3335" s="372"/>
      <c r="DBY3335" s="370"/>
      <c r="DBZ3335" s="371"/>
      <c r="DCA3335" s="372"/>
      <c r="DCB3335" s="371"/>
      <c r="DCC3335" s="473"/>
      <c r="DCD3335" s="371"/>
      <c r="DCE3335" s="372"/>
      <c r="DCF3335" s="372"/>
      <c r="DCG3335" s="372"/>
      <c r="DCH3335" s="372"/>
      <c r="DCI3335" s="370"/>
      <c r="DCJ3335" s="371"/>
      <c r="DCK3335" s="372"/>
      <c r="DCL3335" s="371"/>
      <c r="DCM3335" s="473"/>
      <c r="DCN3335" s="371"/>
      <c r="DCO3335" s="372"/>
      <c r="DCP3335" s="372"/>
      <c r="DCQ3335" s="372"/>
      <c r="DCR3335" s="372"/>
      <c r="DCS3335" s="370"/>
      <c r="DCT3335" s="371"/>
      <c r="DCU3335" s="372"/>
      <c r="DCV3335" s="371"/>
      <c r="DCW3335" s="473"/>
      <c r="DCX3335" s="371"/>
      <c r="DCY3335" s="372"/>
      <c r="DCZ3335" s="372"/>
      <c r="DDA3335" s="372"/>
      <c r="DDB3335" s="372"/>
      <c r="DDC3335" s="370"/>
      <c r="DDD3335" s="371"/>
      <c r="DDE3335" s="372"/>
      <c r="DDF3335" s="371"/>
      <c r="DDG3335" s="473"/>
      <c r="DDH3335" s="371"/>
      <c r="DDI3335" s="372"/>
      <c r="DDJ3335" s="372"/>
      <c r="DDK3335" s="372"/>
      <c r="DDL3335" s="372"/>
      <c r="DDM3335" s="370"/>
      <c r="DDN3335" s="371"/>
      <c r="DDO3335" s="372"/>
      <c r="DDP3335" s="371"/>
      <c r="DDQ3335" s="473"/>
      <c r="DDR3335" s="371"/>
      <c r="DDS3335" s="372"/>
      <c r="DDT3335" s="372"/>
      <c r="DDU3335" s="372"/>
      <c r="DDV3335" s="372"/>
      <c r="DDW3335" s="370"/>
      <c r="DDX3335" s="371"/>
      <c r="DDY3335" s="372"/>
      <c r="DDZ3335" s="371"/>
      <c r="DEA3335" s="473"/>
      <c r="DEB3335" s="371"/>
      <c r="DEC3335" s="372"/>
      <c r="DED3335" s="372"/>
      <c r="DEE3335" s="372"/>
      <c r="DEF3335" s="372"/>
      <c r="DEG3335" s="370"/>
      <c r="DEH3335" s="371"/>
      <c r="DEI3335" s="372"/>
      <c r="DEJ3335" s="371"/>
      <c r="DEK3335" s="473"/>
      <c r="DEL3335" s="371"/>
      <c r="DEM3335" s="372"/>
      <c r="DEN3335" s="372"/>
      <c r="DEO3335" s="372"/>
      <c r="DEP3335" s="372"/>
      <c r="DEQ3335" s="370"/>
      <c r="DER3335" s="371"/>
      <c r="DES3335" s="372"/>
      <c r="DET3335" s="371"/>
      <c r="DEU3335" s="473"/>
      <c r="DEV3335" s="371"/>
      <c r="DEW3335" s="372"/>
      <c r="DEX3335" s="372"/>
      <c r="DEY3335" s="372"/>
      <c r="DEZ3335" s="372"/>
      <c r="DFA3335" s="370"/>
      <c r="DFB3335" s="371"/>
      <c r="DFC3335" s="372"/>
      <c r="DFD3335" s="371"/>
      <c r="DFE3335" s="473"/>
      <c r="DFF3335" s="371"/>
      <c r="DFG3335" s="372"/>
      <c r="DFH3335" s="372"/>
      <c r="DFI3335" s="372"/>
      <c r="DFJ3335" s="372"/>
      <c r="DFK3335" s="370"/>
      <c r="DFL3335" s="371"/>
      <c r="DFM3335" s="372"/>
      <c r="DFN3335" s="371"/>
      <c r="DFO3335" s="473"/>
      <c r="DFP3335" s="371"/>
      <c r="DFQ3335" s="372"/>
      <c r="DFR3335" s="372"/>
      <c r="DFS3335" s="372"/>
      <c r="DFT3335" s="372"/>
      <c r="DFU3335" s="370"/>
      <c r="DFV3335" s="371"/>
      <c r="DFW3335" s="372"/>
      <c r="DFX3335" s="371"/>
      <c r="DFY3335" s="473"/>
      <c r="DFZ3335" s="371"/>
      <c r="DGA3335" s="372"/>
      <c r="DGB3335" s="372"/>
      <c r="DGC3335" s="372"/>
      <c r="DGD3335" s="372"/>
      <c r="DGE3335" s="370"/>
      <c r="DGF3335" s="371"/>
      <c r="DGG3335" s="372"/>
      <c r="DGH3335" s="371"/>
      <c r="DGI3335" s="473"/>
      <c r="DGJ3335" s="371"/>
      <c r="DGK3335" s="372"/>
      <c r="DGL3335" s="372"/>
      <c r="DGM3335" s="372"/>
      <c r="DGN3335" s="372"/>
      <c r="DGO3335" s="370"/>
      <c r="DGP3335" s="371"/>
      <c r="DGQ3335" s="372"/>
      <c r="DGR3335" s="371"/>
      <c r="DGS3335" s="473"/>
      <c r="DGT3335" s="371"/>
      <c r="DGU3335" s="372"/>
      <c r="DGV3335" s="372"/>
      <c r="DGW3335" s="372"/>
      <c r="DGX3335" s="372"/>
      <c r="DGY3335" s="370"/>
      <c r="DGZ3335" s="371"/>
      <c r="DHA3335" s="372"/>
      <c r="DHB3335" s="371"/>
      <c r="DHC3335" s="473"/>
      <c r="DHD3335" s="371"/>
      <c r="DHE3335" s="372"/>
      <c r="DHF3335" s="372"/>
      <c r="DHG3335" s="372"/>
      <c r="DHH3335" s="372"/>
      <c r="DHI3335" s="370"/>
      <c r="DHJ3335" s="371"/>
      <c r="DHK3335" s="372"/>
      <c r="DHL3335" s="371"/>
      <c r="DHM3335" s="473"/>
      <c r="DHN3335" s="371"/>
      <c r="DHO3335" s="372"/>
      <c r="DHP3335" s="372"/>
      <c r="DHQ3335" s="372"/>
      <c r="DHR3335" s="372"/>
      <c r="DHS3335" s="370"/>
      <c r="DHT3335" s="371"/>
      <c r="DHU3335" s="372"/>
      <c r="DHV3335" s="371"/>
      <c r="DHW3335" s="473"/>
      <c r="DHX3335" s="371"/>
      <c r="DHY3335" s="372"/>
      <c r="DHZ3335" s="372"/>
      <c r="DIA3335" s="372"/>
      <c r="DIB3335" s="372"/>
      <c r="DIC3335" s="370"/>
      <c r="DID3335" s="371"/>
      <c r="DIE3335" s="372"/>
      <c r="DIF3335" s="371"/>
      <c r="DIG3335" s="473"/>
      <c r="DIH3335" s="371"/>
      <c r="DII3335" s="372"/>
      <c r="DIJ3335" s="372"/>
      <c r="DIK3335" s="372"/>
      <c r="DIL3335" s="372"/>
      <c r="DIM3335" s="370"/>
      <c r="DIN3335" s="371"/>
      <c r="DIO3335" s="372"/>
      <c r="DIP3335" s="371"/>
      <c r="DIQ3335" s="473"/>
      <c r="DIR3335" s="371"/>
      <c r="DIS3335" s="372"/>
      <c r="DIT3335" s="372"/>
      <c r="DIU3335" s="372"/>
      <c r="DIV3335" s="372"/>
      <c r="DIW3335" s="370"/>
      <c r="DIX3335" s="371"/>
      <c r="DIY3335" s="372"/>
      <c r="DIZ3335" s="371"/>
      <c r="DJA3335" s="473"/>
      <c r="DJB3335" s="371"/>
      <c r="DJC3335" s="372"/>
      <c r="DJD3335" s="372"/>
      <c r="DJE3335" s="372"/>
      <c r="DJF3335" s="372"/>
      <c r="DJG3335" s="370"/>
      <c r="DJH3335" s="371"/>
      <c r="DJI3335" s="372"/>
      <c r="DJJ3335" s="371"/>
      <c r="DJK3335" s="473"/>
      <c r="DJL3335" s="371"/>
      <c r="DJM3335" s="372"/>
      <c r="DJN3335" s="372"/>
      <c r="DJO3335" s="372"/>
      <c r="DJP3335" s="372"/>
      <c r="DJQ3335" s="370"/>
      <c r="DJR3335" s="371"/>
      <c r="DJS3335" s="372"/>
      <c r="DJT3335" s="371"/>
      <c r="DJU3335" s="473"/>
      <c r="DJV3335" s="371"/>
      <c r="DJW3335" s="372"/>
      <c r="DJX3335" s="372"/>
      <c r="DJY3335" s="372"/>
      <c r="DJZ3335" s="372"/>
      <c r="DKA3335" s="370"/>
      <c r="DKB3335" s="371"/>
      <c r="DKC3335" s="372"/>
      <c r="DKD3335" s="371"/>
      <c r="DKE3335" s="473"/>
      <c r="DKF3335" s="371"/>
      <c r="DKG3335" s="372"/>
      <c r="DKH3335" s="372"/>
      <c r="DKI3335" s="372"/>
      <c r="DKJ3335" s="372"/>
      <c r="DKK3335" s="370"/>
      <c r="DKL3335" s="371"/>
      <c r="DKM3335" s="372"/>
      <c r="DKN3335" s="371"/>
      <c r="DKO3335" s="473"/>
      <c r="DKP3335" s="371"/>
      <c r="DKQ3335" s="372"/>
      <c r="DKR3335" s="372"/>
      <c r="DKS3335" s="372"/>
      <c r="DKT3335" s="372"/>
      <c r="DKU3335" s="370"/>
      <c r="DKV3335" s="371"/>
      <c r="DKW3335" s="372"/>
      <c r="DKX3335" s="371"/>
      <c r="DKY3335" s="473"/>
      <c r="DKZ3335" s="371"/>
      <c r="DLA3335" s="372"/>
      <c r="DLB3335" s="372"/>
      <c r="DLC3335" s="372"/>
      <c r="DLD3335" s="372"/>
      <c r="DLE3335" s="370"/>
      <c r="DLF3335" s="371"/>
      <c r="DLG3335" s="372"/>
      <c r="DLH3335" s="371"/>
      <c r="DLI3335" s="473"/>
      <c r="DLJ3335" s="371"/>
      <c r="DLK3335" s="372"/>
      <c r="DLL3335" s="372"/>
      <c r="DLM3335" s="372"/>
      <c r="DLN3335" s="372"/>
      <c r="DLO3335" s="370"/>
      <c r="DLP3335" s="371"/>
      <c r="DLQ3335" s="372"/>
      <c r="DLR3335" s="371"/>
      <c r="DLS3335" s="473"/>
      <c r="DLT3335" s="371"/>
      <c r="DLU3335" s="372"/>
      <c r="DLV3335" s="372"/>
      <c r="DLW3335" s="372"/>
      <c r="DLX3335" s="372"/>
      <c r="DLY3335" s="370"/>
      <c r="DLZ3335" s="371"/>
      <c r="DMA3335" s="372"/>
      <c r="DMB3335" s="371"/>
      <c r="DMC3335" s="473"/>
      <c r="DMD3335" s="371"/>
      <c r="DME3335" s="372"/>
      <c r="DMF3335" s="372"/>
      <c r="DMG3335" s="372"/>
      <c r="DMH3335" s="372"/>
      <c r="DMI3335" s="370"/>
      <c r="DMJ3335" s="371"/>
      <c r="DMK3335" s="372"/>
      <c r="DML3335" s="371"/>
      <c r="DMM3335" s="473"/>
      <c r="DMN3335" s="371"/>
      <c r="DMO3335" s="372"/>
      <c r="DMP3335" s="372"/>
      <c r="DMQ3335" s="372"/>
      <c r="DMR3335" s="372"/>
      <c r="DMS3335" s="370"/>
      <c r="DMT3335" s="371"/>
      <c r="DMU3335" s="372"/>
      <c r="DMV3335" s="371"/>
      <c r="DMW3335" s="473"/>
      <c r="DMX3335" s="371"/>
      <c r="DMY3335" s="372"/>
      <c r="DMZ3335" s="372"/>
      <c r="DNA3335" s="372"/>
      <c r="DNB3335" s="372"/>
      <c r="DNC3335" s="370"/>
      <c r="DND3335" s="371"/>
      <c r="DNE3335" s="372"/>
      <c r="DNF3335" s="371"/>
      <c r="DNG3335" s="473"/>
      <c r="DNH3335" s="371"/>
      <c r="DNI3335" s="372"/>
      <c r="DNJ3335" s="372"/>
      <c r="DNK3335" s="372"/>
      <c r="DNL3335" s="372"/>
      <c r="DNM3335" s="370"/>
      <c r="DNN3335" s="371"/>
      <c r="DNO3335" s="372"/>
      <c r="DNP3335" s="371"/>
      <c r="DNQ3335" s="473"/>
      <c r="DNR3335" s="371"/>
      <c r="DNS3335" s="372"/>
      <c r="DNT3335" s="372"/>
      <c r="DNU3335" s="372"/>
      <c r="DNV3335" s="372"/>
      <c r="DNW3335" s="370"/>
      <c r="DNX3335" s="371"/>
      <c r="DNY3335" s="372"/>
      <c r="DNZ3335" s="371"/>
      <c r="DOA3335" s="473"/>
      <c r="DOB3335" s="371"/>
      <c r="DOC3335" s="372"/>
      <c r="DOD3335" s="372"/>
      <c r="DOE3335" s="372"/>
      <c r="DOF3335" s="372"/>
      <c r="DOG3335" s="370"/>
      <c r="DOH3335" s="371"/>
      <c r="DOI3335" s="372"/>
      <c r="DOJ3335" s="371"/>
      <c r="DOK3335" s="473"/>
      <c r="DOL3335" s="371"/>
      <c r="DOM3335" s="372"/>
      <c r="DON3335" s="372"/>
      <c r="DOO3335" s="372"/>
      <c r="DOP3335" s="372"/>
      <c r="DOQ3335" s="370"/>
      <c r="DOR3335" s="371"/>
      <c r="DOS3335" s="372"/>
      <c r="DOT3335" s="371"/>
      <c r="DOU3335" s="473"/>
      <c r="DOV3335" s="371"/>
      <c r="DOW3335" s="372"/>
      <c r="DOX3335" s="372"/>
      <c r="DOY3335" s="372"/>
      <c r="DOZ3335" s="372"/>
      <c r="DPA3335" s="370"/>
      <c r="DPB3335" s="371"/>
      <c r="DPC3335" s="372"/>
      <c r="DPD3335" s="371"/>
      <c r="DPE3335" s="473"/>
      <c r="DPF3335" s="371"/>
      <c r="DPG3335" s="372"/>
      <c r="DPH3335" s="372"/>
      <c r="DPI3335" s="372"/>
      <c r="DPJ3335" s="372"/>
      <c r="DPK3335" s="370"/>
      <c r="DPL3335" s="371"/>
      <c r="DPM3335" s="372"/>
      <c r="DPN3335" s="371"/>
      <c r="DPO3335" s="473"/>
      <c r="DPP3335" s="371"/>
      <c r="DPQ3335" s="372"/>
      <c r="DPR3335" s="372"/>
      <c r="DPS3335" s="372"/>
      <c r="DPT3335" s="372"/>
      <c r="DPU3335" s="370"/>
      <c r="DPV3335" s="371"/>
      <c r="DPW3335" s="372"/>
      <c r="DPX3335" s="371"/>
      <c r="DPY3335" s="473"/>
      <c r="DPZ3335" s="371"/>
      <c r="DQA3335" s="372"/>
      <c r="DQB3335" s="372"/>
      <c r="DQC3335" s="372"/>
      <c r="DQD3335" s="372"/>
      <c r="DQE3335" s="370"/>
      <c r="DQF3335" s="371"/>
      <c r="DQG3335" s="372"/>
      <c r="DQH3335" s="371"/>
      <c r="DQI3335" s="473"/>
      <c r="DQJ3335" s="371"/>
      <c r="DQK3335" s="372"/>
      <c r="DQL3335" s="372"/>
      <c r="DQM3335" s="372"/>
      <c r="DQN3335" s="372"/>
      <c r="DQO3335" s="370"/>
      <c r="DQP3335" s="371"/>
      <c r="DQQ3335" s="372"/>
      <c r="DQR3335" s="371"/>
      <c r="DQS3335" s="473"/>
      <c r="DQT3335" s="371"/>
      <c r="DQU3335" s="372"/>
      <c r="DQV3335" s="372"/>
      <c r="DQW3335" s="372"/>
      <c r="DQX3335" s="372"/>
      <c r="DQY3335" s="370"/>
      <c r="DQZ3335" s="371"/>
      <c r="DRA3335" s="372"/>
      <c r="DRB3335" s="371"/>
      <c r="DRC3335" s="473"/>
      <c r="DRD3335" s="371"/>
      <c r="DRE3335" s="372"/>
      <c r="DRF3335" s="372"/>
      <c r="DRG3335" s="372"/>
      <c r="DRH3335" s="372"/>
      <c r="DRI3335" s="370"/>
      <c r="DRJ3335" s="371"/>
      <c r="DRK3335" s="372"/>
      <c r="DRL3335" s="371"/>
      <c r="DRM3335" s="473"/>
      <c r="DRN3335" s="371"/>
      <c r="DRO3335" s="372"/>
      <c r="DRP3335" s="372"/>
      <c r="DRQ3335" s="372"/>
      <c r="DRR3335" s="372"/>
      <c r="DRS3335" s="370"/>
      <c r="DRT3335" s="371"/>
      <c r="DRU3335" s="372"/>
      <c r="DRV3335" s="371"/>
      <c r="DRW3335" s="473"/>
      <c r="DRX3335" s="371"/>
      <c r="DRY3335" s="372"/>
      <c r="DRZ3335" s="372"/>
      <c r="DSA3335" s="372"/>
      <c r="DSB3335" s="372"/>
      <c r="DSC3335" s="370"/>
      <c r="DSD3335" s="371"/>
      <c r="DSE3335" s="372"/>
      <c r="DSF3335" s="371"/>
      <c r="DSG3335" s="473"/>
      <c r="DSH3335" s="371"/>
      <c r="DSI3335" s="372"/>
      <c r="DSJ3335" s="372"/>
      <c r="DSK3335" s="372"/>
      <c r="DSL3335" s="372"/>
      <c r="DSM3335" s="370"/>
      <c r="DSN3335" s="371"/>
      <c r="DSO3335" s="372"/>
      <c r="DSP3335" s="371"/>
      <c r="DSQ3335" s="473"/>
      <c r="DSR3335" s="371"/>
      <c r="DSS3335" s="372"/>
      <c r="DST3335" s="372"/>
      <c r="DSU3335" s="372"/>
      <c r="DSV3335" s="372"/>
      <c r="DSW3335" s="370"/>
      <c r="DSX3335" s="371"/>
      <c r="DSY3335" s="372"/>
      <c r="DSZ3335" s="371"/>
      <c r="DTA3335" s="473"/>
      <c r="DTB3335" s="371"/>
      <c r="DTC3335" s="372"/>
      <c r="DTD3335" s="372"/>
      <c r="DTE3335" s="372"/>
      <c r="DTF3335" s="372"/>
      <c r="DTG3335" s="370"/>
      <c r="DTH3335" s="371"/>
      <c r="DTI3335" s="372"/>
      <c r="DTJ3335" s="371"/>
      <c r="DTK3335" s="473"/>
      <c r="DTL3335" s="371"/>
      <c r="DTM3335" s="372"/>
      <c r="DTN3335" s="372"/>
      <c r="DTO3335" s="372"/>
      <c r="DTP3335" s="372"/>
      <c r="DTQ3335" s="370"/>
      <c r="DTR3335" s="371"/>
      <c r="DTS3335" s="372"/>
      <c r="DTT3335" s="371"/>
      <c r="DTU3335" s="473"/>
      <c r="DTV3335" s="371"/>
      <c r="DTW3335" s="372"/>
      <c r="DTX3335" s="372"/>
      <c r="DTY3335" s="372"/>
      <c r="DTZ3335" s="372"/>
      <c r="DUA3335" s="370"/>
      <c r="DUB3335" s="371"/>
      <c r="DUC3335" s="372"/>
      <c r="DUD3335" s="371"/>
      <c r="DUE3335" s="473"/>
      <c r="DUF3335" s="371"/>
      <c r="DUG3335" s="372"/>
      <c r="DUH3335" s="372"/>
      <c r="DUI3335" s="372"/>
      <c r="DUJ3335" s="372"/>
      <c r="DUK3335" s="370"/>
      <c r="DUL3335" s="371"/>
      <c r="DUM3335" s="372"/>
      <c r="DUN3335" s="371"/>
      <c r="DUO3335" s="473"/>
      <c r="DUP3335" s="371"/>
      <c r="DUQ3335" s="372"/>
      <c r="DUR3335" s="372"/>
      <c r="DUS3335" s="372"/>
      <c r="DUT3335" s="372"/>
      <c r="DUU3335" s="370"/>
      <c r="DUV3335" s="371"/>
      <c r="DUW3335" s="372"/>
      <c r="DUX3335" s="371"/>
      <c r="DUY3335" s="473"/>
      <c r="DUZ3335" s="371"/>
      <c r="DVA3335" s="372"/>
      <c r="DVB3335" s="372"/>
      <c r="DVC3335" s="372"/>
      <c r="DVD3335" s="372"/>
      <c r="DVE3335" s="370"/>
      <c r="DVF3335" s="371"/>
      <c r="DVG3335" s="372"/>
      <c r="DVH3335" s="371"/>
      <c r="DVI3335" s="473"/>
      <c r="DVJ3335" s="371"/>
      <c r="DVK3335" s="372"/>
      <c r="DVL3335" s="372"/>
      <c r="DVM3335" s="372"/>
      <c r="DVN3335" s="372"/>
      <c r="DVO3335" s="370"/>
      <c r="DVP3335" s="371"/>
      <c r="DVQ3335" s="372"/>
      <c r="DVR3335" s="371"/>
      <c r="DVS3335" s="473"/>
      <c r="DVT3335" s="371"/>
      <c r="DVU3335" s="372"/>
      <c r="DVV3335" s="372"/>
      <c r="DVW3335" s="372"/>
      <c r="DVX3335" s="372"/>
      <c r="DVY3335" s="370"/>
      <c r="DVZ3335" s="371"/>
      <c r="DWA3335" s="372"/>
      <c r="DWB3335" s="371"/>
      <c r="DWC3335" s="473"/>
      <c r="DWD3335" s="371"/>
      <c r="DWE3335" s="372"/>
      <c r="DWF3335" s="372"/>
      <c r="DWG3335" s="372"/>
      <c r="DWH3335" s="372"/>
      <c r="DWI3335" s="370"/>
      <c r="DWJ3335" s="371"/>
      <c r="DWK3335" s="372"/>
      <c r="DWL3335" s="371"/>
      <c r="DWM3335" s="473"/>
      <c r="DWN3335" s="371"/>
      <c r="DWO3335" s="372"/>
      <c r="DWP3335" s="372"/>
      <c r="DWQ3335" s="372"/>
      <c r="DWR3335" s="372"/>
      <c r="DWS3335" s="370"/>
      <c r="DWT3335" s="371"/>
      <c r="DWU3335" s="372"/>
      <c r="DWV3335" s="371"/>
      <c r="DWW3335" s="473"/>
      <c r="DWX3335" s="371"/>
      <c r="DWY3335" s="372"/>
      <c r="DWZ3335" s="372"/>
      <c r="DXA3335" s="372"/>
      <c r="DXB3335" s="372"/>
      <c r="DXC3335" s="370"/>
      <c r="DXD3335" s="371"/>
      <c r="DXE3335" s="372"/>
      <c r="DXF3335" s="371"/>
      <c r="DXG3335" s="473"/>
      <c r="DXH3335" s="371"/>
      <c r="DXI3335" s="372"/>
      <c r="DXJ3335" s="372"/>
      <c r="DXK3335" s="372"/>
      <c r="DXL3335" s="372"/>
      <c r="DXM3335" s="370"/>
      <c r="DXN3335" s="371"/>
      <c r="DXO3335" s="372"/>
      <c r="DXP3335" s="371"/>
      <c r="DXQ3335" s="473"/>
      <c r="DXR3335" s="371"/>
      <c r="DXS3335" s="372"/>
      <c r="DXT3335" s="372"/>
      <c r="DXU3335" s="372"/>
      <c r="DXV3335" s="372"/>
      <c r="DXW3335" s="370"/>
      <c r="DXX3335" s="371"/>
      <c r="DXY3335" s="372"/>
      <c r="DXZ3335" s="371"/>
      <c r="DYA3335" s="473"/>
      <c r="DYB3335" s="371"/>
      <c r="DYC3335" s="372"/>
      <c r="DYD3335" s="372"/>
      <c r="DYE3335" s="372"/>
      <c r="DYF3335" s="372"/>
      <c r="DYG3335" s="370"/>
      <c r="DYH3335" s="371"/>
      <c r="DYI3335" s="372"/>
      <c r="DYJ3335" s="371"/>
      <c r="DYK3335" s="473"/>
      <c r="DYL3335" s="371"/>
      <c r="DYM3335" s="372"/>
      <c r="DYN3335" s="372"/>
      <c r="DYO3335" s="372"/>
      <c r="DYP3335" s="372"/>
      <c r="DYQ3335" s="370"/>
      <c r="DYR3335" s="371"/>
      <c r="DYS3335" s="372"/>
      <c r="DYT3335" s="371"/>
      <c r="DYU3335" s="473"/>
      <c r="DYV3335" s="371"/>
      <c r="DYW3335" s="372"/>
      <c r="DYX3335" s="372"/>
      <c r="DYY3335" s="372"/>
      <c r="DYZ3335" s="372"/>
      <c r="DZA3335" s="370"/>
      <c r="DZB3335" s="371"/>
      <c r="DZC3335" s="372"/>
      <c r="DZD3335" s="371"/>
      <c r="DZE3335" s="473"/>
      <c r="DZF3335" s="371"/>
      <c r="DZG3335" s="372"/>
      <c r="DZH3335" s="372"/>
      <c r="DZI3335" s="372"/>
      <c r="DZJ3335" s="372"/>
      <c r="DZK3335" s="370"/>
      <c r="DZL3335" s="371"/>
      <c r="DZM3335" s="372"/>
      <c r="DZN3335" s="371"/>
      <c r="DZO3335" s="473"/>
      <c r="DZP3335" s="371"/>
      <c r="DZQ3335" s="372"/>
      <c r="DZR3335" s="372"/>
      <c r="DZS3335" s="372"/>
      <c r="DZT3335" s="372"/>
      <c r="DZU3335" s="370"/>
      <c r="DZV3335" s="371"/>
      <c r="DZW3335" s="372"/>
      <c r="DZX3335" s="371"/>
      <c r="DZY3335" s="473"/>
      <c r="DZZ3335" s="371"/>
      <c r="EAA3335" s="372"/>
      <c r="EAB3335" s="372"/>
      <c r="EAC3335" s="372"/>
      <c r="EAD3335" s="372"/>
      <c r="EAE3335" s="370"/>
      <c r="EAF3335" s="371"/>
      <c r="EAG3335" s="372"/>
      <c r="EAH3335" s="371"/>
      <c r="EAI3335" s="473"/>
      <c r="EAJ3335" s="371"/>
      <c r="EAK3335" s="372"/>
      <c r="EAL3335" s="372"/>
      <c r="EAM3335" s="372"/>
      <c r="EAN3335" s="372"/>
      <c r="EAO3335" s="370"/>
      <c r="EAP3335" s="371"/>
      <c r="EAQ3335" s="372"/>
      <c r="EAR3335" s="371"/>
      <c r="EAS3335" s="473"/>
      <c r="EAT3335" s="371"/>
      <c r="EAU3335" s="372"/>
      <c r="EAV3335" s="372"/>
      <c r="EAW3335" s="372"/>
      <c r="EAX3335" s="372"/>
      <c r="EAY3335" s="370"/>
      <c r="EAZ3335" s="371"/>
      <c r="EBA3335" s="372"/>
      <c r="EBB3335" s="371"/>
      <c r="EBC3335" s="473"/>
      <c r="EBD3335" s="371"/>
      <c r="EBE3335" s="372"/>
      <c r="EBF3335" s="372"/>
      <c r="EBG3335" s="372"/>
      <c r="EBH3335" s="372"/>
      <c r="EBI3335" s="370"/>
      <c r="EBJ3335" s="371"/>
      <c r="EBK3335" s="372"/>
      <c r="EBL3335" s="371"/>
      <c r="EBM3335" s="473"/>
      <c r="EBN3335" s="371"/>
      <c r="EBO3335" s="372"/>
      <c r="EBP3335" s="372"/>
      <c r="EBQ3335" s="372"/>
      <c r="EBR3335" s="372"/>
      <c r="EBS3335" s="370"/>
      <c r="EBT3335" s="371"/>
      <c r="EBU3335" s="372"/>
      <c r="EBV3335" s="371"/>
      <c r="EBW3335" s="473"/>
      <c r="EBX3335" s="371"/>
      <c r="EBY3335" s="372"/>
      <c r="EBZ3335" s="372"/>
      <c r="ECA3335" s="372"/>
      <c r="ECB3335" s="372"/>
      <c r="ECC3335" s="370"/>
      <c r="ECD3335" s="371"/>
      <c r="ECE3335" s="372"/>
      <c r="ECF3335" s="371"/>
      <c r="ECG3335" s="473"/>
      <c r="ECH3335" s="371"/>
      <c r="ECI3335" s="372"/>
      <c r="ECJ3335" s="372"/>
      <c r="ECK3335" s="372"/>
      <c r="ECL3335" s="372"/>
      <c r="ECM3335" s="370"/>
      <c r="ECN3335" s="371"/>
      <c r="ECO3335" s="372"/>
      <c r="ECP3335" s="371"/>
      <c r="ECQ3335" s="473"/>
      <c r="ECR3335" s="371"/>
      <c r="ECS3335" s="372"/>
      <c r="ECT3335" s="372"/>
      <c r="ECU3335" s="372"/>
      <c r="ECV3335" s="372"/>
      <c r="ECW3335" s="370"/>
      <c r="ECX3335" s="371"/>
      <c r="ECY3335" s="372"/>
      <c r="ECZ3335" s="371"/>
      <c r="EDA3335" s="473"/>
      <c r="EDB3335" s="371"/>
      <c r="EDC3335" s="372"/>
      <c r="EDD3335" s="372"/>
      <c r="EDE3335" s="372"/>
      <c r="EDF3335" s="372"/>
      <c r="EDG3335" s="370"/>
      <c r="EDH3335" s="371"/>
      <c r="EDI3335" s="372"/>
      <c r="EDJ3335" s="371"/>
      <c r="EDK3335" s="473"/>
      <c r="EDL3335" s="371"/>
      <c r="EDM3335" s="372"/>
      <c r="EDN3335" s="372"/>
      <c r="EDO3335" s="372"/>
      <c r="EDP3335" s="372"/>
      <c r="EDQ3335" s="370"/>
      <c r="EDR3335" s="371"/>
      <c r="EDS3335" s="372"/>
      <c r="EDT3335" s="371"/>
      <c r="EDU3335" s="473"/>
      <c r="EDV3335" s="371"/>
      <c r="EDW3335" s="372"/>
      <c r="EDX3335" s="372"/>
      <c r="EDY3335" s="372"/>
      <c r="EDZ3335" s="372"/>
      <c r="EEA3335" s="370"/>
      <c r="EEB3335" s="371"/>
      <c r="EEC3335" s="372"/>
      <c r="EED3335" s="371"/>
      <c r="EEE3335" s="473"/>
      <c r="EEF3335" s="371"/>
      <c r="EEG3335" s="372"/>
      <c r="EEH3335" s="372"/>
      <c r="EEI3335" s="372"/>
      <c r="EEJ3335" s="372"/>
      <c r="EEK3335" s="370"/>
      <c r="EEL3335" s="371"/>
      <c r="EEM3335" s="372"/>
      <c r="EEN3335" s="371"/>
      <c r="EEO3335" s="473"/>
      <c r="EEP3335" s="371"/>
      <c r="EEQ3335" s="372"/>
      <c r="EER3335" s="372"/>
      <c r="EES3335" s="372"/>
      <c r="EET3335" s="372"/>
      <c r="EEU3335" s="370"/>
      <c r="EEV3335" s="371"/>
      <c r="EEW3335" s="372"/>
      <c r="EEX3335" s="371"/>
      <c r="EEY3335" s="473"/>
      <c r="EEZ3335" s="371"/>
      <c r="EFA3335" s="372"/>
      <c r="EFB3335" s="372"/>
      <c r="EFC3335" s="372"/>
      <c r="EFD3335" s="372"/>
      <c r="EFE3335" s="370"/>
      <c r="EFF3335" s="371"/>
      <c r="EFG3335" s="372"/>
      <c r="EFH3335" s="371"/>
      <c r="EFI3335" s="473"/>
      <c r="EFJ3335" s="371"/>
      <c r="EFK3335" s="372"/>
      <c r="EFL3335" s="372"/>
      <c r="EFM3335" s="372"/>
      <c r="EFN3335" s="372"/>
      <c r="EFO3335" s="370"/>
      <c r="EFP3335" s="371"/>
      <c r="EFQ3335" s="372"/>
      <c r="EFR3335" s="371"/>
      <c r="EFS3335" s="473"/>
      <c r="EFT3335" s="371"/>
      <c r="EFU3335" s="372"/>
      <c r="EFV3335" s="372"/>
      <c r="EFW3335" s="372"/>
      <c r="EFX3335" s="372"/>
      <c r="EFY3335" s="370"/>
      <c r="EFZ3335" s="371"/>
      <c r="EGA3335" s="372"/>
      <c r="EGB3335" s="371"/>
      <c r="EGC3335" s="473"/>
      <c r="EGD3335" s="371"/>
      <c r="EGE3335" s="372"/>
      <c r="EGF3335" s="372"/>
      <c r="EGG3335" s="372"/>
      <c r="EGH3335" s="372"/>
      <c r="EGI3335" s="370"/>
      <c r="EGJ3335" s="371"/>
      <c r="EGK3335" s="372"/>
      <c r="EGL3335" s="371"/>
      <c r="EGM3335" s="473"/>
      <c r="EGN3335" s="371"/>
      <c r="EGO3335" s="372"/>
      <c r="EGP3335" s="372"/>
      <c r="EGQ3335" s="372"/>
      <c r="EGR3335" s="372"/>
      <c r="EGS3335" s="370"/>
      <c r="EGT3335" s="371"/>
      <c r="EGU3335" s="372"/>
      <c r="EGV3335" s="371"/>
      <c r="EGW3335" s="473"/>
      <c r="EGX3335" s="371"/>
      <c r="EGY3335" s="372"/>
      <c r="EGZ3335" s="372"/>
      <c r="EHA3335" s="372"/>
      <c r="EHB3335" s="372"/>
      <c r="EHC3335" s="370"/>
      <c r="EHD3335" s="371"/>
      <c r="EHE3335" s="372"/>
      <c r="EHF3335" s="371"/>
      <c r="EHG3335" s="473"/>
      <c r="EHH3335" s="371"/>
      <c r="EHI3335" s="372"/>
      <c r="EHJ3335" s="372"/>
      <c r="EHK3335" s="372"/>
      <c r="EHL3335" s="372"/>
      <c r="EHM3335" s="370"/>
      <c r="EHN3335" s="371"/>
      <c r="EHO3335" s="372"/>
      <c r="EHP3335" s="371"/>
      <c r="EHQ3335" s="473"/>
      <c r="EHR3335" s="371"/>
      <c r="EHS3335" s="372"/>
      <c r="EHT3335" s="372"/>
      <c r="EHU3335" s="372"/>
      <c r="EHV3335" s="372"/>
      <c r="EHW3335" s="370"/>
      <c r="EHX3335" s="371"/>
      <c r="EHY3335" s="372"/>
      <c r="EHZ3335" s="371"/>
      <c r="EIA3335" s="473"/>
      <c r="EIB3335" s="371"/>
      <c r="EIC3335" s="372"/>
      <c r="EID3335" s="372"/>
      <c r="EIE3335" s="372"/>
      <c r="EIF3335" s="372"/>
      <c r="EIG3335" s="370"/>
      <c r="EIH3335" s="371"/>
      <c r="EII3335" s="372"/>
      <c r="EIJ3335" s="371"/>
      <c r="EIK3335" s="473"/>
      <c r="EIL3335" s="371"/>
      <c r="EIM3335" s="372"/>
      <c r="EIN3335" s="372"/>
      <c r="EIO3335" s="372"/>
      <c r="EIP3335" s="372"/>
      <c r="EIQ3335" s="370"/>
      <c r="EIR3335" s="371"/>
      <c r="EIS3335" s="372"/>
      <c r="EIT3335" s="371"/>
      <c r="EIU3335" s="473"/>
      <c r="EIV3335" s="371"/>
      <c r="EIW3335" s="372"/>
      <c r="EIX3335" s="372"/>
      <c r="EIY3335" s="372"/>
      <c r="EIZ3335" s="372"/>
      <c r="EJA3335" s="370"/>
      <c r="EJB3335" s="371"/>
      <c r="EJC3335" s="372"/>
      <c r="EJD3335" s="371"/>
      <c r="EJE3335" s="473"/>
      <c r="EJF3335" s="371"/>
      <c r="EJG3335" s="372"/>
      <c r="EJH3335" s="372"/>
      <c r="EJI3335" s="372"/>
      <c r="EJJ3335" s="372"/>
      <c r="EJK3335" s="370"/>
      <c r="EJL3335" s="371"/>
      <c r="EJM3335" s="372"/>
      <c r="EJN3335" s="371"/>
      <c r="EJO3335" s="473"/>
      <c r="EJP3335" s="371"/>
      <c r="EJQ3335" s="372"/>
      <c r="EJR3335" s="372"/>
      <c r="EJS3335" s="372"/>
      <c r="EJT3335" s="372"/>
      <c r="EJU3335" s="370"/>
      <c r="EJV3335" s="371"/>
      <c r="EJW3335" s="372"/>
      <c r="EJX3335" s="371"/>
      <c r="EJY3335" s="473"/>
      <c r="EJZ3335" s="371"/>
      <c r="EKA3335" s="372"/>
      <c r="EKB3335" s="372"/>
      <c r="EKC3335" s="372"/>
      <c r="EKD3335" s="372"/>
      <c r="EKE3335" s="370"/>
      <c r="EKF3335" s="371"/>
      <c r="EKG3335" s="372"/>
      <c r="EKH3335" s="371"/>
      <c r="EKI3335" s="473"/>
      <c r="EKJ3335" s="371"/>
      <c r="EKK3335" s="372"/>
      <c r="EKL3335" s="372"/>
      <c r="EKM3335" s="372"/>
      <c r="EKN3335" s="372"/>
      <c r="EKO3335" s="370"/>
      <c r="EKP3335" s="371"/>
      <c r="EKQ3335" s="372"/>
      <c r="EKR3335" s="371"/>
      <c r="EKS3335" s="473"/>
      <c r="EKT3335" s="371"/>
      <c r="EKU3335" s="372"/>
      <c r="EKV3335" s="372"/>
      <c r="EKW3335" s="372"/>
      <c r="EKX3335" s="372"/>
      <c r="EKY3335" s="370"/>
      <c r="EKZ3335" s="371"/>
      <c r="ELA3335" s="372"/>
      <c r="ELB3335" s="371"/>
      <c r="ELC3335" s="473"/>
      <c r="ELD3335" s="371"/>
      <c r="ELE3335" s="372"/>
      <c r="ELF3335" s="372"/>
      <c r="ELG3335" s="372"/>
      <c r="ELH3335" s="372"/>
      <c r="ELI3335" s="370"/>
      <c r="ELJ3335" s="371"/>
      <c r="ELK3335" s="372"/>
      <c r="ELL3335" s="371"/>
      <c r="ELM3335" s="473"/>
      <c r="ELN3335" s="371"/>
      <c r="ELO3335" s="372"/>
      <c r="ELP3335" s="372"/>
      <c r="ELQ3335" s="372"/>
      <c r="ELR3335" s="372"/>
      <c r="ELS3335" s="370"/>
      <c r="ELT3335" s="371"/>
      <c r="ELU3335" s="372"/>
      <c r="ELV3335" s="371"/>
      <c r="ELW3335" s="473"/>
      <c r="ELX3335" s="371"/>
      <c r="ELY3335" s="372"/>
      <c r="ELZ3335" s="372"/>
      <c r="EMA3335" s="372"/>
      <c r="EMB3335" s="372"/>
      <c r="EMC3335" s="370"/>
      <c r="EMD3335" s="371"/>
      <c r="EME3335" s="372"/>
      <c r="EMF3335" s="371"/>
      <c r="EMG3335" s="473"/>
      <c r="EMH3335" s="371"/>
      <c r="EMI3335" s="372"/>
      <c r="EMJ3335" s="372"/>
      <c r="EMK3335" s="372"/>
      <c r="EML3335" s="372"/>
      <c r="EMM3335" s="370"/>
      <c r="EMN3335" s="371"/>
      <c r="EMO3335" s="372"/>
      <c r="EMP3335" s="371"/>
      <c r="EMQ3335" s="473"/>
      <c r="EMR3335" s="371"/>
      <c r="EMS3335" s="372"/>
      <c r="EMT3335" s="372"/>
      <c r="EMU3335" s="372"/>
      <c r="EMV3335" s="372"/>
      <c r="EMW3335" s="370"/>
      <c r="EMX3335" s="371"/>
      <c r="EMY3335" s="372"/>
      <c r="EMZ3335" s="371"/>
      <c r="ENA3335" s="473"/>
      <c r="ENB3335" s="371"/>
      <c r="ENC3335" s="372"/>
      <c r="END3335" s="372"/>
      <c r="ENE3335" s="372"/>
      <c r="ENF3335" s="372"/>
      <c r="ENG3335" s="370"/>
      <c r="ENH3335" s="371"/>
      <c r="ENI3335" s="372"/>
      <c r="ENJ3335" s="371"/>
      <c r="ENK3335" s="473"/>
      <c r="ENL3335" s="371"/>
      <c r="ENM3335" s="372"/>
      <c r="ENN3335" s="372"/>
      <c r="ENO3335" s="372"/>
      <c r="ENP3335" s="372"/>
      <c r="ENQ3335" s="370"/>
      <c r="ENR3335" s="371"/>
      <c r="ENS3335" s="372"/>
      <c r="ENT3335" s="371"/>
      <c r="ENU3335" s="473"/>
      <c r="ENV3335" s="371"/>
      <c r="ENW3335" s="372"/>
      <c r="ENX3335" s="372"/>
      <c r="ENY3335" s="372"/>
      <c r="ENZ3335" s="372"/>
      <c r="EOA3335" s="370"/>
      <c r="EOB3335" s="371"/>
      <c r="EOC3335" s="372"/>
      <c r="EOD3335" s="371"/>
      <c r="EOE3335" s="473"/>
      <c r="EOF3335" s="371"/>
      <c r="EOG3335" s="372"/>
      <c r="EOH3335" s="372"/>
      <c r="EOI3335" s="372"/>
      <c r="EOJ3335" s="372"/>
      <c r="EOK3335" s="370"/>
      <c r="EOL3335" s="371"/>
      <c r="EOM3335" s="372"/>
      <c r="EON3335" s="371"/>
      <c r="EOO3335" s="473"/>
      <c r="EOP3335" s="371"/>
      <c r="EOQ3335" s="372"/>
      <c r="EOR3335" s="372"/>
      <c r="EOS3335" s="372"/>
      <c r="EOT3335" s="372"/>
      <c r="EOU3335" s="370"/>
      <c r="EOV3335" s="371"/>
      <c r="EOW3335" s="372"/>
      <c r="EOX3335" s="371"/>
      <c r="EOY3335" s="473"/>
      <c r="EOZ3335" s="371"/>
      <c r="EPA3335" s="372"/>
      <c r="EPB3335" s="372"/>
      <c r="EPC3335" s="372"/>
      <c r="EPD3335" s="372"/>
      <c r="EPE3335" s="370"/>
      <c r="EPF3335" s="371"/>
      <c r="EPG3335" s="372"/>
      <c r="EPH3335" s="371"/>
      <c r="EPI3335" s="473"/>
      <c r="EPJ3335" s="371"/>
      <c r="EPK3335" s="372"/>
      <c r="EPL3335" s="372"/>
      <c r="EPM3335" s="372"/>
      <c r="EPN3335" s="372"/>
      <c r="EPO3335" s="370"/>
      <c r="EPP3335" s="371"/>
      <c r="EPQ3335" s="372"/>
      <c r="EPR3335" s="371"/>
      <c r="EPS3335" s="473"/>
      <c r="EPT3335" s="371"/>
      <c r="EPU3335" s="372"/>
      <c r="EPV3335" s="372"/>
      <c r="EPW3335" s="372"/>
      <c r="EPX3335" s="372"/>
      <c r="EPY3335" s="370"/>
      <c r="EPZ3335" s="371"/>
      <c r="EQA3335" s="372"/>
      <c r="EQB3335" s="371"/>
      <c r="EQC3335" s="473"/>
      <c r="EQD3335" s="371"/>
      <c r="EQE3335" s="372"/>
      <c r="EQF3335" s="372"/>
      <c r="EQG3335" s="372"/>
      <c r="EQH3335" s="372"/>
      <c r="EQI3335" s="370"/>
      <c r="EQJ3335" s="371"/>
      <c r="EQK3335" s="372"/>
      <c r="EQL3335" s="371"/>
      <c r="EQM3335" s="473"/>
      <c r="EQN3335" s="371"/>
      <c r="EQO3335" s="372"/>
      <c r="EQP3335" s="372"/>
      <c r="EQQ3335" s="372"/>
      <c r="EQR3335" s="372"/>
      <c r="EQS3335" s="370"/>
      <c r="EQT3335" s="371"/>
      <c r="EQU3335" s="372"/>
      <c r="EQV3335" s="371"/>
      <c r="EQW3335" s="473"/>
      <c r="EQX3335" s="371"/>
      <c r="EQY3335" s="372"/>
      <c r="EQZ3335" s="372"/>
      <c r="ERA3335" s="372"/>
      <c r="ERB3335" s="372"/>
      <c r="ERC3335" s="370"/>
      <c r="ERD3335" s="371"/>
      <c r="ERE3335" s="372"/>
      <c r="ERF3335" s="371"/>
      <c r="ERG3335" s="473"/>
      <c r="ERH3335" s="371"/>
      <c r="ERI3335" s="372"/>
      <c r="ERJ3335" s="372"/>
      <c r="ERK3335" s="372"/>
      <c r="ERL3335" s="372"/>
      <c r="ERM3335" s="370"/>
      <c r="ERN3335" s="371"/>
      <c r="ERO3335" s="372"/>
      <c r="ERP3335" s="371"/>
      <c r="ERQ3335" s="473"/>
      <c r="ERR3335" s="371"/>
      <c r="ERS3335" s="372"/>
      <c r="ERT3335" s="372"/>
      <c r="ERU3335" s="372"/>
      <c r="ERV3335" s="372"/>
      <c r="ERW3335" s="370"/>
      <c r="ERX3335" s="371"/>
      <c r="ERY3335" s="372"/>
      <c r="ERZ3335" s="371"/>
      <c r="ESA3335" s="473"/>
      <c r="ESB3335" s="371"/>
      <c r="ESC3335" s="372"/>
      <c r="ESD3335" s="372"/>
      <c r="ESE3335" s="372"/>
      <c r="ESF3335" s="372"/>
      <c r="ESG3335" s="370"/>
      <c r="ESH3335" s="371"/>
      <c r="ESI3335" s="372"/>
      <c r="ESJ3335" s="371"/>
      <c r="ESK3335" s="473"/>
      <c r="ESL3335" s="371"/>
      <c r="ESM3335" s="372"/>
      <c r="ESN3335" s="372"/>
      <c r="ESO3335" s="372"/>
      <c r="ESP3335" s="372"/>
      <c r="ESQ3335" s="370"/>
      <c r="ESR3335" s="371"/>
      <c r="ESS3335" s="372"/>
      <c r="EST3335" s="371"/>
      <c r="ESU3335" s="473"/>
      <c r="ESV3335" s="371"/>
      <c r="ESW3335" s="372"/>
      <c r="ESX3335" s="372"/>
      <c r="ESY3335" s="372"/>
      <c r="ESZ3335" s="372"/>
      <c r="ETA3335" s="370"/>
      <c r="ETB3335" s="371"/>
      <c r="ETC3335" s="372"/>
      <c r="ETD3335" s="371"/>
      <c r="ETE3335" s="473"/>
      <c r="ETF3335" s="371"/>
      <c r="ETG3335" s="372"/>
      <c r="ETH3335" s="372"/>
      <c r="ETI3335" s="372"/>
      <c r="ETJ3335" s="372"/>
      <c r="ETK3335" s="370"/>
      <c r="ETL3335" s="371"/>
      <c r="ETM3335" s="372"/>
      <c r="ETN3335" s="371"/>
      <c r="ETO3335" s="473"/>
      <c r="ETP3335" s="371"/>
      <c r="ETQ3335" s="372"/>
      <c r="ETR3335" s="372"/>
      <c r="ETS3335" s="372"/>
      <c r="ETT3335" s="372"/>
      <c r="ETU3335" s="370"/>
      <c r="ETV3335" s="371"/>
      <c r="ETW3335" s="372"/>
      <c r="ETX3335" s="371"/>
      <c r="ETY3335" s="473"/>
      <c r="ETZ3335" s="371"/>
      <c r="EUA3335" s="372"/>
      <c r="EUB3335" s="372"/>
      <c r="EUC3335" s="372"/>
      <c r="EUD3335" s="372"/>
      <c r="EUE3335" s="370"/>
      <c r="EUF3335" s="371"/>
      <c r="EUG3335" s="372"/>
      <c r="EUH3335" s="371"/>
      <c r="EUI3335" s="473"/>
      <c r="EUJ3335" s="371"/>
      <c r="EUK3335" s="372"/>
      <c r="EUL3335" s="372"/>
      <c r="EUM3335" s="372"/>
      <c r="EUN3335" s="372"/>
      <c r="EUO3335" s="370"/>
      <c r="EUP3335" s="371"/>
      <c r="EUQ3335" s="372"/>
      <c r="EUR3335" s="371"/>
      <c r="EUS3335" s="473"/>
      <c r="EUT3335" s="371"/>
      <c r="EUU3335" s="372"/>
      <c r="EUV3335" s="372"/>
      <c r="EUW3335" s="372"/>
      <c r="EUX3335" s="372"/>
      <c r="EUY3335" s="370"/>
      <c r="EUZ3335" s="371"/>
      <c r="EVA3335" s="372"/>
      <c r="EVB3335" s="371"/>
      <c r="EVC3335" s="473"/>
      <c r="EVD3335" s="371"/>
      <c r="EVE3335" s="372"/>
      <c r="EVF3335" s="372"/>
      <c r="EVG3335" s="372"/>
      <c r="EVH3335" s="372"/>
      <c r="EVI3335" s="370"/>
      <c r="EVJ3335" s="371"/>
      <c r="EVK3335" s="372"/>
      <c r="EVL3335" s="371"/>
      <c r="EVM3335" s="473"/>
      <c r="EVN3335" s="371"/>
      <c r="EVO3335" s="372"/>
      <c r="EVP3335" s="372"/>
      <c r="EVQ3335" s="372"/>
      <c r="EVR3335" s="372"/>
      <c r="EVS3335" s="370"/>
      <c r="EVT3335" s="371"/>
      <c r="EVU3335" s="372"/>
      <c r="EVV3335" s="371"/>
      <c r="EVW3335" s="473"/>
      <c r="EVX3335" s="371"/>
      <c r="EVY3335" s="372"/>
      <c r="EVZ3335" s="372"/>
      <c r="EWA3335" s="372"/>
      <c r="EWB3335" s="372"/>
      <c r="EWC3335" s="370"/>
      <c r="EWD3335" s="371"/>
      <c r="EWE3335" s="372"/>
      <c r="EWF3335" s="371"/>
      <c r="EWG3335" s="473"/>
      <c r="EWH3335" s="371"/>
      <c r="EWI3335" s="372"/>
      <c r="EWJ3335" s="372"/>
      <c r="EWK3335" s="372"/>
      <c r="EWL3335" s="372"/>
      <c r="EWM3335" s="370"/>
      <c r="EWN3335" s="371"/>
      <c r="EWO3335" s="372"/>
      <c r="EWP3335" s="371"/>
      <c r="EWQ3335" s="473"/>
      <c r="EWR3335" s="371"/>
      <c r="EWS3335" s="372"/>
      <c r="EWT3335" s="372"/>
      <c r="EWU3335" s="372"/>
      <c r="EWV3335" s="372"/>
      <c r="EWW3335" s="370"/>
      <c r="EWX3335" s="371"/>
      <c r="EWY3335" s="372"/>
      <c r="EWZ3335" s="371"/>
      <c r="EXA3335" s="473"/>
      <c r="EXB3335" s="371"/>
      <c r="EXC3335" s="372"/>
      <c r="EXD3335" s="372"/>
      <c r="EXE3335" s="372"/>
      <c r="EXF3335" s="372"/>
      <c r="EXG3335" s="370"/>
      <c r="EXH3335" s="371"/>
      <c r="EXI3335" s="372"/>
      <c r="EXJ3335" s="371"/>
      <c r="EXK3335" s="473"/>
      <c r="EXL3335" s="371"/>
      <c r="EXM3335" s="372"/>
      <c r="EXN3335" s="372"/>
      <c r="EXO3335" s="372"/>
      <c r="EXP3335" s="372"/>
      <c r="EXQ3335" s="370"/>
      <c r="EXR3335" s="371"/>
      <c r="EXS3335" s="372"/>
      <c r="EXT3335" s="371"/>
      <c r="EXU3335" s="473"/>
      <c r="EXV3335" s="371"/>
      <c r="EXW3335" s="372"/>
      <c r="EXX3335" s="372"/>
      <c r="EXY3335" s="372"/>
      <c r="EXZ3335" s="372"/>
      <c r="EYA3335" s="370"/>
      <c r="EYB3335" s="371"/>
      <c r="EYC3335" s="372"/>
      <c r="EYD3335" s="371"/>
      <c r="EYE3335" s="473"/>
      <c r="EYF3335" s="371"/>
      <c r="EYG3335" s="372"/>
      <c r="EYH3335" s="372"/>
      <c r="EYI3335" s="372"/>
      <c r="EYJ3335" s="372"/>
      <c r="EYK3335" s="370"/>
      <c r="EYL3335" s="371"/>
      <c r="EYM3335" s="372"/>
      <c r="EYN3335" s="371"/>
      <c r="EYO3335" s="473"/>
      <c r="EYP3335" s="371"/>
      <c r="EYQ3335" s="372"/>
      <c r="EYR3335" s="372"/>
      <c r="EYS3335" s="372"/>
      <c r="EYT3335" s="372"/>
      <c r="EYU3335" s="370"/>
      <c r="EYV3335" s="371"/>
      <c r="EYW3335" s="372"/>
      <c r="EYX3335" s="371"/>
      <c r="EYY3335" s="473"/>
      <c r="EYZ3335" s="371"/>
      <c r="EZA3335" s="372"/>
      <c r="EZB3335" s="372"/>
      <c r="EZC3335" s="372"/>
      <c r="EZD3335" s="372"/>
      <c r="EZE3335" s="370"/>
      <c r="EZF3335" s="371"/>
      <c r="EZG3335" s="372"/>
      <c r="EZH3335" s="371"/>
      <c r="EZI3335" s="473"/>
      <c r="EZJ3335" s="371"/>
      <c r="EZK3335" s="372"/>
      <c r="EZL3335" s="372"/>
      <c r="EZM3335" s="372"/>
      <c r="EZN3335" s="372"/>
      <c r="EZO3335" s="370"/>
      <c r="EZP3335" s="371"/>
      <c r="EZQ3335" s="372"/>
      <c r="EZR3335" s="371"/>
      <c r="EZS3335" s="473"/>
      <c r="EZT3335" s="371"/>
      <c r="EZU3335" s="372"/>
      <c r="EZV3335" s="372"/>
      <c r="EZW3335" s="372"/>
      <c r="EZX3335" s="372"/>
      <c r="EZY3335" s="370"/>
      <c r="EZZ3335" s="371"/>
      <c r="FAA3335" s="372"/>
      <c r="FAB3335" s="371"/>
      <c r="FAC3335" s="473"/>
      <c r="FAD3335" s="371"/>
      <c r="FAE3335" s="372"/>
      <c r="FAF3335" s="372"/>
      <c r="FAG3335" s="372"/>
      <c r="FAH3335" s="372"/>
      <c r="FAI3335" s="370"/>
      <c r="FAJ3335" s="371"/>
      <c r="FAK3335" s="372"/>
      <c r="FAL3335" s="371"/>
      <c r="FAM3335" s="473"/>
      <c r="FAN3335" s="371"/>
      <c r="FAO3335" s="372"/>
      <c r="FAP3335" s="372"/>
      <c r="FAQ3335" s="372"/>
      <c r="FAR3335" s="372"/>
      <c r="FAS3335" s="370"/>
      <c r="FAT3335" s="371"/>
      <c r="FAU3335" s="372"/>
      <c r="FAV3335" s="371"/>
      <c r="FAW3335" s="473"/>
      <c r="FAX3335" s="371"/>
      <c r="FAY3335" s="372"/>
      <c r="FAZ3335" s="372"/>
      <c r="FBA3335" s="372"/>
      <c r="FBB3335" s="372"/>
      <c r="FBC3335" s="370"/>
      <c r="FBD3335" s="371"/>
      <c r="FBE3335" s="372"/>
      <c r="FBF3335" s="371"/>
      <c r="FBG3335" s="473"/>
      <c r="FBH3335" s="371"/>
      <c r="FBI3335" s="372"/>
      <c r="FBJ3335" s="372"/>
      <c r="FBK3335" s="372"/>
      <c r="FBL3335" s="372"/>
      <c r="FBM3335" s="370"/>
      <c r="FBN3335" s="371"/>
      <c r="FBO3335" s="372"/>
      <c r="FBP3335" s="371"/>
      <c r="FBQ3335" s="473"/>
      <c r="FBR3335" s="371"/>
      <c r="FBS3335" s="372"/>
      <c r="FBT3335" s="372"/>
      <c r="FBU3335" s="372"/>
      <c r="FBV3335" s="372"/>
      <c r="FBW3335" s="370"/>
      <c r="FBX3335" s="371"/>
      <c r="FBY3335" s="372"/>
      <c r="FBZ3335" s="371"/>
      <c r="FCA3335" s="473"/>
      <c r="FCB3335" s="371"/>
      <c r="FCC3335" s="372"/>
      <c r="FCD3335" s="372"/>
      <c r="FCE3335" s="372"/>
      <c r="FCF3335" s="372"/>
      <c r="FCG3335" s="370"/>
      <c r="FCH3335" s="371"/>
      <c r="FCI3335" s="372"/>
      <c r="FCJ3335" s="371"/>
      <c r="FCK3335" s="473"/>
      <c r="FCL3335" s="371"/>
      <c r="FCM3335" s="372"/>
      <c r="FCN3335" s="372"/>
      <c r="FCO3335" s="372"/>
      <c r="FCP3335" s="372"/>
      <c r="FCQ3335" s="370"/>
      <c r="FCR3335" s="371"/>
      <c r="FCS3335" s="372"/>
      <c r="FCT3335" s="371"/>
      <c r="FCU3335" s="473"/>
      <c r="FCV3335" s="371"/>
      <c r="FCW3335" s="372"/>
      <c r="FCX3335" s="372"/>
      <c r="FCY3335" s="372"/>
      <c r="FCZ3335" s="372"/>
      <c r="FDA3335" s="370"/>
      <c r="FDB3335" s="371"/>
      <c r="FDC3335" s="372"/>
      <c r="FDD3335" s="371"/>
      <c r="FDE3335" s="473"/>
      <c r="FDF3335" s="371"/>
      <c r="FDG3335" s="372"/>
      <c r="FDH3335" s="372"/>
      <c r="FDI3335" s="372"/>
      <c r="FDJ3335" s="372"/>
      <c r="FDK3335" s="370"/>
      <c r="FDL3335" s="371"/>
      <c r="FDM3335" s="372"/>
      <c r="FDN3335" s="371"/>
      <c r="FDO3335" s="473"/>
      <c r="FDP3335" s="371"/>
      <c r="FDQ3335" s="372"/>
      <c r="FDR3335" s="372"/>
      <c r="FDS3335" s="372"/>
      <c r="FDT3335" s="372"/>
      <c r="FDU3335" s="370"/>
      <c r="FDV3335" s="371"/>
      <c r="FDW3335" s="372"/>
      <c r="FDX3335" s="371"/>
      <c r="FDY3335" s="473"/>
      <c r="FDZ3335" s="371"/>
      <c r="FEA3335" s="372"/>
      <c r="FEB3335" s="372"/>
      <c r="FEC3335" s="372"/>
      <c r="FED3335" s="372"/>
      <c r="FEE3335" s="370"/>
      <c r="FEF3335" s="371"/>
      <c r="FEG3335" s="372"/>
      <c r="FEH3335" s="371"/>
      <c r="FEI3335" s="473"/>
      <c r="FEJ3335" s="371"/>
      <c r="FEK3335" s="372"/>
      <c r="FEL3335" s="372"/>
      <c r="FEM3335" s="372"/>
      <c r="FEN3335" s="372"/>
      <c r="FEO3335" s="370"/>
      <c r="FEP3335" s="371"/>
      <c r="FEQ3335" s="372"/>
      <c r="FER3335" s="371"/>
      <c r="FES3335" s="473"/>
      <c r="FET3335" s="371"/>
      <c r="FEU3335" s="372"/>
      <c r="FEV3335" s="372"/>
      <c r="FEW3335" s="372"/>
      <c r="FEX3335" s="372"/>
      <c r="FEY3335" s="370"/>
      <c r="FEZ3335" s="371"/>
      <c r="FFA3335" s="372"/>
      <c r="FFB3335" s="371"/>
      <c r="FFC3335" s="473"/>
      <c r="FFD3335" s="371"/>
      <c r="FFE3335" s="372"/>
      <c r="FFF3335" s="372"/>
      <c r="FFG3335" s="372"/>
      <c r="FFH3335" s="372"/>
      <c r="FFI3335" s="370"/>
      <c r="FFJ3335" s="371"/>
      <c r="FFK3335" s="372"/>
      <c r="FFL3335" s="371"/>
      <c r="FFM3335" s="473"/>
      <c r="FFN3335" s="371"/>
      <c r="FFO3335" s="372"/>
      <c r="FFP3335" s="372"/>
      <c r="FFQ3335" s="372"/>
      <c r="FFR3335" s="372"/>
      <c r="FFS3335" s="370"/>
      <c r="FFT3335" s="371"/>
      <c r="FFU3335" s="372"/>
      <c r="FFV3335" s="371"/>
      <c r="FFW3335" s="473"/>
      <c r="FFX3335" s="371"/>
      <c r="FFY3335" s="372"/>
      <c r="FFZ3335" s="372"/>
      <c r="FGA3335" s="372"/>
      <c r="FGB3335" s="372"/>
      <c r="FGC3335" s="370"/>
      <c r="FGD3335" s="371"/>
      <c r="FGE3335" s="372"/>
      <c r="FGF3335" s="371"/>
      <c r="FGG3335" s="473"/>
      <c r="FGH3335" s="371"/>
      <c r="FGI3335" s="372"/>
      <c r="FGJ3335" s="372"/>
      <c r="FGK3335" s="372"/>
      <c r="FGL3335" s="372"/>
      <c r="FGM3335" s="370"/>
      <c r="FGN3335" s="371"/>
      <c r="FGO3335" s="372"/>
      <c r="FGP3335" s="371"/>
      <c r="FGQ3335" s="473"/>
      <c r="FGR3335" s="371"/>
      <c r="FGS3335" s="372"/>
      <c r="FGT3335" s="372"/>
      <c r="FGU3335" s="372"/>
      <c r="FGV3335" s="372"/>
      <c r="FGW3335" s="370"/>
      <c r="FGX3335" s="371"/>
      <c r="FGY3335" s="372"/>
      <c r="FGZ3335" s="371"/>
      <c r="FHA3335" s="473"/>
      <c r="FHB3335" s="371"/>
      <c r="FHC3335" s="372"/>
      <c r="FHD3335" s="372"/>
      <c r="FHE3335" s="372"/>
      <c r="FHF3335" s="372"/>
      <c r="FHG3335" s="370"/>
      <c r="FHH3335" s="371"/>
      <c r="FHI3335" s="372"/>
      <c r="FHJ3335" s="371"/>
      <c r="FHK3335" s="473"/>
      <c r="FHL3335" s="371"/>
      <c r="FHM3335" s="372"/>
      <c r="FHN3335" s="372"/>
      <c r="FHO3335" s="372"/>
      <c r="FHP3335" s="372"/>
      <c r="FHQ3335" s="370"/>
      <c r="FHR3335" s="371"/>
      <c r="FHS3335" s="372"/>
      <c r="FHT3335" s="371"/>
      <c r="FHU3335" s="473"/>
      <c r="FHV3335" s="371"/>
      <c r="FHW3335" s="372"/>
      <c r="FHX3335" s="372"/>
      <c r="FHY3335" s="372"/>
      <c r="FHZ3335" s="372"/>
      <c r="FIA3335" s="370"/>
      <c r="FIB3335" s="371"/>
      <c r="FIC3335" s="372"/>
      <c r="FID3335" s="371"/>
      <c r="FIE3335" s="473"/>
      <c r="FIF3335" s="371"/>
      <c r="FIG3335" s="372"/>
      <c r="FIH3335" s="372"/>
      <c r="FII3335" s="372"/>
      <c r="FIJ3335" s="372"/>
      <c r="FIK3335" s="370"/>
      <c r="FIL3335" s="371"/>
      <c r="FIM3335" s="372"/>
      <c r="FIN3335" s="371"/>
      <c r="FIO3335" s="473"/>
      <c r="FIP3335" s="371"/>
      <c r="FIQ3335" s="372"/>
      <c r="FIR3335" s="372"/>
      <c r="FIS3335" s="372"/>
      <c r="FIT3335" s="372"/>
      <c r="FIU3335" s="370"/>
      <c r="FIV3335" s="371"/>
      <c r="FIW3335" s="372"/>
      <c r="FIX3335" s="371"/>
      <c r="FIY3335" s="473"/>
      <c r="FIZ3335" s="371"/>
      <c r="FJA3335" s="372"/>
      <c r="FJB3335" s="372"/>
      <c r="FJC3335" s="372"/>
      <c r="FJD3335" s="372"/>
      <c r="FJE3335" s="370"/>
      <c r="FJF3335" s="371"/>
      <c r="FJG3335" s="372"/>
      <c r="FJH3335" s="371"/>
      <c r="FJI3335" s="473"/>
      <c r="FJJ3335" s="371"/>
      <c r="FJK3335" s="372"/>
      <c r="FJL3335" s="372"/>
      <c r="FJM3335" s="372"/>
      <c r="FJN3335" s="372"/>
      <c r="FJO3335" s="370"/>
      <c r="FJP3335" s="371"/>
      <c r="FJQ3335" s="372"/>
      <c r="FJR3335" s="371"/>
      <c r="FJS3335" s="473"/>
      <c r="FJT3335" s="371"/>
      <c r="FJU3335" s="372"/>
      <c r="FJV3335" s="372"/>
      <c r="FJW3335" s="372"/>
      <c r="FJX3335" s="372"/>
      <c r="FJY3335" s="370"/>
      <c r="FJZ3335" s="371"/>
      <c r="FKA3335" s="372"/>
      <c r="FKB3335" s="371"/>
      <c r="FKC3335" s="473"/>
      <c r="FKD3335" s="371"/>
      <c r="FKE3335" s="372"/>
      <c r="FKF3335" s="372"/>
      <c r="FKG3335" s="372"/>
      <c r="FKH3335" s="372"/>
      <c r="FKI3335" s="370"/>
      <c r="FKJ3335" s="371"/>
      <c r="FKK3335" s="372"/>
      <c r="FKL3335" s="371"/>
      <c r="FKM3335" s="473"/>
      <c r="FKN3335" s="371"/>
      <c r="FKO3335" s="372"/>
      <c r="FKP3335" s="372"/>
      <c r="FKQ3335" s="372"/>
      <c r="FKR3335" s="372"/>
      <c r="FKS3335" s="370"/>
      <c r="FKT3335" s="371"/>
      <c r="FKU3335" s="372"/>
      <c r="FKV3335" s="371"/>
      <c r="FKW3335" s="473"/>
      <c r="FKX3335" s="371"/>
      <c r="FKY3335" s="372"/>
      <c r="FKZ3335" s="372"/>
      <c r="FLA3335" s="372"/>
      <c r="FLB3335" s="372"/>
      <c r="FLC3335" s="370"/>
      <c r="FLD3335" s="371"/>
      <c r="FLE3335" s="372"/>
      <c r="FLF3335" s="371"/>
      <c r="FLG3335" s="473"/>
      <c r="FLH3335" s="371"/>
      <c r="FLI3335" s="372"/>
      <c r="FLJ3335" s="372"/>
      <c r="FLK3335" s="372"/>
      <c r="FLL3335" s="372"/>
      <c r="FLM3335" s="370"/>
      <c r="FLN3335" s="371"/>
      <c r="FLO3335" s="372"/>
      <c r="FLP3335" s="371"/>
      <c r="FLQ3335" s="473"/>
      <c r="FLR3335" s="371"/>
      <c r="FLS3335" s="372"/>
      <c r="FLT3335" s="372"/>
      <c r="FLU3335" s="372"/>
      <c r="FLV3335" s="372"/>
      <c r="FLW3335" s="370"/>
      <c r="FLX3335" s="371"/>
      <c r="FLY3335" s="372"/>
      <c r="FLZ3335" s="371"/>
      <c r="FMA3335" s="473"/>
      <c r="FMB3335" s="371"/>
      <c r="FMC3335" s="372"/>
      <c r="FMD3335" s="372"/>
      <c r="FME3335" s="372"/>
      <c r="FMF3335" s="372"/>
      <c r="FMG3335" s="370"/>
      <c r="FMH3335" s="371"/>
      <c r="FMI3335" s="372"/>
      <c r="FMJ3335" s="371"/>
      <c r="FMK3335" s="473"/>
      <c r="FML3335" s="371"/>
      <c r="FMM3335" s="372"/>
      <c r="FMN3335" s="372"/>
      <c r="FMO3335" s="372"/>
      <c r="FMP3335" s="372"/>
      <c r="FMQ3335" s="370"/>
      <c r="FMR3335" s="371"/>
      <c r="FMS3335" s="372"/>
      <c r="FMT3335" s="371"/>
      <c r="FMU3335" s="473"/>
      <c r="FMV3335" s="371"/>
      <c r="FMW3335" s="372"/>
      <c r="FMX3335" s="372"/>
      <c r="FMY3335" s="372"/>
      <c r="FMZ3335" s="372"/>
      <c r="FNA3335" s="370"/>
      <c r="FNB3335" s="371"/>
      <c r="FNC3335" s="372"/>
      <c r="FND3335" s="371"/>
      <c r="FNE3335" s="473"/>
      <c r="FNF3335" s="371"/>
      <c r="FNG3335" s="372"/>
      <c r="FNH3335" s="372"/>
      <c r="FNI3335" s="372"/>
      <c r="FNJ3335" s="372"/>
      <c r="FNK3335" s="370"/>
      <c r="FNL3335" s="371"/>
      <c r="FNM3335" s="372"/>
      <c r="FNN3335" s="371"/>
      <c r="FNO3335" s="473"/>
      <c r="FNP3335" s="371"/>
      <c r="FNQ3335" s="372"/>
      <c r="FNR3335" s="372"/>
      <c r="FNS3335" s="372"/>
      <c r="FNT3335" s="372"/>
      <c r="FNU3335" s="370"/>
      <c r="FNV3335" s="371"/>
      <c r="FNW3335" s="372"/>
      <c r="FNX3335" s="371"/>
      <c r="FNY3335" s="473"/>
      <c r="FNZ3335" s="371"/>
      <c r="FOA3335" s="372"/>
      <c r="FOB3335" s="372"/>
      <c r="FOC3335" s="372"/>
      <c r="FOD3335" s="372"/>
      <c r="FOE3335" s="370"/>
      <c r="FOF3335" s="371"/>
      <c r="FOG3335" s="372"/>
      <c r="FOH3335" s="371"/>
      <c r="FOI3335" s="473"/>
      <c r="FOJ3335" s="371"/>
      <c r="FOK3335" s="372"/>
      <c r="FOL3335" s="372"/>
      <c r="FOM3335" s="372"/>
      <c r="FON3335" s="372"/>
      <c r="FOO3335" s="370"/>
      <c r="FOP3335" s="371"/>
      <c r="FOQ3335" s="372"/>
      <c r="FOR3335" s="371"/>
      <c r="FOS3335" s="473"/>
      <c r="FOT3335" s="371"/>
      <c r="FOU3335" s="372"/>
      <c r="FOV3335" s="372"/>
      <c r="FOW3335" s="372"/>
      <c r="FOX3335" s="372"/>
      <c r="FOY3335" s="370"/>
      <c r="FOZ3335" s="371"/>
      <c r="FPA3335" s="372"/>
      <c r="FPB3335" s="371"/>
      <c r="FPC3335" s="473"/>
      <c r="FPD3335" s="371"/>
      <c r="FPE3335" s="372"/>
      <c r="FPF3335" s="372"/>
      <c r="FPG3335" s="372"/>
      <c r="FPH3335" s="372"/>
      <c r="FPI3335" s="370"/>
      <c r="FPJ3335" s="371"/>
      <c r="FPK3335" s="372"/>
      <c r="FPL3335" s="371"/>
      <c r="FPM3335" s="473"/>
      <c r="FPN3335" s="371"/>
      <c r="FPO3335" s="372"/>
      <c r="FPP3335" s="372"/>
      <c r="FPQ3335" s="372"/>
      <c r="FPR3335" s="372"/>
      <c r="FPS3335" s="370"/>
      <c r="FPT3335" s="371"/>
      <c r="FPU3335" s="372"/>
      <c r="FPV3335" s="371"/>
      <c r="FPW3335" s="473"/>
      <c r="FPX3335" s="371"/>
      <c r="FPY3335" s="372"/>
      <c r="FPZ3335" s="372"/>
      <c r="FQA3335" s="372"/>
      <c r="FQB3335" s="372"/>
      <c r="FQC3335" s="370"/>
      <c r="FQD3335" s="371"/>
      <c r="FQE3335" s="372"/>
      <c r="FQF3335" s="371"/>
      <c r="FQG3335" s="473"/>
      <c r="FQH3335" s="371"/>
      <c r="FQI3335" s="372"/>
      <c r="FQJ3335" s="372"/>
      <c r="FQK3335" s="372"/>
      <c r="FQL3335" s="372"/>
      <c r="FQM3335" s="370"/>
      <c r="FQN3335" s="371"/>
      <c r="FQO3335" s="372"/>
      <c r="FQP3335" s="371"/>
      <c r="FQQ3335" s="473"/>
      <c r="FQR3335" s="371"/>
      <c r="FQS3335" s="372"/>
      <c r="FQT3335" s="372"/>
      <c r="FQU3335" s="372"/>
      <c r="FQV3335" s="372"/>
      <c r="FQW3335" s="370"/>
      <c r="FQX3335" s="371"/>
      <c r="FQY3335" s="372"/>
      <c r="FQZ3335" s="371"/>
      <c r="FRA3335" s="473"/>
      <c r="FRB3335" s="371"/>
      <c r="FRC3335" s="372"/>
      <c r="FRD3335" s="372"/>
      <c r="FRE3335" s="372"/>
      <c r="FRF3335" s="372"/>
      <c r="FRG3335" s="370"/>
      <c r="FRH3335" s="371"/>
      <c r="FRI3335" s="372"/>
      <c r="FRJ3335" s="371"/>
      <c r="FRK3335" s="473"/>
      <c r="FRL3335" s="371"/>
      <c r="FRM3335" s="372"/>
      <c r="FRN3335" s="372"/>
      <c r="FRO3335" s="372"/>
      <c r="FRP3335" s="372"/>
      <c r="FRQ3335" s="370"/>
      <c r="FRR3335" s="371"/>
      <c r="FRS3335" s="372"/>
      <c r="FRT3335" s="371"/>
      <c r="FRU3335" s="473"/>
      <c r="FRV3335" s="371"/>
      <c r="FRW3335" s="372"/>
      <c r="FRX3335" s="372"/>
      <c r="FRY3335" s="372"/>
      <c r="FRZ3335" s="372"/>
      <c r="FSA3335" s="370"/>
      <c r="FSB3335" s="371"/>
      <c r="FSC3335" s="372"/>
      <c r="FSD3335" s="371"/>
      <c r="FSE3335" s="473"/>
      <c r="FSF3335" s="371"/>
      <c r="FSG3335" s="372"/>
      <c r="FSH3335" s="372"/>
      <c r="FSI3335" s="372"/>
      <c r="FSJ3335" s="372"/>
      <c r="FSK3335" s="370"/>
      <c r="FSL3335" s="371"/>
      <c r="FSM3335" s="372"/>
      <c r="FSN3335" s="371"/>
      <c r="FSO3335" s="473"/>
      <c r="FSP3335" s="371"/>
      <c r="FSQ3335" s="372"/>
      <c r="FSR3335" s="372"/>
      <c r="FSS3335" s="372"/>
      <c r="FST3335" s="372"/>
      <c r="FSU3335" s="370"/>
      <c r="FSV3335" s="371"/>
      <c r="FSW3335" s="372"/>
      <c r="FSX3335" s="371"/>
      <c r="FSY3335" s="473"/>
      <c r="FSZ3335" s="371"/>
      <c r="FTA3335" s="372"/>
      <c r="FTB3335" s="372"/>
      <c r="FTC3335" s="372"/>
      <c r="FTD3335" s="372"/>
      <c r="FTE3335" s="370"/>
      <c r="FTF3335" s="371"/>
      <c r="FTG3335" s="372"/>
      <c r="FTH3335" s="371"/>
      <c r="FTI3335" s="473"/>
      <c r="FTJ3335" s="371"/>
      <c r="FTK3335" s="372"/>
      <c r="FTL3335" s="372"/>
      <c r="FTM3335" s="372"/>
      <c r="FTN3335" s="372"/>
      <c r="FTO3335" s="370"/>
      <c r="FTP3335" s="371"/>
      <c r="FTQ3335" s="372"/>
      <c r="FTR3335" s="371"/>
      <c r="FTS3335" s="473"/>
      <c r="FTT3335" s="371"/>
      <c r="FTU3335" s="372"/>
      <c r="FTV3335" s="372"/>
      <c r="FTW3335" s="372"/>
      <c r="FTX3335" s="372"/>
      <c r="FTY3335" s="370"/>
      <c r="FTZ3335" s="371"/>
      <c r="FUA3335" s="372"/>
      <c r="FUB3335" s="371"/>
      <c r="FUC3335" s="473"/>
      <c r="FUD3335" s="371"/>
      <c r="FUE3335" s="372"/>
      <c r="FUF3335" s="372"/>
      <c r="FUG3335" s="372"/>
      <c r="FUH3335" s="372"/>
      <c r="FUI3335" s="370"/>
      <c r="FUJ3335" s="371"/>
      <c r="FUK3335" s="372"/>
      <c r="FUL3335" s="371"/>
      <c r="FUM3335" s="473"/>
      <c r="FUN3335" s="371"/>
      <c r="FUO3335" s="372"/>
      <c r="FUP3335" s="372"/>
      <c r="FUQ3335" s="372"/>
      <c r="FUR3335" s="372"/>
      <c r="FUS3335" s="370"/>
      <c r="FUT3335" s="371"/>
      <c r="FUU3335" s="372"/>
      <c r="FUV3335" s="371"/>
      <c r="FUW3335" s="473"/>
      <c r="FUX3335" s="371"/>
      <c r="FUY3335" s="372"/>
      <c r="FUZ3335" s="372"/>
      <c r="FVA3335" s="372"/>
      <c r="FVB3335" s="372"/>
      <c r="FVC3335" s="370"/>
      <c r="FVD3335" s="371"/>
      <c r="FVE3335" s="372"/>
      <c r="FVF3335" s="371"/>
      <c r="FVG3335" s="473"/>
      <c r="FVH3335" s="371"/>
      <c r="FVI3335" s="372"/>
      <c r="FVJ3335" s="372"/>
      <c r="FVK3335" s="372"/>
      <c r="FVL3335" s="372"/>
      <c r="FVM3335" s="370"/>
      <c r="FVN3335" s="371"/>
      <c r="FVO3335" s="372"/>
      <c r="FVP3335" s="371"/>
      <c r="FVQ3335" s="473"/>
      <c r="FVR3335" s="371"/>
      <c r="FVS3335" s="372"/>
      <c r="FVT3335" s="372"/>
      <c r="FVU3335" s="372"/>
      <c r="FVV3335" s="372"/>
      <c r="FVW3335" s="370"/>
      <c r="FVX3335" s="371"/>
      <c r="FVY3335" s="372"/>
      <c r="FVZ3335" s="371"/>
      <c r="FWA3335" s="473"/>
      <c r="FWB3335" s="371"/>
      <c r="FWC3335" s="372"/>
      <c r="FWD3335" s="372"/>
      <c r="FWE3335" s="372"/>
      <c r="FWF3335" s="372"/>
      <c r="FWG3335" s="370"/>
      <c r="FWH3335" s="371"/>
      <c r="FWI3335" s="372"/>
      <c r="FWJ3335" s="371"/>
      <c r="FWK3335" s="473"/>
      <c r="FWL3335" s="371"/>
      <c r="FWM3335" s="372"/>
      <c r="FWN3335" s="372"/>
      <c r="FWO3335" s="372"/>
      <c r="FWP3335" s="372"/>
      <c r="FWQ3335" s="370"/>
      <c r="FWR3335" s="371"/>
      <c r="FWS3335" s="372"/>
      <c r="FWT3335" s="371"/>
      <c r="FWU3335" s="473"/>
      <c r="FWV3335" s="371"/>
      <c r="FWW3335" s="372"/>
      <c r="FWX3335" s="372"/>
      <c r="FWY3335" s="372"/>
      <c r="FWZ3335" s="372"/>
      <c r="FXA3335" s="370"/>
      <c r="FXB3335" s="371"/>
      <c r="FXC3335" s="372"/>
      <c r="FXD3335" s="371"/>
      <c r="FXE3335" s="473"/>
      <c r="FXF3335" s="371"/>
      <c r="FXG3335" s="372"/>
      <c r="FXH3335" s="372"/>
      <c r="FXI3335" s="372"/>
      <c r="FXJ3335" s="372"/>
      <c r="FXK3335" s="370"/>
      <c r="FXL3335" s="371"/>
      <c r="FXM3335" s="372"/>
      <c r="FXN3335" s="371"/>
      <c r="FXO3335" s="473"/>
      <c r="FXP3335" s="371"/>
      <c r="FXQ3335" s="372"/>
      <c r="FXR3335" s="372"/>
      <c r="FXS3335" s="372"/>
      <c r="FXT3335" s="372"/>
      <c r="FXU3335" s="370"/>
      <c r="FXV3335" s="371"/>
      <c r="FXW3335" s="372"/>
      <c r="FXX3335" s="371"/>
      <c r="FXY3335" s="473"/>
      <c r="FXZ3335" s="371"/>
      <c r="FYA3335" s="372"/>
      <c r="FYB3335" s="372"/>
      <c r="FYC3335" s="372"/>
      <c r="FYD3335" s="372"/>
      <c r="FYE3335" s="370"/>
      <c r="FYF3335" s="371"/>
      <c r="FYG3335" s="372"/>
      <c r="FYH3335" s="371"/>
      <c r="FYI3335" s="473"/>
      <c r="FYJ3335" s="371"/>
      <c r="FYK3335" s="372"/>
      <c r="FYL3335" s="372"/>
      <c r="FYM3335" s="372"/>
      <c r="FYN3335" s="372"/>
      <c r="FYO3335" s="370"/>
      <c r="FYP3335" s="371"/>
      <c r="FYQ3335" s="372"/>
      <c r="FYR3335" s="371"/>
      <c r="FYS3335" s="473"/>
      <c r="FYT3335" s="371"/>
      <c r="FYU3335" s="372"/>
      <c r="FYV3335" s="372"/>
      <c r="FYW3335" s="372"/>
      <c r="FYX3335" s="372"/>
      <c r="FYY3335" s="370"/>
      <c r="FYZ3335" s="371"/>
      <c r="FZA3335" s="372"/>
      <c r="FZB3335" s="371"/>
      <c r="FZC3335" s="473"/>
      <c r="FZD3335" s="371"/>
      <c r="FZE3335" s="372"/>
      <c r="FZF3335" s="372"/>
      <c r="FZG3335" s="372"/>
      <c r="FZH3335" s="372"/>
      <c r="FZI3335" s="370"/>
      <c r="FZJ3335" s="371"/>
      <c r="FZK3335" s="372"/>
      <c r="FZL3335" s="371"/>
      <c r="FZM3335" s="473"/>
      <c r="FZN3335" s="371"/>
      <c r="FZO3335" s="372"/>
      <c r="FZP3335" s="372"/>
      <c r="FZQ3335" s="372"/>
      <c r="FZR3335" s="372"/>
      <c r="FZS3335" s="370"/>
      <c r="FZT3335" s="371"/>
      <c r="FZU3335" s="372"/>
      <c r="FZV3335" s="371"/>
      <c r="FZW3335" s="473"/>
      <c r="FZX3335" s="371"/>
      <c r="FZY3335" s="372"/>
      <c r="FZZ3335" s="372"/>
      <c r="GAA3335" s="372"/>
      <c r="GAB3335" s="372"/>
      <c r="GAC3335" s="370"/>
      <c r="GAD3335" s="371"/>
      <c r="GAE3335" s="372"/>
      <c r="GAF3335" s="371"/>
      <c r="GAG3335" s="473"/>
      <c r="GAH3335" s="371"/>
      <c r="GAI3335" s="372"/>
      <c r="GAJ3335" s="372"/>
      <c r="GAK3335" s="372"/>
      <c r="GAL3335" s="372"/>
      <c r="GAM3335" s="370"/>
      <c r="GAN3335" s="371"/>
      <c r="GAO3335" s="372"/>
      <c r="GAP3335" s="371"/>
      <c r="GAQ3335" s="473"/>
      <c r="GAR3335" s="371"/>
      <c r="GAS3335" s="372"/>
      <c r="GAT3335" s="372"/>
      <c r="GAU3335" s="372"/>
      <c r="GAV3335" s="372"/>
      <c r="GAW3335" s="370"/>
      <c r="GAX3335" s="371"/>
      <c r="GAY3335" s="372"/>
      <c r="GAZ3335" s="371"/>
      <c r="GBA3335" s="473"/>
      <c r="GBB3335" s="371"/>
      <c r="GBC3335" s="372"/>
      <c r="GBD3335" s="372"/>
      <c r="GBE3335" s="372"/>
      <c r="GBF3335" s="372"/>
      <c r="GBG3335" s="370"/>
      <c r="GBH3335" s="371"/>
      <c r="GBI3335" s="372"/>
      <c r="GBJ3335" s="371"/>
      <c r="GBK3335" s="473"/>
      <c r="GBL3335" s="371"/>
      <c r="GBM3335" s="372"/>
      <c r="GBN3335" s="372"/>
      <c r="GBO3335" s="372"/>
      <c r="GBP3335" s="372"/>
      <c r="GBQ3335" s="370"/>
      <c r="GBR3335" s="371"/>
      <c r="GBS3335" s="372"/>
      <c r="GBT3335" s="371"/>
      <c r="GBU3335" s="473"/>
      <c r="GBV3335" s="371"/>
      <c r="GBW3335" s="372"/>
      <c r="GBX3335" s="372"/>
      <c r="GBY3335" s="372"/>
      <c r="GBZ3335" s="372"/>
      <c r="GCA3335" s="370"/>
      <c r="GCB3335" s="371"/>
      <c r="GCC3335" s="372"/>
      <c r="GCD3335" s="371"/>
      <c r="GCE3335" s="473"/>
      <c r="GCF3335" s="371"/>
      <c r="GCG3335" s="372"/>
      <c r="GCH3335" s="372"/>
      <c r="GCI3335" s="372"/>
      <c r="GCJ3335" s="372"/>
      <c r="GCK3335" s="370"/>
      <c r="GCL3335" s="371"/>
      <c r="GCM3335" s="372"/>
      <c r="GCN3335" s="371"/>
      <c r="GCO3335" s="473"/>
      <c r="GCP3335" s="371"/>
      <c r="GCQ3335" s="372"/>
      <c r="GCR3335" s="372"/>
      <c r="GCS3335" s="372"/>
      <c r="GCT3335" s="372"/>
      <c r="GCU3335" s="370"/>
      <c r="GCV3335" s="371"/>
      <c r="GCW3335" s="372"/>
      <c r="GCX3335" s="371"/>
      <c r="GCY3335" s="473"/>
      <c r="GCZ3335" s="371"/>
      <c r="GDA3335" s="372"/>
      <c r="GDB3335" s="372"/>
      <c r="GDC3335" s="372"/>
      <c r="GDD3335" s="372"/>
      <c r="GDE3335" s="370"/>
      <c r="GDF3335" s="371"/>
      <c r="GDG3335" s="372"/>
      <c r="GDH3335" s="371"/>
      <c r="GDI3335" s="473"/>
      <c r="GDJ3335" s="371"/>
      <c r="GDK3335" s="372"/>
      <c r="GDL3335" s="372"/>
      <c r="GDM3335" s="372"/>
      <c r="GDN3335" s="372"/>
      <c r="GDO3335" s="370"/>
      <c r="GDP3335" s="371"/>
      <c r="GDQ3335" s="372"/>
      <c r="GDR3335" s="371"/>
      <c r="GDS3335" s="473"/>
      <c r="GDT3335" s="371"/>
      <c r="GDU3335" s="372"/>
      <c r="GDV3335" s="372"/>
      <c r="GDW3335" s="372"/>
      <c r="GDX3335" s="372"/>
      <c r="GDY3335" s="370"/>
      <c r="GDZ3335" s="371"/>
      <c r="GEA3335" s="372"/>
      <c r="GEB3335" s="371"/>
      <c r="GEC3335" s="473"/>
      <c r="GED3335" s="371"/>
      <c r="GEE3335" s="372"/>
      <c r="GEF3335" s="372"/>
      <c r="GEG3335" s="372"/>
      <c r="GEH3335" s="372"/>
      <c r="GEI3335" s="370"/>
      <c r="GEJ3335" s="371"/>
      <c r="GEK3335" s="372"/>
      <c r="GEL3335" s="371"/>
      <c r="GEM3335" s="473"/>
      <c r="GEN3335" s="371"/>
      <c r="GEO3335" s="372"/>
      <c r="GEP3335" s="372"/>
      <c r="GEQ3335" s="372"/>
      <c r="GER3335" s="372"/>
      <c r="GES3335" s="370"/>
      <c r="GET3335" s="371"/>
      <c r="GEU3335" s="372"/>
      <c r="GEV3335" s="371"/>
      <c r="GEW3335" s="473"/>
      <c r="GEX3335" s="371"/>
      <c r="GEY3335" s="372"/>
      <c r="GEZ3335" s="372"/>
      <c r="GFA3335" s="372"/>
      <c r="GFB3335" s="372"/>
      <c r="GFC3335" s="370"/>
      <c r="GFD3335" s="371"/>
      <c r="GFE3335" s="372"/>
      <c r="GFF3335" s="371"/>
      <c r="GFG3335" s="473"/>
      <c r="GFH3335" s="371"/>
      <c r="GFI3335" s="372"/>
      <c r="GFJ3335" s="372"/>
      <c r="GFK3335" s="372"/>
      <c r="GFL3335" s="372"/>
      <c r="GFM3335" s="370"/>
      <c r="GFN3335" s="371"/>
      <c r="GFO3335" s="372"/>
      <c r="GFP3335" s="371"/>
      <c r="GFQ3335" s="473"/>
      <c r="GFR3335" s="371"/>
      <c r="GFS3335" s="372"/>
      <c r="GFT3335" s="372"/>
      <c r="GFU3335" s="372"/>
      <c r="GFV3335" s="372"/>
      <c r="GFW3335" s="370"/>
      <c r="GFX3335" s="371"/>
      <c r="GFY3335" s="372"/>
      <c r="GFZ3335" s="371"/>
      <c r="GGA3335" s="473"/>
      <c r="GGB3335" s="371"/>
      <c r="GGC3335" s="372"/>
      <c r="GGD3335" s="372"/>
      <c r="GGE3335" s="372"/>
      <c r="GGF3335" s="372"/>
      <c r="GGG3335" s="370"/>
      <c r="GGH3335" s="371"/>
      <c r="GGI3335" s="372"/>
      <c r="GGJ3335" s="371"/>
      <c r="GGK3335" s="473"/>
      <c r="GGL3335" s="371"/>
      <c r="GGM3335" s="372"/>
      <c r="GGN3335" s="372"/>
      <c r="GGO3335" s="372"/>
      <c r="GGP3335" s="372"/>
      <c r="GGQ3335" s="370"/>
      <c r="GGR3335" s="371"/>
      <c r="GGS3335" s="372"/>
      <c r="GGT3335" s="371"/>
      <c r="GGU3335" s="473"/>
      <c r="GGV3335" s="371"/>
      <c r="GGW3335" s="372"/>
      <c r="GGX3335" s="372"/>
      <c r="GGY3335" s="372"/>
      <c r="GGZ3335" s="372"/>
      <c r="GHA3335" s="370"/>
      <c r="GHB3335" s="371"/>
      <c r="GHC3335" s="372"/>
      <c r="GHD3335" s="371"/>
      <c r="GHE3335" s="473"/>
      <c r="GHF3335" s="371"/>
      <c r="GHG3335" s="372"/>
      <c r="GHH3335" s="372"/>
      <c r="GHI3335" s="372"/>
      <c r="GHJ3335" s="372"/>
      <c r="GHK3335" s="370"/>
      <c r="GHL3335" s="371"/>
      <c r="GHM3335" s="372"/>
      <c r="GHN3335" s="371"/>
      <c r="GHO3335" s="473"/>
      <c r="GHP3335" s="371"/>
      <c r="GHQ3335" s="372"/>
      <c r="GHR3335" s="372"/>
      <c r="GHS3335" s="372"/>
      <c r="GHT3335" s="372"/>
      <c r="GHU3335" s="370"/>
      <c r="GHV3335" s="371"/>
      <c r="GHW3335" s="372"/>
      <c r="GHX3335" s="371"/>
      <c r="GHY3335" s="473"/>
      <c r="GHZ3335" s="371"/>
      <c r="GIA3335" s="372"/>
      <c r="GIB3335" s="372"/>
      <c r="GIC3335" s="372"/>
      <c r="GID3335" s="372"/>
      <c r="GIE3335" s="370"/>
      <c r="GIF3335" s="371"/>
      <c r="GIG3335" s="372"/>
      <c r="GIH3335" s="371"/>
      <c r="GII3335" s="473"/>
      <c r="GIJ3335" s="371"/>
      <c r="GIK3335" s="372"/>
      <c r="GIL3335" s="372"/>
      <c r="GIM3335" s="372"/>
      <c r="GIN3335" s="372"/>
      <c r="GIO3335" s="370"/>
      <c r="GIP3335" s="371"/>
      <c r="GIQ3335" s="372"/>
      <c r="GIR3335" s="371"/>
      <c r="GIS3335" s="473"/>
      <c r="GIT3335" s="371"/>
      <c r="GIU3335" s="372"/>
      <c r="GIV3335" s="372"/>
      <c r="GIW3335" s="372"/>
      <c r="GIX3335" s="372"/>
      <c r="GIY3335" s="370"/>
      <c r="GIZ3335" s="371"/>
      <c r="GJA3335" s="372"/>
      <c r="GJB3335" s="371"/>
      <c r="GJC3335" s="473"/>
      <c r="GJD3335" s="371"/>
      <c r="GJE3335" s="372"/>
      <c r="GJF3335" s="372"/>
      <c r="GJG3335" s="372"/>
      <c r="GJH3335" s="372"/>
      <c r="GJI3335" s="370"/>
      <c r="GJJ3335" s="371"/>
      <c r="GJK3335" s="372"/>
      <c r="GJL3335" s="371"/>
      <c r="GJM3335" s="473"/>
      <c r="GJN3335" s="371"/>
      <c r="GJO3335" s="372"/>
      <c r="GJP3335" s="372"/>
      <c r="GJQ3335" s="372"/>
      <c r="GJR3335" s="372"/>
      <c r="GJS3335" s="370"/>
      <c r="GJT3335" s="371"/>
      <c r="GJU3335" s="372"/>
      <c r="GJV3335" s="371"/>
      <c r="GJW3335" s="473"/>
      <c r="GJX3335" s="371"/>
      <c r="GJY3335" s="372"/>
      <c r="GJZ3335" s="372"/>
      <c r="GKA3335" s="372"/>
      <c r="GKB3335" s="372"/>
      <c r="GKC3335" s="370"/>
      <c r="GKD3335" s="371"/>
      <c r="GKE3335" s="372"/>
      <c r="GKF3335" s="371"/>
      <c r="GKG3335" s="473"/>
      <c r="GKH3335" s="371"/>
      <c r="GKI3335" s="372"/>
      <c r="GKJ3335" s="372"/>
      <c r="GKK3335" s="372"/>
      <c r="GKL3335" s="372"/>
      <c r="GKM3335" s="370"/>
      <c r="GKN3335" s="371"/>
      <c r="GKO3335" s="372"/>
      <c r="GKP3335" s="371"/>
      <c r="GKQ3335" s="473"/>
      <c r="GKR3335" s="371"/>
      <c r="GKS3335" s="372"/>
      <c r="GKT3335" s="372"/>
      <c r="GKU3335" s="372"/>
      <c r="GKV3335" s="372"/>
      <c r="GKW3335" s="370"/>
      <c r="GKX3335" s="371"/>
      <c r="GKY3335" s="372"/>
      <c r="GKZ3335" s="371"/>
      <c r="GLA3335" s="473"/>
      <c r="GLB3335" s="371"/>
      <c r="GLC3335" s="372"/>
      <c r="GLD3335" s="372"/>
      <c r="GLE3335" s="372"/>
      <c r="GLF3335" s="372"/>
      <c r="GLG3335" s="370"/>
      <c r="GLH3335" s="371"/>
      <c r="GLI3335" s="372"/>
      <c r="GLJ3335" s="371"/>
      <c r="GLK3335" s="473"/>
      <c r="GLL3335" s="371"/>
      <c r="GLM3335" s="372"/>
      <c r="GLN3335" s="372"/>
      <c r="GLO3335" s="372"/>
      <c r="GLP3335" s="372"/>
      <c r="GLQ3335" s="370"/>
      <c r="GLR3335" s="371"/>
      <c r="GLS3335" s="372"/>
      <c r="GLT3335" s="371"/>
      <c r="GLU3335" s="473"/>
      <c r="GLV3335" s="371"/>
      <c r="GLW3335" s="372"/>
      <c r="GLX3335" s="372"/>
      <c r="GLY3335" s="372"/>
      <c r="GLZ3335" s="372"/>
      <c r="GMA3335" s="370"/>
      <c r="GMB3335" s="371"/>
      <c r="GMC3335" s="372"/>
      <c r="GMD3335" s="371"/>
      <c r="GME3335" s="473"/>
      <c r="GMF3335" s="371"/>
      <c r="GMG3335" s="372"/>
      <c r="GMH3335" s="372"/>
      <c r="GMI3335" s="372"/>
      <c r="GMJ3335" s="372"/>
      <c r="GMK3335" s="370"/>
      <c r="GML3335" s="371"/>
      <c r="GMM3335" s="372"/>
      <c r="GMN3335" s="371"/>
      <c r="GMO3335" s="473"/>
      <c r="GMP3335" s="371"/>
      <c r="GMQ3335" s="372"/>
      <c r="GMR3335" s="372"/>
      <c r="GMS3335" s="372"/>
      <c r="GMT3335" s="372"/>
      <c r="GMU3335" s="370"/>
      <c r="GMV3335" s="371"/>
      <c r="GMW3335" s="372"/>
      <c r="GMX3335" s="371"/>
      <c r="GMY3335" s="473"/>
      <c r="GMZ3335" s="371"/>
      <c r="GNA3335" s="372"/>
      <c r="GNB3335" s="372"/>
      <c r="GNC3335" s="372"/>
      <c r="GND3335" s="372"/>
      <c r="GNE3335" s="370"/>
      <c r="GNF3335" s="371"/>
      <c r="GNG3335" s="372"/>
      <c r="GNH3335" s="371"/>
      <c r="GNI3335" s="473"/>
      <c r="GNJ3335" s="371"/>
      <c r="GNK3335" s="372"/>
      <c r="GNL3335" s="372"/>
      <c r="GNM3335" s="372"/>
      <c r="GNN3335" s="372"/>
      <c r="GNO3335" s="370"/>
      <c r="GNP3335" s="371"/>
      <c r="GNQ3335" s="372"/>
      <c r="GNR3335" s="371"/>
      <c r="GNS3335" s="473"/>
      <c r="GNT3335" s="371"/>
      <c r="GNU3335" s="372"/>
      <c r="GNV3335" s="372"/>
      <c r="GNW3335" s="372"/>
      <c r="GNX3335" s="372"/>
      <c r="GNY3335" s="370"/>
      <c r="GNZ3335" s="371"/>
      <c r="GOA3335" s="372"/>
      <c r="GOB3335" s="371"/>
      <c r="GOC3335" s="473"/>
      <c r="GOD3335" s="371"/>
      <c r="GOE3335" s="372"/>
      <c r="GOF3335" s="372"/>
      <c r="GOG3335" s="372"/>
      <c r="GOH3335" s="372"/>
      <c r="GOI3335" s="370"/>
      <c r="GOJ3335" s="371"/>
      <c r="GOK3335" s="372"/>
      <c r="GOL3335" s="371"/>
      <c r="GOM3335" s="473"/>
      <c r="GON3335" s="371"/>
      <c r="GOO3335" s="372"/>
      <c r="GOP3335" s="372"/>
      <c r="GOQ3335" s="372"/>
      <c r="GOR3335" s="372"/>
      <c r="GOS3335" s="370"/>
      <c r="GOT3335" s="371"/>
      <c r="GOU3335" s="372"/>
      <c r="GOV3335" s="371"/>
      <c r="GOW3335" s="473"/>
      <c r="GOX3335" s="371"/>
      <c r="GOY3335" s="372"/>
      <c r="GOZ3335" s="372"/>
      <c r="GPA3335" s="372"/>
      <c r="GPB3335" s="372"/>
      <c r="GPC3335" s="370"/>
      <c r="GPD3335" s="371"/>
      <c r="GPE3335" s="372"/>
      <c r="GPF3335" s="371"/>
      <c r="GPG3335" s="473"/>
      <c r="GPH3335" s="371"/>
      <c r="GPI3335" s="372"/>
      <c r="GPJ3335" s="372"/>
      <c r="GPK3335" s="372"/>
      <c r="GPL3335" s="372"/>
      <c r="GPM3335" s="370"/>
      <c r="GPN3335" s="371"/>
      <c r="GPO3335" s="372"/>
      <c r="GPP3335" s="371"/>
      <c r="GPQ3335" s="473"/>
      <c r="GPR3335" s="371"/>
      <c r="GPS3335" s="372"/>
      <c r="GPT3335" s="372"/>
      <c r="GPU3335" s="372"/>
      <c r="GPV3335" s="372"/>
      <c r="GPW3335" s="370"/>
      <c r="GPX3335" s="371"/>
      <c r="GPY3335" s="372"/>
      <c r="GPZ3335" s="371"/>
      <c r="GQA3335" s="473"/>
      <c r="GQB3335" s="371"/>
      <c r="GQC3335" s="372"/>
      <c r="GQD3335" s="372"/>
      <c r="GQE3335" s="372"/>
      <c r="GQF3335" s="372"/>
      <c r="GQG3335" s="370"/>
      <c r="GQH3335" s="371"/>
      <c r="GQI3335" s="372"/>
      <c r="GQJ3335" s="371"/>
      <c r="GQK3335" s="473"/>
      <c r="GQL3335" s="371"/>
      <c r="GQM3335" s="372"/>
      <c r="GQN3335" s="372"/>
      <c r="GQO3335" s="372"/>
      <c r="GQP3335" s="372"/>
      <c r="GQQ3335" s="370"/>
      <c r="GQR3335" s="371"/>
      <c r="GQS3335" s="372"/>
      <c r="GQT3335" s="371"/>
      <c r="GQU3335" s="473"/>
      <c r="GQV3335" s="371"/>
      <c r="GQW3335" s="372"/>
      <c r="GQX3335" s="372"/>
      <c r="GQY3335" s="372"/>
      <c r="GQZ3335" s="372"/>
      <c r="GRA3335" s="370"/>
      <c r="GRB3335" s="371"/>
      <c r="GRC3335" s="372"/>
      <c r="GRD3335" s="371"/>
      <c r="GRE3335" s="473"/>
      <c r="GRF3335" s="371"/>
      <c r="GRG3335" s="372"/>
      <c r="GRH3335" s="372"/>
      <c r="GRI3335" s="372"/>
      <c r="GRJ3335" s="372"/>
      <c r="GRK3335" s="370"/>
      <c r="GRL3335" s="371"/>
      <c r="GRM3335" s="372"/>
      <c r="GRN3335" s="371"/>
      <c r="GRO3335" s="473"/>
      <c r="GRP3335" s="371"/>
      <c r="GRQ3335" s="372"/>
      <c r="GRR3335" s="372"/>
      <c r="GRS3335" s="372"/>
      <c r="GRT3335" s="372"/>
      <c r="GRU3335" s="370"/>
      <c r="GRV3335" s="371"/>
      <c r="GRW3335" s="372"/>
      <c r="GRX3335" s="371"/>
      <c r="GRY3335" s="473"/>
      <c r="GRZ3335" s="371"/>
      <c r="GSA3335" s="372"/>
      <c r="GSB3335" s="372"/>
      <c r="GSC3335" s="372"/>
      <c r="GSD3335" s="372"/>
      <c r="GSE3335" s="370"/>
      <c r="GSF3335" s="371"/>
      <c r="GSG3335" s="372"/>
      <c r="GSH3335" s="371"/>
      <c r="GSI3335" s="473"/>
      <c r="GSJ3335" s="371"/>
      <c r="GSK3335" s="372"/>
      <c r="GSL3335" s="372"/>
      <c r="GSM3335" s="372"/>
      <c r="GSN3335" s="372"/>
      <c r="GSO3335" s="370"/>
      <c r="GSP3335" s="371"/>
      <c r="GSQ3335" s="372"/>
      <c r="GSR3335" s="371"/>
      <c r="GSS3335" s="473"/>
      <c r="GST3335" s="371"/>
      <c r="GSU3335" s="372"/>
      <c r="GSV3335" s="372"/>
      <c r="GSW3335" s="372"/>
      <c r="GSX3335" s="372"/>
      <c r="GSY3335" s="370"/>
      <c r="GSZ3335" s="371"/>
      <c r="GTA3335" s="372"/>
      <c r="GTB3335" s="371"/>
      <c r="GTC3335" s="473"/>
      <c r="GTD3335" s="371"/>
      <c r="GTE3335" s="372"/>
      <c r="GTF3335" s="372"/>
      <c r="GTG3335" s="372"/>
      <c r="GTH3335" s="372"/>
      <c r="GTI3335" s="370"/>
      <c r="GTJ3335" s="371"/>
      <c r="GTK3335" s="372"/>
      <c r="GTL3335" s="371"/>
      <c r="GTM3335" s="473"/>
      <c r="GTN3335" s="371"/>
      <c r="GTO3335" s="372"/>
      <c r="GTP3335" s="372"/>
      <c r="GTQ3335" s="372"/>
      <c r="GTR3335" s="372"/>
      <c r="GTS3335" s="370"/>
      <c r="GTT3335" s="371"/>
      <c r="GTU3335" s="372"/>
      <c r="GTV3335" s="371"/>
      <c r="GTW3335" s="473"/>
      <c r="GTX3335" s="371"/>
      <c r="GTY3335" s="372"/>
      <c r="GTZ3335" s="372"/>
      <c r="GUA3335" s="372"/>
      <c r="GUB3335" s="372"/>
      <c r="GUC3335" s="370"/>
      <c r="GUD3335" s="371"/>
      <c r="GUE3335" s="372"/>
      <c r="GUF3335" s="371"/>
      <c r="GUG3335" s="473"/>
      <c r="GUH3335" s="371"/>
      <c r="GUI3335" s="372"/>
      <c r="GUJ3335" s="372"/>
      <c r="GUK3335" s="372"/>
      <c r="GUL3335" s="372"/>
      <c r="GUM3335" s="370"/>
      <c r="GUN3335" s="371"/>
      <c r="GUO3335" s="372"/>
      <c r="GUP3335" s="371"/>
      <c r="GUQ3335" s="473"/>
      <c r="GUR3335" s="371"/>
      <c r="GUS3335" s="372"/>
      <c r="GUT3335" s="372"/>
      <c r="GUU3335" s="372"/>
      <c r="GUV3335" s="372"/>
      <c r="GUW3335" s="370"/>
      <c r="GUX3335" s="371"/>
      <c r="GUY3335" s="372"/>
      <c r="GUZ3335" s="371"/>
      <c r="GVA3335" s="473"/>
      <c r="GVB3335" s="371"/>
      <c r="GVC3335" s="372"/>
      <c r="GVD3335" s="372"/>
      <c r="GVE3335" s="372"/>
      <c r="GVF3335" s="372"/>
      <c r="GVG3335" s="370"/>
      <c r="GVH3335" s="371"/>
      <c r="GVI3335" s="372"/>
      <c r="GVJ3335" s="371"/>
      <c r="GVK3335" s="473"/>
      <c r="GVL3335" s="371"/>
      <c r="GVM3335" s="372"/>
      <c r="GVN3335" s="372"/>
      <c r="GVO3335" s="372"/>
      <c r="GVP3335" s="372"/>
      <c r="GVQ3335" s="370"/>
      <c r="GVR3335" s="371"/>
      <c r="GVS3335" s="372"/>
      <c r="GVT3335" s="371"/>
      <c r="GVU3335" s="473"/>
      <c r="GVV3335" s="371"/>
      <c r="GVW3335" s="372"/>
      <c r="GVX3335" s="372"/>
      <c r="GVY3335" s="372"/>
      <c r="GVZ3335" s="372"/>
      <c r="GWA3335" s="370"/>
      <c r="GWB3335" s="371"/>
      <c r="GWC3335" s="372"/>
      <c r="GWD3335" s="371"/>
      <c r="GWE3335" s="473"/>
      <c r="GWF3335" s="371"/>
      <c r="GWG3335" s="372"/>
      <c r="GWH3335" s="372"/>
      <c r="GWI3335" s="372"/>
      <c r="GWJ3335" s="372"/>
      <c r="GWK3335" s="370"/>
      <c r="GWL3335" s="371"/>
      <c r="GWM3335" s="372"/>
      <c r="GWN3335" s="371"/>
      <c r="GWO3335" s="473"/>
      <c r="GWP3335" s="371"/>
      <c r="GWQ3335" s="372"/>
      <c r="GWR3335" s="372"/>
      <c r="GWS3335" s="372"/>
      <c r="GWT3335" s="372"/>
      <c r="GWU3335" s="370"/>
      <c r="GWV3335" s="371"/>
      <c r="GWW3335" s="372"/>
      <c r="GWX3335" s="371"/>
      <c r="GWY3335" s="473"/>
      <c r="GWZ3335" s="371"/>
      <c r="GXA3335" s="372"/>
      <c r="GXB3335" s="372"/>
      <c r="GXC3335" s="372"/>
      <c r="GXD3335" s="372"/>
      <c r="GXE3335" s="370"/>
      <c r="GXF3335" s="371"/>
      <c r="GXG3335" s="372"/>
      <c r="GXH3335" s="371"/>
      <c r="GXI3335" s="473"/>
      <c r="GXJ3335" s="371"/>
      <c r="GXK3335" s="372"/>
      <c r="GXL3335" s="372"/>
      <c r="GXM3335" s="372"/>
      <c r="GXN3335" s="372"/>
      <c r="GXO3335" s="370"/>
      <c r="GXP3335" s="371"/>
      <c r="GXQ3335" s="372"/>
      <c r="GXR3335" s="371"/>
      <c r="GXS3335" s="473"/>
      <c r="GXT3335" s="371"/>
      <c r="GXU3335" s="372"/>
      <c r="GXV3335" s="372"/>
      <c r="GXW3335" s="372"/>
      <c r="GXX3335" s="372"/>
      <c r="GXY3335" s="370"/>
      <c r="GXZ3335" s="371"/>
      <c r="GYA3335" s="372"/>
      <c r="GYB3335" s="371"/>
      <c r="GYC3335" s="473"/>
      <c r="GYD3335" s="371"/>
      <c r="GYE3335" s="372"/>
      <c r="GYF3335" s="372"/>
      <c r="GYG3335" s="372"/>
      <c r="GYH3335" s="372"/>
      <c r="GYI3335" s="370"/>
      <c r="GYJ3335" s="371"/>
      <c r="GYK3335" s="372"/>
      <c r="GYL3335" s="371"/>
      <c r="GYM3335" s="473"/>
      <c r="GYN3335" s="371"/>
      <c r="GYO3335" s="372"/>
      <c r="GYP3335" s="372"/>
      <c r="GYQ3335" s="372"/>
      <c r="GYR3335" s="372"/>
      <c r="GYS3335" s="370"/>
      <c r="GYT3335" s="371"/>
      <c r="GYU3335" s="372"/>
      <c r="GYV3335" s="371"/>
      <c r="GYW3335" s="473"/>
      <c r="GYX3335" s="371"/>
      <c r="GYY3335" s="372"/>
      <c r="GYZ3335" s="372"/>
      <c r="GZA3335" s="372"/>
      <c r="GZB3335" s="372"/>
      <c r="GZC3335" s="370"/>
      <c r="GZD3335" s="371"/>
      <c r="GZE3335" s="372"/>
      <c r="GZF3335" s="371"/>
      <c r="GZG3335" s="473"/>
      <c r="GZH3335" s="371"/>
      <c r="GZI3335" s="372"/>
      <c r="GZJ3335" s="372"/>
      <c r="GZK3335" s="372"/>
      <c r="GZL3335" s="372"/>
      <c r="GZM3335" s="370"/>
      <c r="GZN3335" s="371"/>
      <c r="GZO3335" s="372"/>
      <c r="GZP3335" s="371"/>
      <c r="GZQ3335" s="473"/>
      <c r="GZR3335" s="371"/>
      <c r="GZS3335" s="372"/>
      <c r="GZT3335" s="372"/>
      <c r="GZU3335" s="372"/>
      <c r="GZV3335" s="372"/>
      <c r="GZW3335" s="370"/>
      <c r="GZX3335" s="371"/>
      <c r="GZY3335" s="372"/>
      <c r="GZZ3335" s="371"/>
      <c r="HAA3335" s="473"/>
      <c r="HAB3335" s="371"/>
      <c r="HAC3335" s="372"/>
      <c r="HAD3335" s="372"/>
      <c r="HAE3335" s="372"/>
      <c r="HAF3335" s="372"/>
      <c r="HAG3335" s="370"/>
      <c r="HAH3335" s="371"/>
      <c r="HAI3335" s="372"/>
      <c r="HAJ3335" s="371"/>
      <c r="HAK3335" s="473"/>
      <c r="HAL3335" s="371"/>
      <c r="HAM3335" s="372"/>
      <c r="HAN3335" s="372"/>
      <c r="HAO3335" s="372"/>
      <c r="HAP3335" s="372"/>
      <c r="HAQ3335" s="370"/>
      <c r="HAR3335" s="371"/>
      <c r="HAS3335" s="372"/>
      <c r="HAT3335" s="371"/>
      <c r="HAU3335" s="473"/>
      <c r="HAV3335" s="371"/>
      <c r="HAW3335" s="372"/>
      <c r="HAX3335" s="372"/>
      <c r="HAY3335" s="372"/>
      <c r="HAZ3335" s="372"/>
      <c r="HBA3335" s="370"/>
      <c r="HBB3335" s="371"/>
      <c r="HBC3335" s="372"/>
      <c r="HBD3335" s="371"/>
      <c r="HBE3335" s="473"/>
      <c r="HBF3335" s="371"/>
      <c r="HBG3335" s="372"/>
      <c r="HBH3335" s="372"/>
      <c r="HBI3335" s="372"/>
      <c r="HBJ3335" s="372"/>
      <c r="HBK3335" s="370"/>
      <c r="HBL3335" s="371"/>
      <c r="HBM3335" s="372"/>
      <c r="HBN3335" s="371"/>
      <c r="HBO3335" s="473"/>
      <c r="HBP3335" s="371"/>
      <c r="HBQ3335" s="372"/>
      <c r="HBR3335" s="372"/>
      <c r="HBS3335" s="372"/>
      <c r="HBT3335" s="372"/>
      <c r="HBU3335" s="370"/>
      <c r="HBV3335" s="371"/>
      <c r="HBW3335" s="372"/>
      <c r="HBX3335" s="371"/>
      <c r="HBY3335" s="473"/>
      <c r="HBZ3335" s="371"/>
      <c r="HCA3335" s="372"/>
      <c r="HCB3335" s="372"/>
      <c r="HCC3335" s="372"/>
      <c r="HCD3335" s="372"/>
      <c r="HCE3335" s="370"/>
      <c r="HCF3335" s="371"/>
      <c r="HCG3335" s="372"/>
      <c r="HCH3335" s="371"/>
      <c r="HCI3335" s="473"/>
      <c r="HCJ3335" s="371"/>
      <c r="HCK3335" s="372"/>
      <c r="HCL3335" s="372"/>
      <c r="HCM3335" s="372"/>
      <c r="HCN3335" s="372"/>
      <c r="HCO3335" s="370"/>
      <c r="HCP3335" s="371"/>
      <c r="HCQ3335" s="372"/>
      <c r="HCR3335" s="371"/>
      <c r="HCS3335" s="473"/>
      <c r="HCT3335" s="371"/>
      <c r="HCU3335" s="372"/>
      <c r="HCV3335" s="372"/>
      <c r="HCW3335" s="372"/>
      <c r="HCX3335" s="372"/>
      <c r="HCY3335" s="370"/>
      <c r="HCZ3335" s="371"/>
      <c r="HDA3335" s="372"/>
      <c r="HDB3335" s="371"/>
      <c r="HDC3335" s="473"/>
      <c r="HDD3335" s="371"/>
      <c r="HDE3335" s="372"/>
      <c r="HDF3335" s="372"/>
      <c r="HDG3335" s="372"/>
      <c r="HDH3335" s="372"/>
      <c r="HDI3335" s="370"/>
      <c r="HDJ3335" s="371"/>
      <c r="HDK3335" s="372"/>
      <c r="HDL3335" s="371"/>
      <c r="HDM3335" s="473"/>
      <c r="HDN3335" s="371"/>
      <c r="HDO3335" s="372"/>
      <c r="HDP3335" s="372"/>
      <c r="HDQ3335" s="372"/>
      <c r="HDR3335" s="372"/>
      <c r="HDS3335" s="370"/>
      <c r="HDT3335" s="371"/>
      <c r="HDU3335" s="372"/>
      <c r="HDV3335" s="371"/>
      <c r="HDW3335" s="473"/>
      <c r="HDX3335" s="371"/>
      <c r="HDY3335" s="372"/>
      <c r="HDZ3335" s="372"/>
      <c r="HEA3335" s="372"/>
      <c r="HEB3335" s="372"/>
      <c r="HEC3335" s="370"/>
      <c r="HED3335" s="371"/>
      <c r="HEE3335" s="372"/>
      <c r="HEF3335" s="371"/>
      <c r="HEG3335" s="473"/>
      <c r="HEH3335" s="371"/>
      <c r="HEI3335" s="372"/>
      <c r="HEJ3335" s="372"/>
      <c r="HEK3335" s="372"/>
      <c r="HEL3335" s="372"/>
      <c r="HEM3335" s="370"/>
      <c r="HEN3335" s="371"/>
      <c r="HEO3335" s="372"/>
      <c r="HEP3335" s="371"/>
      <c r="HEQ3335" s="473"/>
      <c r="HER3335" s="371"/>
      <c r="HES3335" s="372"/>
      <c r="HET3335" s="372"/>
      <c r="HEU3335" s="372"/>
      <c r="HEV3335" s="372"/>
      <c r="HEW3335" s="370"/>
      <c r="HEX3335" s="371"/>
      <c r="HEY3335" s="372"/>
      <c r="HEZ3335" s="371"/>
      <c r="HFA3335" s="473"/>
      <c r="HFB3335" s="371"/>
      <c r="HFC3335" s="372"/>
      <c r="HFD3335" s="372"/>
      <c r="HFE3335" s="372"/>
      <c r="HFF3335" s="372"/>
      <c r="HFG3335" s="370"/>
      <c r="HFH3335" s="371"/>
      <c r="HFI3335" s="372"/>
      <c r="HFJ3335" s="371"/>
      <c r="HFK3335" s="473"/>
      <c r="HFL3335" s="371"/>
      <c r="HFM3335" s="372"/>
      <c r="HFN3335" s="372"/>
      <c r="HFO3335" s="372"/>
      <c r="HFP3335" s="372"/>
      <c r="HFQ3335" s="370"/>
      <c r="HFR3335" s="371"/>
      <c r="HFS3335" s="372"/>
      <c r="HFT3335" s="371"/>
      <c r="HFU3335" s="473"/>
      <c r="HFV3335" s="371"/>
      <c r="HFW3335" s="372"/>
      <c r="HFX3335" s="372"/>
      <c r="HFY3335" s="372"/>
      <c r="HFZ3335" s="372"/>
      <c r="HGA3335" s="370"/>
      <c r="HGB3335" s="371"/>
      <c r="HGC3335" s="372"/>
      <c r="HGD3335" s="371"/>
      <c r="HGE3335" s="473"/>
      <c r="HGF3335" s="371"/>
      <c r="HGG3335" s="372"/>
      <c r="HGH3335" s="372"/>
      <c r="HGI3335" s="372"/>
      <c r="HGJ3335" s="372"/>
      <c r="HGK3335" s="370"/>
      <c r="HGL3335" s="371"/>
      <c r="HGM3335" s="372"/>
      <c r="HGN3335" s="371"/>
      <c r="HGO3335" s="473"/>
      <c r="HGP3335" s="371"/>
      <c r="HGQ3335" s="372"/>
      <c r="HGR3335" s="372"/>
      <c r="HGS3335" s="372"/>
      <c r="HGT3335" s="372"/>
      <c r="HGU3335" s="370"/>
      <c r="HGV3335" s="371"/>
      <c r="HGW3335" s="372"/>
      <c r="HGX3335" s="371"/>
      <c r="HGY3335" s="473"/>
      <c r="HGZ3335" s="371"/>
      <c r="HHA3335" s="372"/>
      <c r="HHB3335" s="372"/>
      <c r="HHC3335" s="372"/>
      <c r="HHD3335" s="372"/>
      <c r="HHE3335" s="370"/>
      <c r="HHF3335" s="371"/>
      <c r="HHG3335" s="372"/>
      <c r="HHH3335" s="371"/>
      <c r="HHI3335" s="473"/>
      <c r="HHJ3335" s="371"/>
      <c r="HHK3335" s="372"/>
      <c r="HHL3335" s="372"/>
      <c r="HHM3335" s="372"/>
      <c r="HHN3335" s="372"/>
      <c r="HHO3335" s="370"/>
      <c r="HHP3335" s="371"/>
      <c r="HHQ3335" s="372"/>
      <c r="HHR3335" s="371"/>
      <c r="HHS3335" s="473"/>
      <c r="HHT3335" s="371"/>
      <c r="HHU3335" s="372"/>
      <c r="HHV3335" s="372"/>
      <c r="HHW3335" s="372"/>
      <c r="HHX3335" s="372"/>
      <c r="HHY3335" s="370"/>
      <c r="HHZ3335" s="371"/>
      <c r="HIA3335" s="372"/>
      <c r="HIB3335" s="371"/>
      <c r="HIC3335" s="473"/>
      <c r="HID3335" s="371"/>
      <c r="HIE3335" s="372"/>
      <c r="HIF3335" s="372"/>
      <c r="HIG3335" s="372"/>
      <c r="HIH3335" s="372"/>
      <c r="HII3335" s="370"/>
      <c r="HIJ3335" s="371"/>
      <c r="HIK3335" s="372"/>
      <c r="HIL3335" s="371"/>
      <c r="HIM3335" s="473"/>
      <c r="HIN3335" s="371"/>
      <c r="HIO3335" s="372"/>
      <c r="HIP3335" s="372"/>
      <c r="HIQ3335" s="372"/>
      <c r="HIR3335" s="372"/>
      <c r="HIS3335" s="370"/>
      <c r="HIT3335" s="371"/>
      <c r="HIU3335" s="372"/>
      <c r="HIV3335" s="371"/>
      <c r="HIW3335" s="473"/>
      <c r="HIX3335" s="371"/>
      <c r="HIY3335" s="372"/>
      <c r="HIZ3335" s="372"/>
      <c r="HJA3335" s="372"/>
      <c r="HJB3335" s="372"/>
      <c r="HJC3335" s="370"/>
      <c r="HJD3335" s="371"/>
      <c r="HJE3335" s="372"/>
      <c r="HJF3335" s="371"/>
      <c r="HJG3335" s="473"/>
      <c r="HJH3335" s="371"/>
      <c r="HJI3335" s="372"/>
      <c r="HJJ3335" s="372"/>
      <c r="HJK3335" s="372"/>
      <c r="HJL3335" s="372"/>
      <c r="HJM3335" s="370"/>
      <c r="HJN3335" s="371"/>
      <c r="HJO3335" s="372"/>
      <c r="HJP3335" s="371"/>
      <c r="HJQ3335" s="473"/>
      <c r="HJR3335" s="371"/>
      <c r="HJS3335" s="372"/>
      <c r="HJT3335" s="372"/>
      <c r="HJU3335" s="372"/>
      <c r="HJV3335" s="372"/>
      <c r="HJW3335" s="370"/>
      <c r="HJX3335" s="371"/>
      <c r="HJY3335" s="372"/>
      <c r="HJZ3335" s="371"/>
      <c r="HKA3335" s="473"/>
      <c r="HKB3335" s="371"/>
      <c r="HKC3335" s="372"/>
      <c r="HKD3335" s="372"/>
      <c r="HKE3335" s="372"/>
      <c r="HKF3335" s="372"/>
      <c r="HKG3335" s="370"/>
      <c r="HKH3335" s="371"/>
      <c r="HKI3335" s="372"/>
      <c r="HKJ3335" s="371"/>
      <c r="HKK3335" s="473"/>
      <c r="HKL3335" s="371"/>
      <c r="HKM3335" s="372"/>
      <c r="HKN3335" s="372"/>
      <c r="HKO3335" s="372"/>
      <c r="HKP3335" s="372"/>
      <c r="HKQ3335" s="370"/>
      <c r="HKR3335" s="371"/>
      <c r="HKS3335" s="372"/>
      <c r="HKT3335" s="371"/>
      <c r="HKU3335" s="473"/>
      <c r="HKV3335" s="371"/>
      <c r="HKW3335" s="372"/>
      <c r="HKX3335" s="372"/>
      <c r="HKY3335" s="372"/>
      <c r="HKZ3335" s="372"/>
      <c r="HLA3335" s="370"/>
      <c r="HLB3335" s="371"/>
      <c r="HLC3335" s="372"/>
      <c r="HLD3335" s="371"/>
      <c r="HLE3335" s="473"/>
      <c r="HLF3335" s="371"/>
      <c r="HLG3335" s="372"/>
      <c r="HLH3335" s="372"/>
      <c r="HLI3335" s="372"/>
      <c r="HLJ3335" s="372"/>
      <c r="HLK3335" s="370"/>
      <c r="HLL3335" s="371"/>
      <c r="HLM3335" s="372"/>
      <c r="HLN3335" s="371"/>
      <c r="HLO3335" s="473"/>
      <c r="HLP3335" s="371"/>
      <c r="HLQ3335" s="372"/>
      <c r="HLR3335" s="372"/>
      <c r="HLS3335" s="372"/>
      <c r="HLT3335" s="372"/>
      <c r="HLU3335" s="370"/>
      <c r="HLV3335" s="371"/>
      <c r="HLW3335" s="372"/>
      <c r="HLX3335" s="371"/>
      <c r="HLY3335" s="473"/>
      <c r="HLZ3335" s="371"/>
      <c r="HMA3335" s="372"/>
      <c r="HMB3335" s="372"/>
      <c r="HMC3335" s="372"/>
      <c r="HMD3335" s="372"/>
      <c r="HME3335" s="370"/>
      <c r="HMF3335" s="371"/>
      <c r="HMG3335" s="372"/>
      <c r="HMH3335" s="371"/>
      <c r="HMI3335" s="473"/>
      <c r="HMJ3335" s="371"/>
      <c r="HMK3335" s="372"/>
      <c r="HML3335" s="372"/>
      <c r="HMM3335" s="372"/>
      <c r="HMN3335" s="372"/>
      <c r="HMO3335" s="370"/>
      <c r="HMP3335" s="371"/>
      <c r="HMQ3335" s="372"/>
      <c r="HMR3335" s="371"/>
      <c r="HMS3335" s="473"/>
      <c r="HMT3335" s="371"/>
      <c r="HMU3335" s="372"/>
      <c r="HMV3335" s="372"/>
      <c r="HMW3335" s="372"/>
      <c r="HMX3335" s="372"/>
      <c r="HMY3335" s="370"/>
      <c r="HMZ3335" s="371"/>
      <c r="HNA3335" s="372"/>
      <c r="HNB3335" s="371"/>
      <c r="HNC3335" s="473"/>
      <c r="HND3335" s="371"/>
      <c r="HNE3335" s="372"/>
      <c r="HNF3335" s="372"/>
      <c r="HNG3335" s="372"/>
      <c r="HNH3335" s="372"/>
      <c r="HNI3335" s="370"/>
      <c r="HNJ3335" s="371"/>
      <c r="HNK3335" s="372"/>
      <c r="HNL3335" s="371"/>
      <c r="HNM3335" s="473"/>
      <c r="HNN3335" s="371"/>
      <c r="HNO3335" s="372"/>
      <c r="HNP3335" s="372"/>
      <c r="HNQ3335" s="372"/>
      <c r="HNR3335" s="372"/>
      <c r="HNS3335" s="370"/>
      <c r="HNT3335" s="371"/>
      <c r="HNU3335" s="372"/>
      <c r="HNV3335" s="371"/>
      <c r="HNW3335" s="473"/>
      <c r="HNX3335" s="371"/>
      <c r="HNY3335" s="372"/>
      <c r="HNZ3335" s="372"/>
      <c r="HOA3335" s="372"/>
      <c r="HOB3335" s="372"/>
      <c r="HOC3335" s="370"/>
      <c r="HOD3335" s="371"/>
      <c r="HOE3335" s="372"/>
      <c r="HOF3335" s="371"/>
      <c r="HOG3335" s="473"/>
      <c r="HOH3335" s="371"/>
      <c r="HOI3335" s="372"/>
      <c r="HOJ3335" s="372"/>
      <c r="HOK3335" s="372"/>
      <c r="HOL3335" s="372"/>
      <c r="HOM3335" s="370"/>
      <c r="HON3335" s="371"/>
      <c r="HOO3335" s="372"/>
      <c r="HOP3335" s="371"/>
      <c r="HOQ3335" s="473"/>
      <c r="HOR3335" s="371"/>
      <c r="HOS3335" s="372"/>
      <c r="HOT3335" s="372"/>
      <c r="HOU3335" s="372"/>
      <c r="HOV3335" s="372"/>
      <c r="HOW3335" s="370"/>
      <c r="HOX3335" s="371"/>
      <c r="HOY3335" s="372"/>
      <c r="HOZ3335" s="371"/>
      <c r="HPA3335" s="473"/>
      <c r="HPB3335" s="371"/>
      <c r="HPC3335" s="372"/>
      <c r="HPD3335" s="372"/>
      <c r="HPE3335" s="372"/>
      <c r="HPF3335" s="372"/>
      <c r="HPG3335" s="370"/>
      <c r="HPH3335" s="371"/>
      <c r="HPI3335" s="372"/>
      <c r="HPJ3335" s="371"/>
      <c r="HPK3335" s="473"/>
      <c r="HPL3335" s="371"/>
      <c r="HPM3335" s="372"/>
      <c r="HPN3335" s="372"/>
      <c r="HPO3335" s="372"/>
      <c r="HPP3335" s="372"/>
      <c r="HPQ3335" s="370"/>
      <c r="HPR3335" s="371"/>
      <c r="HPS3335" s="372"/>
      <c r="HPT3335" s="371"/>
      <c r="HPU3335" s="473"/>
      <c r="HPV3335" s="371"/>
      <c r="HPW3335" s="372"/>
      <c r="HPX3335" s="372"/>
      <c r="HPY3335" s="372"/>
      <c r="HPZ3335" s="372"/>
      <c r="HQA3335" s="370"/>
      <c r="HQB3335" s="371"/>
      <c r="HQC3335" s="372"/>
      <c r="HQD3335" s="371"/>
      <c r="HQE3335" s="473"/>
      <c r="HQF3335" s="371"/>
      <c r="HQG3335" s="372"/>
      <c r="HQH3335" s="372"/>
      <c r="HQI3335" s="372"/>
      <c r="HQJ3335" s="372"/>
      <c r="HQK3335" s="370"/>
      <c r="HQL3335" s="371"/>
      <c r="HQM3335" s="372"/>
      <c r="HQN3335" s="371"/>
      <c r="HQO3335" s="473"/>
      <c r="HQP3335" s="371"/>
      <c r="HQQ3335" s="372"/>
      <c r="HQR3335" s="372"/>
      <c r="HQS3335" s="372"/>
      <c r="HQT3335" s="372"/>
      <c r="HQU3335" s="370"/>
      <c r="HQV3335" s="371"/>
      <c r="HQW3335" s="372"/>
      <c r="HQX3335" s="371"/>
      <c r="HQY3335" s="473"/>
      <c r="HQZ3335" s="371"/>
      <c r="HRA3335" s="372"/>
      <c r="HRB3335" s="372"/>
      <c r="HRC3335" s="372"/>
      <c r="HRD3335" s="372"/>
      <c r="HRE3335" s="370"/>
      <c r="HRF3335" s="371"/>
      <c r="HRG3335" s="372"/>
      <c r="HRH3335" s="371"/>
      <c r="HRI3335" s="473"/>
      <c r="HRJ3335" s="371"/>
      <c r="HRK3335" s="372"/>
      <c r="HRL3335" s="372"/>
      <c r="HRM3335" s="372"/>
      <c r="HRN3335" s="372"/>
      <c r="HRO3335" s="370"/>
      <c r="HRP3335" s="371"/>
      <c r="HRQ3335" s="372"/>
      <c r="HRR3335" s="371"/>
      <c r="HRS3335" s="473"/>
      <c r="HRT3335" s="371"/>
      <c r="HRU3335" s="372"/>
      <c r="HRV3335" s="372"/>
      <c r="HRW3335" s="372"/>
      <c r="HRX3335" s="372"/>
      <c r="HRY3335" s="370"/>
      <c r="HRZ3335" s="371"/>
      <c r="HSA3335" s="372"/>
      <c r="HSB3335" s="371"/>
      <c r="HSC3335" s="473"/>
      <c r="HSD3335" s="371"/>
      <c r="HSE3335" s="372"/>
      <c r="HSF3335" s="372"/>
      <c r="HSG3335" s="372"/>
      <c r="HSH3335" s="372"/>
      <c r="HSI3335" s="370"/>
      <c r="HSJ3335" s="371"/>
      <c r="HSK3335" s="372"/>
      <c r="HSL3335" s="371"/>
      <c r="HSM3335" s="473"/>
      <c r="HSN3335" s="371"/>
      <c r="HSO3335" s="372"/>
      <c r="HSP3335" s="372"/>
      <c r="HSQ3335" s="372"/>
      <c r="HSR3335" s="372"/>
      <c r="HSS3335" s="370"/>
      <c r="HST3335" s="371"/>
      <c r="HSU3335" s="372"/>
      <c r="HSV3335" s="371"/>
      <c r="HSW3335" s="473"/>
      <c r="HSX3335" s="371"/>
      <c r="HSY3335" s="372"/>
      <c r="HSZ3335" s="372"/>
      <c r="HTA3335" s="372"/>
      <c r="HTB3335" s="372"/>
      <c r="HTC3335" s="370"/>
      <c r="HTD3335" s="371"/>
      <c r="HTE3335" s="372"/>
      <c r="HTF3335" s="371"/>
      <c r="HTG3335" s="473"/>
      <c r="HTH3335" s="371"/>
      <c r="HTI3335" s="372"/>
      <c r="HTJ3335" s="372"/>
      <c r="HTK3335" s="372"/>
      <c r="HTL3335" s="372"/>
      <c r="HTM3335" s="370"/>
      <c r="HTN3335" s="371"/>
      <c r="HTO3335" s="372"/>
      <c r="HTP3335" s="371"/>
      <c r="HTQ3335" s="473"/>
      <c r="HTR3335" s="371"/>
      <c r="HTS3335" s="372"/>
      <c r="HTT3335" s="372"/>
      <c r="HTU3335" s="372"/>
      <c r="HTV3335" s="372"/>
      <c r="HTW3335" s="370"/>
      <c r="HTX3335" s="371"/>
      <c r="HTY3335" s="372"/>
      <c r="HTZ3335" s="371"/>
      <c r="HUA3335" s="473"/>
      <c r="HUB3335" s="371"/>
      <c r="HUC3335" s="372"/>
      <c r="HUD3335" s="372"/>
      <c r="HUE3335" s="372"/>
      <c r="HUF3335" s="372"/>
      <c r="HUG3335" s="370"/>
      <c r="HUH3335" s="371"/>
      <c r="HUI3335" s="372"/>
      <c r="HUJ3335" s="371"/>
      <c r="HUK3335" s="473"/>
      <c r="HUL3335" s="371"/>
      <c r="HUM3335" s="372"/>
      <c r="HUN3335" s="372"/>
      <c r="HUO3335" s="372"/>
      <c r="HUP3335" s="372"/>
      <c r="HUQ3335" s="370"/>
      <c r="HUR3335" s="371"/>
      <c r="HUS3335" s="372"/>
      <c r="HUT3335" s="371"/>
      <c r="HUU3335" s="473"/>
      <c r="HUV3335" s="371"/>
      <c r="HUW3335" s="372"/>
      <c r="HUX3335" s="372"/>
      <c r="HUY3335" s="372"/>
      <c r="HUZ3335" s="372"/>
      <c r="HVA3335" s="370"/>
      <c r="HVB3335" s="371"/>
      <c r="HVC3335" s="372"/>
      <c r="HVD3335" s="371"/>
      <c r="HVE3335" s="473"/>
      <c r="HVF3335" s="371"/>
      <c r="HVG3335" s="372"/>
      <c r="HVH3335" s="372"/>
      <c r="HVI3335" s="372"/>
      <c r="HVJ3335" s="372"/>
      <c r="HVK3335" s="370"/>
      <c r="HVL3335" s="371"/>
      <c r="HVM3335" s="372"/>
      <c r="HVN3335" s="371"/>
      <c r="HVO3335" s="473"/>
      <c r="HVP3335" s="371"/>
      <c r="HVQ3335" s="372"/>
      <c r="HVR3335" s="372"/>
      <c r="HVS3335" s="372"/>
      <c r="HVT3335" s="372"/>
      <c r="HVU3335" s="370"/>
      <c r="HVV3335" s="371"/>
      <c r="HVW3335" s="372"/>
      <c r="HVX3335" s="371"/>
      <c r="HVY3335" s="473"/>
      <c r="HVZ3335" s="371"/>
      <c r="HWA3335" s="372"/>
      <c r="HWB3335" s="372"/>
      <c r="HWC3335" s="372"/>
      <c r="HWD3335" s="372"/>
      <c r="HWE3335" s="370"/>
      <c r="HWF3335" s="371"/>
      <c r="HWG3335" s="372"/>
      <c r="HWH3335" s="371"/>
      <c r="HWI3335" s="473"/>
      <c r="HWJ3335" s="371"/>
      <c r="HWK3335" s="372"/>
      <c r="HWL3335" s="372"/>
      <c r="HWM3335" s="372"/>
      <c r="HWN3335" s="372"/>
      <c r="HWO3335" s="370"/>
      <c r="HWP3335" s="371"/>
      <c r="HWQ3335" s="372"/>
      <c r="HWR3335" s="371"/>
      <c r="HWS3335" s="473"/>
      <c r="HWT3335" s="371"/>
      <c r="HWU3335" s="372"/>
      <c r="HWV3335" s="372"/>
      <c r="HWW3335" s="372"/>
      <c r="HWX3335" s="372"/>
      <c r="HWY3335" s="370"/>
      <c r="HWZ3335" s="371"/>
      <c r="HXA3335" s="372"/>
      <c r="HXB3335" s="371"/>
      <c r="HXC3335" s="473"/>
      <c r="HXD3335" s="371"/>
      <c r="HXE3335" s="372"/>
      <c r="HXF3335" s="372"/>
      <c r="HXG3335" s="372"/>
      <c r="HXH3335" s="372"/>
      <c r="HXI3335" s="370"/>
      <c r="HXJ3335" s="371"/>
      <c r="HXK3335" s="372"/>
      <c r="HXL3335" s="371"/>
      <c r="HXM3335" s="473"/>
      <c r="HXN3335" s="371"/>
      <c r="HXO3335" s="372"/>
      <c r="HXP3335" s="372"/>
      <c r="HXQ3335" s="372"/>
      <c r="HXR3335" s="372"/>
      <c r="HXS3335" s="370"/>
      <c r="HXT3335" s="371"/>
      <c r="HXU3335" s="372"/>
      <c r="HXV3335" s="371"/>
      <c r="HXW3335" s="473"/>
      <c r="HXX3335" s="371"/>
      <c r="HXY3335" s="372"/>
      <c r="HXZ3335" s="372"/>
      <c r="HYA3335" s="372"/>
      <c r="HYB3335" s="372"/>
      <c r="HYC3335" s="370"/>
      <c r="HYD3335" s="371"/>
      <c r="HYE3335" s="372"/>
      <c r="HYF3335" s="371"/>
      <c r="HYG3335" s="473"/>
      <c r="HYH3335" s="371"/>
      <c r="HYI3335" s="372"/>
      <c r="HYJ3335" s="372"/>
      <c r="HYK3335" s="372"/>
      <c r="HYL3335" s="372"/>
      <c r="HYM3335" s="370"/>
      <c r="HYN3335" s="371"/>
      <c r="HYO3335" s="372"/>
      <c r="HYP3335" s="371"/>
      <c r="HYQ3335" s="473"/>
      <c r="HYR3335" s="371"/>
      <c r="HYS3335" s="372"/>
      <c r="HYT3335" s="372"/>
      <c r="HYU3335" s="372"/>
      <c r="HYV3335" s="372"/>
      <c r="HYW3335" s="370"/>
      <c r="HYX3335" s="371"/>
      <c r="HYY3335" s="372"/>
      <c r="HYZ3335" s="371"/>
      <c r="HZA3335" s="473"/>
      <c r="HZB3335" s="371"/>
      <c r="HZC3335" s="372"/>
      <c r="HZD3335" s="372"/>
      <c r="HZE3335" s="372"/>
      <c r="HZF3335" s="372"/>
      <c r="HZG3335" s="370"/>
      <c r="HZH3335" s="371"/>
      <c r="HZI3335" s="372"/>
      <c r="HZJ3335" s="371"/>
      <c r="HZK3335" s="473"/>
      <c r="HZL3335" s="371"/>
      <c r="HZM3335" s="372"/>
      <c r="HZN3335" s="372"/>
      <c r="HZO3335" s="372"/>
      <c r="HZP3335" s="372"/>
      <c r="HZQ3335" s="370"/>
      <c r="HZR3335" s="371"/>
      <c r="HZS3335" s="372"/>
      <c r="HZT3335" s="371"/>
      <c r="HZU3335" s="473"/>
      <c r="HZV3335" s="371"/>
      <c r="HZW3335" s="372"/>
      <c r="HZX3335" s="372"/>
      <c r="HZY3335" s="372"/>
      <c r="HZZ3335" s="372"/>
      <c r="IAA3335" s="370"/>
      <c r="IAB3335" s="371"/>
      <c r="IAC3335" s="372"/>
      <c r="IAD3335" s="371"/>
      <c r="IAE3335" s="473"/>
      <c r="IAF3335" s="371"/>
      <c r="IAG3335" s="372"/>
      <c r="IAH3335" s="372"/>
      <c r="IAI3335" s="372"/>
      <c r="IAJ3335" s="372"/>
      <c r="IAK3335" s="370"/>
      <c r="IAL3335" s="371"/>
      <c r="IAM3335" s="372"/>
      <c r="IAN3335" s="371"/>
      <c r="IAO3335" s="473"/>
      <c r="IAP3335" s="371"/>
      <c r="IAQ3335" s="372"/>
      <c r="IAR3335" s="372"/>
      <c r="IAS3335" s="372"/>
      <c r="IAT3335" s="372"/>
      <c r="IAU3335" s="370"/>
      <c r="IAV3335" s="371"/>
      <c r="IAW3335" s="372"/>
      <c r="IAX3335" s="371"/>
      <c r="IAY3335" s="473"/>
      <c r="IAZ3335" s="371"/>
      <c r="IBA3335" s="372"/>
      <c r="IBB3335" s="372"/>
      <c r="IBC3335" s="372"/>
      <c r="IBD3335" s="372"/>
      <c r="IBE3335" s="370"/>
      <c r="IBF3335" s="371"/>
      <c r="IBG3335" s="372"/>
      <c r="IBH3335" s="371"/>
      <c r="IBI3335" s="473"/>
      <c r="IBJ3335" s="371"/>
      <c r="IBK3335" s="372"/>
      <c r="IBL3335" s="372"/>
      <c r="IBM3335" s="372"/>
      <c r="IBN3335" s="372"/>
      <c r="IBO3335" s="370"/>
      <c r="IBP3335" s="371"/>
      <c r="IBQ3335" s="372"/>
      <c r="IBR3335" s="371"/>
      <c r="IBS3335" s="473"/>
      <c r="IBT3335" s="371"/>
      <c r="IBU3335" s="372"/>
      <c r="IBV3335" s="372"/>
      <c r="IBW3335" s="372"/>
      <c r="IBX3335" s="372"/>
      <c r="IBY3335" s="370"/>
      <c r="IBZ3335" s="371"/>
      <c r="ICA3335" s="372"/>
      <c r="ICB3335" s="371"/>
      <c r="ICC3335" s="473"/>
      <c r="ICD3335" s="371"/>
      <c r="ICE3335" s="372"/>
      <c r="ICF3335" s="372"/>
      <c r="ICG3335" s="372"/>
      <c r="ICH3335" s="372"/>
      <c r="ICI3335" s="370"/>
      <c r="ICJ3335" s="371"/>
      <c r="ICK3335" s="372"/>
      <c r="ICL3335" s="371"/>
      <c r="ICM3335" s="473"/>
      <c r="ICN3335" s="371"/>
      <c r="ICO3335" s="372"/>
      <c r="ICP3335" s="372"/>
      <c r="ICQ3335" s="372"/>
      <c r="ICR3335" s="372"/>
      <c r="ICS3335" s="370"/>
      <c r="ICT3335" s="371"/>
      <c r="ICU3335" s="372"/>
      <c r="ICV3335" s="371"/>
      <c r="ICW3335" s="473"/>
      <c r="ICX3335" s="371"/>
      <c r="ICY3335" s="372"/>
      <c r="ICZ3335" s="372"/>
      <c r="IDA3335" s="372"/>
      <c r="IDB3335" s="372"/>
      <c r="IDC3335" s="370"/>
      <c r="IDD3335" s="371"/>
      <c r="IDE3335" s="372"/>
      <c r="IDF3335" s="371"/>
      <c r="IDG3335" s="473"/>
      <c r="IDH3335" s="371"/>
      <c r="IDI3335" s="372"/>
      <c r="IDJ3335" s="372"/>
      <c r="IDK3335" s="372"/>
      <c r="IDL3335" s="372"/>
      <c r="IDM3335" s="370"/>
      <c r="IDN3335" s="371"/>
      <c r="IDO3335" s="372"/>
      <c r="IDP3335" s="371"/>
      <c r="IDQ3335" s="473"/>
      <c r="IDR3335" s="371"/>
      <c r="IDS3335" s="372"/>
      <c r="IDT3335" s="372"/>
      <c r="IDU3335" s="372"/>
      <c r="IDV3335" s="372"/>
      <c r="IDW3335" s="370"/>
      <c r="IDX3335" s="371"/>
      <c r="IDY3335" s="372"/>
      <c r="IDZ3335" s="371"/>
      <c r="IEA3335" s="473"/>
      <c r="IEB3335" s="371"/>
      <c r="IEC3335" s="372"/>
      <c r="IED3335" s="372"/>
      <c r="IEE3335" s="372"/>
      <c r="IEF3335" s="372"/>
      <c r="IEG3335" s="370"/>
      <c r="IEH3335" s="371"/>
      <c r="IEI3335" s="372"/>
      <c r="IEJ3335" s="371"/>
      <c r="IEK3335" s="473"/>
      <c r="IEL3335" s="371"/>
      <c r="IEM3335" s="372"/>
      <c r="IEN3335" s="372"/>
      <c r="IEO3335" s="372"/>
      <c r="IEP3335" s="372"/>
      <c r="IEQ3335" s="370"/>
      <c r="IER3335" s="371"/>
      <c r="IES3335" s="372"/>
      <c r="IET3335" s="371"/>
      <c r="IEU3335" s="473"/>
      <c r="IEV3335" s="371"/>
      <c r="IEW3335" s="372"/>
      <c r="IEX3335" s="372"/>
      <c r="IEY3335" s="372"/>
      <c r="IEZ3335" s="372"/>
      <c r="IFA3335" s="370"/>
      <c r="IFB3335" s="371"/>
      <c r="IFC3335" s="372"/>
      <c r="IFD3335" s="371"/>
      <c r="IFE3335" s="473"/>
      <c r="IFF3335" s="371"/>
      <c r="IFG3335" s="372"/>
      <c r="IFH3335" s="372"/>
      <c r="IFI3335" s="372"/>
      <c r="IFJ3335" s="372"/>
      <c r="IFK3335" s="370"/>
      <c r="IFL3335" s="371"/>
      <c r="IFM3335" s="372"/>
      <c r="IFN3335" s="371"/>
      <c r="IFO3335" s="473"/>
      <c r="IFP3335" s="371"/>
      <c r="IFQ3335" s="372"/>
      <c r="IFR3335" s="372"/>
      <c r="IFS3335" s="372"/>
      <c r="IFT3335" s="372"/>
      <c r="IFU3335" s="370"/>
      <c r="IFV3335" s="371"/>
      <c r="IFW3335" s="372"/>
      <c r="IFX3335" s="371"/>
      <c r="IFY3335" s="473"/>
      <c r="IFZ3335" s="371"/>
      <c r="IGA3335" s="372"/>
      <c r="IGB3335" s="372"/>
      <c r="IGC3335" s="372"/>
      <c r="IGD3335" s="372"/>
      <c r="IGE3335" s="370"/>
      <c r="IGF3335" s="371"/>
      <c r="IGG3335" s="372"/>
      <c r="IGH3335" s="371"/>
      <c r="IGI3335" s="473"/>
      <c r="IGJ3335" s="371"/>
      <c r="IGK3335" s="372"/>
      <c r="IGL3335" s="372"/>
      <c r="IGM3335" s="372"/>
      <c r="IGN3335" s="372"/>
      <c r="IGO3335" s="370"/>
      <c r="IGP3335" s="371"/>
      <c r="IGQ3335" s="372"/>
      <c r="IGR3335" s="371"/>
      <c r="IGS3335" s="473"/>
      <c r="IGT3335" s="371"/>
      <c r="IGU3335" s="372"/>
      <c r="IGV3335" s="372"/>
      <c r="IGW3335" s="372"/>
      <c r="IGX3335" s="372"/>
      <c r="IGY3335" s="370"/>
      <c r="IGZ3335" s="371"/>
      <c r="IHA3335" s="372"/>
      <c r="IHB3335" s="371"/>
      <c r="IHC3335" s="473"/>
      <c r="IHD3335" s="371"/>
      <c r="IHE3335" s="372"/>
      <c r="IHF3335" s="372"/>
      <c r="IHG3335" s="372"/>
      <c r="IHH3335" s="372"/>
      <c r="IHI3335" s="370"/>
      <c r="IHJ3335" s="371"/>
      <c r="IHK3335" s="372"/>
      <c r="IHL3335" s="371"/>
      <c r="IHM3335" s="473"/>
      <c r="IHN3335" s="371"/>
      <c r="IHO3335" s="372"/>
      <c r="IHP3335" s="372"/>
      <c r="IHQ3335" s="372"/>
      <c r="IHR3335" s="372"/>
      <c r="IHS3335" s="370"/>
      <c r="IHT3335" s="371"/>
      <c r="IHU3335" s="372"/>
      <c r="IHV3335" s="371"/>
      <c r="IHW3335" s="473"/>
      <c r="IHX3335" s="371"/>
      <c r="IHY3335" s="372"/>
      <c r="IHZ3335" s="372"/>
      <c r="IIA3335" s="372"/>
      <c r="IIB3335" s="372"/>
      <c r="IIC3335" s="370"/>
      <c r="IID3335" s="371"/>
      <c r="IIE3335" s="372"/>
      <c r="IIF3335" s="371"/>
      <c r="IIG3335" s="473"/>
      <c r="IIH3335" s="371"/>
      <c r="III3335" s="372"/>
      <c r="IIJ3335" s="372"/>
      <c r="IIK3335" s="372"/>
      <c r="IIL3335" s="372"/>
      <c r="IIM3335" s="370"/>
      <c r="IIN3335" s="371"/>
      <c r="IIO3335" s="372"/>
      <c r="IIP3335" s="371"/>
      <c r="IIQ3335" s="473"/>
      <c r="IIR3335" s="371"/>
      <c r="IIS3335" s="372"/>
      <c r="IIT3335" s="372"/>
      <c r="IIU3335" s="372"/>
      <c r="IIV3335" s="372"/>
      <c r="IIW3335" s="370"/>
      <c r="IIX3335" s="371"/>
      <c r="IIY3335" s="372"/>
      <c r="IIZ3335" s="371"/>
      <c r="IJA3335" s="473"/>
      <c r="IJB3335" s="371"/>
      <c r="IJC3335" s="372"/>
      <c r="IJD3335" s="372"/>
      <c r="IJE3335" s="372"/>
      <c r="IJF3335" s="372"/>
      <c r="IJG3335" s="370"/>
      <c r="IJH3335" s="371"/>
      <c r="IJI3335" s="372"/>
      <c r="IJJ3335" s="371"/>
      <c r="IJK3335" s="473"/>
      <c r="IJL3335" s="371"/>
      <c r="IJM3335" s="372"/>
      <c r="IJN3335" s="372"/>
      <c r="IJO3335" s="372"/>
      <c r="IJP3335" s="372"/>
      <c r="IJQ3335" s="370"/>
      <c r="IJR3335" s="371"/>
      <c r="IJS3335" s="372"/>
      <c r="IJT3335" s="371"/>
      <c r="IJU3335" s="473"/>
      <c r="IJV3335" s="371"/>
      <c r="IJW3335" s="372"/>
      <c r="IJX3335" s="372"/>
      <c r="IJY3335" s="372"/>
      <c r="IJZ3335" s="372"/>
      <c r="IKA3335" s="370"/>
      <c r="IKB3335" s="371"/>
      <c r="IKC3335" s="372"/>
      <c r="IKD3335" s="371"/>
      <c r="IKE3335" s="473"/>
      <c r="IKF3335" s="371"/>
      <c r="IKG3335" s="372"/>
      <c r="IKH3335" s="372"/>
      <c r="IKI3335" s="372"/>
      <c r="IKJ3335" s="372"/>
      <c r="IKK3335" s="370"/>
      <c r="IKL3335" s="371"/>
      <c r="IKM3335" s="372"/>
      <c r="IKN3335" s="371"/>
      <c r="IKO3335" s="473"/>
      <c r="IKP3335" s="371"/>
      <c r="IKQ3335" s="372"/>
      <c r="IKR3335" s="372"/>
      <c r="IKS3335" s="372"/>
      <c r="IKT3335" s="372"/>
      <c r="IKU3335" s="370"/>
      <c r="IKV3335" s="371"/>
      <c r="IKW3335" s="372"/>
      <c r="IKX3335" s="371"/>
      <c r="IKY3335" s="473"/>
      <c r="IKZ3335" s="371"/>
      <c r="ILA3335" s="372"/>
      <c r="ILB3335" s="372"/>
      <c r="ILC3335" s="372"/>
      <c r="ILD3335" s="372"/>
      <c r="ILE3335" s="370"/>
      <c r="ILF3335" s="371"/>
      <c r="ILG3335" s="372"/>
      <c r="ILH3335" s="371"/>
      <c r="ILI3335" s="473"/>
      <c r="ILJ3335" s="371"/>
      <c r="ILK3335" s="372"/>
      <c r="ILL3335" s="372"/>
      <c r="ILM3335" s="372"/>
      <c r="ILN3335" s="372"/>
      <c r="ILO3335" s="370"/>
      <c r="ILP3335" s="371"/>
      <c r="ILQ3335" s="372"/>
      <c r="ILR3335" s="371"/>
      <c r="ILS3335" s="473"/>
      <c r="ILT3335" s="371"/>
      <c r="ILU3335" s="372"/>
      <c r="ILV3335" s="372"/>
      <c r="ILW3335" s="372"/>
      <c r="ILX3335" s="372"/>
      <c r="ILY3335" s="370"/>
      <c r="ILZ3335" s="371"/>
      <c r="IMA3335" s="372"/>
      <c r="IMB3335" s="371"/>
      <c r="IMC3335" s="473"/>
      <c r="IMD3335" s="371"/>
      <c r="IME3335" s="372"/>
      <c r="IMF3335" s="372"/>
      <c r="IMG3335" s="372"/>
      <c r="IMH3335" s="372"/>
      <c r="IMI3335" s="370"/>
      <c r="IMJ3335" s="371"/>
      <c r="IMK3335" s="372"/>
      <c r="IML3335" s="371"/>
      <c r="IMM3335" s="473"/>
      <c r="IMN3335" s="371"/>
      <c r="IMO3335" s="372"/>
      <c r="IMP3335" s="372"/>
      <c r="IMQ3335" s="372"/>
      <c r="IMR3335" s="372"/>
      <c r="IMS3335" s="370"/>
      <c r="IMT3335" s="371"/>
      <c r="IMU3335" s="372"/>
      <c r="IMV3335" s="371"/>
      <c r="IMW3335" s="473"/>
      <c r="IMX3335" s="371"/>
      <c r="IMY3335" s="372"/>
      <c r="IMZ3335" s="372"/>
      <c r="INA3335" s="372"/>
      <c r="INB3335" s="372"/>
      <c r="INC3335" s="370"/>
      <c r="IND3335" s="371"/>
      <c r="INE3335" s="372"/>
      <c r="INF3335" s="371"/>
      <c r="ING3335" s="473"/>
      <c r="INH3335" s="371"/>
      <c r="INI3335" s="372"/>
      <c r="INJ3335" s="372"/>
      <c r="INK3335" s="372"/>
      <c r="INL3335" s="372"/>
      <c r="INM3335" s="370"/>
      <c r="INN3335" s="371"/>
      <c r="INO3335" s="372"/>
      <c r="INP3335" s="371"/>
      <c r="INQ3335" s="473"/>
      <c r="INR3335" s="371"/>
      <c r="INS3335" s="372"/>
      <c r="INT3335" s="372"/>
      <c r="INU3335" s="372"/>
      <c r="INV3335" s="372"/>
      <c r="INW3335" s="370"/>
      <c r="INX3335" s="371"/>
      <c r="INY3335" s="372"/>
      <c r="INZ3335" s="371"/>
      <c r="IOA3335" s="473"/>
      <c r="IOB3335" s="371"/>
      <c r="IOC3335" s="372"/>
      <c r="IOD3335" s="372"/>
      <c r="IOE3335" s="372"/>
      <c r="IOF3335" s="372"/>
      <c r="IOG3335" s="370"/>
      <c r="IOH3335" s="371"/>
      <c r="IOI3335" s="372"/>
      <c r="IOJ3335" s="371"/>
      <c r="IOK3335" s="473"/>
      <c r="IOL3335" s="371"/>
      <c r="IOM3335" s="372"/>
      <c r="ION3335" s="372"/>
      <c r="IOO3335" s="372"/>
      <c r="IOP3335" s="372"/>
      <c r="IOQ3335" s="370"/>
      <c r="IOR3335" s="371"/>
      <c r="IOS3335" s="372"/>
      <c r="IOT3335" s="371"/>
      <c r="IOU3335" s="473"/>
      <c r="IOV3335" s="371"/>
      <c r="IOW3335" s="372"/>
      <c r="IOX3335" s="372"/>
      <c r="IOY3335" s="372"/>
      <c r="IOZ3335" s="372"/>
      <c r="IPA3335" s="370"/>
      <c r="IPB3335" s="371"/>
      <c r="IPC3335" s="372"/>
      <c r="IPD3335" s="371"/>
      <c r="IPE3335" s="473"/>
      <c r="IPF3335" s="371"/>
      <c r="IPG3335" s="372"/>
      <c r="IPH3335" s="372"/>
      <c r="IPI3335" s="372"/>
      <c r="IPJ3335" s="372"/>
      <c r="IPK3335" s="370"/>
      <c r="IPL3335" s="371"/>
      <c r="IPM3335" s="372"/>
      <c r="IPN3335" s="371"/>
      <c r="IPO3335" s="473"/>
      <c r="IPP3335" s="371"/>
      <c r="IPQ3335" s="372"/>
      <c r="IPR3335" s="372"/>
      <c r="IPS3335" s="372"/>
      <c r="IPT3335" s="372"/>
      <c r="IPU3335" s="370"/>
      <c r="IPV3335" s="371"/>
      <c r="IPW3335" s="372"/>
      <c r="IPX3335" s="371"/>
      <c r="IPY3335" s="473"/>
      <c r="IPZ3335" s="371"/>
      <c r="IQA3335" s="372"/>
      <c r="IQB3335" s="372"/>
      <c r="IQC3335" s="372"/>
      <c r="IQD3335" s="372"/>
      <c r="IQE3335" s="370"/>
      <c r="IQF3335" s="371"/>
      <c r="IQG3335" s="372"/>
      <c r="IQH3335" s="371"/>
      <c r="IQI3335" s="473"/>
      <c r="IQJ3335" s="371"/>
      <c r="IQK3335" s="372"/>
      <c r="IQL3335" s="372"/>
      <c r="IQM3335" s="372"/>
      <c r="IQN3335" s="372"/>
      <c r="IQO3335" s="370"/>
      <c r="IQP3335" s="371"/>
      <c r="IQQ3335" s="372"/>
      <c r="IQR3335" s="371"/>
      <c r="IQS3335" s="473"/>
      <c r="IQT3335" s="371"/>
      <c r="IQU3335" s="372"/>
      <c r="IQV3335" s="372"/>
      <c r="IQW3335" s="372"/>
      <c r="IQX3335" s="372"/>
      <c r="IQY3335" s="370"/>
      <c r="IQZ3335" s="371"/>
      <c r="IRA3335" s="372"/>
      <c r="IRB3335" s="371"/>
      <c r="IRC3335" s="473"/>
      <c r="IRD3335" s="371"/>
      <c r="IRE3335" s="372"/>
      <c r="IRF3335" s="372"/>
      <c r="IRG3335" s="372"/>
      <c r="IRH3335" s="372"/>
      <c r="IRI3335" s="370"/>
      <c r="IRJ3335" s="371"/>
      <c r="IRK3335" s="372"/>
      <c r="IRL3335" s="371"/>
      <c r="IRM3335" s="473"/>
      <c r="IRN3335" s="371"/>
      <c r="IRO3335" s="372"/>
      <c r="IRP3335" s="372"/>
      <c r="IRQ3335" s="372"/>
      <c r="IRR3335" s="372"/>
      <c r="IRS3335" s="370"/>
      <c r="IRT3335" s="371"/>
      <c r="IRU3335" s="372"/>
      <c r="IRV3335" s="371"/>
      <c r="IRW3335" s="473"/>
      <c r="IRX3335" s="371"/>
      <c r="IRY3335" s="372"/>
      <c r="IRZ3335" s="372"/>
      <c r="ISA3335" s="372"/>
      <c r="ISB3335" s="372"/>
      <c r="ISC3335" s="370"/>
      <c r="ISD3335" s="371"/>
      <c r="ISE3335" s="372"/>
      <c r="ISF3335" s="371"/>
      <c r="ISG3335" s="473"/>
      <c r="ISH3335" s="371"/>
      <c r="ISI3335" s="372"/>
      <c r="ISJ3335" s="372"/>
      <c r="ISK3335" s="372"/>
      <c r="ISL3335" s="372"/>
      <c r="ISM3335" s="370"/>
      <c r="ISN3335" s="371"/>
      <c r="ISO3335" s="372"/>
      <c r="ISP3335" s="371"/>
      <c r="ISQ3335" s="473"/>
      <c r="ISR3335" s="371"/>
      <c r="ISS3335" s="372"/>
      <c r="IST3335" s="372"/>
      <c r="ISU3335" s="372"/>
      <c r="ISV3335" s="372"/>
      <c r="ISW3335" s="370"/>
      <c r="ISX3335" s="371"/>
      <c r="ISY3335" s="372"/>
      <c r="ISZ3335" s="371"/>
      <c r="ITA3335" s="473"/>
      <c r="ITB3335" s="371"/>
      <c r="ITC3335" s="372"/>
      <c r="ITD3335" s="372"/>
      <c r="ITE3335" s="372"/>
      <c r="ITF3335" s="372"/>
      <c r="ITG3335" s="370"/>
      <c r="ITH3335" s="371"/>
      <c r="ITI3335" s="372"/>
      <c r="ITJ3335" s="371"/>
      <c r="ITK3335" s="473"/>
      <c r="ITL3335" s="371"/>
      <c r="ITM3335" s="372"/>
      <c r="ITN3335" s="372"/>
      <c r="ITO3335" s="372"/>
      <c r="ITP3335" s="372"/>
      <c r="ITQ3335" s="370"/>
      <c r="ITR3335" s="371"/>
      <c r="ITS3335" s="372"/>
      <c r="ITT3335" s="371"/>
      <c r="ITU3335" s="473"/>
      <c r="ITV3335" s="371"/>
      <c r="ITW3335" s="372"/>
      <c r="ITX3335" s="372"/>
      <c r="ITY3335" s="372"/>
      <c r="ITZ3335" s="372"/>
      <c r="IUA3335" s="370"/>
      <c r="IUB3335" s="371"/>
      <c r="IUC3335" s="372"/>
      <c r="IUD3335" s="371"/>
      <c r="IUE3335" s="473"/>
      <c r="IUF3335" s="371"/>
      <c r="IUG3335" s="372"/>
      <c r="IUH3335" s="372"/>
      <c r="IUI3335" s="372"/>
      <c r="IUJ3335" s="372"/>
      <c r="IUK3335" s="370"/>
      <c r="IUL3335" s="371"/>
      <c r="IUM3335" s="372"/>
      <c r="IUN3335" s="371"/>
      <c r="IUO3335" s="473"/>
      <c r="IUP3335" s="371"/>
      <c r="IUQ3335" s="372"/>
      <c r="IUR3335" s="372"/>
      <c r="IUS3335" s="372"/>
      <c r="IUT3335" s="372"/>
      <c r="IUU3335" s="370"/>
      <c r="IUV3335" s="371"/>
      <c r="IUW3335" s="372"/>
      <c r="IUX3335" s="371"/>
      <c r="IUY3335" s="473"/>
      <c r="IUZ3335" s="371"/>
      <c r="IVA3335" s="372"/>
      <c r="IVB3335" s="372"/>
      <c r="IVC3335" s="372"/>
      <c r="IVD3335" s="372"/>
      <c r="IVE3335" s="370"/>
      <c r="IVF3335" s="371"/>
      <c r="IVG3335" s="372"/>
      <c r="IVH3335" s="371"/>
      <c r="IVI3335" s="473"/>
      <c r="IVJ3335" s="371"/>
      <c r="IVK3335" s="372"/>
      <c r="IVL3335" s="372"/>
      <c r="IVM3335" s="372"/>
      <c r="IVN3335" s="372"/>
      <c r="IVO3335" s="370"/>
      <c r="IVP3335" s="371"/>
      <c r="IVQ3335" s="372"/>
      <c r="IVR3335" s="371"/>
      <c r="IVS3335" s="473"/>
      <c r="IVT3335" s="371"/>
      <c r="IVU3335" s="372"/>
      <c r="IVV3335" s="372"/>
      <c r="IVW3335" s="372"/>
      <c r="IVX3335" s="372"/>
      <c r="IVY3335" s="370"/>
      <c r="IVZ3335" s="371"/>
      <c r="IWA3335" s="372"/>
      <c r="IWB3335" s="371"/>
      <c r="IWC3335" s="473"/>
      <c r="IWD3335" s="371"/>
      <c r="IWE3335" s="372"/>
      <c r="IWF3335" s="372"/>
      <c r="IWG3335" s="372"/>
      <c r="IWH3335" s="372"/>
      <c r="IWI3335" s="370"/>
      <c r="IWJ3335" s="371"/>
      <c r="IWK3335" s="372"/>
      <c r="IWL3335" s="371"/>
      <c r="IWM3335" s="473"/>
      <c r="IWN3335" s="371"/>
      <c r="IWO3335" s="372"/>
      <c r="IWP3335" s="372"/>
      <c r="IWQ3335" s="372"/>
      <c r="IWR3335" s="372"/>
      <c r="IWS3335" s="370"/>
      <c r="IWT3335" s="371"/>
      <c r="IWU3335" s="372"/>
      <c r="IWV3335" s="371"/>
      <c r="IWW3335" s="473"/>
      <c r="IWX3335" s="371"/>
      <c r="IWY3335" s="372"/>
      <c r="IWZ3335" s="372"/>
      <c r="IXA3335" s="372"/>
      <c r="IXB3335" s="372"/>
      <c r="IXC3335" s="370"/>
      <c r="IXD3335" s="371"/>
      <c r="IXE3335" s="372"/>
      <c r="IXF3335" s="371"/>
      <c r="IXG3335" s="473"/>
      <c r="IXH3335" s="371"/>
      <c r="IXI3335" s="372"/>
      <c r="IXJ3335" s="372"/>
      <c r="IXK3335" s="372"/>
      <c r="IXL3335" s="372"/>
      <c r="IXM3335" s="370"/>
      <c r="IXN3335" s="371"/>
      <c r="IXO3335" s="372"/>
      <c r="IXP3335" s="371"/>
      <c r="IXQ3335" s="473"/>
      <c r="IXR3335" s="371"/>
      <c r="IXS3335" s="372"/>
      <c r="IXT3335" s="372"/>
      <c r="IXU3335" s="372"/>
      <c r="IXV3335" s="372"/>
      <c r="IXW3335" s="370"/>
      <c r="IXX3335" s="371"/>
      <c r="IXY3335" s="372"/>
      <c r="IXZ3335" s="371"/>
      <c r="IYA3335" s="473"/>
      <c r="IYB3335" s="371"/>
      <c r="IYC3335" s="372"/>
      <c r="IYD3335" s="372"/>
      <c r="IYE3335" s="372"/>
      <c r="IYF3335" s="372"/>
      <c r="IYG3335" s="370"/>
      <c r="IYH3335" s="371"/>
      <c r="IYI3335" s="372"/>
      <c r="IYJ3335" s="371"/>
      <c r="IYK3335" s="473"/>
      <c r="IYL3335" s="371"/>
      <c r="IYM3335" s="372"/>
      <c r="IYN3335" s="372"/>
      <c r="IYO3335" s="372"/>
      <c r="IYP3335" s="372"/>
      <c r="IYQ3335" s="370"/>
      <c r="IYR3335" s="371"/>
      <c r="IYS3335" s="372"/>
      <c r="IYT3335" s="371"/>
      <c r="IYU3335" s="473"/>
      <c r="IYV3335" s="371"/>
      <c r="IYW3335" s="372"/>
      <c r="IYX3335" s="372"/>
      <c r="IYY3335" s="372"/>
      <c r="IYZ3335" s="372"/>
      <c r="IZA3335" s="370"/>
      <c r="IZB3335" s="371"/>
      <c r="IZC3335" s="372"/>
      <c r="IZD3335" s="371"/>
      <c r="IZE3335" s="473"/>
      <c r="IZF3335" s="371"/>
      <c r="IZG3335" s="372"/>
      <c r="IZH3335" s="372"/>
      <c r="IZI3335" s="372"/>
      <c r="IZJ3335" s="372"/>
      <c r="IZK3335" s="370"/>
      <c r="IZL3335" s="371"/>
      <c r="IZM3335" s="372"/>
      <c r="IZN3335" s="371"/>
      <c r="IZO3335" s="473"/>
      <c r="IZP3335" s="371"/>
      <c r="IZQ3335" s="372"/>
      <c r="IZR3335" s="372"/>
      <c r="IZS3335" s="372"/>
      <c r="IZT3335" s="372"/>
      <c r="IZU3335" s="370"/>
      <c r="IZV3335" s="371"/>
      <c r="IZW3335" s="372"/>
      <c r="IZX3335" s="371"/>
      <c r="IZY3335" s="473"/>
      <c r="IZZ3335" s="371"/>
      <c r="JAA3335" s="372"/>
      <c r="JAB3335" s="372"/>
      <c r="JAC3335" s="372"/>
      <c r="JAD3335" s="372"/>
      <c r="JAE3335" s="370"/>
      <c r="JAF3335" s="371"/>
      <c r="JAG3335" s="372"/>
      <c r="JAH3335" s="371"/>
      <c r="JAI3335" s="473"/>
      <c r="JAJ3335" s="371"/>
      <c r="JAK3335" s="372"/>
      <c r="JAL3335" s="372"/>
      <c r="JAM3335" s="372"/>
      <c r="JAN3335" s="372"/>
      <c r="JAO3335" s="370"/>
      <c r="JAP3335" s="371"/>
      <c r="JAQ3335" s="372"/>
      <c r="JAR3335" s="371"/>
      <c r="JAS3335" s="473"/>
      <c r="JAT3335" s="371"/>
      <c r="JAU3335" s="372"/>
      <c r="JAV3335" s="372"/>
      <c r="JAW3335" s="372"/>
      <c r="JAX3335" s="372"/>
      <c r="JAY3335" s="370"/>
      <c r="JAZ3335" s="371"/>
      <c r="JBA3335" s="372"/>
      <c r="JBB3335" s="371"/>
      <c r="JBC3335" s="473"/>
      <c r="JBD3335" s="371"/>
      <c r="JBE3335" s="372"/>
      <c r="JBF3335" s="372"/>
      <c r="JBG3335" s="372"/>
      <c r="JBH3335" s="372"/>
      <c r="JBI3335" s="370"/>
      <c r="JBJ3335" s="371"/>
      <c r="JBK3335" s="372"/>
      <c r="JBL3335" s="371"/>
      <c r="JBM3335" s="473"/>
      <c r="JBN3335" s="371"/>
      <c r="JBO3335" s="372"/>
      <c r="JBP3335" s="372"/>
      <c r="JBQ3335" s="372"/>
      <c r="JBR3335" s="372"/>
      <c r="JBS3335" s="370"/>
      <c r="JBT3335" s="371"/>
      <c r="JBU3335" s="372"/>
      <c r="JBV3335" s="371"/>
      <c r="JBW3335" s="473"/>
      <c r="JBX3335" s="371"/>
      <c r="JBY3335" s="372"/>
      <c r="JBZ3335" s="372"/>
      <c r="JCA3335" s="372"/>
      <c r="JCB3335" s="372"/>
      <c r="JCC3335" s="370"/>
      <c r="JCD3335" s="371"/>
      <c r="JCE3335" s="372"/>
      <c r="JCF3335" s="371"/>
      <c r="JCG3335" s="473"/>
      <c r="JCH3335" s="371"/>
      <c r="JCI3335" s="372"/>
      <c r="JCJ3335" s="372"/>
      <c r="JCK3335" s="372"/>
      <c r="JCL3335" s="372"/>
      <c r="JCM3335" s="370"/>
      <c r="JCN3335" s="371"/>
      <c r="JCO3335" s="372"/>
      <c r="JCP3335" s="371"/>
      <c r="JCQ3335" s="473"/>
      <c r="JCR3335" s="371"/>
      <c r="JCS3335" s="372"/>
      <c r="JCT3335" s="372"/>
      <c r="JCU3335" s="372"/>
      <c r="JCV3335" s="372"/>
      <c r="JCW3335" s="370"/>
      <c r="JCX3335" s="371"/>
      <c r="JCY3335" s="372"/>
      <c r="JCZ3335" s="371"/>
      <c r="JDA3335" s="473"/>
      <c r="JDB3335" s="371"/>
      <c r="JDC3335" s="372"/>
      <c r="JDD3335" s="372"/>
      <c r="JDE3335" s="372"/>
      <c r="JDF3335" s="372"/>
      <c r="JDG3335" s="370"/>
      <c r="JDH3335" s="371"/>
      <c r="JDI3335" s="372"/>
      <c r="JDJ3335" s="371"/>
      <c r="JDK3335" s="473"/>
      <c r="JDL3335" s="371"/>
      <c r="JDM3335" s="372"/>
      <c r="JDN3335" s="372"/>
      <c r="JDO3335" s="372"/>
      <c r="JDP3335" s="372"/>
      <c r="JDQ3335" s="370"/>
      <c r="JDR3335" s="371"/>
      <c r="JDS3335" s="372"/>
      <c r="JDT3335" s="371"/>
      <c r="JDU3335" s="473"/>
      <c r="JDV3335" s="371"/>
      <c r="JDW3335" s="372"/>
      <c r="JDX3335" s="372"/>
      <c r="JDY3335" s="372"/>
      <c r="JDZ3335" s="372"/>
      <c r="JEA3335" s="370"/>
      <c r="JEB3335" s="371"/>
      <c r="JEC3335" s="372"/>
      <c r="JED3335" s="371"/>
      <c r="JEE3335" s="473"/>
      <c r="JEF3335" s="371"/>
      <c r="JEG3335" s="372"/>
      <c r="JEH3335" s="372"/>
      <c r="JEI3335" s="372"/>
      <c r="JEJ3335" s="372"/>
      <c r="JEK3335" s="370"/>
      <c r="JEL3335" s="371"/>
      <c r="JEM3335" s="372"/>
      <c r="JEN3335" s="371"/>
      <c r="JEO3335" s="473"/>
      <c r="JEP3335" s="371"/>
      <c r="JEQ3335" s="372"/>
      <c r="JER3335" s="372"/>
      <c r="JES3335" s="372"/>
      <c r="JET3335" s="372"/>
      <c r="JEU3335" s="370"/>
      <c r="JEV3335" s="371"/>
      <c r="JEW3335" s="372"/>
      <c r="JEX3335" s="371"/>
      <c r="JEY3335" s="473"/>
      <c r="JEZ3335" s="371"/>
      <c r="JFA3335" s="372"/>
      <c r="JFB3335" s="372"/>
      <c r="JFC3335" s="372"/>
      <c r="JFD3335" s="372"/>
      <c r="JFE3335" s="370"/>
      <c r="JFF3335" s="371"/>
      <c r="JFG3335" s="372"/>
      <c r="JFH3335" s="371"/>
      <c r="JFI3335" s="473"/>
      <c r="JFJ3335" s="371"/>
      <c r="JFK3335" s="372"/>
      <c r="JFL3335" s="372"/>
      <c r="JFM3335" s="372"/>
      <c r="JFN3335" s="372"/>
      <c r="JFO3335" s="370"/>
      <c r="JFP3335" s="371"/>
      <c r="JFQ3335" s="372"/>
      <c r="JFR3335" s="371"/>
      <c r="JFS3335" s="473"/>
      <c r="JFT3335" s="371"/>
      <c r="JFU3335" s="372"/>
      <c r="JFV3335" s="372"/>
      <c r="JFW3335" s="372"/>
      <c r="JFX3335" s="372"/>
      <c r="JFY3335" s="370"/>
      <c r="JFZ3335" s="371"/>
      <c r="JGA3335" s="372"/>
      <c r="JGB3335" s="371"/>
      <c r="JGC3335" s="473"/>
      <c r="JGD3335" s="371"/>
      <c r="JGE3335" s="372"/>
      <c r="JGF3335" s="372"/>
      <c r="JGG3335" s="372"/>
      <c r="JGH3335" s="372"/>
      <c r="JGI3335" s="370"/>
      <c r="JGJ3335" s="371"/>
      <c r="JGK3335" s="372"/>
      <c r="JGL3335" s="371"/>
      <c r="JGM3335" s="473"/>
      <c r="JGN3335" s="371"/>
      <c r="JGO3335" s="372"/>
      <c r="JGP3335" s="372"/>
      <c r="JGQ3335" s="372"/>
      <c r="JGR3335" s="372"/>
      <c r="JGS3335" s="370"/>
      <c r="JGT3335" s="371"/>
      <c r="JGU3335" s="372"/>
      <c r="JGV3335" s="371"/>
      <c r="JGW3335" s="473"/>
      <c r="JGX3335" s="371"/>
      <c r="JGY3335" s="372"/>
      <c r="JGZ3335" s="372"/>
      <c r="JHA3335" s="372"/>
      <c r="JHB3335" s="372"/>
      <c r="JHC3335" s="370"/>
      <c r="JHD3335" s="371"/>
      <c r="JHE3335" s="372"/>
      <c r="JHF3335" s="371"/>
      <c r="JHG3335" s="473"/>
      <c r="JHH3335" s="371"/>
      <c r="JHI3335" s="372"/>
      <c r="JHJ3335" s="372"/>
      <c r="JHK3335" s="372"/>
      <c r="JHL3335" s="372"/>
      <c r="JHM3335" s="370"/>
      <c r="JHN3335" s="371"/>
      <c r="JHO3335" s="372"/>
      <c r="JHP3335" s="371"/>
      <c r="JHQ3335" s="473"/>
      <c r="JHR3335" s="371"/>
      <c r="JHS3335" s="372"/>
      <c r="JHT3335" s="372"/>
      <c r="JHU3335" s="372"/>
      <c r="JHV3335" s="372"/>
      <c r="JHW3335" s="370"/>
      <c r="JHX3335" s="371"/>
      <c r="JHY3335" s="372"/>
      <c r="JHZ3335" s="371"/>
      <c r="JIA3335" s="473"/>
      <c r="JIB3335" s="371"/>
      <c r="JIC3335" s="372"/>
      <c r="JID3335" s="372"/>
      <c r="JIE3335" s="372"/>
      <c r="JIF3335" s="372"/>
      <c r="JIG3335" s="370"/>
      <c r="JIH3335" s="371"/>
      <c r="JII3335" s="372"/>
      <c r="JIJ3335" s="371"/>
      <c r="JIK3335" s="473"/>
      <c r="JIL3335" s="371"/>
      <c r="JIM3335" s="372"/>
      <c r="JIN3335" s="372"/>
      <c r="JIO3335" s="372"/>
      <c r="JIP3335" s="372"/>
      <c r="JIQ3335" s="370"/>
      <c r="JIR3335" s="371"/>
      <c r="JIS3335" s="372"/>
      <c r="JIT3335" s="371"/>
      <c r="JIU3335" s="473"/>
      <c r="JIV3335" s="371"/>
      <c r="JIW3335" s="372"/>
      <c r="JIX3335" s="372"/>
      <c r="JIY3335" s="372"/>
      <c r="JIZ3335" s="372"/>
      <c r="JJA3335" s="370"/>
      <c r="JJB3335" s="371"/>
      <c r="JJC3335" s="372"/>
      <c r="JJD3335" s="371"/>
      <c r="JJE3335" s="473"/>
      <c r="JJF3335" s="371"/>
      <c r="JJG3335" s="372"/>
      <c r="JJH3335" s="372"/>
      <c r="JJI3335" s="372"/>
      <c r="JJJ3335" s="372"/>
      <c r="JJK3335" s="370"/>
      <c r="JJL3335" s="371"/>
      <c r="JJM3335" s="372"/>
      <c r="JJN3335" s="371"/>
      <c r="JJO3335" s="473"/>
      <c r="JJP3335" s="371"/>
      <c r="JJQ3335" s="372"/>
      <c r="JJR3335" s="372"/>
      <c r="JJS3335" s="372"/>
      <c r="JJT3335" s="372"/>
      <c r="JJU3335" s="370"/>
      <c r="JJV3335" s="371"/>
      <c r="JJW3335" s="372"/>
      <c r="JJX3335" s="371"/>
      <c r="JJY3335" s="473"/>
      <c r="JJZ3335" s="371"/>
      <c r="JKA3335" s="372"/>
      <c r="JKB3335" s="372"/>
      <c r="JKC3335" s="372"/>
      <c r="JKD3335" s="372"/>
      <c r="JKE3335" s="370"/>
      <c r="JKF3335" s="371"/>
      <c r="JKG3335" s="372"/>
      <c r="JKH3335" s="371"/>
      <c r="JKI3335" s="473"/>
      <c r="JKJ3335" s="371"/>
      <c r="JKK3335" s="372"/>
      <c r="JKL3335" s="372"/>
      <c r="JKM3335" s="372"/>
      <c r="JKN3335" s="372"/>
      <c r="JKO3335" s="370"/>
      <c r="JKP3335" s="371"/>
      <c r="JKQ3335" s="372"/>
      <c r="JKR3335" s="371"/>
      <c r="JKS3335" s="473"/>
      <c r="JKT3335" s="371"/>
      <c r="JKU3335" s="372"/>
      <c r="JKV3335" s="372"/>
      <c r="JKW3335" s="372"/>
      <c r="JKX3335" s="372"/>
      <c r="JKY3335" s="370"/>
      <c r="JKZ3335" s="371"/>
      <c r="JLA3335" s="372"/>
      <c r="JLB3335" s="371"/>
      <c r="JLC3335" s="473"/>
      <c r="JLD3335" s="371"/>
      <c r="JLE3335" s="372"/>
      <c r="JLF3335" s="372"/>
      <c r="JLG3335" s="372"/>
      <c r="JLH3335" s="372"/>
      <c r="JLI3335" s="370"/>
      <c r="JLJ3335" s="371"/>
      <c r="JLK3335" s="372"/>
      <c r="JLL3335" s="371"/>
      <c r="JLM3335" s="473"/>
      <c r="JLN3335" s="371"/>
      <c r="JLO3335" s="372"/>
      <c r="JLP3335" s="372"/>
      <c r="JLQ3335" s="372"/>
      <c r="JLR3335" s="372"/>
      <c r="JLS3335" s="370"/>
      <c r="JLT3335" s="371"/>
      <c r="JLU3335" s="372"/>
      <c r="JLV3335" s="371"/>
      <c r="JLW3335" s="473"/>
      <c r="JLX3335" s="371"/>
      <c r="JLY3335" s="372"/>
      <c r="JLZ3335" s="372"/>
      <c r="JMA3335" s="372"/>
      <c r="JMB3335" s="372"/>
      <c r="JMC3335" s="370"/>
      <c r="JMD3335" s="371"/>
      <c r="JME3335" s="372"/>
      <c r="JMF3335" s="371"/>
      <c r="JMG3335" s="473"/>
      <c r="JMH3335" s="371"/>
      <c r="JMI3335" s="372"/>
      <c r="JMJ3335" s="372"/>
      <c r="JMK3335" s="372"/>
      <c r="JML3335" s="372"/>
      <c r="JMM3335" s="370"/>
      <c r="JMN3335" s="371"/>
      <c r="JMO3335" s="372"/>
      <c r="JMP3335" s="371"/>
      <c r="JMQ3335" s="473"/>
      <c r="JMR3335" s="371"/>
      <c r="JMS3335" s="372"/>
      <c r="JMT3335" s="372"/>
      <c r="JMU3335" s="372"/>
      <c r="JMV3335" s="372"/>
      <c r="JMW3335" s="370"/>
      <c r="JMX3335" s="371"/>
      <c r="JMY3335" s="372"/>
      <c r="JMZ3335" s="371"/>
      <c r="JNA3335" s="473"/>
      <c r="JNB3335" s="371"/>
      <c r="JNC3335" s="372"/>
      <c r="JND3335" s="372"/>
      <c r="JNE3335" s="372"/>
      <c r="JNF3335" s="372"/>
      <c r="JNG3335" s="370"/>
      <c r="JNH3335" s="371"/>
      <c r="JNI3335" s="372"/>
      <c r="JNJ3335" s="371"/>
      <c r="JNK3335" s="473"/>
      <c r="JNL3335" s="371"/>
      <c r="JNM3335" s="372"/>
      <c r="JNN3335" s="372"/>
      <c r="JNO3335" s="372"/>
      <c r="JNP3335" s="372"/>
      <c r="JNQ3335" s="370"/>
      <c r="JNR3335" s="371"/>
      <c r="JNS3335" s="372"/>
      <c r="JNT3335" s="371"/>
      <c r="JNU3335" s="473"/>
      <c r="JNV3335" s="371"/>
      <c r="JNW3335" s="372"/>
      <c r="JNX3335" s="372"/>
      <c r="JNY3335" s="372"/>
      <c r="JNZ3335" s="372"/>
      <c r="JOA3335" s="370"/>
      <c r="JOB3335" s="371"/>
      <c r="JOC3335" s="372"/>
      <c r="JOD3335" s="371"/>
      <c r="JOE3335" s="473"/>
      <c r="JOF3335" s="371"/>
      <c r="JOG3335" s="372"/>
      <c r="JOH3335" s="372"/>
      <c r="JOI3335" s="372"/>
      <c r="JOJ3335" s="372"/>
      <c r="JOK3335" s="370"/>
      <c r="JOL3335" s="371"/>
      <c r="JOM3335" s="372"/>
      <c r="JON3335" s="371"/>
      <c r="JOO3335" s="473"/>
      <c r="JOP3335" s="371"/>
      <c r="JOQ3335" s="372"/>
      <c r="JOR3335" s="372"/>
      <c r="JOS3335" s="372"/>
      <c r="JOT3335" s="372"/>
      <c r="JOU3335" s="370"/>
      <c r="JOV3335" s="371"/>
      <c r="JOW3335" s="372"/>
      <c r="JOX3335" s="371"/>
      <c r="JOY3335" s="473"/>
      <c r="JOZ3335" s="371"/>
      <c r="JPA3335" s="372"/>
      <c r="JPB3335" s="372"/>
      <c r="JPC3335" s="372"/>
      <c r="JPD3335" s="372"/>
      <c r="JPE3335" s="370"/>
      <c r="JPF3335" s="371"/>
      <c r="JPG3335" s="372"/>
      <c r="JPH3335" s="371"/>
      <c r="JPI3335" s="473"/>
      <c r="JPJ3335" s="371"/>
      <c r="JPK3335" s="372"/>
      <c r="JPL3335" s="372"/>
      <c r="JPM3335" s="372"/>
      <c r="JPN3335" s="372"/>
      <c r="JPO3335" s="370"/>
      <c r="JPP3335" s="371"/>
      <c r="JPQ3335" s="372"/>
      <c r="JPR3335" s="371"/>
      <c r="JPS3335" s="473"/>
      <c r="JPT3335" s="371"/>
      <c r="JPU3335" s="372"/>
      <c r="JPV3335" s="372"/>
      <c r="JPW3335" s="372"/>
      <c r="JPX3335" s="372"/>
      <c r="JPY3335" s="370"/>
      <c r="JPZ3335" s="371"/>
      <c r="JQA3335" s="372"/>
      <c r="JQB3335" s="371"/>
      <c r="JQC3335" s="473"/>
      <c r="JQD3335" s="371"/>
      <c r="JQE3335" s="372"/>
      <c r="JQF3335" s="372"/>
      <c r="JQG3335" s="372"/>
      <c r="JQH3335" s="372"/>
      <c r="JQI3335" s="370"/>
      <c r="JQJ3335" s="371"/>
      <c r="JQK3335" s="372"/>
      <c r="JQL3335" s="371"/>
      <c r="JQM3335" s="473"/>
      <c r="JQN3335" s="371"/>
      <c r="JQO3335" s="372"/>
      <c r="JQP3335" s="372"/>
      <c r="JQQ3335" s="372"/>
      <c r="JQR3335" s="372"/>
      <c r="JQS3335" s="370"/>
      <c r="JQT3335" s="371"/>
      <c r="JQU3335" s="372"/>
      <c r="JQV3335" s="371"/>
      <c r="JQW3335" s="473"/>
      <c r="JQX3335" s="371"/>
      <c r="JQY3335" s="372"/>
      <c r="JQZ3335" s="372"/>
      <c r="JRA3335" s="372"/>
      <c r="JRB3335" s="372"/>
      <c r="JRC3335" s="370"/>
      <c r="JRD3335" s="371"/>
      <c r="JRE3335" s="372"/>
      <c r="JRF3335" s="371"/>
      <c r="JRG3335" s="473"/>
      <c r="JRH3335" s="371"/>
      <c r="JRI3335" s="372"/>
      <c r="JRJ3335" s="372"/>
      <c r="JRK3335" s="372"/>
      <c r="JRL3335" s="372"/>
      <c r="JRM3335" s="370"/>
      <c r="JRN3335" s="371"/>
      <c r="JRO3335" s="372"/>
      <c r="JRP3335" s="371"/>
      <c r="JRQ3335" s="473"/>
      <c r="JRR3335" s="371"/>
      <c r="JRS3335" s="372"/>
      <c r="JRT3335" s="372"/>
      <c r="JRU3335" s="372"/>
      <c r="JRV3335" s="372"/>
      <c r="JRW3335" s="370"/>
      <c r="JRX3335" s="371"/>
      <c r="JRY3335" s="372"/>
      <c r="JRZ3335" s="371"/>
      <c r="JSA3335" s="473"/>
      <c r="JSB3335" s="371"/>
      <c r="JSC3335" s="372"/>
      <c r="JSD3335" s="372"/>
      <c r="JSE3335" s="372"/>
      <c r="JSF3335" s="372"/>
      <c r="JSG3335" s="370"/>
      <c r="JSH3335" s="371"/>
      <c r="JSI3335" s="372"/>
      <c r="JSJ3335" s="371"/>
      <c r="JSK3335" s="473"/>
      <c r="JSL3335" s="371"/>
      <c r="JSM3335" s="372"/>
      <c r="JSN3335" s="372"/>
      <c r="JSO3335" s="372"/>
      <c r="JSP3335" s="372"/>
      <c r="JSQ3335" s="370"/>
      <c r="JSR3335" s="371"/>
      <c r="JSS3335" s="372"/>
      <c r="JST3335" s="371"/>
      <c r="JSU3335" s="473"/>
      <c r="JSV3335" s="371"/>
      <c r="JSW3335" s="372"/>
      <c r="JSX3335" s="372"/>
      <c r="JSY3335" s="372"/>
      <c r="JSZ3335" s="372"/>
      <c r="JTA3335" s="370"/>
      <c r="JTB3335" s="371"/>
      <c r="JTC3335" s="372"/>
      <c r="JTD3335" s="371"/>
      <c r="JTE3335" s="473"/>
      <c r="JTF3335" s="371"/>
      <c r="JTG3335" s="372"/>
      <c r="JTH3335" s="372"/>
      <c r="JTI3335" s="372"/>
      <c r="JTJ3335" s="372"/>
      <c r="JTK3335" s="370"/>
      <c r="JTL3335" s="371"/>
      <c r="JTM3335" s="372"/>
      <c r="JTN3335" s="371"/>
      <c r="JTO3335" s="473"/>
      <c r="JTP3335" s="371"/>
      <c r="JTQ3335" s="372"/>
      <c r="JTR3335" s="372"/>
      <c r="JTS3335" s="372"/>
      <c r="JTT3335" s="372"/>
      <c r="JTU3335" s="370"/>
      <c r="JTV3335" s="371"/>
      <c r="JTW3335" s="372"/>
      <c r="JTX3335" s="371"/>
      <c r="JTY3335" s="473"/>
      <c r="JTZ3335" s="371"/>
      <c r="JUA3335" s="372"/>
      <c r="JUB3335" s="372"/>
      <c r="JUC3335" s="372"/>
      <c r="JUD3335" s="372"/>
      <c r="JUE3335" s="370"/>
      <c r="JUF3335" s="371"/>
      <c r="JUG3335" s="372"/>
      <c r="JUH3335" s="371"/>
      <c r="JUI3335" s="473"/>
      <c r="JUJ3335" s="371"/>
      <c r="JUK3335" s="372"/>
      <c r="JUL3335" s="372"/>
      <c r="JUM3335" s="372"/>
      <c r="JUN3335" s="372"/>
      <c r="JUO3335" s="370"/>
      <c r="JUP3335" s="371"/>
      <c r="JUQ3335" s="372"/>
      <c r="JUR3335" s="371"/>
      <c r="JUS3335" s="473"/>
      <c r="JUT3335" s="371"/>
      <c r="JUU3335" s="372"/>
      <c r="JUV3335" s="372"/>
      <c r="JUW3335" s="372"/>
      <c r="JUX3335" s="372"/>
      <c r="JUY3335" s="370"/>
      <c r="JUZ3335" s="371"/>
      <c r="JVA3335" s="372"/>
      <c r="JVB3335" s="371"/>
      <c r="JVC3335" s="473"/>
      <c r="JVD3335" s="371"/>
      <c r="JVE3335" s="372"/>
      <c r="JVF3335" s="372"/>
      <c r="JVG3335" s="372"/>
      <c r="JVH3335" s="372"/>
      <c r="JVI3335" s="370"/>
      <c r="JVJ3335" s="371"/>
      <c r="JVK3335" s="372"/>
      <c r="JVL3335" s="371"/>
      <c r="JVM3335" s="473"/>
      <c r="JVN3335" s="371"/>
      <c r="JVO3335" s="372"/>
      <c r="JVP3335" s="372"/>
      <c r="JVQ3335" s="372"/>
      <c r="JVR3335" s="372"/>
      <c r="JVS3335" s="370"/>
      <c r="JVT3335" s="371"/>
      <c r="JVU3335" s="372"/>
      <c r="JVV3335" s="371"/>
      <c r="JVW3335" s="473"/>
      <c r="JVX3335" s="371"/>
      <c r="JVY3335" s="372"/>
      <c r="JVZ3335" s="372"/>
      <c r="JWA3335" s="372"/>
      <c r="JWB3335" s="372"/>
      <c r="JWC3335" s="370"/>
      <c r="JWD3335" s="371"/>
      <c r="JWE3335" s="372"/>
      <c r="JWF3335" s="371"/>
      <c r="JWG3335" s="473"/>
      <c r="JWH3335" s="371"/>
      <c r="JWI3335" s="372"/>
      <c r="JWJ3335" s="372"/>
      <c r="JWK3335" s="372"/>
      <c r="JWL3335" s="372"/>
      <c r="JWM3335" s="370"/>
      <c r="JWN3335" s="371"/>
      <c r="JWO3335" s="372"/>
      <c r="JWP3335" s="371"/>
      <c r="JWQ3335" s="473"/>
      <c r="JWR3335" s="371"/>
      <c r="JWS3335" s="372"/>
      <c r="JWT3335" s="372"/>
      <c r="JWU3335" s="372"/>
      <c r="JWV3335" s="372"/>
      <c r="JWW3335" s="370"/>
      <c r="JWX3335" s="371"/>
      <c r="JWY3335" s="372"/>
      <c r="JWZ3335" s="371"/>
      <c r="JXA3335" s="473"/>
      <c r="JXB3335" s="371"/>
      <c r="JXC3335" s="372"/>
      <c r="JXD3335" s="372"/>
      <c r="JXE3335" s="372"/>
      <c r="JXF3335" s="372"/>
      <c r="JXG3335" s="370"/>
      <c r="JXH3335" s="371"/>
      <c r="JXI3335" s="372"/>
      <c r="JXJ3335" s="371"/>
      <c r="JXK3335" s="473"/>
      <c r="JXL3335" s="371"/>
      <c r="JXM3335" s="372"/>
      <c r="JXN3335" s="372"/>
      <c r="JXO3335" s="372"/>
      <c r="JXP3335" s="372"/>
      <c r="JXQ3335" s="370"/>
      <c r="JXR3335" s="371"/>
      <c r="JXS3335" s="372"/>
      <c r="JXT3335" s="371"/>
      <c r="JXU3335" s="473"/>
      <c r="JXV3335" s="371"/>
      <c r="JXW3335" s="372"/>
      <c r="JXX3335" s="372"/>
      <c r="JXY3335" s="372"/>
      <c r="JXZ3335" s="372"/>
      <c r="JYA3335" s="370"/>
      <c r="JYB3335" s="371"/>
      <c r="JYC3335" s="372"/>
      <c r="JYD3335" s="371"/>
      <c r="JYE3335" s="473"/>
      <c r="JYF3335" s="371"/>
      <c r="JYG3335" s="372"/>
      <c r="JYH3335" s="372"/>
      <c r="JYI3335" s="372"/>
      <c r="JYJ3335" s="372"/>
      <c r="JYK3335" s="370"/>
      <c r="JYL3335" s="371"/>
      <c r="JYM3335" s="372"/>
      <c r="JYN3335" s="371"/>
      <c r="JYO3335" s="473"/>
      <c r="JYP3335" s="371"/>
      <c r="JYQ3335" s="372"/>
      <c r="JYR3335" s="372"/>
      <c r="JYS3335" s="372"/>
      <c r="JYT3335" s="372"/>
      <c r="JYU3335" s="370"/>
      <c r="JYV3335" s="371"/>
      <c r="JYW3335" s="372"/>
      <c r="JYX3335" s="371"/>
      <c r="JYY3335" s="473"/>
      <c r="JYZ3335" s="371"/>
      <c r="JZA3335" s="372"/>
      <c r="JZB3335" s="372"/>
      <c r="JZC3335" s="372"/>
      <c r="JZD3335" s="372"/>
      <c r="JZE3335" s="370"/>
      <c r="JZF3335" s="371"/>
      <c r="JZG3335" s="372"/>
      <c r="JZH3335" s="371"/>
      <c r="JZI3335" s="473"/>
      <c r="JZJ3335" s="371"/>
      <c r="JZK3335" s="372"/>
      <c r="JZL3335" s="372"/>
      <c r="JZM3335" s="372"/>
      <c r="JZN3335" s="372"/>
      <c r="JZO3335" s="370"/>
      <c r="JZP3335" s="371"/>
      <c r="JZQ3335" s="372"/>
      <c r="JZR3335" s="371"/>
      <c r="JZS3335" s="473"/>
      <c r="JZT3335" s="371"/>
      <c r="JZU3335" s="372"/>
      <c r="JZV3335" s="372"/>
      <c r="JZW3335" s="372"/>
      <c r="JZX3335" s="372"/>
      <c r="JZY3335" s="370"/>
      <c r="JZZ3335" s="371"/>
      <c r="KAA3335" s="372"/>
      <c r="KAB3335" s="371"/>
      <c r="KAC3335" s="473"/>
      <c r="KAD3335" s="371"/>
      <c r="KAE3335" s="372"/>
      <c r="KAF3335" s="372"/>
      <c r="KAG3335" s="372"/>
      <c r="KAH3335" s="372"/>
      <c r="KAI3335" s="370"/>
      <c r="KAJ3335" s="371"/>
      <c r="KAK3335" s="372"/>
      <c r="KAL3335" s="371"/>
      <c r="KAM3335" s="473"/>
      <c r="KAN3335" s="371"/>
      <c r="KAO3335" s="372"/>
      <c r="KAP3335" s="372"/>
      <c r="KAQ3335" s="372"/>
      <c r="KAR3335" s="372"/>
      <c r="KAS3335" s="370"/>
      <c r="KAT3335" s="371"/>
      <c r="KAU3335" s="372"/>
      <c r="KAV3335" s="371"/>
      <c r="KAW3335" s="473"/>
      <c r="KAX3335" s="371"/>
      <c r="KAY3335" s="372"/>
      <c r="KAZ3335" s="372"/>
      <c r="KBA3335" s="372"/>
      <c r="KBB3335" s="372"/>
      <c r="KBC3335" s="370"/>
      <c r="KBD3335" s="371"/>
      <c r="KBE3335" s="372"/>
      <c r="KBF3335" s="371"/>
      <c r="KBG3335" s="473"/>
      <c r="KBH3335" s="371"/>
      <c r="KBI3335" s="372"/>
      <c r="KBJ3335" s="372"/>
      <c r="KBK3335" s="372"/>
      <c r="KBL3335" s="372"/>
      <c r="KBM3335" s="370"/>
      <c r="KBN3335" s="371"/>
      <c r="KBO3335" s="372"/>
      <c r="KBP3335" s="371"/>
      <c r="KBQ3335" s="473"/>
      <c r="KBR3335" s="371"/>
      <c r="KBS3335" s="372"/>
      <c r="KBT3335" s="372"/>
      <c r="KBU3335" s="372"/>
      <c r="KBV3335" s="372"/>
      <c r="KBW3335" s="370"/>
      <c r="KBX3335" s="371"/>
      <c r="KBY3335" s="372"/>
      <c r="KBZ3335" s="371"/>
      <c r="KCA3335" s="473"/>
      <c r="KCB3335" s="371"/>
      <c r="KCC3335" s="372"/>
      <c r="KCD3335" s="372"/>
      <c r="KCE3335" s="372"/>
      <c r="KCF3335" s="372"/>
      <c r="KCG3335" s="370"/>
      <c r="KCH3335" s="371"/>
      <c r="KCI3335" s="372"/>
      <c r="KCJ3335" s="371"/>
      <c r="KCK3335" s="473"/>
      <c r="KCL3335" s="371"/>
      <c r="KCM3335" s="372"/>
      <c r="KCN3335" s="372"/>
      <c r="KCO3335" s="372"/>
      <c r="KCP3335" s="372"/>
      <c r="KCQ3335" s="370"/>
      <c r="KCR3335" s="371"/>
      <c r="KCS3335" s="372"/>
      <c r="KCT3335" s="371"/>
      <c r="KCU3335" s="473"/>
      <c r="KCV3335" s="371"/>
      <c r="KCW3335" s="372"/>
      <c r="KCX3335" s="372"/>
      <c r="KCY3335" s="372"/>
      <c r="KCZ3335" s="372"/>
      <c r="KDA3335" s="370"/>
      <c r="KDB3335" s="371"/>
      <c r="KDC3335" s="372"/>
      <c r="KDD3335" s="371"/>
      <c r="KDE3335" s="473"/>
      <c r="KDF3335" s="371"/>
      <c r="KDG3335" s="372"/>
      <c r="KDH3335" s="372"/>
      <c r="KDI3335" s="372"/>
      <c r="KDJ3335" s="372"/>
      <c r="KDK3335" s="370"/>
      <c r="KDL3335" s="371"/>
      <c r="KDM3335" s="372"/>
      <c r="KDN3335" s="371"/>
      <c r="KDO3335" s="473"/>
      <c r="KDP3335" s="371"/>
      <c r="KDQ3335" s="372"/>
      <c r="KDR3335" s="372"/>
      <c r="KDS3335" s="372"/>
      <c r="KDT3335" s="372"/>
      <c r="KDU3335" s="370"/>
      <c r="KDV3335" s="371"/>
      <c r="KDW3335" s="372"/>
      <c r="KDX3335" s="371"/>
      <c r="KDY3335" s="473"/>
      <c r="KDZ3335" s="371"/>
      <c r="KEA3335" s="372"/>
      <c r="KEB3335" s="372"/>
      <c r="KEC3335" s="372"/>
      <c r="KED3335" s="372"/>
      <c r="KEE3335" s="370"/>
      <c r="KEF3335" s="371"/>
      <c r="KEG3335" s="372"/>
      <c r="KEH3335" s="371"/>
      <c r="KEI3335" s="473"/>
      <c r="KEJ3335" s="371"/>
      <c r="KEK3335" s="372"/>
      <c r="KEL3335" s="372"/>
      <c r="KEM3335" s="372"/>
      <c r="KEN3335" s="372"/>
      <c r="KEO3335" s="370"/>
      <c r="KEP3335" s="371"/>
      <c r="KEQ3335" s="372"/>
      <c r="KER3335" s="371"/>
      <c r="KES3335" s="473"/>
      <c r="KET3335" s="371"/>
      <c r="KEU3335" s="372"/>
      <c r="KEV3335" s="372"/>
      <c r="KEW3335" s="372"/>
      <c r="KEX3335" s="372"/>
      <c r="KEY3335" s="370"/>
      <c r="KEZ3335" s="371"/>
      <c r="KFA3335" s="372"/>
      <c r="KFB3335" s="371"/>
      <c r="KFC3335" s="473"/>
      <c r="KFD3335" s="371"/>
      <c r="KFE3335" s="372"/>
      <c r="KFF3335" s="372"/>
      <c r="KFG3335" s="372"/>
      <c r="KFH3335" s="372"/>
      <c r="KFI3335" s="370"/>
      <c r="KFJ3335" s="371"/>
      <c r="KFK3335" s="372"/>
      <c r="KFL3335" s="371"/>
      <c r="KFM3335" s="473"/>
      <c r="KFN3335" s="371"/>
      <c r="KFO3335" s="372"/>
      <c r="KFP3335" s="372"/>
      <c r="KFQ3335" s="372"/>
      <c r="KFR3335" s="372"/>
      <c r="KFS3335" s="370"/>
      <c r="KFT3335" s="371"/>
      <c r="KFU3335" s="372"/>
      <c r="KFV3335" s="371"/>
      <c r="KFW3335" s="473"/>
      <c r="KFX3335" s="371"/>
      <c r="KFY3335" s="372"/>
      <c r="KFZ3335" s="372"/>
      <c r="KGA3335" s="372"/>
      <c r="KGB3335" s="372"/>
      <c r="KGC3335" s="370"/>
      <c r="KGD3335" s="371"/>
      <c r="KGE3335" s="372"/>
      <c r="KGF3335" s="371"/>
      <c r="KGG3335" s="473"/>
      <c r="KGH3335" s="371"/>
      <c r="KGI3335" s="372"/>
      <c r="KGJ3335" s="372"/>
      <c r="KGK3335" s="372"/>
      <c r="KGL3335" s="372"/>
      <c r="KGM3335" s="370"/>
      <c r="KGN3335" s="371"/>
      <c r="KGO3335" s="372"/>
      <c r="KGP3335" s="371"/>
      <c r="KGQ3335" s="473"/>
      <c r="KGR3335" s="371"/>
      <c r="KGS3335" s="372"/>
      <c r="KGT3335" s="372"/>
      <c r="KGU3335" s="372"/>
      <c r="KGV3335" s="372"/>
      <c r="KGW3335" s="370"/>
      <c r="KGX3335" s="371"/>
      <c r="KGY3335" s="372"/>
      <c r="KGZ3335" s="371"/>
      <c r="KHA3335" s="473"/>
      <c r="KHB3335" s="371"/>
      <c r="KHC3335" s="372"/>
      <c r="KHD3335" s="372"/>
      <c r="KHE3335" s="372"/>
      <c r="KHF3335" s="372"/>
      <c r="KHG3335" s="370"/>
      <c r="KHH3335" s="371"/>
      <c r="KHI3335" s="372"/>
      <c r="KHJ3335" s="371"/>
      <c r="KHK3335" s="473"/>
      <c r="KHL3335" s="371"/>
      <c r="KHM3335" s="372"/>
      <c r="KHN3335" s="372"/>
      <c r="KHO3335" s="372"/>
      <c r="KHP3335" s="372"/>
      <c r="KHQ3335" s="370"/>
      <c r="KHR3335" s="371"/>
      <c r="KHS3335" s="372"/>
      <c r="KHT3335" s="371"/>
      <c r="KHU3335" s="473"/>
      <c r="KHV3335" s="371"/>
      <c r="KHW3335" s="372"/>
      <c r="KHX3335" s="372"/>
      <c r="KHY3335" s="372"/>
      <c r="KHZ3335" s="372"/>
      <c r="KIA3335" s="370"/>
      <c r="KIB3335" s="371"/>
      <c r="KIC3335" s="372"/>
      <c r="KID3335" s="371"/>
      <c r="KIE3335" s="473"/>
      <c r="KIF3335" s="371"/>
      <c r="KIG3335" s="372"/>
      <c r="KIH3335" s="372"/>
      <c r="KII3335" s="372"/>
      <c r="KIJ3335" s="372"/>
      <c r="KIK3335" s="370"/>
      <c r="KIL3335" s="371"/>
      <c r="KIM3335" s="372"/>
      <c r="KIN3335" s="371"/>
      <c r="KIO3335" s="473"/>
      <c r="KIP3335" s="371"/>
      <c r="KIQ3335" s="372"/>
      <c r="KIR3335" s="372"/>
      <c r="KIS3335" s="372"/>
      <c r="KIT3335" s="372"/>
      <c r="KIU3335" s="370"/>
      <c r="KIV3335" s="371"/>
      <c r="KIW3335" s="372"/>
      <c r="KIX3335" s="371"/>
      <c r="KIY3335" s="473"/>
      <c r="KIZ3335" s="371"/>
      <c r="KJA3335" s="372"/>
      <c r="KJB3335" s="372"/>
      <c r="KJC3335" s="372"/>
      <c r="KJD3335" s="372"/>
      <c r="KJE3335" s="370"/>
      <c r="KJF3335" s="371"/>
      <c r="KJG3335" s="372"/>
      <c r="KJH3335" s="371"/>
      <c r="KJI3335" s="473"/>
      <c r="KJJ3335" s="371"/>
      <c r="KJK3335" s="372"/>
      <c r="KJL3335" s="372"/>
      <c r="KJM3335" s="372"/>
      <c r="KJN3335" s="372"/>
      <c r="KJO3335" s="370"/>
      <c r="KJP3335" s="371"/>
      <c r="KJQ3335" s="372"/>
      <c r="KJR3335" s="371"/>
      <c r="KJS3335" s="473"/>
      <c r="KJT3335" s="371"/>
      <c r="KJU3335" s="372"/>
      <c r="KJV3335" s="372"/>
      <c r="KJW3335" s="372"/>
      <c r="KJX3335" s="372"/>
      <c r="KJY3335" s="370"/>
      <c r="KJZ3335" s="371"/>
      <c r="KKA3335" s="372"/>
      <c r="KKB3335" s="371"/>
      <c r="KKC3335" s="473"/>
      <c r="KKD3335" s="371"/>
      <c r="KKE3335" s="372"/>
      <c r="KKF3335" s="372"/>
      <c r="KKG3335" s="372"/>
      <c r="KKH3335" s="372"/>
      <c r="KKI3335" s="370"/>
      <c r="KKJ3335" s="371"/>
      <c r="KKK3335" s="372"/>
      <c r="KKL3335" s="371"/>
      <c r="KKM3335" s="473"/>
      <c r="KKN3335" s="371"/>
      <c r="KKO3335" s="372"/>
      <c r="KKP3335" s="372"/>
      <c r="KKQ3335" s="372"/>
      <c r="KKR3335" s="372"/>
      <c r="KKS3335" s="370"/>
      <c r="KKT3335" s="371"/>
      <c r="KKU3335" s="372"/>
      <c r="KKV3335" s="371"/>
      <c r="KKW3335" s="473"/>
      <c r="KKX3335" s="371"/>
      <c r="KKY3335" s="372"/>
      <c r="KKZ3335" s="372"/>
      <c r="KLA3335" s="372"/>
      <c r="KLB3335" s="372"/>
      <c r="KLC3335" s="370"/>
      <c r="KLD3335" s="371"/>
      <c r="KLE3335" s="372"/>
      <c r="KLF3335" s="371"/>
      <c r="KLG3335" s="473"/>
      <c r="KLH3335" s="371"/>
      <c r="KLI3335" s="372"/>
      <c r="KLJ3335" s="372"/>
      <c r="KLK3335" s="372"/>
      <c r="KLL3335" s="372"/>
      <c r="KLM3335" s="370"/>
      <c r="KLN3335" s="371"/>
      <c r="KLO3335" s="372"/>
      <c r="KLP3335" s="371"/>
      <c r="KLQ3335" s="473"/>
      <c r="KLR3335" s="371"/>
      <c r="KLS3335" s="372"/>
      <c r="KLT3335" s="372"/>
      <c r="KLU3335" s="372"/>
      <c r="KLV3335" s="372"/>
      <c r="KLW3335" s="370"/>
      <c r="KLX3335" s="371"/>
      <c r="KLY3335" s="372"/>
      <c r="KLZ3335" s="371"/>
      <c r="KMA3335" s="473"/>
      <c r="KMB3335" s="371"/>
      <c r="KMC3335" s="372"/>
      <c r="KMD3335" s="372"/>
      <c r="KME3335" s="372"/>
      <c r="KMF3335" s="372"/>
      <c r="KMG3335" s="370"/>
      <c r="KMH3335" s="371"/>
      <c r="KMI3335" s="372"/>
      <c r="KMJ3335" s="371"/>
      <c r="KMK3335" s="473"/>
      <c r="KML3335" s="371"/>
      <c r="KMM3335" s="372"/>
      <c r="KMN3335" s="372"/>
      <c r="KMO3335" s="372"/>
      <c r="KMP3335" s="372"/>
      <c r="KMQ3335" s="370"/>
      <c r="KMR3335" s="371"/>
      <c r="KMS3335" s="372"/>
      <c r="KMT3335" s="371"/>
      <c r="KMU3335" s="473"/>
      <c r="KMV3335" s="371"/>
      <c r="KMW3335" s="372"/>
      <c r="KMX3335" s="372"/>
      <c r="KMY3335" s="372"/>
      <c r="KMZ3335" s="372"/>
      <c r="KNA3335" s="370"/>
      <c r="KNB3335" s="371"/>
      <c r="KNC3335" s="372"/>
      <c r="KND3335" s="371"/>
      <c r="KNE3335" s="473"/>
      <c r="KNF3335" s="371"/>
      <c r="KNG3335" s="372"/>
      <c r="KNH3335" s="372"/>
      <c r="KNI3335" s="372"/>
      <c r="KNJ3335" s="372"/>
      <c r="KNK3335" s="370"/>
      <c r="KNL3335" s="371"/>
      <c r="KNM3335" s="372"/>
      <c r="KNN3335" s="371"/>
      <c r="KNO3335" s="473"/>
      <c r="KNP3335" s="371"/>
      <c r="KNQ3335" s="372"/>
      <c r="KNR3335" s="372"/>
      <c r="KNS3335" s="372"/>
      <c r="KNT3335" s="372"/>
      <c r="KNU3335" s="370"/>
      <c r="KNV3335" s="371"/>
      <c r="KNW3335" s="372"/>
      <c r="KNX3335" s="371"/>
      <c r="KNY3335" s="473"/>
      <c r="KNZ3335" s="371"/>
      <c r="KOA3335" s="372"/>
      <c r="KOB3335" s="372"/>
      <c r="KOC3335" s="372"/>
      <c r="KOD3335" s="372"/>
      <c r="KOE3335" s="370"/>
      <c r="KOF3335" s="371"/>
      <c r="KOG3335" s="372"/>
      <c r="KOH3335" s="371"/>
      <c r="KOI3335" s="473"/>
      <c r="KOJ3335" s="371"/>
      <c r="KOK3335" s="372"/>
      <c r="KOL3335" s="372"/>
      <c r="KOM3335" s="372"/>
      <c r="KON3335" s="372"/>
      <c r="KOO3335" s="370"/>
      <c r="KOP3335" s="371"/>
      <c r="KOQ3335" s="372"/>
      <c r="KOR3335" s="371"/>
      <c r="KOS3335" s="473"/>
      <c r="KOT3335" s="371"/>
      <c r="KOU3335" s="372"/>
      <c r="KOV3335" s="372"/>
      <c r="KOW3335" s="372"/>
      <c r="KOX3335" s="372"/>
      <c r="KOY3335" s="370"/>
      <c r="KOZ3335" s="371"/>
      <c r="KPA3335" s="372"/>
      <c r="KPB3335" s="371"/>
      <c r="KPC3335" s="473"/>
      <c r="KPD3335" s="371"/>
      <c r="KPE3335" s="372"/>
      <c r="KPF3335" s="372"/>
      <c r="KPG3335" s="372"/>
      <c r="KPH3335" s="372"/>
      <c r="KPI3335" s="370"/>
      <c r="KPJ3335" s="371"/>
      <c r="KPK3335" s="372"/>
      <c r="KPL3335" s="371"/>
      <c r="KPM3335" s="473"/>
      <c r="KPN3335" s="371"/>
      <c r="KPO3335" s="372"/>
      <c r="KPP3335" s="372"/>
      <c r="KPQ3335" s="372"/>
      <c r="KPR3335" s="372"/>
      <c r="KPS3335" s="370"/>
      <c r="KPT3335" s="371"/>
      <c r="KPU3335" s="372"/>
      <c r="KPV3335" s="371"/>
      <c r="KPW3335" s="473"/>
      <c r="KPX3335" s="371"/>
      <c r="KPY3335" s="372"/>
      <c r="KPZ3335" s="372"/>
      <c r="KQA3335" s="372"/>
      <c r="KQB3335" s="372"/>
      <c r="KQC3335" s="370"/>
      <c r="KQD3335" s="371"/>
      <c r="KQE3335" s="372"/>
      <c r="KQF3335" s="371"/>
      <c r="KQG3335" s="473"/>
      <c r="KQH3335" s="371"/>
      <c r="KQI3335" s="372"/>
      <c r="KQJ3335" s="372"/>
      <c r="KQK3335" s="372"/>
      <c r="KQL3335" s="372"/>
      <c r="KQM3335" s="370"/>
      <c r="KQN3335" s="371"/>
      <c r="KQO3335" s="372"/>
      <c r="KQP3335" s="371"/>
      <c r="KQQ3335" s="473"/>
      <c r="KQR3335" s="371"/>
      <c r="KQS3335" s="372"/>
      <c r="KQT3335" s="372"/>
      <c r="KQU3335" s="372"/>
      <c r="KQV3335" s="372"/>
      <c r="KQW3335" s="370"/>
      <c r="KQX3335" s="371"/>
      <c r="KQY3335" s="372"/>
      <c r="KQZ3335" s="371"/>
      <c r="KRA3335" s="473"/>
      <c r="KRB3335" s="371"/>
      <c r="KRC3335" s="372"/>
      <c r="KRD3335" s="372"/>
      <c r="KRE3335" s="372"/>
      <c r="KRF3335" s="372"/>
      <c r="KRG3335" s="370"/>
      <c r="KRH3335" s="371"/>
      <c r="KRI3335" s="372"/>
      <c r="KRJ3335" s="371"/>
      <c r="KRK3335" s="473"/>
      <c r="KRL3335" s="371"/>
      <c r="KRM3335" s="372"/>
      <c r="KRN3335" s="372"/>
      <c r="KRO3335" s="372"/>
      <c r="KRP3335" s="372"/>
      <c r="KRQ3335" s="370"/>
      <c r="KRR3335" s="371"/>
      <c r="KRS3335" s="372"/>
      <c r="KRT3335" s="371"/>
      <c r="KRU3335" s="473"/>
      <c r="KRV3335" s="371"/>
      <c r="KRW3335" s="372"/>
      <c r="KRX3335" s="372"/>
      <c r="KRY3335" s="372"/>
      <c r="KRZ3335" s="372"/>
      <c r="KSA3335" s="370"/>
      <c r="KSB3335" s="371"/>
      <c r="KSC3335" s="372"/>
      <c r="KSD3335" s="371"/>
      <c r="KSE3335" s="473"/>
      <c r="KSF3335" s="371"/>
      <c r="KSG3335" s="372"/>
      <c r="KSH3335" s="372"/>
      <c r="KSI3335" s="372"/>
      <c r="KSJ3335" s="372"/>
      <c r="KSK3335" s="370"/>
      <c r="KSL3335" s="371"/>
      <c r="KSM3335" s="372"/>
      <c r="KSN3335" s="371"/>
      <c r="KSO3335" s="473"/>
      <c r="KSP3335" s="371"/>
      <c r="KSQ3335" s="372"/>
      <c r="KSR3335" s="372"/>
      <c r="KSS3335" s="372"/>
      <c r="KST3335" s="372"/>
      <c r="KSU3335" s="370"/>
      <c r="KSV3335" s="371"/>
      <c r="KSW3335" s="372"/>
      <c r="KSX3335" s="371"/>
      <c r="KSY3335" s="473"/>
      <c r="KSZ3335" s="371"/>
      <c r="KTA3335" s="372"/>
      <c r="KTB3335" s="372"/>
      <c r="KTC3335" s="372"/>
      <c r="KTD3335" s="372"/>
      <c r="KTE3335" s="370"/>
      <c r="KTF3335" s="371"/>
      <c r="KTG3335" s="372"/>
      <c r="KTH3335" s="371"/>
      <c r="KTI3335" s="473"/>
      <c r="KTJ3335" s="371"/>
      <c r="KTK3335" s="372"/>
      <c r="KTL3335" s="372"/>
      <c r="KTM3335" s="372"/>
      <c r="KTN3335" s="372"/>
      <c r="KTO3335" s="370"/>
      <c r="KTP3335" s="371"/>
      <c r="KTQ3335" s="372"/>
      <c r="KTR3335" s="371"/>
      <c r="KTS3335" s="473"/>
      <c r="KTT3335" s="371"/>
      <c r="KTU3335" s="372"/>
      <c r="KTV3335" s="372"/>
      <c r="KTW3335" s="372"/>
      <c r="KTX3335" s="372"/>
      <c r="KTY3335" s="370"/>
      <c r="KTZ3335" s="371"/>
      <c r="KUA3335" s="372"/>
      <c r="KUB3335" s="371"/>
      <c r="KUC3335" s="473"/>
      <c r="KUD3335" s="371"/>
      <c r="KUE3335" s="372"/>
      <c r="KUF3335" s="372"/>
      <c r="KUG3335" s="372"/>
      <c r="KUH3335" s="372"/>
      <c r="KUI3335" s="370"/>
      <c r="KUJ3335" s="371"/>
      <c r="KUK3335" s="372"/>
      <c r="KUL3335" s="371"/>
      <c r="KUM3335" s="473"/>
      <c r="KUN3335" s="371"/>
      <c r="KUO3335" s="372"/>
      <c r="KUP3335" s="372"/>
      <c r="KUQ3335" s="372"/>
      <c r="KUR3335" s="372"/>
      <c r="KUS3335" s="370"/>
      <c r="KUT3335" s="371"/>
      <c r="KUU3335" s="372"/>
      <c r="KUV3335" s="371"/>
      <c r="KUW3335" s="473"/>
      <c r="KUX3335" s="371"/>
      <c r="KUY3335" s="372"/>
      <c r="KUZ3335" s="372"/>
      <c r="KVA3335" s="372"/>
      <c r="KVB3335" s="372"/>
      <c r="KVC3335" s="370"/>
      <c r="KVD3335" s="371"/>
      <c r="KVE3335" s="372"/>
      <c r="KVF3335" s="371"/>
      <c r="KVG3335" s="473"/>
      <c r="KVH3335" s="371"/>
      <c r="KVI3335" s="372"/>
      <c r="KVJ3335" s="372"/>
      <c r="KVK3335" s="372"/>
      <c r="KVL3335" s="372"/>
      <c r="KVM3335" s="370"/>
      <c r="KVN3335" s="371"/>
      <c r="KVO3335" s="372"/>
      <c r="KVP3335" s="371"/>
      <c r="KVQ3335" s="473"/>
      <c r="KVR3335" s="371"/>
      <c r="KVS3335" s="372"/>
      <c r="KVT3335" s="372"/>
      <c r="KVU3335" s="372"/>
      <c r="KVV3335" s="372"/>
      <c r="KVW3335" s="370"/>
      <c r="KVX3335" s="371"/>
      <c r="KVY3335" s="372"/>
      <c r="KVZ3335" s="371"/>
      <c r="KWA3335" s="473"/>
      <c r="KWB3335" s="371"/>
      <c r="KWC3335" s="372"/>
      <c r="KWD3335" s="372"/>
      <c r="KWE3335" s="372"/>
      <c r="KWF3335" s="372"/>
      <c r="KWG3335" s="370"/>
      <c r="KWH3335" s="371"/>
      <c r="KWI3335" s="372"/>
      <c r="KWJ3335" s="371"/>
      <c r="KWK3335" s="473"/>
      <c r="KWL3335" s="371"/>
      <c r="KWM3335" s="372"/>
      <c r="KWN3335" s="372"/>
      <c r="KWO3335" s="372"/>
      <c r="KWP3335" s="372"/>
      <c r="KWQ3335" s="370"/>
      <c r="KWR3335" s="371"/>
      <c r="KWS3335" s="372"/>
      <c r="KWT3335" s="371"/>
      <c r="KWU3335" s="473"/>
      <c r="KWV3335" s="371"/>
      <c r="KWW3335" s="372"/>
      <c r="KWX3335" s="372"/>
      <c r="KWY3335" s="372"/>
      <c r="KWZ3335" s="372"/>
      <c r="KXA3335" s="370"/>
      <c r="KXB3335" s="371"/>
      <c r="KXC3335" s="372"/>
      <c r="KXD3335" s="371"/>
      <c r="KXE3335" s="473"/>
      <c r="KXF3335" s="371"/>
      <c r="KXG3335" s="372"/>
      <c r="KXH3335" s="372"/>
      <c r="KXI3335" s="372"/>
      <c r="KXJ3335" s="372"/>
      <c r="KXK3335" s="370"/>
      <c r="KXL3335" s="371"/>
      <c r="KXM3335" s="372"/>
      <c r="KXN3335" s="371"/>
      <c r="KXO3335" s="473"/>
      <c r="KXP3335" s="371"/>
      <c r="KXQ3335" s="372"/>
      <c r="KXR3335" s="372"/>
      <c r="KXS3335" s="372"/>
      <c r="KXT3335" s="372"/>
      <c r="KXU3335" s="370"/>
      <c r="KXV3335" s="371"/>
      <c r="KXW3335" s="372"/>
      <c r="KXX3335" s="371"/>
      <c r="KXY3335" s="473"/>
      <c r="KXZ3335" s="371"/>
      <c r="KYA3335" s="372"/>
      <c r="KYB3335" s="372"/>
      <c r="KYC3335" s="372"/>
      <c r="KYD3335" s="372"/>
      <c r="KYE3335" s="370"/>
      <c r="KYF3335" s="371"/>
      <c r="KYG3335" s="372"/>
      <c r="KYH3335" s="371"/>
      <c r="KYI3335" s="473"/>
      <c r="KYJ3335" s="371"/>
      <c r="KYK3335" s="372"/>
      <c r="KYL3335" s="372"/>
      <c r="KYM3335" s="372"/>
      <c r="KYN3335" s="372"/>
      <c r="KYO3335" s="370"/>
      <c r="KYP3335" s="371"/>
      <c r="KYQ3335" s="372"/>
      <c r="KYR3335" s="371"/>
      <c r="KYS3335" s="473"/>
      <c r="KYT3335" s="371"/>
      <c r="KYU3335" s="372"/>
      <c r="KYV3335" s="372"/>
      <c r="KYW3335" s="372"/>
      <c r="KYX3335" s="372"/>
      <c r="KYY3335" s="370"/>
      <c r="KYZ3335" s="371"/>
      <c r="KZA3335" s="372"/>
      <c r="KZB3335" s="371"/>
      <c r="KZC3335" s="473"/>
      <c r="KZD3335" s="371"/>
      <c r="KZE3335" s="372"/>
      <c r="KZF3335" s="372"/>
      <c r="KZG3335" s="372"/>
      <c r="KZH3335" s="372"/>
      <c r="KZI3335" s="370"/>
      <c r="KZJ3335" s="371"/>
      <c r="KZK3335" s="372"/>
      <c r="KZL3335" s="371"/>
      <c r="KZM3335" s="473"/>
      <c r="KZN3335" s="371"/>
      <c r="KZO3335" s="372"/>
      <c r="KZP3335" s="372"/>
      <c r="KZQ3335" s="372"/>
      <c r="KZR3335" s="372"/>
      <c r="KZS3335" s="370"/>
      <c r="KZT3335" s="371"/>
      <c r="KZU3335" s="372"/>
      <c r="KZV3335" s="371"/>
      <c r="KZW3335" s="473"/>
      <c r="KZX3335" s="371"/>
      <c r="KZY3335" s="372"/>
      <c r="KZZ3335" s="372"/>
      <c r="LAA3335" s="372"/>
      <c r="LAB3335" s="372"/>
      <c r="LAC3335" s="370"/>
      <c r="LAD3335" s="371"/>
      <c r="LAE3335" s="372"/>
      <c r="LAF3335" s="371"/>
      <c r="LAG3335" s="473"/>
      <c r="LAH3335" s="371"/>
      <c r="LAI3335" s="372"/>
      <c r="LAJ3335" s="372"/>
      <c r="LAK3335" s="372"/>
      <c r="LAL3335" s="372"/>
      <c r="LAM3335" s="370"/>
      <c r="LAN3335" s="371"/>
      <c r="LAO3335" s="372"/>
      <c r="LAP3335" s="371"/>
      <c r="LAQ3335" s="473"/>
      <c r="LAR3335" s="371"/>
      <c r="LAS3335" s="372"/>
      <c r="LAT3335" s="372"/>
      <c r="LAU3335" s="372"/>
      <c r="LAV3335" s="372"/>
      <c r="LAW3335" s="370"/>
      <c r="LAX3335" s="371"/>
      <c r="LAY3335" s="372"/>
      <c r="LAZ3335" s="371"/>
      <c r="LBA3335" s="473"/>
      <c r="LBB3335" s="371"/>
      <c r="LBC3335" s="372"/>
      <c r="LBD3335" s="372"/>
      <c r="LBE3335" s="372"/>
      <c r="LBF3335" s="372"/>
      <c r="LBG3335" s="370"/>
      <c r="LBH3335" s="371"/>
      <c r="LBI3335" s="372"/>
      <c r="LBJ3335" s="371"/>
      <c r="LBK3335" s="473"/>
      <c r="LBL3335" s="371"/>
      <c r="LBM3335" s="372"/>
      <c r="LBN3335" s="372"/>
      <c r="LBO3335" s="372"/>
      <c r="LBP3335" s="372"/>
      <c r="LBQ3335" s="370"/>
      <c r="LBR3335" s="371"/>
      <c r="LBS3335" s="372"/>
      <c r="LBT3335" s="371"/>
      <c r="LBU3335" s="473"/>
      <c r="LBV3335" s="371"/>
      <c r="LBW3335" s="372"/>
      <c r="LBX3335" s="372"/>
      <c r="LBY3335" s="372"/>
      <c r="LBZ3335" s="372"/>
      <c r="LCA3335" s="370"/>
      <c r="LCB3335" s="371"/>
      <c r="LCC3335" s="372"/>
      <c r="LCD3335" s="371"/>
      <c r="LCE3335" s="473"/>
      <c r="LCF3335" s="371"/>
      <c r="LCG3335" s="372"/>
      <c r="LCH3335" s="372"/>
      <c r="LCI3335" s="372"/>
      <c r="LCJ3335" s="372"/>
      <c r="LCK3335" s="370"/>
      <c r="LCL3335" s="371"/>
      <c r="LCM3335" s="372"/>
      <c r="LCN3335" s="371"/>
      <c r="LCO3335" s="473"/>
      <c r="LCP3335" s="371"/>
      <c r="LCQ3335" s="372"/>
      <c r="LCR3335" s="372"/>
      <c r="LCS3335" s="372"/>
      <c r="LCT3335" s="372"/>
      <c r="LCU3335" s="370"/>
      <c r="LCV3335" s="371"/>
      <c r="LCW3335" s="372"/>
      <c r="LCX3335" s="371"/>
      <c r="LCY3335" s="473"/>
      <c r="LCZ3335" s="371"/>
      <c r="LDA3335" s="372"/>
      <c r="LDB3335" s="372"/>
      <c r="LDC3335" s="372"/>
      <c r="LDD3335" s="372"/>
      <c r="LDE3335" s="370"/>
      <c r="LDF3335" s="371"/>
      <c r="LDG3335" s="372"/>
      <c r="LDH3335" s="371"/>
      <c r="LDI3335" s="473"/>
      <c r="LDJ3335" s="371"/>
      <c r="LDK3335" s="372"/>
      <c r="LDL3335" s="372"/>
      <c r="LDM3335" s="372"/>
      <c r="LDN3335" s="372"/>
      <c r="LDO3335" s="370"/>
      <c r="LDP3335" s="371"/>
      <c r="LDQ3335" s="372"/>
      <c r="LDR3335" s="371"/>
      <c r="LDS3335" s="473"/>
      <c r="LDT3335" s="371"/>
      <c r="LDU3335" s="372"/>
      <c r="LDV3335" s="372"/>
      <c r="LDW3335" s="372"/>
      <c r="LDX3335" s="372"/>
      <c r="LDY3335" s="370"/>
      <c r="LDZ3335" s="371"/>
      <c r="LEA3335" s="372"/>
      <c r="LEB3335" s="371"/>
      <c r="LEC3335" s="473"/>
      <c r="LED3335" s="371"/>
      <c r="LEE3335" s="372"/>
      <c r="LEF3335" s="372"/>
      <c r="LEG3335" s="372"/>
      <c r="LEH3335" s="372"/>
      <c r="LEI3335" s="370"/>
      <c r="LEJ3335" s="371"/>
      <c r="LEK3335" s="372"/>
      <c r="LEL3335" s="371"/>
      <c r="LEM3335" s="473"/>
      <c r="LEN3335" s="371"/>
      <c r="LEO3335" s="372"/>
      <c r="LEP3335" s="372"/>
      <c r="LEQ3335" s="372"/>
      <c r="LER3335" s="372"/>
      <c r="LES3335" s="370"/>
      <c r="LET3335" s="371"/>
      <c r="LEU3335" s="372"/>
      <c r="LEV3335" s="371"/>
      <c r="LEW3335" s="473"/>
      <c r="LEX3335" s="371"/>
      <c r="LEY3335" s="372"/>
      <c r="LEZ3335" s="372"/>
      <c r="LFA3335" s="372"/>
      <c r="LFB3335" s="372"/>
      <c r="LFC3335" s="370"/>
      <c r="LFD3335" s="371"/>
      <c r="LFE3335" s="372"/>
      <c r="LFF3335" s="371"/>
      <c r="LFG3335" s="473"/>
      <c r="LFH3335" s="371"/>
      <c r="LFI3335" s="372"/>
      <c r="LFJ3335" s="372"/>
      <c r="LFK3335" s="372"/>
      <c r="LFL3335" s="372"/>
      <c r="LFM3335" s="370"/>
      <c r="LFN3335" s="371"/>
      <c r="LFO3335" s="372"/>
      <c r="LFP3335" s="371"/>
      <c r="LFQ3335" s="473"/>
      <c r="LFR3335" s="371"/>
      <c r="LFS3335" s="372"/>
      <c r="LFT3335" s="372"/>
      <c r="LFU3335" s="372"/>
      <c r="LFV3335" s="372"/>
      <c r="LFW3335" s="370"/>
      <c r="LFX3335" s="371"/>
      <c r="LFY3335" s="372"/>
      <c r="LFZ3335" s="371"/>
      <c r="LGA3335" s="473"/>
      <c r="LGB3335" s="371"/>
      <c r="LGC3335" s="372"/>
      <c r="LGD3335" s="372"/>
      <c r="LGE3335" s="372"/>
      <c r="LGF3335" s="372"/>
      <c r="LGG3335" s="370"/>
      <c r="LGH3335" s="371"/>
      <c r="LGI3335" s="372"/>
      <c r="LGJ3335" s="371"/>
      <c r="LGK3335" s="473"/>
      <c r="LGL3335" s="371"/>
      <c r="LGM3335" s="372"/>
      <c r="LGN3335" s="372"/>
      <c r="LGO3335" s="372"/>
      <c r="LGP3335" s="372"/>
      <c r="LGQ3335" s="370"/>
      <c r="LGR3335" s="371"/>
      <c r="LGS3335" s="372"/>
      <c r="LGT3335" s="371"/>
      <c r="LGU3335" s="473"/>
      <c r="LGV3335" s="371"/>
      <c r="LGW3335" s="372"/>
      <c r="LGX3335" s="372"/>
      <c r="LGY3335" s="372"/>
      <c r="LGZ3335" s="372"/>
      <c r="LHA3335" s="370"/>
      <c r="LHB3335" s="371"/>
      <c r="LHC3335" s="372"/>
      <c r="LHD3335" s="371"/>
      <c r="LHE3335" s="473"/>
      <c r="LHF3335" s="371"/>
      <c r="LHG3335" s="372"/>
      <c r="LHH3335" s="372"/>
      <c r="LHI3335" s="372"/>
      <c r="LHJ3335" s="372"/>
      <c r="LHK3335" s="370"/>
      <c r="LHL3335" s="371"/>
      <c r="LHM3335" s="372"/>
      <c r="LHN3335" s="371"/>
      <c r="LHO3335" s="473"/>
      <c r="LHP3335" s="371"/>
      <c r="LHQ3335" s="372"/>
      <c r="LHR3335" s="372"/>
      <c r="LHS3335" s="372"/>
      <c r="LHT3335" s="372"/>
      <c r="LHU3335" s="370"/>
      <c r="LHV3335" s="371"/>
      <c r="LHW3335" s="372"/>
      <c r="LHX3335" s="371"/>
      <c r="LHY3335" s="473"/>
      <c r="LHZ3335" s="371"/>
      <c r="LIA3335" s="372"/>
      <c r="LIB3335" s="372"/>
      <c r="LIC3335" s="372"/>
      <c r="LID3335" s="372"/>
      <c r="LIE3335" s="370"/>
      <c r="LIF3335" s="371"/>
      <c r="LIG3335" s="372"/>
      <c r="LIH3335" s="371"/>
      <c r="LII3335" s="473"/>
      <c r="LIJ3335" s="371"/>
      <c r="LIK3335" s="372"/>
      <c r="LIL3335" s="372"/>
      <c r="LIM3335" s="372"/>
      <c r="LIN3335" s="372"/>
      <c r="LIO3335" s="370"/>
      <c r="LIP3335" s="371"/>
      <c r="LIQ3335" s="372"/>
      <c r="LIR3335" s="371"/>
      <c r="LIS3335" s="473"/>
      <c r="LIT3335" s="371"/>
      <c r="LIU3335" s="372"/>
      <c r="LIV3335" s="372"/>
      <c r="LIW3335" s="372"/>
      <c r="LIX3335" s="372"/>
      <c r="LIY3335" s="370"/>
      <c r="LIZ3335" s="371"/>
      <c r="LJA3335" s="372"/>
      <c r="LJB3335" s="371"/>
      <c r="LJC3335" s="473"/>
      <c r="LJD3335" s="371"/>
      <c r="LJE3335" s="372"/>
      <c r="LJF3335" s="372"/>
      <c r="LJG3335" s="372"/>
      <c r="LJH3335" s="372"/>
      <c r="LJI3335" s="370"/>
      <c r="LJJ3335" s="371"/>
      <c r="LJK3335" s="372"/>
      <c r="LJL3335" s="371"/>
      <c r="LJM3335" s="473"/>
      <c r="LJN3335" s="371"/>
      <c r="LJO3335" s="372"/>
      <c r="LJP3335" s="372"/>
      <c r="LJQ3335" s="372"/>
      <c r="LJR3335" s="372"/>
      <c r="LJS3335" s="370"/>
      <c r="LJT3335" s="371"/>
      <c r="LJU3335" s="372"/>
      <c r="LJV3335" s="371"/>
      <c r="LJW3335" s="473"/>
      <c r="LJX3335" s="371"/>
      <c r="LJY3335" s="372"/>
      <c r="LJZ3335" s="372"/>
      <c r="LKA3335" s="372"/>
      <c r="LKB3335" s="372"/>
      <c r="LKC3335" s="370"/>
      <c r="LKD3335" s="371"/>
      <c r="LKE3335" s="372"/>
      <c r="LKF3335" s="371"/>
      <c r="LKG3335" s="473"/>
      <c r="LKH3335" s="371"/>
      <c r="LKI3335" s="372"/>
      <c r="LKJ3335" s="372"/>
      <c r="LKK3335" s="372"/>
      <c r="LKL3335" s="372"/>
      <c r="LKM3335" s="370"/>
      <c r="LKN3335" s="371"/>
      <c r="LKO3335" s="372"/>
      <c r="LKP3335" s="371"/>
      <c r="LKQ3335" s="473"/>
      <c r="LKR3335" s="371"/>
      <c r="LKS3335" s="372"/>
      <c r="LKT3335" s="372"/>
      <c r="LKU3335" s="372"/>
      <c r="LKV3335" s="372"/>
      <c r="LKW3335" s="370"/>
      <c r="LKX3335" s="371"/>
      <c r="LKY3335" s="372"/>
      <c r="LKZ3335" s="371"/>
      <c r="LLA3335" s="473"/>
      <c r="LLB3335" s="371"/>
      <c r="LLC3335" s="372"/>
      <c r="LLD3335" s="372"/>
      <c r="LLE3335" s="372"/>
      <c r="LLF3335" s="372"/>
      <c r="LLG3335" s="370"/>
      <c r="LLH3335" s="371"/>
      <c r="LLI3335" s="372"/>
      <c r="LLJ3335" s="371"/>
      <c r="LLK3335" s="473"/>
      <c r="LLL3335" s="371"/>
      <c r="LLM3335" s="372"/>
      <c r="LLN3335" s="372"/>
      <c r="LLO3335" s="372"/>
      <c r="LLP3335" s="372"/>
      <c r="LLQ3335" s="370"/>
      <c r="LLR3335" s="371"/>
      <c r="LLS3335" s="372"/>
      <c r="LLT3335" s="371"/>
      <c r="LLU3335" s="473"/>
      <c r="LLV3335" s="371"/>
      <c r="LLW3335" s="372"/>
      <c r="LLX3335" s="372"/>
      <c r="LLY3335" s="372"/>
      <c r="LLZ3335" s="372"/>
      <c r="LMA3335" s="370"/>
      <c r="LMB3335" s="371"/>
      <c r="LMC3335" s="372"/>
      <c r="LMD3335" s="371"/>
      <c r="LME3335" s="473"/>
      <c r="LMF3335" s="371"/>
      <c r="LMG3335" s="372"/>
      <c r="LMH3335" s="372"/>
      <c r="LMI3335" s="372"/>
      <c r="LMJ3335" s="372"/>
      <c r="LMK3335" s="370"/>
      <c r="LML3335" s="371"/>
      <c r="LMM3335" s="372"/>
      <c r="LMN3335" s="371"/>
      <c r="LMO3335" s="473"/>
      <c r="LMP3335" s="371"/>
      <c r="LMQ3335" s="372"/>
      <c r="LMR3335" s="372"/>
      <c r="LMS3335" s="372"/>
      <c r="LMT3335" s="372"/>
      <c r="LMU3335" s="370"/>
      <c r="LMV3335" s="371"/>
      <c r="LMW3335" s="372"/>
      <c r="LMX3335" s="371"/>
      <c r="LMY3335" s="473"/>
      <c r="LMZ3335" s="371"/>
      <c r="LNA3335" s="372"/>
      <c r="LNB3335" s="372"/>
      <c r="LNC3335" s="372"/>
      <c r="LND3335" s="372"/>
      <c r="LNE3335" s="370"/>
      <c r="LNF3335" s="371"/>
      <c r="LNG3335" s="372"/>
      <c r="LNH3335" s="371"/>
      <c r="LNI3335" s="473"/>
      <c r="LNJ3335" s="371"/>
      <c r="LNK3335" s="372"/>
      <c r="LNL3335" s="372"/>
      <c r="LNM3335" s="372"/>
      <c r="LNN3335" s="372"/>
      <c r="LNO3335" s="370"/>
      <c r="LNP3335" s="371"/>
      <c r="LNQ3335" s="372"/>
      <c r="LNR3335" s="371"/>
      <c r="LNS3335" s="473"/>
      <c r="LNT3335" s="371"/>
      <c r="LNU3335" s="372"/>
      <c r="LNV3335" s="372"/>
      <c r="LNW3335" s="372"/>
      <c r="LNX3335" s="372"/>
      <c r="LNY3335" s="370"/>
      <c r="LNZ3335" s="371"/>
      <c r="LOA3335" s="372"/>
      <c r="LOB3335" s="371"/>
      <c r="LOC3335" s="473"/>
      <c r="LOD3335" s="371"/>
      <c r="LOE3335" s="372"/>
      <c r="LOF3335" s="372"/>
      <c r="LOG3335" s="372"/>
      <c r="LOH3335" s="372"/>
      <c r="LOI3335" s="370"/>
      <c r="LOJ3335" s="371"/>
      <c r="LOK3335" s="372"/>
      <c r="LOL3335" s="371"/>
      <c r="LOM3335" s="473"/>
      <c r="LON3335" s="371"/>
      <c r="LOO3335" s="372"/>
      <c r="LOP3335" s="372"/>
      <c r="LOQ3335" s="372"/>
      <c r="LOR3335" s="372"/>
      <c r="LOS3335" s="370"/>
      <c r="LOT3335" s="371"/>
      <c r="LOU3335" s="372"/>
      <c r="LOV3335" s="371"/>
      <c r="LOW3335" s="473"/>
      <c r="LOX3335" s="371"/>
      <c r="LOY3335" s="372"/>
      <c r="LOZ3335" s="372"/>
      <c r="LPA3335" s="372"/>
      <c r="LPB3335" s="372"/>
      <c r="LPC3335" s="370"/>
      <c r="LPD3335" s="371"/>
      <c r="LPE3335" s="372"/>
      <c r="LPF3335" s="371"/>
      <c r="LPG3335" s="473"/>
      <c r="LPH3335" s="371"/>
      <c r="LPI3335" s="372"/>
      <c r="LPJ3335" s="372"/>
      <c r="LPK3335" s="372"/>
      <c r="LPL3335" s="372"/>
      <c r="LPM3335" s="370"/>
      <c r="LPN3335" s="371"/>
      <c r="LPO3335" s="372"/>
      <c r="LPP3335" s="371"/>
      <c r="LPQ3335" s="473"/>
      <c r="LPR3335" s="371"/>
      <c r="LPS3335" s="372"/>
      <c r="LPT3335" s="372"/>
      <c r="LPU3335" s="372"/>
      <c r="LPV3335" s="372"/>
      <c r="LPW3335" s="370"/>
      <c r="LPX3335" s="371"/>
      <c r="LPY3335" s="372"/>
      <c r="LPZ3335" s="371"/>
      <c r="LQA3335" s="473"/>
      <c r="LQB3335" s="371"/>
      <c r="LQC3335" s="372"/>
      <c r="LQD3335" s="372"/>
      <c r="LQE3335" s="372"/>
      <c r="LQF3335" s="372"/>
      <c r="LQG3335" s="370"/>
      <c r="LQH3335" s="371"/>
      <c r="LQI3335" s="372"/>
      <c r="LQJ3335" s="371"/>
      <c r="LQK3335" s="473"/>
      <c r="LQL3335" s="371"/>
      <c r="LQM3335" s="372"/>
      <c r="LQN3335" s="372"/>
      <c r="LQO3335" s="372"/>
      <c r="LQP3335" s="372"/>
      <c r="LQQ3335" s="370"/>
      <c r="LQR3335" s="371"/>
      <c r="LQS3335" s="372"/>
      <c r="LQT3335" s="371"/>
      <c r="LQU3335" s="473"/>
      <c r="LQV3335" s="371"/>
      <c r="LQW3335" s="372"/>
      <c r="LQX3335" s="372"/>
      <c r="LQY3335" s="372"/>
      <c r="LQZ3335" s="372"/>
      <c r="LRA3335" s="370"/>
      <c r="LRB3335" s="371"/>
      <c r="LRC3335" s="372"/>
      <c r="LRD3335" s="371"/>
      <c r="LRE3335" s="473"/>
      <c r="LRF3335" s="371"/>
      <c r="LRG3335" s="372"/>
      <c r="LRH3335" s="372"/>
      <c r="LRI3335" s="372"/>
      <c r="LRJ3335" s="372"/>
      <c r="LRK3335" s="370"/>
      <c r="LRL3335" s="371"/>
      <c r="LRM3335" s="372"/>
      <c r="LRN3335" s="371"/>
      <c r="LRO3335" s="473"/>
      <c r="LRP3335" s="371"/>
      <c r="LRQ3335" s="372"/>
      <c r="LRR3335" s="372"/>
      <c r="LRS3335" s="372"/>
      <c r="LRT3335" s="372"/>
      <c r="LRU3335" s="370"/>
      <c r="LRV3335" s="371"/>
      <c r="LRW3335" s="372"/>
      <c r="LRX3335" s="371"/>
      <c r="LRY3335" s="473"/>
      <c r="LRZ3335" s="371"/>
      <c r="LSA3335" s="372"/>
      <c r="LSB3335" s="372"/>
      <c r="LSC3335" s="372"/>
      <c r="LSD3335" s="372"/>
      <c r="LSE3335" s="370"/>
      <c r="LSF3335" s="371"/>
      <c r="LSG3335" s="372"/>
      <c r="LSH3335" s="371"/>
      <c r="LSI3335" s="473"/>
      <c r="LSJ3335" s="371"/>
      <c r="LSK3335" s="372"/>
      <c r="LSL3335" s="372"/>
      <c r="LSM3335" s="372"/>
      <c r="LSN3335" s="372"/>
      <c r="LSO3335" s="370"/>
      <c r="LSP3335" s="371"/>
      <c r="LSQ3335" s="372"/>
      <c r="LSR3335" s="371"/>
      <c r="LSS3335" s="473"/>
      <c r="LST3335" s="371"/>
      <c r="LSU3335" s="372"/>
      <c r="LSV3335" s="372"/>
      <c r="LSW3335" s="372"/>
      <c r="LSX3335" s="372"/>
      <c r="LSY3335" s="370"/>
      <c r="LSZ3335" s="371"/>
      <c r="LTA3335" s="372"/>
      <c r="LTB3335" s="371"/>
      <c r="LTC3335" s="473"/>
      <c r="LTD3335" s="371"/>
      <c r="LTE3335" s="372"/>
      <c r="LTF3335" s="372"/>
      <c r="LTG3335" s="372"/>
      <c r="LTH3335" s="372"/>
      <c r="LTI3335" s="370"/>
      <c r="LTJ3335" s="371"/>
      <c r="LTK3335" s="372"/>
      <c r="LTL3335" s="371"/>
      <c r="LTM3335" s="473"/>
      <c r="LTN3335" s="371"/>
      <c r="LTO3335" s="372"/>
      <c r="LTP3335" s="372"/>
      <c r="LTQ3335" s="372"/>
      <c r="LTR3335" s="372"/>
      <c r="LTS3335" s="370"/>
      <c r="LTT3335" s="371"/>
      <c r="LTU3335" s="372"/>
      <c r="LTV3335" s="371"/>
      <c r="LTW3335" s="473"/>
      <c r="LTX3335" s="371"/>
      <c r="LTY3335" s="372"/>
      <c r="LTZ3335" s="372"/>
      <c r="LUA3335" s="372"/>
      <c r="LUB3335" s="372"/>
      <c r="LUC3335" s="370"/>
      <c r="LUD3335" s="371"/>
      <c r="LUE3335" s="372"/>
      <c r="LUF3335" s="371"/>
      <c r="LUG3335" s="473"/>
      <c r="LUH3335" s="371"/>
      <c r="LUI3335" s="372"/>
      <c r="LUJ3335" s="372"/>
      <c r="LUK3335" s="372"/>
      <c r="LUL3335" s="372"/>
      <c r="LUM3335" s="370"/>
      <c r="LUN3335" s="371"/>
      <c r="LUO3335" s="372"/>
      <c r="LUP3335" s="371"/>
      <c r="LUQ3335" s="473"/>
      <c r="LUR3335" s="371"/>
      <c r="LUS3335" s="372"/>
      <c r="LUT3335" s="372"/>
      <c r="LUU3335" s="372"/>
      <c r="LUV3335" s="372"/>
      <c r="LUW3335" s="370"/>
      <c r="LUX3335" s="371"/>
      <c r="LUY3335" s="372"/>
      <c r="LUZ3335" s="371"/>
      <c r="LVA3335" s="473"/>
      <c r="LVB3335" s="371"/>
      <c r="LVC3335" s="372"/>
      <c r="LVD3335" s="372"/>
      <c r="LVE3335" s="372"/>
      <c r="LVF3335" s="372"/>
      <c r="LVG3335" s="370"/>
      <c r="LVH3335" s="371"/>
      <c r="LVI3335" s="372"/>
      <c r="LVJ3335" s="371"/>
      <c r="LVK3335" s="473"/>
      <c r="LVL3335" s="371"/>
      <c r="LVM3335" s="372"/>
      <c r="LVN3335" s="372"/>
      <c r="LVO3335" s="372"/>
      <c r="LVP3335" s="372"/>
      <c r="LVQ3335" s="370"/>
      <c r="LVR3335" s="371"/>
      <c r="LVS3335" s="372"/>
      <c r="LVT3335" s="371"/>
      <c r="LVU3335" s="473"/>
      <c r="LVV3335" s="371"/>
      <c r="LVW3335" s="372"/>
      <c r="LVX3335" s="372"/>
      <c r="LVY3335" s="372"/>
      <c r="LVZ3335" s="372"/>
      <c r="LWA3335" s="370"/>
      <c r="LWB3335" s="371"/>
      <c r="LWC3335" s="372"/>
      <c r="LWD3335" s="371"/>
      <c r="LWE3335" s="473"/>
      <c r="LWF3335" s="371"/>
      <c r="LWG3335" s="372"/>
      <c r="LWH3335" s="372"/>
      <c r="LWI3335" s="372"/>
      <c r="LWJ3335" s="372"/>
      <c r="LWK3335" s="370"/>
      <c r="LWL3335" s="371"/>
      <c r="LWM3335" s="372"/>
      <c r="LWN3335" s="371"/>
      <c r="LWO3335" s="473"/>
      <c r="LWP3335" s="371"/>
      <c r="LWQ3335" s="372"/>
      <c r="LWR3335" s="372"/>
      <c r="LWS3335" s="372"/>
      <c r="LWT3335" s="372"/>
      <c r="LWU3335" s="370"/>
      <c r="LWV3335" s="371"/>
      <c r="LWW3335" s="372"/>
      <c r="LWX3335" s="371"/>
      <c r="LWY3335" s="473"/>
      <c r="LWZ3335" s="371"/>
      <c r="LXA3335" s="372"/>
      <c r="LXB3335" s="372"/>
      <c r="LXC3335" s="372"/>
      <c r="LXD3335" s="372"/>
      <c r="LXE3335" s="370"/>
      <c r="LXF3335" s="371"/>
      <c r="LXG3335" s="372"/>
      <c r="LXH3335" s="371"/>
      <c r="LXI3335" s="473"/>
      <c r="LXJ3335" s="371"/>
      <c r="LXK3335" s="372"/>
      <c r="LXL3335" s="372"/>
      <c r="LXM3335" s="372"/>
      <c r="LXN3335" s="372"/>
      <c r="LXO3335" s="370"/>
      <c r="LXP3335" s="371"/>
      <c r="LXQ3335" s="372"/>
      <c r="LXR3335" s="371"/>
      <c r="LXS3335" s="473"/>
      <c r="LXT3335" s="371"/>
      <c r="LXU3335" s="372"/>
      <c r="LXV3335" s="372"/>
      <c r="LXW3335" s="372"/>
      <c r="LXX3335" s="372"/>
      <c r="LXY3335" s="370"/>
      <c r="LXZ3335" s="371"/>
      <c r="LYA3335" s="372"/>
      <c r="LYB3335" s="371"/>
      <c r="LYC3335" s="473"/>
      <c r="LYD3335" s="371"/>
      <c r="LYE3335" s="372"/>
      <c r="LYF3335" s="372"/>
      <c r="LYG3335" s="372"/>
      <c r="LYH3335" s="372"/>
      <c r="LYI3335" s="370"/>
      <c r="LYJ3335" s="371"/>
      <c r="LYK3335" s="372"/>
      <c r="LYL3335" s="371"/>
      <c r="LYM3335" s="473"/>
      <c r="LYN3335" s="371"/>
      <c r="LYO3335" s="372"/>
      <c r="LYP3335" s="372"/>
      <c r="LYQ3335" s="372"/>
      <c r="LYR3335" s="372"/>
      <c r="LYS3335" s="370"/>
      <c r="LYT3335" s="371"/>
      <c r="LYU3335" s="372"/>
      <c r="LYV3335" s="371"/>
      <c r="LYW3335" s="473"/>
      <c r="LYX3335" s="371"/>
      <c r="LYY3335" s="372"/>
      <c r="LYZ3335" s="372"/>
      <c r="LZA3335" s="372"/>
      <c r="LZB3335" s="372"/>
      <c r="LZC3335" s="370"/>
      <c r="LZD3335" s="371"/>
      <c r="LZE3335" s="372"/>
      <c r="LZF3335" s="371"/>
      <c r="LZG3335" s="473"/>
      <c r="LZH3335" s="371"/>
      <c r="LZI3335" s="372"/>
      <c r="LZJ3335" s="372"/>
      <c r="LZK3335" s="372"/>
      <c r="LZL3335" s="372"/>
      <c r="LZM3335" s="370"/>
      <c r="LZN3335" s="371"/>
      <c r="LZO3335" s="372"/>
      <c r="LZP3335" s="371"/>
      <c r="LZQ3335" s="473"/>
      <c r="LZR3335" s="371"/>
      <c r="LZS3335" s="372"/>
      <c r="LZT3335" s="372"/>
      <c r="LZU3335" s="372"/>
      <c r="LZV3335" s="372"/>
      <c r="LZW3335" s="370"/>
      <c r="LZX3335" s="371"/>
      <c r="LZY3335" s="372"/>
      <c r="LZZ3335" s="371"/>
      <c r="MAA3335" s="473"/>
      <c r="MAB3335" s="371"/>
      <c r="MAC3335" s="372"/>
      <c r="MAD3335" s="372"/>
      <c r="MAE3335" s="372"/>
      <c r="MAF3335" s="372"/>
      <c r="MAG3335" s="370"/>
      <c r="MAH3335" s="371"/>
      <c r="MAI3335" s="372"/>
      <c r="MAJ3335" s="371"/>
      <c r="MAK3335" s="473"/>
      <c r="MAL3335" s="371"/>
      <c r="MAM3335" s="372"/>
      <c r="MAN3335" s="372"/>
      <c r="MAO3335" s="372"/>
      <c r="MAP3335" s="372"/>
      <c r="MAQ3335" s="370"/>
      <c r="MAR3335" s="371"/>
      <c r="MAS3335" s="372"/>
      <c r="MAT3335" s="371"/>
      <c r="MAU3335" s="473"/>
      <c r="MAV3335" s="371"/>
      <c r="MAW3335" s="372"/>
      <c r="MAX3335" s="372"/>
      <c r="MAY3335" s="372"/>
      <c r="MAZ3335" s="372"/>
      <c r="MBA3335" s="370"/>
      <c r="MBB3335" s="371"/>
      <c r="MBC3335" s="372"/>
      <c r="MBD3335" s="371"/>
      <c r="MBE3335" s="473"/>
      <c r="MBF3335" s="371"/>
      <c r="MBG3335" s="372"/>
      <c r="MBH3335" s="372"/>
      <c r="MBI3335" s="372"/>
      <c r="MBJ3335" s="372"/>
      <c r="MBK3335" s="370"/>
      <c r="MBL3335" s="371"/>
      <c r="MBM3335" s="372"/>
      <c r="MBN3335" s="371"/>
      <c r="MBO3335" s="473"/>
      <c r="MBP3335" s="371"/>
      <c r="MBQ3335" s="372"/>
      <c r="MBR3335" s="372"/>
      <c r="MBS3335" s="372"/>
      <c r="MBT3335" s="372"/>
      <c r="MBU3335" s="370"/>
      <c r="MBV3335" s="371"/>
      <c r="MBW3335" s="372"/>
      <c r="MBX3335" s="371"/>
      <c r="MBY3335" s="473"/>
      <c r="MBZ3335" s="371"/>
      <c r="MCA3335" s="372"/>
      <c r="MCB3335" s="372"/>
      <c r="MCC3335" s="372"/>
      <c r="MCD3335" s="372"/>
      <c r="MCE3335" s="370"/>
      <c r="MCF3335" s="371"/>
      <c r="MCG3335" s="372"/>
      <c r="MCH3335" s="371"/>
      <c r="MCI3335" s="473"/>
      <c r="MCJ3335" s="371"/>
      <c r="MCK3335" s="372"/>
      <c r="MCL3335" s="372"/>
      <c r="MCM3335" s="372"/>
      <c r="MCN3335" s="372"/>
      <c r="MCO3335" s="370"/>
      <c r="MCP3335" s="371"/>
      <c r="MCQ3335" s="372"/>
      <c r="MCR3335" s="371"/>
      <c r="MCS3335" s="473"/>
      <c r="MCT3335" s="371"/>
      <c r="MCU3335" s="372"/>
      <c r="MCV3335" s="372"/>
      <c r="MCW3335" s="372"/>
      <c r="MCX3335" s="372"/>
      <c r="MCY3335" s="370"/>
      <c r="MCZ3335" s="371"/>
      <c r="MDA3335" s="372"/>
      <c r="MDB3335" s="371"/>
      <c r="MDC3335" s="473"/>
      <c r="MDD3335" s="371"/>
      <c r="MDE3335" s="372"/>
      <c r="MDF3335" s="372"/>
      <c r="MDG3335" s="372"/>
      <c r="MDH3335" s="372"/>
      <c r="MDI3335" s="370"/>
      <c r="MDJ3335" s="371"/>
      <c r="MDK3335" s="372"/>
      <c r="MDL3335" s="371"/>
      <c r="MDM3335" s="473"/>
      <c r="MDN3335" s="371"/>
      <c r="MDO3335" s="372"/>
      <c r="MDP3335" s="372"/>
      <c r="MDQ3335" s="372"/>
      <c r="MDR3335" s="372"/>
      <c r="MDS3335" s="370"/>
      <c r="MDT3335" s="371"/>
      <c r="MDU3335" s="372"/>
      <c r="MDV3335" s="371"/>
      <c r="MDW3335" s="473"/>
      <c r="MDX3335" s="371"/>
      <c r="MDY3335" s="372"/>
      <c r="MDZ3335" s="372"/>
      <c r="MEA3335" s="372"/>
      <c r="MEB3335" s="372"/>
      <c r="MEC3335" s="370"/>
      <c r="MED3335" s="371"/>
      <c r="MEE3335" s="372"/>
      <c r="MEF3335" s="371"/>
      <c r="MEG3335" s="473"/>
      <c r="MEH3335" s="371"/>
      <c r="MEI3335" s="372"/>
      <c r="MEJ3335" s="372"/>
      <c r="MEK3335" s="372"/>
      <c r="MEL3335" s="372"/>
      <c r="MEM3335" s="370"/>
      <c r="MEN3335" s="371"/>
      <c r="MEO3335" s="372"/>
      <c r="MEP3335" s="371"/>
      <c r="MEQ3335" s="473"/>
      <c r="MER3335" s="371"/>
      <c r="MES3335" s="372"/>
      <c r="MET3335" s="372"/>
      <c r="MEU3335" s="372"/>
      <c r="MEV3335" s="372"/>
      <c r="MEW3335" s="370"/>
      <c r="MEX3335" s="371"/>
      <c r="MEY3335" s="372"/>
      <c r="MEZ3335" s="371"/>
      <c r="MFA3335" s="473"/>
      <c r="MFB3335" s="371"/>
      <c r="MFC3335" s="372"/>
      <c r="MFD3335" s="372"/>
      <c r="MFE3335" s="372"/>
      <c r="MFF3335" s="372"/>
      <c r="MFG3335" s="370"/>
      <c r="MFH3335" s="371"/>
      <c r="MFI3335" s="372"/>
      <c r="MFJ3335" s="371"/>
      <c r="MFK3335" s="473"/>
      <c r="MFL3335" s="371"/>
      <c r="MFM3335" s="372"/>
      <c r="MFN3335" s="372"/>
      <c r="MFO3335" s="372"/>
      <c r="MFP3335" s="372"/>
      <c r="MFQ3335" s="370"/>
      <c r="MFR3335" s="371"/>
      <c r="MFS3335" s="372"/>
      <c r="MFT3335" s="371"/>
      <c r="MFU3335" s="473"/>
      <c r="MFV3335" s="371"/>
      <c r="MFW3335" s="372"/>
      <c r="MFX3335" s="372"/>
      <c r="MFY3335" s="372"/>
      <c r="MFZ3335" s="372"/>
      <c r="MGA3335" s="370"/>
      <c r="MGB3335" s="371"/>
      <c r="MGC3335" s="372"/>
      <c r="MGD3335" s="371"/>
      <c r="MGE3335" s="473"/>
      <c r="MGF3335" s="371"/>
      <c r="MGG3335" s="372"/>
      <c r="MGH3335" s="372"/>
      <c r="MGI3335" s="372"/>
      <c r="MGJ3335" s="372"/>
      <c r="MGK3335" s="370"/>
      <c r="MGL3335" s="371"/>
      <c r="MGM3335" s="372"/>
      <c r="MGN3335" s="371"/>
      <c r="MGO3335" s="473"/>
      <c r="MGP3335" s="371"/>
      <c r="MGQ3335" s="372"/>
      <c r="MGR3335" s="372"/>
      <c r="MGS3335" s="372"/>
      <c r="MGT3335" s="372"/>
      <c r="MGU3335" s="370"/>
      <c r="MGV3335" s="371"/>
      <c r="MGW3335" s="372"/>
      <c r="MGX3335" s="371"/>
      <c r="MGY3335" s="473"/>
      <c r="MGZ3335" s="371"/>
      <c r="MHA3335" s="372"/>
      <c r="MHB3335" s="372"/>
      <c r="MHC3335" s="372"/>
      <c r="MHD3335" s="372"/>
      <c r="MHE3335" s="370"/>
      <c r="MHF3335" s="371"/>
      <c r="MHG3335" s="372"/>
      <c r="MHH3335" s="371"/>
      <c r="MHI3335" s="473"/>
      <c r="MHJ3335" s="371"/>
      <c r="MHK3335" s="372"/>
      <c r="MHL3335" s="372"/>
      <c r="MHM3335" s="372"/>
      <c r="MHN3335" s="372"/>
      <c r="MHO3335" s="370"/>
      <c r="MHP3335" s="371"/>
      <c r="MHQ3335" s="372"/>
      <c r="MHR3335" s="371"/>
      <c r="MHS3335" s="473"/>
      <c r="MHT3335" s="371"/>
      <c r="MHU3335" s="372"/>
      <c r="MHV3335" s="372"/>
      <c r="MHW3335" s="372"/>
      <c r="MHX3335" s="372"/>
      <c r="MHY3335" s="370"/>
      <c r="MHZ3335" s="371"/>
      <c r="MIA3335" s="372"/>
      <c r="MIB3335" s="371"/>
      <c r="MIC3335" s="473"/>
      <c r="MID3335" s="371"/>
      <c r="MIE3335" s="372"/>
      <c r="MIF3335" s="372"/>
      <c r="MIG3335" s="372"/>
      <c r="MIH3335" s="372"/>
      <c r="MII3335" s="370"/>
      <c r="MIJ3335" s="371"/>
      <c r="MIK3335" s="372"/>
      <c r="MIL3335" s="371"/>
      <c r="MIM3335" s="473"/>
      <c r="MIN3335" s="371"/>
      <c r="MIO3335" s="372"/>
      <c r="MIP3335" s="372"/>
      <c r="MIQ3335" s="372"/>
      <c r="MIR3335" s="372"/>
      <c r="MIS3335" s="370"/>
      <c r="MIT3335" s="371"/>
      <c r="MIU3335" s="372"/>
      <c r="MIV3335" s="371"/>
      <c r="MIW3335" s="473"/>
      <c r="MIX3335" s="371"/>
      <c r="MIY3335" s="372"/>
      <c r="MIZ3335" s="372"/>
      <c r="MJA3335" s="372"/>
      <c r="MJB3335" s="372"/>
      <c r="MJC3335" s="370"/>
      <c r="MJD3335" s="371"/>
      <c r="MJE3335" s="372"/>
      <c r="MJF3335" s="371"/>
      <c r="MJG3335" s="473"/>
      <c r="MJH3335" s="371"/>
      <c r="MJI3335" s="372"/>
      <c r="MJJ3335" s="372"/>
      <c r="MJK3335" s="372"/>
      <c r="MJL3335" s="372"/>
      <c r="MJM3335" s="370"/>
      <c r="MJN3335" s="371"/>
      <c r="MJO3335" s="372"/>
      <c r="MJP3335" s="371"/>
      <c r="MJQ3335" s="473"/>
      <c r="MJR3335" s="371"/>
      <c r="MJS3335" s="372"/>
      <c r="MJT3335" s="372"/>
      <c r="MJU3335" s="372"/>
      <c r="MJV3335" s="372"/>
      <c r="MJW3335" s="370"/>
      <c r="MJX3335" s="371"/>
      <c r="MJY3335" s="372"/>
      <c r="MJZ3335" s="371"/>
      <c r="MKA3335" s="473"/>
      <c r="MKB3335" s="371"/>
      <c r="MKC3335" s="372"/>
      <c r="MKD3335" s="372"/>
      <c r="MKE3335" s="372"/>
      <c r="MKF3335" s="372"/>
      <c r="MKG3335" s="370"/>
      <c r="MKH3335" s="371"/>
      <c r="MKI3335" s="372"/>
      <c r="MKJ3335" s="371"/>
      <c r="MKK3335" s="473"/>
      <c r="MKL3335" s="371"/>
      <c r="MKM3335" s="372"/>
      <c r="MKN3335" s="372"/>
      <c r="MKO3335" s="372"/>
      <c r="MKP3335" s="372"/>
      <c r="MKQ3335" s="370"/>
      <c r="MKR3335" s="371"/>
      <c r="MKS3335" s="372"/>
      <c r="MKT3335" s="371"/>
      <c r="MKU3335" s="473"/>
      <c r="MKV3335" s="371"/>
      <c r="MKW3335" s="372"/>
      <c r="MKX3335" s="372"/>
      <c r="MKY3335" s="372"/>
      <c r="MKZ3335" s="372"/>
      <c r="MLA3335" s="370"/>
      <c r="MLB3335" s="371"/>
      <c r="MLC3335" s="372"/>
      <c r="MLD3335" s="371"/>
      <c r="MLE3335" s="473"/>
      <c r="MLF3335" s="371"/>
      <c r="MLG3335" s="372"/>
      <c r="MLH3335" s="372"/>
      <c r="MLI3335" s="372"/>
      <c r="MLJ3335" s="372"/>
      <c r="MLK3335" s="370"/>
      <c r="MLL3335" s="371"/>
      <c r="MLM3335" s="372"/>
      <c r="MLN3335" s="371"/>
      <c r="MLO3335" s="473"/>
      <c r="MLP3335" s="371"/>
      <c r="MLQ3335" s="372"/>
      <c r="MLR3335" s="372"/>
      <c r="MLS3335" s="372"/>
      <c r="MLT3335" s="372"/>
      <c r="MLU3335" s="370"/>
      <c r="MLV3335" s="371"/>
      <c r="MLW3335" s="372"/>
      <c r="MLX3335" s="371"/>
      <c r="MLY3335" s="473"/>
      <c r="MLZ3335" s="371"/>
      <c r="MMA3335" s="372"/>
      <c r="MMB3335" s="372"/>
      <c r="MMC3335" s="372"/>
      <c r="MMD3335" s="372"/>
      <c r="MME3335" s="370"/>
      <c r="MMF3335" s="371"/>
      <c r="MMG3335" s="372"/>
      <c r="MMH3335" s="371"/>
      <c r="MMI3335" s="473"/>
      <c r="MMJ3335" s="371"/>
      <c r="MMK3335" s="372"/>
      <c r="MML3335" s="372"/>
      <c r="MMM3335" s="372"/>
      <c r="MMN3335" s="372"/>
      <c r="MMO3335" s="370"/>
      <c r="MMP3335" s="371"/>
      <c r="MMQ3335" s="372"/>
      <c r="MMR3335" s="371"/>
      <c r="MMS3335" s="473"/>
      <c r="MMT3335" s="371"/>
      <c r="MMU3335" s="372"/>
      <c r="MMV3335" s="372"/>
      <c r="MMW3335" s="372"/>
      <c r="MMX3335" s="372"/>
      <c r="MMY3335" s="370"/>
      <c r="MMZ3335" s="371"/>
      <c r="MNA3335" s="372"/>
      <c r="MNB3335" s="371"/>
      <c r="MNC3335" s="473"/>
      <c r="MND3335" s="371"/>
      <c r="MNE3335" s="372"/>
      <c r="MNF3335" s="372"/>
      <c r="MNG3335" s="372"/>
      <c r="MNH3335" s="372"/>
      <c r="MNI3335" s="370"/>
      <c r="MNJ3335" s="371"/>
      <c r="MNK3335" s="372"/>
      <c r="MNL3335" s="371"/>
      <c r="MNM3335" s="473"/>
      <c r="MNN3335" s="371"/>
      <c r="MNO3335" s="372"/>
      <c r="MNP3335" s="372"/>
      <c r="MNQ3335" s="372"/>
      <c r="MNR3335" s="372"/>
      <c r="MNS3335" s="370"/>
      <c r="MNT3335" s="371"/>
      <c r="MNU3335" s="372"/>
      <c r="MNV3335" s="371"/>
      <c r="MNW3335" s="473"/>
      <c r="MNX3335" s="371"/>
      <c r="MNY3335" s="372"/>
      <c r="MNZ3335" s="372"/>
      <c r="MOA3335" s="372"/>
      <c r="MOB3335" s="372"/>
      <c r="MOC3335" s="370"/>
      <c r="MOD3335" s="371"/>
      <c r="MOE3335" s="372"/>
      <c r="MOF3335" s="371"/>
      <c r="MOG3335" s="473"/>
      <c r="MOH3335" s="371"/>
      <c r="MOI3335" s="372"/>
      <c r="MOJ3335" s="372"/>
      <c r="MOK3335" s="372"/>
      <c r="MOL3335" s="372"/>
      <c r="MOM3335" s="370"/>
      <c r="MON3335" s="371"/>
      <c r="MOO3335" s="372"/>
      <c r="MOP3335" s="371"/>
      <c r="MOQ3335" s="473"/>
      <c r="MOR3335" s="371"/>
      <c r="MOS3335" s="372"/>
      <c r="MOT3335" s="372"/>
      <c r="MOU3335" s="372"/>
      <c r="MOV3335" s="372"/>
      <c r="MOW3335" s="370"/>
      <c r="MOX3335" s="371"/>
      <c r="MOY3335" s="372"/>
      <c r="MOZ3335" s="371"/>
      <c r="MPA3335" s="473"/>
      <c r="MPB3335" s="371"/>
      <c r="MPC3335" s="372"/>
      <c r="MPD3335" s="372"/>
      <c r="MPE3335" s="372"/>
      <c r="MPF3335" s="372"/>
      <c r="MPG3335" s="370"/>
      <c r="MPH3335" s="371"/>
      <c r="MPI3335" s="372"/>
      <c r="MPJ3335" s="371"/>
      <c r="MPK3335" s="473"/>
      <c r="MPL3335" s="371"/>
      <c r="MPM3335" s="372"/>
      <c r="MPN3335" s="372"/>
      <c r="MPO3335" s="372"/>
      <c r="MPP3335" s="372"/>
      <c r="MPQ3335" s="370"/>
      <c r="MPR3335" s="371"/>
      <c r="MPS3335" s="372"/>
      <c r="MPT3335" s="371"/>
      <c r="MPU3335" s="473"/>
      <c r="MPV3335" s="371"/>
      <c r="MPW3335" s="372"/>
      <c r="MPX3335" s="372"/>
      <c r="MPY3335" s="372"/>
      <c r="MPZ3335" s="372"/>
      <c r="MQA3335" s="370"/>
      <c r="MQB3335" s="371"/>
      <c r="MQC3335" s="372"/>
      <c r="MQD3335" s="371"/>
      <c r="MQE3335" s="473"/>
      <c r="MQF3335" s="371"/>
      <c r="MQG3335" s="372"/>
      <c r="MQH3335" s="372"/>
      <c r="MQI3335" s="372"/>
      <c r="MQJ3335" s="372"/>
      <c r="MQK3335" s="370"/>
      <c r="MQL3335" s="371"/>
      <c r="MQM3335" s="372"/>
      <c r="MQN3335" s="371"/>
      <c r="MQO3335" s="473"/>
      <c r="MQP3335" s="371"/>
      <c r="MQQ3335" s="372"/>
      <c r="MQR3335" s="372"/>
      <c r="MQS3335" s="372"/>
      <c r="MQT3335" s="372"/>
      <c r="MQU3335" s="370"/>
      <c r="MQV3335" s="371"/>
      <c r="MQW3335" s="372"/>
      <c r="MQX3335" s="371"/>
      <c r="MQY3335" s="473"/>
      <c r="MQZ3335" s="371"/>
      <c r="MRA3335" s="372"/>
      <c r="MRB3335" s="372"/>
      <c r="MRC3335" s="372"/>
      <c r="MRD3335" s="372"/>
      <c r="MRE3335" s="370"/>
      <c r="MRF3335" s="371"/>
      <c r="MRG3335" s="372"/>
      <c r="MRH3335" s="371"/>
      <c r="MRI3335" s="473"/>
      <c r="MRJ3335" s="371"/>
      <c r="MRK3335" s="372"/>
      <c r="MRL3335" s="372"/>
      <c r="MRM3335" s="372"/>
      <c r="MRN3335" s="372"/>
      <c r="MRO3335" s="370"/>
      <c r="MRP3335" s="371"/>
      <c r="MRQ3335" s="372"/>
      <c r="MRR3335" s="371"/>
      <c r="MRS3335" s="473"/>
      <c r="MRT3335" s="371"/>
      <c r="MRU3335" s="372"/>
      <c r="MRV3335" s="372"/>
      <c r="MRW3335" s="372"/>
      <c r="MRX3335" s="372"/>
      <c r="MRY3335" s="370"/>
      <c r="MRZ3335" s="371"/>
      <c r="MSA3335" s="372"/>
      <c r="MSB3335" s="371"/>
      <c r="MSC3335" s="473"/>
      <c r="MSD3335" s="371"/>
      <c r="MSE3335" s="372"/>
      <c r="MSF3335" s="372"/>
      <c r="MSG3335" s="372"/>
      <c r="MSH3335" s="372"/>
      <c r="MSI3335" s="370"/>
      <c r="MSJ3335" s="371"/>
      <c r="MSK3335" s="372"/>
      <c r="MSL3335" s="371"/>
      <c r="MSM3335" s="473"/>
      <c r="MSN3335" s="371"/>
      <c r="MSO3335" s="372"/>
      <c r="MSP3335" s="372"/>
      <c r="MSQ3335" s="372"/>
      <c r="MSR3335" s="372"/>
      <c r="MSS3335" s="370"/>
      <c r="MST3335" s="371"/>
      <c r="MSU3335" s="372"/>
      <c r="MSV3335" s="371"/>
      <c r="MSW3335" s="473"/>
      <c r="MSX3335" s="371"/>
      <c r="MSY3335" s="372"/>
      <c r="MSZ3335" s="372"/>
      <c r="MTA3335" s="372"/>
      <c r="MTB3335" s="372"/>
      <c r="MTC3335" s="370"/>
      <c r="MTD3335" s="371"/>
      <c r="MTE3335" s="372"/>
      <c r="MTF3335" s="371"/>
      <c r="MTG3335" s="473"/>
      <c r="MTH3335" s="371"/>
      <c r="MTI3335" s="372"/>
      <c r="MTJ3335" s="372"/>
      <c r="MTK3335" s="372"/>
      <c r="MTL3335" s="372"/>
      <c r="MTM3335" s="370"/>
      <c r="MTN3335" s="371"/>
      <c r="MTO3335" s="372"/>
      <c r="MTP3335" s="371"/>
      <c r="MTQ3335" s="473"/>
      <c r="MTR3335" s="371"/>
      <c r="MTS3335" s="372"/>
      <c r="MTT3335" s="372"/>
      <c r="MTU3335" s="372"/>
      <c r="MTV3335" s="372"/>
      <c r="MTW3335" s="370"/>
      <c r="MTX3335" s="371"/>
      <c r="MTY3335" s="372"/>
      <c r="MTZ3335" s="371"/>
      <c r="MUA3335" s="473"/>
      <c r="MUB3335" s="371"/>
      <c r="MUC3335" s="372"/>
      <c r="MUD3335" s="372"/>
      <c r="MUE3335" s="372"/>
      <c r="MUF3335" s="372"/>
      <c r="MUG3335" s="370"/>
      <c r="MUH3335" s="371"/>
      <c r="MUI3335" s="372"/>
      <c r="MUJ3335" s="371"/>
      <c r="MUK3335" s="473"/>
      <c r="MUL3335" s="371"/>
      <c r="MUM3335" s="372"/>
      <c r="MUN3335" s="372"/>
      <c r="MUO3335" s="372"/>
      <c r="MUP3335" s="372"/>
      <c r="MUQ3335" s="370"/>
      <c r="MUR3335" s="371"/>
      <c r="MUS3335" s="372"/>
      <c r="MUT3335" s="371"/>
      <c r="MUU3335" s="473"/>
      <c r="MUV3335" s="371"/>
      <c r="MUW3335" s="372"/>
      <c r="MUX3335" s="372"/>
      <c r="MUY3335" s="372"/>
      <c r="MUZ3335" s="372"/>
      <c r="MVA3335" s="370"/>
      <c r="MVB3335" s="371"/>
      <c r="MVC3335" s="372"/>
      <c r="MVD3335" s="371"/>
      <c r="MVE3335" s="473"/>
      <c r="MVF3335" s="371"/>
      <c r="MVG3335" s="372"/>
      <c r="MVH3335" s="372"/>
      <c r="MVI3335" s="372"/>
      <c r="MVJ3335" s="372"/>
      <c r="MVK3335" s="370"/>
      <c r="MVL3335" s="371"/>
      <c r="MVM3335" s="372"/>
      <c r="MVN3335" s="371"/>
      <c r="MVO3335" s="473"/>
      <c r="MVP3335" s="371"/>
      <c r="MVQ3335" s="372"/>
      <c r="MVR3335" s="372"/>
      <c r="MVS3335" s="372"/>
      <c r="MVT3335" s="372"/>
      <c r="MVU3335" s="370"/>
      <c r="MVV3335" s="371"/>
      <c r="MVW3335" s="372"/>
      <c r="MVX3335" s="371"/>
      <c r="MVY3335" s="473"/>
      <c r="MVZ3335" s="371"/>
      <c r="MWA3335" s="372"/>
      <c r="MWB3335" s="372"/>
      <c r="MWC3335" s="372"/>
      <c r="MWD3335" s="372"/>
      <c r="MWE3335" s="370"/>
      <c r="MWF3335" s="371"/>
      <c r="MWG3335" s="372"/>
      <c r="MWH3335" s="371"/>
      <c r="MWI3335" s="473"/>
      <c r="MWJ3335" s="371"/>
      <c r="MWK3335" s="372"/>
      <c r="MWL3335" s="372"/>
      <c r="MWM3335" s="372"/>
      <c r="MWN3335" s="372"/>
      <c r="MWO3335" s="370"/>
      <c r="MWP3335" s="371"/>
      <c r="MWQ3335" s="372"/>
      <c r="MWR3335" s="371"/>
      <c r="MWS3335" s="473"/>
      <c r="MWT3335" s="371"/>
      <c r="MWU3335" s="372"/>
      <c r="MWV3335" s="372"/>
      <c r="MWW3335" s="372"/>
      <c r="MWX3335" s="372"/>
      <c r="MWY3335" s="370"/>
      <c r="MWZ3335" s="371"/>
      <c r="MXA3335" s="372"/>
      <c r="MXB3335" s="371"/>
      <c r="MXC3335" s="473"/>
      <c r="MXD3335" s="371"/>
      <c r="MXE3335" s="372"/>
      <c r="MXF3335" s="372"/>
      <c r="MXG3335" s="372"/>
      <c r="MXH3335" s="372"/>
      <c r="MXI3335" s="370"/>
      <c r="MXJ3335" s="371"/>
      <c r="MXK3335" s="372"/>
      <c r="MXL3335" s="371"/>
      <c r="MXM3335" s="473"/>
      <c r="MXN3335" s="371"/>
      <c r="MXO3335" s="372"/>
      <c r="MXP3335" s="372"/>
      <c r="MXQ3335" s="372"/>
      <c r="MXR3335" s="372"/>
      <c r="MXS3335" s="370"/>
      <c r="MXT3335" s="371"/>
      <c r="MXU3335" s="372"/>
      <c r="MXV3335" s="371"/>
      <c r="MXW3335" s="473"/>
      <c r="MXX3335" s="371"/>
      <c r="MXY3335" s="372"/>
      <c r="MXZ3335" s="372"/>
      <c r="MYA3335" s="372"/>
      <c r="MYB3335" s="372"/>
      <c r="MYC3335" s="370"/>
      <c r="MYD3335" s="371"/>
      <c r="MYE3335" s="372"/>
      <c r="MYF3335" s="371"/>
      <c r="MYG3335" s="473"/>
      <c r="MYH3335" s="371"/>
      <c r="MYI3335" s="372"/>
      <c r="MYJ3335" s="372"/>
      <c r="MYK3335" s="372"/>
      <c r="MYL3335" s="372"/>
      <c r="MYM3335" s="370"/>
      <c r="MYN3335" s="371"/>
      <c r="MYO3335" s="372"/>
      <c r="MYP3335" s="371"/>
      <c r="MYQ3335" s="473"/>
      <c r="MYR3335" s="371"/>
      <c r="MYS3335" s="372"/>
      <c r="MYT3335" s="372"/>
      <c r="MYU3335" s="372"/>
      <c r="MYV3335" s="372"/>
      <c r="MYW3335" s="370"/>
      <c r="MYX3335" s="371"/>
      <c r="MYY3335" s="372"/>
      <c r="MYZ3335" s="371"/>
      <c r="MZA3335" s="473"/>
      <c r="MZB3335" s="371"/>
      <c r="MZC3335" s="372"/>
      <c r="MZD3335" s="372"/>
      <c r="MZE3335" s="372"/>
      <c r="MZF3335" s="372"/>
      <c r="MZG3335" s="370"/>
      <c r="MZH3335" s="371"/>
      <c r="MZI3335" s="372"/>
      <c r="MZJ3335" s="371"/>
      <c r="MZK3335" s="473"/>
      <c r="MZL3335" s="371"/>
      <c r="MZM3335" s="372"/>
      <c r="MZN3335" s="372"/>
      <c r="MZO3335" s="372"/>
      <c r="MZP3335" s="372"/>
      <c r="MZQ3335" s="370"/>
      <c r="MZR3335" s="371"/>
      <c r="MZS3335" s="372"/>
      <c r="MZT3335" s="371"/>
      <c r="MZU3335" s="473"/>
      <c r="MZV3335" s="371"/>
      <c r="MZW3335" s="372"/>
      <c r="MZX3335" s="372"/>
      <c r="MZY3335" s="372"/>
      <c r="MZZ3335" s="372"/>
      <c r="NAA3335" s="370"/>
      <c r="NAB3335" s="371"/>
      <c r="NAC3335" s="372"/>
      <c r="NAD3335" s="371"/>
      <c r="NAE3335" s="473"/>
      <c r="NAF3335" s="371"/>
      <c r="NAG3335" s="372"/>
      <c r="NAH3335" s="372"/>
      <c r="NAI3335" s="372"/>
      <c r="NAJ3335" s="372"/>
      <c r="NAK3335" s="370"/>
      <c r="NAL3335" s="371"/>
      <c r="NAM3335" s="372"/>
      <c r="NAN3335" s="371"/>
      <c r="NAO3335" s="473"/>
      <c r="NAP3335" s="371"/>
      <c r="NAQ3335" s="372"/>
      <c r="NAR3335" s="372"/>
      <c r="NAS3335" s="372"/>
      <c r="NAT3335" s="372"/>
      <c r="NAU3335" s="370"/>
      <c r="NAV3335" s="371"/>
      <c r="NAW3335" s="372"/>
      <c r="NAX3335" s="371"/>
      <c r="NAY3335" s="473"/>
      <c r="NAZ3335" s="371"/>
      <c r="NBA3335" s="372"/>
      <c r="NBB3335" s="372"/>
      <c r="NBC3335" s="372"/>
      <c r="NBD3335" s="372"/>
      <c r="NBE3335" s="370"/>
      <c r="NBF3335" s="371"/>
      <c r="NBG3335" s="372"/>
      <c r="NBH3335" s="371"/>
      <c r="NBI3335" s="473"/>
      <c r="NBJ3335" s="371"/>
      <c r="NBK3335" s="372"/>
      <c r="NBL3335" s="372"/>
      <c r="NBM3335" s="372"/>
      <c r="NBN3335" s="372"/>
      <c r="NBO3335" s="370"/>
      <c r="NBP3335" s="371"/>
      <c r="NBQ3335" s="372"/>
      <c r="NBR3335" s="371"/>
      <c r="NBS3335" s="473"/>
      <c r="NBT3335" s="371"/>
      <c r="NBU3335" s="372"/>
      <c r="NBV3335" s="372"/>
      <c r="NBW3335" s="372"/>
      <c r="NBX3335" s="372"/>
      <c r="NBY3335" s="370"/>
      <c r="NBZ3335" s="371"/>
      <c r="NCA3335" s="372"/>
      <c r="NCB3335" s="371"/>
      <c r="NCC3335" s="473"/>
      <c r="NCD3335" s="371"/>
      <c r="NCE3335" s="372"/>
      <c r="NCF3335" s="372"/>
      <c r="NCG3335" s="372"/>
      <c r="NCH3335" s="372"/>
      <c r="NCI3335" s="370"/>
      <c r="NCJ3335" s="371"/>
      <c r="NCK3335" s="372"/>
      <c r="NCL3335" s="371"/>
      <c r="NCM3335" s="473"/>
      <c r="NCN3335" s="371"/>
      <c r="NCO3335" s="372"/>
      <c r="NCP3335" s="372"/>
      <c r="NCQ3335" s="372"/>
      <c r="NCR3335" s="372"/>
      <c r="NCS3335" s="370"/>
      <c r="NCT3335" s="371"/>
      <c r="NCU3335" s="372"/>
      <c r="NCV3335" s="371"/>
      <c r="NCW3335" s="473"/>
      <c r="NCX3335" s="371"/>
      <c r="NCY3335" s="372"/>
      <c r="NCZ3335" s="372"/>
      <c r="NDA3335" s="372"/>
      <c r="NDB3335" s="372"/>
      <c r="NDC3335" s="370"/>
      <c r="NDD3335" s="371"/>
      <c r="NDE3335" s="372"/>
      <c r="NDF3335" s="371"/>
      <c r="NDG3335" s="473"/>
      <c r="NDH3335" s="371"/>
      <c r="NDI3335" s="372"/>
      <c r="NDJ3335" s="372"/>
      <c r="NDK3335" s="372"/>
      <c r="NDL3335" s="372"/>
      <c r="NDM3335" s="370"/>
      <c r="NDN3335" s="371"/>
      <c r="NDO3335" s="372"/>
      <c r="NDP3335" s="371"/>
      <c r="NDQ3335" s="473"/>
      <c r="NDR3335" s="371"/>
      <c r="NDS3335" s="372"/>
      <c r="NDT3335" s="372"/>
      <c r="NDU3335" s="372"/>
      <c r="NDV3335" s="372"/>
      <c r="NDW3335" s="370"/>
      <c r="NDX3335" s="371"/>
      <c r="NDY3335" s="372"/>
      <c r="NDZ3335" s="371"/>
      <c r="NEA3335" s="473"/>
      <c r="NEB3335" s="371"/>
      <c r="NEC3335" s="372"/>
      <c r="NED3335" s="372"/>
      <c r="NEE3335" s="372"/>
      <c r="NEF3335" s="372"/>
      <c r="NEG3335" s="370"/>
      <c r="NEH3335" s="371"/>
      <c r="NEI3335" s="372"/>
      <c r="NEJ3335" s="371"/>
      <c r="NEK3335" s="473"/>
      <c r="NEL3335" s="371"/>
      <c r="NEM3335" s="372"/>
      <c r="NEN3335" s="372"/>
      <c r="NEO3335" s="372"/>
      <c r="NEP3335" s="372"/>
      <c r="NEQ3335" s="370"/>
      <c r="NER3335" s="371"/>
      <c r="NES3335" s="372"/>
      <c r="NET3335" s="371"/>
      <c r="NEU3335" s="473"/>
      <c r="NEV3335" s="371"/>
      <c r="NEW3335" s="372"/>
      <c r="NEX3335" s="372"/>
      <c r="NEY3335" s="372"/>
      <c r="NEZ3335" s="372"/>
      <c r="NFA3335" s="370"/>
      <c r="NFB3335" s="371"/>
      <c r="NFC3335" s="372"/>
      <c r="NFD3335" s="371"/>
      <c r="NFE3335" s="473"/>
      <c r="NFF3335" s="371"/>
      <c r="NFG3335" s="372"/>
      <c r="NFH3335" s="372"/>
      <c r="NFI3335" s="372"/>
      <c r="NFJ3335" s="372"/>
      <c r="NFK3335" s="370"/>
      <c r="NFL3335" s="371"/>
      <c r="NFM3335" s="372"/>
      <c r="NFN3335" s="371"/>
      <c r="NFO3335" s="473"/>
      <c r="NFP3335" s="371"/>
      <c r="NFQ3335" s="372"/>
      <c r="NFR3335" s="372"/>
      <c r="NFS3335" s="372"/>
      <c r="NFT3335" s="372"/>
      <c r="NFU3335" s="370"/>
      <c r="NFV3335" s="371"/>
      <c r="NFW3335" s="372"/>
      <c r="NFX3335" s="371"/>
      <c r="NFY3335" s="473"/>
      <c r="NFZ3335" s="371"/>
      <c r="NGA3335" s="372"/>
      <c r="NGB3335" s="372"/>
      <c r="NGC3335" s="372"/>
      <c r="NGD3335" s="372"/>
      <c r="NGE3335" s="370"/>
      <c r="NGF3335" s="371"/>
      <c r="NGG3335" s="372"/>
      <c r="NGH3335" s="371"/>
      <c r="NGI3335" s="473"/>
      <c r="NGJ3335" s="371"/>
      <c r="NGK3335" s="372"/>
      <c r="NGL3335" s="372"/>
      <c r="NGM3335" s="372"/>
      <c r="NGN3335" s="372"/>
      <c r="NGO3335" s="370"/>
      <c r="NGP3335" s="371"/>
      <c r="NGQ3335" s="372"/>
      <c r="NGR3335" s="371"/>
      <c r="NGS3335" s="473"/>
      <c r="NGT3335" s="371"/>
      <c r="NGU3335" s="372"/>
      <c r="NGV3335" s="372"/>
      <c r="NGW3335" s="372"/>
      <c r="NGX3335" s="372"/>
      <c r="NGY3335" s="370"/>
      <c r="NGZ3335" s="371"/>
      <c r="NHA3335" s="372"/>
      <c r="NHB3335" s="371"/>
      <c r="NHC3335" s="473"/>
      <c r="NHD3335" s="371"/>
      <c r="NHE3335" s="372"/>
      <c r="NHF3335" s="372"/>
      <c r="NHG3335" s="372"/>
      <c r="NHH3335" s="372"/>
      <c r="NHI3335" s="370"/>
      <c r="NHJ3335" s="371"/>
      <c r="NHK3335" s="372"/>
      <c r="NHL3335" s="371"/>
      <c r="NHM3335" s="473"/>
      <c r="NHN3335" s="371"/>
      <c r="NHO3335" s="372"/>
      <c r="NHP3335" s="372"/>
      <c r="NHQ3335" s="372"/>
      <c r="NHR3335" s="372"/>
      <c r="NHS3335" s="370"/>
      <c r="NHT3335" s="371"/>
      <c r="NHU3335" s="372"/>
      <c r="NHV3335" s="371"/>
      <c r="NHW3335" s="473"/>
      <c r="NHX3335" s="371"/>
      <c r="NHY3335" s="372"/>
      <c r="NHZ3335" s="372"/>
      <c r="NIA3335" s="372"/>
      <c r="NIB3335" s="372"/>
      <c r="NIC3335" s="370"/>
      <c r="NID3335" s="371"/>
      <c r="NIE3335" s="372"/>
      <c r="NIF3335" s="371"/>
      <c r="NIG3335" s="473"/>
      <c r="NIH3335" s="371"/>
      <c r="NII3335" s="372"/>
      <c r="NIJ3335" s="372"/>
      <c r="NIK3335" s="372"/>
      <c r="NIL3335" s="372"/>
      <c r="NIM3335" s="370"/>
      <c r="NIN3335" s="371"/>
      <c r="NIO3335" s="372"/>
      <c r="NIP3335" s="371"/>
      <c r="NIQ3335" s="473"/>
      <c r="NIR3335" s="371"/>
      <c r="NIS3335" s="372"/>
      <c r="NIT3335" s="372"/>
      <c r="NIU3335" s="372"/>
      <c r="NIV3335" s="372"/>
      <c r="NIW3335" s="370"/>
      <c r="NIX3335" s="371"/>
      <c r="NIY3335" s="372"/>
      <c r="NIZ3335" s="371"/>
      <c r="NJA3335" s="473"/>
      <c r="NJB3335" s="371"/>
      <c r="NJC3335" s="372"/>
      <c r="NJD3335" s="372"/>
      <c r="NJE3335" s="372"/>
      <c r="NJF3335" s="372"/>
      <c r="NJG3335" s="370"/>
      <c r="NJH3335" s="371"/>
      <c r="NJI3335" s="372"/>
      <c r="NJJ3335" s="371"/>
      <c r="NJK3335" s="473"/>
      <c r="NJL3335" s="371"/>
      <c r="NJM3335" s="372"/>
      <c r="NJN3335" s="372"/>
      <c r="NJO3335" s="372"/>
      <c r="NJP3335" s="372"/>
      <c r="NJQ3335" s="370"/>
      <c r="NJR3335" s="371"/>
      <c r="NJS3335" s="372"/>
      <c r="NJT3335" s="371"/>
      <c r="NJU3335" s="473"/>
      <c r="NJV3335" s="371"/>
      <c r="NJW3335" s="372"/>
      <c r="NJX3335" s="372"/>
      <c r="NJY3335" s="372"/>
      <c r="NJZ3335" s="372"/>
      <c r="NKA3335" s="370"/>
      <c r="NKB3335" s="371"/>
      <c r="NKC3335" s="372"/>
      <c r="NKD3335" s="371"/>
      <c r="NKE3335" s="473"/>
      <c r="NKF3335" s="371"/>
      <c r="NKG3335" s="372"/>
      <c r="NKH3335" s="372"/>
      <c r="NKI3335" s="372"/>
      <c r="NKJ3335" s="372"/>
      <c r="NKK3335" s="370"/>
      <c r="NKL3335" s="371"/>
      <c r="NKM3335" s="372"/>
      <c r="NKN3335" s="371"/>
      <c r="NKO3335" s="473"/>
      <c r="NKP3335" s="371"/>
      <c r="NKQ3335" s="372"/>
      <c r="NKR3335" s="372"/>
      <c r="NKS3335" s="372"/>
      <c r="NKT3335" s="372"/>
      <c r="NKU3335" s="370"/>
      <c r="NKV3335" s="371"/>
      <c r="NKW3335" s="372"/>
      <c r="NKX3335" s="371"/>
      <c r="NKY3335" s="473"/>
      <c r="NKZ3335" s="371"/>
      <c r="NLA3335" s="372"/>
      <c r="NLB3335" s="372"/>
      <c r="NLC3335" s="372"/>
      <c r="NLD3335" s="372"/>
      <c r="NLE3335" s="370"/>
      <c r="NLF3335" s="371"/>
      <c r="NLG3335" s="372"/>
      <c r="NLH3335" s="371"/>
      <c r="NLI3335" s="473"/>
      <c r="NLJ3335" s="371"/>
      <c r="NLK3335" s="372"/>
      <c r="NLL3335" s="372"/>
      <c r="NLM3335" s="372"/>
      <c r="NLN3335" s="372"/>
      <c r="NLO3335" s="370"/>
      <c r="NLP3335" s="371"/>
      <c r="NLQ3335" s="372"/>
      <c r="NLR3335" s="371"/>
      <c r="NLS3335" s="473"/>
      <c r="NLT3335" s="371"/>
      <c r="NLU3335" s="372"/>
      <c r="NLV3335" s="372"/>
      <c r="NLW3335" s="372"/>
      <c r="NLX3335" s="372"/>
      <c r="NLY3335" s="370"/>
      <c r="NLZ3335" s="371"/>
      <c r="NMA3335" s="372"/>
      <c r="NMB3335" s="371"/>
      <c r="NMC3335" s="473"/>
      <c r="NMD3335" s="371"/>
      <c r="NME3335" s="372"/>
      <c r="NMF3335" s="372"/>
      <c r="NMG3335" s="372"/>
      <c r="NMH3335" s="372"/>
      <c r="NMI3335" s="370"/>
      <c r="NMJ3335" s="371"/>
      <c r="NMK3335" s="372"/>
      <c r="NML3335" s="371"/>
      <c r="NMM3335" s="473"/>
      <c r="NMN3335" s="371"/>
      <c r="NMO3335" s="372"/>
      <c r="NMP3335" s="372"/>
      <c r="NMQ3335" s="372"/>
      <c r="NMR3335" s="372"/>
      <c r="NMS3335" s="370"/>
      <c r="NMT3335" s="371"/>
      <c r="NMU3335" s="372"/>
      <c r="NMV3335" s="371"/>
      <c r="NMW3335" s="473"/>
      <c r="NMX3335" s="371"/>
      <c r="NMY3335" s="372"/>
      <c r="NMZ3335" s="372"/>
      <c r="NNA3335" s="372"/>
      <c r="NNB3335" s="372"/>
      <c r="NNC3335" s="370"/>
      <c r="NND3335" s="371"/>
      <c r="NNE3335" s="372"/>
      <c r="NNF3335" s="371"/>
      <c r="NNG3335" s="473"/>
      <c r="NNH3335" s="371"/>
      <c r="NNI3335" s="372"/>
      <c r="NNJ3335" s="372"/>
      <c r="NNK3335" s="372"/>
      <c r="NNL3335" s="372"/>
      <c r="NNM3335" s="370"/>
      <c r="NNN3335" s="371"/>
      <c r="NNO3335" s="372"/>
      <c r="NNP3335" s="371"/>
      <c r="NNQ3335" s="473"/>
      <c r="NNR3335" s="371"/>
      <c r="NNS3335" s="372"/>
      <c r="NNT3335" s="372"/>
      <c r="NNU3335" s="372"/>
      <c r="NNV3335" s="372"/>
      <c r="NNW3335" s="370"/>
      <c r="NNX3335" s="371"/>
      <c r="NNY3335" s="372"/>
      <c r="NNZ3335" s="371"/>
      <c r="NOA3335" s="473"/>
      <c r="NOB3335" s="371"/>
      <c r="NOC3335" s="372"/>
      <c r="NOD3335" s="372"/>
      <c r="NOE3335" s="372"/>
      <c r="NOF3335" s="372"/>
      <c r="NOG3335" s="370"/>
      <c r="NOH3335" s="371"/>
      <c r="NOI3335" s="372"/>
      <c r="NOJ3335" s="371"/>
      <c r="NOK3335" s="473"/>
      <c r="NOL3335" s="371"/>
      <c r="NOM3335" s="372"/>
      <c r="NON3335" s="372"/>
      <c r="NOO3335" s="372"/>
      <c r="NOP3335" s="372"/>
      <c r="NOQ3335" s="370"/>
      <c r="NOR3335" s="371"/>
      <c r="NOS3335" s="372"/>
      <c r="NOT3335" s="371"/>
      <c r="NOU3335" s="473"/>
      <c r="NOV3335" s="371"/>
      <c r="NOW3335" s="372"/>
      <c r="NOX3335" s="372"/>
      <c r="NOY3335" s="372"/>
      <c r="NOZ3335" s="372"/>
      <c r="NPA3335" s="370"/>
      <c r="NPB3335" s="371"/>
      <c r="NPC3335" s="372"/>
      <c r="NPD3335" s="371"/>
      <c r="NPE3335" s="473"/>
      <c r="NPF3335" s="371"/>
      <c r="NPG3335" s="372"/>
      <c r="NPH3335" s="372"/>
      <c r="NPI3335" s="372"/>
      <c r="NPJ3335" s="372"/>
      <c r="NPK3335" s="370"/>
      <c r="NPL3335" s="371"/>
      <c r="NPM3335" s="372"/>
      <c r="NPN3335" s="371"/>
      <c r="NPO3335" s="473"/>
      <c r="NPP3335" s="371"/>
      <c r="NPQ3335" s="372"/>
      <c r="NPR3335" s="372"/>
      <c r="NPS3335" s="372"/>
      <c r="NPT3335" s="372"/>
      <c r="NPU3335" s="370"/>
      <c r="NPV3335" s="371"/>
      <c r="NPW3335" s="372"/>
      <c r="NPX3335" s="371"/>
      <c r="NPY3335" s="473"/>
      <c r="NPZ3335" s="371"/>
      <c r="NQA3335" s="372"/>
      <c r="NQB3335" s="372"/>
      <c r="NQC3335" s="372"/>
      <c r="NQD3335" s="372"/>
      <c r="NQE3335" s="370"/>
      <c r="NQF3335" s="371"/>
      <c r="NQG3335" s="372"/>
      <c r="NQH3335" s="371"/>
      <c r="NQI3335" s="473"/>
      <c r="NQJ3335" s="371"/>
      <c r="NQK3335" s="372"/>
      <c r="NQL3335" s="372"/>
      <c r="NQM3335" s="372"/>
      <c r="NQN3335" s="372"/>
      <c r="NQO3335" s="370"/>
      <c r="NQP3335" s="371"/>
      <c r="NQQ3335" s="372"/>
      <c r="NQR3335" s="371"/>
      <c r="NQS3335" s="473"/>
      <c r="NQT3335" s="371"/>
      <c r="NQU3335" s="372"/>
      <c r="NQV3335" s="372"/>
      <c r="NQW3335" s="372"/>
      <c r="NQX3335" s="372"/>
      <c r="NQY3335" s="370"/>
      <c r="NQZ3335" s="371"/>
      <c r="NRA3335" s="372"/>
      <c r="NRB3335" s="371"/>
      <c r="NRC3335" s="473"/>
      <c r="NRD3335" s="371"/>
      <c r="NRE3335" s="372"/>
      <c r="NRF3335" s="372"/>
      <c r="NRG3335" s="372"/>
      <c r="NRH3335" s="372"/>
      <c r="NRI3335" s="370"/>
      <c r="NRJ3335" s="371"/>
      <c r="NRK3335" s="372"/>
      <c r="NRL3335" s="371"/>
      <c r="NRM3335" s="473"/>
      <c r="NRN3335" s="371"/>
      <c r="NRO3335" s="372"/>
      <c r="NRP3335" s="372"/>
      <c r="NRQ3335" s="372"/>
      <c r="NRR3335" s="372"/>
      <c r="NRS3335" s="370"/>
      <c r="NRT3335" s="371"/>
      <c r="NRU3335" s="372"/>
      <c r="NRV3335" s="371"/>
      <c r="NRW3335" s="473"/>
      <c r="NRX3335" s="371"/>
      <c r="NRY3335" s="372"/>
      <c r="NRZ3335" s="372"/>
      <c r="NSA3335" s="372"/>
      <c r="NSB3335" s="372"/>
      <c r="NSC3335" s="370"/>
      <c r="NSD3335" s="371"/>
      <c r="NSE3335" s="372"/>
      <c r="NSF3335" s="371"/>
      <c r="NSG3335" s="473"/>
      <c r="NSH3335" s="371"/>
      <c r="NSI3335" s="372"/>
      <c r="NSJ3335" s="372"/>
      <c r="NSK3335" s="372"/>
      <c r="NSL3335" s="372"/>
      <c r="NSM3335" s="370"/>
      <c r="NSN3335" s="371"/>
      <c r="NSO3335" s="372"/>
      <c r="NSP3335" s="371"/>
      <c r="NSQ3335" s="473"/>
      <c r="NSR3335" s="371"/>
      <c r="NSS3335" s="372"/>
      <c r="NST3335" s="372"/>
      <c r="NSU3335" s="372"/>
      <c r="NSV3335" s="372"/>
      <c r="NSW3335" s="370"/>
      <c r="NSX3335" s="371"/>
      <c r="NSY3335" s="372"/>
      <c r="NSZ3335" s="371"/>
      <c r="NTA3335" s="473"/>
      <c r="NTB3335" s="371"/>
      <c r="NTC3335" s="372"/>
      <c r="NTD3335" s="372"/>
      <c r="NTE3335" s="372"/>
      <c r="NTF3335" s="372"/>
      <c r="NTG3335" s="370"/>
      <c r="NTH3335" s="371"/>
      <c r="NTI3335" s="372"/>
      <c r="NTJ3335" s="371"/>
      <c r="NTK3335" s="473"/>
      <c r="NTL3335" s="371"/>
      <c r="NTM3335" s="372"/>
      <c r="NTN3335" s="372"/>
      <c r="NTO3335" s="372"/>
      <c r="NTP3335" s="372"/>
      <c r="NTQ3335" s="370"/>
      <c r="NTR3335" s="371"/>
      <c r="NTS3335" s="372"/>
      <c r="NTT3335" s="371"/>
      <c r="NTU3335" s="473"/>
      <c r="NTV3335" s="371"/>
      <c r="NTW3335" s="372"/>
      <c r="NTX3335" s="372"/>
      <c r="NTY3335" s="372"/>
      <c r="NTZ3335" s="372"/>
      <c r="NUA3335" s="370"/>
      <c r="NUB3335" s="371"/>
      <c r="NUC3335" s="372"/>
      <c r="NUD3335" s="371"/>
      <c r="NUE3335" s="473"/>
      <c r="NUF3335" s="371"/>
      <c r="NUG3335" s="372"/>
      <c r="NUH3335" s="372"/>
      <c r="NUI3335" s="372"/>
      <c r="NUJ3335" s="372"/>
      <c r="NUK3335" s="370"/>
      <c r="NUL3335" s="371"/>
      <c r="NUM3335" s="372"/>
      <c r="NUN3335" s="371"/>
      <c r="NUO3335" s="473"/>
      <c r="NUP3335" s="371"/>
      <c r="NUQ3335" s="372"/>
      <c r="NUR3335" s="372"/>
      <c r="NUS3335" s="372"/>
      <c r="NUT3335" s="372"/>
      <c r="NUU3335" s="370"/>
      <c r="NUV3335" s="371"/>
      <c r="NUW3335" s="372"/>
      <c r="NUX3335" s="371"/>
      <c r="NUY3335" s="473"/>
      <c r="NUZ3335" s="371"/>
      <c r="NVA3335" s="372"/>
      <c r="NVB3335" s="372"/>
      <c r="NVC3335" s="372"/>
      <c r="NVD3335" s="372"/>
      <c r="NVE3335" s="370"/>
      <c r="NVF3335" s="371"/>
      <c r="NVG3335" s="372"/>
      <c r="NVH3335" s="371"/>
      <c r="NVI3335" s="473"/>
      <c r="NVJ3335" s="371"/>
      <c r="NVK3335" s="372"/>
      <c r="NVL3335" s="372"/>
      <c r="NVM3335" s="372"/>
      <c r="NVN3335" s="372"/>
      <c r="NVO3335" s="370"/>
      <c r="NVP3335" s="371"/>
      <c r="NVQ3335" s="372"/>
      <c r="NVR3335" s="371"/>
      <c r="NVS3335" s="473"/>
      <c r="NVT3335" s="371"/>
      <c r="NVU3335" s="372"/>
      <c r="NVV3335" s="372"/>
      <c r="NVW3335" s="372"/>
      <c r="NVX3335" s="372"/>
      <c r="NVY3335" s="370"/>
      <c r="NVZ3335" s="371"/>
      <c r="NWA3335" s="372"/>
      <c r="NWB3335" s="371"/>
      <c r="NWC3335" s="473"/>
      <c r="NWD3335" s="371"/>
      <c r="NWE3335" s="372"/>
      <c r="NWF3335" s="372"/>
      <c r="NWG3335" s="372"/>
      <c r="NWH3335" s="372"/>
      <c r="NWI3335" s="370"/>
      <c r="NWJ3335" s="371"/>
      <c r="NWK3335" s="372"/>
      <c r="NWL3335" s="371"/>
      <c r="NWM3335" s="473"/>
      <c r="NWN3335" s="371"/>
      <c r="NWO3335" s="372"/>
      <c r="NWP3335" s="372"/>
      <c r="NWQ3335" s="372"/>
      <c r="NWR3335" s="372"/>
      <c r="NWS3335" s="370"/>
      <c r="NWT3335" s="371"/>
      <c r="NWU3335" s="372"/>
      <c r="NWV3335" s="371"/>
      <c r="NWW3335" s="473"/>
      <c r="NWX3335" s="371"/>
      <c r="NWY3335" s="372"/>
      <c r="NWZ3335" s="372"/>
      <c r="NXA3335" s="372"/>
      <c r="NXB3335" s="372"/>
      <c r="NXC3335" s="370"/>
      <c r="NXD3335" s="371"/>
      <c r="NXE3335" s="372"/>
      <c r="NXF3335" s="371"/>
      <c r="NXG3335" s="473"/>
      <c r="NXH3335" s="371"/>
      <c r="NXI3335" s="372"/>
      <c r="NXJ3335" s="372"/>
      <c r="NXK3335" s="372"/>
      <c r="NXL3335" s="372"/>
      <c r="NXM3335" s="370"/>
      <c r="NXN3335" s="371"/>
      <c r="NXO3335" s="372"/>
      <c r="NXP3335" s="371"/>
      <c r="NXQ3335" s="473"/>
      <c r="NXR3335" s="371"/>
      <c r="NXS3335" s="372"/>
      <c r="NXT3335" s="372"/>
      <c r="NXU3335" s="372"/>
      <c r="NXV3335" s="372"/>
      <c r="NXW3335" s="370"/>
      <c r="NXX3335" s="371"/>
      <c r="NXY3335" s="372"/>
      <c r="NXZ3335" s="371"/>
      <c r="NYA3335" s="473"/>
      <c r="NYB3335" s="371"/>
      <c r="NYC3335" s="372"/>
      <c r="NYD3335" s="372"/>
      <c r="NYE3335" s="372"/>
      <c r="NYF3335" s="372"/>
      <c r="NYG3335" s="370"/>
      <c r="NYH3335" s="371"/>
      <c r="NYI3335" s="372"/>
      <c r="NYJ3335" s="371"/>
      <c r="NYK3335" s="473"/>
      <c r="NYL3335" s="371"/>
      <c r="NYM3335" s="372"/>
      <c r="NYN3335" s="372"/>
      <c r="NYO3335" s="372"/>
      <c r="NYP3335" s="372"/>
      <c r="NYQ3335" s="370"/>
      <c r="NYR3335" s="371"/>
      <c r="NYS3335" s="372"/>
      <c r="NYT3335" s="371"/>
      <c r="NYU3335" s="473"/>
      <c r="NYV3335" s="371"/>
      <c r="NYW3335" s="372"/>
      <c r="NYX3335" s="372"/>
      <c r="NYY3335" s="372"/>
      <c r="NYZ3335" s="372"/>
      <c r="NZA3335" s="370"/>
      <c r="NZB3335" s="371"/>
      <c r="NZC3335" s="372"/>
      <c r="NZD3335" s="371"/>
      <c r="NZE3335" s="473"/>
      <c r="NZF3335" s="371"/>
      <c r="NZG3335" s="372"/>
      <c r="NZH3335" s="372"/>
      <c r="NZI3335" s="372"/>
      <c r="NZJ3335" s="372"/>
      <c r="NZK3335" s="370"/>
      <c r="NZL3335" s="371"/>
      <c r="NZM3335" s="372"/>
      <c r="NZN3335" s="371"/>
      <c r="NZO3335" s="473"/>
      <c r="NZP3335" s="371"/>
      <c r="NZQ3335" s="372"/>
      <c r="NZR3335" s="372"/>
      <c r="NZS3335" s="372"/>
      <c r="NZT3335" s="372"/>
      <c r="NZU3335" s="370"/>
      <c r="NZV3335" s="371"/>
      <c r="NZW3335" s="372"/>
      <c r="NZX3335" s="371"/>
      <c r="NZY3335" s="473"/>
      <c r="NZZ3335" s="371"/>
      <c r="OAA3335" s="372"/>
      <c r="OAB3335" s="372"/>
      <c r="OAC3335" s="372"/>
      <c r="OAD3335" s="372"/>
      <c r="OAE3335" s="370"/>
      <c r="OAF3335" s="371"/>
      <c r="OAG3335" s="372"/>
      <c r="OAH3335" s="371"/>
      <c r="OAI3335" s="473"/>
      <c r="OAJ3335" s="371"/>
      <c r="OAK3335" s="372"/>
      <c r="OAL3335" s="372"/>
      <c r="OAM3335" s="372"/>
      <c r="OAN3335" s="372"/>
      <c r="OAO3335" s="370"/>
      <c r="OAP3335" s="371"/>
      <c r="OAQ3335" s="372"/>
      <c r="OAR3335" s="371"/>
      <c r="OAS3335" s="473"/>
      <c r="OAT3335" s="371"/>
      <c r="OAU3335" s="372"/>
      <c r="OAV3335" s="372"/>
      <c r="OAW3335" s="372"/>
      <c r="OAX3335" s="372"/>
      <c r="OAY3335" s="370"/>
      <c r="OAZ3335" s="371"/>
      <c r="OBA3335" s="372"/>
      <c r="OBB3335" s="371"/>
      <c r="OBC3335" s="473"/>
      <c r="OBD3335" s="371"/>
      <c r="OBE3335" s="372"/>
      <c r="OBF3335" s="372"/>
      <c r="OBG3335" s="372"/>
      <c r="OBH3335" s="372"/>
      <c r="OBI3335" s="370"/>
      <c r="OBJ3335" s="371"/>
      <c r="OBK3335" s="372"/>
      <c r="OBL3335" s="371"/>
      <c r="OBM3335" s="473"/>
      <c r="OBN3335" s="371"/>
      <c r="OBO3335" s="372"/>
      <c r="OBP3335" s="372"/>
      <c r="OBQ3335" s="372"/>
      <c r="OBR3335" s="372"/>
      <c r="OBS3335" s="370"/>
      <c r="OBT3335" s="371"/>
      <c r="OBU3335" s="372"/>
      <c r="OBV3335" s="371"/>
      <c r="OBW3335" s="473"/>
      <c r="OBX3335" s="371"/>
      <c r="OBY3335" s="372"/>
      <c r="OBZ3335" s="372"/>
      <c r="OCA3335" s="372"/>
      <c r="OCB3335" s="372"/>
      <c r="OCC3335" s="370"/>
      <c r="OCD3335" s="371"/>
      <c r="OCE3335" s="372"/>
      <c r="OCF3335" s="371"/>
      <c r="OCG3335" s="473"/>
      <c r="OCH3335" s="371"/>
      <c r="OCI3335" s="372"/>
      <c r="OCJ3335" s="372"/>
      <c r="OCK3335" s="372"/>
      <c r="OCL3335" s="372"/>
      <c r="OCM3335" s="370"/>
      <c r="OCN3335" s="371"/>
      <c r="OCO3335" s="372"/>
      <c r="OCP3335" s="371"/>
      <c r="OCQ3335" s="473"/>
      <c r="OCR3335" s="371"/>
      <c r="OCS3335" s="372"/>
      <c r="OCT3335" s="372"/>
      <c r="OCU3335" s="372"/>
      <c r="OCV3335" s="372"/>
      <c r="OCW3335" s="370"/>
      <c r="OCX3335" s="371"/>
      <c r="OCY3335" s="372"/>
      <c r="OCZ3335" s="371"/>
      <c r="ODA3335" s="473"/>
      <c r="ODB3335" s="371"/>
      <c r="ODC3335" s="372"/>
      <c r="ODD3335" s="372"/>
      <c r="ODE3335" s="372"/>
      <c r="ODF3335" s="372"/>
      <c r="ODG3335" s="370"/>
      <c r="ODH3335" s="371"/>
      <c r="ODI3335" s="372"/>
      <c r="ODJ3335" s="371"/>
      <c r="ODK3335" s="473"/>
      <c r="ODL3335" s="371"/>
      <c r="ODM3335" s="372"/>
      <c r="ODN3335" s="372"/>
      <c r="ODO3335" s="372"/>
      <c r="ODP3335" s="372"/>
      <c r="ODQ3335" s="370"/>
      <c r="ODR3335" s="371"/>
      <c r="ODS3335" s="372"/>
      <c r="ODT3335" s="371"/>
      <c r="ODU3335" s="473"/>
      <c r="ODV3335" s="371"/>
      <c r="ODW3335" s="372"/>
      <c r="ODX3335" s="372"/>
      <c r="ODY3335" s="372"/>
      <c r="ODZ3335" s="372"/>
      <c r="OEA3335" s="370"/>
      <c r="OEB3335" s="371"/>
      <c r="OEC3335" s="372"/>
      <c r="OED3335" s="371"/>
      <c r="OEE3335" s="473"/>
      <c r="OEF3335" s="371"/>
      <c r="OEG3335" s="372"/>
      <c r="OEH3335" s="372"/>
      <c r="OEI3335" s="372"/>
      <c r="OEJ3335" s="372"/>
      <c r="OEK3335" s="370"/>
      <c r="OEL3335" s="371"/>
      <c r="OEM3335" s="372"/>
      <c r="OEN3335" s="371"/>
      <c r="OEO3335" s="473"/>
      <c r="OEP3335" s="371"/>
      <c r="OEQ3335" s="372"/>
      <c r="OER3335" s="372"/>
      <c r="OES3335" s="372"/>
      <c r="OET3335" s="372"/>
      <c r="OEU3335" s="370"/>
      <c r="OEV3335" s="371"/>
      <c r="OEW3335" s="372"/>
      <c r="OEX3335" s="371"/>
      <c r="OEY3335" s="473"/>
      <c r="OEZ3335" s="371"/>
      <c r="OFA3335" s="372"/>
      <c r="OFB3335" s="372"/>
      <c r="OFC3335" s="372"/>
      <c r="OFD3335" s="372"/>
      <c r="OFE3335" s="370"/>
      <c r="OFF3335" s="371"/>
      <c r="OFG3335" s="372"/>
      <c r="OFH3335" s="371"/>
      <c r="OFI3335" s="473"/>
      <c r="OFJ3335" s="371"/>
      <c r="OFK3335" s="372"/>
      <c r="OFL3335" s="372"/>
      <c r="OFM3335" s="372"/>
      <c r="OFN3335" s="372"/>
      <c r="OFO3335" s="370"/>
      <c r="OFP3335" s="371"/>
      <c r="OFQ3335" s="372"/>
      <c r="OFR3335" s="371"/>
      <c r="OFS3335" s="473"/>
      <c r="OFT3335" s="371"/>
      <c r="OFU3335" s="372"/>
      <c r="OFV3335" s="372"/>
      <c r="OFW3335" s="372"/>
      <c r="OFX3335" s="372"/>
      <c r="OFY3335" s="370"/>
      <c r="OFZ3335" s="371"/>
      <c r="OGA3335" s="372"/>
      <c r="OGB3335" s="371"/>
      <c r="OGC3335" s="473"/>
      <c r="OGD3335" s="371"/>
      <c r="OGE3335" s="372"/>
      <c r="OGF3335" s="372"/>
      <c r="OGG3335" s="372"/>
      <c r="OGH3335" s="372"/>
      <c r="OGI3335" s="370"/>
      <c r="OGJ3335" s="371"/>
      <c r="OGK3335" s="372"/>
      <c r="OGL3335" s="371"/>
      <c r="OGM3335" s="473"/>
      <c r="OGN3335" s="371"/>
      <c r="OGO3335" s="372"/>
      <c r="OGP3335" s="372"/>
      <c r="OGQ3335" s="372"/>
      <c r="OGR3335" s="372"/>
      <c r="OGS3335" s="370"/>
      <c r="OGT3335" s="371"/>
      <c r="OGU3335" s="372"/>
      <c r="OGV3335" s="371"/>
      <c r="OGW3335" s="473"/>
      <c r="OGX3335" s="371"/>
      <c r="OGY3335" s="372"/>
      <c r="OGZ3335" s="372"/>
      <c r="OHA3335" s="372"/>
      <c r="OHB3335" s="372"/>
      <c r="OHC3335" s="370"/>
      <c r="OHD3335" s="371"/>
      <c r="OHE3335" s="372"/>
      <c r="OHF3335" s="371"/>
      <c r="OHG3335" s="473"/>
      <c r="OHH3335" s="371"/>
      <c r="OHI3335" s="372"/>
      <c r="OHJ3335" s="372"/>
      <c r="OHK3335" s="372"/>
      <c r="OHL3335" s="372"/>
      <c r="OHM3335" s="370"/>
      <c r="OHN3335" s="371"/>
      <c r="OHO3335" s="372"/>
      <c r="OHP3335" s="371"/>
      <c r="OHQ3335" s="473"/>
      <c r="OHR3335" s="371"/>
      <c r="OHS3335" s="372"/>
      <c r="OHT3335" s="372"/>
      <c r="OHU3335" s="372"/>
      <c r="OHV3335" s="372"/>
      <c r="OHW3335" s="370"/>
      <c r="OHX3335" s="371"/>
      <c r="OHY3335" s="372"/>
      <c r="OHZ3335" s="371"/>
      <c r="OIA3335" s="473"/>
      <c r="OIB3335" s="371"/>
      <c r="OIC3335" s="372"/>
      <c r="OID3335" s="372"/>
      <c r="OIE3335" s="372"/>
      <c r="OIF3335" s="372"/>
      <c r="OIG3335" s="370"/>
      <c r="OIH3335" s="371"/>
      <c r="OII3335" s="372"/>
      <c r="OIJ3335" s="371"/>
      <c r="OIK3335" s="473"/>
      <c r="OIL3335" s="371"/>
      <c r="OIM3335" s="372"/>
      <c r="OIN3335" s="372"/>
      <c r="OIO3335" s="372"/>
      <c r="OIP3335" s="372"/>
      <c r="OIQ3335" s="370"/>
      <c r="OIR3335" s="371"/>
      <c r="OIS3335" s="372"/>
      <c r="OIT3335" s="371"/>
      <c r="OIU3335" s="473"/>
      <c r="OIV3335" s="371"/>
      <c r="OIW3335" s="372"/>
      <c r="OIX3335" s="372"/>
      <c r="OIY3335" s="372"/>
      <c r="OIZ3335" s="372"/>
      <c r="OJA3335" s="370"/>
      <c r="OJB3335" s="371"/>
      <c r="OJC3335" s="372"/>
      <c r="OJD3335" s="371"/>
      <c r="OJE3335" s="473"/>
      <c r="OJF3335" s="371"/>
      <c r="OJG3335" s="372"/>
      <c r="OJH3335" s="372"/>
      <c r="OJI3335" s="372"/>
      <c r="OJJ3335" s="372"/>
      <c r="OJK3335" s="370"/>
      <c r="OJL3335" s="371"/>
      <c r="OJM3335" s="372"/>
      <c r="OJN3335" s="371"/>
      <c r="OJO3335" s="473"/>
      <c r="OJP3335" s="371"/>
      <c r="OJQ3335" s="372"/>
      <c r="OJR3335" s="372"/>
      <c r="OJS3335" s="372"/>
      <c r="OJT3335" s="372"/>
      <c r="OJU3335" s="370"/>
      <c r="OJV3335" s="371"/>
      <c r="OJW3335" s="372"/>
      <c r="OJX3335" s="371"/>
      <c r="OJY3335" s="473"/>
      <c r="OJZ3335" s="371"/>
      <c r="OKA3335" s="372"/>
      <c r="OKB3335" s="372"/>
      <c r="OKC3335" s="372"/>
      <c r="OKD3335" s="372"/>
      <c r="OKE3335" s="370"/>
      <c r="OKF3335" s="371"/>
      <c r="OKG3335" s="372"/>
      <c r="OKH3335" s="371"/>
      <c r="OKI3335" s="473"/>
      <c r="OKJ3335" s="371"/>
      <c r="OKK3335" s="372"/>
      <c r="OKL3335" s="372"/>
      <c r="OKM3335" s="372"/>
      <c r="OKN3335" s="372"/>
      <c r="OKO3335" s="370"/>
      <c r="OKP3335" s="371"/>
      <c r="OKQ3335" s="372"/>
      <c r="OKR3335" s="371"/>
      <c r="OKS3335" s="473"/>
      <c r="OKT3335" s="371"/>
      <c r="OKU3335" s="372"/>
      <c r="OKV3335" s="372"/>
      <c r="OKW3335" s="372"/>
      <c r="OKX3335" s="372"/>
      <c r="OKY3335" s="370"/>
      <c r="OKZ3335" s="371"/>
      <c r="OLA3335" s="372"/>
      <c r="OLB3335" s="371"/>
      <c r="OLC3335" s="473"/>
      <c r="OLD3335" s="371"/>
      <c r="OLE3335" s="372"/>
      <c r="OLF3335" s="372"/>
      <c r="OLG3335" s="372"/>
      <c r="OLH3335" s="372"/>
      <c r="OLI3335" s="370"/>
      <c r="OLJ3335" s="371"/>
      <c r="OLK3335" s="372"/>
      <c r="OLL3335" s="371"/>
      <c r="OLM3335" s="473"/>
      <c r="OLN3335" s="371"/>
      <c r="OLO3335" s="372"/>
      <c r="OLP3335" s="372"/>
      <c r="OLQ3335" s="372"/>
      <c r="OLR3335" s="372"/>
      <c r="OLS3335" s="370"/>
      <c r="OLT3335" s="371"/>
      <c r="OLU3335" s="372"/>
      <c r="OLV3335" s="371"/>
      <c r="OLW3335" s="473"/>
      <c r="OLX3335" s="371"/>
      <c r="OLY3335" s="372"/>
      <c r="OLZ3335" s="372"/>
      <c r="OMA3335" s="372"/>
      <c r="OMB3335" s="372"/>
      <c r="OMC3335" s="370"/>
      <c r="OMD3335" s="371"/>
      <c r="OME3335" s="372"/>
      <c r="OMF3335" s="371"/>
      <c r="OMG3335" s="473"/>
      <c r="OMH3335" s="371"/>
      <c r="OMI3335" s="372"/>
      <c r="OMJ3335" s="372"/>
      <c r="OMK3335" s="372"/>
      <c r="OML3335" s="372"/>
      <c r="OMM3335" s="370"/>
      <c r="OMN3335" s="371"/>
      <c r="OMO3335" s="372"/>
      <c r="OMP3335" s="371"/>
      <c r="OMQ3335" s="473"/>
      <c r="OMR3335" s="371"/>
      <c r="OMS3335" s="372"/>
      <c r="OMT3335" s="372"/>
      <c r="OMU3335" s="372"/>
      <c r="OMV3335" s="372"/>
      <c r="OMW3335" s="370"/>
      <c r="OMX3335" s="371"/>
      <c r="OMY3335" s="372"/>
      <c r="OMZ3335" s="371"/>
      <c r="ONA3335" s="473"/>
      <c r="ONB3335" s="371"/>
      <c r="ONC3335" s="372"/>
      <c r="OND3335" s="372"/>
      <c r="ONE3335" s="372"/>
      <c r="ONF3335" s="372"/>
      <c r="ONG3335" s="370"/>
      <c r="ONH3335" s="371"/>
      <c r="ONI3335" s="372"/>
      <c r="ONJ3335" s="371"/>
      <c r="ONK3335" s="473"/>
      <c r="ONL3335" s="371"/>
      <c r="ONM3335" s="372"/>
      <c r="ONN3335" s="372"/>
      <c r="ONO3335" s="372"/>
      <c r="ONP3335" s="372"/>
      <c r="ONQ3335" s="370"/>
      <c r="ONR3335" s="371"/>
      <c r="ONS3335" s="372"/>
      <c r="ONT3335" s="371"/>
      <c r="ONU3335" s="473"/>
      <c r="ONV3335" s="371"/>
      <c r="ONW3335" s="372"/>
      <c r="ONX3335" s="372"/>
      <c r="ONY3335" s="372"/>
      <c r="ONZ3335" s="372"/>
      <c r="OOA3335" s="370"/>
      <c r="OOB3335" s="371"/>
      <c r="OOC3335" s="372"/>
      <c r="OOD3335" s="371"/>
      <c r="OOE3335" s="473"/>
      <c r="OOF3335" s="371"/>
      <c r="OOG3335" s="372"/>
      <c r="OOH3335" s="372"/>
      <c r="OOI3335" s="372"/>
      <c r="OOJ3335" s="372"/>
      <c r="OOK3335" s="370"/>
      <c r="OOL3335" s="371"/>
      <c r="OOM3335" s="372"/>
      <c r="OON3335" s="371"/>
      <c r="OOO3335" s="473"/>
      <c r="OOP3335" s="371"/>
      <c r="OOQ3335" s="372"/>
      <c r="OOR3335" s="372"/>
      <c r="OOS3335" s="372"/>
      <c r="OOT3335" s="372"/>
      <c r="OOU3335" s="370"/>
      <c r="OOV3335" s="371"/>
      <c r="OOW3335" s="372"/>
      <c r="OOX3335" s="371"/>
      <c r="OOY3335" s="473"/>
      <c r="OOZ3335" s="371"/>
      <c r="OPA3335" s="372"/>
      <c r="OPB3335" s="372"/>
      <c r="OPC3335" s="372"/>
      <c r="OPD3335" s="372"/>
      <c r="OPE3335" s="370"/>
      <c r="OPF3335" s="371"/>
      <c r="OPG3335" s="372"/>
      <c r="OPH3335" s="371"/>
      <c r="OPI3335" s="473"/>
      <c r="OPJ3335" s="371"/>
      <c r="OPK3335" s="372"/>
      <c r="OPL3335" s="372"/>
      <c r="OPM3335" s="372"/>
      <c r="OPN3335" s="372"/>
      <c r="OPO3335" s="370"/>
      <c r="OPP3335" s="371"/>
      <c r="OPQ3335" s="372"/>
      <c r="OPR3335" s="371"/>
      <c r="OPS3335" s="473"/>
      <c r="OPT3335" s="371"/>
      <c r="OPU3335" s="372"/>
      <c r="OPV3335" s="372"/>
      <c r="OPW3335" s="372"/>
      <c r="OPX3335" s="372"/>
      <c r="OPY3335" s="370"/>
      <c r="OPZ3335" s="371"/>
      <c r="OQA3335" s="372"/>
      <c r="OQB3335" s="371"/>
      <c r="OQC3335" s="473"/>
      <c r="OQD3335" s="371"/>
      <c r="OQE3335" s="372"/>
      <c r="OQF3335" s="372"/>
      <c r="OQG3335" s="372"/>
      <c r="OQH3335" s="372"/>
      <c r="OQI3335" s="370"/>
      <c r="OQJ3335" s="371"/>
      <c r="OQK3335" s="372"/>
      <c r="OQL3335" s="371"/>
      <c r="OQM3335" s="473"/>
      <c r="OQN3335" s="371"/>
      <c r="OQO3335" s="372"/>
      <c r="OQP3335" s="372"/>
      <c r="OQQ3335" s="372"/>
      <c r="OQR3335" s="372"/>
      <c r="OQS3335" s="370"/>
      <c r="OQT3335" s="371"/>
      <c r="OQU3335" s="372"/>
      <c r="OQV3335" s="371"/>
      <c r="OQW3335" s="473"/>
      <c r="OQX3335" s="371"/>
      <c r="OQY3335" s="372"/>
      <c r="OQZ3335" s="372"/>
      <c r="ORA3335" s="372"/>
      <c r="ORB3335" s="372"/>
      <c r="ORC3335" s="370"/>
      <c r="ORD3335" s="371"/>
      <c r="ORE3335" s="372"/>
      <c r="ORF3335" s="371"/>
      <c r="ORG3335" s="473"/>
      <c r="ORH3335" s="371"/>
      <c r="ORI3335" s="372"/>
      <c r="ORJ3335" s="372"/>
      <c r="ORK3335" s="372"/>
      <c r="ORL3335" s="372"/>
      <c r="ORM3335" s="370"/>
      <c r="ORN3335" s="371"/>
      <c r="ORO3335" s="372"/>
      <c r="ORP3335" s="371"/>
      <c r="ORQ3335" s="473"/>
      <c r="ORR3335" s="371"/>
      <c r="ORS3335" s="372"/>
      <c r="ORT3335" s="372"/>
      <c r="ORU3335" s="372"/>
      <c r="ORV3335" s="372"/>
      <c r="ORW3335" s="370"/>
      <c r="ORX3335" s="371"/>
      <c r="ORY3335" s="372"/>
      <c r="ORZ3335" s="371"/>
      <c r="OSA3335" s="473"/>
      <c r="OSB3335" s="371"/>
      <c r="OSC3335" s="372"/>
      <c r="OSD3335" s="372"/>
      <c r="OSE3335" s="372"/>
      <c r="OSF3335" s="372"/>
      <c r="OSG3335" s="370"/>
      <c r="OSH3335" s="371"/>
      <c r="OSI3335" s="372"/>
      <c r="OSJ3335" s="371"/>
      <c r="OSK3335" s="473"/>
      <c r="OSL3335" s="371"/>
      <c r="OSM3335" s="372"/>
      <c r="OSN3335" s="372"/>
      <c r="OSO3335" s="372"/>
      <c r="OSP3335" s="372"/>
      <c r="OSQ3335" s="370"/>
      <c r="OSR3335" s="371"/>
      <c r="OSS3335" s="372"/>
      <c r="OST3335" s="371"/>
      <c r="OSU3335" s="473"/>
      <c r="OSV3335" s="371"/>
      <c r="OSW3335" s="372"/>
      <c r="OSX3335" s="372"/>
      <c r="OSY3335" s="372"/>
      <c r="OSZ3335" s="372"/>
      <c r="OTA3335" s="370"/>
      <c r="OTB3335" s="371"/>
      <c r="OTC3335" s="372"/>
      <c r="OTD3335" s="371"/>
      <c r="OTE3335" s="473"/>
      <c r="OTF3335" s="371"/>
      <c r="OTG3335" s="372"/>
      <c r="OTH3335" s="372"/>
      <c r="OTI3335" s="372"/>
      <c r="OTJ3335" s="372"/>
      <c r="OTK3335" s="370"/>
      <c r="OTL3335" s="371"/>
      <c r="OTM3335" s="372"/>
      <c r="OTN3335" s="371"/>
      <c r="OTO3335" s="473"/>
      <c r="OTP3335" s="371"/>
      <c r="OTQ3335" s="372"/>
      <c r="OTR3335" s="372"/>
      <c r="OTS3335" s="372"/>
      <c r="OTT3335" s="372"/>
      <c r="OTU3335" s="370"/>
      <c r="OTV3335" s="371"/>
      <c r="OTW3335" s="372"/>
      <c r="OTX3335" s="371"/>
      <c r="OTY3335" s="473"/>
      <c r="OTZ3335" s="371"/>
      <c r="OUA3335" s="372"/>
      <c r="OUB3335" s="372"/>
      <c r="OUC3335" s="372"/>
      <c r="OUD3335" s="372"/>
      <c r="OUE3335" s="370"/>
      <c r="OUF3335" s="371"/>
      <c r="OUG3335" s="372"/>
      <c r="OUH3335" s="371"/>
      <c r="OUI3335" s="473"/>
      <c r="OUJ3335" s="371"/>
      <c r="OUK3335" s="372"/>
      <c r="OUL3335" s="372"/>
      <c r="OUM3335" s="372"/>
      <c r="OUN3335" s="372"/>
      <c r="OUO3335" s="370"/>
      <c r="OUP3335" s="371"/>
      <c r="OUQ3335" s="372"/>
      <c r="OUR3335" s="371"/>
      <c r="OUS3335" s="473"/>
      <c r="OUT3335" s="371"/>
      <c r="OUU3335" s="372"/>
      <c r="OUV3335" s="372"/>
      <c r="OUW3335" s="372"/>
      <c r="OUX3335" s="372"/>
      <c r="OUY3335" s="370"/>
      <c r="OUZ3335" s="371"/>
      <c r="OVA3335" s="372"/>
      <c r="OVB3335" s="371"/>
      <c r="OVC3335" s="473"/>
      <c r="OVD3335" s="371"/>
      <c r="OVE3335" s="372"/>
      <c r="OVF3335" s="372"/>
      <c r="OVG3335" s="372"/>
      <c r="OVH3335" s="372"/>
      <c r="OVI3335" s="370"/>
      <c r="OVJ3335" s="371"/>
      <c r="OVK3335" s="372"/>
      <c r="OVL3335" s="371"/>
      <c r="OVM3335" s="473"/>
      <c r="OVN3335" s="371"/>
      <c r="OVO3335" s="372"/>
      <c r="OVP3335" s="372"/>
      <c r="OVQ3335" s="372"/>
      <c r="OVR3335" s="372"/>
      <c r="OVS3335" s="370"/>
      <c r="OVT3335" s="371"/>
      <c r="OVU3335" s="372"/>
      <c r="OVV3335" s="371"/>
      <c r="OVW3335" s="473"/>
      <c r="OVX3335" s="371"/>
      <c r="OVY3335" s="372"/>
      <c r="OVZ3335" s="372"/>
      <c r="OWA3335" s="372"/>
      <c r="OWB3335" s="372"/>
      <c r="OWC3335" s="370"/>
      <c r="OWD3335" s="371"/>
      <c r="OWE3335" s="372"/>
      <c r="OWF3335" s="371"/>
      <c r="OWG3335" s="473"/>
      <c r="OWH3335" s="371"/>
      <c r="OWI3335" s="372"/>
      <c r="OWJ3335" s="372"/>
      <c r="OWK3335" s="372"/>
      <c r="OWL3335" s="372"/>
      <c r="OWM3335" s="370"/>
      <c r="OWN3335" s="371"/>
      <c r="OWO3335" s="372"/>
      <c r="OWP3335" s="371"/>
      <c r="OWQ3335" s="473"/>
      <c r="OWR3335" s="371"/>
      <c r="OWS3335" s="372"/>
      <c r="OWT3335" s="372"/>
      <c r="OWU3335" s="372"/>
      <c r="OWV3335" s="372"/>
      <c r="OWW3335" s="370"/>
      <c r="OWX3335" s="371"/>
      <c r="OWY3335" s="372"/>
      <c r="OWZ3335" s="371"/>
      <c r="OXA3335" s="473"/>
      <c r="OXB3335" s="371"/>
      <c r="OXC3335" s="372"/>
      <c r="OXD3335" s="372"/>
      <c r="OXE3335" s="372"/>
      <c r="OXF3335" s="372"/>
      <c r="OXG3335" s="370"/>
      <c r="OXH3335" s="371"/>
      <c r="OXI3335" s="372"/>
      <c r="OXJ3335" s="371"/>
      <c r="OXK3335" s="473"/>
      <c r="OXL3335" s="371"/>
      <c r="OXM3335" s="372"/>
      <c r="OXN3335" s="372"/>
      <c r="OXO3335" s="372"/>
      <c r="OXP3335" s="372"/>
      <c r="OXQ3335" s="370"/>
      <c r="OXR3335" s="371"/>
      <c r="OXS3335" s="372"/>
      <c r="OXT3335" s="371"/>
      <c r="OXU3335" s="473"/>
      <c r="OXV3335" s="371"/>
      <c r="OXW3335" s="372"/>
      <c r="OXX3335" s="372"/>
      <c r="OXY3335" s="372"/>
      <c r="OXZ3335" s="372"/>
      <c r="OYA3335" s="370"/>
      <c r="OYB3335" s="371"/>
      <c r="OYC3335" s="372"/>
      <c r="OYD3335" s="371"/>
      <c r="OYE3335" s="473"/>
      <c r="OYF3335" s="371"/>
      <c r="OYG3335" s="372"/>
      <c r="OYH3335" s="372"/>
      <c r="OYI3335" s="372"/>
      <c r="OYJ3335" s="372"/>
      <c r="OYK3335" s="370"/>
      <c r="OYL3335" s="371"/>
      <c r="OYM3335" s="372"/>
      <c r="OYN3335" s="371"/>
      <c r="OYO3335" s="473"/>
      <c r="OYP3335" s="371"/>
      <c r="OYQ3335" s="372"/>
      <c r="OYR3335" s="372"/>
      <c r="OYS3335" s="372"/>
      <c r="OYT3335" s="372"/>
      <c r="OYU3335" s="370"/>
      <c r="OYV3335" s="371"/>
      <c r="OYW3335" s="372"/>
      <c r="OYX3335" s="371"/>
      <c r="OYY3335" s="473"/>
      <c r="OYZ3335" s="371"/>
      <c r="OZA3335" s="372"/>
      <c r="OZB3335" s="372"/>
      <c r="OZC3335" s="372"/>
      <c r="OZD3335" s="372"/>
      <c r="OZE3335" s="370"/>
      <c r="OZF3335" s="371"/>
      <c r="OZG3335" s="372"/>
      <c r="OZH3335" s="371"/>
      <c r="OZI3335" s="473"/>
      <c r="OZJ3335" s="371"/>
      <c r="OZK3335" s="372"/>
      <c r="OZL3335" s="372"/>
      <c r="OZM3335" s="372"/>
      <c r="OZN3335" s="372"/>
      <c r="OZO3335" s="370"/>
      <c r="OZP3335" s="371"/>
      <c r="OZQ3335" s="372"/>
      <c r="OZR3335" s="371"/>
      <c r="OZS3335" s="473"/>
      <c r="OZT3335" s="371"/>
      <c r="OZU3335" s="372"/>
      <c r="OZV3335" s="372"/>
      <c r="OZW3335" s="372"/>
      <c r="OZX3335" s="372"/>
      <c r="OZY3335" s="370"/>
      <c r="OZZ3335" s="371"/>
      <c r="PAA3335" s="372"/>
      <c r="PAB3335" s="371"/>
      <c r="PAC3335" s="473"/>
      <c r="PAD3335" s="371"/>
      <c r="PAE3335" s="372"/>
      <c r="PAF3335" s="372"/>
      <c r="PAG3335" s="372"/>
      <c r="PAH3335" s="372"/>
      <c r="PAI3335" s="370"/>
      <c r="PAJ3335" s="371"/>
      <c r="PAK3335" s="372"/>
      <c r="PAL3335" s="371"/>
      <c r="PAM3335" s="473"/>
      <c r="PAN3335" s="371"/>
      <c r="PAO3335" s="372"/>
      <c r="PAP3335" s="372"/>
      <c r="PAQ3335" s="372"/>
      <c r="PAR3335" s="372"/>
      <c r="PAS3335" s="370"/>
      <c r="PAT3335" s="371"/>
      <c r="PAU3335" s="372"/>
      <c r="PAV3335" s="371"/>
      <c r="PAW3335" s="473"/>
      <c r="PAX3335" s="371"/>
      <c r="PAY3335" s="372"/>
      <c r="PAZ3335" s="372"/>
      <c r="PBA3335" s="372"/>
      <c r="PBB3335" s="372"/>
      <c r="PBC3335" s="370"/>
      <c r="PBD3335" s="371"/>
      <c r="PBE3335" s="372"/>
      <c r="PBF3335" s="371"/>
      <c r="PBG3335" s="473"/>
      <c r="PBH3335" s="371"/>
      <c r="PBI3335" s="372"/>
      <c r="PBJ3335" s="372"/>
      <c r="PBK3335" s="372"/>
      <c r="PBL3335" s="372"/>
      <c r="PBM3335" s="370"/>
      <c r="PBN3335" s="371"/>
      <c r="PBO3335" s="372"/>
      <c r="PBP3335" s="371"/>
      <c r="PBQ3335" s="473"/>
      <c r="PBR3335" s="371"/>
      <c r="PBS3335" s="372"/>
      <c r="PBT3335" s="372"/>
      <c r="PBU3335" s="372"/>
      <c r="PBV3335" s="372"/>
      <c r="PBW3335" s="370"/>
      <c r="PBX3335" s="371"/>
      <c r="PBY3335" s="372"/>
      <c r="PBZ3335" s="371"/>
      <c r="PCA3335" s="473"/>
      <c r="PCB3335" s="371"/>
      <c r="PCC3335" s="372"/>
      <c r="PCD3335" s="372"/>
      <c r="PCE3335" s="372"/>
      <c r="PCF3335" s="372"/>
      <c r="PCG3335" s="370"/>
      <c r="PCH3335" s="371"/>
      <c r="PCI3335" s="372"/>
      <c r="PCJ3335" s="371"/>
      <c r="PCK3335" s="473"/>
      <c r="PCL3335" s="371"/>
      <c r="PCM3335" s="372"/>
      <c r="PCN3335" s="372"/>
      <c r="PCO3335" s="372"/>
      <c r="PCP3335" s="372"/>
      <c r="PCQ3335" s="370"/>
      <c r="PCR3335" s="371"/>
      <c r="PCS3335" s="372"/>
      <c r="PCT3335" s="371"/>
      <c r="PCU3335" s="473"/>
      <c r="PCV3335" s="371"/>
      <c r="PCW3335" s="372"/>
      <c r="PCX3335" s="372"/>
      <c r="PCY3335" s="372"/>
      <c r="PCZ3335" s="372"/>
      <c r="PDA3335" s="370"/>
      <c r="PDB3335" s="371"/>
      <c r="PDC3335" s="372"/>
      <c r="PDD3335" s="371"/>
      <c r="PDE3335" s="473"/>
      <c r="PDF3335" s="371"/>
      <c r="PDG3335" s="372"/>
      <c r="PDH3335" s="372"/>
      <c r="PDI3335" s="372"/>
      <c r="PDJ3335" s="372"/>
      <c r="PDK3335" s="370"/>
      <c r="PDL3335" s="371"/>
      <c r="PDM3335" s="372"/>
      <c r="PDN3335" s="371"/>
      <c r="PDO3335" s="473"/>
      <c r="PDP3335" s="371"/>
      <c r="PDQ3335" s="372"/>
      <c r="PDR3335" s="372"/>
      <c r="PDS3335" s="372"/>
      <c r="PDT3335" s="372"/>
      <c r="PDU3335" s="370"/>
      <c r="PDV3335" s="371"/>
      <c r="PDW3335" s="372"/>
      <c r="PDX3335" s="371"/>
      <c r="PDY3335" s="473"/>
      <c r="PDZ3335" s="371"/>
      <c r="PEA3335" s="372"/>
      <c r="PEB3335" s="372"/>
      <c r="PEC3335" s="372"/>
      <c r="PED3335" s="372"/>
      <c r="PEE3335" s="370"/>
      <c r="PEF3335" s="371"/>
      <c r="PEG3335" s="372"/>
      <c r="PEH3335" s="371"/>
      <c r="PEI3335" s="473"/>
      <c r="PEJ3335" s="371"/>
      <c r="PEK3335" s="372"/>
      <c r="PEL3335" s="372"/>
      <c r="PEM3335" s="372"/>
      <c r="PEN3335" s="372"/>
      <c r="PEO3335" s="370"/>
      <c r="PEP3335" s="371"/>
      <c r="PEQ3335" s="372"/>
      <c r="PER3335" s="371"/>
      <c r="PES3335" s="473"/>
      <c r="PET3335" s="371"/>
      <c r="PEU3335" s="372"/>
      <c r="PEV3335" s="372"/>
      <c r="PEW3335" s="372"/>
      <c r="PEX3335" s="372"/>
      <c r="PEY3335" s="370"/>
      <c r="PEZ3335" s="371"/>
      <c r="PFA3335" s="372"/>
      <c r="PFB3335" s="371"/>
      <c r="PFC3335" s="473"/>
      <c r="PFD3335" s="371"/>
      <c r="PFE3335" s="372"/>
      <c r="PFF3335" s="372"/>
      <c r="PFG3335" s="372"/>
      <c r="PFH3335" s="372"/>
      <c r="PFI3335" s="370"/>
      <c r="PFJ3335" s="371"/>
      <c r="PFK3335" s="372"/>
      <c r="PFL3335" s="371"/>
      <c r="PFM3335" s="473"/>
      <c r="PFN3335" s="371"/>
      <c r="PFO3335" s="372"/>
      <c r="PFP3335" s="372"/>
      <c r="PFQ3335" s="372"/>
      <c r="PFR3335" s="372"/>
      <c r="PFS3335" s="370"/>
      <c r="PFT3335" s="371"/>
      <c r="PFU3335" s="372"/>
      <c r="PFV3335" s="371"/>
      <c r="PFW3335" s="473"/>
      <c r="PFX3335" s="371"/>
      <c r="PFY3335" s="372"/>
      <c r="PFZ3335" s="372"/>
      <c r="PGA3335" s="372"/>
      <c r="PGB3335" s="372"/>
      <c r="PGC3335" s="370"/>
      <c r="PGD3335" s="371"/>
      <c r="PGE3335" s="372"/>
      <c r="PGF3335" s="371"/>
      <c r="PGG3335" s="473"/>
      <c r="PGH3335" s="371"/>
      <c r="PGI3335" s="372"/>
      <c r="PGJ3335" s="372"/>
      <c r="PGK3335" s="372"/>
      <c r="PGL3335" s="372"/>
      <c r="PGM3335" s="370"/>
      <c r="PGN3335" s="371"/>
      <c r="PGO3335" s="372"/>
      <c r="PGP3335" s="371"/>
      <c r="PGQ3335" s="473"/>
      <c r="PGR3335" s="371"/>
      <c r="PGS3335" s="372"/>
      <c r="PGT3335" s="372"/>
      <c r="PGU3335" s="372"/>
      <c r="PGV3335" s="372"/>
      <c r="PGW3335" s="370"/>
      <c r="PGX3335" s="371"/>
      <c r="PGY3335" s="372"/>
      <c r="PGZ3335" s="371"/>
      <c r="PHA3335" s="473"/>
      <c r="PHB3335" s="371"/>
      <c r="PHC3335" s="372"/>
      <c r="PHD3335" s="372"/>
      <c r="PHE3335" s="372"/>
      <c r="PHF3335" s="372"/>
      <c r="PHG3335" s="370"/>
      <c r="PHH3335" s="371"/>
      <c r="PHI3335" s="372"/>
      <c r="PHJ3335" s="371"/>
      <c r="PHK3335" s="473"/>
      <c r="PHL3335" s="371"/>
      <c r="PHM3335" s="372"/>
      <c r="PHN3335" s="372"/>
      <c r="PHO3335" s="372"/>
      <c r="PHP3335" s="372"/>
      <c r="PHQ3335" s="370"/>
      <c r="PHR3335" s="371"/>
      <c r="PHS3335" s="372"/>
      <c r="PHT3335" s="371"/>
      <c r="PHU3335" s="473"/>
      <c r="PHV3335" s="371"/>
      <c r="PHW3335" s="372"/>
      <c r="PHX3335" s="372"/>
      <c r="PHY3335" s="372"/>
      <c r="PHZ3335" s="372"/>
      <c r="PIA3335" s="370"/>
      <c r="PIB3335" s="371"/>
      <c r="PIC3335" s="372"/>
      <c r="PID3335" s="371"/>
      <c r="PIE3335" s="473"/>
      <c r="PIF3335" s="371"/>
      <c r="PIG3335" s="372"/>
      <c r="PIH3335" s="372"/>
      <c r="PII3335" s="372"/>
      <c r="PIJ3335" s="372"/>
      <c r="PIK3335" s="370"/>
      <c r="PIL3335" s="371"/>
      <c r="PIM3335" s="372"/>
      <c r="PIN3335" s="371"/>
      <c r="PIO3335" s="473"/>
      <c r="PIP3335" s="371"/>
      <c r="PIQ3335" s="372"/>
      <c r="PIR3335" s="372"/>
      <c r="PIS3335" s="372"/>
      <c r="PIT3335" s="372"/>
      <c r="PIU3335" s="370"/>
      <c r="PIV3335" s="371"/>
      <c r="PIW3335" s="372"/>
      <c r="PIX3335" s="371"/>
      <c r="PIY3335" s="473"/>
      <c r="PIZ3335" s="371"/>
      <c r="PJA3335" s="372"/>
      <c r="PJB3335" s="372"/>
      <c r="PJC3335" s="372"/>
      <c r="PJD3335" s="372"/>
      <c r="PJE3335" s="370"/>
      <c r="PJF3335" s="371"/>
      <c r="PJG3335" s="372"/>
      <c r="PJH3335" s="371"/>
      <c r="PJI3335" s="473"/>
      <c r="PJJ3335" s="371"/>
      <c r="PJK3335" s="372"/>
      <c r="PJL3335" s="372"/>
      <c r="PJM3335" s="372"/>
      <c r="PJN3335" s="372"/>
      <c r="PJO3335" s="370"/>
      <c r="PJP3335" s="371"/>
      <c r="PJQ3335" s="372"/>
      <c r="PJR3335" s="371"/>
      <c r="PJS3335" s="473"/>
      <c r="PJT3335" s="371"/>
      <c r="PJU3335" s="372"/>
      <c r="PJV3335" s="372"/>
      <c r="PJW3335" s="372"/>
      <c r="PJX3335" s="372"/>
      <c r="PJY3335" s="370"/>
      <c r="PJZ3335" s="371"/>
      <c r="PKA3335" s="372"/>
      <c r="PKB3335" s="371"/>
      <c r="PKC3335" s="473"/>
      <c r="PKD3335" s="371"/>
      <c r="PKE3335" s="372"/>
      <c r="PKF3335" s="372"/>
      <c r="PKG3335" s="372"/>
      <c r="PKH3335" s="372"/>
      <c r="PKI3335" s="370"/>
      <c r="PKJ3335" s="371"/>
      <c r="PKK3335" s="372"/>
      <c r="PKL3335" s="371"/>
      <c r="PKM3335" s="473"/>
      <c r="PKN3335" s="371"/>
      <c r="PKO3335" s="372"/>
      <c r="PKP3335" s="372"/>
      <c r="PKQ3335" s="372"/>
      <c r="PKR3335" s="372"/>
      <c r="PKS3335" s="370"/>
      <c r="PKT3335" s="371"/>
      <c r="PKU3335" s="372"/>
      <c r="PKV3335" s="371"/>
      <c r="PKW3335" s="473"/>
      <c r="PKX3335" s="371"/>
      <c r="PKY3335" s="372"/>
      <c r="PKZ3335" s="372"/>
      <c r="PLA3335" s="372"/>
      <c r="PLB3335" s="372"/>
      <c r="PLC3335" s="370"/>
      <c r="PLD3335" s="371"/>
      <c r="PLE3335" s="372"/>
      <c r="PLF3335" s="371"/>
      <c r="PLG3335" s="473"/>
      <c r="PLH3335" s="371"/>
      <c r="PLI3335" s="372"/>
      <c r="PLJ3335" s="372"/>
      <c r="PLK3335" s="372"/>
      <c r="PLL3335" s="372"/>
      <c r="PLM3335" s="370"/>
      <c r="PLN3335" s="371"/>
      <c r="PLO3335" s="372"/>
      <c r="PLP3335" s="371"/>
      <c r="PLQ3335" s="473"/>
      <c r="PLR3335" s="371"/>
      <c r="PLS3335" s="372"/>
      <c r="PLT3335" s="372"/>
      <c r="PLU3335" s="372"/>
      <c r="PLV3335" s="372"/>
      <c r="PLW3335" s="370"/>
      <c r="PLX3335" s="371"/>
      <c r="PLY3335" s="372"/>
      <c r="PLZ3335" s="371"/>
      <c r="PMA3335" s="473"/>
      <c r="PMB3335" s="371"/>
      <c r="PMC3335" s="372"/>
      <c r="PMD3335" s="372"/>
      <c r="PME3335" s="372"/>
      <c r="PMF3335" s="372"/>
      <c r="PMG3335" s="370"/>
      <c r="PMH3335" s="371"/>
      <c r="PMI3335" s="372"/>
      <c r="PMJ3335" s="371"/>
      <c r="PMK3335" s="473"/>
      <c r="PML3335" s="371"/>
      <c r="PMM3335" s="372"/>
      <c r="PMN3335" s="372"/>
      <c r="PMO3335" s="372"/>
      <c r="PMP3335" s="372"/>
      <c r="PMQ3335" s="370"/>
      <c r="PMR3335" s="371"/>
      <c r="PMS3335" s="372"/>
      <c r="PMT3335" s="371"/>
      <c r="PMU3335" s="473"/>
      <c r="PMV3335" s="371"/>
      <c r="PMW3335" s="372"/>
      <c r="PMX3335" s="372"/>
      <c r="PMY3335" s="372"/>
      <c r="PMZ3335" s="372"/>
      <c r="PNA3335" s="370"/>
      <c r="PNB3335" s="371"/>
      <c r="PNC3335" s="372"/>
      <c r="PND3335" s="371"/>
      <c r="PNE3335" s="473"/>
      <c r="PNF3335" s="371"/>
      <c r="PNG3335" s="372"/>
      <c r="PNH3335" s="372"/>
      <c r="PNI3335" s="372"/>
      <c r="PNJ3335" s="372"/>
      <c r="PNK3335" s="370"/>
      <c r="PNL3335" s="371"/>
      <c r="PNM3335" s="372"/>
      <c r="PNN3335" s="371"/>
      <c r="PNO3335" s="473"/>
      <c r="PNP3335" s="371"/>
      <c r="PNQ3335" s="372"/>
      <c r="PNR3335" s="372"/>
      <c r="PNS3335" s="372"/>
      <c r="PNT3335" s="372"/>
      <c r="PNU3335" s="370"/>
      <c r="PNV3335" s="371"/>
      <c r="PNW3335" s="372"/>
      <c r="PNX3335" s="371"/>
      <c r="PNY3335" s="473"/>
      <c r="PNZ3335" s="371"/>
      <c r="POA3335" s="372"/>
      <c r="POB3335" s="372"/>
      <c r="POC3335" s="372"/>
      <c r="POD3335" s="372"/>
      <c r="POE3335" s="370"/>
      <c r="POF3335" s="371"/>
      <c r="POG3335" s="372"/>
      <c r="POH3335" s="371"/>
      <c r="POI3335" s="473"/>
      <c r="POJ3335" s="371"/>
      <c r="POK3335" s="372"/>
      <c r="POL3335" s="372"/>
      <c r="POM3335" s="372"/>
      <c r="PON3335" s="372"/>
      <c r="POO3335" s="370"/>
      <c r="POP3335" s="371"/>
      <c r="POQ3335" s="372"/>
      <c r="POR3335" s="371"/>
      <c r="POS3335" s="473"/>
      <c r="POT3335" s="371"/>
      <c r="POU3335" s="372"/>
      <c r="POV3335" s="372"/>
      <c r="POW3335" s="372"/>
      <c r="POX3335" s="372"/>
      <c r="POY3335" s="370"/>
      <c r="POZ3335" s="371"/>
      <c r="PPA3335" s="372"/>
      <c r="PPB3335" s="371"/>
      <c r="PPC3335" s="473"/>
      <c r="PPD3335" s="371"/>
      <c r="PPE3335" s="372"/>
      <c r="PPF3335" s="372"/>
      <c r="PPG3335" s="372"/>
      <c r="PPH3335" s="372"/>
      <c r="PPI3335" s="370"/>
      <c r="PPJ3335" s="371"/>
      <c r="PPK3335" s="372"/>
      <c r="PPL3335" s="371"/>
      <c r="PPM3335" s="473"/>
      <c r="PPN3335" s="371"/>
      <c r="PPO3335" s="372"/>
      <c r="PPP3335" s="372"/>
      <c r="PPQ3335" s="372"/>
      <c r="PPR3335" s="372"/>
      <c r="PPS3335" s="370"/>
      <c r="PPT3335" s="371"/>
      <c r="PPU3335" s="372"/>
      <c r="PPV3335" s="371"/>
      <c r="PPW3335" s="473"/>
      <c r="PPX3335" s="371"/>
      <c r="PPY3335" s="372"/>
      <c r="PPZ3335" s="372"/>
      <c r="PQA3335" s="372"/>
      <c r="PQB3335" s="372"/>
      <c r="PQC3335" s="370"/>
      <c r="PQD3335" s="371"/>
      <c r="PQE3335" s="372"/>
      <c r="PQF3335" s="371"/>
      <c r="PQG3335" s="473"/>
      <c r="PQH3335" s="371"/>
      <c r="PQI3335" s="372"/>
      <c r="PQJ3335" s="372"/>
      <c r="PQK3335" s="372"/>
      <c r="PQL3335" s="372"/>
      <c r="PQM3335" s="370"/>
      <c r="PQN3335" s="371"/>
      <c r="PQO3335" s="372"/>
      <c r="PQP3335" s="371"/>
      <c r="PQQ3335" s="473"/>
      <c r="PQR3335" s="371"/>
      <c r="PQS3335" s="372"/>
      <c r="PQT3335" s="372"/>
      <c r="PQU3335" s="372"/>
      <c r="PQV3335" s="372"/>
      <c r="PQW3335" s="370"/>
      <c r="PQX3335" s="371"/>
      <c r="PQY3335" s="372"/>
      <c r="PQZ3335" s="371"/>
      <c r="PRA3335" s="473"/>
      <c r="PRB3335" s="371"/>
      <c r="PRC3335" s="372"/>
      <c r="PRD3335" s="372"/>
      <c r="PRE3335" s="372"/>
      <c r="PRF3335" s="372"/>
      <c r="PRG3335" s="370"/>
      <c r="PRH3335" s="371"/>
      <c r="PRI3335" s="372"/>
      <c r="PRJ3335" s="371"/>
      <c r="PRK3335" s="473"/>
      <c r="PRL3335" s="371"/>
      <c r="PRM3335" s="372"/>
      <c r="PRN3335" s="372"/>
      <c r="PRO3335" s="372"/>
      <c r="PRP3335" s="372"/>
      <c r="PRQ3335" s="370"/>
      <c r="PRR3335" s="371"/>
      <c r="PRS3335" s="372"/>
      <c r="PRT3335" s="371"/>
      <c r="PRU3335" s="473"/>
      <c r="PRV3335" s="371"/>
      <c r="PRW3335" s="372"/>
      <c r="PRX3335" s="372"/>
      <c r="PRY3335" s="372"/>
      <c r="PRZ3335" s="372"/>
      <c r="PSA3335" s="370"/>
      <c r="PSB3335" s="371"/>
      <c r="PSC3335" s="372"/>
      <c r="PSD3335" s="371"/>
      <c r="PSE3335" s="473"/>
      <c r="PSF3335" s="371"/>
      <c r="PSG3335" s="372"/>
      <c r="PSH3335" s="372"/>
      <c r="PSI3335" s="372"/>
      <c r="PSJ3335" s="372"/>
      <c r="PSK3335" s="370"/>
      <c r="PSL3335" s="371"/>
      <c r="PSM3335" s="372"/>
      <c r="PSN3335" s="371"/>
      <c r="PSO3335" s="473"/>
      <c r="PSP3335" s="371"/>
      <c r="PSQ3335" s="372"/>
      <c r="PSR3335" s="372"/>
      <c r="PSS3335" s="372"/>
      <c r="PST3335" s="372"/>
      <c r="PSU3335" s="370"/>
      <c r="PSV3335" s="371"/>
      <c r="PSW3335" s="372"/>
      <c r="PSX3335" s="371"/>
      <c r="PSY3335" s="473"/>
      <c r="PSZ3335" s="371"/>
      <c r="PTA3335" s="372"/>
      <c r="PTB3335" s="372"/>
      <c r="PTC3335" s="372"/>
      <c r="PTD3335" s="372"/>
      <c r="PTE3335" s="370"/>
      <c r="PTF3335" s="371"/>
      <c r="PTG3335" s="372"/>
      <c r="PTH3335" s="371"/>
      <c r="PTI3335" s="473"/>
      <c r="PTJ3335" s="371"/>
      <c r="PTK3335" s="372"/>
      <c r="PTL3335" s="372"/>
      <c r="PTM3335" s="372"/>
      <c r="PTN3335" s="372"/>
      <c r="PTO3335" s="370"/>
      <c r="PTP3335" s="371"/>
      <c r="PTQ3335" s="372"/>
      <c r="PTR3335" s="371"/>
      <c r="PTS3335" s="473"/>
      <c r="PTT3335" s="371"/>
      <c r="PTU3335" s="372"/>
      <c r="PTV3335" s="372"/>
      <c r="PTW3335" s="372"/>
      <c r="PTX3335" s="372"/>
      <c r="PTY3335" s="370"/>
      <c r="PTZ3335" s="371"/>
      <c r="PUA3335" s="372"/>
      <c r="PUB3335" s="371"/>
      <c r="PUC3335" s="473"/>
      <c r="PUD3335" s="371"/>
      <c r="PUE3335" s="372"/>
      <c r="PUF3335" s="372"/>
      <c r="PUG3335" s="372"/>
      <c r="PUH3335" s="372"/>
      <c r="PUI3335" s="370"/>
      <c r="PUJ3335" s="371"/>
      <c r="PUK3335" s="372"/>
      <c r="PUL3335" s="371"/>
      <c r="PUM3335" s="473"/>
      <c r="PUN3335" s="371"/>
      <c r="PUO3335" s="372"/>
      <c r="PUP3335" s="372"/>
      <c r="PUQ3335" s="372"/>
      <c r="PUR3335" s="372"/>
      <c r="PUS3335" s="370"/>
      <c r="PUT3335" s="371"/>
      <c r="PUU3335" s="372"/>
      <c r="PUV3335" s="371"/>
      <c r="PUW3335" s="473"/>
      <c r="PUX3335" s="371"/>
      <c r="PUY3335" s="372"/>
      <c r="PUZ3335" s="372"/>
      <c r="PVA3335" s="372"/>
      <c r="PVB3335" s="372"/>
      <c r="PVC3335" s="370"/>
      <c r="PVD3335" s="371"/>
      <c r="PVE3335" s="372"/>
      <c r="PVF3335" s="371"/>
      <c r="PVG3335" s="473"/>
      <c r="PVH3335" s="371"/>
      <c r="PVI3335" s="372"/>
      <c r="PVJ3335" s="372"/>
      <c r="PVK3335" s="372"/>
      <c r="PVL3335" s="372"/>
      <c r="PVM3335" s="370"/>
      <c r="PVN3335" s="371"/>
      <c r="PVO3335" s="372"/>
      <c r="PVP3335" s="371"/>
      <c r="PVQ3335" s="473"/>
      <c r="PVR3335" s="371"/>
      <c r="PVS3335" s="372"/>
      <c r="PVT3335" s="372"/>
      <c r="PVU3335" s="372"/>
      <c r="PVV3335" s="372"/>
      <c r="PVW3335" s="370"/>
      <c r="PVX3335" s="371"/>
      <c r="PVY3335" s="372"/>
      <c r="PVZ3335" s="371"/>
      <c r="PWA3335" s="473"/>
      <c r="PWB3335" s="371"/>
      <c r="PWC3335" s="372"/>
      <c r="PWD3335" s="372"/>
      <c r="PWE3335" s="372"/>
      <c r="PWF3335" s="372"/>
      <c r="PWG3335" s="370"/>
      <c r="PWH3335" s="371"/>
      <c r="PWI3335" s="372"/>
      <c r="PWJ3335" s="371"/>
      <c r="PWK3335" s="473"/>
      <c r="PWL3335" s="371"/>
      <c r="PWM3335" s="372"/>
      <c r="PWN3335" s="372"/>
      <c r="PWO3335" s="372"/>
      <c r="PWP3335" s="372"/>
      <c r="PWQ3335" s="370"/>
      <c r="PWR3335" s="371"/>
      <c r="PWS3335" s="372"/>
      <c r="PWT3335" s="371"/>
      <c r="PWU3335" s="473"/>
      <c r="PWV3335" s="371"/>
      <c r="PWW3335" s="372"/>
      <c r="PWX3335" s="372"/>
      <c r="PWY3335" s="372"/>
      <c r="PWZ3335" s="372"/>
      <c r="PXA3335" s="370"/>
      <c r="PXB3335" s="371"/>
      <c r="PXC3335" s="372"/>
      <c r="PXD3335" s="371"/>
      <c r="PXE3335" s="473"/>
      <c r="PXF3335" s="371"/>
      <c r="PXG3335" s="372"/>
      <c r="PXH3335" s="372"/>
      <c r="PXI3335" s="372"/>
      <c r="PXJ3335" s="372"/>
      <c r="PXK3335" s="370"/>
      <c r="PXL3335" s="371"/>
      <c r="PXM3335" s="372"/>
      <c r="PXN3335" s="371"/>
      <c r="PXO3335" s="473"/>
      <c r="PXP3335" s="371"/>
      <c r="PXQ3335" s="372"/>
      <c r="PXR3335" s="372"/>
      <c r="PXS3335" s="372"/>
      <c r="PXT3335" s="372"/>
      <c r="PXU3335" s="370"/>
      <c r="PXV3335" s="371"/>
      <c r="PXW3335" s="372"/>
      <c r="PXX3335" s="371"/>
      <c r="PXY3335" s="473"/>
      <c r="PXZ3335" s="371"/>
      <c r="PYA3335" s="372"/>
      <c r="PYB3335" s="372"/>
      <c r="PYC3335" s="372"/>
      <c r="PYD3335" s="372"/>
      <c r="PYE3335" s="370"/>
      <c r="PYF3335" s="371"/>
      <c r="PYG3335" s="372"/>
      <c r="PYH3335" s="371"/>
      <c r="PYI3335" s="473"/>
      <c r="PYJ3335" s="371"/>
      <c r="PYK3335" s="372"/>
      <c r="PYL3335" s="372"/>
      <c r="PYM3335" s="372"/>
      <c r="PYN3335" s="372"/>
      <c r="PYO3335" s="370"/>
      <c r="PYP3335" s="371"/>
      <c r="PYQ3335" s="372"/>
      <c r="PYR3335" s="371"/>
      <c r="PYS3335" s="473"/>
      <c r="PYT3335" s="371"/>
      <c r="PYU3335" s="372"/>
      <c r="PYV3335" s="372"/>
      <c r="PYW3335" s="372"/>
      <c r="PYX3335" s="372"/>
      <c r="PYY3335" s="370"/>
      <c r="PYZ3335" s="371"/>
      <c r="PZA3335" s="372"/>
      <c r="PZB3335" s="371"/>
      <c r="PZC3335" s="473"/>
      <c r="PZD3335" s="371"/>
      <c r="PZE3335" s="372"/>
      <c r="PZF3335" s="372"/>
      <c r="PZG3335" s="372"/>
      <c r="PZH3335" s="372"/>
      <c r="PZI3335" s="370"/>
      <c r="PZJ3335" s="371"/>
      <c r="PZK3335" s="372"/>
      <c r="PZL3335" s="371"/>
      <c r="PZM3335" s="473"/>
      <c r="PZN3335" s="371"/>
      <c r="PZO3335" s="372"/>
      <c r="PZP3335" s="372"/>
      <c r="PZQ3335" s="372"/>
      <c r="PZR3335" s="372"/>
      <c r="PZS3335" s="370"/>
      <c r="PZT3335" s="371"/>
      <c r="PZU3335" s="372"/>
      <c r="PZV3335" s="371"/>
      <c r="PZW3335" s="473"/>
      <c r="PZX3335" s="371"/>
      <c r="PZY3335" s="372"/>
      <c r="PZZ3335" s="372"/>
      <c r="QAA3335" s="372"/>
      <c r="QAB3335" s="372"/>
      <c r="QAC3335" s="370"/>
      <c r="QAD3335" s="371"/>
      <c r="QAE3335" s="372"/>
      <c r="QAF3335" s="371"/>
      <c r="QAG3335" s="473"/>
      <c r="QAH3335" s="371"/>
      <c r="QAI3335" s="372"/>
      <c r="QAJ3335" s="372"/>
      <c r="QAK3335" s="372"/>
      <c r="QAL3335" s="372"/>
      <c r="QAM3335" s="370"/>
      <c r="QAN3335" s="371"/>
      <c r="QAO3335" s="372"/>
      <c r="QAP3335" s="371"/>
      <c r="QAQ3335" s="473"/>
      <c r="QAR3335" s="371"/>
      <c r="QAS3335" s="372"/>
      <c r="QAT3335" s="372"/>
      <c r="QAU3335" s="372"/>
      <c r="QAV3335" s="372"/>
      <c r="QAW3335" s="370"/>
      <c r="QAX3335" s="371"/>
      <c r="QAY3335" s="372"/>
      <c r="QAZ3335" s="371"/>
      <c r="QBA3335" s="473"/>
      <c r="QBB3335" s="371"/>
      <c r="QBC3335" s="372"/>
      <c r="QBD3335" s="372"/>
      <c r="QBE3335" s="372"/>
      <c r="QBF3335" s="372"/>
      <c r="QBG3335" s="370"/>
      <c r="QBH3335" s="371"/>
      <c r="QBI3335" s="372"/>
      <c r="QBJ3335" s="371"/>
      <c r="QBK3335" s="473"/>
      <c r="QBL3335" s="371"/>
      <c r="QBM3335" s="372"/>
      <c r="QBN3335" s="372"/>
      <c r="QBO3335" s="372"/>
      <c r="QBP3335" s="372"/>
      <c r="QBQ3335" s="370"/>
      <c r="QBR3335" s="371"/>
      <c r="QBS3335" s="372"/>
      <c r="QBT3335" s="371"/>
      <c r="QBU3335" s="473"/>
      <c r="QBV3335" s="371"/>
      <c r="QBW3335" s="372"/>
      <c r="QBX3335" s="372"/>
      <c r="QBY3335" s="372"/>
      <c r="QBZ3335" s="372"/>
      <c r="QCA3335" s="370"/>
      <c r="QCB3335" s="371"/>
      <c r="QCC3335" s="372"/>
      <c r="QCD3335" s="371"/>
      <c r="QCE3335" s="473"/>
      <c r="QCF3335" s="371"/>
      <c r="QCG3335" s="372"/>
      <c r="QCH3335" s="372"/>
      <c r="QCI3335" s="372"/>
      <c r="QCJ3335" s="372"/>
      <c r="QCK3335" s="370"/>
      <c r="QCL3335" s="371"/>
      <c r="QCM3335" s="372"/>
      <c r="QCN3335" s="371"/>
      <c r="QCO3335" s="473"/>
      <c r="QCP3335" s="371"/>
      <c r="QCQ3335" s="372"/>
      <c r="QCR3335" s="372"/>
      <c r="QCS3335" s="372"/>
      <c r="QCT3335" s="372"/>
      <c r="QCU3335" s="370"/>
      <c r="QCV3335" s="371"/>
      <c r="QCW3335" s="372"/>
      <c r="QCX3335" s="371"/>
      <c r="QCY3335" s="473"/>
      <c r="QCZ3335" s="371"/>
      <c r="QDA3335" s="372"/>
      <c r="QDB3335" s="372"/>
      <c r="QDC3335" s="372"/>
      <c r="QDD3335" s="372"/>
      <c r="QDE3335" s="370"/>
      <c r="QDF3335" s="371"/>
      <c r="QDG3335" s="372"/>
      <c r="QDH3335" s="371"/>
      <c r="QDI3335" s="473"/>
      <c r="QDJ3335" s="371"/>
      <c r="QDK3335" s="372"/>
      <c r="QDL3335" s="372"/>
      <c r="QDM3335" s="372"/>
      <c r="QDN3335" s="372"/>
      <c r="QDO3335" s="370"/>
      <c r="QDP3335" s="371"/>
      <c r="QDQ3335" s="372"/>
      <c r="QDR3335" s="371"/>
      <c r="QDS3335" s="473"/>
      <c r="QDT3335" s="371"/>
      <c r="QDU3335" s="372"/>
      <c r="QDV3335" s="372"/>
      <c r="QDW3335" s="372"/>
      <c r="QDX3335" s="372"/>
      <c r="QDY3335" s="370"/>
      <c r="QDZ3335" s="371"/>
      <c r="QEA3335" s="372"/>
      <c r="QEB3335" s="371"/>
      <c r="QEC3335" s="473"/>
      <c r="QED3335" s="371"/>
      <c r="QEE3335" s="372"/>
      <c r="QEF3335" s="372"/>
      <c r="QEG3335" s="372"/>
      <c r="QEH3335" s="372"/>
      <c r="QEI3335" s="370"/>
      <c r="QEJ3335" s="371"/>
      <c r="QEK3335" s="372"/>
      <c r="QEL3335" s="371"/>
      <c r="QEM3335" s="473"/>
      <c r="QEN3335" s="371"/>
      <c r="QEO3335" s="372"/>
      <c r="QEP3335" s="372"/>
      <c r="QEQ3335" s="372"/>
      <c r="QER3335" s="372"/>
      <c r="QES3335" s="370"/>
      <c r="QET3335" s="371"/>
      <c r="QEU3335" s="372"/>
      <c r="QEV3335" s="371"/>
      <c r="QEW3335" s="473"/>
      <c r="QEX3335" s="371"/>
      <c r="QEY3335" s="372"/>
      <c r="QEZ3335" s="372"/>
      <c r="QFA3335" s="372"/>
      <c r="QFB3335" s="372"/>
      <c r="QFC3335" s="370"/>
      <c r="QFD3335" s="371"/>
      <c r="QFE3335" s="372"/>
      <c r="QFF3335" s="371"/>
      <c r="QFG3335" s="473"/>
      <c r="QFH3335" s="371"/>
      <c r="QFI3335" s="372"/>
      <c r="QFJ3335" s="372"/>
      <c r="QFK3335" s="372"/>
      <c r="QFL3335" s="372"/>
      <c r="QFM3335" s="370"/>
      <c r="QFN3335" s="371"/>
      <c r="QFO3335" s="372"/>
      <c r="QFP3335" s="371"/>
      <c r="QFQ3335" s="473"/>
      <c r="QFR3335" s="371"/>
      <c r="QFS3335" s="372"/>
      <c r="QFT3335" s="372"/>
      <c r="QFU3335" s="372"/>
      <c r="QFV3335" s="372"/>
      <c r="QFW3335" s="370"/>
      <c r="QFX3335" s="371"/>
      <c r="QFY3335" s="372"/>
      <c r="QFZ3335" s="371"/>
      <c r="QGA3335" s="473"/>
      <c r="QGB3335" s="371"/>
      <c r="QGC3335" s="372"/>
      <c r="QGD3335" s="372"/>
      <c r="QGE3335" s="372"/>
      <c r="QGF3335" s="372"/>
      <c r="QGG3335" s="370"/>
      <c r="QGH3335" s="371"/>
      <c r="QGI3335" s="372"/>
      <c r="QGJ3335" s="371"/>
      <c r="QGK3335" s="473"/>
      <c r="QGL3335" s="371"/>
      <c r="QGM3335" s="372"/>
      <c r="QGN3335" s="372"/>
      <c r="QGO3335" s="372"/>
      <c r="QGP3335" s="372"/>
      <c r="QGQ3335" s="370"/>
      <c r="QGR3335" s="371"/>
      <c r="QGS3335" s="372"/>
      <c r="QGT3335" s="371"/>
      <c r="QGU3335" s="473"/>
      <c r="QGV3335" s="371"/>
      <c r="QGW3335" s="372"/>
      <c r="QGX3335" s="372"/>
      <c r="QGY3335" s="372"/>
      <c r="QGZ3335" s="372"/>
      <c r="QHA3335" s="370"/>
      <c r="QHB3335" s="371"/>
      <c r="QHC3335" s="372"/>
      <c r="QHD3335" s="371"/>
      <c r="QHE3335" s="473"/>
      <c r="QHF3335" s="371"/>
      <c r="QHG3335" s="372"/>
      <c r="QHH3335" s="372"/>
      <c r="QHI3335" s="372"/>
      <c r="QHJ3335" s="372"/>
      <c r="QHK3335" s="370"/>
      <c r="QHL3335" s="371"/>
      <c r="QHM3335" s="372"/>
      <c r="QHN3335" s="371"/>
      <c r="QHO3335" s="473"/>
      <c r="QHP3335" s="371"/>
      <c r="QHQ3335" s="372"/>
      <c r="QHR3335" s="372"/>
      <c r="QHS3335" s="372"/>
      <c r="QHT3335" s="372"/>
      <c r="QHU3335" s="370"/>
      <c r="QHV3335" s="371"/>
      <c r="QHW3335" s="372"/>
      <c r="QHX3335" s="371"/>
      <c r="QHY3335" s="473"/>
      <c r="QHZ3335" s="371"/>
      <c r="QIA3335" s="372"/>
      <c r="QIB3335" s="372"/>
      <c r="QIC3335" s="372"/>
      <c r="QID3335" s="372"/>
      <c r="QIE3335" s="370"/>
      <c r="QIF3335" s="371"/>
      <c r="QIG3335" s="372"/>
      <c r="QIH3335" s="371"/>
      <c r="QII3335" s="473"/>
      <c r="QIJ3335" s="371"/>
      <c r="QIK3335" s="372"/>
      <c r="QIL3335" s="372"/>
      <c r="QIM3335" s="372"/>
      <c r="QIN3335" s="372"/>
      <c r="QIO3335" s="370"/>
      <c r="QIP3335" s="371"/>
      <c r="QIQ3335" s="372"/>
      <c r="QIR3335" s="371"/>
      <c r="QIS3335" s="473"/>
      <c r="QIT3335" s="371"/>
      <c r="QIU3335" s="372"/>
      <c r="QIV3335" s="372"/>
      <c r="QIW3335" s="372"/>
      <c r="QIX3335" s="372"/>
      <c r="QIY3335" s="370"/>
      <c r="QIZ3335" s="371"/>
      <c r="QJA3335" s="372"/>
      <c r="QJB3335" s="371"/>
      <c r="QJC3335" s="473"/>
      <c r="QJD3335" s="371"/>
      <c r="QJE3335" s="372"/>
      <c r="QJF3335" s="372"/>
      <c r="QJG3335" s="372"/>
      <c r="QJH3335" s="372"/>
      <c r="QJI3335" s="370"/>
      <c r="QJJ3335" s="371"/>
      <c r="QJK3335" s="372"/>
      <c r="QJL3335" s="371"/>
      <c r="QJM3335" s="473"/>
      <c r="QJN3335" s="371"/>
      <c r="QJO3335" s="372"/>
      <c r="QJP3335" s="372"/>
      <c r="QJQ3335" s="372"/>
      <c r="QJR3335" s="372"/>
      <c r="QJS3335" s="370"/>
      <c r="QJT3335" s="371"/>
      <c r="QJU3335" s="372"/>
      <c r="QJV3335" s="371"/>
      <c r="QJW3335" s="473"/>
      <c r="QJX3335" s="371"/>
      <c r="QJY3335" s="372"/>
      <c r="QJZ3335" s="372"/>
      <c r="QKA3335" s="372"/>
      <c r="QKB3335" s="372"/>
      <c r="QKC3335" s="370"/>
      <c r="QKD3335" s="371"/>
      <c r="QKE3335" s="372"/>
      <c r="QKF3335" s="371"/>
      <c r="QKG3335" s="473"/>
      <c r="QKH3335" s="371"/>
      <c r="QKI3335" s="372"/>
      <c r="QKJ3335" s="372"/>
      <c r="QKK3335" s="372"/>
      <c r="QKL3335" s="372"/>
      <c r="QKM3335" s="370"/>
      <c r="QKN3335" s="371"/>
      <c r="QKO3335" s="372"/>
      <c r="QKP3335" s="371"/>
      <c r="QKQ3335" s="473"/>
      <c r="QKR3335" s="371"/>
      <c r="QKS3335" s="372"/>
      <c r="QKT3335" s="372"/>
      <c r="QKU3335" s="372"/>
      <c r="QKV3335" s="372"/>
      <c r="QKW3335" s="370"/>
      <c r="QKX3335" s="371"/>
      <c r="QKY3335" s="372"/>
      <c r="QKZ3335" s="371"/>
      <c r="QLA3335" s="473"/>
      <c r="QLB3335" s="371"/>
      <c r="QLC3335" s="372"/>
      <c r="QLD3335" s="372"/>
      <c r="QLE3335" s="372"/>
      <c r="QLF3335" s="372"/>
      <c r="QLG3335" s="370"/>
      <c r="QLH3335" s="371"/>
      <c r="QLI3335" s="372"/>
      <c r="QLJ3335" s="371"/>
      <c r="QLK3335" s="473"/>
      <c r="QLL3335" s="371"/>
      <c r="QLM3335" s="372"/>
      <c r="QLN3335" s="372"/>
      <c r="QLO3335" s="372"/>
      <c r="QLP3335" s="372"/>
      <c r="QLQ3335" s="370"/>
      <c r="QLR3335" s="371"/>
      <c r="QLS3335" s="372"/>
      <c r="QLT3335" s="371"/>
      <c r="QLU3335" s="473"/>
      <c r="QLV3335" s="371"/>
      <c r="QLW3335" s="372"/>
      <c r="QLX3335" s="372"/>
      <c r="QLY3335" s="372"/>
      <c r="QLZ3335" s="372"/>
      <c r="QMA3335" s="370"/>
      <c r="QMB3335" s="371"/>
      <c r="QMC3335" s="372"/>
      <c r="QMD3335" s="371"/>
      <c r="QME3335" s="473"/>
      <c r="QMF3335" s="371"/>
      <c r="QMG3335" s="372"/>
      <c r="QMH3335" s="372"/>
      <c r="QMI3335" s="372"/>
      <c r="QMJ3335" s="372"/>
      <c r="QMK3335" s="370"/>
      <c r="QML3335" s="371"/>
      <c r="QMM3335" s="372"/>
      <c r="QMN3335" s="371"/>
      <c r="QMO3335" s="473"/>
      <c r="QMP3335" s="371"/>
      <c r="QMQ3335" s="372"/>
      <c r="QMR3335" s="372"/>
      <c r="QMS3335" s="372"/>
      <c r="QMT3335" s="372"/>
      <c r="QMU3335" s="370"/>
      <c r="QMV3335" s="371"/>
      <c r="QMW3335" s="372"/>
      <c r="QMX3335" s="371"/>
      <c r="QMY3335" s="473"/>
      <c r="QMZ3335" s="371"/>
      <c r="QNA3335" s="372"/>
      <c r="QNB3335" s="372"/>
      <c r="QNC3335" s="372"/>
      <c r="QND3335" s="372"/>
      <c r="QNE3335" s="370"/>
      <c r="QNF3335" s="371"/>
      <c r="QNG3335" s="372"/>
      <c r="QNH3335" s="371"/>
      <c r="QNI3335" s="473"/>
      <c r="QNJ3335" s="371"/>
      <c r="QNK3335" s="372"/>
      <c r="QNL3335" s="372"/>
      <c r="QNM3335" s="372"/>
      <c r="QNN3335" s="372"/>
      <c r="QNO3335" s="370"/>
      <c r="QNP3335" s="371"/>
      <c r="QNQ3335" s="372"/>
      <c r="QNR3335" s="371"/>
      <c r="QNS3335" s="473"/>
      <c r="QNT3335" s="371"/>
      <c r="QNU3335" s="372"/>
      <c r="QNV3335" s="372"/>
      <c r="QNW3335" s="372"/>
      <c r="QNX3335" s="372"/>
      <c r="QNY3335" s="370"/>
      <c r="QNZ3335" s="371"/>
      <c r="QOA3335" s="372"/>
      <c r="QOB3335" s="371"/>
      <c r="QOC3335" s="473"/>
      <c r="QOD3335" s="371"/>
      <c r="QOE3335" s="372"/>
      <c r="QOF3335" s="372"/>
      <c r="QOG3335" s="372"/>
      <c r="QOH3335" s="372"/>
      <c r="QOI3335" s="370"/>
      <c r="QOJ3335" s="371"/>
      <c r="QOK3335" s="372"/>
      <c r="QOL3335" s="371"/>
      <c r="QOM3335" s="473"/>
      <c r="QON3335" s="371"/>
      <c r="QOO3335" s="372"/>
      <c r="QOP3335" s="372"/>
      <c r="QOQ3335" s="372"/>
      <c r="QOR3335" s="372"/>
      <c r="QOS3335" s="370"/>
      <c r="QOT3335" s="371"/>
      <c r="QOU3335" s="372"/>
      <c r="QOV3335" s="371"/>
      <c r="QOW3335" s="473"/>
      <c r="QOX3335" s="371"/>
      <c r="QOY3335" s="372"/>
      <c r="QOZ3335" s="372"/>
      <c r="QPA3335" s="372"/>
      <c r="QPB3335" s="372"/>
      <c r="QPC3335" s="370"/>
      <c r="QPD3335" s="371"/>
      <c r="QPE3335" s="372"/>
      <c r="QPF3335" s="371"/>
      <c r="QPG3335" s="473"/>
      <c r="QPH3335" s="371"/>
      <c r="QPI3335" s="372"/>
      <c r="QPJ3335" s="372"/>
      <c r="QPK3335" s="372"/>
      <c r="QPL3335" s="372"/>
      <c r="QPM3335" s="370"/>
      <c r="QPN3335" s="371"/>
      <c r="QPO3335" s="372"/>
      <c r="QPP3335" s="371"/>
      <c r="QPQ3335" s="473"/>
      <c r="QPR3335" s="371"/>
      <c r="QPS3335" s="372"/>
      <c r="QPT3335" s="372"/>
      <c r="QPU3335" s="372"/>
      <c r="QPV3335" s="372"/>
      <c r="QPW3335" s="370"/>
      <c r="QPX3335" s="371"/>
      <c r="QPY3335" s="372"/>
      <c r="QPZ3335" s="371"/>
      <c r="QQA3335" s="473"/>
      <c r="QQB3335" s="371"/>
      <c r="QQC3335" s="372"/>
      <c r="QQD3335" s="372"/>
      <c r="QQE3335" s="372"/>
      <c r="QQF3335" s="372"/>
      <c r="QQG3335" s="370"/>
      <c r="QQH3335" s="371"/>
      <c r="QQI3335" s="372"/>
      <c r="QQJ3335" s="371"/>
      <c r="QQK3335" s="473"/>
      <c r="QQL3335" s="371"/>
      <c r="QQM3335" s="372"/>
      <c r="QQN3335" s="372"/>
      <c r="QQO3335" s="372"/>
      <c r="QQP3335" s="372"/>
      <c r="QQQ3335" s="370"/>
      <c r="QQR3335" s="371"/>
      <c r="QQS3335" s="372"/>
      <c r="QQT3335" s="371"/>
      <c r="QQU3335" s="473"/>
      <c r="QQV3335" s="371"/>
      <c r="QQW3335" s="372"/>
      <c r="QQX3335" s="372"/>
      <c r="QQY3335" s="372"/>
      <c r="QQZ3335" s="372"/>
      <c r="QRA3335" s="370"/>
      <c r="QRB3335" s="371"/>
      <c r="QRC3335" s="372"/>
      <c r="QRD3335" s="371"/>
      <c r="QRE3335" s="473"/>
      <c r="QRF3335" s="371"/>
      <c r="QRG3335" s="372"/>
      <c r="QRH3335" s="372"/>
      <c r="QRI3335" s="372"/>
      <c r="QRJ3335" s="372"/>
      <c r="QRK3335" s="370"/>
      <c r="QRL3335" s="371"/>
      <c r="QRM3335" s="372"/>
      <c r="QRN3335" s="371"/>
      <c r="QRO3335" s="473"/>
      <c r="QRP3335" s="371"/>
      <c r="QRQ3335" s="372"/>
      <c r="QRR3335" s="372"/>
      <c r="QRS3335" s="372"/>
      <c r="QRT3335" s="372"/>
      <c r="QRU3335" s="370"/>
      <c r="QRV3335" s="371"/>
      <c r="QRW3335" s="372"/>
      <c r="QRX3335" s="371"/>
      <c r="QRY3335" s="473"/>
      <c r="QRZ3335" s="371"/>
      <c r="QSA3335" s="372"/>
      <c r="QSB3335" s="372"/>
      <c r="QSC3335" s="372"/>
      <c r="QSD3335" s="372"/>
      <c r="QSE3335" s="370"/>
      <c r="QSF3335" s="371"/>
      <c r="QSG3335" s="372"/>
      <c r="QSH3335" s="371"/>
      <c r="QSI3335" s="473"/>
      <c r="QSJ3335" s="371"/>
      <c r="QSK3335" s="372"/>
      <c r="QSL3335" s="372"/>
      <c r="QSM3335" s="372"/>
      <c r="QSN3335" s="372"/>
      <c r="QSO3335" s="370"/>
      <c r="QSP3335" s="371"/>
      <c r="QSQ3335" s="372"/>
      <c r="QSR3335" s="371"/>
      <c r="QSS3335" s="473"/>
      <c r="QST3335" s="371"/>
      <c r="QSU3335" s="372"/>
      <c r="QSV3335" s="372"/>
      <c r="QSW3335" s="372"/>
      <c r="QSX3335" s="372"/>
      <c r="QSY3335" s="370"/>
      <c r="QSZ3335" s="371"/>
      <c r="QTA3335" s="372"/>
      <c r="QTB3335" s="371"/>
      <c r="QTC3335" s="473"/>
      <c r="QTD3335" s="371"/>
      <c r="QTE3335" s="372"/>
      <c r="QTF3335" s="372"/>
      <c r="QTG3335" s="372"/>
      <c r="QTH3335" s="372"/>
      <c r="QTI3335" s="370"/>
      <c r="QTJ3335" s="371"/>
      <c r="QTK3335" s="372"/>
      <c r="QTL3335" s="371"/>
      <c r="QTM3335" s="473"/>
      <c r="QTN3335" s="371"/>
      <c r="QTO3335" s="372"/>
      <c r="QTP3335" s="372"/>
      <c r="QTQ3335" s="372"/>
      <c r="QTR3335" s="372"/>
      <c r="QTS3335" s="370"/>
      <c r="QTT3335" s="371"/>
      <c r="QTU3335" s="372"/>
      <c r="QTV3335" s="371"/>
      <c r="QTW3335" s="473"/>
      <c r="QTX3335" s="371"/>
      <c r="QTY3335" s="372"/>
      <c r="QTZ3335" s="372"/>
      <c r="QUA3335" s="372"/>
      <c r="QUB3335" s="372"/>
      <c r="QUC3335" s="370"/>
      <c r="QUD3335" s="371"/>
      <c r="QUE3335" s="372"/>
      <c r="QUF3335" s="371"/>
      <c r="QUG3335" s="473"/>
      <c r="QUH3335" s="371"/>
      <c r="QUI3335" s="372"/>
      <c r="QUJ3335" s="372"/>
      <c r="QUK3335" s="372"/>
      <c r="QUL3335" s="372"/>
      <c r="QUM3335" s="370"/>
      <c r="QUN3335" s="371"/>
      <c r="QUO3335" s="372"/>
      <c r="QUP3335" s="371"/>
      <c r="QUQ3335" s="473"/>
      <c r="QUR3335" s="371"/>
      <c r="QUS3335" s="372"/>
      <c r="QUT3335" s="372"/>
      <c r="QUU3335" s="372"/>
      <c r="QUV3335" s="372"/>
      <c r="QUW3335" s="370"/>
      <c r="QUX3335" s="371"/>
      <c r="QUY3335" s="372"/>
      <c r="QUZ3335" s="371"/>
      <c r="QVA3335" s="473"/>
      <c r="QVB3335" s="371"/>
      <c r="QVC3335" s="372"/>
      <c r="QVD3335" s="372"/>
      <c r="QVE3335" s="372"/>
      <c r="QVF3335" s="372"/>
      <c r="QVG3335" s="370"/>
      <c r="QVH3335" s="371"/>
      <c r="QVI3335" s="372"/>
      <c r="QVJ3335" s="371"/>
      <c r="QVK3335" s="473"/>
      <c r="QVL3335" s="371"/>
      <c r="QVM3335" s="372"/>
      <c r="QVN3335" s="372"/>
      <c r="QVO3335" s="372"/>
      <c r="QVP3335" s="372"/>
      <c r="QVQ3335" s="370"/>
      <c r="QVR3335" s="371"/>
      <c r="QVS3335" s="372"/>
      <c r="QVT3335" s="371"/>
      <c r="QVU3335" s="473"/>
      <c r="QVV3335" s="371"/>
      <c r="QVW3335" s="372"/>
      <c r="QVX3335" s="372"/>
      <c r="QVY3335" s="372"/>
      <c r="QVZ3335" s="372"/>
      <c r="QWA3335" s="370"/>
      <c r="QWB3335" s="371"/>
      <c r="QWC3335" s="372"/>
      <c r="QWD3335" s="371"/>
      <c r="QWE3335" s="473"/>
      <c r="QWF3335" s="371"/>
      <c r="QWG3335" s="372"/>
      <c r="QWH3335" s="372"/>
      <c r="QWI3335" s="372"/>
      <c r="QWJ3335" s="372"/>
      <c r="QWK3335" s="370"/>
      <c r="QWL3335" s="371"/>
      <c r="QWM3335" s="372"/>
      <c r="QWN3335" s="371"/>
      <c r="QWO3335" s="473"/>
      <c r="QWP3335" s="371"/>
      <c r="QWQ3335" s="372"/>
      <c r="QWR3335" s="372"/>
      <c r="QWS3335" s="372"/>
      <c r="QWT3335" s="372"/>
      <c r="QWU3335" s="370"/>
      <c r="QWV3335" s="371"/>
      <c r="QWW3335" s="372"/>
      <c r="QWX3335" s="371"/>
      <c r="QWY3335" s="473"/>
      <c r="QWZ3335" s="371"/>
      <c r="QXA3335" s="372"/>
      <c r="QXB3335" s="372"/>
      <c r="QXC3335" s="372"/>
      <c r="QXD3335" s="372"/>
      <c r="QXE3335" s="370"/>
      <c r="QXF3335" s="371"/>
      <c r="QXG3335" s="372"/>
      <c r="QXH3335" s="371"/>
      <c r="QXI3335" s="473"/>
      <c r="QXJ3335" s="371"/>
      <c r="QXK3335" s="372"/>
      <c r="QXL3335" s="372"/>
      <c r="QXM3335" s="372"/>
      <c r="QXN3335" s="372"/>
      <c r="QXO3335" s="370"/>
      <c r="QXP3335" s="371"/>
      <c r="QXQ3335" s="372"/>
      <c r="QXR3335" s="371"/>
      <c r="QXS3335" s="473"/>
      <c r="QXT3335" s="371"/>
      <c r="QXU3335" s="372"/>
      <c r="QXV3335" s="372"/>
      <c r="QXW3335" s="372"/>
      <c r="QXX3335" s="372"/>
      <c r="QXY3335" s="370"/>
      <c r="QXZ3335" s="371"/>
      <c r="QYA3335" s="372"/>
      <c r="QYB3335" s="371"/>
      <c r="QYC3335" s="473"/>
      <c r="QYD3335" s="371"/>
      <c r="QYE3335" s="372"/>
      <c r="QYF3335" s="372"/>
      <c r="QYG3335" s="372"/>
      <c r="QYH3335" s="372"/>
      <c r="QYI3335" s="370"/>
      <c r="QYJ3335" s="371"/>
      <c r="QYK3335" s="372"/>
      <c r="QYL3335" s="371"/>
      <c r="QYM3335" s="473"/>
      <c r="QYN3335" s="371"/>
      <c r="QYO3335" s="372"/>
      <c r="QYP3335" s="372"/>
      <c r="QYQ3335" s="372"/>
      <c r="QYR3335" s="372"/>
      <c r="QYS3335" s="370"/>
      <c r="QYT3335" s="371"/>
      <c r="QYU3335" s="372"/>
      <c r="QYV3335" s="371"/>
      <c r="QYW3335" s="473"/>
      <c r="QYX3335" s="371"/>
      <c r="QYY3335" s="372"/>
      <c r="QYZ3335" s="372"/>
      <c r="QZA3335" s="372"/>
      <c r="QZB3335" s="372"/>
      <c r="QZC3335" s="370"/>
      <c r="QZD3335" s="371"/>
      <c r="QZE3335" s="372"/>
      <c r="QZF3335" s="371"/>
      <c r="QZG3335" s="473"/>
      <c r="QZH3335" s="371"/>
      <c r="QZI3335" s="372"/>
      <c r="QZJ3335" s="372"/>
      <c r="QZK3335" s="372"/>
      <c r="QZL3335" s="372"/>
      <c r="QZM3335" s="370"/>
      <c r="QZN3335" s="371"/>
      <c r="QZO3335" s="372"/>
      <c r="QZP3335" s="371"/>
      <c r="QZQ3335" s="473"/>
      <c r="QZR3335" s="371"/>
      <c r="QZS3335" s="372"/>
      <c r="QZT3335" s="372"/>
      <c r="QZU3335" s="372"/>
      <c r="QZV3335" s="372"/>
      <c r="QZW3335" s="370"/>
      <c r="QZX3335" s="371"/>
      <c r="QZY3335" s="372"/>
      <c r="QZZ3335" s="371"/>
      <c r="RAA3335" s="473"/>
      <c r="RAB3335" s="371"/>
      <c r="RAC3335" s="372"/>
      <c r="RAD3335" s="372"/>
      <c r="RAE3335" s="372"/>
      <c r="RAF3335" s="372"/>
      <c r="RAG3335" s="370"/>
      <c r="RAH3335" s="371"/>
      <c r="RAI3335" s="372"/>
      <c r="RAJ3335" s="371"/>
      <c r="RAK3335" s="473"/>
      <c r="RAL3335" s="371"/>
      <c r="RAM3335" s="372"/>
      <c r="RAN3335" s="372"/>
      <c r="RAO3335" s="372"/>
      <c r="RAP3335" s="372"/>
      <c r="RAQ3335" s="370"/>
      <c r="RAR3335" s="371"/>
      <c r="RAS3335" s="372"/>
      <c r="RAT3335" s="371"/>
      <c r="RAU3335" s="473"/>
      <c r="RAV3335" s="371"/>
      <c r="RAW3335" s="372"/>
      <c r="RAX3335" s="372"/>
      <c r="RAY3335" s="372"/>
      <c r="RAZ3335" s="372"/>
      <c r="RBA3335" s="370"/>
      <c r="RBB3335" s="371"/>
      <c r="RBC3335" s="372"/>
      <c r="RBD3335" s="371"/>
      <c r="RBE3335" s="473"/>
      <c r="RBF3335" s="371"/>
      <c r="RBG3335" s="372"/>
      <c r="RBH3335" s="372"/>
      <c r="RBI3335" s="372"/>
      <c r="RBJ3335" s="372"/>
      <c r="RBK3335" s="370"/>
      <c r="RBL3335" s="371"/>
      <c r="RBM3335" s="372"/>
      <c r="RBN3335" s="371"/>
      <c r="RBO3335" s="473"/>
      <c r="RBP3335" s="371"/>
      <c r="RBQ3335" s="372"/>
      <c r="RBR3335" s="372"/>
      <c r="RBS3335" s="372"/>
      <c r="RBT3335" s="372"/>
      <c r="RBU3335" s="370"/>
      <c r="RBV3335" s="371"/>
      <c r="RBW3335" s="372"/>
      <c r="RBX3335" s="371"/>
      <c r="RBY3335" s="473"/>
      <c r="RBZ3335" s="371"/>
      <c r="RCA3335" s="372"/>
      <c r="RCB3335" s="372"/>
      <c r="RCC3335" s="372"/>
      <c r="RCD3335" s="372"/>
      <c r="RCE3335" s="370"/>
      <c r="RCF3335" s="371"/>
      <c r="RCG3335" s="372"/>
      <c r="RCH3335" s="371"/>
      <c r="RCI3335" s="473"/>
      <c r="RCJ3335" s="371"/>
      <c r="RCK3335" s="372"/>
      <c r="RCL3335" s="372"/>
      <c r="RCM3335" s="372"/>
      <c r="RCN3335" s="372"/>
      <c r="RCO3335" s="370"/>
      <c r="RCP3335" s="371"/>
      <c r="RCQ3335" s="372"/>
      <c r="RCR3335" s="371"/>
      <c r="RCS3335" s="473"/>
      <c r="RCT3335" s="371"/>
      <c r="RCU3335" s="372"/>
      <c r="RCV3335" s="372"/>
      <c r="RCW3335" s="372"/>
      <c r="RCX3335" s="372"/>
      <c r="RCY3335" s="370"/>
      <c r="RCZ3335" s="371"/>
      <c r="RDA3335" s="372"/>
      <c r="RDB3335" s="371"/>
      <c r="RDC3335" s="473"/>
      <c r="RDD3335" s="371"/>
      <c r="RDE3335" s="372"/>
      <c r="RDF3335" s="372"/>
      <c r="RDG3335" s="372"/>
      <c r="RDH3335" s="372"/>
      <c r="RDI3335" s="370"/>
      <c r="RDJ3335" s="371"/>
      <c r="RDK3335" s="372"/>
      <c r="RDL3335" s="371"/>
      <c r="RDM3335" s="473"/>
      <c r="RDN3335" s="371"/>
      <c r="RDO3335" s="372"/>
      <c r="RDP3335" s="372"/>
      <c r="RDQ3335" s="372"/>
      <c r="RDR3335" s="372"/>
      <c r="RDS3335" s="370"/>
      <c r="RDT3335" s="371"/>
      <c r="RDU3335" s="372"/>
      <c r="RDV3335" s="371"/>
      <c r="RDW3335" s="473"/>
      <c r="RDX3335" s="371"/>
      <c r="RDY3335" s="372"/>
      <c r="RDZ3335" s="372"/>
      <c r="REA3335" s="372"/>
      <c r="REB3335" s="372"/>
      <c r="REC3335" s="370"/>
      <c r="RED3335" s="371"/>
      <c r="REE3335" s="372"/>
      <c r="REF3335" s="371"/>
      <c r="REG3335" s="473"/>
      <c r="REH3335" s="371"/>
      <c r="REI3335" s="372"/>
      <c r="REJ3335" s="372"/>
      <c r="REK3335" s="372"/>
      <c r="REL3335" s="372"/>
      <c r="REM3335" s="370"/>
      <c r="REN3335" s="371"/>
      <c r="REO3335" s="372"/>
      <c r="REP3335" s="371"/>
      <c r="REQ3335" s="473"/>
      <c r="RER3335" s="371"/>
      <c r="RES3335" s="372"/>
      <c r="RET3335" s="372"/>
      <c r="REU3335" s="372"/>
      <c r="REV3335" s="372"/>
      <c r="REW3335" s="370"/>
      <c r="REX3335" s="371"/>
      <c r="REY3335" s="372"/>
      <c r="REZ3335" s="371"/>
      <c r="RFA3335" s="473"/>
      <c r="RFB3335" s="371"/>
      <c r="RFC3335" s="372"/>
      <c r="RFD3335" s="372"/>
      <c r="RFE3335" s="372"/>
      <c r="RFF3335" s="372"/>
      <c r="RFG3335" s="370"/>
      <c r="RFH3335" s="371"/>
      <c r="RFI3335" s="372"/>
      <c r="RFJ3335" s="371"/>
      <c r="RFK3335" s="473"/>
      <c r="RFL3335" s="371"/>
      <c r="RFM3335" s="372"/>
      <c r="RFN3335" s="372"/>
      <c r="RFO3335" s="372"/>
      <c r="RFP3335" s="372"/>
      <c r="RFQ3335" s="370"/>
      <c r="RFR3335" s="371"/>
      <c r="RFS3335" s="372"/>
      <c r="RFT3335" s="371"/>
      <c r="RFU3335" s="473"/>
      <c r="RFV3335" s="371"/>
      <c r="RFW3335" s="372"/>
      <c r="RFX3335" s="372"/>
      <c r="RFY3335" s="372"/>
      <c r="RFZ3335" s="372"/>
      <c r="RGA3335" s="370"/>
      <c r="RGB3335" s="371"/>
      <c r="RGC3335" s="372"/>
      <c r="RGD3335" s="371"/>
      <c r="RGE3335" s="473"/>
      <c r="RGF3335" s="371"/>
      <c r="RGG3335" s="372"/>
      <c r="RGH3335" s="372"/>
      <c r="RGI3335" s="372"/>
      <c r="RGJ3335" s="372"/>
      <c r="RGK3335" s="370"/>
      <c r="RGL3335" s="371"/>
      <c r="RGM3335" s="372"/>
      <c r="RGN3335" s="371"/>
      <c r="RGO3335" s="473"/>
      <c r="RGP3335" s="371"/>
      <c r="RGQ3335" s="372"/>
      <c r="RGR3335" s="372"/>
      <c r="RGS3335" s="372"/>
      <c r="RGT3335" s="372"/>
      <c r="RGU3335" s="370"/>
      <c r="RGV3335" s="371"/>
      <c r="RGW3335" s="372"/>
      <c r="RGX3335" s="371"/>
      <c r="RGY3335" s="473"/>
      <c r="RGZ3335" s="371"/>
      <c r="RHA3335" s="372"/>
      <c r="RHB3335" s="372"/>
      <c r="RHC3335" s="372"/>
      <c r="RHD3335" s="372"/>
      <c r="RHE3335" s="370"/>
      <c r="RHF3335" s="371"/>
      <c r="RHG3335" s="372"/>
      <c r="RHH3335" s="371"/>
      <c r="RHI3335" s="473"/>
      <c r="RHJ3335" s="371"/>
      <c r="RHK3335" s="372"/>
      <c r="RHL3335" s="372"/>
      <c r="RHM3335" s="372"/>
      <c r="RHN3335" s="372"/>
      <c r="RHO3335" s="370"/>
      <c r="RHP3335" s="371"/>
      <c r="RHQ3335" s="372"/>
      <c r="RHR3335" s="371"/>
      <c r="RHS3335" s="473"/>
      <c r="RHT3335" s="371"/>
      <c r="RHU3335" s="372"/>
      <c r="RHV3335" s="372"/>
      <c r="RHW3335" s="372"/>
      <c r="RHX3335" s="372"/>
      <c r="RHY3335" s="370"/>
      <c r="RHZ3335" s="371"/>
      <c r="RIA3335" s="372"/>
      <c r="RIB3335" s="371"/>
      <c r="RIC3335" s="473"/>
      <c r="RID3335" s="371"/>
      <c r="RIE3335" s="372"/>
      <c r="RIF3335" s="372"/>
      <c r="RIG3335" s="372"/>
      <c r="RIH3335" s="372"/>
      <c r="RII3335" s="370"/>
      <c r="RIJ3335" s="371"/>
      <c r="RIK3335" s="372"/>
      <c r="RIL3335" s="371"/>
      <c r="RIM3335" s="473"/>
      <c r="RIN3335" s="371"/>
      <c r="RIO3335" s="372"/>
      <c r="RIP3335" s="372"/>
      <c r="RIQ3335" s="372"/>
      <c r="RIR3335" s="372"/>
      <c r="RIS3335" s="370"/>
      <c r="RIT3335" s="371"/>
      <c r="RIU3335" s="372"/>
      <c r="RIV3335" s="371"/>
      <c r="RIW3335" s="473"/>
      <c r="RIX3335" s="371"/>
      <c r="RIY3335" s="372"/>
      <c r="RIZ3335" s="372"/>
      <c r="RJA3335" s="372"/>
      <c r="RJB3335" s="372"/>
      <c r="RJC3335" s="370"/>
      <c r="RJD3335" s="371"/>
      <c r="RJE3335" s="372"/>
      <c r="RJF3335" s="371"/>
      <c r="RJG3335" s="473"/>
      <c r="RJH3335" s="371"/>
      <c r="RJI3335" s="372"/>
      <c r="RJJ3335" s="372"/>
      <c r="RJK3335" s="372"/>
      <c r="RJL3335" s="372"/>
      <c r="RJM3335" s="370"/>
      <c r="RJN3335" s="371"/>
      <c r="RJO3335" s="372"/>
      <c r="RJP3335" s="371"/>
      <c r="RJQ3335" s="473"/>
      <c r="RJR3335" s="371"/>
      <c r="RJS3335" s="372"/>
      <c r="RJT3335" s="372"/>
      <c r="RJU3335" s="372"/>
      <c r="RJV3335" s="372"/>
      <c r="RJW3335" s="370"/>
      <c r="RJX3335" s="371"/>
      <c r="RJY3335" s="372"/>
      <c r="RJZ3335" s="371"/>
      <c r="RKA3335" s="473"/>
      <c r="RKB3335" s="371"/>
      <c r="RKC3335" s="372"/>
      <c r="RKD3335" s="372"/>
      <c r="RKE3335" s="372"/>
      <c r="RKF3335" s="372"/>
      <c r="RKG3335" s="370"/>
      <c r="RKH3335" s="371"/>
      <c r="RKI3335" s="372"/>
      <c r="RKJ3335" s="371"/>
      <c r="RKK3335" s="473"/>
      <c r="RKL3335" s="371"/>
      <c r="RKM3335" s="372"/>
      <c r="RKN3335" s="372"/>
      <c r="RKO3335" s="372"/>
      <c r="RKP3335" s="372"/>
      <c r="RKQ3335" s="370"/>
      <c r="RKR3335" s="371"/>
      <c r="RKS3335" s="372"/>
      <c r="RKT3335" s="371"/>
      <c r="RKU3335" s="473"/>
      <c r="RKV3335" s="371"/>
      <c r="RKW3335" s="372"/>
      <c r="RKX3335" s="372"/>
      <c r="RKY3335" s="372"/>
      <c r="RKZ3335" s="372"/>
      <c r="RLA3335" s="370"/>
      <c r="RLB3335" s="371"/>
      <c r="RLC3335" s="372"/>
      <c r="RLD3335" s="371"/>
      <c r="RLE3335" s="473"/>
      <c r="RLF3335" s="371"/>
      <c r="RLG3335" s="372"/>
      <c r="RLH3335" s="372"/>
      <c r="RLI3335" s="372"/>
      <c r="RLJ3335" s="372"/>
      <c r="RLK3335" s="370"/>
      <c r="RLL3335" s="371"/>
      <c r="RLM3335" s="372"/>
      <c r="RLN3335" s="371"/>
      <c r="RLO3335" s="473"/>
      <c r="RLP3335" s="371"/>
      <c r="RLQ3335" s="372"/>
      <c r="RLR3335" s="372"/>
      <c r="RLS3335" s="372"/>
      <c r="RLT3335" s="372"/>
      <c r="RLU3335" s="370"/>
      <c r="RLV3335" s="371"/>
      <c r="RLW3335" s="372"/>
      <c r="RLX3335" s="371"/>
      <c r="RLY3335" s="473"/>
      <c r="RLZ3335" s="371"/>
      <c r="RMA3335" s="372"/>
      <c r="RMB3335" s="372"/>
      <c r="RMC3335" s="372"/>
      <c r="RMD3335" s="372"/>
      <c r="RME3335" s="370"/>
      <c r="RMF3335" s="371"/>
      <c r="RMG3335" s="372"/>
      <c r="RMH3335" s="371"/>
      <c r="RMI3335" s="473"/>
      <c r="RMJ3335" s="371"/>
      <c r="RMK3335" s="372"/>
      <c r="RML3335" s="372"/>
      <c r="RMM3335" s="372"/>
      <c r="RMN3335" s="372"/>
      <c r="RMO3335" s="370"/>
      <c r="RMP3335" s="371"/>
      <c r="RMQ3335" s="372"/>
      <c r="RMR3335" s="371"/>
      <c r="RMS3335" s="473"/>
      <c r="RMT3335" s="371"/>
      <c r="RMU3335" s="372"/>
      <c r="RMV3335" s="372"/>
      <c r="RMW3335" s="372"/>
      <c r="RMX3335" s="372"/>
      <c r="RMY3335" s="370"/>
      <c r="RMZ3335" s="371"/>
      <c r="RNA3335" s="372"/>
      <c r="RNB3335" s="371"/>
      <c r="RNC3335" s="473"/>
      <c r="RND3335" s="371"/>
      <c r="RNE3335" s="372"/>
      <c r="RNF3335" s="372"/>
      <c r="RNG3335" s="372"/>
      <c r="RNH3335" s="372"/>
      <c r="RNI3335" s="370"/>
      <c r="RNJ3335" s="371"/>
      <c r="RNK3335" s="372"/>
      <c r="RNL3335" s="371"/>
      <c r="RNM3335" s="473"/>
      <c r="RNN3335" s="371"/>
      <c r="RNO3335" s="372"/>
      <c r="RNP3335" s="372"/>
      <c r="RNQ3335" s="372"/>
      <c r="RNR3335" s="372"/>
      <c r="RNS3335" s="370"/>
      <c r="RNT3335" s="371"/>
      <c r="RNU3335" s="372"/>
      <c r="RNV3335" s="371"/>
      <c r="RNW3335" s="473"/>
      <c r="RNX3335" s="371"/>
      <c r="RNY3335" s="372"/>
      <c r="RNZ3335" s="372"/>
      <c r="ROA3335" s="372"/>
      <c r="ROB3335" s="372"/>
      <c r="ROC3335" s="370"/>
      <c r="ROD3335" s="371"/>
      <c r="ROE3335" s="372"/>
      <c r="ROF3335" s="371"/>
      <c r="ROG3335" s="473"/>
      <c r="ROH3335" s="371"/>
      <c r="ROI3335" s="372"/>
      <c r="ROJ3335" s="372"/>
      <c r="ROK3335" s="372"/>
      <c r="ROL3335" s="372"/>
      <c r="ROM3335" s="370"/>
      <c r="RON3335" s="371"/>
      <c r="ROO3335" s="372"/>
      <c r="ROP3335" s="371"/>
      <c r="ROQ3335" s="473"/>
      <c r="ROR3335" s="371"/>
      <c r="ROS3335" s="372"/>
      <c r="ROT3335" s="372"/>
      <c r="ROU3335" s="372"/>
      <c r="ROV3335" s="372"/>
      <c r="ROW3335" s="370"/>
      <c r="ROX3335" s="371"/>
      <c r="ROY3335" s="372"/>
      <c r="ROZ3335" s="371"/>
      <c r="RPA3335" s="473"/>
      <c r="RPB3335" s="371"/>
      <c r="RPC3335" s="372"/>
      <c r="RPD3335" s="372"/>
      <c r="RPE3335" s="372"/>
      <c r="RPF3335" s="372"/>
      <c r="RPG3335" s="370"/>
      <c r="RPH3335" s="371"/>
      <c r="RPI3335" s="372"/>
      <c r="RPJ3335" s="371"/>
      <c r="RPK3335" s="473"/>
      <c r="RPL3335" s="371"/>
      <c r="RPM3335" s="372"/>
      <c r="RPN3335" s="372"/>
      <c r="RPO3335" s="372"/>
      <c r="RPP3335" s="372"/>
      <c r="RPQ3335" s="370"/>
      <c r="RPR3335" s="371"/>
      <c r="RPS3335" s="372"/>
      <c r="RPT3335" s="371"/>
      <c r="RPU3335" s="473"/>
      <c r="RPV3335" s="371"/>
      <c r="RPW3335" s="372"/>
      <c r="RPX3335" s="372"/>
      <c r="RPY3335" s="372"/>
      <c r="RPZ3335" s="372"/>
      <c r="RQA3335" s="370"/>
      <c r="RQB3335" s="371"/>
      <c r="RQC3335" s="372"/>
      <c r="RQD3335" s="371"/>
      <c r="RQE3335" s="473"/>
      <c r="RQF3335" s="371"/>
      <c r="RQG3335" s="372"/>
      <c r="RQH3335" s="372"/>
      <c r="RQI3335" s="372"/>
      <c r="RQJ3335" s="372"/>
      <c r="RQK3335" s="370"/>
      <c r="RQL3335" s="371"/>
      <c r="RQM3335" s="372"/>
      <c r="RQN3335" s="371"/>
      <c r="RQO3335" s="473"/>
      <c r="RQP3335" s="371"/>
      <c r="RQQ3335" s="372"/>
      <c r="RQR3335" s="372"/>
      <c r="RQS3335" s="372"/>
      <c r="RQT3335" s="372"/>
      <c r="RQU3335" s="370"/>
      <c r="RQV3335" s="371"/>
      <c r="RQW3335" s="372"/>
      <c r="RQX3335" s="371"/>
      <c r="RQY3335" s="473"/>
      <c r="RQZ3335" s="371"/>
      <c r="RRA3335" s="372"/>
      <c r="RRB3335" s="372"/>
      <c r="RRC3335" s="372"/>
      <c r="RRD3335" s="372"/>
      <c r="RRE3335" s="370"/>
      <c r="RRF3335" s="371"/>
      <c r="RRG3335" s="372"/>
      <c r="RRH3335" s="371"/>
      <c r="RRI3335" s="473"/>
      <c r="RRJ3335" s="371"/>
      <c r="RRK3335" s="372"/>
      <c r="RRL3335" s="372"/>
      <c r="RRM3335" s="372"/>
      <c r="RRN3335" s="372"/>
      <c r="RRO3335" s="370"/>
      <c r="RRP3335" s="371"/>
      <c r="RRQ3335" s="372"/>
      <c r="RRR3335" s="371"/>
      <c r="RRS3335" s="473"/>
      <c r="RRT3335" s="371"/>
      <c r="RRU3335" s="372"/>
      <c r="RRV3335" s="372"/>
      <c r="RRW3335" s="372"/>
      <c r="RRX3335" s="372"/>
      <c r="RRY3335" s="370"/>
      <c r="RRZ3335" s="371"/>
      <c r="RSA3335" s="372"/>
      <c r="RSB3335" s="371"/>
      <c r="RSC3335" s="473"/>
      <c r="RSD3335" s="371"/>
      <c r="RSE3335" s="372"/>
      <c r="RSF3335" s="372"/>
      <c r="RSG3335" s="372"/>
      <c r="RSH3335" s="372"/>
      <c r="RSI3335" s="370"/>
      <c r="RSJ3335" s="371"/>
      <c r="RSK3335" s="372"/>
      <c r="RSL3335" s="371"/>
      <c r="RSM3335" s="473"/>
      <c r="RSN3335" s="371"/>
      <c r="RSO3335" s="372"/>
      <c r="RSP3335" s="372"/>
      <c r="RSQ3335" s="372"/>
      <c r="RSR3335" s="372"/>
      <c r="RSS3335" s="370"/>
      <c r="RST3335" s="371"/>
      <c r="RSU3335" s="372"/>
      <c r="RSV3335" s="371"/>
      <c r="RSW3335" s="473"/>
      <c r="RSX3335" s="371"/>
      <c r="RSY3335" s="372"/>
      <c r="RSZ3335" s="372"/>
      <c r="RTA3335" s="372"/>
      <c r="RTB3335" s="372"/>
      <c r="RTC3335" s="370"/>
      <c r="RTD3335" s="371"/>
      <c r="RTE3335" s="372"/>
      <c r="RTF3335" s="371"/>
      <c r="RTG3335" s="473"/>
      <c r="RTH3335" s="371"/>
      <c r="RTI3335" s="372"/>
      <c r="RTJ3335" s="372"/>
      <c r="RTK3335" s="372"/>
      <c r="RTL3335" s="372"/>
      <c r="RTM3335" s="370"/>
      <c r="RTN3335" s="371"/>
      <c r="RTO3335" s="372"/>
      <c r="RTP3335" s="371"/>
      <c r="RTQ3335" s="473"/>
      <c r="RTR3335" s="371"/>
      <c r="RTS3335" s="372"/>
      <c r="RTT3335" s="372"/>
      <c r="RTU3335" s="372"/>
      <c r="RTV3335" s="372"/>
      <c r="RTW3335" s="370"/>
      <c r="RTX3335" s="371"/>
      <c r="RTY3335" s="372"/>
      <c r="RTZ3335" s="371"/>
      <c r="RUA3335" s="473"/>
      <c r="RUB3335" s="371"/>
      <c r="RUC3335" s="372"/>
      <c r="RUD3335" s="372"/>
      <c r="RUE3335" s="372"/>
      <c r="RUF3335" s="372"/>
      <c r="RUG3335" s="370"/>
      <c r="RUH3335" s="371"/>
      <c r="RUI3335" s="372"/>
      <c r="RUJ3335" s="371"/>
      <c r="RUK3335" s="473"/>
      <c r="RUL3335" s="371"/>
      <c r="RUM3335" s="372"/>
      <c r="RUN3335" s="372"/>
      <c r="RUO3335" s="372"/>
      <c r="RUP3335" s="372"/>
      <c r="RUQ3335" s="370"/>
      <c r="RUR3335" s="371"/>
      <c r="RUS3335" s="372"/>
      <c r="RUT3335" s="371"/>
      <c r="RUU3335" s="473"/>
      <c r="RUV3335" s="371"/>
      <c r="RUW3335" s="372"/>
      <c r="RUX3335" s="372"/>
      <c r="RUY3335" s="372"/>
      <c r="RUZ3335" s="372"/>
      <c r="RVA3335" s="370"/>
      <c r="RVB3335" s="371"/>
      <c r="RVC3335" s="372"/>
      <c r="RVD3335" s="371"/>
      <c r="RVE3335" s="473"/>
      <c r="RVF3335" s="371"/>
      <c r="RVG3335" s="372"/>
      <c r="RVH3335" s="372"/>
      <c r="RVI3335" s="372"/>
      <c r="RVJ3335" s="372"/>
      <c r="RVK3335" s="370"/>
      <c r="RVL3335" s="371"/>
      <c r="RVM3335" s="372"/>
      <c r="RVN3335" s="371"/>
      <c r="RVO3335" s="473"/>
      <c r="RVP3335" s="371"/>
      <c r="RVQ3335" s="372"/>
      <c r="RVR3335" s="372"/>
      <c r="RVS3335" s="372"/>
      <c r="RVT3335" s="372"/>
      <c r="RVU3335" s="370"/>
      <c r="RVV3335" s="371"/>
      <c r="RVW3335" s="372"/>
      <c r="RVX3335" s="371"/>
      <c r="RVY3335" s="473"/>
      <c r="RVZ3335" s="371"/>
      <c r="RWA3335" s="372"/>
      <c r="RWB3335" s="372"/>
      <c r="RWC3335" s="372"/>
      <c r="RWD3335" s="372"/>
      <c r="RWE3335" s="370"/>
      <c r="RWF3335" s="371"/>
      <c r="RWG3335" s="372"/>
      <c r="RWH3335" s="371"/>
      <c r="RWI3335" s="473"/>
      <c r="RWJ3335" s="371"/>
      <c r="RWK3335" s="372"/>
      <c r="RWL3335" s="372"/>
      <c r="RWM3335" s="372"/>
      <c r="RWN3335" s="372"/>
      <c r="RWO3335" s="370"/>
      <c r="RWP3335" s="371"/>
      <c r="RWQ3335" s="372"/>
      <c r="RWR3335" s="371"/>
      <c r="RWS3335" s="473"/>
      <c r="RWT3335" s="371"/>
      <c r="RWU3335" s="372"/>
      <c r="RWV3335" s="372"/>
      <c r="RWW3335" s="372"/>
      <c r="RWX3335" s="372"/>
      <c r="RWY3335" s="370"/>
      <c r="RWZ3335" s="371"/>
      <c r="RXA3335" s="372"/>
      <c r="RXB3335" s="371"/>
      <c r="RXC3335" s="473"/>
      <c r="RXD3335" s="371"/>
      <c r="RXE3335" s="372"/>
      <c r="RXF3335" s="372"/>
      <c r="RXG3335" s="372"/>
      <c r="RXH3335" s="372"/>
      <c r="RXI3335" s="370"/>
      <c r="RXJ3335" s="371"/>
      <c r="RXK3335" s="372"/>
      <c r="RXL3335" s="371"/>
      <c r="RXM3335" s="473"/>
      <c r="RXN3335" s="371"/>
      <c r="RXO3335" s="372"/>
      <c r="RXP3335" s="372"/>
      <c r="RXQ3335" s="372"/>
      <c r="RXR3335" s="372"/>
      <c r="RXS3335" s="370"/>
      <c r="RXT3335" s="371"/>
      <c r="RXU3335" s="372"/>
      <c r="RXV3335" s="371"/>
      <c r="RXW3335" s="473"/>
      <c r="RXX3335" s="371"/>
      <c r="RXY3335" s="372"/>
      <c r="RXZ3335" s="372"/>
      <c r="RYA3335" s="372"/>
      <c r="RYB3335" s="372"/>
      <c r="RYC3335" s="370"/>
      <c r="RYD3335" s="371"/>
      <c r="RYE3335" s="372"/>
      <c r="RYF3335" s="371"/>
      <c r="RYG3335" s="473"/>
      <c r="RYH3335" s="371"/>
      <c r="RYI3335" s="372"/>
      <c r="RYJ3335" s="372"/>
      <c r="RYK3335" s="372"/>
      <c r="RYL3335" s="372"/>
      <c r="RYM3335" s="370"/>
      <c r="RYN3335" s="371"/>
      <c r="RYO3335" s="372"/>
      <c r="RYP3335" s="371"/>
      <c r="RYQ3335" s="473"/>
      <c r="RYR3335" s="371"/>
      <c r="RYS3335" s="372"/>
      <c r="RYT3335" s="372"/>
      <c r="RYU3335" s="372"/>
      <c r="RYV3335" s="372"/>
      <c r="RYW3335" s="370"/>
      <c r="RYX3335" s="371"/>
      <c r="RYY3335" s="372"/>
      <c r="RYZ3335" s="371"/>
      <c r="RZA3335" s="473"/>
      <c r="RZB3335" s="371"/>
      <c r="RZC3335" s="372"/>
      <c r="RZD3335" s="372"/>
      <c r="RZE3335" s="372"/>
      <c r="RZF3335" s="372"/>
      <c r="RZG3335" s="370"/>
      <c r="RZH3335" s="371"/>
      <c r="RZI3335" s="372"/>
      <c r="RZJ3335" s="371"/>
      <c r="RZK3335" s="473"/>
      <c r="RZL3335" s="371"/>
      <c r="RZM3335" s="372"/>
      <c r="RZN3335" s="372"/>
      <c r="RZO3335" s="372"/>
      <c r="RZP3335" s="372"/>
      <c r="RZQ3335" s="370"/>
      <c r="RZR3335" s="371"/>
      <c r="RZS3335" s="372"/>
      <c r="RZT3335" s="371"/>
      <c r="RZU3335" s="473"/>
      <c r="RZV3335" s="371"/>
      <c r="RZW3335" s="372"/>
      <c r="RZX3335" s="372"/>
      <c r="RZY3335" s="372"/>
      <c r="RZZ3335" s="372"/>
      <c r="SAA3335" s="370"/>
      <c r="SAB3335" s="371"/>
      <c r="SAC3335" s="372"/>
      <c r="SAD3335" s="371"/>
      <c r="SAE3335" s="473"/>
      <c r="SAF3335" s="371"/>
      <c r="SAG3335" s="372"/>
      <c r="SAH3335" s="372"/>
      <c r="SAI3335" s="372"/>
      <c r="SAJ3335" s="372"/>
      <c r="SAK3335" s="370"/>
      <c r="SAL3335" s="371"/>
      <c r="SAM3335" s="372"/>
      <c r="SAN3335" s="371"/>
      <c r="SAO3335" s="473"/>
      <c r="SAP3335" s="371"/>
      <c r="SAQ3335" s="372"/>
      <c r="SAR3335" s="372"/>
      <c r="SAS3335" s="372"/>
      <c r="SAT3335" s="372"/>
      <c r="SAU3335" s="370"/>
      <c r="SAV3335" s="371"/>
      <c r="SAW3335" s="372"/>
      <c r="SAX3335" s="371"/>
      <c r="SAY3335" s="473"/>
      <c r="SAZ3335" s="371"/>
      <c r="SBA3335" s="372"/>
      <c r="SBB3335" s="372"/>
      <c r="SBC3335" s="372"/>
      <c r="SBD3335" s="372"/>
      <c r="SBE3335" s="370"/>
      <c r="SBF3335" s="371"/>
      <c r="SBG3335" s="372"/>
      <c r="SBH3335" s="371"/>
      <c r="SBI3335" s="473"/>
      <c r="SBJ3335" s="371"/>
      <c r="SBK3335" s="372"/>
      <c r="SBL3335" s="372"/>
      <c r="SBM3335" s="372"/>
      <c r="SBN3335" s="372"/>
      <c r="SBO3335" s="370"/>
      <c r="SBP3335" s="371"/>
      <c r="SBQ3335" s="372"/>
      <c r="SBR3335" s="371"/>
      <c r="SBS3335" s="473"/>
      <c r="SBT3335" s="371"/>
      <c r="SBU3335" s="372"/>
      <c r="SBV3335" s="372"/>
      <c r="SBW3335" s="372"/>
      <c r="SBX3335" s="372"/>
      <c r="SBY3335" s="370"/>
      <c r="SBZ3335" s="371"/>
      <c r="SCA3335" s="372"/>
      <c r="SCB3335" s="371"/>
      <c r="SCC3335" s="473"/>
      <c r="SCD3335" s="371"/>
      <c r="SCE3335" s="372"/>
      <c r="SCF3335" s="372"/>
      <c r="SCG3335" s="372"/>
      <c r="SCH3335" s="372"/>
      <c r="SCI3335" s="370"/>
      <c r="SCJ3335" s="371"/>
      <c r="SCK3335" s="372"/>
      <c r="SCL3335" s="371"/>
      <c r="SCM3335" s="473"/>
      <c r="SCN3335" s="371"/>
      <c r="SCO3335" s="372"/>
      <c r="SCP3335" s="372"/>
      <c r="SCQ3335" s="372"/>
      <c r="SCR3335" s="372"/>
      <c r="SCS3335" s="370"/>
      <c r="SCT3335" s="371"/>
      <c r="SCU3335" s="372"/>
      <c r="SCV3335" s="371"/>
      <c r="SCW3335" s="473"/>
      <c r="SCX3335" s="371"/>
      <c r="SCY3335" s="372"/>
      <c r="SCZ3335" s="372"/>
      <c r="SDA3335" s="372"/>
      <c r="SDB3335" s="372"/>
      <c r="SDC3335" s="370"/>
      <c r="SDD3335" s="371"/>
      <c r="SDE3335" s="372"/>
      <c r="SDF3335" s="371"/>
      <c r="SDG3335" s="473"/>
      <c r="SDH3335" s="371"/>
      <c r="SDI3335" s="372"/>
      <c r="SDJ3335" s="372"/>
      <c r="SDK3335" s="372"/>
      <c r="SDL3335" s="372"/>
      <c r="SDM3335" s="370"/>
      <c r="SDN3335" s="371"/>
      <c r="SDO3335" s="372"/>
      <c r="SDP3335" s="371"/>
      <c r="SDQ3335" s="473"/>
      <c r="SDR3335" s="371"/>
      <c r="SDS3335" s="372"/>
      <c r="SDT3335" s="372"/>
      <c r="SDU3335" s="372"/>
      <c r="SDV3335" s="372"/>
      <c r="SDW3335" s="370"/>
      <c r="SDX3335" s="371"/>
      <c r="SDY3335" s="372"/>
      <c r="SDZ3335" s="371"/>
      <c r="SEA3335" s="473"/>
      <c r="SEB3335" s="371"/>
      <c r="SEC3335" s="372"/>
      <c r="SED3335" s="372"/>
      <c r="SEE3335" s="372"/>
      <c r="SEF3335" s="372"/>
      <c r="SEG3335" s="370"/>
      <c r="SEH3335" s="371"/>
      <c r="SEI3335" s="372"/>
      <c r="SEJ3335" s="371"/>
      <c r="SEK3335" s="473"/>
      <c r="SEL3335" s="371"/>
      <c r="SEM3335" s="372"/>
      <c r="SEN3335" s="372"/>
      <c r="SEO3335" s="372"/>
      <c r="SEP3335" s="372"/>
      <c r="SEQ3335" s="370"/>
      <c r="SER3335" s="371"/>
      <c r="SES3335" s="372"/>
      <c r="SET3335" s="371"/>
      <c r="SEU3335" s="473"/>
      <c r="SEV3335" s="371"/>
      <c r="SEW3335" s="372"/>
      <c r="SEX3335" s="372"/>
      <c r="SEY3335" s="372"/>
      <c r="SEZ3335" s="372"/>
      <c r="SFA3335" s="370"/>
      <c r="SFB3335" s="371"/>
      <c r="SFC3335" s="372"/>
      <c r="SFD3335" s="371"/>
      <c r="SFE3335" s="473"/>
      <c r="SFF3335" s="371"/>
      <c r="SFG3335" s="372"/>
      <c r="SFH3335" s="372"/>
      <c r="SFI3335" s="372"/>
      <c r="SFJ3335" s="372"/>
      <c r="SFK3335" s="370"/>
      <c r="SFL3335" s="371"/>
      <c r="SFM3335" s="372"/>
      <c r="SFN3335" s="371"/>
      <c r="SFO3335" s="473"/>
      <c r="SFP3335" s="371"/>
      <c r="SFQ3335" s="372"/>
      <c r="SFR3335" s="372"/>
      <c r="SFS3335" s="372"/>
      <c r="SFT3335" s="372"/>
      <c r="SFU3335" s="370"/>
      <c r="SFV3335" s="371"/>
      <c r="SFW3335" s="372"/>
      <c r="SFX3335" s="371"/>
      <c r="SFY3335" s="473"/>
      <c r="SFZ3335" s="371"/>
      <c r="SGA3335" s="372"/>
      <c r="SGB3335" s="372"/>
      <c r="SGC3335" s="372"/>
      <c r="SGD3335" s="372"/>
      <c r="SGE3335" s="370"/>
      <c r="SGF3335" s="371"/>
      <c r="SGG3335" s="372"/>
      <c r="SGH3335" s="371"/>
      <c r="SGI3335" s="473"/>
      <c r="SGJ3335" s="371"/>
      <c r="SGK3335" s="372"/>
      <c r="SGL3335" s="372"/>
      <c r="SGM3335" s="372"/>
      <c r="SGN3335" s="372"/>
      <c r="SGO3335" s="370"/>
      <c r="SGP3335" s="371"/>
      <c r="SGQ3335" s="372"/>
      <c r="SGR3335" s="371"/>
      <c r="SGS3335" s="473"/>
      <c r="SGT3335" s="371"/>
      <c r="SGU3335" s="372"/>
      <c r="SGV3335" s="372"/>
      <c r="SGW3335" s="372"/>
      <c r="SGX3335" s="372"/>
      <c r="SGY3335" s="370"/>
      <c r="SGZ3335" s="371"/>
      <c r="SHA3335" s="372"/>
      <c r="SHB3335" s="371"/>
      <c r="SHC3335" s="473"/>
      <c r="SHD3335" s="371"/>
      <c r="SHE3335" s="372"/>
      <c r="SHF3335" s="372"/>
      <c r="SHG3335" s="372"/>
      <c r="SHH3335" s="372"/>
      <c r="SHI3335" s="370"/>
      <c r="SHJ3335" s="371"/>
      <c r="SHK3335" s="372"/>
      <c r="SHL3335" s="371"/>
      <c r="SHM3335" s="473"/>
      <c r="SHN3335" s="371"/>
      <c r="SHO3335" s="372"/>
      <c r="SHP3335" s="372"/>
      <c r="SHQ3335" s="372"/>
      <c r="SHR3335" s="372"/>
      <c r="SHS3335" s="370"/>
      <c r="SHT3335" s="371"/>
      <c r="SHU3335" s="372"/>
      <c r="SHV3335" s="371"/>
      <c r="SHW3335" s="473"/>
      <c r="SHX3335" s="371"/>
      <c r="SHY3335" s="372"/>
      <c r="SHZ3335" s="372"/>
      <c r="SIA3335" s="372"/>
      <c r="SIB3335" s="372"/>
      <c r="SIC3335" s="370"/>
      <c r="SID3335" s="371"/>
      <c r="SIE3335" s="372"/>
      <c r="SIF3335" s="371"/>
      <c r="SIG3335" s="473"/>
      <c r="SIH3335" s="371"/>
      <c r="SII3335" s="372"/>
      <c r="SIJ3335" s="372"/>
      <c r="SIK3335" s="372"/>
      <c r="SIL3335" s="372"/>
      <c r="SIM3335" s="370"/>
      <c r="SIN3335" s="371"/>
      <c r="SIO3335" s="372"/>
      <c r="SIP3335" s="371"/>
      <c r="SIQ3335" s="473"/>
      <c r="SIR3335" s="371"/>
      <c r="SIS3335" s="372"/>
      <c r="SIT3335" s="372"/>
      <c r="SIU3335" s="372"/>
      <c r="SIV3335" s="372"/>
      <c r="SIW3335" s="370"/>
      <c r="SIX3335" s="371"/>
      <c r="SIY3335" s="372"/>
      <c r="SIZ3335" s="371"/>
      <c r="SJA3335" s="473"/>
      <c r="SJB3335" s="371"/>
      <c r="SJC3335" s="372"/>
      <c r="SJD3335" s="372"/>
      <c r="SJE3335" s="372"/>
      <c r="SJF3335" s="372"/>
      <c r="SJG3335" s="370"/>
      <c r="SJH3335" s="371"/>
      <c r="SJI3335" s="372"/>
      <c r="SJJ3335" s="371"/>
      <c r="SJK3335" s="473"/>
      <c r="SJL3335" s="371"/>
      <c r="SJM3335" s="372"/>
      <c r="SJN3335" s="372"/>
      <c r="SJO3335" s="372"/>
      <c r="SJP3335" s="372"/>
      <c r="SJQ3335" s="370"/>
      <c r="SJR3335" s="371"/>
      <c r="SJS3335" s="372"/>
      <c r="SJT3335" s="371"/>
      <c r="SJU3335" s="473"/>
      <c r="SJV3335" s="371"/>
      <c r="SJW3335" s="372"/>
      <c r="SJX3335" s="372"/>
      <c r="SJY3335" s="372"/>
      <c r="SJZ3335" s="372"/>
      <c r="SKA3335" s="370"/>
      <c r="SKB3335" s="371"/>
      <c r="SKC3335" s="372"/>
      <c r="SKD3335" s="371"/>
      <c r="SKE3335" s="473"/>
      <c r="SKF3335" s="371"/>
      <c r="SKG3335" s="372"/>
      <c r="SKH3335" s="372"/>
      <c r="SKI3335" s="372"/>
      <c r="SKJ3335" s="372"/>
      <c r="SKK3335" s="370"/>
      <c r="SKL3335" s="371"/>
      <c r="SKM3335" s="372"/>
      <c r="SKN3335" s="371"/>
      <c r="SKO3335" s="473"/>
      <c r="SKP3335" s="371"/>
      <c r="SKQ3335" s="372"/>
      <c r="SKR3335" s="372"/>
      <c r="SKS3335" s="372"/>
      <c r="SKT3335" s="372"/>
      <c r="SKU3335" s="370"/>
      <c r="SKV3335" s="371"/>
      <c r="SKW3335" s="372"/>
      <c r="SKX3335" s="371"/>
      <c r="SKY3335" s="473"/>
      <c r="SKZ3335" s="371"/>
      <c r="SLA3335" s="372"/>
      <c r="SLB3335" s="372"/>
      <c r="SLC3335" s="372"/>
      <c r="SLD3335" s="372"/>
      <c r="SLE3335" s="370"/>
      <c r="SLF3335" s="371"/>
      <c r="SLG3335" s="372"/>
      <c r="SLH3335" s="371"/>
      <c r="SLI3335" s="473"/>
      <c r="SLJ3335" s="371"/>
      <c r="SLK3335" s="372"/>
      <c r="SLL3335" s="372"/>
      <c r="SLM3335" s="372"/>
      <c r="SLN3335" s="372"/>
      <c r="SLO3335" s="370"/>
      <c r="SLP3335" s="371"/>
      <c r="SLQ3335" s="372"/>
      <c r="SLR3335" s="371"/>
      <c r="SLS3335" s="473"/>
      <c r="SLT3335" s="371"/>
      <c r="SLU3335" s="372"/>
      <c r="SLV3335" s="372"/>
      <c r="SLW3335" s="372"/>
      <c r="SLX3335" s="372"/>
      <c r="SLY3335" s="370"/>
      <c r="SLZ3335" s="371"/>
      <c r="SMA3335" s="372"/>
      <c r="SMB3335" s="371"/>
      <c r="SMC3335" s="473"/>
      <c r="SMD3335" s="371"/>
      <c r="SME3335" s="372"/>
      <c r="SMF3335" s="372"/>
      <c r="SMG3335" s="372"/>
      <c r="SMH3335" s="372"/>
      <c r="SMI3335" s="370"/>
      <c r="SMJ3335" s="371"/>
      <c r="SMK3335" s="372"/>
      <c r="SML3335" s="371"/>
      <c r="SMM3335" s="473"/>
      <c r="SMN3335" s="371"/>
      <c r="SMO3335" s="372"/>
      <c r="SMP3335" s="372"/>
      <c r="SMQ3335" s="372"/>
      <c r="SMR3335" s="372"/>
      <c r="SMS3335" s="370"/>
      <c r="SMT3335" s="371"/>
      <c r="SMU3335" s="372"/>
      <c r="SMV3335" s="371"/>
      <c r="SMW3335" s="473"/>
      <c r="SMX3335" s="371"/>
      <c r="SMY3335" s="372"/>
      <c r="SMZ3335" s="372"/>
      <c r="SNA3335" s="372"/>
      <c r="SNB3335" s="372"/>
      <c r="SNC3335" s="370"/>
      <c r="SND3335" s="371"/>
      <c r="SNE3335" s="372"/>
      <c r="SNF3335" s="371"/>
      <c r="SNG3335" s="473"/>
      <c r="SNH3335" s="371"/>
      <c r="SNI3335" s="372"/>
      <c r="SNJ3335" s="372"/>
      <c r="SNK3335" s="372"/>
      <c r="SNL3335" s="372"/>
      <c r="SNM3335" s="370"/>
      <c r="SNN3335" s="371"/>
      <c r="SNO3335" s="372"/>
      <c r="SNP3335" s="371"/>
      <c r="SNQ3335" s="473"/>
      <c r="SNR3335" s="371"/>
      <c r="SNS3335" s="372"/>
      <c r="SNT3335" s="372"/>
      <c r="SNU3335" s="372"/>
      <c r="SNV3335" s="372"/>
      <c r="SNW3335" s="370"/>
      <c r="SNX3335" s="371"/>
      <c r="SNY3335" s="372"/>
      <c r="SNZ3335" s="371"/>
      <c r="SOA3335" s="473"/>
      <c r="SOB3335" s="371"/>
      <c r="SOC3335" s="372"/>
      <c r="SOD3335" s="372"/>
      <c r="SOE3335" s="372"/>
      <c r="SOF3335" s="372"/>
      <c r="SOG3335" s="370"/>
      <c r="SOH3335" s="371"/>
      <c r="SOI3335" s="372"/>
      <c r="SOJ3335" s="371"/>
      <c r="SOK3335" s="473"/>
      <c r="SOL3335" s="371"/>
      <c r="SOM3335" s="372"/>
      <c r="SON3335" s="372"/>
      <c r="SOO3335" s="372"/>
      <c r="SOP3335" s="372"/>
      <c r="SOQ3335" s="370"/>
      <c r="SOR3335" s="371"/>
      <c r="SOS3335" s="372"/>
      <c r="SOT3335" s="371"/>
      <c r="SOU3335" s="473"/>
      <c r="SOV3335" s="371"/>
      <c r="SOW3335" s="372"/>
      <c r="SOX3335" s="372"/>
      <c r="SOY3335" s="372"/>
      <c r="SOZ3335" s="372"/>
      <c r="SPA3335" s="370"/>
      <c r="SPB3335" s="371"/>
      <c r="SPC3335" s="372"/>
      <c r="SPD3335" s="371"/>
      <c r="SPE3335" s="473"/>
      <c r="SPF3335" s="371"/>
      <c r="SPG3335" s="372"/>
      <c r="SPH3335" s="372"/>
      <c r="SPI3335" s="372"/>
      <c r="SPJ3335" s="372"/>
      <c r="SPK3335" s="370"/>
      <c r="SPL3335" s="371"/>
      <c r="SPM3335" s="372"/>
      <c r="SPN3335" s="371"/>
      <c r="SPO3335" s="473"/>
      <c r="SPP3335" s="371"/>
      <c r="SPQ3335" s="372"/>
      <c r="SPR3335" s="372"/>
      <c r="SPS3335" s="372"/>
      <c r="SPT3335" s="372"/>
      <c r="SPU3335" s="370"/>
      <c r="SPV3335" s="371"/>
      <c r="SPW3335" s="372"/>
      <c r="SPX3335" s="371"/>
      <c r="SPY3335" s="473"/>
      <c r="SPZ3335" s="371"/>
      <c r="SQA3335" s="372"/>
      <c r="SQB3335" s="372"/>
      <c r="SQC3335" s="372"/>
      <c r="SQD3335" s="372"/>
      <c r="SQE3335" s="370"/>
      <c r="SQF3335" s="371"/>
      <c r="SQG3335" s="372"/>
      <c r="SQH3335" s="371"/>
      <c r="SQI3335" s="473"/>
      <c r="SQJ3335" s="371"/>
      <c r="SQK3335" s="372"/>
      <c r="SQL3335" s="372"/>
      <c r="SQM3335" s="372"/>
      <c r="SQN3335" s="372"/>
      <c r="SQO3335" s="370"/>
      <c r="SQP3335" s="371"/>
      <c r="SQQ3335" s="372"/>
      <c r="SQR3335" s="371"/>
      <c r="SQS3335" s="473"/>
      <c r="SQT3335" s="371"/>
      <c r="SQU3335" s="372"/>
      <c r="SQV3335" s="372"/>
      <c r="SQW3335" s="372"/>
      <c r="SQX3335" s="372"/>
      <c r="SQY3335" s="370"/>
      <c r="SQZ3335" s="371"/>
      <c r="SRA3335" s="372"/>
      <c r="SRB3335" s="371"/>
      <c r="SRC3335" s="473"/>
      <c r="SRD3335" s="371"/>
      <c r="SRE3335" s="372"/>
      <c r="SRF3335" s="372"/>
      <c r="SRG3335" s="372"/>
      <c r="SRH3335" s="372"/>
      <c r="SRI3335" s="370"/>
      <c r="SRJ3335" s="371"/>
      <c r="SRK3335" s="372"/>
      <c r="SRL3335" s="371"/>
      <c r="SRM3335" s="473"/>
      <c r="SRN3335" s="371"/>
      <c r="SRO3335" s="372"/>
      <c r="SRP3335" s="372"/>
      <c r="SRQ3335" s="372"/>
      <c r="SRR3335" s="372"/>
      <c r="SRS3335" s="370"/>
      <c r="SRT3335" s="371"/>
      <c r="SRU3335" s="372"/>
      <c r="SRV3335" s="371"/>
      <c r="SRW3335" s="473"/>
      <c r="SRX3335" s="371"/>
      <c r="SRY3335" s="372"/>
      <c r="SRZ3335" s="372"/>
      <c r="SSA3335" s="372"/>
      <c r="SSB3335" s="372"/>
      <c r="SSC3335" s="370"/>
      <c r="SSD3335" s="371"/>
      <c r="SSE3335" s="372"/>
      <c r="SSF3335" s="371"/>
      <c r="SSG3335" s="473"/>
      <c r="SSH3335" s="371"/>
      <c r="SSI3335" s="372"/>
      <c r="SSJ3335" s="372"/>
      <c r="SSK3335" s="372"/>
      <c r="SSL3335" s="372"/>
      <c r="SSM3335" s="370"/>
      <c r="SSN3335" s="371"/>
      <c r="SSO3335" s="372"/>
      <c r="SSP3335" s="371"/>
      <c r="SSQ3335" s="473"/>
      <c r="SSR3335" s="371"/>
      <c r="SSS3335" s="372"/>
      <c r="SST3335" s="372"/>
      <c r="SSU3335" s="372"/>
      <c r="SSV3335" s="372"/>
      <c r="SSW3335" s="370"/>
      <c r="SSX3335" s="371"/>
      <c r="SSY3335" s="372"/>
      <c r="SSZ3335" s="371"/>
      <c r="STA3335" s="473"/>
      <c r="STB3335" s="371"/>
      <c r="STC3335" s="372"/>
      <c r="STD3335" s="372"/>
      <c r="STE3335" s="372"/>
      <c r="STF3335" s="372"/>
      <c r="STG3335" s="370"/>
      <c r="STH3335" s="371"/>
      <c r="STI3335" s="372"/>
      <c r="STJ3335" s="371"/>
      <c r="STK3335" s="473"/>
      <c r="STL3335" s="371"/>
      <c r="STM3335" s="372"/>
      <c r="STN3335" s="372"/>
      <c r="STO3335" s="372"/>
      <c r="STP3335" s="372"/>
      <c r="STQ3335" s="370"/>
      <c r="STR3335" s="371"/>
      <c r="STS3335" s="372"/>
      <c r="STT3335" s="371"/>
      <c r="STU3335" s="473"/>
      <c r="STV3335" s="371"/>
      <c r="STW3335" s="372"/>
      <c r="STX3335" s="372"/>
      <c r="STY3335" s="372"/>
      <c r="STZ3335" s="372"/>
      <c r="SUA3335" s="370"/>
      <c r="SUB3335" s="371"/>
      <c r="SUC3335" s="372"/>
      <c r="SUD3335" s="371"/>
      <c r="SUE3335" s="473"/>
      <c r="SUF3335" s="371"/>
      <c r="SUG3335" s="372"/>
      <c r="SUH3335" s="372"/>
      <c r="SUI3335" s="372"/>
      <c r="SUJ3335" s="372"/>
      <c r="SUK3335" s="370"/>
      <c r="SUL3335" s="371"/>
      <c r="SUM3335" s="372"/>
      <c r="SUN3335" s="371"/>
      <c r="SUO3335" s="473"/>
      <c r="SUP3335" s="371"/>
      <c r="SUQ3335" s="372"/>
      <c r="SUR3335" s="372"/>
      <c r="SUS3335" s="372"/>
      <c r="SUT3335" s="372"/>
      <c r="SUU3335" s="370"/>
      <c r="SUV3335" s="371"/>
      <c r="SUW3335" s="372"/>
      <c r="SUX3335" s="371"/>
      <c r="SUY3335" s="473"/>
      <c r="SUZ3335" s="371"/>
      <c r="SVA3335" s="372"/>
      <c r="SVB3335" s="372"/>
      <c r="SVC3335" s="372"/>
      <c r="SVD3335" s="372"/>
      <c r="SVE3335" s="370"/>
      <c r="SVF3335" s="371"/>
      <c r="SVG3335" s="372"/>
      <c r="SVH3335" s="371"/>
      <c r="SVI3335" s="473"/>
      <c r="SVJ3335" s="371"/>
      <c r="SVK3335" s="372"/>
      <c r="SVL3335" s="372"/>
      <c r="SVM3335" s="372"/>
      <c r="SVN3335" s="372"/>
      <c r="SVO3335" s="370"/>
      <c r="SVP3335" s="371"/>
      <c r="SVQ3335" s="372"/>
      <c r="SVR3335" s="371"/>
      <c r="SVS3335" s="473"/>
      <c r="SVT3335" s="371"/>
      <c r="SVU3335" s="372"/>
      <c r="SVV3335" s="372"/>
      <c r="SVW3335" s="372"/>
      <c r="SVX3335" s="372"/>
      <c r="SVY3335" s="370"/>
      <c r="SVZ3335" s="371"/>
      <c r="SWA3335" s="372"/>
      <c r="SWB3335" s="371"/>
      <c r="SWC3335" s="473"/>
      <c r="SWD3335" s="371"/>
      <c r="SWE3335" s="372"/>
      <c r="SWF3335" s="372"/>
      <c r="SWG3335" s="372"/>
      <c r="SWH3335" s="372"/>
      <c r="SWI3335" s="370"/>
      <c r="SWJ3335" s="371"/>
      <c r="SWK3335" s="372"/>
      <c r="SWL3335" s="371"/>
      <c r="SWM3335" s="473"/>
      <c r="SWN3335" s="371"/>
      <c r="SWO3335" s="372"/>
      <c r="SWP3335" s="372"/>
      <c r="SWQ3335" s="372"/>
      <c r="SWR3335" s="372"/>
      <c r="SWS3335" s="370"/>
      <c r="SWT3335" s="371"/>
      <c r="SWU3335" s="372"/>
      <c r="SWV3335" s="371"/>
      <c r="SWW3335" s="473"/>
      <c r="SWX3335" s="371"/>
      <c r="SWY3335" s="372"/>
      <c r="SWZ3335" s="372"/>
      <c r="SXA3335" s="372"/>
      <c r="SXB3335" s="372"/>
      <c r="SXC3335" s="370"/>
      <c r="SXD3335" s="371"/>
      <c r="SXE3335" s="372"/>
      <c r="SXF3335" s="371"/>
      <c r="SXG3335" s="473"/>
      <c r="SXH3335" s="371"/>
      <c r="SXI3335" s="372"/>
      <c r="SXJ3335" s="372"/>
      <c r="SXK3335" s="372"/>
      <c r="SXL3335" s="372"/>
      <c r="SXM3335" s="370"/>
      <c r="SXN3335" s="371"/>
      <c r="SXO3335" s="372"/>
      <c r="SXP3335" s="371"/>
      <c r="SXQ3335" s="473"/>
      <c r="SXR3335" s="371"/>
      <c r="SXS3335" s="372"/>
      <c r="SXT3335" s="372"/>
      <c r="SXU3335" s="372"/>
      <c r="SXV3335" s="372"/>
      <c r="SXW3335" s="370"/>
      <c r="SXX3335" s="371"/>
      <c r="SXY3335" s="372"/>
      <c r="SXZ3335" s="371"/>
      <c r="SYA3335" s="473"/>
      <c r="SYB3335" s="371"/>
      <c r="SYC3335" s="372"/>
      <c r="SYD3335" s="372"/>
      <c r="SYE3335" s="372"/>
      <c r="SYF3335" s="372"/>
      <c r="SYG3335" s="370"/>
      <c r="SYH3335" s="371"/>
      <c r="SYI3335" s="372"/>
      <c r="SYJ3335" s="371"/>
      <c r="SYK3335" s="473"/>
      <c r="SYL3335" s="371"/>
      <c r="SYM3335" s="372"/>
      <c r="SYN3335" s="372"/>
      <c r="SYO3335" s="372"/>
      <c r="SYP3335" s="372"/>
      <c r="SYQ3335" s="370"/>
      <c r="SYR3335" s="371"/>
      <c r="SYS3335" s="372"/>
      <c r="SYT3335" s="371"/>
      <c r="SYU3335" s="473"/>
      <c r="SYV3335" s="371"/>
      <c r="SYW3335" s="372"/>
      <c r="SYX3335" s="372"/>
      <c r="SYY3335" s="372"/>
      <c r="SYZ3335" s="372"/>
      <c r="SZA3335" s="370"/>
      <c r="SZB3335" s="371"/>
      <c r="SZC3335" s="372"/>
      <c r="SZD3335" s="371"/>
      <c r="SZE3335" s="473"/>
      <c r="SZF3335" s="371"/>
      <c r="SZG3335" s="372"/>
      <c r="SZH3335" s="372"/>
      <c r="SZI3335" s="372"/>
      <c r="SZJ3335" s="372"/>
      <c r="SZK3335" s="370"/>
      <c r="SZL3335" s="371"/>
      <c r="SZM3335" s="372"/>
      <c r="SZN3335" s="371"/>
      <c r="SZO3335" s="473"/>
      <c r="SZP3335" s="371"/>
      <c r="SZQ3335" s="372"/>
      <c r="SZR3335" s="372"/>
      <c r="SZS3335" s="372"/>
      <c r="SZT3335" s="372"/>
      <c r="SZU3335" s="370"/>
      <c r="SZV3335" s="371"/>
      <c r="SZW3335" s="372"/>
      <c r="SZX3335" s="371"/>
      <c r="SZY3335" s="473"/>
      <c r="SZZ3335" s="371"/>
      <c r="TAA3335" s="372"/>
      <c r="TAB3335" s="372"/>
      <c r="TAC3335" s="372"/>
      <c r="TAD3335" s="372"/>
      <c r="TAE3335" s="370"/>
      <c r="TAF3335" s="371"/>
      <c r="TAG3335" s="372"/>
      <c r="TAH3335" s="371"/>
      <c r="TAI3335" s="473"/>
      <c r="TAJ3335" s="371"/>
      <c r="TAK3335" s="372"/>
      <c r="TAL3335" s="372"/>
      <c r="TAM3335" s="372"/>
      <c r="TAN3335" s="372"/>
      <c r="TAO3335" s="370"/>
      <c r="TAP3335" s="371"/>
      <c r="TAQ3335" s="372"/>
      <c r="TAR3335" s="371"/>
      <c r="TAS3335" s="473"/>
      <c r="TAT3335" s="371"/>
      <c r="TAU3335" s="372"/>
      <c r="TAV3335" s="372"/>
      <c r="TAW3335" s="372"/>
      <c r="TAX3335" s="372"/>
      <c r="TAY3335" s="370"/>
      <c r="TAZ3335" s="371"/>
      <c r="TBA3335" s="372"/>
      <c r="TBB3335" s="371"/>
      <c r="TBC3335" s="473"/>
      <c r="TBD3335" s="371"/>
      <c r="TBE3335" s="372"/>
      <c r="TBF3335" s="372"/>
      <c r="TBG3335" s="372"/>
      <c r="TBH3335" s="372"/>
      <c r="TBI3335" s="370"/>
      <c r="TBJ3335" s="371"/>
      <c r="TBK3335" s="372"/>
      <c r="TBL3335" s="371"/>
      <c r="TBM3335" s="473"/>
      <c r="TBN3335" s="371"/>
      <c r="TBO3335" s="372"/>
      <c r="TBP3335" s="372"/>
      <c r="TBQ3335" s="372"/>
      <c r="TBR3335" s="372"/>
      <c r="TBS3335" s="370"/>
      <c r="TBT3335" s="371"/>
      <c r="TBU3335" s="372"/>
      <c r="TBV3335" s="371"/>
      <c r="TBW3335" s="473"/>
      <c r="TBX3335" s="371"/>
      <c r="TBY3335" s="372"/>
      <c r="TBZ3335" s="372"/>
      <c r="TCA3335" s="372"/>
      <c r="TCB3335" s="372"/>
      <c r="TCC3335" s="370"/>
      <c r="TCD3335" s="371"/>
      <c r="TCE3335" s="372"/>
      <c r="TCF3335" s="371"/>
      <c r="TCG3335" s="473"/>
      <c r="TCH3335" s="371"/>
      <c r="TCI3335" s="372"/>
      <c r="TCJ3335" s="372"/>
      <c r="TCK3335" s="372"/>
      <c r="TCL3335" s="372"/>
      <c r="TCM3335" s="370"/>
      <c r="TCN3335" s="371"/>
      <c r="TCO3335" s="372"/>
      <c r="TCP3335" s="371"/>
      <c r="TCQ3335" s="473"/>
      <c r="TCR3335" s="371"/>
      <c r="TCS3335" s="372"/>
      <c r="TCT3335" s="372"/>
      <c r="TCU3335" s="372"/>
      <c r="TCV3335" s="372"/>
      <c r="TCW3335" s="370"/>
      <c r="TCX3335" s="371"/>
      <c r="TCY3335" s="372"/>
      <c r="TCZ3335" s="371"/>
      <c r="TDA3335" s="473"/>
      <c r="TDB3335" s="371"/>
      <c r="TDC3335" s="372"/>
      <c r="TDD3335" s="372"/>
      <c r="TDE3335" s="372"/>
      <c r="TDF3335" s="372"/>
      <c r="TDG3335" s="370"/>
      <c r="TDH3335" s="371"/>
      <c r="TDI3335" s="372"/>
      <c r="TDJ3335" s="371"/>
      <c r="TDK3335" s="473"/>
      <c r="TDL3335" s="371"/>
      <c r="TDM3335" s="372"/>
      <c r="TDN3335" s="372"/>
      <c r="TDO3335" s="372"/>
      <c r="TDP3335" s="372"/>
      <c r="TDQ3335" s="370"/>
      <c r="TDR3335" s="371"/>
      <c r="TDS3335" s="372"/>
      <c r="TDT3335" s="371"/>
      <c r="TDU3335" s="473"/>
      <c r="TDV3335" s="371"/>
      <c r="TDW3335" s="372"/>
      <c r="TDX3335" s="372"/>
      <c r="TDY3335" s="372"/>
      <c r="TDZ3335" s="372"/>
      <c r="TEA3335" s="370"/>
      <c r="TEB3335" s="371"/>
      <c r="TEC3335" s="372"/>
      <c r="TED3335" s="371"/>
      <c r="TEE3335" s="473"/>
      <c r="TEF3335" s="371"/>
      <c r="TEG3335" s="372"/>
      <c r="TEH3335" s="372"/>
      <c r="TEI3335" s="372"/>
      <c r="TEJ3335" s="372"/>
      <c r="TEK3335" s="370"/>
      <c r="TEL3335" s="371"/>
      <c r="TEM3335" s="372"/>
      <c r="TEN3335" s="371"/>
      <c r="TEO3335" s="473"/>
      <c r="TEP3335" s="371"/>
      <c r="TEQ3335" s="372"/>
      <c r="TER3335" s="372"/>
      <c r="TES3335" s="372"/>
      <c r="TET3335" s="372"/>
      <c r="TEU3335" s="370"/>
      <c r="TEV3335" s="371"/>
      <c r="TEW3335" s="372"/>
      <c r="TEX3335" s="371"/>
      <c r="TEY3335" s="473"/>
      <c r="TEZ3335" s="371"/>
      <c r="TFA3335" s="372"/>
      <c r="TFB3335" s="372"/>
      <c r="TFC3335" s="372"/>
      <c r="TFD3335" s="372"/>
      <c r="TFE3335" s="370"/>
      <c r="TFF3335" s="371"/>
      <c r="TFG3335" s="372"/>
      <c r="TFH3335" s="371"/>
      <c r="TFI3335" s="473"/>
      <c r="TFJ3335" s="371"/>
      <c r="TFK3335" s="372"/>
      <c r="TFL3335" s="372"/>
      <c r="TFM3335" s="372"/>
      <c r="TFN3335" s="372"/>
      <c r="TFO3335" s="370"/>
      <c r="TFP3335" s="371"/>
      <c r="TFQ3335" s="372"/>
      <c r="TFR3335" s="371"/>
      <c r="TFS3335" s="473"/>
      <c r="TFT3335" s="371"/>
      <c r="TFU3335" s="372"/>
      <c r="TFV3335" s="372"/>
      <c r="TFW3335" s="372"/>
      <c r="TFX3335" s="372"/>
      <c r="TFY3335" s="370"/>
      <c r="TFZ3335" s="371"/>
      <c r="TGA3335" s="372"/>
      <c r="TGB3335" s="371"/>
      <c r="TGC3335" s="473"/>
      <c r="TGD3335" s="371"/>
      <c r="TGE3335" s="372"/>
      <c r="TGF3335" s="372"/>
      <c r="TGG3335" s="372"/>
      <c r="TGH3335" s="372"/>
      <c r="TGI3335" s="370"/>
      <c r="TGJ3335" s="371"/>
      <c r="TGK3335" s="372"/>
      <c r="TGL3335" s="371"/>
      <c r="TGM3335" s="473"/>
      <c r="TGN3335" s="371"/>
      <c r="TGO3335" s="372"/>
      <c r="TGP3335" s="372"/>
      <c r="TGQ3335" s="372"/>
      <c r="TGR3335" s="372"/>
      <c r="TGS3335" s="370"/>
      <c r="TGT3335" s="371"/>
      <c r="TGU3335" s="372"/>
      <c r="TGV3335" s="371"/>
      <c r="TGW3335" s="473"/>
      <c r="TGX3335" s="371"/>
      <c r="TGY3335" s="372"/>
      <c r="TGZ3335" s="372"/>
      <c r="THA3335" s="372"/>
      <c r="THB3335" s="372"/>
      <c r="THC3335" s="370"/>
      <c r="THD3335" s="371"/>
      <c r="THE3335" s="372"/>
      <c r="THF3335" s="371"/>
      <c r="THG3335" s="473"/>
      <c r="THH3335" s="371"/>
      <c r="THI3335" s="372"/>
      <c r="THJ3335" s="372"/>
      <c r="THK3335" s="372"/>
      <c r="THL3335" s="372"/>
      <c r="THM3335" s="370"/>
      <c r="THN3335" s="371"/>
      <c r="THO3335" s="372"/>
      <c r="THP3335" s="371"/>
      <c r="THQ3335" s="473"/>
      <c r="THR3335" s="371"/>
      <c r="THS3335" s="372"/>
      <c r="THT3335" s="372"/>
      <c r="THU3335" s="372"/>
      <c r="THV3335" s="372"/>
      <c r="THW3335" s="370"/>
      <c r="THX3335" s="371"/>
      <c r="THY3335" s="372"/>
      <c r="THZ3335" s="371"/>
      <c r="TIA3335" s="473"/>
      <c r="TIB3335" s="371"/>
      <c r="TIC3335" s="372"/>
      <c r="TID3335" s="372"/>
      <c r="TIE3335" s="372"/>
      <c r="TIF3335" s="372"/>
      <c r="TIG3335" s="370"/>
      <c r="TIH3335" s="371"/>
      <c r="TII3335" s="372"/>
      <c r="TIJ3335" s="371"/>
      <c r="TIK3335" s="473"/>
      <c r="TIL3335" s="371"/>
      <c r="TIM3335" s="372"/>
      <c r="TIN3335" s="372"/>
      <c r="TIO3335" s="372"/>
      <c r="TIP3335" s="372"/>
      <c r="TIQ3335" s="370"/>
      <c r="TIR3335" s="371"/>
      <c r="TIS3335" s="372"/>
      <c r="TIT3335" s="371"/>
      <c r="TIU3335" s="473"/>
      <c r="TIV3335" s="371"/>
      <c r="TIW3335" s="372"/>
      <c r="TIX3335" s="372"/>
      <c r="TIY3335" s="372"/>
      <c r="TIZ3335" s="372"/>
      <c r="TJA3335" s="370"/>
      <c r="TJB3335" s="371"/>
      <c r="TJC3335" s="372"/>
      <c r="TJD3335" s="371"/>
      <c r="TJE3335" s="473"/>
      <c r="TJF3335" s="371"/>
      <c r="TJG3335" s="372"/>
      <c r="TJH3335" s="372"/>
      <c r="TJI3335" s="372"/>
      <c r="TJJ3335" s="372"/>
      <c r="TJK3335" s="370"/>
      <c r="TJL3335" s="371"/>
      <c r="TJM3335" s="372"/>
      <c r="TJN3335" s="371"/>
      <c r="TJO3335" s="473"/>
      <c r="TJP3335" s="371"/>
      <c r="TJQ3335" s="372"/>
      <c r="TJR3335" s="372"/>
      <c r="TJS3335" s="372"/>
      <c r="TJT3335" s="372"/>
      <c r="TJU3335" s="370"/>
      <c r="TJV3335" s="371"/>
      <c r="TJW3335" s="372"/>
      <c r="TJX3335" s="371"/>
      <c r="TJY3335" s="473"/>
      <c r="TJZ3335" s="371"/>
      <c r="TKA3335" s="372"/>
      <c r="TKB3335" s="372"/>
      <c r="TKC3335" s="372"/>
      <c r="TKD3335" s="372"/>
      <c r="TKE3335" s="370"/>
      <c r="TKF3335" s="371"/>
      <c r="TKG3335" s="372"/>
      <c r="TKH3335" s="371"/>
      <c r="TKI3335" s="473"/>
      <c r="TKJ3335" s="371"/>
      <c r="TKK3335" s="372"/>
      <c r="TKL3335" s="372"/>
      <c r="TKM3335" s="372"/>
      <c r="TKN3335" s="372"/>
      <c r="TKO3335" s="370"/>
      <c r="TKP3335" s="371"/>
      <c r="TKQ3335" s="372"/>
      <c r="TKR3335" s="371"/>
      <c r="TKS3335" s="473"/>
      <c r="TKT3335" s="371"/>
      <c r="TKU3335" s="372"/>
      <c r="TKV3335" s="372"/>
      <c r="TKW3335" s="372"/>
      <c r="TKX3335" s="372"/>
      <c r="TKY3335" s="370"/>
      <c r="TKZ3335" s="371"/>
      <c r="TLA3335" s="372"/>
      <c r="TLB3335" s="371"/>
      <c r="TLC3335" s="473"/>
      <c r="TLD3335" s="371"/>
      <c r="TLE3335" s="372"/>
      <c r="TLF3335" s="372"/>
      <c r="TLG3335" s="372"/>
      <c r="TLH3335" s="372"/>
      <c r="TLI3335" s="370"/>
      <c r="TLJ3335" s="371"/>
      <c r="TLK3335" s="372"/>
      <c r="TLL3335" s="371"/>
      <c r="TLM3335" s="473"/>
      <c r="TLN3335" s="371"/>
      <c r="TLO3335" s="372"/>
      <c r="TLP3335" s="372"/>
      <c r="TLQ3335" s="372"/>
      <c r="TLR3335" s="372"/>
      <c r="TLS3335" s="370"/>
      <c r="TLT3335" s="371"/>
      <c r="TLU3335" s="372"/>
      <c r="TLV3335" s="371"/>
      <c r="TLW3335" s="473"/>
      <c r="TLX3335" s="371"/>
      <c r="TLY3335" s="372"/>
      <c r="TLZ3335" s="372"/>
      <c r="TMA3335" s="372"/>
      <c r="TMB3335" s="372"/>
      <c r="TMC3335" s="370"/>
      <c r="TMD3335" s="371"/>
      <c r="TME3335" s="372"/>
      <c r="TMF3335" s="371"/>
      <c r="TMG3335" s="473"/>
      <c r="TMH3335" s="371"/>
      <c r="TMI3335" s="372"/>
      <c r="TMJ3335" s="372"/>
      <c r="TMK3335" s="372"/>
      <c r="TML3335" s="372"/>
      <c r="TMM3335" s="370"/>
      <c r="TMN3335" s="371"/>
      <c r="TMO3335" s="372"/>
      <c r="TMP3335" s="371"/>
      <c r="TMQ3335" s="473"/>
      <c r="TMR3335" s="371"/>
      <c r="TMS3335" s="372"/>
      <c r="TMT3335" s="372"/>
      <c r="TMU3335" s="372"/>
      <c r="TMV3335" s="372"/>
      <c r="TMW3335" s="370"/>
      <c r="TMX3335" s="371"/>
      <c r="TMY3335" s="372"/>
      <c r="TMZ3335" s="371"/>
      <c r="TNA3335" s="473"/>
      <c r="TNB3335" s="371"/>
      <c r="TNC3335" s="372"/>
      <c r="TND3335" s="372"/>
      <c r="TNE3335" s="372"/>
      <c r="TNF3335" s="372"/>
      <c r="TNG3335" s="370"/>
      <c r="TNH3335" s="371"/>
      <c r="TNI3335" s="372"/>
      <c r="TNJ3335" s="371"/>
      <c r="TNK3335" s="473"/>
      <c r="TNL3335" s="371"/>
      <c r="TNM3335" s="372"/>
      <c r="TNN3335" s="372"/>
      <c r="TNO3335" s="372"/>
      <c r="TNP3335" s="372"/>
      <c r="TNQ3335" s="370"/>
      <c r="TNR3335" s="371"/>
      <c r="TNS3335" s="372"/>
      <c r="TNT3335" s="371"/>
      <c r="TNU3335" s="473"/>
      <c r="TNV3335" s="371"/>
      <c r="TNW3335" s="372"/>
      <c r="TNX3335" s="372"/>
      <c r="TNY3335" s="372"/>
      <c r="TNZ3335" s="372"/>
      <c r="TOA3335" s="370"/>
      <c r="TOB3335" s="371"/>
      <c r="TOC3335" s="372"/>
      <c r="TOD3335" s="371"/>
      <c r="TOE3335" s="473"/>
      <c r="TOF3335" s="371"/>
      <c r="TOG3335" s="372"/>
      <c r="TOH3335" s="372"/>
      <c r="TOI3335" s="372"/>
      <c r="TOJ3335" s="372"/>
      <c r="TOK3335" s="370"/>
      <c r="TOL3335" s="371"/>
      <c r="TOM3335" s="372"/>
      <c r="TON3335" s="371"/>
      <c r="TOO3335" s="473"/>
      <c r="TOP3335" s="371"/>
      <c r="TOQ3335" s="372"/>
      <c r="TOR3335" s="372"/>
      <c r="TOS3335" s="372"/>
      <c r="TOT3335" s="372"/>
      <c r="TOU3335" s="370"/>
      <c r="TOV3335" s="371"/>
      <c r="TOW3335" s="372"/>
      <c r="TOX3335" s="371"/>
      <c r="TOY3335" s="473"/>
      <c r="TOZ3335" s="371"/>
      <c r="TPA3335" s="372"/>
      <c r="TPB3335" s="372"/>
      <c r="TPC3335" s="372"/>
      <c r="TPD3335" s="372"/>
      <c r="TPE3335" s="370"/>
      <c r="TPF3335" s="371"/>
      <c r="TPG3335" s="372"/>
      <c r="TPH3335" s="371"/>
      <c r="TPI3335" s="473"/>
      <c r="TPJ3335" s="371"/>
      <c r="TPK3335" s="372"/>
      <c r="TPL3335" s="372"/>
      <c r="TPM3335" s="372"/>
      <c r="TPN3335" s="372"/>
      <c r="TPO3335" s="370"/>
      <c r="TPP3335" s="371"/>
      <c r="TPQ3335" s="372"/>
      <c r="TPR3335" s="371"/>
      <c r="TPS3335" s="473"/>
      <c r="TPT3335" s="371"/>
      <c r="TPU3335" s="372"/>
      <c r="TPV3335" s="372"/>
      <c r="TPW3335" s="372"/>
      <c r="TPX3335" s="372"/>
      <c r="TPY3335" s="370"/>
      <c r="TPZ3335" s="371"/>
      <c r="TQA3335" s="372"/>
      <c r="TQB3335" s="371"/>
      <c r="TQC3335" s="473"/>
      <c r="TQD3335" s="371"/>
      <c r="TQE3335" s="372"/>
      <c r="TQF3335" s="372"/>
      <c r="TQG3335" s="372"/>
      <c r="TQH3335" s="372"/>
      <c r="TQI3335" s="370"/>
      <c r="TQJ3335" s="371"/>
      <c r="TQK3335" s="372"/>
      <c r="TQL3335" s="371"/>
      <c r="TQM3335" s="473"/>
      <c r="TQN3335" s="371"/>
      <c r="TQO3335" s="372"/>
      <c r="TQP3335" s="372"/>
      <c r="TQQ3335" s="372"/>
      <c r="TQR3335" s="372"/>
      <c r="TQS3335" s="370"/>
      <c r="TQT3335" s="371"/>
      <c r="TQU3335" s="372"/>
      <c r="TQV3335" s="371"/>
      <c r="TQW3335" s="473"/>
      <c r="TQX3335" s="371"/>
      <c r="TQY3335" s="372"/>
      <c r="TQZ3335" s="372"/>
      <c r="TRA3335" s="372"/>
      <c r="TRB3335" s="372"/>
      <c r="TRC3335" s="370"/>
      <c r="TRD3335" s="371"/>
      <c r="TRE3335" s="372"/>
      <c r="TRF3335" s="371"/>
      <c r="TRG3335" s="473"/>
      <c r="TRH3335" s="371"/>
      <c r="TRI3335" s="372"/>
      <c r="TRJ3335" s="372"/>
      <c r="TRK3335" s="372"/>
      <c r="TRL3335" s="372"/>
      <c r="TRM3335" s="370"/>
      <c r="TRN3335" s="371"/>
      <c r="TRO3335" s="372"/>
      <c r="TRP3335" s="371"/>
      <c r="TRQ3335" s="473"/>
      <c r="TRR3335" s="371"/>
      <c r="TRS3335" s="372"/>
      <c r="TRT3335" s="372"/>
      <c r="TRU3335" s="372"/>
      <c r="TRV3335" s="372"/>
      <c r="TRW3335" s="370"/>
      <c r="TRX3335" s="371"/>
      <c r="TRY3335" s="372"/>
      <c r="TRZ3335" s="371"/>
      <c r="TSA3335" s="473"/>
      <c r="TSB3335" s="371"/>
      <c r="TSC3335" s="372"/>
      <c r="TSD3335" s="372"/>
      <c r="TSE3335" s="372"/>
      <c r="TSF3335" s="372"/>
      <c r="TSG3335" s="370"/>
      <c r="TSH3335" s="371"/>
      <c r="TSI3335" s="372"/>
      <c r="TSJ3335" s="371"/>
      <c r="TSK3335" s="473"/>
      <c r="TSL3335" s="371"/>
      <c r="TSM3335" s="372"/>
      <c r="TSN3335" s="372"/>
      <c r="TSO3335" s="372"/>
      <c r="TSP3335" s="372"/>
      <c r="TSQ3335" s="370"/>
      <c r="TSR3335" s="371"/>
      <c r="TSS3335" s="372"/>
      <c r="TST3335" s="371"/>
      <c r="TSU3335" s="473"/>
      <c r="TSV3335" s="371"/>
      <c r="TSW3335" s="372"/>
      <c r="TSX3335" s="372"/>
      <c r="TSY3335" s="372"/>
      <c r="TSZ3335" s="372"/>
      <c r="TTA3335" s="370"/>
      <c r="TTB3335" s="371"/>
      <c r="TTC3335" s="372"/>
      <c r="TTD3335" s="371"/>
      <c r="TTE3335" s="473"/>
      <c r="TTF3335" s="371"/>
      <c r="TTG3335" s="372"/>
      <c r="TTH3335" s="372"/>
      <c r="TTI3335" s="372"/>
      <c r="TTJ3335" s="372"/>
      <c r="TTK3335" s="370"/>
      <c r="TTL3335" s="371"/>
      <c r="TTM3335" s="372"/>
      <c r="TTN3335" s="371"/>
      <c r="TTO3335" s="473"/>
      <c r="TTP3335" s="371"/>
      <c r="TTQ3335" s="372"/>
      <c r="TTR3335" s="372"/>
      <c r="TTS3335" s="372"/>
      <c r="TTT3335" s="372"/>
      <c r="TTU3335" s="370"/>
      <c r="TTV3335" s="371"/>
      <c r="TTW3335" s="372"/>
      <c r="TTX3335" s="371"/>
      <c r="TTY3335" s="473"/>
      <c r="TTZ3335" s="371"/>
      <c r="TUA3335" s="372"/>
      <c r="TUB3335" s="372"/>
      <c r="TUC3335" s="372"/>
      <c r="TUD3335" s="372"/>
      <c r="TUE3335" s="370"/>
      <c r="TUF3335" s="371"/>
      <c r="TUG3335" s="372"/>
      <c r="TUH3335" s="371"/>
      <c r="TUI3335" s="473"/>
      <c r="TUJ3335" s="371"/>
      <c r="TUK3335" s="372"/>
      <c r="TUL3335" s="372"/>
      <c r="TUM3335" s="372"/>
      <c r="TUN3335" s="372"/>
      <c r="TUO3335" s="370"/>
      <c r="TUP3335" s="371"/>
      <c r="TUQ3335" s="372"/>
      <c r="TUR3335" s="371"/>
      <c r="TUS3335" s="473"/>
      <c r="TUT3335" s="371"/>
      <c r="TUU3335" s="372"/>
      <c r="TUV3335" s="372"/>
      <c r="TUW3335" s="372"/>
      <c r="TUX3335" s="372"/>
      <c r="TUY3335" s="370"/>
      <c r="TUZ3335" s="371"/>
      <c r="TVA3335" s="372"/>
      <c r="TVB3335" s="371"/>
      <c r="TVC3335" s="473"/>
      <c r="TVD3335" s="371"/>
      <c r="TVE3335" s="372"/>
      <c r="TVF3335" s="372"/>
      <c r="TVG3335" s="372"/>
      <c r="TVH3335" s="372"/>
      <c r="TVI3335" s="370"/>
      <c r="TVJ3335" s="371"/>
      <c r="TVK3335" s="372"/>
      <c r="TVL3335" s="371"/>
      <c r="TVM3335" s="473"/>
      <c r="TVN3335" s="371"/>
      <c r="TVO3335" s="372"/>
      <c r="TVP3335" s="372"/>
      <c r="TVQ3335" s="372"/>
      <c r="TVR3335" s="372"/>
      <c r="TVS3335" s="370"/>
      <c r="TVT3335" s="371"/>
      <c r="TVU3335" s="372"/>
      <c r="TVV3335" s="371"/>
      <c r="TVW3335" s="473"/>
      <c r="TVX3335" s="371"/>
      <c r="TVY3335" s="372"/>
      <c r="TVZ3335" s="372"/>
      <c r="TWA3335" s="372"/>
      <c r="TWB3335" s="372"/>
      <c r="TWC3335" s="370"/>
      <c r="TWD3335" s="371"/>
      <c r="TWE3335" s="372"/>
      <c r="TWF3335" s="371"/>
      <c r="TWG3335" s="473"/>
      <c r="TWH3335" s="371"/>
      <c r="TWI3335" s="372"/>
      <c r="TWJ3335" s="372"/>
      <c r="TWK3335" s="372"/>
      <c r="TWL3335" s="372"/>
      <c r="TWM3335" s="370"/>
      <c r="TWN3335" s="371"/>
      <c r="TWO3335" s="372"/>
      <c r="TWP3335" s="371"/>
      <c r="TWQ3335" s="473"/>
      <c r="TWR3335" s="371"/>
      <c r="TWS3335" s="372"/>
      <c r="TWT3335" s="372"/>
      <c r="TWU3335" s="372"/>
      <c r="TWV3335" s="372"/>
      <c r="TWW3335" s="370"/>
      <c r="TWX3335" s="371"/>
      <c r="TWY3335" s="372"/>
      <c r="TWZ3335" s="371"/>
      <c r="TXA3335" s="473"/>
      <c r="TXB3335" s="371"/>
      <c r="TXC3335" s="372"/>
      <c r="TXD3335" s="372"/>
      <c r="TXE3335" s="372"/>
      <c r="TXF3335" s="372"/>
      <c r="TXG3335" s="370"/>
      <c r="TXH3335" s="371"/>
      <c r="TXI3335" s="372"/>
      <c r="TXJ3335" s="371"/>
      <c r="TXK3335" s="473"/>
      <c r="TXL3335" s="371"/>
      <c r="TXM3335" s="372"/>
      <c r="TXN3335" s="372"/>
      <c r="TXO3335" s="372"/>
      <c r="TXP3335" s="372"/>
      <c r="TXQ3335" s="370"/>
      <c r="TXR3335" s="371"/>
      <c r="TXS3335" s="372"/>
      <c r="TXT3335" s="371"/>
      <c r="TXU3335" s="473"/>
      <c r="TXV3335" s="371"/>
      <c r="TXW3335" s="372"/>
      <c r="TXX3335" s="372"/>
      <c r="TXY3335" s="372"/>
      <c r="TXZ3335" s="372"/>
      <c r="TYA3335" s="370"/>
      <c r="TYB3335" s="371"/>
      <c r="TYC3335" s="372"/>
      <c r="TYD3335" s="371"/>
      <c r="TYE3335" s="473"/>
      <c r="TYF3335" s="371"/>
      <c r="TYG3335" s="372"/>
      <c r="TYH3335" s="372"/>
      <c r="TYI3335" s="372"/>
      <c r="TYJ3335" s="372"/>
      <c r="TYK3335" s="370"/>
      <c r="TYL3335" s="371"/>
      <c r="TYM3335" s="372"/>
      <c r="TYN3335" s="371"/>
      <c r="TYO3335" s="473"/>
      <c r="TYP3335" s="371"/>
      <c r="TYQ3335" s="372"/>
      <c r="TYR3335" s="372"/>
      <c r="TYS3335" s="372"/>
      <c r="TYT3335" s="372"/>
      <c r="TYU3335" s="370"/>
      <c r="TYV3335" s="371"/>
      <c r="TYW3335" s="372"/>
      <c r="TYX3335" s="371"/>
      <c r="TYY3335" s="473"/>
      <c r="TYZ3335" s="371"/>
      <c r="TZA3335" s="372"/>
      <c r="TZB3335" s="372"/>
      <c r="TZC3335" s="372"/>
      <c r="TZD3335" s="372"/>
      <c r="TZE3335" s="370"/>
      <c r="TZF3335" s="371"/>
      <c r="TZG3335" s="372"/>
      <c r="TZH3335" s="371"/>
      <c r="TZI3335" s="473"/>
      <c r="TZJ3335" s="371"/>
      <c r="TZK3335" s="372"/>
      <c r="TZL3335" s="372"/>
      <c r="TZM3335" s="372"/>
      <c r="TZN3335" s="372"/>
      <c r="TZO3335" s="370"/>
      <c r="TZP3335" s="371"/>
      <c r="TZQ3335" s="372"/>
      <c r="TZR3335" s="371"/>
      <c r="TZS3335" s="473"/>
      <c r="TZT3335" s="371"/>
      <c r="TZU3335" s="372"/>
      <c r="TZV3335" s="372"/>
      <c r="TZW3335" s="372"/>
      <c r="TZX3335" s="372"/>
      <c r="TZY3335" s="370"/>
      <c r="TZZ3335" s="371"/>
      <c r="UAA3335" s="372"/>
      <c r="UAB3335" s="371"/>
      <c r="UAC3335" s="473"/>
      <c r="UAD3335" s="371"/>
      <c r="UAE3335" s="372"/>
      <c r="UAF3335" s="372"/>
      <c r="UAG3335" s="372"/>
      <c r="UAH3335" s="372"/>
      <c r="UAI3335" s="370"/>
      <c r="UAJ3335" s="371"/>
      <c r="UAK3335" s="372"/>
      <c r="UAL3335" s="371"/>
      <c r="UAM3335" s="473"/>
      <c r="UAN3335" s="371"/>
      <c r="UAO3335" s="372"/>
      <c r="UAP3335" s="372"/>
      <c r="UAQ3335" s="372"/>
      <c r="UAR3335" s="372"/>
      <c r="UAS3335" s="370"/>
      <c r="UAT3335" s="371"/>
      <c r="UAU3335" s="372"/>
      <c r="UAV3335" s="371"/>
      <c r="UAW3335" s="473"/>
      <c r="UAX3335" s="371"/>
      <c r="UAY3335" s="372"/>
      <c r="UAZ3335" s="372"/>
      <c r="UBA3335" s="372"/>
      <c r="UBB3335" s="372"/>
      <c r="UBC3335" s="370"/>
      <c r="UBD3335" s="371"/>
      <c r="UBE3335" s="372"/>
      <c r="UBF3335" s="371"/>
      <c r="UBG3335" s="473"/>
      <c r="UBH3335" s="371"/>
      <c r="UBI3335" s="372"/>
      <c r="UBJ3335" s="372"/>
      <c r="UBK3335" s="372"/>
      <c r="UBL3335" s="372"/>
      <c r="UBM3335" s="370"/>
      <c r="UBN3335" s="371"/>
      <c r="UBO3335" s="372"/>
      <c r="UBP3335" s="371"/>
      <c r="UBQ3335" s="473"/>
      <c r="UBR3335" s="371"/>
      <c r="UBS3335" s="372"/>
      <c r="UBT3335" s="372"/>
      <c r="UBU3335" s="372"/>
      <c r="UBV3335" s="372"/>
      <c r="UBW3335" s="370"/>
      <c r="UBX3335" s="371"/>
      <c r="UBY3335" s="372"/>
      <c r="UBZ3335" s="371"/>
      <c r="UCA3335" s="473"/>
      <c r="UCB3335" s="371"/>
      <c r="UCC3335" s="372"/>
      <c r="UCD3335" s="372"/>
      <c r="UCE3335" s="372"/>
      <c r="UCF3335" s="372"/>
      <c r="UCG3335" s="370"/>
      <c r="UCH3335" s="371"/>
      <c r="UCI3335" s="372"/>
      <c r="UCJ3335" s="371"/>
      <c r="UCK3335" s="473"/>
      <c r="UCL3335" s="371"/>
      <c r="UCM3335" s="372"/>
      <c r="UCN3335" s="372"/>
      <c r="UCO3335" s="372"/>
      <c r="UCP3335" s="372"/>
      <c r="UCQ3335" s="370"/>
      <c r="UCR3335" s="371"/>
      <c r="UCS3335" s="372"/>
      <c r="UCT3335" s="371"/>
      <c r="UCU3335" s="473"/>
      <c r="UCV3335" s="371"/>
      <c r="UCW3335" s="372"/>
      <c r="UCX3335" s="372"/>
      <c r="UCY3335" s="372"/>
      <c r="UCZ3335" s="372"/>
      <c r="UDA3335" s="370"/>
      <c r="UDB3335" s="371"/>
      <c r="UDC3335" s="372"/>
      <c r="UDD3335" s="371"/>
      <c r="UDE3335" s="473"/>
      <c r="UDF3335" s="371"/>
      <c r="UDG3335" s="372"/>
      <c r="UDH3335" s="372"/>
      <c r="UDI3335" s="372"/>
      <c r="UDJ3335" s="372"/>
      <c r="UDK3335" s="370"/>
      <c r="UDL3335" s="371"/>
      <c r="UDM3335" s="372"/>
      <c r="UDN3335" s="371"/>
      <c r="UDO3335" s="473"/>
      <c r="UDP3335" s="371"/>
      <c r="UDQ3335" s="372"/>
      <c r="UDR3335" s="372"/>
      <c r="UDS3335" s="372"/>
      <c r="UDT3335" s="372"/>
      <c r="UDU3335" s="370"/>
      <c r="UDV3335" s="371"/>
      <c r="UDW3335" s="372"/>
      <c r="UDX3335" s="371"/>
      <c r="UDY3335" s="473"/>
      <c r="UDZ3335" s="371"/>
      <c r="UEA3335" s="372"/>
      <c r="UEB3335" s="372"/>
      <c r="UEC3335" s="372"/>
      <c r="UED3335" s="372"/>
      <c r="UEE3335" s="370"/>
      <c r="UEF3335" s="371"/>
      <c r="UEG3335" s="372"/>
      <c r="UEH3335" s="371"/>
      <c r="UEI3335" s="473"/>
      <c r="UEJ3335" s="371"/>
      <c r="UEK3335" s="372"/>
      <c r="UEL3335" s="372"/>
      <c r="UEM3335" s="372"/>
      <c r="UEN3335" s="372"/>
      <c r="UEO3335" s="370"/>
      <c r="UEP3335" s="371"/>
      <c r="UEQ3335" s="372"/>
      <c r="UER3335" s="371"/>
      <c r="UES3335" s="473"/>
      <c r="UET3335" s="371"/>
      <c r="UEU3335" s="372"/>
      <c r="UEV3335" s="372"/>
      <c r="UEW3335" s="372"/>
      <c r="UEX3335" s="372"/>
      <c r="UEY3335" s="370"/>
      <c r="UEZ3335" s="371"/>
      <c r="UFA3335" s="372"/>
      <c r="UFB3335" s="371"/>
      <c r="UFC3335" s="473"/>
      <c r="UFD3335" s="371"/>
      <c r="UFE3335" s="372"/>
      <c r="UFF3335" s="372"/>
      <c r="UFG3335" s="372"/>
      <c r="UFH3335" s="372"/>
      <c r="UFI3335" s="370"/>
      <c r="UFJ3335" s="371"/>
      <c r="UFK3335" s="372"/>
      <c r="UFL3335" s="371"/>
      <c r="UFM3335" s="473"/>
      <c r="UFN3335" s="371"/>
      <c r="UFO3335" s="372"/>
      <c r="UFP3335" s="372"/>
      <c r="UFQ3335" s="372"/>
      <c r="UFR3335" s="372"/>
      <c r="UFS3335" s="370"/>
      <c r="UFT3335" s="371"/>
      <c r="UFU3335" s="372"/>
      <c r="UFV3335" s="371"/>
      <c r="UFW3335" s="473"/>
      <c r="UFX3335" s="371"/>
      <c r="UFY3335" s="372"/>
      <c r="UFZ3335" s="372"/>
      <c r="UGA3335" s="372"/>
      <c r="UGB3335" s="372"/>
      <c r="UGC3335" s="370"/>
      <c r="UGD3335" s="371"/>
      <c r="UGE3335" s="372"/>
      <c r="UGF3335" s="371"/>
      <c r="UGG3335" s="473"/>
      <c r="UGH3335" s="371"/>
      <c r="UGI3335" s="372"/>
      <c r="UGJ3335" s="372"/>
      <c r="UGK3335" s="372"/>
      <c r="UGL3335" s="372"/>
      <c r="UGM3335" s="370"/>
      <c r="UGN3335" s="371"/>
      <c r="UGO3335" s="372"/>
      <c r="UGP3335" s="371"/>
      <c r="UGQ3335" s="473"/>
      <c r="UGR3335" s="371"/>
      <c r="UGS3335" s="372"/>
      <c r="UGT3335" s="372"/>
      <c r="UGU3335" s="372"/>
      <c r="UGV3335" s="372"/>
      <c r="UGW3335" s="370"/>
      <c r="UGX3335" s="371"/>
      <c r="UGY3335" s="372"/>
      <c r="UGZ3335" s="371"/>
      <c r="UHA3335" s="473"/>
      <c r="UHB3335" s="371"/>
      <c r="UHC3335" s="372"/>
      <c r="UHD3335" s="372"/>
      <c r="UHE3335" s="372"/>
      <c r="UHF3335" s="372"/>
      <c r="UHG3335" s="370"/>
      <c r="UHH3335" s="371"/>
      <c r="UHI3335" s="372"/>
      <c r="UHJ3335" s="371"/>
      <c r="UHK3335" s="473"/>
      <c r="UHL3335" s="371"/>
      <c r="UHM3335" s="372"/>
      <c r="UHN3335" s="372"/>
      <c r="UHO3335" s="372"/>
      <c r="UHP3335" s="372"/>
      <c r="UHQ3335" s="370"/>
      <c r="UHR3335" s="371"/>
      <c r="UHS3335" s="372"/>
      <c r="UHT3335" s="371"/>
      <c r="UHU3335" s="473"/>
      <c r="UHV3335" s="371"/>
      <c r="UHW3335" s="372"/>
      <c r="UHX3335" s="372"/>
      <c r="UHY3335" s="372"/>
      <c r="UHZ3335" s="372"/>
      <c r="UIA3335" s="370"/>
      <c r="UIB3335" s="371"/>
      <c r="UIC3335" s="372"/>
      <c r="UID3335" s="371"/>
      <c r="UIE3335" s="473"/>
      <c r="UIF3335" s="371"/>
      <c r="UIG3335" s="372"/>
      <c r="UIH3335" s="372"/>
      <c r="UII3335" s="372"/>
      <c r="UIJ3335" s="372"/>
      <c r="UIK3335" s="370"/>
      <c r="UIL3335" s="371"/>
      <c r="UIM3335" s="372"/>
      <c r="UIN3335" s="371"/>
      <c r="UIO3335" s="473"/>
      <c r="UIP3335" s="371"/>
      <c r="UIQ3335" s="372"/>
      <c r="UIR3335" s="372"/>
      <c r="UIS3335" s="372"/>
      <c r="UIT3335" s="372"/>
      <c r="UIU3335" s="370"/>
      <c r="UIV3335" s="371"/>
      <c r="UIW3335" s="372"/>
      <c r="UIX3335" s="371"/>
      <c r="UIY3335" s="473"/>
      <c r="UIZ3335" s="371"/>
      <c r="UJA3335" s="372"/>
      <c r="UJB3335" s="372"/>
      <c r="UJC3335" s="372"/>
      <c r="UJD3335" s="372"/>
      <c r="UJE3335" s="370"/>
      <c r="UJF3335" s="371"/>
      <c r="UJG3335" s="372"/>
      <c r="UJH3335" s="371"/>
      <c r="UJI3335" s="473"/>
      <c r="UJJ3335" s="371"/>
      <c r="UJK3335" s="372"/>
      <c r="UJL3335" s="372"/>
      <c r="UJM3335" s="372"/>
      <c r="UJN3335" s="372"/>
      <c r="UJO3335" s="370"/>
      <c r="UJP3335" s="371"/>
      <c r="UJQ3335" s="372"/>
      <c r="UJR3335" s="371"/>
      <c r="UJS3335" s="473"/>
      <c r="UJT3335" s="371"/>
      <c r="UJU3335" s="372"/>
      <c r="UJV3335" s="372"/>
      <c r="UJW3335" s="372"/>
      <c r="UJX3335" s="372"/>
      <c r="UJY3335" s="370"/>
      <c r="UJZ3335" s="371"/>
      <c r="UKA3335" s="372"/>
      <c r="UKB3335" s="371"/>
      <c r="UKC3335" s="473"/>
      <c r="UKD3335" s="371"/>
      <c r="UKE3335" s="372"/>
      <c r="UKF3335" s="372"/>
      <c r="UKG3335" s="372"/>
      <c r="UKH3335" s="372"/>
      <c r="UKI3335" s="370"/>
      <c r="UKJ3335" s="371"/>
      <c r="UKK3335" s="372"/>
      <c r="UKL3335" s="371"/>
      <c r="UKM3335" s="473"/>
      <c r="UKN3335" s="371"/>
      <c r="UKO3335" s="372"/>
      <c r="UKP3335" s="372"/>
      <c r="UKQ3335" s="372"/>
      <c r="UKR3335" s="372"/>
      <c r="UKS3335" s="370"/>
      <c r="UKT3335" s="371"/>
      <c r="UKU3335" s="372"/>
      <c r="UKV3335" s="371"/>
      <c r="UKW3335" s="473"/>
      <c r="UKX3335" s="371"/>
      <c r="UKY3335" s="372"/>
      <c r="UKZ3335" s="372"/>
      <c r="ULA3335" s="372"/>
      <c r="ULB3335" s="372"/>
      <c r="ULC3335" s="370"/>
      <c r="ULD3335" s="371"/>
      <c r="ULE3335" s="372"/>
      <c r="ULF3335" s="371"/>
      <c r="ULG3335" s="473"/>
      <c r="ULH3335" s="371"/>
      <c r="ULI3335" s="372"/>
      <c r="ULJ3335" s="372"/>
      <c r="ULK3335" s="372"/>
      <c r="ULL3335" s="372"/>
      <c r="ULM3335" s="370"/>
      <c r="ULN3335" s="371"/>
      <c r="ULO3335" s="372"/>
      <c r="ULP3335" s="371"/>
      <c r="ULQ3335" s="473"/>
      <c r="ULR3335" s="371"/>
      <c r="ULS3335" s="372"/>
      <c r="ULT3335" s="372"/>
      <c r="ULU3335" s="372"/>
      <c r="ULV3335" s="372"/>
      <c r="ULW3335" s="370"/>
      <c r="ULX3335" s="371"/>
      <c r="ULY3335" s="372"/>
      <c r="ULZ3335" s="371"/>
      <c r="UMA3335" s="473"/>
      <c r="UMB3335" s="371"/>
      <c r="UMC3335" s="372"/>
      <c r="UMD3335" s="372"/>
      <c r="UME3335" s="372"/>
      <c r="UMF3335" s="372"/>
      <c r="UMG3335" s="370"/>
      <c r="UMH3335" s="371"/>
      <c r="UMI3335" s="372"/>
      <c r="UMJ3335" s="371"/>
      <c r="UMK3335" s="473"/>
      <c r="UML3335" s="371"/>
      <c r="UMM3335" s="372"/>
      <c r="UMN3335" s="372"/>
      <c r="UMO3335" s="372"/>
      <c r="UMP3335" s="372"/>
      <c r="UMQ3335" s="370"/>
      <c r="UMR3335" s="371"/>
      <c r="UMS3335" s="372"/>
      <c r="UMT3335" s="371"/>
      <c r="UMU3335" s="473"/>
      <c r="UMV3335" s="371"/>
      <c r="UMW3335" s="372"/>
      <c r="UMX3335" s="372"/>
      <c r="UMY3335" s="372"/>
      <c r="UMZ3335" s="372"/>
      <c r="UNA3335" s="370"/>
      <c r="UNB3335" s="371"/>
      <c r="UNC3335" s="372"/>
      <c r="UND3335" s="371"/>
      <c r="UNE3335" s="473"/>
      <c r="UNF3335" s="371"/>
      <c r="UNG3335" s="372"/>
      <c r="UNH3335" s="372"/>
      <c r="UNI3335" s="372"/>
      <c r="UNJ3335" s="372"/>
      <c r="UNK3335" s="370"/>
      <c r="UNL3335" s="371"/>
      <c r="UNM3335" s="372"/>
      <c r="UNN3335" s="371"/>
      <c r="UNO3335" s="473"/>
      <c r="UNP3335" s="371"/>
      <c r="UNQ3335" s="372"/>
      <c r="UNR3335" s="372"/>
      <c r="UNS3335" s="372"/>
      <c r="UNT3335" s="372"/>
      <c r="UNU3335" s="370"/>
      <c r="UNV3335" s="371"/>
      <c r="UNW3335" s="372"/>
      <c r="UNX3335" s="371"/>
      <c r="UNY3335" s="473"/>
      <c r="UNZ3335" s="371"/>
      <c r="UOA3335" s="372"/>
      <c r="UOB3335" s="372"/>
      <c r="UOC3335" s="372"/>
      <c r="UOD3335" s="372"/>
      <c r="UOE3335" s="370"/>
      <c r="UOF3335" s="371"/>
      <c r="UOG3335" s="372"/>
      <c r="UOH3335" s="371"/>
      <c r="UOI3335" s="473"/>
      <c r="UOJ3335" s="371"/>
      <c r="UOK3335" s="372"/>
      <c r="UOL3335" s="372"/>
      <c r="UOM3335" s="372"/>
      <c r="UON3335" s="372"/>
      <c r="UOO3335" s="370"/>
      <c r="UOP3335" s="371"/>
      <c r="UOQ3335" s="372"/>
      <c r="UOR3335" s="371"/>
      <c r="UOS3335" s="473"/>
      <c r="UOT3335" s="371"/>
      <c r="UOU3335" s="372"/>
      <c r="UOV3335" s="372"/>
      <c r="UOW3335" s="372"/>
      <c r="UOX3335" s="372"/>
      <c r="UOY3335" s="370"/>
      <c r="UOZ3335" s="371"/>
      <c r="UPA3335" s="372"/>
      <c r="UPB3335" s="371"/>
      <c r="UPC3335" s="473"/>
      <c r="UPD3335" s="371"/>
      <c r="UPE3335" s="372"/>
      <c r="UPF3335" s="372"/>
      <c r="UPG3335" s="372"/>
      <c r="UPH3335" s="372"/>
      <c r="UPI3335" s="370"/>
      <c r="UPJ3335" s="371"/>
      <c r="UPK3335" s="372"/>
      <c r="UPL3335" s="371"/>
      <c r="UPM3335" s="473"/>
      <c r="UPN3335" s="371"/>
      <c r="UPO3335" s="372"/>
      <c r="UPP3335" s="372"/>
      <c r="UPQ3335" s="372"/>
      <c r="UPR3335" s="372"/>
      <c r="UPS3335" s="370"/>
      <c r="UPT3335" s="371"/>
      <c r="UPU3335" s="372"/>
      <c r="UPV3335" s="371"/>
      <c r="UPW3335" s="473"/>
      <c r="UPX3335" s="371"/>
      <c r="UPY3335" s="372"/>
      <c r="UPZ3335" s="372"/>
      <c r="UQA3335" s="372"/>
      <c r="UQB3335" s="372"/>
      <c r="UQC3335" s="370"/>
      <c r="UQD3335" s="371"/>
      <c r="UQE3335" s="372"/>
      <c r="UQF3335" s="371"/>
      <c r="UQG3335" s="473"/>
      <c r="UQH3335" s="371"/>
      <c r="UQI3335" s="372"/>
      <c r="UQJ3335" s="372"/>
      <c r="UQK3335" s="372"/>
      <c r="UQL3335" s="372"/>
      <c r="UQM3335" s="370"/>
      <c r="UQN3335" s="371"/>
      <c r="UQO3335" s="372"/>
      <c r="UQP3335" s="371"/>
      <c r="UQQ3335" s="473"/>
      <c r="UQR3335" s="371"/>
      <c r="UQS3335" s="372"/>
      <c r="UQT3335" s="372"/>
      <c r="UQU3335" s="372"/>
      <c r="UQV3335" s="372"/>
      <c r="UQW3335" s="370"/>
      <c r="UQX3335" s="371"/>
      <c r="UQY3335" s="372"/>
      <c r="UQZ3335" s="371"/>
      <c r="URA3335" s="473"/>
      <c r="URB3335" s="371"/>
      <c r="URC3335" s="372"/>
      <c r="URD3335" s="372"/>
      <c r="URE3335" s="372"/>
      <c r="URF3335" s="372"/>
      <c r="URG3335" s="370"/>
      <c r="URH3335" s="371"/>
      <c r="URI3335" s="372"/>
      <c r="URJ3335" s="371"/>
      <c r="URK3335" s="473"/>
      <c r="URL3335" s="371"/>
      <c r="URM3335" s="372"/>
      <c r="URN3335" s="372"/>
      <c r="URO3335" s="372"/>
      <c r="URP3335" s="372"/>
      <c r="URQ3335" s="370"/>
      <c r="URR3335" s="371"/>
      <c r="URS3335" s="372"/>
      <c r="URT3335" s="371"/>
      <c r="URU3335" s="473"/>
      <c r="URV3335" s="371"/>
      <c r="URW3335" s="372"/>
      <c r="URX3335" s="372"/>
      <c r="URY3335" s="372"/>
      <c r="URZ3335" s="372"/>
      <c r="USA3335" s="370"/>
      <c r="USB3335" s="371"/>
      <c r="USC3335" s="372"/>
      <c r="USD3335" s="371"/>
      <c r="USE3335" s="473"/>
      <c r="USF3335" s="371"/>
      <c r="USG3335" s="372"/>
      <c r="USH3335" s="372"/>
      <c r="USI3335" s="372"/>
      <c r="USJ3335" s="372"/>
      <c r="USK3335" s="370"/>
      <c r="USL3335" s="371"/>
      <c r="USM3335" s="372"/>
      <c r="USN3335" s="371"/>
      <c r="USO3335" s="473"/>
      <c r="USP3335" s="371"/>
      <c r="USQ3335" s="372"/>
      <c r="USR3335" s="372"/>
      <c r="USS3335" s="372"/>
      <c r="UST3335" s="372"/>
      <c r="USU3335" s="370"/>
      <c r="USV3335" s="371"/>
      <c r="USW3335" s="372"/>
      <c r="USX3335" s="371"/>
      <c r="USY3335" s="473"/>
      <c r="USZ3335" s="371"/>
      <c r="UTA3335" s="372"/>
      <c r="UTB3335" s="372"/>
      <c r="UTC3335" s="372"/>
      <c r="UTD3335" s="372"/>
      <c r="UTE3335" s="370"/>
      <c r="UTF3335" s="371"/>
      <c r="UTG3335" s="372"/>
      <c r="UTH3335" s="371"/>
      <c r="UTI3335" s="473"/>
      <c r="UTJ3335" s="371"/>
      <c r="UTK3335" s="372"/>
      <c r="UTL3335" s="372"/>
      <c r="UTM3335" s="372"/>
      <c r="UTN3335" s="372"/>
      <c r="UTO3335" s="370"/>
      <c r="UTP3335" s="371"/>
      <c r="UTQ3335" s="372"/>
      <c r="UTR3335" s="371"/>
      <c r="UTS3335" s="473"/>
      <c r="UTT3335" s="371"/>
      <c r="UTU3335" s="372"/>
      <c r="UTV3335" s="372"/>
      <c r="UTW3335" s="372"/>
      <c r="UTX3335" s="372"/>
      <c r="UTY3335" s="370"/>
      <c r="UTZ3335" s="371"/>
      <c r="UUA3335" s="372"/>
      <c r="UUB3335" s="371"/>
      <c r="UUC3335" s="473"/>
      <c r="UUD3335" s="371"/>
      <c r="UUE3335" s="372"/>
      <c r="UUF3335" s="372"/>
      <c r="UUG3335" s="372"/>
      <c r="UUH3335" s="372"/>
      <c r="UUI3335" s="370"/>
      <c r="UUJ3335" s="371"/>
      <c r="UUK3335" s="372"/>
      <c r="UUL3335" s="371"/>
      <c r="UUM3335" s="473"/>
      <c r="UUN3335" s="371"/>
      <c r="UUO3335" s="372"/>
      <c r="UUP3335" s="372"/>
      <c r="UUQ3335" s="372"/>
      <c r="UUR3335" s="372"/>
      <c r="UUS3335" s="370"/>
      <c r="UUT3335" s="371"/>
      <c r="UUU3335" s="372"/>
      <c r="UUV3335" s="371"/>
      <c r="UUW3335" s="473"/>
      <c r="UUX3335" s="371"/>
      <c r="UUY3335" s="372"/>
      <c r="UUZ3335" s="372"/>
      <c r="UVA3335" s="372"/>
      <c r="UVB3335" s="372"/>
      <c r="UVC3335" s="370"/>
      <c r="UVD3335" s="371"/>
      <c r="UVE3335" s="372"/>
      <c r="UVF3335" s="371"/>
      <c r="UVG3335" s="473"/>
      <c r="UVH3335" s="371"/>
      <c r="UVI3335" s="372"/>
      <c r="UVJ3335" s="372"/>
      <c r="UVK3335" s="372"/>
      <c r="UVL3335" s="372"/>
      <c r="UVM3335" s="370"/>
      <c r="UVN3335" s="371"/>
      <c r="UVO3335" s="372"/>
      <c r="UVP3335" s="371"/>
      <c r="UVQ3335" s="473"/>
      <c r="UVR3335" s="371"/>
      <c r="UVS3335" s="372"/>
      <c r="UVT3335" s="372"/>
      <c r="UVU3335" s="372"/>
      <c r="UVV3335" s="372"/>
      <c r="UVW3335" s="370"/>
      <c r="UVX3335" s="371"/>
      <c r="UVY3335" s="372"/>
      <c r="UVZ3335" s="371"/>
      <c r="UWA3335" s="473"/>
      <c r="UWB3335" s="371"/>
      <c r="UWC3335" s="372"/>
      <c r="UWD3335" s="372"/>
      <c r="UWE3335" s="372"/>
      <c r="UWF3335" s="372"/>
      <c r="UWG3335" s="370"/>
      <c r="UWH3335" s="371"/>
      <c r="UWI3335" s="372"/>
      <c r="UWJ3335" s="371"/>
      <c r="UWK3335" s="473"/>
      <c r="UWL3335" s="371"/>
      <c r="UWM3335" s="372"/>
      <c r="UWN3335" s="372"/>
      <c r="UWO3335" s="372"/>
      <c r="UWP3335" s="372"/>
      <c r="UWQ3335" s="370"/>
      <c r="UWR3335" s="371"/>
      <c r="UWS3335" s="372"/>
      <c r="UWT3335" s="371"/>
      <c r="UWU3335" s="473"/>
      <c r="UWV3335" s="371"/>
      <c r="UWW3335" s="372"/>
      <c r="UWX3335" s="372"/>
      <c r="UWY3335" s="372"/>
      <c r="UWZ3335" s="372"/>
      <c r="UXA3335" s="370"/>
      <c r="UXB3335" s="371"/>
      <c r="UXC3335" s="372"/>
      <c r="UXD3335" s="371"/>
      <c r="UXE3335" s="473"/>
      <c r="UXF3335" s="371"/>
      <c r="UXG3335" s="372"/>
      <c r="UXH3335" s="372"/>
      <c r="UXI3335" s="372"/>
      <c r="UXJ3335" s="372"/>
      <c r="UXK3335" s="370"/>
      <c r="UXL3335" s="371"/>
      <c r="UXM3335" s="372"/>
      <c r="UXN3335" s="371"/>
      <c r="UXO3335" s="473"/>
      <c r="UXP3335" s="371"/>
      <c r="UXQ3335" s="372"/>
      <c r="UXR3335" s="372"/>
      <c r="UXS3335" s="372"/>
      <c r="UXT3335" s="372"/>
      <c r="UXU3335" s="370"/>
      <c r="UXV3335" s="371"/>
      <c r="UXW3335" s="372"/>
      <c r="UXX3335" s="371"/>
      <c r="UXY3335" s="473"/>
      <c r="UXZ3335" s="371"/>
      <c r="UYA3335" s="372"/>
      <c r="UYB3335" s="372"/>
      <c r="UYC3335" s="372"/>
      <c r="UYD3335" s="372"/>
      <c r="UYE3335" s="370"/>
      <c r="UYF3335" s="371"/>
      <c r="UYG3335" s="372"/>
      <c r="UYH3335" s="371"/>
      <c r="UYI3335" s="473"/>
      <c r="UYJ3335" s="371"/>
      <c r="UYK3335" s="372"/>
      <c r="UYL3335" s="372"/>
      <c r="UYM3335" s="372"/>
      <c r="UYN3335" s="372"/>
      <c r="UYO3335" s="370"/>
      <c r="UYP3335" s="371"/>
      <c r="UYQ3335" s="372"/>
      <c r="UYR3335" s="371"/>
      <c r="UYS3335" s="473"/>
      <c r="UYT3335" s="371"/>
      <c r="UYU3335" s="372"/>
      <c r="UYV3335" s="372"/>
      <c r="UYW3335" s="372"/>
      <c r="UYX3335" s="372"/>
      <c r="UYY3335" s="370"/>
      <c r="UYZ3335" s="371"/>
      <c r="UZA3335" s="372"/>
      <c r="UZB3335" s="371"/>
      <c r="UZC3335" s="473"/>
      <c r="UZD3335" s="371"/>
      <c r="UZE3335" s="372"/>
      <c r="UZF3335" s="372"/>
      <c r="UZG3335" s="372"/>
      <c r="UZH3335" s="372"/>
      <c r="UZI3335" s="370"/>
      <c r="UZJ3335" s="371"/>
      <c r="UZK3335" s="372"/>
      <c r="UZL3335" s="371"/>
      <c r="UZM3335" s="473"/>
      <c r="UZN3335" s="371"/>
      <c r="UZO3335" s="372"/>
      <c r="UZP3335" s="372"/>
      <c r="UZQ3335" s="372"/>
      <c r="UZR3335" s="372"/>
      <c r="UZS3335" s="370"/>
      <c r="UZT3335" s="371"/>
      <c r="UZU3335" s="372"/>
      <c r="UZV3335" s="371"/>
      <c r="UZW3335" s="473"/>
      <c r="UZX3335" s="371"/>
      <c r="UZY3335" s="372"/>
      <c r="UZZ3335" s="372"/>
      <c r="VAA3335" s="372"/>
      <c r="VAB3335" s="372"/>
      <c r="VAC3335" s="370"/>
      <c r="VAD3335" s="371"/>
      <c r="VAE3335" s="372"/>
      <c r="VAF3335" s="371"/>
      <c r="VAG3335" s="473"/>
      <c r="VAH3335" s="371"/>
      <c r="VAI3335" s="372"/>
      <c r="VAJ3335" s="372"/>
      <c r="VAK3335" s="372"/>
      <c r="VAL3335" s="372"/>
      <c r="VAM3335" s="370"/>
      <c r="VAN3335" s="371"/>
      <c r="VAO3335" s="372"/>
      <c r="VAP3335" s="371"/>
      <c r="VAQ3335" s="473"/>
      <c r="VAR3335" s="371"/>
      <c r="VAS3335" s="372"/>
      <c r="VAT3335" s="372"/>
      <c r="VAU3335" s="372"/>
      <c r="VAV3335" s="372"/>
      <c r="VAW3335" s="370"/>
      <c r="VAX3335" s="371"/>
      <c r="VAY3335" s="372"/>
      <c r="VAZ3335" s="371"/>
      <c r="VBA3335" s="473"/>
      <c r="VBB3335" s="371"/>
      <c r="VBC3335" s="372"/>
      <c r="VBD3335" s="372"/>
      <c r="VBE3335" s="372"/>
      <c r="VBF3335" s="372"/>
      <c r="VBG3335" s="370"/>
      <c r="VBH3335" s="371"/>
      <c r="VBI3335" s="372"/>
      <c r="VBJ3335" s="371"/>
      <c r="VBK3335" s="473"/>
      <c r="VBL3335" s="371"/>
      <c r="VBM3335" s="372"/>
      <c r="VBN3335" s="372"/>
      <c r="VBO3335" s="372"/>
      <c r="VBP3335" s="372"/>
      <c r="VBQ3335" s="370"/>
      <c r="VBR3335" s="371"/>
      <c r="VBS3335" s="372"/>
      <c r="VBT3335" s="371"/>
      <c r="VBU3335" s="473"/>
      <c r="VBV3335" s="371"/>
      <c r="VBW3335" s="372"/>
      <c r="VBX3335" s="372"/>
      <c r="VBY3335" s="372"/>
      <c r="VBZ3335" s="372"/>
      <c r="VCA3335" s="370"/>
      <c r="VCB3335" s="371"/>
      <c r="VCC3335" s="372"/>
      <c r="VCD3335" s="371"/>
      <c r="VCE3335" s="473"/>
      <c r="VCF3335" s="371"/>
      <c r="VCG3335" s="372"/>
      <c r="VCH3335" s="372"/>
      <c r="VCI3335" s="372"/>
      <c r="VCJ3335" s="372"/>
      <c r="VCK3335" s="370"/>
      <c r="VCL3335" s="371"/>
      <c r="VCM3335" s="372"/>
      <c r="VCN3335" s="371"/>
      <c r="VCO3335" s="473"/>
      <c r="VCP3335" s="371"/>
      <c r="VCQ3335" s="372"/>
      <c r="VCR3335" s="372"/>
      <c r="VCS3335" s="372"/>
      <c r="VCT3335" s="372"/>
      <c r="VCU3335" s="370"/>
      <c r="VCV3335" s="371"/>
      <c r="VCW3335" s="372"/>
      <c r="VCX3335" s="371"/>
      <c r="VCY3335" s="473"/>
      <c r="VCZ3335" s="371"/>
      <c r="VDA3335" s="372"/>
      <c r="VDB3335" s="372"/>
      <c r="VDC3335" s="372"/>
      <c r="VDD3335" s="372"/>
      <c r="VDE3335" s="370"/>
      <c r="VDF3335" s="371"/>
      <c r="VDG3335" s="372"/>
      <c r="VDH3335" s="371"/>
      <c r="VDI3335" s="473"/>
      <c r="VDJ3335" s="371"/>
      <c r="VDK3335" s="372"/>
      <c r="VDL3335" s="372"/>
      <c r="VDM3335" s="372"/>
      <c r="VDN3335" s="372"/>
      <c r="VDO3335" s="370"/>
      <c r="VDP3335" s="371"/>
      <c r="VDQ3335" s="372"/>
      <c r="VDR3335" s="371"/>
      <c r="VDS3335" s="473"/>
      <c r="VDT3335" s="371"/>
      <c r="VDU3335" s="372"/>
      <c r="VDV3335" s="372"/>
      <c r="VDW3335" s="372"/>
      <c r="VDX3335" s="372"/>
      <c r="VDY3335" s="370"/>
      <c r="VDZ3335" s="371"/>
      <c r="VEA3335" s="372"/>
      <c r="VEB3335" s="371"/>
      <c r="VEC3335" s="473"/>
      <c r="VED3335" s="371"/>
      <c r="VEE3335" s="372"/>
      <c r="VEF3335" s="372"/>
      <c r="VEG3335" s="372"/>
      <c r="VEH3335" s="372"/>
      <c r="VEI3335" s="370"/>
      <c r="VEJ3335" s="371"/>
      <c r="VEK3335" s="372"/>
      <c r="VEL3335" s="371"/>
      <c r="VEM3335" s="473"/>
      <c r="VEN3335" s="371"/>
      <c r="VEO3335" s="372"/>
      <c r="VEP3335" s="372"/>
      <c r="VEQ3335" s="372"/>
      <c r="VER3335" s="372"/>
      <c r="VES3335" s="370"/>
      <c r="VET3335" s="371"/>
      <c r="VEU3335" s="372"/>
      <c r="VEV3335" s="371"/>
      <c r="VEW3335" s="473"/>
      <c r="VEX3335" s="371"/>
      <c r="VEY3335" s="372"/>
      <c r="VEZ3335" s="372"/>
      <c r="VFA3335" s="372"/>
      <c r="VFB3335" s="372"/>
      <c r="VFC3335" s="370"/>
      <c r="VFD3335" s="371"/>
      <c r="VFE3335" s="372"/>
      <c r="VFF3335" s="371"/>
      <c r="VFG3335" s="473"/>
      <c r="VFH3335" s="371"/>
      <c r="VFI3335" s="372"/>
      <c r="VFJ3335" s="372"/>
      <c r="VFK3335" s="372"/>
      <c r="VFL3335" s="372"/>
      <c r="VFM3335" s="370"/>
      <c r="VFN3335" s="371"/>
      <c r="VFO3335" s="372"/>
      <c r="VFP3335" s="371"/>
      <c r="VFQ3335" s="473"/>
      <c r="VFR3335" s="371"/>
      <c r="VFS3335" s="372"/>
      <c r="VFT3335" s="372"/>
      <c r="VFU3335" s="372"/>
      <c r="VFV3335" s="372"/>
      <c r="VFW3335" s="370"/>
      <c r="VFX3335" s="371"/>
      <c r="VFY3335" s="372"/>
      <c r="VFZ3335" s="371"/>
      <c r="VGA3335" s="473"/>
      <c r="VGB3335" s="371"/>
      <c r="VGC3335" s="372"/>
      <c r="VGD3335" s="372"/>
      <c r="VGE3335" s="372"/>
      <c r="VGF3335" s="372"/>
      <c r="VGG3335" s="370"/>
      <c r="VGH3335" s="371"/>
      <c r="VGI3335" s="372"/>
      <c r="VGJ3335" s="371"/>
      <c r="VGK3335" s="473"/>
      <c r="VGL3335" s="371"/>
      <c r="VGM3335" s="372"/>
      <c r="VGN3335" s="372"/>
      <c r="VGO3335" s="372"/>
      <c r="VGP3335" s="372"/>
      <c r="VGQ3335" s="370"/>
      <c r="VGR3335" s="371"/>
      <c r="VGS3335" s="372"/>
      <c r="VGT3335" s="371"/>
      <c r="VGU3335" s="473"/>
      <c r="VGV3335" s="371"/>
      <c r="VGW3335" s="372"/>
      <c r="VGX3335" s="372"/>
      <c r="VGY3335" s="372"/>
      <c r="VGZ3335" s="372"/>
      <c r="VHA3335" s="370"/>
      <c r="VHB3335" s="371"/>
      <c r="VHC3335" s="372"/>
      <c r="VHD3335" s="371"/>
      <c r="VHE3335" s="473"/>
      <c r="VHF3335" s="371"/>
      <c r="VHG3335" s="372"/>
      <c r="VHH3335" s="372"/>
      <c r="VHI3335" s="372"/>
      <c r="VHJ3335" s="372"/>
      <c r="VHK3335" s="370"/>
      <c r="VHL3335" s="371"/>
      <c r="VHM3335" s="372"/>
      <c r="VHN3335" s="371"/>
      <c r="VHO3335" s="473"/>
      <c r="VHP3335" s="371"/>
      <c r="VHQ3335" s="372"/>
      <c r="VHR3335" s="372"/>
      <c r="VHS3335" s="372"/>
      <c r="VHT3335" s="372"/>
      <c r="VHU3335" s="370"/>
      <c r="VHV3335" s="371"/>
      <c r="VHW3335" s="372"/>
      <c r="VHX3335" s="371"/>
      <c r="VHY3335" s="473"/>
      <c r="VHZ3335" s="371"/>
      <c r="VIA3335" s="372"/>
      <c r="VIB3335" s="372"/>
      <c r="VIC3335" s="372"/>
      <c r="VID3335" s="372"/>
      <c r="VIE3335" s="370"/>
      <c r="VIF3335" s="371"/>
      <c r="VIG3335" s="372"/>
      <c r="VIH3335" s="371"/>
      <c r="VII3335" s="473"/>
      <c r="VIJ3335" s="371"/>
      <c r="VIK3335" s="372"/>
      <c r="VIL3335" s="372"/>
      <c r="VIM3335" s="372"/>
      <c r="VIN3335" s="372"/>
      <c r="VIO3335" s="370"/>
      <c r="VIP3335" s="371"/>
      <c r="VIQ3335" s="372"/>
      <c r="VIR3335" s="371"/>
      <c r="VIS3335" s="473"/>
      <c r="VIT3335" s="371"/>
      <c r="VIU3335" s="372"/>
      <c r="VIV3335" s="372"/>
      <c r="VIW3335" s="372"/>
      <c r="VIX3335" s="372"/>
      <c r="VIY3335" s="370"/>
      <c r="VIZ3335" s="371"/>
      <c r="VJA3335" s="372"/>
      <c r="VJB3335" s="371"/>
      <c r="VJC3335" s="473"/>
      <c r="VJD3335" s="371"/>
      <c r="VJE3335" s="372"/>
      <c r="VJF3335" s="372"/>
      <c r="VJG3335" s="372"/>
      <c r="VJH3335" s="372"/>
      <c r="VJI3335" s="370"/>
      <c r="VJJ3335" s="371"/>
      <c r="VJK3335" s="372"/>
      <c r="VJL3335" s="371"/>
      <c r="VJM3335" s="473"/>
      <c r="VJN3335" s="371"/>
      <c r="VJO3335" s="372"/>
      <c r="VJP3335" s="372"/>
      <c r="VJQ3335" s="372"/>
      <c r="VJR3335" s="372"/>
      <c r="VJS3335" s="370"/>
      <c r="VJT3335" s="371"/>
      <c r="VJU3335" s="372"/>
      <c r="VJV3335" s="371"/>
      <c r="VJW3335" s="473"/>
      <c r="VJX3335" s="371"/>
      <c r="VJY3335" s="372"/>
      <c r="VJZ3335" s="372"/>
      <c r="VKA3335" s="372"/>
      <c r="VKB3335" s="372"/>
      <c r="VKC3335" s="370"/>
      <c r="VKD3335" s="371"/>
      <c r="VKE3335" s="372"/>
      <c r="VKF3335" s="371"/>
      <c r="VKG3335" s="473"/>
      <c r="VKH3335" s="371"/>
      <c r="VKI3335" s="372"/>
      <c r="VKJ3335" s="372"/>
      <c r="VKK3335" s="372"/>
      <c r="VKL3335" s="372"/>
      <c r="VKM3335" s="370"/>
      <c r="VKN3335" s="371"/>
      <c r="VKO3335" s="372"/>
      <c r="VKP3335" s="371"/>
      <c r="VKQ3335" s="473"/>
      <c r="VKR3335" s="371"/>
      <c r="VKS3335" s="372"/>
      <c r="VKT3335" s="372"/>
      <c r="VKU3335" s="372"/>
      <c r="VKV3335" s="372"/>
      <c r="VKW3335" s="370"/>
      <c r="VKX3335" s="371"/>
      <c r="VKY3335" s="372"/>
      <c r="VKZ3335" s="371"/>
      <c r="VLA3335" s="473"/>
      <c r="VLB3335" s="371"/>
      <c r="VLC3335" s="372"/>
      <c r="VLD3335" s="372"/>
      <c r="VLE3335" s="372"/>
      <c r="VLF3335" s="372"/>
      <c r="VLG3335" s="370"/>
      <c r="VLH3335" s="371"/>
      <c r="VLI3335" s="372"/>
      <c r="VLJ3335" s="371"/>
      <c r="VLK3335" s="473"/>
      <c r="VLL3335" s="371"/>
      <c r="VLM3335" s="372"/>
      <c r="VLN3335" s="372"/>
      <c r="VLO3335" s="372"/>
      <c r="VLP3335" s="372"/>
      <c r="VLQ3335" s="370"/>
      <c r="VLR3335" s="371"/>
      <c r="VLS3335" s="372"/>
      <c r="VLT3335" s="371"/>
      <c r="VLU3335" s="473"/>
      <c r="VLV3335" s="371"/>
      <c r="VLW3335" s="372"/>
      <c r="VLX3335" s="372"/>
      <c r="VLY3335" s="372"/>
      <c r="VLZ3335" s="372"/>
      <c r="VMA3335" s="370"/>
      <c r="VMB3335" s="371"/>
      <c r="VMC3335" s="372"/>
      <c r="VMD3335" s="371"/>
      <c r="VME3335" s="473"/>
      <c r="VMF3335" s="371"/>
      <c r="VMG3335" s="372"/>
      <c r="VMH3335" s="372"/>
      <c r="VMI3335" s="372"/>
      <c r="VMJ3335" s="372"/>
      <c r="VMK3335" s="370"/>
      <c r="VML3335" s="371"/>
      <c r="VMM3335" s="372"/>
      <c r="VMN3335" s="371"/>
      <c r="VMO3335" s="473"/>
      <c r="VMP3335" s="371"/>
      <c r="VMQ3335" s="372"/>
      <c r="VMR3335" s="372"/>
      <c r="VMS3335" s="372"/>
      <c r="VMT3335" s="372"/>
      <c r="VMU3335" s="370"/>
      <c r="VMV3335" s="371"/>
      <c r="VMW3335" s="372"/>
      <c r="VMX3335" s="371"/>
      <c r="VMY3335" s="473"/>
      <c r="VMZ3335" s="371"/>
      <c r="VNA3335" s="372"/>
      <c r="VNB3335" s="372"/>
      <c r="VNC3335" s="372"/>
      <c r="VND3335" s="372"/>
      <c r="VNE3335" s="370"/>
      <c r="VNF3335" s="371"/>
      <c r="VNG3335" s="372"/>
      <c r="VNH3335" s="371"/>
      <c r="VNI3335" s="473"/>
      <c r="VNJ3335" s="371"/>
      <c r="VNK3335" s="372"/>
      <c r="VNL3335" s="372"/>
      <c r="VNM3335" s="372"/>
      <c r="VNN3335" s="372"/>
      <c r="VNO3335" s="370"/>
      <c r="VNP3335" s="371"/>
      <c r="VNQ3335" s="372"/>
      <c r="VNR3335" s="371"/>
      <c r="VNS3335" s="473"/>
      <c r="VNT3335" s="371"/>
      <c r="VNU3335" s="372"/>
      <c r="VNV3335" s="372"/>
      <c r="VNW3335" s="372"/>
      <c r="VNX3335" s="372"/>
      <c r="VNY3335" s="370"/>
      <c r="VNZ3335" s="371"/>
      <c r="VOA3335" s="372"/>
      <c r="VOB3335" s="371"/>
      <c r="VOC3335" s="473"/>
      <c r="VOD3335" s="371"/>
      <c r="VOE3335" s="372"/>
      <c r="VOF3335" s="372"/>
      <c r="VOG3335" s="372"/>
      <c r="VOH3335" s="372"/>
      <c r="VOI3335" s="370"/>
      <c r="VOJ3335" s="371"/>
      <c r="VOK3335" s="372"/>
      <c r="VOL3335" s="371"/>
      <c r="VOM3335" s="473"/>
      <c r="VON3335" s="371"/>
      <c r="VOO3335" s="372"/>
      <c r="VOP3335" s="372"/>
      <c r="VOQ3335" s="372"/>
      <c r="VOR3335" s="372"/>
      <c r="VOS3335" s="370"/>
      <c r="VOT3335" s="371"/>
      <c r="VOU3335" s="372"/>
      <c r="VOV3335" s="371"/>
      <c r="VOW3335" s="473"/>
      <c r="VOX3335" s="371"/>
      <c r="VOY3335" s="372"/>
      <c r="VOZ3335" s="372"/>
      <c r="VPA3335" s="372"/>
      <c r="VPB3335" s="372"/>
      <c r="VPC3335" s="370"/>
      <c r="VPD3335" s="371"/>
      <c r="VPE3335" s="372"/>
      <c r="VPF3335" s="371"/>
      <c r="VPG3335" s="473"/>
      <c r="VPH3335" s="371"/>
      <c r="VPI3335" s="372"/>
      <c r="VPJ3335" s="372"/>
      <c r="VPK3335" s="372"/>
      <c r="VPL3335" s="372"/>
      <c r="VPM3335" s="370"/>
      <c r="VPN3335" s="371"/>
      <c r="VPO3335" s="372"/>
      <c r="VPP3335" s="371"/>
      <c r="VPQ3335" s="473"/>
      <c r="VPR3335" s="371"/>
      <c r="VPS3335" s="372"/>
      <c r="VPT3335" s="372"/>
      <c r="VPU3335" s="372"/>
      <c r="VPV3335" s="372"/>
      <c r="VPW3335" s="370"/>
      <c r="VPX3335" s="371"/>
      <c r="VPY3335" s="372"/>
      <c r="VPZ3335" s="371"/>
      <c r="VQA3335" s="473"/>
      <c r="VQB3335" s="371"/>
      <c r="VQC3335" s="372"/>
      <c r="VQD3335" s="372"/>
      <c r="VQE3335" s="372"/>
      <c r="VQF3335" s="372"/>
      <c r="VQG3335" s="370"/>
      <c r="VQH3335" s="371"/>
      <c r="VQI3335" s="372"/>
      <c r="VQJ3335" s="371"/>
      <c r="VQK3335" s="473"/>
      <c r="VQL3335" s="371"/>
      <c r="VQM3335" s="372"/>
      <c r="VQN3335" s="372"/>
      <c r="VQO3335" s="372"/>
      <c r="VQP3335" s="372"/>
      <c r="VQQ3335" s="370"/>
      <c r="VQR3335" s="371"/>
      <c r="VQS3335" s="372"/>
      <c r="VQT3335" s="371"/>
      <c r="VQU3335" s="473"/>
      <c r="VQV3335" s="371"/>
      <c r="VQW3335" s="372"/>
      <c r="VQX3335" s="372"/>
      <c r="VQY3335" s="372"/>
      <c r="VQZ3335" s="372"/>
      <c r="VRA3335" s="370"/>
      <c r="VRB3335" s="371"/>
      <c r="VRC3335" s="372"/>
      <c r="VRD3335" s="371"/>
      <c r="VRE3335" s="473"/>
      <c r="VRF3335" s="371"/>
      <c r="VRG3335" s="372"/>
      <c r="VRH3335" s="372"/>
      <c r="VRI3335" s="372"/>
      <c r="VRJ3335" s="372"/>
      <c r="VRK3335" s="370"/>
      <c r="VRL3335" s="371"/>
      <c r="VRM3335" s="372"/>
      <c r="VRN3335" s="371"/>
      <c r="VRO3335" s="473"/>
      <c r="VRP3335" s="371"/>
      <c r="VRQ3335" s="372"/>
      <c r="VRR3335" s="372"/>
      <c r="VRS3335" s="372"/>
      <c r="VRT3335" s="372"/>
      <c r="VRU3335" s="370"/>
      <c r="VRV3335" s="371"/>
      <c r="VRW3335" s="372"/>
      <c r="VRX3335" s="371"/>
      <c r="VRY3335" s="473"/>
      <c r="VRZ3335" s="371"/>
      <c r="VSA3335" s="372"/>
      <c r="VSB3335" s="372"/>
      <c r="VSC3335" s="372"/>
      <c r="VSD3335" s="372"/>
      <c r="VSE3335" s="370"/>
      <c r="VSF3335" s="371"/>
      <c r="VSG3335" s="372"/>
      <c r="VSH3335" s="371"/>
      <c r="VSI3335" s="473"/>
      <c r="VSJ3335" s="371"/>
      <c r="VSK3335" s="372"/>
      <c r="VSL3335" s="372"/>
      <c r="VSM3335" s="372"/>
      <c r="VSN3335" s="372"/>
      <c r="VSO3335" s="370"/>
      <c r="VSP3335" s="371"/>
      <c r="VSQ3335" s="372"/>
      <c r="VSR3335" s="371"/>
      <c r="VSS3335" s="473"/>
      <c r="VST3335" s="371"/>
      <c r="VSU3335" s="372"/>
      <c r="VSV3335" s="372"/>
      <c r="VSW3335" s="372"/>
      <c r="VSX3335" s="372"/>
      <c r="VSY3335" s="370"/>
      <c r="VSZ3335" s="371"/>
      <c r="VTA3335" s="372"/>
      <c r="VTB3335" s="371"/>
      <c r="VTC3335" s="473"/>
      <c r="VTD3335" s="371"/>
      <c r="VTE3335" s="372"/>
      <c r="VTF3335" s="372"/>
      <c r="VTG3335" s="372"/>
      <c r="VTH3335" s="372"/>
      <c r="VTI3335" s="370"/>
      <c r="VTJ3335" s="371"/>
      <c r="VTK3335" s="372"/>
      <c r="VTL3335" s="371"/>
      <c r="VTM3335" s="473"/>
      <c r="VTN3335" s="371"/>
      <c r="VTO3335" s="372"/>
      <c r="VTP3335" s="372"/>
      <c r="VTQ3335" s="372"/>
      <c r="VTR3335" s="372"/>
      <c r="VTS3335" s="370"/>
      <c r="VTT3335" s="371"/>
      <c r="VTU3335" s="372"/>
      <c r="VTV3335" s="371"/>
      <c r="VTW3335" s="473"/>
      <c r="VTX3335" s="371"/>
      <c r="VTY3335" s="372"/>
      <c r="VTZ3335" s="372"/>
      <c r="VUA3335" s="372"/>
      <c r="VUB3335" s="372"/>
      <c r="VUC3335" s="370"/>
      <c r="VUD3335" s="371"/>
      <c r="VUE3335" s="372"/>
      <c r="VUF3335" s="371"/>
      <c r="VUG3335" s="473"/>
      <c r="VUH3335" s="371"/>
      <c r="VUI3335" s="372"/>
      <c r="VUJ3335" s="372"/>
      <c r="VUK3335" s="372"/>
      <c r="VUL3335" s="372"/>
      <c r="VUM3335" s="370"/>
      <c r="VUN3335" s="371"/>
      <c r="VUO3335" s="372"/>
      <c r="VUP3335" s="371"/>
      <c r="VUQ3335" s="473"/>
      <c r="VUR3335" s="371"/>
      <c r="VUS3335" s="372"/>
      <c r="VUT3335" s="372"/>
      <c r="VUU3335" s="372"/>
      <c r="VUV3335" s="372"/>
      <c r="VUW3335" s="370"/>
      <c r="VUX3335" s="371"/>
      <c r="VUY3335" s="372"/>
      <c r="VUZ3335" s="371"/>
      <c r="VVA3335" s="473"/>
      <c r="VVB3335" s="371"/>
      <c r="VVC3335" s="372"/>
      <c r="VVD3335" s="372"/>
      <c r="VVE3335" s="372"/>
      <c r="VVF3335" s="372"/>
      <c r="VVG3335" s="370"/>
      <c r="VVH3335" s="371"/>
      <c r="VVI3335" s="372"/>
      <c r="VVJ3335" s="371"/>
      <c r="VVK3335" s="473"/>
      <c r="VVL3335" s="371"/>
      <c r="VVM3335" s="372"/>
      <c r="VVN3335" s="372"/>
      <c r="VVO3335" s="372"/>
      <c r="VVP3335" s="372"/>
      <c r="VVQ3335" s="370"/>
      <c r="VVR3335" s="371"/>
      <c r="VVS3335" s="372"/>
      <c r="VVT3335" s="371"/>
      <c r="VVU3335" s="473"/>
      <c r="VVV3335" s="371"/>
      <c r="VVW3335" s="372"/>
      <c r="VVX3335" s="372"/>
      <c r="VVY3335" s="372"/>
      <c r="VVZ3335" s="372"/>
      <c r="VWA3335" s="370"/>
      <c r="VWB3335" s="371"/>
      <c r="VWC3335" s="372"/>
      <c r="VWD3335" s="371"/>
      <c r="VWE3335" s="473"/>
      <c r="VWF3335" s="371"/>
      <c r="VWG3335" s="372"/>
      <c r="VWH3335" s="372"/>
      <c r="VWI3335" s="372"/>
      <c r="VWJ3335" s="372"/>
      <c r="VWK3335" s="370"/>
      <c r="VWL3335" s="371"/>
      <c r="VWM3335" s="372"/>
      <c r="VWN3335" s="371"/>
      <c r="VWO3335" s="473"/>
      <c r="VWP3335" s="371"/>
      <c r="VWQ3335" s="372"/>
      <c r="VWR3335" s="372"/>
      <c r="VWS3335" s="372"/>
      <c r="VWT3335" s="372"/>
      <c r="VWU3335" s="370"/>
      <c r="VWV3335" s="371"/>
      <c r="VWW3335" s="372"/>
      <c r="VWX3335" s="371"/>
      <c r="VWY3335" s="473"/>
      <c r="VWZ3335" s="371"/>
      <c r="VXA3335" s="372"/>
      <c r="VXB3335" s="372"/>
      <c r="VXC3335" s="372"/>
      <c r="VXD3335" s="372"/>
      <c r="VXE3335" s="370"/>
      <c r="VXF3335" s="371"/>
      <c r="VXG3335" s="372"/>
      <c r="VXH3335" s="371"/>
      <c r="VXI3335" s="473"/>
      <c r="VXJ3335" s="371"/>
      <c r="VXK3335" s="372"/>
      <c r="VXL3335" s="372"/>
      <c r="VXM3335" s="372"/>
      <c r="VXN3335" s="372"/>
      <c r="VXO3335" s="370"/>
      <c r="VXP3335" s="371"/>
      <c r="VXQ3335" s="372"/>
      <c r="VXR3335" s="371"/>
      <c r="VXS3335" s="473"/>
      <c r="VXT3335" s="371"/>
      <c r="VXU3335" s="372"/>
      <c r="VXV3335" s="372"/>
      <c r="VXW3335" s="372"/>
      <c r="VXX3335" s="372"/>
      <c r="VXY3335" s="370"/>
      <c r="VXZ3335" s="371"/>
      <c r="VYA3335" s="372"/>
      <c r="VYB3335" s="371"/>
      <c r="VYC3335" s="473"/>
      <c r="VYD3335" s="371"/>
      <c r="VYE3335" s="372"/>
      <c r="VYF3335" s="372"/>
      <c r="VYG3335" s="372"/>
      <c r="VYH3335" s="372"/>
      <c r="VYI3335" s="370"/>
      <c r="VYJ3335" s="371"/>
      <c r="VYK3335" s="372"/>
      <c r="VYL3335" s="371"/>
      <c r="VYM3335" s="473"/>
      <c r="VYN3335" s="371"/>
      <c r="VYO3335" s="372"/>
      <c r="VYP3335" s="372"/>
      <c r="VYQ3335" s="372"/>
      <c r="VYR3335" s="372"/>
      <c r="VYS3335" s="370"/>
      <c r="VYT3335" s="371"/>
      <c r="VYU3335" s="372"/>
      <c r="VYV3335" s="371"/>
      <c r="VYW3335" s="473"/>
      <c r="VYX3335" s="371"/>
      <c r="VYY3335" s="372"/>
      <c r="VYZ3335" s="372"/>
      <c r="VZA3335" s="372"/>
      <c r="VZB3335" s="372"/>
      <c r="VZC3335" s="370"/>
      <c r="VZD3335" s="371"/>
      <c r="VZE3335" s="372"/>
      <c r="VZF3335" s="371"/>
      <c r="VZG3335" s="473"/>
      <c r="VZH3335" s="371"/>
      <c r="VZI3335" s="372"/>
      <c r="VZJ3335" s="372"/>
      <c r="VZK3335" s="372"/>
      <c r="VZL3335" s="372"/>
      <c r="VZM3335" s="370"/>
      <c r="VZN3335" s="371"/>
      <c r="VZO3335" s="372"/>
      <c r="VZP3335" s="371"/>
      <c r="VZQ3335" s="473"/>
      <c r="VZR3335" s="371"/>
      <c r="VZS3335" s="372"/>
      <c r="VZT3335" s="372"/>
      <c r="VZU3335" s="372"/>
      <c r="VZV3335" s="372"/>
      <c r="VZW3335" s="370"/>
      <c r="VZX3335" s="371"/>
      <c r="VZY3335" s="372"/>
      <c r="VZZ3335" s="371"/>
      <c r="WAA3335" s="473"/>
      <c r="WAB3335" s="371"/>
      <c r="WAC3335" s="372"/>
      <c r="WAD3335" s="372"/>
      <c r="WAE3335" s="372"/>
      <c r="WAF3335" s="372"/>
      <c r="WAG3335" s="370"/>
      <c r="WAH3335" s="371"/>
      <c r="WAI3335" s="372"/>
      <c r="WAJ3335" s="371"/>
      <c r="WAK3335" s="473"/>
      <c r="WAL3335" s="371"/>
      <c r="WAM3335" s="372"/>
      <c r="WAN3335" s="372"/>
      <c r="WAO3335" s="372"/>
      <c r="WAP3335" s="372"/>
      <c r="WAQ3335" s="370"/>
      <c r="WAR3335" s="371"/>
      <c r="WAS3335" s="372"/>
      <c r="WAT3335" s="371"/>
      <c r="WAU3335" s="473"/>
      <c r="WAV3335" s="371"/>
      <c r="WAW3335" s="372"/>
      <c r="WAX3335" s="372"/>
      <c r="WAY3335" s="372"/>
      <c r="WAZ3335" s="372"/>
      <c r="WBA3335" s="370"/>
      <c r="WBB3335" s="371"/>
      <c r="WBC3335" s="372"/>
      <c r="WBD3335" s="371"/>
      <c r="WBE3335" s="473"/>
      <c r="WBF3335" s="371"/>
      <c r="WBG3335" s="372"/>
      <c r="WBH3335" s="372"/>
      <c r="WBI3335" s="372"/>
      <c r="WBJ3335" s="372"/>
      <c r="WBK3335" s="370"/>
      <c r="WBL3335" s="371"/>
      <c r="WBM3335" s="372"/>
      <c r="WBN3335" s="371"/>
      <c r="WBO3335" s="473"/>
      <c r="WBP3335" s="371"/>
      <c r="WBQ3335" s="372"/>
      <c r="WBR3335" s="372"/>
      <c r="WBS3335" s="372"/>
      <c r="WBT3335" s="372"/>
      <c r="WBU3335" s="370"/>
      <c r="WBV3335" s="371"/>
      <c r="WBW3335" s="372"/>
      <c r="WBX3335" s="371"/>
      <c r="WBY3335" s="473"/>
      <c r="WBZ3335" s="371"/>
      <c r="WCA3335" s="372"/>
      <c r="WCB3335" s="372"/>
      <c r="WCC3335" s="372"/>
      <c r="WCD3335" s="372"/>
      <c r="WCE3335" s="370"/>
      <c r="WCF3335" s="371"/>
      <c r="WCG3335" s="372"/>
      <c r="WCH3335" s="371"/>
      <c r="WCI3335" s="473"/>
      <c r="WCJ3335" s="371"/>
      <c r="WCK3335" s="372"/>
      <c r="WCL3335" s="372"/>
      <c r="WCM3335" s="372"/>
      <c r="WCN3335" s="372"/>
      <c r="WCO3335" s="370"/>
      <c r="WCP3335" s="371"/>
      <c r="WCQ3335" s="372"/>
      <c r="WCR3335" s="371"/>
      <c r="WCS3335" s="473"/>
      <c r="WCT3335" s="371"/>
      <c r="WCU3335" s="372"/>
      <c r="WCV3335" s="372"/>
      <c r="WCW3335" s="372"/>
      <c r="WCX3335" s="372"/>
      <c r="WCY3335" s="370"/>
      <c r="WCZ3335" s="371"/>
      <c r="WDA3335" s="372"/>
      <c r="WDB3335" s="371"/>
      <c r="WDC3335" s="473"/>
      <c r="WDD3335" s="371"/>
      <c r="WDE3335" s="372"/>
      <c r="WDF3335" s="372"/>
      <c r="WDG3335" s="372"/>
      <c r="WDH3335" s="372"/>
      <c r="WDI3335" s="370"/>
      <c r="WDJ3335" s="371"/>
      <c r="WDK3335" s="372"/>
      <c r="WDL3335" s="371"/>
      <c r="WDM3335" s="473"/>
      <c r="WDN3335" s="371"/>
      <c r="WDO3335" s="372"/>
      <c r="WDP3335" s="372"/>
      <c r="WDQ3335" s="372"/>
      <c r="WDR3335" s="372"/>
      <c r="WDS3335" s="370"/>
      <c r="WDT3335" s="371"/>
      <c r="WDU3335" s="372"/>
      <c r="WDV3335" s="371"/>
      <c r="WDW3335" s="473"/>
      <c r="WDX3335" s="371"/>
      <c r="WDY3335" s="372"/>
      <c r="WDZ3335" s="372"/>
      <c r="WEA3335" s="372"/>
      <c r="WEB3335" s="372"/>
      <c r="WEC3335" s="370"/>
      <c r="WED3335" s="371"/>
      <c r="WEE3335" s="372"/>
      <c r="WEF3335" s="371"/>
      <c r="WEG3335" s="473"/>
      <c r="WEH3335" s="371"/>
      <c r="WEI3335" s="372"/>
      <c r="WEJ3335" s="372"/>
      <c r="WEK3335" s="372"/>
      <c r="WEL3335" s="372"/>
      <c r="WEM3335" s="370"/>
      <c r="WEN3335" s="371"/>
      <c r="WEO3335" s="372"/>
      <c r="WEP3335" s="371"/>
      <c r="WEQ3335" s="473"/>
      <c r="WER3335" s="371"/>
      <c r="WES3335" s="372"/>
      <c r="WET3335" s="372"/>
      <c r="WEU3335" s="372"/>
      <c r="WEV3335" s="372"/>
      <c r="WEW3335" s="370"/>
      <c r="WEX3335" s="371"/>
      <c r="WEY3335" s="372"/>
      <c r="WEZ3335" s="371"/>
      <c r="WFA3335" s="473"/>
      <c r="WFB3335" s="371"/>
      <c r="WFC3335" s="372"/>
      <c r="WFD3335" s="372"/>
      <c r="WFE3335" s="372"/>
      <c r="WFF3335" s="372"/>
      <c r="WFG3335" s="370"/>
      <c r="WFH3335" s="371"/>
      <c r="WFI3335" s="372"/>
      <c r="WFJ3335" s="371"/>
      <c r="WFK3335" s="473"/>
      <c r="WFL3335" s="371"/>
      <c r="WFM3335" s="372"/>
      <c r="WFN3335" s="372"/>
      <c r="WFO3335" s="372"/>
      <c r="WFP3335" s="372"/>
      <c r="WFQ3335" s="370"/>
      <c r="WFR3335" s="371"/>
      <c r="WFS3335" s="372"/>
      <c r="WFT3335" s="371"/>
      <c r="WFU3335" s="473"/>
      <c r="WFV3335" s="371"/>
      <c r="WFW3335" s="372"/>
      <c r="WFX3335" s="372"/>
      <c r="WFY3335" s="372"/>
      <c r="WFZ3335" s="372"/>
      <c r="WGA3335" s="370"/>
      <c r="WGB3335" s="371"/>
      <c r="WGC3335" s="372"/>
      <c r="WGD3335" s="371"/>
      <c r="WGE3335" s="473"/>
      <c r="WGF3335" s="371"/>
      <c r="WGG3335" s="372"/>
      <c r="WGH3335" s="372"/>
      <c r="WGI3335" s="372"/>
      <c r="WGJ3335" s="372"/>
      <c r="WGK3335" s="370"/>
      <c r="WGL3335" s="371"/>
      <c r="WGM3335" s="372"/>
      <c r="WGN3335" s="371"/>
      <c r="WGO3335" s="473"/>
      <c r="WGP3335" s="371"/>
      <c r="WGQ3335" s="372"/>
      <c r="WGR3335" s="372"/>
      <c r="WGS3335" s="372"/>
      <c r="WGT3335" s="372"/>
      <c r="WGU3335" s="370"/>
      <c r="WGV3335" s="371"/>
      <c r="WGW3335" s="372"/>
      <c r="WGX3335" s="371"/>
      <c r="WGY3335" s="473"/>
      <c r="WGZ3335" s="371"/>
      <c r="WHA3335" s="372"/>
      <c r="WHB3335" s="372"/>
      <c r="WHC3335" s="372"/>
      <c r="WHD3335" s="372"/>
      <c r="WHE3335" s="370"/>
      <c r="WHF3335" s="371"/>
      <c r="WHG3335" s="372"/>
      <c r="WHH3335" s="371"/>
      <c r="WHI3335" s="473"/>
      <c r="WHJ3335" s="371"/>
      <c r="WHK3335" s="372"/>
      <c r="WHL3335" s="372"/>
      <c r="WHM3335" s="372"/>
      <c r="WHN3335" s="372"/>
      <c r="WHO3335" s="370"/>
      <c r="WHP3335" s="371"/>
      <c r="WHQ3335" s="372"/>
      <c r="WHR3335" s="371"/>
      <c r="WHS3335" s="473"/>
      <c r="WHT3335" s="371"/>
      <c r="WHU3335" s="372"/>
      <c r="WHV3335" s="372"/>
      <c r="WHW3335" s="372"/>
      <c r="WHX3335" s="372"/>
      <c r="WHY3335" s="370"/>
      <c r="WHZ3335" s="371"/>
      <c r="WIA3335" s="372"/>
      <c r="WIB3335" s="371"/>
      <c r="WIC3335" s="473"/>
      <c r="WID3335" s="371"/>
      <c r="WIE3335" s="372"/>
      <c r="WIF3335" s="372"/>
      <c r="WIG3335" s="372"/>
      <c r="WIH3335" s="372"/>
      <c r="WII3335" s="370"/>
      <c r="WIJ3335" s="371"/>
      <c r="WIK3335" s="372"/>
      <c r="WIL3335" s="371"/>
      <c r="WIM3335" s="473"/>
      <c r="WIN3335" s="371"/>
      <c r="WIO3335" s="372"/>
      <c r="WIP3335" s="372"/>
      <c r="WIQ3335" s="372"/>
      <c r="WIR3335" s="372"/>
      <c r="WIS3335" s="370"/>
      <c r="WIT3335" s="371"/>
      <c r="WIU3335" s="372"/>
      <c r="WIV3335" s="371"/>
      <c r="WIW3335" s="473"/>
      <c r="WIX3335" s="371"/>
      <c r="WIY3335" s="372"/>
      <c r="WIZ3335" s="372"/>
      <c r="WJA3335" s="372"/>
      <c r="WJB3335" s="372"/>
      <c r="WJC3335" s="370"/>
      <c r="WJD3335" s="371"/>
      <c r="WJE3335" s="372"/>
      <c r="WJF3335" s="371"/>
      <c r="WJG3335" s="473"/>
      <c r="WJH3335" s="371"/>
      <c r="WJI3335" s="372"/>
      <c r="WJJ3335" s="372"/>
      <c r="WJK3335" s="372"/>
      <c r="WJL3335" s="372"/>
      <c r="WJM3335" s="370"/>
      <c r="WJN3335" s="371"/>
      <c r="WJO3335" s="372"/>
      <c r="WJP3335" s="371"/>
      <c r="WJQ3335" s="473"/>
      <c r="WJR3335" s="371"/>
      <c r="WJS3335" s="372"/>
      <c r="WJT3335" s="372"/>
      <c r="WJU3335" s="372"/>
      <c r="WJV3335" s="372"/>
      <c r="WJW3335" s="370"/>
      <c r="WJX3335" s="371"/>
      <c r="WJY3335" s="372"/>
      <c r="WJZ3335" s="371"/>
      <c r="WKA3335" s="473"/>
      <c r="WKB3335" s="371"/>
      <c r="WKC3335" s="372"/>
      <c r="WKD3335" s="372"/>
      <c r="WKE3335" s="372"/>
      <c r="WKF3335" s="372"/>
      <c r="WKG3335" s="370"/>
      <c r="WKH3335" s="371"/>
      <c r="WKI3335" s="372"/>
      <c r="WKJ3335" s="371"/>
      <c r="WKK3335" s="473"/>
      <c r="WKL3335" s="371"/>
      <c r="WKM3335" s="372"/>
      <c r="WKN3335" s="372"/>
      <c r="WKO3335" s="372"/>
      <c r="WKP3335" s="372"/>
      <c r="WKQ3335" s="370"/>
      <c r="WKR3335" s="371"/>
      <c r="WKS3335" s="372"/>
      <c r="WKT3335" s="371"/>
      <c r="WKU3335" s="473"/>
      <c r="WKV3335" s="371"/>
      <c r="WKW3335" s="372"/>
      <c r="WKX3335" s="372"/>
      <c r="WKY3335" s="372"/>
      <c r="WKZ3335" s="372"/>
      <c r="WLA3335" s="370"/>
      <c r="WLB3335" s="371"/>
      <c r="WLC3335" s="372"/>
      <c r="WLD3335" s="371"/>
      <c r="WLE3335" s="473"/>
      <c r="WLF3335" s="371"/>
      <c r="WLG3335" s="372"/>
      <c r="WLH3335" s="372"/>
      <c r="WLI3335" s="372"/>
      <c r="WLJ3335" s="372"/>
      <c r="WLK3335" s="370"/>
      <c r="WLL3335" s="371"/>
      <c r="WLM3335" s="372"/>
      <c r="WLN3335" s="371"/>
      <c r="WLO3335" s="473"/>
      <c r="WLP3335" s="371"/>
      <c r="WLQ3335" s="372"/>
      <c r="WLR3335" s="372"/>
      <c r="WLS3335" s="372"/>
      <c r="WLT3335" s="372"/>
      <c r="WLU3335" s="370"/>
      <c r="WLV3335" s="371"/>
      <c r="WLW3335" s="372"/>
      <c r="WLX3335" s="371"/>
      <c r="WLY3335" s="473"/>
      <c r="WLZ3335" s="371"/>
      <c r="WMA3335" s="372"/>
      <c r="WMB3335" s="372"/>
      <c r="WMC3335" s="372"/>
      <c r="WMD3335" s="372"/>
      <c r="WME3335" s="370"/>
      <c r="WMF3335" s="371"/>
      <c r="WMG3335" s="372"/>
      <c r="WMH3335" s="371"/>
      <c r="WMI3335" s="473"/>
      <c r="WMJ3335" s="371"/>
      <c r="WMK3335" s="372"/>
      <c r="WML3335" s="372"/>
      <c r="WMM3335" s="372"/>
      <c r="WMN3335" s="372"/>
      <c r="WMO3335" s="370"/>
      <c r="WMP3335" s="371"/>
      <c r="WMQ3335" s="372"/>
      <c r="WMR3335" s="371"/>
      <c r="WMS3335" s="473"/>
      <c r="WMT3335" s="371"/>
      <c r="WMU3335" s="372"/>
      <c r="WMV3335" s="372"/>
      <c r="WMW3335" s="372"/>
      <c r="WMX3335" s="372"/>
      <c r="WMY3335" s="370"/>
      <c r="WMZ3335" s="371"/>
      <c r="WNA3335" s="372"/>
      <c r="WNB3335" s="371"/>
      <c r="WNC3335" s="473"/>
      <c r="WND3335" s="371"/>
      <c r="WNE3335" s="372"/>
      <c r="WNF3335" s="372"/>
      <c r="WNG3335" s="372"/>
      <c r="WNH3335" s="372"/>
      <c r="WNI3335" s="370"/>
      <c r="WNJ3335" s="371"/>
      <c r="WNK3335" s="372"/>
      <c r="WNL3335" s="371"/>
      <c r="WNM3335" s="473"/>
      <c r="WNN3335" s="371"/>
      <c r="WNO3335" s="372"/>
      <c r="WNP3335" s="372"/>
      <c r="WNQ3335" s="372"/>
      <c r="WNR3335" s="372"/>
      <c r="WNS3335" s="370"/>
      <c r="WNT3335" s="371"/>
      <c r="WNU3335" s="372"/>
      <c r="WNV3335" s="371"/>
      <c r="WNW3335" s="473"/>
      <c r="WNX3335" s="371"/>
      <c r="WNY3335" s="372"/>
      <c r="WNZ3335" s="372"/>
      <c r="WOA3335" s="372"/>
      <c r="WOB3335" s="372"/>
      <c r="WOC3335" s="370"/>
      <c r="WOD3335" s="371"/>
      <c r="WOE3335" s="372"/>
      <c r="WOF3335" s="371"/>
      <c r="WOG3335" s="473"/>
      <c r="WOH3335" s="371"/>
      <c r="WOI3335" s="372"/>
      <c r="WOJ3335" s="372"/>
      <c r="WOK3335" s="372"/>
      <c r="WOL3335" s="372"/>
      <c r="WOM3335" s="370"/>
      <c r="WON3335" s="371"/>
      <c r="WOO3335" s="372"/>
      <c r="WOP3335" s="371"/>
      <c r="WOQ3335" s="473"/>
      <c r="WOR3335" s="371"/>
      <c r="WOS3335" s="372"/>
      <c r="WOT3335" s="372"/>
      <c r="WOU3335" s="372"/>
      <c r="WOV3335" s="372"/>
      <c r="WOW3335" s="370"/>
      <c r="WOX3335" s="371"/>
      <c r="WOY3335" s="372"/>
      <c r="WOZ3335" s="371"/>
      <c r="WPA3335" s="473"/>
      <c r="WPB3335" s="371"/>
      <c r="WPC3335" s="372"/>
      <c r="WPD3335" s="372"/>
      <c r="WPE3335" s="372"/>
      <c r="WPF3335" s="372"/>
      <c r="WPG3335" s="370"/>
      <c r="WPH3335" s="371"/>
      <c r="WPI3335" s="372"/>
      <c r="WPJ3335" s="371"/>
      <c r="WPK3335" s="473"/>
      <c r="WPL3335" s="371"/>
      <c r="WPM3335" s="372"/>
      <c r="WPN3335" s="372"/>
      <c r="WPO3335" s="372"/>
      <c r="WPP3335" s="372"/>
      <c r="WPQ3335" s="370"/>
      <c r="WPR3335" s="371"/>
      <c r="WPS3335" s="372"/>
      <c r="WPT3335" s="371"/>
      <c r="WPU3335" s="473"/>
      <c r="WPV3335" s="371"/>
      <c r="WPW3335" s="372"/>
      <c r="WPX3335" s="372"/>
      <c r="WPY3335" s="372"/>
      <c r="WPZ3335" s="372"/>
      <c r="WQA3335" s="370"/>
      <c r="WQB3335" s="371"/>
      <c r="WQC3335" s="372"/>
      <c r="WQD3335" s="371"/>
      <c r="WQE3335" s="473"/>
      <c r="WQF3335" s="371"/>
      <c r="WQG3335" s="372"/>
      <c r="WQH3335" s="372"/>
      <c r="WQI3335" s="372"/>
      <c r="WQJ3335" s="372"/>
      <c r="WQK3335" s="370"/>
      <c r="WQL3335" s="371"/>
      <c r="WQM3335" s="372"/>
      <c r="WQN3335" s="371"/>
      <c r="WQO3335" s="473"/>
      <c r="WQP3335" s="371"/>
      <c r="WQQ3335" s="372"/>
      <c r="WQR3335" s="372"/>
      <c r="WQS3335" s="372"/>
      <c r="WQT3335" s="372"/>
      <c r="WQU3335" s="370"/>
      <c r="WQV3335" s="371"/>
      <c r="WQW3335" s="372"/>
      <c r="WQX3335" s="371"/>
      <c r="WQY3335" s="473"/>
      <c r="WQZ3335" s="371"/>
      <c r="WRA3335" s="372"/>
      <c r="WRB3335" s="372"/>
      <c r="WRC3335" s="372"/>
      <c r="WRD3335" s="372"/>
      <c r="WRE3335" s="370"/>
      <c r="WRF3335" s="371"/>
      <c r="WRG3335" s="372"/>
      <c r="WRH3335" s="371"/>
      <c r="WRI3335" s="473"/>
      <c r="WRJ3335" s="371"/>
      <c r="WRK3335" s="372"/>
      <c r="WRL3335" s="372"/>
      <c r="WRM3335" s="372"/>
      <c r="WRN3335" s="372"/>
      <c r="WRO3335" s="370"/>
      <c r="WRP3335" s="371"/>
      <c r="WRQ3335" s="372"/>
      <c r="WRR3335" s="371"/>
      <c r="WRS3335" s="473"/>
      <c r="WRT3335" s="371"/>
      <c r="WRU3335" s="372"/>
      <c r="WRV3335" s="372"/>
      <c r="WRW3335" s="372"/>
      <c r="WRX3335" s="372"/>
      <c r="WRY3335" s="370"/>
      <c r="WRZ3335" s="371"/>
      <c r="WSA3335" s="372"/>
      <c r="WSB3335" s="371"/>
      <c r="WSC3335" s="473"/>
      <c r="WSD3335" s="371"/>
      <c r="WSE3335" s="372"/>
      <c r="WSF3335" s="372"/>
      <c r="WSG3335" s="372"/>
      <c r="WSH3335" s="372"/>
      <c r="WSI3335" s="370"/>
      <c r="WSJ3335" s="371"/>
      <c r="WSK3335" s="372"/>
      <c r="WSL3335" s="371"/>
      <c r="WSM3335" s="473"/>
      <c r="WSN3335" s="371"/>
      <c r="WSO3335" s="372"/>
      <c r="WSP3335" s="372"/>
      <c r="WSQ3335" s="372"/>
      <c r="WSR3335" s="372"/>
      <c r="WSS3335" s="370"/>
      <c r="WST3335" s="371"/>
      <c r="WSU3335" s="372"/>
      <c r="WSV3335" s="371"/>
      <c r="WSW3335" s="473"/>
      <c r="WSX3335" s="371"/>
      <c r="WSY3335" s="372"/>
      <c r="WSZ3335" s="372"/>
      <c r="WTA3335" s="372"/>
      <c r="WTB3335" s="372"/>
      <c r="WTC3335" s="370"/>
      <c r="WTD3335" s="371"/>
      <c r="WTE3335" s="372"/>
      <c r="WTF3335" s="371"/>
      <c r="WTG3335" s="473"/>
      <c r="WTH3335" s="371"/>
      <c r="WTI3335" s="372"/>
      <c r="WTJ3335" s="372"/>
      <c r="WTK3335" s="372"/>
      <c r="WTL3335" s="372"/>
      <c r="WTM3335" s="370"/>
      <c r="WTN3335" s="371"/>
      <c r="WTO3335" s="372"/>
      <c r="WTP3335" s="371"/>
      <c r="WTQ3335" s="473"/>
      <c r="WTR3335" s="371"/>
      <c r="WTS3335" s="372"/>
      <c r="WTT3335" s="372"/>
      <c r="WTU3335" s="372"/>
      <c r="WTV3335" s="372"/>
      <c r="WTW3335" s="370"/>
      <c r="WTX3335" s="371"/>
      <c r="WTY3335" s="372"/>
      <c r="WTZ3335" s="371"/>
      <c r="WUA3335" s="473"/>
      <c r="WUB3335" s="371"/>
      <c r="WUC3335" s="372"/>
      <c r="WUD3335" s="372"/>
      <c r="WUE3335" s="372"/>
      <c r="WUF3335" s="372"/>
      <c r="WUG3335" s="370"/>
      <c r="WUH3335" s="371"/>
      <c r="WUI3335" s="372"/>
      <c r="WUJ3335" s="371"/>
      <c r="WUK3335" s="473"/>
      <c r="WUL3335" s="371"/>
      <c r="WUM3335" s="372"/>
      <c r="WUN3335" s="372"/>
      <c r="WUO3335" s="372"/>
      <c r="WUP3335" s="372"/>
      <c r="WUQ3335" s="370"/>
      <c r="WUR3335" s="371"/>
      <c r="WUS3335" s="372"/>
      <c r="WUT3335" s="371"/>
      <c r="WUU3335" s="473"/>
      <c r="WUV3335" s="371"/>
      <c r="WUW3335" s="372"/>
      <c r="WUX3335" s="372"/>
      <c r="WUY3335" s="372"/>
      <c r="WUZ3335" s="372"/>
      <c r="WVA3335" s="370"/>
      <c r="WVB3335" s="371"/>
      <c r="WVC3335" s="372"/>
      <c r="WVD3335" s="371"/>
      <c r="WVE3335" s="473"/>
      <c r="WVF3335" s="371"/>
      <c r="WVG3335" s="372"/>
      <c r="WVH3335" s="372"/>
      <c r="WVI3335" s="372"/>
      <c r="WVJ3335" s="372"/>
      <c r="WVK3335" s="370"/>
      <c r="WVL3335" s="371"/>
      <c r="WVM3335" s="372"/>
      <c r="WVN3335" s="371"/>
      <c r="WVO3335" s="473"/>
      <c r="WVP3335" s="371"/>
      <c r="WVQ3335" s="372"/>
      <c r="WVR3335" s="372"/>
      <c r="WVS3335" s="372"/>
      <c r="WVT3335" s="372"/>
      <c r="WVU3335" s="370"/>
      <c r="WVV3335" s="371"/>
      <c r="WVW3335" s="372"/>
      <c r="WVX3335" s="371"/>
      <c r="WVY3335" s="473"/>
      <c r="WVZ3335" s="371"/>
      <c r="WWA3335" s="372"/>
      <c r="WWB3335" s="372"/>
      <c r="WWC3335" s="372"/>
      <c r="WWD3335" s="372"/>
      <c r="WWE3335" s="370"/>
      <c r="WWF3335" s="371"/>
      <c r="WWG3335" s="372"/>
      <c r="WWH3335" s="371"/>
      <c r="WWI3335" s="473"/>
      <c r="WWJ3335" s="371"/>
      <c r="WWK3335" s="372"/>
      <c r="WWL3335" s="372"/>
      <c r="WWM3335" s="372"/>
      <c r="WWN3335" s="372"/>
      <c r="WWO3335" s="370"/>
      <c r="WWP3335" s="371"/>
      <c r="WWQ3335" s="372"/>
      <c r="WWR3335" s="371"/>
      <c r="WWS3335" s="473"/>
      <c r="WWT3335" s="371"/>
      <c r="WWU3335" s="372"/>
      <c r="WWV3335" s="372"/>
      <c r="WWW3335" s="372"/>
      <c r="WWX3335" s="372"/>
      <c r="WWY3335" s="370"/>
      <c r="WWZ3335" s="371"/>
      <c r="WXA3335" s="372"/>
      <c r="WXB3335" s="371"/>
      <c r="WXC3335" s="473"/>
      <c r="WXD3335" s="371"/>
      <c r="WXE3335" s="372"/>
      <c r="WXF3335" s="372"/>
      <c r="WXG3335" s="372"/>
      <c r="WXH3335" s="372"/>
      <c r="WXI3335" s="370"/>
      <c r="WXJ3335" s="371"/>
      <c r="WXK3335" s="372"/>
      <c r="WXL3335" s="371"/>
      <c r="WXM3335" s="473"/>
      <c r="WXN3335" s="371"/>
      <c r="WXO3335" s="372"/>
      <c r="WXP3335" s="372"/>
      <c r="WXQ3335" s="372"/>
      <c r="WXR3335" s="372"/>
      <c r="WXS3335" s="370"/>
      <c r="WXT3335" s="371"/>
      <c r="WXU3335" s="372"/>
      <c r="WXV3335" s="371"/>
      <c r="WXW3335" s="473"/>
      <c r="WXX3335" s="371"/>
      <c r="WXY3335" s="372"/>
      <c r="WXZ3335" s="372"/>
      <c r="WYA3335" s="372"/>
      <c r="WYB3335" s="372"/>
      <c r="WYC3335" s="370"/>
      <c r="WYD3335" s="371"/>
      <c r="WYE3335" s="372"/>
      <c r="WYF3335" s="371"/>
      <c r="WYG3335" s="473"/>
      <c r="WYH3335" s="371"/>
      <c r="WYI3335" s="372"/>
      <c r="WYJ3335" s="372"/>
      <c r="WYK3335" s="372"/>
      <c r="WYL3335" s="372"/>
      <c r="WYM3335" s="370"/>
      <c r="WYN3335" s="371"/>
      <c r="WYO3335" s="372"/>
      <c r="WYP3335" s="371"/>
      <c r="WYQ3335" s="473"/>
      <c r="WYR3335" s="371"/>
      <c r="WYS3335" s="372"/>
      <c r="WYT3335" s="372"/>
      <c r="WYU3335" s="372"/>
      <c r="WYV3335" s="372"/>
      <c r="WYW3335" s="370"/>
      <c r="WYX3335" s="371"/>
      <c r="WYY3335" s="372"/>
      <c r="WYZ3335" s="371"/>
      <c r="WZA3335" s="473"/>
      <c r="WZB3335" s="371"/>
      <c r="WZC3335" s="372"/>
      <c r="WZD3335" s="372"/>
      <c r="WZE3335" s="372"/>
      <c r="WZF3335" s="372"/>
      <c r="WZG3335" s="370"/>
      <c r="WZH3335" s="371"/>
      <c r="WZI3335" s="372"/>
      <c r="WZJ3335" s="371"/>
      <c r="WZK3335" s="473"/>
      <c r="WZL3335" s="371"/>
      <c r="WZM3335" s="372"/>
      <c r="WZN3335" s="372"/>
      <c r="WZO3335" s="372"/>
      <c r="WZP3335" s="372"/>
      <c r="WZQ3335" s="370"/>
      <c r="WZR3335" s="371"/>
      <c r="WZS3335" s="372"/>
      <c r="WZT3335" s="371"/>
      <c r="WZU3335" s="473"/>
      <c r="WZV3335" s="371"/>
      <c r="WZW3335" s="372"/>
      <c r="WZX3335" s="372"/>
      <c r="WZY3335" s="372"/>
      <c r="WZZ3335" s="372"/>
      <c r="XAA3335" s="370"/>
      <c r="XAB3335" s="371"/>
      <c r="XAC3335" s="372"/>
      <c r="XAD3335" s="371"/>
      <c r="XAE3335" s="473"/>
      <c r="XAF3335" s="371"/>
      <c r="XAG3335" s="372"/>
      <c r="XAH3335" s="372"/>
      <c r="XAI3335" s="372"/>
      <c r="XAJ3335" s="372"/>
      <c r="XAK3335" s="370"/>
      <c r="XAL3335" s="371"/>
      <c r="XAM3335" s="372"/>
      <c r="XAN3335" s="371"/>
      <c r="XAO3335" s="473"/>
      <c r="XAP3335" s="371"/>
      <c r="XAQ3335" s="372"/>
      <c r="XAR3335" s="372"/>
      <c r="XAS3335" s="372"/>
      <c r="XAT3335" s="372"/>
      <c r="XAU3335" s="370"/>
      <c r="XAV3335" s="371"/>
      <c r="XAW3335" s="372"/>
      <c r="XAX3335" s="371"/>
      <c r="XAY3335" s="473"/>
      <c r="XAZ3335" s="371"/>
      <c r="XBA3335" s="372"/>
      <c r="XBB3335" s="372"/>
      <c r="XBC3335" s="372"/>
      <c r="XBD3335" s="372"/>
      <c r="XBE3335" s="370"/>
      <c r="XBF3335" s="371"/>
      <c r="XBG3335" s="372"/>
      <c r="XBH3335" s="371"/>
      <c r="XBI3335" s="473"/>
      <c r="XBJ3335" s="371"/>
      <c r="XBK3335" s="372"/>
      <c r="XBL3335" s="372"/>
      <c r="XBM3335" s="372"/>
      <c r="XBN3335" s="372"/>
      <c r="XBO3335" s="370"/>
      <c r="XBP3335" s="371"/>
      <c r="XBQ3335" s="372"/>
      <c r="XBR3335" s="371"/>
      <c r="XBS3335" s="473"/>
      <c r="XBT3335" s="371"/>
      <c r="XBU3335" s="372"/>
      <c r="XBV3335" s="372"/>
      <c r="XBW3335" s="372"/>
      <c r="XBX3335" s="372"/>
      <c r="XBY3335" s="370"/>
      <c r="XBZ3335" s="371"/>
      <c r="XCA3335" s="372"/>
      <c r="XCB3335" s="371"/>
      <c r="XCC3335" s="473"/>
      <c r="XCD3335" s="371"/>
      <c r="XCE3335" s="372"/>
      <c r="XCF3335" s="372"/>
      <c r="XCG3335" s="372"/>
      <c r="XCH3335" s="372"/>
      <c r="XCI3335" s="370"/>
      <c r="XCJ3335" s="371"/>
      <c r="XCK3335" s="372"/>
      <c r="XCL3335" s="371"/>
      <c r="XCM3335" s="473"/>
      <c r="XCN3335" s="371"/>
      <c r="XCO3335" s="372"/>
      <c r="XCP3335" s="372"/>
      <c r="XCQ3335" s="372"/>
      <c r="XCR3335" s="372"/>
      <c r="XCS3335" s="370"/>
      <c r="XCT3335" s="371"/>
      <c r="XCU3335" s="372"/>
      <c r="XCV3335" s="371"/>
      <c r="XCW3335" s="473"/>
      <c r="XCX3335" s="371"/>
      <c r="XCY3335" s="372"/>
      <c r="XCZ3335" s="372"/>
      <c r="XDA3335" s="372"/>
      <c r="XDB3335" s="372"/>
      <c r="XDC3335" s="370"/>
      <c r="XDD3335" s="371"/>
      <c r="XDE3335" s="372"/>
      <c r="XDF3335" s="371"/>
      <c r="XDG3335" s="473"/>
      <c r="XDH3335" s="371"/>
      <c r="XDI3335" s="372"/>
      <c r="XDJ3335" s="372"/>
      <c r="XDK3335" s="372"/>
      <c r="XDL3335" s="372"/>
      <c r="XDM3335" s="370"/>
      <c r="XDN3335" s="371"/>
      <c r="XDO3335" s="372"/>
      <c r="XDP3335" s="371"/>
      <c r="XDQ3335" s="473"/>
      <c r="XDR3335" s="371"/>
      <c r="XDS3335" s="372"/>
      <c r="XDT3335" s="372"/>
      <c r="XDU3335" s="372"/>
      <c r="XDV3335" s="372"/>
      <c r="XDW3335" s="370"/>
      <c r="XDX3335" s="371"/>
      <c r="XDY3335" s="372"/>
      <c r="XDZ3335" s="371"/>
      <c r="XEA3335" s="473"/>
      <c r="XEB3335" s="371"/>
      <c r="XEC3335" s="372"/>
      <c r="XED3335" s="372"/>
      <c r="XEE3335" s="372"/>
      <c r="XEF3335" s="372"/>
      <c r="XEG3335" s="370"/>
      <c r="XEH3335" s="371"/>
      <c r="XEI3335" s="372"/>
      <c r="XEJ3335" s="371"/>
      <c r="XEK3335" s="473"/>
      <c r="XEL3335" s="371"/>
      <c r="XEM3335" s="372"/>
      <c r="XEN3335" s="372"/>
      <c r="XEO3335" s="372"/>
      <c r="XEP3335" s="372"/>
      <c r="XEQ3335" s="370"/>
      <c r="XER3335" s="371"/>
      <c r="XES3335" s="372"/>
      <c r="XET3335" s="371"/>
      <c r="XEU3335" s="473"/>
      <c r="XEV3335" s="371"/>
      <c r="XEW3335" s="372"/>
      <c r="XEX3335" s="372"/>
      <c r="XEY3335" s="372"/>
      <c r="XEZ3335" s="372"/>
      <c r="XFA3335" s="370"/>
      <c r="XFB3335" s="371"/>
      <c r="XFC3335" s="372"/>
      <c r="XFD3335" s="371"/>
    </row>
    <row r="3336" spans="1:16384" s="383" customFormat="1" ht="22.5" customHeight="1" x14ac:dyDescent="0.25">
      <c r="A3336" s="377" t="s">
        <v>2215</v>
      </c>
      <c r="B3336" s="377" t="s">
        <v>564</v>
      </c>
      <c r="C3336" s="380" t="s">
        <v>2205</v>
      </c>
      <c r="D3336" s="378"/>
      <c r="E3336" s="379">
        <v>124959.1</v>
      </c>
      <c r="F3336" s="377"/>
      <c r="G3336" s="380"/>
      <c r="H3336" s="380"/>
      <c r="I3336" s="382"/>
      <c r="J3336" s="384">
        <v>44494</v>
      </c>
    </row>
    <row r="3337" spans="1:16384" s="383" customFormat="1" ht="63.75" customHeight="1" x14ac:dyDescent="0.25">
      <c r="A3337" s="377" t="s">
        <v>2207</v>
      </c>
      <c r="B3337" s="377" t="s">
        <v>564</v>
      </c>
      <c r="C3337" s="380" t="s">
        <v>2205</v>
      </c>
      <c r="D3337" s="378">
        <v>22</v>
      </c>
      <c r="E3337" s="379">
        <v>806413.32</v>
      </c>
      <c r="F3337" s="377" t="s">
        <v>2206</v>
      </c>
      <c r="G3337" s="380">
        <v>20482262130</v>
      </c>
      <c r="H3337" s="380" t="s">
        <v>1998</v>
      </c>
      <c r="I3337" s="393">
        <v>44204</v>
      </c>
      <c r="J3337" s="384">
        <v>44537</v>
      </c>
    </row>
    <row r="3338" spans="1:16384" s="383" customFormat="1" ht="75" customHeight="1" x14ac:dyDescent="0.25">
      <c r="A3338" s="377" t="s">
        <v>2218</v>
      </c>
      <c r="B3338" s="377" t="s">
        <v>1992</v>
      </c>
      <c r="C3338" s="380" t="s">
        <v>2205</v>
      </c>
      <c r="D3338" s="378">
        <v>153</v>
      </c>
      <c r="E3338" s="379">
        <v>19650</v>
      </c>
      <c r="F3338" s="377" t="s">
        <v>2208</v>
      </c>
      <c r="G3338" s="380">
        <v>20606464542</v>
      </c>
      <c r="H3338" s="380" t="s">
        <v>1998</v>
      </c>
      <c r="I3338" s="393">
        <v>44213</v>
      </c>
      <c r="J3338" s="380"/>
    </row>
    <row r="3339" spans="1:16384" s="383" customFormat="1" ht="63" customHeight="1" x14ac:dyDescent="0.25">
      <c r="A3339" s="377" t="s">
        <v>2203</v>
      </c>
      <c r="B3339" s="377" t="s">
        <v>564</v>
      </c>
      <c r="C3339" s="380" t="s">
        <v>2205</v>
      </c>
      <c r="D3339" s="378">
        <v>71</v>
      </c>
      <c r="E3339" s="379">
        <v>67800</v>
      </c>
      <c r="F3339" s="377" t="s">
        <v>2210</v>
      </c>
      <c r="G3339" s="380">
        <v>20481595917</v>
      </c>
      <c r="H3339" s="380" t="s">
        <v>1998</v>
      </c>
      <c r="I3339" s="393">
        <v>44429</v>
      </c>
      <c r="J3339" s="380"/>
    </row>
    <row r="3340" spans="1:16384" s="383" customFormat="1" ht="24.75" customHeight="1" x14ac:dyDescent="0.25">
      <c r="A3340" s="377" t="s">
        <v>2212</v>
      </c>
      <c r="B3340" s="377" t="s">
        <v>1992</v>
      </c>
      <c r="C3340" s="380" t="s">
        <v>2205</v>
      </c>
      <c r="D3340" s="378">
        <v>165</v>
      </c>
      <c r="E3340" s="379">
        <v>29500</v>
      </c>
      <c r="F3340" s="377" t="s">
        <v>2211</v>
      </c>
      <c r="G3340" s="380">
        <v>20396900719</v>
      </c>
      <c r="H3340" s="380" t="s">
        <v>1998</v>
      </c>
      <c r="I3340" s="393">
        <v>44429</v>
      </c>
      <c r="J3340" s="381">
        <v>44639</v>
      </c>
    </row>
    <row r="3341" spans="1:16384" s="383" customFormat="1" ht="24" x14ac:dyDescent="0.25">
      <c r="A3341" s="377" t="s">
        <v>2209</v>
      </c>
      <c r="B3341" s="377" t="s">
        <v>564</v>
      </c>
      <c r="C3341" s="380" t="s">
        <v>2205</v>
      </c>
      <c r="D3341" s="378">
        <v>27</v>
      </c>
      <c r="E3341" s="379">
        <v>30100</v>
      </c>
      <c r="F3341" s="377" t="s">
        <v>2211</v>
      </c>
      <c r="G3341" s="380">
        <v>20396900719</v>
      </c>
      <c r="H3341" s="380" t="s">
        <v>1998</v>
      </c>
      <c r="I3341" s="393">
        <v>44360</v>
      </c>
      <c r="J3341" s="381">
        <v>44688</v>
      </c>
    </row>
    <row r="3342" spans="1:16384" s="383" customFormat="1" ht="72" x14ac:dyDescent="0.25">
      <c r="A3342" s="377" t="s">
        <v>2220</v>
      </c>
      <c r="B3342" s="377" t="s">
        <v>1992</v>
      </c>
      <c r="C3342" s="380" t="s">
        <v>2205</v>
      </c>
      <c r="D3342" s="378">
        <v>195</v>
      </c>
      <c r="E3342" s="379">
        <v>27442.67</v>
      </c>
      <c r="F3342" s="377" t="s">
        <v>2214</v>
      </c>
      <c r="G3342" s="380">
        <v>20606464542</v>
      </c>
      <c r="H3342" s="380" t="s">
        <v>1998</v>
      </c>
      <c r="I3342" s="393">
        <v>44303</v>
      </c>
      <c r="J3342" s="381">
        <v>44726</v>
      </c>
    </row>
    <row r="3343" spans="1:16384" s="383" customFormat="1" ht="24" x14ac:dyDescent="0.25">
      <c r="A3343" s="377" t="s">
        <v>2209</v>
      </c>
      <c r="B3343" s="377" t="s">
        <v>564</v>
      </c>
      <c r="C3343" s="380" t="s">
        <v>2205</v>
      </c>
      <c r="D3343" s="378">
        <v>21</v>
      </c>
      <c r="E3343" s="379">
        <v>70800</v>
      </c>
      <c r="F3343" s="377" t="s">
        <v>2216</v>
      </c>
      <c r="G3343" s="380">
        <v>20600338456</v>
      </c>
      <c r="H3343" s="380" t="s">
        <v>1998</v>
      </c>
      <c r="I3343" s="393">
        <v>44356</v>
      </c>
      <c r="J3343" s="381">
        <v>44648</v>
      </c>
    </row>
    <row r="3344" spans="1:16384" s="383" customFormat="1" ht="72" x14ac:dyDescent="0.25">
      <c r="A3344" s="377" t="s">
        <v>2222</v>
      </c>
      <c r="B3344" s="377" t="s">
        <v>1992</v>
      </c>
      <c r="C3344" s="380" t="s">
        <v>2205</v>
      </c>
      <c r="D3344" s="378">
        <v>199</v>
      </c>
      <c r="E3344" s="379">
        <v>25500</v>
      </c>
      <c r="F3344" s="377" t="s">
        <v>2217</v>
      </c>
      <c r="G3344" s="380">
        <v>20606464542</v>
      </c>
      <c r="H3344" s="380" t="s">
        <v>1998</v>
      </c>
      <c r="I3344" s="393">
        <v>44690</v>
      </c>
      <c r="J3344" s="381">
        <v>44951</v>
      </c>
    </row>
    <row r="3345" spans="1:16384" s="383" customFormat="1" ht="24" x14ac:dyDescent="0.25">
      <c r="A3345" s="377" t="s">
        <v>2209</v>
      </c>
      <c r="B3345" s="377" t="s">
        <v>564</v>
      </c>
      <c r="C3345" s="380" t="s">
        <v>2205</v>
      </c>
      <c r="D3345" s="378">
        <v>27</v>
      </c>
      <c r="E3345" s="379">
        <v>47300</v>
      </c>
      <c r="F3345" s="377" t="s">
        <v>2219</v>
      </c>
      <c r="G3345" s="380">
        <v>20539740823</v>
      </c>
      <c r="H3345" s="380" t="s">
        <v>1998</v>
      </c>
      <c r="I3345" s="393">
        <v>44377</v>
      </c>
      <c r="J3345" s="381">
        <v>44685</v>
      </c>
    </row>
    <row r="3346" spans="1:16384" s="383" customFormat="1" ht="24" x14ac:dyDescent="0.25">
      <c r="A3346" s="377" t="s">
        <v>2212</v>
      </c>
      <c r="B3346" s="377" t="s">
        <v>564</v>
      </c>
      <c r="C3346" s="380" t="s">
        <v>2205</v>
      </c>
      <c r="D3346" s="378">
        <v>21</v>
      </c>
      <c r="E3346" s="379">
        <v>454300</v>
      </c>
      <c r="F3346" s="377" t="s">
        <v>2206</v>
      </c>
      <c r="G3346" s="380">
        <v>20482262130</v>
      </c>
      <c r="H3346" s="380" t="s">
        <v>1998</v>
      </c>
      <c r="I3346" s="393">
        <v>44204</v>
      </c>
      <c r="J3346" s="381">
        <v>44745</v>
      </c>
    </row>
    <row r="3347" spans="1:16384" s="383" customFormat="1" ht="24" x14ac:dyDescent="0.25">
      <c r="A3347" s="377" t="s">
        <v>2209</v>
      </c>
      <c r="B3347" s="377" t="s">
        <v>564</v>
      </c>
      <c r="C3347" s="380" t="s">
        <v>2205</v>
      </c>
      <c r="D3347" s="378">
        <v>21</v>
      </c>
      <c r="E3347" s="379">
        <v>21500</v>
      </c>
      <c r="F3347" s="377" t="s">
        <v>2211</v>
      </c>
      <c r="G3347" s="380">
        <v>20396900719</v>
      </c>
      <c r="H3347" s="380" t="s">
        <v>1998</v>
      </c>
      <c r="I3347" s="393">
        <v>44400</v>
      </c>
      <c r="J3347" s="381">
        <v>44731</v>
      </c>
    </row>
    <row r="3348" spans="1:16384" s="383" customFormat="1" ht="36" x14ac:dyDescent="0.25">
      <c r="A3348" s="377" t="s">
        <v>2207</v>
      </c>
      <c r="B3348" s="377" t="s">
        <v>564</v>
      </c>
      <c r="C3348" s="380" t="s">
        <v>2205</v>
      </c>
      <c r="D3348" s="378">
        <v>33</v>
      </c>
      <c r="E3348" s="379">
        <v>564000</v>
      </c>
      <c r="F3348" s="377" t="s">
        <v>2210</v>
      </c>
      <c r="G3348" s="380">
        <v>20481595917</v>
      </c>
      <c r="H3348" s="380" t="s">
        <v>1998</v>
      </c>
      <c r="I3348" s="393">
        <v>44429</v>
      </c>
      <c r="J3348" s="381">
        <v>45435</v>
      </c>
    </row>
    <row r="3349" spans="1:16384" s="383" customFormat="1" ht="24" x14ac:dyDescent="0.25">
      <c r="A3349" s="377" t="s">
        <v>2047</v>
      </c>
      <c r="B3349" s="377" t="s">
        <v>1992</v>
      </c>
      <c r="C3349" s="380" t="s">
        <v>2205</v>
      </c>
      <c r="D3349" s="378">
        <v>243</v>
      </c>
      <c r="E3349" s="379">
        <v>34100</v>
      </c>
      <c r="F3349" s="377" t="s">
        <v>2221</v>
      </c>
      <c r="G3349" s="380">
        <v>20477345761</v>
      </c>
      <c r="H3349" s="380" t="s">
        <v>1998</v>
      </c>
      <c r="I3349" s="393">
        <v>44453</v>
      </c>
      <c r="J3349" s="381">
        <v>44816</v>
      </c>
    </row>
    <row r="3350" spans="1:16384" s="383" customFormat="1" ht="24" x14ac:dyDescent="0.25">
      <c r="A3350" s="377" t="s">
        <v>2209</v>
      </c>
      <c r="B3350" s="377" t="s">
        <v>564</v>
      </c>
      <c r="C3350" s="380" t="s">
        <v>2205</v>
      </c>
      <c r="D3350" s="378">
        <v>21</v>
      </c>
      <c r="E3350" s="379">
        <v>38700</v>
      </c>
      <c r="F3350" s="377" t="s">
        <v>2211</v>
      </c>
      <c r="G3350" s="380">
        <v>20396900719</v>
      </c>
      <c r="H3350" s="380" t="s">
        <v>1998</v>
      </c>
      <c r="I3350" s="393">
        <v>44398</v>
      </c>
      <c r="J3350" s="384">
        <v>44851</v>
      </c>
    </row>
    <row r="3351" spans="1:16384" s="383" customFormat="1" ht="24" x14ac:dyDescent="0.25">
      <c r="A3351" s="377" t="s">
        <v>2212</v>
      </c>
      <c r="B3351" s="377" t="s">
        <v>564</v>
      </c>
      <c r="C3351" s="380" t="s">
        <v>2205</v>
      </c>
      <c r="D3351" s="378">
        <v>21</v>
      </c>
      <c r="E3351" s="379">
        <v>53100</v>
      </c>
      <c r="F3351" s="377" t="s">
        <v>2223</v>
      </c>
      <c r="G3351" s="380">
        <v>20101281702</v>
      </c>
      <c r="H3351" s="380" t="s">
        <v>1998</v>
      </c>
      <c r="I3351" s="393">
        <v>44455</v>
      </c>
      <c r="J3351" s="381">
        <v>45481</v>
      </c>
    </row>
    <row r="3352" spans="1:16384" s="383" customFormat="1" ht="24" x14ac:dyDescent="0.25">
      <c r="A3352" s="377" t="s">
        <v>2225</v>
      </c>
      <c r="B3352" s="377" t="s">
        <v>1992</v>
      </c>
      <c r="C3352" s="380" t="s">
        <v>2205</v>
      </c>
      <c r="D3352" s="378">
        <v>269</v>
      </c>
      <c r="E3352" s="379">
        <v>29500</v>
      </c>
      <c r="F3352" s="377" t="s">
        <v>2211</v>
      </c>
      <c r="G3352" s="380">
        <v>20396900719</v>
      </c>
      <c r="H3352" s="380" t="s">
        <v>1998</v>
      </c>
      <c r="I3352" s="393">
        <v>44429</v>
      </c>
      <c r="J3352" s="381">
        <v>44644</v>
      </c>
    </row>
    <row r="3353" spans="1:16384" s="383" customFormat="1" ht="24" x14ac:dyDescent="0.25">
      <c r="A3353" s="377" t="s">
        <v>2227</v>
      </c>
      <c r="B3353" s="377" t="s">
        <v>1992</v>
      </c>
      <c r="C3353" s="380" t="s">
        <v>2205</v>
      </c>
      <c r="D3353" s="378">
        <v>302</v>
      </c>
      <c r="E3353" s="379">
        <v>34201.67</v>
      </c>
      <c r="F3353" s="377" t="s">
        <v>2211</v>
      </c>
      <c r="G3353" s="380">
        <v>20396900719</v>
      </c>
      <c r="H3353" s="380" t="s">
        <v>1998</v>
      </c>
      <c r="I3353" s="393">
        <v>44390</v>
      </c>
      <c r="J3353" s="381">
        <v>45317</v>
      </c>
    </row>
    <row r="3354" spans="1:16384" s="383" customFormat="1" ht="24" x14ac:dyDescent="0.2">
      <c r="A3354" s="377" t="s">
        <v>2229</v>
      </c>
      <c r="B3354" s="377" t="s">
        <v>1992</v>
      </c>
      <c r="C3354" s="380" t="s">
        <v>2205</v>
      </c>
      <c r="D3354" s="378">
        <v>303</v>
      </c>
      <c r="E3354" s="379">
        <v>27490</v>
      </c>
      <c r="F3354" s="377" t="s">
        <v>2211</v>
      </c>
      <c r="G3354" s="380">
        <v>20396900719</v>
      </c>
      <c r="H3354" s="380" t="s">
        <v>1998</v>
      </c>
      <c r="I3354" s="393">
        <v>44390</v>
      </c>
      <c r="J3354" s="429"/>
    </row>
    <row r="3355" spans="1:16384" s="383" customFormat="1" ht="72" x14ac:dyDescent="0.25">
      <c r="A3355" s="377" t="s">
        <v>2207</v>
      </c>
      <c r="B3355" s="377" t="s">
        <v>2231</v>
      </c>
      <c r="C3355" s="380" t="s">
        <v>2205</v>
      </c>
      <c r="D3355" s="378">
        <v>33</v>
      </c>
      <c r="E3355" s="379">
        <v>188000</v>
      </c>
      <c r="F3355" s="377" t="s">
        <v>2214</v>
      </c>
      <c r="G3355" s="380">
        <v>20606464542</v>
      </c>
      <c r="H3355" s="380" t="s">
        <v>1998</v>
      </c>
      <c r="I3355" s="393">
        <v>44448</v>
      </c>
      <c r="J3355" s="381">
        <v>44754</v>
      </c>
    </row>
    <row r="3356" spans="1:16384" s="383" customFormat="1" ht="24" x14ac:dyDescent="0.25">
      <c r="A3356" s="377" t="s">
        <v>2233</v>
      </c>
      <c r="B3356" s="377" t="s">
        <v>1992</v>
      </c>
      <c r="C3356" s="380" t="s">
        <v>2205</v>
      </c>
      <c r="D3356" s="378">
        <v>308</v>
      </c>
      <c r="E3356" s="379">
        <v>18143</v>
      </c>
      <c r="F3356" s="377" t="s">
        <v>2224</v>
      </c>
      <c r="G3356" s="380">
        <v>20503919908</v>
      </c>
      <c r="H3356" s="380" t="s">
        <v>1998</v>
      </c>
      <c r="I3356" s="394">
        <v>44490</v>
      </c>
      <c r="J3356" s="380"/>
    </row>
    <row r="3357" spans="1:16384" s="383" customFormat="1" ht="24" x14ac:dyDescent="0.2">
      <c r="A3357" s="377" t="s">
        <v>2002</v>
      </c>
      <c r="B3357" s="377" t="s">
        <v>2234</v>
      </c>
      <c r="C3357" s="380" t="s">
        <v>2205</v>
      </c>
      <c r="D3357" s="378" t="s">
        <v>2235</v>
      </c>
      <c r="E3357" s="379" t="s">
        <v>2236</v>
      </c>
      <c r="F3357" s="377" t="s">
        <v>2211</v>
      </c>
      <c r="G3357" s="380">
        <v>20396900719</v>
      </c>
      <c r="H3357" s="380" t="s">
        <v>1998</v>
      </c>
      <c r="I3357" s="393">
        <v>44390</v>
      </c>
      <c r="J3357" s="380"/>
      <c r="K3357" s="470"/>
      <c r="L3357" s="471"/>
      <c r="M3357" s="429"/>
      <c r="N3357" s="471"/>
      <c r="O3357" s="472"/>
      <c r="P3357" s="471"/>
      <c r="Q3357" s="429"/>
      <c r="R3357" s="429"/>
      <c r="S3357" s="429"/>
      <c r="T3357" s="429"/>
      <c r="U3357" s="470"/>
      <c r="V3357" s="471"/>
      <c r="W3357" s="429"/>
      <c r="X3357" s="471"/>
      <c r="Y3357" s="472"/>
      <c r="Z3357" s="471"/>
      <c r="AA3357" s="429"/>
      <c r="AB3357" s="429"/>
      <c r="AC3357" s="429"/>
      <c r="AD3357" s="429"/>
      <c r="AE3357" s="470"/>
      <c r="AF3357" s="471"/>
      <c r="AG3357" s="372"/>
      <c r="AH3357" s="371"/>
      <c r="AI3357" s="473"/>
      <c r="AJ3357" s="371"/>
      <c r="AK3357" s="372"/>
      <c r="AL3357" s="372"/>
      <c r="AM3357" s="372"/>
      <c r="AN3357" s="372"/>
      <c r="AO3357" s="370"/>
      <c r="AP3357" s="371"/>
      <c r="AQ3357" s="372"/>
      <c r="AR3357" s="371"/>
      <c r="AS3357" s="473"/>
      <c r="AT3357" s="371"/>
      <c r="AU3357" s="372"/>
      <c r="AV3357" s="372"/>
      <c r="AW3357" s="372"/>
      <c r="AX3357" s="372"/>
      <c r="AY3357" s="370"/>
      <c r="AZ3357" s="371"/>
      <c r="BA3357" s="372"/>
      <c r="BB3357" s="371"/>
      <c r="BC3357" s="473"/>
      <c r="BD3357" s="371"/>
      <c r="BE3357" s="372"/>
      <c r="BF3357" s="372"/>
      <c r="BG3357" s="372"/>
      <c r="BH3357" s="372"/>
      <c r="BI3357" s="370"/>
      <c r="BJ3357" s="371"/>
      <c r="BK3357" s="372"/>
      <c r="BL3357" s="371"/>
      <c r="BM3357" s="473"/>
      <c r="BN3357" s="371"/>
      <c r="BO3357" s="372"/>
      <c r="BP3357" s="372"/>
      <c r="BQ3357" s="372"/>
      <c r="BR3357" s="372"/>
      <c r="BS3357" s="370"/>
      <c r="BT3357" s="371"/>
      <c r="BU3357" s="372"/>
      <c r="BV3357" s="371"/>
      <c r="BW3357" s="473"/>
      <c r="BX3357" s="371"/>
      <c r="BY3357" s="372"/>
      <c r="BZ3357" s="372"/>
      <c r="CA3357" s="372"/>
      <c r="CB3357" s="372"/>
      <c r="CC3357" s="370"/>
      <c r="CD3357" s="371"/>
      <c r="CE3357" s="372"/>
      <c r="CF3357" s="371"/>
      <c r="CG3357" s="473"/>
      <c r="CH3357" s="371"/>
      <c r="CI3357" s="372"/>
      <c r="CJ3357" s="372"/>
      <c r="CK3357" s="372"/>
      <c r="CL3357" s="372"/>
      <c r="CM3357" s="370"/>
      <c r="CN3357" s="371"/>
      <c r="CO3357" s="372"/>
      <c r="CP3357" s="371"/>
      <c r="CQ3357" s="473"/>
      <c r="CR3357" s="371"/>
      <c r="CS3357" s="372"/>
      <c r="CT3357" s="372"/>
      <c r="CU3357" s="372"/>
      <c r="CV3357" s="372"/>
      <c r="CW3357" s="370"/>
      <c r="CX3357" s="371"/>
      <c r="CY3357" s="372"/>
      <c r="CZ3357" s="371"/>
      <c r="DA3357" s="473"/>
      <c r="DB3357" s="371"/>
      <c r="DC3357" s="372"/>
      <c r="DD3357" s="372"/>
      <c r="DE3357" s="372"/>
      <c r="DF3357" s="372"/>
      <c r="DG3357" s="370"/>
      <c r="DH3357" s="371"/>
      <c r="DI3357" s="372"/>
      <c r="DJ3357" s="371"/>
      <c r="DK3357" s="473"/>
      <c r="DL3357" s="371"/>
      <c r="DM3357" s="372"/>
      <c r="DN3357" s="372"/>
      <c r="DO3357" s="372"/>
      <c r="DP3357" s="372"/>
      <c r="DQ3357" s="370"/>
      <c r="DR3357" s="371"/>
      <c r="DS3357" s="372"/>
      <c r="DT3357" s="371"/>
      <c r="DU3357" s="473"/>
      <c r="DV3357" s="371"/>
      <c r="DW3357" s="372"/>
      <c r="DX3357" s="372"/>
      <c r="DY3357" s="372"/>
      <c r="DZ3357" s="372"/>
      <c r="EA3357" s="370"/>
      <c r="EB3357" s="371"/>
      <c r="EC3357" s="372"/>
      <c r="ED3357" s="371"/>
      <c r="EE3357" s="473"/>
      <c r="EF3357" s="371"/>
      <c r="EG3357" s="372"/>
      <c r="EH3357" s="372"/>
      <c r="EI3357" s="372"/>
      <c r="EJ3357" s="372"/>
      <c r="EK3357" s="370"/>
      <c r="EL3357" s="371"/>
      <c r="EM3357" s="372"/>
      <c r="EN3357" s="371"/>
      <c r="EO3357" s="473"/>
      <c r="EP3357" s="371"/>
      <c r="EQ3357" s="372"/>
      <c r="ER3357" s="372"/>
      <c r="ES3357" s="372"/>
      <c r="ET3357" s="372"/>
      <c r="EU3357" s="370"/>
      <c r="EV3357" s="371"/>
      <c r="EW3357" s="372"/>
      <c r="EX3357" s="371"/>
      <c r="EY3357" s="473"/>
      <c r="EZ3357" s="371"/>
      <c r="FA3357" s="372"/>
      <c r="FB3357" s="372"/>
      <c r="FC3357" s="372"/>
      <c r="FD3357" s="372"/>
      <c r="FE3357" s="370"/>
      <c r="FF3357" s="371"/>
      <c r="FG3357" s="372"/>
      <c r="FH3357" s="371"/>
      <c r="FI3357" s="473"/>
      <c r="FJ3357" s="371"/>
      <c r="FK3357" s="372"/>
      <c r="FL3357" s="372"/>
      <c r="FM3357" s="372"/>
      <c r="FN3357" s="372"/>
      <c r="FO3357" s="370"/>
      <c r="FP3357" s="371"/>
      <c r="FQ3357" s="372"/>
      <c r="FR3357" s="371"/>
      <c r="FS3357" s="473"/>
      <c r="FT3357" s="371"/>
      <c r="FU3357" s="372"/>
      <c r="FV3357" s="372"/>
      <c r="FW3357" s="372"/>
      <c r="FX3357" s="372"/>
      <c r="FY3357" s="370"/>
      <c r="FZ3357" s="371"/>
      <c r="GA3357" s="372"/>
      <c r="GB3357" s="371"/>
      <c r="GC3357" s="473"/>
      <c r="GD3357" s="371"/>
      <c r="GE3357" s="372"/>
      <c r="GF3357" s="372"/>
      <c r="GG3357" s="372"/>
      <c r="GH3357" s="372"/>
      <c r="GI3357" s="370"/>
      <c r="GJ3357" s="371"/>
      <c r="GK3357" s="372"/>
      <c r="GL3357" s="371"/>
      <c r="GM3357" s="473"/>
      <c r="GN3357" s="371"/>
      <c r="GO3357" s="372"/>
      <c r="GP3357" s="372"/>
      <c r="GQ3357" s="372"/>
      <c r="GR3357" s="372"/>
      <c r="GS3357" s="370"/>
      <c r="GT3357" s="371"/>
      <c r="GU3357" s="372"/>
      <c r="GV3357" s="371"/>
      <c r="GW3357" s="473"/>
      <c r="GX3357" s="371"/>
      <c r="GY3357" s="372"/>
      <c r="GZ3357" s="372"/>
      <c r="HA3357" s="372"/>
      <c r="HB3357" s="372"/>
      <c r="HC3357" s="370"/>
      <c r="HD3357" s="371"/>
      <c r="HE3357" s="372"/>
      <c r="HF3357" s="371"/>
      <c r="HG3357" s="473"/>
      <c r="HH3357" s="371"/>
      <c r="HI3357" s="372"/>
      <c r="HJ3357" s="372"/>
      <c r="HK3357" s="372"/>
      <c r="HL3357" s="372"/>
      <c r="HM3357" s="370"/>
      <c r="HN3357" s="371"/>
      <c r="HO3357" s="372"/>
      <c r="HP3357" s="371"/>
      <c r="HQ3357" s="473"/>
      <c r="HR3357" s="371"/>
      <c r="HS3357" s="372"/>
      <c r="HT3357" s="372"/>
      <c r="HU3357" s="372"/>
      <c r="HV3357" s="372"/>
      <c r="HW3357" s="370"/>
      <c r="HX3357" s="371"/>
      <c r="HY3357" s="372"/>
      <c r="HZ3357" s="371"/>
      <c r="IA3357" s="473"/>
      <c r="IB3357" s="371"/>
      <c r="IC3357" s="372"/>
      <c r="ID3357" s="372"/>
      <c r="IE3357" s="372"/>
      <c r="IF3357" s="372"/>
      <c r="IG3357" s="370"/>
      <c r="IH3357" s="371"/>
      <c r="II3357" s="372"/>
      <c r="IJ3357" s="371"/>
      <c r="IK3357" s="473"/>
      <c r="IL3357" s="371"/>
      <c r="IM3357" s="372"/>
      <c r="IN3357" s="372"/>
      <c r="IO3357" s="372"/>
      <c r="IP3357" s="372"/>
      <c r="IQ3357" s="370"/>
      <c r="IR3357" s="371"/>
      <c r="IS3357" s="372"/>
      <c r="IT3357" s="371"/>
      <c r="IU3357" s="473"/>
      <c r="IV3357" s="371"/>
      <c r="IW3357" s="372"/>
      <c r="IX3357" s="372"/>
      <c r="IY3357" s="372"/>
      <c r="IZ3357" s="372"/>
      <c r="JA3357" s="370"/>
      <c r="JB3357" s="371"/>
      <c r="JC3357" s="372"/>
      <c r="JD3357" s="371"/>
      <c r="JE3357" s="473"/>
      <c r="JF3357" s="371"/>
      <c r="JG3357" s="372"/>
      <c r="JH3357" s="372"/>
      <c r="JI3357" s="372"/>
      <c r="JJ3357" s="372"/>
      <c r="JK3357" s="370"/>
      <c r="JL3357" s="371"/>
      <c r="JM3357" s="372"/>
      <c r="JN3357" s="371"/>
      <c r="JO3357" s="473"/>
      <c r="JP3357" s="371"/>
      <c r="JQ3357" s="372"/>
      <c r="JR3357" s="372"/>
      <c r="JS3357" s="372"/>
      <c r="JT3357" s="372"/>
      <c r="JU3357" s="370"/>
      <c r="JV3357" s="371"/>
      <c r="JW3357" s="372"/>
      <c r="JX3357" s="371"/>
      <c r="JY3357" s="473"/>
      <c r="JZ3357" s="371"/>
      <c r="KA3357" s="372"/>
      <c r="KB3357" s="372"/>
      <c r="KC3357" s="372"/>
      <c r="KD3357" s="372"/>
      <c r="KE3357" s="370"/>
      <c r="KF3357" s="371"/>
      <c r="KG3357" s="372"/>
      <c r="KH3357" s="371"/>
      <c r="KI3357" s="473"/>
      <c r="KJ3357" s="371"/>
      <c r="KK3357" s="372"/>
      <c r="KL3357" s="372"/>
      <c r="KM3357" s="372"/>
      <c r="KN3357" s="372"/>
      <c r="KO3357" s="370"/>
      <c r="KP3357" s="371"/>
      <c r="KQ3357" s="372"/>
      <c r="KR3357" s="371"/>
      <c r="KS3357" s="473"/>
      <c r="KT3357" s="371"/>
      <c r="KU3357" s="372"/>
      <c r="KV3357" s="372"/>
      <c r="KW3357" s="372"/>
      <c r="KX3357" s="372"/>
      <c r="KY3357" s="370"/>
      <c r="KZ3357" s="371"/>
      <c r="LA3357" s="372"/>
      <c r="LB3357" s="371"/>
      <c r="LC3357" s="473"/>
      <c r="LD3357" s="371"/>
      <c r="LE3357" s="372"/>
      <c r="LF3357" s="372"/>
      <c r="LG3357" s="372"/>
      <c r="LH3357" s="372"/>
      <c r="LI3357" s="370"/>
      <c r="LJ3357" s="371"/>
      <c r="LK3357" s="372"/>
      <c r="LL3357" s="371"/>
      <c r="LM3357" s="473"/>
      <c r="LN3357" s="371"/>
      <c r="LO3357" s="372"/>
      <c r="LP3357" s="372"/>
      <c r="LQ3357" s="372"/>
      <c r="LR3357" s="372"/>
      <c r="LS3357" s="370"/>
      <c r="LT3357" s="371"/>
      <c r="LU3357" s="372"/>
      <c r="LV3357" s="371"/>
      <c r="LW3357" s="473"/>
      <c r="LX3357" s="371"/>
      <c r="LY3357" s="372"/>
      <c r="LZ3357" s="372"/>
      <c r="MA3357" s="372"/>
      <c r="MB3357" s="372"/>
      <c r="MC3357" s="370"/>
      <c r="MD3357" s="371"/>
      <c r="ME3357" s="372"/>
      <c r="MF3357" s="371"/>
      <c r="MG3357" s="473"/>
      <c r="MH3357" s="371"/>
      <c r="MI3357" s="372"/>
      <c r="MJ3357" s="372"/>
      <c r="MK3357" s="372"/>
      <c r="ML3357" s="372"/>
      <c r="MM3357" s="370"/>
      <c r="MN3357" s="371"/>
      <c r="MO3357" s="372"/>
      <c r="MP3357" s="371"/>
      <c r="MQ3357" s="473"/>
      <c r="MR3357" s="371"/>
      <c r="MS3357" s="372"/>
      <c r="MT3357" s="372"/>
      <c r="MU3357" s="372"/>
      <c r="MV3357" s="372"/>
      <c r="MW3357" s="370"/>
      <c r="MX3357" s="371"/>
      <c r="MY3357" s="372"/>
      <c r="MZ3357" s="371"/>
      <c r="NA3357" s="473"/>
      <c r="NB3357" s="371"/>
      <c r="NC3357" s="372"/>
      <c r="ND3357" s="372"/>
      <c r="NE3357" s="372"/>
      <c r="NF3357" s="372"/>
      <c r="NG3357" s="370"/>
      <c r="NH3357" s="371"/>
      <c r="NI3357" s="372"/>
      <c r="NJ3357" s="371"/>
      <c r="NK3357" s="473"/>
      <c r="NL3357" s="371"/>
      <c r="NM3357" s="372"/>
      <c r="NN3357" s="372"/>
      <c r="NO3357" s="372"/>
      <c r="NP3357" s="372"/>
      <c r="NQ3357" s="370"/>
      <c r="NR3357" s="371"/>
      <c r="NS3357" s="372"/>
      <c r="NT3357" s="371"/>
      <c r="NU3357" s="473"/>
      <c r="NV3357" s="371"/>
      <c r="NW3357" s="372"/>
      <c r="NX3357" s="372"/>
      <c r="NY3357" s="372"/>
      <c r="NZ3357" s="372"/>
      <c r="OA3357" s="370"/>
      <c r="OB3357" s="371"/>
      <c r="OC3357" s="372"/>
      <c r="OD3357" s="371"/>
      <c r="OE3357" s="473"/>
      <c r="OF3357" s="371"/>
      <c r="OG3357" s="372"/>
      <c r="OH3357" s="372"/>
      <c r="OI3357" s="372"/>
      <c r="OJ3357" s="372"/>
      <c r="OK3357" s="370"/>
      <c r="OL3357" s="371"/>
      <c r="OM3357" s="372"/>
      <c r="ON3357" s="371"/>
      <c r="OO3357" s="473"/>
      <c r="OP3357" s="371"/>
      <c r="OQ3357" s="372"/>
      <c r="OR3357" s="372"/>
      <c r="OS3357" s="372"/>
      <c r="OT3357" s="372"/>
      <c r="OU3357" s="370"/>
      <c r="OV3357" s="371"/>
      <c r="OW3357" s="372"/>
      <c r="OX3357" s="371"/>
      <c r="OY3357" s="473"/>
      <c r="OZ3357" s="371"/>
      <c r="PA3357" s="372"/>
      <c r="PB3357" s="372"/>
      <c r="PC3357" s="372"/>
      <c r="PD3357" s="372"/>
      <c r="PE3357" s="370"/>
      <c r="PF3357" s="371"/>
      <c r="PG3357" s="372"/>
      <c r="PH3357" s="371"/>
      <c r="PI3357" s="473"/>
      <c r="PJ3357" s="371"/>
      <c r="PK3357" s="372"/>
      <c r="PL3357" s="372"/>
      <c r="PM3357" s="372"/>
      <c r="PN3357" s="372"/>
      <c r="PO3357" s="370"/>
      <c r="PP3357" s="371"/>
      <c r="PQ3357" s="372"/>
      <c r="PR3357" s="371"/>
      <c r="PS3357" s="473"/>
      <c r="PT3357" s="371"/>
      <c r="PU3357" s="372"/>
      <c r="PV3357" s="372"/>
      <c r="PW3357" s="372"/>
      <c r="PX3357" s="372"/>
      <c r="PY3357" s="370"/>
      <c r="PZ3357" s="371"/>
      <c r="QA3357" s="372"/>
      <c r="QB3357" s="371"/>
      <c r="QC3357" s="473"/>
      <c r="QD3357" s="371"/>
      <c r="QE3357" s="372"/>
      <c r="QF3357" s="372"/>
      <c r="QG3357" s="372"/>
      <c r="QH3357" s="372"/>
      <c r="QI3357" s="370"/>
      <c r="QJ3357" s="371"/>
      <c r="QK3357" s="372"/>
      <c r="QL3357" s="371"/>
      <c r="QM3357" s="473"/>
      <c r="QN3357" s="371"/>
      <c r="QO3357" s="372"/>
      <c r="QP3357" s="372"/>
      <c r="QQ3357" s="372"/>
      <c r="QR3357" s="372"/>
      <c r="QS3357" s="370"/>
      <c r="QT3357" s="371"/>
      <c r="QU3357" s="372"/>
      <c r="QV3357" s="371"/>
      <c r="QW3357" s="473"/>
      <c r="QX3357" s="371"/>
      <c r="QY3357" s="372"/>
      <c r="QZ3357" s="372"/>
      <c r="RA3357" s="372"/>
      <c r="RB3357" s="372"/>
      <c r="RC3357" s="370"/>
      <c r="RD3357" s="371"/>
      <c r="RE3357" s="372"/>
      <c r="RF3357" s="371"/>
      <c r="RG3357" s="473"/>
      <c r="RH3357" s="371"/>
      <c r="RI3357" s="372"/>
      <c r="RJ3357" s="372"/>
      <c r="RK3357" s="372"/>
      <c r="RL3357" s="372"/>
      <c r="RM3357" s="370"/>
      <c r="RN3357" s="371"/>
      <c r="RO3357" s="372"/>
      <c r="RP3357" s="371"/>
      <c r="RQ3357" s="473"/>
      <c r="RR3357" s="371"/>
      <c r="RS3357" s="372"/>
      <c r="RT3357" s="372"/>
      <c r="RU3357" s="372"/>
      <c r="RV3357" s="372"/>
      <c r="RW3357" s="370"/>
      <c r="RX3357" s="371"/>
      <c r="RY3357" s="372"/>
      <c r="RZ3357" s="371"/>
      <c r="SA3357" s="473"/>
      <c r="SB3357" s="371"/>
      <c r="SC3357" s="372"/>
      <c r="SD3357" s="372"/>
      <c r="SE3357" s="372"/>
      <c r="SF3357" s="372"/>
      <c r="SG3357" s="370"/>
      <c r="SH3357" s="371"/>
      <c r="SI3357" s="372"/>
      <c r="SJ3357" s="371"/>
      <c r="SK3357" s="473"/>
      <c r="SL3357" s="371"/>
      <c r="SM3357" s="372"/>
      <c r="SN3357" s="372"/>
      <c r="SO3357" s="372"/>
      <c r="SP3357" s="372"/>
      <c r="SQ3357" s="370"/>
      <c r="SR3357" s="371"/>
      <c r="SS3357" s="372"/>
      <c r="ST3357" s="371"/>
      <c r="SU3357" s="473"/>
      <c r="SV3357" s="371"/>
      <c r="SW3357" s="372"/>
      <c r="SX3357" s="372"/>
      <c r="SY3357" s="372"/>
      <c r="SZ3357" s="372"/>
      <c r="TA3357" s="370"/>
      <c r="TB3357" s="371"/>
      <c r="TC3357" s="372"/>
      <c r="TD3357" s="371"/>
      <c r="TE3357" s="473"/>
      <c r="TF3357" s="371"/>
      <c r="TG3357" s="372"/>
      <c r="TH3357" s="372"/>
      <c r="TI3357" s="372"/>
      <c r="TJ3357" s="372"/>
      <c r="TK3357" s="370"/>
      <c r="TL3357" s="371"/>
      <c r="TM3357" s="372"/>
      <c r="TN3357" s="371"/>
      <c r="TO3357" s="473"/>
      <c r="TP3357" s="371"/>
      <c r="TQ3357" s="372"/>
      <c r="TR3357" s="372"/>
      <c r="TS3357" s="372"/>
      <c r="TT3357" s="372"/>
      <c r="TU3357" s="370"/>
      <c r="TV3357" s="371"/>
      <c r="TW3357" s="372"/>
      <c r="TX3357" s="371"/>
      <c r="TY3357" s="473"/>
      <c r="TZ3357" s="371"/>
      <c r="UA3357" s="372"/>
      <c r="UB3357" s="372"/>
      <c r="UC3357" s="372"/>
      <c r="UD3357" s="372"/>
      <c r="UE3357" s="370"/>
      <c r="UF3357" s="371"/>
      <c r="UG3357" s="372"/>
      <c r="UH3357" s="371"/>
      <c r="UI3357" s="473"/>
      <c r="UJ3357" s="371"/>
      <c r="UK3357" s="372"/>
      <c r="UL3357" s="372"/>
      <c r="UM3357" s="372"/>
      <c r="UN3357" s="372"/>
      <c r="UO3357" s="370"/>
      <c r="UP3357" s="371"/>
      <c r="UQ3357" s="372"/>
      <c r="UR3357" s="371"/>
      <c r="US3357" s="473"/>
      <c r="UT3357" s="371"/>
      <c r="UU3357" s="372"/>
      <c r="UV3357" s="372"/>
      <c r="UW3357" s="372"/>
      <c r="UX3357" s="372"/>
      <c r="UY3357" s="370"/>
      <c r="UZ3357" s="371"/>
      <c r="VA3357" s="372"/>
      <c r="VB3357" s="371"/>
      <c r="VC3357" s="473"/>
      <c r="VD3357" s="371"/>
      <c r="VE3357" s="372"/>
      <c r="VF3357" s="372"/>
      <c r="VG3357" s="372"/>
      <c r="VH3357" s="372"/>
      <c r="VI3357" s="370"/>
      <c r="VJ3357" s="371"/>
      <c r="VK3357" s="372"/>
      <c r="VL3357" s="371"/>
      <c r="VM3357" s="473"/>
      <c r="VN3357" s="371"/>
      <c r="VO3357" s="372"/>
      <c r="VP3357" s="372"/>
      <c r="VQ3357" s="372"/>
      <c r="VR3357" s="372"/>
      <c r="VS3357" s="370"/>
      <c r="VT3357" s="371"/>
      <c r="VU3357" s="372"/>
      <c r="VV3357" s="371"/>
      <c r="VW3357" s="473"/>
      <c r="VX3357" s="371"/>
      <c r="VY3357" s="372"/>
      <c r="VZ3357" s="372"/>
      <c r="WA3357" s="372"/>
      <c r="WB3357" s="372"/>
      <c r="WC3357" s="370"/>
      <c r="WD3357" s="371"/>
      <c r="WE3357" s="372"/>
      <c r="WF3357" s="371"/>
      <c r="WG3357" s="473"/>
      <c r="WH3357" s="371"/>
      <c r="WI3357" s="372"/>
      <c r="WJ3357" s="372"/>
      <c r="WK3357" s="372"/>
      <c r="WL3357" s="372"/>
      <c r="WM3357" s="370"/>
      <c r="WN3357" s="371"/>
      <c r="WO3357" s="372"/>
      <c r="WP3357" s="371"/>
      <c r="WQ3357" s="473"/>
      <c r="WR3357" s="371"/>
      <c r="WS3357" s="372"/>
      <c r="WT3357" s="372"/>
      <c r="WU3357" s="372"/>
      <c r="WV3357" s="372"/>
      <c r="WW3357" s="370"/>
      <c r="WX3357" s="371"/>
      <c r="WY3357" s="372"/>
      <c r="WZ3357" s="371"/>
      <c r="XA3357" s="473"/>
      <c r="XB3357" s="371"/>
      <c r="XC3357" s="372"/>
      <c r="XD3357" s="372"/>
      <c r="XE3357" s="372"/>
      <c r="XF3357" s="372"/>
      <c r="XG3357" s="370"/>
      <c r="XH3357" s="371"/>
      <c r="XI3357" s="372"/>
      <c r="XJ3357" s="371"/>
      <c r="XK3357" s="473"/>
      <c r="XL3357" s="371"/>
      <c r="XM3357" s="372"/>
      <c r="XN3357" s="372"/>
      <c r="XO3357" s="372"/>
      <c r="XP3357" s="372"/>
      <c r="XQ3357" s="370"/>
      <c r="XR3357" s="371"/>
      <c r="XS3357" s="372"/>
      <c r="XT3357" s="371"/>
      <c r="XU3357" s="473"/>
      <c r="XV3357" s="371"/>
      <c r="XW3357" s="372"/>
      <c r="XX3357" s="372"/>
      <c r="XY3357" s="372"/>
      <c r="XZ3357" s="372"/>
      <c r="YA3357" s="370"/>
      <c r="YB3357" s="371"/>
      <c r="YC3357" s="372"/>
      <c r="YD3357" s="371"/>
      <c r="YE3357" s="473"/>
      <c r="YF3357" s="371"/>
      <c r="YG3357" s="372"/>
      <c r="YH3357" s="372"/>
      <c r="YI3357" s="372"/>
      <c r="YJ3357" s="372"/>
      <c r="YK3357" s="370"/>
      <c r="YL3357" s="371"/>
      <c r="YM3357" s="372"/>
      <c r="YN3357" s="371"/>
      <c r="YO3357" s="473"/>
      <c r="YP3357" s="371"/>
      <c r="YQ3357" s="372"/>
      <c r="YR3357" s="372"/>
      <c r="YS3357" s="372"/>
      <c r="YT3357" s="372"/>
      <c r="YU3357" s="370"/>
      <c r="YV3357" s="371"/>
      <c r="YW3357" s="372"/>
      <c r="YX3357" s="371"/>
      <c r="YY3357" s="473"/>
      <c r="YZ3357" s="371"/>
      <c r="ZA3357" s="372"/>
      <c r="ZB3357" s="372"/>
      <c r="ZC3357" s="372"/>
      <c r="ZD3357" s="372"/>
      <c r="ZE3357" s="370"/>
      <c r="ZF3357" s="371"/>
      <c r="ZG3357" s="372"/>
      <c r="ZH3357" s="371"/>
      <c r="ZI3357" s="473"/>
      <c r="ZJ3357" s="371"/>
      <c r="ZK3357" s="372"/>
      <c r="ZL3357" s="372"/>
      <c r="ZM3357" s="372"/>
      <c r="ZN3357" s="372"/>
      <c r="ZO3357" s="370"/>
      <c r="ZP3357" s="371"/>
      <c r="ZQ3357" s="372"/>
      <c r="ZR3357" s="371"/>
      <c r="ZS3357" s="473"/>
      <c r="ZT3357" s="371"/>
      <c r="ZU3357" s="372"/>
      <c r="ZV3357" s="372"/>
      <c r="ZW3357" s="372"/>
      <c r="ZX3357" s="372"/>
      <c r="ZY3357" s="370"/>
      <c r="ZZ3357" s="371"/>
      <c r="AAA3357" s="372"/>
      <c r="AAB3357" s="371"/>
      <c r="AAC3357" s="473"/>
      <c r="AAD3357" s="371"/>
      <c r="AAE3357" s="372"/>
      <c r="AAF3357" s="372"/>
      <c r="AAG3357" s="372"/>
      <c r="AAH3357" s="372"/>
      <c r="AAI3357" s="370"/>
      <c r="AAJ3357" s="371"/>
      <c r="AAK3357" s="372"/>
      <c r="AAL3357" s="371"/>
      <c r="AAM3357" s="473"/>
      <c r="AAN3357" s="371"/>
      <c r="AAO3357" s="372"/>
      <c r="AAP3357" s="372"/>
      <c r="AAQ3357" s="372"/>
      <c r="AAR3357" s="372"/>
      <c r="AAS3357" s="370"/>
      <c r="AAT3357" s="371"/>
      <c r="AAU3357" s="372"/>
      <c r="AAV3357" s="371"/>
      <c r="AAW3357" s="473"/>
      <c r="AAX3357" s="371"/>
      <c r="AAY3357" s="372"/>
      <c r="AAZ3357" s="372"/>
      <c r="ABA3357" s="372"/>
      <c r="ABB3357" s="372"/>
      <c r="ABC3357" s="370"/>
      <c r="ABD3357" s="371"/>
      <c r="ABE3357" s="372"/>
      <c r="ABF3357" s="371"/>
      <c r="ABG3357" s="473"/>
      <c r="ABH3357" s="371"/>
      <c r="ABI3357" s="372"/>
      <c r="ABJ3357" s="372"/>
      <c r="ABK3357" s="372"/>
      <c r="ABL3357" s="372"/>
      <c r="ABM3357" s="370"/>
      <c r="ABN3357" s="371"/>
      <c r="ABO3357" s="372"/>
      <c r="ABP3357" s="371"/>
      <c r="ABQ3357" s="473"/>
      <c r="ABR3357" s="371"/>
      <c r="ABS3357" s="372"/>
      <c r="ABT3357" s="372"/>
      <c r="ABU3357" s="372"/>
      <c r="ABV3357" s="372"/>
      <c r="ABW3357" s="370"/>
      <c r="ABX3357" s="371"/>
      <c r="ABY3357" s="372"/>
      <c r="ABZ3357" s="371"/>
      <c r="ACA3357" s="473"/>
      <c r="ACB3357" s="371"/>
      <c r="ACC3357" s="372"/>
      <c r="ACD3357" s="372"/>
      <c r="ACE3357" s="372"/>
      <c r="ACF3357" s="372"/>
      <c r="ACG3357" s="370"/>
      <c r="ACH3357" s="371"/>
      <c r="ACI3357" s="372"/>
      <c r="ACJ3357" s="371"/>
      <c r="ACK3357" s="473"/>
      <c r="ACL3357" s="371"/>
      <c r="ACM3357" s="372"/>
      <c r="ACN3357" s="372"/>
      <c r="ACO3357" s="372"/>
      <c r="ACP3357" s="372"/>
      <c r="ACQ3357" s="370"/>
      <c r="ACR3357" s="371"/>
      <c r="ACS3357" s="372"/>
      <c r="ACT3357" s="371"/>
      <c r="ACU3357" s="473"/>
      <c r="ACV3357" s="371"/>
      <c r="ACW3357" s="372"/>
      <c r="ACX3357" s="372"/>
      <c r="ACY3357" s="372"/>
      <c r="ACZ3357" s="372"/>
      <c r="ADA3357" s="370"/>
      <c r="ADB3357" s="371"/>
      <c r="ADC3357" s="372"/>
      <c r="ADD3357" s="371"/>
      <c r="ADE3357" s="473"/>
      <c r="ADF3357" s="371"/>
      <c r="ADG3357" s="372"/>
      <c r="ADH3357" s="372"/>
      <c r="ADI3357" s="372"/>
      <c r="ADJ3357" s="372"/>
      <c r="ADK3357" s="370"/>
      <c r="ADL3357" s="371"/>
      <c r="ADM3357" s="372"/>
      <c r="ADN3357" s="371"/>
      <c r="ADO3357" s="473"/>
      <c r="ADP3357" s="371"/>
      <c r="ADQ3357" s="372"/>
      <c r="ADR3357" s="372"/>
      <c r="ADS3357" s="372"/>
      <c r="ADT3357" s="372"/>
      <c r="ADU3357" s="370"/>
      <c r="ADV3357" s="371"/>
      <c r="ADW3357" s="372"/>
      <c r="ADX3357" s="371"/>
      <c r="ADY3357" s="473"/>
      <c r="ADZ3357" s="371"/>
      <c r="AEA3357" s="372"/>
      <c r="AEB3357" s="372"/>
      <c r="AEC3357" s="372"/>
      <c r="AED3357" s="372"/>
      <c r="AEE3357" s="370"/>
      <c r="AEF3357" s="371"/>
      <c r="AEG3357" s="372"/>
      <c r="AEH3357" s="371"/>
      <c r="AEI3357" s="473"/>
      <c r="AEJ3357" s="371"/>
      <c r="AEK3357" s="372"/>
      <c r="AEL3357" s="372"/>
      <c r="AEM3357" s="372"/>
      <c r="AEN3357" s="372"/>
      <c r="AEO3357" s="370"/>
      <c r="AEP3357" s="371"/>
      <c r="AEQ3357" s="372"/>
      <c r="AER3357" s="371"/>
      <c r="AES3357" s="473"/>
      <c r="AET3357" s="371"/>
      <c r="AEU3357" s="372"/>
      <c r="AEV3357" s="372"/>
      <c r="AEW3357" s="372"/>
      <c r="AEX3357" s="372"/>
      <c r="AEY3357" s="370"/>
      <c r="AEZ3357" s="371"/>
      <c r="AFA3357" s="372"/>
      <c r="AFB3357" s="371"/>
      <c r="AFC3357" s="473"/>
      <c r="AFD3357" s="371"/>
      <c r="AFE3357" s="372"/>
      <c r="AFF3357" s="372"/>
      <c r="AFG3357" s="372"/>
      <c r="AFH3357" s="372"/>
      <c r="AFI3357" s="370"/>
      <c r="AFJ3357" s="371"/>
      <c r="AFK3357" s="372"/>
      <c r="AFL3357" s="371"/>
      <c r="AFM3357" s="473"/>
      <c r="AFN3357" s="371"/>
      <c r="AFO3357" s="372"/>
      <c r="AFP3357" s="372"/>
      <c r="AFQ3357" s="372"/>
      <c r="AFR3357" s="372"/>
      <c r="AFS3357" s="370"/>
      <c r="AFT3357" s="371"/>
      <c r="AFU3357" s="372"/>
      <c r="AFV3357" s="371"/>
      <c r="AFW3357" s="473"/>
      <c r="AFX3357" s="371"/>
      <c r="AFY3357" s="372"/>
      <c r="AFZ3357" s="372"/>
      <c r="AGA3357" s="372"/>
      <c r="AGB3357" s="372"/>
      <c r="AGC3357" s="370"/>
      <c r="AGD3357" s="371"/>
      <c r="AGE3357" s="372"/>
      <c r="AGF3357" s="371"/>
      <c r="AGG3357" s="473"/>
      <c r="AGH3357" s="371"/>
      <c r="AGI3357" s="372"/>
      <c r="AGJ3357" s="372"/>
      <c r="AGK3357" s="372"/>
      <c r="AGL3357" s="372"/>
      <c r="AGM3357" s="370"/>
      <c r="AGN3357" s="371"/>
      <c r="AGO3357" s="372"/>
      <c r="AGP3357" s="371"/>
      <c r="AGQ3357" s="473"/>
      <c r="AGR3357" s="371"/>
      <c r="AGS3357" s="372"/>
      <c r="AGT3357" s="372"/>
      <c r="AGU3357" s="372"/>
      <c r="AGV3357" s="372"/>
      <c r="AGW3357" s="370"/>
      <c r="AGX3357" s="371"/>
      <c r="AGY3357" s="372"/>
      <c r="AGZ3357" s="371"/>
      <c r="AHA3357" s="473"/>
      <c r="AHB3357" s="371"/>
      <c r="AHC3357" s="372"/>
      <c r="AHD3357" s="372"/>
      <c r="AHE3357" s="372"/>
      <c r="AHF3357" s="372"/>
      <c r="AHG3357" s="370"/>
      <c r="AHH3357" s="371"/>
      <c r="AHI3357" s="372"/>
      <c r="AHJ3357" s="371"/>
      <c r="AHK3357" s="473"/>
      <c r="AHL3357" s="371"/>
      <c r="AHM3357" s="372"/>
      <c r="AHN3357" s="372"/>
      <c r="AHO3357" s="372"/>
      <c r="AHP3357" s="372"/>
      <c r="AHQ3357" s="370"/>
      <c r="AHR3357" s="371"/>
      <c r="AHS3357" s="372"/>
      <c r="AHT3357" s="371"/>
      <c r="AHU3357" s="473"/>
      <c r="AHV3357" s="371"/>
      <c r="AHW3357" s="372"/>
      <c r="AHX3357" s="372"/>
      <c r="AHY3357" s="372"/>
      <c r="AHZ3357" s="372"/>
      <c r="AIA3357" s="370"/>
      <c r="AIB3357" s="371"/>
      <c r="AIC3357" s="372"/>
      <c r="AID3357" s="371"/>
      <c r="AIE3357" s="473"/>
      <c r="AIF3357" s="371"/>
      <c r="AIG3357" s="372"/>
      <c r="AIH3357" s="372"/>
      <c r="AII3357" s="372"/>
      <c r="AIJ3357" s="372"/>
      <c r="AIK3357" s="370"/>
      <c r="AIL3357" s="371"/>
      <c r="AIM3357" s="372"/>
      <c r="AIN3357" s="371"/>
      <c r="AIO3357" s="473"/>
      <c r="AIP3357" s="371"/>
      <c r="AIQ3357" s="372"/>
      <c r="AIR3357" s="372"/>
      <c r="AIS3357" s="372"/>
      <c r="AIT3357" s="372"/>
      <c r="AIU3357" s="370"/>
      <c r="AIV3357" s="371"/>
      <c r="AIW3357" s="372"/>
      <c r="AIX3357" s="371"/>
      <c r="AIY3357" s="473"/>
      <c r="AIZ3357" s="371"/>
      <c r="AJA3357" s="372"/>
      <c r="AJB3357" s="372"/>
      <c r="AJC3357" s="372"/>
      <c r="AJD3357" s="372"/>
      <c r="AJE3357" s="370"/>
      <c r="AJF3357" s="371"/>
      <c r="AJG3357" s="372"/>
      <c r="AJH3357" s="371"/>
      <c r="AJI3357" s="473"/>
      <c r="AJJ3357" s="371"/>
      <c r="AJK3357" s="372"/>
      <c r="AJL3357" s="372"/>
      <c r="AJM3357" s="372"/>
      <c r="AJN3357" s="372"/>
      <c r="AJO3357" s="370"/>
      <c r="AJP3357" s="371"/>
      <c r="AJQ3357" s="372"/>
      <c r="AJR3357" s="371"/>
      <c r="AJS3357" s="473"/>
      <c r="AJT3357" s="371"/>
      <c r="AJU3357" s="372"/>
      <c r="AJV3357" s="372"/>
      <c r="AJW3357" s="372"/>
      <c r="AJX3357" s="372"/>
      <c r="AJY3357" s="370"/>
      <c r="AJZ3357" s="371"/>
      <c r="AKA3357" s="372"/>
      <c r="AKB3357" s="371"/>
      <c r="AKC3357" s="473"/>
      <c r="AKD3357" s="371"/>
      <c r="AKE3357" s="372"/>
      <c r="AKF3357" s="372"/>
      <c r="AKG3357" s="372"/>
      <c r="AKH3357" s="372"/>
      <c r="AKI3357" s="370"/>
      <c r="AKJ3357" s="371"/>
      <c r="AKK3357" s="372"/>
      <c r="AKL3357" s="371"/>
      <c r="AKM3357" s="473"/>
      <c r="AKN3357" s="371"/>
      <c r="AKO3357" s="372"/>
      <c r="AKP3357" s="372"/>
      <c r="AKQ3357" s="372"/>
      <c r="AKR3357" s="372"/>
      <c r="AKS3357" s="370"/>
      <c r="AKT3357" s="371"/>
      <c r="AKU3357" s="372"/>
      <c r="AKV3357" s="371"/>
      <c r="AKW3357" s="473"/>
      <c r="AKX3357" s="371"/>
      <c r="AKY3357" s="372"/>
      <c r="AKZ3357" s="372"/>
      <c r="ALA3357" s="372"/>
      <c r="ALB3357" s="372"/>
      <c r="ALC3357" s="370"/>
      <c r="ALD3357" s="371"/>
      <c r="ALE3357" s="372"/>
      <c r="ALF3357" s="371"/>
      <c r="ALG3357" s="473"/>
      <c r="ALH3357" s="371"/>
      <c r="ALI3357" s="372"/>
      <c r="ALJ3357" s="372"/>
      <c r="ALK3357" s="372"/>
      <c r="ALL3357" s="372"/>
      <c r="ALM3357" s="370"/>
      <c r="ALN3357" s="371"/>
      <c r="ALO3357" s="372"/>
      <c r="ALP3357" s="371"/>
      <c r="ALQ3357" s="473"/>
      <c r="ALR3357" s="371"/>
      <c r="ALS3357" s="372"/>
      <c r="ALT3357" s="372"/>
      <c r="ALU3357" s="372"/>
      <c r="ALV3357" s="372"/>
      <c r="ALW3357" s="370"/>
      <c r="ALX3357" s="371"/>
      <c r="ALY3357" s="372"/>
      <c r="ALZ3357" s="371"/>
      <c r="AMA3357" s="473"/>
      <c r="AMB3357" s="371"/>
      <c r="AMC3357" s="372"/>
      <c r="AMD3357" s="372"/>
      <c r="AME3357" s="372"/>
      <c r="AMF3357" s="372"/>
      <c r="AMG3357" s="370"/>
      <c r="AMH3357" s="371"/>
      <c r="AMI3357" s="372"/>
      <c r="AMJ3357" s="371"/>
      <c r="AMK3357" s="473"/>
      <c r="AML3357" s="371"/>
      <c r="AMM3357" s="372"/>
      <c r="AMN3357" s="372"/>
      <c r="AMO3357" s="372"/>
      <c r="AMP3357" s="372"/>
      <c r="AMQ3357" s="370"/>
      <c r="AMR3357" s="371"/>
      <c r="AMS3357" s="372"/>
      <c r="AMT3357" s="371"/>
      <c r="AMU3357" s="473"/>
      <c r="AMV3357" s="371"/>
      <c r="AMW3357" s="372"/>
      <c r="AMX3357" s="372"/>
      <c r="AMY3357" s="372"/>
      <c r="AMZ3357" s="372"/>
      <c r="ANA3357" s="370"/>
      <c r="ANB3357" s="371"/>
      <c r="ANC3357" s="372"/>
      <c r="AND3357" s="371"/>
      <c r="ANE3357" s="473"/>
      <c r="ANF3357" s="371"/>
      <c r="ANG3357" s="372"/>
      <c r="ANH3357" s="372"/>
      <c r="ANI3357" s="372"/>
      <c r="ANJ3357" s="372"/>
      <c r="ANK3357" s="370"/>
      <c r="ANL3357" s="371"/>
      <c r="ANM3357" s="372"/>
      <c r="ANN3357" s="371"/>
      <c r="ANO3357" s="473"/>
      <c r="ANP3357" s="371"/>
      <c r="ANQ3357" s="372"/>
      <c r="ANR3357" s="372"/>
      <c r="ANS3357" s="372"/>
      <c r="ANT3357" s="372"/>
      <c r="ANU3357" s="370"/>
      <c r="ANV3357" s="371"/>
      <c r="ANW3357" s="372"/>
      <c r="ANX3357" s="371"/>
      <c r="ANY3357" s="473"/>
      <c r="ANZ3357" s="371"/>
      <c r="AOA3357" s="372"/>
      <c r="AOB3357" s="372"/>
      <c r="AOC3357" s="372"/>
      <c r="AOD3357" s="372"/>
      <c r="AOE3357" s="370"/>
      <c r="AOF3357" s="371"/>
      <c r="AOG3357" s="372"/>
      <c r="AOH3357" s="371"/>
      <c r="AOI3357" s="473"/>
      <c r="AOJ3357" s="371"/>
      <c r="AOK3357" s="372"/>
      <c r="AOL3357" s="372"/>
      <c r="AOM3357" s="372"/>
      <c r="AON3357" s="372"/>
      <c r="AOO3357" s="370"/>
      <c r="AOP3357" s="371"/>
      <c r="AOQ3357" s="372"/>
      <c r="AOR3357" s="371"/>
      <c r="AOS3357" s="473"/>
      <c r="AOT3357" s="371"/>
      <c r="AOU3357" s="372"/>
      <c r="AOV3357" s="372"/>
      <c r="AOW3357" s="372"/>
      <c r="AOX3357" s="372"/>
      <c r="AOY3357" s="370"/>
      <c r="AOZ3357" s="371"/>
      <c r="APA3357" s="372"/>
      <c r="APB3357" s="371"/>
      <c r="APC3357" s="473"/>
      <c r="APD3357" s="371"/>
      <c r="APE3357" s="372"/>
      <c r="APF3357" s="372"/>
      <c r="APG3357" s="372"/>
      <c r="APH3357" s="372"/>
      <c r="API3357" s="370"/>
      <c r="APJ3357" s="371"/>
      <c r="APK3357" s="372"/>
      <c r="APL3357" s="371"/>
      <c r="APM3357" s="473"/>
      <c r="APN3357" s="371"/>
      <c r="APO3357" s="372"/>
      <c r="APP3357" s="372"/>
      <c r="APQ3357" s="372"/>
      <c r="APR3357" s="372"/>
      <c r="APS3357" s="370"/>
      <c r="APT3357" s="371"/>
      <c r="APU3357" s="372"/>
      <c r="APV3357" s="371"/>
      <c r="APW3357" s="473"/>
      <c r="APX3357" s="371"/>
      <c r="APY3357" s="372"/>
      <c r="APZ3357" s="372"/>
      <c r="AQA3357" s="372"/>
      <c r="AQB3357" s="372"/>
      <c r="AQC3357" s="370"/>
      <c r="AQD3357" s="371"/>
      <c r="AQE3357" s="372"/>
      <c r="AQF3357" s="371"/>
      <c r="AQG3357" s="473"/>
      <c r="AQH3357" s="371"/>
      <c r="AQI3357" s="372"/>
      <c r="AQJ3357" s="372"/>
      <c r="AQK3357" s="372"/>
      <c r="AQL3357" s="372"/>
      <c r="AQM3357" s="370"/>
      <c r="AQN3357" s="371"/>
      <c r="AQO3357" s="372"/>
      <c r="AQP3357" s="371"/>
      <c r="AQQ3357" s="473"/>
      <c r="AQR3357" s="371"/>
      <c r="AQS3357" s="372"/>
      <c r="AQT3357" s="372"/>
      <c r="AQU3357" s="372"/>
      <c r="AQV3357" s="372"/>
      <c r="AQW3357" s="370"/>
      <c r="AQX3357" s="371"/>
      <c r="AQY3357" s="372"/>
      <c r="AQZ3357" s="371"/>
      <c r="ARA3357" s="473"/>
      <c r="ARB3357" s="371"/>
      <c r="ARC3357" s="372"/>
      <c r="ARD3357" s="372"/>
      <c r="ARE3357" s="372"/>
      <c r="ARF3357" s="372"/>
      <c r="ARG3357" s="370"/>
      <c r="ARH3357" s="371"/>
      <c r="ARI3357" s="372"/>
      <c r="ARJ3357" s="371"/>
      <c r="ARK3357" s="473"/>
      <c r="ARL3357" s="371"/>
      <c r="ARM3357" s="372"/>
      <c r="ARN3357" s="372"/>
      <c r="ARO3357" s="372"/>
      <c r="ARP3357" s="372"/>
      <c r="ARQ3357" s="370"/>
      <c r="ARR3357" s="371"/>
      <c r="ARS3357" s="372"/>
      <c r="ART3357" s="371"/>
      <c r="ARU3357" s="473"/>
      <c r="ARV3357" s="371"/>
      <c r="ARW3357" s="372"/>
      <c r="ARX3357" s="372"/>
      <c r="ARY3357" s="372"/>
      <c r="ARZ3357" s="372"/>
      <c r="ASA3357" s="370"/>
      <c r="ASB3357" s="371"/>
      <c r="ASC3357" s="372"/>
      <c r="ASD3357" s="371"/>
      <c r="ASE3357" s="473"/>
      <c r="ASF3357" s="371"/>
      <c r="ASG3357" s="372"/>
      <c r="ASH3357" s="372"/>
      <c r="ASI3357" s="372"/>
      <c r="ASJ3357" s="372"/>
      <c r="ASK3357" s="370"/>
      <c r="ASL3357" s="371"/>
      <c r="ASM3357" s="372"/>
      <c r="ASN3357" s="371"/>
      <c r="ASO3357" s="473"/>
      <c r="ASP3357" s="371"/>
      <c r="ASQ3357" s="372"/>
      <c r="ASR3357" s="372"/>
      <c r="ASS3357" s="372"/>
      <c r="AST3357" s="372"/>
      <c r="ASU3357" s="370"/>
      <c r="ASV3357" s="371"/>
      <c r="ASW3357" s="372"/>
      <c r="ASX3357" s="371"/>
      <c r="ASY3357" s="473"/>
      <c r="ASZ3357" s="371"/>
      <c r="ATA3357" s="372"/>
      <c r="ATB3357" s="372"/>
      <c r="ATC3357" s="372"/>
      <c r="ATD3357" s="372"/>
      <c r="ATE3357" s="370"/>
      <c r="ATF3357" s="371"/>
      <c r="ATG3357" s="372"/>
      <c r="ATH3357" s="371"/>
      <c r="ATI3357" s="473"/>
      <c r="ATJ3357" s="371"/>
      <c r="ATK3357" s="372"/>
      <c r="ATL3357" s="372"/>
      <c r="ATM3357" s="372"/>
      <c r="ATN3357" s="372"/>
      <c r="ATO3357" s="370"/>
      <c r="ATP3357" s="371"/>
      <c r="ATQ3357" s="372"/>
      <c r="ATR3357" s="371"/>
      <c r="ATS3357" s="473"/>
      <c r="ATT3357" s="371"/>
      <c r="ATU3357" s="372"/>
      <c r="ATV3357" s="372"/>
      <c r="ATW3357" s="372"/>
      <c r="ATX3357" s="372"/>
      <c r="ATY3357" s="370"/>
      <c r="ATZ3357" s="371"/>
      <c r="AUA3357" s="372"/>
      <c r="AUB3357" s="371"/>
      <c r="AUC3357" s="473"/>
      <c r="AUD3357" s="371"/>
      <c r="AUE3357" s="372"/>
      <c r="AUF3357" s="372"/>
      <c r="AUG3357" s="372"/>
      <c r="AUH3357" s="372"/>
      <c r="AUI3357" s="370"/>
      <c r="AUJ3357" s="371"/>
      <c r="AUK3357" s="372"/>
      <c r="AUL3357" s="371"/>
      <c r="AUM3357" s="473"/>
      <c r="AUN3357" s="371"/>
      <c r="AUO3357" s="372"/>
      <c r="AUP3357" s="372"/>
      <c r="AUQ3357" s="372"/>
      <c r="AUR3357" s="372"/>
      <c r="AUS3357" s="370"/>
      <c r="AUT3357" s="371"/>
      <c r="AUU3357" s="372"/>
      <c r="AUV3357" s="371"/>
      <c r="AUW3357" s="473"/>
      <c r="AUX3357" s="371"/>
      <c r="AUY3357" s="372"/>
      <c r="AUZ3357" s="372"/>
      <c r="AVA3357" s="372"/>
      <c r="AVB3357" s="372"/>
      <c r="AVC3357" s="370"/>
      <c r="AVD3357" s="371"/>
      <c r="AVE3357" s="372"/>
      <c r="AVF3357" s="371"/>
      <c r="AVG3357" s="473"/>
      <c r="AVH3357" s="371"/>
      <c r="AVI3357" s="372"/>
      <c r="AVJ3357" s="372"/>
      <c r="AVK3357" s="372"/>
      <c r="AVL3357" s="372"/>
      <c r="AVM3357" s="370"/>
      <c r="AVN3357" s="371"/>
      <c r="AVO3357" s="372"/>
      <c r="AVP3357" s="371"/>
      <c r="AVQ3357" s="473"/>
      <c r="AVR3357" s="371"/>
      <c r="AVS3357" s="372"/>
      <c r="AVT3357" s="372"/>
      <c r="AVU3357" s="372"/>
      <c r="AVV3357" s="372"/>
      <c r="AVW3357" s="370"/>
      <c r="AVX3357" s="371"/>
      <c r="AVY3357" s="372"/>
      <c r="AVZ3357" s="371"/>
      <c r="AWA3357" s="473"/>
      <c r="AWB3357" s="371"/>
      <c r="AWC3357" s="372"/>
      <c r="AWD3357" s="372"/>
      <c r="AWE3357" s="372"/>
      <c r="AWF3357" s="372"/>
      <c r="AWG3357" s="370"/>
      <c r="AWH3357" s="371"/>
      <c r="AWI3357" s="372"/>
      <c r="AWJ3357" s="371"/>
      <c r="AWK3357" s="473"/>
      <c r="AWL3357" s="371"/>
      <c r="AWM3357" s="372"/>
      <c r="AWN3357" s="372"/>
      <c r="AWO3357" s="372"/>
      <c r="AWP3357" s="372"/>
      <c r="AWQ3357" s="370"/>
      <c r="AWR3357" s="371"/>
      <c r="AWS3357" s="372"/>
      <c r="AWT3357" s="371"/>
      <c r="AWU3357" s="473"/>
      <c r="AWV3357" s="371"/>
      <c r="AWW3357" s="372"/>
      <c r="AWX3357" s="372"/>
      <c r="AWY3357" s="372"/>
      <c r="AWZ3357" s="372"/>
      <c r="AXA3357" s="370"/>
      <c r="AXB3357" s="371"/>
      <c r="AXC3357" s="372"/>
      <c r="AXD3357" s="371"/>
      <c r="AXE3357" s="473"/>
      <c r="AXF3357" s="371"/>
      <c r="AXG3357" s="372"/>
      <c r="AXH3357" s="372"/>
      <c r="AXI3357" s="372"/>
      <c r="AXJ3357" s="372"/>
      <c r="AXK3357" s="370"/>
      <c r="AXL3357" s="371"/>
      <c r="AXM3357" s="372"/>
      <c r="AXN3357" s="371"/>
      <c r="AXO3357" s="473"/>
      <c r="AXP3357" s="371"/>
      <c r="AXQ3357" s="372"/>
      <c r="AXR3357" s="372"/>
      <c r="AXS3357" s="372"/>
      <c r="AXT3357" s="372"/>
      <c r="AXU3357" s="370"/>
      <c r="AXV3357" s="371"/>
      <c r="AXW3357" s="372"/>
      <c r="AXX3357" s="371"/>
      <c r="AXY3357" s="473"/>
      <c r="AXZ3357" s="371"/>
      <c r="AYA3357" s="372"/>
      <c r="AYB3357" s="372"/>
      <c r="AYC3357" s="372"/>
      <c r="AYD3357" s="372"/>
      <c r="AYE3357" s="370"/>
      <c r="AYF3357" s="371"/>
      <c r="AYG3357" s="372"/>
      <c r="AYH3357" s="371"/>
      <c r="AYI3357" s="473"/>
      <c r="AYJ3357" s="371"/>
      <c r="AYK3357" s="372"/>
      <c r="AYL3357" s="372"/>
      <c r="AYM3357" s="372"/>
      <c r="AYN3357" s="372"/>
      <c r="AYO3357" s="370"/>
      <c r="AYP3357" s="371"/>
      <c r="AYQ3357" s="372"/>
      <c r="AYR3357" s="371"/>
      <c r="AYS3357" s="473"/>
      <c r="AYT3357" s="371"/>
      <c r="AYU3357" s="372"/>
      <c r="AYV3357" s="372"/>
      <c r="AYW3357" s="372"/>
      <c r="AYX3357" s="372"/>
      <c r="AYY3357" s="370"/>
      <c r="AYZ3357" s="371"/>
      <c r="AZA3357" s="372"/>
      <c r="AZB3357" s="371"/>
      <c r="AZC3357" s="473"/>
      <c r="AZD3357" s="371"/>
      <c r="AZE3357" s="372"/>
      <c r="AZF3357" s="372"/>
      <c r="AZG3357" s="372"/>
      <c r="AZH3357" s="372"/>
      <c r="AZI3357" s="370"/>
      <c r="AZJ3357" s="371"/>
      <c r="AZK3357" s="372"/>
      <c r="AZL3357" s="371"/>
      <c r="AZM3357" s="473"/>
      <c r="AZN3357" s="371"/>
      <c r="AZO3357" s="372"/>
      <c r="AZP3357" s="372"/>
      <c r="AZQ3357" s="372"/>
      <c r="AZR3357" s="372"/>
      <c r="AZS3357" s="370"/>
      <c r="AZT3357" s="371"/>
      <c r="AZU3357" s="372"/>
      <c r="AZV3357" s="371"/>
      <c r="AZW3357" s="473"/>
      <c r="AZX3357" s="371"/>
      <c r="AZY3357" s="372"/>
      <c r="AZZ3357" s="372"/>
      <c r="BAA3357" s="372"/>
      <c r="BAB3357" s="372"/>
      <c r="BAC3357" s="370"/>
      <c r="BAD3357" s="371"/>
      <c r="BAE3357" s="372"/>
      <c r="BAF3357" s="371"/>
      <c r="BAG3357" s="473"/>
      <c r="BAH3357" s="371"/>
      <c r="BAI3357" s="372"/>
      <c r="BAJ3357" s="372"/>
      <c r="BAK3357" s="372"/>
      <c r="BAL3357" s="372"/>
      <c r="BAM3357" s="370"/>
      <c r="BAN3357" s="371"/>
      <c r="BAO3357" s="372"/>
      <c r="BAP3357" s="371"/>
      <c r="BAQ3357" s="473"/>
      <c r="BAR3357" s="371"/>
      <c r="BAS3357" s="372"/>
      <c r="BAT3357" s="372"/>
      <c r="BAU3357" s="372"/>
      <c r="BAV3357" s="372"/>
      <c r="BAW3357" s="370"/>
      <c r="BAX3357" s="371"/>
      <c r="BAY3357" s="372"/>
      <c r="BAZ3357" s="371"/>
      <c r="BBA3357" s="473"/>
      <c r="BBB3357" s="371"/>
      <c r="BBC3357" s="372"/>
      <c r="BBD3357" s="372"/>
      <c r="BBE3357" s="372"/>
      <c r="BBF3357" s="372"/>
      <c r="BBG3357" s="370"/>
      <c r="BBH3357" s="371"/>
      <c r="BBI3357" s="372"/>
      <c r="BBJ3357" s="371"/>
      <c r="BBK3357" s="473"/>
      <c r="BBL3357" s="371"/>
      <c r="BBM3357" s="372"/>
      <c r="BBN3357" s="372"/>
      <c r="BBO3357" s="372"/>
      <c r="BBP3357" s="372"/>
      <c r="BBQ3357" s="370"/>
      <c r="BBR3357" s="371"/>
      <c r="BBS3357" s="372"/>
      <c r="BBT3357" s="371"/>
      <c r="BBU3357" s="473"/>
      <c r="BBV3357" s="371"/>
      <c r="BBW3357" s="372"/>
      <c r="BBX3357" s="372"/>
      <c r="BBY3357" s="372"/>
      <c r="BBZ3357" s="372"/>
      <c r="BCA3357" s="370"/>
      <c r="BCB3357" s="371"/>
      <c r="BCC3357" s="372"/>
      <c r="BCD3357" s="371"/>
      <c r="BCE3357" s="473"/>
      <c r="BCF3357" s="371"/>
      <c r="BCG3357" s="372"/>
      <c r="BCH3357" s="372"/>
      <c r="BCI3357" s="372"/>
      <c r="BCJ3357" s="372"/>
      <c r="BCK3357" s="370"/>
      <c r="BCL3357" s="371"/>
      <c r="BCM3357" s="372"/>
      <c r="BCN3357" s="371"/>
      <c r="BCO3357" s="473"/>
      <c r="BCP3357" s="371"/>
      <c r="BCQ3357" s="372"/>
      <c r="BCR3357" s="372"/>
      <c r="BCS3357" s="372"/>
      <c r="BCT3357" s="372"/>
      <c r="BCU3357" s="370"/>
      <c r="BCV3357" s="371"/>
      <c r="BCW3357" s="372"/>
      <c r="BCX3357" s="371"/>
      <c r="BCY3357" s="473"/>
      <c r="BCZ3357" s="371"/>
      <c r="BDA3357" s="372"/>
      <c r="BDB3357" s="372"/>
      <c r="BDC3357" s="372"/>
      <c r="BDD3357" s="372"/>
      <c r="BDE3357" s="370"/>
      <c r="BDF3357" s="371"/>
      <c r="BDG3357" s="372"/>
      <c r="BDH3357" s="371"/>
      <c r="BDI3357" s="473"/>
      <c r="BDJ3357" s="371"/>
      <c r="BDK3357" s="372"/>
      <c r="BDL3357" s="372"/>
      <c r="BDM3357" s="372"/>
      <c r="BDN3357" s="372"/>
      <c r="BDO3357" s="370"/>
      <c r="BDP3357" s="371"/>
      <c r="BDQ3357" s="372"/>
      <c r="BDR3357" s="371"/>
      <c r="BDS3357" s="473"/>
      <c r="BDT3357" s="371"/>
      <c r="BDU3357" s="372"/>
      <c r="BDV3357" s="372"/>
      <c r="BDW3357" s="372"/>
      <c r="BDX3357" s="372"/>
      <c r="BDY3357" s="370"/>
      <c r="BDZ3357" s="371"/>
      <c r="BEA3357" s="372"/>
      <c r="BEB3357" s="371"/>
      <c r="BEC3357" s="473"/>
      <c r="BED3357" s="371"/>
      <c r="BEE3357" s="372"/>
      <c r="BEF3357" s="372"/>
      <c r="BEG3357" s="372"/>
      <c r="BEH3357" s="372"/>
      <c r="BEI3357" s="370"/>
      <c r="BEJ3357" s="371"/>
      <c r="BEK3357" s="372"/>
      <c r="BEL3357" s="371"/>
      <c r="BEM3357" s="473"/>
      <c r="BEN3357" s="371"/>
      <c r="BEO3357" s="372"/>
      <c r="BEP3357" s="372"/>
      <c r="BEQ3357" s="372"/>
      <c r="BER3357" s="372"/>
      <c r="BES3357" s="370"/>
      <c r="BET3357" s="371"/>
      <c r="BEU3357" s="372"/>
      <c r="BEV3357" s="371"/>
      <c r="BEW3357" s="473"/>
      <c r="BEX3357" s="371"/>
      <c r="BEY3357" s="372"/>
      <c r="BEZ3357" s="372"/>
      <c r="BFA3357" s="372"/>
      <c r="BFB3357" s="372"/>
      <c r="BFC3357" s="370"/>
      <c r="BFD3357" s="371"/>
      <c r="BFE3357" s="372"/>
      <c r="BFF3357" s="371"/>
      <c r="BFG3357" s="473"/>
      <c r="BFH3357" s="371"/>
      <c r="BFI3357" s="372"/>
      <c r="BFJ3357" s="372"/>
      <c r="BFK3357" s="372"/>
      <c r="BFL3357" s="372"/>
      <c r="BFM3357" s="370"/>
      <c r="BFN3357" s="371"/>
      <c r="BFO3357" s="372"/>
      <c r="BFP3357" s="371"/>
      <c r="BFQ3357" s="473"/>
      <c r="BFR3357" s="371"/>
      <c r="BFS3357" s="372"/>
      <c r="BFT3357" s="372"/>
      <c r="BFU3357" s="372"/>
      <c r="BFV3357" s="372"/>
      <c r="BFW3357" s="370"/>
      <c r="BFX3357" s="371"/>
      <c r="BFY3357" s="372"/>
      <c r="BFZ3357" s="371"/>
      <c r="BGA3357" s="473"/>
      <c r="BGB3357" s="371"/>
      <c r="BGC3357" s="372"/>
      <c r="BGD3357" s="372"/>
      <c r="BGE3357" s="372"/>
      <c r="BGF3357" s="372"/>
      <c r="BGG3357" s="370"/>
      <c r="BGH3357" s="371"/>
      <c r="BGI3357" s="372"/>
      <c r="BGJ3357" s="371"/>
      <c r="BGK3357" s="473"/>
      <c r="BGL3357" s="371"/>
      <c r="BGM3357" s="372"/>
      <c r="BGN3357" s="372"/>
      <c r="BGO3357" s="372"/>
      <c r="BGP3357" s="372"/>
      <c r="BGQ3357" s="370"/>
      <c r="BGR3357" s="371"/>
      <c r="BGS3357" s="372"/>
      <c r="BGT3357" s="371"/>
      <c r="BGU3357" s="473"/>
      <c r="BGV3357" s="371"/>
      <c r="BGW3357" s="372"/>
      <c r="BGX3357" s="372"/>
      <c r="BGY3357" s="372"/>
      <c r="BGZ3357" s="372"/>
      <c r="BHA3357" s="370"/>
      <c r="BHB3357" s="371"/>
      <c r="BHC3357" s="372"/>
      <c r="BHD3357" s="371"/>
      <c r="BHE3357" s="473"/>
      <c r="BHF3357" s="371"/>
      <c r="BHG3357" s="372"/>
      <c r="BHH3357" s="372"/>
      <c r="BHI3357" s="372"/>
      <c r="BHJ3357" s="372"/>
      <c r="BHK3357" s="370"/>
      <c r="BHL3357" s="371"/>
      <c r="BHM3357" s="372"/>
      <c r="BHN3357" s="371"/>
      <c r="BHO3357" s="473"/>
      <c r="BHP3357" s="371"/>
      <c r="BHQ3357" s="372"/>
      <c r="BHR3357" s="372"/>
      <c r="BHS3357" s="372"/>
      <c r="BHT3357" s="372"/>
      <c r="BHU3357" s="370"/>
      <c r="BHV3357" s="371"/>
      <c r="BHW3357" s="372"/>
      <c r="BHX3357" s="371"/>
      <c r="BHY3357" s="473"/>
      <c r="BHZ3357" s="371"/>
      <c r="BIA3357" s="372"/>
      <c r="BIB3357" s="372"/>
      <c r="BIC3357" s="372"/>
      <c r="BID3357" s="372"/>
      <c r="BIE3357" s="370"/>
      <c r="BIF3357" s="371"/>
      <c r="BIG3357" s="372"/>
      <c r="BIH3357" s="371"/>
      <c r="BII3357" s="473"/>
      <c r="BIJ3357" s="371"/>
      <c r="BIK3357" s="372"/>
      <c r="BIL3357" s="372"/>
      <c r="BIM3357" s="372"/>
      <c r="BIN3357" s="372"/>
      <c r="BIO3357" s="370"/>
      <c r="BIP3357" s="371"/>
      <c r="BIQ3357" s="372"/>
      <c r="BIR3357" s="371"/>
      <c r="BIS3357" s="473"/>
      <c r="BIT3357" s="371"/>
      <c r="BIU3357" s="372"/>
      <c r="BIV3357" s="372"/>
      <c r="BIW3357" s="372"/>
      <c r="BIX3357" s="372"/>
      <c r="BIY3357" s="370"/>
      <c r="BIZ3357" s="371"/>
      <c r="BJA3357" s="372"/>
      <c r="BJB3357" s="371"/>
      <c r="BJC3357" s="473"/>
      <c r="BJD3357" s="371"/>
      <c r="BJE3357" s="372"/>
      <c r="BJF3357" s="372"/>
      <c r="BJG3357" s="372"/>
      <c r="BJH3357" s="372"/>
      <c r="BJI3357" s="370"/>
      <c r="BJJ3357" s="371"/>
      <c r="BJK3357" s="372"/>
      <c r="BJL3357" s="371"/>
      <c r="BJM3357" s="473"/>
      <c r="BJN3357" s="371"/>
      <c r="BJO3357" s="372"/>
      <c r="BJP3357" s="372"/>
      <c r="BJQ3357" s="372"/>
      <c r="BJR3357" s="372"/>
      <c r="BJS3357" s="370"/>
      <c r="BJT3357" s="371"/>
      <c r="BJU3357" s="372"/>
      <c r="BJV3357" s="371"/>
      <c r="BJW3357" s="473"/>
      <c r="BJX3357" s="371"/>
      <c r="BJY3357" s="372"/>
      <c r="BJZ3357" s="372"/>
      <c r="BKA3357" s="372"/>
      <c r="BKB3357" s="372"/>
      <c r="BKC3357" s="370"/>
      <c r="BKD3357" s="371"/>
      <c r="BKE3357" s="372"/>
      <c r="BKF3357" s="371"/>
      <c r="BKG3357" s="473"/>
      <c r="BKH3357" s="371"/>
      <c r="BKI3357" s="372"/>
      <c r="BKJ3357" s="372"/>
      <c r="BKK3357" s="372"/>
      <c r="BKL3357" s="372"/>
      <c r="BKM3357" s="370"/>
      <c r="BKN3357" s="371"/>
      <c r="BKO3357" s="372"/>
      <c r="BKP3357" s="371"/>
      <c r="BKQ3357" s="473"/>
      <c r="BKR3357" s="371"/>
      <c r="BKS3357" s="372"/>
      <c r="BKT3357" s="372"/>
      <c r="BKU3357" s="372"/>
      <c r="BKV3357" s="372"/>
      <c r="BKW3357" s="370"/>
      <c r="BKX3357" s="371"/>
      <c r="BKY3357" s="372"/>
      <c r="BKZ3357" s="371"/>
      <c r="BLA3357" s="473"/>
      <c r="BLB3357" s="371"/>
      <c r="BLC3357" s="372"/>
      <c r="BLD3357" s="372"/>
      <c r="BLE3357" s="372"/>
      <c r="BLF3357" s="372"/>
      <c r="BLG3357" s="370"/>
      <c r="BLH3357" s="371"/>
      <c r="BLI3357" s="372"/>
      <c r="BLJ3357" s="371"/>
      <c r="BLK3357" s="473"/>
      <c r="BLL3357" s="371"/>
      <c r="BLM3357" s="372"/>
      <c r="BLN3357" s="372"/>
      <c r="BLO3357" s="372"/>
      <c r="BLP3357" s="372"/>
      <c r="BLQ3357" s="370"/>
      <c r="BLR3357" s="371"/>
      <c r="BLS3357" s="372"/>
      <c r="BLT3357" s="371"/>
      <c r="BLU3357" s="473"/>
      <c r="BLV3357" s="371"/>
      <c r="BLW3357" s="372"/>
      <c r="BLX3357" s="372"/>
      <c r="BLY3357" s="372"/>
      <c r="BLZ3357" s="372"/>
      <c r="BMA3357" s="370"/>
      <c r="BMB3357" s="371"/>
      <c r="BMC3357" s="372"/>
      <c r="BMD3357" s="371"/>
      <c r="BME3357" s="473"/>
      <c r="BMF3357" s="371"/>
      <c r="BMG3357" s="372"/>
      <c r="BMH3357" s="372"/>
      <c r="BMI3357" s="372"/>
      <c r="BMJ3357" s="372"/>
      <c r="BMK3357" s="370"/>
      <c r="BML3357" s="371"/>
      <c r="BMM3357" s="372"/>
      <c r="BMN3357" s="371"/>
      <c r="BMO3357" s="473"/>
      <c r="BMP3357" s="371"/>
      <c r="BMQ3357" s="372"/>
      <c r="BMR3357" s="372"/>
      <c r="BMS3357" s="372"/>
      <c r="BMT3357" s="372"/>
      <c r="BMU3357" s="370"/>
      <c r="BMV3357" s="371"/>
      <c r="BMW3357" s="372"/>
      <c r="BMX3357" s="371"/>
      <c r="BMY3357" s="473"/>
      <c r="BMZ3357" s="371"/>
      <c r="BNA3357" s="372"/>
      <c r="BNB3357" s="372"/>
      <c r="BNC3357" s="372"/>
      <c r="BND3357" s="372"/>
      <c r="BNE3357" s="370"/>
      <c r="BNF3357" s="371"/>
      <c r="BNG3357" s="372"/>
      <c r="BNH3357" s="371"/>
      <c r="BNI3357" s="473"/>
      <c r="BNJ3357" s="371"/>
      <c r="BNK3357" s="372"/>
      <c r="BNL3357" s="372"/>
      <c r="BNM3357" s="372"/>
      <c r="BNN3357" s="372"/>
      <c r="BNO3357" s="370"/>
      <c r="BNP3357" s="371"/>
      <c r="BNQ3357" s="372"/>
      <c r="BNR3357" s="371"/>
      <c r="BNS3357" s="473"/>
      <c r="BNT3357" s="371"/>
      <c r="BNU3357" s="372"/>
      <c r="BNV3357" s="372"/>
      <c r="BNW3357" s="372"/>
      <c r="BNX3357" s="372"/>
      <c r="BNY3357" s="370"/>
      <c r="BNZ3357" s="371"/>
      <c r="BOA3357" s="372"/>
      <c r="BOB3357" s="371"/>
      <c r="BOC3357" s="473"/>
      <c r="BOD3357" s="371"/>
      <c r="BOE3357" s="372"/>
      <c r="BOF3357" s="372"/>
      <c r="BOG3357" s="372"/>
      <c r="BOH3357" s="372"/>
      <c r="BOI3357" s="370"/>
      <c r="BOJ3357" s="371"/>
      <c r="BOK3357" s="372"/>
      <c r="BOL3357" s="371"/>
      <c r="BOM3357" s="473"/>
      <c r="BON3357" s="371"/>
      <c r="BOO3357" s="372"/>
      <c r="BOP3357" s="372"/>
      <c r="BOQ3357" s="372"/>
      <c r="BOR3357" s="372"/>
      <c r="BOS3357" s="370"/>
      <c r="BOT3357" s="371"/>
      <c r="BOU3357" s="372"/>
      <c r="BOV3357" s="371"/>
      <c r="BOW3357" s="473"/>
      <c r="BOX3357" s="371"/>
      <c r="BOY3357" s="372"/>
      <c r="BOZ3357" s="372"/>
      <c r="BPA3357" s="372"/>
      <c r="BPB3357" s="372"/>
      <c r="BPC3357" s="370"/>
      <c r="BPD3357" s="371"/>
      <c r="BPE3357" s="372"/>
      <c r="BPF3357" s="371"/>
      <c r="BPG3357" s="473"/>
      <c r="BPH3357" s="371"/>
      <c r="BPI3357" s="372"/>
      <c r="BPJ3357" s="372"/>
      <c r="BPK3357" s="372"/>
      <c r="BPL3357" s="372"/>
      <c r="BPM3357" s="370"/>
      <c r="BPN3357" s="371"/>
      <c r="BPO3357" s="372"/>
      <c r="BPP3357" s="371"/>
      <c r="BPQ3357" s="473"/>
      <c r="BPR3357" s="371"/>
      <c r="BPS3357" s="372"/>
      <c r="BPT3357" s="372"/>
      <c r="BPU3357" s="372"/>
      <c r="BPV3357" s="372"/>
      <c r="BPW3357" s="370"/>
      <c r="BPX3357" s="371"/>
      <c r="BPY3357" s="372"/>
      <c r="BPZ3357" s="371"/>
      <c r="BQA3357" s="473"/>
      <c r="BQB3357" s="371"/>
      <c r="BQC3357" s="372"/>
      <c r="BQD3357" s="372"/>
      <c r="BQE3357" s="372"/>
      <c r="BQF3357" s="372"/>
      <c r="BQG3357" s="370"/>
      <c r="BQH3357" s="371"/>
      <c r="BQI3357" s="372"/>
      <c r="BQJ3357" s="371"/>
      <c r="BQK3357" s="473"/>
      <c r="BQL3357" s="371"/>
      <c r="BQM3357" s="372"/>
      <c r="BQN3357" s="372"/>
      <c r="BQO3357" s="372"/>
      <c r="BQP3357" s="372"/>
      <c r="BQQ3357" s="370"/>
      <c r="BQR3357" s="371"/>
      <c r="BQS3357" s="372"/>
      <c r="BQT3357" s="371"/>
      <c r="BQU3357" s="473"/>
      <c r="BQV3357" s="371"/>
      <c r="BQW3357" s="372"/>
      <c r="BQX3357" s="372"/>
      <c r="BQY3357" s="372"/>
      <c r="BQZ3357" s="372"/>
      <c r="BRA3357" s="370"/>
      <c r="BRB3357" s="371"/>
      <c r="BRC3357" s="372"/>
      <c r="BRD3357" s="371"/>
      <c r="BRE3357" s="473"/>
      <c r="BRF3357" s="371"/>
      <c r="BRG3357" s="372"/>
      <c r="BRH3357" s="372"/>
      <c r="BRI3357" s="372"/>
      <c r="BRJ3357" s="372"/>
      <c r="BRK3357" s="370"/>
      <c r="BRL3357" s="371"/>
      <c r="BRM3357" s="372"/>
      <c r="BRN3357" s="371"/>
      <c r="BRO3357" s="473"/>
      <c r="BRP3357" s="371"/>
      <c r="BRQ3357" s="372"/>
      <c r="BRR3357" s="372"/>
      <c r="BRS3357" s="372"/>
      <c r="BRT3357" s="372"/>
      <c r="BRU3357" s="370"/>
      <c r="BRV3357" s="371"/>
      <c r="BRW3357" s="372"/>
      <c r="BRX3357" s="371"/>
      <c r="BRY3357" s="473"/>
      <c r="BRZ3357" s="371"/>
      <c r="BSA3357" s="372"/>
      <c r="BSB3357" s="372"/>
      <c r="BSC3357" s="372"/>
      <c r="BSD3357" s="372"/>
      <c r="BSE3357" s="370"/>
      <c r="BSF3357" s="371"/>
      <c r="BSG3357" s="372"/>
      <c r="BSH3357" s="371"/>
      <c r="BSI3357" s="473"/>
      <c r="BSJ3357" s="371"/>
      <c r="BSK3357" s="372"/>
      <c r="BSL3357" s="372"/>
      <c r="BSM3357" s="372"/>
      <c r="BSN3357" s="372"/>
      <c r="BSO3357" s="370"/>
      <c r="BSP3357" s="371"/>
      <c r="BSQ3357" s="372"/>
      <c r="BSR3357" s="371"/>
      <c r="BSS3357" s="473"/>
      <c r="BST3357" s="371"/>
      <c r="BSU3357" s="372"/>
      <c r="BSV3357" s="372"/>
      <c r="BSW3357" s="372"/>
      <c r="BSX3357" s="372"/>
      <c r="BSY3357" s="370"/>
      <c r="BSZ3357" s="371"/>
      <c r="BTA3357" s="372"/>
      <c r="BTB3357" s="371"/>
      <c r="BTC3357" s="473"/>
      <c r="BTD3357" s="371"/>
      <c r="BTE3357" s="372"/>
      <c r="BTF3357" s="372"/>
      <c r="BTG3357" s="372"/>
      <c r="BTH3357" s="372"/>
      <c r="BTI3357" s="370"/>
      <c r="BTJ3357" s="371"/>
      <c r="BTK3357" s="372"/>
      <c r="BTL3357" s="371"/>
      <c r="BTM3357" s="473"/>
      <c r="BTN3357" s="371"/>
      <c r="BTO3357" s="372"/>
      <c r="BTP3357" s="372"/>
      <c r="BTQ3357" s="372"/>
      <c r="BTR3357" s="372"/>
      <c r="BTS3357" s="370"/>
      <c r="BTT3357" s="371"/>
      <c r="BTU3357" s="372"/>
      <c r="BTV3357" s="371"/>
      <c r="BTW3357" s="473"/>
      <c r="BTX3357" s="371"/>
      <c r="BTY3357" s="372"/>
      <c r="BTZ3357" s="372"/>
      <c r="BUA3357" s="372"/>
      <c r="BUB3357" s="372"/>
      <c r="BUC3357" s="370"/>
      <c r="BUD3357" s="371"/>
      <c r="BUE3357" s="372"/>
      <c r="BUF3357" s="371"/>
      <c r="BUG3357" s="473"/>
      <c r="BUH3357" s="371"/>
      <c r="BUI3357" s="372"/>
      <c r="BUJ3357" s="372"/>
      <c r="BUK3357" s="372"/>
      <c r="BUL3357" s="372"/>
      <c r="BUM3357" s="370"/>
      <c r="BUN3357" s="371"/>
      <c r="BUO3357" s="372"/>
      <c r="BUP3357" s="371"/>
      <c r="BUQ3357" s="473"/>
      <c r="BUR3357" s="371"/>
      <c r="BUS3357" s="372"/>
      <c r="BUT3357" s="372"/>
      <c r="BUU3357" s="372"/>
      <c r="BUV3357" s="372"/>
      <c r="BUW3357" s="370"/>
      <c r="BUX3357" s="371"/>
      <c r="BUY3357" s="372"/>
      <c r="BUZ3357" s="371"/>
      <c r="BVA3357" s="473"/>
      <c r="BVB3357" s="371"/>
      <c r="BVC3357" s="372"/>
      <c r="BVD3357" s="372"/>
      <c r="BVE3357" s="372"/>
      <c r="BVF3357" s="372"/>
      <c r="BVG3357" s="370"/>
      <c r="BVH3357" s="371"/>
      <c r="BVI3357" s="372"/>
      <c r="BVJ3357" s="371"/>
      <c r="BVK3357" s="473"/>
      <c r="BVL3357" s="371"/>
      <c r="BVM3357" s="372"/>
      <c r="BVN3357" s="372"/>
      <c r="BVO3357" s="372"/>
      <c r="BVP3357" s="372"/>
      <c r="BVQ3357" s="370"/>
      <c r="BVR3357" s="371"/>
      <c r="BVS3357" s="372"/>
      <c r="BVT3357" s="371"/>
      <c r="BVU3357" s="473"/>
      <c r="BVV3357" s="371"/>
      <c r="BVW3357" s="372"/>
      <c r="BVX3357" s="372"/>
      <c r="BVY3357" s="372"/>
      <c r="BVZ3357" s="372"/>
      <c r="BWA3357" s="370"/>
      <c r="BWB3357" s="371"/>
      <c r="BWC3357" s="372"/>
      <c r="BWD3357" s="371"/>
      <c r="BWE3357" s="473"/>
      <c r="BWF3357" s="371"/>
      <c r="BWG3357" s="372"/>
      <c r="BWH3357" s="372"/>
      <c r="BWI3357" s="372"/>
      <c r="BWJ3357" s="372"/>
      <c r="BWK3357" s="370"/>
      <c r="BWL3357" s="371"/>
      <c r="BWM3357" s="372"/>
      <c r="BWN3357" s="371"/>
      <c r="BWO3357" s="473"/>
      <c r="BWP3357" s="371"/>
      <c r="BWQ3357" s="372"/>
      <c r="BWR3357" s="372"/>
      <c r="BWS3357" s="372"/>
      <c r="BWT3357" s="372"/>
      <c r="BWU3357" s="370"/>
      <c r="BWV3357" s="371"/>
      <c r="BWW3357" s="372"/>
      <c r="BWX3357" s="371"/>
      <c r="BWY3357" s="473"/>
      <c r="BWZ3357" s="371"/>
      <c r="BXA3357" s="372"/>
      <c r="BXB3357" s="372"/>
      <c r="BXC3357" s="372"/>
      <c r="BXD3357" s="372"/>
      <c r="BXE3357" s="370"/>
      <c r="BXF3357" s="371"/>
      <c r="BXG3357" s="372"/>
      <c r="BXH3357" s="371"/>
      <c r="BXI3357" s="473"/>
      <c r="BXJ3357" s="371"/>
      <c r="BXK3357" s="372"/>
      <c r="BXL3357" s="372"/>
      <c r="BXM3357" s="372"/>
      <c r="BXN3357" s="372"/>
      <c r="BXO3357" s="370"/>
      <c r="BXP3357" s="371"/>
      <c r="BXQ3357" s="372"/>
      <c r="BXR3357" s="371"/>
      <c r="BXS3357" s="473"/>
      <c r="BXT3357" s="371"/>
      <c r="BXU3357" s="372"/>
      <c r="BXV3357" s="372"/>
      <c r="BXW3357" s="372"/>
      <c r="BXX3357" s="372"/>
      <c r="BXY3357" s="370"/>
      <c r="BXZ3357" s="371"/>
      <c r="BYA3357" s="372"/>
      <c r="BYB3357" s="371"/>
      <c r="BYC3357" s="473"/>
      <c r="BYD3357" s="371"/>
      <c r="BYE3357" s="372"/>
      <c r="BYF3357" s="372"/>
      <c r="BYG3357" s="372"/>
      <c r="BYH3357" s="372"/>
      <c r="BYI3357" s="370"/>
      <c r="BYJ3357" s="371"/>
      <c r="BYK3357" s="372"/>
      <c r="BYL3357" s="371"/>
      <c r="BYM3357" s="473"/>
      <c r="BYN3357" s="371"/>
      <c r="BYO3357" s="372"/>
      <c r="BYP3357" s="372"/>
      <c r="BYQ3357" s="372"/>
      <c r="BYR3357" s="372"/>
      <c r="BYS3357" s="370"/>
      <c r="BYT3357" s="371"/>
      <c r="BYU3357" s="372"/>
      <c r="BYV3357" s="371"/>
      <c r="BYW3357" s="473"/>
      <c r="BYX3357" s="371"/>
      <c r="BYY3357" s="372"/>
      <c r="BYZ3357" s="372"/>
      <c r="BZA3357" s="372"/>
      <c r="BZB3357" s="372"/>
      <c r="BZC3357" s="370"/>
      <c r="BZD3357" s="371"/>
      <c r="BZE3357" s="372"/>
      <c r="BZF3357" s="371"/>
      <c r="BZG3357" s="473"/>
      <c r="BZH3357" s="371"/>
      <c r="BZI3357" s="372"/>
      <c r="BZJ3357" s="372"/>
      <c r="BZK3357" s="372"/>
      <c r="BZL3357" s="372"/>
      <c r="BZM3357" s="370"/>
      <c r="BZN3357" s="371"/>
      <c r="BZO3357" s="372"/>
      <c r="BZP3357" s="371"/>
      <c r="BZQ3357" s="473"/>
      <c r="BZR3357" s="371"/>
      <c r="BZS3357" s="372"/>
      <c r="BZT3357" s="372"/>
      <c r="BZU3357" s="372"/>
      <c r="BZV3357" s="372"/>
      <c r="BZW3357" s="370"/>
      <c r="BZX3357" s="371"/>
      <c r="BZY3357" s="372"/>
      <c r="BZZ3357" s="371"/>
      <c r="CAA3357" s="473"/>
      <c r="CAB3357" s="371"/>
      <c r="CAC3357" s="372"/>
      <c r="CAD3357" s="372"/>
      <c r="CAE3357" s="372"/>
      <c r="CAF3357" s="372"/>
      <c r="CAG3357" s="370"/>
      <c r="CAH3357" s="371"/>
      <c r="CAI3357" s="372"/>
      <c r="CAJ3357" s="371"/>
      <c r="CAK3357" s="473"/>
      <c r="CAL3357" s="371"/>
      <c r="CAM3357" s="372"/>
      <c r="CAN3357" s="372"/>
      <c r="CAO3357" s="372"/>
      <c r="CAP3357" s="372"/>
      <c r="CAQ3357" s="370"/>
      <c r="CAR3357" s="371"/>
      <c r="CAS3357" s="372"/>
      <c r="CAT3357" s="371"/>
      <c r="CAU3357" s="473"/>
      <c r="CAV3357" s="371"/>
      <c r="CAW3357" s="372"/>
      <c r="CAX3357" s="372"/>
      <c r="CAY3357" s="372"/>
      <c r="CAZ3357" s="372"/>
      <c r="CBA3357" s="370"/>
      <c r="CBB3357" s="371"/>
      <c r="CBC3357" s="372"/>
      <c r="CBD3357" s="371"/>
      <c r="CBE3357" s="473"/>
      <c r="CBF3357" s="371"/>
      <c r="CBG3357" s="372"/>
      <c r="CBH3357" s="372"/>
      <c r="CBI3357" s="372"/>
      <c r="CBJ3357" s="372"/>
      <c r="CBK3357" s="370"/>
      <c r="CBL3357" s="371"/>
      <c r="CBM3357" s="372"/>
      <c r="CBN3357" s="371"/>
      <c r="CBO3357" s="473"/>
      <c r="CBP3357" s="371"/>
      <c r="CBQ3357" s="372"/>
      <c r="CBR3357" s="372"/>
      <c r="CBS3357" s="372"/>
      <c r="CBT3357" s="372"/>
      <c r="CBU3357" s="370"/>
      <c r="CBV3357" s="371"/>
      <c r="CBW3357" s="372"/>
      <c r="CBX3357" s="371"/>
      <c r="CBY3357" s="473"/>
      <c r="CBZ3357" s="371"/>
      <c r="CCA3357" s="372"/>
      <c r="CCB3357" s="372"/>
      <c r="CCC3357" s="372"/>
      <c r="CCD3357" s="372"/>
      <c r="CCE3357" s="370"/>
      <c r="CCF3357" s="371"/>
      <c r="CCG3357" s="372"/>
      <c r="CCH3357" s="371"/>
      <c r="CCI3357" s="473"/>
      <c r="CCJ3357" s="371"/>
      <c r="CCK3357" s="372"/>
      <c r="CCL3357" s="372"/>
      <c r="CCM3357" s="372"/>
      <c r="CCN3357" s="372"/>
      <c r="CCO3357" s="370"/>
      <c r="CCP3357" s="371"/>
      <c r="CCQ3357" s="372"/>
      <c r="CCR3357" s="371"/>
      <c r="CCS3357" s="473"/>
      <c r="CCT3357" s="371"/>
      <c r="CCU3357" s="372"/>
      <c r="CCV3357" s="372"/>
      <c r="CCW3357" s="372"/>
      <c r="CCX3357" s="372"/>
      <c r="CCY3357" s="370"/>
      <c r="CCZ3357" s="371"/>
      <c r="CDA3357" s="372"/>
      <c r="CDB3357" s="371"/>
      <c r="CDC3357" s="473"/>
      <c r="CDD3357" s="371"/>
      <c r="CDE3357" s="372"/>
      <c r="CDF3357" s="372"/>
      <c r="CDG3357" s="372"/>
      <c r="CDH3357" s="372"/>
      <c r="CDI3357" s="370"/>
      <c r="CDJ3357" s="371"/>
      <c r="CDK3357" s="372"/>
      <c r="CDL3357" s="371"/>
      <c r="CDM3357" s="473"/>
      <c r="CDN3357" s="371"/>
      <c r="CDO3357" s="372"/>
      <c r="CDP3357" s="372"/>
      <c r="CDQ3357" s="372"/>
      <c r="CDR3357" s="372"/>
      <c r="CDS3357" s="370"/>
      <c r="CDT3357" s="371"/>
      <c r="CDU3357" s="372"/>
      <c r="CDV3357" s="371"/>
      <c r="CDW3357" s="473"/>
      <c r="CDX3357" s="371"/>
      <c r="CDY3357" s="372"/>
      <c r="CDZ3357" s="372"/>
      <c r="CEA3357" s="372"/>
      <c r="CEB3357" s="372"/>
      <c r="CEC3357" s="370"/>
      <c r="CED3357" s="371"/>
      <c r="CEE3357" s="372"/>
      <c r="CEF3357" s="371"/>
      <c r="CEG3357" s="473"/>
      <c r="CEH3357" s="371"/>
      <c r="CEI3357" s="372"/>
      <c r="CEJ3357" s="372"/>
      <c r="CEK3357" s="372"/>
      <c r="CEL3357" s="372"/>
      <c r="CEM3357" s="370"/>
      <c r="CEN3357" s="371"/>
      <c r="CEO3357" s="372"/>
      <c r="CEP3357" s="371"/>
      <c r="CEQ3357" s="473"/>
      <c r="CER3357" s="371"/>
      <c r="CES3357" s="372"/>
      <c r="CET3357" s="372"/>
      <c r="CEU3357" s="372"/>
      <c r="CEV3357" s="372"/>
      <c r="CEW3357" s="370"/>
      <c r="CEX3357" s="371"/>
      <c r="CEY3357" s="372"/>
      <c r="CEZ3357" s="371"/>
      <c r="CFA3357" s="473"/>
      <c r="CFB3357" s="371"/>
      <c r="CFC3357" s="372"/>
      <c r="CFD3357" s="372"/>
      <c r="CFE3357" s="372"/>
      <c r="CFF3357" s="372"/>
      <c r="CFG3357" s="370"/>
      <c r="CFH3357" s="371"/>
      <c r="CFI3357" s="372"/>
      <c r="CFJ3357" s="371"/>
      <c r="CFK3357" s="473"/>
      <c r="CFL3357" s="371"/>
      <c r="CFM3357" s="372"/>
      <c r="CFN3357" s="372"/>
      <c r="CFO3357" s="372"/>
      <c r="CFP3357" s="372"/>
      <c r="CFQ3357" s="370"/>
      <c r="CFR3357" s="371"/>
      <c r="CFS3357" s="372"/>
      <c r="CFT3357" s="371"/>
      <c r="CFU3357" s="473"/>
      <c r="CFV3357" s="371"/>
      <c r="CFW3357" s="372"/>
      <c r="CFX3357" s="372"/>
      <c r="CFY3357" s="372"/>
      <c r="CFZ3357" s="372"/>
      <c r="CGA3357" s="370"/>
      <c r="CGB3357" s="371"/>
      <c r="CGC3357" s="372"/>
      <c r="CGD3357" s="371"/>
      <c r="CGE3357" s="473"/>
      <c r="CGF3357" s="371"/>
      <c r="CGG3357" s="372"/>
      <c r="CGH3357" s="372"/>
      <c r="CGI3357" s="372"/>
      <c r="CGJ3357" s="372"/>
      <c r="CGK3357" s="370"/>
      <c r="CGL3357" s="371"/>
      <c r="CGM3357" s="372"/>
      <c r="CGN3357" s="371"/>
      <c r="CGO3357" s="473"/>
      <c r="CGP3357" s="371"/>
      <c r="CGQ3357" s="372"/>
      <c r="CGR3357" s="372"/>
      <c r="CGS3357" s="372"/>
      <c r="CGT3357" s="372"/>
      <c r="CGU3357" s="370"/>
      <c r="CGV3357" s="371"/>
      <c r="CGW3357" s="372"/>
      <c r="CGX3357" s="371"/>
      <c r="CGY3357" s="473"/>
      <c r="CGZ3357" s="371"/>
      <c r="CHA3357" s="372"/>
      <c r="CHB3357" s="372"/>
      <c r="CHC3357" s="372"/>
      <c r="CHD3357" s="372"/>
      <c r="CHE3357" s="370"/>
      <c r="CHF3357" s="371"/>
      <c r="CHG3357" s="372"/>
      <c r="CHH3357" s="371"/>
      <c r="CHI3357" s="473"/>
      <c r="CHJ3357" s="371"/>
      <c r="CHK3357" s="372"/>
      <c r="CHL3357" s="372"/>
      <c r="CHM3357" s="372"/>
      <c r="CHN3357" s="372"/>
      <c r="CHO3357" s="370"/>
      <c r="CHP3357" s="371"/>
      <c r="CHQ3357" s="372"/>
      <c r="CHR3357" s="371"/>
      <c r="CHS3357" s="473"/>
      <c r="CHT3357" s="371"/>
      <c r="CHU3357" s="372"/>
      <c r="CHV3357" s="372"/>
      <c r="CHW3357" s="372"/>
      <c r="CHX3357" s="372"/>
      <c r="CHY3357" s="370"/>
      <c r="CHZ3357" s="371"/>
      <c r="CIA3357" s="372"/>
      <c r="CIB3357" s="371"/>
      <c r="CIC3357" s="473"/>
      <c r="CID3357" s="371"/>
      <c r="CIE3357" s="372"/>
      <c r="CIF3357" s="372"/>
      <c r="CIG3357" s="372"/>
      <c r="CIH3357" s="372"/>
      <c r="CII3357" s="370"/>
      <c r="CIJ3357" s="371"/>
      <c r="CIK3357" s="372"/>
      <c r="CIL3357" s="371"/>
      <c r="CIM3357" s="473"/>
      <c r="CIN3357" s="371"/>
      <c r="CIO3357" s="372"/>
      <c r="CIP3357" s="372"/>
      <c r="CIQ3357" s="372"/>
      <c r="CIR3357" s="372"/>
      <c r="CIS3357" s="370"/>
      <c r="CIT3357" s="371"/>
      <c r="CIU3357" s="372"/>
      <c r="CIV3357" s="371"/>
      <c r="CIW3357" s="473"/>
      <c r="CIX3357" s="371"/>
      <c r="CIY3357" s="372"/>
      <c r="CIZ3357" s="372"/>
      <c r="CJA3357" s="372"/>
      <c r="CJB3357" s="372"/>
      <c r="CJC3357" s="370"/>
      <c r="CJD3357" s="371"/>
      <c r="CJE3357" s="372"/>
      <c r="CJF3357" s="371"/>
      <c r="CJG3357" s="473"/>
      <c r="CJH3357" s="371"/>
      <c r="CJI3357" s="372"/>
      <c r="CJJ3357" s="372"/>
      <c r="CJK3357" s="372"/>
      <c r="CJL3357" s="372"/>
      <c r="CJM3357" s="370"/>
      <c r="CJN3357" s="371"/>
      <c r="CJO3357" s="372"/>
      <c r="CJP3357" s="371"/>
      <c r="CJQ3357" s="473"/>
      <c r="CJR3357" s="371"/>
      <c r="CJS3357" s="372"/>
      <c r="CJT3357" s="372"/>
      <c r="CJU3357" s="372"/>
      <c r="CJV3357" s="372"/>
      <c r="CJW3357" s="370"/>
      <c r="CJX3357" s="371"/>
      <c r="CJY3357" s="372"/>
      <c r="CJZ3357" s="371"/>
      <c r="CKA3357" s="473"/>
      <c r="CKB3357" s="371"/>
      <c r="CKC3357" s="372"/>
      <c r="CKD3357" s="372"/>
      <c r="CKE3357" s="372"/>
      <c r="CKF3357" s="372"/>
      <c r="CKG3357" s="370"/>
      <c r="CKH3357" s="371"/>
      <c r="CKI3357" s="372"/>
      <c r="CKJ3357" s="371"/>
      <c r="CKK3357" s="473"/>
      <c r="CKL3357" s="371"/>
      <c r="CKM3357" s="372"/>
      <c r="CKN3357" s="372"/>
      <c r="CKO3357" s="372"/>
      <c r="CKP3357" s="372"/>
      <c r="CKQ3357" s="370"/>
      <c r="CKR3357" s="371"/>
      <c r="CKS3357" s="372"/>
      <c r="CKT3357" s="371"/>
      <c r="CKU3357" s="473"/>
      <c r="CKV3357" s="371"/>
      <c r="CKW3357" s="372"/>
      <c r="CKX3357" s="372"/>
      <c r="CKY3357" s="372"/>
      <c r="CKZ3357" s="372"/>
      <c r="CLA3357" s="370"/>
      <c r="CLB3357" s="371"/>
      <c r="CLC3357" s="372"/>
      <c r="CLD3357" s="371"/>
      <c r="CLE3357" s="473"/>
      <c r="CLF3357" s="371"/>
      <c r="CLG3357" s="372"/>
      <c r="CLH3357" s="372"/>
      <c r="CLI3357" s="372"/>
      <c r="CLJ3357" s="372"/>
      <c r="CLK3357" s="370"/>
      <c r="CLL3357" s="371"/>
      <c r="CLM3357" s="372"/>
      <c r="CLN3357" s="371"/>
      <c r="CLO3357" s="473"/>
      <c r="CLP3357" s="371"/>
      <c r="CLQ3357" s="372"/>
      <c r="CLR3357" s="372"/>
      <c r="CLS3357" s="372"/>
      <c r="CLT3357" s="372"/>
      <c r="CLU3357" s="370"/>
      <c r="CLV3357" s="371"/>
      <c r="CLW3357" s="372"/>
      <c r="CLX3357" s="371"/>
      <c r="CLY3357" s="473"/>
      <c r="CLZ3357" s="371"/>
      <c r="CMA3357" s="372"/>
      <c r="CMB3357" s="372"/>
      <c r="CMC3357" s="372"/>
      <c r="CMD3357" s="372"/>
      <c r="CME3357" s="370"/>
      <c r="CMF3357" s="371"/>
      <c r="CMG3357" s="372"/>
      <c r="CMH3357" s="371"/>
      <c r="CMI3357" s="473"/>
      <c r="CMJ3357" s="371"/>
      <c r="CMK3357" s="372"/>
      <c r="CML3357" s="372"/>
      <c r="CMM3357" s="372"/>
      <c r="CMN3357" s="372"/>
      <c r="CMO3357" s="370"/>
      <c r="CMP3357" s="371"/>
      <c r="CMQ3357" s="372"/>
      <c r="CMR3357" s="371"/>
      <c r="CMS3357" s="473"/>
      <c r="CMT3357" s="371"/>
      <c r="CMU3357" s="372"/>
      <c r="CMV3357" s="372"/>
      <c r="CMW3357" s="372"/>
      <c r="CMX3357" s="372"/>
      <c r="CMY3357" s="370"/>
      <c r="CMZ3357" s="371"/>
      <c r="CNA3357" s="372"/>
      <c r="CNB3357" s="371"/>
      <c r="CNC3357" s="473"/>
      <c r="CND3357" s="371"/>
      <c r="CNE3357" s="372"/>
      <c r="CNF3357" s="372"/>
      <c r="CNG3357" s="372"/>
      <c r="CNH3357" s="372"/>
      <c r="CNI3357" s="370"/>
      <c r="CNJ3357" s="371"/>
      <c r="CNK3357" s="372"/>
      <c r="CNL3357" s="371"/>
      <c r="CNM3357" s="473"/>
      <c r="CNN3357" s="371"/>
      <c r="CNO3357" s="372"/>
      <c r="CNP3357" s="372"/>
      <c r="CNQ3357" s="372"/>
      <c r="CNR3357" s="372"/>
      <c r="CNS3357" s="370"/>
      <c r="CNT3357" s="371"/>
      <c r="CNU3357" s="372"/>
      <c r="CNV3357" s="371"/>
      <c r="CNW3357" s="473"/>
      <c r="CNX3357" s="371"/>
      <c r="CNY3357" s="372"/>
      <c r="CNZ3357" s="372"/>
      <c r="COA3357" s="372"/>
      <c r="COB3357" s="372"/>
      <c r="COC3357" s="370"/>
      <c r="COD3357" s="371"/>
      <c r="COE3357" s="372"/>
      <c r="COF3357" s="371"/>
      <c r="COG3357" s="473"/>
      <c r="COH3357" s="371"/>
      <c r="COI3357" s="372"/>
      <c r="COJ3357" s="372"/>
      <c r="COK3357" s="372"/>
      <c r="COL3357" s="372"/>
      <c r="COM3357" s="370"/>
      <c r="CON3357" s="371"/>
      <c r="COO3357" s="372"/>
      <c r="COP3357" s="371"/>
      <c r="COQ3357" s="473"/>
      <c r="COR3357" s="371"/>
      <c r="COS3357" s="372"/>
      <c r="COT3357" s="372"/>
      <c r="COU3357" s="372"/>
      <c r="COV3357" s="372"/>
      <c r="COW3357" s="370"/>
      <c r="COX3357" s="371"/>
      <c r="COY3357" s="372"/>
      <c r="COZ3357" s="371"/>
      <c r="CPA3357" s="473"/>
      <c r="CPB3357" s="371"/>
      <c r="CPC3357" s="372"/>
      <c r="CPD3357" s="372"/>
      <c r="CPE3357" s="372"/>
      <c r="CPF3357" s="372"/>
      <c r="CPG3357" s="370"/>
      <c r="CPH3357" s="371"/>
      <c r="CPI3357" s="372"/>
      <c r="CPJ3357" s="371"/>
      <c r="CPK3357" s="473"/>
      <c r="CPL3357" s="371"/>
      <c r="CPM3357" s="372"/>
      <c r="CPN3357" s="372"/>
      <c r="CPO3357" s="372"/>
      <c r="CPP3357" s="372"/>
      <c r="CPQ3357" s="370"/>
      <c r="CPR3357" s="371"/>
      <c r="CPS3357" s="372"/>
      <c r="CPT3357" s="371"/>
      <c r="CPU3357" s="473"/>
      <c r="CPV3357" s="371"/>
      <c r="CPW3357" s="372"/>
      <c r="CPX3357" s="372"/>
      <c r="CPY3357" s="372"/>
      <c r="CPZ3357" s="372"/>
      <c r="CQA3357" s="370"/>
      <c r="CQB3357" s="371"/>
      <c r="CQC3357" s="372"/>
      <c r="CQD3357" s="371"/>
      <c r="CQE3357" s="473"/>
      <c r="CQF3357" s="371"/>
      <c r="CQG3357" s="372"/>
      <c r="CQH3357" s="372"/>
      <c r="CQI3357" s="372"/>
      <c r="CQJ3357" s="372"/>
      <c r="CQK3357" s="370"/>
      <c r="CQL3357" s="371"/>
      <c r="CQM3357" s="372"/>
      <c r="CQN3357" s="371"/>
      <c r="CQO3357" s="473"/>
      <c r="CQP3357" s="371"/>
      <c r="CQQ3357" s="372"/>
      <c r="CQR3357" s="372"/>
      <c r="CQS3357" s="372"/>
      <c r="CQT3357" s="372"/>
      <c r="CQU3357" s="370"/>
      <c r="CQV3357" s="371"/>
      <c r="CQW3357" s="372"/>
      <c r="CQX3357" s="371"/>
      <c r="CQY3357" s="473"/>
      <c r="CQZ3357" s="371"/>
      <c r="CRA3357" s="372"/>
      <c r="CRB3357" s="372"/>
      <c r="CRC3357" s="372"/>
      <c r="CRD3357" s="372"/>
      <c r="CRE3357" s="370"/>
      <c r="CRF3357" s="371"/>
      <c r="CRG3357" s="372"/>
      <c r="CRH3357" s="371"/>
      <c r="CRI3357" s="473"/>
      <c r="CRJ3357" s="371"/>
      <c r="CRK3357" s="372"/>
      <c r="CRL3357" s="372"/>
      <c r="CRM3357" s="372"/>
      <c r="CRN3357" s="372"/>
      <c r="CRO3357" s="370"/>
      <c r="CRP3357" s="371"/>
      <c r="CRQ3357" s="372"/>
      <c r="CRR3357" s="371"/>
      <c r="CRS3357" s="473"/>
      <c r="CRT3357" s="371"/>
      <c r="CRU3357" s="372"/>
      <c r="CRV3357" s="372"/>
      <c r="CRW3357" s="372"/>
      <c r="CRX3357" s="372"/>
      <c r="CRY3357" s="370"/>
      <c r="CRZ3357" s="371"/>
      <c r="CSA3357" s="372"/>
      <c r="CSB3357" s="371"/>
      <c r="CSC3357" s="473"/>
      <c r="CSD3357" s="371"/>
      <c r="CSE3357" s="372"/>
      <c r="CSF3357" s="372"/>
      <c r="CSG3357" s="372"/>
      <c r="CSH3357" s="372"/>
      <c r="CSI3357" s="370"/>
      <c r="CSJ3357" s="371"/>
      <c r="CSK3357" s="372"/>
      <c r="CSL3357" s="371"/>
      <c r="CSM3357" s="473"/>
      <c r="CSN3357" s="371"/>
      <c r="CSO3357" s="372"/>
      <c r="CSP3357" s="372"/>
      <c r="CSQ3357" s="372"/>
      <c r="CSR3357" s="372"/>
      <c r="CSS3357" s="370"/>
      <c r="CST3357" s="371"/>
      <c r="CSU3357" s="372"/>
      <c r="CSV3357" s="371"/>
      <c r="CSW3357" s="473"/>
      <c r="CSX3357" s="371"/>
      <c r="CSY3357" s="372"/>
      <c r="CSZ3357" s="372"/>
      <c r="CTA3357" s="372"/>
      <c r="CTB3357" s="372"/>
      <c r="CTC3357" s="370"/>
      <c r="CTD3357" s="371"/>
      <c r="CTE3357" s="372"/>
      <c r="CTF3357" s="371"/>
      <c r="CTG3357" s="473"/>
      <c r="CTH3357" s="371"/>
      <c r="CTI3357" s="372"/>
      <c r="CTJ3357" s="372"/>
      <c r="CTK3357" s="372"/>
      <c r="CTL3357" s="372"/>
      <c r="CTM3357" s="370"/>
      <c r="CTN3357" s="371"/>
      <c r="CTO3357" s="372"/>
      <c r="CTP3357" s="371"/>
      <c r="CTQ3357" s="473"/>
      <c r="CTR3357" s="371"/>
      <c r="CTS3357" s="372"/>
      <c r="CTT3357" s="372"/>
      <c r="CTU3357" s="372"/>
      <c r="CTV3357" s="372"/>
      <c r="CTW3357" s="370"/>
      <c r="CTX3357" s="371"/>
      <c r="CTY3357" s="372"/>
      <c r="CTZ3357" s="371"/>
      <c r="CUA3357" s="473"/>
      <c r="CUB3357" s="371"/>
      <c r="CUC3357" s="372"/>
      <c r="CUD3357" s="372"/>
      <c r="CUE3357" s="372"/>
      <c r="CUF3357" s="372"/>
      <c r="CUG3357" s="370"/>
      <c r="CUH3357" s="371"/>
      <c r="CUI3357" s="372"/>
      <c r="CUJ3357" s="371"/>
      <c r="CUK3357" s="473"/>
      <c r="CUL3357" s="371"/>
      <c r="CUM3357" s="372"/>
      <c r="CUN3357" s="372"/>
      <c r="CUO3357" s="372"/>
      <c r="CUP3357" s="372"/>
      <c r="CUQ3357" s="370"/>
      <c r="CUR3357" s="371"/>
      <c r="CUS3357" s="372"/>
      <c r="CUT3357" s="371"/>
      <c r="CUU3357" s="473"/>
      <c r="CUV3357" s="371"/>
      <c r="CUW3357" s="372"/>
      <c r="CUX3357" s="372"/>
      <c r="CUY3357" s="372"/>
      <c r="CUZ3357" s="372"/>
      <c r="CVA3357" s="370"/>
      <c r="CVB3357" s="371"/>
      <c r="CVC3357" s="372"/>
      <c r="CVD3357" s="371"/>
      <c r="CVE3357" s="473"/>
      <c r="CVF3357" s="371"/>
      <c r="CVG3357" s="372"/>
      <c r="CVH3357" s="372"/>
      <c r="CVI3357" s="372"/>
      <c r="CVJ3357" s="372"/>
      <c r="CVK3357" s="370"/>
      <c r="CVL3357" s="371"/>
      <c r="CVM3357" s="372"/>
      <c r="CVN3357" s="371"/>
      <c r="CVO3357" s="473"/>
      <c r="CVP3357" s="371"/>
      <c r="CVQ3357" s="372"/>
      <c r="CVR3357" s="372"/>
      <c r="CVS3357" s="372"/>
      <c r="CVT3357" s="372"/>
      <c r="CVU3357" s="370"/>
      <c r="CVV3357" s="371"/>
      <c r="CVW3357" s="372"/>
      <c r="CVX3357" s="371"/>
      <c r="CVY3357" s="473"/>
      <c r="CVZ3357" s="371"/>
      <c r="CWA3357" s="372"/>
      <c r="CWB3357" s="372"/>
      <c r="CWC3357" s="372"/>
      <c r="CWD3357" s="372"/>
      <c r="CWE3357" s="370"/>
      <c r="CWF3357" s="371"/>
      <c r="CWG3357" s="372"/>
      <c r="CWH3357" s="371"/>
      <c r="CWI3357" s="473"/>
      <c r="CWJ3357" s="371"/>
      <c r="CWK3357" s="372"/>
      <c r="CWL3357" s="372"/>
      <c r="CWM3357" s="372"/>
      <c r="CWN3357" s="372"/>
      <c r="CWO3357" s="370"/>
      <c r="CWP3357" s="371"/>
      <c r="CWQ3357" s="372"/>
      <c r="CWR3357" s="371"/>
      <c r="CWS3357" s="473"/>
      <c r="CWT3357" s="371"/>
      <c r="CWU3357" s="372"/>
      <c r="CWV3357" s="372"/>
      <c r="CWW3357" s="372"/>
      <c r="CWX3357" s="372"/>
      <c r="CWY3357" s="370"/>
      <c r="CWZ3357" s="371"/>
      <c r="CXA3357" s="372"/>
      <c r="CXB3357" s="371"/>
      <c r="CXC3357" s="473"/>
      <c r="CXD3357" s="371"/>
      <c r="CXE3357" s="372"/>
      <c r="CXF3357" s="372"/>
      <c r="CXG3357" s="372"/>
      <c r="CXH3357" s="372"/>
      <c r="CXI3357" s="370"/>
      <c r="CXJ3357" s="371"/>
      <c r="CXK3357" s="372"/>
      <c r="CXL3357" s="371"/>
      <c r="CXM3357" s="473"/>
      <c r="CXN3357" s="371"/>
      <c r="CXO3357" s="372"/>
      <c r="CXP3357" s="372"/>
      <c r="CXQ3357" s="372"/>
      <c r="CXR3357" s="372"/>
      <c r="CXS3357" s="370"/>
      <c r="CXT3357" s="371"/>
      <c r="CXU3357" s="372"/>
      <c r="CXV3357" s="371"/>
      <c r="CXW3357" s="473"/>
      <c r="CXX3357" s="371"/>
      <c r="CXY3357" s="372"/>
      <c r="CXZ3357" s="372"/>
      <c r="CYA3357" s="372"/>
      <c r="CYB3357" s="372"/>
      <c r="CYC3357" s="370"/>
      <c r="CYD3357" s="371"/>
      <c r="CYE3357" s="372"/>
      <c r="CYF3357" s="371"/>
      <c r="CYG3357" s="473"/>
      <c r="CYH3357" s="371"/>
      <c r="CYI3357" s="372"/>
      <c r="CYJ3357" s="372"/>
      <c r="CYK3357" s="372"/>
      <c r="CYL3357" s="372"/>
      <c r="CYM3357" s="370"/>
      <c r="CYN3357" s="371"/>
      <c r="CYO3357" s="372"/>
      <c r="CYP3357" s="371"/>
      <c r="CYQ3357" s="473"/>
      <c r="CYR3357" s="371"/>
      <c r="CYS3357" s="372"/>
      <c r="CYT3357" s="372"/>
      <c r="CYU3357" s="372"/>
      <c r="CYV3357" s="372"/>
      <c r="CYW3357" s="370"/>
      <c r="CYX3357" s="371"/>
      <c r="CYY3357" s="372"/>
      <c r="CYZ3357" s="371"/>
      <c r="CZA3357" s="473"/>
      <c r="CZB3357" s="371"/>
      <c r="CZC3357" s="372"/>
      <c r="CZD3357" s="372"/>
      <c r="CZE3357" s="372"/>
      <c r="CZF3357" s="372"/>
      <c r="CZG3357" s="370"/>
      <c r="CZH3357" s="371"/>
      <c r="CZI3357" s="372"/>
      <c r="CZJ3357" s="371"/>
      <c r="CZK3357" s="473"/>
      <c r="CZL3357" s="371"/>
      <c r="CZM3357" s="372"/>
      <c r="CZN3357" s="372"/>
      <c r="CZO3357" s="372"/>
      <c r="CZP3357" s="372"/>
      <c r="CZQ3357" s="370"/>
      <c r="CZR3357" s="371"/>
      <c r="CZS3357" s="372"/>
      <c r="CZT3357" s="371"/>
      <c r="CZU3357" s="473"/>
      <c r="CZV3357" s="371"/>
      <c r="CZW3357" s="372"/>
      <c r="CZX3357" s="372"/>
      <c r="CZY3357" s="372"/>
      <c r="CZZ3357" s="372"/>
      <c r="DAA3357" s="370"/>
      <c r="DAB3357" s="371"/>
      <c r="DAC3357" s="372"/>
      <c r="DAD3357" s="371"/>
      <c r="DAE3357" s="473"/>
      <c r="DAF3357" s="371"/>
      <c r="DAG3357" s="372"/>
      <c r="DAH3357" s="372"/>
      <c r="DAI3357" s="372"/>
      <c r="DAJ3357" s="372"/>
      <c r="DAK3357" s="370"/>
      <c r="DAL3357" s="371"/>
      <c r="DAM3357" s="372"/>
      <c r="DAN3357" s="371"/>
      <c r="DAO3357" s="473"/>
      <c r="DAP3357" s="371"/>
      <c r="DAQ3357" s="372"/>
      <c r="DAR3357" s="372"/>
      <c r="DAS3357" s="372"/>
      <c r="DAT3357" s="372"/>
      <c r="DAU3357" s="370"/>
      <c r="DAV3357" s="371"/>
      <c r="DAW3357" s="372"/>
      <c r="DAX3357" s="371"/>
      <c r="DAY3357" s="473"/>
      <c r="DAZ3357" s="371"/>
      <c r="DBA3357" s="372"/>
      <c r="DBB3357" s="372"/>
      <c r="DBC3357" s="372"/>
      <c r="DBD3357" s="372"/>
      <c r="DBE3357" s="370"/>
      <c r="DBF3357" s="371"/>
      <c r="DBG3357" s="372"/>
      <c r="DBH3357" s="371"/>
      <c r="DBI3357" s="473"/>
      <c r="DBJ3357" s="371"/>
      <c r="DBK3357" s="372"/>
      <c r="DBL3357" s="372"/>
      <c r="DBM3357" s="372"/>
      <c r="DBN3357" s="372"/>
      <c r="DBO3357" s="370"/>
      <c r="DBP3357" s="371"/>
      <c r="DBQ3357" s="372"/>
      <c r="DBR3357" s="371"/>
      <c r="DBS3357" s="473"/>
      <c r="DBT3357" s="371"/>
      <c r="DBU3357" s="372"/>
      <c r="DBV3357" s="372"/>
      <c r="DBW3357" s="372"/>
      <c r="DBX3357" s="372"/>
      <c r="DBY3357" s="370"/>
      <c r="DBZ3357" s="371"/>
      <c r="DCA3357" s="372"/>
      <c r="DCB3357" s="371"/>
      <c r="DCC3357" s="473"/>
      <c r="DCD3357" s="371"/>
      <c r="DCE3357" s="372"/>
      <c r="DCF3357" s="372"/>
      <c r="DCG3357" s="372"/>
      <c r="DCH3357" s="372"/>
      <c r="DCI3357" s="370"/>
      <c r="DCJ3357" s="371"/>
      <c r="DCK3357" s="372"/>
      <c r="DCL3357" s="371"/>
      <c r="DCM3357" s="473"/>
      <c r="DCN3357" s="371"/>
      <c r="DCO3357" s="372"/>
      <c r="DCP3357" s="372"/>
      <c r="DCQ3357" s="372"/>
      <c r="DCR3357" s="372"/>
      <c r="DCS3357" s="370"/>
      <c r="DCT3357" s="371"/>
      <c r="DCU3357" s="372"/>
      <c r="DCV3357" s="371"/>
      <c r="DCW3357" s="473"/>
      <c r="DCX3357" s="371"/>
      <c r="DCY3357" s="372"/>
      <c r="DCZ3357" s="372"/>
      <c r="DDA3357" s="372"/>
      <c r="DDB3357" s="372"/>
      <c r="DDC3357" s="370"/>
      <c r="DDD3357" s="371"/>
      <c r="DDE3357" s="372"/>
      <c r="DDF3357" s="371"/>
      <c r="DDG3357" s="473"/>
      <c r="DDH3357" s="371"/>
      <c r="DDI3357" s="372"/>
      <c r="DDJ3357" s="372"/>
      <c r="DDK3357" s="372"/>
      <c r="DDL3357" s="372"/>
      <c r="DDM3357" s="370"/>
      <c r="DDN3357" s="371"/>
      <c r="DDO3357" s="372"/>
      <c r="DDP3357" s="371"/>
      <c r="DDQ3357" s="473"/>
      <c r="DDR3357" s="371"/>
      <c r="DDS3357" s="372"/>
      <c r="DDT3357" s="372"/>
      <c r="DDU3357" s="372"/>
      <c r="DDV3357" s="372"/>
      <c r="DDW3357" s="370"/>
      <c r="DDX3357" s="371"/>
      <c r="DDY3357" s="372"/>
      <c r="DDZ3357" s="371"/>
      <c r="DEA3357" s="473"/>
      <c r="DEB3357" s="371"/>
      <c r="DEC3357" s="372"/>
      <c r="DED3357" s="372"/>
      <c r="DEE3357" s="372"/>
      <c r="DEF3357" s="372"/>
      <c r="DEG3357" s="370"/>
      <c r="DEH3357" s="371"/>
      <c r="DEI3357" s="372"/>
      <c r="DEJ3357" s="371"/>
      <c r="DEK3357" s="473"/>
      <c r="DEL3357" s="371"/>
      <c r="DEM3357" s="372"/>
      <c r="DEN3357" s="372"/>
      <c r="DEO3357" s="372"/>
      <c r="DEP3357" s="372"/>
      <c r="DEQ3357" s="370"/>
      <c r="DER3357" s="371"/>
      <c r="DES3357" s="372"/>
      <c r="DET3357" s="371"/>
      <c r="DEU3357" s="473"/>
      <c r="DEV3357" s="371"/>
      <c r="DEW3357" s="372"/>
      <c r="DEX3357" s="372"/>
      <c r="DEY3357" s="372"/>
      <c r="DEZ3357" s="372"/>
      <c r="DFA3357" s="370"/>
      <c r="DFB3357" s="371"/>
      <c r="DFC3357" s="372"/>
      <c r="DFD3357" s="371"/>
      <c r="DFE3357" s="473"/>
      <c r="DFF3357" s="371"/>
      <c r="DFG3357" s="372"/>
      <c r="DFH3357" s="372"/>
      <c r="DFI3357" s="372"/>
      <c r="DFJ3357" s="372"/>
      <c r="DFK3357" s="370"/>
      <c r="DFL3357" s="371"/>
      <c r="DFM3357" s="372"/>
      <c r="DFN3357" s="371"/>
      <c r="DFO3357" s="473"/>
      <c r="DFP3357" s="371"/>
      <c r="DFQ3357" s="372"/>
      <c r="DFR3357" s="372"/>
      <c r="DFS3357" s="372"/>
      <c r="DFT3357" s="372"/>
      <c r="DFU3357" s="370"/>
      <c r="DFV3357" s="371"/>
      <c r="DFW3357" s="372"/>
      <c r="DFX3357" s="371"/>
      <c r="DFY3357" s="473"/>
      <c r="DFZ3357" s="371"/>
      <c r="DGA3357" s="372"/>
      <c r="DGB3357" s="372"/>
      <c r="DGC3357" s="372"/>
      <c r="DGD3357" s="372"/>
      <c r="DGE3357" s="370"/>
      <c r="DGF3357" s="371"/>
      <c r="DGG3357" s="372"/>
      <c r="DGH3357" s="371"/>
      <c r="DGI3357" s="473"/>
      <c r="DGJ3357" s="371"/>
      <c r="DGK3357" s="372"/>
      <c r="DGL3357" s="372"/>
      <c r="DGM3357" s="372"/>
      <c r="DGN3357" s="372"/>
      <c r="DGO3357" s="370"/>
      <c r="DGP3357" s="371"/>
      <c r="DGQ3357" s="372"/>
      <c r="DGR3357" s="371"/>
      <c r="DGS3357" s="473"/>
      <c r="DGT3357" s="371"/>
      <c r="DGU3357" s="372"/>
      <c r="DGV3357" s="372"/>
      <c r="DGW3357" s="372"/>
      <c r="DGX3357" s="372"/>
      <c r="DGY3357" s="370"/>
      <c r="DGZ3357" s="371"/>
      <c r="DHA3357" s="372"/>
      <c r="DHB3357" s="371"/>
      <c r="DHC3357" s="473"/>
      <c r="DHD3357" s="371"/>
      <c r="DHE3357" s="372"/>
      <c r="DHF3357" s="372"/>
      <c r="DHG3357" s="372"/>
      <c r="DHH3357" s="372"/>
      <c r="DHI3357" s="370"/>
      <c r="DHJ3357" s="371"/>
      <c r="DHK3357" s="372"/>
      <c r="DHL3357" s="371"/>
      <c r="DHM3357" s="473"/>
      <c r="DHN3357" s="371"/>
      <c r="DHO3357" s="372"/>
      <c r="DHP3357" s="372"/>
      <c r="DHQ3357" s="372"/>
      <c r="DHR3357" s="372"/>
      <c r="DHS3357" s="370"/>
      <c r="DHT3357" s="371"/>
      <c r="DHU3357" s="372"/>
      <c r="DHV3357" s="371"/>
      <c r="DHW3357" s="473"/>
      <c r="DHX3357" s="371"/>
      <c r="DHY3357" s="372"/>
      <c r="DHZ3357" s="372"/>
      <c r="DIA3357" s="372"/>
      <c r="DIB3357" s="372"/>
      <c r="DIC3357" s="370"/>
      <c r="DID3357" s="371"/>
      <c r="DIE3357" s="372"/>
      <c r="DIF3357" s="371"/>
      <c r="DIG3357" s="473"/>
      <c r="DIH3357" s="371"/>
      <c r="DII3357" s="372"/>
      <c r="DIJ3357" s="372"/>
      <c r="DIK3357" s="372"/>
      <c r="DIL3357" s="372"/>
      <c r="DIM3357" s="370"/>
      <c r="DIN3357" s="371"/>
      <c r="DIO3357" s="372"/>
      <c r="DIP3357" s="371"/>
      <c r="DIQ3357" s="473"/>
      <c r="DIR3357" s="371"/>
      <c r="DIS3357" s="372"/>
      <c r="DIT3357" s="372"/>
      <c r="DIU3357" s="372"/>
      <c r="DIV3357" s="372"/>
      <c r="DIW3357" s="370"/>
      <c r="DIX3357" s="371"/>
      <c r="DIY3357" s="372"/>
      <c r="DIZ3357" s="371"/>
      <c r="DJA3357" s="473"/>
      <c r="DJB3357" s="371"/>
      <c r="DJC3357" s="372"/>
      <c r="DJD3357" s="372"/>
      <c r="DJE3357" s="372"/>
      <c r="DJF3357" s="372"/>
      <c r="DJG3357" s="370"/>
      <c r="DJH3357" s="371"/>
      <c r="DJI3357" s="372"/>
      <c r="DJJ3357" s="371"/>
      <c r="DJK3357" s="473"/>
      <c r="DJL3357" s="371"/>
      <c r="DJM3357" s="372"/>
      <c r="DJN3357" s="372"/>
      <c r="DJO3357" s="372"/>
      <c r="DJP3357" s="372"/>
      <c r="DJQ3357" s="370"/>
      <c r="DJR3357" s="371"/>
      <c r="DJS3357" s="372"/>
      <c r="DJT3357" s="371"/>
      <c r="DJU3357" s="473"/>
      <c r="DJV3357" s="371"/>
      <c r="DJW3357" s="372"/>
      <c r="DJX3357" s="372"/>
      <c r="DJY3357" s="372"/>
      <c r="DJZ3357" s="372"/>
      <c r="DKA3357" s="370"/>
      <c r="DKB3357" s="371"/>
      <c r="DKC3357" s="372"/>
      <c r="DKD3357" s="371"/>
      <c r="DKE3357" s="473"/>
      <c r="DKF3357" s="371"/>
      <c r="DKG3357" s="372"/>
      <c r="DKH3357" s="372"/>
      <c r="DKI3357" s="372"/>
      <c r="DKJ3357" s="372"/>
      <c r="DKK3357" s="370"/>
      <c r="DKL3357" s="371"/>
      <c r="DKM3357" s="372"/>
      <c r="DKN3357" s="371"/>
      <c r="DKO3357" s="473"/>
      <c r="DKP3357" s="371"/>
      <c r="DKQ3357" s="372"/>
      <c r="DKR3357" s="372"/>
      <c r="DKS3357" s="372"/>
      <c r="DKT3357" s="372"/>
      <c r="DKU3357" s="370"/>
      <c r="DKV3357" s="371"/>
      <c r="DKW3357" s="372"/>
      <c r="DKX3357" s="371"/>
      <c r="DKY3357" s="473"/>
      <c r="DKZ3357" s="371"/>
      <c r="DLA3357" s="372"/>
      <c r="DLB3357" s="372"/>
      <c r="DLC3357" s="372"/>
      <c r="DLD3357" s="372"/>
      <c r="DLE3357" s="370"/>
      <c r="DLF3357" s="371"/>
      <c r="DLG3357" s="372"/>
      <c r="DLH3357" s="371"/>
      <c r="DLI3357" s="473"/>
      <c r="DLJ3357" s="371"/>
      <c r="DLK3357" s="372"/>
      <c r="DLL3357" s="372"/>
      <c r="DLM3357" s="372"/>
      <c r="DLN3357" s="372"/>
      <c r="DLO3357" s="370"/>
      <c r="DLP3357" s="371"/>
      <c r="DLQ3357" s="372"/>
      <c r="DLR3357" s="371"/>
      <c r="DLS3357" s="473"/>
      <c r="DLT3357" s="371"/>
      <c r="DLU3357" s="372"/>
      <c r="DLV3357" s="372"/>
      <c r="DLW3357" s="372"/>
      <c r="DLX3357" s="372"/>
      <c r="DLY3357" s="370"/>
      <c r="DLZ3357" s="371"/>
      <c r="DMA3357" s="372"/>
      <c r="DMB3357" s="371"/>
      <c r="DMC3357" s="473"/>
      <c r="DMD3357" s="371"/>
      <c r="DME3357" s="372"/>
      <c r="DMF3357" s="372"/>
      <c r="DMG3357" s="372"/>
      <c r="DMH3357" s="372"/>
      <c r="DMI3357" s="370"/>
      <c r="DMJ3357" s="371"/>
      <c r="DMK3357" s="372"/>
      <c r="DML3357" s="371"/>
      <c r="DMM3357" s="473"/>
      <c r="DMN3357" s="371"/>
      <c r="DMO3357" s="372"/>
      <c r="DMP3357" s="372"/>
      <c r="DMQ3357" s="372"/>
      <c r="DMR3357" s="372"/>
      <c r="DMS3357" s="370"/>
      <c r="DMT3357" s="371"/>
      <c r="DMU3357" s="372"/>
      <c r="DMV3357" s="371"/>
      <c r="DMW3357" s="473"/>
      <c r="DMX3357" s="371"/>
      <c r="DMY3357" s="372"/>
      <c r="DMZ3357" s="372"/>
      <c r="DNA3357" s="372"/>
      <c r="DNB3357" s="372"/>
      <c r="DNC3357" s="370"/>
      <c r="DND3357" s="371"/>
      <c r="DNE3357" s="372"/>
      <c r="DNF3357" s="371"/>
      <c r="DNG3357" s="473"/>
      <c r="DNH3357" s="371"/>
      <c r="DNI3357" s="372"/>
      <c r="DNJ3357" s="372"/>
      <c r="DNK3357" s="372"/>
      <c r="DNL3357" s="372"/>
      <c r="DNM3357" s="370"/>
      <c r="DNN3357" s="371"/>
      <c r="DNO3357" s="372"/>
      <c r="DNP3357" s="371"/>
      <c r="DNQ3357" s="473"/>
      <c r="DNR3357" s="371"/>
      <c r="DNS3357" s="372"/>
      <c r="DNT3357" s="372"/>
      <c r="DNU3357" s="372"/>
      <c r="DNV3357" s="372"/>
      <c r="DNW3357" s="370"/>
      <c r="DNX3357" s="371"/>
      <c r="DNY3357" s="372"/>
      <c r="DNZ3357" s="371"/>
      <c r="DOA3357" s="473"/>
      <c r="DOB3357" s="371"/>
      <c r="DOC3357" s="372"/>
      <c r="DOD3357" s="372"/>
      <c r="DOE3357" s="372"/>
      <c r="DOF3357" s="372"/>
      <c r="DOG3357" s="370"/>
      <c r="DOH3357" s="371"/>
      <c r="DOI3357" s="372"/>
      <c r="DOJ3357" s="371"/>
      <c r="DOK3357" s="473"/>
      <c r="DOL3357" s="371"/>
      <c r="DOM3357" s="372"/>
      <c r="DON3357" s="372"/>
      <c r="DOO3357" s="372"/>
      <c r="DOP3357" s="372"/>
      <c r="DOQ3357" s="370"/>
      <c r="DOR3357" s="371"/>
      <c r="DOS3357" s="372"/>
      <c r="DOT3357" s="371"/>
      <c r="DOU3357" s="473"/>
      <c r="DOV3357" s="371"/>
      <c r="DOW3357" s="372"/>
      <c r="DOX3357" s="372"/>
      <c r="DOY3357" s="372"/>
      <c r="DOZ3357" s="372"/>
      <c r="DPA3357" s="370"/>
      <c r="DPB3357" s="371"/>
      <c r="DPC3357" s="372"/>
      <c r="DPD3357" s="371"/>
      <c r="DPE3357" s="473"/>
      <c r="DPF3357" s="371"/>
      <c r="DPG3357" s="372"/>
      <c r="DPH3357" s="372"/>
      <c r="DPI3357" s="372"/>
      <c r="DPJ3357" s="372"/>
      <c r="DPK3357" s="370"/>
      <c r="DPL3357" s="371"/>
      <c r="DPM3357" s="372"/>
      <c r="DPN3357" s="371"/>
      <c r="DPO3357" s="473"/>
      <c r="DPP3357" s="371"/>
      <c r="DPQ3357" s="372"/>
      <c r="DPR3357" s="372"/>
      <c r="DPS3357" s="372"/>
      <c r="DPT3357" s="372"/>
      <c r="DPU3357" s="370"/>
      <c r="DPV3357" s="371"/>
      <c r="DPW3357" s="372"/>
      <c r="DPX3357" s="371"/>
      <c r="DPY3357" s="473"/>
      <c r="DPZ3357" s="371"/>
      <c r="DQA3357" s="372"/>
      <c r="DQB3357" s="372"/>
      <c r="DQC3357" s="372"/>
      <c r="DQD3357" s="372"/>
      <c r="DQE3357" s="370"/>
      <c r="DQF3357" s="371"/>
      <c r="DQG3357" s="372"/>
      <c r="DQH3357" s="371"/>
      <c r="DQI3357" s="473"/>
      <c r="DQJ3357" s="371"/>
      <c r="DQK3357" s="372"/>
      <c r="DQL3357" s="372"/>
      <c r="DQM3357" s="372"/>
      <c r="DQN3357" s="372"/>
      <c r="DQO3357" s="370"/>
      <c r="DQP3357" s="371"/>
      <c r="DQQ3357" s="372"/>
      <c r="DQR3357" s="371"/>
      <c r="DQS3357" s="473"/>
      <c r="DQT3357" s="371"/>
      <c r="DQU3357" s="372"/>
      <c r="DQV3357" s="372"/>
      <c r="DQW3357" s="372"/>
      <c r="DQX3357" s="372"/>
      <c r="DQY3357" s="370"/>
      <c r="DQZ3357" s="371"/>
      <c r="DRA3357" s="372"/>
      <c r="DRB3357" s="371"/>
      <c r="DRC3357" s="473"/>
      <c r="DRD3357" s="371"/>
      <c r="DRE3357" s="372"/>
      <c r="DRF3357" s="372"/>
      <c r="DRG3357" s="372"/>
      <c r="DRH3357" s="372"/>
      <c r="DRI3357" s="370"/>
      <c r="DRJ3357" s="371"/>
      <c r="DRK3357" s="372"/>
      <c r="DRL3357" s="371"/>
      <c r="DRM3357" s="473"/>
      <c r="DRN3357" s="371"/>
      <c r="DRO3357" s="372"/>
      <c r="DRP3357" s="372"/>
      <c r="DRQ3357" s="372"/>
      <c r="DRR3357" s="372"/>
      <c r="DRS3357" s="370"/>
      <c r="DRT3357" s="371"/>
      <c r="DRU3357" s="372"/>
      <c r="DRV3357" s="371"/>
      <c r="DRW3357" s="473"/>
      <c r="DRX3357" s="371"/>
      <c r="DRY3357" s="372"/>
      <c r="DRZ3357" s="372"/>
      <c r="DSA3357" s="372"/>
      <c r="DSB3357" s="372"/>
      <c r="DSC3357" s="370"/>
      <c r="DSD3357" s="371"/>
      <c r="DSE3357" s="372"/>
      <c r="DSF3357" s="371"/>
      <c r="DSG3357" s="473"/>
      <c r="DSH3357" s="371"/>
      <c r="DSI3357" s="372"/>
      <c r="DSJ3357" s="372"/>
      <c r="DSK3357" s="372"/>
      <c r="DSL3357" s="372"/>
      <c r="DSM3357" s="370"/>
      <c r="DSN3357" s="371"/>
      <c r="DSO3357" s="372"/>
      <c r="DSP3357" s="371"/>
      <c r="DSQ3357" s="473"/>
      <c r="DSR3357" s="371"/>
      <c r="DSS3357" s="372"/>
      <c r="DST3357" s="372"/>
      <c r="DSU3357" s="372"/>
      <c r="DSV3357" s="372"/>
      <c r="DSW3357" s="370"/>
      <c r="DSX3357" s="371"/>
      <c r="DSY3357" s="372"/>
      <c r="DSZ3357" s="371"/>
      <c r="DTA3357" s="473"/>
      <c r="DTB3357" s="371"/>
      <c r="DTC3357" s="372"/>
      <c r="DTD3357" s="372"/>
      <c r="DTE3357" s="372"/>
      <c r="DTF3357" s="372"/>
      <c r="DTG3357" s="370"/>
      <c r="DTH3357" s="371"/>
      <c r="DTI3357" s="372"/>
      <c r="DTJ3357" s="371"/>
      <c r="DTK3357" s="473"/>
      <c r="DTL3357" s="371"/>
      <c r="DTM3357" s="372"/>
      <c r="DTN3357" s="372"/>
      <c r="DTO3357" s="372"/>
      <c r="DTP3357" s="372"/>
      <c r="DTQ3357" s="370"/>
      <c r="DTR3357" s="371"/>
      <c r="DTS3357" s="372"/>
      <c r="DTT3357" s="371"/>
      <c r="DTU3357" s="473"/>
      <c r="DTV3357" s="371"/>
      <c r="DTW3357" s="372"/>
      <c r="DTX3357" s="372"/>
      <c r="DTY3357" s="372"/>
      <c r="DTZ3357" s="372"/>
      <c r="DUA3357" s="370"/>
      <c r="DUB3357" s="371"/>
      <c r="DUC3357" s="372"/>
      <c r="DUD3357" s="371"/>
      <c r="DUE3357" s="473"/>
      <c r="DUF3357" s="371"/>
      <c r="DUG3357" s="372"/>
      <c r="DUH3357" s="372"/>
      <c r="DUI3357" s="372"/>
      <c r="DUJ3357" s="372"/>
      <c r="DUK3357" s="370"/>
      <c r="DUL3357" s="371"/>
      <c r="DUM3357" s="372"/>
      <c r="DUN3357" s="371"/>
      <c r="DUO3357" s="473"/>
      <c r="DUP3357" s="371"/>
      <c r="DUQ3357" s="372"/>
      <c r="DUR3357" s="372"/>
      <c r="DUS3357" s="372"/>
      <c r="DUT3357" s="372"/>
      <c r="DUU3357" s="370"/>
      <c r="DUV3357" s="371"/>
      <c r="DUW3357" s="372"/>
      <c r="DUX3357" s="371"/>
      <c r="DUY3357" s="473"/>
      <c r="DUZ3357" s="371"/>
      <c r="DVA3357" s="372"/>
      <c r="DVB3357" s="372"/>
      <c r="DVC3357" s="372"/>
      <c r="DVD3357" s="372"/>
      <c r="DVE3357" s="370"/>
      <c r="DVF3357" s="371"/>
      <c r="DVG3357" s="372"/>
      <c r="DVH3357" s="371"/>
      <c r="DVI3357" s="473"/>
      <c r="DVJ3357" s="371"/>
      <c r="DVK3357" s="372"/>
      <c r="DVL3357" s="372"/>
      <c r="DVM3357" s="372"/>
      <c r="DVN3357" s="372"/>
      <c r="DVO3357" s="370"/>
      <c r="DVP3357" s="371"/>
      <c r="DVQ3357" s="372"/>
      <c r="DVR3357" s="371"/>
      <c r="DVS3357" s="473"/>
      <c r="DVT3357" s="371"/>
      <c r="DVU3357" s="372"/>
      <c r="DVV3357" s="372"/>
      <c r="DVW3357" s="372"/>
      <c r="DVX3357" s="372"/>
      <c r="DVY3357" s="370"/>
      <c r="DVZ3357" s="371"/>
      <c r="DWA3357" s="372"/>
      <c r="DWB3357" s="371"/>
      <c r="DWC3357" s="473"/>
      <c r="DWD3357" s="371"/>
      <c r="DWE3357" s="372"/>
      <c r="DWF3357" s="372"/>
      <c r="DWG3357" s="372"/>
      <c r="DWH3357" s="372"/>
      <c r="DWI3357" s="370"/>
      <c r="DWJ3357" s="371"/>
      <c r="DWK3357" s="372"/>
      <c r="DWL3357" s="371"/>
      <c r="DWM3357" s="473"/>
      <c r="DWN3357" s="371"/>
      <c r="DWO3357" s="372"/>
      <c r="DWP3357" s="372"/>
      <c r="DWQ3357" s="372"/>
      <c r="DWR3357" s="372"/>
      <c r="DWS3357" s="370"/>
      <c r="DWT3357" s="371"/>
      <c r="DWU3357" s="372"/>
      <c r="DWV3357" s="371"/>
      <c r="DWW3357" s="473"/>
      <c r="DWX3357" s="371"/>
      <c r="DWY3357" s="372"/>
      <c r="DWZ3357" s="372"/>
      <c r="DXA3357" s="372"/>
      <c r="DXB3357" s="372"/>
      <c r="DXC3357" s="370"/>
      <c r="DXD3357" s="371"/>
      <c r="DXE3357" s="372"/>
      <c r="DXF3357" s="371"/>
      <c r="DXG3357" s="473"/>
      <c r="DXH3357" s="371"/>
      <c r="DXI3357" s="372"/>
      <c r="DXJ3357" s="372"/>
      <c r="DXK3357" s="372"/>
      <c r="DXL3357" s="372"/>
      <c r="DXM3357" s="370"/>
      <c r="DXN3357" s="371"/>
      <c r="DXO3357" s="372"/>
      <c r="DXP3357" s="371"/>
      <c r="DXQ3357" s="473"/>
      <c r="DXR3357" s="371"/>
      <c r="DXS3357" s="372"/>
      <c r="DXT3357" s="372"/>
      <c r="DXU3357" s="372"/>
      <c r="DXV3357" s="372"/>
      <c r="DXW3357" s="370"/>
      <c r="DXX3357" s="371"/>
      <c r="DXY3357" s="372"/>
      <c r="DXZ3357" s="371"/>
      <c r="DYA3357" s="473"/>
      <c r="DYB3357" s="371"/>
      <c r="DYC3357" s="372"/>
      <c r="DYD3357" s="372"/>
      <c r="DYE3357" s="372"/>
      <c r="DYF3357" s="372"/>
      <c r="DYG3357" s="370"/>
      <c r="DYH3357" s="371"/>
      <c r="DYI3357" s="372"/>
      <c r="DYJ3357" s="371"/>
      <c r="DYK3357" s="473"/>
      <c r="DYL3357" s="371"/>
      <c r="DYM3357" s="372"/>
      <c r="DYN3357" s="372"/>
      <c r="DYO3357" s="372"/>
      <c r="DYP3357" s="372"/>
      <c r="DYQ3357" s="370"/>
      <c r="DYR3357" s="371"/>
      <c r="DYS3357" s="372"/>
      <c r="DYT3357" s="371"/>
      <c r="DYU3357" s="473"/>
      <c r="DYV3357" s="371"/>
      <c r="DYW3357" s="372"/>
      <c r="DYX3357" s="372"/>
      <c r="DYY3357" s="372"/>
      <c r="DYZ3357" s="372"/>
      <c r="DZA3357" s="370"/>
      <c r="DZB3357" s="371"/>
      <c r="DZC3357" s="372"/>
      <c r="DZD3357" s="371"/>
      <c r="DZE3357" s="473"/>
      <c r="DZF3357" s="371"/>
      <c r="DZG3357" s="372"/>
      <c r="DZH3357" s="372"/>
      <c r="DZI3357" s="372"/>
      <c r="DZJ3357" s="372"/>
      <c r="DZK3357" s="370"/>
      <c r="DZL3357" s="371"/>
      <c r="DZM3357" s="372"/>
      <c r="DZN3357" s="371"/>
      <c r="DZO3357" s="473"/>
      <c r="DZP3357" s="371"/>
      <c r="DZQ3357" s="372"/>
      <c r="DZR3357" s="372"/>
      <c r="DZS3357" s="372"/>
      <c r="DZT3357" s="372"/>
      <c r="DZU3357" s="370"/>
      <c r="DZV3357" s="371"/>
      <c r="DZW3357" s="372"/>
      <c r="DZX3357" s="371"/>
      <c r="DZY3357" s="473"/>
      <c r="DZZ3357" s="371"/>
      <c r="EAA3357" s="372"/>
      <c r="EAB3357" s="372"/>
      <c r="EAC3357" s="372"/>
      <c r="EAD3357" s="372"/>
      <c r="EAE3357" s="370"/>
      <c r="EAF3357" s="371"/>
      <c r="EAG3357" s="372"/>
      <c r="EAH3357" s="371"/>
      <c r="EAI3357" s="473"/>
      <c r="EAJ3357" s="371"/>
      <c r="EAK3357" s="372"/>
      <c r="EAL3357" s="372"/>
      <c r="EAM3357" s="372"/>
      <c r="EAN3357" s="372"/>
      <c r="EAO3357" s="370"/>
      <c r="EAP3357" s="371"/>
      <c r="EAQ3357" s="372"/>
      <c r="EAR3357" s="371"/>
      <c r="EAS3357" s="473"/>
      <c r="EAT3357" s="371"/>
      <c r="EAU3357" s="372"/>
      <c r="EAV3357" s="372"/>
      <c r="EAW3357" s="372"/>
      <c r="EAX3357" s="372"/>
      <c r="EAY3357" s="370"/>
      <c r="EAZ3357" s="371"/>
      <c r="EBA3357" s="372"/>
      <c r="EBB3357" s="371"/>
      <c r="EBC3357" s="473"/>
      <c r="EBD3357" s="371"/>
      <c r="EBE3357" s="372"/>
      <c r="EBF3357" s="372"/>
      <c r="EBG3357" s="372"/>
      <c r="EBH3357" s="372"/>
      <c r="EBI3357" s="370"/>
      <c r="EBJ3357" s="371"/>
      <c r="EBK3357" s="372"/>
      <c r="EBL3357" s="371"/>
      <c r="EBM3357" s="473"/>
      <c r="EBN3357" s="371"/>
      <c r="EBO3357" s="372"/>
      <c r="EBP3357" s="372"/>
      <c r="EBQ3357" s="372"/>
      <c r="EBR3357" s="372"/>
      <c r="EBS3357" s="370"/>
      <c r="EBT3357" s="371"/>
      <c r="EBU3357" s="372"/>
      <c r="EBV3357" s="371"/>
      <c r="EBW3357" s="473"/>
      <c r="EBX3357" s="371"/>
      <c r="EBY3357" s="372"/>
      <c r="EBZ3357" s="372"/>
      <c r="ECA3357" s="372"/>
      <c r="ECB3357" s="372"/>
      <c r="ECC3357" s="370"/>
      <c r="ECD3357" s="371"/>
      <c r="ECE3357" s="372"/>
      <c r="ECF3357" s="371"/>
      <c r="ECG3357" s="473"/>
      <c r="ECH3357" s="371"/>
      <c r="ECI3357" s="372"/>
      <c r="ECJ3357" s="372"/>
      <c r="ECK3357" s="372"/>
      <c r="ECL3357" s="372"/>
      <c r="ECM3357" s="370"/>
      <c r="ECN3357" s="371"/>
      <c r="ECO3357" s="372"/>
      <c r="ECP3357" s="371"/>
      <c r="ECQ3357" s="473"/>
      <c r="ECR3357" s="371"/>
      <c r="ECS3357" s="372"/>
      <c r="ECT3357" s="372"/>
      <c r="ECU3357" s="372"/>
      <c r="ECV3357" s="372"/>
      <c r="ECW3357" s="370"/>
      <c r="ECX3357" s="371"/>
      <c r="ECY3357" s="372"/>
      <c r="ECZ3357" s="371"/>
      <c r="EDA3357" s="473"/>
      <c r="EDB3357" s="371"/>
      <c r="EDC3357" s="372"/>
      <c r="EDD3357" s="372"/>
      <c r="EDE3357" s="372"/>
      <c r="EDF3357" s="372"/>
      <c r="EDG3357" s="370"/>
      <c r="EDH3357" s="371"/>
      <c r="EDI3357" s="372"/>
      <c r="EDJ3357" s="371"/>
      <c r="EDK3357" s="473"/>
      <c r="EDL3357" s="371"/>
      <c r="EDM3357" s="372"/>
      <c r="EDN3357" s="372"/>
      <c r="EDO3357" s="372"/>
      <c r="EDP3357" s="372"/>
      <c r="EDQ3357" s="370"/>
      <c r="EDR3357" s="371"/>
      <c r="EDS3357" s="372"/>
      <c r="EDT3357" s="371"/>
      <c r="EDU3357" s="473"/>
      <c r="EDV3357" s="371"/>
      <c r="EDW3357" s="372"/>
      <c r="EDX3357" s="372"/>
      <c r="EDY3357" s="372"/>
      <c r="EDZ3357" s="372"/>
      <c r="EEA3357" s="370"/>
      <c r="EEB3357" s="371"/>
      <c r="EEC3357" s="372"/>
      <c r="EED3357" s="371"/>
      <c r="EEE3357" s="473"/>
      <c r="EEF3357" s="371"/>
      <c r="EEG3357" s="372"/>
      <c r="EEH3357" s="372"/>
      <c r="EEI3357" s="372"/>
      <c r="EEJ3357" s="372"/>
      <c r="EEK3357" s="370"/>
      <c r="EEL3357" s="371"/>
      <c r="EEM3357" s="372"/>
      <c r="EEN3357" s="371"/>
      <c r="EEO3357" s="473"/>
      <c r="EEP3357" s="371"/>
      <c r="EEQ3357" s="372"/>
      <c r="EER3357" s="372"/>
      <c r="EES3357" s="372"/>
      <c r="EET3357" s="372"/>
      <c r="EEU3357" s="370"/>
      <c r="EEV3357" s="371"/>
      <c r="EEW3357" s="372"/>
      <c r="EEX3357" s="371"/>
      <c r="EEY3357" s="473"/>
      <c r="EEZ3357" s="371"/>
      <c r="EFA3357" s="372"/>
      <c r="EFB3357" s="372"/>
      <c r="EFC3357" s="372"/>
      <c r="EFD3357" s="372"/>
      <c r="EFE3357" s="370"/>
      <c r="EFF3357" s="371"/>
      <c r="EFG3357" s="372"/>
      <c r="EFH3357" s="371"/>
      <c r="EFI3357" s="473"/>
      <c r="EFJ3357" s="371"/>
      <c r="EFK3357" s="372"/>
      <c r="EFL3357" s="372"/>
      <c r="EFM3357" s="372"/>
      <c r="EFN3357" s="372"/>
      <c r="EFO3357" s="370"/>
      <c r="EFP3357" s="371"/>
      <c r="EFQ3357" s="372"/>
      <c r="EFR3357" s="371"/>
      <c r="EFS3357" s="473"/>
      <c r="EFT3357" s="371"/>
      <c r="EFU3357" s="372"/>
      <c r="EFV3357" s="372"/>
      <c r="EFW3357" s="372"/>
      <c r="EFX3357" s="372"/>
      <c r="EFY3357" s="370"/>
      <c r="EFZ3357" s="371"/>
      <c r="EGA3357" s="372"/>
      <c r="EGB3357" s="371"/>
      <c r="EGC3357" s="473"/>
      <c r="EGD3357" s="371"/>
      <c r="EGE3357" s="372"/>
      <c r="EGF3357" s="372"/>
      <c r="EGG3357" s="372"/>
      <c r="EGH3357" s="372"/>
      <c r="EGI3357" s="370"/>
      <c r="EGJ3357" s="371"/>
      <c r="EGK3357" s="372"/>
      <c r="EGL3357" s="371"/>
      <c r="EGM3357" s="473"/>
      <c r="EGN3357" s="371"/>
      <c r="EGO3357" s="372"/>
      <c r="EGP3357" s="372"/>
      <c r="EGQ3357" s="372"/>
      <c r="EGR3357" s="372"/>
      <c r="EGS3357" s="370"/>
      <c r="EGT3357" s="371"/>
      <c r="EGU3357" s="372"/>
      <c r="EGV3357" s="371"/>
      <c r="EGW3357" s="473"/>
      <c r="EGX3357" s="371"/>
      <c r="EGY3357" s="372"/>
      <c r="EGZ3357" s="372"/>
      <c r="EHA3357" s="372"/>
      <c r="EHB3357" s="372"/>
      <c r="EHC3357" s="370"/>
      <c r="EHD3357" s="371"/>
      <c r="EHE3357" s="372"/>
      <c r="EHF3357" s="371"/>
      <c r="EHG3357" s="473"/>
      <c r="EHH3357" s="371"/>
      <c r="EHI3357" s="372"/>
      <c r="EHJ3357" s="372"/>
      <c r="EHK3357" s="372"/>
      <c r="EHL3357" s="372"/>
      <c r="EHM3357" s="370"/>
      <c r="EHN3357" s="371"/>
      <c r="EHO3357" s="372"/>
      <c r="EHP3357" s="371"/>
      <c r="EHQ3357" s="473"/>
      <c r="EHR3357" s="371"/>
      <c r="EHS3357" s="372"/>
      <c r="EHT3357" s="372"/>
      <c r="EHU3357" s="372"/>
      <c r="EHV3357" s="372"/>
      <c r="EHW3357" s="370"/>
      <c r="EHX3357" s="371"/>
      <c r="EHY3357" s="372"/>
      <c r="EHZ3357" s="371"/>
      <c r="EIA3357" s="473"/>
      <c r="EIB3357" s="371"/>
      <c r="EIC3357" s="372"/>
      <c r="EID3357" s="372"/>
      <c r="EIE3357" s="372"/>
      <c r="EIF3357" s="372"/>
      <c r="EIG3357" s="370"/>
      <c r="EIH3357" s="371"/>
      <c r="EII3357" s="372"/>
      <c r="EIJ3357" s="371"/>
      <c r="EIK3357" s="473"/>
      <c r="EIL3357" s="371"/>
      <c r="EIM3357" s="372"/>
      <c r="EIN3357" s="372"/>
      <c r="EIO3357" s="372"/>
      <c r="EIP3357" s="372"/>
      <c r="EIQ3357" s="370"/>
      <c r="EIR3357" s="371"/>
      <c r="EIS3357" s="372"/>
      <c r="EIT3357" s="371"/>
      <c r="EIU3357" s="473"/>
      <c r="EIV3357" s="371"/>
      <c r="EIW3357" s="372"/>
      <c r="EIX3357" s="372"/>
      <c r="EIY3357" s="372"/>
      <c r="EIZ3357" s="372"/>
      <c r="EJA3357" s="370"/>
      <c r="EJB3357" s="371"/>
      <c r="EJC3357" s="372"/>
      <c r="EJD3357" s="371"/>
      <c r="EJE3357" s="473"/>
      <c r="EJF3357" s="371"/>
      <c r="EJG3357" s="372"/>
      <c r="EJH3357" s="372"/>
      <c r="EJI3357" s="372"/>
      <c r="EJJ3357" s="372"/>
      <c r="EJK3357" s="370"/>
      <c r="EJL3357" s="371"/>
      <c r="EJM3357" s="372"/>
      <c r="EJN3357" s="371"/>
      <c r="EJO3357" s="473"/>
      <c r="EJP3357" s="371"/>
      <c r="EJQ3357" s="372"/>
      <c r="EJR3357" s="372"/>
      <c r="EJS3357" s="372"/>
      <c r="EJT3357" s="372"/>
      <c r="EJU3357" s="370"/>
      <c r="EJV3357" s="371"/>
      <c r="EJW3357" s="372"/>
      <c r="EJX3357" s="371"/>
      <c r="EJY3357" s="473"/>
      <c r="EJZ3357" s="371"/>
      <c r="EKA3357" s="372"/>
      <c r="EKB3357" s="372"/>
      <c r="EKC3357" s="372"/>
      <c r="EKD3357" s="372"/>
      <c r="EKE3357" s="370"/>
      <c r="EKF3357" s="371"/>
      <c r="EKG3357" s="372"/>
      <c r="EKH3357" s="371"/>
      <c r="EKI3357" s="473"/>
      <c r="EKJ3357" s="371"/>
      <c r="EKK3357" s="372"/>
      <c r="EKL3357" s="372"/>
      <c r="EKM3357" s="372"/>
      <c r="EKN3357" s="372"/>
      <c r="EKO3357" s="370"/>
      <c r="EKP3357" s="371"/>
      <c r="EKQ3357" s="372"/>
      <c r="EKR3357" s="371"/>
      <c r="EKS3357" s="473"/>
      <c r="EKT3357" s="371"/>
      <c r="EKU3357" s="372"/>
      <c r="EKV3357" s="372"/>
      <c r="EKW3357" s="372"/>
      <c r="EKX3357" s="372"/>
      <c r="EKY3357" s="370"/>
      <c r="EKZ3357" s="371"/>
      <c r="ELA3357" s="372"/>
      <c r="ELB3357" s="371"/>
      <c r="ELC3357" s="473"/>
      <c r="ELD3357" s="371"/>
      <c r="ELE3357" s="372"/>
      <c r="ELF3357" s="372"/>
      <c r="ELG3357" s="372"/>
      <c r="ELH3357" s="372"/>
      <c r="ELI3357" s="370"/>
      <c r="ELJ3357" s="371"/>
      <c r="ELK3357" s="372"/>
      <c r="ELL3357" s="371"/>
      <c r="ELM3357" s="473"/>
      <c r="ELN3357" s="371"/>
      <c r="ELO3357" s="372"/>
      <c r="ELP3357" s="372"/>
      <c r="ELQ3357" s="372"/>
      <c r="ELR3357" s="372"/>
      <c r="ELS3357" s="370"/>
      <c r="ELT3357" s="371"/>
      <c r="ELU3357" s="372"/>
      <c r="ELV3357" s="371"/>
      <c r="ELW3357" s="473"/>
      <c r="ELX3357" s="371"/>
      <c r="ELY3357" s="372"/>
      <c r="ELZ3357" s="372"/>
      <c r="EMA3357" s="372"/>
      <c r="EMB3357" s="372"/>
      <c r="EMC3357" s="370"/>
      <c r="EMD3357" s="371"/>
      <c r="EME3357" s="372"/>
      <c r="EMF3357" s="371"/>
      <c r="EMG3357" s="473"/>
      <c r="EMH3357" s="371"/>
      <c r="EMI3357" s="372"/>
      <c r="EMJ3357" s="372"/>
      <c r="EMK3357" s="372"/>
      <c r="EML3357" s="372"/>
      <c r="EMM3357" s="370"/>
      <c r="EMN3357" s="371"/>
      <c r="EMO3357" s="372"/>
      <c r="EMP3357" s="371"/>
      <c r="EMQ3357" s="473"/>
      <c r="EMR3357" s="371"/>
      <c r="EMS3357" s="372"/>
      <c r="EMT3357" s="372"/>
      <c r="EMU3357" s="372"/>
      <c r="EMV3357" s="372"/>
      <c r="EMW3357" s="370"/>
      <c r="EMX3357" s="371"/>
      <c r="EMY3357" s="372"/>
      <c r="EMZ3357" s="371"/>
      <c r="ENA3357" s="473"/>
      <c r="ENB3357" s="371"/>
      <c r="ENC3357" s="372"/>
      <c r="END3357" s="372"/>
      <c r="ENE3357" s="372"/>
      <c r="ENF3357" s="372"/>
      <c r="ENG3357" s="370"/>
      <c r="ENH3357" s="371"/>
      <c r="ENI3357" s="372"/>
      <c r="ENJ3357" s="371"/>
      <c r="ENK3357" s="473"/>
      <c r="ENL3357" s="371"/>
      <c r="ENM3357" s="372"/>
      <c r="ENN3357" s="372"/>
      <c r="ENO3357" s="372"/>
      <c r="ENP3357" s="372"/>
      <c r="ENQ3357" s="370"/>
      <c r="ENR3357" s="371"/>
      <c r="ENS3357" s="372"/>
      <c r="ENT3357" s="371"/>
      <c r="ENU3357" s="473"/>
      <c r="ENV3357" s="371"/>
      <c r="ENW3357" s="372"/>
      <c r="ENX3357" s="372"/>
      <c r="ENY3357" s="372"/>
      <c r="ENZ3357" s="372"/>
      <c r="EOA3357" s="370"/>
      <c r="EOB3357" s="371"/>
      <c r="EOC3357" s="372"/>
      <c r="EOD3357" s="371"/>
      <c r="EOE3357" s="473"/>
      <c r="EOF3357" s="371"/>
      <c r="EOG3357" s="372"/>
      <c r="EOH3357" s="372"/>
      <c r="EOI3357" s="372"/>
      <c r="EOJ3357" s="372"/>
      <c r="EOK3357" s="370"/>
      <c r="EOL3357" s="371"/>
      <c r="EOM3357" s="372"/>
      <c r="EON3357" s="371"/>
      <c r="EOO3357" s="473"/>
      <c r="EOP3357" s="371"/>
      <c r="EOQ3357" s="372"/>
      <c r="EOR3357" s="372"/>
      <c r="EOS3357" s="372"/>
      <c r="EOT3357" s="372"/>
      <c r="EOU3357" s="370"/>
      <c r="EOV3357" s="371"/>
      <c r="EOW3357" s="372"/>
      <c r="EOX3357" s="371"/>
      <c r="EOY3357" s="473"/>
      <c r="EOZ3357" s="371"/>
      <c r="EPA3357" s="372"/>
      <c r="EPB3357" s="372"/>
      <c r="EPC3357" s="372"/>
      <c r="EPD3357" s="372"/>
      <c r="EPE3357" s="370"/>
      <c r="EPF3357" s="371"/>
      <c r="EPG3357" s="372"/>
      <c r="EPH3357" s="371"/>
      <c r="EPI3357" s="473"/>
      <c r="EPJ3357" s="371"/>
      <c r="EPK3357" s="372"/>
      <c r="EPL3357" s="372"/>
      <c r="EPM3357" s="372"/>
      <c r="EPN3357" s="372"/>
      <c r="EPO3357" s="370"/>
      <c r="EPP3357" s="371"/>
      <c r="EPQ3357" s="372"/>
      <c r="EPR3357" s="371"/>
      <c r="EPS3357" s="473"/>
      <c r="EPT3357" s="371"/>
      <c r="EPU3357" s="372"/>
      <c r="EPV3357" s="372"/>
      <c r="EPW3357" s="372"/>
      <c r="EPX3357" s="372"/>
      <c r="EPY3357" s="370"/>
      <c r="EPZ3357" s="371"/>
      <c r="EQA3357" s="372"/>
      <c r="EQB3357" s="371"/>
      <c r="EQC3357" s="473"/>
      <c r="EQD3357" s="371"/>
      <c r="EQE3357" s="372"/>
      <c r="EQF3357" s="372"/>
      <c r="EQG3357" s="372"/>
      <c r="EQH3357" s="372"/>
      <c r="EQI3357" s="370"/>
      <c r="EQJ3357" s="371"/>
      <c r="EQK3357" s="372"/>
      <c r="EQL3357" s="371"/>
      <c r="EQM3357" s="473"/>
      <c r="EQN3357" s="371"/>
      <c r="EQO3357" s="372"/>
      <c r="EQP3357" s="372"/>
      <c r="EQQ3357" s="372"/>
      <c r="EQR3357" s="372"/>
      <c r="EQS3357" s="370"/>
      <c r="EQT3357" s="371"/>
      <c r="EQU3357" s="372"/>
      <c r="EQV3357" s="371"/>
      <c r="EQW3357" s="473"/>
      <c r="EQX3357" s="371"/>
      <c r="EQY3357" s="372"/>
      <c r="EQZ3357" s="372"/>
      <c r="ERA3357" s="372"/>
      <c r="ERB3357" s="372"/>
      <c r="ERC3357" s="370"/>
      <c r="ERD3357" s="371"/>
      <c r="ERE3357" s="372"/>
      <c r="ERF3357" s="371"/>
      <c r="ERG3357" s="473"/>
      <c r="ERH3357" s="371"/>
      <c r="ERI3357" s="372"/>
      <c r="ERJ3357" s="372"/>
      <c r="ERK3357" s="372"/>
      <c r="ERL3357" s="372"/>
      <c r="ERM3357" s="370"/>
      <c r="ERN3357" s="371"/>
      <c r="ERO3357" s="372"/>
      <c r="ERP3357" s="371"/>
      <c r="ERQ3357" s="473"/>
      <c r="ERR3357" s="371"/>
      <c r="ERS3357" s="372"/>
      <c r="ERT3357" s="372"/>
      <c r="ERU3357" s="372"/>
      <c r="ERV3357" s="372"/>
      <c r="ERW3357" s="370"/>
      <c r="ERX3357" s="371"/>
      <c r="ERY3357" s="372"/>
      <c r="ERZ3357" s="371"/>
      <c r="ESA3357" s="473"/>
      <c r="ESB3357" s="371"/>
      <c r="ESC3357" s="372"/>
      <c r="ESD3357" s="372"/>
      <c r="ESE3357" s="372"/>
      <c r="ESF3357" s="372"/>
      <c r="ESG3357" s="370"/>
      <c r="ESH3357" s="371"/>
      <c r="ESI3357" s="372"/>
      <c r="ESJ3357" s="371"/>
      <c r="ESK3357" s="473"/>
      <c r="ESL3357" s="371"/>
      <c r="ESM3357" s="372"/>
      <c r="ESN3357" s="372"/>
      <c r="ESO3357" s="372"/>
      <c r="ESP3357" s="372"/>
      <c r="ESQ3357" s="370"/>
      <c r="ESR3357" s="371"/>
      <c r="ESS3357" s="372"/>
      <c r="EST3357" s="371"/>
      <c r="ESU3357" s="473"/>
      <c r="ESV3357" s="371"/>
      <c r="ESW3357" s="372"/>
      <c r="ESX3357" s="372"/>
      <c r="ESY3357" s="372"/>
      <c r="ESZ3357" s="372"/>
      <c r="ETA3357" s="370"/>
      <c r="ETB3357" s="371"/>
      <c r="ETC3357" s="372"/>
      <c r="ETD3357" s="371"/>
      <c r="ETE3357" s="473"/>
      <c r="ETF3357" s="371"/>
      <c r="ETG3357" s="372"/>
      <c r="ETH3357" s="372"/>
      <c r="ETI3357" s="372"/>
      <c r="ETJ3357" s="372"/>
      <c r="ETK3357" s="370"/>
      <c r="ETL3357" s="371"/>
      <c r="ETM3357" s="372"/>
      <c r="ETN3357" s="371"/>
      <c r="ETO3357" s="473"/>
      <c r="ETP3357" s="371"/>
      <c r="ETQ3357" s="372"/>
      <c r="ETR3357" s="372"/>
      <c r="ETS3357" s="372"/>
      <c r="ETT3357" s="372"/>
      <c r="ETU3357" s="370"/>
      <c r="ETV3357" s="371"/>
      <c r="ETW3357" s="372"/>
      <c r="ETX3357" s="371"/>
      <c r="ETY3357" s="473"/>
      <c r="ETZ3357" s="371"/>
      <c r="EUA3357" s="372"/>
      <c r="EUB3357" s="372"/>
      <c r="EUC3357" s="372"/>
      <c r="EUD3357" s="372"/>
      <c r="EUE3357" s="370"/>
      <c r="EUF3357" s="371"/>
      <c r="EUG3357" s="372"/>
      <c r="EUH3357" s="371"/>
      <c r="EUI3357" s="473"/>
      <c r="EUJ3357" s="371"/>
      <c r="EUK3357" s="372"/>
      <c r="EUL3357" s="372"/>
      <c r="EUM3357" s="372"/>
      <c r="EUN3357" s="372"/>
      <c r="EUO3357" s="370"/>
      <c r="EUP3357" s="371"/>
      <c r="EUQ3357" s="372"/>
      <c r="EUR3357" s="371"/>
      <c r="EUS3357" s="473"/>
      <c r="EUT3357" s="371"/>
      <c r="EUU3357" s="372"/>
      <c r="EUV3357" s="372"/>
      <c r="EUW3357" s="372"/>
      <c r="EUX3357" s="372"/>
      <c r="EUY3357" s="370"/>
      <c r="EUZ3357" s="371"/>
      <c r="EVA3357" s="372"/>
      <c r="EVB3357" s="371"/>
      <c r="EVC3357" s="473"/>
      <c r="EVD3357" s="371"/>
      <c r="EVE3357" s="372"/>
      <c r="EVF3357" s="372"/>
      <c r="EVG3357" s="372"/>
      <c r="EVH3357" s="372"/>
      <c r="EVI3357" s="370"/>
      <c r="EVJ3357" s="371"/>
      <c r="EVK3357" s="372"/>
      <c r="EVL3357" s="371"/>
      <c r="EVM3357" s="473"/>
      <c r="EVN3357" s="371"/>
      <c r="EVO3357" s="372"/>
      <c r="EVP3357" s="372"/>
      <c r="EVQ3357" s="372"/>
      <c r="EVR3357" s="372"/>
      <c r="EVS3357" s="370"/>
      <c r="EVT3357" s="371"/>
      <c r="EVU3357" s="372"/>
      <c r="EVV3357" s="371"/>
      <c r="EVW3357" s="473"/>
      <c r="EVX3357" s="371"/>
      <c r="EVY3357" s="372"/>
      <c r="EVZ3357" s="372"/>
      <c r="EWA3357" s="372"/>
      <c r="EWB3357" s="372"/>
      <c r="EWC3357" s="370"/>
      <c r="EWD3357" s="371"/>
      <c r="EWE3357" s="372"/>
      <c r="EWF3357" s="371"/>
      <c r="EWG3357" s="473"/>
      <c r="EWH3357" s="371"/>
      <c r="EWI3357" s="372"/>
      <c r="EWJ3357" s="372"/>
      <c r="EWK3357" s="372"/>
      <c r="EWL3357" s="372"/>
      <c r="EWM3357" s="370"/>
      <c r="EWN3357" s="371"/>
      <c r="EWO3357" s="372"/>
      <c r="EWP3357" s="371"/>
      <c r="EWQ3357" s="473"/>
      <c r="EWR3357" s="371"/>
      <c r="EWS3357" s="372"/>
      <c r="EWT3357" s="372"/>
      <c r="EWU3357" s="372"/>
      <c r="EWV3357" s="372"/>
      <c r="EWW3357" s="370"/>
      <c r="EWX3357" s="371"/>
      <c r="EWY3357" s="372"/>
      <c r="EWZ3357" s="371"/>
      <c r="EXA3357" s="473"/>
      <c r="EXB3357" s="371"/>
      <c r="EXC3357" s="372"/>
      <c r="EXD3357" s="372"/>
      <c r="EXE3357" s="372"/>
      <c r="EXF3357" s="372"/>
      <c r="EXG3357" s="370"/>
      <c r="EXH3357" s="371"/>
      <c r="EXI3357" s="372"/>
      <c r="EXJ3357" s="371"/>
      <c r="EXK3357" s="473"/>
      <c r="EXL3357" s="371"/>
      <c r="EXM3357" s="372"/>
      <c r="EXN3357" s="372"/>
      <c r="EXO3357" s="372"/>
      <c r="EXP3357" s="372"/>
      <c r="EXQ3357" s="370"/>
      <c r="EXR3357" s="371"/>
      <c r="EXS3357" s="372"/>
      <c r="EXT3357" s="371"/>
      <c r="EXU3357" s="473"/>
      <c r="EXV3357" s="371"/>
      <c r="EXW3357" s="372"/>
      <c r="EXX3357" s="372"/>
      <c r="EXY3357" s="372"/>
      <c r="EXZ3357" s="372"/>
      <c r="EYA3357" s="370"/>
      <c r="EYB3357" s="371"/>
      <c r="EYC3357" s="372"/>
      <c r="EYD3357" s="371"/>
      <c r="EYE3357" s="473"/>
      <c r="EYF3357" s="371"/>
      <c r="EYG3357" s="372"/>
      <c r="EYH3357" s="372"/>
      <c r="EYI3357" s="372"/>
      <c r="EYJ3357" s="372"/>
      <c r="EYK3357" s="370"/>
      <c r="EYL3357" s="371"/>
      <c r="EYM3357" s="372"/>
      <c r="EYN3357" s="371"/>
      <c r="EYO3357" s="473"/>
      <c r="EYP3357" s="371"/>
      <c r="EYQ3357" s="372"/>
      <c r="EYR3357" s="372"/>
      <c r="EYS3357" s="372"/>
      <c r="EYT3357" s="372"/>
      <c r="EYU3357" s="370"/>
      <c r="EYV3357" s="371"/>
      <c r="EYW3357" s="372"/>
      <c r="EYX3357" s="371"/>
      <c r="EYY3357" s="473"/>
      <c r="EYZ3357" s="371"/>
      <c r="EZA3357" s="372"/>
      <c r="EZB3357" s="372"/>
      <c r="EZC3357" s="372"/>
      <c r="EZD3357" s="372"/>
      <c r="EZE3357" s="370"/>
      <c r="EZF3357" s="371"/>
      <c r="EZG3357" s="372"/>
      <c r="EZH3357" s="371"/>
      <c r="EZI3357" s="473"/>
      <c r="EZJ3357" s="371"/>
      <c r="EZK3357" s="372"/>
      <c r="EZL3357" s="372"/>
      <c r="EZM3357" s="372"/>
      <c r="EZN3357" s="372"/>
      <c r="EZO3357" s="370"/>
      <c r="EZP3357" s="371"/>
      <c r="EZQ3357" s="372"/>
      <c r="EZR3357" s="371"/>
      <c r="EZS3357" s="473"/>
      <c r="EZT3357" s="371"/>
      <c r="EZU3357" s="372"/>
      <c r="EZV3357" s="372"/>
      <c r="EZW3357" s="372"/>
      <c r="EZX3357" s="372"/>
      <c r="EZY3357" s="370"/>
      <c r="EZZ3357" s="371"/>
      <c r="FAA3357" s="372"/>
      <c r="FAB3357" s="371"/>
      <c r="FAC3357" s="473"/>
      <c r="FAD3357" s="371"/>
      <c r="FAE3357" s="372"/>
      <c r="FAF3357" s="372"/>
      <c r="FAG3357" s="372"/>
      <c r="FAH3357" s="372"/>
      <c r="FAI3357" s="370"/>
      <c r="FAJ3357" s="371"/>
      <c r="FAK3357" s="372"/>
      <c r="FAL3357" s="371"/>
      <c r="FAM3357" s="473"/>
      <c r="FAN3357" s="371"/>
      <c r="FAO3357" s="372"/>
      <c r="FAP3357" s="372"/>
      <c r="FAQ3357" s="372"/>
      <c r="FAR3357" s="372"/>
      <c r="FAS3357" s="370"/>
      <c r="FAT3357" s="371"/>
      <c r="FAU3357" s="372"/>
      <c r="FAV3357" s="371"/>
      <c r="FAW3357" s="473"/>
      <c r="FAX3357" s="371"/>
      <c r="FAY3357" s="372"/>
      <c r="FAZ3357" s="372"/>
      <c r="FBA3357" s="372"/>
      <c r="FBB3357" s="372"/>
      <c r="FBC3357" s="370"/>
      <c r="FBD3357" s="371"/>
      <c r="FBE3357" s="372"/>
      <c r="FBF3357" s="371"/>
      <c r="FBG3357" s="473"/>
      <c r="FBH3357" s="371"/>
      <c r="FBI3357" s="372"/>
      <c r="FBJ3357" s="372"/>
      <c r="FBK3357" s="372"/>
      <c r="FBL3357" s="372"/>
      <c r="FBM3357" s="370"/>
      <c r="FBN3357" s="371"/>
      <c r="FBO3357" s="372"/>
      <c r="FBP3357" s="371"/>
      <c r="FBQ3357" s="473"/>
      <c r="FBR3357" s="371"/>
      <c r="FBS3357" s="372"/>
      <c r="FBT3357" s="372"/>
      <c r="FBU3357" s="372"/>
      <c r="FBV3357" s="372"/>
      <c r="FBW3357" s="370"/>
      <c r="FBX3357" s="371"/>
      <c r="FBY3357" s="372"/>
      <c r="FBZ3357" s="371"/>
      <c r="FCA3357" s="473"/>
      <c r="FCB3357" s="371"/>
      <c r="FCC3357" s="372"/>
      <c r="FCD3357" s="372"/>
      <c r="FCE3357" s="372"/>
      <c r="FCF3357" s="372"/>
      <c r="FCG3357" s="370"/>
      <c r="FCH3357" s="371"/>
      <c r="FCI3357" s="372"/>
      <c r="FCJ3357" s="371"/>
      <c r="FCK3357" s="473"/>
      <c r="FCL3357" s="371"/>
      <c r="FCM3357" s="372"/>
      <c r="FCN3357" s="372"/>
      <c r="FCO3357" s="372"/>
      <c r="FCP3357" s="372"/>
      <c r="FCQ3357" s="370"/>
      <c r="FCR3357" s="371"/>
      <c r="FCS3357" s="372"/>
      <c r="FCT3357" s="371"/>
      <c r="FCU3357" s="473"/>
      <c r="FCV3357" s="371"/>
      <c r="FCW3357" s="372"/>
      <c r="FCX3357" s="372"/>
      <c r="FCY3357" s="372"/>
      <c r="FCZ3357" s="372"/>
      <c r="FDA3357" s="370"/>
      <c r="FDB3357" s="371"/>
      <c r="FDC3357" s="372"/>
      <c r="FDD3357" s="371"/>
      <c r="FDE3357" s="473"/>
      <c r="FDF3357" s="371"/>
      <c r="FDG3357" s="372"/>
      <c r="FDH3357" s="372"/>
      <c r="FDI3357" s="372"/>
      <c r="FDJ3357" s="372"/>
      <c r="FDK3357" s="370"/>
      <c r="FDL3357" s="371"/>
      <c r="FDM3357" s="372"/>
      <c r="FDN3357" s="371"/>
      <c r="FDO3357" s="473"/>
      <c r="FDP3357" s="371"/>
      <c r="FDQ3357" s="372"/>
      <c r="FDR3357" s="372"/>
      <c r="FDS3357" s="372"/>
      <c r="FDT3357" s="372"/>
      <c r="FDU3357" s="370"/>
      <c r="FDV3357" s="371"/>
      <c r="FDW3357" s="372"/>
      <c r="FDX3357" s="371"/>
      <c r="FDY3357" s="473"/>
      <c r="FDZ3357" s="371"/>
      <c r="FEA3357" s="372"/>
      <c r="FEB3357" s="372"/>
      <c r="FEC3357" s="372"/>
      <c r="FED3357" s="372"/>
      <c r="FEE3357" s="370"/>
      <c r="FEF3357" s="371"/>
      <c r="FEG3357" s="372"/>
      <c r="FEH3357" s="371"/>
      <c r="FEI3357" s="473"/>
      <c r="FEJ3357" s="371"/>
      <c r="FEK3357" s="372"/>
      <c r="FEL3357" s="372"/>
      <c r="FEM3357" s="372"/>
      <c r="FEN3357" s="372"/>
      <c r="FEO3357" s="370"/>
      <c r="FEP3357" s="371"/>
      <c r="FEQ3357" s="372"/>
      <c r="FER3357" s="371"/>
      <c r="FES3357" s="473"/>
      <c r="FET3357" s="371"/>
      <c r="FEU3357" s="372"/>
      <c r="FEV3357" s="372"/>
      <c r="FEW3357" s="372"/>
      <c r="FEX3357" s="372"/>
      <c r="FEY3357" s="370"/>
      <c r="FEZ3357" s="371"/>
      <c r="FFA3357" s="372"/>
      <c r="FFB3357" s="371"/>
      <c r="FFC3357" s="473"/>
      <c r="FFD3357" s="371"/>
      <c r="FFE3357" s="372"/>
      <c r="FFF3357" s="372"/>
      <c r="FFG3357" s="372"/>
      <c r="FFH3357" s="372"/>
      <c r="FFI3357" s="370"/>
      <c r="FFJ3357" s="371"/>
      <c r="FFK3357" s="372"/>
      <c r="FFL3357" s="371"/>
      <c r="FFM3357" s="473"/>
      <c r="FFN3357" s="371"/>
      <c r="FFO3357" s="372"/>
      <c r="FFP3357" s="372"/>
      <c r="FFQ3357" s="372"/>
      <c r="FFR3357" s="372"/>
      <c r="FFS3357" s="370"/>
      <c r="FFT3357" s="371"/>
      <c r="FFU3357" s="372"/>
      <c r="FFV3357" s="371"/>
      <c r="FFW3357" s="473"/>
      <c r="FFX3357" s="371"/>
      <c r="FFY3357" s="372"/>
      <c r="FFZ3357" s="372"/>
      <c r="FGA3357" s="372"/>
      <c r="FGB3357" s="372"/>
      <c r="FGC3357" s="370"/>
      <c r="FGD3357" s="371"/>
      <c r="FGE3357" s="372"/>
      <c r="FGF3357" s="371"/>
      <c r="FGG3357" s="473"/>
      <c r="FGH3357" s="371"/>
      <c r="FGI3357" s="372"/>
      <c r="FGJ3357" s="372"/>
      <c r="FGK3357" s="372"/>
      <c r="FGL3357" s="372"/>
      <c r="FGM3357" s="370"/>
      <c r="FGN3357" s="371"/>
      <c r="FGO3357" s="372"/>
      <c r="FGP3357" s="371"/>
      <c r="FGQ3357" s="473"/>
      <c r="FGR3357" s="371"/>
      <c r="FGS3357" s="372"/>
      <c r="FGT3357" s="372"/>
      <c r="FGU3357" s="372"/>
      <c r="FGV3357" s="372"/>
      <c r="FGW3357" s="370"/>
      <c r="FGX3357" s="371"/>
      <c r="FGY3357" s="372"/>
      <c r="FGZ3357" s="371"/>
      <c r="FHA3357" s="473"/>
      <c r="FHB3357" s="371"/>
      <c r="FHC3357" s="372"/>
      <c r="FHD3357" s="372"/>
      <c r="FHE3357" s="372"/>
      <c r="FHF3357" s="372"/>
      <c r="FHG3357" s="370"/>
      <c r="FHH3357" s="371"/>
      <c r="FHI3357" s="372"/>
      <c r="FHJ3357" s="371"/>
      <c r="FHK3357" s="473"/>
      <c r="FHL3357" s="371"/>
      <c r="FHM3357" s="372"/>
      <c r="FHN3357" s="372"/>
      <c r="FHO3357" s="372"/>
      <c r="FHP3357" s="372"/>
      <c r="FHQ3357" s="370"/>
      <c r="FHR3357" s="371"/>
      <c r="FHS3357" s="372"/>
      <c r="FHT3357" s="371"/>
      <c r="FHU3357" s="473"/>
      <c r="FHV3357" s="371"/>
      <c r="FHW3357" s="372"/>
      <c r="FHX3357" s="372"/>
      <c r="FHY3357" s="372"/>
      <c r="FHZ3357" s="372"/>
      <c r="FIA3357" s="370"/>
      <c r="FIB3357" s="371"/>
      <c r="FIC3357" s="372"/>
      <c r="FID3357" s="371"/>
      <c r="FIE3357" s="473"/>
      <c r="FIF3357" s="371"/>
      <c r="FIG3357" s="372"/>
      <c r="FIH3357" s="372"/>
      <c r="FII3357" s="372"/>
      <c r="FIJ3357" s="372"/>
      <c r="FIK3357" s="370"/>
      <c r="FIL3357" s="371"/>
      <c r="FIM3357" s="372"/>
      <c r="FIN3357" s="371"/>
      <c r="FIO3357" s="473"/>
      <c r="FIP3357" s="371"/>
      <c r="FIQ3357" s="372"/>
      <c r="FIR3357" s="372"/>
      <c r="FIS3357" s="372"/>
      <c r="FIT3357" s="372"/>
      <c r="FIU3357" s="370"/>
      <c r="FIV3357" s="371"/>
      <c r="FIW3357" s="372"/>
      <c r="FIX3357" s="371"/>
      <c r="FIY3357" s="473"/>
      <c r="FIZ3357" s="371"/>
      <c r="FJA3357" s="372"/>
      <c r="FJB3357" s="372"/>
      <c r="FJC3357" s="372"/>
      <c r="FJD3357" s="372"/>
      <c r="FJE3357" s="370"/>
      <c r="FJF3357" s="371"/>
      <c r="FJG3357" s="372"/>
      <c r="FJH3357" s="371"/>
      <c r="FJI3357" s="473"/>
      <c r="FJJ3357" s="371"/>
      <c r="FJK3357" s="372"/>
      <c r="FJL3357" s="372"/>
      <c r="FJM3357" s="372"/>
      <c r="FJN3357" s="372"/>
      <c r="FJO3357" s="370"/>
      <c r="FJP3357" s="371"/>
      <c r="FJQ3357" s="372"/>
      <c r="FJR3357" s="371"/>
      <c r="FJS3357" s="473"/>
      <c r="FJT3357" s="371"/>
      <c r="FJU3357" s="372"/>
      <c r="FJV3357" s="372"/>
      <c r="FJW3357" s="372"/>
      <c r="FJX3357" s="372"/>
      <c r="FJY3357" s="370"/>
      <c r="FJZ3357" s="371"/>
      <c r="FKA3357" s="372"/>
      <c r="FKB3357" s="371"/>
      <c r="FKC3357" s="473"/>
      <c r="FKD3357" s="371"/>
      <c r="FKE3357" s="372"/>
      <c r="FKF3357" s="372"/>
      <c r="FKG3357" s="372"/>
      <c r="FKH3357" s="372"/>
      <c r="FKI3357" s="370"/>
      <c r="FKJ3357" s="371"/>
      <c r="FKK3357" s="372"/>
      <c r="FKL3357" s="371"/>
      <c r="FKM3357" s="473"/>
      <c r="FKN3357" s="371"/>
      <c r="FKO3357" s="372"/>
      <c r="FKP3357" s="372"/>
      <c r="FKQ3357" s="372"/>
      <c r="FKR3357" s="372"/>
      <c r="FKS3357" s="370"/>
      <c r="FKT3357" s="371"/>
      <c r="FKU3357" s="372"/>
      <c r="FKV3357" s="371"/>
      <c r="FKW3357" s="473"/>
      <c r="FKX3357" s="371"/>
      <c r="FKY3357" s="372"/>
      <c r="FKZ3357" s="372"/>
      <c r="FLA3357" s="372"/>
      <c r="FLB3357" s="372"/>
      <c r="FLC3357" s="370"/>
      <c r="FLD3357" s="371"/>
      <c r="FLE3357" s="372"/>
      <c r="FLF3357" s="371"/>
      <c r="FLG3357" s="473"/>
      <c r="FLH3357" s="371"/>
      <c r="FLI3357" s="372"/>
      <c r="FLJ3357" s="372"/>
      <c r="FLK3357" s="372"/>
      <c r="FLL3357" s="372"/>
      <c r="FLM3357" s="370"/>
      <c r="FLN3357" s="371"/>
      <c r="FLO3357" s="372"/>
      <c r="FLP3357" s="371"/>
      <c r="FLQ3357" s="473"/>
      <c r="FLR3357" s="371"/>
      <c r="FLS3357" s="372"/>
      <c r="FLT3357" s="372"/>
      <c r="FLU3357" s="372"/>
      <c r="FLV3357" s="372"/>
      <c r="FLW3357" s="370"/>
      <c r="FLX3357" s="371"/>
      <c r="FLY3357" s="372"/>
      <c r="FLZ3357" s="371"/>
      <c r="FMA3357" s="473"/>
      <c r="FMB3357" s="371"/>
      <c r="FMC3357" s="372"/>
      <c r="FMD3357" s="372"/>
      <c r="FME3357" s="372"/>
      <c r="FMF3357" s="372"/>
      <c r="FMG3357" s="370"/>
      <c r="FMH3357" s="371"/>
      <c r="FMI3357" s="372"/>
      <c r="FMJ3357" s="371"/>
      <c r="FMK3357" s="473"/>
      <c r="FML3357" s="371"/>
      <c r="FMM3357" s="372"/>
      <c r="FMN3357" s="372"/>
      <c r="FMO3357" s="372"/>
      <c r="FMP3357" s="372"/>
      <c r="FMQ3357" s="370"/>
      <c r="FMR3357" s="371"/>
      <c r="FMS3357" s="372"/>
      <c r="FMT3357" s="371"/>
      <c r="FMU3357" s="473"/>
      <c r="FMV3357" s="371"/>
      <c r="FMW3357" s="372"/>
      <c r="FMX3357" s="372"/>
      <c r="FMY3357" s="372"/>
      <c r="FMZ3357" s="372"/>
      <c r="FNA3357" s="370"/>
      <c r="FNB3357" s="371"/>
      <c r="FNC3357" s="372"/>
      <c r="FND3357" s="371"/>
      <c r="FNE3357" s="473"/>
      <c r="FNF3357" s="371"/>
      <c r="FNG3357" s="372"/>
      <c r="FNH3357" s="372"/>
      <c r="FNI3357" s="372"/>
      <c r="FNJ3357" s="372"/>
      <c r="FNK3357" s="370"/>
      <c r="FNL3357" s="371"/>
      <c r="FNM3357" s="372"/>
      <c r="FNN3357" s="371"/>
      <c r="FNO3357" s="473"/>
      <c r="FNP3357" s="371"/>
      <c r="FNQ3357" s="372"/>
      <c r="FNR3357" s="372"/>
      <c r="FNS3357" s="372"/>
      <c r="FNT3357" s="372"/>
      <c r="FNU3357" s="370"/>
      <c r="FNV3357" s="371"/>
      <c r="FNW3357" s="372"/>
      <c r="FNX3357" s="371"/>
      <c r="FNY3357" s="473"/>
      <c r="FNZ3357" s="371"/>
      <c r="FOA3357" s="372"/>
      <c r="FOB3357" s="372"/>
      <c r="FOC3357" s="372"/>
      <c r="FOD3357" s="372"/>
      <c r="FOE3357" s="370"/>
      <c r="FOF3357" s="371"/>
      <c r="FOG3357" s="372"/>
      <c r="FOH3357" s="371"/>
      <c r="FOI3357" s="473"/>
      <c r="FOJ3357" s="371"/>
      <c r="FOK3357" s="372"/>
      <c r="FOL3357" s="372"/>
      <c r="FOM3357" s="372"/>
      <c r="FON3357" s="372"/>
      <c r="FOO3357" s="370"/>
      <c r="FOP3357" s="371"/>
      <c r="FOQ3357" s="372"/>
      <c r="FOR3357" s="371"/>
      <c r="FOS3357" s="473"/>
      <c r="FOT3357" s="371"/>
      <c r="FOU3357" s="372"/>
      <c r="FOV3357" s="372"/>
      <c r="FOW3357" s="372"/>
      <c r="FOX3357" s="372"/>
      <c r="FOY3357" s="370"/>
      <c r="FOZ3357" s="371"/>
      <c r="FPA3357" s="372"/>
      <c r="FPB3357" s="371"/>
      <c r="FPC3357" s="473"/>
      <c r="FPD3357" s="371"/>
      <c r="FPE3357" s="372"/>
      <c r="FPF3357" s="372"/>
      <c r="FPG3357" s="372"/>
      <c r="FPH3357" s="372"/>
      <c r="FPI3357" s="370"/>
      <c r="FPJ3357" s="371"/>
      <c r="FPK3357" s="372"/>
      <c r="FPL3357" s="371"/>
      <c r="FPM3357" s="473"/>
      <c r="FPN3357" s="371"/>
      <c r="FPO3357" s="372"/>
      <c r="FPP3357" s="372"/>
      <c r="FPQ3357" s="372"/>
      <c r="FPR3357" s="372"/>
      <c r="FPS3357" s="370"/>
      <c r="FPT3357" s="371"/>
      <c r="FPU3357" s="372"/>
      <c r="FPV3357" s="371"/>
      <c r="FPW3357" s="473"/>
      <c r="FPX3357" s="371"/>
      <c r="FPY3357" s="372"/>
      <c r="FPZ3357" s="372"/>
      <c r="FQA3357" s="372"/>
      <c r="FQB3357" s="372"/>
      <c r="FQC3357" s="370"/>
      <c r="FQD3357" s="371"/>
      <c r="FQE3357" s="372"/>
      <c r="FQF3357" s="371"/>
      <c r="FQG3357" s="473"/>
      <c r="FQH3357" s="371"/>
      <c r="FQI3357" s="372"/>
      <c r="FQJ3357" s="372"/>
      <c r="FQK3357" s="372"/>
      <c r="FQL3357" s="372"/>
      <c r="FQM3357" s="370"/>
      <c r="FQN3357" s="371"/>
      <c r="FQO3357" s="372"/>
      <c r="FQP3357" s="371"/>
      <c r="FQQ3357" s="473"/>
      <c r="FQR3357" s="371"/>
      <c r="FQS3357" s="372"/>
      <c r="FQT3357" s="372"/>
      <c r="FQU3357" s="372"/>
      <c r="FQV3357" s="372"/>
      <c r="FQW3357" s="370"/>
      <c r="FQX3357" s="371"/>
      <c r="FQY3357" s="372"/>
      <c r="FQZ3357" s="371"/>
      <c r="FRA3357" s="473"/>
      <c r="FRB3357" s="371"/>
      <c r="FRC3357" s="372"/>
      <c r="FRD3357" s="372"/>
      <c r="FRE3357" s="372"/>
      <c r="FRF3357" s="372"/>
      <c r="FRG3357" s="370"/>
      <c r="FRH3357" s="371"/>
      <c r="FRI3357" s="372"/>
      <c r="FRJ3357" s="371"/>
      <c r="FRK3357" s="473"/>
      <c r="FRL3357" s="371"/>
      <c r="FRM3357" s="372"/>
      <c r="FRN3357" s="372"/>
      <c r="FRO3357" s="372"/>
      <c r="FRP3357" s="372"/>
      <c r="FRQ3357" s="370"/>
      <c r="FRR3357" s="371"/>
      <c r="FRS3357" s="372"/>
      <c r="FRT3357" s="371"/>
      <c r="FRU3357" s="473"/>
      <c r="FRV3357" s="371"/>
      <c r="FRW3357" s="372"/>
      <c r="FRX3357" s="372"/>
      <c r="FRY3357" s="372"/>
      <c r="FRZ3357" s="372"/>
      <c r="FSA3357" s="370"/>
      <c r="FSB3357" s="371"/>
      <c r="FSC3357" s="372"/>
      <c r="FSD3357" s="371"/>
      <c r="FSE3357" s="473"/>
      <c r="FSF3357" s="371"/>
      <c r="FSG3357" s="372"/>
      <c r="FSH3357" s="372"/>
      <c r="FSI3357" s="372"/>
      <c r="FSJ3357" s="372"/>
      <c r="FSK3357" s="370"/>
      <c r="FSL3357" s="371"/>
      <c r="FSM3357" s="372"/>
      <c r="FSN3357" s="371"/>
      <c r="FSO3357" s="473"/>
      <c r="FSP3357" s="371"/>
      <c r="FSQ3357" s="372"/>
      <c r="FSR3357" s="372"/>
      <c r="FSS3357" s="372"/>
      <c r="FST3357" s="372"/>
      <c r="FSU3357" s="370"/>
      <c r="FSV3357" s="371"/>
      <c r="FSW3357" s="372"/>
      <c r="FSX3357" s="371"/>
      <c r="FSY3357" s="473"/>
      <c r="FSZ3357" s="371"/>
      <c r="FTA3357" s="372"/>
      <c r="FTB3357" s="372"/>
      <c r="FTC3357" s="372"/>
      <c r="FTD3357" s="372"/>
      <c r="FTE3357" s="370"/>
      <c r="FTF3357" s="371"/>
      <c r="FTG3357" s="372"/>
      <c r="FTH3357" s="371"/>
      <c r="FTI3357" s="473"/>
      <c r="FTJ3357" s="371"/>
      <c r="FTK3357" s="372"/>
      <c r="FTL3357" s="372"/>
      <c r="FTM3357" s="372"/>
      <c r="FTN3357" s="372"/>
      <c r="FTO3357" s="370"/>
      <c r="FTP3357" s="371"/>
      <c r="FTQ3357" s="372"/>
      <c r="FTR3357" s="371"/>
      <c r="FTS3357" s="473"/>
      <c r="FTT3357" s="371"/>
      <c r="FTU3357" s="372"/>
      <c r="FTV3357" s="372"/>
      <c r="FTW3357" s="372"/>
      <c r="FTX3357" s="372"/>
      <c r="FTY3357" s="370"/>
      <c r="FTZ3357" s="371"/>
      <c r="FUA3357" s="372"/>
      <c r="FUB3357" s="371"/>
      <c r="FUC3357" s="473"/>
      <c r="FUD3357" s="371"/>
      <c r="FUE3357" s="372"/>
      <c r="FUF3357" s="372"/>
      <c r="FUG3357" s="372"/>
      <c r="FUH3357" s="372"/>
      <c r="FUI3357" s="370"/>
      <c r="FUJ3357" s="371"/>
      <c r="FUK3357" s="372"/>
      <c r="FUL3357" s="371"/>
      <c r="FUM3357" s="473"/>
      <c r="FUN3357" s="371"/>
      <c r="FUO3357" s="372"/>
      <c r="FUP3357" s="372"/>
      <c r="FUQ3357" s="372"/>
      <c r="FUR3357" s="372"/>
      <c r="FUS3357" s="370"/>
      <c r="FUT3357" s="371"/>
      <c r="FUU3357" s="372"/>
      <c r="FUV3357" s="371"/>
      <c r="FUW3357" s="473"/>
      <c r="FUX3357" s="371"/>
      <c r="FUY3357" s="372"/>
      <c r="FUZ3357" s="372"/>
      <c r="FVA3357" s="372"/>
      <c r="FVB3357" s="372"/>
      <c r="FVC3357" s="370"/>
      <c r="FVD3357" s="371"/>
      <c r="FVE3357" s="372"/>
      <c r="FVF3357" s="371"/>
      <c r="FVG3357" s="473"/>
      <c r="FVH3357" s="371"/>
      <c r="FVI3357" s="372"/>
      <c r="FVJ3357" s="372"/>
      <c r="FVK3357" s="372"/>
      <c r="FVL3357" s="372"/>
      <c r="FVM3357" s="370"/>
      <c r="FVN3357" s="371"/>
      <c r="FVO3357" s="372"/>
      <c r="FVP3357" s="371"/>
      <c r="FVQ3357" s="473"/>
      <c r="FVR3357" s="371"/>
      <c r="FVS3357" s="372"/>
      <c r="FVT3357" s="372"/>
      <c r="FVU3357" s="372"/>
      <c r="FVV3357" s="372"/>
      <c r="FVW3357" s="370"/>
      <c r="FVX3357" s="371"/>
      <c r="FVY3357" s="372"/>
      <c r="FVZ3357" s="371"/>
      <c r="FWA3357" s="473"/>
      <c r="FWB3357" s="371"/>
      <c r="FWC3357" s="372"/>
      <c r="FWD3357" s="372"/>
      <c r="FWE3357" s="372"/>
      <c r="FWF3357" s="372"/>
      <c r="FWG3357" s="370"/>
      <c r="FWH3357" s="371"/>
      <c r="FWI3357" s="372"/>
      <c r="FWJ3357" s="371"/>
      <c r="FWK3357" s="473"/>
      <c r="FWL3357" s="371"/>
      <c r="FWM3357" s="372"/>
      <c r="FWN3357" s="372"/>
      <c r="FWO3357" s="372"/>
      <c r="FWP3357" s="372"/>
      <c r="FWQ3357" s="370"/>
      <c r="FWR3357" s="371"/>
      <c r="FWS3357" s="372"/>
      <c r="FWT3357" s="371"/>
      <c r="FWU3357" s="473"/>
      <c r="FWV3357" s="371"/>
      <c r="FWW3357" s="372"/>
      <c r="FWX3357" s="372"/>
      <c r="FWY3357" s="372"/>
      <c r="FWZ3357" s="372"/>
      <c r="FXA3357" s="370"/>
      <c r="FXB3357" s="371"/>
      <c r="FXC3357" s="372"/>
      <c r="FXD3357" s="371"/>
      <c r="FXE3357" s="473"/>
      <c r="FXF3357" s="371"/>
      <c r="FXG3357" s="372"/>
      <c r="FXH3357" s="372"/>
      <c r="FXI3357" s="372"/>
      <c r="FXJ3357" s="372"/>
      <c r="FXK3357" s="370"/>
      <c r="FXL3357" s="371"/>
      <c r="FXM3357" s="372"/>
      <c r="FXN3357" s="371"/>
      <c r="FXO3357" s="473"/>
      <c r="FXP3357" s="371"/>
      <c r="FXQ3357" s="372"/>
      <c r="FXR3357" s="372"/>
      <c r="FXS3357" s="372"/>
      <c r="FXT3357" s="372"/>
      <c r="FXU3357" s="370"/>
      <c r="FXV3357" s="371"/>
      <c r="FXW3357" s="372"/>
      <c r="FXX3357" s="371"/>
      <c r="FXY3357" s="473"/>
      <c r="FXZ3357" s="371"/>
      <c r="FYA3357" s="372"/>
      <c r="FYB3357" s="372"/>
      <c r="FYC3357" s="372"/>
      <c r="FYD3357" s="372"/>
      <c r="FYE3357" s="370"/>
      <c r="FYF3357" s="371"/>
      <c r="FYG3357" s="372"/>
      <c r="FYH3357" s="371"/>
      <c r="FYI3357" s="473"/>
      <c r="FYJ3357" s="371"/>
      <c r="FYK3357" s="372"/>
      <c r="FYL3357" s="372"/>
      <c r="FYM3357" s="372"/>
      <c r="FYN3357" s="372"/>
      <c r="FYO3357" s="370"/>
      <c r="FYP3357" s="371"/>
      <c r="FYQ3357" s="372"/>
      <c r="FYR3357" s="371"/>
      <c r="FYS3357" s="473"/>
      <c r="FYT3357" s="371"/>
      <c r="FYU3357" s="372"/>
      <c r="FYV3357" s="372"/>
      <c r="FYW3357" s="372"/>
      <c r="FYX3357" s="372"/>
      <c r="FYY3357" s="370"/>
      <c r="FYZ3357" s="371"/>
      <c r="FZA3357" s="372"/>
      <c r="FZB3357" s="371"/>
      <c r="FZC3357" s="473"/>
      <c r="FZD3357" s="371"/>
      <c r="FZE3357" s="372"/>
      <c r="FZF3357" s="372"/>
      <c r="FZG3357" s="372"/>
      <c r="FZH3357" s="372"/>
      <c r="FZI3357" s="370"/>
      <c r="FZJ3357" s="371"/>
      <c r="FZK3357" s="372"/>
      <c r="FZL3357" s="371"/>
      <c r="FZM3357" s="473"/>
      <c r="FZN3357" s="371"/>
      <c r="FZO3357" s="372"/>
      <c r="FZP3357" s="372"/>
      <c r="FZQ3357" s="372"/>
      <c r="FZR3357" s="372"/>
      <c r="FZS3357" s="370"/>
      <c r="FZT3357" s="371"/>
      <c r="FZU3357" s="372"/>
      <c r="FZV3357" s="371"/>
      <c r="FZW3357" s="473"/>
      <c r="FZX3357" s="371"/>
      <c r="FZY3357" s="372"/>
      <c r="FZZ3357" s="372"/>
      <c r="GAA3357" s="372"/>
      <c r="GAB3357" s="372"/>
      <c r="GAC3357" s="370"/>
      <c r="GAD3357" s="371"/>
      <c r="GAE3357" s="372"/>
      <c r="GAF3357" s="371"/>
      <c r="GAG3357" s="473"/>
      <c r="GAH3357" s="371"/>
      <c r="GAI3357" s="372"/>
      <c r="GAJ3357" s="372"/>
      <c r="GAK3357" s="372"/>
      <c r="GAL3357" s="372"/>
      <c r="GAM3357" s="370"/>
      <c r="GAN3357" s="371"/>
      <c r="GAO3357" s="372"/>
      <c r="GAP3357" s="371"/>
      <c r="GAQ3357" s="473"/>
      <c r="GAR3357" s="371"/>
      <c r="GAS3357" s="372"/>
      <c r="GAT3357" s="372"/>
      <c r="GAU3357" s="372"/>
      <c r="GAV3357" s="372"/>
      <c r="GAW3357" s="370"/>
      <c r="GAX3357" s="371"/>
      <c r="GAY3357" s="372"/>
      <c r="GAZ3357" s="371"/>
      <c r="GBA3357" s="473"/>
      <c r="GBB3357" s="371"/>
      <c r="GBC3357" s="372"/>
      <c r="GBD3357" s="372"/>
      <c r="GBE3357" s="372"/>
      <c r="GBF3357" s="372"/>
      <c r="GBG3357" s="370"/>
      <c r="GBH3357" s="371"/>
      <c r="GBI3357" s="372"/>
      <c r="GBJ3357" s="371"/>
      <c r="GBK3357" s="473"/>
      <c r="GBL3357" s="371"/>
      <c r="GBM3357" s="372"/>
      <c r="GBN3357" s="372"/>
      <c r="GBO3357" s="372"/>
      <c r="GBP3357" s="372"/>
      <c r="GBQ3357" s="370"/>
      <c r="GBR3357" s="371"/>
      <c r="GBS3357" s="372"/>
      <c r="GBT3357" s="371"/>
      <c r="GBU3357" s="473"/>
      <c r="GBV3357" s="371"/>
      <c r="GBW3357" s="372"/>
      <c r="GBX3357" s="372"/>
      <c r="GBY3357" s="372"/>
      <c r="GBZ3357" s="372"/>
      <c r="GCA3357" s="370"/>
      <c r="GCB3357" s="371"/>
      <c r="GCC3357" s="372"/>
      <c r="GCD3357" s="371"/>
      <c r="GCE3357" s="473"/>
      <c r="GCF3357" s="371"/>
      <c r="GCG3357" s="372"/>
      <c r="GCH3357" s="372"/>
      <c r="GCI3357" s="372"/>
      <c r="GCJ3357" s="372"/>
      <c r="GCK3357" s="370"/>
      <c r="GCL3357" s="371"/>
      <c r="GCM3357" s="372"/>
      <c r="GCN3357" s="371"/>
      <c r="GCO3357" s="473"/>
      <c r="GCP3357" s="371"/>
      <c r="GCQ3357" s="372"/>
      <c r="GCR3357" s="372"/>
      <c r="GCS3357" s="372"/>
      <c r="GCT3357" s="372"/>
      <c r="GCU3357" s="370"/>
      <c r="GCV3357" s="371"/>
      <c r="GCW3357" s="372"/>
      <c r="GCX3357" s="371"/>
      <c r="GCY3357" s="473"/>
      <c r="GCZ3357" s="371"/>
      <c r="GDA3357" s="372"/>
      <c r="GDB3357" s="372"/>
      <c r="GDC3357" s="372"/>
      <c r="GDD3357" s="372"/>
      <c r="GDE3357" s="370"/>
      <c r="GDF3357" s="371"/>
      <c r="GDG3357" s="372"/>
      <c r="GDH3357" s="371"/>
      <c r="GDI3357" s="473"/>
      <c r="GDJ3357" s="371"/>
      <c r="GDK3357" s="372"/>
      <c r="GDL3357" s="372"/>
      <c r="GDM3357" s="372"/>
      <c r="GDN3357" s="372"/>
      <c r="GDO3357" s="370"/>
      <c r="GDP3357" s="371"/>
      <c r="GDQ3357" s="372"/>
      <c r="GDR3357" s="371"/>
      <c r="GDS3357" s="473"/>
      <c r="GDT3357" s="371"/>
      <c r="GDU3357" s="372"/>
      <c r="GDV3357" s="372"/>
      <c r="GDW3357" s="372"/>
      <c r="GDX3357" s="372"/>
      <c r="GDY3357" s="370"/>
      <c r="GDZ3357" s="371"/>
      <c r="GEA3357" s="372"/>
      <c r="GEB3357" s="371"/>
      <c r="GEC3357" s="473"/>
      <c r="GED3357" s="371"/>
      <c r="GEE3357" s="372"/>
      <c r="GEF3357" s="372"/>
      <c r="GEG3357" s="372"/>
      <c r="GEH3357" s="372"/>
      <c r="GEI3357" s="370"/>
      <c r="GEJ3357" s="371"/>
      <c r="GEK3357" s="372"/>
      <c r="GEL3357" s="371"/>
      <c r="GEM3357" s="473"/>
      <c r="GEN3357" s="371"/>
      <c r="GEO3357" s="372"/>
      <c r="GEP3357" s="372"/>
      <c r="GEQ3357" s="372"/>
      <c r="GER3357" s="372"/>
      <c r="GES3357" s="370"/>
      <c r="GET3357" s="371"/>
      <c r="GEU3357" s="372"/>
      <c r="GEV3357" s="371"/>
      <c r="GEW3357" s="473"/>
      <c r="GEX3357" s="371"/>
      <c r="GEY3357" s="372"/>
      <c r="GEZ3357" s="372"/>
      <c r="GFA3357" s="372"/>
      <c r="GFB3357" s="372"/>
      <c r="GFC3357" s="370"/>
      <c r="GFD3357" s="371"/>
      <c r="GFE3357" s="372"/>
      <c r="GFF3357" s="371"/>
      <c r="GFG3357" s="473"/>
      <c r="GFH3357" s="371"/>
      <c r="GFI3357" s="372"/>
      <c r="GFJ3357" s="372"/>
      <c r="GFK3357" s="372"/>
      <c r="GFL3357" s="372"/>
      <c r="GFM3357" s="370"/>
      <c r="GFN3357" s="371"/>
      <c r="GFO3357" s="372"/>
      <c r="GFP3357" s="371"/>
      <c r="GFQ3357" s="473"/>
      <c r="GFR3357" s="371"/>
      <c r="GFS3357" s="372"/>
      <c r="GFT3357" s="372"/>
      <c r="GFU3357" s="372"/>
      <c r="GFV3357" s="372"/>
      <c r="GFW3357" s="370"/>
      <c r="GFX3357" s="371"/>
      <c r="GFY3357" s="372"/>
      <c r="GFZ3357" s="371"/>
      <c r="GGA3357" s="473"/>
      <c r="GGB3357" s="371"/>
      <c r="GGC3357" s="372"/>
      <c r="GGD3357" s="372"/>
      <c r="GGE3357" s="372"/>
      <c r="GGF3357" s="372"/>
      <c r="GGG3357" s="370"/>
      <c r="GGH3357" s="371"/>
      <c r="GGI3357" s="372"/>
      <c r="GGJ3357" s="371"/>
      <c r="GGK3357" s="473"/>
      <c r="GGL3357" s="371"/>
      <c r="GGM3357" s="372"/>
      <c r="GGN3357" s="372"/>
      <c r="GGO3357" s="372"/>
      <c r="GGP3357" s="372"/>
      <c r="GGQ3357" s="370"/>
      <c r="GGR3357" s="371"/>
      <c r="GGS3357" s="372"/>
      <c r="GGT3357" s="371"/>
      <c r="GGU3357" s="473"/>
      <c r="GGV3357" s="371"/>
      <c r="GGW3357" s="372"/>
      <c r="GGX3357" s="372"/>
      <c r="GGY3357" s="372"/>
      <c r="GGZ3357" s="372"/>
      <c r="GHA3357" s="370"/>
      <c r="GHB3357" s="371"/>
      <c r="GHC3357" s="372"/>
      <c r="GHD3357" s="371"/>
      <c r="GHE3357" s="473"/>
      <c r="GHF3357" s="371"/>
      <c r="GHG3357" s="372"/>
      <c r="GHH3357" s="372"/>
      <c r="GHI3357" s="372"/>
      <c r="GHJ3357" s="372"/>
      <c r="GHK3357" s="370"/>
      <c r="GHL3357" s="371"/>
      <c r="GHM3357" s="372"/>
      <c r="GHN3357" s="371"/>
      <c r="GHO3357" s="473"/>
      <c r="GHP3357" s="371"/>
      <c r="GHQ3357" s="372"/>
      <c r="GHR3357" s="372"/>
      <c r="GHS3357" s="372"/>
      <c r="GHT3357" s="372"/>
      <c r="GHU3357" s="370"/>
      <c r="GHV3357" s="371"/>
      <c r="GHW3357" s="372"/>
      <c r="GHX3357" s="371"/>
      <c r="GHY3357" s="473"/>
      <c r="GHZ3357" s="371"/>
      <c r="GIA3357" s="372"/>
      <c r="GIB3357" s="372"/>
      <c r="GIC3357" s="372"/>
      <c r="GID3357" s="372"/>
      <c r="GIE3357" s="370"/>
      <c r="GIF3357" s="371"/>
      <c r="GIG3357" s="372"/>
      <c r="GIH3357" s="371"/>
      <c r="GII3357" s="473"/>
      <c r="GIJ3357" s="371"/>
      <c r="GIK3357" s="372"/>
      <c r="GIL3357" s="372"/>
      <c r="GIM3357" s="372"/>
      <c r="GIN3357" s="372"/>
      <c r="GIO3357" s="370"/>
      <c r="GIP3357" s="371"/>
      <c r="GIQ3357" s="372"/>
      <c r="GIR3357" s="371"/>
      <c r="GIS3357" s="473"/>
      <c r="GIT3357" s="371"/>
      <c r="GIU3357" s="372"/>
      <c r="GIV3357" s="372"/>
      <c r="GIW3357" s="372"/>
      <c r="GIX3357" s="372"/>
      <c r="GIY3357" s="370"/>
      <c r="GIZ3357" s="371"/>
      <c r="GJA3357" s="372"/>
      <c r="GJB3357" s="371"/>
      <c r="GJC3357" s="473"/>
      <c r="GJD3357" s="371"/>
      <c r="GJE3357" s="372"/>
      <c r="GJF3357" s="372"/>
      <c r="GJG3357" s="372"/>
      <c r="GJH3357" s="372"/>
      <c r="GJI3357" s="370"/>
      <c r="GJJ3357" s="371"/>
      <c r="GJK3357" s="372"/>
      <c r="GJL3357" s="371"/>
      <c r="GJM3357" s="473"/>
      <c r="GJN3357" s="371"/>
      <c r="GJO3357" s="372"/>
      <c r="GJP3357" s="372"/>
      <c r="GJQ3357" s="372"/>
      <c r="GJR3357" s="372"/>
      <c r="GJS3357" s="370"/>
      <c r="GJT3357" s="371"/>
      <c r="GJU3357" s="372"/>
      <c r="GJV3357" s="371"/>
      <c r="GJW3357" s="473"/>
      <c r="GJX3357" s="371"/>
      <c r="GJY3357" s="372"/>
      <c r="GJZ3357" s="372"/>
      <c r="GKA3357" s="372"/>
      <c r="GKB3357" s="372"/>
      <c r="GKC3357" s="370"/>
      <c r="GKD3357" s="371"/>
      <c r="GKE3357" s="372"/>
      <c r="GKF3357" s="371"/>
      <c r="GKG3357" s="473"/>
      <c r="GKH3357" s="371"/>
      <c r="GKI3357" s="372"/>
      <c r="GKJ3357" s="372"/>
      <c r="GKK3357" s="372"/>
      <c r="GKL3357" s="372"/>
      <c r="GKM3357" s="370"/>
      <c r="GKN3357" s="371"/>
      <c r="GKO3357" s="372"/>
      <c r="GKP3357" s="371"/>
      <c r="GKQ3357" s="473"/>
      <c r="GKR3357" s="371"/>
      <c r="GKS3357" s="372"/>
      <c r="GKT3357" s="372"/>
      <c r="GKU3357" s="372"/>
      <c r="GKV3357" s="372"/>
      <c r="GKW3357" s="370"/>
      <c r="GKX3357" s="371"/>
      <c r="GKY3357" s="372"/>
      <c r="GKZ3357" s="371"/>
      <c r="GLA3357" s="473"/>
      <c r="GLB3357" s="371"/>
      <c r="GLC3357" s="372"/>
      <c r="GLD3357" s="372"/>
      <c r="GLE3357" s="372"/>
      <c r="GLF3357" s="372"/>
      <c r="GLG3357" s="370"/>
      <c r="GLH3357" s="371"/>
      <c r="GLI3357" s="372"/>
      <c r="GLJ3357" s="371"/>
      <c r="GLK3357" s="473"/>
      <c r="GLL3357" s="371"/>
      <c r="GLM3357" s="372"/>
      <c r="GLN3357" s="372"/>
      <c r="GLO3357" s="372"/>
      <c r="GLP3357" s="372"/>
      <c r="GLQ3357" s="370"/>
      <c r="GLR3357" s="371"/>
      <c r="GLS3357" s="372"/>
      <c r="GLT3357" s="371"/>
      <c r="GLU3357" s="473"/>
      <c r="GLV3357" s="371"/>
      <c r="GLW3357" s="372"/>
      <c r="GLX3357" s="372"/>
      <c r="GLY3357" s="372"/>
      <c r="GLZ3357" s="372"/>
      <c r="GMA3357" s="370"/>
      <c r="GMB3357" s="371"/>
      <c r="GMC3357" s="372"/>
      <c r="GMD3357" s="371"/>
      <c r="GME3357" s="473"/>
      <c r="GMF3357" s="371"/>
      <c r="GMG3357" s="372"/>
      <c r="GMH3357" s="372"/>
      <c r="GMI3357" s="372"/>
      <c r="GMJ3357" s="372"/>
      <c r="GMK3357" s="370"/>
      <c r="GML3357" s="371"/>
      <c r="GMM3357" s="372"/>
      <c r="GMN3357" s="371"/>
      <c r="GMO3357" s="473"/>
      <c r="GMP3357" s="371"/>
      <c r="GMQ3357" s="372"/>
      <c r="GMR3357" s="372"/>
      <c r="GMS3357" s="372"/>
      <c r="GMT3357" s="372"/>
      <c r="GMU3357" s="370"/>
      <c r="GMV3357" s="371"/>
      <c r="GMW3357" s="372"/>
      <c r="GMX3357" s="371"/>
      <c r="GMY3357" s="473"/>
      <c r="GMZ3357" s="371"/>
      <c r="GNA3357" s="372"/>
      <c r="GNB3357" s="372"/>
      <c r="GNC3357" s="372"/>
      <c r="GND3357" s="372"/>
      <c r="GNE3357" s="370"/>
      <c r="GNF3357" s="371"/>
      <c r="GNG3357" s="372"/>
      <c r="GNH3357" s="371"/>
      <c r="GNI3357" s="473"/>
      <c r="GNJ3357" s="371"/>
      <c r="GNK3357" s="372"/>
      <c r="GNL3357" s="372"/>
      <c r="GNM3357" s="372"/>
      <c r="GNN3357" s="372"/>
      <c r="GNO3357" s="370"/>
      <c r="GNP3357" s="371"/>
      <c r="GNQ3357" s="372"/>
      <c r="GNR3357" s="371"/>
      <c r="GNS3357" s="473"/>
      <c r="GNT3357" s="371"/>
      <c r="GNU3357" s="372"/>
      <c r="GNV3357" s="372"/>
      <c r="GNW3357" s="372"/>
      <c r="GNX3357" s="372"/>
      <c r="GNY3357" s="370"/>
      <c r="GNZ3357" s="371"/>
      <c r="GOA3357" s="372"/>
      <c r="GOB3357" s="371"/>
      <c r="GOC3357" s="473"/>
      <c r="GOD3357" s="371"/>
      <c r="GOE3357" s="372"/>
      <c r="GOF3357" s="372"/>
      <c r="GOG3357" s="372"/>
      <c r="GOH3357" s="372"/>
      <c r="GOI3357" s="370"/>
      <c r="GOJ3357" s="371"/>
      <c r="GOK3357" s="372"/>
      <c r="GOL3357" s="371"/>
      <c r="GOM3357" s="473"/>
      <c r="GON3357" s="371"/>
      <c r="GOO3357" s="372"/>
      <c r="GOP3357" s="372"/>
      <c r="GOQ3357" s="372"/>
      <c r="GOR3357" s="372"/>
      <c r="GOS3357" s="370"/>
      <c r="GOT3357" s="371"/>
      <c r="GOU3357" s="372"/>
      <c r="GOV3357" s="371"/>
      <c r="GOW3357" s="473"/>
      <c r="GOX3357" s="371"/>
      <c r="GOY3357" s="372"/>
      <c r="GOZ3357" s="372"/>
      <c r="GPA3357" s="372"/>
      <c r="GPB3357" s="372"/>
      <c r="GPC3357" s="370"/>
      <c r="GPD3357" s="371"/>
      <c r="GPE3357" s="372"/>
      <c r="GPF3357" s="371"/>
      <c r="GPG3357" s="473"/>
      <c r="GPH3357" s="371"/>
      <c r="GPI3357" s="372"/>
      <c r="GPJ3357" s="372"/>
      <c r="GPK3357" s="372"/>
      <c r="GPL3357" s="372"/>
      <c r="GPM3357" s="370"/>
      <c r="GPN3357" s="371"/>
      <c r="GPO3357" s="372"/>
      <c r="GPP3357" s="371"/>
      <c r="GPQ3357" s="473"/>
      <c r="GPR3357" s="371"/>
      <c r="GPS3357" s="372"/>
      <c r="GPT3357" s="372"/>
      <c r="GPU3357" s="372"/>
      <c r="GPV3357" s="372"/>
      <c r="GPW3357" s="370"/>
      <c r="GPX3357" s="371"/>
      <c r="GPY3357" s="372"/>
      <c r="GPZ3357" s="371"/>
      <c r="GQA3357" s="473"/>
      <c r="GQB3357" s="371"/>
      <c r="GQC3357" s="372"/>
      <c r="GQD3357" s="372"/>
      <c r="GQE3357" s="372"/>
      <c r="GQF3357" s="372"/>
      <c r="GQG3357" s="370"/>
      <c r="GQH3357" s="371"/>
      <c r="GQI3357" s="372"/>
      <c r="GQJ3357" s="371"/>
      <c r="GQK3357" s="473"/>
      <c r="GQL3357" s="371"/>
      <c r="GQM3357" s="372"/>
      <c r="GQN3357" s="372"/>
      <c r="GQO3357" s="372"/>
      <c r="GQP3357" s="372"/>
      <c r="GQQ3357" s="370"/>
      <c r="GQR3357" s="371"/>
      <c r="GQS3357" s="372"/>
      <c r="GQT3357" s="371"/>
      <c r="GQU3357" s="473"/>
      <c r="GQV3357" s="371"/>
      <c r="GQW3357" s="372"/>
      <c r="GQX3357" s="372"/>
      <c r="GQY3357" s="372"/>
      <c r="GQZ3357" s="372"/>
      <c r="GRA3357" s="370"/>
      <c r="GRB3357" s="371"/>
      <c r="GRC3357" s="372"/>
      <c r="GRD3357" s="371"/>
      <c r="GRE3357" s="473"/>
      <c r="GRF3357" s="371"/>
      <c r="GRG3357" s="372"/>
      <c r="GRH3357" s="372"/>
      <c r="GRI3357" s="372"/>
      <c r="GRJ3357" s="372"/>
      <c r="GRK3357" s="370"/>
      <c r="GRL3357" s="371"/>
      <c r="GRM3357" s="372"/>
      <c r="GRN3357" s="371"/>
      <c r="GRO3357" s="473"/>
      <c r="GRP3357" s="371"/>
      <c r="GRQ3357" s="372"/>
      <c r="GRR3357" s="372"/>
      <c r="GRS3357" s="372"/>
      <c r="GRT3357" s="372"/>
      <c r="GRU3357" s="370"/>
      <c r="GRV3357" s="371"/>
      <c r="GRW3357" s="372"/>
      <c r="GRX3357" s="371"/>
      <c r="GRY3357" s="473"/>
      <c r="GRZ3357" s="371"/>
      <c r="GSA3357" s="372"/>
      <c r="GSB3357" s="372"/>
      <c r="GSC3357" s="372"/>
      <c r="GSD3357" s="372"/>
      <c r="GSE3357" s="370"/>
      <c r="GSF3357" s="371"/>
      <c r="GSG3357" s="372"/>
      <c r="GSH3357" s="371"/>
      <c r="GSI3357" s="473"/>
      <c r="GSJ3357" s="371"/>
      <c r="GSK3357" s="372"/>
      <c r="GSL3357" s="372"/>
      <c r="GSM3357" s="372"/>
      <c r="GSN3357" s="372"/>
      <c r="GSO3357" s="370"/>
      <c r="GSP3357" s="371"/>
      <c r="GSQ3357" s="372"/>
      <c r="GSR3357" s="371"/>
      <c r="GSS3357" s="473"/>
      <c r="GST3357" s="371"/>
      <c r="GSU3357" s="372"/>
      <c r="GSV3357" s="372"/>
      <c r="GSW3357" s="372"/>
      <c r="GSX3357" s="372"/>
      <c r="GSY3357" s="370"/>
      <c r="GSZ3357" s="371"/>
      <c r="GTA3357" s="372"/>
      <c r="GTB3357" s="371"/>
      <c r="GTC3357" s="473"/>
      <c r="GTD3357" s="371"/>
      <c r="GTE3357" s="372"/>
      <c r="GTF3357" s="372"/>
      <c r="GTG3357" s="372"/>
      <c r="GTH3357" s="372"/>
      <c r="GTI3357" s="370"/>
      <c r="GTJ3357" s="371"/>
      <c r="GTK3357" s="372"/>
      <c r="GTL3357" s="371"/>
      <c r="GTM3357" s="473"/>
      <c r="GTN3357" s="371"/>
      <c r="GTO3357" s="372"/>
      <c r="GTP3357" s="372"/>
      <c r="GTQ3357" s="372"/>
      <c r="GTR3357" s="372"/>
      <c r="GTS3357" s="370"/>
      <c r="GTT3357" s="371"/>
      <c r="GTU3357" s="372"/>
      <c r="GTV3357" s="371"/>
      <c r="GTW3357" s="473"/>
      <c r="GTX3357" s="371"/>
      <c r="GTY3357" s="372"/>
      <c r="GTZ3357" s="372"/>
      <c r="GUA3357" s="372"/>
      <c r="GUB3357" s="372"/>
      <c r="GUC3357" s="370"/>
      <c r="GUD3357" s="371"/>
      <c r="GUE3357" s="372"/>
      <c r="GUF3357" s="371"/>
      <c r="GUG3357" s="473"/>
      <c r="GUH3357" s="371"/>
      <c r="GUI3357" s="372"/>
      <c r="GUJ3357" s="372"/>
      <c r="GUK3357" s="372"/>
      <c r="GUL3357" s="372"/>
      <c r="GUM3357" s="370"/>
      <c r="GUN3357" s="371"/>
      <c r="GUO3357" s="372"/>
      <c r="GUP3357" s="371"/>
      <c r="GUQ3357" s="473"/>
      <c r="GUR3357" s="371"/>
      <c r="GUS3357" s="372"/>
      <c r="GUT3357" s="372"/>
      <c r="GUU3357" s="372"/>
      <c r="GUV3357" s="372"/>
      <c r="GUW3357" s="370"/>
      <c r="GUX3357" s="371"/>
      <c r="GUY3357" s="372"/>
      <c r="GUZ3357" s="371"/>
      <c r="GVA3357" s="473"/>
      <c r="GVB3357" s="371"/>
      <c r="GVC3357" s="372"/>
      <c r="GVD3357" s="372"/>
      <c r="GVE3357" s="372"/>
      <c r="GVF3357" s="372"/>
      <c r="GVG3357" s="370"/>
      <c r="GVH3357" s="371"/>
      <c r="GVI3357" s="372"/>
      <c r="GVJ3357" s="371"/>
      <c r="GVK3357" s="473"/>
      <c r="GVL3357" s="371"/>
      <c r="GVM3357" s="372"/>
      <c r="GVN3357" s="372"/>
      <c r="GVO3357" s="372"/>
      <c r="GVP3357" s="372"/>
      <c r="GVQ3357" s="370"/>
      <c r="GVR3357" s="371"/>
      <c r="GVS3357" s="372"/>
      <c r="GVT3357" s="371"/>
      <c r="GVU3357" s="473"/>
      <c r="GVV3357" s="371"/>
      <c r="GVW3357" s="372"/>
      <c r="GVX3357" s="372"/>
      <c r="GVY3357" s="372"/>
      <c r="GVZ3357" s="372"/>
      <c r="GWA3357" s="370"/>
      <c r="GWB3357" s="371"/>
      <c r="GWC3357" s="372"/>
      <c r="GWD3357" s="371"/>
      <c r="GWE3357" s="473"/>
      <c r="GWF3357" s="371"/>
      <c r="GWG3357" s="372"/>
      <c r="GWH3357" s="372"/>
      <c r="GWI3357" s="372"/>
      <c r="GWJ3357" s="372"/>
      <c r="GWK3357" s="370"/>
      <c r="GWL3357" s="371"/>
      <c r="GWM3357" s="372"/>
      <c r="GWN3357" s="371"/>
      <c r="GWO3357" s="473"/>
      <c r="GWP3357" s="371"/>
      <c r="GWQ3357" s="372"/>
      <c r="GWR3357" s="372"/>
      <c r="GWS3357" s="372"/>
      <c r="GWT3357" s="372"/>
      <c r="GWU3357" s="370"/>
      <c r="GWV3357" s="371"/>
      <c r="GWW3357" s="372"/>
      <c r="GWX3357" s="371"/>
      <c r="GWY3357" s="473"/>
      <c r="GWZ3357" s="371"/>
      <c r="GXA3357" s="372"/>
      <c r="GXB3357" s="372"/>
      <c r="GXC3357" s="372"/>
      <c r="GXD3357" s="372"/>
      <c r="GXE3357" s="370"/>
      <c r="GXF3357" s="371"/>
      <c r="GXG3357" s="372"/>
      <c r="GXH3357" s="371"/>
      <c r="GXI3357" s="473"/>
      <c r="GXJ3357" s="371"/>
      <c r="GXK3357" s="372"/>
      <c r="GXL3357" s="372"/>
      <c r="GXM3357" s="372"/>
      <c r="GXN3357" s="372"/>
      <c r="GXO3357" s="370"/>
      <c r="GXP3357" s="371"/>
      <c r="GXQ3357" s="372"/>
      <c r="GXR3357" s="371"/>
      <c r="GXS3357" s="473"/>
      <c r="GXT3357" s="371"/>
      <c r="GXU3357" s="372"/>
      <c r="GXV3357" s="372"/>
      <c r="GXW3357" s="372"/>
      <c r="GXX3357" s="372"/>
      <c r="GXY3357" s="370"/>
      <c r="GXZ3357" s="371"/>
      <c r="GYA3357" s="372"/>
      <c r="GYB3357" s="371"/>
      <c r="GYC3357" s="473"/>
      <c r="GYD3357" s="371"/>
      <c r="GYE3357" s="372"/>
      <c r="GYF3357" s="372"/>
      <c r="GYG3357" s="372"/>
      <c r="GYH3357" s="372"/>
      <c r="GYI3357" s="370"/>
      <c r="GYJ3357" s="371"/>
      <c r="GYK3357" s="372"/>
      <c r="GYL3357" s="371"/>
      <c r="GYM3357" s="473"/>
      <c r="GYN3357" s="371"/>
      <c r="GYO3357" s="372"/>
      <c r="GYP3357" s="372"/>
      <c r="GYQ3357" s="372"/>
      <c r="GYR3357" s="372"/>
      <c r="GYS3357" s="370"/>
      <c r="GYT3357" s="371"/>
      <c r="GYU3357" s="372"/>
      <c r="GYV3357" s="371"/>
      <c r="GYW3357" s="473"/>
      <c r="GYX3357" s="371"/>
      <c r="GYY3357" s="372"/>
      <c r="GYZ3357" s="372"/>
      <c r="GZA3357" s="372"/>
      <c r="GZB3357" s="372"/>
      <c r="GZC3357" s="370"/>
      <c r="GZD3357" s="371"/>
      <c r="GZE3357" s="372"/>
      <c r="GZF3357" s="371"/>
      <c r="GZG3357" s="473"/>
      <c r="GZH3357" s="371"/>
      <c r="GZI3357" s="372"/>
      <c r="GZJ3357" s="372"/>
      <c r="GZK3357" s="372"/>
      <c r="GZL3357" s="372"/>
      <c r="GZM3357" s="370"/>
      <c r="GZN3357" s="371"/>
      <c r="GZO3357" s="372"/>
      <c r="GZP3357" s="371"/>
      <c r="GZQ3357" s="473"/>
      <c r="GZR3357" s="371"/>
      <c r="GZS3357" s="372"/>
      <c r="GZT3357" s="372"/>
      <c r="GZU3357" s="372"/>
      <c r="GZV3357" s="372"/>
      <c r="GZW3357" s="370"/>
      <c r="GZX3357" s="371"/>
      <c r="GZY3357" s="372"/>
      <c r="GZZ3357" s="371"/>
      <c r="HAA3357" s="473"/>
      <c r="HAB3357" s="371"/>
      <c r="HAC3357" s="372"/>
      <c r="HAD3357" s="372"/>
      <c r="HAE3357" s="372"/>
      <c r="HAF3357" s="372"/>
      <c r="HAG3357" s="370"/>
      <c r="HAH3357" s="371"/>
      <c r="HAI3357" s="372"/>
      <c r="HAJ3357" s="371"/>
      <c r="HAK3357" s="473"/>
      <c r="HAL3357" s="371"/>
      <c r="HAM3357" s="372"/>
      <c r="HAN3357" s="372"/>
      <c r="HAO3357" s="372"/>
      <c r="HAP3357" s="372"/>
      <c r="HAQ3357" s="370"/>
      <c r="HAR3357" s="371"/>
      <c r="HAS3357" s="372"/>
      <c r="HAT3357" s="371"/>
      <c r="HAU3357" s="473"/>
      <c r="HAV3357" s="371"/>
      <c r="HAW3357" s="372"/>
      <c r="HAX3357" s="372"/>
      <c r="HAY3357" s="372"/>
      <c r="HAZ3357" s="372"/>
      <c r="HBA3357" s="370"/>
      <c r="HBB3357" s="371"/>
      <c r="HBC3357" s="372"/>
      <c r="HBD3357" s="371"/>
      <c r="HBE3357" s="473"/>
      <c r="HBF3357" s="371"/>
      <c r="HBG3357" s="372"/>
      <c r="HBH3357" s="372"/>
      <c r="HBI3357" s="372"/>
      <c r="HBJ3357" s="372"/>
      <c r="HBK3357" s="370"/>
      <c r="HBL3357" s="371"/>
      <c r="HBM3357" s="372"/>
      <c r="HBN3357" s="371"/>
      <c r="HBO3357" s="473"/>
      <c r="HBP3357" s="371"/>
      <c r="HBQ3357" s="372"/>
      <c r="HBR3357" s="372"/>
      <c r="HBS3357" s="372"/>
      <c r="HBT3357" s="372"/>
      <c r="HBU3357" s="370"/>
      <c r="HBV3357" s="371"/>
      <c r="HBW3357" s="372"/>
      <c r="HBX3357" s="371"/>
      <c r="HBY3357" s="473"/>
      <c r="HBZ3357" s="371"/>
      <c r="HCA3357" s="372"/>
      <c r="HCB3357" s="372"/>
      <c r="HCC3357" s="372"/>
      <c r="HCD3357" s="372"/>
      <c r="HCE3357" s="370"/>
      <c r="HCF3357" s="371"/>
      <c r="HCG3357" s="372"/>
      <c r="HCH3357" s="371"/>
      <c r="HCI3357" s="473"/>
      <c r="HCJ3357" s="371"/>
      <c r="HCK3357" s="372"/>
      <c r="HCL3357" s="372"/>
      <c r="HCM3357" s="372"/>
      <c r="HCN3357" s="372"/>
      <c r="HCO3357" s="370"/>
      <c r="HCP3357" s="371"/>
      <c r="HCQ3357" s="372"/>
      <c r="HCR3357" s="371"/>
      <c r="HCS3357" s="473"/>
      <c r="HCT3357" s="371"/>
      <c r="HCU3357" s="372"/>
      <c r="HCV3357" s="372"/>
      <c r="HCW3357" s="372"/>
      <c r="HCX3357" s="372"/>
      <c r="HCY3357" s="370"/>
      <c r="HCZ3357" s="371"/>
      <c r="HDA3357" s="372"/>
      <c r="HDB3357" s="371"/>
      <c r="HDC3357" s="473"/>
      <c r="HDD3357" s="371"/>
      <c r="HDE3357" s="372"/>
      <c r="HDF3357" s="372"/>
      <c r="HDG3357" s="372"/>
      <c r="HDH3357" s="372"/>
      <c r="HDI3357" s="370"/>
      <c r="HDJ3357" s="371"/>
      <c r="HDK3357" s="372"/>
      <c r="HDL3357" s="371"/>
      <c r="HDM3357" s="473"/>
      <c r="HDN3357" s="371"/>
      <c r="HDO3357" s="372"/>
      <c r="HDP3357" s="372"/>
      <c r="HDQ3357" s="372"/>
      <c r="HDR3357" s="372"/>
      <c r="HDS3357" s="370"/>
      <c r="HDT3357" s="371"/>
      <c r="HDU3357" s="372"/>
      <c r="HDV3357" s="371"/>
      <c r="HDW3357" s="473"/>
      <c r="HDX3357" s="371"/>
      <c r="HDY3357" s="372"/>
      <c r="HDZ3357" s="372"/>
      <c r="HEA3357" s="372"/>
      <c r="HEB3357" s="372"/>
      <c r="HEC3357" s="370"/>
      <c r="HED3357" s="371"/>
      <c r="HEE3357" s="372"/>
      <c r="HEF3357" s="371"/>
      <c r="HEG3357" s="473"/>
      <c r="HEH3357" s="371"/>
      <c r="HEI3357" s="372"/>
      <c r="HEJ3357" s="372"/>
      <c r="HEK3357" s="372"/>
      <c r="HEL3357" s="372"/>
      <c r="HEM3357" s="370"/>
      <c r="HEN3357" s="371"/>
      <c r="HEO3357" s="372"/>
      <c r="HEP3357" s="371"/>
      <c r="HEQ3357" s="473"/>
      <c r="HER3357" s="371"/>
      <c r="HES3357" s="372"/>
      <c r="HET3357" s="372"/>
      <c r="HEU3357" s="372"/>
      <c r="HEV3357" s="372"/>
      <c r="HEW3357" s="370"/>
      <c r="HEX3357" s="371"/>
      <c r="HEY3357" s="372"/>
      <c r="HEZ3357" s="371"/>
      <c r="HFA3357" s="473"/>
      <c r="HFB3357" s="371"/>
      <c r="HFC3357" s="372"/>
      <c r="HFD3357" s="372"/>
      <c r="HFE3357" s="372"/>
      <c r="HFF3357" s="372"/>
      <c r="HFG3357" s="370"/>
      <c r="HFH3357" s="371"/>
      <c r="HFI3357" s="372"/>
      <c r="HFJ3357" s="371"/>
      <c r="HFK3357" s="473"/>
      <c r="HFL3357" s="371"/>
      <c r="HFM3357" s="372"/>
      <c r="HFN3357" s="372"/>
      <c r="HFO3357" s="372"/>
      <c r="HFP3357" s="372"/>
      <c r="HFQ3357" s="370"/>
      <c r="HFR3357" s="371"/>
      <c r="HFS3357" s="372"/>
      <c r="HFT3357" s="371"/>
      <c r="HFU3357" s="473"/>
      <c r="HFV3357" s="371"/>
      <c r="HFW3357" s="372"/>
      <c r="HFX3357" s="372"/>
      <c r="HFY3357" s="372"/>
      <c r="HFZ3357" s="372"/>
      <c r="HGA3357" s="370"/>
      <c r="HGB3357" s="371"/>
      <c r="HGC3357" s="372"/>
      <c r="HGD3357" s="371"/>
      <c r="HGE3357" s="473"/>
      <c r="HGF3357" s="371"/>
      <c r="HGG3357" s="372"/>
      <c r="HGH3357" s="372"/>
      <c r="HGI3357" s="372"/>
      <c r="HGJ3357" s="372"/>
      <c r="HGK3357" s="370"/>
      <c r="HGL3357" s="371"/>
      <c r="HGM3357" s="372"/>
      <c r="HGN3357" s="371"/>
      <c r="HGO3357" s="473"/>
      <c r="HGP3357" s="371"/>
      <c r="HGQ3357" s="372"/>
      <c r="HGR3357" s="372"/>
      <c r="HGS3357" s="372"/>
      <c r="HGT3357" s="372"/>
      <c r="HGU3357" s="370"/>
      <c r="HGV3357" s="371"/>
      <c r="HGW3357" s="372"/>
      <c r="HGX3357" s="371"/>
      <c r="HGY3357" s="473"/>
      <c r="HGZ3357" s="371"/>
      <c r="HHA3357" s="372"/>
      <c r="HHB3357" s="372"/>
      <c r="HHC3357" s="372"/>
      <c r="HHD3357" s="372"/>
      <c r="HHE3357" s="370"/>
      <c r="HHF3357" s="371"/>
      <c r="HHG3357" s="372"/>
      <c r="HHH3357" s="371"/>
      <c r="HHI3357" s="473"/>
      <c r="HHJ3357" s="371"/>
      <c r="HHK3357" s="372"/>
      <c r="HHL3357" s="372"/>
      <c r="HHM3357" s="372"/>
      <c r="HHN3357" s="372"/>
      <c r="HHO3357" s="370"/>
      <c r="HHP3357" s="371"/>
      <c r="HHQ3357" s="372"/>
      <c r="HHR3357" s="371"/>
      <c r="HHS3357" s="473"/>
      <c r="HHT3357" s="371"/>
      <c r="HHU3357" s="372"/>
      <c r="HHV3357" s="372"/>
      <c r="HHW3357" s="372"/>
      <c r="HHX3357" s="372"/>
      <c r="HHY3357" s="370"/>
      <c r="HHZ3357" s="371"/>
      <c r="HIA3357" s="372"/>
      <c r="HIB3357" s="371"/>
      <c r="HIC3357" s="473"/>
      <c r="HID3357" s="371"/>
      <c r="HIE3357" s="372"/>
      <c r="HIF3357" s="372"/>
      <c r="HIG3357" s="372"/>
      <c r="HIH3357" s="372"/>
      <c r="HII3357" s="370"/>
      <c r="HIJ3357" s="371"/>
      <c r="HIK3357" s="372"/>
      <c r="HIL3357" s="371"/>
      <c r="HIM3357" s="473"/>
      <c r="HIN3357" s="371"/>
      <c r="HIO3357" s="372"/>
      <c r="HIP3357" s="372"/>
      <c r="HIQ3357" s="372"/>
      <c r="HIR3357" s="372"/>
      <c r="HIS3357" s="370"/>
      <c r="HIT3357" s="371"/>
      <c r="HIU3357" s="372"/>
      <c r="HIV3357" s="371"/>
      <c r="HIW3357" s="473"/>
      <c r="HIX3357" s="371"/>
      <c r="HIY3357" s="372"/>
      <c r="HIZ3357" s="372"/>
      <c r="HJA3357" s="372"/>
      <c r="HJB3357" s="372"/>
      <c r="HJC3357" s="370"/>
      <c r="HJD3357" s="371"/>
      <c r="HJE3357" s="372"/>
      <c r="HJF3357" s="371"/>
      <c r="HJG3357" s="473"/>
      <c r="HJH3357" s="371"/>
      <c r="HJI3357" s="372"/>
      <c r="HJJ3357" s="372"/>
      <c r="HJK3357" s="372"/>
      <c r="HJL3357" s="372"/>
      <c r="HJM3357" s="370"/>
      <c r="HJN3357" s="371"/>
      <c r="HJO3357" s="372"/>
      <c r="HJP3357" s="371"/>
      <c r="HJQ3357" s="473"/>
      <c r="HJR3357" s="371"/>
      <c r="HJS3357" s="372"/>
      <c r="HJT3357" s="372"/>
      <c r="HJU3357" s="372"/>
      <c r="HJV3357" s="372"/>
      <c r="HJW3357" s="370"/>
      <c r="HJX3357" s="371"/>
      <c r="HJY3357" s="372"/>
      <c r="HJZ3357" s="371"/>
      <c r="HKA3357" s="473"/>
      <c r="HKB3357" s="371"/>
      <c r="HKC3357" s="372"/>
      <c r="HKD3357" s="372"/>
      <c r="HKE3357" s="372"/>
      <c r="HKF3357" s="372"/>
      <c r="HKG3357" s="370"/>
      <c r="HKH3357" s="371"/>
      <c r="HKI3357" s="372"/>
      <c r="HKJ3357" s="371"/>
      <c r="HKK3357" s="473"/>
      <c r="HKL3357" s="371"/>
      <c r="HKM3357" s="372"/>
      <c r="HKN3357" s="372"/>
      <c r="HKO3357" s="372"/>
      <c r="HKP3357" s="372"/>
      <c r="HKQ3357" s="370"/>
      <c r="HKR3357" s="371"/>
      <c r="HKS3357" s="372"/>
      <c r="HKT3357" s="371"/>
      <c r="HKU3357" s="473"/>
      <c r="HKV3357" s="371"/>
      <c r="HKW3357" s="372"/>
      <c r="HKX3357" s="372"/>
      <c r="HKY3357" s="372"/>
      <c r="HKZ3357" s="372"/>
      <c r="HLA3357" s="370"/>
      <c r="HLB3357" s="371"/>
      <c r="HLC3357" s="372"/>
      <c r="HLD3357" s="371"/>
      <c r="HLE3357" s="473"/>
      <c r="HLF3357" s="371"/>
      <c r="HLG3357" s="372"/>
      <c r="HLH3357" s="372"/>
      <c r="HLI3357" s="372"/>
      <c r="HLJ3357" s="372"/>
      <c r="HLK3357" s="370"/>
      <c r="HLL3357" s="371"/>
      <c r="HLM3357" s="372"/>
      <c r="HLN3357" s="371"/>
      <c r="HLO3357" s="473"/>
      <c r="HLP3357" s="371"/>
      <c r="HLQ3357" s="372"/>
      <c r="HLR3357" s="372"/>
      <c r="HLS3357" s="372"/>
      <c r="HLT3357" s="372"/>
      <c r="HLU3357" s="370"/>
      <c r="HLV3357" s="371"/>
      <c r="HLW3357" s="372"/>
      <c r="HLX3357" s="371"/>
      <c r="HLY3357" s="473"/>
      <c r="HLZ3357" s="371"/>
      <c r="HMA3357" s="372"/>
      <c r="HMB3357" s="372"/>
      <c r="HMC3357" s="372"/>
      <c r="HMD3357" s="372"/>
      <c r="HME3357" s="370"/>
      <c r="HMF3357" s="371"/>
      <c r="HMG3357" s="372"/>
      <c r="HMH3357" s="371"/>
      <c r="HMI3357" s="473"/>
      <c r="HMJ3357" s="371"/>
      <c r="HMK3357" s="372"/>
      <c r="HML3357" s="372"/>
      <c r="HMM3357" s="372"/>
      <c r="HMN3357" s="372"/>
      <c r="HMO3357" s="370"/>
      <c r="HMP3357" s="371"/>
      <c r="HMQ3357" s="372"/>
      <c r="HMR3357" s="371"/>
      <c r="HMS3357" s="473"/>
      <c r="HMT3357" s="371"/>
      <c r="HMU3357" s="372"/>
      <c r="HMV3357" s="372"/>
      <c r="HMW3357" s="372"/>
      <c r="HMX3357" s="372"/>
      <c r="HMY3357" s="370"/>
      <c r="HMZ3357" s="371"/>
      <c r="HNA3357" s="372"/>
      <c r="HNB3357" s="371"/>
      <c r="HNC3357" s="473"/>
      <c r="HND3357" s="371"/>
      <c r="HNE3357" s="372"/>
      <c r="HNF3357" s="372"/>
      <c r="HNG3357" s="372"/>
      <c r="HNH3357" s="372"/>
      <c r="HNI3357" s="370"/>
      <c r="HNJ3357" s="371"/>
      <c r="HNK3357" s="372"/>
      <c r="HNL3357" s="371"/>
      <c r="HNM3357" s="473"/>
      <c r="HNN3357" s="371"/>
      <c r="HNO3357" s="372"/>
      <c r="HNP3357" s="372"/>
      <c r="HNQ3357" s="372"/>
      <c r="HNR3357" s="372"/>
      <c r="HNS3357" s="370"/>
      <c r="HNT3357" s="371"/>
      <c r="HNU3357" s="372"/>
      <c r="HNV3357" s="371"/>
      <c r="HNW3357" s="473"/>
      <c r="HNX3357" s="371"/>
      <c r="HNY3357" s="372"/>
      <c r="HNZ3357" s="372"/>
      <c r="HOA3357" s="372"/>
      <c r="HOB3357" s="372"/>
      <c r="HOC3357" s="370"/>
      <c r="HOD3357" s="371"/>
      <c r="HOE3357" s="372"/>
      <c r="HOF3357" s="371"/>
      <c r="HOG3357" s="473"/>
      <c r="HOH3357" s="371"/>
      <c r="HOI3357" s="372"/>
      <c r="HOJ3357" s="372"/>
      <c r="HOK3357" s="372"/>
      <c r="HOL3357" s="372"/>
      <c r="HOM3357" s="370"/>
      <c r="HON3357" s="371"/>
      <c r="HOO3357" s="372"/>
      <c r="HOP3357" s="371"/>
      <c r="HOQ3357" s="473"/>
      <c r="HOR3357" s="371"/>
      <c r="HOS3357" s="372"/>
      <c r="HOT3357" s="372"/>
      <c r="HOU3357" s="372"/>
      <c r="HOV3357" s="372"/>
      <c r="HOW3357" s="370"/>
      <c r="HOX3357" s="371"/>
      <c r="HOY3357" s="372"/>
      <c r="HOZ3357" s="371"/>
      <c r="HPA3357" s="473"/>
      <c r="HPB3357" s="371"/>
      <c r="HPC3357" s="372"/>
      <c r="HPD3357" s="372"/>
      <c r="HPE3357" s="372"/>
      <c r="HPF3357" s="372"/>
      <c r="HPG3357" s="370"/>
      <c r="HPH3357" s="371"/>
      <c r="HPI3357" s="372"/>
      <c r="HPJ3357" s="371"/>
      <c r="HPK3357" s="473"/>
      <c r="HPL3357" s="371"/>
      <c r="HPM3357" s="372"/>
      <c r="HPN3357" s="372"/>
      <c r="HPO3357" s="372"/>
      <c r="HPP3357" s="372"/>
      <c r="HPQ3357" s="370"/>
      <c r="HPR3357" s="371"/>
      <c r="HPS3357" s="372"/>
      <c r="HPT3357" s="371"/>
      <c r="HPU3357" s="473"/>
      <c r="HPV3357" s="371"/>
      <c r="HPW3357" s="372"/>
      <c r="HPX3357" s="372"/>
      <c r="HPY3357" s="372"/>
      <c r="HPZ3357" s="372"/>
      <c r="HQA3357" s="370"/>
      <c r="HQB3357" s="371"/>
      <c r="HQC3357" s="372"/>
      <c r="HQD3357" s="371"/>
      <c r="HQE3357" s="473"/>
      <c r="HQF3357" s="371"/>
      <c r="HQG3357" s="372"/>
      <c r="HQH3357" s="372"/>
      <c r="HQI3357" s="372"/>
      <c r="HQJ3357" s="372"/>
      <c r="HQK3357" s="370"/>
      <c r="HQL3357" s="371"/>
      <c r="HQM3357" s="372"/>
      <c r="HQN3357" s="371"/>
      <c r="HQO3357" s="473"/>
      <c r="HQP3357" s="371"/>
      <c r="HQQ3357" s="372"/>
      <c r="HQR3357" s="372"/>
      <c r="HQS3357" s="372"/>
      <c r="HQT3357" s="372"/>
      <c r="HQU3357" s="370"/>
      <c r="HQV3357" s="371"/>
      <c r="HQW3357" s="372"/>
      <c r="HQX3357" s="371"/>
      <c r="HQY3357" s="473"/>
      <c r="HQZ3357" s="371"/>
      <c r="HRA3357" s="372"/>
      <c r="HRB3357" s="372"/>
      <c r="HRC3357" s="372"/>
      <c r="HRD3357" s="372"/>
      <c r="HRE3357" s="370"/>
      <c r="HRF3357" s="371"/>
      <c r="HRG3357" s="372"/>
      <c r="HRH3357" s="371"/>
      <c r="HRI3357" s="473"/>
      <c r="HRJ3357" s="371"/>
      <c r="HRK3357" s="372"/>
      <c r="HRL3357" s="372"/>
      <c r="HRM3357" s="372"/>
      <c r="HRN3357" s="372"/>
      <c r="HRO3357" s="370"/>
      <c r="HRP3357" s="371"/>
      <c r="HRQ3357" s="372"/>
      <c r="HRR3357" s="371"/>
      <c r="HRS3357" s="473"/>
      <c r="HRT3357" s="371"/>
      <c r="HRU3357" s="372"/>
      <c r="HRV3357" s="372"/>
      <c r="HRW3357" s="372"/>
      <c r="HRX3357" s="372"/>
      <c r="HRY3357" s="370"/>
      <c r="HRZ3357" s="371"/>
      <c r="HSA3357" s="372"/>
      <c r="HSB3357" s="371"/>
      <c r="HSC3357" s="473"/>
      <c r="HSD3357" s="371"/>
      <c r="HSE3357" s="372"/>
      <c r="HSF3357" s="372"/>
      <c r="HSG3357" s="372"/>
      <c r="HSH3357" s="372"/>
      <c r="HSI3357" s="370"/>
      <c r="HSJ3357" s="371"/>
      <c r="HSK3357" s="372"/>
      <c r="HSL3357" s="371"/>
      <c r="HSM3357" s="473"/>
      <c r="HSN3357" s="371"/>
      <c r="HSO3357" s="372"/>
      <c r="HSP3357" s="372"/>
      <c r="HSQ3357" s="372"/>
      <c r="HSR3357" s="372"/>
      <c r="HSS3357" s="370"/>
      <c r="HST3357" s="371"/>
      <c r="HSU3357" s="372"/>
      <c r="HSV3357" s="371"/>
      <c r="HSW3357" s="473"/>
      <c r="HSX3357" s="371"/>
      <c r="HSY3357" s="372"/>
      <c r="HSZ3357" s="372"/>
      <c r="HTA3357" s="372"/>
      <c r="HTB3357" s="372"/>
      <c r="HTC3357" s="370"/>
      <c r="HTD3357" s="371"/>
      <c r="HTE3357" s="372"/>
      <c r="HTF3357" s="371"/>
      <c r="HTG3357" s="473"/>
      <c r="HTH3357" s="371"/>
      <c r="HTI3357" s="372"/>
      <c r="HTJ3357" s="372"/>
      <c r="HTK3357" s="372"/>
      <c r="HTL3357" s="372"/>
      <c r="HTM3357" s="370"/>
      <c r="HTN3357" s="371"/>
      <c r="HTO3357" s="372"/>
      <c r="HTP3357" s="371"/>
      <c r="HTQ3357" s="473"/>
      <c r="HTR3357" s="371"/>
      <c r="HTS3357" s="372"/>
      <c r="HTT3357" s="372"/>
      <c r="HTU3357" s="372"/>
      <c r="HTV3357" s="372"/>
      <c r="HTW3357" s="370"/>
      <c r="HTX3357" s="371"/>
      <c r="HTY3357" s="372"/>
      <c r="HTZ3357" s="371"/>
      <c r="HUA3357" s="473"/>
      <c r="HUB3357" s="371"/>
      <c r="HUC3357" s="372"/>
      <c r="HUD3357" s="372"/>
      <c r="HUE3357" s="372"/>
      <c r="HUF3357" s="372"/>
      <c r="HUG3357" s="370"/>
      <c r="HUH3357" s="371"/>
      <c r="HUI3357" s="372"/>
      <c r="HUJ3357" s="371"/>
      <c r="HUK3357" s="473"/>
      <c r="HUL3357" s="371"/>
      <c r="HUM3357" s="372"/>
      <c r="HUN3357" s="372"/>
      <c r="HUO3357" s="372"/>
      <c r="HUP3357" s="372"/>
      <c r="HUQ3357" s="370"/>
      <c r="HUR3357" s="371"/>
      <c r="HUS3357" s="372"/>
      <c r="HUT3357" s="371"/>
      <c r="HUU3357" s="473"/>
      <c r="HUV3357" s="371"/>
      <c r="HUW3357" s="372"/>
      <c r="HUX3357" s="372"/>
      <c r="HUY3357" s="372"/>
      <c r="HUZ3357" s="372"/>
      <c r="HVA3357" s="370"/>
      <c r="HVB3357" s="371"/>
      <c r="HVC3357" s="372"/>
      <c r="HVD3357" s="371"/>
      <c r="HVE3357" s="473"/>
      <c r="HVF3357" s="371"/>
      <c r="HVG3357" s="372"/>
      <c r="HVH3357" s="372"/>
      <c r="HVI3357" s="372"/>
      <c r="HVJ3357" s="372"/>
      <c r="HVK3357" s="370"/>
      <c r="HVL3357" s="371"/>
      <c r="HVM3357" s="372"/>
      <c r="HVN3357" s="371"/>
      <c r="HVO3357" s="473"/>
      <c r="HVP3357" s="371"/>
      <c r="HVQ3357" s="372"/>
      <c r="HVR3357" s="372"/>
      <c r="HVS3357" s="372"/>
      <c r="HVT3357" s="372"/>
      <c r="HVU3357" s="370"/>
      <c r="HVV3357" s="371"/>
      <c r="HVW3357" s="372"/>
      <c r="HVX3357" s="371"/>
      <c r="HVY3357" s="473"/>
      <c r="HVZ3357" s="371"/>
      <c r="HWA3357" s="372"/>
      <c r="HWB3357" s="372"/>
      <c r="HWC3357" s="372"/>
      <c r="HWD3357" s="372"/>
      <c r="HWE3357" s="370"/>
      <c r="HWF3357" s="371"/>
      <c r="HWG3357" s="372"/>
      <c r="HWH3357" s="371"/>
      <c r="HWI3357" s="473"/>
      <c r="HWJ3357" s="371"/>
      <c r="HWK3357" s="372"/>
      <c r="HWL3357" s="372"/>
      <c r="HWM3357" s="372"/>
      <c r="HWN3357" s="372"/>
      <c r="HWO3357" s="370"/>
      <c r="HWP3357" s="371"/>
      <c r="HWQ3357" s="372"/>
      <c r="HWR3357" s="371"/>
      <c r="HWS3357" s="473"/>
      <c r="HWT3357" s="371"/>
      <c r="HWU3357" s="372"/>
      <c r="HWV3357" s="372"/>
      <c r="HWW3357" s="372"/>
      <c r="HWX3357" s="372"/>
      <c r="HWY3357" s="370"/>
      <c r="HWZ3357" s="371"/>
      <c r="HXA3357" s="372"/>
      <c r="HXB3357" s="371"/>
      <c r="HXC3357" s="473"/>
      <c r="HXD3357" s="371"/>
      <c r="HXE3357" s="372"/>
      <c r="HXF3357" s="372"/>
      <c r="HXG3357" s="372"/>
      <c r="HXH3357" s="372"/>
      <c r="HXI3357" s="370"/>
      <c r="HXJ3357" s="371"/>
      <c r="HXK3357" s="372"/>
      <c r="HXL3357" s="371"/>
      <c r="HXM3357" s="473"/>
      <c r="HXN3357" s="371"/>
      <c r="HXO3357" s="372"/>
      <c r="HXP3357" s="372"/>
      <c r="HXQ3357" s="372"/>
      <c r="HXR3357" s="372"/>
      <c r="HXS3357" s="370"/>
      <c r="HXT3357" s="371"/>
      <c r="HXU3357" s="372"/>
      <c r="HXV3357" s="371"/>
      <c r="HXW3357" s="473"/>
      <c r="HXX3357" s="371"/>
      <c r="HXY3357" s="372"/>
      <c r="HXZ3357" s="372"/>
      <c r="HYA3357" s="372"/>
      <c r="HYB3357" s="372"/>
      <c r="HYC3357" s="370"/>
      <c r="HYD3357" s="371"/>
      <c r="HYE3357" s="372"/>
      <c r="HYF3357" s="371"/>
      <c r="HYG3357" s="473"/>
      <c r="HYH3357" s="371"/>
      <c r="HYI3357" s="372"/>
      <c r="HYJ3357" s="372"/>
      <c r="HYK3357" s="372"/>
      <c r="HYL3357" s="372"/>
      <c r="HYM3357" s="370"/>
      <c r="HYN3357" s="371"/>
      <c r="HYO3357" s="372"/>
      <c r="HYP3357" s="371"/>
      <c r="HYQ3357" s="473"/>
      <c r="HYR3357" s="371"/>
      <c r="HYS3357" s="372"/>
      <c r="HYT3357" s="372"/>
      <c r="HYU3357" s="372"/>
      <c r="HYV3357" s="372"/>
      <c r="HYW3357" s="370"/>
      <c r="HYX3357" s="371"/>
      <c r="HYY3357" s="372"/>
      <c r="HYZ3357" s="371"/>
      <c r="HZA3357" s="473"/>
      <c r="HZB3357" s="371"/>
      <c r="HZC3357" s="372"/>
      <c r="HZD3357" s="372"/>
      <c r="HZE3357" s="372"/>
      <c r="HZF3357" s="372"/>
      <c r="HZG3357" s="370"/>
      <c r="HZH3357" s="371"/>
      <c r="HZI3357" s="372"/>
      <c r="HZJ3357" s="371"/>
      <c r="HZK3357" s="473"/>
      <c r="HZL3357" s="371"/>
      <c r="HZM3357" s="372"/>
      <c r="HZN3357" s="372"/>
      <c r="HZO3357" s="372"/>
      <c r="HZP3357" s="372"/>
      <c r="HZQ3357" s="370"/>
      <c r="HZR3357" s="371"/>
      <c r="HZS3357" s="372"/>
      <c r="HZT3357" s="371"/>
      <c r="HZU3357" s="473"/>
      <c r="HZV3357" s="371"/>
      <c r="HZW3357" s="372"/>
      <c r="HZX3357" s="372"/>
      <c r="HZY3357" s="372"/>
      <c r="HZZ3357" s="372"/>
      <c r="IAA3357" s="370"/>
      <c r="IAB3357" s="371"/>
      <c r="IAC3357" s="372"/>
      <c r="IAD3357" s="371"/>
      <c r="IAE3357" s="473"/>
      <c r="IAF3357" s="371"/>
      <c r="IAG3357" s="372"/>
      <c r="IAH3357" s="372"/>
      <c r="IAI3357" s="372"/>
      <c r="IAJ3357" s="372"/>
      <c r="IAK3357" s="370"/>
      <c r="IAL3357" s="371"/>
      <c r="IAM3357" s="372"/>
      <c r="IAN3357" s="371"/>
      <c r="IAO3357" s="473"/>
      <c r="IAP3357" s="371"/>
      <c r="IAQ3357" s="372"/>
      <c r="IAR3357" s="372"/>
      <c r="IAS3357" s="372"/>
      <c r="IAT3357" s="372"/>
      <c r="IAU3357" s="370"/>
      <c r="IAV3357" s="371"/>
      <c r="IAW3357" s="372"/>
      <c r="IAX3357" s="371"/>
      <c r="IAY3357" s="473"/>
      <c r="IAZ3357" s="371"/>
      <c r="IBA3357" s="372"/>
      <c r="IBB3357" s="372"/>
      <c r="IBC3357" s="372"/>
      <c r="IBD3357" s="372"/>
      <c r="IBE3357" s="370"/>
      <c r="IBF3357" s="371"/>
      <c r="IBG3357" s="372"/>
      <c r="IBH3357" s="371"/>
      <c r="IBI3357" s="473"/>
      <c r="IBJ3357" s="371"/>
      <c r="IBK3357" s="372"/>
      <c r="IBL3357" s="372"/>
      <c r="IBM3357" s="372"/>
      <c r="IBN3357" s="372"/>
      <c r="IBO3357" s="370"/>
      <c r="IBP3357" s="371"/>
      <c r="IBQ3357" s="372"/>
      <c r="IBR3357" s="371"/>
      <c r="IBS3357" s="473"/>
      <c r="IBT3357" s="371"/>
      <c r="IBU3357" s="372"/>
      <c r="IBV3357" s="372"/>
      <c r="IBW3357" s="372"/>
      <c r="IBX3357" s="372"/>
      <c r="IBY3357" s="370"/>
      <c r="IBZ3357" s="371"/>
      <c r="ICA3357" s="372"/>
      <c r="ICB3357" s="371"/>
      <c r="ICC3357" s="473"/>
      <c r="ICD3357" s="371"/>
      <c r="ICE3357" s="372"/>
      <c r="ICF3357" s="372"/>
      <c r="ICG3357" s="372"/>
      <c r="ICH3357" s="372"/>
      <c r="ICI3357" s="370"/>
      <c r="ICJ3357" s="371"/>
      <c r="ICK3357" s="372"/>
      <c r="ICL3357" s="371"/>
      <c r="ICM3357" s="473"/>
      <c r="ICN3357" s="371"/>
      <c r="ICO3357" s="372"/>
      <c r="ICP3357" s="372"/>
      <c r="ICQ3357" s="372"/>
      <c r="ICR3357" s="372"/>
      <c r="ICS3357" s="370"/>
      <c r="ICT3357" s="371"/>
      <c r="ICU3357" s="372"/>
      <c r="ICV3357" s="371"/>
      <c r="ICW3357" s="473"/>
      <c r="ICX3357" s="371"/>
      <c r="ICY3357" s="372"/>
      <c r="ICZ3357" s="372"/>
      <c r="IDA3357" s="372"/>
      <c r="IDB3357" s="372"/>
      <c r="IDC3357" s="370"/>
      <c r="IDD3357" s="371"/>
      <c r="IDE3357" s="372"/>
      <c r="IDF3357" s="371"/>
      <c r="IDG3357" s="473"/>
      <c r="IDH3357" s="371"/>
      <c r="IDI3357" s="372"/>
      <c r="IDJ3357" s="372"/>
      <c r="IDK3357" s="372"/>
      <c r="IDL3357" s="372"/>
      <c r="IDM3357" s="370"/>
      <c r="IDN3357" s="371"/>
      <c r="IDO3357" s="372"/>
      <c r="IDP3357" s="371"/>
      <c r="IDQ3357" s="473"/>
      <c r="IDR3357" s="371"/>
      <c r="IDS3357" s="372"/>
      <c r="IDT3357" s="372"/>
      <c r="IDU3357" s="372"/>
      <c r="IDV3357" s="372"/>
      <c r="IDW3357" s="370"/>
      <c r="IDX3357" s="371"/>
      <c r="IDY3357" s="372"/>
      <c r="IDZ3357" s="371"/>
      <c r="IEA3357" s="473"/>
      <c r="IEB3357" s="371"/>
      <c r="IEC3357" s="372"/>
      <c r="IED3357" s="372"/>
      <c r="IEE3357" s="372"/>
      <c r="IEF3357" s="372"/>
      <c r="IEG3357" s="370"/>
      <c r="IEH3357" s="371"/>
      <c r="IEI3357" s="372"/>
      <c r="IEJ3357" s="371"/>
      <c r="IEK3357" s="473"/>
      <c r="IEL3357" s="371"/>
      <c r="IEM3357" s="372"/>
      <c r="IEN3357" s="372"/>
      <c r="IEO3357" s="372"/>
      <c r="IEP3357" s="372"/>
      <c r="IEQ3357" s="370"/>
      <c r="IER3357" s="371"/>
      <c r="IES3357" s="372"/>
      <c r="IET3357" s="371"/>
      <c r="IEU3357" s="473"/>
      <c r="IEV3357" s="371"/>
      <c r="IEW3357" s="372"/>
      <c r="IEX3357" s="372"/>
      <c r="IEY3357" s="372"/>
      <c r="IEZ3357" s="372"/>
      <c r="IFA3357" s="370"/>
      <c r="IFB3357" s="371"/>
      <c r="IFC3357" s="372"/>
      <c r="IFD3357" s="371"/>
      <c r="IFE3357" s="473"/>
      <c r="IFF3357" s="371"/>
      <c r="IFG3357" s="372"/>
      <c r="IFH3357" s="372"/>
      <c r="IFI3357" s="372"/>
      <c r="IFJ3357" s="372"/>
      <c r="IFK3357" s="370"/>
      <c r="IFL3357" s="371"/>
      <c r="IFM3357" s="372"/>
      <c r="IFN3357" s="371"/>
      <c r="IFO3357" s="473"/>
      <c r="IFP3357" s="371"/>
      <c r="IFQ3357" s="372"/>
      <c r="IFR3357" s="372"/>
      <c r="IFS3357" s="372"/>
      <c r="IFT3357" s="372"/>
      <c r="IFU3357" s="370"/>
      <c r="IFV3357" s="371"/>
      <c r="IFW3357" s="372"/>
      <c r="IFX3357" s="371"/>
      <c r="IFY3357" s="473"/>
      <c r="IFZ3357" s="371"/>
      <c r="IGA3357" s="372"/>
      <c r="IGB3357" s="372"/>
      <c r="IGC3357" s="372"/>
      <c r="IGD3357" s="372"/>
      <c r="IGE3357" s="370"/>
      <c r="IGF3357" s="371"/>
      <c r="IGG3357" s="372"/>
      <c r="IGH3357" s="371"/>
      <c r="IGI3357" s="473"/>
      <c r="IGJ3357" s="371"/>
      <c r="IGK3357" s="372"/>
      <c r="IGL3357" s="372"/>
      <c r="IGM3357" s="372"/>
      <c r="IGN3357" s="372"/>
      <c r="IGO3357" s="370"/>
      <c r="IGP3357" s="371"/>
      <c r="IGQ3357" s="372"/>
      <c r="IGR3357" s="371"/>
      <c r="IGS3357" s="473"/>
      <c r="IGT3357" s="371"/>
      <c r="IGU3357" s="372"/>
      <c r="IGV3357" s="372"/>
      <c r="IGW3357" s="372"/>
      <c r="IGX3357" s="372"/>
      <c r="IGY3357" s="370"/>
      <c r="IGZ3357" s="371"/>
      <c r="IHA3357" s="372"/>
      <c r="IHB3357" s="371"/>
      <c r="IHC3357" s="473"/>
      <c r="IHD3357" s="371"/>
      <c r="IHE3357" s="372"/>
      <c r="IHF3357" s="372"/>
      <c r="IHG3357" s="372"/>
      <c r="IHH3357" s="372"/>
      <c r="IHI3357" s="370"/>
      <c r="IHJ3357" s="371"/>
      <c r="IHK3357" s="372"/>
      <c r="IHL3357" s="371"/>
      <c r="IHM3357" s="473"/>
      <c r="IHN3357" s="371"/>
      <c r="IHO3357" s="372"/>
      <c r="IHP3357" s="372"/>
      <c r="IHQ3357" s="372"/>
      <c r="IHR3357" s="372"/>
      <c r="IHS3357" s="370"/>
      <c r="IHT3357" s="371"/>
      <c r="IHU3357" s="372"/>
      <c r="IHV3357" s="371"/>
      <c r="IHW3357" s="473"/>
      <c r="IHX3357" s="371"/>
      <c r="IHY3357" s="372"/>
      <c r="IHZ3357" s="372"/>
      <c r="IIA3357" s="372"/>
      <c r="IIB3357" s="372"/>
      <c r="IIC3357" s="370"/>
      <c r="IID3357" s="371"/>
      <c r="IIE3357" s="372"/>
      <c r="IIF3357" s="371"/>
      <c r="IIG3357" s="473"/>
      <c r="IIH3357" s="371"/>
      <c r="III3357" s="372"/>
      <c r="IIJ3357" s="372"/>
      <c r="IIK3357" s="372"/>
      <c r="IIL3357" s="372"/>
      <c r="IIM3357" s="370"/>
      <c r="IIN3357" s="371"/>
      <c r="IIO3357" s="372"/>
      <c r="IIP3357" s="371"/>
      <c r="IIQ3357" s="473"/>
      <c r="IIR3357" s="371"/>
      <c r="IIS3357" s="372"/>
      <c r="IIT3357" s="372"/>
      <c r="IIU3357" s="372"/>
      <c r="IIV3357" s="372"/>
      <c r="IIW3357" s="370"/>
      <c r="IIX3357" s="371"/>
      <c r="IIY3357" s="372"/>
      <c r="IIZ3357" s="371"/>
      <c r="IJA3357" s="473"/>
      <c r="IJB3357" s="371"/>
      <c r="IJC3357" s="372"/>
      <c r="IJD3357" s="372"/>
      <c r="IJE3357" s="372"/>
      <c r="IJF3357" s="372"/>
      <c r="IJG3357" s="370"/>
      <c r="IJH3357" s="371"/>
      <c r="IJI3357" s="372"/>
      <c r="IJJ3357" s="371"/>
      <c r="IJK3357" s="473"/>
      <c r="IJL3357" s="371"/>
      <c r="IJM3357" s="372"/>
      <c r="IJN3357" s="372"/>
      <c r="IJO3357" s="372"/>
      <c r="IJP3357" s="372"/>
      <c r="IJQ3357" s="370"/>
      <c r="IJR3357" s="371"/>
      <c r="IJS3357" s="372"/>
      <c r="IJT3357" s="371"/>
      <c r="IJU3357" s="473"/>
      <c r="IJV3357" s="371"/>
      <c r="IJW3357" s="372"/>
      <c r="IJX3357" s="372"/>
      <c r="IJY3357" s="372"/>
      <c r="IJZ3357" s="372"/>
      <c r="IKA3357" s="370"/>
      <c r="IKB3357" s="371"/>
      <c r="IKC3357" s="372"/>
      <c r="IKD3357" s="371"/>
      <c r="IKE3357" s="473"/>
      <c r="IKF3357" s="371"/>
      <c r="IKG3357" s="372"/>
      <c r="IKH3357" s="372"/>
      <c r="IKI3357" s="372"/>
      <c r="IKJ3357" s="372"/>
      <c r="IKK3357" s="370"/>
      <c r="IKL3357" s="371"/>
      <c r="IKM3357" s="372"/>
      <c r="IKN3357" s="371"/>
      <c r="IKO3357" s="473"/>
      <c r="IKP3357" s="371"/>
      <c r="IKQ3357" s="372"/>
      <c r="IKR3357" s="372"/>
      <c r="IKS3357" s="372"/>
      <c r="IKT3357" s="372"/>
      <c r="IKU3357" s="370"/>
      <c r="IKV3357" s="371"/>
      <c r="IKW3357" s="372"/>
      <c r="IKX3357" s="371"/>
      <c r="IKY3357" s="473"/>
      <c r="IKZ3357" s="371"/>
      <c r="ILA3357" s="372"/>
      <c r="ILB3357" s="372"/>
      <c r="ILC3357" s="372"/>
      <c r="ILD3357" s="372"/>
      <c r="ILE3357" s="370"/>
      <c r="ILF3357" s="371"/>
      <c r="ILG3357" s="372"/>
      <c r="ILH3357" s="371"/>
      <c r="ILI3357" s="473"/>
      <c r="ILJ3357" s="371"/>
      <c r="ILK3357" s="372"/>
      <c r="ILL3357" s="372"/>
      <c r="ILM3357" s="372"/>
      <c r="ILN3357" s="372"/>
      <c r="ILO3357" s="370"/>
      <c r="ILP3357" s="371"/>
      <c r="ILQ3357" s="372"/>
      <c r="ILR3357" s="371"/>
      <c r="ILS3357" s="473"/>
      <c r="ILT3357" s="371"/>
      <c r="ILU3357" s="372"/>
      <c r="ILV3357" s="372"/>
      <c r="ILW3357" s="372"/>
      <c r="ILX3357" s="372"/>
      <c r="ILY3357" s="370"/>
      <c r="ILZ3357" s="371"/>
      <c r="IMA3357" s="372"/>
      <c r="IMB3357" s="371"/>
      <c r="IMC3357" s="473"/>
      <c r="IMD3357" s="371"/>
      <c r="IME3357" s="372"/>
      <c r="IMF3357" s="372"/>
      <c r="IMG3357" s="372"/>
      <c r="IMH3357" s="372"/>
      <c r="IMI3357" s="370"/>
      <c r="IMJ3357" s="371"/>
      <c r="IMK3357" s="372"/>
      <c r="IML3357" s="371"/>
      <c r="IMM3357" s="473"/>
      <c r="IMN3357" s="371"/>
      <c r="IMO3357" s="372"/>
      <c r="IMP3357" s="372"/>
      <c r="IMQ3357" s="372"/>
      <c r="IMR3357" s="372"/>
      <c r="IMS3357" s="370"/>
      <c r="IMT3357" s="371"/>
      <c r="IMU3357" s="372"/>
      <c r="IMV3357" s="371"/>
      <c r="IMW3357" s="473"/>
      <c r="IMX3357" s="371"/>
      <c r="IMY3357" s="372"/>
      <c r="IMZ3357" s="372"/>
      <c r="INA3357" s="372"/>
      <c r="INB3357" s="372"/>
      <c r="INC3357" s="370"/>
      <c r="IND3357" s="371"/>
      <c r="INE3357" s="372"/>
      <c r="INF3357" s="371"/>
      <c r="ING3357" s="473"/>
      <c r="INH3357" s="371"/>
      <c r="INI3357" s="372"/>
      <c r="INJ3357" s="372"/>
      <c r="INK3357" s="372"/>
      <c r="INL3357" s="372"/>
      <c r="INM3357" s="370"/>
      <c r="INN3357" s="371"/>
      <c r="INO3357" s="372"/>
      <c r="INP3357" s="371"/>
      <c r="INQ3357" s="473"/>
      <c r="INR3357" s="371"/>
      <c r="INS3357" s="372"/>
      <c r="INT3357" s="372"/>
      <c r="INU3357" s="372"/>
      <c r="INV3357" s="372"/>
      <c r="INW3357" s="370"/>
      <c r="INX3357" s="371"/>
      <c r="INY3357" s="372"/>
      <c r="INZ3357" s="371"/>
      <c r="IOA3357" s="473"/>
      <c r="IOB3357" s="371"/>
      <c r="IOC3357" s="372"/>
      <c r="IOD3357" s="372"/>
      <c r="IOE3357" s="372"/>
      <c r="IOF3357" s="372"/>
      <c r="IOG3357" s="370"/>
      <c r="IOH3357" s="371"/>
      <c r="IOI3357" s="372"/>
      <c r="IOJ3357" s="371"/>
      <c r="IOK3357" s="473"/>
      <c r="IOL3357" s="371"/>
      <c r="IOM3357" s="372"/>
      <c r="ION3357" s="372"/>
      <c r="IOO3357" s="372"/>
      <c r="IOP3357" s="372"/>
      <c r="IOQ3357" s="370"/>
      <c r="IOR3357" s="371"/>
      <c r="IOS3357" s="372"/>
      <c r="IOT3357" s="371"/>
      <c r="IOU3357" s="473"/>
      <c r="IOV3357" s="371"/>
      <c r="IOW3357" s="372"/>
      <c r="IOX3357" s="372"/>
      <c r="IOY3357" s="372"/>
      <c r="IOZ3357" s="372"/>
      <c r="IPA3357" s="370"/>
      <c r="IPB3357" s="371"/>
      <c r="IPC3357" s="372"/>
      <c r="IPD3357" s="371"/>
      <c r="IPE3357" s="473"/>
      <c r="IPF3357" s="371"/>
      <c r="IPG3357" s="372"/>
      <c r="IPH3357" s="372"/>
      <c r="IPI3357" s="372"/>
      <c r="IPJ3357" s="372"/>
      <c r="IPK3357" s="370"/>
      <c r="IPL3357" s="371"/>
      <c r="IPM3357" s="372"/>
      <c r="IPN3357" s="371"/>
      <c r="IPO3357" s="473"/>
      <c r="IPP3357" s="371"/>
      <c r="IPQ3357" s="372"/>
      <c r="IPR3357" s="372"/>
      <c r="IPS3357" s="372"/>
      <c r="IPT3357" s="372"/>
      <c r="IPU3357" s="370"/>
      <c r="IPV3357" s="371"/>
      <c r="IPW3357" s="372"/>
      <c r="IPX3357" s="371"/>
      <c r="IPY3357" s="473"/>
      <c r="IPZ3357" s="371"/>
      <c r="IQA3357" s="372"/>
      <c r="IQB3357" s="372"/>
      <c r="IQC3357" s="372"/>
      <c r="IQD3357" s="372"/>
      <c r="IQE3357" s="370"/>
      <c r="IQF3357" s="371"/>
      <c r="IQG3357" s="372"/>
      <c r="IQH3357" s="371"/>
      <c r="IQI3357" s="473"/>
      <c r="IQJ3357" s="371"/>
      <c r="IQK3357" s="372"/>
      <c r="IQL3357" s="372"/>
      <c r="IQM3357" s="372"/>
      <c r="IQN3357" s="372"/>
      <c r="IQO3357" s="370"/>
      <c r="IQP3357" s="371"/>
      <c r="IQQ3357" s="372"/>
      <c r="IQR3357" s="371"/>
      <c r="IQS3357" s="473"/>
      <c r="IQT3357" s="371"/>
      <c r="IQU3357" s="372"/>
      <c r="IQV3357" s="372"/>
      <c r="IQW3357" s="372"/>
      <c r="IQX3357" s="372"/>
      <c r="IQY3357" s="370"/>
      <c r="IQZ3357" s="371"/>
      <c r="IRA3357" s="372"/>
      <c r="IRB3357" s="371"/>
      <c r="IRC3357" s="473"/>
      <c r="IRD3357" s="371"/>
      <c r="IRE3357" s="372"/>
      <c r="IRF3357" s="372"/>
      <c r="IRG3357" s="372"/>
      <c r="IRH3357" s="372"/>
      <c r="IRI3357" s="370"/>
      <c r="IRJ3357" s="371"/>
      <c r="IRK3357" s="372"/>
      <c r="IRL3357" s="371"/>
      <c r="IRM3357" s="473"/>
      <c r="IRN3357" s="371"/>
      <c r="IRO3357" s="372"/>
      <c r="IRP3357" s="372"/>
      <c r="IRQ3357" s="372"/>
      <c r="IRR3357" s="372"/>
      <c r="IRS3357" s="370"/>
      <c r="IRT3357" s="371"/>
      <c r="IRU3357" s="372"/>
      <c r="IRV3357" s="371"/>
      <c r="IRW3357" s="473"/>
      <c r="IRX3357" s="371"/>
      <c r="IRY3357" s="372"/>
      <c r="IRZ3357" s="372"/>
      <c r="ISA3357" s="372"/>
      <c r="ISB3357" s="372"/>
      <c r="ISC3357" s="370"/>
      <c r="ISD3357" s="371"/>
      <c r="ISE3357" s="372"/>
      <c r="ISF3357" s="371"/>
      <c r="ISG3357" s="473"/>
      <c r="ISH3357" s="371"/>
      <c r="ISI3357" s="372"/>
      <c r="ISJ3357" s="372"/>
      <c r="ISK3357" s="372"/>
      <c r="ISL3357" s="372"/>
      <c r="ISM3357" s="370"/>
      <c r="ISN3357" s="371"/>
      <c r="ISO3357" s="372"/>
      <c r="ISP3357" s="371"/>
      <c r="ISQ3357" s="473"/>
      <c r="ISR3357" s="371"/>
      <c r="ISS3357" s="372"/>
      <c r="IST3357" s="372"/>
      <c r="ISU3357" s="372"/>
      <c r="ISV3357" s="372"/>
      <c r="ISW3357" s="370"/>
      <c r="ISX3357" s="371"/>
      <c r="ISY3357" s="372"/>
      <c r="ISZ3357" s="371"/>
      <c r="ITA3357" s="473"/>
      <c r="ITB3357" s="371"/>
      <c r="ITC3357" s="372"/>
      <c r="ITD3357" s="372"/>
      <c r="ITE3357" s="372"/>
      <c r="ITF3357" s="372"/>
      <c r="ITG3357" s="370"/>
      <c r="ITH3357" s="371"/>
      <c r="ITI3357" s="372"/>
      <c r="ITJ3357" s="371"/>
      <c r="ITK3357" s="473"/>
      <c r="ITL3357" s="371"/>
      <c r="ITM3357" s="372"/>
      <c r="ITN3357" s="372"/>
      <c r="ITO3357" s="372"/>
      <c r="ITP3357" s="372"/>
      <c r="ITQ3357" s="370"/>
      <c r="ITR3357" s="371"/>
      <c r="ITS3357" s="372"/>
      <c r="ITT3357" s="371"/>
      <c r="ITU3357" s="473"/>
      <c r="ITV3357" s="371"/>
      <c r="ITW3357" s="372"/>
      <c r="ITX3357" s="372"/>
      <c r="ITY3357" s="372"/>
      <c r="ITZ3357" s="372"/>
      <c r="IUA3357" s="370"/>
      <c r="IUB3357" s="371"/>
      <c r="IUC3357" s="372"/>
      <c r="IUD3357" s="371"/>
      <c r="IUE3357" s="473"/>
      <c r="IUF3357" s="371"/>
      <c r="IUG3357" s="372"/>
      <c r="IUH3357" s="372"/>
      <c r="IUI3357" s="372"/>
      <c r="IUJ3357" s="372"/>
      <c r="IUK3357" s="370"/>
      <c r="IUL3357" s="371"/>
      <c r="IUM3357" s="372"/>
      <c r="IUN3357" s="371"/>
      <c r="IUO3357" s="473"/>
      <c r="IUP3357" s="371"/>
      <c r="IUQ3357" s="372"/>
      <c r="IUR3357" s="372"/>
      <c r="IUS3357" s="372"/>
      <c r="IUT3357" s="372"/>
      <c r="IUU3357" s="370"/>
      <c r="IUV3357" s="371"/>
      <c r="IUW3357" s="372"/>
      <c r="IUX3357" s="371"/>
      <c r="IUY3357" s="473"/>
      <c r="IUZ3357" s="371"/>
      <c r="IVA3357" s="372"/>
      <c r="IVB3357" s="372"/>
      <c r="IVC3357" s="372"/>
      <c r="IVD3357" s="372"/>
      <c r="IVE3357" s="370"/>
      <c r="IVF3357" s="371"/>
      <c r="IVG3357" s="372"/>
      <c r="IVH3357" s="371"/>
      <c r="IVI3357" s="473"/>
      <c r="IVJ3357" s="371"/>
      <c r="IVK3357" s="372"/>
      <c r="IVL3357" s="372"/>
      <c r="IVM3357" s="372"/>
      <c r="IVN3357" s="372"/>
      <c r="IVO3357" s="370"/>
      <c r="IVP3357" s="371"/>
      <c r="IVQ3357" s="372"/>
      <c r="IVR3357" s="371"/>
      <c r="IVS3357" s="473"/>
      <c r="IVT3357" s="371"/>
      <c r="IVU3357" s="372"/>
      <c r="IVV3357" s="372"/>
      <c r="IVW3357" s="372"/>
      <c r="IVX3357" s="372"/>
      <c r="IVY3357" s="370"/>
      <c r="IVZ3357" s="371"/>
      <c r="IWA3357" s="372"/>
      <c r="IWB3357" s="371"/>
      <c r="IWC3357" s="473"/>
      <c r="IWD3357" s="371"/>
      <c r="IWE3357" s="372"/>
      <c r="IWF3357" s="372"/>
      <c r="IWG3357" s="372"/>
      <c r="IWH3357" s="372"/>
      <c r="IWI3357" s="370"/>
      <c r="IWJ3357" s="371"/>
      <c r="IWK3357" s="372"/>
      <c r="IWL3357" s="371"/>
      <c r="IWM3357" s="473"/>
      <c r="IWN3357" s="371"/>
      <c r="IWO3357" s="372"/>
      <c r="IWP3357" s="372"/>
      <c r="IWQ3357" s="372"/>
      <c r="IWR3357" s="372"/>
      <c r="IWS3357" s="370"/>
      <c r="IWT3357" s="371"/>
      <c r="IWU3357" s="372"/>
      <c r="IWV3357" s="371"/>
      <c r="IWW3357" s="473"/>
      <c r="IWX3357" s="371"/>
      <c r="IWY3357" s="372"/>
      <c r="IWZ3357" s="372"/>
      <c r="IXA3357" s="372"/>
      <c r="IXB3357" s="372"/>
      <c r="IXC3357" s="370"/>
      <c r="IXD3357" s="371"/>
      <c r="IXE3357" s="372"/>
      <c r="IXF3357" s="371"/>
      <c r="IXG3357" s="473"/>
      <c r="IXH3357" s="371"/>
      <c r="IXI3357" s="372"/>
      <c r="IXJ3357" s="372"/>
      <c r="IXK3357" s="372"/>
      <c r="IXL3357" s="372"/>
      <c r="IXM3357" s="370"/>
      <c r="IXN3357" s="371"/>
      <c r="IXO3357" s="372"/>
      <c r="IXP3357" s="371"/>
      <c r="IXQ3357" s="473"/>
      <c r="IXR3357" s="371"/>
      <c r="IXS3357" s="372"/>
      <c r="IXT3357" s="372"/>
      <c r="IXU3357" s="372"/>
      <c r="IXV3357" s="372"/>
      <c r="IXW3357" s="370"/>
      <c r="IXX3357" s="371"/>
      <c r="IXY3357" s="372"/>
      <c r="IXZ3357" s="371"/>
      <c r="IYA3357" s="473"/>
      <c r="IYB3357" s="371"/>
      <c r="IYC3357" s="372"/>
      <c r="IYD3357" s="372"/>
      <c r="IYE3357" s="372"/>
      <c r="IYF3357" s="372"/>
      <c r="IYG3357" s="370"/>
      <c r="IYH3357" s="371"/>
      <c r="IYI3357" s="372"/>
      <c r="IYJ3357" s="371"/>
      <c r="IYK3357" s="473"/>
      <c r="IYL3357" s="371"/>
      <c r="IYM3357" s="372"/>
      <c r="IYN3357" s="372"/>
      <c r="IYO3357" s="372"/>
      <c r="IYP3357" s="372"/>
      <c r="IYQ3357" s="370"/>
      <c r="IYR3357" s="371"/>
      <c r="IYS3357" s="372"/>
      <c r="IYT3357" s="371"/>
      <c r="IYU3357" s="473"/>
      <c r="IYV3357" s="371"/>
      <c r="IYW3357" s="372"/>
      <c r="IYX3357" s="372"/>
      <c r="IYY3357" s="372"/>
      <c r="IYZ3357" s="372"/>
      <c r="IZA3357" s="370"/>
      <c r="IZB3357" s="371"/>
      <c r="IZC3357" s="372"/>
      <c r="IZD3357" s="371"/>
      <c r="IZE3357" s="473"/>
      <c r="IZF3357" s="371"/>
      <c r="IZG3357" s="372"/>
      <c r="IZH3357" s="372"/>
      <c r="IZI3357" s="372"/>
      <c r="IZJ3357" s="372"/>
      <c r="IZK3357" s="370"/>
      <c r="IZL3357" s="371"/>
      <c r="IZM3357" s="372"/>
      <c r="IZN3357" s="371"/>
      <c r="IZO3357" s="473"/>
      <c r="IZP3357" s="371"/>
      <c r="IZQ3357" s="372"/>
      <c r="IZR3357" s="372"/>
      <c r="IZS3357" s="372"/>
      <c r="IZT3357" s="372"/>
      <c r="IZU3357" s="370"/>
      <c r="IZV3357" s="371"/>
      <c r="IZW3357" s="372"/>
      <c r="IZX3357" s="371"/>
      <c r="IZY3357" s="473"/>
      <c r="IZZ3357" s="371"/>
      <c r="JAA3357" s="372"/>
      <c r="JAB3357" s="372"/>
      <c r="JAC3357" s="372"/>
      <c r="JAD3357" s="372"/>
      <c r="JAE3357" s="370"/>
      <c r="JAF3357" s="371"/>
      <c r="JAG3357" s="372"/>
      <c r="JAH3357" s="371"/>
      <c r="JAI3357" s="473"/>
      <c r="JAJ3357" s="371"/>
      <c r="JAK3357" s="372"/>
      <c r="JAL3357" s="372"/>
      <c r="JAM3357" s="372"/>
      <c r="JAN3357" s="372"/>
      <c r="JAO3357" s="370"/>
      <c r="JAP3357" s="371"/>
      <c r="JAQ3357" s="372"/>
      <c r="JAR3357" s="371"/>
      <c r="JAS3357" s="473"/>
      <c r="JAT3357" s="371"/>
      <c r="JAU3357" s="372"/>
      <c r="JAV3357" s="372"/>
      <c r="JAW3357" s="372"/>
      <c r="JAX3357" s="372"/>
      <c r="JAY3357" s="370"/>
      <c r="JAZ3357" s="371"/>
      <c r="JBA3357" s="372"/>
      <c r="JBB3357" s="371"/>
      <c r="JBC3357" s="473"/>
      <c r="JBD3357" s="371"/>
      <c r="JBE3357" s="372"/>
      <c r="JBF3357" s="372"/>
      <c r="JBG3357" s="372"/>
      <c r="JBH3357" s="372"/>
      <c r="JBI3357" s="370"/>
      <c r="JBJ3357" s="371"/>
      <c r="JBK3357" s="372"/>
      <c r="JBL3357" s="371"/>
      <c r="JBM3357" s="473"/>
      <c r="JBN3357" s="371"/>
      <c r="JBO3357" s="372"/>
      <c r="JBP3357" s="372"/>
      <c r="JBQ3357" s="372"/>
      <c r="JBR3357" s="372"/>
      <c r="JBS3357" s="370"/>
      <c r="JBT3357" s="371"/>
      <c r="JBU3357" s="372"/>
      <c r="JBV3357" s="371"/>
      <c r="JBW3357" s="473"/>
      <c r="JBX3357" s="371"/>
      <c r="JBY3357" s="372"/>
      <c r="JBZ3357" s="372"/>
      <c r="JCA3357" s="372"/>
      <c r="JCB3357" s="372"/>
      <c r="JCC3357" s="370"/>
      <c r="JCD3357" s="371"/>
      <c r="JCE3357" s="372"/>
      <c r="JCF3357" s="371"/>
      <c r="JCG3357" s="473"/>
      <c r="JCH3357" s="371"/>
      <c r="JCI3357" s="372"/>
      <c r="JCJ3357" s="372"/>
      <c r="JCK3357" s="372"/>
      <c r="JCL3357" s="372"/>
      <c r="JCM3357" s="370"/>
      <c r="JCN3357" s="371"/>
      <c r="JCO3357" s="372"/>
      <c r="JCP3357" s="371"/>
      <c r="JCQ3357" s="473"/>
      <c r="JCR3357" s="371"/>
      <c r="JCS3357" s="372"/>
      <c r="JCT3357" s="372"/>
      <c r="JCU3357" s="372"/>
      <c r="JCV3357" s="372"/>
      <c r="JCW3357" s="370"/>
      <c r="JCX3357" s="371"/>
      <c r="JCY3357" s="372"/>
      <c r="JCZ3357" s="371"/>
      <c r="JDA3357" s="473"/>
      <c r="JDB3357" s="371"/>
      <c r="JDC3357" s="372"/>
      <c r="JDD3357" s="372"/>
      <c r="JDE3357" s="372"/>
      <c r="JDF3357" s="372"/>
      <c r="JDG3357" s="370"/>
      <c r="JDH3357" s="371"/>
      <c r="JDI3357" s="372"/>
      <c r="JDJ3357" s="371"/>
      <c r="JDK3357" s="473"/>
      <c r="JDL3357" s="371"/>
      <c r="JDM3357" s="372"/>
      <c r="JDN3357" s="372"/>
      <c r="JDO3357" s="372"/>
      <c r="JDP3357" s="372"/>
      <c r="JDQ3357" s="370"/>
      <c r="JDR3357" s="371"/>
      <c r="JDS3357" s="372"/>
      <c r="JDT3357" s="371"/>
      <c r="JDU3357" s="473"/>
      <c r="JDV3357" s="371"/>
      <c r="JDW3357" s="372"/>
      <c r="JDX3357" s="372"/>
      <c r="JDY3357" s="372"/>
      <c r="JDZ3357" s="372"/>
      <c r="JEA3357" s="370"/>
      <c r="JEB3357" s="371"/>
      <c r="JEC3357" s="372"/>
      <c r="JED3357" s="371"/>
      <c r="JEE3357" s="473"/>
      <c r="JEF3357" s="371"/>
      <c r="JEG3357" s="372"/>
      <c r="JEH3357" s="372"/>
      <c r="JEI3357" s="372"/>
      <c r="JEJ3357" s="372"/>
      <c r="JEK3357" s="370"/>
      <c r="JEL3357" s="371"/>
      <c r="JEM3357" s="372"/>
      <c r="JEN3357" s="371"/>
      <c r="JEO3357" s="473"/>
      <c r="JEP3357" s="371"/>
      <c r="JEQ3357" s="372"/>
      <c r="JER3357" s="372"/>
      <c r="JES3357" s="372"/>
      <c r="JET3357" s="372"/>
      <c r="JEU3357" s="370"/>
      <c r="JEV3357" s="371"/>
      <c r="JEW3357" s="372"/>
      <c r="JEX3357" s="371"/>
      <c r="JEY3357" s="473"/>
      <c r="JEZ3357" s="371"/>
      <c r="JFA3357" s="372"/>
      <c r="JFB3357" s="372"/>
      <c r="JFC3357" s="372"/>
      <c r="JFD3357" s="372"/>
      <c r="JFE3357" s="370"/>
      <c r="JFF3357" s="371"/>
      <c r="JFG3357" s="372"/>
      <c r="JFH3357" s="371"/>
      <c r="JFI3357" s="473"/>
      <c r="JFJ3357" s="371"/>
      <c r="JFK3357" s="372"/>
      <c r="JFL3357" s="372"/>
      <c r="JFM3357" s="372"/>
      <c r="JFN3357" s="372"/>
      <c r="JFO3357" s="370"/>
      <c r="JFP3357" s="371"/>
      <c r="JFQ3357" s="372"/>
      <c r="JFR3357" s="371"/>
      <c r="JFS3357" s="473"/>
      <c r="JFT3357" s="371"/>
      <c r="JFU3357" s="372"/>
      <c r="JFV3357" s="372"/>
      <c r="JFW3357" s="372"/>
      <c r="JFX3357" s="372"/>
      <c r="JFY3357" s="370"/>
      <c r="JFZ3357" s="371"/>
      <c r="JGA3357" s="372"/>
      <c r="JGB3357" s="371"/>
      <c r="JGC3357" s="473"/>
      <c r="JGD3357" s="371"/>
      <c r="JGE3357" s="372"/>
      <c r="JGF3357" s="372"/>
      <c r="JGG3357" s="372"/>
      <c r="JGH3357" s="372"/>
      <c r="JGI3357" s="370"/>
      <c r="JGJ3357" s="371"/>
      <c r="JGK3357" s="372"/>
      <c r="JGL3357" s="371"/>
      <c r="JGM3357" s="473"/>
      <c r="JGN3357" s="371"/>
      <c r="JGO3357" s="372"/>
      <c r="JGP3357" s="372"/>
      <c r="JGQ3357" s="372"/>
      <c r="JGR3357" s="372"/>
      <c r="JGS3357" s="370"/>
      <c r="JGT3357" s="371"/>
      <c r="JGU3357" s="372"/>
      <c r="JGV3357" s="371"/>
      <c r="JGW3357" s="473"/>
      <c r="JGX3357" s="371"/>
      <c r="JGY3357" s="372"/>
      <c r="JGZ3357" s="372"/>
      <c r="JHA3357" s="372"/>
      <c r="JHB3357" s="372"/>
      <c r="JHC3357" s="370"/>
      <c r="JHD3357" s="371"/>
      <c r="JHE3357" s="372"/>
      <c r="JHF3357" s="371"/>
      <c r="JHG3357" s="473"/>
      <c r="JHH3357" s="371"/>
      <c r="JHI3357" s="372"/>
      <c r="JHJ3357" s="372"/>
      <c r="JHK3357" s="372"/>
      <c r="JHL3357" s="372"/>
      <c r="JHM3357" s="370"/>
      <c r="JHN3357" s="371"/>
      <c r="JHO3357" s="372"/>
      <c r="JHP3357" s="371"/>
      <c r="JHQ3357" s="473"/>
      <c r="JHR3357" s="371"/>
      <c r="JHS3357" s="372"/>
      <c r="JHT3357" s="372"/>
      <c r="JHU3357" s="372"/>
      <c r="JHV3357" s="372"/>
      <c r="JHW3357" s="370"/>
      <c r="JHX3357" s="371"/>
      <c r="JHY3357" s="372"/>
      <c r="JHZ3357" s="371"/>
      <c r="JIA3357" s="473"/>
      <c r="JIB3357" s="371"/>
      <c r="JIC3357" s="372"/>
      <c r="JID3357" s="372"/>
      <c r="JIE3357" s="372"/>
      <c r="JIF3357" s="372"/>
      <c r="JIG3357" s="370"/>
      <c r="JIH3357" s="371"/>
      <c r="JII3357" s="372"/>
      <c r="JIJ3357" s="371"/>
      <c r="JIK3357" s="473"/>
      <c r="JIL3357" s="371"/>
      <c r="JIM3357" s="372"/>
      <c r="JIN3357" s="372"/>
      <c r="JIO3357" s="372"/>
      <c r="JIP3357" s="372"/>
      <c r="JIQ3357" s="370"/>
      <c r="JIR3357" s="371"/>
      <c r="JIS3357" s="372"/>
      <c r="JIT3357" s="371"/>
      <c r="JIU3357" s="473"/>
      <c r="JIV3357" s="371"/>
      <c r="JIW3357" s="372"/>
      <c r="JIX3357" s="372"/>
      <c r="JIY3357" s="372"/>
      <c r="JIZ3357" s="372"/>
      <c r="JJA3357" s="370"/>
      <c r="JJB3357" s="371"/>
      <c r="JJC3357" s="372"/>
      <c r="JJD3357" s="371"/>
      <c r="JJE3357" s="473"/>
      <c r="JJF3357" s="371"/>
      <c r="JJG3357" s="372"/>
      <c r="JJH3357" s="372"/>
      <c r="JJI3357" s="372"/>
      <c r="JJJ3357" s="372"/>
      <c r="JJK3357" s="370"/>
      <c r="JJL3357" s="371"/>
      <c r="JJM3357" s="372"/>
      <c r="JJN3357" s="371"/>
      <c r="JJO3357" s="473"/>
      <c r="JJP3357" s="371"/>
      <c r="JJQ3357" s="372"/>
      <c r="JJR3357" s="372"/>
      <c r="JJS3357" s="372"/>
      <c r="JJT3357" s="372"/>
      <c r="JJU3357" s="370"/>
      <c r="JJV3357" s="371"/>
      <c r="JJW3357" s="372"/>
      <c r="JJX3357" s="371"/>
      <c r="JJY3357" s="473"/>
      <c r="JJZ3357" s="371"/>
      <c r="JKA3357" s="372"/>
      <c r="JKB3357" s="372"/>
      <c r="JKC3357" s="372"/>
      <c r="JKD3357" s="372"/>
      <c r="JKE3357" s="370"/>
      <c r="JKF3357" s="371"/>
      <c r="JKG3357" s="372"/>
      <c r="JKH3357" s="371"/>
      <c r="JKI3357" s="473"/>
      <c r="JKJ3357" s="371"/>
      <c r="JKK3357" s="372"/>
      <c r="JKL3357" s="372"/>
      <c r="JKM3357" s="372"/>
      <c r="JKN3357" s="372"/>
      <c r="JKO3357" s="370"/>
      <c r="JKP3357" s="371"/>
      <c r="JKQ3357" s="372"/>
      <c r="JKR3357" s="371"/>
      <c r="JKS3357" s="473"/>
      <c r="JKT3357" s="371"/>
      <c r="JKU3357" s="372"/>
      <c r="JKV3357" s="372"/>
      <c r="JKW3357" s="372"/>
      <c r="JKX3357" s="372"/>
      <c r="JKY3357" s="370"/>
      <c r="JKZ3357" s="371"/>
      <c r="JLA3357" s="372"/>
      <c r="JLB3357" s="371"/>
      <c r="JLC3357" s="473"/>
      <c r="JLD3357" s="371"/>
      <c r="JLE3357" s="372"/>
      <c r="JLF3357" s="372"/>
      <c r="JLG3357" s="372"/>
      <c r="JLH3357" s="372"/>
      <c r="JLI3357" s="370"/>
      <c r="JLJ3357" s="371"/>
      <c r="JLK3357" s="372"/>
      <c r="JLL3357" s="371"/>
      <c r="JLM3357" s="473"/>
      <c r="JLN3357" s="371"/>
      <c r="JLO3357" s="372"/>
      <c r="JLP3357" s="372"/>
      <c r="JLQ3357" s="372"/>
      <c r="JLR3357" s="372"/>
      <c r="JLS3357" s="370"/>
      <c r="JLT3357" s="371"/>
      <c r="JLU3357" s="372"/>
      <c r="JLV3357" s="371"/>
      <c r="JLW3357" s="473"/>
      <c r="JLX3357" s="371"/>
      <c r="JLY3357" s="372"/>
      <c r="JLZ3357" s="372"/>
      <c r="JMA3357" s="372"/>
      <c r="JMB3357" s="372"/>
      <c r="JMC3357" s="370"/>
      <c r="JMD3357" s="371"/>
      <c r="JME3357" s="372"/>
      <c r="JMF3357" s="371"/>
      <c r="JMG3357" s="473"/>
      <c r="JMH3357" s="371"/>
      <c r="JMI3357" s="372"/>
      <c r="JMJ3357" s="372"/>
      <c r="JMK3357" s="372"/>
      <c r="JML3357" s="372"/>
      <c r="JMM3357" s="370"/>
      <c r="JMN3357" s="371"/>
      <c r="JMO3357" s="372"/>
      <c r="JMP3357" s="371"/>
      <c r="JMQ3357" s="473"/>
      <c r="JMR3357" s="371"/>
      <c r="JMS3357" s="372"/>
      <c r="JMT3357" s="372"/>
      <c r="JMU3357" s="372"/>
      <c r="JMV3357" s="372"/>
      <c r="JMW3357" s="370"/>
      <c r="JMX3357" s="371"/>
      <c r="JMY3357" s="372"/>
      <c r="JMZ3357" s="371"/>
      <c r="JNA3357" s="473"/>
      <c r="JNB3357" s="371"/>
      <c r="JNC3357" s="372"/>
      <c r="JND3357" s="372"/>
      <c r="JNE3357" s="372"/>
      <c r="JNF3357" s="372"/>
      <c r="JNG3357" s="370"/>
      <c r="JNH3357" s="371"/>
      <c r="JNI3357" s="372"/>
      <c r="JNJ3357" s="371"/>
      <c r="JNK3357" s="473"/>
      <c r="JNL3357" s="371"/>
      <c r="JNM3357" s="372"/>
      <c r="JNN3357" s="372"/>
      <c r="JNO3357" s="372"/>
      <c r="JNP3357" s="372"/>
      <c r="JNQ3357" s="370"/>
      <c r="JNR3357" s="371"/>
      <c r="JNS3357" s="372"/>
      <c r="JNT3357" s="371"/>
      <c r="JNU3357" s="473"/>
      <c r="JNV3357" s="371"/>
      <c r="JNW3357" s="372"/>
      <c r="JNX3357" s="372"/>
      <c r="JNY3357" s="372"/>
      <c r="JNZ3357" s="372"/>
      <c r="JOA3357" s="370"/>
      <c r="JOB3357" s="371"/>
      <c r="JOC3357" s="372"/>
      <c r="JOD3357" s="371"/>
      <c r="JOE3357" s="473"/>
      <c r="JOF3357" s="371"/>
      <c r="JOG3357" s="372"/>
      <c r="JOH3357" s="372"/>
      <c r="JOI3357" s="372"/>
      <c r="JOJ3357" s="372"/>
      <c r="JOK3357" s="370"/>
      <c r="JOL3357" s="371"/>
      <c r="JOM3357" s="372"/>
      <c r="JON3357" s="371"/>
      <c r="JOO3357" s="473"/>
      <c r="JOP3357" s="371"/>
      <c r="JOQ3357" s="372"/>
      <c r="JOR3357" s="372"/>
      <c r="JOS3357" s="372"/>
      <c r="JOT3357" s="372"/>
      <c r="JOU3357" s="370"/>
      <c r="JOV3357" s="371"/>
      <c r="JOW3357" s="372"/>
      <c r="JOX3357" s="371"/>
      <c r="JOY3357" s="473"/>
      <c r="JOZ3357" s="371"/>
      <c r="JPA3357" s="372"/>
      <c r="JPB3357" s="372"/>
      <c r="JPC3357" s="372"/>
      <c r="JPD3357" s="372"/>
      <c r="JPE3357" s="370"/>
      <c r="JPF3357" s="371"/>
      <c r="JPG3357" s="372"/>
      <c r="JPH3357" s="371"/>
      <c r="JPI3357" s="473"/>
      <c r="JPJ3357" s="371"/>
      <c r="JPK3357" s="372"/>
      <c r="JPL3357" s="372"/>
      <c r="JPM3357" s="372"/>
      <c r="JPN3357" s="372"/>
      <c r="JPO3357" s="370"/>
      <c r="JPP3357" s="371"/>
      <c r="JPQ3357" s="372"/>
      <c r="JPR3357" s="371"/>
      <c r="JPS3357" s="473"/>
      <c r="JPT3357" s="371"/>
      <c r="JPU3357" s="372"/>
      <c r="JPV3357" s="372"/>
      <c r="JPW3357" s="372"/>
      <c r="JPX3357" s="372"/>
      <c r="JPY3357" s="370"/>
      <c r="JPZ3357" s="371"/>
      <c r="JQA3357" s="372"/>
      <c r="JQB3357" s="371"/>
      <c r="JQC3357" s="473"/>
      <c r="JQD3357" s="371"/>
      <c r="JQE3357" s="372"/>
      <c r="JQF3357" s="372"/>
      <c r="JQG3357" s="372"/>
      <c r="JQH3357" s="372"/>
      <c r="JQI3357" s="370"/>
      <c r="JQJ3357" s="371"/>
      <c r="JQK3357" s="372"/>
      <c r="JQL3357" s="371"/>
      <c r="JQM3357" s="473"/>
      <c r="JQN3357" s="371"/>
      <c r="JQO3357" s="372"/>
      <c r="JQP3357" s="372"/>
      <c r="JQQ3357" s="372"/>
      <c r="JQR3357" s="372"/>
      <c r="JQS3357" s="370"/>
      <c r="JQT3357" s="371"/>
      <c r="JQU3357" s="372"/>
      <c r="JQV3357" s="371"/>
      <c r="JQW3357" s="473"/>
      <c r="JQX3357" s="371"/>
      <c r="JQY3357" s="372"/>
      <c r="JQZ3357" s="372"/>
      <c r="JRA3357" s="372"/>
      <c r="JRB3357" s="372"/>
      <c r="JRC3357" s="370"/>
      <c r="JRD3357" s="371"/>
      <c r="JRE3357" s="372"/>
      <c r="JRF3357" s="371"/>
      <c r="JRG3357" s="473"/>
      <c r="JRH3357" s="371"/>
      <c r="JRI3357" s="372"/>
      <c r="JRJ3357" s="372"/>
      <c r="JRK3357" s="372"/>
      <c r="JRL3357" s="372"/>
      <c r="JRM3357" s="370"/>
      <c r="JRN3357" s="371"/>
      <c r="JRO3357" s="372"/>
      <c r="JRP3357" s="371"/>
      <c r="JRQ3357" s="473"/>
      <c r="JRR3357" s="371"/>
      <c r="JRS3357" s="372"/>
      <c r="JRT3357" s="372"/>
      <c r="JRU3357" s="372"/>
      <c r="JRV3357" s="372"/>
      <c r="JRW3357" s="370"/>
      <c r="JRX3357" s="371"/>
      <c r="JRY3357" s="372"/>
      <c r="JRZ3357" s="371"/>
      <c r="JSA3357" s="473"/>
      <c r="JSB3357" s="371"/>
      <c r="JSC3357" s="372"/>
      <c r="JSD3357" s="372"/>
      <c r="JSE3357" s="372"/>
      <c r="JSF3357" s="372"/>
      <c r="JSG3357" s="370"/>
      <c r="JSH3357" s="371"/>
      <c r="JSI3357" s="372"/>
      <c r="JSJ3357" s="371"/>
      <c r="JSK3357" s="473"/>
      <c r="JSL3357" s="371"/>
      <c r="JSM3357" s="372"/>
      <c r="JSN3357" s="372"/>
      <c r="JSO3357" s="372"/>
      <c r="JSP3357" s="372"/>
      <c r="JSQ3357" s="370"/>
      <c r="JSR3357" s="371"/>
      <c r="JSS3357" s="372"/>
      <c r="JST3357" s="371"/>
      <c r="JSU3357" s="473"/>
      <c r="JSV3357" s="371"/>
      <c r="JSW3357" s="372"/>
      <c r="JSX3357" s="372"/>
      <c r="JSY3357" s="372"/>
      <c r="JSZ3357" s="372"/>
      <c r="JTA3357" s="370"/>
      <c r="JTB3357" s="371"/>
      <c r="JTC3357" s="372"/>
      <c r="JTD3357" s="371"/>
      <c r="JTE3357" s="473"/>
      <c r="JTF3357" s="371"/>
      <c r="JTG3357" s="372"/>
      <c r="JTH3357" s="372"/>
      <c r="JTI3357" s="372"/>
      <c r="JTJ3357" s="372"/>
      <c r="JTK3357" s="370"/>
      <c r="JTL3357" s="371"/>
      <c r="JTM3357" s="372"/>
      <c r="JTN3357" s="371"/>
      <c r="JTO3357" s="473"/>
      <c r="JTP3357" s="371"/>
      <c r="JTQ3357" s="372"/>
      <c r="JTR3357" s="372"/>
      <c r="JTS3357" s="372"/>
      <c r="JTT3357" s="372"/>
      <c r="JTU3357" s="370"/>
      <c r="JTV3357" s="371"/>
      <c r="JTW3357" s="372"/>
      <c r="JTX3357" s="371"/>
      <c r="JTY3357" s="473"/>
      <c r="JTZ3357" s="371"/>
      <c r="JUA3357" s="372"/>
      <c r="JUB3357" s="372"/>
      <c r="JUC3357" s="372"/>
      <c r="JUD3357" s="372"/>
      <c r="JUE3357" s="370"/>
      <c r="JUF3357" s="371"/>
      <c r="JUG3357" s="372"/>
      <c r="JUH3357" s="371"/>
      <c r="JUI3357" s="473"/>
      <c r="JUJ3357" s="371"/>
      <c r="JUK3357" s="372"/>
      <c r="JUL3357" s="372"/>
      <c r="JUM3357" s="372"/>
      <c r="JUN3357" s="372"/>
      <c r="JUO3357" s="370"/>
      <c r="JUP3357" s="371"/>
      <c r="JUQ3357" s="372"/>
      <c r="JUR3357" s="371"/>
      <c r="JUS3357" s="473"/>
      <c r="JUT3357" s="371"/>
      <c r="JUU3357" s="372"/>
      <c r="JUV3357" s="372"/>
      <c r="JUW3357" s="372"/>
      <c r="JUX3357" s="372"/>
      <c r="JUY3357" s="370"/>
      <c r="JUZ3357" s="371"/>
      <c r="JVA3357" s="372"/>
      <c r="JVB3357" s="371"/>
      <c r="JVC3357" s="473"/>
      <c r="JVD3357" s="371"/>
      <c r="JVE3357" s="372"/>
      <c r="JVF3357" s="372"/>
      <c r="JVG3357" s="372"/>
      <c r="JVH3357" s="372"/>
      <c r="JVI3357" s="370"/>
      <c r="JVJ3357" s="371"/>
      <c r="JVK3357" s="372"/>
      <c r="JVL3357" s="371"/>
      <c r="JVM3357" s="473"/>
      <c r="JVN3357" s="371"/>
      <c r="JVO3357" s="372"/>
      <c r="JVP3357" s="372"/>
      <c r="JVQ3357" s="372"/>
      <c r="JVR3357" s="372"/>
      <c r="JVS3357" s="370"/>
      <c r="JVT3357" s="371"/>
      <c r="JVU3357" s="372"/>
      <c r="JVV3357" s="371"/>
      <c r="JVW3357" s="473"/>
      <c r="JVX3357" s="371"/>
      <c r="JVY3357" s="372"/>
      <c r="JVZ3357" s="372"/>
      <c r="JWA3357" s="372"/>
      <c r="JWB3357" s="372"/>
      <c r="JWC3357" s="370"/>
      <c r="JWD3357" s="371"/>
      <c r="JWE3357" s="372"/>
      <c r="JWF3357" s="371"/>
      <c r="JWG3357" s="473"/>
      <c r="JWH3357" s="371"/>
      <c r="JWI3357" s="372"/>
      <c r="JWJ3357" s="372"/>
      <c r="JWK3357" s="372"/>
      <c r="JWL3357" s="372"/>
      <c r="JWM3357" s="370"/>
      <c r="JWN3357" s="371"/>
      <c r="JWO3357" s="372"/>
      <c r="JWP3357" s="371"/>
      <c r="JWQ3357" s="473"/>
      <c r="JWR3357" s="371"/>
      <c r="JWS3357" s="372"/>
      <c r="JWT3357" s="372"/>
      <c r="JWU3357" s="372"/>
      <c r="JWV3357" s="372"/>
      <c r="JWW3357" s="370"/>
      <c r="JWX3357" s="371"/>
      <c r="JWY3357" s="372"/>
      <c r="JWZ3357" s="371"/>
      <c r="JXA3357" s="473"/>
      <c r="JXB3357" s="371"/>
      <c r="JXC3357" s="372"/>
      <c r="JXD3357" s="372"/>
      <c r="JXE3357" s="372"/>
      <c r="JXF3357" s="372"/>
      <c r="JXG3357" s="370"/>
      <c r="JXH3357" s="371"/>
      <c r="JXI3357" s="372"/>
      <c r="JXJ3357" s="371"/>
      <c r="JXK3357" s="473"/>
      <c r="JXL3357" s="371"/>
      <c r="JXM3357" s="372"/>
      <c r="JXN3357" s="372"/>
      <c r="JXO3357" s="372"/>
      <c r="JXP3357" s="372"/>
      <c r="JXQ3357" s="370"/>
      <c r="JXR3357" s="371"/>
      <c r="JXS3357" s="372"/>
      <c r="JXT3357" s="371"/>
      <c r="JXU3357" s="473"/>
      <c r="JXV3357" s="371"/>
      <c r="JXW3357" s="372"/>
      <c r="JXX3357" s="372"/>
      <c r="JXY3357" s="372"/>
      <c r="JXZ3357" s="372"/>
      <c r="JYA3357" s="370"/>
      <c r="JYB3357" s="371"/>
      <c r="JYC3357" s="372"/>
      <c r="JYD3357" s="371"/>
      <c r="JYE3357" s="473"/>
      <c r="JYF3357" s="371"/>
      <c r="JYG3357" s="372"/>
      <c r="JYH3357" s="372"/>
      <c r="JYI3357" s="372"/>
      <c r="JYJ3357" s="372"/>
      <c r="JYK3357" s="370"/>
      <c r="JYL3357" s="371"/>
      <c r="JYM3357" s="372"/>
      <c r="JYN3357" s="371"/>
      <c r="JYO3357" s="473"/>
      <c r="JYP3357" s="371"/>
      <c r="JYQ3357" s="372"/>
      <c r="JYR3357" s="372"/>
      <c r="JYS3357" s="372"/>
      <c r="JYT3357" s="372"/>
      <c r="JYU3357" s="370"/>
      <c r="JYV3357" s="371"/>
      <c r="JYW3357" s="372"/>
      <c r="JYX3357" s="371"/>
      <c r="JYY3357" s="473"/>
      <c r="JYZ3357" s="371"/>
      <c r="JZA3357" s="372"/>
      <c r="JZB3357" s="372"/>
      <c r="JZC3357" s="372"/>
      <c r="JZD3357" s="372"/>
      <c r="JZE3357" s="370"/>
      <c r="JZF3357" s="371"/>
      <c r="JZG3357" s="372"/>
      <c r="JZH3357" s="371"/>
      <c r="JZI3357" s="473"/>
      <c r="JZJ3357" s="371"/>
      <c r="JZK3357" s="372"/>
      <c r="JZL3357" s="372"/>
      <c r="JZM3357" s="372"/>
      <c r="JZN3357" s="372"/>
      <c r="JZO3357" s="370"/>
      <c r="JZP3357" s="371"/>
      <c r="JZQ3357" s="372"/>
      <c r="JZR3357" s="371"/>
      <c r="JZS3357" s="473"/>
      <c r="JZT3357" s="371"/>
      <c r="JZU3357" s="372"/>
      <c r="JZV3357" s="372"/>
      <c r="JZW3357" s="372"/>
      <c r="JZX3357" s="372"/>
      <c r="JZY3357" s="370"/>
      <c r="JZZ3357" s="371"/>
      <c r="KAA3357" s="372"/>
      <c r="KAB3357" s="371"/>
      <c r="KAC3357" s="473"/>
      <c r="KAD3357" s="371"/>
      <c r="KAE3357" s="372"/>
      <c r="KAF3357" s="372"/>
      <c r="KAG3357" s="372"/>
      <c r="KAH3357" s="372"/>
      <c r="KAI3357" s="370"/>
      <c r="KAJ3357" s="371"/>
      <c r="KAK3357" s="372"/>
      <c r="KAL3357" s="371"/>
      <c r="KAM3357" s="473"/>
      <c r="KAN3357" s="371"/>
      <c r="KAO3357" s="372"/>
      <c r="KAP3357" s="372"/>
      <c r="KAQ3357" s="372"/>
      <c r="KAR3357" s="372"/>
      <c r="KAS3357" s="370"/>
      <c r="KAT3357" s="371"/>
      <c r="KAU3357" s="372"/>
      <c r="KAV3357" s="371"/>
      <c r="KAW3357" s="473"/>
      <c r="KAX3357" s="371"/>
      <c r="KAY3357" s="372"/>
      <c r="KAZ3357" s="372"/>
      <c r="KBA3357" s="372"/>
      <c r="KBB3357" s="372"/>
      <c r="KBC3357" s="370"/>
      <c r="KBD3357" s="371"/>
      <c r="KBE3357" s="372"/>
      <c r="KBF3357" s="371"/>
      <c r="KBG3357" s="473"/>
      <c r="KBH3357" s="371"/>
      <c r="KBI3357" s="372"/>
      <c r="KBJ3357" s="372"/>
      <c r="KBK3357" s="372"/>
      <c r="KBL3357" s="372"/>
      <c r="KBM3357" s="370"/>
      <c r="KBN3357" s="371"/>
      <c r="KBO3357" s="372"/>
      <c r="KBP3357" s="371"/>
      <c r="KBQ3357" s="473"/>
      <c r="KBR3357" s="371"/>
      <c r="KBS3357" s="372"/>
      <c r="KBT3357" s="372"/>
      <c r="KBU3357" s="372"/>
      <c r="KBV3357" s="372"/>
      <c r="KBW3357" s="370"/>
      <c r="KBX3357" s="371"/>
      <c r="KBY3357" s="372"/>
      <c r="KBZ3357" s="371"/>
      <c r="KCA3357" s="473"/>
      <c r="KCB3357" s="371"/>
      <c r="KCC3357" s="372"/>
      <c r="KCD3357" s="372"/>
      <c r="KCE3357" s="372"/>
      <c r="KCF3357" s="372"/>
      <c r="KCG3357" s="370"/>
      <c r="KCH3357" s="371"/>
      <c r="KCI3357" s="372"/>
      <c r="KCJ3357" s="371"/>
      <c r="KCK3357" s="473"/>
      <c r="KCL3357" s="371"/>
      <c r="KCM3357" s="372"/>
      <c r="KCN3357" s="372"/>
      <c r="KCO3357" s="372"/>
      <c r="KCP3357" s="372"/>
      <c r="KCQ3357" s="370"/>
      <c r="KCR3357" s="371"/>
      <c r="KCS3357" s="372"/>
      <c r="KCT3357" s="371"/>
      <c r="KCU3357" s="473"/>
      <c r="KCV3357" s="371"/>
      <c r="KCW3357" s="372"/>
      <c r="KCX3357" s="372"/>
      <c r="KCY3357" s="372"/>
      <c r="KCZ3357" s="372"/>
      <c r="KDA3357" s="370"/>
      <c r="KDB3357" s="371"/>
      <c r="KDC3357" s="372"/>
      <c r="KDD3357" s="371"/>
      <c r="KDE3357" s="473"/>
      <c r="KDF3357" s="371"/>
      <c r="KDG3357" s="372"/>
      <c r="KDH3357" s="372"/>
      <c r="KDI3357" s="372"/>
      <c r="KDJ3357" s="372"/>
      <c r="KDK3357" s="370"/>
      <c r="KDL3357" s="371"/>
      <c r="KDM3357" s="372"/>
      <c r="KDN3357" s="371"/>
      <c r="KDO3357" s="473"/>
      <c r="KDP3357" s="371"/>
      <c r="KDQ3357" s="372"/>
      <c r="KDR3357" s="372"/>
      <c r="KDS3357" s="372"/>
      <c r="KDT3357" s="372"/>
      <c r="KDU3357" s="370"/>
      <c r="KDV3357" s="371"/>
      <c r="KDW3357" s="372"/>
      <c r="KDX3357" s="371"/>
      <c r="KDY3357" s="473"/>
      <c r="KDZ3357" s="371"/>
      <c r="KEA3357" s="372"/>
      <c r="KEB3357" s="372"/>
      <c r="KEC3357" s="372"/>
      <c r="KED3357" s="372"/>
      <c r="KEE3357" s="370"/>
      <c r="KEF3357" s="371"/>
      <c r="KEG3357" s="372"/>
      <c r="KEH3357" s="371"/>
      <c r="KEI3357" s="473"/>
      <c r="KEJ3357" s="371"/>
      <c r="KEK3357" s="372"/>
      <c r="KEL3357" s="372"/>
      <c r="KEM3357" s="372"/>
      <c r="KEN3357" s="372"/>
      <c r="KEO3357" s="370"/>
      <c r="KEP3357" s="371"/>
      <c r="KEQ3357" s="372"/>
      <c r="KER3357" s="371"/>
      <c r="KES3357" s="473"/>
      <c r="KET3357" s="371"/>
      <c r="KEU3357" s="372"/>
      <c r="KEV3357" s="372"/>
      <c r="KEW3357" s="372"/>
      <c r="KEX3357" s="372"/>
      <c r="KEY3357" s="370"/>
      <c r="KEZ3357" s="371"/>
      <c r="KFA3357" s="372"/>
      <c r="KFB3357" s="371"/>
      <c r="KFC3357" s="473"/>
      <c r="KFD3357" s="371"/>
      <c r="KFE3357" s="372"/>
      <c r="KFF3357" s="372"/>
      <c r="KFG3357" s="372"/>
      <c r="KFH3357" s="372"/>
      <c r="KFI3357" s="370"/>
      <c r="KFJ3357" s="371"/>
      <c r="KFK3357" s="372"/>
      <c r="KFL3357" s="371"/>
      <c r="KFM3357" s="473"/>
      <c r="KFN3357" s="371"/>
      <c r="KFO3357" s="372"/>
      <c r="KFP3357" s="372"/>
      <c r="KFQ3357" s="372"/>
      <c r="KFR3357" s="372"/>
      <c r="KFS3357" s="370"/>
      <c r="KFT3357" s="371"/>
      <c r="KFU3357" s="372"/>
      <c r="KFV3357" s="371"/>
      <c r="KFW3357" s="473"/>
      <c r="KFX3357" s="371"/>
      <c r="KFY3357" s="372"/>
      <c r="KFZ3357" s="372"/>
      <c r="KGA3357" s="372"/>
      <c r="KGB3357" s="372"/>
      <c r="KGC3357" s="370"/>
      <c r="KGD3357" s="371"/>
      <c r="KGE3357" s="372"/>
      <c r="KGF3357" s="371"/>
      <c r="KGG3357" s="473"/>
      <c r="KGH3357" s="371"/>
      <c r="KGI3357" s="372"/>
      <c r="KGJ3357" s="372"/>
      <c r="KGK3357" s="372"/>
      <c r="KGL3357" s="372"/>
      <c r="KGM3357" s="370"/>
      <c r="KGN3357" s="371"/>
      <c r="KGO3357" s="372"/>
      <c r="KGP3357" s="371"/>
      <c r="KGQ3357" s="473"/>
      <c r="KGR3357" s="371"/>
      <c r="KGS3357" s="372"/>
      <c r="KGT3357" s="372"/>
      <c r="KGU3357" s="372"/>
      <c r="KGV3357" s="372"/>
      <c r="KGW3357" s="370"/>
      <c r="KGX3357" s="371"/>
      <c r="KGY3357" s="372"/>
      <c r="KGZ3357" s="371"/>
      <c r="KHA3357" s="473"/>
      <c r="KHB3357" s="371"/>
      <c r="KHC3357" s="372"/>
      <c r="KHD3357" s="372"/>
      <c r="KHE3357" s="372"/>
      <c r="KHF3357" s="372"/>
      <c r="KHG3357" s="370"/>
      <c r="KHH3357" s="371"/>
      <c r="KHI3357" s="372"/>
      <c r="KHJ3357" s="371"/>
      <c r="KHK3357" s="473"/>
      <c r="KHL3357" s="371"/>
      <c r="KHM3357" s="372"/>
      <c r="KHN3357" s="372"/>
      <c r="KHO3357" s="372"/>
      <c r="KHP3357" s="372"/>
      <c r="KHQ3357" s="370"/>
      <c r="KHR3357" s="371"/>
      <c r="KHS3357" s="372"/>
      <c r="KHT3357" s="371"/>
      <c r="KHU3357" s="473"/>
      <c r="KHV3357" s="371"/>
      <c r="KHW3357" s="372"/>
      <c r="KHX3357" s="372"/>
      <c r="KHY3357" s="372"/>
      <c r="KHZ3357" s="372"/>
      <c r="KIA3357" s="370"/>
      <c r="KIB3357" s="371"/>
      <c r="KIC3357" s="372"/>
      <c r="KID3357" s="371"/>
      <c r="KIE3357" s="473"/>
      <c r="KIF3357" s="371"/>
      <c r="KIG3357" s="372"/>
      <c r="KIH3357" s="372"/>
      <c r="KII3357" s="372"/>
      <c r="KIJ3357" s="372"/>
      <c r="KIK3357" s="370"/>
      <c r="KIL3357" s="371"/>
      <c r="KIM3357" s="372"/>
      <c r="KIN3357" s="371"/>
      <c r="KIO3357" s="473"/>
      <c r="KIP3357" s="371"/>
      <c r="KIQ3357" s="372"/>
      <c r="KIR3357" s="372"/>
      <c r="KIS3357" s="372"/>
      <c r="KIT3357" s="372"/>
      <c r="KIU3357" s="370"/>
      <c r="KIV3357" s="371"/>
      <c r="KIW3357" s="372"/>
      <c r="KIX3357" s="371"/>
      <c r="KIY3357" s="473"/>
      <c r="KIZ3357" s="371"/>
      <c r="KJA3357" s="372"/>
      <c r="KJB3357" s="372"/>
      <c r="KJC3357" s="372"/>
      <c r="KJD3357" s="372"/>
      <c r="KJE3357" s="370"/>
      <c r="KJF3357" s="371"/>
      <c r="KJG3357" s="372"/>
      <c r="KJH3357" s="371"/>
      <c r="KJI3357" s="473"/>
      <c r="KJJ3357" s="371"/>
      <c r="KJK3357" s="372"/>
      <c r="KJL3357" s="372"/>
      <c r="KJM3357" s="372"/>
      <c r="KJN3357" s="372"/>
      <c r="KJO3357" s="370"/>
      <c r="KJP3357" s="371"/>
      <c r="KJQ3357" s="372"/>
      <c r="KJR3357" s="371"/>
      <c r="KJS3357" s="473"/>
      <c r="KJT3357" s="371"/>
      <c r="KJU3357" s="372"/>
      <c r="KJV3357" s="372"/>
      <c r="KJW3357" s="372"/>
      <c r="KJX3357" s="372"/>
      <c r="KJY3357" s="370"/>
      <c r="KJZ3357" s="371"/>
      <c r="KKA3357" s="372"/>
      <c r="KKB3357" s="371"/>
      <c r="KKC3357" s="473"/>
      <c r="KKD3357" s="371"/>
      <c r="KKE3357" s="372"/>
      <c r="KKF3357" s="372"/>
      <c r="KKG3357" s="372"/>
      <c r="KKH3357" s="372"/>
      <c r="KKI3357" s="370"/>
      <c r="KKJ3357" s="371"/>
      <c r="KKK3357" s="372"/>
      <c r="KKL3357" s="371"/>
      <c r="KKM3357" s="473"/>
      <c r="KKN3357" s="371"/>
      <c r="KKO3357" s="372"/>
      <c r="KKP3357" s="372"/>
      <c r="KKQ3357" s="372"/>
      <c r="KKR3357" s="372"/>
      <c r="KKS3357" s="370"/>
      <c r="KKT3357" s="371"/>
      <c r="KKU3357" s="372"/>
      <c r="KKV3357" s="371"/>
      <c r="KKW3357" s="473"/>
      <c r="KKX3357" s="371"/>
      <c r="KKY3357" s="372"/>
      <c r="KKZ3357" s="372"/>
      <c r="KLA3357" s="372"/>
      <c r="KLB3357" s="372"/>
      <c r="KLC3357" s="370"/>
      <c r="KLD3357" s="371"/>
      <c r="KLE3357" s="372"/>
      <c r="KLF3357" s="371"/>
      <c r="KLG3357" s="473"/>
      <c r="KLH3357" s="371"/>
      <c r="KLI3357" s="372"/>
      <c r="KLJ3357" s="372"/>
      <c r="KLK3357" s="372"/>
      <c r="KLL3357" s="372"/>
      <c r="KLM3357" s="370"/>
      <c r="KLN3357" s="371"/>
      <c r="KLO3357" s="372"/>
      <c r="KLP3357" s="371"/>
      <c r="KLQ3357" s="473"/>
      <c r="KLR3357" s="371"/>
      <c r="KLS3357" s="372"/>
      <c r="KLT3357" s="372"/>
      <c r="KLU3357" s="372"/>
      <c r="KLV3357" s="372"/>
      <c r="KLW3357" s="370"/>
      <c r="KLX3357" s="371"/>
      <c r="KLY3357" s="372"/>
      <c r="KLZ3357" s="371"/>
      <c r="KMA3357" s="473"/>
      <c r="KMB3357" s="371"/>
      <c r="KMC3357" s="372"/>
      <c r="KMD3357" s="372"/>
      <c r="KME3357" s="372"/>
      <c r="KMF3357" s="372"/>
      <c r="KMG3357" s="370"/>
      <c r="KMH3357" s="371"/>
      <c r="KMI3357" s="372"/>
      <c r="KMJ3357" s="371"/>
      <c r="KMK3357" s="473"/>
      <c r="KML3357" s="371"/>
      <c r="KMM3357" s="372"/>
      <c r="KMN3357" s="372"/>
      <c r="KMO3357" s="372"/>
      <c r="KMP3357" s="372"/>
      <c r="KMQ3357" s="370"/>
      <c r="KMR3357" s="371"/>
      <c r="KMS3357" s="372"/>
      <c r="KMT3357" s="371"/>
      <c r="KMU3357" s="473"/>
      <c r="KMV3357" s="371"/>
      <c r="KMW3357" s="372"/>
      <c r="KMX3357" s="372"/>
      <c r="KMY3357" s="372"/>
      <c r="KMZ3357" s="372"/>
      <c r="KNA3357" s="370"/>
      <c r="KNB3357" s="371"/>
      <c r="KNC3357" s="372"/>
      <c r="KND3357" s="371"/>
      <c r="KNE3357" s="473"/>
      <c r="KNF3357" s="371"/>
      <c r="KNG3357" s="372"/>
      <c r="KNH3357" s="372"/>
      <c r="KNI3357" s="372"/>
      <c r="KNJ3357" s="372"/>
      <c r="KNK3357" s="370"/>
      <c r="KNL3357" s="371"/>
      <c r="KNM3357" s="372"/>
      <c r="KNN3357" s="371"/>
      <c r="KNO3357" s="473"/>
      <c r="KNP3357" s="371"/>
      <c r="KNQ3357" s="372"/>
      <c r="KNR3357" s="372"/>
      <c r="KNS3357" s="372"/>
      <c r="KNT3357" s="372"/>
      <c r="KNU3357" s="370"/>
      <c r="KNV3357" s="371"/>
      <c r="KNW3357" s="372"/>
      <c r="KNX3357" s="371"/>
      <c r="KNY3357" s="473"/>
      <c r="KNZ3357" s="371"/>
      <c r="KOA3357" s="372"/>
      <c r="KOB3357" s="372"/>
      <c r="KOC3357" s="372"/>
      <c r="KOD3357" s="372"/>
      <c r="KOE3357" s="370"/>
      <c r="KOF3357" s="371"/>
      <c r="KOG3357" s="372"/>
      <c r="KOH3357" s="371"/>
      <c r="KOI3357" s="473"/>
      <c r="KOJ3357" s="371"/>
      <c r="KOK3357" s="372"/>
      <c r="KOL3357" s="372"/>
      <c r="KOM3357" s="372"/>
      <c r="KON3357" s="372"/>
      <c r="KOO3357" s="370"/>
      <c r="KOP3357" s="371"/>
      <c r="KOQ3357" s="372"/>
      <c r="KOR3357" s="371"/>
      <c r="KOS3357" s="473"/>
      <c r="KOT3357" s="371"/>
      <c r="KOU3357" s="372"/>
      <c r="KOV3357" s="372"/>
      <c r="KOW3357" s="372"/>
      <c r="KOX3357" s="372"/>
      <c r="KOY3357" s="370"/>
      <c r="KOZ3357" s="371"/>
      <c r="KPA3357" s="372"/>
      <c r="KPB3357" s="371"/>
      <c r="KPC3357" s="473"/>
      <c r="KPD3357" s="371"/>
      <c r="KPE3357" s="372"/>
      <c r="KPF3357" s="372"/>
      <c r="KPG3357" s="372"/>
      <c r="KPH3357" s="372"/>
      <c r="KPI3357" s="370"/>
      <c r="KPJ3357" s="371"/>
      <c r="KPK3357" s="372"/>
      <c r="KPL3357" s="371"/>
      <c r="KPM3357" s="473"/>
      <c r="KPN3357" s="371"/>
      <c r="KPO3357" s="372"/>
      <c r="KPP3357" s="372"/>
      <c r="KPQ3357" s="372"/>
      <c r="KPR3357" s="372"/>
      <c r="KPS3357" s="370"/>
      <c r="KPT3357" s="371"/>
      <c r="KPU3357" s="372"/>
      <c r="KPV3357" s="371"/>
      <c r="KPW3357" s="473"/>
      <c r="KPX3357" s="371"/>
      <c r="KPY3357" s="372"/>
      <c r="KPZ3357" s="372"/>
      <c r="KQA3357" s="372"/>
      <c r="KQB3357" s="372"/>
      <c r="KQC3357" s="370"/>
      <c r="KQD3357" s="371"/>
      <c r="KQE3357" s="372"/>
      <c r="KQF3357" s="371"/>
      <c r="KQG3357" s="473"/>
      <c r="KQH3357" s="371"/>
      <c r="KQI3357" s="372"/>
      <c r="KQJ3357" s="372"/>
      <c r="KQK3357" s="372"/>
      <c r="KQL3357" s="372"/>
      <c r="KQM3357" s="370"/>
      <c r="KQN3357" s="371"/>
      <c r="KQO3357" s="372"/>
      <c r="KQP3357" s="371"/>
      <c r="KQQ3357" s="473"/>
      <c r="KQR3357" s="371"/>
      <c r="KQS3357" s="372"/>
      <c r="KQT3357" s="372"/>
      <c r="KQU3357" s="372"/>
      <c r="KQV3357" s="372"/>
      <c r="KQW3357" s="370"/>
      <c r="KQX3357" s="371"/>
      <c r="KQY3357" s="372"/>
      <c r="KQZ3357" s="371"/>
      <c r="KRA3357" s="473"/>
      <c r="KRB3357" s="371"/>
      <c r="KRC3357" s="372"/>
      <c r="KRD3357" s="372"/>
      <c r="KRE3357" s="372"/>
      <c r="KRF3357" s="372"/>
      <c r="KRG3357" s="370"/>
      <c r="KRH3357" s="371"/>
      <c r="KRI3357" s="372"/>
      <c r="KRJ3357" s="371"/>
      <c r="KRK3357" s="473"/>
      <c r="KRL3357" s="371"/>
      <c r="KRM3357" s="372"/>
      <c r="KRN3357" s="372"/>
      <c r="KRO3357" s="372"/>
      <c r="KRP3357" s="372"/>
      <c r="KRQ3357" s="370"/>
      <c r="KRR3357" s="371"/>
      <c r="KRS3357" s="372"/>
      <c r="KRT3357" s="371"/>
      <c r="KRU3357" s="473"/>
      <c r="KRV3357" s="371"/>
      <c r="KRW3357" s="372"/>
      <c r="KRX3357" s="372"/>
      <c r="KRY3357" s="372"/>
      <c r="KRZ3357" s="372"/>
      <c r="KSA3357" s="370"/>
      <c r="KSB3357" s="371"/>
      <c r="KSC3357" s="372"/>
      <c r="KSD3357" s="371"/>
      <c r="KSE3357" s="473"/>
      <c r="KSF3357" s="371"/>
      <c r="KSG3357" s="372"/>
      <c r="KSH3357" s="372"/>
      <c r="KSI3357" s="372"/>
      <c r="KSJ3357" s="372"/>
      <c r="KSK3357" s="370"/>
      <c r="KSL3357" s="371"/>
      <c r="KSM3357" s="372"/>
      <c r="KSN3357" s="371"/>
      <c r="KSO3357" s="473"/>
      <c r="KSP3357" s="371"/>
      <c r="KSQ3357" s="372"/>
      <c r="KSR3357" s="372"/>
      <c r="KSS3357" s="372"/>
      <c r="KST3357" s="372"/>
      <c r="KSU3357" s="370"/>
      <c r="KSV3357" s="371"/>
      <c r="KSW3357" s="372"/>
      <c r="KSX3357" s="371"/>
      <c r="KSY3357" s="473"/>
      <c r="KSZ3357" s="371"/>
      <c r="KTA3357" s="372"/>
      <c r="KTB3357" s="372"/>
      <c r="KTC3357" s="372"/>
      <c r="KTD3357" s="372"/>
      <c r="KTE3357" s="370"/>
      <c r="KTF3357" s="371"/>
      <c r="KTG3357" s="372"/>
      <c r="KTH3357" s="371"/>
      <c r="KTI3357" s="473"/>
      <c r="KTJ3357" s="371"/>
      <c r="KTK3357" s="372"/>
      <c r="KTL3357" s="372"/>
      <c r="KTM3357" s="372"/>
      <c r="KTN3357" s="372"/>
      <c r="KTO3357" s="370"/>
      <c r="KTP3357" s="371"/>
      <c r="KTQ3357" s="372"/>
      <c r="KTR3357" s="371"/>
      <c r="KTS3357" s="473"/>
      <c r="KTT3357" s="371"/>
      <c r="KTU3357" s="372"/>
      <c r="KTV3357" s="372"/>
      <c r="KTW3357" s="372"/>
      <c r="KTX3357" s="372"/>
      <c r="KTY3357" s="370"/>
      <c r="KTZ3357" s="371"/>
      <c r="KUA3357" s="372"/>
      <c r="KUB3357" s="371"/>
      <c r="KUC3357" s="473"/>
      <c r="KUD3357" s="371"/>
      <c r="KUE3357" s="372"/>
      <c r="KUF3357" s="372"/>
      <c r="KUG3357" s="372"/>
      <c r="KUH3357" s="372"/>
      <c r="KUI3357" s="370"/>
      <c r="KUJ3357" s="371"/>
      <c r="KUK3357" s="372"/>
      <c r="KUL3357" s="371"/>
      <c r="KUM3357" s="473"/>
      <c r="KUN3357" s="371"/>
      <c r="KUO3357" s="372"/>
      <c r="KUP3357" s="372"/>
      <c r="KUQ3357" s="372"/>
      <c r="KUR3357" s="372"/>
      <c r="KUS3357" s="370"/>
      <c r="KUT3357" s="371"/>
      <c r="KUU3357" s="372"/>
      <c r="KUV3357" s="371"/>
      <c r="KUW3357" s="473"/>
      <c r="KUX3357" s="371"/>
      <c r="KUY3357" s="372"/>
      <c r="KUZ3357" s="372"/>
      <c r="KVA3357" s="372"/>
      <c r="KVB3357" s="372"/>
      <c r="KVC3357" s="370"/>
      <c r="KVD3357" s="371"/>
      <c r="KVE3357" s="372"/>
      <c r="KVF3357" s="371"/>
      <c r="KVG3357" s="473"/>
      <c r="KVH3357" s="371"/>
      <c r="KVI3357" s="372"/>
      <c r="KVJ3357" s="372"/>
      <c r="KVK3357" s="372"/>
      <c r="KVL3357" s="372"/>
      <c r="KVM3357" s="370"/>
      <c r="KVN3357" s="371"/>
      <c r="KVO3357" s="372"/>
      <c r="KVP3357" s="371"/>
      <c r="KVQ3357" s="473"/>
      <c r="KVR3357" s="371"/>
      <c r="KVS3357" s="372"/>
      <c r="KVT3357" s="372"/>
      <c r="KVU3357" s="372"/>
      <c r="KVV3357" s="372"/>
      <c r="KVW3357" s="370"/>
      <c r="KVX3357" s="371"/>
      <c r="KVY3357" s="372"/>
      <c r="KVZ3357" s="371"/>
      <c r="KWA3357" s="473"/>
      <c r="KWB3357" s="371"/>
      <c r="KWC3357" s="372"/>
      <c r="KWD3357" s="372"/>
      <c r="KWE3357" s="372"/>
      <c r="KWF3357" s="372"/>
      <c r="KWG3357" s="370"/>
      <c r="KWH3357" s="371"/>
      <c r="KWI3357" s="372"/>
      <c r="KWJ3357" s="371"/>
      <c r="KWK3357" s="473"/>
      <c r="KWL3357" s="371"/>
      <c r="KWM3357" s="372"/>
      <c r="KWN3357" s="372"/>
      <c r="KWO3357" s="372"/>
      <c r="KWP3357" s="372"/>
      <c r="KWQ3357" s="370"/>
      <c r="KWR3357" s="371"/>
      <c r="KWS3357" s="372"/>
      <c r="KWT3357" s="371"/>
      <c r="KWU3357" s="473"/>
      <c r="KWV3357" s="371"/>
      <c r="KWW3357" s="372"/>
      <c r="KWX3357" s="372"/>
      <c r="KWY3357" s="372"/>
      <c r="KWZ3357" s="372"/>
      <c r="KXA3357" s="370"/>
      <c r="KXB3357" s="371"/>
      <c r="KXC3357" s="372"/>
      <c r="KXD3357" s="371"/>
      <c r="KXE3357" s="473"/>
      <c r="KXF3357" s="371"/>
      <c r="KXG3357" s="372"/>
      <c r="KXH3357" s="372"/>
      <c r="KXI3357" s="372"/>
      <c r="KXJ3357" s="372"/>
      <c r="KXK3357" s="370"/>
      <c r="KXL3357" s="371"/>
      <c r="KXM3357" s="372"/>
      <c r="KXN3357" s="371"/>
      <c r="KXO3357" s="473"/>
      <c r="KXP3357" s="371"/>
      <c r="KXQ3357" s="372"/>
      <c r="KXR3357" s="372"/>
      <c r="KXS3357" s="372"/>
      <c r="KXT3357" s="372"/>
      <c r="KXU3357" s="370"/>
      <c r="KXV3357" s="371"/>
      <c r="KXW3357" s="372"/>
      <c r="KXX3357" s="371"/>
      <c r="KXY3357" s="473"/>
      <c r="KXZ3357" s="371"/>
      <c r="KYA3357" s="372"/>
      <c r="KYB3357" s="372"/>
      <c r="KYC3357" s="372"/>
      <c r="KYD3357" s="372"/>
      <c r="KYE3357" s="370"/>
      <c r="KYF3357" s="371"/>
      <c r="KYG3357" s="372"/>
      <c r="KYH3357" s="371"/>
      <c r="KYI3357" s="473"/>
      <c r="KYJ3357" s="371"/>
      <c r="KYK3357" s="372"/>
      <c r="KYL3357" s="372"/>
      <c r="KYM3357" s="372"/>
      <c r="KYN3357" s="372"/>
      <c r="KYO3357" s="370"/>
      <c r="KYP3357" s="371"/>
      <c r="KYQ3357" s="372"/>
      <c r="KYR3357" s="371"/>
      <c r="KYS3357" s="473"/>
      <c r="KYT3357" s="371"/>
      <c r="KYU3357" s="372"/>
      <c r="KYV3357" s="372"/>
      <c r="KYW3357" s="372"/>
      <c r="KYX3357" s="372"/>
      <c r="KYY3357" s="370"/>
      <c r="KYZ3357" s="371"/>
      <c r="KZA3357" s="372"/>
      <c r="KZB3357" s="371"/>
      <c r="KZC3357" s="473"/>
      <c r="KZD3357" s="371"/>
      <c r="KZE3357" s="372"/>
      <c r="KZF3357" s="372"/>
      <c r="KZG3357" s="372"/>
      <c r="KZH3357" s="372"/>
      <c r="KZI3357" s="370"/>
      <c r="KZJ3357" s="371"/>
      <c r="KZK3357" s="372"/>
      <c r="KZL3357" s="371"/>
      <c r="KZM3357" s="473"/>
      <c r="KZN3357" s="371"/>
      <c r="KZO3357" s="372"/>
      <c r="KZP3357" s="372"/>
      <c r="KZQ3357" s="372"/>
      <c r="KZR3357" s="372"/>
      <c r="KZS3357" s="370"/>
      <c r="KZT3357" s="371"/>
      <c r="KZU3357" s="372"/>
      <c r="KZV3357" s="371"/>
      <c r="KZW3357" s="473"/>
      <c r="KZX3357" s="371"/>
      <c r="KZY3357" s="372"/>
      <c r="KZZ3357" s="372"/>
      <c r="LAA3357" s="372"/>
      <c r="LAB3357" s="372"/>
      <c r="LAC3357" s="370"/>
      <c r="LAD3357" s="371"/>
      <c r="LAE3357" s="372"/>
      <c r="LAF3357" s="371"/>
      <c r="LAG3357" s="473"/>
      <c r="LAH3357" s="371"/>
      <c r="LAI3357" s="372"/>
      <c r="LAJ3357" s="372"/>
      <c r="LAK3357" s="372"/>
      <c r="LAL3357" s="372"/>
      <c r="LAM3357" s="370"/>
      <c r="LAN3357" s="371"/>
      <c r="LAO3357" s="372"/>
      <c r="LAP3357" s="371"/>
      <c r="LAQ3357" s="473"/>
      <c r="LAR3357" s="371"/>
      <c r="LAS3357" s="372"/>
      <c r="LAT3357" s="372"/>
      <c r="LAU3357" s="372"/>
      <c r="LAV3357" s="372"/>
      <c r="LAW3357" s="370"/>
      <c r="LAX3357" s="371"/>
      <c r="LAY3357" s="372"/>
      <c r="LAZ3357" s="371"/>
      <c r="LBA3357" s="473"/>
      <c r="LBB3357" s="371"/>
      <c r="LBC3357" s="372"/>
      <c r="LBD3357" s="372"/>
      <c r="LBE3357" s="372"/>
      <c r="LBF3357" s="372"/>
      <c r="LBG3357" s="370"/>
      <c r="LBH3357" s="371"/>
      <c r="LBI3357" s="372"/>
      <c r="LBJ3357" s="371"/>
      <c r="LBK3357" s="473"/>
      <c r="LBL3357" s="371"/>
      <c r="LBM3357" s="372"/>
      <c r="LBN3357" s="372"/>
      <c r="LBO3357" s="372"/>
      <c r="LBP3357" s="372"/>
      <c r="LBQ3357" s="370"/>
      <c r="LBR3357" s="371"/>
      <c r="LBS3357" s="372"/>
      <c r="LBT3357" s="371"/>
      <c r="LBU3357" s="473"/>
      <c r="LBV3357" s="371"/>
      <c r="LBW3357" s="372"/>
      <c r="LBX3357" s="372"/>
      <c r="LBY3357" s="372"/>
      <c r="LBZ3357" s="372"/>
      <c r="LCA3357" s="370"/>
      <c r="LCB3357" s="371"/>
      <c r="LCC3357" s="372"/>
      <c r="LCD3357" s="371"/>
      <c r="LCE3357" s="473"/>
      <c r="LCF3357" s="371"/>
      <c r="LCG3357" s="372"/>
      <c r="LCH3357" s="372"/>
      <c r="LCI3357" s="372"/>
      <c r="LCJ3357" s="372"/>
      <c r="LCK3357" s="370"/>
      <c r="LCL3357" s="371"/>
      <c r="LCM3357" s="372"/>
      <c r="LCN3357" s="371"/>
      <c r="LCO3357" s="473"/>
      <c r="LCP3357" s="371"/>
      <c r="LCQ3357" s="372"/>
      <c r="LCR3357" s="372"/>
      <c r="LCS3357" s="372"/>
      <c r="LCT3357" s="372"/>
      <c r="LCU3357" s="370"/>
      <c r="LCV3357" s="371"/>
      <c r="LCW3357" s="372"/>
      <c r="LCX3357" s="371"/>
      <c r="LCY3357" s="473"/>
      <c r="LCZ3357" s="371"/>
      <c r="LDA3357" s="372"/>
      <c r="LDB3357" s="372"/>
      <c r="LDC3357" s="372"/>
      <c r="LDD3357" s="372"/>
      <c r="LDE3357" s="370"/>
      <c r="LDF3357" s="371"/>
      <c r="LDG3357" s="372"/>
      <c r="LDH3357" s="371"/>
      <c r="LDI3357" s="473"/>
      <c r="LDJ3357" s="371"/>
      <c r="LDK3357" s="372"/>
      <c r="LDL3357" s="372"/>
      <c r="LDM3357" s="372"/>
      <c r="LDN3357" s="372"/>
      <c r="LDO3357" s="370"/>
      <c r="LDP3357" s="371"/>
      <c r="LDQ3357" s="372"/>
      <c r="LDR3357" s="371"/>
      <c r="LDS3357" s="473"/>
      <c r="LDT3357" s="371"/>
      <c r="LDU3357" s="372"/>
      <c r="LDV3357" s="372"/>
      <c r="LDW3357" s="372"/>
      <c r="LDX3357" s="372"/>
      <c r="LDY3357" s="370"/>
      <c r="LDZ3357" s="371"/>
      <c r="LEA3357" s="372"/>
      <c r="LEB3357" s="371"/>
      <c r="LEC3357" s="473"/>
      <c r="LED3357" s="371"/>
      <c r="LEE3357" s="372"/>
      <c r="LEF3357" s="372"/>
      <c r="LEG3357" s="372"/>
      <c r="LEH3357" s="372"/>
      <c r="LEI3357" s="370"/>
      <c r="LEJ3357" s="371"/>
      <c r="LEK3357" s="372"/>
      <c r="LEL3357" s="371"/>
      <c r="LEM3357" s="473"/>
      <c r="LEN3357" s="371"/>
      <c r="LEO3357" s="372"/>
      <c r="LEP3357" s="372"/>
      <c r="LEQ3357" s="372"/>
      <c r="LER3357" s="372"/>
      <c r="LES3357" s="370"/>
      <c r="LET3357" s="371"/>
      <c r="LEU3357" s="372"/>
      <c r="LEV3357" s="371"/>
      <c r="LEW3357" s="473"/>
      <c r="LEX3357" s="371"/>
      <c r="LEY3357" s="372"/>
      <c r="LEZ3357" s="372"/>
      <c r="LFA3357" s="372"/>
      <c r="LFB3357" s="372"/>
      <c r="LFC3357" s="370"/>
      <c r="LFD3357" s="371"/>
      <c r="LFE3357" s="372"/>
      <c r="LFF3357" s="371"/>
      <c r="LFG3357" s="473"/>
      <c r="LFH3357" s="371"/>
      <c r="LFI3357" s="372"/>
      <c r="LFJ3357" s="372"/>
      <c r="LFK3357" s="372"/>
      <c r="LFL3357" s="372"/>
      <c r="LFM3357" s="370"/>
      <c r="LFN3357" s="371"/>
      <c r="LFO3357" s="372"/>
      <c r="LFP3357" s="371"/>
      <c r="LFQ3357" s="473"/>
      <c r="LFR3357" s="371"/>
      <c r="LFS3357" s="372"/>
      <c r="LFT3357" s="372"/>
      <c r="LFU3357" s="372"/>
      <c r="LFV3357" s="372"/>
      <c r="LFW3357" s="370"/>
      <c r="LFX3357" s="371"/>
      <c r="LFY3357" s="372"/>
      <c r="LFZ3357" s="371"/>
      <c r="LGA3357" s="473"/>
      <c r="LGB3357" s="371"/>
      <c r="LGC3357" s="372"/>
      <c r="LGD3357" s="372"/>
      <c r="LGE3357" s="372"/>
      <c r="LGF3357" s="372"/>
      <c r="LGG3357" s="370"/>
      <c r="LGH3357" s="371"/>
      <c r="LGI3357" s="372"/>
      <c r="LGJ3357" s="371"/>
      <c r="LGK3357" s="473"/>
      <c r="LGL3357" s="371"/>
      <c r="LGM3357" s="372"/>
      <c r="LGN3357" s="372"/>
      <c r="LGO3357" s="372"/>
      <c r="LGP3357" s="372"/>
      <c r="LGQ3357" s="370"/>
      <c r="LGR3357" s="371"/>
      <c r="LGS3357" s="372"/>
      <c r="LGT3357" s="371"/>
      <c r="LGU3357" s="473"/>
      <c r="LGV3357" s="371"/>
      <c r="LGW3357" s="372"/>
      <c r="LGX3357" s="372"/>
      <c r="LGY3357" s="372"/>
      <c r="LGZ3357" s="372"/>
      <c r="LHA3357" s="370"/>
      <c r="LHB3357" s="371"/>
      <c r="LHC3357" s="372"/>
      <c r="LHD3357" s="371"/>
      <c r="LHE3357" s="473"/>
      <c r="LHF3357" s="371"/>
      <c r="LHG3357" s="372"/>
      <c r="LHH3357" s="372"/>
      <c r="LHI3357" s="372"/>
      <c r="LHJ3357" s="372"/>
      <c r="LHK3357" s="370"/>
      <c r="LHL3357" s="371"/>
      <c r="LHM3357" s="372"/>
      <c r="LHN3357" s="371"/>
      <c r="LHO3357" s="473"/>
      <c r="LHP3357" s="371"/>
      <c r="LHQ3357" s="372"/>
      <c r="LHR3357" s="372"/>
      <c r="LHS3357" s="372"/>
      <c r="LHT3357" s="372"/>
      <c r="LHU3357" s="370"/>
      <c r="LHV3357" s="371"/>
      <c r="LHW3357" s="372"/>
      <c r="LHX3357" s="371"/>
      <c r="LHY3357" s="473"/>
      <c r="LHZ3357" s="371"/>
      <c r="LIA3357" s="372"/>
      <c r="LIB3357" s="372"/>
      <c r="LIC3357" s="372"/>
      <c r="LID3357" s="372"/>
      <c r="LIE3357" s="370"/>
      <c r="LIF3357" s="371"/>
      <c r="LIG3357" s="372"/>
      <c r="LIH3357" s="371"/>
      <c r="LII3357" s="473"/>
      <c r="LIJ3357" s="371"/>
      <c r="LIK3357" s="372"/>
      <c r="LIL3357" s="372"/>
      <c r="LIM3357" s="372"/>
      <c r="LIN3357" s="372"/>
      <c r="LIO3357" s="370"/>
      <c r="LIP3357" s="371"/>
      <c r="LIQ3357" s="372"/>
      <c r="LIR3357" s="371"/>
      <c r="LIS3357" s="473"/>
      <c r="LIT3357" s="371"/>
      <c r="LIU3357" s="372"/>
      <c r="LIV3357" s="372"/>
      <c r="LIW3357" s="372"/>
      <c r="LIX3357" s="372"/>
      <c r="LIY3357" s="370"/>
      <c r="LIZ3357" s="371"/>
      <c r="LJA3357" s="372"/>
      <c r="LJB3357" s="371"/>
      <c r="LJC3357" s="473"/>
      <c r="LJD3357" s="371"/>
      <c r="LJE3357" s="372"/>
      <c r="LJF3357" s="372"/>
      <c r="LJG3357" s="372"/>
      <c r="LJH3357" s="372"/>
      <c r="LJI3357" s="370"/>
      <c r="LJJ3357" s="371"/>
      <c r="LJK3357" s="372"/>
      <c r="LJL3357" s="371"/>
      <c r="LJM3357" s="473"/>
      <c r="LJN3357" s="371"/>
      <c r="LJO3357" s="372"/>
      <c r="LJP3357" s="372"/>
      <c r="LJQ3357" s="372"/>
      <c r="LJR3357" s="372"/>
      <c r="LJS3357" s="370"/>
      <c r="LJT3357" s="371"/>
      <c r="LJU3357" s="372"/>
      <c r="LJV3357" s="371"/>
      <c r="LJW3357" s="473"/>
      <c r="LJX3357" s="371"/>
      <c r="LJY3357" s="372"/>
      <c r="LJZ3357" s="372"/>
      <c r="LKA3357" s="372"/>
      <c r="LKB3357" s="372"/>
      <c r="LKC3357" s="370"/>
      <c r="LKD3357" s="371"/>
      <c r="LKE3357" s="372"/>
      <c r="LKF3357" s="371"/>
      <c r="LKG3357" s="473"/>
      <c r="LKH3357" s="371"/>
      <c r="LKI3357" s="372"/>
      <c r="LKJ3357" s="372"/>
      <c r="LKK3357" s="372"/>
      <c r="LKL3357" s="372"/>
      <c r="LKM3357" s="370"/>
      <c r="LKN3357" s="371"/>
      <c r="LKO3357" s="372"/>
      <c r="LKP3357" s="371"/>
      <c r="LKQ3357" s="473"/>
      <c r="LKR3357" s="371"/>
      <c r="LKS3357" s="372"/>
      <c r="LKT3357" s="372"/>
      <c r="LKU3357" s="372"/>
      <c r="LKV3357" s="372"/>
      <c r="LKW3357" s="370"/>
      <c r="LKX3357" s="371"/>
      <c r="LKY3357" s="372"/>
      <c r="LKZ3357" s="371"/>
      <c r="LLA3357" s="473"/>
      <c r="LLB3357" s="371"/>
      <c r="LLC3357" s="372"/>
      <c r="LLD3357" s="372"/>
      <c r="LLE3357" s="372"/>
      <c r="LLF3357" s="372"/>
      <c r="LLG3357" s="370"/>
      <c r="LLH3357" s="371"/>
      <c r="LLI3357" s="372"/>
      <c r="LLJ3357" s="371"/>
      <c r="LLK3357" s="473"/>
      <c r="LLL3357" s="371"/>
      <c r="LLM3357" s="372"/>
      <c r="LLN3357" s="372"/>
      <c r="LLO3357" s="372"/>
      <c r="LLP3357" s="372"/>
      <c r="LLQ3357" s="370"/>
      <c r="LLR3357" s="371"/>
      <c r="LLS3357" s="372"/>
      <c r="LLT3357" s="371"/>
      <c r="LLU3357" s="473"/>
      <c r="LLV3357" s="371"/>
      <c r="LLW3357" s="372"/>
      <c r="LLX3357" s="372"/>
      <c r="LLY3357" s="372"/>
      <c r="LLZ3357" s="372"/>
      <c r="LMA3357" s="370"/>
      <c r="LMB3357" s="371"/>
      <c r="LMC3357" s="372"/>
      <c r="LMD3357" s="371"/>
      <c r="LME3357" s="473"/>
      <c r="LMF3357" s="371"/>
      <c r="LMG3357" s="372"/>
      <c r="LMH3357" s="372"/>
      <c r="LMI3357" s="372"/>
      <c r="LMJ3357" s="372"/>
      <c r="LMK3357" s="370"/>
      <c r="LML3357" s="371"/>
      <c r="LMM3357" s="372"/>
      <c r="LMN3357" s="371"/>
      <c r="LMO3357" s="473"/>
      <c r="LMP3357" s="371"/>
      <c r="LMQ3357" s="372"/>
      <c r="LMR3357" s="372"/>
      <c r="LMS3357" s="372"/>
      <c r="LMT3357" s="372"/>
      <c r="LMU3357" s="370"/>
      <c r="LMV3357" s="371"/>
      <c r="LMW3357" s="372"/>
      <c r="LMX3357" s="371"/>
      <c r="LMY3357" s="473"/>
      <c r="LMZ3357" s="371"/>
      <c r="LNA3357" s="372"/>
      <c r="LNB3357" s="372"/>
      <c r="LNC3357" s="372"/>
      <c r="LND3357" s="372"/>
      <c r="LNE3357" s="370"/>
      <c r="LNF3357" s="371"/>
      <c r="LNG3357" s="372"/>
      <c r="LNH3357" s="371"/>
      <c r="LNI3357" s="473"/>
      <c r="LNJ3357" s="371"/>
      <c r="LNK3357" s="372"/>
      <c r="LNL3357" s="372"/>
      <c r="LNM3357" s="372"/>
      <c r="LNN3357" s="372"/>
      <c r="LNO3357" s="370"/>
      <c r="LNP3357" s="371"/>
      <c r="LNQ3357" s="372"/>
      <c r="LNR3357" s="371"/>
      <c r="LNS3357" s="473"/>
      <c r="LNT3357" s="371"/>
      <c r="LNU3357" s="372"/>
      <c r="LNV3357" s="372"/>
      <c r="LNW3357" s="372"/>
      <c r="LNX3357" s="372"/>
      <c r="LNY3357" s="370"/>
      <c r="LNZ3357" s="371"/>
      <c r="LOA3357" s="372"/>
      <c r="LOB3357" s="371"/>
      <c r="LOC3357" s="473"/>
      <c r="LOD3357" s="371"/>
      <c r="LOE3357" s="372"/>
      <c r="LOF3357" s="372"/>
      <c r="LOG3357" s="372"/>
      <c r="LOH3357" s="372"/>
      <c r="LOI3357" s="370"/>
      <c r="LOJ3357" s="371"/>
      <c r="LOK3357" s="372"/>
      <c r="LOL3357" s="371"/>
      <c r="LOM3357" s="473"/>
      <c r="LON3357" s="371"/>
      <c r="LOO3357" s="372"/>
      <c r="LOP3357" s="372"/>
      <c r="LOQ3357" s="372"/>
      <c r="LOR3357" s="372"/>
      <c r="LOS3357" s="370"/>
      <c r="LOT3357" s="371"/>
      <c r="LOU3357" s="372"/>
      <c r="LOV3357" s="371"/>
      <c r="LOW3357" s="473"/>
      <c r="LOX3357" s="371"/>
      <c r="LOY3357" s="372"/>
      <c r="LOZ3357" s="372"/>
      <c r="LPA3357" s="372"/>
      <c r="LPB3357" s="372"/>
      <c r="LPC3357" s="370"/>
      <c r="LPD3357" s="371"/>
      <c r="LPE3357" s="372"/>
      <c r="LPF3357" s="371"/>
      <c r="LPG3357" s="473"/>
      <c r="LPH3357" s="371"/>
      <c r="LPI3357" s="372"/>
      <c r="LPJ3357" s="372"/>
      <c r="LPK3357" s="372"/>
      <c r="LPL3357" s="372"/>
      <c r="LPM3357" s="370"/>
      <c r="LPN3357" s="371"/>
      <c r="LPO3357" s="372"/>
      <c r="LPP3357" s="371"/>
      <c r="LPQ3357" s="473"/>
      <c r="LPR3357" s="371"/>
      <c r="LPS3357" s="372"/>
      <c r="LPT3357" s="372"/>
      <c r="LPU3357" s="372"/>
      <c r="LPV3357" s="372"/>
      <c r="LPW3357" s="370"/>
      <c r="LPX3357" s="371"/>
      <c r="LPY3357" s="372"/>
      <c r="LPZ3357" s="371"/>
      <c r="LQA3357" s="473"/>
      <c r="LQB3357" s="371"/>
      <c r="LQC3357" s="372"/>
      <c r="LQD3357" s="372"/>
      <c r="LQE3357" s="372"/>
      <c r="LQF3357" s="372"/>
      <c r="LQG3357" s="370"/>
      <c r="LQH3357" s="371"/>
      <c r="LQI3357" s="372"/>
      <c r="LQJ3357" s="371"/>
      <c r="LQK3357" s="473"/>
      <c r="LQL3357" s="371"/>
      <c r="LQM3357" s="372"/>
      <c r="LQN3357" s="372"/>
      <c r="LQO3357" s="372"/>
      <c r="LQP3357" s="372"/>
      <c r="LQQ3357" s="370"/>
      <c r="LQR3357" s="371"/>
      <c r="LQS3357" s="372"/>
      <c r="LQT3357" s="371"/>
      <c r="LQU3357" s="473"/>
      <c r="LQV3357" s="371"/>
      <c r="LQW3357" s="372"/>
      <c r="LQX3357" s="372"/>
      <c r="LQY3357" s="372"/>
      <c r="LQZ3357" s="372"/>
      <c r="LRA3357" s="370"/>
      <c r="LRB3357" s="371"/>
      <c r="LRC3357" s="372"/>
      <c r="LRD3357" s="371"/>
      <c r="LRE3357" s="473"/>
      <c r="LRF3357" s="371"/>
      <c r="LRG3357" s="372"/>
      <c r="LRH3357" s="372"/>
      <c r="LRI3357" s="372"/>
      <c r="LRJ3357" s="372"/>
      <c r="LRK3357" s="370"/>
      <c r="LRL3357" s="371"/>
      <c r="LRM3357" s="372"/>
      <c r="LRN3357" s="371"/>
      <c r="LRO3357" s="473"/>
      <c r="LRP3357" s="371"/>
      <c r="LRQ3357" s="372"/>
      <c r="LRR3357" s="372"/>
      <c r="LRS3357" s="372"/>
      <c r="LRT3357" s="372"/>
      <c r="LRU3357" s="370"/>
      <c r="LRV3357" s="371"/>
      <c r="LRW3357" s="372"/>
      <c r="LRX3357" s="371"/>
      <c r="LRY3357" s="473"/>
      <c r="LRZ3357" s="371"/>
      <c r="LSA3357" s="372"/>
      <c r="LSB3357" s="372"/>
      <c r="LSC3357" s="372"/>
      <c r="LSD3357" s="372"/>
      <c r="LSE3357" s="370"/>
      <c r="LSF3357" s="371"/>
      <c r="LSG3357" s="372"/>
      <c r="LSH3357" s="371"/>
      <c r="LSI3357" s="473"/>
      <c r="LSJ3357" s="371"/>
      <c r="LSK3357" s="372"/>
      <c r="LSL3357" s="372"/>
      <c r="LSM3357" s="372"/>
      <c r="LSN3357" s="372"/>
      <c r="LSO3357" s="370"/>
      <c r="LSP3357" s="371"/>
      <c r="LSQ3357" s="372"/>
      <c r="LSR3357" s="371"/>
      <c r="LSS3357" s="473"/>
      <c r="LST3357" s="371"/>
      <c r="LSU3357" s="372"/>
      <c r="LSV3357" s="372"/>
      <c r="LSW3357" s="372"/>
      <c r="LSX3357" s="372"/>
      <c r="LSY3357" s="370"/>
      <c r="LSZ3357" s="371"/>
      <c r="LTA3357" s="372"/>
      <c r="LTB3357" s="371"/>
      <c r="LTC3357" s="473"/>
      <c r="LTD3357" s="371"/>
      <c r="LTE3357" s="372"/>
      <c r="LTF3357" s="372"/>
      <c r="LTG3357" s="372"/>
      <c r="LTH3357" s="372"/>
      <c r="LTI3357" s="370"/>
      <c r="LTJ3357" s="371"/>
      <c r="LTK3357" s="372"/>
      <c r="LTL3357" s="371"/>
      <c r="LTM3357" s="473"/>
      <c r="LTN3357" s="371"/>
      <c r="LTO3357" s="372"/>
      <c r="LTP3357" s="372"/>
      <c r="LTQ3357" s="372"/>
      <c r="LTR3357" s="372"/>
      <c r="LTS3357" s="370"/>
      <c r="LTT3357" s="371"/>
      <c r="LTU3357" s="372"/>
      <c r="LTV3357" s="371"/>
      <c r="LTW3357" s="473"/>
      <c r="LTX3357" s="371"/>
      <c r="LTY3357" s="372"/>
      <c r="LTZ3357" s="372"/>
      <c r="LUA3357" s="372"/>
      <c r="LUB3357" s="372"/>
      <c r="LUC3357" s="370"/>
      <c r="LUD3357" s="371"/>
      <c r="LUE3357" s="372"/>
      <c r="LUF3357" s="371"/>
      <c r="LUG3357" s="473"/>
      <c r="LUH3357" s="371"/>
      <c r="LUI3357" s="372"/>
      <c r="LUJ3357" s="372"/>
      <c r="LUK3357" s="372"/>
      <c r="LUL3357" s="372"/>
      <c r="LUM3357" s="370"/>
      <c r="LUN3357" s="371"/>
      <c r="LUO3357" s="372"/>
      <c r="LUP3357" s="371"/>
      <c r="LUQ3357" s="473"/>
      <c r="LUR3357" s="371"/>
      <c r="LUS3357" s="372"/>
      <c r="LUT3357" s="372"/>
      <c r="LUU3357" s="372"/>
      <c r="LUV3357" s="372"/>
      <c r="LUW3357" s="370"/>
      <c r="LUX3357" s="371"/>
      <c r="LUY3357" s="372"/>
      <c r="LUZ3357" s="371"/>
      <c r="LVA3357" s="473"/>
      <c r="LVB3357" s="371"/>
      <c r="LVC3357" s="372"/>
      <c r="LVD3357" s="372"/>
      <c r="LVE3357" s="372"/>
      <c r="LVF3357" s="372"/>
      <c r="LVG3357" s="370"/>
      <c r="LVH3357" s="371"/>
      <c r="LVI3357" s="372"/>
      <c r="LVJ3357" s="371"/>
      <c r="LVK3357" s="473"/>
      <c r="LVL3357" s="371"/>
      <c r="LVM3357" s="372"/>
      <c r="LVN3357" s="372"/>
      <c r="LVO3357" s="372"/>
      <c r="LVP3357" s="372"/>
      <c r="LVQ3357" s="370"/>
      <c r="LVR3357" s="371"/>
      <c r="LVS3357" s="372"/>
      <c r="LVT3357" s="371"/>
      <c r="LVU3357" s="473"/>
      <c r="LVV3357" s="371"/>
      <c r="LVW3357" s="372"/>
      <c r="LVX3357" s="372"/>
      <c r="LVY3357" s="372"/>
      <c r="LVZ3357" s="372"/>
      <c r="LWA3357" s="370"/>
      <c r="LWB3357" s="371"/>
      <c r="LWC3357" s="372"/>
      <c r="LWD3357" s="371"/>
      <c r="LWE3357" s="473"/>
      <c r="LWF3357" s="371"/>
      <c r="LWG3357" s="372"/>
      <c r="LWH3357" s="372"/>
      <c r="LWI3357" s="372"/>
      <c r="LWJ3357" s="372"/>
      <c r="LWK3357" s="370"/>
      <c r="LWL3357" s="371"/>
      <c r="LWM3357" s="372"/>
      <c r="LWN3357" s="371"/>
      <c r="LWO3357" s="473"/>
      <c r="LWP3357" s="371"/>
      <c r="LWQ3357" s="372"/>
      <c r="LWR3357" s="372"/>
      <c r="LWS3357" s="372"/>
      <c r="LWT3357" s="372"/>
      <c r="LWU3357" s="370"/>
      <c r="LWV3357" s="371"/>
      <c r="LWW3357" s="372"/>
      <c r="LWX3357" s="371"/>
      <c r="LWY3357" s="473"/>
      <c r="LWZ3357" s="371"/>
      <c r="LXA3357" s="372"/>
      <c r="LXB3357" s="372"/>
      <c r="LXC3357" s="372"/>
      <c r="LXD3357" s="372"/>
      <c r="LXE3357" s="370"/>
      <c r="LXF3357" s="371"/>
      <c r="LXG3357" s="372"/>
      <c r="LXH3357" s="371"/>
      <c r="LXI3357" s="473"/>
      <c r="LXJ3357" s="371"/>
      <c r="LXK3357" s="372"/>
      <c r="LXL3357" s="372"/>
      <c r="LXM3357" s="372"/>
      <c r="LXN3357" s="372"/>
      <c r="LXO3357" s="370"/>
      <c r="LXP3357" s="371"/>
      <c r="LXQ3357" s="372"/>
      <c r="LXR3357" s="371"/>
      <c r="LXS3357" s="473"/>
      <c r="LXT3357" s="371"/>
      <c r="LXU3357" s="372"/>
      <c r="LXV3357" s="372"/>
      <c r="LXW3357" s="372"/>
      <c r="LXX3357" s="372"/>
      <c r="LXY3357" s="370"/>
      <c r="LXZ3357" s="371"/>
      <c r="LYA3357" s="372"/>
      <c r="LYB3357" s="371"/>
      <c r="LYC3357" s="473"/>
      <c r="LYD3357" s="371"/>
      <c r="LYE3357" s="372"/>
      <c r="LYF3357" s="372"/>
      <c r="LYG3357" s="372"/>
      <c r="LYH3357" s="372"/>
      <c r="LYI3357" s="370"/>
      <c r="LYJ3357" s="371"/>
      <c r="LYK3357" s="372"/>
      <c r="LYL3357" s="371"/>
      <c r="LYM3357" s="473"/>
      <c r="LYN3357" s="371"/>
      <c r="LYO3357" s="372"/>
      <c r="LYP3357" s="372"/>
      <c r="LYQ3357" s="372"/>
      <c r="LYR3357" s="372"/>
      <c r="LYS3357" s="370"/>
      <c r="LYT3357" s="371"/>
      <c r="LYU3357" s="372"/>
      <c r="LYV3357" s="371"/>
      <c r="LYW3357" s="473"/>
      <c r="LYX3357" s="371"/>
      <c r="LYY3357" s="372"/>
      <c r="LYZ3357" s="372"/>
      <c r="LZA3357" s="372"/>
      <c r="LZB3357" s="372"/>
      <c r="LZC3357" s="370"/>
      <c r="LZD3357" s="371"/>
      <c r="LZE3357" s="372"/>
      <c r="LZF3357" s="371"/>
      <c r="LZG3357" s="473"/>
      <c r="LZH3357" s="371"/>
      <c r="LZI3357" s="372"/>
      <c r="LZJ3357" s="372"/>
      <c r="LZK3357" s="372"/>
      <c r="LZL3357" s="372"/>
      <c r="LZM3357" s="370"/>
      <c r="LZN3357" s="371"/>
      <c r="LZO3357" s="372"/>
      <c r="LZP3357" s="371"/>
      <c r="LZQ3357" s="473"/>
      <c r="LZR3357" s="371"/>
      <c r="LZS3357" s="372"/>
      <c r="LZT3357" s="372"/>
      <c r="LZU3357" s="372"/>
      <c r="LZV3357" s="372"/>
      <c r="LZW3357" s="370"/>
      <c r="LZX3357" s="371"/>
      <c r="LZY3357" s="372"/>
      <c r="LZZ3357" s="371"/>
      <c r="MAA3357" s="473"/>
      <c r="MAB3357" s="371"/>
      <c r="MAC3357" s="372"/>
      <c r="MAD3357" s="372"/>
      <c r="MAE3357" s="372"/>
      <c r="MAF3357" s="372"/>
      <c r="MAG3357" s="370"/>
      <c r="MAH3357" s="371"/>
      <c r="MAI3357" s="372"/>
      <c r="MAJ3357" s="371"/>
      <c r="MAK3357" s="473"/>
      <c r="MAL3357" s="371"/>
      <c r="MAM3357" s="372"/>
      <c r="MAN3357" s="372"/>
      <c r="MAO3357" s="372"/>
      <c r="MAP3357" s="372"/>
      <c r="MAQ3357" s="370"/>
      <c r="MAR3357" s="371"/>
      <c r="MAS3357" s="372"/>
      <c r="MAT3357" s="371"/>
      <c r="MAU3357" s="473"/>
      <c r="MAV3357" s="371"/>
      <c r="MAW3357" s="372"/>
      <c r="MAX3357" s="372"/>
      <c r="MAY3357" s="372"/>
      <c r="MAZ3357" s="372"/>
      <c r="MBA3357" s="370"/>
      <c r="MBB3357" s="371"/>
      <c r="MBC3357" s="372"/>
      <c r="MBD3357" s="371"/>
      <c r="MBE3357" s="473"/>
      <c r="MBF3357" s="371"/>
      <c r="MBG3357" s="372"/>
      <c r="MBH3357" s="372"/>
      <c r="MBI3357" s="372"/>
      <c r="MBJ3357" s="372"/>
      <c r="MBK3357" s="370"/>
      <c r="MBL3357" s="371"/>
      <c r="MBM3357" s="372"/>
      <c r="MBN3357" s="371"/>
      <c r="MBO3357" s="473"/>
      <c r="MBP3357" s="371"/>
      <c r="MBQ3357" s="372"/>
      <c r="MBR3357" s="372"/>
      <c r="MBS3357" s="372"/>
      <c r="MBT3357" s="372"/>
      <c r="MBU3357" s="370"/>
      <c r="MBV3357" s="371"/>
      <c r="MBW3357" s="372"/>
      <c r="MBX3357" s="371"/>
      <c r="MBY3357" s="473"/>
      <c r="MBZ3357" s="371"/>
      <c r="MCA3357" s="372"/>
      <c r="MCB3357" s="372"/>
      <c r="MCC3357" s="372"/>
      <c r="MCD3357" s="372"/>
      <c r="MCE3357" s="370"/>
      <c r="MCF3357" s="371"/>
      <c r="MCG3357" s="372"/>
      <c r="MCH3357" s="371"/>
      <c r="MCI3357" s="473"/>
      <c r="MCJ3357" s="371"/>
      <c r="MCK3357" s="372"/>
      <c r="MCL3357" s="372"/>
      <c r="MCM3357" s="372"/>
      <c r="MCN3357" s="372"/>
      <c r="MCO3357" s="370"/>
      <c r="MCP3357" s="371"/>
      <c r="MCQ3357" s="372"/>
      <c r="MCR3357" s="371"/>
      <c r="MCS3357" s="473"/>
      <c r="MCT3357" s="371"/>
      <c r="MCU3357" s="372"/>
      <c r="MCV3357" s="372"/>
      <c r="MCW3357" s="372"/>
      <c r="MCX3357" s="372"/>
      <c r="MCY3357" s="370"/>
      <c r="MCZ3357" s="371"/>
      <c r="MDA3357" s="372"/>
      <c r="MDB3357" s="371"/>
      <c r="MDC3357" s="473"/>
      <c r="MDD3357" s="371"/>
      <c r="MDE3357" s="372"/>
      <c r="MDF3357" s="372"/>
      <c r="MDG3357" s="372"/>
      <c r="MDH3357" s="372"/>
      <c r="MDI3357" s="370"/>
      <c r="MDJ3357" s="371"/>
      <c r="MDK3357" s="372"/>
      <c r="MDL3357" s="371"/>
      <c r="MDM3357" s="473"/>
      <c r="MDN3357" s="371"/>
      <c r="MDO3357" s="372"/>
      <c r="MDP3357" s="372"/>
      <c r="MDQ3357" s="372"/>
      <c r="MDR3357" s="372"/>
      <c r="MDS3357" s="370"/>
      <c r="MDT3357" s="371"/>
      <c r="MDU3357" s="372"/>
      <c r="MDV3357" s="371"/>
      <c r="MDW3357" s="473"/>
      <c r="MDX3357" s="371"/>
      <c r="MDY3357" s="372"/>
      <c r="MDZ3357" s="372"/>
      <c r="MEA3357" s="372"/>
      <c r="MEB3357" s="372"/>
      <c r="MEC3357" s="370"/>
      <c r="MED3357" s="371"/>
      <c r="MEE3357" s="372"/>
      <c r="MEF3357" s="371"/>
      <c r="MEG3357" s="473"/>
      <c r="MEH3357" s="371"/>
      <c r="MEI3357" s="372"/>
      <c r="MEJ3357" s="372"/>
      <c r="MEK3357" s="372"/>
      <c r="MEL3357" s="372"/>
      <c r="MEM3357" s="370"/>
      <c r="MEN3357" s="371"/>
      <c r="MEO3357" s="372"/>
      <c r="MEP3357" s="371"/>
      <c r="MEQ3357" s="473"/>
      <c r="MER3357" s="371"/>
      <c r="MES3357" s="372"/>
      <c r="MET3357" s="372"/>
      <c r="MEU3357" s="372"/>
      <c r="MEV3357" s="372"/>
      <c r="MEW3357" s="370"/>
      <c r="MEX3357" s="371"/>
      <c r="MEY3357" s="372"/>
      <c r="MEZ3357" s="371"/>
      <c r="MFA3357" s="473"/>
      <c r="MFB3357" s="371"/>
      <c r="MFC3357" s="372"/>
      <c r="MFD3357" s="372"/>
      <c r="MFE3357" s="372"/>
      <c r="MFF3357" s="372"/>
      <c r="MFG3357" s="370"/>
      <c r="MFH3357" s="371"/>
      <c r="MFI3357" s="372"/>
      <c r="MFJ3357" s="371"/>
      <c r="MFK3357" s="473"/>
      <c r="MFL3357" s="371"/>
      <c r="MFM3357" s="372"/>
      <c r="MFN3357" s="372"/>
      <c r="MFO3357" s="372"/>
      <c r="MFP3357" s="372"/>
      <c r="MFQ3357" s="370"/>
      <c r="MFR3357" s="371"/>
      <c r="MFS3357" s="372"/>
      <c r="MFT3357" s="371"/>
      <c r="MFU3357" s="473"/>
      <c r="MFV3357" s="371"/>
      <c r="MFW3357" s="372"/>
      <c r="MFX3357" s="372"/>
      <c r="MFY3357" s="372"/>
      <c r="MFZ3357" s="372"/>
      <c r="MGA3357" s="370"/>
      <c r="MGB3357" s="371"/>
      <c r="MGC3357" s="372"/>
      <c r="MGD3357" s="371"/>
      <c r="MGE3357" s="473"/>
      <c r="MGF3357" s="371"/>
      <c r="MGG3357" s="372"/>
      <c r="MGH3357" s="372"/>
      <c r="MGI3357" s="372"/>
      <c r="MGJ3357" s="372"/>
      <c r="MGK3357" s="370"/>
      <c r="MGL3357" s="371"/>
      <c r="MGM3357" s="372"/>
      <c r="MGN3357" s="371"/>
      <c r="MGO3357" s="473"/>
      <c r="MGP3357" s="371"/>
      <c r="MGQ3357" s="372"/>
      <c r="MGR3357" s="372"/>
      <c r="MGS3357" s="372"/>
      <c r="MGT3357" s="372"/>
      <c r="MGU3357" s="370"/>
      <c r="MGV3357" s="371"/>
      <c r="MGW3357" s="372"/>
      <c r="MGX3357" s="371"/>
      <c r="MGY3357" s="473"/>
      <c r="MGZ3357" s="371"/>
      <c r="MHA3357" s="372"/>
      <c r="MHB3357" s="372"/>
      <c r="MHC3357" s="372"/>
      <c r="MHD3357" s="372"/>
      <c r="MHE3357" s="370"/>
      <c r="MHF3357" s="371"/>
      <c r="MHG3357" s="372"/>
      <c r="MHH3357" s="371"/>
      <c r="MHI3357" s="473"/>
      <c r="MHJ3357" s="371"/>
      <c r="MHK3357" s="372"/>
      <c r="MHL3357" s="372"/>
      <c r="MHM3357" s="372"/>
      <c r="MHN3357" s="372"/>
      <c r="MHO3357" s="370"/>
      <c r="MHP3357" s="371"/>
      <c r="MHQ3357" s="372"/>
      <c r="MHR3357" s="371"/>
      <c r="MHS3357" s="473"/>
      <c r="MHT3357" s="371"/>
      <c r="MHU3357" s="372"/>
      <c r="MHV3357" s="372"/>
      <c r="MHW3357" s="372"/>
      <c r="MHX3357" s="372"/>
      <c r="MHY3357" s="370"/>
      <c r="MHZ3357" s="371"/>
      <c r="MIA3357" s="372"/>
      <c r="MIB3357" s="371"/>
      <c r="MIC3357" s="473"/>
      <c r="MID3357" s="371"/>
      <c r="MIE3357" s="372"/>
      <c r="MIF3357" s="372"/>
      <c r="MIG3357" s="372"/>
      <c r="MIH3357" s="372"/>
      <c r="MII3357" s="370"/>
      <c r="MIJ3357" s="371"/>
      <c r="MIK3357" s="372"/>
      <c r="MIL3357" s="371"/>
      <c r="MIM3357" s="473"/>
      <c r="MIN3357" s="371"/>
      <c r="MIO3357" s="372"/>
      <c r="MIP3357" s="372"/>
      <c r="MIQ3357" s="372"/>
      <c r="MIR3357" s="372"/>
      <c r="MIS3357" s="370"/>
      <c r="MIT3357" s="371"/>
      <c r="MIU3357" s="372"/>
      <c r="MIV3357" s="371"/>
      <c r="MIW3357" s="473"/>
      <c r="MIX3357" s="371"/>
      <c r="MIY3357" s="372"/>
      <c r="MIZ3357" s="372"/>
      <c r="MJA3357" s="372"/>
      <c r="MJB3357" s="372"/>
      <c r="MJC3357" s="370"/>
      <c r="MJD3357" s="371"/>
      <c r="MJE3357" s="372"/>
      <c r="MJF3357" s="371"/>
      <c r="MJG3357" s="473"/>
      <c r="MJH3357" s="371"/>
      <c r="MJI3357" s="372"/>
      <c r="MJJ3357" s="372"/>
      <c r="MJK3357" s="372"/>
      <c r="MJL3357" s="372"/>
      <c r="MJM3357" s="370"/>
      <c r="MJN3357" s="371"/>
      <c r="MJO3357" s="372"/>
      <c r="MJP3357" s="371"/>
      <c r="MJQ3357" s="473"/>
      <c r="MJR3357" s="371"/>
      <c r="MJS3357" s="372"/>
      <c r="MJT3357" s="372"/>
      <c r="MJU3357" s="372"/>
      <c r="MJV3357" s="372"/>
      <c r="MJW3357" s="370"/>
      <c r="MJX3357" s="371"/>
      <c r="MJY3357" s="372"/>
      <c r="MJZ3357" s="371"/>
      <c r="MKA3357" s="473"/>
      <c r="MKB3357" s="371"/>
      <c r="MKC3357" s="372"/>
      <c r="MKD3357" s="372"/>
      <c r="MKE3357" s="372"/>
      <c r="MKF3357" s="372"/>
      <c r="MKG3357" s="370"/>
      <c r="MKH3357" s="371"/>
      <c r="MKI3357" s="372"/>
      <c r="MKJ3357" s="371"/>
      <c r="MKK3357" s="473"/>
      <c r="MKL3357" s="371"/>
      <c r="MKM3357" s="372"/>
      <c r="MKN3357" s="372"/>
      <c r="MKO3357" s="372"/>
      <c r="MKP3357" s="372"/>
      <c r="MKQ3357" s="370"/>
      <c r="MKR3357" s="371"/>
      <c r="MKS3357" s="372"/>
      <c r="MKT3357" s="371"/>
      <c r="MKU3357" s="473"/>
      <c r="MKV3357" s="371"/>
      <c r="MKW3357" s="372"/>
      <c r="MKX3357" s="372"/>
      <c r="MKY3357" s="372"/>
      <c r="MKZ3357" s="372"/>
      <c r="MLA3357" s="370"/>
      <c r="MLB3357" s="371"/>
      <c r="MLC3357" s="372"/>
      <c r="MLD3357" s="371"/>
      <c r="MLE3357" s="473"/>
      <c r="MLF3357" s="371"/>
      <c r="MLG3357" s="372"/>
      <c r="MLH3357" s="372"/>
      <c r="MLI3357" s="372"/>
      <c r="MLJ3357" s="372"/>
      <c r="MLK3357" s="370"/>
      <c r="MLL3357" s="371"/>
      <c r="MLM3357" s="372"/>
      <c r="MLN3357" s="371"/>
      <c r="MLO3357" s="473"/>
      <c r="MLP3357" s="371"/>
      <c r="MLQ3357" s="372"/>
      <c r="MLR3357" s="372"/>
      <c r="MLS3357" s="372"/>
      <c r="MLT3357" s="372"/>
      <c r="MLU3357" s="370"/>
      <c r="MLV3357" s="371"/>
      <c r="MLW3357" s="372"/>
      <c r="MLX3357" s="371"/>
      <c r="MLY3357" s="473"/>
      <c r="MLZ3357" s="371"/>
      <c r="MMA3357" s="372"/>
      <c r="MMB3357" s="372"/>
      <c r="MMC3357" s="372"/>
      <c r="MMD3357" s="372"/>
      <c r="MME3357" s="370"/>
      <c r="MMF3357" s="371"/>
      <c r="MMG3357" s="372"/>
      <c r="MMH3357" s="371"/>
      <c r="MMI3357" s="473"/>
      <c r="MMJ3357" s="371"/>
      <c r="MMK3357" s="372"/>
      <c r="MML3357" s="372"/>
      <c r="MMM3357" s="372"/>
      <c r="MMN3357" s="372"/>
      <c r="MMO3357" s="370"/>
      <c r="MMP3357" s="371"/>
      <c r="MMQ3357" s="372"/>
      <c r="MMR3357" s="371"/>
      <c r="MMS3357" s="473"/>
      <c r="MMT3357" s="371"/>
      <c r="MMU3357" s="372"/>
      <c r="MMV3357" s="372"/>
      <c r="MMW3357" s="372"/>
      <c r="MMX3357" s="372"/>
      <c r="MMY3357" s="370"/>
      <c r="MMZ3357" s="371"/>
      <c r="MNA3357" s="372"/>
      <c r="MNB3357" s="371"/>
      <c r="MNC3357" s="473"/>
      <c r="MND3357" s="371"/>
      <c r="MNE3357" s="372"/>
      <c r="MNF3357" s="372"/>
      <c r="MNG3357" s="372"/>
      <c r="MNH3357" s="372"/>
      <c r="MNI3357" s="370"/>
      <c r="MNJ3357" s="371"/>
      <c r="MNK3357" s="372"/>
      <c r="MNL3357" s="371"/>
      <c r="MNM3357" s="473"/>
      <c r="MNN3357" s="371"/>
      <c r="MNO3357" s="372"/>
      <c r="MNP3357" s="372"/>
      <c r="MNQ3357" s="372"/>
      <c r="MNR3357" s="372"/>
      <c r="MNS3357" s="370"/>
      <c r="MNT3357" s="371"/>
      <c r="MNU3357" s="372"/>
      <c r="MNV3357" s="371"/>
      <c r="MNW3357" s="473"/>
      <c r="MNX3357" s="371"/>
      <c r="MNY3357" s="372"/>
      <c r="MNZ3357" s="372"/>
      <c r="MOA3357" s="372"/>
      <c r="MOB3357" s="372"/>
      <c r="MOC3357" s="370"/>
      <c r="MOD3357" s="371"/>
      <c r="MOE3357" s="372"/>
      <c r="MOF3357" s="371"/>
      <c r="MOG3357" s="473"/>
      <c r="MOH3357" s="371"/>
      <c r="MOI3357" s="372"/>
      <c r="MOJ3357" s="372"/>
      <c r="MOK3357" s="372"/>
      <c r="MOL3357" s="372"/>
      <c r="MOM3357" s="370"/>
      <c r="MON3357" s="371"/>
      <c r="MOO3357" s="372"/>
      <c r="MOP3357" s="371"/>
      <c r="MOQ3357" s="473"/>
      <c r="MOR3357" s="371"/>
      <c r="MOS3357" s="372"/>
      <c r="MOT3357" s="372"/>
      <c r="MOU3357" s="372"/>
      <c r="MOV3357" s="372"/>
      <c r="MOW3357" s="370"/>
      <c r="MOX3357" s="371"/>
      <c r="MOY3357" s="372"/>
      <c r="MOZ3357" s="371"/>
      <c r="MPA3357" s="473"/>
      <c r="MPB3357" s="371"/>
      <c r="MPC3357" s="372"/>
      <c r="MPD3357" s="372"/>
      <c r="MPE3357" s="372"/>
      <c r="MPF3357" s="372"/>
      <c r="MPG3357" s="370"/>
      <c r="MPH3357" s="371"/>
      <c r="MPI3357" s="372"/>
      <c r="MPJ3357" s="371"/>
      <c r="MPK3357" s="473"/>
      <c r="MPL3357" s="371"/>
      <c r="MPM3357" s="372"/>
      <c r="MPN3357" s="372"/>
      <c r="MPO3357" s="372"/>
      <c r="MPP3357" s="372"/>
      <c r="MPQ3357" s="370"/>
      <c r="MPR3357" s="371"/>
      <c r="MPS3357" s="372"/>
      <c r="MPT3357" s="371"/>
      <c r="MPU3357" s="473"/>
      <c r="MPV3357" s="371"/>
      <c r="MPW3357" s="372"/>
      <c r="MPX3357" s="372"/>
      <c r="MPY3357" s="372"/>
      <c r="MPZ3357" s="372"/>
      <c r="MQA3357" s="370"/>
      <c r="MQB3357" s="371"/>
      <c r="MQC3357" s="372"/>
      <c r="MQD3357" s="371"/>
      <c r="MQE3357" s="473"/>
      <c r="MQF3357" s="371"/>
      <c r="MQG3357" s="372"/>
      <c r="MQH3357" s="372"/>
      <c r="MQI3357" s="372"/>
      <c r="MQJ3357" s="372"/>
      <c r="MQK3357" s="370"/>
      <c r="MQL3357" s="371"/>
      <c r="MQM3357" s="372"/>
      <c r="MQN3357" s="371"/>
      <c r="MQO3357" s="473"/>
      <c r="MQP3357" s="371"/>
      <c r="MQQ3357" s="372"/>
      <c r="MQR3357" s="372"/>
      <c r="MQS3357" s="372"/>
      <c r="MQT3357" s="372"/>
      <c r="MQU3357" s="370"/>
      <c r="MQV3357" s="371"/>
      <c r="MQW3357" s="372"/>
      <c r="MQX3357" s="371"/>
      <c r="MQY3357" s="473"/>
      <c r="MQZ3357" s="371"/>
      <c r="MRA3357" s="372"/>
      <c r="MRB3357" s="372"/>
      <c r="MRC3357" s="372"/>
      <c r="MRD3357" s="372"/>
      <c r="MRE3357" s="370"/>
      <c r="MRF3357" s="371"/>
      <c r="MRG3357" s="372"/>
      <c r="MRH3357" s="371"/>
      <c r="MRI3357" s="473"/>
      <c r="MRJ3357" s="371"/>
      <c r="MRK3357" s="372"/>
      <c r="MRL3357" s="372"/>
      <c r="MRM3357" s="372"/>
      <c r="MRN3357" s="372"/>
      <c r="MRO3357" s="370"/>
      <c r="MRP3357" s="371"/>
      <c r="MRQ3357" s="372"/>
      <c r="MRR3357" s="371"/>
      <c r="MRS3357" s="473"/>
      <c r="MRT3357" s="371"/>
      <c r="MRU3357" s="372"/>
      <c r="MRV3357" s="372"/>
      <c r="MRW3357" s="372"/>
      <c r="MRX3357" s="372"/>
      <c r="MRY3357" s="370"/>
      <c r="MRZ3357" s="371"/>
      <c r="MSA3357" s="372"/>
      <c r="MSB3357" s="371"/>
      <c r="MSC3357" s="473"/>
      <c r="MSD3357" s="371"/>
      <c r="MSE3357" s="372"/>
      <c r="MSF3357" s="372"/>
      <c r="MSG3357" s="372"/>
      <c r="MSH3357" s="372"/>
      <c r="MSI3357" s="370"/>
      <c r="MSJ3357" s="371"/>
      <c r="MSK3357" s="372"/>
      <c r="MSL3357" s="371"/>
      <c r="MSM3357" s="473"/>
      <c r="MSN3357" s="371"/>
      <c r="MSO3357" s="372"/>
      <c r="MSP3357" s="372"/>
      <c r="MSQ3357" s="372"/>
      <c r="MSR3357" s="372"/>
      <c r="MSS3357" s="370"/>
      <c r="MST3357" s="371"/>
      <c r="MSU3357" s="372"/>
      <c r="MSV3357" s="371"/>
      <c r="MSW3357" s="473"/>
      <c r="MSX3357" s="371"/>
      <c r="MSY3357" s="372"/>
      <c r="MSZ3357" s="372"/>
      <c r="MTA3357" s="372"/>
      <c r="MTB3357" s="372"/>
      <c r="MTC3357" s="370"/>
      <c r="MTD3357" s="371"/>
      <c r="MTE3357" s="372"/>
      <c r="MTF3357" s="371"/>
      <c r="MTG3357" s="473"/>
      <c r="MTH3357" s="371"/>
      <c r="MTI3357" s="372"/>
      <c r="MTJ3357" s="372"/>
      <c r="MTK3357" s="372"/>
      <c r="MTL3357" s="372"/>
      <c r="MTM3357" s="370"/>
      <c r="MTN3357" s="371"/>
      <c r="MTO3357" s="372"/>
      <c r="MTP3357" s="371"/>
      <c r="MTQ3357" s="473"/>
      <c r="MTR3357" s="371"/>
      <c r="MTS3357" s="372"/>
      <c r="MTT3357" s="372"/>
      <c r="MTU3357" s="372"/>
      <c r="MTV3357" s="372"/>
      <c r="MTW3357" s="370"/>
      <c r="MTX3357" s="371"/>
      <c r="MTY3357" s="372"/>
      <c r="MTZ3357" s="371"/>
      <c r="MUA3357" s="473"/>
      <c r="MUB3357" s="371"/>
      <c r="MUC3357" s="372"/>
      <c r="MUD3357" s="372"/>
      <c r="MUE3357" s="372"/>
      <c r="MUF3357" s="372"/>
      <c r="MUG3357" s="370"/>
      <c r="MUH3357" s="371"/>
      <c r="MUI3357" s="372"/>
      <c r="MUJ3357" s="371"/>
      <c r="MUK3357" s="473"/>
      <c r="MUL3357" s="371"/>
      <c r="MUM3357" s="372"/>
      <c r="MUN3357" s="372"/>
      <c r="MUO3357" s="372"/>
      <c r="MUP3357" s="372"/>
      <c r="MUQ3357" s="370"/>
      <c r="MUR3357" s="371"/>
      <c r="MUS3357" s="372"/>
      <c r="MUT3357" s="371"/>
      <c r="MUU3357" s="473"/>
      <c r="MUV3357" s="371"/>
      <c r="MUW3357" s="372"/>
      <c r="MUX3357" s="372"/>
      <c r="MUY3357" s="372"/>
      <c r="MUZ3357" s="372"/>
      <c r="MVA3357" s="370"/>
      <c r="MVB3357" s="371"/>
      <c r="MVC3357" s="372"/>
      <c r="MVD3357" s="371"/>
      <c r="MVE3357" s="473"/>
      <c r="MVF3357" s="371"/>
      <c r="MVG3357" s="372"/>
      <c r="MVH3357" s="372"/>
      <c r="MVI3357" s="372"/>
      <c r="MVJ3357" s="372"/>
      <c r="MVK3357" s="370"/>
      <c r="MVL3357" s="371"/>
      <c r="MVM3357" s="372"/>
      <c r="MVN3357" s="371"/>
      <c r="MVO3357" s="473"/>
      <c r="MVP3357" s="371"/>
      <c r="MVQ3357" s="372"/>
      <c r="MVR3357" s="372"/>
      <c r="MVS3357" s="372"/>
      <c r="MVT3357" s="372"/>
      <c r="MVU3357" s="370"/>
      <c r="MVV3357" s="371"/>
      <c r="MVW3357" s="372"/>
      <c r="MVX3357" s="371"/>
      <c r="MVY3357" s="473"/>
      <c r="MVZ3357" s="371"/>
      <c r="MWA3357" s="372"/>
      <c r="MWB3357" s="372"/>
      <c r="MWC3357" s="372"/>
      <c r="MWD3357" s="372"/>
      <c r="MWE3357" s="370"/>
      <c r="MWF3357" s="371"/>
      <c r="MWG3357" s="372"/>
      <c r="MWH3357" s="371"/>
      <c r="MWI3357" s="473"/>
      <c r="MWJ3357" s="371"/>
      <c r="MWK3357" s="372"/>
      <c r="MWL3357" s="372"/>
      <c r="MWM3357" s="372"/>
      <c r="MWN3357" s="372"/>
      <c r="MWO3357" s="370"/>
      <c r="MWP3357" s="371"/>
      <c r="MWQ3357" s="372"/>
      <c r="MWR3357" s="371"/>
      <c r="MWS3357" s="473"/>
      <c r="MWT3357" s="371"/>
      <c r="MWU3357" s="372"/>
      <c r="MWV3357" s="372"/>
      <c r="MWW3357" s="372"/>
      <c r="MWX3357" s="372"/>
      <c r="MWY3357" s="370"/>
      <c r="MWZ3357" s="371"/>
      <c r="MXA3357" s="372"/>
      <c r="MXB3357" s="371"/>
      <c r="MXC3357" s="473"/>
      <c r="MXD3357" s="371"/>
      <c r="MXE3357" s="372"/>
      <c r="MXF3357" s="372"/>
      <c r="MXG3357" s="372"/>
      <c r="MXH3357" s="372"/>
      <c r="MXI3357" s="370"/>
      <c r="MXJ3357" s="371"/>
      <c r="MXK3357" s="372"/>
      <c r="MXL3357" s="371"/>
      <c r="MXM3357" s="473"/>
      <c r="MXN3357" s="371"/>
      <c r="MXO3357" s="372"/>
      <c r="MXP3357" s="372"/>
      <c r="MXQ3357" s="372"/>
      <c r="MXR3357" s="372"/>
      <c r="MXS3357" s="370"/>
      <c r="MXT3357" s="371"/>
      <c r="MXU3357" s="372"/>
      <c r="MXV3357" s="371"/>
      <c r="MXW3357" s="473"/>
      <c r="MXX3357" s="371"/>
      <c r="MXY3357" s="372"/>
      <c r="MXZ3357" s="372"/>
      <c r="MYA3357" s="372"/>
      <c r="MYB3357" s="372"/>
      <c r="MYC3357" s="370"/>
      <c r="MYD3357" s="371"/>
      <c r="MYE3357" s="372"/>
      <c r="MYF3357" s="371"/>
      <c r="MYG3357" s="473"/>
      <c r="MYH3357" s="371"/>
      <c r="MYI3357" s="372"/>
      <c r="MYJ3357" s="372"/>
      <c r="MYK3357" s="372"/>
      <c r="MYL3357" s="372"/>
      <c r="MYM3357" s="370"/>
      <c r="MYN3357" s="371"/>
      <c r="MYO3357" s="372"/>
      <c r="MYP3357" s="371"/>
      <c r="MYQ3357" s="473"/>
      <c r="MYR3357" s="371"/>
      <c r="MYS3357" s="372"/>
      <c r="MYT3357" s="372"/>
      <c r="MYU3357" s="372"/>
      <c r="MYV3357" s="372"/>
      <c r="MYW3357" s="370"/>
      <c r="MYX3357" s="371"/>
      <c r="MYY3357" s="372"/>
      <c r="MYZ3357" s="371"/>
      <c r="MZA3357" s="473"/>
      <c r="MZB3357" s="371"/>
      <c r="MZC3357" s="372"/>
      <c r="MZD3357" s="372"/>
      <c r="MZE3357" s="372"/>
      <c r="MZF3357" s="372"/>
      <c r="MZG3357" s="370"/>
      <c r="MZH3357" s="371"/>
      <c r="MZI3357" s="372"/>
      <c r="MZJ3357" s="371"/>
      <c r="MZK3357" s="473"/>
      <c r="MZL3357" s="371"/>
      <c r="MZM3357" s="372"/>
      <c r="MZN3357" s="372"/>
      <c r="MZO3357" s="372"/>
      <c r="MZP3357" s="372"/>
      <c r="MZQ3357" s="370"/>
      <c r="MZR3357" s="371"/>
      <c r="MZS3357" s="372"/>
      <c r="MZT3357" s="371"/>
      <c r="MZU3357" s="473"/>
      <c r="MZV3357" s="371"/>
      <c r="MZW3357" s="372"/>
      <c r="MZX3357" s="372"/>
      <c r="MZY3357" s="372"/>
      <c r="MZZ3357" s="372"/>
      <c r="NAA3357" s="370"/>
      <c r="NAB3357" s="371"/>
      <c r="NAC3357" s="372"/>
      <c r="NAD3357" s="371"/>
      <c r="NAE3357" s="473"/>
      <c r="NAF3357" s="371"/>
      <c r="NAG3357" s="372"/>
      <c r="NAH3357" s="372"/>
      <c r="NAI3357" s="372"/>
      <c r="NAJ3357" s="372"/>
      <c r="NAK3357" s="370"/>
      <c r="NAL3357" s="371"/>
      <c r="NAM3357" s="372"/>
      <c r="NAN3357" s="371"/>
      <c r="NAO3357" s="473"/>
      <c r="NAP3357" s="371"/>
      <c r="NAQ3357" s="372"/>
      <c r="NAR3357" s="372"/>
      <c r="NAS3357" s="372"/>
      <c r="NAT3357" s="372"/>
      <c r="NAU3357" s="370"/>
      <c r="NAV3357" s="371"/>
      <c r="NAW3357" s="372"/>
      <c r="NAX3357" s="371"/>
      <c r="NAY3357" s="473"/>
      <c r="NAZ3357" s="371"/>
      <c r="NBA3357" s="372"/>
      <c r="NBB3357" s="372"/>
      <c r="NBC3357" s="372"/>
      <c r="NBD3357" s="372"/>
      <c r="NBE3357" s="370"/>
      <c r="NBF3357" s="371"/>
      <c r="NBG3357" s="372"/>
      <c r="NBH3357" s="371"/>
      <c r="NBI3357" s="473"/>
      <c r="NBJ3357" s="371"/>
      <c r="NBK3357" s="372"/>
      <c r="NBL3357" s="372"/>
      <c r="NBM3357" s="372"/>
      <c r="NBN3357" s="372"/>
      <c r="NBO3357" s="370"/>
      <c r="NBP3357" s="371"/>
      <c r="NBQ3357" s="372"/>
      <c r="NBR3357" s="371"/>
      <c r="NBS3357" s="473"/>
      <c r="NBT3357" s="371"/>
      <c r="NBU3357" s="372"/>
      <c r="NBV3357" s="372"/>
      <c r="NBW3357" s="372"/>
      <c r="NBX3357" s="372"/>
      <c r="NBY3357" s="370"/>
      <c r="NBZ3357" s="371"/>
      <c r="NCA3357" s="372"/>
      <c r="NCB3357" s="371"/>
      <c r="NCC3357" s="473"/>
      <c r="NCD3357" s="371"/>
      <c r="NCE3357" s="372"/>
      <c r="NCF3357" s="372"/>
      <c r="NCG3357" s="372"/>
      <c r="NCH3357" s="372"/>
      <c r="NCI3357" s="370"/>
      <c r="NCJ3357" s="371"/>
      <c r="NCK3357" s="372"/>
      <c r="NCL3357" s="371"/>
      <c r="NCM3357" s="473"/>
      <c r="NCN3357" s="371"/>
      <c r="NCO3357" s="372"/>
      <c r="NCP3357" s="372"/>
      <c r="NCQ3357" s="372"/>
      <c r="NCR3357" s="372"/>
      <c r="NCS3357" s="370"/>
      <c r="NCT3357" s="371"/>
      <c r="NCU3357" s="372"/>
      <c r="NCV3357" s="371"/>
      <c r="NCW3357" s="473"/>
      <c r="NCX3357" s="371"/>
      <c r="NCY3357" s="372"/>
      <c r="NCZ3357" s="372"/>
      <c r="NDA3357" s="372"/>
      <c r="NDB3357" s="372"/>
      <c r="NDC3357" s="370"/>
      <c r="NDD3357" s="371"/>
      <c r="NDE3357" s="372"/>
      <c r="NDF3357" s="371"/>
      <c r="NDG3357" s="473"/>
      <c r="NDH3357" s="371"/>
      <c r="NDI3357" s="372"/>
      <c r="NDJ3357" s="372"/>
      <c r="NDK3357" s="372"/>
      <c r="NDL3357" s="372"/>
      <c r="NDM3357" s="370"/>
      <c r="NDN3357" s="371"/>
      <c r="NDO3357" s="372"/>
      <c r="NDP3357" s="371"/>
      <c r="NDQ3357" s="473"/>
      <c r="NDR3357" s="371"/>
      <c r="NDS3357" s="372"/>
      <c r="NDT3357" s="372"/>
      <c r="NDU3357" s="372"/>
      <c r="NDV3357" s="372"/>
      <c r="NDW3357" s="370"/>
      <c r="NDX3357" s="371"/>
      <c r="NDY3357" s="372"/>
      <c r="NDZ3357" s="371"/>
      <c r="NEA3357" s="473"/>
      <c r="NEB3357" s="371"/>
      <c r="NEC3357" s="372"/>
      <c r="NED3357" s="372"/>
      <c r="NEE3357" s="372"/>
      <c r="NEF3357" s="372"/>
      <c r="NEG3357" s="370"/>
      <c r="NEH3357" s="371"/>
      <c r="NEI3357" s="372"/>
      <c r="NEJ3357" s="371"/>
      <c r="NEK3357" s="473"/>
      <c r="NEL3357" s="371"/>
      <c r="NEM3357" s="372"/>
      <c r="NEN3357" s="372"/>
      <c r="NEO3357" s="372"/>
      <c r="NEP3357" s="372"/>
      <c r="NEQ3357" s="370"/>
      <c r="NER3357" s="371"/>
      <c r="NES3357" s="372"/>
      <c r="NET3357" s="371"/>
      <c r="NEU3357" s="473"/>
      <c r="NEV3357" s="371"/>
      <c r="NEW3357" s="372"/>
      <c r="NEX3357" s="372"/>
      <c r="NEY3357" s="372"/>
      <c r="NEZ3357" s="372"/>
      <c r="NFA3357" s="370"/>
      <c r="NFB3357" s="371"/>
      <c r="NFC3357" s="372"/>
      <c r="NFD3357" s="371"/>
      <c r="NFE3357" s="473"/>
      <c r="NFF3357" s="371"/>
      <c r="NFG3357" s="372"/>
      <c r="NFH3357" s="372"/>
      <c r="NFI3357" s="372"/>
      <c r="NFJ3357" s="372"/>
      <c r="NFK3357" s="370"/>
      <c r="NFL3357" s="371"/>
      <c r="NFM3357" s="372"/>
      <c r="NFN3357" s="371"/>
      <c r="NFO3357" s="473"/>
      <c r="NFP3357" s="371"/>
      <c r="NFQ3357" s="372"/>
      <c r="NFR3357" s="372"/>
      <c r="NFS3357" s="372"/>
      <c r="NFT3357" s="372"/>
      <c r="NFU3357" s="370"/>
      <c r="NFV3357" s="371"/>
      <c r="NFW3357" s="372"/>
      <c r="NFX3357" s="371"/>
      <c r="NFY3357" s="473"/>
      <c r="NFZ3357" s="371"/>
      <c r="NGA3357" s="372"/>
      <c r="NGB3357" s="372"/>
      <c r="NGC3357" s="372"/>
      <c r="NGD3357" s="372"/>
      <c r="NGE3357" s="370"/>
      <c r="NGF3357" s="371"/>
      <c r="NGG3357" s="372"/>
      <c r="NGH3357" s="371"/>
      <c r="NGI3357" s="473"/>
      <c r="NGJ3357" s="371"/>
      <c r="NGK3357" s="372"/>
      <c r="NGL3357" s="372"/>
      <c r="NGM3357" s="372"/>
      <c r="NGN3357" s="372"/>
      <c r="NGO3357" s="370"/>
      <c r="NGP3357" s="371"/>
      <c r="NGQ3357" s="372"/>
      <c r="NGR3357" s="371"/>
      <c r="NGS3357" s="473"/>
      <c r="NGT3357" s="371"/>
      <c r="NGU3357" s="372"/>
      <c r="NGV3357" s="372"/>
      <c r="NGW3357" s="372"/>
      <c r="NGX3357" s="372"/>
      <c r="NGY3357" s="370"/>
      <c r="NGZ3357" s="371"/>
      <c r="NHA3357" s="372"/>
      <c r="NHB3357" s="371"/>
      <c r="NHC3357" s="473"/>
      <c r="NHD3357" s="371"/>
      <c r="NHE3357" s="372"/>
      <c r="NHF3357" s="372"/>
      <c r="NHG3357" s="372"/>
      <c r="NHH3357" s="372"/>
      <c r="NHI3357" s="370"/>
      <c r="NHJ3357" s="371"/>
      <c r="NHK3357" s="372"/>
      <c r="NHL3357" s="371"/>
      <c r="NHM3357" s="473"/>
      <c r="NHN3357" s="371"/>
      <c r="NHO3357" s="372"/>
      <c r="NHP3357" s="372"/>
      <c r="NHQ3357" s="372"/>
      <c r="NHR3357" s="372"/>
      <c r="NHS3357" s="370"/>
      <c r="NHT3357" s="371"/>
      <c r="NHU3357" s="372"/>
      <c r="NHV3357" s="371"/>
      <c r="NHW3357" s="473"/>
      <c r="NHX3357" s="371"/>
      <c r="NHY3357" s="372"/>
      <c r="NHZ3357" s="372"/>
      <c r="NIA3357" s="372"/>
      <c r="NIB3357" s="372"/>
      <c r="NIC3357" s="370"/>
      <c r="NID3357" s="371"/>
      <c r="NIE3357" s="372"/>
      <c r="NIF3357" s="371"/>
      <c r="NIG3357" s="473"/>
      <c r="NIH3357" s="371"/>
      <c r="NII3357" s="372"/>
      <c r="NIJ3357" s="372"/>
      <c r="NIK3357" s="372"/>
      <c r="NIL3357" s="372"/>
      <c r="NIM3357" s="370"/>
      <c r="NIN3357" s="371"/>
      <c r="NIO3357" s="372"/>
      <c r="NIP3357" s="371"/>
      <c r="NIQ3357" s="473"/>
      <c r="NIR3357" s="371"/>
      <c r="NIS3357" s="372"/>
      <c r="NIT3357" s="372"/>
      <c r="NIU3357" s="372"/>
      <c r="NIV3357" s="372"/>
      <c r="NIW3357" s="370"/>
      <c r="NIX3357" s="371"/>
      <c r="NIY3357" s="372"/>
      <c r="NIZ3357" s="371"/>
      <c r="NJA3357" s="473"/>
      <c r="NJB3357" s="371"/>
      <c r="NJC3357" s="372"/>
      <c r="NJD3357" s="372"/>
      <c r="NJE3357" s="372"/>
      <c r="NJF3357" s="372"/>
      <c r="NJG3357" s="370"/>
      <c r="NJH3357" s="371"/>
      <c r="NJI3357" s="372"/>
      <c r="NJJ3357" s="371"/>
      <c r="NJK3357" s="473"/>
      <c r="NJL3357" s="371"/>
      <c r="NJM3357" s="372"/>
      <c r="NJN3357" s="372"/>
      <c r="NJO3357" s="372"/>
      <c r="NJP3357" s="372"/>
      <c r="NJQ3357" s="370"/>
      <c r="NJR3357" s="371"/>
      <c r="NJS3357" s="372"/>
      <c r="NJT3357" s="371"/>
      <c r="NJU3357" s="473"/>
      <c r="NJV3357" s="371"/>
      <c r="NJW3357" s="372"/>
      <c r="NJX3357" s="372"/>
      <c r="NJY3357" s="372"/>
      <c r="NJZ3357" s="372"/>
      <c r="NKA3357" s="370"/>
      <c r="NKB3357" s="371"/>
      <c r="NKC3357" s="372"/>
      <c r="NKD3357" s="371"/>
      <c r="NKE3357" s="473"/>
      <c r="NKF3357" s="371"/>
      <c r="NKG3357" s="372"/>
      <c r="NKH3357" s="372"/>
      <c r="NKI3357" s="372"/>
      <c r="NKJ3357" s="372"/>
      <c r="NKK3357" s="370"/>
      <c r="NKL3357" s="371"/>
      <c r="NKM3357" s="372"/>
      <c r="NKN3357" s="371"/>
      <c r="NKO3357" s="473"/>
      <c r="NKP3357" s="371"/>
      <c r="NKQ3357" s="372"/>
      <c r="NKR3357" s="372"/>
      <c r="NKS3357" s="372"/>
      <c r="NKT3357" s="372"/>
      <c r="NKU3357" s="370"/>
      <c r="NKV3357" s="371"/>
      <c r="NKW3357" s="372"/>
      <c r="NKX3357" s="371"/>
      <c r="NKY3357" s="473"/>
      <c r="NKZ3357" s="371"/>
      <c r="NLA3357" s="372"/>
      <c r="NLB3357" s="372"/>
      <c r="NLC3357" s="372"/>
      <c r="NLD3357" s="372"/>
      <c r="NLE3357" s="370"/>
      <c r="NLF3357" s="371"/>
      <c r="NLG3357" s="372"/>
      <c r="NLH3357" s="371"/>
      <c r="NLI3357" s="473"/>
      <c r="NLJ3357" s="371"/>
      <c r="NLK3357" s="372"/>
      <c r="NLL3357" s="372"/>
      <c r="NLM3357" s="372"/>
      <c r="NLN3357" s="372"/>
      <c r="NLO3357" s="370"/>
      <c r="NLP3357" s="371"/>
      <c r="NLQ3357" s="372"/>
      <c r="NLR3357" s="371"/>
      <c r="NLS3357" s="473"/>
      <c r="NLT3357" s="371"/>
      <c r="NLU3357" s="372"/>
      <c r="NLV3357" s="372"/>
      <c r="NLW3357" s="372"/>
      <c r="NLX3357" s="372"/>
      <c r="NLY3357" s="370"/>
      <c r="NLZ3357" s="371"/>
      <c r="NMA3357" s="372"/>
      <c r="NMB3357" s="371"/>
      <c r="NMC3357" s="473"/>
      <c r="NMD3357" s="371"/>
      <c r="NME3357" s="372"/>
      <c r="NMF3357" s="372"/>
      <c r="NMG3357" s="372"/>
      <c r="NMH3357" s="372"/>
      <c r="NMI3357" s="370"/>
      <c r="NMJ3357" s="371"/>
      <c r="NMK3357" s="372"/>
      <c r="NML3357" s="371"/>
      <c r="NMM3357" s="473"/>
      <c r="NMN3357" s="371"/>
      <c r="NMO3357" s="372"/>
      <c r="NMP3357" s="372"/>
      <c r="NMQ3357" s="372"/>
      <c r="NMR3357" s="372"/>
      <c r="NMS3357" s="370"/>
      <c r="NMT3357" s="371"/>
      <c r="NMU3357" s="372"/>
      <c r="NMV3357" s="371"/>
      <c r="NMW3357" s="473"/>
      <c r="NMX3357" s="371"/>
      <c r="NMY3357" s="372"/>
      <c r="NMZ3357" s="372"/>
      <c r="NNA3357" s="372"/>
      <c r="NNB3357" s="372"/>
      <c r="NNC3357" s="370"/>
      <c r="NND3357" s="371"/>
      <c r="NNE3357" s="372"/>
      <c r="NNF3357" s="371"/>
      <c r="NNG3357" s="473"/>
      <c r="NNH3357" s="371"/>
      <c r="NNI3357" s="372"/>
      <c r="NNJ3357" s="372"/>
      <c r="NNK3357" s="372"/>
      <c r="NNL3357" s="372"/>
      <c r="NNM3357" s="370"/>
      <c r="NNN3357" s="371"/>
      <c r="NNO3357" s="372"/>
      <c r="NNP3357" s="371"/>
      <c r="NNQ3357" s="473"/>
      <c r="NNR3357" s="371"/>
      <c r="NNS3357" s="372"/>
      <c r="NNT3357" s="372"/>
      <c r="NNU3357" s="372"/>
      <c r="NNV3357" s="372"/>
      <c r="NNW3357" s="370"/>
      <c r="NNX3357" s="371"/>
      <c r="NNY3357" s="372"/>
      <c r="NNZ3357" s="371"/>
      <c r="NOA3357" s="473"/>
      <c r="NOB3357" s="371"/>
      <c r="NOC3357" s="372"/>
      <c r="NOD3357" s="372"/>
      <c r="NOE3357" s="372"/>
      <c r="NOF3357" s="372"/>
      <c r="NOG3357" s="370"/>
      <c r="NOH3357" s="371"/>
      <c r="NOI3357" s="372"/>
      <c r="NOJ3357" s="371"/>
      <c r="NOK3357" s="473"/>
      <c r="NOL3357" s="371"/>
      <c r="NOM3357" s="372"/>
      <c r="NON3357" s="372"/>
      <c r="NOO3357" s="372"/>
      <c r="NOP3357" s="372"/>
      <c r="NOQ3357" s="370"/>
      <c r="NOR3357" s="371"/>
      <c r="NOS3357" s="372"/>
      <c r="NOT3357" s="371"/>
      <c r="NOU3357" s="473"/>
      <c r="NOV3357" s="371"/>
      <c r="NOW3357" s="372"/>
      <c r="NOX3357" s="372"/>
      <c r="NOY3357" s="372"/>
      <c r="NOZ3357" s="372"/>
      <c r="NPA3357" s="370"/>
      <c r="NPB3357" s="371"/>
      <c r="NPC3357" s="372"/>
      <c r="NPD3357" s="371"/>
      <c r="NPE3357" s="473"/>
      <c r="NPF3357" s="371"/>
      <c r="NPG3357" s="372"/>
      <c r="NPH3357" s="372"/>
      <c r="NPI3357" s="372"/>
      <c r="NPJ3357" s="372"/>
      <c r="NPK3357" s="370"/>
      <c r="NPL3357" s="371"/>
      <c r="NPM3357" s="372"/>
      <c r="NPN3357" s="371"/>
      <c r="NPO3357" s="473"/>
      <c r="NPP3357" s="371"/>
      <c r="NPQ3357" s="372"/>
      <c r="NPR3357" s="372"/>
      <c r="NPS3357" s="372"/>
      <c r="NPT3357" s="372"/>
      <c r="NPU3357" s="370"/>
      <c r="NPV3357" s="371"/>
      <c r="NPW3357" s="372"/>
      <c r="NPX3357" s="371"/>
      <c r="NPY3357" s="473"/>
      <c r="NPZ3357" s="371"/>
      <c r="NQA3357" s="372"/>
      <c r="NQB3357" s="372"/>
      <c r="NQC3357" s="372"/>
      <c r="NQD3357" s="372"/>
      <c r="NQE3357" s="370"/>
      <c r="NQF3357" s="371"/>
      <c r="NQG3357" s="372"/>
      <c r="NQH3357" s="371"/>
      <c r="NQI3357" s="473"/>
      <c r="NQJ3357" s="371"/>
      <c r="NQK3357" s="372"/>
      <c r="NQL3357" s="372"/>
      <c r="NQM3357" s="372"/>
      <c r="NQN3357" s="372"/>
      <c r="NQO3357" s="370"/>
      <c r="NQP3357" s="371"/>
      <c r="NQQ3357" s="372"/>
      <c r="NQR3357" s="371"/>
      <c r="NQS3357" s="473"/>
      <c r="NQT3357" s="371"/>
      <c r="NQU3357" s="372"/>
      <c r="NQV3357" s="372"/>
      <c r="NQW3357" s="372"/>
      <c r="NQX3357" s="372"/>
      <c r="NQY3357" s="370"/>
      <c r="NQZ3357" s="371"/>
      <c r="NRA3357" s="372"/>
      <c r="NRB3357" s="371"/>
      <c r="NRC3357" s="473"/>
      <c r="NRD3357" s="371"/>
      <c r="NRE3357" s="372"/>
      <c r="NRF3357" s="372"/>
      <c r="NRG3357" s="372"/>
      <c r="NRH3357" s="372"/>
      <c r="NRI3357" s="370"/>
      <c r="NRJ3357" s="371"/>
      <c r="NRK3357" s="372"/>
      <c r="NRL3357" s="371"/>
      <c r="NRM3357" s="473"/>
      <c r="NRN3357" s="371"/>
      <c r="NRO3357" s="372"/>
      <c r="NRP3357" s="372"/>
      <c r="NRQ3357" s="372"/>
      <c r="NRR3357" s="372"/>
      <c r="NRS3357" s="370"/>
      <c r="NRT3357" s="371"/>
      <c r="NRU3357" s="372"/>
      <c r="NRV3357" s="371"/>
      <c r="NRW3357" s="473"/>
      <c r="NRX3357" s="371"/>
      <c r="NRY3357" s="372"/>
      <c r="NRZ3357" s="372"/>
      <c r="NSA3357" s="372"/>
      <c r="NSB3357" s="372"/>
      <c r="NSC3357" s="370"/>
      <c r="NSD3357" s="371"/>
      <c r="NSE3357" s="372"/>
      <c r="NSF3357" s="371"/>
      <c r="NSG3357" s="473"/>
      <c r="NSH3357" s="371"/>
      <c r="NSI3357" s="372"/>
      <c r="NSJ3357" s="372"/>
      <c r="NSK3357" s="372"/>
      <c r="NSL3357" s="372"/>
      <c r="NSM3357" s="370"/>
      <c r="NSN3357" s="371"/>
      <c r="NSO3357" s="372"/>
      <c r="NSP3357" s="371"/>
      <c r="NSQ3357" s="473"/>
      <c r="NSR3357" s="371"/>
      <c r="NSS3357" s="372"/>
      <c r="NST3357" s="372"/>
      <c r="NSU3357" s="372"/>
      <c r="NSV3357" s="372"/>
      <c r="NSW3357" s="370"/>
      <c r="NSX3357" s="371"/>
      <c r="NSY3357" s="372"/>
      <c r="NSZ3357" s="371"/>
      <c r="NTA3357" s="473"/>
      <c r="NTB3357" s="371"/>
      <c r="NTC3357" s="372"/>
      <c r="NTD3357" s="372"/>
      <c r="NTE3357" s="372"/>
      <c r="NTF3357" s="372"/>
      <c r="NTG3357" s="370"/>
      <c r="NTH3357" s="371"/>
      <c r="NTI3357" s="372"/>
      <c r="NTJ3357" s="371"/>
      <c r="NTK3357" s="473"/>
      <c r="NTL3357" s="371"/>
      <c r="NTM3357" s="372"/>
      <c r="NTN3357" s="372"/>
      <c r="NTO3357" s="372"/>
      <c r="NTP3357" s="372"/>
      <c r="NTQ3357" s="370"/>
      <c r="NTR3357" s="371"/>
      <c r="NTS3357" s="372"/>
      <c r="NTT3357" s="371"/>
      <c r="NTU3357" s="473"/>
      <c r="NTV3357" s="371"/>
      <c r="NTW3357" s="372"/>
      <c r="NTX3357" s="372"/>
      <c r="NTY3357" s="372"/>
      <c r="NTZ3357" s="372"/>
      <c r="NUA3357" s="370"/>
      <c r="NUB3357" s="371"/>
      <c r="NUC3357" s="372"/>
      <c r="NUD3357" s="371"/>
      <c r="NUE3357" s="473"/>
      <c r="NUF3357" s="371"/>
      <c r="NUG3357" s="372"/>
      <c r="NUH3357" s="372"/>
      <c r="NUI3357" s="372"/>
      <c r="NUJ3357" s="372"/>
      <c r="NUK3357" s="370"/>
      <c r="NUL3357" s="371"/>
      <c r="NUM3357" s="372"/>
      <c r="NUN3357" s="371"/>
      <c r="NUO3357" s="473"/>
      <c r="NUP3357" s="371"/>
      <c r="NUQ3357" s="372"/>
      <c r="NUR3357" s="372"/>
      <c r="NUS3357" s="372"/>
      <c r="NUT3357" s="372"/>
      <c r="NUU3357" s="370"/>
      <c r="NUV3357" s="371"/>
      <c r="NUW3357" s="372"/>
      <c r="NUX3357" s="371"/>
      <c r="NUY3357" s="473"/>
      <c r="NUZ3357" s="371"/>
      <c r="NVA3357" s="372"/>
      <c r="NVB3357" s="372"/>
      <c r="NVC3357" s="372"/>
      <c r="NVD3357" s="372"/>
      <c r="NVE3357" s="370"/>
      <c r="NVF3357" s="371"/>
      <c r="NVG3357" s="372"/>
      <c r="NVH3357" s="371"/>
      <c r="NVI3357" s="473"/>
      <c r="NVJ3357" s="371"/>
      <c r="NVK3357" s="372"/>
      <c r="NVL3357" s="372"/>
      <c r="NVM3357" s="372"/>
      <c r="NVN3357" s="372"/>
      <c r="NVO3357" s="370"/>
      <c r="NVP3357" s="371"/>
      <c r="NVQ3357" s="372"/>
      <c r="NVR3357" s="371"/>
      <c r="NVS3357" s="473"/>
      <c r="NVT3357" s="371"/>
      <c r="NVU3357" s="372"/>
      <c r="NVV3357" s="372"/>
      <c r="NVW3357" s="372"/>
      <c r="NVX3357" s="372"/>
      <c r="NVY3357" s="370"/>
      <c r="NVZ3357" s="371"/>
      <c r="NWA3357" s="372"/>
      <c r="NWB3357" s="371"/>
      <c r="NWC3357" s="473"/>
      <c r="NWD3357" s="371"/>
      <c r="NWE3357" s="372"/>
      <c r="NWF3357" s="372"/>
      <c r="NWG3357" s="372"/>
      <c r="NWH3357" s="372"/>
      <c r="NWI3357" s="370"/>
      <c r="NWJ3357" s="371"/>
      <c r="NWK3357" s="372"/>
      <c r="NWL3357" s="371"/>
      <c r="NWM3357" s="473"/>
      <c r="NWN3357" s="371"/>
      <c r="NWO3357" s="372"/>
      <c r="NWP3357" s="372"/>
      <c r="NWQ3357" s="372"/>
      <c r="NWR3357" s="372"/>
      <c r="NWS3357" s="370"/>
      <c r="NWT3357" s="371"/>
      <c r="NWU3357" s="372"/>
      <c r="NWV3357" s="371"/>
      <c r="NWW3357" s="473"/>
      <c r="NWX3357" s="371"/>
      <c r="NWY3357" s="372"/>
      <c r="NWZ3357" s="372"/>
      <c r="NXA3357" s="372"/>
      <c r="NXB3357" s="372"/>
      <c r="NXC3357" s="370"/>
      <c r="NXD3357" s="371"/>
      <c r="NXE3357" s="372"/>
      <c r="NXF3357" s="371"/>
      <c r="NXG3357" s="473"/>
      <c r="NXH3357" s="371"/>
      <c r="NXI3357" s="372"/>
      <c r="NXJ3357" s="372"/>
      <c r="NXK3357" s="372"/>
      <c r="NXL3357" s="372"/>
      <c r="NXM3357" s="370"/>
      <c r="NXN3357" s="371"/>
      <c r="NXO3357" s="372"/>
      <c r="NXP3357" s="371"/>
      <c r="NXQ3357" s="473"/>
      <c r="NXR3357" s="371"/>
      <c r="NXS3357" s="372"/>
      <c r="NXT3357" s="372"/>
      <c r="NXU3357" s="372"/>
      <c r="NXV3357" s="372"/>
      <c r="NXW3357" s="370"/>
      <c r="NXX3357" s="371"/>
      <c r="NXY3357" s="372"/>
      <c r="NXZ3357" s="371"/>
      <c r="NYA3357" s="473"/>
      <c r="NYB3357" s="371"/>
      <c r="NYC3357" s="372"/>
      <c r="NYD3357" s="372"/>
      <c r="NYE3357" s="372"/>
      <c r="NYF3357" s="372"/>
      <c r="NYG3357" s="370"/>
      <c r="NYH3357" s="371"/>
      <c r="NYI3357" s="372"/>
      <c r="NYJ3357" s="371"/>
      <c r="NYK3357" s="473"/>
      <c r="NYL3357" s="371"/>
      <c r="NYM3357" s="372"/>
      <c r="NYN3357" s="372"/>
      <c r="NYO3357" s="372"/>
      <c r="NYP3357" s="372"/>
      <c r="NYQ3357" s="370"/>
      <c r="NYR3357" s="371"/>
      <c r="NYS3357" s="372"/>
      <c r="NYT3357" s="371"/>
      <c r="NYU3357" s="473"/>
      <c r="NYV3357" s="371"/>
      <c r="NYW3357" s="372"/>
      <c r="NYX3357" s="372"/>
      <c r="NYY3357" s="372"/>
      <c r="NYZ3357" s="372"/>
      <c r="NZA3357" s="370"/>
      <c r="NZB3357" s="371"/>
      <c r="NZC3357" s="372"/>
      <c r="NZD3357" s="371"/>
      <c r="NZE3357" s="473"/>
      <c r="NZF3357" s="371"/>
      <c r="NZG3357" s="372"/>
      <c r="NZH3357" s="372"/>
      <c r="NZI3357" s="372"/>
      <c r="NZJ3357" s="372"/>
      <c r="NZK3357" s="370"/>
      <c r="NZL3357" s="371"/>
      <c r="NZM3357" s="372"/>
      <c r="NZN3357" s="371"/>
      <c r="NZO3357" s="473"/>
      <c r="NZP3357" s="371"/>
      <c r="NZQ3357" s="372"/>
      <c r="NZR3357" s="372"/>
      <c r="NZS3357" s="372"/>
      <c r="NZT3357" s="372"/>
      <c r="NZU3357" s="370"/>
      <c r="NZV3357" s="371"/>
      <c r="NZW3357" s="372"/>
      <c r="NZX3357" s="371"/>
      <c r="NZY3357" s="473"/>
      <c r="NZZ3357" s="371"/>
      <c r="OAA3357" s="372"/>
      <c r="OAB3357" s="372"/>
      <c r="OAC3357" s="372"/>
      <c r="OAD3357" s="372"/>
      <c r="OAE3357" s="370"/>
      <c r="OAF3357" s="371"/>
      <c r="OAG3357" s="372"/>
      <c r="OAH3357" s="371"/>
      <c r="OAI3357" s="473"/>
      <c r="OAJ3357" s="371"/>
      <c r="OAK3357" s="372"/>
      <c r="OAL3357" s="372"/>
      <c r="OAM3357" s="372"/>
      <c r="OAN3357" s="372"/>
      <c r="OAO3357" s="370"/>
      <c r="OAP3357" s="371"/>
      <c r="OAQ3357" s="372"/>
      <c r="OAR3357" s="371"/>
      <c r="OAS3357" s="473"/>
      <c r="OAT3357" s="371"/>
      <c r="OAU3357" s="372"/>
      <c r="OAV3357" s="372"/>
      <c r="OAW3357" s="372"/>
      <c r="OAX3357" s="372"/>
      <c r="OAY3357" s="370"/>
      <c r="OAZ3357" s="371"/>
      <c r="OBA3357" s="372"/>
      <c r="OBB3357" s="371"/>
      <c r="OBC3357" s="473"/>
      <c r="OBD3357" s="371"/>
      <c r="OBE3357" s="372"/>
      <c r="OBF3357" s="372"/>
      <c r="OBG3357" s="372"/>
      <c r="OBH3357" s="372"/>
      <c r="OBI3357" s="370"/>
      <c r="OBJ3357" s="371"/>
      <c r="OBK3357" s="372"/>
      <c r="OBL3357" s="371"/>
      <c r="OBM3357" s="473"/>
      <c r="OBN3357" s="371"/>
      <c r="OBO3357" s="372"/>
      <c r="OBP3357" s="372"/>
      <c r="OBQ3357" s="372"/>
      <c r="OBR3357" s="372"/>
      <c r="OBS3357" s="370"/>
      <c r="OBT3357" s="371"/>
      <c r="OBU3357" s="372"/>
      <c r="OBV3357" s="371"/>
      <c r="OBW3357" s="473"/>
      <c r="OBX3357" s="371"/>
      <c r="OBY3357" s="372"/>
      <c r="OBZ3357" s="372"/>
      <c r="OCA3357" s="372"/>
      <c r="OCB3357" s="372"/>
      <c r="OCC3357" s="370"/>
      <c r="OCD3357" s="371"/>
      <c r="OCE3357" s="372"/>
      <c r="OCF3357" s="371"/>
      <c r="OCG3357" s="473"/>
      <c r="OCH3357" s="371"/>
      <c r="OCI3357" s="372"/>
      <c r="OCJ3357" s="372"/>
      <c r="OCK3357" s="372"/>
      <c r="OCL3357" s="372"/>
      <c r="OCM3357" s="370"/>
      <c r="OCN3357" s="371"/>
      <c r="OCO3357" s="372"/>
      <c r="OCP3357" s="371"/>
      <c r="OCQ3357" s="473"/>
      <c r="OCR3357" s="371"/>
      <c r="OCS3357" s="372"/>
      <c r="OCT3357" s="372"/>
      <c r="OCU3357" s="372"/>
      <c r="OCV3357" s="372"/>
      <c r="OCW3357" s="370"/>
      <c r="OCX3357" s="371"/>
      <c r="OCY3357" s="372"/>
      <c r="OCZ3357" s="371"/>
      <c r="ODA3357" s="473"/>
      <c r="ODB3357" s="371"/>
      <c r="ODC3357" s="372"/>
      <c r="ODD3357" s="372"/>
      <c r="ODE3357" s="372"/>
      <c r="ODF3357" s="372"/>
      <c r="ODG3357" s="370"/>
      <c r="ODH3357" s="371"/>
      <c r="ODI3357" s="372"/>
      <c r="ODJ3357" s="371"/>
      <c r="ODK3357" s="473"/>
      <c r="ODL3357" s="371"/>
      <c r="ODM3357" s="372"/>
      <c r="ODN3357" s="372"/>
      <c r="ODO3357" s="372"/>
      <c r="ODP3357" s="372"/>
      <c r="ODQ3357" s="370"/>
      <c r="ODR3357" s="371"/>
      <c r="ODS3357" s="372"/>
      <c r="ODT3357" s="371"/>
      <c r="ODU3357" s="473"/>
      <c r="ODV3357" s="371"/>
      <c r="ODW3357" s="372"/>
      <c r="ODX3357" s="372"/>
      <c r="ODY3357" s="372"/>
      <c r="ODZ3357" s="372"/>
      <c r="OEA3357" s="370"/>
      <c r="OEB3357" s="371"/>
      <c r="OEC3357" s="372"/>
      <c r="OED3357" s="371"/>
      <c r="OEE3357" s="473"/>
      <c r="OEF3357" s="371"/>
      <c r="OEG3357" s="372"/>
      <c r="OEH3357" s="372"/>
      <c r="OEI3357" s="372"/>
      <c r="OEJ3357" s="372"/>
      <c r="OEK3357" s="370"/>
      <c r="OEL3357" s="371"/>
      <c r="OEM3357" s="372"/>
      <c r="OEN3357" s="371"/>
      <c r="OEO3357" s="473"/>
      <c r="OEP3357" s="371"/>
      <c r="OEQ3357" s="372"/>
      <c r="OER3357" s="372"/>
      <c r="OES3357" s="372"/>
      <c r="OET3357" s="372"/>
      <c r="OEU3357" s="370"/>
      <c r="OEV3357" s="371"/>
      <c r="OEW3357" s="372"/>
      <c r="OEX3357" s="371"/>
      <c r="OEY3357" s="473"/>
      <c r="OEZ3357" s="371"/>
      <c r="OFA3357" s="372"/>
      <c r="OFB3357" s="372"/>
      <c r="OFC3357" s="372"/>
      <c r="OFD3357" s="372"/>
      <c r="OFE3357" s="370"/>
      <c r="OFF3357" s="371"/>
      <c r="OFG3357" s="372"/>
      <c r="OFH3357" s="371"/>
      <c r="OFI3357" s="473"/>
      <c r="OFJ3357" s="371"/>
      <c r="OFK3357" s="372"/>
      <c r="OFL3357" s="372"/>
      <c r="OFM3357" s="372"/>
      <c r="OFN3357" s="372"/>
      <c r="OFO3357" s="370"/>
      <c r="OFP3357" s="371"/>
      <c r="OFQ3357" s="372"/>
      <c r="OFR3357" s="371"/>
      <c r="OFS3357" s="473"/>
      <c r="OFT3357" s="371"/>
      <c r="OFU3357" s="372"/>
      <c r="OFV3357" s="372"/>
      <c r="OFW3357" s="372"/>
      <c r="OFX3357" s="372"/>
      <c r="OFY3357" s="370"/>
      <c r="OFZ3357" s="371"/>
      <c r="OGA3357" s="372"/>
      <c r="OGB3357" s="371"/>
      <c r="OGC3357" s="473"/>
      <c r="OGD3357" s="371"/>
      <c r="OGE3357" s="372"/>
      <c r="OGF3357" s="372"/>
      <c r="OGG3357" s="372"/>
      <c r="OGH3357" s="372"/>
      <c r="OGI3357" s="370"/>
      <c r="OGJ3357" s="371"/>
      <c r="OGK3357" s="372"/>
      <c r="OGL3357" s="371"/>
      <c r="OGM3357" s="473"/>
      <c r="OGN3357" s="371"/>
      <c r="OGO3357" s="372"/>
      <c r="OGP3357" s="372"/>
      <c r="OGQ3357" s="372"/>
      <c r="OGR3357" s="372"/>
      <c r="OGS3357" s="370"/>
      <c r="OGT3357" s="371"/>
      <c r="OGU3357" s="372"/>
      <c r="OGV3357" s="371"/>
      <c r="OGW3357" s="473"/>
      <c r="OGX3357" s="371"/>
      <c r="OGY3357" s="372"/>
      <c r="OGZ3357" s="372"/>
      <c r="OHA3357" s="372"/>
      <c r="OHB3357" s="372"/>
      <c r="OHC3357" s="370"/>
      <c r="OHD3357" s="371"/>
      <c r="OHE3357" s="372"/>
      <c r="OHF3357" s="371"/>
      <c r="OHG3357" s="473"/>
      <c r="OHH3357" s="371"/>
      <c r="OHI3357" s="372"/>
      <c r="OHJ3357" s="372"/>
      <c r="OHK3357" s="372"/>
      <c r="OHL3357" s="372"/>
      <c r="OHM3357" s="370"/>
      <c r="OHN3357" s="371"/>
      <c r="OHO3357" s="372"/>
      <c r="OHP3357" s="371"/>
      <c r="OHQ3357" s="473"/>
      <c r="OHR3357" s="371"/>
      <c r="OHS3357" s="372"/>
      <c r="OHT3357" s="372"/>
      <c r="OHU3357" s="372"/>
      <c r="OHV3357" s="372"/>
      <c r="OHW3357" s="370"/>
      <c r="OHX3357" s="371"/>
      <c r="OHY3357" s="372"/>
      <c r="OHZ3357" s="371"/>
      <c r="OIA3357" s="473"/>
      <c r="OIB3357" s="371"/>
      <c r="OIC3357" s="372"/>
      <c r="OID3357" s="372"/>
      <c r="OIE3357" s="372"/>
      <c r="OIF3357" s="372"/>
      <c r="OIG3357" s="370"/>
      <c r="OIH3357" s="371"/>
      <c r="OII3357" s="372"/>
      <c r="OIJ3357" s="371"/>
      <c r="OIK3357" s="473"/>
      <c r="OIL3357" s="371"/>
      <c r="OIM3357" s="372"/>
      <c r="OIN3357" s="372"/>
      <c r="OIO3357" s="372"/>
      <c r="OIP3357" s="372"/>
      <c r="OIQ3357" s="370"/>
      <c r="OIR3357" s="371"/>
      <c r="OIS3357" s="372"/>
      <c r="OIT3357" s="371"/>
      <c r="OIU3357" s="473"/>
      <c r="OIV3357" s="371"/>
      <c r="OIW3357" s="372"/>
      <c r="OIX3357" s="372"/>
      <c r="OIY3357" s="372"/>
      <c r="OIZ3357" s="372"/>
      <c r="OJA3357" s="370"/>
      <c r="OJB3357" s="371"/>
      <c r="OJC3357" s="372"/>
      <c r="OJD3357" s="371"/>
      <c r="OJE3357" s="473"/>
      <c r="OJF3357" s="371"/>
      <c r="OJG3357" s="372"/>
      <c r="OJH3357" s="372"/>
      <c r="OJI3357" s="372"/>
      <c r="OJJ3357" s="372"/>
      <c r="OJK3357" s="370"/>
      <c r="OJL3357" s="371"/>
      <c r="OJM3357" s="372"/>
      <c r="OJN3357" s="371"/>
      <c r="OJO3357" s="473"/>
      <c r="OJP3357" s="371"/>
      <c r="OJQ3357" s="372"/>
      <c r="OJR3357" s="372"/>
      <c r="OJS3357" s="372"/>
      <c r="OJT3357" s="372"/>
      <c r="OJU3357" s="370"/>
      <c r="OJV3357" s="371"/>
      <c r="OJW3357" s="372"/>
      <c r="OJX3357" s="371"/>
      <c r="OJY3357" s="473"/>
      <c r="OJZ3357" s="371"/>
      <c r="OKA3357" s="372"/>
      <c r="OKB3357" s="372"/>
      <c r="OKC3357" s="372"/>
      <c r="OKD3357" s="372"/>
      <c r="OKE3357" s="370"/>
      <c r="OKF3357" s="371"/>
      <c r="OKG3357" s="372"/>
      <c r="OKH3357" s="371"/>
      <c r="OKI3357" s="473"/>
      <c r="OKJ3357" s="371"/>
      <c r="OKK3357" s="372"/>
      <c r="OKL3357" s="372"/>
      <c r="OKM3357" s="372"/>
      <c r="OKN3357" s="372"/>
      <c r="OKO3357" s="370"/>
      <c r="OKP3357" s="371"/>
      <c r="OKQ3357" s="372"/>
      <c r="OKR3357" s="371"/>
      <c r="OKS3357" s="473"/>
      <c r="OKT3357" s="371"/>
      <c r="OKU3357" s="372"/>
      <c r="OKV3357" s="372"/>
      <c r="OKW3357" s="372"/>
      <c r="OKX3357" s="372"/>
      <c r="OKY3357" s="370"/>
      <c r="OKZ3357" s="371"/>
      <c r="OLA3357" s="372"/>
      <c r="OLB3357" s="371"/>
      <c r="OLC3357" s="473"/>
      <c r="OLD3357" s="371"/>
      <c r="OLE3357" s="372"/>
      <c r="OLF3357" s="372"/>
      <c r="OLG3357" s="372"/>
      <c r="OLH3357" s="372"/>
      <c r="OLI3357" s="370"/>
      <c r="OLJ3357" s="371"/>
      <c r="OLK3357" s="372"/>
      <c r="OLL3357" s="371"/>
      <c r="OLM3357" s="473"/>
      <c r="OLN3357" s="371"/>
      <c r="OLO3357" s="372"/>
      <c r="OLP3357" s="372"/>
      <c r="OLQ3357" s="372"/>
      <c r="OLR3357" s="372"/>
      <c r="OLS3357" s="370"/>
      <c r="OLT3357" s="371"/>
      <c r="OLU3357" s="372"/>
      <c r="OLV3357" s="371"/>
      <c r="OLW3357" s="473"/>
      <c r="OLX3357" s="371"/>
      <c r="OLY3357" s="372"/>
      <c r="OLZ3357" s="372"/>
      <c r="OMA3357" s="372"/>
      <c r="OMB3357" s="372"/>
      <c r="OMC3357" s="370"/>
      <c r="OMD3357" s="371"/>
      <c r="OME3357" s="372"/>
      <c r="OMF3357" s="371"/>
      <c r="OMG3357" s="473"/>
      <c r="OMH3357" s="371"/>
      <c r="OMI3357" s="372"/>
      <c r="OMJ3357" s="372"/>
      <c r="OMK3357" s="372"/>
      <c r="OML3357" s="372"/>
      <c r="OMM3357" s="370"/>
      <c r="OMN3357" s="371"/>
      <c r="OMO3357" s="372"/>
      <c r="OMP3357" s="371"/>
      <c r="OMQ3357" s="473"/>
      <c r="OMR3357" s="371"/>
      <c r="OMS3357" s="372"/>
      <c r="OMT3357" s="372"/>
      <c r="OMU3357" s="372"/>
      <c r="OMV3357" s="372"/>
      <c r="OMW3357" s="370"/>
      <c r="OMX3357" s="371"/>
      <c r="OMY3357" s="372"/>
      <c r="OMZ3357" s="371"/>
      <c r="ONA3357" s="473"/>
      <c r="ONB3357" s="371"/>
      <c r="ONC3357" s="372"/>
      <c r="OND3357" s="372"/>
      <c r="ONE3357" s="372"/>
      <c r="ONF3357" s="372"/>
      <c r="ONG3357" s="370"/>
      <c r="ONH3357" s="371"/>
      <c r="ONI3357" s="372"/>
      <c r="ONJ3357" s="371"/>
      <c r="ONK3357" s="473"/>
      <c r="ONL3357" s="371"/>
      <c r="ONM3357" s="372"/>
      <c r="ONN3357" s="372"/>
      <c r="ONO3357" s="372"/>
      <c r="ONP3357" s="372"/>
      <c r="ONQ3357" s="370"/>
      <c r="ONR3357" s="371"/>
      <c r="ONS3357" s="372"/>
      <c r="ONT3357" s="371"/>
      <c r="ONU3357" s="473"/>
      <c r="ONV3357" s="371"/>
      <c r="ONW3357" s="372"/>
      <c r="ONX3357" s="372"/>
      <c r="ONY3357" s="372"/>
      <c r="ONZ3357" s="372"/>
      <c r="OOA3357" s="370"/>
      <c r="OOB3357" s="371"/>
      <c r="OOC3357" s="372"/>
      <c r="OOD3357" s="371"/>
      <c r="OOE3357" s="473"/>
      <c r="OOF3357" s="371"/>
      <c r="OOG3357" s="372"/>
      <c r="OOH3357" s="372"/>
      <c r="OOI3357" s="372"/>
      <c r="OOJ3357" s="372"/>
      <c r="OOK3357" s="370"/>
      <c r="OOL3357" s="371"/>
      <c r="OOM3357" s="372"/>
      <c r="OON3357" s="371"/>
      <c r="OOO3357" s="473"/>
      <c r="OOP3357" s="371"/>
      <c r="OOQ3357" s="372"/>
      <c r="OOR3357" s="372"/>
      <c r="OOS3357" s="372"/>
      <c r="OOT3357" s="372"/>
      <c r="OOU3357" s="370"/>
      <c r="OOV3357" s="371"/>
      <c r="OOW3357" s="372"/>
      <c r="OOX3357" s="371"/>
      <c r="OOY3357" s="473"/>
      <c r="OOZ3357" s="371"/>
      <c r="OPA3357" s="372"/>
      <c r="OPB3357" s="372"/>
      <c r="OPC3357" s="372"/>
      <c r="OPD3357" s="372"/>
      <c r="OPE3357" s="370"/>
      <c r="OPF3357" s="371"/>
      <c r="OPG3357" s="372"/>
      <c r="OPH3357" s="371"/>
      <c r="OPI3357" s="473"/>
      <c r="OPJ3357" s="371"/>
      <c r="OPK3357" s="372"/>
      <c r="OPL3357" s="372"/>
      <c r="OPM3357" s="372"/>
      <c r="OPN3357" s="372"/>
      <c r="OPO3357" s="370"/>
      <c r="OPP3357" s="371"/>
      <c r="OPQ3357" s="372"/>
      <c r="OPR3357" s="371"/>
      <c r="OPS3357" s="473"/>
      <c r="OPT3357" s="371"/>
      <c r="OPU3357" s="372"/>
      <c r="OPV3357" s="372"/>
      <c r="OPW3357" s="372"/>
      <c r="OPX3357" s="372"/>
      <c r="OPY3357" s="370"/>
      <c r="OPZ3357" s="371"/>
      <c r="OQA3357" s="372"/>
      <c r="OQB3357" s="371"/>
      <c r="OQC3357" s="473"/>
      <c r="OQD3357" s="371"/>
      <c r="OQE3357" s="372"/>
      <c r="OQF3357" s="372"/>
      <c r="OQG3357" s="372"/>
      <c r="OQH3357" s="372"/>
      <c r="OQI3357" s="370"/>
      <c r="OQJ3357" s="371"/>
      <c r="OQK3357" s="372"/>
      <c r="OQL3357" s="371"/>
      <c r="OQM3357" s="473"/>
      <c r="OQN3357" s="371"/>
      <c r="OQO3357" s="372"/>
      <c r="OQP3357" s="372"/>
      <c r="OQQ3357" s="372"/>
      <c r="OQR3357" s="372"/>
      <c r="OQS3357" s="370"/>
      <c r="OQT3357" s="371"/>
      <c r="OQU3357" s="372"/>
      <c r="OQV3357" s="371"/>
      <c r="OQW3357" s="473"/>
      <c r="OQX3357" s="371"/>
      <c r="OQY3357" s="372"/>
      <c r="OQZ3357" s="372"/>
      <c r="ORA3357" s="372"/>
      <c r="ORB3357" s="372"/>
      <c r="ORC3357" s="370"/>
      <c r="ORD3357" s="371"/>
      <c r="ORE3357" s="372"/>
      <c r="ORF3357" s="371"/>
      <c r="ORG3357" s="473"/>
      <c r="ORH3357" s="371"/>
      <c r="ORI3357" s="372"/>
      <c r="ORJ3357" s="372"/>
      <c r="ORK3357" s="372"/>
      <c r="ORL3357" s="372"/>
      <c r="ORM3357" s="370"/>
      <c r="ORN3357" s="371"/>
      <c r="ORO3357" s="372"/>
      <c r="ORP3357" s="371"/>
      <c r="ORQ3357" s="473"/>
      <c r="ORR3357" s="371"/>
      <c r="ORS3357" s="372"/>
      <c r="ORT3357" s="372"/>
      <c r="ORU3357" s="372"/>
      <c r="ORV3357" s="372"/>
      <c r="ORW3357" s="370"/>
      <c r="ORX3357" s="371"/>
      <c r="ORY3357" s="372"/>
      <c r="ORZ3357" s="371"/>
      <c r="OSA3357" s="473"/>
      <c r="OSB3357" s="371"/>
      <c r="OSC3357" s="372"/>
      <c r="OSD3357" s="372"/>
      <c r="OSE3357" s="372"/>
      <c r="OSF3357" s="372"/>
      <c r="OSG3357" s="370"/>
      <c r="OSH3357" s="371"/>
      <c r="OSI3357" s="372"/>
      <c r="OSJ3357" s="371"/>
      <c r="OSK3357" s="473"/>
      <c r="OSL3357" s="371"/>
      <c r="OSM3357" s="372"/>
      <c r="OSN3357" s="372"/>
      <c r="OSO3357" s="372"/>
      <c r="OSP3357" s="372"/>
      <c r="OSQ3357" s="370"/>
      <c r="OSR3357" s="371"/>
      <c r="OSS3357" s="372"/>
      <c r="OST3357" s="371"/>
      <c r="OSU3357" s="473"/>
      <c r="OSV3357" s="371"/>
      <c r="OSW3357" s="372"/>
      <c r="OSX3357" s="372"/>
      <c r="OSY3357" s="372"/>
      <c r="OSZ3357" s="372"/>
      <c r="OTA3357" s="370"/>
      <c r="OTB3357" s="371"/>
      <c r="OTC3357" s="372"/>
      <c r="OTD3357" s="371"/>
      <c r="OTE3357" s="473"/>
      <c r="OTF3357" s="371"/>
      <c r="OTG3357" s="372"/>
      <c r="OTH3357" s="372"/>
      <c r="OTI3357" s="372"/>
      <c r="OTJ3357" s="372"/>
      <c r="OTK3357" s="370"/>
      <c r="OTL3357" s="371"/>
      <c r="OTM3357" s="372"/>
      <c r="OTN3357" s="371"/>
      <c r="OTO3357" s="473"/>
      <c r="OTP3357" s="371"/>
      <c r="OTQ3357" s="372"/>
      <c r="OTR3357" s="372"/>
      <c r="OTS3357" s="372"/>
      <c r="OTT3357" s="372"/>
      <c r="OTU3357" s="370"/>
      <c r="OTV3357" s="371"/>
      <c r="OTW3357" s="372"/>
      <c r="OTX3357" s="371"/>
      <c r="OTY3357" s="473"/>
      <c r="OTZ3357" s="371"/>
      <c r="OUA3357" s="372"/>
      <c r="OUB3357" s="372"/>
      <c r="OUC3357" s="372"/>
      <c r="OUD3357" s="372"/>
      <c r="OUE3357" s="370"/>
      <c r="OUF3357" s="371"/>
      <c r="OUG3357" s="372"/>
      <c r="OUH3357" s="371"/>
      <c r="OUI3357" s="473"/>
      <c r="OUJ3357" s="371"/>
      <c r="OUK3357" s="372"/>
      <c r="OUL3357" s="372"/>
      <c r="OUM3357" s="372"/>
      <c r="OUN3357" s="372"/>
      <c r="OUO3357" s="370"/>
      <c r="OUP3357" s="371"/>
      <c r="OUQ3357" s="372"/>
      <c r="OUR3357" s="371"/>
      <c r="OUS3357" s="473"/>
      <c r="OUT3357" s="371"/>
      <c r="OUU3357" s="372"/>
      <c r="OUV3357" s="372"/>
      <c r="OUW3357" s="372"/>
      <c r="OUX3357" s="372"/>
      <c r="OUY3357" s="370"/>
      <c r="OUZ3357" s="371"/>
      <c r="OVA3357" s="372"/>
      <c r="OVB3357" s="371"/>
      <c r="OVC3357" s="473"/>
      <c r="OVD3357" s="371"/>
      <c r="OVE3357" s="372"/>
      <c r="OVF3357" s="372"/>
      <c r="OVG3357" s="372"/>
      <c r="OVH3357" s="372"/>
      <c r="OVI3357" s="370"/>
      <c r="OVJ3357" s="371"/>
      <c r="OVK3357" s="372"/>
      <c r="OVL3357" s="371"/>
      <c r="OVM3357" s="473"/>
      <c r="OVN3357" s="371"/>
      <c r="OVO3357" s="372"/>
      <c r="OVP3357" s="372"/>
      <c r="OVQ3357" s="372"/>
      <c r="OVR3357" s="372"/>
      <c r="OVS3357" s="370"/>
      <c r="OVT3357" s="371"/>
      <c r="OVU3357" s="372"/>
      <c r="OVV3357" s="371"/>
      <c r="OVW3357" s="473"/>
      <c r="OVX3357" s="371"/>
      <c r="OVY3357" s="372"/>
      <c r="OVZ3357" s="372"/>
      <c r="OWA3357" s="372"/>
      <c r="OWB3357" s="372"/>
      <c r="OWC3357" s="370"/>
      <c r="OWD3357" s="371"/>
      <c r="OWE3357" s="372"/>
      <c r="OWF3357" s="371"/>
      <c r="OWG3357" s="473"/>
      <c r="OWH3357" s="371"/>
      <c r="OWI3357" s="372"/>
      <c r="OWJ3357" s="372"/>
      <c r="OWK3357" s="372"/>
      <c r="OWL3357" s="372"/>
      <c r="OWM3357" s="370"/>
      <c r="OWN3357" s="371"/>
      <c r="OWO3357" s="372"/>
      <c r="OWP3357" s="371"/>
      <c r="OWQ3357" s="473"/>
      <c r="OWR3357" s="371"/>
      <c r="OWS3357" s="372"/>
      <c r="OWT3357" s="372"/>
      <c r="OWU3357" s="372"/>
      <c r="OWV3357" s="372"/>
      <c r="OWW3357" s="370"/>
      <c r="OWX3357" s="371"/>
      <c r="OWY3357" s="372"/>
      <c r="OWZ3357" s="371"/>
      <c r="OXA3357" s="473"/>
      <c r="OXB3357" s="371"/>
      <c r="OXC3357" s="372"/>
      <c r="OXD3357" s="372"/>
      <c r="OXE3357" s="372"/>
      <c r="OXF3357" s="372"/>
      <c r="OXG3357" s="370"/>
      <c r="OXH3357" s="371"/>
      <c r="OXI3357" s="372"/>
      <c r="OXJ3357" s="371"/>
      <c r="OXK3357" s="473"/>
      <c r="OXL3357" s="371"/>
      <c r="OXM3357" s="372"/>
      <c r="OXN3357" s="372"/>
      <c r="OXO3357" s="372"/>
      <c r="OXP3357" s="372"/>
      <c r="OXQ3357" s="370"/>
      <c r="OXR3357" s="371"/>
      <c r="OXS3357" s="372"/>
      <c r="OXT3357" s="371"/>
      <c r="OXU3357" s="473"/>
      <c r="OXV3357" s="371"/>
      <c r="OXW3357" s="372"/>
      <c r="OXX3357" s="372"/>
      <c r="OXY3357" s="372"/>
      <c r="OXZ3357" s="372"/>
      <c r="OYA3357" s="370"/>
      <c r="OYB3357" s="371"/>
      <c r="OYC3357" s="372"/>
      <c r="OYD3357" s="371"/>
      <c r="OYE3357" s="473"/>
      <c r="OYF3357" s="371"/>
      <c r="OYG3357" s="372"/>
      <c r="OYH3357" s="372"/>
      <c r="OYI3357" s="372"/>
      <c r="OYJ3357" s="372"/>
      <c r="OYK3357" s="370"/>
      <c r="OYL3357" s="371"/>
      <c r="OYM3357" s="372"/>
      <c r="OYN3357" s="371"/>
      <c r="OYO3357" s="473"/>
      <c r="OYP3357" s="371"/>
      <c r="OYQ3357" s="372"/>
      <c r="OYR3357" s="372"/>
      <c r="OYS3357" s="372"/>
      <c r="OYT3357" s="372"/>
      <c r="OYU3357" s="370"/>
      <c r="OYV3357" s="371"/>
      <c r="OYW3357" s="372"/>
      <c r="OYX3357" s="371"/>
      <c r="OYY3357" s="473"/>
      <c r="OYZ3357" s="371"/>
      <c r="OZA3357" s="372"/>
      <c r="OZB3357" s="372"/>
      <c r="OZC3357" s="372"/>
      <c r="OZD3357" s="372"/>
      <c r="OZE3357" s="370"/>
      <c r="OZF3357" s="371"/>
      <c r="OZG3357" s="372"/>
      <c r="OZH3357" s="371"/>
      <c r="OZI3357" s="473"/>
      <c r="OZJ3357" s="371"/>
      <c r="OZK3357" s="372"/>
      <c r="OZL3357" s="372"/>
      <c r="OZM3357" s="372"/>
      <c r="OZN3357" s="372"/>
      <c r="OZO3357" s="370"/>
      <c r="OZP3357" s="371"/>
      <c r="OZQ3357" s="372"/>
      <c r="OZR3357" s="371"/>
      <c r="OZS3357" s="473"/>
      <c r="OZT3357" s="371"/>
      <c r="OZU3357" s="372"/>
      <c r="OZV3357" s="372"/>
      <c r="OZW3357" s="372"/>
      <c r="OZX3357" s="372"/>
      <c r="OZY3357" s="370"/>
      <c r="OZZ3357" s="371"/>
      <c r="PAA3357" s="372"/>
      <c r="PAB3357" s="371"/>
      <c r="PAC3357" s="473"/>
      <c r="PAD3357" s="371"/>
      <c r="PAE3357" s="372"/>
      <c r="PAF3357" s="372"/>
      <c r="PAG3357" s="372"/>
      <c r="PAH3357" s="372"/>
      <c r="PAI3357" s="370"/>
      <c r="PAJ3357" s="371"/>
      <c r="PAK3357" s="372"/>
      <c r="PAL3357" s="371"/>
      <c r="PAM3357" s="473"/>
      <c r="PAN3357" s="371"/>
      <c r="PAO3357" s="372"/>
      <c r="PAP3357" s="372"/>
      <c r="PAQ3357" s="372"/>
      <c r="PAR3357" s="372"/>
      <c r="PAS3357" s="370"/>
      <c r="PAT3357" s="371"/>
      <c r="PAU3357" s="372"/>
      <c r="PAV3357" s="371"/>
      <c r="PAW3357" s="473"/>
      <c r="PAX3357" s="371"/>
      <c r="PAY3357" s="372"/>
      <c r="PAZ3357" s="372"/>
      <c r="PBA3357" s="372"/>
      <c r="PBB3357" s="372"/>
      <c r="PBC3357" s="370"/>
      <c r="PBD3357" s="371"/>
      <c r="PBE3357" s="372"/>
      <c r="PBF3357" s="371"/>
      <c r="PBG3357" s="473"/>
      <c r="PBH3357" s="371"/>
      <c r="PBI3357" s="372"/>
      <c r="PBJ3357" s="372"/>
      <c r="PBK3357" s="372"/>
      <c r="PBL3357" s="372"/>
      <c r="PBM3357" s="370"/>
      <c r="PBN3357" s="371"/>
      <c r="PBO3357" s="372"/>
      <c r="PBP3357" s="371"/>
      <c r="PBQ3357" s="473"/>
      <c r="PBR3357" s="371"/>
      <c r="PBS3357" s="372"/>
      <c r="PBT3357" s="372"/>
      <c r="PBU3357" s="372"/>
      <c r="PBV3357" s="372"/>
      <c r="PBW3357" s="370"/>
      <c r="PBX3357" s="371"/>
      <c r="PBY3357" s="372"/>
      <c r="PBZ3357" s="371"/>
      <c r="PCA3357" s="473"/>
      <c r="PCB3357" s="371"/>
      <c r="PCC3357" s="372"/>
      <c r="PCD3357" s="372"/>
      <c r="PCE3357" s="372"/>
      <c r="PCF3357" s="372"/>
      <c r="PCG3357" s="370"/>
      <c r="PCH3357" s="371"/>
      <c r="PCI3357" s="372"/>
      <c r="PCJ3357" s="371"/>
      <c r="PCK3357" s="473"/>
      <c r="PCL3357" s="371"/>
      <c r="PCM3357" s="372"/>
      <c r="PCN3357" s="372"/>
      <c r="PCO3357" s="372"/>
      <c r="PCP3357" s="372"/>
      <c r="PCQ3357" s="370"/>
      <c r="PCR3357" s="371"/>
      <c r="PCS3357" s="372"/>
      <c r="PCT3357" s="371"/>
      <c r="PCU3357" s="473"/>
      <c r="PCV3357" s="371"/>
      <c r="PCW3357" s="372"/>
      <c r="PCX3357" s="372"/>
      <c r="PCY3357" s="372"/>
      <c r="PCZ3357" s="372"/>
      <c r="PDA3357" s="370"/>
      <c r="PDB3357" s="371"/>
      <c r="PDC3357" s="372"/>
      <c r="PDD3357" s="371"/>
      <c r="PDE3357" s="473"/>
      <c r="PDF3357" s="371"/>
      <c r="PDG3357" s="372"/>
      <c r="PDH3357" s="372"/>
      <c r="PDI3357" s="372"/>
      <c r="PDJ3357" s="372"/>
      <c r="PDK3357" s="370"/>
      <c r="PDL3357" s="371"/>
      <c r="PDM3357" s="372"/>
      <c r="PDN3357" s="371"/>
      <c r="PDO3357" s="473"/>
      <c r="PDP3357" s="371"/>
      <c r="PDQ3357" s="372"/>
      <c r="PDR3357" s="372"/>
      <c r="PDS3357" s="372"/>
      <c r="PDT3357" s="372"/>
      <c r="PDU3357" s="370"/>
      <c r="PDV3357" s="371"/>
      <c r="PDW3357" s="372"/>
      <c r="PDX3357" s="371"/>
      <c r="PDY3357" s="473"/>
      <c r="PDZ3357" s="371"/>
      <c r="PEA3357" s="372"/>
      <c r="PEB3357" s="372"/>
      <c r="PEC3357" s="372"/>
      <c r="PED3357" s="372"/>
      <c r="PEE3357" s="370"/>
      <c r="PEF3357" s="371"/>
      <c r="PEG3357" s="372"/>
      <c r="PEH3357" s="371"/>
      <c r="PEI3357" s="473"/>
      <c r="PEJ3357" s="371"/>
      <c r="PEK3357" s="372"/>
      <c r="PEL3357" s="372"/>
      <c r="PEM3357" s="372"/>
      <c r="PEN3357" s="372"/>
      <c r="PEO3357" s="370"/>
      <c r="PEP3357" s="371"/>
      <c r="PEQ3357" s="372"/>
      <c r="PER3357" s="371"/>
      <c r="PES3357" s="473"/>
      <c r="PET3357" s="371"/>
      <c r="PEU3357" s="372"/>
      <c r="PEV3357" s="372"/>
      <c r="PEW3357" s="372"/>
      <c r="PEX3357" s="372"/>
      <c r="PEY3357" s="370"/>
      <c r="PEZ3357" s="371"/>
      <c r="PFA3357" s="372"/>
      <c r="PFB3357" s="371"/>
      <c r="PFC3357" s="473"/>
      <c r="PFD3357" s="371"/>
      <c r="PFE3357" s="372"/>
      <c r="PFF3357" s="372"/>
      <c r="PFG3357" s="372"/>
      <c r="PFH3357" s="372"/>
      <c r="PFI3357" s="370"/>
      <c r="PFJ3357" s="371"/>
      <c r="PFK3357" s="372"/>
      <c r="PFL3357" s="371"/>
      <c r="PFM3357" s="473"/>
      <c r="PFN3357" s="371"/>
      <c r="PFO3357" s="372"/>
      <c r="PFP3357" s="372"/>
      <c r="PFQ3357" s="372"/>
      <c r="PFR3357" s="372"/>
      <c r="PFS3357" s="370"/>
      <c r="PFT3357" s="371"/>
      <c r="PFU3357" s="372"/>
      <c r="PFV3357" s="371"/>
      <c r="PFW3357" s="473"/>
      <c r="PFX3357" s="371"/>
      <c r="PFY3357" s="372"/>
      <c r="PFZ3357" s="372"/>
      <c r="PGA3357" s="372"/>
      <c r="PGB3357" s="372"/>
      <c r="PGC3357" s="370"/>
      <c r="PGD3357" s="371"/>
      <c r="PGE3357" s="372"/>
      <c r="PGF3357" s="371"/>
      <c r="PGG3357" s="473"/>
      <c r="PGH3357" s="371"/>
      <c r="PGI3357" s="372"/>
      <c r="PGJ3357" s="372"/>
      <c r="PGK3357" s="372"/>
      <c r="PGL3357" s="372"/>
      <c r="PGM3357" s="370"/>
      <c r="PGN3357" s="371"/>
      <c r="PGO3357" s="372"/>
      <c r="PGP3357" s="371"/>
      <c r="PGQ3357" s="473"/>
      <c r="PGR3357" s="371"/>
      <c r="PGS3357" s="372"/>
      <c r="PGT3357" s="372"/>
      <c r="PGU3357" s="372"/>
      <c r="PGV3357" s="372"/>
      <c r="PGW3357" s="370"/>
      <c r="PGX3357" s="371"/>
      <c r="PGY3357" s="372"/>
      <c r="PGZ3357" s="371"/>
      <c r="PHA3357" s="473"/>
      <c r="PHB3357" s="371"/>
      <c r="PHC3357" s="372"/>
      <c r="PHD3357" s="372"/>
      <c r="PHE3357" s="372"/>
      <c r="PHF3357" s="372"/>
      <c r="PHG3357" s="370"/>
      <c r="PHH3357" s="371"/>
      <c r="PHI3357" s="372"/>
      <c r="PHJ3357" s="371"/>
      <c r="PHK3357" s="473"/>
      <c r="PHL3357" s="371"/>
      <c r="PHM3357" s="372"/>
      <c r="PHN3357" s="372"/>
      <c r="PHO3357" s="372"/>
      <c r="PHP3357" s="372"/>
      <c r="PHQ3357" s="370"/>
      <c r="PHR3357" s="371"/>
      <c r="PHS3357" s="372"/>
      <c r="PHT3357" s="371"/>
      <c r="PHU3357" s="473"/>
      <c r="PHV3357" s="371"/>
      <c r="PHW3357" s="372"/>
      <c r="PHX3357" s="372"/>
      <c r="PHY3357" s="372"/>
      <c r="PHZ3357" s="372"/>
      <c r="PIA3357" s="370"/>
      <c r="PIB3357" s="371"/>
      <c r="PIC3357" s="372"/>
      <c r="PID3357" s="371"/>
      <c r="PIE3357" s="473"/>
      <c r="PIF3357" s="371"/>
      <c r="PIG3357" s="372"/>
      <c r="PIH3357" s="372"/>
      <c r="PII3357" s="372"/>
      <c r="PIJ3357" s="372"/>
      <c r="PIK3357" s="370"/>
      <c r="PIL3357" s="371"/>
      <c r="PIM3357" s="372"/>
      <c r="PIN3357" s="371"/>
      <c r="PIO3357" s="473"/>
      <c r="PIP3357" s="371"/>
      <c r="PIQ3357" s="372"/>
      <c r="PIR3357" s="372"/>
      <c r="PIS3357" s="372"/>
      <c r="PIT3357" s="372"/>
      <c r="PIU3357" s="370"/>
      <c r="PIV3357" s="371"/>
      <c r="PIW3357" s="372"/>
      <c r="PIX3357" s="371"/>
      <c r="PIY3357" s="473"/>
      <c r="PIZ3357" s="371"/>
      <c r="PJA3357" s="372"/>
      <c r="PJB3357" s="372"/>
      <c r="PJC3357" s="372"/>
      <c r="PJD3357" s="372"/>
      <c r="PJE3357" s="370"/>
      <c r="PJF3357" s="371"/>
      <c r="PJG3357" s="372"/>
      <c r="PJH3357" s="371"/>
      <c r="PJI3357" s="473"/>
      <c r="PJJ3357" s="371"/>
      <c r="PJK3357" s="372"/>
      <c r="PJL3357" s="372"/>
      <c r="PJM3357" s="372"/>
      <c r="PJN3357" s="372"/>
      <c r="PJO3357" s="370"/>
      <c r="PJP3357" s="371"/>
      <c r="PJQ3357" s="372"/>
      <c r="PJR3357" s="371"/>
      <c r="PJS3357" s="473"/>
      <c r="PJT3357" s="371"/>
      <c r="PJU3357" s="372"/>
      <c r="PJV3357" s="372"/>
      <c r="PJW3357" s="372"/>
      <c r="PJX3357" s="372"/>
      <c r="PJY3357" s="370"/>
      <c r="PJZ3357" s="371"/>
      <c r="PKA3357" s="372"/>
      <c r="PKB3357" s="371"/>
      <c r="PKC3357" s="473"/>
      <c r="PKD3357" s="371"/>
      <c r="PKE3357" s="372"/>
      <c r="PKF3357" s="372"/>
      <c r="PKG3357" s="372"/>
      <c r="PKH3357" s="372"/>
      <c r="PKI3357" s="370"/>
      <c r="PKJ3357" s="371"/>
      <c r="PKK3357" s="372"/>
      <c r="PKL3357" s="371"/>
      <c r="PKM3357" s="473"/>
      <c r="PKN3357" s="371"/>
      <c r="PKO3357" s="372"/>
      <c r="PKP3357" s="372"/>
      <c r="PKQ3357" s="372"/>
      <c r="PKR3357" s="372"/>
      <c r="PKS3357" s="370"/>
      <c r="PKT3357" s="371"/>
      <c r="PKU3357" s="372"/>
      <c r="PKV3357" s="371"/>
      <c r="PKW3357" s="473"/>
      <c r="PKX3357" s="371"/>
      <c r="PKY3357" s="372"/>
      <c r="PKZ3357" s="372"/>
      <c r="PLA3357" s="372"/>
      <c r="PLB3357" s="372"/>
      <c r="PLC3357" s="370"/>
      <c r="PLD3357" s="371"/>
      <c r="PLE3357" s="372"/>
      <c r="PLF3357" s="371"/>
      <c r="PLG3357" s="473"/>
      <c r="PLH3357" s="371"/>
      <c r="PLI3357" s="372"/>
      <c r="PLJ3357" s="372"/>
      <c r="PLK3357" s="372"/>
      <c r="PLL3357" s="372"/>
      <c r="PLM3357" s="370"/>
      <c r="PLN3357" s="371"/>
      <c r="PLO3357" s="372"/>
      <c r="PLP3357" s="371"/>
      <c r="PLQ3357" s="473"/>
      <c r="PLR3357" s="371"/>
      <c r="PLS3357" s="372"/>
      <c r="PLT3357" s="372"/>
      <c r="PLU3357" s="372"/>
      <c r="PLV3357" s="372"/>
      <c r="PLW3357" s="370"/>
      <c r="PLX3357" s="371"/>
      <c r="PLY3357" s="372"/>
      <c r="PLZ3357" s="371"/>
      <c r="PMA3357" s="473"/>
      <c r="PMB3357" s="371"/>
      <c r="PMC3357" s="372"/>
      <c r="PMD3357" s="372"/>
      <c r="PME3357" s="372"/>
      <c r="PMF3357" s="372"/>
      <c r="PMG3357" s="370"/>
      <c r="PMH3357" s="371"/>
      <c r="PMI3357" s="372"/>
      <c r="PMJ3357" s="371"/>
      <c r="PMK3357" s="473"/>
      <c r="PML3357" s="371"/>
      <c r="PMM3357" s="372"/>
      <c r="PMN3357" s="372"/>
      <c r="PMO3357" s="372"/>
      <c r="PMP3357" s="372"/>
      <c r="PMQ3357" s="370"/>
      <c r="PMR3357" s="371"/>
      <c r="PMS3357" s="372"/>
      <c r="PMT3357" s="371"/>
      <c r="PMU3357" s="473"/>
      <c r="PMV3357" s="371"/>
      <c r="PMW3357" s="372"/>
      <c r="PMX3357" s="372"/>
      <c r="PMY3357" s="372"/>
      <c r="PMZ3357" s="372"/>
      <c r="PNA3357" s="370"/>
      <c r="PNB3357" s="371"/>
      <c r="PNC3357" s="372"/>
      <c r="PND3357" s="371"/>
      <c r="PNE3357" s="473"/>
      <c r="PNF3357" s="371"/>
      <c r="PNG3357" s="372"/>
      <c r="PNH3357" s="372"/>
      <c r="PNI3357" s="372"/>
      <c r="PNJ3357" s="372"/>
      <c r="PNK3357" s="370"/>
      <c r="PNL3357" s="371"/>
      <c r="PNM3357" s="372"/>
      <c r="PNN3357" s="371"/>
      <c r="PNO3357" s="473"/>
      <c r="PNP3357" s="371"/>
      <c r="PNQ3357" s="372"/>
      <c r="PNR3357" s="372"/>
      <c r="PNS3357" s="372"/>
      <c r="PNT3357" s="372"/>
      <c r="PNU3357" s="370"/>
      <c r="PNV3357" s="371"/>
      <c r="PNW3357" s="372"/>
      <c r="PNX3357" s="371"/>
      <c r="PNY3357" s="473"/>
      <c r="PNZ3357" s="371"/>
      <c r="POA3357" s="372"/>
      <c r="POB3357" s="372"/>
      <c r="POC3357" s="372"/>
      <c r="POD3357" s="372"/>
      <c r="POE3357" s="370"/>
      <c r="POF3357" s="371"/>
      <c r="POG3357" s="372"/>
      <c r="POH3357" s="371"/>
      <c r="POI3357" s="473"/>
      <c r="POJ3357" s="371"/>
      <c r="POK3357" s="372"/>
      <c r="POL3357" s="372"/>
      <c r="POM3357" s="372"/>
      <c r="PON3357" s="372"/>
      <c r="POO3357" s="370"/>
      <c r="POP3357" s="371"/>
      <c r="POQ3357" s="372"/>
      <c r="POR3357" s="371"/>
      <c r="POS3357" s="473"/>
      <c r="POT3357" s="371"/>
      <c r="POU3357" s="372"/>
      <c r="POV3357" s="372"/>
      <c r="POW3357" s="372"/>
      <c r="POX3357" s="372"/>
      <c r="POY3357" s="370"/>
      <c r="POZ3357" s="371"/>
      <c r="PPA3357" s="372"/>
      <c r="PPB3357" s="371"/>
      <c r="PPC3357" s="473"/>
      <c r="PPD3357" s="371"/>
      <c r="PPE3357" s="372"/>
      <c r="PPF3357" s="372"/>
      <c r="PPG3357" s="372"/>
      <c r="PPH3357" s="372"/>
      <c r="PPI3357" s="370"/>
      <c r="PPJ3357" s="371"/>
      <c r="PPK3357" s="372"/>
      <c r="PPL3357" s="371"/>
      <c r="PPM3357" s="473"/>
      <c r="PPN3357" s="371"/>
      <c r="PPO3357" s="372"/>
      <c r="PPP3357" s="372"/>
      <c r="PPQ3357" s="372"/>
      <c r="PPR3357" s="372"/>
      <c r="PPS3357" s="370"/>
      <c r="PPT3357" s="371"/>
      <c r="PPU3357" s="372"/>
      <c r="PPV3357" s="371"/>
      <c r="PPW3357" s="473"/>
      <c r="PPX3357" s="371"/>
      <c r="PPY3357" s="372"/>
      <c r="PPZ3357" s="372"/>
      <c r="PQA3357" s="372"/>
      <c r="PQB3357" s="372"/>
      <c r="PQC3357" s="370"/>
      <c r="PQD3357" s="371"/>
      <c r="PQE3357" s="372"/>
      <c r="PQF3357" s="371"/>
      <c r="PQG3357" s="473"/>
      <c r="PQH3357" s="371"/>
      <c r="PQI3357" s="372"/>
      <c r="PQJ3357" s="372"/>
      <c r="PQK3357" s="372"/>
      <c r="PQL3357" s="372"/>
      <c r="PQM3357" s="370"/>
      <c r="PQN3357" s="371"/>
      <c r="PQO3357" s="372"/>
      <c r="PQP3357" s="371"/>
      <c r="PQQ3357" s="473"/>
      <c r="PQR3357" s="371"/>
      <c r="PQS3357" s="372"/>
      <c r="PQT3357" s="372"/>
      <c r="PQU3357" s="372"/>
      <c r="PQV3357" s="372"/>
      <c r="PQW3357" s="370"/>
      <c r="PQX3357" s="371"/>
      <c r="PQY3357" s="372"/>
      <c r="PQZ3357" s="371"/>
      <c r="PRA3357" s="473"/>
      <c r="PRB3357" s="371"/>
      <c r="PRC3357" s="372"/>
      <c r="PRD3357" s="372"/>
      <c r="PRE3357" s="372"/>
      <c r="PRF3357" s="372"/>
      <c r="PRG3357" s="370"/>
      <c r="PRH3357" s="371"/>
      <c r="PRI3357" s="372"/>
      <c r="PRJ3357" s="371"/>
      <c r="PRK3357" s="473"/>
      <c r="PRL3357" s="371"/>
      <c r="PRM3357" s="372"/>
      <c r="PRN3357" s="372"/>
      <c r="PRO3357" s="372"/>
      <c r="PRP3357" s="372"/>
      <c r="PRQ3357" s="370"/>
      <c r="PRR3357" s="371"/>
      <c r="PRS3357" s="372"/>
      <c r="PRT3357" s="371"/>
      <c r="PRU3357" s="473"/>
      <c r="PRV3357" s="371"/>
      <c r="PRW3357" s="372"/>
      <c r="PRX3357" s="372"/>
      <c r="PRY3357" s="372"/>
      <c r="PRZ3357" s="372"/>
      <c r="PSA3357" s="370"/>
      <c r="PSB3357" s="371"/>
      <c r="PSC3357" s="372"/>
      <c r="PSD3357" s="371"/>
      <c r="PSE3357" s="473"/>
      <c r="PSF3357" s="371"/>
      <c r="PSG3357" s="372"/>
      <c r="PSH3357" s="372"/>
      <c r="PSI3357" s="372"/>
      <c r="PSJ3357" s="372"/>
      <c r="PSK3357" s="370"/>
      <c r="PSL3357" s="371"/>
      <c r="PSM3357" s="372"/>
      <c r="PSN3357" s="371"/>
      <c r="PSO3357" s="473"/>
      <c r="PSP3357" s="371"/>
      <c r="PSQ3357" s="372"/>
      <c r="PSR3357" s="372"/>
      <c r="PSS3357" s="372"/>
      <c r="PST3357" s="372"/>
      <c r="PSU3357" s="370"/>
      <c r="PSV3357" s="371"/>
      <c r="PSW3357" s="372"/>
      <c r="PSX3357" s="371"/>
      <c r="PSY3357" s="473"/>
      <c r="PSZ3357" s="371"/>
      <c r="PTA3357" s="372"/>
      <c r="PTB3357" s="372"/>
      <c r="PTC3357" s="372"/>
      <c r="PTD3357" s="372"/>
      <c r="PTE3357" s="370"/>
      <c r="PTF3357" s="371"/>
      <c r="PTG3357" s="372"/>
      <c r="PTH3357" s="371"/>
      <c r="PTI3357" s="473"/>
      <c r="PTJ3357" s="371"/>
      <c r="PTK3357" s="372"/>
      <c r="PTL3357" s="372"/>
      <c r="PTM3357" s="372"/>
      <c r="PTN3357" s="372"/>
      <c r="PTO3357" s="370"/>
      <c r="PTP3357" s="371"/>
      <c r="PTQ3357" s="372"/>
      <c r="PTR3357" s="371"/>
      <c r="PTS3357" s="473"/>
      <c r="PTT3357" s="371"/>
      <c r="PTU3357" s="372"/>
      <c r="PTV3357" s="372"/>
      <c r="PTW3357" s="372"/>
      <c r="PTX3357" s="372"/>
      <c r="PTY3357" s="370"/>
      <c r="PTZ3357" s="371"/>
      <c r="PUA3357" s="372"/>
      <c r="PUB3357" s="371"/>
      <c r="PUC3357" s="473"/>
      <c r="PUD3357" s="371"/>
      <c r="PUE3357" s="372"/>
      <c r="PUF3357" s="372"/>
      <c r="PUG3357" s="372"/>
      <c r="PUH3357" s="372"/>
      <c r="PUI3357" s="370"/>
      <c r="PUJ3357" s="371"/>
      <c r="PUK3357" s="372"/>
      <c r="PUL3357" s="371"/>
      <c r="PUM3357" s="473"/>
      <c r="PUN3357" s="371"/>
      <c r="PUO3357" s="372"/>
      <c r="PUP3357" s="372"/>
      <c r="PUQ3357" s="372"/>
      <c r="PUR3357" s="372"/>
      <c r="PUS3357" s="370"/>
      <c r="PUT3357" s="371"/>
      <c r="PUU3357" s="372"/>
      <c r="PUV3357" s="371"/>
      <c r="PUW3357" s="473"/>
      <c r="PUX3357" s="371"/>
      <c r="PUY3357" s="372"/>
      <c r="PUZ3357" s="372"/>
      <c r="PVA3357" s="372"/>
      <c r="PVB3357" s="372"/>
      <c r="PVC3357" s="370"/>
      <c r="PVD3357" s="371"/>
      <c r="PVE3357" s="372"/>
      <c r="PVF3357" s="371"/>
      <c r="PVG3357" s="473"/>
      <c r="PVH3357" s="371"/>
      <c r="PVI3357" s="372"/>
      <c r="PVJ3357" s="372"/>
      <c r="PVK3357" s="372"/>
      <c r="PVL3357" s="372"/>
      <c r="PVM3357" s="370"/>
      <c r="PVN3357" s="371"/>
      <c r="PVO3357" s="372"/>
      <c r="PVP3357" s="371"/>
      <c r="PVQ3357" s="473"/>
      <c r="PVR3357" s="371"/>
      <c r="PVS3357" s="372"/>
      <c r="PVT3357" s="372"/>
      <c r="PVU3357" s="372"/>
      <c r="PVV3357" s="372"/>
      <c r="PVW3357" s="370"/>
      <c r="PVX3357" s="371"/>
      <c r="PVY3357" s="372"/>
      <c r="PVZ3357" s="371"/>
      <c r="PWA3357" s="473"/>
      <c r="PWB3357" s="371"/>
      <c r="PWC3357" s="372"/>
      <c r="PWD3357" s="372"/>
      <c r="PWE3357" s="372"/>
      <c r="PWF3357" s="372"/>
      <c r="PWG3357" s="370"/>
      <c r="PWH3357" s="371"/>
      <c r="PWI3357" s="372"/>
      <c r="PWJ3357" s="371"/>
      <c r="PWK3357" s="473"/>
      <c r="PWL3357" s="371"/>
      <c r="PWM3357" s="372"/>
      <c r="PWN3357" s="372"/>
      <c r="PWO3357" s="372"/>
      <c r="PWP3357" s="372"/>
      <c r="PWQ3357" s="370"/>
      <c r="PWR3357" s="371"/>
      <c r="PWS3357" s="372"/>
      <c r="PWT3357" s="371"/>
      <c r="PWU3357" s="473"/>
      <c r="PWV3357" s="371"/>
      <c r="PWW3357" s="372"/>
      <c r="PWX3357" s="372"/>
      <c r="PWY3357" s="372"/>
      <c r="PWZ3357" s="372"/>
      <c r="PXA3357" s="370"/>
      <c r="PXB3357" s="371"/>
      <c r="PXC3357" s="372"/>
      <c r="PXD3357" s="371"/>
      <c r="PXE3357" s="473"/>
      <c r="PXF3357" s="371"/>
      <c r="PXG3357" s="372"/>
      <c r="PXH3357" s="372"/>
      <c r="PXI3357" s="372"/>
      <c r="PXJ3357" s="372"/>
      <c r="PXK3357" s="370"/>
      <c r="PXL3357" s="371"/>
      <c r="PXM3357" s="372"/>
      <c r="PXN3357" s="371"/>
      <c r="PXO3357" s="473"/>
      <c r="PXP3357" s="371"/>
      <c r="PXQ3357" s="372"/>
      <c r="PXR3357" s="372"/>
      <c r="PXS3357" s="372"/>
      <c r="PXT3357" s="372"/>
      <c r="PXU3357" s="370"/>
      <c r="PXV3357" s="371"/>
      <c r="PXW3357" s="372"/>
      <c r="PXX3357" s="371"/>
      <c r="PXY3357" s="473"/>
      <c r="PXZ3357" s="371"/>
      <c r="PYA3357" s="372"/>
      <c r="PYB3357" s="372"/>
      <c r="PYC3357" s="372"/>
      <c r="PYD3357" s="372"/>
      <c r="PYE3357" s="370"/>
      <c r="PYF3357" s="371"/>
      <c r="PYG3357" s="372"/>
      <c r="PYH3357" s="371"/>
      <c r="PYI3357" s="473"/>
      <c r="PYJ3357" s="371"/>
      <c r="PYK3357" s="372"/>
      <c r="PYL3357" s="372"/>
      <c r="PYM3357" s="372"/>
      <c r="PYN3357" s="372"/>
      <c r="PYO3357" s="370"/>
      <c r="PYP3357" s="371"/>
      <c r="PYQ3357" s="372"/>
      <c r="PYR3357" s="371"/>
      <c r="PYS3357" s="473"/>
      <c r="PYT3357" s="371"/>
      <c r="PYU3357" s="372"/>
      <c r="PYV3357" s="372"/>
      <c r="PYW3357" s="372"/>
      <c r="PYX3357" s="372"/>
      <c r="PYY3357" s="370"/>
      <c r="PYZ3357" s="371"/>
      <c r="PZA3357" s="372"/>
      <c r="PZB3357" s="371"/>
      <c r="PZC3357" s="473"/>
      <c r="PZD3357" s="371"/>
      <c r="PZE3357" s="372"/>
      <c r="PZF3357" s="372"/>
      <c r="PZG3357" s="372"/>
      <c r="PZH3357" s="372"/>
      <c r="PZI3357" s="370"/>
      <c r="PZJ3357" s="371"/>
      <c r="PZK3357" s="372"/>
      <c r="PZL3357" s="371"/>
      <c r="PZM3357" s="473"/>
      <c r="PZN3357" s="371"/>
      <c r="PZO3357" s="372"/>
      <c r="PZP3357" s="372"/>
      <c r="PZQ3357" s="372"/>
      <c r="PZR3357" s="372"/>
      <c r="PZS3357" s="370"/>
      <c r="PZT3357" s="371"/>
      <c r="PZU3357" s="372"/>
      <c r="PZV3357" s="371"/>
      <c r="PZW3357" s="473"/>
      <c r="PZX3357" s="371"/>
      <c r="PZY3357" s="372"/>
      <c r="PZZ3357" s="372"/>
      <c r="QAA3357" s="372"/>
      <c r="QAB3357" s="372"/>
      <c r="QAC3357" s="370"/>
      <c r="QAD3357" s="371"/>
      <c r="QAE3357" s="372"/>
      <c r="QAF3357" s="371"/>
      <c r="QAG3357" s="473"/>
      <c r="QAH3357" s="371"/>
      <c r="QAI3357" s="372"/>
      <c r="QAJ3357" s="372"/>
      <c r="QAK3357" s="372"/>
      <c r="QAL3357" s="372"/>
      <c r="QAM3357" s="370"/>
      <c r="QAN3357" s="371"/>
      <c r="QAO3357" s="372"/>
      <c r="QAP3357" s="371"/>
      <c r="QAQ3357" s="473"/>
      <c r="QAR3357" s="371"/>
      <c r="QAS3357" s="372"/>
      <c r="QAT3357" s="372"/>
      <c r="QAU3357" s="372"/>
      <c r="QAV3357" s="372"/>
      <c r="QAW3357" s="370"/>
      <c r="QAX3357" s="371"/>
      <c r="QAY3357" s="372"/>
      <c r="QAZ3357" s="371"/>
      <c r="QBA3357" s="473"/>
      <c r="QBB3357" s="371"/>
      <c r="QBC3357" s="372"/>
      <c r="QBD3357" s="372"/>
      <c r="QBE3357" s="372"/>
      <c r="QBF3357" s="372"/>
      <c r="QBG3357" s="370"/>
      <c r="QBH3357" s="371"/>
      <c r="QBI3357" s="372"/>
      <c r="QBJ3357" s="371"/>
      <c r="QBK3357" s="473"/>
      <c r="QBL3357" s="371"/>
      <c r="QBM3357" s="372"/>
      <c r="QBN3357" s="372"/>
      <c r="QBO3357" s="372"/>
      <c r="QBP3357" s="372"/>
      <c r="QBQ3357" s="370"/>
      <c r="QBR3357" s="371"/>
      <c r="QBS3357" s="372"/>
      <c r="QBT3357" s="371"/>
      <c r="QBU3357" s="473"/>
      <c r="QBV3357" s="371"/>
      <c r="QBW3357" s="372"/>
      <c r="QBX3357" s="372"/>
      <c r="QBY3357" s="372"/>
      <c r="QBZ3357" s="372"/>
      <c r="QCA3357" s="370"/>
      <c r="QCB3357" s="371"/>
      <c r="QCC3357" s="372"/>
      <c r="QCD3357" s="371"/>
      <c r="QCE3357" s="473"/>
      <c r="QCF3357" s="371"/>
      <c r="QCG3357" s="372"/>
      <c r="QCH3357" s="372"/>
      <c r="QCI3357" s="372"/>
      <c r="QCJ3357" s="372"/>
      <c r="QCK3357" s="370"/>
      <c r="QCL3357" s="371"/>
      <c r="QCM3357" s="372"/>
      <c r="QCN3357" s="371"/>
      <c r="QCO3357" s="473"/>
      <c r="QCP3357" s="371"/>
      <c r="QCQ3357" s="372"/>
      <c r="QCR3357" s="372"/>
      <c r="QCS3357" s="372"/>
      <c r="QCT3357" s="372"/>
      <c r="QCU3357" s="370"/>
      <c r="QCV3357" s="371"/>
      <c r="QCW3357" s="372"/>
      <c r="QCX3357" s="371"/>
      <c r="QCY3357" s="473"/>
      <c r="QCZ3357" s="371"/>
      <c r="QDA3357" s="372"/>
      <c r="QDB3357" s="372"/>
      <c r="QDC3357" s="372"/>
      <c r="QDD3357" s="372"/>
      <c r="QDE3357" s="370"/>
      <c r="QDF3357" s="371"/>
      <c r="QDG3357" s="372"/>
      <c r="QDH3357" s="371"/>
      <c r="QDI3357" s="473"/>
      <c r="QDJ3357" s="371"/>
      <c r="QDK3357" s="372"/>
      <c r="QDL3357" s="372"/>
      <c r="QDM3357" s="372"/>
      <c r="QDN3357" s="372"/>
      <c r="QDO3357" s="370"/>
      <c r="QDP3357" s="371"/>
      <c r="QDQ3357" s="372"/>
      <c r="QDR3357" s="371"/>
      <c r="QDS3357" s="473"/>
      <c r="QDT3357" s="371"/>
      <c r="QDU3357" s="372"/>
      <c r="QDV3357" s="372"/>
      <c r="QDW3357" s="372"/>
      <c r="QDX3357" s="372"/>
      <c r="QDY3357" s="370"/>
      <c r="QDZ3357" s="371"/>
      <c r="QEA3357" s="372"/>
      <c r="QEB3357" s="371"/>
      <c r="QEC3357" s="473"/>
      <c r="QED3357" s="371"/>
      <c r="QEE3357" s="372"/>
      <c r="QEF3357" s="372"/>
      <c r="QEG3357" s="372"/>
      <c r="QEH3357" s="372"/>
      <c r="QEI3357" s="370"/>
      <c r="QEJ3357" s="371"/>
      <c r="QEK3357" s="372"/>
      <c r="QEL3357" s="371"/>
      <c r="QEM3357" s="473"/>
      <c r="QEN3357" s="371"/>
      <c r="QEO3357" s="372"/>
      <c r="QEP3357" s="372"/>
      <c r="QEQ3357" s="372"/>
      <c r="QER3357" s="372"/>
      <c r="QES3357" s="370"/>
      <c r="QET3357" s="371"/>
      <c r="QEU3357" s="372"/>
      <c r="QEV3357" s="371"/>
      <c r="QEW3357" s="473"/>
      <c r="QEX3357" s="371"/>
      <c r="QEY3357" s="372"/>
      <c r="QEZ3357" s="372"/>
      <c r="QFA3357" s="372"/>
      <c r="QFB3357" s="372"/>
      <c r="QFC3357" s="370"/>
      <c r="QFD3357" s="371"/>
      <c r="QFE3357" s="372"/>
      <c r="QFF3357" s="371"/>
      <c r="QFG3357" s="473"/>
      <c r="QFH3357" s="371"/>
      <c r="QFI3357" s="372"/>
      <c r="QFJ3357" s="372"/>
      <c r="QFK3357" s="372"/>
      <c r="QFL3357" s="372"/>
      <c r="QFM3357" s="370"/>
      <c r="QFN3357" s="371"/>
      <c r="QFO3357" s="372"/>
      <c r="QFP3357" s="371"/>
      <c r="QFQ3357" s="473"/>
      <c r="QFR3357" s="371"/>
      <c r="QFS3357" s="372"/>
      <c r="QFT3357" s="372"/>
      <c r="QFU3357" s="372"/>
      <c r="QFV3357" s="372"/>
      <c r="QFW3357" s="370"/>
      <c r="QFX3357" s="371"/>
      <c r="QFY3357" s="372"/>
      <c r="QFZ3357" s="371"/>
      <c r="QGA3357" s="473"/>
      <c r="QGB3357" s="371"/>
      <c r="QGC3357" s="372"/>
      <c r="QGD3357" s="372"/>
      <c r="QGE3357" s="372"/>
      <c r="QGF3357" s="372"/>
      <c r="QGG3357" s="370"/>
      <c r="QGH3357" s="371"/>
      <c r="QGI3357" s="372"/>
      <c r="QGJ3357" s="371"/>
      <c r="QGK3357" s="473"/>
      <c r="QGL3357" s="371"/>
      <c r="QGM3357" s="372"/>
      <c r="QGN3357" s="372"/>
      <c r="QGO3357" s="372"/>
      <c r="QGP3357" s="372"/>
      <c r="QGQ3357" s="370"/>
      <c r="QGR3357" s="371"/>
      <c r="QGS3357" s="372"/>
      <c r="QGT3357" s="371"/>
      <c r="QGU3357" s="473"/>
      <c r="QGV3357" s="371"/>
      <c r="QGW3357" s="372"/>
      <c r="QGX3357" s="372"/>
      <c r="QGY3357" s="372"/>
      <c r="QGZ3357" s="372"/>
      <c r="QHA3357" s="370"/>
      <c r="QHB3357" s="371"/>
      <c r="QHC3357" s="372"/>
      <c r="QHD3357" s="371"/>
      <c r="QHE3357" s="473"/>
      <c r="QHF3357" s="371"/>
      <c r="QHG3357" s="372"/>
      <c r="QHH3357" s="372"/>
      <c r="QHI3357" s="372"/>
      <c r="QHJ3357" s="372"/>
      <c r="QHK3357" s="370"/>
      <c r="QHL3357" s="371"/>
      <c r="QHM3357" s="372"/>
      <c r="QHN3357" s="371"/>
      <c r="QHO3357" s="473"/>
      <c r="QHP3357" s="371"/>
      <c r="QHQ3357" s="372"/>
      <c r="QHR3357" s="372"/>
      <c r="QHS3357" s="372"/>
      <c r="QHT3357" s="372"/>
      <c r="QHU3357" s="370"/>
      <c r="QHV3357" s="371"/>
      <c r="QHW3357" s="372"/>
      <c r="QHX3357" s="371"/>
      <c r="QHY3357" s="473"/>
      <c r="QHZ3357" s="371"/>
      <c r="QIA3357" s="372"/>
      <c r="QIB3357" s="372"/>
      <c r="QIC3357" s="372"/>
      <c r="QID3357" s="372"/>
      <c r="QIE3357" s="370"/>
      <c r="QIF3357" s="371"/>
      <c r="QIG3357" s="372"/>
      <c r="QIH3357" s="371"/>
      <c r="QII3357" s="473"/>
      <c r="QIJ3357" s="371"/>
      <c r="QIK3357" s="372"/>
      <c r="QIL3357" s="372"/>
      <c r="QIM3357" s="372"/>
      <c r="QIN3357" s="372"/>
      <c r="QIO3357" s="370"/>
      <c r="QIP3357" s="371"/>
      <c r="QIQ3357" s="372"/>
      <c r="QIR3357" s="371"/>
      <c r="QIS3357" s="473"/>
      <c r="QIT3357" s="371"/>
      <c r="QIU3357" s="372"/>
      <c r="QIV3357" s="372"/>
      <c r="QIW3357" s="372"/>
      <c r="QIX3357" s="372"/>
      <c r="QIY3357" s="370"/>
      <c r="QIZ3357" s="371"/>
      <c r="QJA3357" s="372"/>
      <c r="QJB3357" s="371"/>
      <c r="QJC3357" s="473"/>
      <c r="QJD3357" s="371"/>
      <c r="QJE3357" s="372"/>
      <c r="QJF3357" s="372"/>
      <c r="QJG3357" s="372"/>
      <c r="QJH3357" s="372"/>
      <c r="QJI3357" s="370"/>
      <c r="QJJ3357" s="371"/>
      <c r="QJK3357" s="372"/>
      <c r="QJL3357" s="371"/>
      <c r="QJM3357" s="473"/>
      <c r="QJN3357" s="371"/>
      <c r="QJO3357" s="372"/>
      <c r="QJP3357" s="372"/>
      <c r="QJQ3357" s="372"/>
      <c r="QJR3357" s="372"/>
      <c r="QJS3357" s="370"/>
      <c r="QJT3357" s="371"/>
      <c r="QJU3357" s="372"/>
      <c r="QJV3357" s="371"/>
      <c r="QJW3357" s="473"/>
      <c r="QJX3357" s="371"/>
      <c r="QJY3357" s="372"/>
      <c r="QJZ3357" s="372"/>
      <c r="QKA3357" s="372"/>
      <c r="QKB3357" s="372"/>
      <c r="QKC3357" s="370"/>
      <c r="QKD3357" s="371"/>
      <c r="QKE3357" s="372"/>
      <c r="QKF3357" s="371"/>
      <c r="QKG3357" s="473"/>
      <c r="QKH3357" s="371"/>
      <c r="QKI3357" s="372"/>
      <c r="QKJ3357" s="372"/>
      <c r="QKK3357" s="372"/>
      <c r="QKL3357" s="372"/>
      <c r="QKM3357" s="370"/>
      <c r="QKN3357" s="371"/>
      <c r="QKO3357" s="372"/>
      <c r="QKP3357" s="371"/>
      <c r="QKQ3357" s="473"/>
      <c r="QKR3357" s="371"/>
      <c r="QKS3357" s="372"/>
      <c r="QKT3357" s="372"/>
      <c r="QKU3357" s="372"/>
      <c r="QKV3357" s="372"/>
      <c r="QKW3357" s="370"/>
      <c r="QKX3357" s="371"/>
      <c r="QKY3357" s="372"/>
      <c r="QKZ3357" s="371"/>
      <c r="QLA3357" s="473"/>
      <c r="QLB3357" s="371"/>
      <c r="QLC3357" s="372"/>
      <c r="QLD3357" s="372"/>
      <c r="QLE3357" s="372"/>
      <c r="QLF3357" s="372"/>
      <c r="QLG3357" s="370"/>
      <c r="QLH3357" s="371"/>
      <c r="QLI3357" s="372"/>
      <c r="QLJ3357" s="371"/>
      <c r="QLK3357" s="473"/>
      <c r="QLL3357" s="371"/>
      <c r="QLM3357" s="372"/>
      <c r="QLN3357" s="372"/>
      <c r="QLO3357" s="372"/>
      <c r="QLP3357" s="372"/>
      <c r="QLQ3357" s="370"/>
      <c r="QLR3357" s="371"/>
      <c r="QLS3357" s="372"/>
      <c r="QLT3357" s="371"/>
      <c r="QLU3357" s="473"/>
      <c r="QLV3357" s="371"/>
      <c r="QLW3357" s="372"/>
      <c r="QLX3357" s="372"/>
      <c r="QLY3357" s="372"/>
      <c r="QLZ3357" s="372"/>
      <c r="QMA3357" s="370"/>
      <c r="QMB3357" s="371"/>
      <c r="QMC3357" s="372"/>
      <c r="QMD3357" s="371"/>
      <c r="QME3357" s="473"/>
      <c r="QMF3357" s="371"/>
      <c r="QMG3357" s="372"/>
      <c r="QMH3357" s="372"/>
      <c r="QMI3357" s="372"/>
      <c r="QMJ3357" s="372"/>
      <c r="QMK3357" s="370"/>
      <c r="QML3357" s="371"/>
      <c r="QMM3357" s="372"/>
      <c r="QMN3357" s="371"/>
      <c r="QMO3357" s="473"/>
      <c r="QMP3357" s="371"/>
      <c r="QMQ3357" s="372"/>
      <c r="QMR3357" s="372"/>
      <c r="QMS3357" s="372"/>
      <c r="QMT3357" s="372"/>
      <c r="QMU3357" s="370"/>
      <c r="QMV3357" s="371"/>
      <c r="QMW3357" s="372"/>
      <c r="QMX3357" s="371"/>
      <c r="QMY3357" s="473"/>
      <c r="QMZ3357" s="371"/>
      <c r="QNA3357" s="372"/>
      <c r="QNB3357" s="372"/>
      <c r="QNC3357" s="372"/>
      <c r="QND3357" s="372"/>
      <c r="QNE3357" s="370"/>
      <c r="QNF3357" s="371"/>
      <c r="QNG3357" s="372"/>
      <c r="QNH3357" s="371"/>
      <c r="QNI3357" s="473"/>
      <c r="QNJ3357" s="371"/>
      <c r="QNK3357" s="372"/>
      <c r="QNL3357" s="372"/>
      <c r="QNM3357" s="372"/>
      <c r="QNN3357" s="372"/>
      <c r="QNO3357" s="370"/>
      <c r="QNP3357" s="371"/>
      <c r="QNQ3357" s="372"/>
      <c r="QNR3357" s="371"/>
      <c r="QNS3357" s="473"/>
      <c r="QNT3357" s="371"/>
      <c r="QNU3357" s="372"/>
      <c r="QNV3357" s="372"/>
      <c r="QNW3357" s="372"/>
      <c r="QNX3357" s="372"/>
      <c r="QNY3357" s="370"/>
      <c r="QNZ3357" s="371"/>
      <c r="QOA3357" s="372"/>
      <c r="QOB3357" s="371"/>
      <c r="QOC3357" s="473"/>
      <c r="QOD3357" s="371"/>
      <c r="QOE3357" s="372"/>
      <c r="QOF3357" s="372"/>
      <c r="QOG3357" s="372"/>
      <c r="QOH3357" s="372"/>
      <c r="QOI3357" s="370"/>
      <c r="QOJ3357" s="371"/>
      <c r="QOK3357" s="372"/>
      <c r="QOL3357" s="371"/>
      <c r="QOM3357" s="473"/>
      <c r="QON3357" s="371"/>
      <c r="QOO3357" s="372"/>
      <c r="QOP3357" s="372"/>
      <c r="QOQ3357" s="372"/>
      <c r="QOR3357" s="372"/>
      <c r="QOS3357" s="370"/>
      <c r="QOT3357" s="371"/>
      <c r="QOU3357" s="372"/>
      <c r="QOV3357" s="371"/>
      <c r="QOW3357" s="473"/>
      <c r="QOX3357" s="371"/>
      <c r="QOY3357" s="372"/>
      <c r="QOZ3357" s="372"/>
      <c r="QPA3357" s="372"/>
      <c r="QPB3357" s="372"/>
      <c r="QPC3357" s="370"/>
      <c r="QPD3357" s="371"/>
      <c r="QPE3357" s="372"/>
      <c r="QPF3357" s="371"/>
      <c r="QPG3357" s="473"/>
      <c r="QPH3357" s="371"/>
      <c r="QPI3357" s="372"/>
      <c r="QPJ3357" s="372"/>
      <c r="QPK3357" s="372"/>
      <c r="QPL3357" s="372"/>
      <c r="QPM3357" s="370"/>
      <c r="QPN3357" s="371"/>
      <c r="QPO3357" s="372"/>
      <c r="QPP3357" s="371"/>
      <c r="QPQ3357" s="473"/>
      <c r="QPR3357" s="371"/>
      <c r="QPS3357" s="372"/>
      <c r="QPT3357" s="372"/>
      <c r="QPU3357" s="372"/>
      <c r="QPV3357" s="372"/>
      <c r="QPW3357" s="370"/>
      <c r="QPX3357" s="371"/>
      <c r="QPY3357" s="372"/>
      <c r="QPZ3357" s="371"/>
      <c r="QQA3357" s="473"/>
      <c r="QQB3357" s="371"/>
      <c r="QQC3357" s="372"/>
      <c r="QQD3357" s="372"/>
      <c r="QQE3357" s="372"/>
      <c r="QQF3357" s="372"/>
      <c r="QQG3357" s="370"/>
      <c r="QQH3357" s="371"/>
      <c r="QQI3357" s="372"/>
      <c r="QQJ3357" s="371"/>
      <c r="QQK3357" s="473"/>
      <c r="QQL3357" s="371"/>
      <c r="QQM3357" s="372"/>
      <c r="QQN3357" s="372"/>
      <c r="QQO3357" s="372"/>
      <c r="QQP3357" s="372"/>
      <c r="QQQ3357" s="370"/>
      <c r="QQR3357" s="371"/>
      <c r="QQS3357" s="372"/>
      <c r="QQT3357" s="371"/>
      <c r="QQU3357" s="473"/>
      <c r="QQV3357" s="371"/>
      <c r="QQW3357" s="372"/>
      <c r="QQX3357" s="372"/>
      <c r="QQY3357" s="372"/>
      <c r="QQZ3357" s="372"/>
      <c r="QRA3357" s="370"/>
      <c r="QRB3357" s="371"/>
      <c r="QRC3357" s="372"/>
      <c r="QRD3357" s="371"/>
      <c r="QRE3357" s="473"/>
      <c r="QRF3357" s="371"/>
      <c r="QRG3357" s="372"/>
      <c r="QRH3357" s="372"/>
      <c r="QRI3357" s="372"/>
      <c r="QRJ3357" s="372"/>
      <c r="QRK3357" s="370"/>
      <c r="QRL3357" s="371"/>
      <c r="QRM3357" s="372"/>
      <c r="QRN3357" s="371"/>
      <c r="QRO3357" s="473"/>
      <c r="QRP3357" s="371"/>
      <c r="QRQ3357" s="372"/>
      <c r="QRR3357" s="372"/>
      <c r="QRS3357" s="372"/>
      <c r="QRT3357" s="372"/>
      <c r="QRU3357" s="370"/>
      <c r="QRV3357" s="371"/>
      <c r="QRW3357" s="372"/>
      <c r="QRX3357" s="371"/>
      <c r="QRY3357" s="473"/>
      <c r="QRZ3357" s="371"/>
      <c r="QSA3357" s="372"/>
      <c r="QSB3357" s="372"/>
      <c r="QSC3357" s="372"/>
      <c r="QSD3357" s="372"/>
      <c r="QSE3357" s="370"/>
      <c r="QSF3357" s="371"/>
      <c r="QSG3357" s="372"/>
      <c r="QSH3357" s="371"/>
      <c r="QSI3357" s="473"/>
      <c r="QSJ3357" s="371"/>
      <c r="QSK3357" s="372"/>
      <c r="QSL3357" s="372"/>
      <c r="QSM3357" s="372"/>
      <c r="QSN3357" s="372"/>
      <c r="QSO3357" s="370"/>
      <c r="QSP3357" s="371"/>
      <c r="QSQ3357" s="372"/>
      <c r="QSR3357" s="371"/>
      <c r="QSS3357" s="473"/>
      <c r="QST3357" s="371"/>
      <c r="QSU3357" s="372"/>
      <c r="QSV3357" s="372"/>
      <c r="QSW3357" s="372"/>
      <c r="QSX3357" s="372"/>
      <c r="QSY3357" s="370"/>
      <c r="QSZ3357" s="371"/>
      <c r="QTA3357" s="372"/>
      <c r="QTB3357" s="371"/>
      <c r="QTC3357" s="473"/>
      <c r="QTD3357" s="371"/>
      <c r="QTE3357" s="372"/>
      <c r="QTF3357" s="372"/>
      <c r="QTG3357" s="372"/>
      <c r="QTH3357" s="372"/>
      <c r="QTI3357" s="370"/>
      <c r="QTJ3357" s="371"/>
      <c r="QTK3357" s="372"/>
      <c r="QTL3357" s="371"/>
      <c r="QTM3357" s="473"/>
      <c r="QTN3357" s="371"/>
      <c r="QTO3357" s="372"/>
      <c r="QTP3357" s="372"/>
      <c r="QTQ3357" s="372"/>
      <c r="QTR3357" s="372"/>
      <c r="QTS3357" s="370"/>
      <c r="QTT3357" s="371"/>
      <c r="QTU3357" s="372"/>
      <c r="QTV3357" s="371"/>
      <c r="QTW3357" s="473"/>
      <c r="QTX3357" s="371"/>
      <c r="QTY3357" s="372"/>
      <c r="QTZ3357" s="372"/>
      <c r="QUA3357" s="372"/>
      <c r="QUB3357" s="372"/>
      <c r="QUC3357" s="370"/>
      <c r="QUD3357" s="371"/>
      <c r="QUE3357" s="372"/>
      <c r="QUF3357" s="371"/>
      <c r="QUG3357" s="473"/>
      <c r="QUH3357" s="371"/>
      <c r="QUI3357" s="372"/>
      <c r="QUJ3357" s="372"/>
      <c r="QUK3357" s="372"/>
      <c r="QUL3357" s="372"/>
      <c r="QUM3357" s="370"/>
      <c r="QUN3357" s="371"/>
      <c r="QUO3357" s="372"/>
      <c r="QUP3357" s="371"/>
      <c r="QUQ3357" s="473"/>
      <c r="QUR3357" s="371"/>
      <c r="QUS3357" s="372"/>
      <c r="QUT3357" s="372"/>
      <c r="QUU3357" s="372"/>
      <c r="QUV3357" s="372"/>
      <c r="QUW3357" s="370"/>
      <c r="QUX3357" s="371"/>
      <c r="QUY3357" s="372"/>
      <c r="QUZ3357" s="371"/>
      <c r="QVA3357" s="473"/>
      <c r="QVB3357" s="371"/>
      <c r="QVC3357" s="372"/>
      <c r="QVD3357" s="372"/>
      <c r="QVE3357" s="372"/>
      <c r="QVF3357" s="372"/>
      <c r="QVG3357" s="370"/>
      <c r="QVH3357" s="371"/>
      <c r="QVI3357" s="372"/>
      <c r="QVJ3357" s="371"/>
      <c r="QVK3357" s="473"/>
      <c r="QVL3357" s="371"/>
      <c r="QVM3357" s="372"/>
      <c r="QVN3357" s="372"/>
      <c r="QVO3357" s="372"/>
      <c r="QVP3357" s="372"/>
      <c r="QVQ3357" s="370"/>
      <c r="QVR3357" s="371"/>
      <c r="QVS3357" s="372"/>
      <c r="QVT3357" s="371"/>
      <c r="QVU3357" s="473"/>
      <c r="QVV3357" s="371"/>
      <c r="QVW3357" s="372"/>
      <c r="QVX3357" s="372"/>
      <c r="QVY3357" s="372"/>
      <c r="QVZ3357" s="372"/>
      <c r="QWA3357" s="370"/>
      <c r="QWB3357" s="371"/>
      <c r="QWC3357" s="372"/>
      <c r="QWD3357" s="371"/>
      <c r="QWE3357" s="473"/>
      <c r="QWF3357" s="371"/>
      <c r="QWG3357" s="372"/>
      <c r="QWH3357" s="372"/>
      <c r="QWI3357" s="372"/>
      <c r="QWJ3357" s="372"/>
      <c r="QWK3357" s="370"/>
      <c r="QWL3357" s="371"/>
      <c r="QWM3357" s="372"/>
      <c r="QWN3357" s="371"/>
      <c r="QWO3357" s="473"/>
      <c r="QWP3357" s="371"/>
      <c r="QWQ3357" s="372"/>
      <c r="QWR3357" s="372"/>
      <c r="QWS3357" s="372"/>
      <c r="QWT3357" s="372"/>
      <c r="QWU3357" s="370"/>
      <c r="QWV3357" s="371"/>
      <c r="QWW3357" s="372"/>
      <c r="QWX3357" s="371"/>
      <c r="QWY3357" s="473"/>
      <c r="QWZ3357" s="371"/>
      <c r="QXA3357" s="372"/>
      <c r="QXB3357" s="372"/>
      <c r="QXC3357" s="372"/>
      <c r="QXD3357" s="372"/>
      <c r="QXE3357" s="370"/>
      <c r="QXF3357" s="371"/>
      <c r="QXG3357" s="372"/>
      <c r="QXH3357" s="371"/>
      <c r="QXI3357" s="473"/>
      <c r="QXJ3357" s="371"/>
      <c r="QXK3357" s="372"/>
      <c r="QXL3357" s="372"/>
      <c r="QXM3357" s="372"/>
      <c r="QXN3357" s="372"/>
      <c r="QXO3357" s="370"/>
      <c r="QXP3357" s="371"/>
      <c r="QXQ3357" s="372"/>
      <c r="QXR3357" s="371"/>
      <c r="QXS3357" s="473"/>
      <c r="QXT3357" s="371"/>
      <c r="QXU3357" s="372"/>
      <c r="QXV3357" s="372"/>
      <c r="QXW3357" s="372"/>
      <c r="QXX3357" s="372"/>
      <c r="QXY3357" s="370"/>
      <c r="QXZ3357" s="371"/>
      <c r="QYA3357" s="372"/>
      <c r="QYB3357" s="371"/>
      <c r="QYC3357" s="473"/>
      <c r="QYD3357" s="371"/>
      <c r="QYE3357" s="372"/>
      <c r="QYF3357" s="372"/>
      <c r="QYG3357" s="372"/>
      <c r="QYH3357" s="372"/>
      <c r="QYI3357" s="370"/>
      <c r="QYJ3357" s="371"/>
      <c r="QYK3357" s="372"/>
      <c r="QYL3357" s="371"/>
      <c r="QYM3357" s="473"/>
      <c r="QYN3357" s="371"/>
      <c r="QYO3357" s="372"/>
      <c r="QYP3357" s="372"/>
      <c r="QYQ3357" s="372"/>
      <c r="QYR3357" s="372"/>
      <c r="QYS3357" s="370"/>
      <c r="QYT3357" s="371"/>
      <c r="QYU3357" s="372"/>
      <c r="QYV3357" s="371"/>
      <c r="QYW3357" s="473"/>
      <c r="QYX3357" s="371"/>
      <c r="QYY3357" s="372"/>
      <c r="QYZ3357" s="372"/>
      <c r="QZA3357" s="372"/>
      <c r="QZB3357" s="372"/>
      <c r="QZC3357" s="370"/>
      <c r="QZD3357" s="371"/>
      <c r="QZE3357" s="372"/>
      <c r="QZF3357" s="371"/>
      <c r="QZG3357" s="473"/>
      <c r="QZH3357" s="371"/>
      <c r="QZI3357" s="372"/>
      <c r="QZJ3357" s="372"/>
      <c r="QZK3357" s="372"/>
      <c r="QZL3357" s="372"/>
      <c r="QZM3357" s="370"/>
      <c r="QZN3357" s="371"/>
      <c r="QZO3357" s="372"/>
      <c r="QZP3357" s="371"/>
      <c r="QZQ3357" s="473"/>
      <c r="QZR3357" s="371"/>
      <c r="QZS3357" s="372"/>
      <c r="QZT3357" s="372"/>
      <c r="QZU3357" s="372"/>
      <c r="QZV3357" s="372"/>
      <c r="QZW3357" s="370"/>
      <c r="QZX3357" s="371"/>
      <c r="QZY3357" s="372"/>
      <c r="QZZ3357" s="371"/>
      <c r="RAA3357" s="473"/>
      <c r="RAB3357" s="371"/>
      <c r="RAC3357" s="372"/>
      <c r="RAD3357" s="372"/>
      <c r="RAE3357" s="372"/>
      <c r="RAF3357" s="372"/>
      <c r="RAG3357" s="370"/>
      <c r="RAH3357" s="371"/>
      <c r="RAI3357" s="372"/>
      <c r="RAJ3357" s="371"/>
      <c r="RAK3357" s="473"/>
      <c r="RAL3357" s="371"/>
      <c r="RAM3357" s="372"/>
      <c r="RAN3357" s="372"/>
      <c r="RAO3357" s="372"/>
      <c r="RAP3357" s="372"/>
      <c r="RAQ3357" s="370"/>
      <c r="RAR3357" s="371"/>
      <c r="RAS3357" s="372"/>
      <c r="RAT3357" s="371"/>
      <c r="RAU3357" s="473"/>
      <c r="RAV3357" s="371"/>
      <c r="RAW3357" s="372"/>
      <c r="RAX3357" s="372"/>
      <c r="RAY3357" s="372"/>
      <c r="RAZ3357" s="372"/>
      <c r="RBA3357" s="370"/>
      <c r="RBB3357" s="371"/>
      <c r="RBC3357" s="372"/>
      <c r="RBD3357" s="371"/>
      <c r="RBE3357" s="473"/>
      <c r="RBF3357" s="371"/>
      <c r="RBG3357" s="372"/>
      <c r="RBH3357" s="372"/>
      <c r="RBI3357" s="372"/>
      <c r="RBJ3357" s="372"/>
      <c r="RBK3357" s="370"/>
      <c r="RBL3357" s="371"/>
      <c r="RBM3357" s="372"/>
      <c r="RBN3357" s="371"/>
      <c r="RBO3357" s="473"/>
      <c r="RBP3357" s="371"/>
      <c r="RBQ3357" s="372"/>
      <c r="RBR3357" s="372"/>
      <c r="RBS3357" s="372"/>
      <c r="RBT3357" s="372"/>
      <c r="RBU3357" s="370"/>
      <c r="RBV3357" s="371"/>
      <c r="RBW3357" s="372"/>
      <c r="RBX3357" s="371"/>
      <c r="RBY3357" s="473"/>
      <c r="RBZ3357" s="371"/>
      <c r="RCA3357" s="372"/>
      <c r="RCB3357" s="372"/>
      <c r="RCC3357" s="372"/>
      <c r="RCD3357" s="372"/>
      <c r="RCE3357" s="370"/>
      <c r="RCF3357" s="371"/>
      <c r="RCG3357" s="372"/>
      <c r="RCH3357" s="371"/>
      <c r="RCI3357" s="473"/>
      <c r="RCJ3357" s="371"/>
      <c r="RCK3357" s="372"/>
      <c r="RCL3357" s="372"/>
      <c r="RCM3357" s="372"/>
      <c r="RCN3357" s="372"/>
      <c r="RCO3357" s="370"/>
      <c r="RCP3357" s="371"/>
      <c r="RCQ3357" s="372"/>
      <c r="RCR3357" s="371"/>
      <c r="RCS3357" s="473"/>
      <c r="RCT3357" s="371"/>
      <c r="RCU3357" s="372"/>
      <c r="RCV3357" s="372"/>
      <c r="RCW3357" s="372"/>
      <c r="RCX3357" s="372"/>
      <c r="RCY3357" s="370"/>
      <c r="RCZ3357" s="371"/>
      <c r="RDA3357" s="372"/>
      <c r="RDB3357" s="371"/>
      <c r="RDC3357" s="473"/>
      <c r="RDD3357" s="371"/>
      <c r="RDE3357" s="372"/>
      <c r="RDF3357" s="372"/>
      <c r="RDG3357" s="372"/>
      <c r="RDH3357" s="372"/>
      <c r="RDI3357" s="370"/>
      <c r="RDJ3357" s="371"/>
      <c r="RDK3357" s="372"/>
      <c r="RDL3357" s="371"/>
      <c r="RDM3357" s="473"/>
      <c r="RDN3357" s="371"/>
      <c r="RDO3357" s="372"/>
      <c r="RDP3357" s="372"/>
      <c r="RDQ3357" s="372"/>
      <c r="RDR3357" s="372"/>
      <c r="RDS3357" s="370"/>
      <c r="RDT3357" s="371"/>
      <c r="RDU3357" s="372"/>
      <c r="RDV3357" s="371"/>
      <c r="RDW3357" s="473"/>
      <c r="RDX3357" s="371"/>
      <c r="RDY3357" s="372"/>
      <c r="RDZ3357" s="372"/>
      <c r="REA3357" s="372"/>
      <c r="REB3357" s="372"/>
      <c r="REC3357" s="370"/>
      <c r="RED3357" s="371"/>
      <c r="REE3357" s="372"/>
      <c r="REF3357" s="371"/>
      <c r="REG3357" s="473"/>
      <c r="REH3357" s="371"/>
      <c r="REI3357" s="372"/>
      <c r="REJ3357" s="372"/>
      <c r="REK3357" s="372"/>
      <c r="REL3357" s="372"/>
      <c r="REM3357" s="370"/>
      <c r="REN3357" s="371"/>
      <c r="REO3357" s="372"/>
      <c r="REP3357" s="371"/>
      <c r="REQ3357" s="473"/>
      <c r="RER3357" s="371"/>
      <c r="RES3357" s="372"/>
      <c r="RET3357" s="372"/>
      <c r="REU3357" s="372"/>
      <c r="REV3357" s="372"/>
      <c r="REW3357" s="370"/>
      <c r="REX3357" s="371"/>
      <c r="REY3357" s="372"/>
      <c r="REZ3357" s="371"/>
      <c r="RFA3357" s="473"/>
      <c r="RFB3357" s="371"/>
      <c r="RFC3357" s="372"/>
      <c r="RFD3357" s="372"/>
      <c r="RFE3357" s="372"/>
      <c r="RFF3357" s="372"/>
      <c r="RFG3357" s="370"/>
      <c r="RFH3357" s="371"/>
      <c r="RFI3357" s="372"/>
      <c r="RFJ3357" s="371"/>
      <c r="RFK3357" s="473"/>
      <c r="RFL3357" s="371"/>
      <c r="RFM3357" s="372"/>
      <c r="RFN3357" s="372"/>
      <c r="RFO3357" s="372"/>
      <c r="RFP3357" s="372"/>
      <c r="RFQ3357" s="370"/>
      <c r="RFR3357" s="371"/>
      <c r="RFS3357" s="372"/>
      <c r="RFT3357" s="371"/>
      <c r="RFU3357" s="473"/>
      <c r="RFV3357" s="371"/>
      <c r="RFW3357" s="372"/>
      <c r="RFX3357" s="372"/>
      <c r="RFY3357" s="372"/>
      <c r="RFZ3357" s="372"/>
      <c r="RGA3357" s="370"/>
      <c r="RGB3357" s="371"/>
      <c r="RGC3357" s="372"/>
      <c r="RGD3357" s="371"/>
      <c r="RGE3357" s="473"/>
      <c r="RGF3357" s="371"/>
      <c r="RGG3357" s="372"/>
      <c r="RGH3357" s="372"/>
      <c r="RGI3357" s="372"/>
      <c r="RGJ3357" s="372"/>
      <c r="RGK3357" s="370"/>
      <c r="RGL3357" s="371"/>
      <c r="RGM3357" s="372"/>
      <c r="RGN3357" s="371"/>
      <c r="RGO3357" s="473"/>
      <c r="RGP3357" s="371"/>
      <c r="RGQ3357" s="372"/>
      <c r="RGR3357" s="372"/>
      <c r="RGS3357" s="372"/>
      <c r="RGT3357" s="372"/>
      <c r="RGU3357" s="370"/>
      <c r="RGV3357" s="371"/>
      <c r="RGW3357" s="372"/>
      <c r="RGX3357" s="371"/>
      <c r="RGY3357" s="473"/>
      <c r="RGZ3357" s="371"/>
      <c r="RHA3357" s="372"/>
      <c r="RHB3357" s="372"/>
      <c r="RHC3357" s="372"/>
      <c r="RHD3357" s="372"/>
      <c r="RHE3357" s="370"/>
      <c r="RHF3357" s="371"/>
      <c r="RHG3357" s="372"/>
      <c r="RHH3357" s="371"/>
      <c r="RHI3357" s="473"/>
      <c r="RHJ3357" s="371"/>
      <c r="RHK3357" s="372"/>
      <c r="RHL3357" s="372"/>
      <c r="RHM3357" s="372"/>
      <c r="RHN3357" s="372"/>
      <c r="RHO3357" s="370"/>
      <c r="RHP3357" s="371"/>
      <c r="RHQ3357" s="372"/>
      <c r="RHR3357" s="371"/>
      <c r="RHS3357" s="473"/>
      <c r="RHT3357" s="371"/>
      <c r="RHU3357" s="372"/>
      <c r="RHV3357" s="372"/>
      <c r="RHW3357" s="372"/>
      <c r="RHX3357" s="372"/>
      <c r="RHY3357" s="370"/>
      <c r="RHZ3357" s="371"/>
      <c r="RIA3357" s="372"/>
      <c r="RIB3357" s="371"/>
      <c r="RIC3357" s="473"/>
      <c r="RID3357" s="371"/>
      <c r="RIE3357" s="372"/>
      <c r="RIF3357" s="372"/>
      <c r="RIG3357" s="372"/>
      <c r="RIH3357" s="372"/>
      <c r="RII3357" s="370"/>
      <c r="RIJ3357" s="371"/>
      <c r="RIK3357" s="372"/>
      <c r="RIL3357" s="371"/>
      <c r="RIM3357" s="473"/>
      <c r="RIN3357" s="371"/>
      <c r="RIO3357" s="372"/>
      <c r="RIP3357" s="372"/>
      <c r="RIQ3357" s="372"/>
      <c r="RIR3357" s="372"/>
      <c r="RIS3357" s="370"/>
      <c r="RIT3357" s="371"/>
      <c r="RIU3357" s="372"/>
      <c r="RIV3357" s="371"/>
      <c r="RIW3357" s="473"/>
      <c r="RIX3357" s="371"/>
      <c r="RIY3357" s="372"/>
      <c r="RIZ3357" s="372"/>
      <c r="RJA3357" s="372"/>
      <c r="RJB3357" s="372"/>
      <c r="RJC3357" s="370"/>
      <c r="RJD3357" s="371"/>
      <c r="RJE3357" s="372"/>
      <c r="RJF3357" s="371"/>
      <c r="RJG3357" s="473"/>
      <c r="RJH3357" s="371"/>
      <c r="RJI3357" s="372"/>
      <c r="RJJ3357" s="372"/>
      <c r="RJK3357" s="372"/>
      <c r="RJL3357" s="372"/>
      <c r="RJM3357" s="370"/>
      <c r="RJN3357" s="371"/>
      <c r="RJO3357" s="372"/>
      <c r="RJP3357" s="371"/>
      <c r="RJQ3357" s="473"/>
      <c r="RJR3357" s="371"/>
      <c r="RJS3357" s="372"/>
      <c r="RJT3357" s="372"/>
      <c r="RJU3357" s="372"/>
      <c r="RJV3357" s="372"/>
      <c r="RJW3357" s="370"/>
      <c r="RJX3357" s="371"/>
      <c r="RJY3357" s="372"/>
      <c r="RJZ3357" s="371"/>
      <c r="RKA3357" s="473"/>
      <c r="RKB3357" s="371"/>
      <c r="RKC3357" s="372"/>
      <c r="RKD3357" s="372"/>
      <c r="RKE3357" s="372"/>
      <c r="RKF3357" s="372"/>
      <c r="RKG3357" s="370"/>
      <c r="RKH3357" s="371"/>
      <c r="RKI3357" s="372"/>
      <c r="RKJ3357" s="371"/>
      <c r="RKK3357" s="473"/>
      <c r="RKL3357" s="371"/>
      <c r="RKM3357" s="372"/>
      <c r="RKN3357" s="372"/>
      <c r="RKO3357" s="372"/>
      <c r="RKP3357" s="372"/>
      <c r="RKQ3357" s="370"/>
      <c r="RKR3357" s="371"/>
      <c r="RKS3357" s="372"/>
      <c r="RKT3357" s="371"/>
      <c r="RKU3357" s="473"/>
      <c r="RKV3357" s="371"/>
      <c r="RKW3357" s="372"/>
      <c r="RKX3357" s="372"/>
      <c r="RKY3357" s="372"/>
      <c r="RKZ3357" s="372"/>
      <c r="RLA3357" s="370"/>
      <c r="RLB3357" s="371"/>
      <c r="RLC3357" s="372"/>
      <c r="RLD3357" s="371"/>
      <c r="RLE3357" s="473"/>
      <c r="RLF3357" s="371"/>
      <c r="RLG3357" s="372"/>
      <c r="RLH3357" s="372"/>
      <c r="RLI3357" s="372"/>
      <c r="RLJ3357" s="372"/>
      <c r="RLK3357" s="370"/>
      <c r="RLL3357" s="371"/>
      <c r="RLM3357" s="372"/>
      <c r="RLN3357" s="371"/>
      <c r="RLO3357" s="473"/>
      <c r="RLP3357" s="371"/>
      <c r="RLQ3357" s="372"/>
      <c r="RLR3357" s="372"/>
      <c r="RLS3357" s="372"/>
      <c r="RLT3357" s="372"/>
      <c r="RLU3357" s="370"/>
      <c r="RLV3357" s="371"/>
      <c r="RLW3357" s="372"/>
      <c r="RLX3357" s="371"/>
      <c r="RLY3357" s="473"/>
      <c r="RLZ3357" s="371"/>
      <c r="RMA3357" s="372"/>
      <c r="RMB3357" s="372"/>
      <c r="RMC3357" s="372"/>
      <c r="RMD3357" s="372"/>
      <c r="RME3357" s="370"/>
      <c r="RMF3357" s="371"/>
      <c r="RMG3357" s="372"/>
      <c r="RMH3357" s="371"/>
      <c r="RMI3357" s="473"/>
      <c r="RMJ3357" s="371"/>
      <c r="RMK3357" s="372"/>
      <c r="RML3357" s="372"/>
      <c r="RMM3357" s="372"/>
      <c r="RMN3357" s="372"/>
      <c r="RMO3357" s="370"/>
      <c r="RMP3357" s="371"/>
      <c r="RMQ3357" s="372"/>
      <c r="RMR3357" s="371"/>
      <c r="RMS3357" s="473"/>
      <c r="RMT3357" s="371"/>
      <c r="RMU3357" s="372"/>
      <c r="RMV3357" s="372"/>
      <c r="RMW3357" s="372"/>
      <c r="RMX3357" s="372"/>
      <c r="RMY3357" s="370"/>
      <c r="RMZ3357" s="371"/>
      <c r="RNA3357" s="372"/>
      <c r="RNB3357" s="371"/>
      <c r="RNC3357" s="473"/>
      <c r="RND3357" s="371"/>
      <c r="RNE3357" s="372"/>
      <c r="RNF3357" s="372"/>
      <c r="RNG3357" s="372"/>
      <c r="RNH3357" s="372"/>
      <c r="RNI3357" s="370"/>
      <c r="RNJ3357" s="371"/>
      <c r="RNK3357" s="372"/>
      <c r="RNL3357" s="371"/>
      <c r="RNM3357" s="473"/>
      <c r="RNN3357" s="371"/>
      <c r="RNO3357" s="372"/>
      <c r="RNP3357" s="372"/>
      <c r="RNQ3357" s="372"/>
      <c r="RNR3357" s="372"/>
      <c r="RNS3357" s="370"/>
      <c r="RNT3357" s="371"/>
      <c r="RNU3357" s="372"/>
      <c r="RNV3357" s="371"/>
      <c r="RNW3357" s="473"/>
      <c r="RNX3357" s="371"/>
      <c r="RNY3357" s="372"/>
      <c r="RNZ3357" s="372"/>
      <c r="ROA3357" s="372"/>
      <c r="ROB3357" s="372"/>
      <c r="ROC3357" s="370"/>
      <c r="ROD3357" s="371"/>
      <c r="ROE3357" s="372"/>
      <c r="ROF3357" s="371"/>
      <c r="ROG3357" s="473"/>
      <c r="ROH3357" s="371"/>
      <c r="ROI3357" s="372"/>
      <c r="ROJ3357" s="372"/>
      <c r="ROK3357" s="372"/>
      <c r="ROL3357" s="372"/>
      <c r="ROM3357" s="370"/>
      <c r="RON3357" s="371"/>
      <c r="ROO3357" s="372"/>
      <c r="ROP3357" s="371"/>
      <c r="ROQ3357" s="473"/>
      <c r="ROR3357" s="371"/>
      <c r="ROS3357" s="372"/>
      <c r="ROT3357" s="372"/>
      <c r="ROU3357" s="372"/>
      <c r="ROV3357" s="372"/>
      <c r="ROW3357" s="370"/>
      <c r="ROX3357" s="371"/>
      <c r="ROY3357" s="372"/>
      <c r="ROZ3357" s="371"/>
      <c r="RPA3357" s="473"/>
      <c r="RPB3357" s="371"/>
      <c r="RPC3357" s="372"/>
      <c r="RPD3357" s="372"/>
      <c r="RPE3357" s="372"/>
      <c r="RPF3357" s="372"/>
      <c r="RPG3357" s="370"/>
      <c r="RPH3357" s="371"/>
      <c r="RPI3357" s="372"/>
      <c r="RPJ3357" s="371"/>
      <c r="RPK3357" s="473"/>
      <c r="RPL3357" s="371"/>
      <c r="RPM3357" s="372"/>
      <c r="RPN3357" s="372"/>
      <c r="RPO3357" s="372"/>
      <c r="RPP3357" s="372"/>
      <c r="RPQ3357" s="370"/>
      <c r="RPR3357" s="371"/>
      <c r="RPS3357" s="372"/>
      <c r="RPT3357" s="371"/>
      <c r="RPU3357" s="473"/>
      <c r="RPV3357" s="371"/>
      <c r="RPW3357" s="372"/>
      <c r="RPX3357" s="372"/>
      <c r="RPY3357" s="372"/>
      <c r="RPZ3357" s="372"/>
      <c r="RQA3357" s="370"/>
      <c r="RQB3357" s="371"/>
      <c r="RQC3357" s="372"/>
      <c r="RQD3357" s="371"/>
      <c r="RQE3357" s="473"/>
      <c r="RQF3357" s="371"/>
      <c r="RQG3357" s="372"/>
      <c r="RQH3357" s="372"/>
      <c r="RQI3357" s="372"/>
      <c r="RQJ3357" s="372"/>
      <c r="RQK3357" s="370"/>
      <c r="RQL3357" s="371"/>
      <c r="RQM3357" s="372"/>
      <c r="RQN3357" s="371"/>
      <c r="RQO3357" s="473"/>
      <c r="RQP3357" s="371"/>
      <c r="RQQ3357" s="372"/>
      <c r="RQR3357" s="372"/>
      <c r="RQS3357" s="372"/>
      <c r="RQT3357" s="372"/>
      <c r="RQU3357" s="370"/>
      <c r="RQV3357" s="371"/>
      <c r="RQW3357" s="372"/>
      <c r="RQX3357" s="371"/>
      <c r="RQY3357" s="473"/>
      <c r="RQZ3357" s="371"/>
      <c r="RRA3357" s="372"/>
      <c r="RRB3357" s="372"/>
      <c r="RRC3357" s="372"/>
      <c r="RRD3357" s="372"/>
      <c r="RRE3357" s="370"/>
      <c r="RRF3357" s="371"/>
      <c r="RRG3357" s="372"/>
      <c r="RRH3357" s="371"/>
      <c r="RRI3357" s="473"/>
      <c r="RRJ3357" s="371"/>
      <c r="RRK3357" s="372"/>
      <c r="RRL3357" s="372"/>
      <c r="RRM3357" s="372"/>
      <c r="RRN3357" s="372"/>
      <c r="RRO3357" s="370"/>
      <c r="RRP3357" s="371"/>
      <c r="RRQ3357" s="372"/>
      <c r="RRR3357" s="371"/>
      <c r="RRS3357" s="473"/>
      <c r="RRT3357" s="371"/>
      <c r="RRU3357" s="372"/>
      <c r="RRV3357" s="372"/>
      <c r="RRW3357" s="372"/>
      <c r="RRX3357" s="372"/>
      <c r="RRY3357" s="370"/>
      <c r="RRZ3357" s="371"/>
      <c r="RSA3357" s="372"/>
      <c r="RSB3357" s="371"/>
      <c r="RSC3357" s="473"/>
      <c r="RSD3357" s="371"/>
      <c r="RSE3357" s="372"/>
      <c r="RSF3357" s="372"/>
      <c r="RSG3357" s="372"/>
      <c r="RSH3357" s="372"/>
      <c r="RSI3357" s="370"/>
      <c r="RSJ3357" s="371"/>
      <c r="RSK3357" s="372"/>
      <c r="RSL3357" s="371"/>
      <c r="RSM3357" s="473"/>
      <c r="RSN3357" s="371"/>
      <c r="RSO3357" s="372"/>
      <c r="RSP3357" s="372"/>
      <c r="RSQ3357" s="372"/>
      <c r="RSR3357" s="372"/>
      <c r="RSS3357" s="370"/>
      <c r="RST3357" s="371"/>
      <c r="RSU3357" s="372"/>
      <c r="RSV3357" s="371"/>
      <c r="RSW3357" s="473"/>
      <c r="RSX3357" s="371"/>
      <c r="RSY3357" s="372"/>
      <c r="RSZ3357" s="372"/>
      <c r="RTA3357" s="372"/>
      <c r="RTB3357" s="372"/>
      <c r="RTC3357" s="370"/>
      <c r="RTD3357" s="371"/>
      <c r="RTE3357" s="372"/>
      <c r="RTF3357" s="371"/>
      <c r="RTG3357" s="473"/>
      <c r="RTH3357" s="371"/>
      <c r="RTI3357" s="372"/>
      <c r="RTJ3357" s="372"/>
      <c r="RTK3357" s="372"/>
      <c r="RTL3357" s="372"/>
      <c r="RTM3357" s="370"/>
      <c r="RTN3357" s="371"/>
      <c r="RTO3357" s="372"/>
      <c r="RTP3357" s="371"/>
      <c r="RTQ3357" s="473"/>
      <c r="RTR3357" s="371"/>
      <c r="RTS3357" s="372"/>
      <c r="RTT3357" s="372"/>
      <c r="RTU3357" s="372"/>
      <c r="RTV3357" s="372"/>
      <c r="RTW3357" s="370"/>
      <c r="RTX3357" s="371"/>
      <c r="RTY3357" s="372"/>
      <c r="RTZ3357" s="371"/>
      <c r="RUA3357" s="473"/>
      <c r="RUB3357" s="371"/>
      <c r="RUC3357" s="372"/>
      <c r="RUD3357" s="372"/>
      <c r="RUE3357" s="372"/>
      <c r="RUF3357" s="372"/>
      <c r="RUG3357" s="370"/>
      <c r="RUH3357" s="371"/>
      <c r="RUI3357" s="372"/>
      <c r="RUJ3357" s="371"/>
      <c r="RUK3357" s="473"/>
      <c r="RUL3357" s="371"/>
      <c r="RUM3357" s="372"/>
      <c r="RUN3357" s="372"/>
      <c r="RUO3357" s="372"/>
      <c r="RUP3357" s="372"/>
      <c r="RUQ3357" s="370"/>
      <c r="RUR3357" s="371"/>
      <c r="RUS3357" s="372"/>
      <c r="RUT3357" s="371"/>
      <c r="RUU3357" s="473"/>
      <c r="RUV3357" s="371"/>
      <c r="RUW3357" s="372"/>
      <c r="RUX3357" s="372"/>
      <c r="RUY3357" s="372"/>
      <c r="RUZ3357" s="372"/>
      <c r="RVA3357" s="370"/>
      <c r="RVB3357" s="371"/>
      <c r="RVC3357" s="372"/>
      <c r="RVD3357" s="371"/>
      <c r="RVE3357" s="473"/>
      <c r="RVF3357" s="371"/>
      <c r="RVG3357" s="372"/>
      <c r="RVH3357" s="372"/>
      <c r="RVI3357" s="372"/>
      <c r="RVJ3357" s="372"/>
      <c r="RVK3357" s="370"/>
      <c r="RVL3357" s="371"/>
      <c r="RVM3357" s="372"/>
      <c r="RVN3357" s="371"/>
      <c r="RVO3357" s="473"/>
      <c r="RVP3357" s="371"/>
      <c r="RVQ3357" s="372"/>
      <c r="RVR3357" s="372"/>
      <c r="RVS3357" s="372"/>
      <c r="RVT3357" s="372"/>
      <c r="RVU3357" s="370"/>
      <c r="RVV3357" s="371"/>
      <c r="RVW3357" s="372"/>
      <c r="RVX3357" s="371"/>
      <c r="RVY3357" s="473"/>
      <c r="RVZ3357" s="371"/>
      <c r="RWA3357" s="372"/>
      <c r="RWB3357" s="372"/>
      <c r="RWC3357" s="372"/>
      <c r="RWD3357" s="372"/>
      <c r="RWE3357" s="370"/>
      <c r="RWF3357" s="371"/>
      <c r="RWG3357" s="372"/>
      <c r="RWH3357" s="371"/>
      <c r="RWI3357" s="473"/>
      <c r="RWJ3357" s="371"/>
      <c r="RWK3357" s="372"/>
      <c r="RWL3357" s="372"/>
      <c r="RWM3357" s="372"/>
      <c r="RWN3357" s="372"/>
      <c r="RWO3357" s="370"/>
      <c r="RWP3357" s="371"/>
      <c r="RWQ3357" s="372"/>
      <c r="RWR3357" s="371"/>
      <c r="RWS3357" s="473"/>
      <c r="RWT3357" s="371"/>
      <c r="RWU3357" s="372"/>
      <c r="RWV3357" s="372"/>
      <c r="RWW3357" s="372"/>
      <c r="RWX3357" s="372"/>
      <c r="RWY3357" s="370"/>
      <c r="RWZ3357" s="371"/>
      <c r="RXA3357" s="372"/>
      <c r="RXB3357" s="371"/>
      <c r="RXC3357" s="473"/>
      <c r="RXD3357" s="371"/>
      <c r="RXE3357" s="372"/>
      <c r="RXF3357" s="372"/>
      <c r="RXG3357" s="372"/>
      <c r="RXH3357" s="372"/>
      <c r="RXI3357" s="370"/>
      <c r="RXJ3357" s="371"/>
      <c r="RXK3357" s="372"/>
      <c r="RXL3357" s="371"/>
      <c r="RXM3357" s="473"/>
      <c r="RXN3357" s="371"/>
      <c r="RXO3357" s="372"/>
      <c r="RXP3357" s="372"/>
      <c r="RXQ3357" s="372"/>
      <c r="RXR3357" s="372"/>
      <c r="RXS3357" s="370"/>
      <c r="RXT3357" s="371"/>
      <c r="RXU3357" s="372"/>
      <c r="RXV3357" s="371"/>
      <c r="RXW3357" s="473"/>
      <c r="RXX3357" s="371"/>
      <c r="RXY3357" s="372"/>
      <c r="RXZ3357" s="372"/>
      <c r="RYA3357" s="372"/>
      <c r="RYB3357" s="372"/>
      <c r="RYC3357" s="370"/>
      <c r="RYD3357" s="371"/>
      <c r="RYE3357" s="372"/>
      <c r="RYF3357" s="371"/>
      <c r="RYG3357" s="473"/>
      <c r="RYH3357" s="371"/>
      <c r="RYI3357" s="372"/>
      <c r="RYJ3357" s="372"/>
      <c r="RYK3357" s="372"/>
      <c r="RYL3357" s="372"/>
      <c r="RYM3357" s="370"/>
      <c r="RYN3357" s="371"/>
      <c r="RYO3357" s="372"/>
      <c r="RYP3357" s="371"/>
      <c r="RYQ3357" s="473"/>
      <c r="RYR3357" s="371"/>
      <c r="RYS3357" s="372"/>
      <c r="RYT3357" s="372"/>
      <c r="RYU3357" s="372"/>
      <c r="RYV3357" s="372"/>
      <c r="RYW3357" s="370"/>
      <c r="RYX3357" s="371"/>
      <c r="RYY3357" s="372"/>
      <c r="RYZ3357" s="371"/>
      <c r="RZA3357" s="473"/>
      <c r="RZB3357" s="371"/>
      <c r="RZC3357" s="372"/>
      <c r="RZD3357" s="372"/>
      <c r="RZE3357" s="372"/>
      <c r="RZF3357" s="372"/>
      <c r="RZG3357" s="370"/>
      <c r="RZH3357" s="371"/>
      <c r="RZI3357" s="372"/>
      <c r="RZJ3357" s="371"/>
      <c r="RZK3357" s="473"/>
      <c r="RZL3357" s="371"/>
      <c r="RZM3357" s="372"/>
      <c r="RZN3357" s="372"/>
      <c r="RZO3357" s="372"/>
      <c r="RZP3357" s="372"/>
      <c r="RZQ3357" s="370"/>
      <c r="RZR3357" s="371"/>
      <c r="RZS3357" s="372"/>
      <c r="RZT3357" s="371"/>
      <c r="RZU3357" s="473"/>
      <c r="RZV3357" s="371"/>
      <c r="RZW3357" s="372"/>
      <c r="RZX3357" s="372"/>
      <c r="RZY3357" s="372"/>
      <c r="RZZ3357" s="372"/>
      <c r="SAA3357" s="370"/>
      <c r="SAB3357" s="371"/>
      <c r="SAC3357" s="372"/>
      <c r="SAD3357" s="371"/>
      <c r="SAE3357" s="473"/>
      <c r="SAF3357" s="371"/>
      <c r="SAG3357" s="372"/>
      <c r="SAH3357" s="372"/>
      <c r="SAI3357" s="372"/>
      <c r="SAJ3357" s="372"/>
      <c r="SAK3357" s="370"/>
      <c r="SAL3357" s="371"/>
      <c r="SAM3357" s="372"/>
      <c r="SAN3357" s="371"/>
      <c r="SAO3357" s="473"/>
      <c r="SAP3357" s="371"/>
      <c r="SAQ3357" s="372"/>
      <c r="SAR3357" s="372"/>
      <c r="SAS3357" s="372"/>
      <c r="SAT3357" s="372"/>
      <c r="SAU3357" s="370"/>
      <c r="SAV3357" s="371"/>
      <c r="SAW3357" s="372"/>
      <c r="SAX3357" s="371"/>
      <c r="SAY3357" s="473"/>
      <c r="SAZ3357" s="371"/>
      <c r="SBA3357" s="372"/>
      <c r="SBB3357" s="372"/>
      <c r="SBC3357" s="372"/>
      <c r="SBD3357" s="372"/>
      <c r="SBE3357" s="370"/>
      <c r="SBF3357" s="371"/>
      <c r="SBG3357" s="372"/>
      <c r="SBH3357" s="371"/>
      <c r="SBI3357" s="473"/>
      <c r="SBJ3357" s="371"/>
      <c r="SBK3357" s="372"/>
      <c r="SBL3357" s="372"/>
      <c r="SBM3357" s="372"/>
      <c r="SBN3357" s="372"/>
      <c r="SBO3357" s="370"/>
      <c r="SBP3357" s="371"/>
      <c r="SBQ3357" s="372"/>
      <c r="SBR3357" s="371"/>
      <c r="SBS3357" s="473"/>
      <c r="SBT3357" s="371"/>
      <c r="SBU3357" s="372"/>
      <c r="SBV3357" s="372"/>
      <c r="SBW3357" s="372"/>
      <c r="SBX3357" s="372"/>
      <c r="SBY3357" s="370"/>
      <c r="SBZ3357" s="371"/>
      <c r="SCA3357" s="372"/>
      <c r="SCB3357" s="371"/>
      <c r="SCC3357" s="473"/>
      <c r="SCD3357" s="371"/>
      <c r="SCE3357" s="372"/>
      <c r="SCF3357" s="372"/>
      <c r="SCG3357" s="372"/>
      <c r="SCH3357" s="372"/>
      <c r="SCI3357" s="370"/>
      <c r="SCJ3357" s="371"/>
      <c r="SCK3357" s="372"/>
      <c r="SCL3357" s="371"/>
      <c r="SCM3357" s="473"/>
      <c r="SCN3357" s="371"/>
      <c r="SCO3357" s="372"/>
      <c r="SCP3357" s="372"/>
      <c r="SCQ3357" s="372"/>
      <c r="SCR3357" s="372"/>
      <c r="SCS3357" s="370"/>
      <c r="SCT3357" s="371"/>
      <c r="SCU3357" s="372"/>
      <c r="SCV3357" s="371"/>
      <c r="SCW3357" s="473"/>
      <c r="SCX3357" s="371"/>
      <c r="SCY3357" s="372"/>
      <c r="SCZ3357" s="372"/>
      <c r="SDA3357" s="372"/>
      <c r="SDB3357" s="372"/>
      <c r="SDC3357" s="370"/>
      <c r="SDD3357" s="371"/>
      <c r="SDE3357" s="372"/>
      <c r="SDF3357" s="371"/>
      <c r="SDG3357" s="473"/>
      <c r="SDH3357" s="371"/>
      <c r="SDI3357" s="372"/>
      <c r="SDJ3357" s="372"/>
      <c r="SDK3357" s="372"/>
      <c r="SDL3357" s="372"/>
      <c r="SDM3357" s="370"/>
      <c r="SDN3357" s="371"/>
      <c r="SDO3357" s="372"/>
      <c r="SDP3357" s="371"/>
      <c r="SDQ3357" s="473"/>
      <c r="SDR3357" s="371"/>
      <c r="SDS3357" s="372"/>
      <c r="SDT3357" s="372"/>
      <c r="SDU3357" s="372"/>
      <c r="SDV3357" s="372"/>
      <c r="SDW3357" s="370"/>
      <c r="SDX3357" s="371"/>
      <c r="SDY3357" s="372"/>
      <c r="SDZ3357" s="371"/>
      <c r="SEA3357" s="473"/>
      <c r="SEB3357" s="371"/>
      <c r="SEC3357" s="372"/>
      <c r="SED3357" s="372"/>
      <c r="SEE3357" s="372"/>
      <c r="SEF3357" s="372"/>
      <c r="SEG3357" s="370"/>
      <c r="SEH3357" s="371"/>
      <c r="SEI3357" s="372"/>
      <c r="SEJ3357" s="371"/>
      <c r="SEK3357" s="473"/>
      <c r="SEL3357" s="371"/>
      <c r="SEM3357" s="372"/>
      <c r="SEN3357" s="372"/>
      <c r="SEO3357" s="372"/>
      <c r="SEP3357" s="372"/>
      <c r="SEQ3357" s="370"/>
      <c r="SER3357" s="371"/>
      <c r="SES3357" s="372"/>
      <c r="SET3357" s="371"/>
      <c r="SEU3357" s="473"/>
      <c r="SEV3357" s="371"/>
      <c r="SEW3357" s="372"/>
      <c r="SEX3357" s="372"/>
      <c r="SEY3357" s="372"/>
      <c r="SEZ3357" s="372"/>
      <c r="SFA3357" s="370"/>
      <c r="SFB3357" s="371"/>
      <c r="SFC3357" s="372"/>
      <c r="SFD3357" s="371"/>
      <c r="SFE3357" s="473"/>
      <c r="SFF3357" s="371"/>
      <c r="SFG3357" s="372"/>
      <c r="SFH3357" s="372"/>
      <c r="SFI3357" s="372"/>
      <c r="SFJ3357" s="372"/>
      <c r="SFK3357" s="370"/>
      <c r="SFL3357" s="371"/>
      <c r="SFM3357" s="372"/>
      <c r="SFN3357" s="371"/>
      <c r="SFO3357" s="473"/>
      <c r="SFP3357" s="371"/>
      <c r="SFQ3357" s="372"/>
      <c r="SFR3357" s="372"/>
      <c r="SFS3357" s="372"/>
      <c r="SFT3357" s="372"/>
      <c r="SFU3357" s="370"/>
      <c r="SFV3357" s="371"/>
      <c r="SFW3357" s="372"/>
      <c r="SFX3357" s="371"/>
      <c r="SFY3357" s="473"/>
      <c r="SFZ3357" s="371"/>
      <c r="SGA3357" s="372"/>
      <c r="SGB3357" s="372"/>
      <c r="SGC3357" s="372"/>
      <c r="SGD3357" s="372"/>
      <c r="SGE3357" s="370"/>
      <c r="SGF3357" s="371"/>
      <c r="SGG3357" s="372"/>
      <c r="SGH3357" s="371"/>
      <c r="SGI3357" s="473"/>
      <c r="SGJ3357" s="371"/>
      <c r="SGK3357" s="372"/>
      <c r="SGL3357" s="372"/>
      <c r="SGM3357" s="372"/>
      <c r="SGN3357" s="372"/>
      <c r="SGO3357" s="370"/>
      <c r="SGP3357" s="371"/>
      <c r="SGQ3357" s="372"/>
      <c r="SGR3357" s="371"/>
      <c r="SGS3357" s="473"/>
      <c r="SGT3357" s="371"/>
      <c r="SGU3357" s="372"/>
      <c r="SGV3357" s="372"/>
      <c r="SGW3357" s="372"/>
      <c r="SGX3357" s="372"/>
      <c r="SGY3357" s="370"/>
      <c r="SGZ3357" s="371"/>
      <c r="SHA3357" s="372"/>
      <c r="SHB3357" s="371"/>
      <c r="SHC3357" s="473"/>
      <c r="SHD3357" s="371"/>
      <c r="SHE3357" s="372"/>
      <c r="SHF3357" s="372"/>
      <c r="SHG3357" s="372"/>
      <c r="SHH3357" s="372"/>
      <c r="SHI3357" s="370"/>
      <c r="SHJ3357" s="371"/>
      <c r="SHK3357" s="372"/>
      <c r="SHL3357" s="371"/>
      <c r="SHM3357" s="473"/>
      <c r="SHN3357" s="371"/>
      <c r="SHO3357" s="372"/>
      <c r="SHP3357" s="372"/>
      <c r="SHQ3357" s="372"/>
      <c r="SHR3357" s="372"/>
      <c r="SHS3357" s="370"/>
      <c r="SHT3357" s="371"/>
      <c r="SHU3357" s="372"/>
      <c r="SHV3357" s="371"/>
      <c r="SHW3357" s="473"/>
      <c r="SHX3357" s="371"/>
      <c r="SHY3357" s="372"/>
      <c r="SHZ3357" s="372"/>
      <c r="SIA3357" s="372"/>
      <c r="SIB3357" s="372"/>
      <c r="SIC3357" s="370"/>
      <c r="SID3357" s="371"/>
      <c r="SIE3357" s="372"/>
      <c r="SIF3357" s="371"/>
      <c r="SIG3357" s="473"/>
      <c r="SIH3357" s="371"/>
      <c r="SII3357" s="372"/>
      <c r="SIJ3357" s="372"/>
      <c r="SIK3357" s="372"/>
      <c r="SIL3357" s="372"/>
      <c r="SIM3357" s="370"/>
      <c r="SIN3357" s="371"/>
      <c r="SIO3357" s="372"/>
      <c r="SIP3357" s="371"/>
      <c r="SIQ3357" s="473"/>
      <c r="SIR3357" s="371"/>
      <c r="SIS3357" s="372"/>
      <c r="SIT3357" s="372"/>
      <c r="SIU3357" s="372"/>
      <c r="SIV3357" s="372"/>
      <c r="SIW3357" s="370"/>
      <c r="SIX3357" s="371"/>
      <c r="SIY3357" s="372"/>
      <c r="SIZ3357" s="371"/>
      <c r="SJA3357" s="473"/>
      <c r="SJB3357" s="371"/>
      <c r="SJC3357" s="372"/>
      <c r="SJD3357" s="372"/>
      <c r="SJE3357" s="372"/>
      <c r="SJF3357" s="372"/>
      <c r="SJG3357" s="370"/>
      <c r="SJH3357" s="371"/>
      <c r="SJI3357" s="372"/>
      <c r="SJJ3357" s="371"/>
      <c r="SJK3357" s="473"/>
      <c r="SJL3357" s="371"/>
      <c r="SJM3357" s="372"/>
      <c r="SJN3357" s="372"/>
      <c r="SJO3357" s="372"/>
      <c r="SJP3357" s="372"/>
      <c r="SJQ3357" s="370"/>
      <c r="SJR3357" s="371"/>
      <c r="SJS3357" s="372"/>
      <c r="SJT3357" s="371"/>
      <c r="SJU3357" s="473"/>
      <c r="SJV3357" s="371"/>
      <c r="SJW3357" s="372"/>
      <c r="SJX3357" s="372"/>
      <c r="SJY3357" s="372"/>
      <c r="SJZ3357" s="372"/>
      <c r="SKA3357" s="370"/>
      <c r="SKB3357" s="371"/>
      <c r="SKC3357" s="372"/>
      <c r="SKD3357" s="371"/>
      <c r="SKE3357" s="473"/>
      <c r="SKF3357" s="371"/>
      <c r="SKG3357" s="372"/>
      <c r="SKH3357" s="372"/>
      <c r="SKI3357" s="372"/>
      <c r="SKJ3357" s="372"/>
      <c r="SKK3357" s="370"/>
      <c r="SKL3357" s="371"/>
      <c r="SKM3357" s="372"/>
      <c r="SKN3357" s="371"/>
      <c r="SKO3357" s="473"/>
      <c r="SKP3357" s="371"/>
      <c r="SKQ3357" s="372"/>
      <c r="SKR3357" s="372"/>
      <c r="SKS3357" s="372"/>
      <c r="SKT3357" s="372"/>
      <c r="SKU3357" s="370"/>
      <c r="SKV3357" s="371"/>
      <c r="SKW3357" s="372"/>
      <c r="SKX3357" s="371"/>
      <c r="SKY3357" s="473"/>
      <c r="SKZ3357" s="371"/>
      <c r="SLA3357" s="372"/>
      <c r="SLB3357" s="372"/>
      <c r="SLC3357" s="372"/>
      <c r="SLD3357" s="372"/>
      <c r="SLE3357" s="370"/>
      <c r="SLF3357" s="371"/>
      <c r="SLG3357" s="372"/>
      <c r="SLH3357" s="371"/>
      <c r="SLI3357" s="473"/>
      <c r="SLJ3357" s="371"/>
      <c r="SLK3357" s="372"/>
      <c r="SLL3357" s="372"/>
      <c r="SLM3357" s="372"/>
      <c r="SLN3357" s="372"/>
      <c r="SLO3357" s="370"/>
      <c r="SLP3357" s="371"/>
      <c r="SLQ3357" s="372"/>
      <c r="SLR3357" s="371"/>
      <c r="SLS3357" s="473"/>
      <c r="SLT3357" s="371"/>
      <c r="SLU3357" s="372"/>
      <c r="SLV3357" s="372"/>
      <c r="SLW3357" s="372"/>
      <c r="SLX3357" s="372"/>
      <c r="SLY3357" s="370"/>
      <c r="SLZ3357" s="371"/>
      <c r="SMA3357" s="372"/>
      <c r="SMB3357" s="371"/>
      <c r="SMC3357" s="473"/>
      <c r="SMD3357" s="371"/>
      <c r="SME3357" s="372"/>
      <c r="SMF3357" s="372"/>
      <c r="SMG3357" s="372"/>
      <c r="SMH3357" s="372"/>
      <c r="SMI3357" s="370"/>
      <c r="SMJ3357" s="371"/>
      <c r="SMK3357" s="372"/>
      <c r="SML3357" s="371"/>
      <c r="SMM3357" s="473"/>
      <c r="SMN3357" s="371"/>
      <c r="SMO3357" s="372"/>
      <c r="SMP3357" s="372"/>
      <c r="SMQ3357" s="372"/>
      <c r="SMR3357" s="372"/>
      <c r="SMS3357" s="370"/>
      <c r="SMT3357" s="371"/>
      <c r="SMU3357" s="372"/>
      <c r="SMV3357" s="371"/>
      <c r="SMW3357" s="473"/>
      <c r="SMX3357" s="371"/>
      <c r="SMY3357" s="372"/>
      <c r="SMZ3357" s="372"/>
      <c r="SNA3357" s="372"/>
      <c r="SNB3357" s="372"/>
      <c r="SNC3357" s="370"/>
      <c r="SND3357" s="371"/>
      <c r="SNE3357" s="372"/>
      <c r="SNF3357" s="371"/>
      <c r="SNG3357" s="473"/>
      <c r="SNH3357" s="371"/>
      <c r="SNI3357" s="372"/>
      <c r="SNJ3357" s="372"/>
      <c r="SNK3357" s="372"/>
      <c r="SNL3357" s="372"/>
      <c r="SNM3357" s="370"/>
      <c r="SNN3357" s="371"/>
      <c r="SNO3357" s="372"/>
      <c r="SNP3357" s="371"/>
      <c r="SNQ3357" s="473"/>
      <c r="SNR3357" s="371"/>
      <c r="SNS3357" s="372"/>
      <c r="SNT3357" s="372"/>
      <c r="SNU3357" s="372"/>
      <c r="SNV3357" s="372"/>
      <c r="SNW3357" s="370"/>
      <c r="SNX3357" s="371"/>
      <c r="SNY3357" s="372"/>
      <c r="SNZ3357" s="371"/>
      <c r="SOA3357" s="473"/>
      <c r="SOB3357" s="371"/>
      <c r="SOC3357" s="372"/>
      <c r="SOD3357" s="372"/>
      <c r="SOE3357" s="372"/>
      <c r="SOF3357" s="372"/>
      <c r="SOG3357" s="370"/>
      <c r="SOH3357" s="371"/>
      <c r="SOI3357" s="372"/>
      <c r="SOJ3357" s="371"/>
      <c r="SOK3357" s="473"/>
      <c r="SOL3357" s="371"/>
      <c r="SOM3357" s="372"/>
      <c r="SON3357" s="372"/>
      <c r="SOO3357" s="372"/>
      <c r="SOP3357" s="372"/>
      <c r="SOQ3357" s="370"/>
      <c r="SOR3357" s="371"/>
      <c r="SOS3357" s="372"/>
      <c r="SOT3357" s="371"/>
      <c r="SOU3357" s="473"/>
      <c r="SOV3357" s="371"/>
      <c r="SOW3357" s="372"/>
      <c r="SOX3357" s="372"/>
      <c r="SOY3357" s="372"/>
      <c r="SOZ3357" s="372"/>
      <c r="SPA3357" s="370"/>
      <c r="SPB3357" s="371"/>
      <c r="SPC3357" s="372"/>
      <c r="SPD3357" s="371"/>
      <c r="SPE3357" s="473"/>
      <c r="SPF3357" s="371"/>
      <c r="SPG3357" s="372"/>
      <c r="SPH3357" s="372"/>
      <c r="SPI3357" s="372"/>
      <c r="SPJ3357" s="372"/>
      <c r="SPK3357" s="370"/>
      <c r="SPL3357" s="371"/>
      <c r="SPM3357" s="372"/>
      <c r="SPN3357" s="371"/>
      <c r="SPO3357" s="473"/>
      <c r="SPP3357" s="371"/>
      <c r="SPQ3357" s="372"/>
      <c r="SPR3357" s="372"/>
      <c r="SPS3357" s="372"/>
      <c r="SPT3357" s="372"/>
      <c r="SPU3357" s="370"/>
      <c r="SPV3357" s="371"/>
      <c r="SPW3357" s="372"/>
      <c r="SPX3357" s="371"/>
      <c r="SPY3357" s="473"/>
      <c r="SPZ3357" s="371"/>
      <c r="SQA3357" s="372"/>
      <c r="SQB3357" s="372"/>
      <c r="SQC3357" s="372"/>
      <c r="SQD3357" s="372"/>
      <c r="SQE3357" s="370"/>
      <c r="SQF3357" s="371"/>
      <c r="SQG3357" s="372"/>
      <c r="SQH3357" s="371"/>
      <c r="SQI3357" s="473"/>
      <c r="SQJ3357" s="371"/>
      <c r="SQK3357" s="372"/>
      <c r="SQL3357" s="372"/>
      <c r="SQM3357" s="372"/>
      <c r="SQN3357" s="372"/>
      <c r="SQO3357" s="370"/>
      <c r="SQP3357" s="371"/>
      <c r="SQQ3357" s="372"/>
      <c r="SQR3357" s="371"/>
      <c r="SQS3357" s="473"/>
      <c r="SQT3357" s="371"/>
      <c r="SQU3357" s="372"/>
      <c r="SQV3357" s="372"/>
      <c r="SQW3357" s="372"/>
      <c r="SQX3357" s="372"/>
      <c r="SQY3357" s="370"/>
      <c r="SQZ3357" s="371"/>
      <c r="SRA3357" s="372"/>
      <c r="SRB3357" s="371"/>
      <c r="SRC3357" s="473"/>
      <c r="SRD3357" s="371"/>
      <c r="SRE3357" s="372"/>
      <c r="SRF3357" s="372"/>
      <c r="SRG3357" s="372"/>
      <c r="SRH3357" s="372"/>
      <c r="SRI3357" s="370"/>
      <c r="SRJ3357" s="371"/>
      <c r="SRK3357" s="372"/>
      <c r="SRL3357" s="371"/>
      <c r="SRM3357" s="473"/>
      <c r="SRN3357" s="371"/>
      <c r="SRO3357" s="372"/>
      <c r="SRP3357" s="372"/>
      <c r="SRQ3357" s="372"/>
      <c r="SRR3357" s="372"/>
      <c r="SRS3357" s="370"/>
      <c r="SRT3357" s="371"/>
      <c r="SRU3357" s="372"/>
      <c r="SRV3357" s="371"/>
      <c r="SRW3357" s="473"/>
      <c r="SRX3357" s="371"/>
      <c r="SRY3357" s="372"/>
      <c r="SRZ3357" s="372"/>
      <c r="SSA3357" s="372"/>
      <c r="SSB3357" s="372"/>
      <c r="SSC3357" s="370"/>
      <c r="SSD3357" s="371"/>
      <c r="SSE3357" s="372"/>
      <c r="SSF3357" s="371"/>
      <c r="SSG3357" s="473"/>
      <c r="SSH3357" s="371"/>
      <c r="SSI3357" s="372"/>
      <c r="SSJ3357" s="372"/>
      <c r="SSK3357" s="372"/>
      <c r="SSL3357" s="372"/>
      <c r="SSM3357" s="370"/>
      <c r="SSN3357" s="371"/>
      <c r="SSO3357" s="372"/>
      <c r="SSP3357" s="371"/>
      <c r="SSQ3357" s="473"/>
      <c r="SSR3357" s="371"/>
      <c r="SSS3357" s="372"/>
      <c r="SST3357" s="372"/>
      <c r="SSU3357" s="372"/>
      <c r="SSV3357" s="372"/>
      <c r="SSW3357" s="370"/>
      <c r="SSX3357" s="371"/>
      <c r="SSY3357" s="372"/>
      <c r="SSZ3357" s="371"/>
      <c r="STA3357" s="473"/>
      <c r="STB3357" s="371"/>
      <c r="STC3357" s="372"/>
      <c r="STD3357" s="372"/>
      <c r="STE3357" s="372"/>
      <c r="STF3357" s="372"/>
      <c r="STG3357" s="370"/>
      <c r="STH3357" s="371"/>
      <c r="STI3357" s="372"/>
      <c r="STJ3357" s="371"/>
      <c r="STK3357" s="473"/>
      <c r="STL3357" s="371"/>
      <c r="STM3357" s="372"/>
      <c r="STN3357" s="372"/>
      <c r="STO3357" s="372"/>
      <c r="STP3357" s="372"/>
      <c r="STQ3357" s="370"/>
      <c r="STR3357" s="371"/>
      <c r="STS3357" s="372"/>
      <c r="STT3357" s="371"/>
      <c r="STU3357" s="473"/>
      <c r="STV3357" s="371"/>
      <c r="STW3357" s="372"/>
      <c r="STX3357" s="372"/>
      <c r="STY3357" s="372"/>
      <c r="STZ3357" s="372"/>
      <c r="SUA3357" s="370"/>
      <c r="SUB3357" s="371"/>
      <c r="SUC3357" s="372"/>
      <c r="SUD3357" s="371"/>
      <c r="SUE3357" s="473"/>
      <c r="SUF3357" s="371"/>
      <c r="SUG3357" s="372"/>
      <c r="SUH3357" s="372"/>
      <c r="SUI3357" s="372"/>
      <c r="SUJ3357" s="372"/>
      <c r="SUK3357" s="370"/>
      <c r="SUL3357" s="371"/>
      <c r="SUM3357" s="372"/>
      <c r="SUN3357" s="371"/>
      <c r="SUO3357" s="473"/>
      <c r="SUP3357" s="371"/>
      <c r="SUQ3357" s="372"/>
      <c r="SUR3357" s="372"/>
      <c r="SUS3357" s="372"/>
      <c r="SUT3357" s="372"/>
      <c r="SUU3357" s="370"/>
      <c r="SUV3357" s="371"/>
      <c r="SUW3357" s="372"/>
      <c r="SUX3357" s="371"/>
      <c r="SUY3357" s="473"/>
      <c r="SUZ3357" s="371"/>
      <c r="SVA3357" s="372"/>
      <c r="SVB3357" s="372"/>
      <c r="SVC3357" s="372"/>
      <c r="SVD3357" s="372"/>
      <c r="SVE3357" s="370"/>
      <c r="SVF3357" s="371"/>
      <c r="SVG3357" s="372"/>
      <c r="SVH3357" s="371"/>
      <c r="SVI3357" s="473"/>
      <c r="SVJ3357" s="371"/>
      <c r="SVK3357" s="372"/>
      <c r="SVL3357" s="372"/>
      <c r="SVM3357" s="372"/>
      <c r="SVN3357" s="372"/>
      <c r="SVO3357" s="370"/>
      <c r="SVP3357" s="371"/>
      <c r="SVQ3357" s="372"/>
      <c r="SVR3357" s="371"/>
      <c r="SVS3357" s="473"/>
      <c r="SVT3357" s="371"/>
      <c r="SVU3357" s="372"/>
      <c r="SVV3357" s="372"/>
      <c r="SVW3357" s="372"/>
      <c r="SVX3357" s="372"/>
      <c r="SVY3357" s="370"/>
      <c r="SVZ3357" s="371"/>
      <c r="SWA3357" s="372"/>
      <c r="SWB3357" s="371"/>
      <c r="SWC3357" s="473"/>
      <c r="SWD3357" s="371"/>
      <c r="SWE3357" s="372"/>
      <c r="SWF3357" s="372"/>
      <c r="SWG3357" s="372"/>
      <c r="SWH3357" s="372"/>
      <c r="SWI3357" s="370"/>
      <c r="SWJ3357" s="371"/>
      <c r="SWK3357" s="372"/>
      <c r="SWL3357" s="371"/>
      <c r="SWM3357" s="473"/>
      <c r="SWN3357" s="371"/>
      <c r="SWO3357" s="372"/>
      <c r="SWP3357" s="372"/>
      <c r="SWQ3357" s="372"/>
      <c r="SWR3357" s="372"/>
      <c r="SWS3357" s="370"/>
      <c r="SWT3357" s="371"/>
      <c r="SWU3357" s="372"/>
      <c r="SWV3357" s="371"/>
      <c r="SWW3357" s="473"/>
      <c r="SWX3357" s="371"/>
      <c r="SWY3357" s="372"/>
      <c r="SWZ3357" s="372"/>
      <c r="SXA3357" s="372"/>
      <c r="SXB3357" s="372"/>
      <c r="SXC3357" s="370"/>
      <c r="SXD3357" s="371"/>
      <c r="SXE3357" s="372"/>
      <c r="SXF3357" s="371"/>
      <c r="SXG3357" s="473"/>
      <c r="SXH3357" s="371"/>
      <c r="SXI3357" s="372"/>
      <c r="SXJ3357" s="372"/>
      <c r="SXK3357" s="372"/>
      <c r="SXL3357" s="372"/>
      <c r="SXM3357" s="370"/>
      <c r="SXN3357" s="371"/>
      <c r="SXO3357" s="372"/>
      <c r="SXP3357" s="371"/>
      <c r="SXQ3357" s="473"/>
      <c r="SXR3357" s="371"/>
      <c r="SXS3357" s="372"/>
      <c r="SXT3357" s="372"/>
      <c r="SXU3357" s="372"/>
      <c r="SXV3357" s="372"/>
      <c r="SXW3357" s="370"/>
      <c r="SXX3357" s="371"/>
      <c r="SXY3357" s="372"/>
      <c r="SXZ3357" s="371"/>
      <c r="SYA3357" s="473"/>
      <c r="SYB3357" s="371"/>
      <c r="SYC3357" s="372"/>
      <c r="SYD3357" s="372"/>
      <c r="SYE3357" s="372"/>
      <c r="SYF3357" s="372"/>
      <c r="SYG3357" s="370"/>
      <c r="SYH3357" s="371"/>
      <c r="SYI3357" s="372"/>
      <c r="SYJ3357" s="371"/>
      <c r="SYK3357" s="473"/>
      <c r="SYL3357" s="371"/>
      <c r="SYM3357" s="372"/>
      <c r="SYN3357" s="372"/>
      <c r="SYO3357" s="372"/>
      <c r="SYP3357" s="372"/>
      <c r="SYQ3357" s="370"/>
      <c r="SYR3357" s="371"/>
      <c r="SYS3357" s="372"/>
      <c r="SYT3357" s="371"/>
      <c r="SYU3357" s="473"/>
      <c r="SYV3357" s="371"/>
      <c r="SYW3357" s="372"/>
      <c r="SYX3357" s="372"/>
      <c r="SYY3357" s="372"/>
      <c r="SYZ3357" s="372"/>
      <c r="SZA3357" s="370"/>
      <c r="SZB3357" s="371"/>
      <c r="SZC3357" s="372"/>
      <c r="SZD3357" s="371"/>
      <c r="SZE3357" s="473"/>
      <c r="SZF3357" s="371"/>
      <c r="SZG3357" s="372"/>
      <c r="SZH3357" s="372"/>
      <c r="SZI3357" s="372"/>
      <c r="SZJ3357" s="372"/>
      <c r="SZK3357" s="370"/>
      <c r="SZL3357" s="371"/>
      <c r="SZM3357" s="372"/>
      <c r="SZN3357" s="371"/>
      <c r="SZO3357" s="473"/>
      <c r="SZP3357" s="371"/>
      <c r="SZQ3357" s="372"/>
      <c r="SZR3357" s="372"/>
      <c r="SZS3357" s="372"/>
      <c r="SZT3357" s="372"/>
      <c r="SZU3357" s="370"/>
      <c r="SZV3357" s="371"/>
      <c r="SZW3357" s="372"/>
      <c r="SZX3357" s="371"/>
      <c r="SZY3357" s="473"/>
      <c r="SZZ3357" s="371"/>
      <c r="TAA3357" s="372"/>
      <c r="TAB3357" s="372"/>
      <c r="TAC3357" s="372"/>
      <c r="TAD3357" s="372"/>
      <c r="TAE3357" s="370"/>
      <c r="TAF3357" s="371"/>
      <c r="TAG3357" s="372"/>
      <c r="TAH3357" s="371"/>
      <c r="TAI3357" s="473"/>
      <c r="TAJ3357" s="371"/>
      <c r="TAK3357" s="372"/>
      <c r="TAL3357" s="372"/>
      <c r="TAM3357" s="372"/>
      <c r="TAN3357" s="372"/>
      <c r="TAO3357" s="370"/>
      <c r="TAP3357" s="371"/>
      <c r="TAQ3357" s="372"/>
      <c r="TAR3357" s="371"/>
      <c r="TAS3357" s="473"/>
      <c r="TAT3357" s="371"/>
      <c r="TAU3357" s="372"/>
      <c r="TAV3357" s="372"/>
      <c r="TAW3357" s="372"/>
      <c r="TAX3357" s="372"/>
      <c r="TAY3357" s="370"/>
      <c r="TAZ3357" s="371"/>
      <c r="TBA3357" s="372"/>
      <c r="TBB3357" s="371"/>
      <c r="TBC3357" s="473"/>
      <c r="TBD3357" s="371"/>
      <c r="TBE3357" s="372"/>
      <c r="TBF3357" s="372"/>
      <c r="TBG3357" s="372"/>
      <c r="TBH3357" s="372"/>
      <c r="TBI3357" s="370"/>
      <c r="TBJ3357" s="371"/>
      <c r="TBK3357" s="372"/>
      <c r="TBL3357" s="371"/>
      <c r="TBM3357" s="473"/>
      <c r="TBN3357" s="371"/>
      <c r="TBO3357" s="372"/>
      <c r="TBP3357" s="372"/>
      <c r="TBQ3357" s="372"/>
      <c r="TBR3357" s="372"/>
      <c r="TBS3357" s="370"/>
      <c r="TBT3357" s="371"/>
      <c r="TBU3357" s="372"/>
      <c r="TBV3357" s="371"/>
      <c r="TBW3357" s="473"/>
      <c r="TBX3357" s="371"/>
      <c r="TBY3357" s="372"/>
      <c r="TBZ3357" s="372"/>
      <c r="TCA3357" s="372"/>
      <c r="TCB3357" s="372"/>
      <c r="TCC3357" s="370"/>
      <c r="TCD3357" s="371"/>
      <c r="TCE3357" s="372"/>
      <c r="TCF3357" s="371"/>
      <c r="TCG3357" s="473"/>
      <c r="TCH3357" s="371"/>
      <c r="TCI3357" s="372"/>
      <c r="TCJ3357" s="372"/>
      <c r="TCK3357" s="372"/>
      <c r="TCL3357" s="372"/>
      <c r="TCM3357" s="370"/>
      <c r="TCN3357" s="371"/>
      <c r="TCO3357" s="372"/>
      <c r="TCP3357" s="371"/>
      <c r="TCQ3357" s="473"/>
      <c r="TCR3357" s="371"/>
      <c r="TCS3357" s="372"/>
      <c r="TCT3357" s="372"/>
      <c r="TCU3357" s="372"/>
      <c r="TCV3357" s="372"/>
      <c r="TCW3357" s="370"/>
      <c r="TCX3357" s="371"/>
      <c r="TCY3357" s="372"/>
      <c r="TCZ3357" s="371"/>
      <c r="TDA3357" s="473"/>
      <c r="TDB3357" s="371"/>
      <c r="TDC3357" s="372"/>
      <c r="TDD3357" s="372"/>
      <c r="TDE3357" s="372"/>
      <c r="TDF3357" s="372"/>
      <c r="TDG3357" s="370"/>
      <c r="TDH3357" s="371"/>
      <c r="TDI3357" s="372"/>
      <c r="TDJ3357" s="371"/>
      <c r="TDK3357" s="473"/>
      <c r="TDL3357" s="371"/>
      <c r="TDM3357" s="372"/>
      <c r="TDN3357" s="372"/>
      <c r="TDO3357" s="372"/>
      <c r="TDP3357" s="372"/>
      <c r="TDQ3357" s="370"/>
      <c r="TDR3357" s="371"/>
      <c r="TDS3357" s="372"/>
      <c r="TDT3357" s="371"/>
      <c r="TDU3357" s="473"/>
      <c r="TDV3357" s="371"/>
      <c r="TDW3357" s="372"/>
      <c r="TDX3357" s="372"/>
      <c r="TDY3357" s="372"/>
      <c r="TDZ3357" s="372"/>
      <c r="TEA3357" s="370"/>
      <c r="TEB3357" s="371"/>
      <c r="TEC3357" s="372"/>
      <c r="TED3357" s="371"/>
      <c r="TEE3357" s="473"/>
      <c r="TEF3357" s="371"/>
      <c r="TEG3357" s="372"/>
      <c r="TEH3357" s="372"/>
      <c r="TEI3357" s="372"/>
      <c r="TEJ3357" s="372"/>
      <c r="TEK3357" s="370"/>
      <c r="TEL3357" s="371"/>
      <c r="TEM3357" s="372"/>
      <c r="TEN3357" s="371"/>
      <c r="TEO3357" s="473"/>
      <c r="TEP3357" s="371"/>
      <c r="TEQ3357" s="372"/>
      <c r="TER3357" s="372"/>
      <c r="TES3357" s="372"/>
      <c r="TET3357" s="372"/>
      <c r="TEU3357" s="370"/>
      <c r="TEV3357" s="371"/>
      <c r="TEW3357" s="372"/>
      <c r="TEX3357" s="371"/>
      <c r="TEY3357" s="473"/>
      <c r="TEZ3357" s="371"/>
      <c r="TFA3357" s="372"/>
      <c r="TFB3357" s="372"/>
      <c r="TFC3357" s="372"/>
      <c r="TFD3357" s="372"/>
      <c r="TFE3357" s="370"/>
      <c r="TFF3357" s="371"/>
      <c r="TFG3357" s="372"/>
      <c r="TFH3357" s="371"/>
      <c r="TFI3357" s="473"/>
      <c r="TFJ3357" s="371"/>
      <c r="TFK3357" s="372"/>
      <c r="TFL3357" s="372"/>
      <c r="TFM3357" s="372"/>
      <c r="TFN3357" s="372"/>
      <c r="TFO3357" s="370"/>
      <c r="TFP3357" s="371"/>
      <c r="TFQ3357" s="372"/>
      <c r="TFR3357" s="371"/>
      <c r="TFS3357" s="473"/>
      <c r="TFT3357" s="371"/>
      <c r="TFU3357" s="372"/>
      <c r="TFV3357" s="372"/>
      <c r="TFW3357" s="372"/>
      <c r="TFX3357" s="372"/>
      <c r="TFY3357" s="370"/>
      <c r="TFZ3357" s="371"/>
      <c r="TGA3357" s="372"/>
      <c r="TGB3357" s="371"/>
      <c r="TGC3357" s="473"/>
      <c r="TGD3357" s="371"/>
      <c r="TGE3357" s="372"/>
      <c r="TGF3357" s="372"/>
      <c r="TGG3357" s="372"/>
      <c r="TGH3357" s="372"/>
      <c r="TGI3357" s="370"/>
      <c r="TGJ3357" s="371"/>
      <c r="TGK3357" s="372"/>
      <c r="TGL3357" s="371"/>
      <c r="TGM3357" s="473"/>
      <c r="TGN3357" s="371"/>
      <c r="TGO3357" s="372"/>
      <c r="TGP3357" s="372"/>
      <c r="TGQ3357" s="372"/>
      <c r="TGR3357" s="372"/>
      <c r="TGS3357" s="370"/>
      <c r="TGT3357" s="371"/>
      <c r="TGU3357" s="372"/>
      <c r="TGV3357" s="371"/>
      <c r="TGW3357" s="473"/>
      <c r="TGX3357" s="371"/>
      <c r="TGY3357" s="372"/>
      <c r="TGZ3357" s="372"/>
      <c r="THA3357" s="372"/>
      <c r="THB3357" s="372"/>
      <c r="THC3357" s="370"/>
      <c r="THD3357" s="371"/>
      <c r="THE3357" s="372"/>
      <c r="THF3357" s="371"/>
      <c r="THG3357" s="473"/>
      <c r="THH3357" s="371"/>
      <c r="THI3357" s="372"/>
      <c r="THJ3357" s="372"/>
      <c r="THK3357" s="372"/>
      <c r="THL3357" s="372"/>
      <c r="THM3357" s="370"/>
      <c r="THN3357" s="371"/>
      <c r="THO3357" s="372"/>
      <c r="THP3357" s="371"/>
      <c r="THQ3357" s="473"/>
      <c r="THR3357" s="371"/>
      <c r="THS3357" s="372"/>
      <c r="THT3357" s="372"/>
      <c r="THU3357" s="372"/>
      <c r="THV3357" s="372"/>
      <c r="THW3357" s="370"/>
      <c r="THX3357" s="371"/>
      <c r="THY3357" s="372"/>
      <c r="THZ3357" s="371"/>
      <c r="TIA3357" s="473"/>
      <c r="TIB3357" s="371"/>
      <c r="TIC3357" s="372"/>
      <c r="TID3357" s="372"/>
      <c r="TIE3357" s="372"/>
      <c r="TIF3357" s="372"/>
      <c r="TIG3357" s="370"/>
      <c r="TIH3357" s="371"/>
      <c r="TII3357" s="372"/>
      <c r="TIJ3357" s="371"/>
      <c r="TIK3357" s="473"/>
      <c r="TIL3357" s="371"/>
      <c r="TIM3357" s="372"/>
      <c r="TIN3357" s="372"/>
      <c r="TIO3357" s="372"/>
      <c r="TIP3357" s="372"/>
      <c r="TIQ3357" s="370"/>
      <c r="TIR3357" s="371"/>
      <c r="TIS3357" s="372"/>
      <c r="TIT3357" s="371"/>
      <c r="TIU3357" s="473"/>
      <c r="TIV3357" s="371"/>
      <c r="TIW3357" s="372"/>
      <c r="TIX3357" s="372"/>
      <c r="TIY3357" s="372"/>
      <c r="TIZ3357" s="372"/>
      <c r="TJA3357" s="370"/>
      <c r="TJB3357" s="371"/>
      <c r="TJC3357" s="372"/>
      <c r="TJD3357" s="371"/>
      <c r="TJE3357" s="473"/>
      <c r="TJF3357" s="371"/>
      <c r="TJG3357" s="372"/>
      <c r="TJH3357" s="372"/>
      <c r="TJI3357" s="372"/>
      <c r="TJJ3357" s="372"/>
      <c r="TJK3357" s="370"/>
      <c r="TJL3357" s="371"/>
      <c r="TJM3357" s="372"/>
      <c r="TJN3357" s="371"/>
      <c r="TJO3357" s="473"/>
      <c r="TJP3357" s="371"/>
      <c r="TJQ3357" s="372"/>
      <c r="TJR3357" s="372"/>
      <c r="TJS3357" s="372"/>
      <c r="TJT3357" s="372"/>
      <c r="TJU3357" s="370"/>
      <c r="TJV3357" s="371"/>
      <c r="TJW3357" s="372"/>
      <c r="TJX3357" s="371"/>
      <c r="TJY3357" s="473"/>
      <c r="TJZ3357" s="371"/>
      <c r="TKA3357" s="372"/>
      <c r="TKB3357" s="372"/>
      <c r="TKC3357" s="372"/>
      <c r="TKD3357" s="372"/>
      <c r="TKE3357" s="370"/>
      <c r="TKF3357" s="371"/>
      <c r="TKG3357" s="372"/>
      <c r="TKH3357" s="371"/>
      <c r="TKI3357" s="473"/>
      <c r="TKJ3357" s="371"/>
      <c r="TKK3357" s="372"/>
      <c r="TKL3357" s="372"/>
      <c r="TKM3357" s="372"/>
      <c r="TKN3357" s="372"/>
      <c r="TKO3357" s="370"/>
      <c r="TKP3357" s="371"/>
      <c r="TKQ3357" s="372"/>
      <c r="TKR3357" s="371"/>
      <c r="TKS3357" s="473"/>
      <c r="TKT3357" s="371"/>
      <c r="TKU3357" s="372"/>
      <c r="TKV3357" s="372"/>
      <c r="TKW3357" s="372"/>
      <c r="TKX3357" s="372"/>
      <c r="TKY3357" s="370"/>
      <c r="TKZ3357" s="371"/>
      <c r="TLA3357" s="372"/>
      <c r="TLB3357" s="371"/>
      <c r="TLC3357" s="473"/>
      <c r="TLD3357" s="371"/>
      <c r="TLE3357" s="372"/>
      <c r="TLF3357" s="372"/>
      <c r="TLG3357" s="372"/>
      <c r="TLH3357" s="372"/>
      <c r="TLI3357" s="370"/>
      <c r="TLJ3357" s="371"/>
      <c r="TLK3357" s="372"/>
      <c r="TLL3357" s="371"/>
      <c r="TLM3357" s="473"/>
      <c r="TLN3357" s="371"/>
      <c r="TLO3357" s="372"/>
      <c r="TLP3357" s="372"/>
      <c r="TLQ3357" s="372"/>
      <c r="TLR3357" s="372"/>
      <c r="TLS3357" s="370"/>
      <c r="TLT3357" s="371"/>
      <c r="TLU3357" s="372"/>
      <c r="TLV3357" s="371"/>
      <c r="TLW3357" s="473"/>
      <c r="TLX3357" s="371"/>
      <c r="TLY3357" s="372"/>
      <c r="TLZ3357" s="372"/>
      <c r="TMA3357" s="372"/>
      <c r="TMB3357" s="372"/>
      <c r="TMC3357" s="370"/>
      <c r="TMD3357" s="371"/>
      <c r="TME3357" s="372"/>
      <c r="TMF3357" s="371"/>
      <c r="TMG3357" s="473"/>
      <c r="TMH3357" s="371"/>
      <c r="TMI3357" s="372"/>
      <c r="TMJ3357" s="372"/>
      <c r="TMK3357" s="372"/>
      <c r="TML3357" s="372"/>
      <c r="TMM3357" s="370"/>
      <c r="TMN3357" s="371"/>
      <c r="TMO3357" s="372"/>
      <c r="TMP3357" s="371"/>
      <c r="TMQ3357" s="473"/>
      <c r="TMR3357" s="371"/>
      <c r="TMS3357" s="372"/>
      <c r="TMT3357" s="372"/>
      <c r="TMU3357" s="372"/>
      <c r="TMV3357" s="372"/>
      <c r="TMW3357" s="370"/>
      <c r="TMX3357" s="371"/>
      <c r="TMY3357" s="372"/>
      <c r="TMZ3357" s="371"/>
      <c r="TNA3357" s="473"/>
      <c r="TNB3357" s="371"/>
      <c r="TNC3357" s="372"/>
      <c r="TND3357" s="372"/>
      <c r="TNE3357" s="372"/>
      <c r="TNF3357" s="372"/>
      <c r="TNG3357" s="370"/>
      <c r="TNH3357" s="371"/>
      <c r="TNI3357" s="372"/>
      <c r="TNJ3357" s="371"/>
      <c r="TNK3357" s="473"/>
      <c r="TNL3357" s="371"/>
      <c r="TNM3357" s="372"/>
      <c r="TNN3357" s="372"/>
      <c r="TNO3357" s="372"/>
      <c r="TNP3357" s="372"/>
      <c r="TNQ3357" s="370"/>
      <c r="TNR3357" s="371"/>
      <c r="TNS3357" s="372"/>
      <c r="TNT3357" s="371"/>
      <c r="TNU3357" s="473"/>
      <c r="TNV3357" s="371"/>
      <c r="TNW3357" s="372"/>
      <c r="TNX3357" s="372"/>
      <c r="TNY3357" s="372"/>
      <c r="TNZ3357" s="372"/>
      <c r="TOA3357" s="370"/>
      <c r="TOB3357" s="371"/>
      <c r="TOC3357" s="372"/>
      <c r="TOD3357" s="371"/>
      <c r="TOE3357" s="473"/>
      <c r="TOF3357" s="371"/>
      <c r="TOG3357" s="372"/>
      <c r="TOH3357" s="372"/>
      <c r="TOI3357" s="372"/>
      <c r="TOJ3357" s="372"/>
      <c r="TOK3357" s="370"/>
      <c r="TOL3357" s="371"/>
      <c r="TOM3357" s="372"/>
      <c r="TON3357" s="371"/>
      <c r="TOO3357" s="473"/>
      <c r="TOP3357" s="371"/>
      <c r="TOQ3357" s="372"/>
      <c r="TOR3357" s="372"/>
      <c r="TOS3357" s="372"/>
      <c r="TOT3357" s="372"/>
      <c r="TOU3357" s="370"/>
      <c r="TOV3357" s="371"/>
      <c r="TOW3357" s="372"/>
      <c r="TOX3357" s="371"/>
      <c r="TOY3357" s="473"/>
      <c r="TOZ3357" s="371"/>
      <c r="TPA3357" s="372"/>
      <c r="TPB3357" s="372"/>
      <c r="TPC3357" s="372"/>
      <c r="TPD3357" s="372"/>
      <c r="TPE3357" s="370"/>
      <c r="TPF3357" s="371"/>
      <c r="TPG3357" s="372"/>
      <c r="TPH3357" s="371"/>
      <c r="TPI3357" s="473"/>
      <c r="TPJ3357" s="371"/>
      <c r="TPK3357" s="372"/>
      <c r="TPL3357" s="372"/>
      <c r="TPM3357" s="372"/>
      <c r="TPN3357" s="372"/>
      <c r="TPO3357" s="370"/>
      <c r="TPP3357" s="371"/>
      <c r="TPQ3357" s="372"/>
      <c r="TPR3357" s="371"/>
      <c r="TPS3357" s="473"/>
      <c r="TPT3357" s="371"/>
      <c r="TPU3357" s="372"/>
      <c r="TPV3357" s="372"/>
      <c r="TPW3357" s="372"/>
      <c r="TPX3357" s="372"/>
      <c r="TPY3357" s="370"/>
      <c r="TPZ3357" s="371"/>
      <c r="TQA3357" s="372"/>
      <c r="TQB3357" s="371"/>
      <c r="TQC3357" s="473"/>
      <c r="TQD3357" s="371"/>
      <c r="TQE3357" s="372"/>
      <c r="TQF3357" s="372"/>
      <c r="TQG3357" s="372"/>
      <c r="TQH3357" s="372"/>
      <c r="TQI3357" s="370"/>
      <c r="TQJ3357" s="371"/>
      <c r="TQK3357" s="372"/>
      <c r="TQL3357" s="371"/>
      <c r="TQM3357" s="473"/>
      <c r="TQN3357" s="371"/>
      <c r="TQO3357" s="372"/>
      <c r="TQP3357" s="372"/>
      <c r="TQQ3357" s="372"/>
      <c r="TQR3357" s="372"/>
      <c r="TQS3357" s="370"/>
      <c r="TQT3357" s="371"/>
      <c r="TQU3357" s="372"/>
      <c r="TQV3357" s="371"/>
      <c r="TQW3357" s="473"/>
      <c r="TQX3357" s="371"/>
      <c r="TQY3357" s="372"/>
      <c r="TQZ3357" s="372"/>
      <c r="TRA3357" s="372"/>
      <c r="TRB3357" s="372"/>
      <c r="TRC3357" s="370"/>
      <c r="TRD3357" s="371"/>
      <c r="TRE3357" s="372"/>
      <c r="TRF3357" s="371"/>
      <c r="TRG3357" s="473"/>
      <c r="TRH3357" s="371"/>
      <c r="TRI3357" s="372"/>
      <c r="TRJ3357" s="372"/>
      <c r="TRK3357" s="372"/>
      <c r="TRL3357" s="372"/>
      <c r="TRM3357" s="370"/>
      <c r="TRN3357" s="371"/>
      <c r="TRO3357" s="372"/>
      <c r="TRP3357" s="371"/>
      <c r="TRQ3357" s="473"/>
      <c r="TRR3357" s="371"/>
      <c r="TRS3357" s="372"/>
      <c r="TRT3357" s="372"/>
      <c r="TRU3357" s="372"/>
      <c r="TRV3357" s="372"/>
      <c r="TRW3357" s="370"/>
      <c r="TRX3357" s="371"/>
      <c r="TRY3357" s="372"/>
      <c r="TRZ3357" s="371"/>
      <c r="TSA3357" s="473"/>
      <c r="TSB3357" s="371"/>
      <c r="TSC3357" s="372"/>
      <c r="TSD3357" s="372"/>
      <c r="TSE3357" s="372"/>
      <c r="TSF3357" s="372"/>
      <c r="TSG3357" s="370"/>
      <c r="TSH3357" s="371"/>
      <c r="TSI3357" s="372"/>
      <c r="TSJ3357" s="371"/>
      <c r="TSK3357" s="473"/>
      <c r="TSL3357" s="371"/>
      <c r="TSM3357" s="372"/>
      <c r="TSN3357" s="372"/>
      <c r="TSO3357" s="372"/>
      <c r="TSP3357" s="372"/>
      <c r="TSQ3357" s="370"/>
      <c r="TSR3357" s="371"/>
      <c r="TSS3357" s="372"/>
      <c r="TST3357" s="371"/>
      <c r="TSU3357" s="473"/>
      <c r="TSV3357" s="371"/>
      <c r="TSW3357" s="372"/>
      <c r="TSX3357" s="372"/>
      <c r="TSY3357" s="372"/>
      <c r="TSZ3357" s="372"/>
      <c r="TTA3357" s="370"/>
      <c r="TTB3357" s="371"/>
      <c r="TTC3357" s="372"/>
      <c r="TTD3357" s="371"/>
      <c r="TTE3357" s="473"/>
      <c r="TTF3357" s="371"/>
      <c r="TTG3357" s="372"/>
      <c r="TTH3357" s="372"/>
      <c r="TTI3357" s="372"/>
      <c r="TTJ3357" s="372"/>
      <c r="TTK3357" s="370"/>
      <c r="TTL3357" s="371"/>
      <c r="TTM3357" s="372"/>
      <c r="TTN3357" s="371"/>
      <c r="TTO3357" s="473"/>
      <c r="TTP3357" s="371"/>
      <c r="TTQ3357" s="372"/>
      <c r="TTR3357" s="372"/>
      <c r="TTS3357" s="372"/>
      <c r="TTT3357" s="372"/>
      <c r="TTU3357" s="370"/>
      <c r="TTV3357" s="371"/>
      <c r="TTW3357" s="372"/>
      <c r="TTX3357" s="371"/>
      <c r="TTY3357" s="473"/>
      <c r="TTZ3357" s="371"/>
      <c r="TUA3357" s="372"/>
      <c r="TUB3357" s="372"/>
      <c r="TUC3357" s="372"/>
      <c r="TUD3357" s="372"/>
      <c r="TUE3357" s="370"/>
      <c r="TUF3357" s="371"/>
      <c r="TUG3357" s="372"/>
      <c r="TUH3357" s="371"/>
      <c r="TUI3357" s="473"/>
      <c r="TUJ3357" s="371"/>
      <c r="TUK3357" s="372"/>
      <c r="TUL3357" s="372"/>
      <c r="TUM3357" s="372"/>
      <c r="TUN3357" s="372"/>
      <c r="TUO3357" s="370"/>
      <c r="TUP3357" s="371"/>
      <c r="TUQ3357" s="372"/>
      <c r="TUR3357" s="371"/>
      <c r="TUS3357" s="473"/>
      <c r="TUT3357" s="371"/>
      <c r="TUU3357" s="372"/>
      <c r="TUV3357" s="372"/>
      <c r="TUW3357" s="372"/>
      <c r="TUX3357" s="372"/>
      <c r="TUY3357" s="370"/>
      <c r="TUZ3357" s="371"/>
      <c r="TVA3357" s="372"/>
      <c r="TVB3357" s="371"/>
      <c r="TVC3357" s="473"/>
      <c r="TVD3357" s="371"/>
      <c r="TVE3357" s="372"/>
      <c r="TVF3357" s="372"/>
      <c r="TVG3357" s="372"/>
      <c r="TVH3357" s="372"/>
      <c r="TVI3357" s="370"/>
      <c r="TVJ3357" s="371"/>
      <c r="TVK3357" s="372"/>
      <c r="TVL3357" s="371"/>
      <c r="TVM3357" s="473"/>
      <c r="TVN3357" s="371"/>
      <c r="TVO3357" s="372"/>
      <c r="TVP3357" s="372"/>
      <c r="TVQ3357" s="372"/>
      <c r="TVR3357" s="372"/>
      <c r="TVS3357" s="370"/>
      <c r="TVT3357" s="371"/>
      <c r="TVU3357" s="372"/>
      <c r="TVV3357" s="371"/>
      <c r="TVW3357" s="473"/>
      <c r="TVX3357" s="371"/>
      <c r="TVY3357" s="372"/>
      <c r="TVZ3357" s="372"/>
      <c r="TWA3357" s="372"/>
      <c r="TWB3357" s="372"/>
      <c r="TWC3357" s="370"/>
      <c r="TWD3357" s="371"/>
      <c r="TWE3357" s="372"/>
      <c r="TWF3357" s="371"/>
      <c r="TWG3357" s="473"/>
      <c r="TWH3357" s="371"/>
      <c r="TWI3357" s="372"/>
      <c r="TWJ3357" s="372"/>
      <c r="TWK3357" s="372"/>
      <c r="TWL3357" s="372"/>
      <c r="TWM3357" s="370"/>
      <c r="TWN3357" s="371"/>
      <c r="TWO3357" s="372"/>
      <c r="TWP3357" s="371"/>
      <c r="TWQ3357" s="473"/>
      <c r="TWR3357" s="371"/>
      <c r="TWS3357" s="372"/>
      <c r="TWT3357" s="372"/>
      <c r="TWU3357" s="372"/>
      <c r="TWV3357" s="372"/>
      <c r="TWW3357" s="370"/>
      <c r="TWX3357" s="371"/>
      <c r="TWY3357" s="372"/>
      <c r="TWZ3357" s="371"/>
      <c r="TXA3357" s="473"/>
      <c r="TXB3357" s="371"/>
      <c r="TXC3357" s="372"/>
      <c r="TXD3357" s="372"/>
      <c r="TXE3357" s="372"/>
      <c r="TXF3357" s="372"/>
      <c r="TXG3357" s="370"/>
      <c r="TXH3357" s="371"/>
      <c r="TXI3357" s="372"/>
      <c r="TXJ3357" s="371"/>
      <c r="TXK3357" s="473"/>
      <c r="TXL3357" s="371"/>
      <c r="TXM3357" s="372"/>
      <c r="TXN3357" s="372"/>
      <c r="TXO3357" s="372"/>
      <c r="TXP3357" s="372"/>
      <c r="TXQ3357" s="370"/>
      <c r="TXR3357" s="371"/>
      <c r="TXS3357" s="372"/>
      <c r="TXT3357" s="371"/>
      <c r="TXU3357" s="473"/>
      <c r="TXV3357" s="371"/>
      <c r="TXW3357" s="372"/>
      <c r="TXX3357" s="372"/>
      <c r="TXY3357" s="372"/>
      <c r="TXZ3357" s="372"/>
      <c r="TYA3357" s="370"/>
      <c r="TYB3357" s="371"/>
      <c r="TYC3357" s="372"/>
      <c r="TYD3357" s="371"/>
      <c r="TYE3357" s="473"/>
      <c r="TYF3357" s="371"/>
      <c r="TYG3357" s="372"/>
      <c r="TYH3357" s="372"/>
      <c r="TYI3357" s="372"/>
      <c r="TYJ3357" s="372"/>
      <c r="TYK3357" s="370"/>
      <c r="TYL3357" s="371"/>
      <c r="TYM3357" s="372"/>
      <c r="TYN3357" s="371"/>
      <c r="TYO3357" s="473"/>
      <c r="TYP3357" s="371"/>
      <c r="TYQ3357" s="372"/>
      <c r="TYR3357" s="372"/>
      <c r="TYS3357" s="372"/>
      <c r="TYT3357" s="372"/>
      <c r="TYU3357" s="370"/>
      <c r="TYV3357" s="371"/>
      <c r="TYW3357" s="372"/>
      <c r="TYX3357" s="371"/>
      <c r="TYY3357" s="473"/>
      <c r="TYZ3357" s="371"/>
      <c r="TZA3357" s="372"/>
      <c r="TZB3357" s="372"/>
      <c r="TZC3357" s="372"/>
      <c r="TZD3357" s="372"/>
      <c r="TZE3357" s="370"/>
      <c r="TZF3357" s="371"/>
      <c r="TZG3357" s="372"/>
      <c r="TZH3357" s="371"/>
      <c r="TZI3357" s="473"/>
      <c r="TZJ3357" s="371"/>
      <c r="TZK3357" s="372"/>
      <c r="TZL3357" s="372"/>
      <c r="TZM3357" s="372"/>
      <c r="TZN3357" s="372"/>
      <c r="TZO3357" s="370"/>
      <c r="TZP3357" s="371"/>
      <c r="TZQ3357" s="372"/>
      <c r="TZR3357" s="371"/>
      <c r="TZS3357" s="473"/>
      <c r="TZT3357" s="371"/>
      <c r="TZU3357" s="372"/>
      <c r="TZV3357" s="372"/>
      <c r="TZW3357" s="372"/>
      <c r="TZX3357" s="372"/>
      <c r="TZY3357" s="370"/>
      <c r="TZZ3357" s="371"/>
      <c r="UAA3357" s="372"/>
      <c r="UAB3357" s="371"/>
      <c r="UAC3357" s="473"/>
      <c r="UAD3357" s="371"/>
      <c r="UAE3357" s="372"/>
      <c r="UAF3357" s="372"/>
      <c r="UAG3357" s="372"/>
      <c r="UAH3357" s="372"/>
      <c r="UAI3357" s="370"/>
      <c r="UAJ3357" s="371"/>
      <c r="UAK3357" s="372"/>
      <c r="UAL3357" s="371"/>
      <c r="UAM3357" s="473"/>
      <c r="UAN3357" s="371"/>
      <c r="UAO3357" s="372"/>
      <c r="UAP3357" s="372"/>
      <c r="UAQ3357" s="372"/>
      <c r="UAR3357" s="372"/>
      <c r="UAS3357" s="370"/>
      <c r="UAT3357" s="371"/>
      <c r="UAU3357" s="372"/>
      <c r="UAV3357" s="371"/>
      <c r="UAW3357" s="473"/>
      <c r="UAX3357" s="371"/>
      <c r="UAY3357" s="372"/>
      <c r="UAZ3357" s="372"/>
      <c r="UBA3357" s="372"/>
      <c r="UBB3357" s="372"/>
      <c r="UBC3357" s="370"/>
      <c r="UBD3357" s="371"/>
      <c r="UBE3357" s="372"/>
      <c r="UBF3357" s="371"/>
      <c r="UBG3357" s="473"/>
      <c r="UBH3357" s="371"/>
      <c r="UBI3357" s="372"/>
      <c r="UBJ3357" s="372"/>
      <c r="UBK3357" s="372"/>
      <c r="UBL3357" s="372"/>
      <c r="UBM3357" s="370"/>
      <c r="UBN3357" s="371"/>
      <c r="UBO3357" s="372"/>
      <c r="UBP3357" s="371"/>
      <c r="UBQ3357" s="473"/>
      <c r="UBR3357" s="371"/>
      <c r="UBS3357" s="372"/>
      <c r="UBT3357" s="372"/>
      <c r="UBU3357" s="372"/>
      <c r="UBV3357" s="372"/>
      <c r="UBW3357" s="370"/>
      <c r="UBX3357" s="371"/>
      <c r="UBY3357" s="372"/>
      <c r="UBZ3357" s="371"/>
      <c r="UCA3357" s="473"/>
      <c r="UCB3357" s="371"/>
      <c r="UCC3357" s="372"/>
      <c r="UCD3357" s="372"/>
      <c r="UCE3357" s="372"/>
      <c r="UCF3357" s="372"/>
      <c r="UCG3357" s="370"/>
      <c r="UCH3357" s="371"/>
      <c r="UCI3357" s="372"/>
      <c r="UCJ3357" s="371"/>
      <c r="UCK3357" s="473"/>
      <c r="UCL3357" s="371"/>
      <c r="UCM3357" s="372"/>
      <c r="UCN3357" s="372"/>
      <c r="UCO3357" s="372"/>
      <c r="UCP3357" s="372"/>
      <c r="UCQ3357" s="370"/>
      <c r="UCR3357" s="371"/>
      <c r="UCS3357" s="372"/>
      <c r="UCT3357" s="371"/>
      <c r="UCU3357" s="473"/>
      <c r="UCV3357" s="371"/>
      <c r="UCW3357" s="372"/>
      <c r="UCX3357" s="372"/>
      <c r="UCY3357" s="372"/>
      <c r="UCZ3357" s="372"/>
      <c r="UDA3357" s="370"/>
      <c r="UDB3357" s="371"/>
      <c r="UDC3357" s="372"/>
      <c r="UDD3357" s="371"/>
      <c r="UDE3357" s="473"/>
      <c r="UDF3357" s="371"/>
      <c r="UDG3357" s="372"/>
      <c r="UDH3357" s="372"/>
      <c r="UDI3357" s="372"/>
      <c r="UDJ3357" s="372"/>
      <c r="UDK3357" s="370"/>
      <c r="UDL3357" s="371"/>
      <c r="UDM3357" s="372"/>
      <c r="UDN3357" s="371"/>
      <c r="UDO3357" s="473"/>
      <c r="UDP3357" s="371"/>
      <c r="UDQ3357" s="372"/>
      <c r="UDR3357" s="372"/>
      <c r="UDS3357" s="372"/>
      <c r="UDT3357" s="372"/>
      <c r="UDU3357" s="370"/>
      <c r="UDV3357" s="371"/>
      <c r="UDW3357" s="372"/>
      <c r="UDX3357" s="371"/>
      <c r="UDY3357" s="473"/>
      <c r="UDZ3357" s="371"/>
      <c r="UEA3357" s="372"/>
      <c r="UEB3357" s="372"/>
      <c r="UEC3357" s="372"/>
      <c r="UED3357" s="372"/>
      <c r="UEE3357" s="370"/>
      <c r="UEF3357" s="371"/>
      <c r="UEG3357" s="372"/>
      <c r="UEH3357" s="371"/>
      <c r="UEI3357" s="473"/>
      <c r="UEJ3357" s="371"/>
      <c r="UEK3357" s="372"/>
      <c r="UEL3357" s="372"/>
      <c r="UEM3357" s="372"/>
      <c r="UEN3357" s="372"/>
      <c r="UEO3357" s="370"/>
      <c r="UEP3357" s="371"/>
      <c r="UEQ3357" s="372"/>
      <c r="UER3357" s="371"/>
      <c r="UES3357" s="473"/>
      <c r="UET3357" s="371"/>
      <c r="UEU3357" s="372"/>
      <c r="UEV3357" s="372"/>
      <c r="UEW3357" s="372"/>
      <c r="UEX3357" s="372"/>
      <c r="UEY3357" s="370"/>
      <c r="UEZ3357" s="371"/>
      <c r="UFA3357" s="372"/>
      <c r="UFB3357" s="371"/>
      <c r="UFC3357" s="473"/>
      <c r="UFD3357" s="371"/>
      <c r="UFE3357" s="372"/>
      <c r="UFF3357" s="372"/>
      <c r="UFG3357" s="372"/>
      <c r="UFH3357" s="372"/>
      <c r="UFI3357" s="370"/>
      <c r="UFJ3357" s="371"/>
      <c r="UFK3357" s="372"/>
      <c r="UFL3357" s="371"/>
      <c r="UFM3357" s="473"/>
      <c r="UFN3357" s="371"/>
      <c r="UFO3357" s="372"/>
      <c r="UFP3357" s="372"/>
      <c r="UFQ3357" s="372"/>
      <c r="UFR3357" s="372"/>
      <c r="UFS3357" s="370"/>
      <c r="UFT3357" s="371"/>
      <c r="UFU3357" s="372"/>
      <c r="UFV3357" s="371"/>
      <c r="UFW3357" s="473"/>
      <c r="UFX3357" s="371"/>
      <c r="UFY3357" s="372"/>
      <c r="UFZ3357" s="372"/>
      <c r="UGA3357" s="372"/>
      <c r="UGB3357" s="372"/>
      <c r="UGC3357" s="370"/>
      <c r="UGD3357" s="371"/>
      <c r="UGE3357" s="372"/>
      <c r="UGF3357" s="371"/>
      <c r="UGG3357" s="473"/>
      <c r="UGH3357" s="371"/>
      <c r="UGI3357" s="372"/>
      <c r="UGJ3357" s="372"/>
      <c r="UGK3357" s="372"/>
      <c r="UGL3357" s="372"/>
      <c r="UGM3357" s="370"/>
      <c r="UGN3357" s="371"/>
      <c r="UGO3357" s="372"/>
      <c r="UGP3357" s="371"/>
      <c r="UGQ3357" s="473"/>
      <c r="UGR3357" s="371"/>
      <c r="UGS3357" s="372"/>
      <c r="UGT3357" s="372"/>
      <c r="UGU3357" s="372"/>
      <c r="UGV3357" s="372"/>
      <c r="UGW3357" s="370"/>
      <c r="UGX3357" s="371"/>
      <c r="UGY3357" s="372"/>
      <c r="UGZ3357" s="371"/>
      <c r="UHA3357" s="473"/>
      <c r="UHB3357" s="371"/>
      <c r="UHC3357" s="372"/>
      <c r="UHD3357" s="372"/>
      <c r="UHE3357" s="372"/>
      <c r="UHF3357" s="372"/>
      <c r="UHG3357" s="370"/>
      <c r="UHH3357" s="371"/>
      <c r="UHI3357" s="372"/>
      <c r="UHJ3357" s="371"/>
      <c r="UHK3357" s="473"/>
      <c r="UHL3357" s="371"/>
      <c r="UHM3357" s="372"/>
      <c r="UHN3357" s="372"/>
      <c r="UHO3357" s="372"/>
      <c r="UHP3357" s="372"/>
      <c r="UHQ3357" s="370"/>
      <c r="UHR3357" s="371"/>
      <c r="UHS3357" s="372"/>
      <c r="UHT3357" s="371"/>
      <c r="UHU3357" s="473"/>
      <c r="UHV3357" s="371"/>
      <c r="UHW3357" s="372"/>
      <c r="UHX3357" s="372"/>
      <c r="UHY3357" s="372"/>
      <c r="UHZ3357" s="372"/>
      <c r="UIA3357" s="370"/>
      <c r="UIB3357" s="371"/>
      <c r="UIC3357" s="372"/>
      <c r="UID3357" s="371"/>
      <c r="UIE3357" s="473"/>
      <c r="UIF3357" s="371"/>
      <c r="UIG3357" s="372"/>
      <c r="UIH3357" s="372"/>
      <c r="UII3357" s="372"/>
      <c r="UIJ3357" s="372"/>
      <c r="UIK3357" s="370"/>
      <c r="UIL3357" s="371"/>
      <c r="UIM3357" s="372"/>
      <c r="UIN3357" s="371"/>
      <c r="UIO3357" s="473"/>
      <c r="UIP3357" s="371"/>
      <c r="UIQ3357" s="372"/>
      <c r="UIR3357" s="372"/>
      <c r="UIS3357" s="372"/>
      <c r="UIT3357" s="372"/>
      <c r="UIU3357" s="370"/>
      <c r="UIV3357" s="371"/>
      <c r="UIW3357" s="372"/>
      <c r="UIX3357" s="371"/>
      <c r="UIY3357" s="473"/>
      <c r="UIZ3357" s="371"/>
      <c r="UJA3357" s="372"/>
      <c r="UJB3357" s="372"/>
      <c r="UJC3357" s="372"/>
      <c r="UJD3357" s="372"/>
      <c r="UJE3357" s="370"/>
      <c r="UJF3357" s="371"/>
      <c r="UJG3357" s="372"/>
      <c r="UJH3357" s="371"/>
      <c r="UJI3357" s="473"/>
      <c r="UJJ3357" s="371"/>
      <c r="UJK3357" s="372"/>
      <c r="UJL3357" s="372"/>
      <c r="UJM3357" s="372"/>
      <c r="UJN3357" s="372"/>
      <c r="UJO3357" s="370"/>
      <c r="UJP3357" s="371"/>
      <c r="UJQ3357" s="372"/>
      <c r="UJR3357" s="371"/>
      <c r="UJS3357" s="473"/>
      <c r="UJT3357" s="371"/>
      <c r="UJU3357" s="372"/>
      <c r="UJV3357" s="372"/>
      <c r="UJW3357" s="372"/>
      <c r="UJX3357" s="372"/>
      <c r="UJY3357" s="370"/>
      <c r="UJZ3357" s="371"/>
      <c r="UKA3357" s="372"/>
      <c r="UKB3357" s="371"/>
      <c r="UKC3357" s="473"/>
      <c r="UKD3357" s="371"/>
      <c r="UKE3357" s="372"/>
      <c r="UKF3357" s="372"/>
      <c r="UKG3357" s="372"/>
      <c r="UKH3357" s="372"/>
      <c r="UKI3357" s="370"/>
      <c r="UKJ3357" s="371"/>
      <c r="UKK3357" s="372"/>
      <c r="UKL3357" s="371"/>
      <c r="UKM3357" s="473"/>
      <c r="UKN3357" s="371"/>
      <c r="UKO3357" s="372"/>
      <c r="UKP3357" s="372"/>
      <c r="UKQ3357" s="372"/>
      <c r="UKR3357" s="372"/>
      <c r="UKS3357" s="370"/>
      <c r="UKT3357" s="371"/>
      <c r="UKU3357" s="372"/>
      <c r="UKV3357" s="371"/>
      <c r="UKW3357" s="473"/>
      <c r="UKX3357" s="371"/>
      <c r="UKY3357" s="372"/>
      <c r="UKZ3357" s="372"/>
      <c r="ULA3357" s="372"/>
      <c r="ULB3357" s="372"/>
      <c r="ULC3357" s="370"/>
      <c r="ULD3357" s="371"/>
      <c r="ULE3357" s="372"/>
      <c r="ULF3357" s="371"/>
      <c r="ULG3357" s="473"/>
      <c r="ULH3357" s="371"/>
      <c r="ULI3357" s="372"/>
      <c r="ULJ3357" s="372"/>
      <c r="ULK3357" s="372"/>
      <c r="ULL3357" s="372"/>
      <c r="ULM3357" s="370"/>
      <c r="ULN3357" s="371"/>
      <c r="ULO3357" s="372"/>
      <c r="ULP3357" s="371"/>
      <c r="ULQ3357" s="473"/>
      <c r="ULR3357" s="371"/>
      <c r="ULS3357" s="372"/>
      <c r="ULT3357" s="372"/>
      <c r="ULU3357" s="372"/>
      <c r="ULV3357" s="372"/>
      <c r="ULW3357" s="370"/>
      <c r="ULX3357" s="371"/>
      <c r="ULY3357" s="372"/>
      <c r="ULZ3357" s="371"/>
      <c r="UMA3357" s="473"/>
      <c r="UMB3357" s="371"/>
      <c r="UMC3357" s="372"/>
      <c r="UMD3357" s="372"/>
      <c r="UME3357" s="372"/>
      <c r="UMF3357" s="372"/>
      <c r="UMG3357" s="370"/>
      <c r="UMH3357" s="371"/>
      <c r="UMI3357" s="372"/>
      <c r="UMJ3357" s="371"/>
      <c r="UMK3357" s="473"/>
      <c r="UML3357" s="371"/>
      <c r="UMM3357" s="372"/>
      <c r="UMN3357" s="372"/>
      <c r="UMO3357" s="372"/>
      <c r="UMP3357" s="372"/>
      <c r="UMQ3357" s="370"/>
      <c r="UMR3357" s="371"/>
      <c r="UMS3357" s="372"/>
      <c r="UMT3357" s="371"/>
      <c r="UMU3357" s="473"/>
      <c r="UMV3357" s="371"/>
      <c r="UMW3357" s="372"/>
      <c r="UMX3357" s="372"/>
      <c r="UMY3357" s="372"/>
      <c r="UMZ3357" s="372"/>
      <c r="UNA3357" s="370"/>
      <c r="UNB3357" s="371"/>
      <c r="UNC3357" s="372"/>
      <c r="UND3357" s="371"/>
      <c r="UNE3357" s="473"/>
      <c r="UNF3357" s="371"/>
      <c r="UNG3357" s="372"/>
      <c r="UNH3357" s="372"/>
      <c r="UNI3357" s="372"/>
      <c r="UNJ3357" s="372"/>
      <c r="UNK3357" s="370"/>
      <c r="UNL3357" s="371"/>
      <c r="UNM3357" s="372"/>
      <c r="UNN3357" s="371"/>
      <c r="UNO3357" s="473"/>
      <c r="UNP3357" s="371"/>
      <c r="UNQ3357" s="372"/>
      <c r="UNR3357" s="372"/>
      <c r="UNS3357" s="372"/>
      <c r="UNT3357" s="372"/>
      <c r="UNU3357" s="370"/>
      <c r="UNV3357" s="371"/>
      <c r="UNW3357" s="372"/>
      <c r="UNX3357" s="371"/>
      <c r="UNY3357" s="473"/>
      <c r="UNZ3357" s="371"/>
      <c r="UOA3357" s="372"/>
      <c r="UOB3357" s="372"/>
      <c r="UOC3357" s="372"/>
      <c r="UOD3357" s="372"/>
      <c r="UOE3357" s="370"/>
      <c r="UOF3357" s="371"/>
      <c r="UOG3357" s="372"/>
      <c r="UOH3357" s="371"/>
      <c r="UOI3357" s="473"/>
      <c r="UOJ3357" s="371"/>
      <c r="UOK3357" s="372"/>
      <c r="UOL3357" s="372"/>
      <c r="UOM3357" s="372"/>
      <c r="UON3357" s="372"/>
      <c r="UOO3357" s="370"/>
      <c r="UOP3357" s="371"/>
      <c r="UOQ3357" s="372"/>
      <c r="UOR3357" s="371"/>
      <c r="UOS3357" s="473"/>
      <c r="UOT3357" s="371"/>
      <c r="UOU3357" s="372"/>
      <c r="UOV3357" s="372"/>
      <c r="UOW3357" s="372"/>
      <c r="UOX3357" s="372"/>
      <c r="UOY3357" s="370"/>
      <c r="UOZ3357" s="371"/>
      <c r="UPA3357" s="372"/>
      <c r="UPB3357" s="371"/>
      <c r="UPC3357" s="473"/>
      <c r="UPD3357" s="371"/>
      <c r="UPE3357" s="372"/>
      <c r="UPF3357" s="372"/>
      <c r="UPG3357" s="372"/>
      <c r="UPH3357" s="372"/>
      <c r="UPI3357" s="370"/>
      <c r="UPJ3357" s="371"/>
      <c r="UPK3357" s="372"/>
      <c r="UPL3357" s="371"/>
      <c r="UPM3357" s="473"/>
      <c r="UPN3357" s="371"/>
      <c r="UPO3357" s="372"/>
      <c r="UPP3357" s="372"/>
      <c r="UPQ3357" s="372"/>
      <c r="UPR3357" s="372"/>
      <c r="UPS3357" s="370"/>
      <c r="UPT3357" s="371"/>
      <c r="UPU3357" s="372"/>
      <c r="UPV3357" s="371"/>
      <c r="UPW3357" s="473"/>
      <c r="UPX3357" s="371"/>
      <c r="UPY3357" s="372"/>
      <c r="UPZ3357" s="372"/>
      <c r="UQA3357" s="372"/>
      <c r="UQB3357" s="372"/>
      <c r="UQC3357" s="370"/>
      <c r="UQD3357" s="371"/>
      <c r="UQE3357" s="372"/>
      <c r="UQF3357" s="371"/>
      <c r="UQG3357" s="473"/>
      <c r="UQH3357" s="371"/>
      <c r="UQI3357" s="372"/>
      <c r="UQJ3357" s="372"/>
      <c r="UQK3357" s="372"/>
      <c r="UQL3357" s="372"/>
      <c r="UQM3357" s="370"/>
      <c r="UQN3357" s="371"/>
      <c r="UQO3357" s="372"/>
      <c r="UQP3357" s="371"/>
      <c r="UQQ3357" s="473"/>
      <c r="UQR3357" s="371"/>
      <c r="UQS3357" s="372"/>
      <c r="UQT3357" s="372"/>
      <c r="UQU3357" s="372"/>
      <c r="UQV3357" s="372"/>
      <c r="UQW3357" s="370"/>
      <c r="UQX3357" s="371"/>
      <c r="UQY3357" s="372"/>
      <c r="UQZ3357" s="371"/>
      <c r="URA3357" s="473"/>
      <c r="URB3357" s="371"/>
      <c r="URC3357" s="372"/>
      <c r="URD3357" s="372"/>
      <c r="URE3357" s="372"/>
      <c r="URF3357" s="372"/>
      <c r="URG3357" s="370"/>
      <c r="URH3357" s="371"/>
      <c r="URI3357" s="372"/>
      <c r="URJ3357" s="371"/>
      <c r="URK3357" s="473"/>
      <c r="URL3357" s="371"/>
      <c r="URM3357" s="372"/>
      <c r="URN3357" s="372"/>
      <c r="URO3357" s="372"/>
      <c r="URP3357" s="372"/>
      <c r="URQ3357" s="370"/>
      <c r="URR3357" s="371"/>
      <c r="URS3357" s="372"/>
      <c r="URT3357" s="371"/>
      <c r="URU3357" s="473"/>
      <c r="URV3357" s="371"/>
      <c r="URW3357" s="372"/>
      <c r="URX3357" s="372"/>
      <c r="URY3357" s="372"/>
      <c r="URZ3357" s="372"/>
      <c r="USA3357" s="370"/>
      <c r="USB3357" s="371"/>
      <c r="USC3357" s="372"/>
      <c r="USD3357" s="371"/>
      <c r="USE3357" s="473"/>
      <c r="USF3357" s="371"/>
      <c r="USG3357" s="372"/>
      <c r="USH3357" s="372"/>
      <c r="USI3357" s="372"/>
      <c r="USJ3357" s="372"/>
      <c r="USK3357" s="370"/>
      <c r="USL3357" s="371"/>
      <c r="USM3357" s="372"/>
      <c r="USN3357" s="371"/>
      <c r="USO3357" s="473"/>
      <c r="USP3357" s="371"/>
      <c r="USQ3357" s="372"/>
      <c r="USR3357" s="372"/>
      <c r="USS3357" s="372"/>
      <c r="UST3357" s="372"/>
      <c r="USU3357" s="370"/>
      <c r="USV3357" s="371"/>
      <c r="USW3357" s="372"/>
      <c r="USX3357" s="371"/>
      <c r="USY3357" s="473"/>
      <c r="USZ3357" s="371"/>
      <c r="UTA3357" s="372"/>
      <c r="UTB3357" s="372"/>
      <c r="UTC3357" s="372"/>
      <c r="UTD3357" s="372"/>
      <c r="UTE3357" s="370"/>
      <c r="UTF3357" s="371"/>
      <c r="UTG3357" s="372"/>
      <c r="UTH3357" s="371"/>
      <c r="UTI3357" s="473"/>
      <c r="UTJ3357" s="371"/>
      <c r="UTK3357" s="372"/>
      <c r="UTL3357" s="372"/>
      <c r="UTM3357" s="372"/>
      <c r="UTN3357" s="372"/>
      <c r="UTO3357" s="370"/>
      <c r="UTP3357" s="371"/>
      <c r="UTQ3357" s="372"/>
      <c r="UTR3357" s="371"/>
      <c r="UTS3357" s="473"/>
      <c r="UTT3357" s="371"/>
      <c r="UTU3357" s="372"/>
      <c r="UTV3357" s="372"/>
      <c r="UTW3357" s="372"/>
      <c r="UTX3357" s="372"/>
      <c r="UTY3357" s="370"/>
      <c r="UTZ3357" s="371"/>
      <c r="UUA3357" s="372"/>
      <c r="UUB3357" s="371"/>
      <c r="UUC3357" s="473"/>
      <c r="UUD3357" s="371"/>
      <c r="UUE3357" s="372"/>
      <c r="UUF3357" s="372"/>
      <c r="UUG3357" s="372"/>
      <c r="UUH3357" s="372"/>
      <c r="UUI3357" s="370"/>
      <c r="UUJ3357" s="371"/>
      <c r="UUK3357" s="372"/>
      <c r="UUL3357" s="371"/>
      <c r="UUM3357" s="473"/>
      <c r="UUN3357" s="371"/>
      <c r="UUO3357" s="372"/>
      <c r="UUP3357" s="372"/>
      <c r="UUQ3357" s="372"/>
      <c r="UUR3357" s="372"/>
      <c r="UUS3357" s="370"/>
      <c r="UUT3357" s="371"/>
      <c r="UUU3357" s="372"/>
      <c r="UUV3357" s="371"/>
      <c r="UUW3357" s="473"/>
      <c r="UUX3357" s="371"/>
      <c r="UUY3357" s="372"/>
      <c r="UUZ3357" s="372"/>
      <c r="UVA3357" s="372"/>
      <c r="UVB3357" s="372"/>
      <c r="UVC3357" s="370"/>
      <c r="UVD3357" s="371"/>
      <c r="UVE3357" s="372"/>
      <c r="UVF3357" s="371"/>
      <c r="UVG3357" s="473"/>
      <c r="UVH3357" s="371"/>
      <c r="UVI3357" s="372"/>
      <c r="UVJ3357" s="372"/>
      <c r="UVK3357" s="372"/>
      <c r="UVL3357" s="372"/>
      <c r="UVM3357" s="370"/>
      <c r="UVN3357" s="371"/>
      <c r="UVO3357" s="372"/>
      <c r="UVP3357" s="371"/>
      <c r="UVQ3357" s="473"/>
      <c r="UVR3357" s="371"/>
      <c r="UVS3357" s="372"/>
      <c r="UVT3357" s="372"/>
      <c r="UVU3357" s="372"/>
      <c r="UVV3357" s="372"/>
      <c r="UVW3357" s="370"/>
      <c r="UVX3357" s="371"/>
      <c r="UVY3357" s="372"/>
      <c r="UVZ3357" s="371"/>
      <c r="UWA3357" s="473"/>
      <c r="UWB3357" s="371"/>
      <c r="UWC3357" s="372"/>
      <c r="UWD3357" s="372"/>
      <c r="UWE3357" s="372"/>
      <c r="UWF3357" s="372"/>
      <c r="UWG3357" s="370"/>
      <c r="UWH3357" s="371"/>
      <c r="UWI3357" s="372"/>
      <c r="UWJ3357" s="371"/>
      <c r="UWK3357" s="473"/>
      <c r="UWL3357" s="371"/>
      <c r="UWM3357" s="372"/>
      <c r="UWN3357" s="372"/>
      <c r="UWO3357" s="372"/>
      <c r="UWP3357" s="372"/>
      <c r="UWQ3357" s="370"/>
      <c r="UWR3357" s="371"/>
      <c r="UWS3357" s="372"/>
      <c r="UWT3357" s="371"/>
      <c r="UWU3357" s="473"/>
      <c r="UWV3357" s="371"/>
      <c r="UWW3357" s="372"/>
      <c r="UWX3357" s="372"/>
      <c r="UWY3357" s="372"/>
      <c r="UWZ3357" s="372"/>
      <c r="UXA3357" s="370"/>
      <c r="UXB3357" s="371"/>
      <c r="UXC3357" s="372"/>
      <c r="UXD3357" s="371"/>
      <c r="UXE3357" s="473"/>
      <c r="UXF3357" s="371"/>
      <c r="UXG3357" s="372"/>
      <c r="UXH3357" s="372"/>
      <c r="UXI3357" s="372"/>
      <c r="UXJ3357" s="372"/>
      <c r="UXK3357" s="370"/>
      <c r="UXL3357" s="371"/>
      <c r="UXM3357" s="372"/>
      <c r="UXN3357" s="371"/>
      <c r="UXO3357" s="473"/>
      <c r="UXP3357" s="371"/>
      <c r="UXQ3357" s="372"/>
      <c r="UXR3357" s="372"/>
      <c r="UXS3357" s="372"/>
      <c r="UXT3357" s="372"/>
      <c r="UXU3357" s="370"/>
      <c r="UXV3357" s="371"/>
      <c r="UXW3357" s="372"/>
      <c r="UXX3357" s="371"/>
      <c r="UXY3357" s="473"/>
      <c r="UXZ3357" s="371"/>
      <c r="UYA3357" s="372"/>
      <c r="UYB3357" s="372"/>
      <c r="UYC3357" s="372"/>
      <c r="UYD3357" s="372"/>
      <c r="UYE3357" s="370"/>
      <c r="UYF3357" s="371"/>
      <c r="UYG3357" s="372"/>
      <c r="UYH3357" s="371"/>
      <c r="UYI3357" s="473"/>
      <c r="UYJ3357" s="371"/>
      <c r="UYK3357" s="372"/>
      <c r="UYL3357" s="372"/>
      <c r="UYM3357" s="372"/>
      <c r="UYN3357" s="372"/>
      <c r="UYO3357" s="370"/>
      <c r="UYP3357" s="371"/>
      <c r="UYQ3357" s="372"/>
      <c r="UYR3357" s="371"/>
      <c r="UYS3357" s="473"/>
      <c r="UYT3357" s="371"/>
      <c r="UYU3357" s="372"/>
      <c r="UYV3357" s="372"/>
      <c r="UYW3357" s="372"/>
      <c r="UYX3357" s="372"/>
      <c r="UYY3357" s="370"/>
      <c r="UYZ3357" s="371"/>
      <c r="UZA3357" s="372"/>
      <c r="UZB3357" s="371"/>
      <c r="UZC3357" s="473"/>
      <c r="UZD3357" s="371"/>
      <c r="UZE3357" s="372"/>
      <c r="UZF3357" s="372"/>
      <c r="UZG3357" s="372"/>
      <c r="UZH3357" s="372"/>
      <c r="UZI3357" s="370"/>
      <c r="UZJ3357" s="371"/>
      <c r="UZK3357" s="372"/>
      <c r="UZL3357" s="371"/>
      <c r="UZM3357" s="473"/>
      <c r="UZN3357" s="371"/>
      <c r="UZO3357" s="372"/>
      <c r="UZP3357" s="372"/>
      <c r="UZQ3357" s="372"/>
      <c r="UZR3357" s="372"/>
      <c r="UZS3357" s="370"/>
      <c r="UZT3357" s="371"/>
      <c r="UZU3357" s="372"/>
      <c r="UZV3357" s="371"/>
      <c r="UZW3357" s="473"/>
      <c r="UZX3357" s="371"/>
      <c r="UZY3357" s="372"/>
      <c r="UZZ3357" s="372"/>
      <c r="VAA3357" s="372"/>
      <c r="VAB3357" s="372"/>
      <c r="VAC3357" s="370"/>
      <c r="VAD3357" s="371"/>
      <c r="VAE3357" s="372"/>
      <c r="VAF3357" s="371"/>
      <c r="VAG3357" s="473"/>
      <c r="VAH3357" s="371"/>
      <c r="VAI3357" s="372"/>
      <c r="VAJ3357" s="372"/>
      <c r="VAK3357" s="372"/>
      <c r="VAL3357" s="372"/>
      <c r="VAM3357" s="370"/>
      <c r="VAN3357" s="371"/>
      <c r="VAO3357" s="372"/>
      <c r="VAP3357" s="371"/>
      <c r="VAQ3357" s="473"/>
      <c r="VAR3357" s="371"/>
      <c r="VAS3357" s="372"/>
      <c r="VAT3357" s="372"/>
      <c r="VAU3357" s="372"/>
      <c r="VAV3357" s="372"/>
      <c r="VAW3357" s="370"/>
      <c r="VAX3357" s="371"/>
      <c r="VAY3357" s="372"/>
      <c r="VAZ3357" s="371"/>
      <c r="VBA3357" s="473"/>
      <c r="VBB3357" s="371"/>
      <c r="VBC3357" s="372"/>
      <c r="VBD3357" s="372"/>
      <c r="VBE3357" s="372"/>
      <c r="VBF3357" s="372"/>
      <c r="VBG3357" s="370"/>
      <c r="VBH3357" s="371"/>
      <c r="VBI3357" s="372"/>
      <c r="VBJ3357" s="371"/>
      <c r="VBK3357" s="473"/>
      <c r="VBL3357" s="371"/>
      <c r="VBM3357" s="372"/>
      <c r="VBN3357" s="372"/>
      <c r="VBO3357" s="372"/>
      <c r="VBP3357" s="372"/>
      <c r="VBQ3357" s="370"/>
      <c r="VBR3357" s="371"/>
      <c r="VBS3357" s="372"/>
      <c r="VBT3357" s="371"/>
      <c r="VBU3357" s="473"/>
      <c r="VBV3357" s="371"/>
      <c r="VBW3357" s="372"/>
      <c r="VBX3357" s="372"/>
      <c r="VBY3357" s="372"/>
      <c r="VBZ3357" s="372"/>
      <c r="VCA3357" s="370"/>
      <c r="VCB3357" s="371"/>
      <c r="VCC3357" s="372"/>
      <c r="VCD3357" s="371"/>
      <c r="VCE3357" s="473"/>
      <c r="VCF3357" s="371"/>
      <c r="VCG3357" s="372"/>
      <c r="VCH3357" s="372"/>
      <c r="VCI3357" s="372"/>
      <c r="VCJ3357" s="372"/>
      <c r="VCK3357" s="370"/>
      <c r="VCL3357" s="371"/>
      <c r="VCM3357" s="372"/>
      <c r="VCN3357" s="371"/>
      <c r="VCO3357" s="473"/>
      <c r="VCP3357" s="371"/>
      <c r="VCQ3357" s="372"/>
      <c r="VCR3357" s="372"/>
      <c r="VCS3357" s="372"/>
      <c r="VCT3357" s="372"/>
      <c r="VCU3357" s="370"/>
      <c r="VCV3357" s="371"/>
      <c r="VCW3357" s="372"/>
      <c r="VCX3357" s="371"/>
      <c r="VCY3357" s="473"/>
      <c r="VCZ3357" s="371"/>
      <c r="VDA3357" s="372"/>
      <c r="VDB3357" s="372"/>
      <c r="VDC3357" s="372"/>
      <c r="VDD3357" s="372"/>
      <c r="VDE3357" s="370"/>
      <c r="VDF3357" s="371"/>
      <c r="VDG3357" s="372"/>
      <c r="VDH3357" s="371"/>
      <c r="VDI3357" s="473"/>
      <c r="VDJ3357" s="371"/>
      <c r="VDK3357" s="372"/>
      <c r="VDL3357" s="372"/>
      <c r="VDM3357" s="372"/>
      <c r="VDN3357" s="372"/>
      <c r="VDO3357" s="370"/>
      <c r="VDP3357" s="371"/>
      <c r="VDQ3357" s="372"/>
      <c r="VDR3357" s="371"/>
      <c r="VDS3357" s="473"/>
      <c r="VDT3357" s="371"/>
      <c r="VDU3357" s="372"/>
      <c r="VDV3357" s="372"/>
      <c r="VDW3357" s="372"/>
      <c r="VDX3357" s="372"/>
      <c r="VDY3357" s="370"/>
      <c r="VDZ3357" s="371"/>
      <c r="VEA3357" s="372"/>
      <c r="VEB3357" s="371"/>
      <c r="VEC3357" s="473"/>
      <c r="VED3357" s="371"/>
      <c r="VEE3357" s="372"/>
      <c r="VEF3357" s="372"/>
      <c r="VEG3357" s="372"/>
      <c r="VEH3357" s="372"/>
      <c r="VEI3357" s="370"/>
      <c r="VEJ3357" s="371"/>
      <c r="VEK3357" s="372"/>
      <c r="VEL3357" s="371"/>
      <c r="VEM3357" s="473"/>
      <c r="VEN3357" s="371"/>
      <c r="VEO3357" s="372"/>
      <c r="VEP3357" s="372"/>
      <c r="VEQ3357" s="372"/>
      <c r="VER3357" s="372"/>
      <c r="VES3357" s="370"/>
      <c r="VET3357" s="371"/>
      <c r="VEU3357" s="372"/>
      <c r="VEV3357" s="371"/>
      <c r="VEW3357" s="473"/>
      <c r="VEX3357" s="371"/>
      <c r="VEY3357" s="372"/>
      <c r="VEZ3357" s="372"/>
      <c r="VFA3357" s="372"/>
      <c r="VFB3357" s="372"/>
      <c r="VFC3357" s="370"/>
      <c r="VFD3357" s="371"/>
      <c r="VFE3357" s="372"/>
      <c r="VFF3357" s="371"/>
      <c r="VFG3357" s="473"/>
      <c r="VFH3357" s="371"/>
      <c r="VFI3357" s="372"/>
      <c r="VFJ3357" s="372"/>
      <c r="VFK3357" s="372"/>
      <c r="VFL3357" s="372"/>
      <c r="VFM3357" s="370"/>
      <c r="VFN3357" s="371"/>
      <c r="VFO3357" s="372"/>
      <c r="VFP3357" s="371"/>
      <c r="VFQ3357" s="473"/>
      <c r="VFR3357" s="371"/>
      <c r="VFS3357" s="372"/>
      <c r="VFT3357" s="372"/>
      <c r="VFU3357" s="372"/>
      <c r="VFV3357" s="372"/>
      <c r="VFW3357" s="370"/>
      <c r="VFX3357" s="371"/>
      <c r="VFY3357" s="372"/>
      <c r="VFZ3357" s="371"/>
      <c r="VGA3357" s="473"/>
      <c r="VGB3357" s="371"/>
      <c r="VGC3357" s="372"/>
      <c r="VGD3357" s="372"/>
      <c r="VGE3357" s="372"/>
      <c r="VGF3357" s="372"/>
      <c r="VGG3357" s="370"/>
      <c r="VGH3357" s="371"/>
      <c r="VGI3357" s="372"/>
      <c r="VGJ3357" s="371"/>
      <c r="VGK3357" s="473"/>
      <c r="VGL3357" s="371"/>
      <c r="VGM3357" s="372"/>
      <c r="VGN3357" s="372"/>
      <c r="VGO3357" s="372"/>
      <c r="VGP3357" s="372"/>
      <c r="VGQ3357" s="370"/>
      <c r="VGR3357" s="371"/>
      <c r="VGS3357" s="372"/>
      <c r="VGT3357" s="371"/>
      <c r="VGU3357" s="473"/>
      <c r="VGV3357" s="371"/>
      <c r="VGW3357" s="372"/>
      <c r="VGX3357" s="372"/>
      <c r="VGY3357" s="372"/>
      <c r="VGZ3357" s="372"/>
      <c r="VHA3357" s="370"/>
      <c r="VHB3357" s="371"/>
      <c r="VHC3357" s="372"/>
      <c r="VHD3357" s="371"/>
      <c r="VHE3357" s="473"/>
      <c r="VHF3357" s="371"/>
      <c r="VHG3357" s="372"/>
      <c r="VHH3357" s="372"/>
      <c r="VHI3357" s="372"/>
      <c r="VHJ3357" s="372"/>
      <c r="VHK3357" s="370"/>
      <c r="VHL3357" s="371"/>
      <c r="VHM3357" s="372"/>
      <c r="VHN3357" s="371"/>
      <c r="VHO3357" s="473"/>
      <c r="VHP3357" s="371"/>
      <c r="VHQ3357" s="372"/>
      <c r="VHR3357" s="372"/>
      <c r="VHS3357" s="372"/>
      <c r="VHT3357" s="372"/>
      <c r="VHU3357" s="370"/>
      <c r="VHV3357" s="371"/>
      <c r="VHW3357" s="372"/>
      <c r="VHX3357" s="371"/>
      <c r="VHY3357" s="473"/>
      <c r="VHZ3357" s="371"/>
      <c r="VIA3357" s="372"/>
      <c r="VIB3357" s="372"/>
      <c r="VIC3357" s="372"/>
      <c r="VID3357" s="372"/>
      <c r="VIE3357" s="370"/>
      <c r="VIF3357" s="371"/>
      <c r="VIG3357" s="372"/>
      <c r="VIH3357" s="371"/>
      <c r="VII3357" s="473"/>
      <c r="VIJ3357" s="371"/>
      <c r="VIK3357" s="372"/>
      <c r="VIL3357" s="372"/>
      <c r="VIM3357" s="372"/>
      <c r="VIN3357" s="372"/>
      <c r="VIO3357" s="370"/>
      <c r="VIP3357" s="371"/>
      <c r="VIQ3357" s="372"/>
      <c r="VIR3357" s="371"/>
      <c r="VIS3357" s="473"/>
      <c r="VIT3357" s="371"/>
      <c r="VIU3357" s="372"/>
      <c r="VIV3357" s="372"/>
      <c r="VIW3357" s="372"/>
      <c r="VIX3357" s="372"/>
      <c r="VIY3357" s="370"/>
      <c r="VIZ3357" s="371"/>
      <c r="VJA3357" s="372"/>
      <c r="VJB3357" s="371"/>
      <c r="VJC3357" s="473"/>
      <c r="VJD3357" s="371"/>
      <c r="VJE3357" s="372"/>
      <c r="VJF3357" s="372"/>
      <c r="VJG3357" s="372"/>
      <c r="VJH3357" s="372"/>
      <c r="VJI3357" s="370"/>
      <c r="VJJ3357" s="371"/>
      <c r="VJK3357" s="372"/>
      <c r="VJL3357" s="371"/>
      <c r="VJM3357" s="473"/>
      <c r="VJN3357" s="371"/>
      <c r="VJO3357" s="372"/>
      <c r="VJP3357" s="372"/>
      <c r="VJQ3357" s="372"/>
      <c r="VJR3357" s="372"/>
      <c r="VJS3357" s="370"/>
      <c r="VJT3357" s="371"/>
      <c r="VJU3357" s="372"/>
      <c r="VJV3357" s="371"/>
      <c r="VJW3357" s="473"/>
      <c r="VJX3357" s="371"/>
      <c r="VJY3357" s="372"/>
      <c r="VJZ3357" s="372"/>
      <c r="VKA3357" s="372"/>
      <c r="VKB3357" s="372"/>
      <c r="VKC3357" s="370"/>
      <c r="VKD3357" s="371"/>
      <c r="VKE3357" s="372"/>
      <c r="VKF3357" s="371"/>
      <c r="VKG3357" s="473"/>
      <c r="VKH3357" s="371"/>
      <c r="VKI3357" s="372"/>
      <c r="VKJ3357" s="372"/>
      <c r="VKK3357" s="372"/>
      <c r="VKL3357" s="372"/>
      <c r="VKM3357" s="370"/>
      <c r="VKN3357" s="371"/>
      <c r="VKO3357" s="372"/>
      <c r="VKP3357" s="371"/>
      <c r="VKQ3357" s="473"/>
      <c r="VKR3357" s="371"/>
      <c r="VKS3357" s="372"/>
      <c r="VKT3357" s="372"/>
      <c r="VKU3357" s="372"/>
      <c r="VKV3357" s="372"/>
      <c r="VKW3357" s="370"/>
      <c r="VKX3357" s="371"/>
      <c r="VKY3357" s="372"/>
      <c r="VKZ3357" s="371"/>
      <c r="VLA3357" s="473"/>
      <c r="VLB3357" s="371"/>
      <c r="VLC3357" s="372"/>
      <c r="VLD3357" s="372"/>
      <c r="VLE3357" s="372"/>
      <c r="VLF3357" s="372"/>
      <c r="VLG3357" s="370"/>
      <c r="VLH3357" s="371"/>
      <c r="VLI3357" s="372"/>
      <c r="VLJ3357" s="371"/>
      <c r="VLK3357" s="473"/>
      <c r="VLL3357" s="371"/>
      <c r="VLM3357" s="372"/>
      <c r="VLN3357" s="372"/>
      <c r="VLO3357" s="372"/>
      <c r="VLP3357" s="372"/>
      <c r="VLQ3357" s="370"/>
      <c r="VLR3357" s="371"/>
      <c r="VLS3357" s="372"/>
      <c r="VLT3357" s="371"/>
      <c r="VLU3357" s="473"/>
      <c r="VLV3357" s="371"/>
      <c r="VLW3357" s="372"/>
      <c r="VLX3357" s="372"/>
      <c r="VLY3357" s="372"/>
      <c r="VLZ3357" s="372"/>
      <c r="VMA3357" s="370"/>
      <c r="VMB3357" s="371"/>
      <c r="VMC3357" s="372"/>
      <c r="VMD3357" s="371"/>
      <c r="VME3357" s="473"/>
      <c r="VMF3357" s="371"/>
      <c r="VMG3357" s="372"/>
      <c r="VMH3357" s="372"/>
      <c r="VMI3357" s="372"/>
      <c r="VMJ3357" s="372"/>
      <c r="VMK3357" s="370"/>
      <c r="VML3357" s="371"/>
      <c r="VMM3357" s="372"/>
      <c r="VMN3357" s="371"/>
      <c r="VMO3357" s="473"/>
      <c r="VMP3357" s="371"/>
      <c r="VMQ3357" s="372"/>
      <c r="VMR3357" s="372"/>
      <c r="VMS3357" s="372"/>
      <c r="VMT3357" s="372"/>
      <c r="VMU3357" s="370"/>
      <c r="VMV3357" s="371"/>
      <c r="VMW3357" s="372"/>
      <c r="VMX3357" s="371"/>
      <c r="VMY3357" s="473"/>
      <c r="VMZ3357" s="371"/>
      <c r="VNA3357" s="372"/>
      <c r="VNB3357" s="372"/>
      <c r="VNC3357" s="372"/>
      <c r="VND3357" s="372"/>
      <c r="VNE3357" s="370"/>
      <c r="VNF3357" s="371"/>
      <c r="VNG3357" s="372"/>
      <c r="VNH3357" s="371"/>
      <c r="VNI3357" s="473"/>
      <c r="VNJ3357" s="371"/>
      <c r="VNK3357" s="372"/>
      <c r="VNL3357" s="372"/>
      <c r="VNM3357" s="372"/>
      <c r="VNN3357" s="372"/>
      <c r="VNO3357" s="370"/>
      <c r="VNP3357" s="371"/>
      <c r="VNQ3357" s="372"/>
      <c r="VNR3357" s="371"/>
      <c r="VNS3357" s="473"/>
      <c r="VNT3357" s="371"/>
      <c r="VNU3357" s="372"/>
      <c r="VNV3357" s="372"/>
      <c r="VNW3357" s="372"/>
      <c r="VNX3357" s="372"/>
      <c r="VNY3357" s="370"/>
      <c r="VNZ3357" s="371"/>
      <c r="VOA3357" s="372"/>
      <c r="VOB3357" s="371"/>
      <c r="VOC3357" s="473"/>
      <c r="VOD3357" s="371"/>
      <c r="VOE3357" s="372"/>
      <c r="VOF3357" s="372"/>
      <c r="VOG3357" s="372"/>
      <c r="VOH3357" s="372"/>
      <c r="VOI3357" s="370"/>
      <c r="VOJ3357" s="371"/>
      <c r="VOK3357" s="372"/>
      <c r="VOL3357" s="371"/>
      <c r="VOM3357" s="473"/>
      <c r="VON3357" s="371"/>
      <c r="VOO3357" s="372"/>
      <c r="VOP3357" s="372"/>
      <c r="VOQ3357" s="372"/>
      <c r="VOR3357" s="372"/>
      <c r="VOS3357" s="370"/>
      <c r="VOT3357" s="371"/>
      <c r="VOU3357" s="372"/>
      <c r="VOV3357" s="371"/>
      <c r="VOW3357" s="473"/>
      <c r="VOX3357" s="371"/>
      <c r="VOY3357" s="372"/>
      <c r="VOZ3357" s="372"/>
      <c r="VPA3357" s="372"/>
      <c r="VPB3357" s="372"/>
      <c r="VPC3357" s="370"/>
      <c r="VPD3357" s="371"/>
      <c r="VPE3357" s="372"/>
      <c r="VPF3357" s="371"/>
      <c r="VPG3357" s="473"/>
      <c r="VPH3357" s="371"/>
      <c r="VPI3357" s="372"/>
      <c r="VPJ3357" s="372"/>
      <c r="VPK3357" s="372"/>
      <c r="VPL3357" s="372"/>
      <c r="VPM3357" s="370"/>
      <c r="VPN3357" s="371"/>
      <c r="VPO3357" s="372"/>
      <c r="VPP3357" s="371"/>
      <c r="VPQ3357" s="473"/>
      <c r="VPR3357" s="371"/>
      <c r="VPS3357" s="372"/>
      <c r="VPT3357" s="372"/>
      <c r="VPU3357" s="372"/>
      <c r="VPV3357" s="372"/>
      <c r="VPW3357" s="370"/>
      <c r="VPX3357" s="371"/>
      <c r="VPY3357" s="372"/>
      <c r="VPZ3357" s="371"/>
      <c r="VQA3357" s="473"/>
      <c r="VQB3357" s="371"/>
      <c r="VQC3357" s="372"/>
      <c r="VQD3357" s="372"/>
      <c r="VQE3357" s="372"/>
      <c r="VQF3357" s="372"/>
      <c r="VQG3357" s="370"/>
      <c r="VQH3357" s="371"/>
      <c r="VQI3357" s="372"/>
      <c r="VQJ3357" s="371"/>
      <c r="VQK3357" s="473"/>
      <c r="VQL3357" s="371"/>
      <c r="VQM3357" s="372"/>
      <c r="VQN3357" s="372"/>
      <c r="VQO3357" s="372"/>
      <c r="VQP3357" s="372"/>
      <c r="VQQ3357" s="370"/>
      <c r="VQR3357" s="371"/>
      <c r="VQS3357" s="372"/>
      <c r="VQT3357" s="371"/>
      <c r="VQU3357" s="473"/>
      <c r="VQV3357" s="371"/>
      <c r="VQW3357" s="372"/>
      <c r="VQX3357" s="372"/>
      <c r="VQY3357" s="372"/>
      <c r="VQZ3357" s="372"/>
      <c r="VRA3357" s="370"/>
      <c r="VRB3357" s="371"/>
      <c r="VRC3357" s="372"/>
      <c r="VRD3357" s="371"/>
      <c r="VRE3357" s="473"/>
      <c r="VRF3357" s="371"/>
      <c r="VRG3357" s="372"/>
      <c r="VRH3357" s="372"/>
      <c r="VRI3357" s="372"/>
      <c r="VRJ3357" s="372"/>
      <c r="VRK3357" s="370"/>
      <c r="VRL3357" s="371"/>
      <c r="VRM3357" s="372"/>
      <c r="VRN3357" s="371"/>
      <c r="VRO3357" s="473"/>
      <c r="VRP3357" s="371"/>
      <c r="VRQ3357" s="372"/>
      <c r="VRR3357" s="372"/>
      <c r="VRS3357" s="372"/>
      <c r="VRT3357" s="372"/>
      <c r="VRU3357" s="370"/>
      <c r="VRV3357" s="371"/>
      <c r="VRW3357" s="372"/>
      <c r="VRX3357" s="371"/>
      <c r="VRY3357" s="473"/>
      <c r="VRZ3357" s="371"/>
      <c r="VSA3357" s="372"/>
      <c r="VSB3357" s="372"/>
      <c r="VSC3357" s="372"/>
      <c r="VSD3357" s="372"/>
      <c r="VSE3357" s="370"/>
      <c r="VSF3357" s="371"/>
      <c r="VSG3357" s="372"/>
      <c r="VSH3357" s="371"/>
      <c r="VSI3357" s="473"/>
      <c r="VSJ3357" s="371"/>
      <c r="VSK3357" s="372"/>
      <c r="VSL3357" s="372"/>
      <c r="VSM3357" s="372"/>
      <c r="VSN3357" s="372"/>
      <c r="VSO3357" s="370"/>
      <c r="VSP3357" s="371"/>
      <c r="VSQ3357" s="372"/>
      <c r="VSR3357" s="371"/>
      <c r="VSS3357" s="473"/>
      <c r="VST3357" s="371"/>
      <c r="VSU3357" s="372"/>
      <c r="VSV3357" s="372"/>
      <c r="VSW3357" s="372"/>
      <c r="VSX3357" s="372"/>
      <c r="VSY3357" s="370"/>
      <c r="VSZ3357" s="371"/>
      <c r="VTA3357" s="372"/>
      <c r="VTB3357" s="371"/>
      <c r="VTC3357" s="473"/>
      <c r="VTD3357" s="371"/>
      <c r="VTE3357" s="372"/>
      <c r="VTF3357" s="372"/>
      <c r="VTG3357" s="372"/>
      <c r="VTH3357" s="372"/>
      <c r="VTI3357" s="370"/>
      <c r="VTJ3357" s="371"/>
      <c r="VTK3357" s="372"/>
      <c r="VTL3357" s="371"/>
      <c r="VTM3357" s="473"/>
      <c r="VTN3357" s="371"/>
      <c r="VTO3357" s="372"/>
      <c r="VTP3357" s="372"/>
      <c r="VTQ3357" s="372"/>
      <c r="VTR3357" s="372"/>
      <c r="VTS3357" s="370"/>
      <c r="VTT3357" s="371"/>
      <c r="VTU3357" s="372"/>
      <c r="VTV3357" s="371"/>
      <c r="VTW3357" s="473"/>
      <c r="VTX3357" s="371"/>
      <c r="VTY3357" s="372"/>
      <c r="VTZ3357" s="372"/>
      <c r="VUA3357" s="372"/>
      <c r="VUB3357" s="372"/>
      <c r="VUC3357" s="370"/>
      <c r="VUD3357" s="371"/>
      <c r="VUE3357" s="372"/>
      <c r="VUF3357" s="371"/>
      <c r="VUG3357" s="473"/>
      <c r="VUH3357" s="371"/>
      <c r="VUI3357" s="372"/>
      <c r="VUJ3357" s="372"/>
      <c r="VUK3357" s="372"/>
      <c r="VUL3357" s="372"/>
      <c r="VUM3357" s="370"/>
      <c r="VUN3357" s="371"/>
      <c r="VUO3357" s="372"/>
      <c r="VUP3357" s="371"/>
      <c r="VUQ3357" s="473"/>
      <c r="VUR3357" s="371"/>
      <c r="VUS3357" s="372"/>
      <c r="VUT3357" s="372"/>
      <c r="VUU3357" s="372"/>
      <c r="VUV3357" s="372"/>
      <c r="VUW3357" s="370"/>
      <c r="VUX3357" s="371"/>
      <c r="VUY3357" s="372"/>
      <c r="VUZ3357" s="371"/>
      <c r="VVA3357" s="473"/>
      <c r="VVB3357" s="371"/>
      <c r="VVC3357" s="372"/>
      <c r="VVD3357" s="372"/>
      <c r="VVE3357" s="372"/>
      <c r="VVF3357" s="372"/>
      <c r="VVG3357" s="370"/>
      <c r="VVH3357" s="371"/>
      <c r="VVI3357" s="372"/>
      <c r="VVJ3357" s="371"/>
      <c r="VVK3357" s="473"/>
      <c r="VVL3357" s="371"/>
      <c r="VVM3357" s="372"/>
      <c r="VVN3357" s="372"/>
      <c r="VVO3357" s="372"/>
      <c r="VVP3357" s="372"/>
      <c r="VVQ3357" s="370"/>
      <c r="VVR3357" s="371"/>
      <c r="VVS3357" s="372"/>
      <c r="VVT3357" s="371"/>
      <c r="VVU3357" s="473"/>
      <c r="VVV3357" s="371"/>
      <c r="VVW3357" s="372"/>
      <c r="VVX3357" s="372"/>
      <c r="VVY3357" s="372"/>
      <c r="VVZ3357" s="372"/>
      <c r="VWA3357" s="370"/>
      <c r="VWB3357" s="371"/>
      <c r="VWC3357" s="372"/>
      <c r="VWD3357" s="371"/>
      <c r="VWE3357" s="473"/>
      <c r="VWF3357" s="371"/>
      <c r="VWG3357" s="372"/>
      <c r="VWH3357" s="372"/>
      <c r="VWI3357" s="372"/>
      <c r="VWJ3357" s="372"/>
      <c r="VWK3357" s="370"/>
      <c r="VWL3357" s="371"/>
      <c r="VWM3357" s="372"/>
      <c r="VWN3357" s="371"/>
      <c r="VWO3357" s="473"/>
      <c r="VWP3357" s="371"/>
      <c r="VWQ3357" s="372"/>
      <c r="VWR3357" s="372"/>
      <c r="VWS3357" s="372"/>
      <c r="VWT3357" s="372"/>
      <c r="VWU3357" s="370"/>
      <c r="VWV3357" s="371"/>
      <c r="VWW3357" s="372"/>
      <c r="VWX3357" s="371"/>
      <c r="VWY3357" s="473"/>
      <c r="VWZ3357" s="371"/>
      <c r="VXA3357" s="372"/>
      <c r="VXB3357" s="372"/>
      <c r="VXC3357" s="372"/>
      <c r="VXD3357" s="372"/>
      <c r="VXE3357" s="370"/>
      <c r="VXF3357" s="371"/>
      <c r="VXG3357" s="372"/>
      <c r="VXH3357" s="371"/>
      <c r="VXI3357" s="473"/>
      <c r="VXJ3357" s="371"/>
      <c r="VXK3357" s="372"/>
      <c r="VXL3357" s="372"/>
      <c r="VXM3357" s="372"/>
      <c r="VXN3357" s="372"/>
      <c r="VXO3357" s="370"/>
      <c r="VXP3357" s="371"/>
      <c r="VXQ3357" s="372"/>
      <c r="VXR3357" s="371"/>
      <c r="VXS3357" s="473"/>
      <c r="VXT3357" s="371"/>
      <c r="VXU3357" s="372"/>
      <c r="VXV3357" s="372"/>
      <c r="VXW3357" s="372"/>
      <c r="VXX3357" s="372"/>
      <c r="VXY3357" s="370"/>
      <c r="VXZ3357" s="371"/>
      <c r="VYA3357" s="372"/>
      <c r="VYB3357" s="371"/>
      <c r="VYC3357" s="473"/>
      <c r="VYD3357" s="371"/>
      <c r="VYE3357" s="372"/>
      <c r="VYF3357" s="372"/>
      <c r="VYG3357" s="372"/>
      <c r="VYH3357" s="372"/>
      <c r="VYI3357" s="370"/>
      <c r="VYJ3357" s="371"/>
      <c r="VYK3357" s="372"/>
      <c r="VYL3357" s="371"/>
      <c r="VYM3357" s="473"/>
      <c r="VYN3357" s="371"/>
      <c r="VYO3357" s="372"/>
      <c r="VYP3357" s="372"/>
      <c r="VYQ3357" s="372"/>
      <c r="VYR3357" s="372"/>
      <c r="VYS3357" s="370"/>
      <c r="VYT3357" s="371"/>
      <c r="VYU3357" s="372"/>
      <c r="VYV3357" s="371"/>
      <c r="VYW3357" s="473"/>
      <c r="VYX3357" s="371"/>
      <c r="VYY3357" s="372"/>
      <c r="VYZ3357" s="372"/>
      <c r="VZA3357" s="372"/>
      <c r="VZB3357" s="372"/>
      <c r="VZC3357" s="370"/>
      <c r="VZD3357" s="371"/>
      <c r="VZE3357" s="372"/>
      <c r="VZF3357" s="371"/>
      <c r="VZG3357" s="473"/>
      <c r="VZH3357" s="371"/>
      <c r="VZI3357" s="372"/>
      <c r="VZJ3357" s="372"/>
      <c r="VZK3357" s="372"/>
      <c r="VZL3357" s="372"/>
      <c r="VZM3357" s="370"/>
      <c r="VZN3357" s="371"/>
      <c r="VZO3357" s="372"/>
      <c r="VZP3357" s="371"/>
      <c r="VZQ3357" s="473"/>
      <c r="VZR3357" s="371"/>
      <c r="VZS3357" s="372"/>
      <c r="VZT3357" s="372"/>
      <c r="VZU3357" s="372"/>
      <c r="VZV3357" s="372"/>
      <c r="VZW3357" s="370"/>
      <c r="VZX3357" s="371"/>
      <c r="VZY3357" s="372"/>
      <c r="VZZ3357" s="371"/>
      <c r="WAA3357" s="473"/>
      <c r="WAB3357" s="371"/>
      <c r="WAC3357" s="372"/>
      <c r="WAD3357" s="372"/>
      <c r="WAE3357" s="372"/>
      <c r="WAF3357" s="372"/>
      <c r="WAG3357" s="370"/>
      <c r="WAH3357" s="371"/>
      <c r="WAI3357" s="372"/>
      <c r="WAJ3357" s="371"/>
      <c r="WAK3357" s="473"/>
      <c r="WAL3357" s="371"/>
      <c r="WAM3357" s="372"/>
      <c r="WAN3357" s="372"/>
      <c r="WAO3357" s="372"/>
      <c r="WAP3357" s="372"/>
      <c r="WAQ3357" s="370"/>
      <c r="WAR3357" s="371"/>
      <c r="WAS3357" s="372"/>
      <c r="WAT3357" s="371"/>
      <c r="WAU3357" s="473"/>
      <c r="WAV3357" s="371"/>
      <c r="WAW3357" s="372"/>
      <c r="WAX3357" s="372"/>
      <c r="WAY3357" s="372"/>
      <c r="WAZ3357" s="372"/>
      <c r="WBA3357" s="370"/>
      <c r="WBB3357" s="371"/>
      <c r="WBC3357" s="372"/>
      <c r="WBD3357" s="371"/>
      <c r="WBE3357" s="473"/>
      <c r="WBF3357" s="371"/>
      <c r="WBG3357" s="372"/>
      <c r="WBH3357" s="372"/>
      <c r="WBI3357" s="372"/>
      <c r="WBJ3357" s="372"/>
      <c r="WBK3357" s="370"/>
      <c r="WBL3357" s="371"/>
      <c r="WBM3357" s="372"/>
      <c r="WBN3357" s="371"/>
      <c r="WBO3357" s="473"/>
      <c r="WBP3357" s="371"/>
      <c r="WBQ3357" s="372"/>
      <c r="WBR3357" s="372"/>
      <c r="WBS3357" s="372"/>
      <c r="WBT3357" s="372"/>
      <c r="WBU3357" s="370"/>
      <c r="WBV3357" s="371"/>
      <c r="WBW3357" s="372"/>
      <c r="WBX3357" s="371"/>
      <c r="WBY3357" s="473"/>
      <c r="WBZ3357" s="371"/>
      <c r="WCA3357" s="372"/>
      <c r="WCB3357" s="372"/>
      <c r="WCC3357" s="372"/>
      <c r="WCD3357" s="372"/>
      <c r="WCE3357" s="370"/>
      <c r="WCF3357" s="371"/>
      <c r="WCG3357" s="372"/>
      <c r="WCH3357" s="371"/>
      <c r="WCI3357" s="473"/>
      <c r="WCJ3357" s="371"/>
      <c r="WCK3357" s="372"/>
      <c r="WCL3357" s="372"/>
      <c r="WCM3357" s="372"/>
      <c r="WCN3357" s="372"/>
      <c r="WCO3357" s="370"/>
      <c r="WCP3357" s="371"/>
      <c r="WCQ3357" s="372"/>
      <c r="WCR3357" s="371"/>
      <c r="WCS3357" s="473"/>
      <c r="WCT3357" s="371"/>
      <c r="WCU3357" s="372"/>
      <c r="WCV3357" s="372"/>
      <c r="WCW3357" s="372"/>
      <c r="WCX3357" s="372"/>
      <c r="WCY3357" s="370"/>
      <c r="WCZ3357" s="371"/>
      <c r="WDA3357" s="372"/>
      <c r="WDB3357" s="371"/>
      <c r="WDC3357" s="473"/>
      <c r="WDD3357" s="371"/>
      <c r="WDE3357" s="372"/>
      <c r="WDF3357" s="372"/>
      <c r="WDG3357" s="372"/>
      <c r="WDH3357" s="372"/>
      <c r="WDI3357" s="370"/>
      <c r="WDJ3357" s="371"/>
      <c r="WDK3357" s="372"/>
      <c r="WDL3357" s="371"/>
      <c r="WDM3357" s="473"/>
      <c r="WDN3357" s="371"/>
      <c r="WDO3357" s="372"/>
      <c r="WDP3357" s="372"/>
      <c r="WDQ3357" s="372"/>
      <c r="WDR3357" s="372"/>
      <c r="WDS3357" s="370"/>
      <c r="WDT3357" s="371"/>
      <c r="WDU3357" s="372"/>
      <c r="WDV3357" s="371"/>
      <c r="WDW3357" s="473"/>
      <c r="WDX3357" s="371"/>
      <c r="WDY3357" s="372"/>
      <c r="WDZ3357" s="372"/>
      <c r="WEA3357" s="372"/>
      <c r="WEB3357" s="372"/>
      <c r="WEC3357" s="370"/>
      <c r="WED3357" s="371"/>
      <c r="WEE3357" s="372"/>
      <c r="WEF3357" s="371"/>
      <c r="WEG3357" s="473"/>
      <c r="WEH3357" s="371"/>
      <c r="WEI3357" s="372"/>
      <c r="WEJ3357" s="372"/>
      <c r="WEK3357" s="372"/>
      <c r="WEL3357" s="372"/>
      <c r="WEM3357" s="370"/>
      <c r="WEN3357" s="371"/>
      <c r="WEO3357" s="372"/>
      <c r="WEP3357" s="371"/>
      <c r="WEQ3357" s="473"/>
      <c r="WER3357" s="371"/>
      <c r="WES3357" s="372"/>
      <c r="WET3357" s="372"/>
      <c r="WEU3357" s="372"/>
      <c r="WEV3357" s="372"/>
      <c r="WEW3357" s="370"/>
      <c r="WEX3357" s="371"/>
      <c r="WEY3357" s="372"/>
      <c r="WEZ3357" s="371"/>
      <c r="WFA3357" s="473"/>
      <c r="WFB3357" s="371"/>
      <c r="WFC3357" s="372"/>
      <c r="WFD3357" s="372"/>
      <c r="WFE3357" s="372"/>
      <c r="WFF3357" s="372"/>
      <c r="WFG3357" s="370"/>
      <c r="WFH3357" s="371"/>
      <c r="WFI3357" s="372"/>
      <c r="WFJ3357" s="371"/>
      <c r="WFK3357" s="473"/>
      <c r="WFL3357" s="371"/>
      <c r="WFM3357" s="372"/>
      <c r="WFN3357" s="372"/>
      <c r="WFO3357" s="372"/>
      <c r="WFP3357" s="372"/>
      <c r="WFQ3357" s="370"/>
      <c r="WFR3357" s="371"/>
      <c r="WFS3357" s="372"/>
      <c r="WFT3357" s="371"/>
      <c r="WFU3357" s="473"/>
      <c r="WFV3357" s="371"/>
      <c r="WFW3357" s="372"/>
      <c r="WFX3357" s="372"/>
      <c r="WFY3357" s="372"/>
      <c r="WFZ3357" s="372"/>
      <c r="WGA3357" s="370"/>
      <c r="WGB3357" s="371"/>
      <c r="WGC3357" s="372"/>
      <c r="WGD3357" s="371"/>
      <c r="WGE3357" s="473"/>
      <c r="WGF3357" s="371"/>
      <c r="WGG3357" s="372"/>
      <c r="WGH3357" s="372"/>
      <c r="WGI3357" s="372"/>
      <c r="WGJ3357" s="372"/>
      <c r="WGK3357" s="370"/>
      <c r="WGL3357" s="371"/>
      <c r="WGM3357" s="372"/>
      <c r="WGN3357" s="371"/>
      <c r="WGO3357" s="473"/>
      <c r="WGP3357" s="371"/>
      <c r="WGQ3357" s="372"/>
      <c r="WGR3357" s="372"/>
      <c r="WGS3357" s="372"/>
      <c r="WGT3357" s="372"/>
      <c r="WGU3357" s="370"/>
      <c r="WGV3357" s="371"/>
      <c r="WGW3357" s="372"/>
      <c r="WGX3357" s="371"/>
      <c r="WGY3357" s="473"/>
      <c r="WGZ3357" s="371"/>
      <c r="WHA3357" s="372"/>
      <c r="WHB3357" s="372"/>
      <c r="WHC3357" s="372"/>
      <c r="WHD3357" s="372"/>
      <c r="WHE3357" s="370"/>
      <c r="WHF3357" s="371"/>
      <c r="WHG3357" s="372"/>
      <c r="WHH3357" s="371"/>
      <c r="WHI3357" s="473"/>
      <c r="WHJ3357" s="371"/>
      <c r="WHK3357" s="372"/>
      <c r="WHL3357" s="372"/>
      <c r="WHM3357" s="372"/>
      <c r="WHN3357" s="372"/>
      <c r="WHO3357" s="370"/>
      <c r="WHP3357" s="371"/>
      <c r="WHQ3357" s="372"/>
      <c r="WHR3357" s="371"/>
      <c r="WHS3357" s="473"/>
      <c r="WHT3357" s="371"/>
      <c r="WHU3357" s="372"/>
      <c r="WHV3357" s="372"/>
      <c r="WHW3357" s="372"/>
      <c r="WHX3357" s="372"/>
      <c r="WHY3357" s="370"/>
      <c r="WHZ3357" s="371"/>
      <c r="WIA3357" s="372"/>
      <c r="WIB3357" s="371"/>
      <c r="WIC3357" s="473"/>
      <c r="WID3357" s="371"/>
      <c r="WIE3357" s="372"/>
      <c r="WIF3357" s="372"/>
      <c r="WIG3357" s="372"/>
      <c r="WIH3357" s="372"/>
      <c r="WII3357" s="370"/>
      <c r="WIJ3357" s="371"/>
      <c r="WIK3357" s="372"/>
      <c r="WIL3357" s="371"/>
      <c r="WIM3357" s="473"/>
      <c r="WIN3357" s="371"/>
      <c r="WIO3357" s="372"/>
      <c r="WIP3357" s="372"/>
      <c r="WIQ3357" s="372"/>
      <c r="WIR3357" s="372"/>
      <c r="WIS3357" s="370"/>
      <c r="WIT3357" s="371"/>
      <c r="WIU3357" s="372"/>
      <c r="WIV3357" s="371"/>
      <c r="WIW3357" s="473"/>
      <c r="WIX3357" s="371"/>
      <c r="WIY3357" s="372"/>
      <c r="WIZ3357" s="372"/>
      <c r="WJA3357" s="372"/>
      <c r="WJB3357" s="372"/>
      <c r="WJC3357" s="370"/>
      <c r="WJD3357" s="371"/>
      <c r="WJE3357" s="372"/>
      <c r="WJF3357" s="371"/>
      <c r="WJG3357" s="473"/>
      <c r="WJH3357" s="371"/>
      <c r="WJI3357" s="372"/>
      <c r="WJJ3357" s="372"/>
      <c r="WJK3357" s="372"/>
      <c r="WJL3357" s="372"/>
      <c r="WJM3357" s="370"/>
      <c r="WJN3357" s="371"/>
      <c r="WJO3357" s="372"/>
      <c r="WJP3357" s="371"/>
      <c r="WJQ3357" s="473"/>
      <c r="WJR3357" s="371"/>
      <c r="WJS3357" s="372"/>
      <c r="WJT3357" s="372"/>
      <c r="WJU3357" s="372"/>
      <c r="WJV3357" s="372"/>
      <c r="WJW3357" s="370"/>
      <c r="WJX3357" s="371"/>
      <c r="WJY3357" s="372"/>
      <c r="WJZ3357" s="371"/>
      <c r="WKA3357" s="473"/>
      <c r="WKB3357" s="371"/>
      <c r="WKC3357" s="372"/>
      <c r="WKD3357" s="372"/>
      <c r="WKE3357" s="372"/>
      <c r="WKF3357" s="372"/>
      <c r="WKG3357" s="370"/>
      <c r="WKH3357" s="371"/>
      <c r="WKI3357" s="372"/>
      <c r="WKJ3357" s="371"/>
      <c r="WKK3357" s="473"/>
      <c r="WKL3357" s="371"/>
      <c r="WKM3357" s="372"/>
      <c r="WKN3357" s="372"/>
      <c r="WKO3357" s="372"/>
      <c r="WKP3357" s="372"/>
      <c r="WKQ3357" s="370"/>
      <c r="WKR3357" s="371"/>
      <c r="WKS3357" s="372"/>
      <c r="WKT3357" s="371"/>
      <c r="WKU3357" s="473"/>
      <c r="WKV3357" s="371"/>
      <c r="WKW3357" s="372"/>
      <c r="WKX3357" s="372"/>
      <c r="WKY3357" s="372"/>
      <c r="WKZ3357" s="372"/>
      <c r="WLA3357" s="370"/>
      <c r="WLB3357" s="371"/>
      <c r="WLC3357" s="372"/>
      <c r="WLD3357" s="371"/>
      <c r="WLE3357" s="473"/>
      <c r="WLF3357" s="371"/>
      <c r="WLG3357" s="372"/>
      <c r="WLH3357" s="372"/>
      <c r="WLI3357" s="372"/>
      <c r="WLJ3357" s="372"/>
      <c r="WLK3357" s="370"/>
      <c r="WLL3357" s="371"/>
      <c r="WLM3357" s="372"/>
      <c r="WLN3357" s="371"/>
      <c r="WLO3357" s="473"/>
      <c r="WLP3357" s="371"/>
      <c r="WLQ3357" s="372"/>
      <c r="WLR3357" s="372"/>
      <c r="WLS3357" s="372"/>
      <c r="WLT3357" s="372"/>
      <c r="WLU3357" s="370"/>
      <c r="WLV3357" s="371"/>
      <c r="WLW3357" s="372"/>
      <c r="WLX3357" s="371"/>
      <c r="WLY3357" s="473"/>
      <c r="WLZ3357" s="371"/>
      <c r="WMA3357" s="372"/>
      <c r="WMB3357" s="372"/>
      <c r="WMC3357" s="372"/>
      <c r="WMD3357" s="372"/>
      <c r="WME3357" s="370"/>
      <c r="WMF3357" s="371"/>
      <c r="WMG3357" s="372"/>
      <c r="WMH3357" s="371"/>
      <c r="WMI3357" s="473"/>
      <c r="WMJ3357" s="371"/>
      <c r="WMK3357" s="372"/>
      <c r="WML3357" s="372"/>
      <c r="WMM3357" s="372"/>
      <c r="WMN3357" s="372"/>
      <c r="WMO3357" s="370"/>
      <c r="WMP3357" s="371"/>
      <c r="WMQ3357" s="372"/>
      <c r="WMR3357" s="371"/>
      <c r="WMS3357" s="473"/>
      <c r="WMT3357" s="371"/>
      <c r="WMU3357" s="372"/>
      <c r="WMV3357" s="372"/>
      <c r="WMW3357" s="372"/>
      <c r="WMX3357" s="372"/>
      <c r="WMY3357" s="370"/>
      <c r="WMZ3357" s="371"/>
      <c r="WNA3357" s="372"/>
      <c r="WNB3357" s="371"/>
      <c r="WNC3357" s="473"/>
      <c r="WND3357" s="371"/>
      <c r="WNE3357" s="372"/>
      <c r="WNF3357" s="372"/>
      <c r="WNG3357" s="372"/>
      <c r="WNH3357" s="372"/>
      <c r="WNI3357" s="370"/>
      <c r="WNJ3357" s="371"/>
      <c r="WNK3357" s="372"/>
      <c r="WNL3357" s="371"/>
      <c r="WNM3357" s="473"/>
      <c r="WNN3357" s="371"/>
      <c r="WNO3357" s="372"/>
      <c r="WNP3357" s="372"/>
      <c r="WNQ3357" s="372"/>
      <c r="WNR3357" s="372"/>
      <c r="WNS3357" s="370"/>
      <c r="WNT3357" s="371"/>
      <c r="WNU3357" s="372"/>
      <c r="WNV3357" s="371"/>
      <c r="WNW3357" s="473"/>
      <c r="WNX3357" s="371"/>
      <c r="WNY3357" s="372"/>
      <c r="WNZ3357" s="372"/>
      <c r="WOA3357" s="372"/>
      <c r="WOB3357" s="372"/>
      <c r="WOC3357" s="370"/>
      <c r="WOD3357" s="371"/>
      <c r="WOE3357" s="372"/>
      <c r="WOF3357" s="371"/>
      <c r="WOG3357" s="473"/>
      <c r="WOH3357" s="371"/>
      <c r="WOI3357" s="372"/>
      <c r="WOJ3357" s="372"/>
      <c r="WOK3357" s="372"/>
      <c r="WOL3357" s="372"/>
      <c r="WOM3357" s="370"/>
      <c r="WON3357" s="371"/>
      <c r="WOO3357" s="372"/>
      <c r="WOP3357" s="371"/>
      <c r="WOQ3357" s="473"/>
      <c r="WOR3357" s="371"/>
      <c r="WOS3357" s="372"/>
      <c r="WOT3357" s="372"/>
      <c r="WOU3357" s="372"/>
      <c r="WOV3357" s="372"/>
      <c r="WOW3357" s="370"/>
      <c r="WOX3357" s="371"/>
      <c r="WOY3357" s="372"/>
      <c r="WOZ3357" s="371"/>
      <c r="WPA3357" s="473"/>
      <c r="WPB3357" s="371"/>
      <c r="WPC3357" s="372"/>
      <c r="WPD3357" s="372"/>
      <c r="WPE3357" s="372"/>
      <c r="WPF3357" s="372"/>
      <c r="WPG3357" s="370"/>
      <c r="WPH3357" s="371"/>
      <c r="WPI3357" s="372"/>
      <c r="WPJ3357" s="371"/>
      <c r="WPK3357" s="473"/>
      <c r="WPL3357" s="371"/>
      <c r="WPM3357" s="372"/>
      <c r="WPN3357" s="372"/>
      <c r="WPO3357" s="372"/>
      <c r="WPP3357" s="372"/>
      <c r="WPQ3357" s="370"/>
      <c r="WPR3357" s="371"/>
      <c r="WPS3357" s="372"/>
      <c r="WPT3357" s="371"/>
      <c r="WPU3357" s="473"/>
      <c r="WPV3357" s="371"/>
      <c r="WPW3357" s="372"/>
      <c r="WPX3357" s="372"/>
      <c r="WPY3357" s="372"/>
      <c r="WPZ3357" s="372"/>
      <c r="WQA3357" s="370"/>
      <c r="WQB3357" s="371"/>
      <c r="WQC3357" s="372"/>
      <c r="WQD3357" s="371"/>
      <c r="WQE3357" s="473"/>
      <c r="WQF3357" s="371"/>
      <c r="WQG3357" s="372"/>
      <c r="WQH3357" s="372"/>
      <c r="WQI3357" s="372"/>
      <c r="WQJ3357" s="372"/>
      <c r="WQK3357" s="370"/>
      <c r="WQL3357" s="371"/>
      <c r="WQM3357" s="372"/>
      <c r="WQN3357" s="371"/>
      <c r="WQO3357" s="473"/>
      <c r="WQP3357" s="371"/>
      <c r="WQQ3357" s="372"/>
      <c r="WQR3357" s="372"/>
      <c r="WQS3357" s="372"/>
      <c r="WQT3357" s="372"/>
      <c r="WQU3357" s="370"/>
      <c r="WQV3357" s="371"/>
      <c r="WQW3357" s="372"/>
      <c r="WQX3357" s="371"/>
      <c r="WQY3357" s="473"/>
      <c r="WQZ3357" s="371"/>
      <c r="WRA3357" s="372"/>
      <c r="WRB3357" s="372"/>
      <c r="WRC3357" s="372"/>
      <c r="WRD3357" s="372"/>
      <c r="WRE3357" s="370"/>
      <c r="WRF3357" s="371"/>
      <c r="WRG3357" s="372"/>
      <c r="WRH3357" s="371"/>
      <c r="WRI3357" s="473"/>
      <c r="WRJ3357" s="371"/>
      <c r="WRK3357" s="372"/>
      <c r="WRL3357" s="372"/>
      <c r="WRM3357" s="372"/>
      <c r="WRN3357" s="372"/>
      <c r="WRO3357" s="370"/>
      <c r="WRP3357" s="371"/>
      <c r="WRQ3357" s="372"/>
      <c r="WRR3357" s="371"/>
      <c r="WRS3357" s="473"/>
      <c r="WRT3357" s="371"/>
      <c r="WRU3357" s="372"/>
      <c r="WRV3357" s="372"/>
      <c r="WRW3357" s="372"/>
      <c r="WRX3357" s="372"/>
      <c r="WRY3357" s="370"/>
      <c r="WRZ3357" s="371"/>
      <c r="WSA3357" s="372"/>
      <c r="WSB3357" s="371"/>
      <c r="WSC3357" s="473"/>
      <c r="WSD3357" s="371"/>
      <c r="WSE3357" s="372"/>
      <c r="WSF3357" s="372"/>
      <c r="WSG3357" s="372"/>
      <c r="WSH3357" s="372"/>
      <c r="WSI3357" s="370"/>
      <c r="WSJ3357" s="371"/>
      <c r="WSK3357" s="372"/>
      <c r="WSL3357" s="371"/>
      <c r="WSM3357" s="473"/>
      <c r="WSN3357" s="371"/>
      <c r="WSO3357" s="372"/>
      <c r="WSP3357" s="372"/>
      <c r="WSQ3357" s="372"/>
      <c r="WSR3357" s="372"/>
      <c r="WSS3357" s="370"/>
      <c r="WST3357" s="371"/>
      <c r="WSU3357" s="372"/>
      <c r="WSV3357" s="371"/>
      <c r="WSW3357" s="473"/>
      <c r="WSX3357" s="371"/>
      <c r="WSY3357" s="372"/>
      <c r="WSZ3357" s="372"/>
      <c r="WTA3357" s="372"/>
      <c r="WTB3357" s="372"/>
      <c r="WTC3357" s="370"/>
      <c r="WTD3357" s="371"/>
      <c r="WTE3357" s="372"/>
      <c r="WTF3357" s="371"/>
      <c r="WTG3357" s="473"/>
      <c r="WTH3357" s="371"/>
      <c r="WTI3357" s="372"/>
      <c r="WTJ3357" s="372"/>
      <c r="WTK3357" s="372"/>
      <c r="WTL3357" s="372"/>
      <c r="WTM3357" s="370"/>
      <c r="WTN3357" s="371"/>
      <c r="WTO3357" s="372"/>
      <c r="WTP3357" s="371"/>
      <c r="WTQ3357" s="473"/>
      <c r="WTR3357" s="371"/>
      <c r="WTS3357" s="372"/>
      <c r="WTT3357" s="372"/>
      <c r="WTU3357" s="372"/>
      <c r="WTV3357" s="372"/>
      <c r="WTW3357" s="370"/>
      <c r="WTX3357" s="371"/>
      <c r="WTY3357" s="372"/>
      <c r="WTZ3357" s="371"/>
      <c r="WUA3357" s="473"/>
      <c r="WUB3357" s="371"/>
      <c r="WUC3357" s="372"/>
      <c r="WUD3357" s="372"/>
      <c r="WUE3357" s="372"/>
      <c r="WUF3357" s="372"/>
      <c r="WUG3357" s="370"/>
      <c r="WUH3357" s="371"/>
      <c r="WUI3357" s="372"/>
      <c r="WUJ3357" s="371"/>
      <c r="WUK3357" s="473"/>
      <c r="WUL3357" s="371"/>
      <c r="WUM3357" s="372"/>
      <c r="WUN3357" s="372"/>
      <c r="WUO3357" s="372"/>
      <c r="WUP3357" s="372"/>
      <c r="WUQ3357" s="370"/>
      <c r="WUR3357" s="371"/>
      <c r="WUS3357" s="372"/>
      <c r="WUT3357" s="371"/>
      <c r="WUU3357" s="473"/>
      <c r="WUV3357" s="371"/>
      <c r="WUW3357" s="372"/>
      <c r="WUX3357" s="372"/>
      <c r="WUY3357" s="372"/>
      <c r="WUZ3357" s="372"/>
      <c r="WVA3357" s="370"/>
      <c r="WVB3357" s="371"/>
      <c r="WVC3357" s="372"/>
      <c r="WVD3357" s="371"/>
      <c r="WVE3357" s="473"/>
      <c r="WVF3357" s="371"/>
      <c r="WVG3357" s="372"/>
      <c r="WVH3357" s="372"/>
      <c r="WVI3357" s="372"/>
      <c r="WVJ3357" s="372"/>
      <c r="WVK3357" s="370"/>
      <c r="WVL3357" s="371"/>
      <c r="WVM3357" s="372"/>
      <c r="WVN3357" s="371"/>
      <c r="WVO3357" s="473"/>
      <c r="WVP3357" s="371"/>
      <c r="WVQ3357" s="372"/>
      <c r="WVR3357" s="372"/>
      <c r="WVS3357" s="372"/>
      <c r="WVT3357" s="372"/>
      <c r="WVU3357" s="370"/>
      <c r="WVV3357" s="371"/>
      <c r="WVW3357" s="372"/>
      <c r="WVX3357" s="371"/>
      <c r="WVY3357" s="473"/>
      <c r="WVZ3357" s="371"/>
      <c r="WWA3357" s="372"/>
      <c r="WWB3357" s="372"/>
      <c r="WWC3357" s="372"/>
      <c r="WWD3357" s="372"/>
      <c r="WWE3357" s="370"/>
      <c r="WWF3357" s="371"/>
      <c r="WWG3357" s="372"/>
      <c r="WWH3357" s="371"/>
      <c r="WWI3357" s="473"/>
      <c r="WWJ3357" s="371"/>
      <c r="WWK3357" s="372"/>
      <c r="WWL3357" s="372"/>
      <c r="WWM3357" s="372"/>
      <c r="WWN3357" s="372"/>
      <c r="WWO3357" s="370"/>
      <c r="WWP3357" s="371"/>
      <c r="WWQ3357" s="372"/>
      <c r="WWR3357" s="371"/>
      <c r="WWS3357" s="473"/>
      <c r="WWT3357" s="371"/>
      <c r="WWU3357" s="372"/>
      <c r="WWV3357" s="372"/>
      <c r="WWW3357" s="372"/>
      <c r="WWX3357" s="372"/>
      <c r="WWY3357" s="370"/>
      <c r="WWZ3357" s="371"/>
      <c r="WXA3357" s="372"/>
      <c r="WXB3357" s="371"/>
      <c r="WXC3357" s="473"/>
      <c r="WXD3357" s="371"/>
      <c r="WXE3357" s="372"/>
      <c r="WXF3357" s="372"/>
      <c r="WXG3357" s="372"/>
      <c r="WXH3357" s="372"/>
      <c r="WXI3357" s="370"/>
      <c r="WXJ3357" s="371"/>
      <c r="WXK3357" s="372"/>
      <c r="WXL3357" s="371"/>
      <c r="WXM3357" s="473"/>
      <c r="WXN3357" s="371"/>
      <c r="WXO3357" s="372"/>
      <c r="WXP3357" s="372"/>
      <c r="WXQ3357" s="372"/>
      <c r="WXR3357" s="372"/>
      <c r="WXS3357" s="370"/>
      <c r="WXT3357" s="371"/>
      <c r="WXU3357" s="372"/>
      <c r="WXV3357" s="371"/>
      <c r="WXW3357" s="473"/>
      <c r="WXX3357" s="371"/>
      <c r="WXY3357" s="372"/>
      <c r="WXZ3357" s="372"/>
      <c r="WYA3357" s="372"/>
      <c r="WYB3357" s="372"/>
      <c r="WYC3357" s="370"/>
      <c r="WYD3357" s="371"/>
      <c r="WYE3357" s="372"/>
      <c r="WYF3357" s="371"/>
      <c r="WYG3357" s="473"/>
      <c r="WYH3357" s="371"/>
      <c r="WYI3357" s="372"/>
      <c r="WYJ3357" s="372"/>
      <c r="WYK3357" s="372"/>
      <c r="WYL3357" s="372"/>
      <c r="WYM3357" s="370"/>
      <c r="WYN3357" s="371"/>
      <c r="WYO3357" s="372"/>
      <c r="WYP3357" s="371"/>
      <c r="WYQ3357" s="473"/>
      <c r="WYR3357" s="371"/>
      <c r="WYS3357" s="372"/>
      <c r="WYT3357" s="372"/>
      <c r="WYU3357" s="372"/>
      <c r="WYV3357" s="372"/>
      <c r="WYW3357" s="370"/>
      <c r="WYX3357" s="371"/>
      <c r="WYY3357" s="372"/>
      <c r="WYZ3357" s="371"/>
      <c r="WZA3357" s="473"/>
      <c r="WZB3357" s="371"/>
      <c r="WZC3357" s="372"/>
      <c r="WZD3357" s="372"/>
      <c r="WZE3357" s="372"/>
      <c r="WZF3357" s="372"/>
      <c r="WZG3357" s="370"/>
      <c r="WZH3357" s="371"/>
      <c r="WZI3357" s="372"/>
      <c r="WZJ3357" s="371"/>
      <c r="WZK3357" s="473"/>
      <c r="WZL3357" s="371"/>
      <c r="WZM3357" s="372"/>
      <c r="WZN3357" s="372"/>
      <c r="WZO3357" s="372"/>
      <c r="WZP3357" s="372"/>
      <c r="WZQ3357" s="370"/>
      <c r="WZR3357" s="371"/>
      <c r="WZS3357" s="372"/>
      <c r="WZT3357" s="371"/>
      <c r="WZU3357" s="473"/>
      <c r="WZV3357" s="371"/>
      <c r="WZW3357" s="372"/>
      <c r="WZX3357" s="372"/>
      <c r="WZY3357" s="372"/>
      <c r="WZZ3357" s="372"/>
      <c r="XAA3357" s="370"/>
      <c r="XAB3357" s="371"/>
      <c r="XAC3357" s="372"/>
      <c r="XAD3357" s="371"/>
      <c r="XAE3357" s="473"/>
      <c r="XAF3357" s="371"/>
      <c r="XAG3357" s="372"/>
      <c r="XAH3357" s="372"/>
      <c r="XAI3357" s="372"/>
      <c r="XAJ3357" s="372"/>
      <c r="XAK3357" s="370"/>
      <c r="XAL3357" s="371"/>
      <c r="XAM3357" s="372"/>
      <c r="XAN3357" s="371"/>
      <c r="XAO3357" s="473"/>
      <c r="XAP3357" s="371"/>
      <c r="XAQ3357" s="372"/>
      <c r="XAR3357" s="372"/>
      <c r="XAS3357" s="372"/>
      <c r="XAT3357" s="372"/>
      <c r="XAU3357" s="370"/>
      <c r="XAV3357" s="371"/>
      <c r="XAW3357" s="372"/>
      <c r="XAX3357" s="371"/>
      <c r="XAY3357" s="473"/>
      <c r="XAZ3357" s="371"/>
      <c r="XBA3357" s="372"/>
      <c r="XBB3357" s="372"/>
      <c r="XBC3357" s="372"/>
      <c r="XBD3357" s="372"/>
      <c r="XBE3357" s="370"/>
      <c r="XBF3357" s="371"/>
      <c r="XBG3357" s="372"/>
      <c r="XBH3357" s="371"/>
      <c r="XBI3357" s="473"/>
      <c r="XBJ3357" s="371"/>
      <c r="XBK3357" s="372"/>
      <c r="XBL3357" s="372"/>
      <c r="XBM3357" s="372"/>
      <c r="XBN3357" s="372"/>
      <c r="XBO3357" s="370"/>
      <c r="XBP3357" s="371"/>
      <c r="XBQ3357" s="372"/>
      <c r="XBR3357" s="371"/>
      <c r="XBS3357" s="473"/>
      <c r="XBT3357" s="371"/>
      <c r="XBU3357" s="372"/>
      <c r="XBV3357" s="372"/>
      <c r="XBW3357" s="372"/>
      <c r="XBX3357" s="372"/>
      <c r="XBY3357" s="370"/>
      <c r="XBZ3357" s="371"/>
      <c r="XCA3357" s="372"/>
      <c r="XCB3357" s="371"/>
      <c r="XCC3357" s="473"/>
      <c r="XCD3357" s="371"/>
      <c r="XCE3357" s="372"/>
      <c r="XCF3357" s="372"/>
      <c r="XCG3357" s="372"/>
      <c r="XCH3357" s="372"/>
      <c r="XCI3357" s="370"/>
      <c r="XCJ3357" s="371"/>
      <c r="XCK3357" s="372"/>
      <c r="XCL3357" s="371"/>
      <c r="XCM3357" s="473"/>
      <c r="XCN3357" s="371"/>
      <c r="XCO3357" s="372"/>
      <c r="XCP3357" s="372"/>
      <c r="XCQ3357" s="372"/>
      <c r="XCR3357" s="372"/>
      <c r="XCS3357" s="370"/>
      <c r="XCT3357" s="371"/>
      <c r="XCU3357" s="372"/>
      <c r="XCV3357" s="371"/>
      <c r="XCW3357" s="473"/>
      <c r="XCX3357" s="371"/>
      <c r="XCY3357" s="372"/>
      <c r="XCZ3357" s="372"/>
      <c r="XDA3357" s="372"/>
      <c r="XDB3357" s="372"/>
      <c r="XDC3357" s="370"/>
      <c r="XDD3357" s="371"/>
      <c r="XDE3357" s="372"/>
      <c r="XDF3357" s="371"/>
      <c r="XDG3357" s="473"/>
      <c r="XDH3357" s="371"/>
      <c r="XDI3357" s="372"/>
      <c r="XDJ3357" s="372"/>
      <c r="XDK3357" s="372"/>
      <c r="XDL3357" s="372"/>
      <c r="XDM3357" s="370"/>
      <c r="XDN3357" s="371"/>
      <c r="XDO3357" s="372"/>
      <c r="XDP3357" s="371"/>
      <c r="XDQ3357" s="473"/>
      <c r="XDR3357" s="371"/>
      <c r="XDS3357" s="372"/>
      <c r="XDT3357" s="372"/>
      <c r="XDU3357" s="372"/>
      <c r="XDV3357" s="372"/>
      <c r="XDW3357" s="370"/>
      <c r="XDX3357" s="371"/>
      <c r="XDY3357" s="372"/>
      <c r="XDZ3357" s="371"/>
      <c r="XEA3357" s="473"/>
      <c r="XEB3357" s="371"/>
      <c r="XEC3357" s="372"/>
      <c r="XED3357" s="372"/>
      <c r="XEE3357" s="372"/>
      <c r="XEF3357" s="372"/>
      <c r="XEG3357" s="370"/>
      <c r="XEH3357" s="371"/>
      <c r="XEI3357" s="372"/>
      <c r="XEJ3357" s="371"/>
      <c r="XEK3357" s="473"/>
      <c r="XEL3357" s="371"/>
      <c r="XEM3357" s="372"/>
      <c r="XEN3357" s="372"/>
      <c r="XEO3357" s="372"/>
      <c r="XEP3357" s="372"/>
      <c r="XEQ3357" s="370"/>
      <c r="XER3357" s="371"/>
      <c r="XES3357" s="372"/>
      <c r="XET3357" s="371"/>
      <c r="XEU3357" s="473"/>
      <c r="XEV3357" s="371"/>
      <c r="XEW3357" s="372"/>
      <c r="XEX3357" s="372"/>
      <c r="XEY3357" s="372"/>
      <c r="XEZ3357" s="372"/>
      <c r="XFA3357" s="370"/>
      <c r="XFB3357" s="371"/>
      <c r="XFC3357" s="372"/>
      <c r="XFD3357" s="371"/>
    </row>
    <row r="3358" spans="1:16384" s="383" customFormat="1" ht="24" x14ac:dyDescent="0.25">
      <c r="A3358" s="377" t="s">
        <v>2207</v>
      </c>
      <c r="B3358" s="377" t="s">
        <v>455</v>
      </c>
      <c r="C3358" s="380" t="s">
        <v>2205</v>
      </c>
      <c r="D3358" s="378" t="s">
        <v>2238</v>
      </c>
      <c r="E3358" s="379">
        <v>832.5</v>
      </c>
      <c r="F3358" s="377" t="s">
        <v>2211</v>
      </c>
      <c r="G3358" s="380">
        <v>20396900719</v>
      </c>
      <c r="H3358" s="380" t="s">
        <v>1998</v>
      </c>
      <c r="I3358" s="393">
        <v>44390</v>
      </c>
      <c r="J3358" s="380"/>
    </row>
    <row r="3359" spans="1:16384" s="383" customFormat="1" ht="36" x14ac:dyDescent="0.25">
      <c r="A3359" s="377" t="s">
        <v>2207</v>
      </c>
      <c r="B3359" s="377" t="s">
        <v>2240</v>
      </c>
      <c r="C3359" s="380" t="s">
        <v>2205</v>
      </c>
      <c r="D3359" s="378" t="s">
        <v>2238</v>
      </c>
      <c r="E3359" s="379">
        <v>654820.44999999995</v>
      </c>
      <c r="F3359" s="377" t="s">
        <v>2226</v>
      </c>
      <c r="G3359" s="380">
        <v>20602555985</v>
      </c>
      <c r="H3359" s="380" t="s">
        <v>1998</v>
      </c>
      <c r="I3359" s="394">
        <v>44530</v>
      </c>
      <c r="J3359" s="380"/>
    </row>
    <row r="3360" spans="1:16384" s="383" customFormat="1" ht="60" x14ac:dyDescent="0.25">
      <c r="A3360" s="377" t="s">
        <v>2241</v>
      </c>
      <c r="B3360" s="377" t="s">
        <v>841</v>
      </c>
      <c r="C3360" s="380" t="s">
        <v>2205</v>
      </c>
      <c r="D3360" s="378" t="s">
        <v>2242</v>
      </c>
      <c r="E3360" s="379">
        <v>40349.120000000003</v>
      </c>
      <c r="F3360" s="377" t="s">
        <v>2228</v>
      </c>
      <c r="G3360" s="380">
        <v>20606201975</v>
      </c>
      <c r="H3360" s="380" t="s">
        <v>1998</v>
      </c>
      <c r="I3360" s="394">
        <v>44558</v>
      </c>
      <c r="J3360" s="380"/>
    </row>
    <row r="3361" spans="1:16384" s="383" customFormat="1" ht="24" x14ac:dyDescent="0.2">
      <c r="A3361" s="377" t="s">
        <v>2244</v>
      </c>
      <c r="B3361" s="377" t="s">
        <v>455</v>
      </c>
      <c r="C3361" s="380" t="s">
        <v>2205</v>
      </c>
      <c r="D3361" s="378" t="s">
        <v>2245</v>
      </c>
      <c r="E3361" s="379">
        <v>635000</v>
      </c>
      <c r="F3361" s="377" t="s">
        <v>2230</v>
      </c>
      <c r="G3361" s="380">
        <v>20481706760</v>
      </c>
      <c r="H3361" s="380" t="s">
        <v>1998</v>
      </c>
      <c r="I3361" s="394">
        <v>44558</v>
      </c>
      <c r="J3361" s="429"/>
    </row>
    <row r="3362" spans="1:16384" s="383" customFormat="1" ht="72" x14ac:dyDescent="0.25">
      <c r="A3362" s="377" t="s">
        <v>2002</v>
      </c>
      <c r="B3362" s="377" t="s">
        <v>2246</v>
      </c>
      <c r="C3362" s="380" t="s">
        <v>2205</v>
      </c>
      <c r="D3362" s="378" t="s">
        <v>2235</v>
      </c>
      <c r="E3362" s="379">
        <v>505285.45</v>
      </c>
      <c r="F3362" s="377" t="s">
        <v>2232</v>
      </c>
      <c r="G3362" s="380">
        <v>20606464542</v>
      </c>
      <c r="H3362" s="380" t="s">
        <v>1998</v>
      </c>
      <c r="I3362" s="394">
        <v>44539</v>
      </c>
      <c r="J3362" s="380"/>
    </row>
    <row r="3363" spans="1:16384" s="383" customFormat="1" ht="36" x14ac:dyDescent="0.25">
      <c r="A3363" s="377" t="s">
        <v>2244</v>
      </c>
      <c r="B3363" s="377" t="s">
        <v>2240</v>
      </c>
      <c r="C3363" s="380" t="s">
        <v>2205</v>
      </c>
      <c r="D3363" s="378" t="s">
        <v>2245</v>
      </c>
      <c r="E3363" s="379" t="s">
        <v>2248</v>
      </c>
      <c r="F3363" s="377" t="s">
        <v>2216</v>
      </c>
      <c r="G3363" s="380">
        <v>20600338456</v>
      </c>
      <c r="H3363" s="380" t="s">
        <v>1998</v>
      </c>
      <c r="I3363" s="394">
        <v>44561</v>
      </c>
      <c r="J3363" s="380" t="s">
        <v>5384</v>
      </c>
    </row>
    <row r="3364" spans="1:16384" s="383" customFormat="1" ht="36" x14ac:dyDescent="0.2">
      <c r="A3364" s="377" t="s">
        <v>2002</v>
      </c>
      <c r="B3364" s="377" t="s">
        <v>2249</v>
      </c>
      <c r="C3364" s="380" t="s">
        <v>2205</v>
      </c>
      <c r="D3364" s="378" t="s">
        <v>2235</v>
      </c>
      <c r="E3364" s="379" t="s">
        <v>2250</v>
      </c>
      <c r="F3364" s="377" t="s">
        <v>2237</v>
      </c>
      <c r="G3364" s="380">
        <v>20481661481</v>
      </c>
      <c r="H3364" s="380" t="s">
        <v>1998</v>
      </c>
      <c r="I3364" s="394">
        <v>44123</v>
      </c>
      <c r="J3364" s="380" t="s">
        <v>5384</v>
      </c>
      <c r="K3364" s="470"/>
      <c r="L3364" s="471"/>
      <c r="M3364" s="429"/>
      <c r="N3364" s="471"/>
      <c r="O3364" s="472"/>
      <c r="P3364" s="471"/>
      <c r="Q3364" s="429"/>
      <c r="R3364" s="429"/>
      <c r="S3364" s="429"/>
      <c r="T3364" s="429"/>
      <c r="U3364" s="470"/>
      <c r="V3364" s="471"/>
      <c r="W3364" s="429"/>
      <c r="X3364" s="471"/>
      <c r="Y3364" s="472"/>
      <c r="Z3364" s="471"/>
      <c r="AA3364" s="429"/>
      <c r="AB3364" s="429"/>
      <c r="AC3364" s="429"/>
      <c r="AD3364" s="429"/>
      <c r="AE3364" s="470"/>
      <c r="AF3364" s="471"/>
      <c r="AG3364" s="372"/>
      <c r="AH3364" s="371"/>
      <c r="AI3364" s="473"/>
      <c r="AJ3364" s="371"/>
      <c r="AK3364" s="372"/>
      <c r="AL3364" s="372"/>
      <c r="AM3364" s="372"/>
      <c r="AN3364" s="372"/>
      <c r="AO3364" s="370"/>
      <c r="AP3364" s="371"/>
      <c r="AQ3364" s="372"/>
      <c r="AR3364" s="371"/>
      <c r="AS3364" s="473"/>
      <c r="AT3364" s="371"/>
      <c r="AU3364" s="372"/>
      <c r="AV3364" s="372"/>
      <c r="AW3364" s="372"/>
      <c r="AX3364" s="372"/>
      <c r="AY3364" s="370"/>
      <c r="AZ3364" s="371"/>
      <c r="BA3364" s="372"/>
      <c r="BB3364" s="371"/>
      <c r="BC3364" s="473"/>
      <c r="BD3364" s="371"/>
      <c r="BE3364" s="372"/>
      <c r="BF3364" s="372"/>
      <c r="BG3364" s="372"/>
      <c r="BH3364" s="372"/>
      <c r="BI3364" s="370"/>
      <c r="BJ3364" s="371"/>
      <c r="BK3364" s="372"/>
      <c r="BL3364" s="371"/>
      <c r="BM3364" s="473"/>
      <c r="BN3364" s="371"/>
      <c r="BO3364" s="372"/>
      <c r="BP3364" s="372"/>
      <c r="BQ3364" s="372"/>
      <c r="BR3364" s="372"/>
      <c r="BS3364" s="370"/>
      <c r="BT3364" s="371"/>
      <c r="BU3364" s="372"/>
      <c r="BV3364" s="371"/>
      <c r="BW3364" s="473"/>
      <c r="BX3364" s="371"/>
      <c r="BY3364" s="372"/>
      <c r="BZ3364" s="372"/>
      <c r="CA3364" s="372"/>
      <c r="CB3364" s="372"/>
      <c r="CC3364" s="370"/>
      <c r="CD3364" s="371"/>
      <c r="CE3364" s="372"/>
      <c r="CF3364" s="371"/>
      <c r="CG3364" s="473"/>
      <c r="CH3364" s="371"/>
      <c r="CI3364" s="372"/>
      <c r="CJ3364" s="372"/>
      <c r="CK3364" s="372"/>
      <c r="CL3364" s="372"/>
      <c r="CM3364" s="370"/>
      <c r="CN3364" s="371"/>
      <c r="CO3364" s="372"/>
      <c r="CP3364" s="371"/>
      <c r="CQ3364" s="473"/>
      <c r="CR3364" s="371"/>
      <c r="CS3364" s="372"/>
      <c r="CT3364" s="372"/>
      <c r="CU3364" s="372"/>
      <c r="CV3364" s="372"/>
      <c r="CW3364" s="370"/>
      <c r="CX3364" s="371"/>
      <c r="CY3364" s="372"/>
      <c r="CZ3364" s="371"/>
      <c r="DA3364" s="473"/>
      <c r="DB3364" s="371"/>
      <c r="DC3364" s="372"/>
      <c r="DD3364" s="372"/>
      <c r="DE3364" s="372"/>
      <c r="DF3364" s="372"/>
      <c r="DG3364" s="370"/>
      <c r="DH3364" s="371"/>
      <c r="DI3364" s="372"/>
      <c r="DJ3364" s="371"/>
      <c r="DK3364" s="473"/>
      <c r="DL3364" s="371"/>
      <c r="DM3364" s="372"/>
      <c r="DN3364" s="372"/>
      <c r="DO3364" s="372"/>
      <c r="DP3364" s="372"/>
      <c r="DQ3364" s="370"/>
      <c r="DR3364" s="371"/>
      <c r="DS3364" s="372"/>
      <c r="DT3364" s="371"/>
      <c r="DU3364" s="473"/>
      <c r="DV3364" s="371"/>
      <c r="DW3364" s="372"/>
      <c r="DX3364" s="372"/>
      <c r="DY3364" s="372"/>
      <c r="DZ3364" s="372"/>
      <c r="EA3364" s="370"/>
      <c r="EB3364" s="371"/>
      <c r="EC3364" s="372"/>
      <c r="ED3364" s="371"/>
      <c r="EE3364" s="473"/>
      <c r="EF3364" s="371"/>
      <c r="EG3364" s="372"/>
      <c r="EH3364" s="372"/>
      <c r="EI3364" s="372"/>
      <c r="EJ3364" s="372"/>
      <c r="EK3364" s="370"/>
      <c r="EL3364" s="371"/>
      <c r="EM3364" s="372"/>
      <c r="EN3364" s="371"/>
      <c r="EO3364" s="473"/>
      <c r="EP3364" s="371"/>
      <c r="EQ3364" s="372"/>
      <c r="ER3364" s="372"/>
      <c r="ES3364" s="372"/>
      <c r="ET3364" s="372"/>
      <c r="EU3364" s="370"/>
      <c r="EV3364" s="371"/>
      <c r="EW3364" s="372"/>
      <c r="EX3364" s="371"/>
      <c r="EY3364" s="473"/>
      <c r="EZ3364" s="371"/>
      <c r="FA3364" s="372"/>
      <c r="FB3364" s="372"/>
      <c r="FC3364" s="372"/>
      <c r="FD3364" s="372"/>
      <c r="FE3364" s="370"/>
      <c r="FF3364" s="371"/>
      <c r="FG3364" s="372"/>
      <c r="FH3364" s="371"/>
      <c r="FI3364" s="473"/>
      <c r="FJ3364" s="371"/>
      <c r="FK3364" s="372"/>
      <c r="FL3364" s="372"/>
      <c r="FM3364" s="372"/>
      <c r="FN3364" s="372"/>
      <c r="FO3364" s="370"/>
      <c r="FP3364" s="371"/>
      <c r="FQ3364" s="372"/>
      <c r="FR3364" s="371"/>
      <c r="FS3364" s="473"/>
      <c r="FT3364" s="371"/>
      <c r="FU3364" s="372"/>
      <c r="FV3364" s="372"/>
      <c r="FW3364" s="372"/>
      <c r="FX3364" s="372"/>
      <c r="FY3364" s="370"/>
      <c r="FZ3364" s="371"/>
      <c r="GA3364" s="372"/>
      <c r="GB3364" s="371"/>
      <c r="GC3364" s="473"/>
      <c r="GD3364" s="371"/>
      <c r="GE3364" s="372"/>
      <c r="GF3364" s="372"/>
      <c r="GG3364" s="372"/>
      <c r="GH3364" s="372"/>
      <c r="GI3364" s="370"/>
      <c r="GJ3364" s="371"/>
      <c r="GK3364" s="372"/>
      <c r="GL3364" s="371"/>
      <c r="GM3364" s="473"/>
      <c r="GN3364" s="371"/>
      <c r="GO3364" s="372"/>
      <c r="GP3364" s="372"/>
      <c r="GQ3364" s="372"/>
      <c r="GR3364" s="372"/>
      <c r="GS3364" s="370"/>
      <c r="GT3364" s="371"/>
      <c r="GU3364" s="372"/>
      <c r="GV3364" s="371"/>
      <c r="GW3364" s="473"/>
      <c r="GX3364" s="371"/>
      <c r="GY3364" s="372"/>
      <c r="GZ3364" s="372"/>
      <c r="HA3364" s="372"/>
      <c r="HB3364" s="372"/>
      <c r="HC3364" s="370"/>
      <c r="HD3364" s="371"/>
      <c r="HE3364" s="372"/>
      <c r="HF3364" s="371"/>
      <c r="HG3364" s="473"/>
      <c r="HH3364" s="371"/>
      <c r="HI3364" s="372"/>
      <c r="HJ3364" s="372"/>
      <c r="HK3364" s="372"/>
      <c r="HL3364" s="372"/>
      <c r="HM3364" s="370"/>
      <c r="HN3364" s="371"/>
      <c r="HO3364" s="372"/>
      <c r="HP3364" s="371"/>
      <c r="HQ3364" s="473"/>
      <c r="HR3364" s="371"/>
      <c r="HS3364" s="372"/>
      <c r="HT3364" s="372"/>
      <c r="HU3364" s="372"/>
      <c r="HV3364" s="372"/>
      <c r="HW3364" s="370"/>
      <c r="HX3364" s="371"/>
      <c r="HY3364" s="372"/>
      <c r="HZ3364" s="371"/>
      <c r="IA3364" s="473"/>
      <c r="IB3364" s="371"/>
      <c r="IC3364" s="372"/>
      <c r="ID3364" s="372"/>
      <c r="IE3364" s="372"/>
      <c r="IF3364" s="372"/>
      <c r="IG3364" s="370"/>
      <c r="IH3364" s="371"/>
      <c r="II3364" s="372"/>
      <c r="IJ3364" s="371"/>
      <c r="IK3364" s="473"/>
      <c r="IL3364" s="371"/>
      <c r="IM3364" s="372"/>
      <c r="IN3364" s="372"/>
      <c r="IO3364" s="372"/>
      <c r="IP3364" s="372"/>
      <c r="IQ3364" s="370"/>
      <c r="IR3364" s="371"/>
      <c r="IS3364" s="372"/>
      <c r="IT3364" s="371"/>
      <c r="IU3364" s="473"/>
      <c r="IV3364" s="371"/>
      <c r="IW3364" s="372"/>
      <c r="IX3364" s="372"/>
      <c r="IY3364" s="372"/>
      <c r="IZ3364" s="372"/>
      <c r="JA3364" s="370"/>
      <c r="JB3364" s="371"/>
      <c r="JC3364" s="372"/>
      <c r="JD3364" s="371"/>
      <c r="JE3364" s="473"/>
      <c r="JF3364" s="371"/>
      <c r="JG3364" s="372"/>
      <c r="JH3364" s="372"/>
      <c r="JI3364" s="372"/>
      <c r="JJ3364" s="372"/>
      <c r="JK3364" s="370"/>
      <c r="JL3364" s="371"/>
      <c r="JM3364" s="372"/>
      <c r="JN3364" s="371"/>
      <c r="JO3364" s="473"/>
      <c r="JP3364" s="371"/>
      <c r="JQ3364" s="372"/>
      <c r="JR3364" s="372"/>
      <c r="JS3364" s="372"/>
      <c r="JT3364" s="372"/>
      <c r="JU3364" s="370"/>
      <c r="JV3364" s="371"/>
      <c r="JW3364" s="372"/>
      <c r="JX3364" s="371"/>
      <c r="JY3364" s="473"/>
      <c r="JZ3364" s="371"/>
      <c r="KA3364" s="372"/>
      <c r="KB3364" s="372"/>
      <c r="KC3364" s="372"/>
      <c r="KD3364" s="372"/>
      <c r="KE3364" s="370"/>
      <c r="KF3364" s="371"/>
      <c r="KG3364" s="372"/>
      <c r="KH3364" s="371"/>
      <c r="KI3364" s="473"/>
      <c r="KJ3364" s="371"/>
      <c r="KK3364" s="372"/>
      <c r="KL3364" s="372"/>
      <c r="KM3364" s="372"/>
      <c r="KN3364" s="372"/>
      <c r="KO3364" s="370"/>
      <c r="KP3364" s="371"/>
      <c r="KQ3364" s="372"/>
      <c r="KR3364" s="371"/>
      <c r="KS3364" s="473"/>
      <c r="KT3364" s="371"/>
      <c r="KU3364" s="372"/>
      <c r="KV3364" s="372"/>
      <c r="KW3364" s="372"/>
      <c r="KX3364" s="372"/>
      <c r="KY3364" s="370"/>
      <c r="KZ3364" s="371"/>
      <c r="LA3364" s="372"/>
      <c r="LB3364" s="371"/>
      <c r="LC3364" s="473"/>
      <c r="LD3364" s="371"/>
      <c r="LE3364" s="372"/>
      <c r="LF3364" s="372"/>
      <c r="LG3364" s="372"/>
      <c r="LH3364" s="372"/>
      <c r="LI3364" s="370"/>
      <c r="LJ3364" s="371"/>
      <c r="LK3364" s="372"/>
      <c r="LL3364" s="371"/>
      <c r="LM3364" s="473"/>
      <c r="LN3364" s="371"/>
      <c r="LO3364" s="372"/>
      <c r="LP3364" s="372"/>
      <c r="LQ3364" s="372"/>
      <c r="LR3364" s="372"/>
      <c r="LS3364" s="370"/>
      <c r="LT3364" s="371"/>
      <c r="LU3364" s="372"/>
      <c r="LV3364" s="371"/>
      <c r="LW3364" s="473"/>
      <c r="LX3364" s="371"/>
      <c r="LY3364" s="372"/>
      <c r="LZ3364" s="372"/>
      <c r="MA3364" s="372"/>
      <c r="MB3364" s="372"/>
      <c r="MC3364" s="370"/>
      <c r="MD3364" s="371"/>
      <c r="ME3364" s="372"/>
      <c r="MF3364" s="371"/>
      <c r="MG3364" s="473"/>
      <c r="MH3364" s="371"/>
      <c r="MI3364" s="372"/>
      <c r="MJ3364" s="372"/>
      <c r="MK3364" s="372"/>
      <c r="ML3364" s="372"/>
      <c r="MM3364" s="370"/>
      <c r="MN3364" s="371"/>
      <c r="MO3364" s="372"/>
      <c r="MP3364" s="371"/>
      <c r="MQ3364" s="473"/>
      <c r="MR3364" s="371"/>
      <c r="MS3364" s="372"/>
      <c r="MT3364" s="372"/>
      <c r="MU3364" s="372"/>
      <c r="MV3364" s="372"/>
      <c r="MW3364" s="370"/>
      <c r="MX3364" s="371"/>
      <c r="MY3364" s="372"/>
      <c r="MZ3364" s="371"/>
      <c r="NA3364" s="473"/>
      <c r="NB3364" s="371"/>
      <c r="NC3364" s="372"/>
      <c r="ND3364" s="372"/>
      <c r="NE3364" s="372"/>
      <c r="NF3364" s="372"/>
      <c r="NG3364" s="370"/>
      <c r="NH3364" s="371"/>
      <c r="NI3364" s="372"/>
      <c r="NJ3364" s="371"/>
      <c r="NK3364" s="473"/>
      <c r="NL3364" s="371"/>
      <c r="NM3364" s="372"/>
      <c r="NN3364" s="372"/>
      <c r="NO3364" s="372"/>
      <c r="NP3364" s="372"/>
      <c r="NQ3364" s="370"/>
      <c r="NR3364" s="371"/>
      <c r="NS3364" s="372"/>
      <c r="NT3364" s="371"/>
      <c r="NU3364" s="473"/>
      <c r="NV3364" s="371"/>
      <c r="NW3364" s="372"/>
      <c r="NX3364" s="372"/>
      <c r="NY3364" s="372"/>
      <c r="NZ3364" s="372"/>
      <c r="OA3364" s="370"/>
      <c r="OB3364" s="371"/>
      <c r="OC3364" s="372"/>
      <c r="OD3364" s="371"/>
      <c r="OE3364" s="473"/>
      <c r="OF3364" s="371"/>
      <c r="OG3364" s="372"/>
      <c r="OH3364" s="372"/>
      <c r="OI3364" s="372"/>
      <c r="OJ3364" s="372"/>
      <c r="OK3364" s="370"/>
      <c r="OL3364" s="371"/>
      <c r="OM3364" s="372"/>
      <c r="ON3364" s="371"/>
      <c r="OO3364" s="473"/>
      <c r="OP3364" s="371"/>
      <c r="OQ3364" s="372"/>
      <c r="OR3364" s="372"/>
      <c r="OS3364" s="372"/>
      <c r="OT3364" s="372"/>
      <c r="OU3364" s="370"/>
      <c r="OV3364" s="371"/>
      <c r="OW3364" s="372"/>
      <c r="OX3364" s="371"/>
      <c r="OY3364" s="473"/>
      <c r="OZ3364" s="371"/>
      <c r="PA3364" s="372"/>
      <c r="PB3364" s="372"/>
      <c r="PC3364" s="372"/>
      <c r="PD3364" s="372"/>
      <c r="PE3364" s="370"/>
      <c r="PF3364" s="371"/>
      <c r="PG3364" s="372"/>
      <c r="PH3364" s="371"/>
      <c r="PI3364" s="473"/>
      <c r="PJ3364" s="371"/>
      <c r="PK3364" s="372"/>
      <c r="PL3364" s="372"/>
      <c r="PM3364" s="372"/>
      <c r="PN3364" s="372"/>
      <c r="PO3364" s="370"/>
      <c r="PP3364" s="371"/>
      <c r="PQ3364" s="372"/>
      <c r="PR3364" s="371"/>
      <c r="PS3364" s="473"/>
      <c r="PT3364" s="371"/>
      <c r="PU3364" s="372"/>
      <c r="PV3364" s="372"/>
      <c r="PW3364" s="372"/>
      <c r="PX3364" s="372"/>
      <c r="PY3364" s="370"/>
      <c r="PZ3364" s="371"/>
      <c r="QA3364" s="372"/>
      <c r="QB3364" s="371"/>
      <c r="QC3364" s="473"/>
      <c r="QD3364" s="371"/>
      <c r="QE3364" s="372"/>
      <c r="QF3364" s="372"/>
      <c r="QG3364" s="372"/>
      <c r="QH3364" s="372"/>
      <c r="QI3364" s="370"/>
      <c r="QJ3364" s="371"/>
      <c r="QK3364" s="372"/>
      <c r="QL3364" s="371"/>
      <c r="QM3364" s="473"/>
      <c r="QN3364" s="371"/>
      <c r="QO3364" s="372"/>
      <c r="QP3364" s="372"/>
      <c r="QQ3364" s="372"/>
      <c r="QR3364" s="372"/>
      <c r="QS3364" s="370"/>
      <c r="QT3364" s="371"/>
      <c r="QU3364" s="372"/>
      <c r="QV3364" s="371"/>
      <c r="QW3364" s="473"/>
      <c r="QX3364" s="371"/>
      <c r="QY3364" s="372"/>
      <c r="QZ3364" s="372"/>
      <c r="RA3364" s="372"/>
      <c r="RB3364" s="372"/>
      <c r="RC3364" s="370"/>
      <c r="RD3364" s="371"/>
      <c r="RE3364" s="372"/>
      <c r="RF3364" s="371"/>
      <c r="RG3364" s="473"/>
      <c r="RH3364" s="371"/>
      <c r="RI3364" s="372"/>
      <c r="RJ3364" s="372"/>
      <c r="RK3364" s="372"/>
      <c r="RL3364" s="372"/>
      <c r="RM3364" s="370"/>
      <c r="RN3364" s="371"/>
      <c r="RO3364" s="372"/>
      <c r="RP3364" s="371"/>
      <c r="RQ3364" s="473"/>
      <c r="RR3364" s="371"/>
      <c r="RS3364" s="372"/>
      <c r="RT3364" s="372"/>
      <c r="RU3364" s="372"/>
      <c r="RV3364" s="372"/>
      <c r="RW3364" s="370"/>
      <c r="RX3364" s="371"/>
      <c r="RY3364" s="372"/>
      <c r="RZ3364" s="371"/>
      <c r="SA3364" s="473"/>
      <c r="SB3364" s="371"/>
      <c r="SC3364" s="372"/>
      <c r="SD3364" s="372"/>
      <c r="SE3364" s="372"/>
      <c r="SF3364" s="372"/>
      <c r="SG3364" s="370"/>
      <c r="SH3364" s="371"/>
      <c r="SI3364" s="372"/>
      <c r="SJ3364" s="371"/>
      <c r="SK3364" s="473"/>
      <c r="SL3364" s="371"/>
      <c r="SM3364" s="372"/>
      <c r="SN3364" s="372"/>
      <c r="SO3364" s="372"/>
      <c r="SP3364" s="372"/>
      <c r="SQ3364" s="370"/>
      <c r="SR3364" s="371"/>
      <c r="SS3364" s="372"/>
      <c r="ST3364" s="371"/>
      <c r="SU3364" s="473"/>
      <c r="SV3364" s="371"/>
      <c r="SW3364" s="372"/>
      <c r="SX3364" s="372"/>
      <c r="SY3364" s="372"/>
      <c r="SZ3364" s="372"/>
      <c r="TA3364" s="370"/>
      <c r="TB3364" s="371"/>
      <c r="TC3364" s="372"/>
      <c r="TD3364" s="371"/>
      <c r="TE3364" s="473"/>
      <c r="TF3364" s="371"/>
      <c r="TG3364" s="372"/>
      <c r="TH3364" s="372"/>
      <c r="TI3364" s="372"/>
      <c r="TJ3364" s="372"/>
      <c r="TK3364" s="370"/>
      <c r="TL3364" s="371"/>
      <c r="TM3364" s="372"/>
      <c r="TN3364" s="371"/>
      <c r="TO3364" s="473"/>
      <c r="TP3364" s="371"/>
      <c r="TQ3364" s="372"/>
      <c r="TR3364" s="372"/>
      <c r="TS3364" s="372"/>
      <c r="TT3364" s="372"/>
      <c r="TU3364" s="370"/>
      <c r="TV3364" s="371"/>
      <c r="TW3364" s="372"/>
      <c r="TX3364" s="371"/>
      <c r="TY3364" s="473"/>
      <c r="TZ3364" s="371"/>
      <c r="UA3364" s="372"/>
      <c r="UB3364" s="372"/>
      <c r="UC3364" s="372"/>
      <c r="UD3364" s="372"/>
      <c r="UE3364" s="370"/>
      <c r="UF3364" s="371"/>
      <c r="UG3364" s="372"/>
      <c r="UH3364" s="371"/>
      <c r="UI3364" s="473"/>
      <c r="UJ3364" s="371"/>
      <c r="UK3364" s="372"/>
      <c r="UL3364" s="372"/>
      <c r="UM3364" s="372"/>
      <c r="UN3364" s="372"/>
      <c r="UO3364" s="370"/>
      <c r="UP3364" s="371"/>
      <c r="UQ3364" s="372"/>
      <c r="UR3364" s="371"/>
      <c r="US3364" s="473"/>
      <c r="UT3364" s="371"/>
      <c r="UU3364" s="372"/>
      <c r="UV3364" s="372"/>
      <c r="UW3364" s="372"/>
      <c r="UX3364" s="372"/>
      <c r="UY3364" s="370"/>
      <c r="UZ3364" s="371"/>
      <c r="VA3364" s="372"/>
      <c r="VB3364" s="371"/>
      <c r="VC3364" s="473"/>
      <c r="VD3364" s="371"/>
      <c r="VE3364" s="372"/>
      <c r="VF3364" s="372"/>
      <c r="VG3364" s="372"/>
      <c r="VH3364" s="372"/>
      <c r="VI3364" s="370"/>
      <c r="VJ3364" s="371"/>
      <c r="VK3364" s="372"/>
      <c r="VL3364" s="371"/>
      <c r="VM3364" s="473"/>
      <c r="VN3364" s="371"/>
      <c r="VO3364" s="372"/>
      <c r="VP3364" s="372"/>
      <c r="VQ3364" s="372"/>
      <c r="VR3364" s="372"/>
      <c r="VS3364" s="370"/>
      <c r="VT3364" s="371"/>
      <c r="VU3364" s="372"/>
      <c r="VV3364" s="371"/>
      <c r="VW3364" s="473"/>
      <c r="VX3364" s="371"/>
      <c r="VY3364" s="372"/>
      <c r="VZ3364" s="372"/>
      <c r="WA3364" s="372"/>
      <c r="WB3364" s="372"/>
      <c r="WC3364" s="370"/>
      <c r="WD3364" s="371"/>
      <c r="WE3364" s="372"/>
      <c r="WF3364" s="371"/>
      <c r="WG3364" s="473"/>
      <c r="WH3364" s="371"/>
      <c r="WI3364" s="372"/>
      <c r="WJ3364" s="372"/>
      <c r="WK3364" s="372"/>
      <c r="WL3364" s="372"/>
      <c r="WM3364" s="370"/>
      <c r="WN3364" s="371"/>
      <c r="WO3364" s="372"/>
      <c r="WP3364" s="371"/>
      <c r="WQ3364" s="473"/>
      <c r="WR3364" s="371"/>
      <c r="WS3364" s="372"/>
      <c r="WT3364" s="372"/>
      <c r="WU3364" s="372"/>
      <c r="WV3364" s="372"/>
      <c r="WW3364" s="370"/>
      <c r="WX3364" s="371"/>
      <c r="WY3364" s="372"/>
      <c r="WZ3364" s="371"/>
      <c r="XA3364" s="473"/>
      <c r="XB3364" s="371"/>
      <c r="XC3364" s="372"/>
      <c r="XD3364" s="372"/>
      <c r="XE3364" s="372"/>
      <c r="XF3364" s="372"/>
      <c r="XG3364" s="370"/>
      <c r="XH3364" s="371"/>
      <c r="XI3364" s="372"/>
      <c r="XJ3364" s="371"/>
      <c r="XK3364" s="473"/>
      <c r="XL3364" s="371"/>
      <c r="XM3364" s="372"/>
      <c r="XN3364" s="372"/>
      <c r="XO3364" s="372"/>
      <c r="XP3364" s="372"/>
      <c r="XQ3364" s="370"/>
      <c r="XR3364" s="371"/>
      <c r="XS3364" s="372"/>
      <c r="XT3364" s="371"/>
      <c r="XU3364" s="473"/>
      <c r="XV3364" s="371"/>
      <c r="XW3364" s="372"/>
      <c r="XX3364" s="372"/>
      <c r="XY3364" s="372"/>
      <c r="XZ3364" s="372"/>
      <c r="YA3364" s="370"/>
      <c r="YB3364" s="371"/>
      <c r="YC3364" s="372"/>
      <c r="YD3364" s="371"/>
      <c r="YE3364" s="473"/>
      <c r="YF3364" s="371"/>
      <c r="YG3364" s="372"/>
      <c r="YH3364" s="372"/>
      <c r="YI3364" s="372"/>
      <c r="YJ3364" s="372"/>
      <c r="YK3364" s="370"/>
      <c r="YL3364" s="371"/>
      <c r="YM3364" s="372"/>
      <c r="YN3364" s="371"/>
      <c r="YO3364" s="473"/>
      <c r="YP3364" s="371"/>
      <c r="YQ3364" s="372"/>
      <c r="YR3364" s="372"/>
      <c r="YS3364" s="372"/>
      <c r="YT3364" s="372"/>
      <c r="YU3364" s="370"/>
      <c r="YV3364" s="371"/>
      <c r="YW3364" s="372"/>
      <c r="YX3364" s="371"/>
      <c r="YY3364" s="473"/>
      <c r="YZ3364" s="371"/>
      <c r="ZA3364" s="372"/>
      <c r="ZB3364" s="372"/>
      <c r="ZC3364" s="372"/>
      <c r="ZD3364" s="372"/>
      <c r="ZE3364" s="370"/>
      <c r="ZF3364" s="371"/>
      <c r="ZG3364" s="372"/>
      <c r="ZH3364" s="371"/>
      <c r="ZI3364" s="473"/>
      <c r="ZJ3364" s="371"/>
      <c r="ZK3364" s="372"/>
      <c r="ZL3364" s="372"/>
      <c r="ZM3364" s="372"/>
      <c r="ZN3364" s="372"/>
      <c r="ZO3364" s="370"/>
      <c r="ZP3364" s="371"/>
      <c r="ZQ3364" s="372"/>
      <c r="ZR3364" s="371"/>
      <c r="ZS3364" s="473"/>
      <c r="ZT3364" s="371"/>
      <c r="ZU3364" s="372"/>
      <c r="ZV3364" s="372"/>
      <c r="ZW3364" s="372"/>
      <c r="ZX3364" s="372"/>
      <c r="ZY3364" s="370"/>
      <c r="ZZ3364" s="371"/>
      <c r="AAA3364" s="372"/>
      <c r="AAB3364" s="371"/>
      <c r="AAC3364" s="473"/>
      <c r="AAD3364" s="371"/>
      <c r="AAE3364" s="372"/>
      <c r="AAF3364" s="372"/>
      <c r="AAG3364" s="372"/>
      <c r="AAH3364" s="372"/>
      <c r="AAI3364" s="370"/>
      <c r="AAJ3364" s="371"/>
      <c r="AAK3364" s="372"/>
      <c r="AAL3364" s="371"/>
      <c r="AAM3364" s="473"/>
      <c r="AAN3364" s="371"/>
      <c r="AAO3364" s="372"/>
      <c r="AAP3364" s="372"/>
      <c r="AAQ3364" s="372"/>
      <c r="AAR3364" s="372"/>
      <c r="AAS3364" s="370"/>
      <c r="AAT3364" s="371"/>
      <c r="AAU3364" s="372"/>
      <c r="AAV3364" s="371"/>
      <c r="AAW3364" s="473"/>
      <c r="AAX3364" s="371"/>
      <c r="AAY3364" s="372"/>
      <c r="AAZ3364" s="372"/>
      <c r="ABA3364" s="372"/>
      <c r="ABB3364" s="372"/>
      <c r="ABC3364" s="370"/>
      <c r="ABD3364" s="371"/>
      <c r="ABE3364" s="372"/>
      <c r="ABF3364" s="371"/>
      <c r="ABG3364" s="473"/>
      <c r="ABH3364" s="371"/>
      <c r="ABI3364" s="372"/>
      <c r="ABJ3364" s="372"/>
      <c r="ABK3364" s="372"/>
      <c r="ABL3364" s="372"/>
      <c r="ABM3364" s="370"/>
      <c r="ABN3364" s="371"/>
      <c r="ABO3364" s="372"/>
      <c r="ABP3364" s="371"/>
      <c r="ABQ3364" s="473"/>
      <c r="ABR3364" s="371"/>
      <c r="ABS3364" s="372"/>
      <c r="ABT3364" s="372"/>
      <c r="ABU3364" s="372"/>
      <c r="ABV3364" s="372"/>
      <c r="ABW3364" s="370"/>
      <c r="ABX3364" s="371"/>
      <c r="ABY3364" s="372"/>
      <c r="ABZ3364" s="371"/>
      <c r="ACA3364" s="473"/>
      <c r="ACB3364" s="371"/>
      <c r="ACC3364" s="372"/>
      <c r="ACD3364" s="372"/>
      <c r="ACE3364" s="372"/>
      <c r="ACF3364" s="372"/>
      <c r="ACG3364" s="370"/>
      <c r="ACH3364" s="371"/>
      <c r="ACI3364" s="372"/>
      <c r="ACJ3364" s="371"/>
      <c r="ACK3364" s="473"/>
      <c r="ACL3364" s="371"/>
      <c r="ACM3364" s="372"/>
      <c r="ACN3364" s="372"/>
      <c r="ACO3364" s="372"/>
      <c r="ACP3364" s="372"/>
      <c r="ACQ3364" s="370"/>
      <c r="ACR3364" s="371"/>
      <c r="ACS3364" s="372"/>
      <c r="ACT3364" s="371"/>
      <c r="ACU3364" s="473"/>
      <c r="ACV3364" s="371"/>
      <c r="ACW3364" s="372"/>
      <c r="ACX3364" s="372"/>
      <c r="ACY3364" s="372"/>
      <c r="ACZ3364" s="372"/>
      <c r="ADA3364" s="370"/>
      <c r="ADB3364" s="371"/>
      <c r="ADC3364" s="372"/>
      <c r="ADD3364" s="371"/>
      <c r="ADE3364" s="473"/>
      <c r="ADF3364" s="371"/>
      <c r="ADG3364" s="372"/>
      <c r="ADH3364" s="372"/>
      <c r="ADI3364" s="372"/>
      <c r="ADJ3364" s="372"/>
      <c r="ADK3364" s="370"/>
      <c r="ADL3364" s="371"/>
      <c r="ADM3364" s="372"/>
      <c r="ADN3364" s="371"/>
      <c r="ADO3364" s="473"/>
      <c r="ADP3364" s="371"/>
      <c r="ADQ3364" s="372"/>
      <c r="ADR3364" s="372"/>
      <c r="ADS3364" s="372"/>
      <c r="ADT3364" s="372"/>
      <c r="ADU3364" s="370"/>
      <c r="ADV3364" s="371"/>
      <c r="ADW3364" s="372"/>
      <c r="ADX3364" s="371"/>
      <c r="ADY3364" s="473"/>
      <c r="ADZ3364" s="371"/>
      <c r="AEA3364" s="372"/>
      <c r="AEB3364" s="372"/>
      <c r="AEC3364" s="372"/>
      <c r="AED3364" s="372"/>
      <c r="AEE3364" s="370"/>
      <c r="AEF3364" s="371"/>
      <c r="AEG3364" s="372"/>
      <c r="AEH3364" s="371"/>
      <c r="AEI3364" s="473"/>
      <c r="AEJ3364" s="371"/>
      <c r="AEK3364" s="372"/>
      <c r="AEL3364" s="372"/>
      <c r="AEM3364" s="372"/>
      <c r="AEN3364" s="372"/>
      <c r="AEO3364" s="370"/>
      <c r="AEP3364" s="371"/>
      <c r="AEQ3364" s="372"/>
      <c r="AER3364" s="371"/>
      <c r="AES3364" s="473"/>
      <c r="AET3364" s="371"/>
      <c r="AEU3364" s="372"/>
      <c r="AEV3364" s="372"/>
      <c r="AEW3364" s="372"/>
      <c r="AEX3364" s="372"/>
      <c r="AEY3364" s="370"/>
      <c r="AEZ3364" s="371"/>
      <c r="AFA3364" s="372"/>
      <c r="AFB3364" s="371"/>
      <c r="AFC3364" s="473"/>
      <c r="AFD3364" s="371"/>
      <c r="AFE3364" s="372"/>
      <c r="AFF3364" s="372"/>
      <c r="AFG3364" s="372"/>
      <c r="AFH3364" s="372"/>
      <c r="AFI3364" s="370"/>
      <c r="AFJ3364" s="371"/>
      <c r="AFK3364" s="372"/>
      <c r="AFL3364" s="371"/>
      <c r="AFM3364" s="473"/>
      <c r="AFN3364" s="371"/>
      <c r="AFO3364" s="372"/>
      <c r="AFP3364" s="372"/>
      <c r="AFQ3364" s="372"/>
      <c r="AFR3364" s="372"/>
      <c r="AFS3364" s="370"/>
      <c r="AFT3364" s="371"/>
      <c r="AFU3364" s="372"/>
      <c r="AFV3364" s="371"/>
      <c r="AFW3364" s="473"/>
      <c r="AFX3364" s="371"/>
      <c r="AFY3364" s="372"/>
      <c r="AFZ3364" s="372"/>
      <c r="AGA3364" s="372"/>
      <c r="AGB3364" s="372"/>
      <c r="AGC3364" s="370"/>
      <c r="AGD3364" s="371"/>
      <c r="AGE3364" s="372"/>
      <c r="AGF3364" s="371"/>
      <c r="AGG3364" s="473"/>
      <c r="AGH3364" s="371"/>
      <c r="AGI3364" s="372"/>
      <c r="AGJ3364" s="372"/>
      <c r="AGK3364" s="372"/>
      <c r="AGL3364" s="372"/>
      <c r="AGM3364" s="370"/>
      <c r="AGN3364" s="371"/>
      <c r="AGO3364" s="372"/>
      <c r="AGP3364" s="371"/>
      <c r="AGQ3364" s="473"/>
      <c r="AGR3364" s="371"/>
      <c r="AGS3364" s="372"/>
      <c r="AGT3364" s="372"/>
      <c r="AGU3364" s="372"/>
      <c r="AGV3364" s="372"/>
      <c r="AGW3364" s="370"/>
      <c r="AGX3364" s="371"/>
      <c r="AGY3364" s="372"/>
      <c r="AGZ3364" s="371"/>
      <c r="AHA3364" s="473"/>
      <c r="AHB3364" s="371"/>
      <c r="AHC3364" s="372"/>
      <c r="AHD3364" s="372"/>
      <c r="AHE3364" s="372"/>
      <c r="AHF3364" s="372"/>
      <c r="AHG3364" s="370"/>
      <c r="AHH3364" s="371"/>
      <c r="AHI3364" s="372"/>
      <c r="AHJ3364" s="371"/>
      <c r="AHK3364" s="473"/>
      <c r="AHL3364" s="371"/>
      <c r="AHM3364" s="372"/>
      <c r="AHN3364" s="372"/>
      <c r="AHO3364" s="372"/>
      <c r="AHP3364" s="372"/>
      <c r="AHQ3364" s="370"/>
      <c r="AHR3364" s="371"/>
      <c r="AHS3364" s="372"/>
      <c r="AHT3364" s="371"/>
      <c r="AHU3364" s="473"/>
      <c r="AHV3364" s="371"/>
      <c r="AHW3364" s="372"/>
      <c r="AHX3364" s="372"/>
      <c r="AHY3364" s="372"/>
      <c r="AHZ3364" s="372"/>
      <c r="AIA3364" s="370"/>
      <c r="AIB3364" s="371"/>
      <c r="AIC3364" s="372"/>
      <c r="AID3364" s="371"/>
      <c r="AIE3364" s="473"/>
      <c r="AIF3364" s="371"/>
      <c r="AIG3364" s="372"/>
      <c r="AIH3364" s="372"/>
      <c r="AII3364" s="372"/>
      <c r="AIJ3364" s="372"/>
      <c r="AIK3364" s="370"/>
      <c r="AIL3364" s="371"/>
      <c r="AIM3364" s="372"/>
      <c r="AIN3364" s="371"/>
      <c r="AIO3364" s="473"/>
      <c r="AIP3364" s="371"/>
      <c r="AIQ3364" s="372"/>
      <c r="AIR3364" s="372"/>
      <c r="AIS3364" s="372"/>
      <c r="AIT3364" s="372"/>
      <c r="AIU3364" s="370"/>
      <c r="AIV3364" s="371"/>
      <c r="AIW3364" s="372"/>
      <c r="AIX3364" s="371"/>
      <c r="AIY3364" s="473"/>
      <c r="AIZ3364" s="371"/>
      <c r="AJA3364" s="372"/>
      <c r="AJB3364" s="372"/>
      <c r="AJC3364" s="372"/>
      <c r="AJD3364" s="372"/>
      <c r="AJE3364" s="370"/>
      <c r="AJF3364" s="371"/>
      <c r="AJG3364" s="372"/>
      <c r="AJH3364" s="371"/>
      <c r="AJI3364" s="473"/>
      <c r="AJJ3364" s="371"/>
      <c r="AJK3364" s="372"/>
      <c r="AJL3364" s="372"/>
      <c r="AJM3364" s="372"/>
      <c r="AJN3364" s="372"/>
      <c r="AJO3364" s="370"/>
      <c r="AJP3364" s="371"/>
      <c r="AJQ3364" s="372"/>
      <c r="AJR3364" s="371"/>
      <c r="AJS3364" s="473"/>
      <c r="AJT3364" s="371"/>
      <c r="AJU3364" s="372"/>
      <c r="AJV3364" s="372"/>
      <c r="AJW3364" s="372"/>
      <c r="AJX3364" s="372"/>
      <c r="AJY3364" s="370"/>
      <c r="AJZ3364" s="371"/>
      <c r="AKA3364" s="372"/>
      <c r="AKB3364" s="371"/>
      <c r="AKC3364" s="473"/>
      <c r="AKD3364" s="371"/>
      <c r="AKE3364" s="372"/>
      <c r="AKF3364" s="372"/>
      <c r="AKG3364" s="372"/>
      <c r="AKH3364" s="372"/>
      <c r="AKI3364" s="370"/>
      <c r="AKJ3364" s="371"/>
      <c r="AKK3364" s="372"/>
      <c r="AKL3364" s="371"/>
      <c r="AKM3364" s="473"/>
      <c r="AKN3364" s="371"/>
      <c r="AKO3364" s="372"/>
      <c r="AKP3364" s="372"/>
      <c r="AKQ3364" s="372"/>
      <c r="AKR3364" s="372"/>
      <c r="AKS3364" s="370"/>
      <c r="AKT3364" s="371"/>
      <c r="AKU3364" s="372"/>
      <c r="AKV3364" s="371"/>
      <c r="AKW3364" s="473"/>
      <c r="AKX3364" s="371"/>
      <c r="AKY3364" s="372"/>
      <c r="AKZ3364" s="372"/>
      <c r="ALA3364" s="372"/>
      <c r="ALB3364" s="372"/>
      <c r="ALC3364" s="370"/>
      <c r="ALD3364" s="371"/>
      <c r="ALE3364" s="372"/>
      <c r="ALF3364" s="371"/>
      <c r="ALG3364" s="473"/>
      <c r="ALH3364" s="371"/>
      <c r="ALI3364" s="372"/>
      <c r="ALJ3364" s="372"/>
      <c r="ALK3364" s="372"/>
      <c r="ALL3364" s="372"/>
      <c r="ALM3364" s="370"/>
      <c r="ALN3364" s="371"/>
      <c r="ALO3364" s="372"/>
      <c r="ALP3364" s="371"/>
      <c r="ALQ3364" s="473"/>
      <c r="ALR3364" s="371"/>
      <c r="ALS3364" s="372"/>
      <c r="ALT3364" s="372"/>
      <c r="ALU3364" s="372"/>
      <c r="ALV3364" s="372"/>
      <c r="ALW3364" s="370"/>
      <c r="ALX3364" s="371"/>
      <c r="ALY3364" s="372"/>
      <c r="ALZ3364" s="371"/>
      <c r="AMA3364" s="473"/>
      <c r="AMB3364" s="371"/>
      <c r="AMC3364" s="372"/>
      <c r="AMD3364" s="372"/>
      <c r="AME3364" s="372"/>
      <c r="AMF3364" s="372"/>
      <c r="AMG3364" s="370"/>
      <c r="AMH3364" s="371"/>
      <c r="AMI3364" s="372"/>
      <c r="AMJ3364" s="371"/>
      <c r="AMK3364" s="473"/>
      <c r="AML3364" s="371"/>
      <c r="AMM3364" s="372"/>
      <c r="AMN3364" s="372"/>
      <c r="AMO3364" s="372"/>
      <c r="AMP3364" s="372"/>
      <c r="AMQ3364" s="370"/>
      <c r="AMR3364" s="371"/>
      <c r="AMS3364" s="372"/>
      <c r="AMT3364" s="371"/>
      <c r="AMU3364" s="473"/>
      <c r="AMV3364" s="371"/>
      <c r="AMW3364" s="372"/>
      <c r="AMX3364" s="372"/>
      <c r="AMY3364" s="372"/>
      <c r="AMZ3364" s="372"/>
      <c r="ANA3364" s="370"/>
      <c r="ANB3364" s="371"/>
      <c r="ANC3364" s="372"/>
      <c r="AND3364" s="371"/>
      <c r="ANE3364" s="473"/>
      <c r="ANF3364" s="371"/>
      <c r="ANG3364" s="372"/>
      <c r="ANH3364" s="372"/>
      <c r="ANI3364" s="372"/>
      <c r="ANJ3364" s="372"/>
      <c r="ANK3364" s="370"/>
      <c r="ANL3364" s="371"/>
      <c r="ANM3364" s="372"/>
      <c r="ANN3364" s="371"/>
      <c r="ANO3364" s="473"/>
      <c r="ANP3364" s="371"/>
      <c r="ANQ3364" s="372"/>
      <c r="ANR3364" s="372"/>
      <c r="ANS3364" s="372"/>
      <c r="ANT3364" s="372"/>
      <c r="ANU3364" s="370"/>
      <c r="ANV3364" s="371"/>
      <c r="ANW3364" s="372"/>
      <c r="ANX3364" s="371"/>
      <c r="ANY3364" s="473"/>
      <c r="ANZ3364" s="371"/>
      <c r="AOA3364" s="372"/>
      <c r="AOB3364" s="372"/>
      <c r="AOC3364" s="372"/>
      <c r="AOD3364" s="372"/>
      <c r="AOE3364" s="370"/>
      <c r="AOF3364" s="371"/>
      <c r="AOG3364" s="372"/>
      <c r="AOH3364" s="371"/>
      <c r="AOI3364" s="473"/>
      <c r="AOJ3364" s="371"/>
      <c r="AOK3364" s="372"/>
      <c r="AOL3364" s="372"/>
      <c r="AOM3364" s="372"/>
      <c r="AON3364" s="372"/>
      <c r="AOO3364" s="370"/>
      <c r="AOP3364" s="371"/>
      <c r="AOQ3364" s="372"/>
      <c r="AOR3364" s="371"/>
      <c r="AOS3364" s="473"/>
      <c r="AOT3364" s="371"/>
      <c r="AOU3364" s="372"/>
      <c r="AOV3364" s="372"/>
      <c r="AOW3364" s="372"/>
      <c r="AOX3364" s="372"/>
      <c r="AOY3364" s="370"/>
      <c r="AOZ3364" s="371"/>
      <c r="APA3364" s="372"/>
      <c r="APB3364" s="371"/>
      <c r="APC3364" s="473"/>
      <c r="APD3364" s="371"/>
      <c r="APE3364" s="372"/>
      <c r="APF3364" s="372"/>
      <c r="APG3364" s="372"/>
      <c r="APH3364" s="372"/>
      <c r="API3364" s="370"/>
      <c r="APJ3364" s="371"/>
      <c r="APK3364" s="372"/>
      <c r="APL3364" s="371"/>
      <c r="APM3364" s="473"/>
      <c r="APN3364" s="371"/>
      <c r="APO3364" s="372"/>
      <c r="APP3364" s="372"/>
      <c r="APQ3364" s="372"/>
      <c r="APR3364" s="372"/>
      <c r="APS3364" s="370"/>
      <c r="APT3364" s="371"/>
      <c r="APU3364" s="372"/>
      <c r="APV3364" s="371"/>
      <c r="APW3364" s="473"/>
      <c r="APX3364" s="371"/>
      <c r="APY3364" s="372"/>
      <c r="APZ3364" s="372"/>
      <c r="AQA3364" s="372"/>
      <c r="AQB3364" s="372"/>
      <c r="AQC3364" s="370"/>
      <c r="AQD3364" s="371"/>
      <c r="AQE3364" s="372"/>
      <c r="AQF3364" s="371"/>
      <c r="AQG3364" s="473"/>
      <c r="AQH3364" s="371"/>
      <c r="AQI3364" s="372"/>
      <c r="AQJ3364" s="372"/>
      <c r="AQK3364" s="372"/>
      <c r="AQL3364" s="372"/>
      <c r="AQM3364" s="370"/>
      <c r="AQN3364" s="371"/>
      <c r="AQO3364" s="372"/>
      <c r="AQP3364" s="371"/>
      <c r="AQQ3364" s="473"/>
      <c r="AQR3364" s="371"/>
      <c r="AQS3364" s="372"/>
      <c r="AQT3364" s="372"/>
      <c r="AQU3364" s="372"/>
      <c r="AQV3364" s="372"/>
      <c r="AQW3364" s="370"/>
      <c r="AQX3364" s="371"/>
      <c r="AQY3364" s="372"/>
      <c r="AQZ3364" s="371"/>
      <c r="ARA3364" s="473"/>
      <c r="ARB3364" s="371"/>
      <c r="ARC3364" s="372"/>
      <c r="ARD3364" s="372"/>
      <c r="ARE3364" s="372"/>
      <c r="ARF3364" s="372"/>
      <c r="ARG3364" s="370"/>
      <c r="ARH3364" s="371"/>
      <c r="ARI3364" s="372"/>
      <c r="ARJ3364" s="371"/>
      <c r="ARK3364" s="473"/>
      <c r="ARL3364" s="371"/>
      <c r="ARM3364" s="372"/>
      <c r="ARN3364" s="372"/>
      <c r="ARO3364" s="372"/>
      <c r="ARP3364" s="372"/>
      <c r="ARQ3364" s="370"/>
      <c r="ARR3364" s="371"/>
      <c r="ARS3364" s="372"/>
      <c r="ART3364" s="371"/>
      <c r="ARU3364" s="473"/>
      <c r="ARV3364" s="371"/>
      <c r="ARW3364" s="372"/>
      <c r="ARX3364" s="372"/>
      <c r="ARY3364" s="372"/>
      <c r="ARZ3364" s="372"/>
      <c r="ASA3364" s="370"/>
      <c r="ASB3364" s="371"/>
      <c r="ASC3364" s="372"/>
      <c r="ASD3364" s="371"/>
      <c r="ASE3364" s="473"/>
      <c r="ASF3364" s="371"/>
      <c r="ASG3364" s="372"/>
      <c r="ASH3364" s="372"/>
      <c r="ASI3364" s="372"/>
      <c r="ASJ3364" s="372"/>
      <c r="ASK3364" s="370"/>
      <c r="ASL3364" s="371"/>
      <c r="ASM3364" s="372"/>
      <c r="ASN3364" s="371"/>
      <c r="ASO3364" s="473"/>
      <c r="ASP3364" s="371"/>
      <c r="ASQ3364" s="372"/>
      <c r="ASR3364" s="372"/>
      <c r="ASS3364" s="372"/>
      <c r="AST3364" s="372"/>
      <c r="ASU3364" s="370"/>
      <c r="ASV3364" s="371"/>
      <c r="ASW3364" s="372"/>
      <c r="ASX3364" s="371"/>
      <c r="ASY3364" s="473"/>
      <c r="ASZ3364" s="371"/>
      <c r="ATA3364" s="372"/>
      <c r="ATB3364" s="372"/>
      <c r="ATC3364" s="372"/>
      <c r="ATD3364" s="372"/>
      <c r="ATE3364" s="370"/>
      <c r="ATF3364" s="371"/>
      <c r="ATG3364" s="372"/>
      <c r="ATH3364" s="371"/>
      <c r="ATI3364" s="473"/>
      <c r="ATJ3364" s="371"/>
      <c r="ATK3364" s="372"/>
      <c r="ATL3364" s="372"/>
      <c r="ATM3364" s="372"/>
      <c r="ATN3364" s="372"/>
      <c r="ATO3364" s="370"/>
      <c r="ATP3364" s="371"/>
      <c r="ATQ3364" s="372"/>
      <c r="ATR3364" s="371"/>
      <c r="ATS3364" s="473"/>
      <c r="ATT3364" s="371"/>
      <c r="ATU3364" s="372"/>
      <c r="ATV3364" s="372"/>
      <c r="ATW3364" s="372"/>
      <c r="ATX3364" s="372"/>
      <c r="ATY3364" s="370"/>
      <c r="ATZ3364" s="371"/>
      <c r="AUA3364" s="372"/>
      <c r="AUB3364" s="371"/>
      <c r="AUC3364" s="473"/>
      <c r="AUD3364" s="371"/>
      <c r="AUE3364" s="372"/>
      <c r="AUF3364" s="372"/>
      <c r="AUG3364" s="372"/>
      <c r="AUH3364" s="372"/>
      <c r="AUI3364" s="370"/>
      <c r="AUJ3364" s="371"/>
      <c r="AUK3364" s="372"/>
      <c r="AUL3364" s="371"/>
      <c r="AUM3364" s="473"/>
      <c r="AUN3364" s="371"/>
      <c r="AUO3364" s="372"/>
      <c r="AUP3364" s="372"/>
      <c r="AUQ3364" s="372"/>
      <c r="AUR3364" s="372"/>
      <c r="AUS3364" s="370"/>
      <c r="AUT3364" s="371"/>
      <c r="AUU3364" s="372"/>
      <c r="AUV3364" s="371"/>
      <c r="AUW3364" s="473"/>
      <c r="AUX3364" s="371"/>
      <c r="AUY3364" s="372"/>
      <c r="AUZ3364" s="372"/>
      <c r="AVA3364" s="372"/>
      <c r="AVB3364" s="372"/>
      <c r="AVC3364" s="370"/>
      <c r="AVD3364" s="371"/>
      <c r="AVE3364" s="372"/>
      <c r="AVF3364" s="371"/>
      <c r="AVG3364" s="473"/>
      <c r="AVH3364" s="371"/>
      <c r="AVI3364" s="372"/>
      <c r="AVJ3364" s="372"/>
      <c r="AVK3364" s="372"/>
      <c r="AVL3364" s="372"/>
      <c r="AVM3364" s="370"/>
      <c r="AVN3364" s="371"/>
      <c r="AVO3364" s="372"/>
      <c r="AVP3364" s="371"/>
      <c r="AVQ3364" s="473"/>
      <c r="AVR3364" s="371"/>
      <c r="AVS3364" s="372"/>
      <c r="AVT3364" s="372"/>
      <c r="AVU3364" s="372"/>
      <c r="AVV3364" s="372"/>
      <c r="AVW3364" s="370"/>
      <c r="AVX3364" s="371"/>
      <c r="AVY3364" s="372"/>
      <c r="AVZ3364" s="371"/>
      <c r="AWA3364" s="473"/>
      <c r="AWB3364" s="371"/>
      <c r="AWC3364" s="372"/>
      <c r="AWD3364" s="372"/>
      <c r="AWE3364" s="372"/>
      <c r="AWF3364" s="372"/>
      <c r="AWG3364" s="370"/>
      <c r="AWH3364" s="371"/>
      <c r="AWI3364" s="372"/>
      <c r="AWJ3364" s="371"/>
      <c r="AWK3364" s="473"/>
      <c r="AWL3364" s="371"/>
      <c r="AWM3364" s="372"/>
      <c r="AWN3364" s="372"/>
      <c r="AWO3364" s="372"/>
      <c r="AWP3364" s="372"/>
      <c r="AWQ3364" s="370"/>
      <c r="AWR3364" s="371"/>
      <c r="AWS3364" s="372"/>
      <c r="AWT3364" s="371"/>
      <c r="AWU3364" s="473"/>
      <c r="AWV3364" s="371"/>
      <c r="AWW3364" s="372"/>
      <c r="AWX3364" s="372"/>
      <c r="AWY3364" s="372"/>
      <c r="AWZ3364" s="372"/>
      <c r="AXA3364" s="370"/>
      <c r="AXB3364" s="371"/>
      <c r="AXC3364" s="372"/>
      <c r="AXD3364" s="371"/>
      <c r="AXE3364" s="473"/>
      <c r="AXF3364" s="371"/>
      <c r="AXG3364" s="372"/>
      <c r="AXH3364" s="372"/>
      <c r="AXI3364" s="372"/>
      <c r="AXJ3364" s="372"/>
      <c r="AXK3364" s="370"/>
      <c r="AXL3364" s="371"/>
      <c r="AXM3364" s="372"/>
      <c r="AXN3364" s="371"/>
      <c r="AXO3364" s="473"/>
      <c r="AXP3364" s="371"/>
      <c r="AXQ3364" s="372"/>
      <c r="AXR3364" s="372"/>
      <c r="AXS3364" s="372"/>
      <c r="AXT3364" s="372"/>
      <c r="AXU3364" s="370"/>
      <c r="AXV3364" s="371"/>
      <c r="AXW3364" s="372"/>
      <c r="AXX3364" s="371"/>
      <c r="AXY3364" s="473"/>
      <c r="AXZ3364" s="371"/>
      <c r="AYA3364" s="372"/>
      <c r="AYB3364" s="372"/>
      <c r="AYC3364" s="372"/>
      <c r="AYD3364" s="372"/>
      <c r="AYE3364" s="370"/>
      <c r="AYF3364" s="371"/>
      <c r="AYG3364" s="372"/>
      <c r="AYH3364" s="371"/>
      <c r="AYI3364" s="473"/>
      <c r="AYJ3364" s="371"/>
      <c r="AYK3364" s="372"/>
      <c r="AYL3364" s="372"/>
      <c r="AYM3364" s="372"/>
      <c r="AYN3364" s="372"/>
      <c r="AYO3364" s="370"/>
      <c r="AYP3364" s="371"/>
      <c r="AYQ3364" s="372"/>
      <c r="AYR3364" s="371"/>
      <c r="AYS3364" s="473"/>
      <c r="AYT3364" s="371"/>
      <c r="AYU3364" s="372"/>
      <c r="AYV3364" s="372"/>
      <c r="AYW3364" s="372"/>
      <c r="AYX3364" s="372"/>
      <c r="AYY3364" s="370"/>
      <c r="AYZ3364" s="371"/>
      <c r="AZA3364" s="372"/>
      <c r="AZB3364" s="371"/>
      <c r="AZC3364" s="473"/>
      <c r="AZD3364" s="371"/>
      <c r="AZE3364" s="372"/>
      <c r="AZF3364" s="372"/>
      <c r="AZG3364" s="372"/>
      <c r="AZH3364" s="372"/>
      <c r="AZI3364" s="370"/>
      <c r="AZJ3364" s="371"/>
      <c r="AZK3364" s="372"/>
      <c r="AZL3364" s="371"/>
      <c r="AZM3364" s="473"/>
      <c r="AZN3364" s="371"/>
      <c r="AZO3364" s="372"/>
      <c r="AZP3364" s="372"/>
      <c r="AZQ3364" s="372"/>
      <c r="AZR3364" s="372"/>
      <c r="AZS3364" s="370"/>
      <c r="AZT3364" s="371"/>
      <c r="AZU3364" s="372"/>
      <c r="AZV3364" s="371"/>
      <c r="AZW3364" s="473"/>
      <c r="AZX3364" s="371"/>
      <c r="AZY3364" s="372"/>
      <c r="AZZ3364" s="372"/>
      <c r="BAA3364" s="372"/>
      <c r="BAB3364" s="372"/>
      <c r="BAC3364" s="370"/>
      <c r="BAD3364" s="371"/>
      <c r="BAE3364" s="372"/>
      <c r="BAF3364" s="371"/>
      <c r="BAG3364" s="473"/>
      <c r="BAH3364" s="371"/>
      <c r="BAI3364" s="372"/>
      <c r="BAJ3364" s="372"/>
      <c r="BAK3364" s="372"/>
      <c r="BAL3364" s="372"/>
      <c r="BAM3364" s="370"/>
      <c r="BAN3364" s="371"/>
      <c r="BAO3364" s="372"/>
      <c r="BAP3364" s="371"/>
      <c r="BAQ3364" s="473"/>
      <c r="BAR3364" s="371"/>
      <c r="BAS3364" s="372"/>
      <c r="BAT3364" s="372"/>
      <c r="BAU3364" s="372"/>
      <c r="BAV3364" s="372"/>
      <c r="BAW3364" s="370"/>
      <c r="BAX3364" s="371"/>
      <c r="BAY3364" s="372"/>
      <c r="BAZ3364" s="371"/>
      <c r="BBA3364" s="473"/>
      <c r="BBB3364" s="371"/>
      <c r="BBC3364" s="372"/>
      <c r="BBD3364" s="372"/>
      <c r="BBE3364" s="372"/>
      <c r="BBF3364" s="372"/>
      <c r="BBG3364" s="370"/>
      <c r="BBH3364" s="371"/>
      <c r="BBI3364" s="372"/>
      <c r="BBJ3364" s="371"/>
      <c r="BBK3364" s="473"/>
      <c r="BBL3364" s="371"/>
      <c r="BBM3364" s="372"/>
      <c r="BBN3364" s="372"/>
      <c r="BBO3364" s="372"/>
      <c r="BBP3364" s="372"/>
      <c r="BBQ3364" s="370"/>
      <c r="BBR3364" s="371"/>
      <c r="BBS3364" s="372"/>
      <c r="BBT3364" s="371"/>
      <c r="BBU3364" s="473"/>
      <c r="BBV3364" s="371"/>
      <c r="BBW3364" s="372"/>
      <c r="BBX3364" s="372"/>
      <c r="BBY3364" s="372"/>
      <c r="BBZ3364" s="372"/>
      <c r="BCA3364" s="370"/>
      <c r="BCB3364" s="371"/>
      <c r="BCC3364" s="372"/>
      <c r="BCD3364" s="371"/>
      <c r="BCE3364" s="473"/>
      <c r="BCF3364" s="371"/>
      <c r="BCG3364" s="372"/>
      <c r="BCH3364" s="372"/>
      <c r="BCI3364" s="372"/>
      <c r="BCJ3364" s="372"/>
      <c r="BCK3364" s="370"/>
      <c r="BCL3364" s="371"/>
      <c r="BCM3364" s="372"/>
      <c r="BCN3364" s="371"/>
      <c r="BCO3364" s="473"/>
      <c r="BCP3364" s="371"/>
      <c r="BCQ3364" s="372"/>
      <c r="BCR3364" s="372"/>
      <c r="BCS3364" s="372"/>
      <c r="BCT3364" s="372"/>
      <c r="BCU3364" s="370"/>
      <c r="BCV3364" s="371"/>
      <c r="BCW3364" s="372"/>
      <c r="BCX3364" s="371"/>
      <c r="BCY3364" s="473"/>
      <c r="BCZ3364" s="371"/>
      <c r="BDA3364" s="372"/>
      <c r="BDB3364" s="372"/>
      <c r="BDC3364" s="372"/>
      <c r="BDD3364" s="372"/>
      <c r="BDE3364" s="370"/>
      <c r="BDF3364" s="371"/>
      <c r="BDG3364" s="372"/>
      <c r="BDH3364" s="371"/>
      <c r="BDI3364" s="473"/>
      <c r="BDJ3364" s="371"/>
      <c r="BDK3364" s="372"/>
      <c r="BDL3364" s="372"/>
      <c r="BDM3364" s="372"/>
      <c r="BDN3364" s="372"/>
      <c r="BDO3364" s="370"/>
      <c r="BDP3364" s="371"/>
      <c r="BDQ3364" s="372"/>
      <c r="BDR3364" s="371"/>
      <c r="BDS3364" s="473"/>
      <c r="BDT3364" s="371"/>
      <c r="BDU3364" s="372"/>
      <c r="BDV3364" s="372"/>
      <c r="BDW3364" s="372"/>
      <c r="BDX3364" s="372"/>
      <c r="BDY3364" s="370"/>
      <c r="BDZ3364" s="371"/>
      <c r="BEA3364" s="372"/>
      <c r="BEB3364" s="371"/>
      <c r="BEC3364" s="473"/>
      <c r="BED3364" s="371"/>
      <c r="BEE3364" s="372"/>
      <c r="BEF3364" s="372"/>
      <c r="BEG3364" s="372"/>
      <c r="BEH3364" s="372"/>
      <c r="BEI3364" s="370"/>
      <c r="BEJ3364" s="371"/>
      <c r="BEK3364" s="372"/>
      <c r="BEL3364" s="371"/>
      <c r="BEM3364" s="473"/>
      <c r="BEN3364" s="371"/>
      <c r="BEO3364" s="372"/>
      <c r="BEP3364" s="372"/>
      <c r="BEQ3364" s="372"/>
      <c r="BER3364" s="372"/>
      <c r="BES3364" s="370"/>
      <c r="BET3364" s="371"/>
      <c r="BEU3364" s="372"/>
      <c r="BEV3364" s="371"/>
      <c r="BEW3364" s="473"/>
      <c r="BEX3364" s="371"/>
      <c r="BEY3364" s="372"/>
      <c r="BEZ3364" s="372"/>
      <c r="BFA3364" s="372"/>
      <c r="BFB3364" s="372"/>
      <c r="BFC3364" s="370"/>
      <c r="BFD3364" s="371"/>
      <c r="BFE3364" s="372"/>
      <c r="BFF3364" s="371"/>
      <c r="BFG3364" s="473"/>
      <c r="BFH3364" s="371"/>
      <c r="BFI3364" s="372"/>
      <c r="BFJ3364" s="372"/>
      <c r="BFK3364" s="372"/>
      <c r="BFL3364" s="372"/>
      <c r="BFM3364" s="370"/>
      <c r="BFN3364" s="371"/>
      <c r="BFO3364" s="372"/>
      <c r="BFP3364" s="371"/>
      <c r="BFQ3364" s="473"/>
      <c r="BFR3364" s="371"/>
      <c r="BFS3364" s="372"/>
      <c r="BFT3364" s="372"/>
      <c r="BFU3364" s="372"/>
      <c r="BFV3364" s="372"/>
      <c r="BFW3364" s="370"/>
      <c r="BFX3364" s="371"/>
      <c r="BFY3364" s="372"/>
      <c r="BFZ3364" s="371"/>
      <c r="BGA3364" s="473"/>
      <c r="BGB3364" s="371"/>
      <c r="BGC3364" s="372"/>
      <c r="BGD3364" s="372"/>
      <c r="BGE3364" s="372"/>
      <c r="BGF3364" s="372"/>
      <c r="BGG3364" s="370"/>
      <c r="BGH3364" s="371"/>
      <c r="BGI3364" s="372"/>
      <c r="BGJ3364" s="371"/>
      <c r="BGK3364" s="473"/>
      <c r="BGL3364" s="371"/>
      <c r="BGM3364" s="372"/>
      <c r="BGN3364" s="372"/>
      <c r="BGO3364" s="372"/>
      <c r="BGP3364" s="372"/>
      <c r="BGQ3364" s="370"/>
      <c r="BGR3364" s="371"/>
      <c r="BGS3364" s="372"/>
      <c r="BGT3364" s="371"/>
      <c r="BGU3364" s="473"/>
      <c r="BGV3364" s="371"/>
      <c r="BGW3364" s="372"/>
      <c r="BGX3364" s="372"/>
      <c r="BGY3364" s="372"/>
      <c r="BGZ3364" s="372"/>
      <c r="BHA3364" s="370"/>
      <c r="BHB3364" s="371"/>
      <c r="BHC3364" s="372"/>
      <c r="BHD3364" s="371"/>
      <c r="BHE3364" s="473"/>
      <c r="BHF3364" s="371"/>
      <c r="BHG3364" s="372"/>
      <c r="BHH3364" s="372"/>
      <c r="BHI3364" s="372"/>
      <c r="BHJ3364" s="372"/>
      <c r="BHK3364" s="370"/>
      <c r="BHL3364" s="371"/>
      <c r="BHM3364" s="372"/>
      <c r="BHN3364" s="371"/>
      <c r="BHO3364" s="473"/>
      <c r="BHP3364" s="371"/>
      <c r="BHQ3364" s="372"/>
      <c r="BHR3364" s="372"/>
      <c r="BHS3364" s="372"/>
      <c r="BHT3364" s="372"/>
      <c r="BHU3364" s="370"/>
      <c r="BHV3364" s="371"/>
      <c r="BHW3364" s="372"/>
      <c r="BHX3364" s="371"/>
      <c r="BHY3364" s="473"/>
      <c r="BHZ3364" s="371"/>
      <c r="BIA3364" s="372"/>
      <c r="BIB3364" s="372"/>
      <c r="BIC3364" s="372"/>
      <c r="BID3364" s="372"/>
      <c r="BIE3364" s="370"/>
      <c r="BIF3364" s="371"/>
      <c r="BIG3364" s="372"/>
      <c r="BIH3364" s="371"/>
      <c r="BII3364" s="473"/>
      <c r="BIJ3364" s="371"/>
      <c r="BIK3364" s="372"/>
      <c r="BIL3364" s="372"/>
      <c r="BIM3364" s="372"/>
      <c r="BIN3364" s="372"/>
      <c r="BIO3364" s="370"/>
      <c r="BIP3364" s="371"/>
      <c r="BIQ3364" s="372"/>
      <c r="BIR3364" s="371"/>
      <c r="BIS3364" s="473"/>
      <c r="BIT3364" s="371"/>
      <c r="BIU3364" s="372"/>
      <c r="BIV3364" s="372"/>
      <c r="BIW3364" s="372"/>
      <c r="BIX3364" s="372"/>
      <c r="BIY3364" s="370"/>
      <c r="BIZ3364" s="371"/>
      <c r="BJA3364" s="372"/>
      <c r="BJB3364" s="371"/>
      <c r="BJC3364" s="473"/>
      <c r="BJD3364" s="371"/>
      <c r="BJE3364" s="372"/>
      <c r="BJF3364" s="372"/>
      <c r="BJG3364" s="372"/>
      <c r="BJH3364" s="372"/>
      <c r="BJI3364" s="370"/>
      <c r="BJJ3364" s="371"/>
      <c r="BJK3364" s="372"/>
      <c r="BJL3364" s="371"/>
      <c r="BJM3364" s="473"/>
      <c r="BJN3364" s="371"/>
      <c r="BJO3364" s="372"/>
      <c r="BJP3364" s="372"/>
      <c r="BJQ3364" s="372"/>
      <c r="BJR3364" s="372"/>
      <c r="BJS3364" s="370"/>
      <c r="BJT3364" s="371"/>
      <c r="BJU3364" s="372"/>
      <c r="BJV3364" s="371"/>
      <c r="BJW3364" s="473"/>
      <c r="BJX3364" s="371"/>
      <c r="BJY3364" s="372"/>
      <c r="BJZ3364" s="372"/>
      <c r="BKA3364" s="372"/>
      <c r="BKB3364" s="372"/>
      <c r="BKC3364" s="370"/>
      <c r="BKD3364" s="371"/>
      <c r="BKE3364" s="372"/>
      <c r="BKF3364" s="371"/>
      <c r="BKG3364" s="473"/>
      <c r="BKH3364" s="371"/>
      <c r="BKI3364" s="372"/>
      <c r="BKJ3364" s="372"/>
      <c r="BKK3364" s="372"/>
      <c r="BKL3364" s="372"/>
      <c r="BKM3364" s="370"/>
      <c r="BKN3364" s="371"/>
      <c r="BKO3364" s="372"/>
      <c r="BKP3364" s="371"/>
      <c r="BKQ3364" s="473"/>
      <c r="BKR3364" s="371"/>
      <c r="BKS3364" s="372"/>
      <c r="BKT3364" s="372"/>
      <c r="BKU3364" s="372"/>
      <c r="BKV3364" s="372"/>
      <c r="BKW3364" s="370"/>
      <c r="BKX3364" s="371"/>
      <c r="BKY3364" s="372"/>
      <c r="BKZ3364" s="371"/>
      <c r="BLA3364" s="473"/>
      <c r="BLB3364" s="371"/>
      <c r="BLC3364" s="372"/>
      <c r="BLD3364" s="372"/>
      <c r="BLE3364" s="372"/>
      <c r="BLF3364" s="372"/>
      <c r="BLG3364" s="370"/>
      <c r="BLH3364" s="371"/>
      <c r="BLI3364" s="372"/>
      <c r="BLJ3364" s="371"/>
      <c r="BLK3364" s="473"/>
      <c r="BLL3364" s="371"/>
      <c r="BLM3364" s="372"/>
      <c r="BLN3364" s="372"/>
      <c r="BLO3364" s="372"/>
      <c r="BLP3364" s="372"/>
      <c r="BLQ3364" s="370"/>
      <c r="BLR3364" s="371"/>
      <c r="BLS3364" s="372"/>
      <c r="BLT3364" s="371"/>
      <c r="BLU3364" s="473"/>
      <c r="BLV3364" s="371"/>
      <c r="BLW3364" s="372"/>
      <c r="BLX3364" s="372"/>
      <c r="BLY3364" s="372"/>
      <c r="BLZ3364" s="372"/>
      <c r="BMA3364" s="370"/>
      <c r="BMB3364" s="371"/>
      <c r="BMC3364" s="372"/>
      <c r="BMD3364" s="371"/>
      <c r="BME3364" s="473"/>
      <c r="BMF3364" s="371"/>
      <c r="BMG3364" s="372"/>
      <c r="BMH3364" s="372"/>
      <c r="BMI3364" s="372"/>
      <c r="BMJ3364" s="372"/>
      <c r="BMK3364" s="370"/>
      <c r="BML3364" s="371"/>
      <c r="BMM3364" s="372"/>
      <c r="BMN3364" s="371"/>
      <c r="BMO3364" s="473"/>
      <c r="BMP3364" s="371"/>
      <c r="BMQ3364" s="372"/>
      <c r="BMR3364" s="372"/>
      <c r="BMS3364" s="372"/>
      <c r="BMT3364" s="372"/>
      <c r="BMU3364" s="370"/>
      <c r="BMV3364" s="371"/>
      <c r="BMW3364" s="372"/>
      <c r="BMX3364" s="371"/>
      <c r="BMY3364" s="473"/>
      <c r="BMZ3364" s="371"/>
      <c r="BNA3364" s="372"/>
      <c r="BNB3364" s="372"/>
      <c r="BNC3364" s="372"/>
      <c r="BND3364" s="372"/>
      <c r="BNE3364" s="370"/>
      <c r="BNF3364" s="371"/>
      <c r="BNG3364" s="372"/>
      <c r="BNH3364" s="371"/>
      <c r="BNI3364" s="473"/>
      <c r="BNJ3364" s="371"/>
      <c r="BNK3364" s="372"/>
      <c r="BNL3364" s="372"/>
      <c r="BNM3364" s="372"/>
      <c r="BNN3364" s="372"/>
      <c r="BNO3364" s="370"/>
      <c r="BNP3364" s="371"/>
      <c r="BNQ3364" s="372"/>
      <c r="BNR3364" s="371"/>
      <c r="BNS3364" s="473"/>
      <c r="BNT3364" s="371"/>
      <c r="BNU3364" s="372"/>
      <c r="BNV3364" s="372"/>
      <c r="BNW3364" s="372"/>
      <c r="BNX3364" s="372"/>
      <c r="BNY3364" s="370"/>
      <c r="BNZ3364" s="371"/>
      <c r="BOA3364" s="372"/>
      <c r="BOB3364" s="371"/>
      <c r="BOC3364" s="473"/>
      <c r="BOD3364" s="371"/>
      <c r="BOE3364" s="372"/>
      <c r="BOF3364" s="372"/>
      <c r="BOG3364" s="372"/>
      <c r="BOH3364" s="372"/>
      <c r="BOI3364" s="370"/>
      <c r="BOJ3364" s="371"/>
      <c r="BOK3364" s="372"/>
      <c r="BOL3364" s="371"/>
      <c r="BOM3364" s="473"/>
      <c r="BON3364" s="371"/>
      <c r="BOO3364" s="372"/>
      <c r="BOP3364" s="372"/>
      <c r="BOQ3364" s="372"/>
      <c r="BOR3364" s="372"/>
      <c r="BOS3364" s="370"/>
      <c r="BOT3364" s="371"/>
      <c r="BOU3364" s="372"/>
      <c r="BOV3364" s="371"/>
      <c r="BOW3364" s="473"/>
      <c r="BOX3364" s="371"/>
      <c r="BOY3364" s="372"/>
      <c r="BOZ3364" s="372"/>
      <c r="BPA3364" s="372"/>
      <c r="BPB3364" s="372"/>
      <c r="BPC3364" s="370"/>
      <c r="BPD3364" s="371"/>
      <c r="BPE3364" s="372"/>
      <c r="BPF3364" s="371"/>
      <c r="BPG3364" s="473"/>
      <c r="BPH3364" s="371"/>
      <c r="BPI3364" s="372"/>
      <c r="BPJ3364" s="372"/>
      <c r="BPK3364" s="372"/>
      <c r="BPL3364" s="372"/>
      <c r="BPM3364" s="370"/>
      <c r="BPN3364" s="371"/>
      <c r="BPO3364" s="372"/>
      <c r="BPP3364" s="371"/>
      <c r="BPQ3364" s="473"/>
      <c r="BPR3364" s="371"/>
      <c r="BPS3364" s="372"/>
      <c r="BPT3364" s="372"/>
      <c r="BPU3364" s="372"/>
      <c r="BPV3364" s="372"/>
      <c r="BPW3364" s="370"/>
      <c r="BPX3364" s="371"/>
      <c r="BPY3364" s="372"/>
      <c r="BPZ3364" s="371"/>
      <c r="BQA3364" s="473"/>
      <c r="BQB3364" s="371"/>
      <c r="BQC3364" s="372"/>
      <c r="BQD3364" s="372"/>
      <c r="BQE3364" s="372"/>
      <c r="BQF3364" s="372"/>
      <c r="BQG3364" s="370"/>
      <c r="BQH3364" s="371"/>
      <c r="BQI3364" s="372"/>
      <c r="BQJ3364" s="371"/>
      <c r="BQK3364" s="473"/>
      <c r="BQL3364" s="371"/>
      <c r="BQM3364" s="372"/>
      <c r="BQN3364" s="372"/>
      <c r="BQO3364" s="372"/>
      <c r="BQP3364" s="372"/>
      <c r="BQQ3364" s="370"/>
      <c r="BQR3364" s="371"/>
      <c r="BQS3364" s="372"/>
      <c r="BQT3364" s="371"/>
      <c r="BQU3364" s="473"/>
      <c r="BQV3364" s="371"/>
      <c r="BQW3364" s="372"/>
      <c r="BQX3364" s="372"/>
      <c r="BQY3364" s="372"/>
      <c r="BQZ3364" s="372"/>
      <c r="BRA3364" s="370"/>
      <c r="BRB3364" s="371"/>
      <c r="BRC3364" s="372"/>
      <c r="BRD3364" s="371"/>
      <c r="BRE3364" s="473"/>
      <c r="BRF3364" s="371"/>
      <c r="BRG3364" s="372"/>
      <c r="BRH3364" s="372"/>
      <c r="BRI3364" s="372"/>
      <c r="BRJ3364" s="372"/>
      <c r="BRK3364" s="370"/>
      <c r="BRL3364" s="371"/>
      <c r="BRM3364" s="372"/>
      <c r="BRN3364" s="371"/>
      <c r="BRO3364" s="473"/>
      <c r="BRP3364" s="371"/>
      <c r="BRQ3364" s="372"/>
      <c r="BRR3364" s="372"/>
      <c r="BRS3364" s="372"/>
      <c r="BRT3364" s="372"/>
      <c r="BRU3364" s="370"/>
      <c r="BRV3364" s="371"/>
      <c r="BRW3364" s="372"/>
      <c r="BRX3364" s="371"/>
      <c r="BRY3364" s="473"/>
      <c r="BRZ3364" s="371"/>
      <c r="BSA3364" s="372"/>
      <c r="BSB3364" s="372"/>
      <c r="BSC3364" s="372"/>
      <c r="BSD3364" s="372"/>
      <c r="BSE3364" s="370"/>
      <c r="BSF3364" s="371"/>
      <c r="BSG3364" s="372"/>
      <c r="BSH3364" s="371"/>
      <c r="BSI3364" s="473"/>
      <c r="BSJ3364" s="371"/>
      <c r="BSK3364" s="372"/>
      <c r="BSL3364" s="372"/>
      <c r="BSM3364" s="372"/>
      <c r="BSN3364" s="372"/>
      <c r="BSO3364" s="370"/>
      <c r="BSP3364" s="371"/>
      <c r="BSQ3364" s="372"/>
      <c r="BSR3364" s="371"/>
      <c r="BSS3364" s="473"/>
      <c r="BST3364" s="371"/>
      <c r="BSU3364" s="372"/>
      <c r="BSV3364" s="372"/>
      <c r="BSW3364" s="372"/>
      <c r="BSX3364" s="372"/>
      <c r="BSY3364" s="370"/>
      <c r="BSZ3364" s="371"/>
      <c r="BTA3364" s="372"/>
      <c r="BTB3364" s="371"/>
      <c r="BTC3364" s="473"/>
      <c r="BTD3364" s="371"/>
      <c r="BTE3364" s="372"/>
      <c r="BTF3364" s="372"/>
      <c r="BTG3364" s="372"/>
      <c r="BTH3364" s="372"/>
      <c r="BTI3364" s="370"/>
      <c r="BTJ3364" s="371"/>
      <c r="BTK3364" s="372"/>
      <c r="BTL3364" s="371"/>
      <c r="BTM3364" s="473"/>
      <c r="BTN3364" s="371"/>
      <c r="BTO3364" s="372"/>
      <c r="BTP3364" s="372"/>
      <c r="BTQ3364" s="372"/>
      <c r="BTR3364" s="372"/>
      <c r="BTS3364" s="370"/>
      <c r="BTT3364" s="371"/>
      <c r="BTU3364" s="372"/>
      <c r="BTV3364" s="371"/>
      <c r="BTW3364" s="473"/>
      <c r="BTX3364" s="371"/>
      <c r="BTY3364" s="372"/>
      <c r="BTZ3364" s="372"/>
      <c r="BUA3364" s="372"/>
      <c r="BUB3364" s="372"/>
      <c r="BUC3364" s="370"/>
      <c r="BUD3364" s="371"/>
      <c r="BUE3364" s="372"/>
      <c r="BUF3364" s="371"/>
      <c r="BUG3364" s="473"/>
      <c r="BUH3364" s="371"/>
      <c r="BUI3364" s="372"/>
      <c r="BUJ3364" s="372"/>
      <c r="BUK3364" s="372"/>
      <c r="BUL3364" s="372"/>
      <c r="BUM3364" s="370"/>
      <c r="BUN3364" s="371"/>
      <c r="BUO3364" s="372"/>
      <c r="BUP3364" s="371"/>
      <c r="BUQ3364" s="473"/>
      <c r="BUR3364" s="371"/>
      <c r="BUS3364" s="372"/>
      <c r="BUT3364" s="372"/>
      <c r="BUU3364" s="372"/>
      <c r="BUV3364" s="372"/>
      <c r="BUW3364" s="370"/>
      <c r="BUX3364" s="371"/>
      <c r="BUY3364" s="372"/>
      <c r="BUZ3364" s="371"/>
      <c r="BVA3364" s="473"/>
      <c r="BVB3364" s="371"/>
      <c r="BVC3364" s="372"/>
      <c r="BVD3364" s="372"/>
      <c r="BVE3364" s="372"/>
      <c r="BVF3364" s="372"/>
      <c r="BVG3364" s="370"/>
      <c r="BVH3364" s="371"/>
      <c r="BVI3364" s="372"/>
      <c r="BVJ3364" s="371"/>
      <c r="BVK3364" s="473"/>
      <c r="BVL3364" s="371"/>
      <c r="BVM3364" s="372"/>
      <c r="BVN3364" s="372"/>
      <c r="BVO3364" s="372"/>
      <c r="BVP3364" s="372"/>
      <c r="BVQ3364" s="370"/>
      <c r="BVR3364" s="371"/>
      <c r="BVS3364" s="372"/>
      <c r="BVT3364" s="371"/>
      <c r="BVU3364" s="473"/>
      <c r="BVV3364" s="371"/>
      <c r="BVW3364" s="372"/>
      <c r="BVX3364" s="372"/>
      <c r="BVY3364" s="372"/>
      <c r="BVZ3364" s="372"/>
      <c r="BWA3364" s="370"/>
      <c r="BWB3364" s="371"/>
      <c r="BWC3364" s="372"/>
      <c r="BWD3364" s="371"/>
      <c r="BWE3364" s="473"/>
      <c r="BWF3364" s="371"/>
      <c r="BWG3364" s="372"/>
      <c r="BWH3364" s="372"/>
      <c r="BWI3364" s="372"/>
      <c r="BWJ3364" s="372"/>
      <c r="BWK3364" s="370"/>
      <c r="BWL3364" s="371"/>
      <c r="BWM3364" s="372"/>
      <c r="BWN3364" s="371"/>
      <c r="BWO3364" s="473"/>
      <c r="BWP3364" s="371"/>
      <c r="BWQ3364" s="372"/>
      <c r="BWR3364" s="372"/>
      <c r="BWS3364" s="372"/>
      <c r="BWT3364" s="372"/>
      <c r="BWU3364" s="370"/>
      <c r="BWV3364" s="371"/>
      <c r="BWW3364" s="372"/>
      <c r="BWX3364" s="371"/>
      <c r="BWY3364" s="473"/>
      <c r="BWZ3364" s="371"/>
      <c r="BXA3364" s="372"/>
      <c r="BXB3364" s="372"/>
      <c r="BXC3364" s="372"/>
      <c r="BXD3364" s="372"/>
      <c r="BXE3364" s="370"/>
      <c r="BXF3364" s="371"/>
      <c r="BXG3364" s="372"/>
      <c r="BXH3364" s="371"/>
      <c r="BXI3364" s="473"/>
      <c r="BXJ3364" s="371"/>
      <c r="BXK3364" s="372"/>
      <c r="BXL3364" s="372"/>
      <c r="BXM3364" s="372"/>
      <c r="BXN3364" s="372"/>
      <c r="BXO3364" s="370"/>
      <c r="BXP3364" s="371"/>
      <c r="BXQ3364" s="372"/>
      <c r="BXR3364" s="371"/>
      <c r="BXS3364" s="473"/>
      <c r="BXT3364" s="371"/>
      <c r="BXU3364" s="372"/>
      <c r="BXV3364" s="372"/>
      <c r="BXW3364" s="372"/>
      <c r="BXX3364" s="372"/>
      <c r="BXY3364" s="370"/>
      <c r="BXZ3364" s="371"/>
      <c r="BYA3364" s="372"/>
      <c r="BYB3364" s="371"/>
      <c r="BYC3364" s="473"/>
      <c r="BYD3364" s="371"/>
      <c r="BYE3364" s="372"/>
      <c r="BYF3364" s="372"/>
      <c r="BYG3364" s="372"/>
      <c r="BYH3364" s="372"/>
      <c r="BYI3364" s="370"/>
      <c r="BYJ3364" s="371"/>
      <c r="BYK3364" s="372"/>
      <c r="BYL3364" s="371"/>
      <c r="BYM3364" s="473"/>
      <c r="BYN3364" s="371"/>
      <c r="BYO3364" s="372"/>
      <c r="BYP3364" s="372"/>
      <c r="BYQ3364" s="372"/>
      <c r="BYR3364" s="372"/>
      <c r="BYS3364" s="370"/>
      <c r="BYT3364" s="371"/>
      <c r="BYU3364" s="372"/>
      <c r="BYV3364" s="371"/>
      <c r="BYW3364" s="473"/>
      <c r="BYX3364" s="371"/>
      <c r="BYY3364" s="372"/>
      <c r="BYZ3364" s="372"/>
      <c r="BZA3364" s="372"/>
      <c r="BZB3364" s="372"/>
      <c r="BZC3364" s="370"/>
      <c r="BZD3364" s="371"/>
      <c r="BZE3364" s="372"/>
      <c r="BZF3364" s="371"/>
      <c r="BZG3364" s="473"/>
      <c r="BZH3364" s="371"/>
      <c r="BZI3364" s="372"/>
      <c r="BZJ3364" s="372"/>
      <c r="BZK3364" s="372"/>
      <c r="BZL3364" s="372"/>
      <c r="BZM3364" s="370"/>
      <c r="BZN3364" s="371"/>
      <c r="BZO3364" s="372"/>
      <c r="BZP3364" s="371"/>
      <c r="BZQ3364" s="473"/>
      <c r="BZR3364" s="371"/>
      <c r="BZS3364" s="372"/>
      <c r="BZT3364" s="372"/>
      <c r="BZU3364" s="372"/>
      <c r="BZV3364" s="372"/>
      <c r="BZW3364" s="370"/>
      <c r="BZX3364" s="371"/>
      <c r="BZY3364" s="372"/>
      <c r="BZZ3364" s="371"/>
      <c r="CAA3364" s="473"/>
      <c r="CAB3364" s="371"/>
      <c r="CAC3364" s="372"/>
      <c r="CAD3364" s="372"/>
      <c r="CAE3364" s="372"/>
      <c r="CAF3364" s="372"/>
      <c r="CAG3364" s="370"/>
      <c r="CAH3364" s="371"/>
      <c r="CAI3364" s="372"/>
      <c r="CAJ3364" s="371"/>
      <c r="CAK3364" s="473"/>
      <c r="CAL3364" s="371"/>
      <c r="CAM3364" s="372"/>
      <c r="CAN3364" s="372"/>
      <c r="CAO3364" s="372"/>
      <c r="CAP3364" s="372"/>
      <c r="CAQ3364" s="370"/>
      <c r="CAR3364" s="371"/>
      <c r="CAS3364" s="372"/>
      <c r="CAT3364" s="371"/>
      <c r="CAU3364" s="473"/>
      <c r="CAV3364" s="371"/>
      <c r="CAW3364" s="372"/>
      <c r="CAX3364" s="372"/>
      <c r="CAY3364" s="372"/>
      <c r="CAZ3364" s="372"/>
      <c r="CBA3364" s="370"/>
      <c r="CBB3364" s="371"/>
      <c r="CBC3364" s="372"/>
      <c r="CBD3364" s="371"/>
      <c r="CBE3364" s="473"/>
      <c r="CBF3364" s="371"/>
      <c r="CBG3364" s="372"/>
      <c r="CBH3364" s="372"/>
      <c r="CBI3364" s="372"/>
      <c r="CBJ3364" s="372"/>
      <c r="CBK3364" s="370"/>
      <c r="CBL3364" s="371"/>
      <c r="CBM3364" s="372"/>
      <c r="CBN3364" s="371"/>
      <c r="CBO3364" s="473"/>
      <c r="CBP3364" s="371"/>
      <c r="CBQ3364" s="372"/>
      <c r="CBR3364" s="372"/>
      <c r="CBS3364" s="372"/>
      <c r="CBT3364" s="372"/>
      <c r="CBU3364" s="370"/>
      <c r="CBV3364" s="371"/>
      <c r="CBW3364" s="372"/>
      <c r="CBX3364" s="371"/>
      <c r="CBY3364" s="473"/>
      <c r="CBZ3364" s="371"/>
      <c r="CCA3364" s="372"/>
      <c r="CCB3364" s="372"/>
      <c r="CCC3364" s="372"/>
      <c r="CCD3364" s="372"/>
      <c r="CCE3364" s="370"/>
      <c r="CCF3364" s="371"/>
      <c r="CCG3364" s="372"/>
      <c r="CCH3364" s="371"/>
      <c r="CCI3364" s="473"/>
      <c r="CCJ3364" s="371"/>
      <c r="CCK3364" s="372"/>
      <c r="CCL3364" s="372"/>
      <c r="CCM3364" s="372"/>
      <c r="CCN3364" s="372"/>
      <c r="CCO3364" s="370"/>
      <c r="CCP3364" s="371"/>
      <c r="CCQ3364" s="372"/>
      <c r="CCR3364" s="371"/>
      <c r="CCS3364" s="473"/>
      <c r="CCT3364" s="371"/>
      <c r="CCU3364" s="372"/>
      <c r="CCV3364" s="372"/>
      <c r="CCW3364" s="372"/>
      <c r="CCX3364" s="372"/>
      <c r="CCY3364" s="370"/>
      <c r="CCZ3364" s="371"/>
      <c r="CDA3364" s="372"/>
      <c r="CDB3364" s="371"/>
      <c r="CDC3364" s="473"/>
      <c r="CDD3364" s="371"/>
      <c r="CDE3364" s="372"/>
      <c r="CDF3364" s="372"/>
      <c r="CDG3364" s="372"/>
      <c r="CDH3364" s="372"/>
      <c r="CDI3364" s="370"/>
      <c r="CDJ3364" s="371"/>
      <c r="CDK3364" s="372"/>
      <c r="CDL3364" s="371"/>
      <c r="CDM3364" s="473"/>
      <c r="CDN3364" s="371"/>
      <c r="CDO3364" s="372"/>
      <c r="CDP3364" s="372"/>
      <c r="CDQ3364" s="372"/>
      <c r="CDR3364" s="372"/>
      <c r="CDS3364" s="370"/>
      <c r="CDT3364" s="371"/>
      <c r="CDU3364" s="372"/>
      <c r="CDV3364" s="371"/>
      <c r="CDW3364" s="473"/>
      <c r="CDX3364" s="371"/>
      <c r="CDY3364" s="372"/>
      <c r="CDZ3364" s="372"/>
      <c r="CEA3364" s="372"/>
      <c r="CEB3364" s="372"/>
      <c r="CEC3364" s="370"/>
      <c r="CED3364" s="371"/>
      <c r="CEE3364" s="372"/>
      <c r="CEF3364" s="371"/>
      <c r="CEG3364" s="473"/>
      <c r="CEH3364" s="371"/>
      <c r="CEI3364" s="372"/>
      <c r="CEJ3364" s="372"/>
      <c r="CEK3364" s="372"/>
      <c r="CEL3364" s="372"/>
      <c r="CEM3364" s="370"/>
      <c r="CEN3364" s="371"/>
      <c r="CEO3364" s="372"/>
      <c r="CEP3364" s="371"/>
      <c r="CEQ3364" s="473"/>
      <c r="CER3364" s="371"/>
      <c r="CES3364" s="372"/>
      <c r="CET3364" s="372"/>
      <c r="CEU3364" s="372"/>
      <c r="CEV3364" s="372"/>
      <c r="CEW3364" s="370"/>
      <c r="CEX3364" s="371"/>
      <c r="CEY3364" s="372"/>
      <c r="CEZ3364" s="371"/>
      <c r="CFA3364" s="473"/>
      <c r="CFB3364" s="371"/>
      <c r="CFC3364" s="372"/>
      <c r="CFD3364" s="372"/>
      <c r="CFE3364" s="372"/>
      <c r="CFF3364" s="372"/>
      <c r="CFG3364" s="370"/>
      <c r="CFH3364" s="371"/>
      <c r="CFI3364" s="372"/>
      <c r="CFJ3364" s="371"/>
      <c r="CFK3364" s="473"/>
      <c r="CFL3364" s="371"/>
      <c r="CFM3364" s="372"/>
      <c r="CFN3364" s="372"/>
      <c r="CFO3364" s="372"/>
      <c r="CFP3364" s="372"/>
      <c r="CFQ3364" s="370"/>
      <c r="CFR3364" s="371"/>
      <c r="CFS3364" s="372"/>
      <c r="CFT3364" s="371"/>
      <c r="CFU3364" s="473"/>
      <c r="CFV3364" s="371"/>
      <c r="CFW3364" s="372"/>
      <c r="CFX3364" s="372"/>
      <c r="CFY3364" s="372"/>
      <c r="CFZ3364" s="372"/>
      <c r="CGA3364" s="370"/>
      <c r="CGB3364" s="371"/>
      <c r="CGC3364" s="372"/>
      <c r="CGD3364" s="371"/>
      <c r="CGE3364" s="473"/>
      <c r="CGF3364" s="371"/>
      <c r="CGG3364" s="372"/>
      <c r="CGH3364" s="372"/>
      <c r="CGI3364" s="372"/>
      <c r="CGJ3364" s="372"/>
      <c r="CGK3364" s="370"/>
      <c r="CGL3364" s="371"/>
      <c r="CGM3364" s="372"/>
      <c r="CGN3364" s="371"/>
      <c r="CGO3364" s="473"/>
      <c r="CGP3364" s="371"/>
      <c r="CGQ3364" s="372"/>
      <c r="CGR3364" s="372"/>
      <c r="CGS3364" s="372"/>
      <c r="CGT3364" s="372"/>
      <c r="CGU3364" s="370"/>
      <c r="CGV3364" s="371"/>
      <c r="CGW3364" s="372"/>
      <c r="CGX3364" s="371"/>
      <c r="CGY3364" s="473"/>
      <c r="CGZ3364" s="371"/>
      <c r="CHA3364" s="372"/>
      <c r="CHB3364" s="372"/>
      <c r="CHC3364" s="372"/>
      <c r="CHD3364" s="372"/>
      <c r="CHE3364" s="370"/>
      <c r="CHF3364" s="371"/>
      <c r="CHG3364" s="372"/>
      <c r="CHH3364" s="371"/>
      <c r="CHI3364" s="473"/>
      <c r="CHJ3364" s="371"/>
      <c r="CHK3364" s="372"/>
      <c r="CHL3364" s="372"/>
      <c r="CHM3364" s="372"/>
      <c r="CHN3364" s="372"/>
      <c r="CHO3364" s="370"/>
      <c r="CHP3364" s="371"/>
      <c r="CHQ3364" s="372"/>
      <c r="CHR3364" s="371"/>
      <c r="CHS3364" s="473"/>
      <c r="CHT3364" s="371"/>
      <c r="CHU3364" s="372"/>
      <c r="CHV3364" s="372"/>
      <c r="CHW3364" s="372"/>
      <c r="CHX3364" s="372"/>
      <c r="CHY3364" s="370"/>
      <c r="CHZ3364" s="371"/>
      <c r="CIA3364" s="372"/>
      <c r="CIB3364" s="371"/>
      <c r="CIC3364" s="473"/>
      <c r="CID3364" s="371"/>
      <c r="CIE3364" s="372"/>
      <c r="CIF3364" s="372"/>
      <c r="CIG3364" s="372"/>
      <c r="CIH3364" s="372"/>
      <c r="CII3364" s="370"/>
      <c r="CIJ3364" s="371"/>
      <c r="CIK3364" s="372"/>
      <c r="CIL3364" s="371"/>
      <c r="CIM3364" s="473"/>
      <c r="CIN3364" s="371"/>
      <c r="CIO3364" s="372"/>
      <c r="CIP3364" s="372"/>
      <c r="CIQ3364" s="372"/>
      <c r="CIR3364" s="372"/>
      <c r="CIS3364" s="370"/>
      <c r="CIT3364" s="371"/>
      <c r="CIU3364" s="372"/>
      <c r="CIV3364" s="371"/>
      <c r="CIW3364" s="473"/>
      <c r="CIX3364" s="371"/>
      <c r="CIY3364" s="372"/>
      <c r="CIZ3364" s="372"/>
      <c r="CJA3364" s="372"/>
      <c r="CJB3364" s="372"/>
      <c r="CJC3364" s="370"/>
      <c r="CJD3364" s="371"/>
      <c r="CJE3364" s="372"/>
      <c r="CJF3364" s="371"/>
      <c r="CJG3364" s="473"/>
      <c r="CJH3364" s="371"/>
      <c r="CJI3364" s="372"/>
      <c r="CJJ3364" s="372"/>
      <c r="CJK3364" s="372"/>
      <c r="CJL3364" s="372"/>
      <c r="CJM3364" s="370"/>
      <c r="CJN3364" s="371"/>
      <c r="CJO3364" s="372"/>
      <c r="CJP3364" s="371"/>
      <c r="CJQ3364" s="473"/>
      <c r="CJR3364" s="371"/>
      <c r="CJS3364" s="372"/>
      <c r="CJT3364" s="372"/>
      <c r="CJU3364" s="372"/>
      <c r="CJV3364" s="372"/>
      <c r="CJW3364" s="370"/>
      <c r="CJX3364" s="371"/>
      <c r="CJY3364" s="372"/>
      <c r="CJZ3364" s="371"/>
      <c r="CKA3364" s="473"/>
      <c r="CKB3364" s="371"/>
      <c r="CKC3364" s="372"/>
      <c r="CKD3364" s="372"/>
      <c r="CKE3364" s="372"/>
      <c r="CKF3364" s="372"/>
      <c r="CKG3364" s="370"/>
      <c r="CKH3364" s="371"/>
      <c r="CKI3364" s="372"/>
      <c r="CKJ3364" s="371"/>
      <c r="CKK3364" s="473"/>
      <c r="CKL3364" s="371"/>
      <c r="CKM3364" s="372"/>
      <c r="CKN3364" s="372"/>
      <c r="CKO3364" s="372"/>
      <c r="CKP3364" s="372"/>
      <c r="CKQ3364" s="370"/>
      <c r="CKR3364" s="371"/>
      <c r="CKS3364" s="372"/>
      <c r="CKT3364" s="371"/>
      <c r="CKU3364" s="473"/>
      <c r="CKV3364" s="371"/>
      <c r="CKW3364" s="372"/>
      <c r="CKX3364" s="372"/>
      <c r="CKY3364" s="372"/>
      <c r="CKZ3364" s="372"/>
      <c r="CLA3364" s="370"/>
      <c r="CLB3364" s="371"/>
      <c r="CLC3364" s="372"/>
      <c r="CLD3364" s="371"/>
      <c r="CLE3364" s="473"/>
      <c r="CLF3364" s="371"/>
      <c r="CLG3364" s="372"/>
      <c r="CLH3364" s="372"/>
      <c r="CLI3364" s="372"/>
      <c r="CLJ3364" s="372"/>
      <c r="CLK3364" s="370"/>
      <c r="CLL3364" s="371"/>
      <c r="CLM3364" s="372"/>
      <c r="CLN3364" s="371"/>
      <c r="CLO3364" s="473"/>
      <c r="CLP3364" s="371"/>
      <c r="CLQ3364" s="372"/>
      <c r="CLR3364" s="372"/>
      <c r="CLS3364" s="372"/>
      <c r="CLT3364" s="372"/>
      <c r="CLU3364" s="370"/>
      <c r="CLV3364" s="371"/>
      <c r="CLW3364" s="372"/>
      <c r="CLX3364" s="371"/>
      <c r="CLY3364" s="473"/>
      <c r="CLZ3364" s="371"/>
      <c r="CMA3364" s="372"/>
      <c r="CMB3364" s="372"/>
      <c r="CMC3364" s="372"/>
      <c r="CMD3364" s="372"/>
      <c r="CME3364" s="370"/>
      <c r="CMF3364" s="371"/>
      <c r="CMG3364" s="372"/>
      <c r="CMH3364" s="371"/>
      <c r="CMI3364" s="473"/>
      <c r="CMJ3364" s="371"/>
      <c r="CMK3364" s="372"/>
      <c r="CML3364" s="372"/>
      <c r="CMM3364" s="372"/>
      <c r="CMN3364" s="372"/>
      <c r="CMO3364" s="370"/>
      <c r="CMP3364" s="371"/>
      <c r="CMQ3364" s="372"/>
      <c r="CMR3364" s="371"/>
      <c r="CMS3364" s="473"/>
      <c r="CMT3364" s="371"/>
      <c r="CMU3364" s="372"/>
      <c r="CMV3364" s="372"/>
      <c r="CMW3364" s="372"/>
      <c r="CMX3364" s="372"/>
      <c r="CMY3364" s="370"/>
      <c r="CMZ3364" s="371"/>
      <c r="CNA3364" s="372"/>
      <c r="CNB3364" s="371"/>
      <c r="CNC3364" s="473"/>
      <c r="CND3364" s="371"/>
      <c r="CNE3364" s="372"/>
      <c r="CNF3364" s="372"/>
      <c r="CNG3364" s="372"/>
      <c r="CNH3364" s="372"/>
      <c r="CNI3364" s="370"/>
      <c r="CNJ3364" s="371"/>
      <c r="CNK3364" s="372"/>
      <c r="CNL3364" s="371"/>
      <c r="CNM3364" s="473"/>
      <c r="CNN3364" s="371"/>
      <c r="CNO3364" s="372"/>
      <c r="CNP3364" s="372"/>
      <c r="CNQ3364" s="372"/>
      <c r="CNR3364" s="372"/>
      <c r="CNS3364" s="370"/>
      <c r="CNT3364" s="371"/>
      <c r="CNU3364" s="372"/>
      <c r="CNV3364" s="371"/>
      <c r="CNW3364" s="473"/>
      <c r="CNX3364" s="371"/>
      <c r="CNY3364" s="372"/>
      <c r="CNZ3364" s="372"/>
      <c r="COA3364" s="372"/>
      <c r="COB3364" s="372"/>
      <c r="COC3364" s="370"/>
      <c r="COD3364" s="371"/>
      <c r="COE3364" s="372"/>
      <c r="COF3364" s="371"/>
      <c r="COG3364" s="473"/>
      <c r="COH3364" s="371"/>
      <c r="COI3364" s="372"/>
      <c r="COJ3364" s="372"/>
      <c r="COK3364" s="372"/>
      <c r="COL3364" s="372"/>
      <c r="COM3364" s="370"/>
      <c r="CON3364" s="371"/>
      <c r="COO3364" s="372"/>
      <c r="COP3364" s="371"/>
      <c r="COQ3364" s="473"/>
      <c r="COR3364" s="371"/>
      <c r="COS3364" s="372"/>
      <c r="COT3364" s="372"/>
      <c r="COU3364" s="372"/>
      <c r="COV3364" s="372"/>
      <c r="COW3364" s="370"/>
      <c r="COX3364" s="371"/>
      <c r="COY3364" s="372"/>
      <c r="COZ3364" s="371"/>
      <c r="CPA3364" s="473"/>
      <c r="CPB3364" s="371"/>
      <c r="CPC3364" s="372"/>
      <c r="CPD3364" s="372"/>
      <c r="CPE3364" s="372"/>
      <c r="CPF3364" s="372"/>
      <c r="CPG3364" s="370"/>
      <c r="CPH3364" s="371"/>
      <c r="CPI3364" s="372"/>
      <c r="CPJ3364" s="371"/>
      <c r="CPK3364" s="473"/>
      <c r="CPL3364" s="371"/>
      <c r="CPM3364" s="372"/>
      <c r="CPN3364" s="372"/>
      <c r="CPO3364" s="372"/>
      <c r="CPP3364" s="372"/>
      <c r="CPQ3364" s="370"/>
      <c r="CPR3364" s="371"/>
      <c r="CPS3364" s="372"/>
      <c r="CPT3364" s="371"/>
      <c r="CPU3364" s="473"/>
      <c r="CPV3364" s="371"/>
      <c r="CPW3364" s="372"/>
      <c r="CPX3364" s="372"/>
      <c r="CPY3364" s="372"/>
      <c r="CPZ3364" s="372"/>
      <c r="CQA3364" s="370"/>
      <c r="CQB3364" s="371"/>
      <c r="CQC3364" s="372"/>
      <c r="CQD3364" s="371"/>
      <c r="CQE3364" s="473"/>
      <c r="CQF3364" s="371"/>
      <c r="CQG3364" s="372"/>
      <c r="CQH3364" s="372"/>
      <c r="CQI3364" s="372"/>
      <c r="CQJ3364" s="372"/>
      <c r="CQK3364" s="370"/>
      <c r="CQL3364" s="371"/>
      <c r="CQM3364" s="372"/>
      <c r="CQN3364" s="371"/>
      <c r="CQO3364" s="473"/>
      <c r="CQP3364" s="371"/>
      <c r="CQQ3364" s="372"/>
      <c r="CQR3364" s="372"/>
      <c r="CQS3364" s="372"/>
      <c r="CQT3364" s="372"/>
      <c r="CQU3364" s="370"/>
      <c r="CQV3364" s="371"/>
      <c r="CQW3364" s="372"/>
      <c r="CQX3364" s="371"/>
      <c r="CQY3364" s="473"/>
      <c r="CQZ3364" s="371"/>
      <c r="CRA3364" s="372"/>
      <c r="CRB3364" s="372"/>
      <c r="CRC3364" s="372"/>
      <c r="CRD3364" s="372"/>
      <c r="CRE3364" s="370"/>
      <c r="CRF3364" s="371"/>
      <c r="CRG3364" s="372"/>
      <c r="CRH3364" s="371"/>
      <c r="CRI3364" s="473"/>
      <c r="CRJ3364" s="371"/>
      <c r="CRK3364" s="372"/>
      <c r="CRL3364" s="372"/>
      <c r="CRM3364" s="372"/>
      <c r="CRN3364" s="372"/>
      <c r="CRO3364" s="370"/>
      <c r="CRP3364" s="371"/>
      <c r="CRQ3364" s="372"/>
      <c r="CRR3364" s="371"/>
      <c r="CRS3364" s="473"/>
      <c r="CRT3364" s="371"/>
      <c r="CRU3364" s="372"/>
      <c r="CRV3364" s="372"/>
      <c r="CRW3364" s="372"/>
      <c r="CRX3364" s="372"/>
      <c r="CRY3364" s="370"/>
      <c r="CRZ3364" s="371"/>
      <c r="CSA3364" s="372"/>
      <c r="CSB3364" s="371"/>
      <c r="CSC3364" s="473"/>
      <c r="CSD3364" s="371"/>
      <c r="CSE3364" s="372"/>
      <c r="CSF3364" s="372"/>
      <c r="CSG3364" s="372"/>
      <c r="CSH3364" s="372"/>
      <c r="CSI3364" s="370"/>
      <c r="CSJ3364" s="371"/>
      <c r="CSK3364" s="372"/>
      <c r="CSL3364" s="371"/>
      <c r="CSM3364" s="473"/>
      <c r="CSN3364" s="371"/>
      <c r="CSO3364" s="372"/>
      <c r="CSP3364" s="372"/>
      <c r="CSQ3364" s="372"/>
      <c r="CSR3364" s="372"/>
      <c r="CSS3364" s="370"/>
      <c r="CST3364" s="371"/>
      <c r="CSU3364" s="372"/>
      <c r="CSV3364" s="371"/>
      <c r="CSW3364" s="473"/>
      <c r="CSX3364" s="371"/>
      <c r="CSY3364" s="372"/>
      <c r="CSZ3364" s="372"/>
      <c r="CTA3364" s="372"/>
      <c r="CTB3364" s="372"/>
      <c r="CTC3364" s="370"/>
      <c r="CTD3364" s="371"/>
      <c r="CTE3364" s="372"/>
      <c r="CTF3364" s="371"/>
      <c r="CTG3364" s="473"/>
      <c r="CTH3364" s="371"/>
      <c r="CTI3364" s="372"/>
      <c r="CTJ3364" s="372"/>
      <c r="CTK3364" s="372"/>
      <c r="CTL3364" s="372"/>
      <c r="CTM3364" s="370"/>
      <c r="CTN3364" s="371"/>
      <c r="CTO3364" s="372"/>
      <c r="CTP3364" s="371"/>
      <c r="CTQ3364" s="473"/>
      <c r="CTR3364" s="371"/>
      <c r="CTS3364" s="372"/>
      <c r="CTT3364" s="372"/>
      <c r="CTU3364" s="372"/>
      <c r="CTV3364" s="372"/>
      <c r="CTW3364" s="370"/>
      <c r="CTX3364" s="371"/>
      <c r="CTY3364" s="372"/>
      <c r="CTZ3364" s="371"/>
      <c r="CUA3364" s="473"/>
      <c r="CUB3364" s="371"/>
      <c r="CUC3364" s="372"/>
      <c r="CUD3364" s="372"/>
      <c r="CUE3364" s="372"/>
      <c r="CUF3364" s="372"/>
      <c r="CUG3364" s="370"/>
      <c r="CUH3364" s="371"/>
      <c r="CUI3364" s="372"/>
      <c r="CUJ3364" s="371"/>
      <c r="CUK3364" s="473"/>
      <c r="CUL3364" s="371"/>
      <c r="CUM3364" s="372"/>
      <c r="CUN3364" s="372"/>
      <c r="CUO3364" s="372"/>
      <c r="CUP3364" s="372"/>
      <c r="CUQ3364" s="370"/>
      <c r="CUR3364" s="371"/>
      <c r="CUS3364" s="372"/>
      <c r="CUT3364" s="371"/>
      <c r="CUU3364" s="473"/>
      <c r="CUV3364" s="371"/>
      <c r="CUW3364" s="372"/>
      <c r="CUX3364" s="372"/>
      <c r="CUY3364" s="372"/>
      <c r="CUZ3364" s="372"/>
      <c r="CVA3364" s="370"/>
      <c r="CVB3364" s="371"/>
      <c r="CVC3364" s="372"/>
      <c r="CVD3364" s="371"/>
      <c r="CVE3364" s="473"/>
      <c r="CVF3364" s="371"/>
      <c r="CVG3364" s="372"/>
      <c r="CVH3364" s="372"/>
      <c r="CVI3364" s="372"/>
      <c r="CVJ3364" s="372"/>
      <c r="CVK3364" s="370"/>
      <c r="CVL3364" s="371"/>
      <c r="CVM3364" s="372"/>
      <c r="CVN3364" s="371"/>
      <c r="CVO3364" s="473"/>
      <c r="CVP3364" s="371"/>
      <c r="CVQ3364" s="372"/>
      <c r="CVR3364" s="372"/>
      <c r="CVS3364" s="372"/>
      <c r="CVT3364" s="372"/>
      <c r="CVU3364" s="370"/>
      <c r="CVV3364" s="371"/>
      <c r="CVW3364" s="372"/>
      <c r="CVX3364" s="371"/>
      <c r="CVY3364" s="473"/>
      <c r="CVZ3364" s="371"/>
      <c r="CWA3364" s="372"/>
      <c r="CWB3364" s="372"/>
      <c r="CWC3364" s="372"/>
      <c r="CWD3364" s="372"/>
      <c r="CWE3364" s="370"/>
      <c r="CWF3364" s="371"/>
      <c r="CWG3364" s="372"/>
      <c r="CWH3364" s="371"/>
      <c r="CWI3364" s="473"/>
      <c r="CWJ3364" s="371"/>
      <c r="CWK3364" s="372"/>
      <c r="CWL3364" s="372"/>
      <c r="CWM3364" s="372"/>
      <c r="CWN3364" s="372"/>
      <c r="CWO3364" s="370"/>
      <c r="CWP3364" s="371"/>
      <c r="CWQ3364" s="372"/>
      <c r="CWR3364" s="371"/>
      <c r="CWS3364" s="473"/>
      <c r="CWT3364" s="371"/>
      <c r="CWU3364" s="372"/>
      <c r="CWV3364" s="372"/>
      <c r="CWW3364" s="372"/>
      <c r="CWX3364" s="372"/>
      <c r="CWY3364" s="370"/>
      <c r="CWZ3364" s="371"/>
      <c r="CXA3364" s="372"/>
      <c r="CXB3364" s="371"/>
      <c r="CXC3364" s="473"/>
      <c r="CXD3364" s="371"/>
      <c r="CXE3364" s="372"/>
      <c r="CXF3364" s="372"/>
      <c r="CXG3364" s="372"/>
      <c r="CXH3364" s="372"/>
      <c r="CXI3364" s="370"/>
      <c r="CXJ3364" s="371"/>
      <c r="CXK3364" s="372"/>
      <c r="CXL3364" s="371"/>
      <c r="CXM3364" s="473"/>
      <c r="CXN3364" s="371"/>
      <c r="CXO3364" s="372"/>
      <c r="CXP3364" s="372"/>
      <c r="CXQ3364" s="372"/>
      <c r="CXR3364" s="372"/>
      <c r="CXS3364" s="370"/>
      <c r="CXT3364" s="371"/>
      <c r="CXU3364" s="372"/>
      <c r="CXV3364" s="371"/>
      <c r="CXW3364" s="473"/>
      <c r="CXX3364" s="371"/>
      <c r="CXY3364" s="372"/>
      <c r="CXZ3364" s="372"/>
      <c r="CYA3364" s="372"/>
      <c r="CYB3364" s="372"/>
      <c r="CYC3364" s="370"/>
      <c r="CYD3364" s="371"/>
      <c r="CYE3364" s="372"/>
      <c r="CYF3364" s="371"/>
      <c r="CYG3364" s="473"/>
      <c r="CYH3364" s="371"/>
      <c r="CYI3364" s="372"/>
      <c r="CYJ3364" s="372"/>
      <c r="CYK3364" s="372"/>
      <c r="CYL3364" s="372"/>
      <c r="CYM3364" s="370"/>
      <c r="CYN3364" s="371"/>
      <c r="CYO3364" s="372"/>
      <c r="CYP3364" s="371"/>
      <c r="CYQ3364" s="473"/>
      <c r="CYR3364" s="371"/>
      <c r="CYS3364" s="372"/>
      <c r="CYT3364" s="372"/>
      <c r="CYU3364" s="372"/>
      <c r="CYV3364" s="372"/>
      <c r="CYW3364" s="370"/>
      <c r="CYX3364" s="371"/>
      <c r="CYY3364" s="372"/>
      <c r="CYZ3364" s="371"/>
      <c r="CZA3364" s="473"/>
      <c r="CZB3364" s="371"/>
      <c r="CZC3364" s="372"/>
      <c r="CZD3364" s="372"/>
      <c r="CZE3364" s="372"/>
      <c r="CZF3364" s="372"/>
      <c r="CZG3364" s="370"/>
      <c r="CZH3364" s="371"/>
      <c r="CZI3364" s="372"/>
      <c r="CZJ3364" s="371"/>
      <c r="CZK3364" s="473"/>
      <c r="CZL3364" s="371"/>
      <c r="CZM3364" s="372"/>
      <c r="CZN3364" s="372"/>
      <c r="CZO3364" s="372"/>
      <c r="CZP3364" s="372"/>
      <c r="CZQ3364" s="370"/>
      <c r="CZR3364" s="371"/>
      <c r="CZS3364" s="372"/>
      <c r="CZT3364" s="371"/>
      <c r="CZU3364" s="473"/>
      <c r="CZV3364" s="371"/>
      <c r="CZW3364" s="372"/>
      <c r="CZX3364" s="372"/>
      <c r="CZY3364" s="372"/>
      <c r="CZZ3364" s="372"/>
      <c r="DAA3364" s="370"/>
      <c r="DAB3364" s="371"/>
      <c r="DAC3364" s="372"/>
      <c r="DAD3364" s="371"/>
      <c r="DAE3364" s="473"/>
      <c r="DAF3364" s="371"/>
      <c r="DAG3364" s="372"/>
      <c r="DAH3364" s="372"/>
      <c r="DAI3364" s="372"/>
      <c r="DAJ3364" s="372"/>
      <c r="DAK3364" s="370"/>
      <c r="DAL3364" s="371"/>
      <c r="DAM3364" s="372"/>
      <c r="DAN3364" s="371"/>
      <c r="DAO3364" s="473"/>
      <c r="DAP3364" s="371"/>
      <c r="DAQ3364" s="372"/>
      <c r="DAR3364" s="372"/>
      <c r="DAS3364" s="372"/>
      <c r="DAT3364" s="372"/>
      <c r="DAU3364" s="370"/>
      <c r="DAV3364" s="371"/>
      <c r="DAW3364" s="372"/>
      <c r="DAX3364" s="371"/>
      <c r="DAY3364" s="473"/>
      <c r="DAZ3364" s="371"/>
      <c r="DBA3364" s="372"/>
      <c r="DBB3364" s="372"/>
      <c r="DBC3364" s="372"/>
      <c r="DBD3364" s="372"/>
      <c r="DBE3364" s="370"/>
      <c r="DBF3364" s="371"/>
      <c r="DBG3364" s="372"/>
      <c r="DBH3364" s="371"/>
      <c r="DBI3364" s="473"/>
      <c r="DBJ3364" s="371"/>
      <c r="DBK3364" s="372"/>
      <c r="DBL3364" s="372"/>
      <c r="DBM3364" s="372"/>
      <c r="DBN3364" s="372"/>
      <c r="DBO3364" s="370"/>
      <c r="DBP3364" s="371"/>
      <c r="DBQ3364" s="372"/>
      <c r="DBR3364" s="371"/>
      <c r="DBS3364" s="473"/>
      <c r="DBT3364" s="371"/>
      <c r="DBU3364" s="372"/>
      <c r="DBV3364" s="372"/>
      <c r="DBW3364" s="372"/>
      <c r="DBX3364" s="372"/>
      <c r="DBY3364" s="370"/>
      <c r="DBZ3364" s="371"/>
      <c r="DCA3364" s="372"/>
      <c r="DCB3364" s="371"/>
      <c r="DCC3364" s="473"/>
      <c r="DCD3364" s="371"/>
      <c r="DCE3364" s="372"/>
      <c r="DCF3364" s="372"/>
      <c r="DCG3364" s="372"/>
      <c r="DCH3364" s="372"/>
      <c r="DCI3364" s="370"/>
      <c r="DCJ3364" s="371"/>
      <c r="DCK3364" s="372"/>
      <c r="DCL3364" s="371"/>
      <c r="DCM3364" s="473"/>
      <c r="DCN3364" s="371"/>
      <c r="DCO3364" s="372"/>
      <c r="DCP3364" s="372"/>
      <c r="DCQ3364" s="372"/>
      <c r="DCR3364" s="372"/>
      <c r="DCS3364" s="370"/>
      <c r="DCT3364" s="371"/>
      <c r="DCU3364" s="372"/>
      <c r="DCV3364" s="371"/>
      <c r="DCW3364" s="473"/>
      <c r="DCX3364" s="371"/>
      <c r="DCY3364" s="372"/>
      <c r="DCZ3364" s="372"/>
      <c r="DDA3364" s="372"/>
      <c r="DDB3364" s="372"/>
      <c r="DDC3364" s="370"/>
      <c r="DDD3364" s="371"/>
      <c r="DDE3364" s="372"/>
      <c r="DDF3364" s="371"/>
      <c r="DDG3364" s="473"/>
      <c r="DDH3364" s="371"/>
      <c r="DDI3364" s="372"/>
      <c r="DDJ3364" s="372"/>
      <c r="DDK3364" s="372"/>
      <c r="DDL3364" s="372"/>
      <c r="DDM3364" s="370"/>
      <c r="DDN3364" s="371"/>
      <c r="DDO3364" s="372"/>
      <c r="DDP3364" s="371"/>
      <c r="DDQ3364" s="473"/>
      <c r="DDR3364" s="371"/>
      <c r="DDS3364" s="372"/>
      <c r="DDT3364" s="372"/>
      <c r="DDU3364" s="372"/>
      <c r="DDV3364" s="372"/>
      <c r="DDW3364" s="370"/>
      <c r="DDX3364" s="371"/>
      <c r="DDY3364" s="372"/>
      <c r="DDZ3364" s="371"/>
      <c r="DEA3364" s="473"/>
      <c r="DEB3364" s="371"/>
      <c r="DEC3364" s="372"/>
      <c r="DED3364" s="372"/>
      <c r="DEE3364" s="372"/>
      <c r="DEF3364" s="372"/>
      <c r="DEG3364" s="370"/>
      <c r="DEH3364" s="371"/>
      <c r="DEI3364" s="372"/>
      <c r="DEJ3364" s="371"/>
      <c r="DEK3364" s="473"/>
      <c r="DEL3364" s="371"/>
      <c r="DEM3364" s="372"/>
      <c r="DEN3364" s="372"/>
      <c r="DEO3364" s="372"/>
      <c r="DEP3364" s="372"/>
      <c r="DEQ3364" s="370"/>
      <c r="DER3364" s="371"/>
      <c r="DES3364" s="372"/>
      <c r="DET3364" s="371"/>
      <c r="DEU3364" s="473"/>
      <c r="DEV3364" s="371"/>
      <c r="DEW3364" s="372"/>
      <c r="DEX3364" s="372"/>
      <c r="DEY3364" s="372"/>
      <c r="DEZ3364" s="372"/>
      <c r="DFA3364" s="370"/>
      <c r="DFB3364" s="371"/>
      <c r="DFC3364" s="372"/>
      <c r="DFD3364" s="371"/>
      <c r="DFE3364" s="473"/>
      <c r="DFF3364" s="371"/>
      <c r="DFG3364" s="372"/>
      <c r="DFH3364" s="372"/>
      <c r="DFI3364" s="372"/>
      <c r="DFJ3364" s="372"/>
      <c r="DFK3364" s="370"/>
      <c r="DFL3364" s="371"/>
      <c r="DFM3364" s="372"/>
      <c r="DFN3364" s="371"/>
      <c r="DFO3364" s="473"/>
      <c r="DFP3364" s="371"/>
      <c r="DFQ3364" s="372"/>
      <c r="DFR3364" s="372"/>
      <c r="DFS3364" s="372"/>
      <c r="DFT3364" s="372"/>
      <c r="DFU3364" s="370"/>
      <c r="DFV3364" s="371"/>
      <c r="DFW3364" s="372"/>
      <c r="DFX3364" s="371"/>
      <c r="DFY3364" s="473"/>
      <c r="DFZ3364" s="371"/>
      <c r="DGA3364" s="372"/>
      <c r="DGB3364" s="372"/>
      <c r="DGC3364" s="372"/>
      <c r="DGD3364" s="372"/>
      <c r="DGE3364" s="370"/>
      <c r="DGF3364" s="371"/>
      <c r="DGG3364" s="372"/>
      <c r="DGH3364" s="371"/>
      <c r="DGI3364" s="473"/>
      <c r="DGJ3364" s="371"/>
      <c r="DGK3364" s="372"/>
      <c r="DGL3364" s="372"/>
      <c r="DGM3364" s="372"/>
      <c r="DGN3364" s="372"/>
      <c r="DGO3364" s="370"/>
      <c r="DGP3364" s="371"/>
      <c r="DGQ3364" s="372"/>
      <c r="DGR3364" s="371"/>
      <c r="DGS3364" s="473"/>
      <c r="DGT3364" s="371"/>
      <c r="DGU3364" s="372"/>
      <c r="DGV3364" s="372"/>
      <c r="DGW3364" s="372"/>
      <c r="DGX3364" s="372"/>
      <c r="DGY3364" s="370"/>
      <c r="DGZ3364" s="371"/>
      <c r="DHA3364" s="372"/>
      <c r="DHB3364" s="371"/>
      <c r="DHC3364" s="473"/>
      <c r="DHD3364" s="371"/>
      <c r="DHE3364" s="372"/>
      <c r="DHF3364" s="372"/>
      <c r="DHG3364" s="372"/>
      <c r="DHH3364" s="372"/>
      <c r="DHI3364" s="370"/>
      <c r="DHJ3364" s="371"/>
      <c r="DHK3364" s="372"/>
      <c r="DHL3364" s="371"/>
      <c r="DHM3364" s="473"/>
      <c r="DHN3364" s="371"/>
      <c r="DHO3364" s="372"/>
      <c r="DHP3364" s="372"/>
      <c r="DHQ3364" s="372"/>
      <c r="DHR3364" s="372"/>
      <c r="DHS3364" s="370"/>
      <c r="DHT3364" s="371"/>
      <c r="DHU3364" s="372"/>
      <c r="DHV3364" s="371"/>
      <c r="DHW3364" s="473"/>
      <c r="DHX3364" s="371"/>
      <c r="DHY3364" s="372"/>
      <c r="DHZ3364" s="372"/>
      <c r="DIA3364" s="372"/>
      <c r="DIB3364" s="372"/>
      <c r="DIC3364" s="370"/>
      <c r="DID3364" s="371"/>
      <c r="DIE3364" s="372"/>
      <c r="DIF3364" s="371"/>
      <c r="DIG3364" s="473"/>
      <c r="DIH3364" s="371"/>
      <c r="DII3364" s="372"/>
      <c r="DIJ3364" s="372"/>
      <c r="DIK3364" s="372"/>
      <c r="DIL3364" s="372"/>
      <c r="DIM3364" s="370"/>
      <c r="DIN3364" s="371"/>
      <c r="DIO3364" s="372"/>
      <c r="DIP3364" s="371"/>
      <c r="DIQ3364" s="473"/>
      <c r="DIR3364" s="371"/>
      <c r="DIS3364" s="372"/>
      <c r="DIT3364" s="372"/>
      <c r="DIU3364" s="372"/>
      <c r="DIV3364" s="372"/>
      <c r="DIW3364" s="370"/>
      <c r="DIX3364" s="371"/>
      <c r="DIY3364" s="372"/>
      <c r="DIZ3364" s="371"/>
      <c r="DJA3364" s="473"/>
      <c r="DJB3364" s="371"/>
      <c r="DJC3364" s="372"/>
      <c r="DJD3364" s="372"/>
      <c r="DJE3364" s="372"/>
      <c r="DJF3364" s="372"/>
      <c r="DJG3364" s="370"/>
      <c r="DJH3364" s="371"/>
      <c r="DJI3364" s="372"/>
      <c r="DJJ3364" s="371"/>
      <c r="DJK3364" s="473"/>
      <c r="DJL3364" s="371"/>
      <c r="DJM3364" s="372"/>
      <c r="DJN3364" s="372"/>
      <c r="DJO3364" s="372"/>
      <c r="DJP3364" s="372"/>
      <c r="DJQ3364" s="370"/>
      <c r="DJR3364" s="371"/>
      <c r="DJS3364" s="372"/>
      <c r="DJT3364" s="371"/>
      <c r="DJU3364" s="473"/>
      <c r="DJV3364" s="371"/>
      <c r="DJW3364" s="372"/>
      <c r="DJX3364" s="372"/>
      <c r="DJY3364" s="372"/>
      <c r="DJZ3364" s="372"/>
      <c r="DKA3364" s="370"/>
      <c r="DKB3364" s="371"/>
      <c r="DKC3364" s="372"/>
      <c r="DKD3364" s="371"/>
      <c r="DKE3364" s="473"/>
      <c r="DKF3364" s="371"/>
      <c r="DKG3364" s="372"/>
      <c r="DKH3364" s="372"/>
      <c r="DKI3364" s="372"/>
      <c r="DKJ3364" s="372"/>
      <c r="DKK3364" s="370"/>
      <c r="DKL3364" s="371"/>
      <c r="DKM3364" s="372"/>
      <c r="DKN3364" s="371"/>
      <c r="DKO3364" s="473"/>
      <c r="DKP3364" s="371"/>
      <c r="DKQ3364" s="372"/>
      <c r="DKR3364" s="372"/>
      <c r="DKS3364" s="372"/>
      <c r="DKT3364" s="372"/>
      <c r="DKU3364" s="370"/>
      <c r="DKV3364" s="371"/>
      <c r="DKW3364" s="372"/>
      <c r="DKX3364" s="371"/>
      <c r="DKY3364" s="473"/>
      <c r="DKZ3364" s="371"/>
      <c r="DLA3364" s="372"/>
      <c r="DLB3364" s="372"/>
      <c r="DLC3364" s="372"/>
      <c r="DLD3364" s="372"/>
      <c r="DLE3364" s="370"/>
      <c r="DLF3364" s="371"/>
      <c r="DLG3364" s="372"/>
      <c r="DLH3364" s="371"/>
      <c r="DLI3364" s="473"/>
      <c r="DLJ3364" s="371"/>
      <c r="DLK3364" s="372"/>
      <c r="DLL3364" s="372"/>
      <c r="DLM3364" s="372"/>
      <c r="DLN3364" s="372"/>
      <c r="DLO3364" s="370"/>
      <c r="DLP3364" s="371"/>
      <c r="DLQ3364" s="372"/>
      <c r="DLR3364" s="371"/>
      <c r="DLS3364" s="473"/>
      <c r="DLT3364" s="371"/>
      <c r="DLU3364" s="372"/>
      <c r="DLV3364" s="372"/>
      <c r="DLW3364" s="372"/>
      <c r="DLX3364" s="372"/>
      <c r="DLY3364" s="370"/>
      <c r="DLZ3364" s="371"/>
      <c r="DMA3364" s="372"/>
      <c r="DMB3364" s="371"/>
      <c r="DMC3364" s="473"/>
      <c r="DMD3364" s="371"/>
      <c r="DME3364" s="372"/>
      <c r="DMF3364" s="372"/>
      <c r="DMG3364" s="372"/>
      <c r="DMH3364" s="372"/>
      <c r="DMI3364" s="370"/>
      <c r="DMJ3364" s="371"/>
      <c r="DMK3364" s="372"/>
      <c r="DML3364" s="371"/>
      <c r="DMM3364" s="473"/>
      <c r="DMN3364" s="371"/>
      <c r="DMO3364" s="372"/>
      <c r="DMP3364" s="372"/>
      <c r="DMQ3364" s="372"/>
      <c r="DMR3364" s="372"/>
      <c r="DMS3364" s="370"/>
      <c r="DMT3364" s="371"/>
      <c r="DMU3364" s="372"/>
      <c r="DMV3364" s="371"/>
      <c r="DMW3364" s="473"/>
      <c r="DMX3364" s="371"/>
      <c r="DMY3364" s="372"/>
      <c r="DMZ3364" s="372"/>
      <c r="DNA3364" s="372"/>
      <c r="DNB3364" s="372"/>
      <c r="DNC3364" s="370"/>
      <c r="DND3364" s="371"/>
      <c r="DNE3364" s="372"/>
      <c r="DNF3364" s="371"/>
      <c r="DNG3364" s="473"/>
      <c r="DNH3364" s="371"/>
      <c r="DNI3364" s="372"/>
      <c r="DNJ3364" s="372"/>
      <c r="DNK3364" s="372"/>
      <c r="DNL3364" s="372"/>
      <c r="DNM3364" s="370"/>
      <c r="DNN3364" s="371"/>
      <c r="DNO3364" s="372"/>
      <c r="DNP3364" s="371"/>
      <c r="DNQ3364" s="473"/>
      <c r="DNR3364" s="371"/>
      <c r="DNS3364" s="372"/>
      <c r="DNT3364" s="372"/>
      <c r="DNU3364" s="372"/>
      <c r="DNV3364" s="372"/>
      <c r="DNW3364" s="370"/>
      <c r="DNX3364" s="371"/>
      <c r="DNY3364" s="372"/>
      <c r="DNZ3364" s="371"/>
      <c r="DOA3364" s="473"/>
      <c r="DOB3364" s="371"/>
      <c r="DOC3364" s="372"/>
      <c r="DOD3364" s="372"/>
      <c r="DOE3364" s="372"/>
      <c r="DOF3364" s="372"/>
      <c r="DOG3364" s="370"/>
      <c r="DOH3364" s="371"/>
      <c r="DOI3364" s="372"/>
      <c r="DOJ3364" s="371"/>
      <c r="DOK3364" s="473"/>
      <c r="DOL3364" s="371"/>
      <c r="DOM3364" s="372"/>
      <c r="DON3364" s="372"/>
      <c r="DOO3364" s="372"/>
      <c r="DOP3364" s="372"/>
      <c r="DOQ3364" s="370"/>
      <c r="DOR3364" s="371"/>
      <c r="DOS3364" s="372"/>
      <c r="DOT3364" s="371"/>
      <c r="DOU3364" s="473"/>
      <c r="DOV3364" s="371"/>
      <c r="DOW3364" s="372"/>
      <c r="DOX3364" s="372"/>
      <c r="DOY3364" s="372"/>
      <c r="DOZ3364" s="372"/>
      <c r="DPA3364" s="370"/>
      <c r="DPB3364" s="371"/>
      <c r="DPC3364" s="372"/>
      <c r="DPD3364" s="371"/>
      <c r="DPE3364" s="473"/>
      <c r="DPF3364" s="371"/>
      <c r="DPG3364" s="372"/>
      <c r="DPH3364" s="372"/>
      <c r="DPI3364" s="372"/>
      <c r="DPJ3364" s="372"/>
      <c r="DPK3364" s="370"/>
      <c r="DPL3364" s="371"/>
      <c r="DPM3364" s="372"/>
      <c r="DPN3364" s="371"/>
      <c r="DPO3364" s="473"/>
      <c r="DPP3364" s="371"/>
      <c r="DPQ3364" s="372"/>
      <c r="DPR3364" s="372"/>
      <c r="DPS3364" s="372"/>
      <c r="DPT3364" s="372"/>
      <c r="DPU3364" s="370"/>
      <c r="DPV3364" s="371"/>
      <c r="DPW3364" s="372"/>
      <c r="DPX3364" s="371"/>
      <c r="DPY3364" s="473"/>
      <c r="DPZ3364" s="371"/>
      <c r="DQA3364" s="372"/>
      <c r="DQB3364" s="372"/>
      <c r="DQC3364" s="372"/>
      <c r="DQD3364" s="372"/>
      <c r="DQE3364" s="370"/>
      <c r="DQF3364" s="371"/>
      <c r="DQG3364" s="372"/>
      <c r="DQH3364" s="371"/>
      <c r="DQI3364" s="473"/>
      <c r="DQJ3364" s="371"/>
      <c r="DQK3364" s="372"/>
      <c r="DQL3364" s="372"/>
      <c r="DQM3364" s="372"/>
      <c r="DQN3364" s="372"/>
      <c r="DQO3364" s="370"/>
      <c r="DQP3364" s="371"/>
      <c r="DQQ3364" s="372"/>
      <c r="DQR3364" s="371"/>
      <c r="DQS3364" s="473"/>
      <c r="DQT3364" s="371"/>
      <c r="DQU3364" s="372"/>
      <c r="DQV3364" s="372"/>
      <c r="DQW3364" s="372"/>
      <c r="DQX3364" s="372"/>
      <c r="DQY3364" s="370"/>
      <c r="DQZ3364" s="371"/>
      <c r="DRA3364" s="372"/>
      <c r="DRB3364" s="371"/>
      <c r="DRC3364" s="473"/>
      <c r="DRD3364" s="371"/>
      <c r="DRE3364" s="372"/>
      <c r="DRF3364" s="372"/>
      <c r="DRG3364" s="372"/>
      <c r="DRH3364" s="372"/>
      <c r="DRI3364" s="370"/>
      <c r="DRJ3364" s="371"/>
      <c r="DRK3364" s="372"/>
      <c r="DRL3364" s="371"/>
      <c r="DRM3364" s="473"/>
      <c r="DRN3364" s="371"/>
      <c r="DRO3364" s="372"/>
      <c r="DRP3364" s="372"/>
      <c r="DRQ3364" s="372"/>
      <c r="DRR3364" s="372"/>
      <c r="DRS3364" s="370"/>
      <c r="DRT3364" s="371"/>
      <c r="DRU3364" s="372"/>
      <c r="DRV3364" s="371"/>
      <c r="DRW3364" s="473"/>
      <c r="DRX3364" s="371"/>
      <c r="DRY3364" s="372"/>
      <c r="DRZ3364" s="372"/>
      <c r="DSA3364" s="372"/>
      <c r="DSB3364" s="372"/>
      <c r="DSC3364" s="370"/>
      <c r="DSD3364" s="371"/>
      <c r="DSE3364" s="372"/>
      <c r="DSF3364" s="371"/>
      <c r="DSG3364" s="473"/>
      <c r="DSH3364" s="371"/>
      <c r="DSI3364" s="372"/>
      <c r="DSJ3364" s="372"/>
      <c r="DSK3364" s="372"/>
      <c r="DSL3364" s="372"/>
      <c r="DSM3364" s="370"/>
      <c r="DSN3364" s="371"/>
      <c r="DSO3364" s="372"/>
      <c r="DSP3364" s="371"/>
      <c r="DSQ3364" s="473"/>
      <c r="DSR3364" s="371"/>
      <c r="DSS3364" s="372"/>
      <c r="DST3364" s="372"/>
      <c r="DSU3364" s="372"/>
      <c r="DSV3364" s="372"/>
      <c r="DSW3364" s="370"/>
      <c r="DSX3364" s="371"/>
      <c r="DSY3364" s="372"/>
      <c r="DSZ3364" s="371"/>
      <c r="DTA3364" s="473"/>
      <c r="DTB3364" s="371"/>
      <c r="DTC3364" s="372"/>
      <c r="DTD3364" s="372"/>
      <c r="DTE3364" s="372"/>
      <c r="DTF3364" s="372"/>
      <c r="DTG3364" s="370"/>
      <c r="DTH3364" s="371"/>
      <c r="DTI3364" s="372"/>
      <c r="DTJ3364" s="371"/>
      <c r="DTK3364" s="473"/>
      <c r="DTL3364" s="371"/>
      <c r="DTM3364" s="372"/>
      <c r="DTN3364" s="372"/>
      <c r="DTO3364" s="372"/>
      <c r="DTP3364" s="372"/>
      <c r="DTQ3364" s="370"/>
      <c r="DTR3364" s="371"/>
      <c r="DTS3364" s="372"/>
      <c r="DTT3364" s="371"/>
      <c r="DTU3364" s="473"/>
      <c r="DTV3364" s="371"/>
      <c r="DTW3364" s="372"/>
      <c r="DTX3364" s="372"/>
      <c r="DTY3364" s="372"/>
      <c r="DTZ3364" s="372"/>
      <c r="DUA3364" s="370"/>
      <c r="DUB3364" s="371"/>
      <c r="DUC3364" s="372"/>
      <c r="DUD3364" s="371"/>
      <c r="DUE3364" s="473"/>
      <c r="DUF3364" s="371"/>
      <c r="DUG3364" s="372"/>
      <c r="DUH3364" s="372"/>
      <c r="DUI3364" s="372"/>
      <c r="DUJ3364" s="372"/>
      <c r="DUK3364" s="370"/>
      <c r="DUL3364" s="371"/>
      <c r="DUM3364" s="372"/>
      <c r="DUN3364" s="371"/>
      <c r="DUO3364" s="473"/>
      <c r="DUP3364" s="371"/>
      <c r="DUQ3364" s="372"/>
      <c r="DUR3364" s="372"/>
      <c r="DUS3364" s="372"/>
      <c r="DUT3364" s="372"/>
      <c r="DUU3364" s="370"/>
      <c r="DUV3364" s="371"/>
      <c r="DUW3364" s="372"/>
      <c r="DUX3364" s="371"/>
      <c r="DUY3364" s="473"/>
      <c r="DUZ3364" s="371"/>
      <c r="DVA3364" s="372"/>
      <c r="DVB3364" s="372"/>
      <c r="DVC3364" s="372"/>
      <c r="DVD3364" s="372"/>
      <c r="DVE3364" s="370"/>
      <c r="DVF3364" s="371"/>
      <c r="DVG3364" s="372"/>
      <c r="DVH3364" s="371"/>
      <c r="DVI3364" s="473"/>
      <c r="DVJ3364" s="371"/>
      <c r="DVK3364" s="372"/>
      <c r="DVL3364" s="372"/>
      <c r="DVM3364" s="372"/>
      <c r="DVN3364" s="372"/>
      <c r="DVO3364" s="370"/>
      <c r="DVP3364" s="371"/>
      <c r="DVQ3364" s="372"/>
      <c r="DVR3364" s="371"/>
      <c r="DVS3364" s="473"/>
      <c r="DVT3364" s="371"/>
      <c r="DVU3364" s="372"/>
      <c r="DVV3364" s="372"/>
      <c r="DVW3364" s="372"/>
      <c r="DVX3364" s="372"/>
      <c r="DVY3364" s="370"/>
      <c r="DVZ3364" s="371"/>
      <c r="DWA3364" s="372"/>
      <c r="DWB3364" s="371"/>
      <c r="DWC3364" s="473"/>
      <c r="DWD3364" s="371"/>
      <c r="DWE3364" s="372"/>
      <c r="DWF3364" s="372"/>
      <c r="DWG3364" s="372"/>
      <c r="DWH3364" s="372"/>
      <c r="DWI3364" s="370"/>
      <c r="DWJ3364" s="371"/>
      <c r="DWK3364" s="372"/>
      <c r="DWL3364" s="371"/>
      <c r="DWM3364" s="473"/>
      <c r="DWN3364" s="371"/>
      <c r="DWO3364" s="372"/>
      <c r="DWP3364" s="372"/>
      <c r="DWQ3364" s="372"/>
      <c r="DWR3364" s="372"/>
      <c r="DWS3364" s="370"/>
      <c r="DWT3364" s="371"/>
      <c r="DWU3364" s="372"/>
      <c r="DWV3364" s="371"/>
      <c r="DWW3364" s="473"/>
      <c r="DWX3364" s="371"/>
      <c r="DWY3364" s="372"/>
      <c r="DWZ3364" s="372"/>
      <c r="DXA3364" s="372"/>
      <c r="DXB3364" s="372"/>
      <c r="DXC3364" s="370"/>
      <c r="DXD3364" s="371"/>
      <c r="DXE3364" s="372"/>
      <c r="DXF3364" s="371"/>
      <c r="DXG3364" s="473"/>
      <c r="DXH3364" s="371"/>
      <c r="DXI3364" s="372"/>
      <c r="DXJ3364" s="372"/>
      <c r="DXK3364" s="372"/>
      <c r="DXL3364" s="372"/>
      <c r="DXM3364" s="370"/>
      <c r="DXN3364" s="371"/>
      <c r="DXO3364" s="372"/>
      <c r="DXP3364" s="371"/>
      <c r="DXQ3364" s="473"/>
      <c r="DXR3364" s="371"/>
      <c r="DXS3364" s="372"/>
      <c r="DXT3364" s="372"/>
      <c r="DXU3364" s="372"/>
      <c r="DXV3364" s="372"/>
      <c r="DXW3364" s="370"/>
      <c r="DXX3364" s="371"/>
      <c r="DXY3364" s="372"/>
      <c r="DXZ3364" s="371"/>
      <c r="DYA3364" s="473"/>
      <c r="DYB3364" s="371"/>
      <c r="DYC3364" s="372"/>
      <c r="DYD3364" s="372"/>
      <c r="DYE3364" s="372"/>
      <c r="DYF3364" s="372"/>
      <c r="DYG3364" s="370"/>
      <c r="DYH3364" s="371"/>
      <c r="DYI3364" s="372"/>
      <c r="DYJ3364" s="371"/>
      <c r="DYK3364" s="473"/>
      <c r="DYL3364" s="371"/>
      <c r="DYM3364" s="372"/>
      <c r="DYN3364" s="372"/>
      <c r="DYO3364" s="372"/>
      <c r="DYP3364" s="372"/>
      <c r="DYQ3364" s="370"/>
      <c r="DYR3364" s="371"/>
      <c r="DYS3364" s="372"/>
      <c r="DYT3364" s="371"/>
      <c r="DYU3364" s="473"/>
      <c r="DYV3364" s="371"/>
      <c r="DYW3364" s="372"/>
      <c r="DYX3364" s="372"/>
      <c r="DYY3364" s="372"/>
      <c r="DYZ3364" s="372"/>
      <c r="DZA3364" s="370"/>
      <c r="DZB3364" s="371"/>
      <c r="DZC3364" s="372"/>
      <c r="DZD3364" s="371"/>
      <c r="DZE3364" s="473"/>
      <c r="DZF3364" s="371"/>
      <c r="DZG3364" s="372"/>
      <c r="DZH3364" s="372"/>
      <c r="DZI3364" s="372"/>
      <c r="DZJ3364" s="372"/>
      <c r="DZK3364" s="370"/>
      <c r="DZL3364" s="371"/>
      <c r="DZM3364" s="372"/>
      <c r="DZN3364" s="371"/>
      <c r="DZO3364" s="473"/>
      <c r="DZP3364" s="371"/>
      <c r="DZQ3364" s="372"/>
      <c r="DZR3364" s="372"/>
      <c r="DZS3364" s="372"/>
      <c r="DZT3364" s="372"/>
      <c r="DZU3364" s="370"/>
      <c r="DZV3364" s="371"/>
      <c r="DZW3364" s="372"/>
      <c r="DZX3364" s="371"/>
      <c r="DZY3364" s="473"/>
      <c r="DZZ3364" s="371"/>
      <c r="EAA3364" s="372"/>
      <c r="EAB3364" s="372"/>
      <c r="EAC3364" s="372"/>
      <c r="EAD3364" s="372"/>
      <c r="EAE3364" s="370"/>
      <c r="EAF3364" s="371"/>
      <c r="EAG3364" s="372"/>
      <c r="EAH3364" s="371"/>
      <c r="EAI3364" s="473"/>
      <c r="EAJ3364" s="371"/>
      <c r="EAK3364" s="372"/>
      <c r="EAL3364" s="372"/>
      <c r="EAM3364" s="372"/>
      <c r="EAN3364" s="372"/>
      <c r="EAO3364" s="370"/>
      <c r="EAP3364" s="371"/>
      <c r="EAQ3364" s="372"/>
      <c r="EAR3364" s="371"/>
      <c r="EAS3364" s="473"/>
      <c r="EAT3364" s="371"/>
      <c r="EAU3364" s="372"/>
      <c r="EAV3364" s="372"/>
      <c r="EAW3364" s="372"/>
      <c r="EAX3364" s="372"/>
      <c r="EAY3364" s="370"/>
      <c r="EAZ3364" s="371"/>
      <c r="EBA3364" s="372"/>
      <c r="EBB3364" s="371"/>
      <c r="EBC3364" s="473"/>
      <c r="EBD3364" s="371"/>
      <c r="EBE3364" s="372"/>
      <c r="EBF3364" s="372"/>
      <c r="EBG3364" s="372"/>
      <c r="EBH3364" s="372"/>
      <c r="EBI3364" s="370"/>
      <c r="EBJ3364" s="371"/>
      <c r="EBK3364" s="372"/>
      <c r="EBL3364" s="371"/>
      <c r="EBM3364" s="473"/>
      <c r="EBN3364" s="371"/>
      <c r="EBO3364" s="372"/>
      <c r="EBP3364" s="372"/>
      <c r="EBQ3364" s="372"/>
      <c r="EBR3364" s="372"/>
      <c r="EBS3364" s="370"/>
      <c r="EBT3364" s="371"/>
      <c r="EBU3364" s="372"/>
      <c r="EBV3364" s="371"/>
      <c r="EBW3364" s="473"/>
      <c r="EBX3364" s="371"/>
      <c r="EBY3364" s="372"/>
      <c r="EBZ3364" s="372"/>
      <c r="ECA3364" s="372"/>
      <c r="ECB3364" s="372"/>
      <c r="ECC3364" s="370"/>
      <c r="ECD3364" s="371"/>
      <c r="ECE3364" s="372"/>
      <c r="ECF3364" s="371"/>
      <c r="ECG3364" s="473"/>
      <c r="ECH3364" s="371"/>
      <c r="ECI3364" s="372"/>
      <c r="ECJ3364" s="372"/>
      <c r="ECK3364" s="372"/>
      <c r="ECL3364" s="372"/>
      <c r="ECM3364" s="370"/>
      <c r="ECN3364" s="371"/>
      <c r="ECO3364" s="372"/>
      <c r="ECP3364" s="371"/>
      <c r="ECQ3364" s="473"/>
      <c r="ECR3364" s="371"/>
      <c r="ECS3364" s="372"/>
      <c r="ECT3364" s="372"/>
      <c r="ECU3364" s="372"/>
      <c r="ECV3364" s="372"/>
      <c r="ECW3364" s="370"/>
      <c r="ECX3364" s="371"/>
      <c r="ECY3364" s="372"/>
      <c r="ECZ3364" s="371"/>
      <c r="EDA3364" s="473"/>
      <c r="EDB3364" s="371"/>
      <c r="EDC3364" s="372"/>
      <c r="EDD3364" s="372"/>
      <c r="EDE3364" s="372"/>
      <c r="EDF3364" s="372"/>
      <c r="EDG3364" s="370"/>
      <c r="EDH3364" s="371"/>
      <c r="EDI3364" s="372"/>
      <c r="EDJ3364" s="371"/>
      <c r="EDK3364" s="473"/>
      <c r="EDL3364" s="371"/>
      <c r="EDM3364" s="372"/>
      <c r="EDN3364" s="372"/>
      <c r="EDO3364" s="372"/>
      <c r="EDP3364" s="372"/>
      <c r="EDQ3364" s="370"/>
      <c r="EDR3364" s="371"/>
      <c r="EDS3364" s="372"/>
      <c r="EDT3364" s="371"/>
      <c r="EDU3364" s="473"/>
      <c r="EDV3364" s="371"/>
      <c r="EDW3364" s="372"/>
      <c r="EDX3364" s="372"/>
      <c r="EDY3364" s="372"/>
      <c r="EDZ3364" s="372"/>
      <c r="EEA3364" s="370"/>
      <c r="EEB3364" s="371"/>
      <c r="EEC3364" s="372"/>
      <c r="EED3364" s="371"/>
      <c r="EEE3364" s="473"/>
      <c r="EEF3364" s="371"/>
      <c r="EEG3364" s="372"/>
      <c r="EEH3364" s="372"/>
      <c r="EEI3364" s="372"/>
      <c r="EEJ3364" s="372"/>
      <c r="EEK3364" s="370"/>
      <c r="EEL3364" s="371"/>
      <c r="EEM3364" s="372"/>
      <c r="EEN3364" s="371"/>
      <c r="EEO3364" s="473"/>
      <c r="EEP3364" s="371"/>
      <c r="EEQ3364" s="372"/>
      <c r="EER3364" s="372"/>
      <c r="EES3364" s="372"/>
      <c r="EET3364" s="372"/>
      <c r="EEU3364" s="370"/>
      <c r="EEV3364" s="371"/>
      <c r="EEW3364" s="372"/>
      <c r="EEX3364" s="371"/>
      <c r="EEY3364" s="473"/>
      <c r="EEZ3364" s="371"/>
      <c r="EFA3364" s="372"/>
      <c r="EFB3364" s="372"/>
      <c r="EFC3364" s="372"/>
      <c r="EFD3364" s="372"/>
      <c r="EFE3364" s="370"/>
      <c r="EFF3364" s="371"/>
      <c r="EFG3364" s="372"/>
      <c r="EFH3364" s="371"/>
      <c r="EFI3364" s="473"/>
      <c r="EFJ3364" s="371"/>
      <c r="EFK3364" s="372"/>
      <c r="EFL3364" s="372"/>
      <c r="EFM3364" s="372"/>
      <c r="EFN3364" s="372"/>
      <c r="EFO3364" s="370"/>
      <c r="EFP3364" s="371"/>
      <c r="EFQ3364" s="372"/>
      <c r="EFR3364" s="371"/>
      <c r="EFS3364" s="473"/>
      <c r="EFT3364" s="371"/>
      <c r="EFU3364" s="372"/>
      <c r="EFV3364" s="372"/>
      <c r="EFW3364" s="372"/>
      <c r="EFX3364" s="372"/>
      <c r="EFY3364" s="370"/>
      <c r="EFZ3364" s="371"/>
      <c r="EGA3364" s="372"/>
      <c r="EGB3364" s="371"/>
      <c r="EGC3364" s="473"/>
      <c r="EGD3364" s="371"/>
      <c r="EGE3364" s="372"/>
      <c r="EGF3364" s="372"/>
      <c r="EGG3364" s="372"/>
      <c r="EGH3364" s="372"/>
      <c r="EGI3364" s="370"/>
      <c r="EGJ3364" s="371"/>
      <c r="EGK3364" s="372"/>
      <c r="EGL3364" s="371"/>
      <c r="EGM3364" s="473"/>
      <c r="EGN3364" s="371"/>
      <c r="EGO3364" s="372"/>
      <c r="EGP3364" s="372"/>
      <c r="EGQ3364" s="372"/>
      <c r="EGR3364" s="372"/>
      <c r="EGS3364" s="370"/>
      <c r="EGT3364" s="371"/>
      <c r="EGU3364" s="372"/>
      <c r="EGV3364" s="371"/>
      <c r="EGW3364" s="473"/>
      <c r="EGX3364" s="371"/>
      <c r="EGY3364" s="372"/>
      <c r="EGZ3364" s="372"/>
      <c r="EHA3364" s="372"/>
      <c r="EHB3364" s="372"/>
      <c r="EHC3364" s="370"/>
      <c r="EHD3364" s="371"/>
      <c r="EHE3364" s="372"/>
      <c r="EHF3364" s="371"/>
      <c r="EHG3364" s="473"/>
      <c r="EHH3364" s="371"/>
      <c r="EHI3364" s="372"/>
      <c r="EHJ3364" s="372"/>
      <c r="EHK3364" s="372"/>
      <c r="EHL3364" s="372"/>
      <c r="EHM3364" s="370"/>
      <c r="EHN3364" s="371"/>
      <c r="EHO3364" s="372"/>
      <c r="EHP3364" s="371"/>
      <c r="EHQ3364" s="473"/>
      <c r="EHR3364" s="371"/>
      <c r="EHS3364" s="372"/>
      <c r="EHT3364" s="372"/>
      <c r="EHU3364" s="372"/>
      <c r="EHV3364" s="372"/>
      <c r="EHW3364" s="370"/>
      <c r="EHX3364" s="371"/>
      <c r="EHY3364" s="372"/>
      <c r="EHZ3364" s="371"/>
      <c r="EIA3364" s="473"/>
      <c r="EIB3364" s="371"/>
      <c r="EIC3364" s="372"/>
      <c r="EID3364" s="372"/>
      <c r="EIE3364" s="372"/>
      <c r="EIF3364" s="372"/>
      <c r="EIG3364" s="370"/>
      <c r="EIH3364" s="371"/>
      <c r="EII3364" s="372"/>
      <c r="EIJ3364" s="371"/>
      <c r="EIK3364" s="473"/>
      <c r="EIL3364" s="371"/>
      <c r="EIM3364" s="372"/>
      <c r="EIN3364" s="372"/>
      <c r="EIO3364" s="372"/>
      <c r="EIP3364" s="372"/>
      <c r="EIQ3364" s="370"/>
      <c r="EIR3364" s="371"/>
      <c r="EIS3364" s="372"/>
      <c r="EIT3364" s="371"/>
      <c r="EIU3364" s="473"/>
      <c r="EIV3364" s="371"/>
      <c r="EIW3364" s="372"/>
      <c r="EIX3364" s="372"/>
      <c r="EIY3364" s="372"/>
      <c r="EIZ3364" s="372"/>
      <c r="EJA3364" s="370"/>
      <c r="EJB3364" s="371"/>
      <c r="EJC3364" s="372"/>
      <c r="EJD3364" s="371"/>
      <c r="EJE3364" s="473"/>
      <c r="EJF3364" s="371"/>
      <c r="EJG3364" s="372"/>
      <c r="EJH3364" s="372"/>
      <c r="EJI3364" s="372"/>
      <c r="EJJ3364" s="372"/>
      <c r="EJK3364" s="370"/>
      <c r="EJL3364" s="371"/>
      <c r="EJM3364" s="372"/>
      <c r="EJN3364" s="371"/>
      <c r="EJO3364" s="473"/>
      <c r="EJP3364" s="371"/>
      <c r="EJQ3364" s="372"/>
      <c r="EJR3364" s="372"/>
      <c r="EJS3364" s="372"/>
      <c r="EJT3364" s="372"/>
      <c r="EJU3364" s="370"/>
      <c r="EJV3364" s="371"/>
      <c r="EJW3364" s="372"/>
      <c r="EJX3364" s="371"/>
      <c r="EJY3364" s="473"/>
      <c r="EJZ3364" s="371"/>
      <c r="EKA3364" s="372"/>
      <c r="EKB3364" s="372"/>
      <c r="EKC3364" s="372"/>
      <c r="EKD3364" s="372"/>
      <c r="EKE3364" s="370"/>
      <c r="EKF3364" s="371"/>
      <c r="EKG3364" s="372"/>
      <c r="EKH3364" s="371"/>
      <c r="EKI3364" s="473"/>
      <c r="EKJ3364" s="371"/>
      <c r="EKK3364" s="372"/>
      <c r="EKL3364" s="372"/>
      <c r="EKM3364" s="372"/>
      <c r="EKN3364" s="372"/>
      <c r="EKO3364" s="370"/>
      <c r="EKP3364" s="371"/>
      <c r="EKQ3364" s="372"/>
      <c r="EKR3364" s="371"/>
      <c r="EKS3364" s="473"/>
      <c r="EKT3364" s="371"/>
      <c r="EKU3364" s="372"/>
      <c r="EKV3364" s="372"/>
      <c r="EKW3364" s="372"/>
      <c r="EKX3364" s="372"/>
      <c r="EKY3364" s="370"/>
      <c r="EKZ3364" s="371"/>
      <c r="ELA3364" s="372"/>
      <c r="ELB3364" s="371"/>
      <c r="ELC3364" s="473"/>
      <c r="ELD3364" s="371"/>
      <c r="ELE3364" s="372"/>
      <c r="ELF3364" s="372"/>
      <c r="ELG3364" s="372"/>
      <c r="ELH3364" s="372"/>
      <c r="ELI3364" s="370"/>
      <c r="ELJ3364" s="371"/>
      <c r="ELK3364" s="372"/>
      <c r="ELL3364" s="371"/>
      <c r="ELM3364" s="473"/>
      <c r="ELN3364" s="371"/>
      <c r="ELO3364" s="372"/>
      <c r="ELP3364" s="372"/>
      <c r="ELQ3364" s="372"/>
      <c r="ELR3364" s="372"/>
      <c r="ELS3364" s="370"/>
      <c r="ELT3364" s="371"/>
      <c r="ELU3364" s="372"/>
      <c r="ELV3364" s="371"/>
      <c r="ELW3364" s="473"/>
      <c r="ELX3364" s="371"/>
      <c r="ELY3364" s="372"/>
      <c r="ELZ3364" s="372"/>
      <c r="EMA3364" s="372"/>
      <c r="EMB3364" s="372"/>
      <c r="EMC3364" s="370"/>
      <c r="EMD3364" s="371"/>
      <c r="EME3364" s="372"/>
      <c r="EMF3364" s="371"/>
      <c r="EMG3364" s="473"/>
      <c r="EMH3364" s="371"/>
      <c r="EMI3364" s="372"/>
      <c r="EMJ3364" s="372"/>
      <c r="EMK3364" s="372"/>
      <c r="EML3364" s="372"/>
      <c r="EMM3364" s="370"/>
      <c r="EMN3364" s="371"/>
      <c r="EMO3364" s="372"/>
      <c r="EMP3364" s="371"/>
      <c r="EMQ3364" s="473"/>
      <c r="EMR3364" s="371"/>
      <c r="EMS3364" s="372"/>
      <c r="EMT3364" s="372"/>
      <c r="EMU3364" s="372"/>
      <c r="EMV3364" s="372"/>
      <c r="EMW3364" s="370"/>
      <c r="EMX3364" s="371"/>
      <c r="EMY3364" s="372"/>
      <c r="EMZ3364" s="371"/>
      <c r="ENA3364" s="473"/>
      <c r="ENB3364" s="371"/>
      <c r="ENC3364" s="372"/>
      <c r="END3364" s="372"/>
      <c r="ENE3364" s="372"/>
      <c r="ENF3364" s="372"/>
      <c r="ENG3364" s="370"/>
      <c r="ENH3364" s="371"/>
      <c r="ENI3364" s="372"/>
      <c r="ENJ3364" s="371"/>
      <c r="ENK3364" s="473"/>
      <c r="ENL3364" s="371"/>
      <c r="ENM3364" s="372"/>
      <c r="ENN3364" s="372"/>
      <c r="ENO3364" s="372"/>
      <c r="ENP3364" s="372"/>
      <c r="ENQ3364" s="370"/>
      <c r="ENR3364" s="371"/>
      <c r="ENS3364" s="372"/>
      <c r="ENT3364" s="371"/>
      <c r="ENU3364" s="473"/>
      <c r="ENV3364" s="371"/>
      <c r="ENW3364" s="372"/>
      <c r="ENX3364" s="372"/>
      <c r="ENY3364" s="372"/>
      <c r="ENZ3364" s="372"/>
      <c r="EOA3364" s="370"/>
      <c r="EOB3364" s="371"/>
      <c r="EOC3364" s="372"/>
      <c r="EOD3364" s="371"/>
      <c r="EOE3364" s="473"/>
      <c r="EOF3364" s="371"/>
      <c r="EOG3364" s="372"/>
      <c r="EOH3364" s="372"/>
      <c r="EOI3364" s="372"/>
      <c r="EOJ3364" s="372"/>
      <c r="EOK3364" s="370"/>
      <c r="EOL3364" s="371"/>
      <c r="EOM3364" s="372"/>
      <c r="EON3364" s="371"/>
      <c r="EOO3364" s="473"/>
      <c r="EOP3364" s="371"/>
      <c r="EOQ3364" s="372"/>
      <c r="EOR3364" s="372"/>
      <c r="EOS3364" s="372"/>
      <c r="EOT3364" s="372"/>
      <c r="EOU3364" s="370"/>
      <c r="EOV3364" s="371"/>
      <c r="EOW3364" s="372"/>
      <c r="EOX3364" s="371"/>
      <c r="EOY3364" s="473"/>
      <c r="EOZ3364" s="371"/>
      <c r="EPA3364" s="372"/>
      <c r="EPB3364" s="372"/>
      <c r="EPC3364" s="372"/>
      <c r="EPD3364" s="372"/>
      <c r="EPE3364" s="370"/>
      <c r="EPF3364" s="371"/>
      <c r="EPG3364" s="372"/>
      <c r="EPH3364" s="371"/>
      <c r="EPI3364" s="473"/>
      <c r="EPJ3364" s="371"/>
      <c r="EPK3364" s="372"/>
      <c r="EPL3364" s="372"/>
      <c r="EPM3364" s="372"/>
      <c r="EPN3364" s="372"/>
      <c r="EPO3364" s="370"/>
      <c r="EPP3364" s="371"/>
      <c r="EPQ3364" s="372"/>
      <c r="EPR3364" s="371"/>
      <c r="EPS3364" s="473"/>
      <c r="EPT3364" s="371"/>
      <c r="EPU3364" s="372"/>
      <c r="EPV3364" s="372"/>
      <c r="EPW3364" s="372"/>
      <c r="EPX3364" s="372"/>
      <c r="EPY3364" s="370"/>
      <c r="EPZ3364" s="371"/>
      <c r="EQA3364" s="372"/>
      <c r="EQB3364" s="371"/>
      <c r="EQC3364" s="473"/>
      <c r="EQD3364" s="371"/>
      <c r="EQE3364" s="372"/>
      <c r="EQF3364" s="372"/>
      <c r="EQG3364" s="372"/>
      <c r="EQH3364" s="372"/>
      <c r="EQI3364" s="370"/>
      <c r="EQJ3364" s="371"/>
      <c r="EQK3364" s="372"/>
      <c r="EQL3364" s="371"/>
      <c r="EQM3364" s="473"/>
      <c r="EQN3364" s="371"/>
      <c r="EQO3364" s="372"/>
      <c r="EQP3364" s="372"/>
      <c r="EQQ3364" s="372"/>
      <c r="EQR3364" s="372"/>
      <c r="EQS3364" s="370"/>
      <c r="EQT3364" s="371"/>
      <c r="EQU3364" s="372"/>
      <c r="EQV3364" s="371"/>
      <c r="EQW3364" s="473"/>
      <c r="EQX3364" s="371"/>
      <c r="EQY3364" s="372"/>
      <c r="EQZ3364" s="372"/>
      <c r="ERA3364" s="372"/>
      <c r="ERB3364" s="372"/>
      <c r="ERC3364" s="370"/>
      <c r="ERD3364" s="371"/>
      <c r="ERE3364" s="372"/>
      <c r="ERF3364" s="371"/>
      <c r="ERG3364" s="473"/>
      <c r="ERH3364" s="371"/>
      <c r="ERI3364" s="372"/>
      <c r="ERJ3364" s="372"/>
      <c r="ERK3364" s="372"/>
      <c r="ERL3364" s="372"/>
      <c r="ERM3364" s="370"/>
      <c r="ERN3364" s="371"/>
      <c r="ERO3364" s="372"/>
      <c r="ERP3364" s="371"/>
      <c r="ERQ3364" s="473"/>
      <c r="ERR3364" s="371"/>
      <c r="ERS3364" s="372"/>
      <c r="ERT3364" s="372"/>
      <c r="ERU3364" s="372"/>
      <c r="ERV3364" s="372"/>
      <c r="ERW3364" s="370"/>
      <c r="ERX3364" s="371"/>
      <c r="ERY3364" s="372"/>
      <c r="ERZ3364" s="371"/>
      <c r="ESA3364" s="473"/>
      <c r="ESB3364" s="371"/>
      <c r="ESC3364" s="372"/>
      <c r="ESD3364" s="372"/>
      <c r="ESE3364" s="372"/>
      <c r="ESF3364" s="372"/>
      <c r="ESG3364" s="370"/>
      <c r="ESH3364" s="371"/>
      <c r="ESI3364" s="372"/>
      <c r="ESJ3364" s="371"/>
      <c r="ESK3364" s="473"/>
      <c r="ESL3364" s="371"/>
      <c r="ESM3364" s="372"/>
      <c r="ESN3364" s="372"/>
      <c r="ESO3364" s="372"/>
      <c r="ESP3364" s="372"/>
      <c r="ESQ3364" s="370"/>
      <c r="ESR3364" s="371"/>
      <c r="ESS3364" s="372"/>
      <c r="EST3364" s="371"/>
      <c r="ESU3364" s="473"/>
      <c r="ESV3364" s="371"/>
      <c r="ESW3364" s="372"/>
      <c r="ESX3364" s="372"/>
      <c r="ESY3364" s="372"/>
      <c r="ESZ3364" s="372"/>
      <c r="ETA3364" s="370"/>
      <c r="ETB3364" s="371"/>
      <c r="ETC3364" s="372"/>
      <c r="ETD3364" s="371"/>
      <c r="ETE3364" s="473"/>
      <c r="ETF3364" s="371"/>
      <c r="ETG3364" s="372"/>
      <c r="ETH3364" s="372"/>
      <c r="ETI3364" s="372"/>
      <c r="ETJ3364" s="372"/>
      <c r="ETK3364" s="370"/>
      <c r="ETL3364" s="371"/>
      <c r="ETM3364" s="372"/>
      <c r="ETN3364" s="371"/>
      <c r="ETO3364" s="473"/>
      <c r="ETP3364" s="371"/>
      <c r="ETQ3364" s="372"/>
      <c r="ETR3364" s="372"/>
      <c r="ETS3364" s="372"/>
      <c r="ETT3364" s="372"/>
      <c r="ETU3364" s="370"/>
      <c r="ETV3364" s="371"/>
      <c r="ETW3364" s="372"/>
      <c r="ETX3364" s="371"/>
      <c r="ETY3364" s="473"/>
      <c r="ETZ3364" s="371"/>
      <c r="EUA3364" s="372"/>
      <c r="EUB3364" s="372"/>
      <c r="EUC3364" s="372"/>
      <c r="EUD3364" s="372"/>
      <c r="EUE3364" s="370"/>
      <c r="EUF3364" s="371"/>
      <c r="EUG3364" s="372"/>
      <c r="EUH3364" s="371"/>
      <c r="EUI3364" s="473"/>
      <c r="EUJ3364" s="371"/>
      <c r="EUK3364" s="372"/>
      <c r="EUL3364" s="372"/>
      <c r="EUM3364" s="372"/>
      <c r="EUN3364" s="372"/>
      <c r="EUO3364" s="370"/>
      <c r="EUP3364" s="371"/>
      <c r="EUQ3364" s="372"/>
      <c r="EUR3364" s="371"/>
      <c r="EUS3364" s="473"/>
      <c r="EUT3364" s="371"/>
      <c r="EUU3364" s="372"/>
      <c r="EUV3364" s="372"/>
      <c r="EUW3364" s="372"/>
      <c r="EUX3364" s="372"/>
      <c r="EUY3364" s="370"/>
      <c r="EUZ3364" s="371"/>
      <c r="EVA3364" s="372"/>
      <c r="EVB3364" s="371"/>
      <c r="EVC3364" s="473"/>
      <c r="EVD3364" s="371"/>
      <c r="EVE3364" s="372"/>
      <c r="EVF3364" s="372"/>
      <c r="EVG3364" s="372"/>
      <c r="EVH3364" s="372"/>
      <c r="EVI3364" s="370"/>
      <c r="EVJ3364" s="371"/>
      <c r="EVK3364" s="372"/>
      <c r="EVL3364" s="371"/>
      <c r="EVM3364" s="473"/>
      <c r="EVN3364" s="371"/>
      <c r="EVO3364" s="372"/>
      <c r="EVP3364" s="372"/>
      <c r="EVQ3364" s="372"/>
      <c r="EVR3364" s="372"/>
      <c r="EVS3364" s="370"/>
      <c r="EVT3364" s="371"/>
      <c r="EVU3364" s="372"/>
      <c r="EVV3364" s="371"/>
      <c r="EVW3364" s="473"/>
      <c r="EVX3364" s="371"/>
      <c r="EVY3364" s="372"/>
      <c r="EVZ3364" s="372"/>
      <c r="EWA3364" s="372"/>
      <c r="EWB3364" s="372"/>
      <c r="EWC3364" s="370"/>
      <c r="EWD3364" s="371"/>
      <c r="EWE3364" s="372"/>
      <c r="EWF3364" s="371"/>
      <c r="EWG3364" s="473"/>
      <c r="EWH3364" s="371"/>
      <c r="EWI3364" s="372"/>
      <c r="EWJ3364" s="372"/>
      <c r="EWK3364" s="372"/>
      <c r="EWL3364" s="372"/>
      <c r="EWM3364" s="370"/>
      <c r="EWN3364" s="371"/>
      <c r="EWO3364" s="372"/>
      <c r="EWP3364" s="371"/>
      <c r="EWQ3364" s="473"/>
      <c r="EWR3364" s="371"/>
      <c r="EWS3364" s="372"/>
      <c r="EWT3364" s="372"/>
      <c r="EWU3364" s="372"/>
      <c r="EWV3364" s="372"/>
      <c r="EWW3364" s="370"/>
      <c r="EWX3364" s="371"/>
      <c r="EWY3364" s="372"/>
      <c r="EWZ3364" s="371"/>
      <c r="EXA3364" s="473"/>
      <c r="EXB3364" s="371"/>
      <c r="EXC3364" s="372"/>
      <c r="EXD3364" s="372"/>
      <c r="EXE3364" s="372"/>
      <c r="EXF3364" s="372"/>
      <c r="EXG3364" s="370"/>
      <c r="EXH3364" s="371"/>
      <c r="EXI3364" s="372"/>
      <c r="EXJ3364" s="371"/>
      <c r="EXK3364" s="473"/>
      <c r="EXL3364" s="371"/>
      <c r="EXM3364" s="372"/>
      <c r="EXN3364" s="372"/>
      <c r="EXO3364" s="372"/>
      <c r="EXP3364" s="372"/>
      <c r="EXQ3364" s="370"/>
      <c r="EXR3364" s="371"/>
      <c r="EXS3364" s="372"/>
      <c r="EXT3364" s="371"/>
      <c r="EXU3364" s="473"/>
      <c r="EXV3364" s="371"/>
      <c r="EXW3364" s="372"/>
      <c r="EXX3364" s="372"/>
      <c r="EXY3364" s="372"/>
      <c r="EXZ3364" s="372"/>
      <c r="EYA3364" s="370"/>
      <c r="EYB3364" s="371"/>
      <c r="EYC3364" s="372"/>
      <c r="EYD3364" s="371"/>
      <c r="EYE3364" s="473"/>
      <c r="EYF3364" s="371"/>
      <c r="EYG3364" s="372"/>
      <c r="EYH3364" s="372"/>
      <c r="EYI3364" s="372"/>
      <c r="EYJ3364" s="372"/>
      <c r="EYK3364" s="370"/>
      <c r="EYL3364" s="371"/>
      <c r="EYM3364" s="372"/>
      <c r="EYN3364" s="371"/>
      <c r="EYO3364" s="473"/>
      <c r="EYP3364" s="371"/>
      <c r="EYQ3364" s="372"/>
      <c r="EYR3364" s="372"/>
      <c r="EYS3364" s="372"/>
      <c r="EYT3364" s="372"/>
      <c r="EYU3364" s="370"/>
      <c r="EYV3364" s="371"/>
      <c r="EYW3364" s="372"/>
      <c r="EYX3364" s="371"/>
      <c r="EYY3364" s="473"/>
      <c r="EYZ3364" s="371"/>
      <c r="EZA3364" s="372"/>
      <c r="EZB3364" s="372"/>
      <c r="EZC3364" s="372"/>
      <c r="EZD3364" s="372"/>
      <c r="EZE3364" s="370"/>
      <c r="EZF3364" s="371"/>
      <c r="EZG3364" s="372"/>
      <c r="EZH3364" s="371"/>
      <c r="EZI3364" s="473"/>
      <c r="EZJ3364" s="371"/>
      <c r="EZK3364" s="372"/>
      <c r="EZL3364" s="372"/>
      <c r="EZM3364" s="372"/>
      <c r="EZN3364" s="372"/>
      <c r="EZO3364" s="370"/>
      <c r="EZP3364" s="371"/>
      <c r="EZQ3364" s="372"/>
      <c r="EZR3364" s="371"/>
      <c r="EZS3364" s="473"/>
      <c r="EZT3364" s="371"/>
      <c r="EZU3364" s="372"/>
      <c r="EZV3364" s="372"/>
      <c r="EZW3364" s="372"/>
      <c r="EZX3364" s="372"/>
      <c r="EZY3364" s="370"/>
      <c r="EZZ3364" s="371"/>
      <c r="FAA3364" s="372"/>
      <c r="FAB3364" s="371"/>
      <c r="FAC3364" s="473"/>
      <c r="FAD3364" s="371"/>
      <c r="FAE3364" s="372"/>
      <c r="FAF3364" s="372"/>
      <c r="FAG3364" s="372"/>
      <c r="FAH3364" s="372"/>
      <c r="FAI3364" s="370"/>
      <c r="FAJ3364" s="371"/>
      <c r="FAK3364" s="372"/>
      <c r="FAL3364" s="371"/>
      <c r="FAM3364" s="473"/>
      <c r="FAN3364" s="371"/>
      <c r="FAO3364" s="372"/>
      <c r="FAP3364" s="372"/>
      <c r="FAQ3364" s="372"/>
      <c r="FAR3364" s="372"/>
      <c r="FAS3364" s="370"/>
      <c r="FAT3364" s="371"/>
      <c r="FAU3364" s="372"/>
      <c r="FAV3364" s="371"/>
      <c r="FAW3364" s="473"/>
      <c r="FAX3364" s="371"/>
      <c r="FAY3364" s="372"/>
      <c r="FAZ3364" s="372"/>
      <c r="FBA3364" s="372"/>
      <c r="FBB3364" s="372"/>
      <c r="FBC3364" s="370"/>
      <c r="FBD3364" s="371"/>
      <c r="FBE3364" s="372"/>
      <c r="FBF3364" s="371"/>
      <c r="FBG3364" s="473"/>
      <c r="FBH3364" s="371"/>
      <c r="FBI3364" s="372"/>
      <c r="FBJ3364" s="372"/>
      <c r="FBK3364" s="372"/>
      <c r="FBL3364" s="372"/>
      <c r="FBM3364" s="370"/>
      <c r="FBN3364" s="371"/>
      <c r="FBO3364" s="372"/>
      <c r="FBP3364" s="371"/>
      <c r="FBQ3364" s="473"/>
      <c r="FBR3364" s="371"/>
      <c r="FBS3364" s="372"/>
      <c r="FBT3364" s="372"/>
      <c r="FBU3364" s="372"/>
      <c r="FBV3364" s="372"/>
      <c r="FBW3364" s="370"/>
      <c r="FBX3364" s="371"/>
      <c r="FBY3364" s="372"/>
      <c r="FBZ3364" s="371"/>
      <c r="FCA3364" s="473"/>
      <c r="FCB3364" s="371"/>
      <c r="FCC3364" s="372"/>
      <c r="FCD3364" s="372"/>
      <c r="FCE3364" s="372"/>
      <c r="FCF3364" s="372"/>
      <c r="FCG3364" s="370"/>
      <c r="FCH3364" s="371"/>
      <c r="FCI3364" s="372"/>
      <c r="FCJ3364" s="371"/>
      <c r="FCK3364" s="473"/>
      <c r="FCL3364" s="371"/>
      <c r="FCM3364" s="372"/>
      <c r="FCN3364" s="372"/>
      <c r="FCO3364" s="372"/>
      <c r="FCP3364" s="372"/>
      <c r="FCQ3364" s="370"/>
      <c r="FCR3364" s="371"/>
      <c r="FCS3364" s="372"/>
      <c r="FCT3364" s="371"/>
      <c r="FCU3364" s="473"/>
      <c r="FCV3364" s="371"/>
      <c r="FCW3364" s="372"/>
      <c r="FCX3364" s="372"/>
      <c r="FCY3364" s="372"/>
      <c r="FCZ3364" s="372"/>
      <c r="FDA3364" s="370"/>
      <c r="FDB3364" s="371"/>
      <c r="FDC3364" s="372"/>
      <c r="FDD3364" s="371"/>
      <c r="FDE3364" s="473"/>
      <c r="FDF3364" s="371"/>
      <c r="FDG3364" s="372"/>
      <c r="FDH3364" s="372"/>
      <c r="FDI3364" s="372"/>
      <c r="FDJ3364" s="372"/>
      <c r="FDK3364" s="370"/>
      <c r="FDL3364" s="371"/>
      <c r="FDM3364" s="372"/>
      <c r="FDN3364" s="371"/>
      <c r="FDO3364" s="473"/>
      <c r="FDP3364" s="371"/>
      <c r="FDQ3364" s="372"/>
      <c r="FDR3364" s="372"/>
      <c r="FDS3364" s="372"/>
      <c r="FDT3364" s="372"/>
      <c r="FDU3364" s="370"/>
      <c r="FDV3364" s="371"/>
      <c r="FDW3364" s="372"/>
      <c r="FDX3364" s="371"/>
      <c r="FDY3364" s="473"/>
      <c r="FDZ3364" s="371"/>
      <c r="FEA3364" s="372"/>
      <c r="FEB3364" s="372"/>
      <c r="FEC3364" s="372"/>
      <c r="FED3364" s="372"/>
      <c r="FEE3364" s="370"/>
      <c r="FEF3364" s="371"/>
      <c r="FEG3364" s="372"/>
      <c r="FEH3364" s="371"/>
      <c r="FEI3364" s="473"/>
      <c r="FEJ3364" s="371"/>
      <c r="FEK3364" s="372"/>
      <c r="FEL3364" s="372"/>
      <c r="FEM3364" s="372"/>
      <c r="FEN3364" s="372"/>
      <c r="FEO3364" s="370"/>
      <c r="FEP3364" s="371"/>
      <c r="FEQ3364" s="372"/>
      <c r="FER3364" s="371"/>
      <c r="FES3364" s="473"/>
      <c r="FET3364" s="371"/>
      <c r="FEU3364" s="372"/>
      <c r="FEV3364" s="372"/>
      <c r="FEW3364" s="372"/>
      <c r="FEX3364" s="372"/>
      <c r="FEY3364" s="370"/>
      <c r="FEZ3364" s="371"/>
      <c r="FFA3364" s="372"/>
      <c r="FFB3364" s="371"/>
      <c r="FFC3364" s="473"/>
      <c r="FFD3364" s="371"/>
      <c r="FFE3364" s="372"/>
      <c r="FFF3364" s="372"/>
      <c r="FFG3364" s="372"/>
      <c r="FFH3364" s="372"/>
      <c r="FFI3364" s="370"/>
      <c r="FFJ3364" s="371"/>
      <c r="FFK3364" s="372"/>
      <c r="FFL3364" s="371"/>
      <c r="FFM3364" s="473"/>
      <c r="FFN3364" s="371"/>
      <c r="FFO3364" s="372"/>
      <c r="FFP3364" s="372"/>
      <c r="FFQ3364" s="372"/>
      <c r="FFR3364" s="372"/>
      <c r="FFS3364" s="370"/>
      <c r="FFT3364" s="371"/>
      <c r="FFU3364" s="372"/>
      <c r="FFV3364" s="371"/>
      <c r="FFW3364" s="473"/>
      <c r="FFX3364" s="371"/>
      <c r="FFY3364" s="372"/>
      <c r="FFZ3364" s="372"/>
      <c r="FGA3364" s="372"/>
      <c r="FGB3364" s="372"/>
      <c r="FGC3364" s="370"/>
      <c r="FGD3364" s="371"/>
      <c r="FGE3364" s="372"/>
      <c r="FGF3364" s="371"/>
      <c r="FGG3364" s="473"/>
      <c r="FGH3364" s="371"/>
      <c r="FGI3364" s="372"/>
      <c r="FGJ3364" s="372"/>
      <c r="FGK3364" s="372"/>
      <c r="FGL3364" s="372"/>
      <c r="FGM3364" s="370"/>
      <c r="FGN3364" s="371"/>
      <c r="FGO3364" s="372"/>
      <c r="FGP3364" s="371"/>
      <c r="FGQ3364" s="473"/>
      <c r="FGR3364" s="371"/>
      <c r="FGS3364" s="372"/>
      <c r="FGT3364" s="372"/>
      <c r="FGU3364" s="372"/>
      <c r="FGV3364" s="372"/>
      <c r="FGW3364" s="370"/>
      <c r="FGX3364" s="371"/>
      <c r="FGY3364" s="372"/>
      <c r="FGZ3364" s="371"/>
      <c r="FHA3364" s="473"/>
      <c r="FHB3364" s="371"/>
      <c r="FHC3364" s="372"/>
      <c r="FHD3364" s="372"/>
      <c r="FHE3364" s="372"/>
      <c r="FHF3364" s="372"/>
      <c r="FHG3364" s="370"/>
      <c r="FHH3364" s="371"/>
      <c r="FHI3364" s="372"/>
      <c r="FHJ3364" s="371"/>
      <c r="FHK3364" s="473"/>
      <c r="FHL3364" s="371"/>
      <c r="FHM3364" s="372"/>
      <c r="FHN3364" s="372"/>
      <c r="FHO3364" s="372"/>
      <c r="FHP3364" s="372"/>
      <c r="FHQ3364" s="370"/>
      <c r="FHR3364" s="371"/>
      <c r="FHS3364" s="372"/>
      <c r="FHT3364" s="371"/>
      <c r="FHU3364" s="473"/>
      <c r="FHV3364" s="371"/>
      <c r="FHW3364" s="372"/>
      <c r="FHX3364" s="372"/>
      <c r="FHY3364" s="372"/>
      <c r="FHZ3364" s="372"/>
      <c r="FIA3364" s="370"/>
      <c r="FIB3364" s="371"/>
      <c r="FIC3364" s="372"/>
      <c r="FID3364" s="371"/>
      <c r="FIE3364" s="473"/>
      <c r="FIF3364" s="371"/>
      <c r="FIG3364" s="372"/>
      <c r="FIH3364" s="372"/>
      <c r="FII3364" s="372"/>
      <c r="FIJ3364" s="372"/>
      <c r="FIK3364" s="370"/>
      <c r="FIL3364" s="371"/>
      <c r="FIM3364" s="372"/>
      <c r="FIN3364" s="371"/>
      <c r="FIO3364" s="473"/>
      <c r="FIP3364" s="371"/>
      <c r="FIQ3364" s="372"/>
      <c r="FIR3364" s="372"/>
      <c r="FIS3364" s="372"/>
      <c r="FIT3364" s="372"/>
      <c r="FIU3364" s="370"/>
      <c r="FIV3364" s="371"/>
      <c r="FIW3364" s="372"/>
      <c r="FIX3364" s="371"/>
      <c r="FIY3364" s="473"/>
      <c r="FIZ3364" s="371"/>
      <c r="FJA3364" s="372"/>
      <c r="FJB3364" s="372"/>
      <c r="FJC3364" s="372"/>
      <c r="FJD3364" s="372"/>
      <c r="FJE3364" s="370"/>
      <c r="FJF3364" s="371"/>
      <c r="FJG3364" s="372"/>
      <c r="FJH3364" s="371"/>
      <c r="FJI3364" s="473"/>
      <c r="FJJ3364" s="371"/>
      <c r="FJK3364" s="372"/>
      <c r="FJL3364" s="372"/>
      <c r="FJM3364" s="372"/>
      <c r="FJN3364" s="372"/>
      <c r="FJO3364" s="370"/>
      <c r="FJP3364" s="371"/>
      <c r="FJQ3364" s="372"/>
      <c r="FJR3364" s="371"/>
      <c r="FJS3364" s="473"/>
      <c r="FJT3364" s="371"/>
      <c r="FJU3364" s="372"/>
      <c r="FJV3364" s="372"/>
      <c r="FJW3364" s="372"/>
      <c r="FJX3364" s="372"/>
      <c r="FJY3364" s="370"/>
      <c r="FJZ3364" s="371"/>
      <c r="FKA3364" s="372"/>
      <c r="FKB3364" s="371"/>
      <c r="FKC3364" s="473"/>
      <c r="FKD3364" s="371"/>
      <c r="FKE3364" s="372"/>
      <c r="FKF3364" s="372"/>
      <c r="FKG3364" s="372"/>
      <c r="FKH3364" s="372"/>
      <c r="FKI3364" s="370"/>
      <c r="FKJ3364" s="371"/>
      <c r="FKK3364" s="372"/>
      <c r="FKL3364" s="371"/>
      <c r="FKM3364" s="473"/>
      <c r="FKN3364" s="371"/>
      <c r="FKO3364" s="372"/>
      <c r="FKP3364" s="372"/>
      <c r="FKQ3364" s="372"/>
      <c r="FKR3364" s="372"/>
      <c r="FKS3364" s="370"/>
      <c r="FKT3364" s="371"/>
      <c r="FKU3364" s="372"/>
      <c r="FKV3364" s="371"/>
      <c r="FKW3364" s="473"/>
      <c r="FKX3364" s="371"/>
      <c r="FKY3364" s="372"/>
      <c r="FKZ3364" s="372"/>
      <c r="FLA3364" s="372"/>
      <c r="FLB3364" s="372"/>
      <c r="FLC3364" s="370"/>
      <c r="FLD3364" s="371"/>
      <c r="FLE3364" s="372"/>
      <c r="FLF3364" s="371"/>
      <c r="FLG3364" s="473"/>
      <c r="FLH3364" s="371"/>
      <c r="FLI3364" s="372"/>
      <c r="FLJ3364" s="372"/>
      <c r="FLK3364" s="372"/>
      <c r="FLL3364" s="372"/>
      <c r="FLM3364" s="370"/>
      <c r="FLN3364" s="371"/>
      <c r="FLO3364" s="372"/>
      <c r="FLP3364" s="371"/>
      <c r="FLQ3364" s="473"/>
      <c r="FLR3364" s="371"/>
      <c r="FLS3364" s="372"/>
      <c r="FLT3364" s="372"/>
      <c r="FLU3364" s="372"/>
      <c r="FLV3364" s="372"/>
      <c r="FLW3364" s="370"/>
      <c r="FLX3364" s="371"/>
      <c r="FLY3364" s="372"/>
      <c r="FLZ3364" s="371"/>
      <c r="FMA3364" s="473"/>
      <c r="FMB3364" s="371"/>
      <c r="FMC3364" s="372"/>
      <c r="FMD3364" s="372"/>
      <c r="FME3364" s="372"/>
      <c r="FMF3364" s="372"/>
      <c r="FMG3364" s="370"/>
      <c r="FMH3364" s="371"/>
      <c r="FMI3364" s="372"/>
      <c r="FMJ3364" s="371"/>
      <c r="FMK3364" s="473"/>
      <c r="FML3364" s="371"/>
      <c r="FMM3364" s="372"/>
      <c r="FMN3364" s="372"/>
      <c r="FMO3364" s="372"/>
      <c r="FMP3364" s="372"/>
      <c r="FMQ3364" s="370"/>
      <c r="FMR3364" s="371"/>
      <c r="FMS3364" s="372"/>
      <c r="FMT3364" s="371"/>
      <c r="FMU3364" s="473"/>
      <c r="FMV3364" s="371"/>
      <c r="FMW3364" s="372"/>
      <c r="FMX3364" s="372"/>
      <c r="FMY3364" s="372"/>
      <c r="FMZ3364" s="372"/>
      <c r="FNA3364" s="370"/>
      <c r="FNB3364" s="371"/>
      <c r="FNC3364" s="372"/>
      <c r="FND3364" s="371"/>
      <c r="FNE3364" s="473"/>
      <c r="FNF3364" s="371"/>
      <c r="FNG3364" s="372"/>
      <c r="FNH3364" s="372"/>
      <c r="FNI3364" s="372"/>
      <c r="FNJ3364" s="372"/>
      <c r="FNK3364" s="370"/>
      <c r="FNL3364" s="371"/>
      <c r="FNM3364" s="372"/>
      <c r="FNN3364" s="371"/>
      <c r="FNO3364" s="473"/>
      <c r="FNP3364" s="371"/>
      <c r="FNQ3364" s="372"/>
      <c r="FNR3364" s="372"/>
      <c r="FNS3364" s="372"/>
      <c r="FNT3364" s="372"/>
      <c r="FNU3364" s="370"/>
      <c r="FNV3364" s="371"/>
      <c r="FNW3364" s="372"/>
      <c r="FNX3364" s="371"/>
      <c r="FNY3364" s="473"/>
      <c r="FNZ3364" s="371"/>
      <c r="FOA3364" s="372"/>
      <c r="FOB3364" s="372"/>
      <c r="FOC3364" s="372"/>
      <c r="FOD3364" s="372"/>
      <c r="FOE3364" s="370"/>
      <c r="FOF3364" s="371"/>
      <c r="FOG3364" s="372"/>
      <c r="FOH3364" s="371"/>
      <c r="FOI3364" s="473"/>
      <c r="FOJ3364" s="371"/>
      <c r="FOK3364" s="372"/>
      <c r="FOL3364" s="372"/>
      <c r="FOM3364" s="372"/>
      <c r="FON3364" s="372"/>
      <c r="FOO3364" s="370"/>
      <c r="FOP3364" s="371"/>
      <c r="FOQ3364" s="372"/>
      <c r="FOR3364" s="371"/>
      <c r="FOS3364" s="473"/>
      <c r="FOT3364" s="371"/>
      <c r="FOU3364" s="372"/>
      <c r="FOV3364" s="372"/>
      <c r="FOW3364" s="372"/>
      <c r="FOX3364" s="372"/>
      <c r="FOY3364" s="370"/>
      <c r="FOZ3364" s="371"/>
      <c r="FPA3364" s="372"/>
      <c r="FPB3364" s="371"/>
      <c r="FPC3364" s="473"/>
      <c r="FPD3364" s="371"/>
      <c r="FPE3364" s="372"/>
      <c r="FPF3364" s="372"/>
      <c r="FPG3364" s="372"/>
      <c r="FPH3364" s="372"/>
      <c r="FPI3364" s="370"/>
      <c r="FPJ3364" s="371"/>
      <c r="FPK3364" s="372"/>
      <c r="FPL3364" s="371"/>
      <c r="FPM3364" s="473"/>
      <c r="FPN3364" s="371"/>
      <c r="FPO3364" s="372"/>
      <c r="FPP3364" s="372"/>
      <c r="FPQ3364" s="372"/>
      <c r="FPR3364" s="372"/>
      <c r="FPS3364" s="370"/>
      <c r="FPT3364" s="371"/>
      <c r="FPU3364" s="372"/>
      <c r="FPV3364" s="371"/>
      <c r="FPW3364" s="473"/>
      <c r="FPX3364" s="371"/>
      <c r="FPY3364" s="372"/>
      <c r="FPZ3364" s="372"/>
      <c r="FQA3364" s="372"/>
      <c r="FQB3364" s="372"/>
      <c r="FQC3364" s="370"/>
      <c r="FQD3364" s="371"/>
      <c r="FQE3364" s="372"/>
      <c r="FQF3364" s="371"/>
      <c r="FQG3364" s="473"/>
      <c r="FQH3364" s="371"/>
      <c r="FQI3364" s="372"/>
      <c r="FQJ3364" s="372"/>
      <c r="FQK3364" s="372"/>
      <c r="FQL3364" s="372"/>
      <c r="FQM3364" s="370"/>
      <c r="FQN3364" s="371"/>
      <c r="FQO3364" s="372"/>
      <c r="FQP3364" s="371"/>
      <c r="FQQ3364" s="473"/>
      <c r="FQR3364" s="371"/>
      <c r="FQS3364" s="372"/>
      <c r="FQT3364" s="372"/>
      <c r="FQU3364" s="372"/>
      <c r="FQV3364" s="372"/>
      <c r="FQW3364" s="370"/>
      <c r="FQX3364" s="371"/>
      <c r="FQY3364" s="372"/>
      <c r="FQZ3364" s="371"/>
      <c r="FRA3364" s="473"/>
      <c r="FRB3364" s="371"/>
      <c r="FRC3364" s="372"/>
      <c r="FRD3364" s="372"/>
      <c r="FRE3364" s="372"/>
      <c r="FRF3364" s="372"/>
      <c r="FRG3364" s="370"/>
      <c r="FRH3364" s="371"/>
      <c r="FRI3364" s="372"/>
      <c r="FRJ3364" s="371"/>
      <c r="FRK3364" s="473"/>
      <c r="FRL3364" s="371"/>
      <c r="FRM3364" s="372"/>
      <c r="FRN3364" s="372"/>
      <c r="FRO3364" s="372"/>
      <c r="FRP3364" s="372"/>
      <c r="FRQ3364" s="370"/>
      <c r="FRR3364" s="371"/>
      <c r="FRS3364" s="372"/>
      <c r="FRT3364" s="371"/>
      <c r="FRU3364" s="473"/>
      <c r="FRV3364" s="371"/>
      <c r="FRW3364" s="372"/>
      <c r="FRX3364" s="372"/>
      <c r="FRY3364" s="372"/>
      <c r="FRZ3364" s="372"/>
      <c r="FSA3364" s="370"/>
      <c r="FSB3364" s="371"/>
      <c r="FSC3364" s="372"/>
      <c r="FSD3364" s="371"/>
      <c r="FSE3364" s="473"/>
      <c r="FSF3364" s="371"/>
      <c r="FSG3364" s="372"/>
      <c r="FSH3364" s="372"/>
      <c r="FSI3364" s="372"/>
      <c r="FSJ3364" s="372"/>
      <c r="FSK3364" s="370"/>
      <c r="FSL3364" s="371"/>
      <c r="FSM3364" s="372"/>
      <c r="FSN3364" s="371"/>
      <c r="FSO3364" s="473"/>
      <c r="FSP3364" s="371"/>
      <c r="FSQ3364" s="372"/>
      <c r="FSR3364" s="372"/>
      <c r="FSS3364" s="372"/>
      <c r="FST3364" s="372"/>
      <c r="FSU3364" s="370"/>
      <c r="FSV3364" s="371"/>
      <c r="FSW3364" s="372"/>
      <c r="FSX3364" s="371"/>
      <c r="FSY3364" s="473"/>
      <c r="FSZ3364" s="371"/>
      <c r="FTA3364" s="372"/>
      <c r="FTB3364" s="372"/>
      <c r="FTC3364" s="372"/>
      <c r="FTD3364" s="372"/>
      <c r="FTE3364" s="370"/>
      <c r="FTF3364" s="371"/>
      <c r="FTG3364" s="372"/>
      <c r="FTH3364" s="371"/>
      <c r="FTI3364" s="473"/>
      <c r="FTJ3364" s="371"/>
      <c r="FTK3364" s="372"/>
      <c r="FTL3364" s="372"/>
      <c r="FTM3364" s="372"/>
      <c r="FTN3364" s="372"/>
      <c r="FTO3364" s="370"/>
      <c r="FTP3364" s="371"/>
      <c r="FTQ3364" s="372"/>
      <c r="FTR3364" s="371"/>
      <c r="FTS3364" s="473"/>
      <c r="FTT3364" s="371"/>
      <c r="FTU3364" s="372"/>
      <c r="FTV3364" s="372"/>
      <c r="FTW3364" s="372"/>
      <c r="FTX3364" s="372"/>
      <c r="FTY3364" s="370"/>
      <c r="FTZ3364" s="371"/>
      <c r="FUA3364" s="372"/>
      <c r="FUB3364" s="371"/>
      <c r="FUC3364" s="473"/>
      <c r="FUD3364" s="371"/>
      <c r="FUE3364" s="372"/>
      <c r="FUF3364" s="372"/>
      <c r="FUG3364" s="372"/>
      <c r="FUH3364" s="372"/>
      <c r="FUI3364" s="370"/>
      <c r="FUJ3364" s="371"/>
      <c r="FUK3364" s="372"/>
      <c r="FUL3364" s="371"/>
      <c r="FUM3364" s="473"/>
      <c r="FUN3364" s="371"/>
      <c r="FUO3364" s="372"/>
      <c r="FUP3364" s="372"/>
      <c r="FUQ3364" s="372"/>
      <c r="FUR3364" s="372"/>
      <c r="FUS3364" s="370"/>
      <c r="FUT3364" s="371"/>
      <c r="FUU3364" s="372"/>
      <c r="FUV3364" s="371"/>
      <c r="FUW3364" s="473"/>
      <c r="FUX3364" s="371"/>
      <c r="FUY3364" s="372"/>
      <c r="FUZ3364" s="372"/>
      <c r="FVA3364" s="372"/>
      <c r="FVB3364" s="372"/>
      <c r="FVC3364" s="370"/>
      <c r="FVD3364" s="371"/>
      <c r="FVE3364" s="372"/>
      <c r="FVF3364" s="371"/>
      <c r="FVG3364" s="473"/>
      <c r="FVH3364" s="371"/>
      <c r="FVI3364" s="372"/>
      <c r="FVJ3364" s="372"/>
      <c r="FVK3364" s="372"/>
      <c r="FVL3364" s="372"/>
      <c r="FVM3364" s="370"/>
      <c r="FVN3364" s="371"/>
      <c r="FVO3364" s="372"/>
      <c r="FVP3364" s="371"/>
      <c r="FVQ3364" s="473"/>
      <c r="FVR3364" s="371"/>
      <c r="FVS3364" s="372"/>
      <c r="FVT3364" s="372"/>
      <c r="FVU3364" s="372"/>
      <c r="FVV3364" s="372"/>
      <c r="FVW3364" s="370"/>
      <c r="FVX3364" s="371"/>
      <c r="FVY3364" s="372"/>
      <c r="FVZ3364" s="371"/>
      <c r="FWA3364" s="473"/>
      <c r="FWB3364" s="371"/>
      <c r="FWC3364" s="372"/>
      <c r="FWD3364" s="372"/>
      <c r="FWE3364" s="372"/>
      <c r="FWF3364" s="372"/>
      <c r="FWG3364" s="370"/>
      <c r="FWH3364" s="371"/>
      <c r="FWI3364" s="372"/>
      <c r="FWJ3364" s="371"/>
      <c r="FWK3364" s="473"/>
      <c r="FWL3364" s="371"/>
      <c r="FWM3364" s="372"/>
      <c r="FWN3364" s="372"/>
      <c r="FWO3364" s="372"/>
      <c r="FWP3364" s="372"/>
      <c r="FWQ3364" s="370"/>
      <c r="FWR3364" s="371"/>
      <c r="FWS3364" s="372"/>
      <c r="FWT3364" s="371"/>
      <c r="FWU3364" s="473"/>
      <c r="FWV3364" s="371"/>
      <c r="FWW3364" s="372"/>
      <c r="FWX3364" s="372"/>
      <c r="FWY3364" s="372"/>
      <c r="FWZ3364" s="372"/>
      <c r="FXA3364" s="370"/>
      <c r="FXB3364" s="371"/>
      <c r="FXC3364" s="372"/>
      <c r="FXD3364" s="371"/>
      <c r="FXE3364" s="473"/>
      <c r="FXF3364" s="371"/>
      <c r="FXG3364" s="372"/>
      <c r="FXH3364" s="372"/>
      <c r="FXI3364" s="372"/>
      <c r="FXJ3364" s="372"/>
      <c r="FXK3364" s="370"/>
      <c r="FXL3364" s="371"/>
      <c r="FXM3364" s="372"/>
      <c r="FXN3364" s="371"/>
      <c r="FXO3364" s="473"/>
      <c r="FXP3364" s="371"/>
      <c r="FXQ3364" s="372"/>
      <c r="FXR3364" s="372"/>
      <c r="FXS3364" s="372"/>
      <c r="FXT3364" s="372"/>
      <c r="FXU3364" s="370"/>
      <c r="FXV3364" s="371"/>
      <c r="FXW3364" s="372"/>
      <c r="FXX3364" s="371"/>
      <c r="FXY3364" s="473"/>
      <c r="FXZ3364" s="371"/>
      <c r="FYA3364" s="372"/>
      <c r="FYB3364" s="372"/>
      <c r="FYC3364" s="372"/>
      <c r="FYD3364" s="372"/>
      <c r="FYE3364" s="370"/>
      <c r="FYF3364" s="371"/>
      <c r="FYG3364" s="372"/>
      <c r="FYH3364" s="371"/>
      <c r="FYI3364" s="473"/>
      <c r="FYJ3364" s="371"/>
      <c r="FYK3364" s="372"/>
      <c r="FYL3364" s="372"/>
      <c r="FYM3364" s="372"/>
      <c r="FYN3364" s="372"/>
      <c r="FYO3364" s="370"/>
      <c r="FYP3364" s="371"/>
      <c r="FYQ3364" s="372"/>
      <c r="FYR3364" s="371"/>
      <c r="FYS3364" s="473"/>
      <c r="FYT3364" s="371"/>
      <c r="FYU3364" s="372"/>
      <c r="FYV3364" s="372"/>
      <c r="FYW3364" s="372"/>
      <c r="FYX3364" s="372"/>
      <c r="FYY3364" s="370"/>
      <c r="FYZ3364" s="371"/>
      <c r="FZA3364" s="372"/>
      <c r="FZB3364" s="371"/>
      <c r="FZC3364" s="473"/>
      <c r="FZD3364" s="371"/>
      <c r="FZE3364" s="372"/>
      <c r="FZF3364" s="372"/>
      <c r="FZG3364" s="372"/>
      <c r="FZH3364" s="372"/>
      <c r="FZI3364" s="370"/>
      <c r="FZJ3364" s="371"/>
      <c r="FZK3364" s="372"/>
      <c r="FZL3364" s="371"/>
      <c r="FZM3364" s="473"/>
      <c r="FZN3364" s="371"/>
      <c r="FZO3364" s="372"/>
      <c r="FZP3364" s="372"/>
      <c r="FZQ3364" s="372"/>
      <c r="FZR3364" s="372"/>
      <c r="FZS3364" s="370"/>
      <c r="FZT3364" s="371"/>
      <c r="FZU3364" s="372"/>
      <c r="FZV3364" s="371"/>
      <c r="FZW3364" s="473"/>
      <c r="FZX3364" s="371"/>
      <c r="FZY3364" s="372"/>
      <c r="FZZ3364" s="372"/>
      <c r="GAA3364" s="372"/>
      <c r="GAB3364" s="372"/>
      <c r="GAC3364" s="370"/>
      <c r="GAD3364" s="371"/>
      <c r="GAE3364" s="372"/>
      <c r="GAF3364" s="371"/>
      <c r="GAG3364" s="473"/>
      <c r="GAH3364" s="371"/>
      <c r="GAI3364" s="372"/>
      <c r="GAJ3364" s="372"/>
      <c r="GAK3364" s="372"/>
      <c r="GAL3364" s="372"/>
      <c r="GAM3364" s="370"/>
      <c r="GAN3364" s="371"/>
      <c r="GAO3364" s="372"/>
      <c r="GAP3364" s="371"/>
      <c r="GAQ3364" s="473"/>
      <c r="GAR3364" s="371"/>
      <c r="GAS3364" s="372"/>
      <c r="GAT3364" s="372"/>
      <c r="GAU3364" s="372"/>
      <c r="GAV3364" s="372"/>
      <c r="GAW3364" s="370"/>
      <c r="GAX3364" s="371"/>
      <c r="GAY3364" s="372"/>
      <c r="GAZ3364" s="371"/>
      <c r="GBA3364" s="473"/>
      <c r="GBB3364" s="371"/>
      <c r="GBC3364" s="372"/>
      <c r="GBD3364" s="372"/>
      <c r="GBE3364" s="372"/>
      <c r="GBF3364" s="372"/>
      <c r="GBG3364" s="370"/>
      <c r="GBH3364" s="371"/>
      <c r="GBI3364" s="372"/>
      <c r="GBJ3364" s="371"/>
      <c r="GBK3364" s="473"/>
      <c r="GBL3364" s="371"/>
      <c r="GBM3364" s="372"/>
      <c r="GBN3364" s="372"/>
      <c r="GBO3364" s="372"/>
      <c r="GBP3364" s="372"/>
      <c r="GBQ3364" s="370"/>
      <c r="GBR3364" s="371"/>
      <c r="GBS3364" s="372"/>
      <c r="GBT3364" s="371"/>
      <c r="GBU3364" s="473"/>
      <c r="GBV3364" s="371"/>
      <c r="GBW3364" s="372"/>
      <c r="GBX3364" s="372"/>
      <c r="GBY3364" s="372"/>
      <c r="GBZ3364" s="372"/>
      <c r="GCA3364" s="370"/>
      <c r="GCB3364" s="371"/>
      <c r="GCC3364" s="372"/>
      <c r="GCD3364" s="371"/>
      <c r="GCE3364" s="473"/>
      <c r="GCF3364" s="371"/>
      <c r="GCG3364" s="372"/>
      <c r="GCH3364" s="372"/>
      <c r="GCI3364" s="372"/>
      <c r="GCJ3364" s="372"/>
      <c r="GCK3364" s="370"/>
      <c r="GCL3364" s="371"/>
      <c r="GCM3364" s="372"/>
      <c r="GCN3364" s="371"/>
      <c r="GCO3364" s="473"/>
      <c r="GCP3364" s="371"/>
      <c r="GCQ3364" s="372"/>
      <c r="GCR3364" s="372"/>
      <c r="GCS3364" s="372"/>
      <c r="GCT3364" s="372"/>
      <c r="GCU3364" s="370"/>
      <c r="GCV3364" s="371"/>
      <c r="GCW3364" s="372"/>
      <c r="GCX3364" s="371"/>
      <c r="GCY3364" s="473"/>
      <c r="GCZ3364" s="371"/>
      <c r="GDA3364" s="372"/>
      <c r="GDB3364" s="372"/>
      <c r="GDC3364" s="372"/>
      <c r="GDD3364" s="372"/>
      <c r="GDE3364" s="370"/>
      <c r="GDF3364" s="371"/>
      <c r="GDG3364" s="372"/>
      <c r="GDH3364" s="371"/>
      <c r="GDI3364" s="473"/>
      <c r="GDJ3364" s="371"/>
      <c r="GDK3364" s="372"/>
      <c r="GDL3364" s="372"/>
      <c r="GDM3364" s="372"/>
      <c r="GDN3364" s="372"/>
      <c r="GDO3364" s="370"/>
      <c r="GDP3364" s="371"/>
      <c r="GDQ3364" s="372"/>
      <c r="GDR3364" s="371"/>
      <c r="GDS3364" s="473"/>
      <c r="GDT3364" s="371"/>
      <c r="GDU3364" s="372"/>
      <c r="GDV3364" s="372"/>
      <c r="GDW3364" s="372"/>
      <c r="GDX3364" s="372"/>
      <c r="GDY3364" s="370"/>
      <c r="GDZ3364" s="371"/>
      <c r="GEA3364" s="372"/>
      <c r="GEB3364" s="371"/>
      <c r="GEC3364" s="473"/>
      <c r="GED3364" s="371"/>
      <c r="GEE3364" s="372"/>
      <c r="GEF3364" s="372"/>
      <c r="GEG3364" s="372"/>
      <c r="GEH3364" s="372"/>
      <c r="GEI3364" s="370"/>
      <c r="GEJ3364" s="371"/>
      <c r="GEK3364" s="372"/>
      <c r="GEL3364" s="371"/>
      <c r="GEM3364" s="473"/>
      <c r="GEN3364" s="371"/>
      <c r="GEO3364" s="372"/>
      <c r="GEP3364" s="372"/>
      <c r="GEQ3364" s="372"/>
      <c r="GER3364" s="372"/>
      <c r="GES3364" s="370"/>
      <c r="GET3364" s="371"/>
      <c r="GEU3364" s="372"/>
      <c r="GEV3364" s="371"/>
      <c r="GEW3364" s="473"/>
      <c r="GEX3364" s="371"/>
      <c r="GEY3364" s="372"/>
      <c r="GEZ3364" s="372"/>
      <c r="GFA3364" s="372"/>
      <c r="GFB3364" s="372"/>
      <c r="GFC3364" s="370"/>
      <c r="GFD3364" s="371"/>
      <c r="GFE3364" s="372"/>
      <c r="GFF3364" s="371"/>
      <c r="GFG3364" s="473"/>
      <c r="GFH3364" s="371"/>
      <c r="GFI3364" s="372"/>
      <c r="GFJ3364" s="372"/>
      <c r="GFK3364" s="372"/>
      <c r="GFL3364" s="372"/>
      <c r="GFM3364" s="370"/>
      <c r="GFN3364" s="371"/>
      <c r="GFO3364" s="372"/>
      <c r="GFP3364" s="371"/>
      <c r="GFQ3364" s="473"/>
      <c r="GFR3364" s="371"/>
      <c r="GFS3364" s="372"/>
      <c r="GFT3364" s="372"/>
      <c r="GFU3364" s="372"/>
      <c r="GFV3364" s="372"/>
      <c r="GFW3364" s="370"/>
      <c r="GFX3364" s="371"/>
      <c r="GFY3364" s="372"/>
      <c r="GFZ3364" s="371"/>
      <c r="GGA3364" s="473"/>
      <c r="GGB3364" s="371"/>
      <c r="GGC3364" s="372"/>
      <c r="GGD3364" s="372"/>
      <c r="GGE3364" s="372"/>
      <c r="GGF3364" s="372"/>
      <c r="GGG3364" s="370"/>
      <c r="GGH3364" s="371"/>
      <c r="GGI3364" s="372"/>
      <c r="GGJ3364" s="371"/>
      <c r="GGK3364" s="473"/>
      <c r="GGL3364" s="371"/>
      <c r="GGM3364" s="372"/>
      <c r="GGN3364" s="372"/>
      <c r="GGO3364" s="372"/>
      <c r="GGP3364" s="372"/>
      <c r="GGQ3364" s="370"/>
      <c r="GGR3364" s="371"/>
      <c r="GGS3364" s="372"/>
      <c r="GGT3364" s="371"/>
      <c r="GGU3364" s="473"/>
      <c r="GGV3364" s="371"/>
      <c r="GGW3364" s="372"/>
      <c r="GGX3364" s="372"/>
      <c r="GGY3364" s="372"/>
      <c r="GGZ3364" s="372"/>
      <c r="GHA3364" s="370"/>
      <c r="GHB3364" s="371"/>
      <c r="GHC3364" s="372"/>
      <c r="GHD3364" s="371"/>
      <c r="GHE3364" s="473"/>
      <c r="GHF3364" s="371"/>
      <c r="GHG3364" s="372"/>
      <c r="GHH3364" s="372"/>
      <c r="GHI3364" s="372"/>
      <c r="GHJ3364" s="372"/>
      <c r="GHK3364" s="370"/>
      <c r="GHL3364" s="371"/>
      <c r="GHM3364" s="372"/>
      <c r="GHN3364" s="371"/>
      <c r="GHO3364" s="473"/>
      <c r="GHP3364" s="371"/>
      <c r="GHQ3364" s="372"/>
      <c r="GHR3364" s="372"/>
      <c r="GHS3364" s="372"/>
      <c r="GHT3364" s="372"/>
      <c r="GHU3364" s="370"/>
      <c r="GHV3364" s="371"/>
      <c r="GHW3364" s="372"/>
      <c r="GHX3364" s="371"/>
      <c r="GHY3364" s="473"/>
      <c r="GHZ3364" s="371"/>
      <c r="GIA3364" s="372"/>
      <c r="GIB3364" s="372"/>
      <c r="GIC3364" s="372"/>
      <c r="GID3364" s="372"/>
      <c r="GIE3364" s="370"/>
      <c r="GIF3364" s="371"/>
      <c r="GIG3364" s="372"/>
      <c r="GIH3364" s="371"/>
      <c r="GII3364" s="473"/>
      <c r="GIJ3364" s="371"/>
      <c r="GIK3364" s="372"/>
      <c r="GIL3364" s="372"/>
      <c r="GIM3364" s="372"/>
      <c r="GIN3364" s="372"/>
      <c r="GIO3364" s="370"/>
      <c r="GIP3364" s="371"/>
      <c r="GIQ3364" s="372"/>
      <c r="GIR3364" s="371"/>
      <c r="GIS3364" s="473"/>
      <c r="GIT3364" s="371"/>
      <c r="GIU3364" s="372"/>
      <c r="GIV3364" s="372"/>
      <c r="GIW3364" s="372"/>
      <c r="GIX3364" s="372"/>
      <c r="GIY3364" s="370"/>
      <c r="GIZ3364" s="371"/>
      <c r="GJA3364" s="372"/>
      <c r="GJB3364" s="371"/>
      <c r="GJC3364" s="473"/>
      <c r="GJD3364" s="371"/>
      <c r="GJE3364" s="372"/>
      <c r="GJF3364" s="372"/>
      <c r="GJG3364" s="372"/>
      <c r="GJH3364" s="372"/>
      <c r="GJI3364" s="370"/>
      <c r="GJJ3364" s="371"/>
      <c r="GJK3364" s="372"/>
      <c r="GJL3364" s="371"/>
      <c r="GJM3364" s="473"/>
      <c r="GJN3364" s="371"/>
      <c r="GJO3364" s="372"/>
      <c r="GJP3364" s="372"/>
      <c r="GJQ3364" s="372"/>
      <c r="GJR3364" s="372"/>
      <c r="GJS3364" s="370"/>
      <c r="GJT3364" s="371"/>
      <c r="GJU3364" s="372"/>
      <c r="GJV3364" s="371"/>
      <c r="GJW3364" s="473"/>
      <c r="GJX3364" s="371"/>
      <c r="GJY3364" s="372"/>
      <c r="GJZ3364" s="372"/>
      <c r="GKA3364" s="372"/>
      <c r="GKB3364" s="372"/>
      <c r="GKC3364" s="370"/>
      <c r="GKD3364" s="371"/>
      <c r="GKE3364" s="372"/>
      <c r="GKF3364" s="371"/>
      <c r="GKG3364" s="473"/>
      <c r="GKH3364" s="371"/>
      <c r="GKI3364" s="372"/>
      <c r="GKJ3364" s="372"/>
      <c r="GKK3364" s="372"/>
      <c r="GKL3364" s="372"/>
      <c r="GKM3364" s="370"/>
      <c r="GKN3364" s="371"/>
      <c r="GKO3364" s="372"/>
      <c r="GKP3364" s="371"/>
      <c r="GKQ3364" s="473"/>
      <c r="GKR3364" s="371"/>
      <c r="GKS3364" s="372"/>
      <c r="GKT3364" s="372"/>
      <c r="GKU3364" s="372"/>
      <c r="GKV3364" s="372"/>
      <c r="GKW3364" s="370"/>
      <c r="GKX3364" s="371"/>
      <c r="GKY3364" s="372"/>
      <c r="GKZ3364" s="371"/>
      <c r="GLA3364" s="473"/>
      <c r="GLB3364" s="371"/>
      <c r="GLC3364" s="372"/>
      <c r="GLD3364" s="372"/>
      <c r="GLE3364" s="372"/>
      <c r="GLF3364" s="372"/>
      <c r="GLG3364" s="370"/>
      <c r="GLH3364" s="371"/>
      <c r="GLI3364" s="372"/>
      <c r="GLJ3364" s="371"/>
      <c r="GLK3364" s="473"/>
      <c r="GLL3364" s="371"/>
      <c r="GLM3364" s="372"/>
      <c r="GLN3364" s="372"/>
      <c r="GLO3364" s="372"/>
      <c r="GLP3364" s="372"/>
      <c r="GLQ3364" s="370"/>
      <c r="GLR3364" s="371"/>
      <c r="GLS3364" s="372"/>
      <c r="GLT3364" s="371"/>
      <c r="GLU3364" s="473"/>
      <c r="GLV3364" s="371"/>
      <c r="GLW3364" s="372"/>
      <c r="GLX3364" s="372"/>
      <c r="GLY3364" s="372"/>
      <c r="GLZ3364" s="372"/>
      <c r="GMA3364" s="370"/>
      <c r="GMB3364" s="371"/>
      <c r="GMC3364" s="372"/>
      <c r="GMD3364" s="371"/>
      <c r="GME3364" s="473"/>
      <c r="GMF3364" s="371"/>
      <c r="GMG3364" s="372"/>
      <c r="GMH3364" s="372"/>
      <c r="GMI3364" s="372"/>
      <c r="GMJ3364" s="372"/>
      <c r="GMK3364" s="370"/>
      <c r="GML3364" s="371"/>
      <c r="GMM3364" s="372"/>
      <c r="GMN3364" s="371"/>
      <c r="GMO3364" s="473"/>
      <c r="GMP3364" s="371"/>
      <c r="GMQ3364" s="372"/>
      <c r="GMR3364" s="372"/>
      <c r="GMS3364" s="372"/>
      <c r="GMT3364" s="372"/>
      <c r="GMU3364" s="370"/>
      <c r="GMV3364" s="371"/>
      <c r="GMW3364" s="372"/>
      <c r="GMX3364" s="371"/>
      <c r="GMY3364" s="473"/>
      <c r="GMZ3364" s="371"/>
      <c r="GNA3364" s="372"/>
      <c r="GNB3364" s="372"/>
      <c r="GNC3364" s="372"/>
      <c r="GND3364" s="372"/>
      <c r="GNE3364" s="370"/>
      <c r="GNF3364" s="371"/>
      <c r="GNG3364" s="372"/>
      <c r="GNH3364" s="371"/>
      <c r="GNI3364" s="473"/>
      <c r="GNJ3364" s="371"/>
      <c r="GNK3364" s="372"/>
      <c r="GNL3364" s="372"/>
      <c r="GNM3364" s="372"/>
      <c r="GNN3364" s="372"/>
      <c r="GNO3364" s="370"/>
      <c r="GNP3364" s="371"/>
      <c r="GNQ3364" s="372"/>
      <c r="GNR3364" s="371"/>
      <c r="GNS3364" s="473"/>
      <c r="GNT3364" s="371"/>
      <c r="GNU3364" s="372"/>
      <c r="GNV3364" s="372"/>
      <c r="GNW3364" s="372"/>
      <c r="GNX3364" s="372"/>
      <c r="GNY3364" s="370"/>
      <c r="GNZ3364" s="371"/>
      <c r="GOA3364" s="372"/>
      <c r="GOB3364" s="371"/>
      <c r="GOC3364" s="473"/>
      <c r="GOD3364" s="371"/>
      <c r="GOE3364" s="372"/>
      <c r="GOF3364" s="372"/>
      <c r="GOG3364" s="372"/>
      <c r="GOH3364" s="372"/>
      <c r="GOI3364" s="370"/>
      <c r="GOJ3364" s="371"/>
      <c r="GOK3364" s="372"/>
      <c r="GOL3364" s="371"/>
      <c r="GOM3364" s="473"/>
      <c r="GON3364" s="371"/>
      <c r="GOO3364" s="372"/>
      <c r="GOP3364" s="372"/>
      <c r="GOQ3364" s="372"/>
      <c r="GOR3364" s="372"/>
      <c r="GOS3364" s="370"/>
      <c r="GOT3364" s="371"/>
      <c r="GOU3364" s="372"/>
      <c r="GOV3364" s="371"/>
      <c r="GOW3364" s="473"/>
      <c r="GOX3364" s="371"/>
      <c r="GOY3364" s="372"/>
      <c r="GOZ3364" s="372"/>
      <c r="GPA3364" s="372"/>
      <c r="GPB3364" s="372"/>
      <c r="GPC3364" s="370"/>
      <c r="GPD3364" s="371"/>
      <c r="GPE3364" s="372"/>
      <c r="GPF3364" s="371"/>
      <c r="GPG3364" s="473"/>
      <c r="GPH3364" s="371"/>
      <c r="GPI3364" s="372"/>
      <c r="GPJ3364" s="372"/>
      <c r="GPK3364" s="372"/>
      <c r="GPL3364" s="372"/>
      <c r="GPM3364" s="370"/>
      <c r="GPN3364" s="371"/>
      <c r="GPO3364" s="372"/>
      <c r="GPP3364" s="371"/>
      <c r="GPQ3364" s="473"/>
      <c r="GPR3364" s="371"/>
      <c r="GPS3364" s="372"/>
      <c r="GPT3364" s="372"/>
      <c r="GPU3364" s="372"/>
      <c r="GPV3364" s="372"/>
      <c r="GPW3364" s="370"/>
      <c r="GPX3364" s="371"/>
      <c r="GPY3364" s="372"/>
      <c r="GPZ3364" s="371"/>
      <c r="GQA3364" s="473"/>
      <c r="GQB3364" s="371"/>
      <c r="GQC3364" s="372"/>
      <c r="GQD3364" s="372"/>
      <c r="GQE3364" s="372"/>
      <c r="GQF3364" s="372"/>
      <c r="GQG3364" s="370"/>
      <c r="GQH3364" s="371"/>
      <c r="GQI3364" s="372"/>
      <c r="GQJ3364" s="371"/>
      <c r="GQK3364" s="473"/>
      <c r="GQL3364" s="371"/>
      <c r="GQM3364" s="372"/>
      <c r="GQN3364" s="372"/>
      <c r="GQO3364" s="372"/>
      <c r="GQP3364" s="372"/>
      <c r="GQQ3364" s="370"/>
      <c r="GQR3364" s="371"/>
      <c r="GQS3364" s="372"/>
      <c r="GQT3364" s="371"/>
      <c r="GQU3364" s="473"/>
      <c r="GQV3364" s="371"/>
      <c r="GQW3364" s="372"/>
      <c r="GQX3364" s="372"/>
      <c r="GQY3364" s="372"/>
      <c r="GQZ3364" s="372"/>
      <c r="GRA3364" s="370"/>
      <c r="GRB3364" s="371"/>
      <c r="GRC3364" s="372"/>
      <c r="GRD3364" s="371"/>
      <c r="GRE3364" s="473"/>
      <c r="GRF3364" s="371"/>
      <c r="GRG3364" s="372"/>
      <c r="GRH3364" s="372"/>
      <c r="GRI3364" s="372"/>
      <c r="GRJ3364" s="372"/>
      <c r="GRK3364" s="370"/>
      <c r="GRL3364" s="371"/>
      <c r="GRM3364" s="372"/>
      <c r="GRN3364" s="371"/>
      <c r="GRO3364" s="473"/>
      <c r="GRP3364" s="371"/>
      <c r="GRQ3364" s="372"/>
      <c r="GRR3364" s="372"/>
      <c r="GRS3364" s="372"/>
      <c r="GRT3364" s="372"/>
      <c r="GRU3364" s="370"/>
      <c r="GRV3364" s="371"/>
      <c r="GRW3364" s="372"/>
      <c r="GRX3364" s="371"/>
      <c r="GRY3364" s="473"/>
      <c r="GRZ3364" s="371"/>
      <c r="GSA3364" s="372"/>
      <c r="GSB3364" s="372"/>
      <c r="GSC3364" s="372"/>
      <c r="GSD3364" s="372"/>
      <c r="GSE3364" s="370"/>
      <c r="GSF3364" s="371"/>
      <c r="GSG3364" s="372"/>
      <c r="GSH3364" s="371"/>
      <c r="GSI3364" s="473"/>
      <c r="GSJ3364" s="371"/>
      <c r="GSK3364" s="372"/>
      <c r="GSL3364" s="372"/>
      <c r="GSM3364" s="372"/>
      <c r="GSN3364" s="372"/>
      <c r="GSO3364" s="370"/>
      <c r="GSP3364" s="371"/>
      <c r="GSQ3364" s="372"/>
      <c r="GSR3364" s="371"/>
      <c r="GSS3364" s="473"/>
      <c r="GST3364" s="371"/>
      <c r="GSU3364" s="372"/>
      <c r="GSV3364" s="372"/>
      <c r="GSW3364" s="372"/>
      <c r="GSX3364" s="372"/>
      <c r="GSY3364" s="370"/>
      <c r="GSZ3364" s="371"/>
      <c r="GTA3364" s="372"/>
      <c r="GTB3364" s="371"/>
      <c r="GTC3364" s="473"/>
      <c r="GTD3364" s="371"/>
      <c r="GTE3364" s="372"/>
      <c r="GTF3364" s="372"/>
      <c r="GTG3364" s="372"/>
      <c r="GTH3364" s="372"/>
      <c r="GTI3364" s="370"/>
      <c r="GTJ3364" s="371"/>
      <c r="GTK3364" s="372"/>
      <c r="GTL3364" s="371"/>
      <c r="GTM3364" s="473"/>
      <c r="GTN3364" s="371"/>
      <c r="GTO3364" s="372"/>
      <c r="GTP3364" s="372"/>
      <c r="GTQ3364" s="372"/>
      <c r="GTR3364" s="372"/>
      <c r="GTS3364" s="370"/>
      <c r="GTT3364" s="371"/>
      <c r="GTU3364" s="372"/>
      <c r="GTV3364" s="371"/>
      <c r="GTW3364" s="473"/>
      <c r="GTX3364" s="371"/>
      <c r="GTY3364" s="372"/>
      <c r="GTZ3364" s="372"/>
      <c r="GUA3364" s="372"/>
      <c r="GUB3364" s="372"/>
      <c r="GUC3364" s="370"/>
      <c r="GUD3364" s="371"/>
      <c r="GUE3364" s="372"/>
      <c r="GUF3364" s="371"/>
      <c r="GUG3364" s="473"/>
      <c r="GUH3364" s="371"/>
      <c r="GUI3364" s="372"/>
      <c r="GUJ3364" s="372"/>
      <c r="GUK3364" s="372"/>
      <c r="GUL3364" s="372"/>
      <c r="GUM3364" s="370"/>
      <c r="GUN3364" s="371"/>
      <c r="GUO3364" s="372"/>
      <c r="GUP3364" s="371"/>
      <c r="GUQ3364" s="473"/>
      <c r="GUR3364" s="371"/>
      <c r="GUS3364" s="372"/>
      <c r="GUT3364" s="372"/>
      <c r="GUU3364" s="372"/>
      <c r="GUV3364" s="372"/>
      <c r="GUW3364" s="370"/>
      <c r="GUX3364" s="371"/>
      <c r="GUY3364" s="372"/>
      <c r="GUZ3364" s="371"/>
      <c r="GVA3364" s="473"/>
      <c r="GVB3364" s="371"/>
      <c r="GVC3364" s="372"/>
      <c r="GVD3364" s="372"/>
      <c r="GVE3364" s="372"/>
      <c r="GVF3364" s="372"/>
      <c r="GVG3364" s="370"/>
      <c r="GVH3364" s="371"/>
      <c r="GVI3364" s="372"/>
      <c r="GVJ3364" s="371"/>
      <c r="GVK3364" s="473"/>
      <c r="GVL3364" s="371"/>
      <c r="GVM3364" s="372"/>
      <c r="GVN3364" s="372"/>
      <c r="GVO3364" s="372"/>
      <c r="GVP3364" s="372"/>
      <c r="GVQ3364" s="370"/>
      <c r="GVR3364" s="371"/>
      <c r="GVS3364" s="372"/>
      <c r="GVT3364" s="371"/>
      <c r="GVU3364" s="473"/>
      <c r="GVV3364" s="371"/>
      <c r="GVW3364" s="372"/>
      <c r="GVX3364" s="372"/>
      <c r="GVY3364" s="372"/>
      <c r="GVZ3364" s="372"/>
      <c r="GWA3364" s="370"/>
      <c r="GWB3364" s="371"/>
      <c r="GWC3364" s="372"/>
      <c r="GWD3364" s="371"/>
      <c r="GWE3364" s="473"/>
      <c r="GWF3364" s="371"/>
      <c r="GWG3364" s="372"/>
      <c r="GWH3364" s="372"/>
      <c r="GWI3364" s="372"/>
      <c r="GWJ3364" s="372"/>
      <c r="GWK3364" s="370"/>
      <c r="GWL3364" s="371"/>
      <c r="GWM3364" s="372"/>
      <c r="GWN3364" s="371"/>
      <c r="GWO3364" s="473"/>
      <c r="GWP3364" s="371"/>
      <c r="GWQ3364" s="372"/>
      <c r="GWR3364" s="372"/>
      <c r="GWS3364" s="372"/>
      <c r="GWT3364" s="372"/>
      <c r="GWU3364" s="370"/>
      <c r="GWV3364" s="371"/>
      <c r="GWW3364" s="372"/>
      <c r="GWX3364" s="371"/>
      <c r="GWY3364" s="473"/>
      <c r="GWZ3364" s="371"/>
      <c r="GXA3364" s="372"/>
      <c r="GXB3364" s="372"/>
      <c r="GXC3364" s="372"/>
      <c r="GXD3364" s="372"/>
      <c r="GXE3364" s="370"/>
      <c r="GXF3364" s="371"/>
      <c r="GXG3364" s="372"/>
      <c r="GXH3364" s="371"/>
      <c r="GXI3364" s="473"/>
      <c r="GXJ3364" s="371"/>
      <c r="GXK3364" s="372"/>
      <c r="GXL3364" s="372"/>
      <c r="GXM3364" s="372"/>
      <c r="GXN3364" s="372"/>
      <c r="GXO3364" s="370"/>
      <c r="GXP3364" s="371"/>
      <c r="GXQ3364" s="372"/>
      <c r="GXR3364" s="371"/>
      <c r="GXS3364" s="473"/>
      <c r="GXT3364" s="371"/>
      <c r="GXU3364" s="372"/>
      <c r="GXV3364" s="372"/>
      <c r="GXW3364" s="372"/>
      <c r="GXX3364" s="372"/>
      <c r="GXY3364" s="370"/>
      <c r="GXZ3364" s="371"/>
      <c r="GYA3364" s="372"/>
      <c r="GYB3364" s="371"/>
      <c r="GYC3364" s="473"/>
      <c r="GYD3364" s="371"/>
      <c r="GYE3364" s="372"/>
      <c r="GYF3364" s="372"/>
      <c r="GYG3364" s="372"/>
      <c r="GYH3364" s="372"/>
      <c r="GYI3364" s="370"/>
      <c r="GYJ3364" s="371"/>
      <c r="GYK3364" s="372"/>
      <c r="GYL3364" s="371"/>
      <c r="GYM3364" s="473"/>
      <c r="GYN3364" s="371"/>
      <c r="GYO3364" s="372"/>
      <c r="GYP3364" s="372"/>
      <c r="GYQ3364" s="372"/>
      <c r="GYR3364" s="372"/>
      <c r="GYS3364" s="370"/>
      <c r="GYT3364" s="371"/>
      <c r="GYU3364" s="372"/>
      <c r="GYV3364" s="371"/>
      <c r="GYW3364" s="473"/>
      <c r="GYX3364" s="371"/>
      <c r="GYY3364" s="372"/>
      <c r="GYZ3364" s="372"/>
      <c r="GZA3364" s="372"/>
      <c r="GZB3364" s="372"/>
      <c r="GZC3364" s="370"/>
      <c r="GZD3364" s="371"/>
      <c r="GZE3364" s="372"/>
      <c r="GZF3364" s="371"/>
      <c r="GZG3364" s="473"/>
      <c r="GZH3364" s="371"/>
      <c r="GZI3364" s="372"/>
      <c r="GZJ3364" s="372"/>
      <c r="GZK3364" s="372"/>
      <c r="GZL3364" s="372"/>
      <c r="GZM3364" s="370"/>
      <c r="GZN3364" s="371"/>
      <c r="GZO3364" s="372"/>
      <c r="GZP3364" s="371"/>
      <c r="GZQ3364" s="473"/>
      <c r="GZR3364" s="371"/>
      <c r="GZS3364" s="372"/>
      <c r="GZT3364" s="372"/>
      <c r="GZU3364" s="372"/>
      <c r="GZV3364" s="372"/>
      <c r="GZW3364" s="370"/>
      <c r="GZX3364" s="371"/>
      <c r="GZY3364" s="372"/>
      <c r="GZZ3364" s="371"/>
      <c r="HAA3364" s="473"/>
      <c r="HAB3364" s="371"/>
      <c r="HAC3364" s="372"/>
      <c r="HAD3364" s="372"/>
      <c r="HAE3364" s="372"/>
      <c r="HAF3364" s="372"/>
      <c r="HAG3364" s="370"/>
      <c r="HAH3364" s="371"/>
      <c r="HAI3364" s="372"/>
      <c r="HAJ3364" s="371"/>
      <c r="HAK3364" s="473"/>
      <c r="HAL3364" s="371"/>
      <c r="HAM3364" s="372"/>
      <c r="HAN3364" s="372"/>
      <c r="HAO3364" s="372"/>
      <c r="HAP3364" s="372"/>
      <c r="HAQ3364" s="370"/>
      <c r="HAR3364" s="371"/>
      <c r="HAS3364" s="372"/>
      <c r="HAT3364" s="371"/>
      <c r="HAU3364" s="473"/>
      <c r="HAV3364" s="371"/>
      <c r="HAW3364" s="372"/>
      <c r="HAX3364" s="372"/>
      <c r="HAY3364" s="372"/>
      <c r="HAZ3364" s="372"/>
      <c r="HBA3364" s="370"/>
      <c r="HBB3364" s="371"/>
      <c r="HBC3364" s="372"/>
      <c r="HBD3364" s="371"/>
      <c r="HBE3364" s="473"/>
      <c r="HBF3364" s="371"/>
      <c r="HBG3364" s="372"/>
      <c r="HBH3364" s="372"/>
      <c r="HBI3364" s="372"/>
      <c r="HBJ3364" s="372"/>
      <c r="HBK3364" s="370"/>
      <c r="HBL3364" s="371"/>
      <c r="HBM3364" s="372"/>
      <c r="HBN3364" s="371"/>
      <c r="HBO3364" s="473"/>
      <c r="HBP3364" s="371"/>
      <c r="HBQ3364" s="372"/>
      <c r="HBR3364" s="372"/>
      <c r="HBS3364" s="372"/>
      <c r="HBT3364" s="372"/>
      <c r="HBU3364" s="370"/>
      <c r="HBV3364" s="371"/>
      <c r="HBW3364" s="372"/>
      <c r="HBX3364" s="371"/>
      <c r="HBY3364" s="473"/>
      <c r="HBZ3364" s="371"/>
      <c r="HCA3364" s="372"/>
      <c r="HCB3364" s="372"/>
      <c r="HCC3364" s="372"/>
      <c r="HCD3364" s="372"/>
      <c r="HCE3364" s="370"/>
      <c r="HCF3364" s="371"/>
      <c r="HCG3364" s="372"/>
      <c r="HCH3364" s="371"/>
      <c r="HCI3364" s="473"/>
      <c r="HCJ3364" s="371"/>
      <c r="HCK3364" s="372"/>
      <c r="HCL3364" s="372"/>
      <c r="HCM3364" s="372"/>
      <c r="HCN3364" s="372"/>
      <c r="HCO3364" s="370"/>
      <c r="HCP3364" s="371"/>
      <c r="HCQ3364" s="372"/>
      <c r="HCR3364" s="371"/>
      <c r="HCS3364" s="473"/>
      <c r="HCT3364" s="371"/>
      <c r="HCU3364" s="372"/>
      <c r="HCV3364" s="372"/>
      <c r="HCW3364" s="372"/>
      <c r="HCX3364" s="372"/>
      <c r="HCY3364" s="370"/>
      <c r="HCZ3364" s="371"/>
      <c r="HDA3364" s="372"/>
      <c r="HDB3364" s="371"/>
      <c r="HDC3364" s="473"/>
      <c r="HDD3364" s="371"/>
      <c r="HDE3364" s="372"/>
      <c r="HDF3364" s="372"/>
      <c r="HDG3364" s="372"/>
      <c r="HDH3364" s="372"/>
      <c r="HDI3364" s="370"/>
      <c r="HDJ3364" s="371"/>
      <c r="HDK3364" s="372"/>
      <c r="HDL3364" s="371"/>
      <c r="HDM3364" s="473"/>
      <c r="HDN3364" s="371"/>
      <c r="HDO3364" s="372"/>
      <c r="HDP3364" s="372"/>
      <c r="HDQ3364" s="372"/>
      <c r="HDR3364" s="372"/>
      <c r="HDS3364" s="370"/>
      <c r="HDT3364" s="371"/>
      <c r="HDU3364" s="372"/>
      <c r="HDV3364" s="371"/>
      <c r="HDW3364" s="473"/>
      <c r="HDX3364" s="371"/>
      <c r="HDY3364" s="372"/>
      <c r="HDZ3364" s="372"/>
      <c r="HEA3364" s="372"/>
      <c r="HEB3364" s="372"/>
      <c r="HEC3364" s="370"/>
      <c r="HED3364" s="371"/>
      <c r="HEE3364" s="372"/>
      <c r="HEF3364" s="371"/>
      <c r="HEG3364" s="473"/>
      <c r="HEH3364" s="371"/>
      <c r="HEI3364" s="372"/>
      <c r="HEJ3364" s="372"/>
      <c r="HEK3364" s="372"/>
      <c r="HEL3364" s="372"/>
      <c r="HEM3364" s="370"/>
      <c r="HEN3364" s="371"/>
      <c r="HEO3364" s="372"/>
      <c r="HEP3364" s="371"/>
      <c r="HEQ3364" s="473"/>
      <c r="HER3364" s="371"/>
      <c r="HES3364" s="372"/>
      <c r="HET3364" s="372"/>
      <c r="HEU3364" s="372"/>
      <c r="HEV3364" s="372"/>
      <c r="HEW3364" s="370"/>
      <c r="HEX3364" s="371"/>
      <c r="HEY3364" s="372"/>
      <c r="HEZ3364" s="371"/>
      <c r="HFA3364" s="473"/>
      <c r="HFB3364" s="371"/>
      <c r="HFC3364" s="372"/>
      <c r="HFD3364" s="372"/>
      <c r="HFE3364" s="372"/>
      <c r="HFF3364" s="372"/>
      <c r="HFG3364" s="370"/>
      <c r="HFH3364" s="371"/>
      <c r="HFI3364" s="372"/>
      <c r="HFJ3364" s="371"/>
      <c r="HFK3364" s="473"/>
      <c r="HFL3364" s="371"/>
      <c r="HFM3364" s="372"/>
      <c r="HFN3364" s="372"/>
      <c r="HFO3364" s="372"/>
      <c r="HFP3364" s="372"/>
      <c r="HFQ3364" s="370"/>
      <c r="HFR3364" s="371"/>
      <c r="HFS3364" s="372"/>
      <c r="HFT3364" s="371"/>
      <c r="HFU3364" s="473"/>
      <c r="HFV3364" s="371"/>
      <c r="HFW3364" s="372"/>
      <c r="HFX3364" s="372"/>
      <c r="HFY3364" s="372"/>
      <c r="HFZ3364" s="372"/>
      <c r="HGA3364" s="370"/>
      <c r="HGB3364" s="371"/>
      <c r="HGC3364" s="372"/>
      <c r="HGD3364" s="371"/>
      <c r="HGE3364" s="473"/>
      <c r="HGF3364" s="371"/>
      <c r="HGG3364" s="372"/>
      <c r="HGH3364" s="372"/>
      <c r="HGI3364" s="372"/>
      <c r="HGJ3364" s="372"/>
      <c r="HGK3364" s="370"/>
      <c r="HGL3364" s="371"/>
      <c r="HGM3364" s="372"/>
      <c r="HGN3364" s="371"/>
      <c r="HGO3364" s="473"/>
      <c r="HGP3364" s="371"/>
      <c r="HGQ3364" s="372"/>
      <c r="HGR3364" s="372"/>
      <c r="HGS3364" s="372"/>
      <c r="HGT3364" s="372"/>
      <c r="HGU3364" s="370"/>
      <c r="HGV3364" s="371"/>
      <c r="HGW3364" s="372"/>
      <c r="HGX3364" s="371"/>
      <c r="HGY3364" s="473"/>
      <c r="HGZ3364" s="371"/>
      <c r="HHA3364" s="372"/>
      <c r="HHB3364" s="372"/>
      <c r="HHC3364" s="372"/>
      <c r="HHD3364" s="372"/>
      <c r="HHE3364" s="370"/>
      <c r="HHF3364" s="371"/>
      <c r="HHG3364" s="372"/>
      <c r="HHH3364" s="371"/>
      <c r="HHI3364" s="473"/>
      <c r="HHJ3364" s="371"/>
      <c r="HHK3364" s="372"/>
      <c r="HHL3364" s="372"/>
      <c r="HHM3364" s="372"/>
      <c r="HHN3364" s="372"/>
      <c r="HHO3364" s="370"/>
      <c r="HHP3364" s="371"/>
      <c r="HHQ3364" s="372"/>
      <c r="HHR3364" s="371"/>
      <c r="HHS3364" s="473"/>
      <c r="HHT3364" s="371"/>
      <c r="HHU3364" s="372"/>
      <c r="HHV3364" s="372"/>
      <c r="HHW3364" s="372"/>
      <c r="HHX3364" s="372"/>
      <c r="HHY3364" s="370"/>
      <c r="HHZ3364" s="371"/>
      <c r="HIA3364" s="372"/>
      <c r="HIB3364" s="371"/>
      <c r="HIC3364" s="473"/>
      <c r="HID3364" s="371"/>
      <c r="HIE3364" s="372"/>
      <c r="HIF3364" s="372"/>
      <c r="HIG3364" s="372"/>
      <c r="HIH3364" s="372"/>
      <c r="HII3364" s="370"/>
      <c r="HIJ3364" s="371"/>
      <c r="HIK3364" s="372"/>
      <c r="HIL3364" s="371"/>
      <c r="HIM3364" s="473"/>
      <c r="HIN3364" s="371"/>
      <c r="HIO3364" s="372"/>
      <c r="HIP3364" s="372"/>
      <c r="HIQ3364" s="372"/>
      <c r="HIR3364" s="372"/>
      <c r="HIS3364" s="370"/>
      <c r="HIT3364" s="371"/>
      <c r="HIU3364" s="372"/>
      <c r="HIV3364" s="371"/>
      <c r="HIW3364" s="473"/>
      <c r="HIX3364" s="371"/>
      <c r="HIY3364" s="372"/>
      <c r="HIZ3364" s="372"/>
      <c r="HJA3364" s="372"/>
      <c r="HJB3364" s="372"/>
      <c r="HJC3364" s="370"/>
      <c r="HJD3364" s="371"/>
      <c r="HJE3364" s="372"/>
      <c r="HJF3364" s="371"/>
      <c r="HJG3364" s="473"/>
      <c r="HJH3364" s="371"/>
      <c r="HJI3364" s="372"/>
      <c r="HJJ3364" s="372"/>
      <c r="HJK3364" s="372"/>
      <c r="HJL3364" s="372"/>
      <c r="HJM3364" s="370"/>
      <c r="HJN3364" s="371"/>
      <c r="HJO3364" s="372"/>
      <c r="HJP3364" s="371"/>
      <c r="HJQ3364" s="473"/>
      <c r="HJR3364" s="371"/>
      <c r="HJS3364" s="372"/>
      <c r="HJT3364" s="372"/>
      <c r="HJU3364" s="372"/>
      <c r="HJV3364" s="372"/>
      <c r="HJW3364" s="370"/>
      <c r="HJX3364" s="371"/>
      <c r="HJY3364" s="372"/>
      <c r="HJZ3364" s="371"/>
      <c r="HKA3364" s="473"/>
      <c r="HKB3364" s="371"/>
      <c r="HKC3364" s="372"/>
      <c r="HKD3364" s="372"/>
      <c r="HKE3364" s="372"/>
      <c r="HKF3364" s="372"/>
      <c r="HKG3364" s="370"/>
      <c r="HKH3364" s="371"/>
      <c r="HKI3364" s="372"/>
      <c r="HKJ3364" s="371"/>
      <c r="HKK3364" s="473"/>
      <c r="HKL3364" s="371"/>
      <c r="HKM3364" s="372"/>
      <c r="HKN3364" s="372"/>
      <c r="HKO3364" s="372"/>
      <c r="HKP3364" s="372"/>
      <c r="HKQ3364" s="370"/>
      <c r="HKR3364" s="371"/>
      <c r="HKS3364" s="372"/>
      <c r="HKT3364" s="371"/>
      <c r="HKU3364" s="473"/>
      <c r="HKV3364" s="371"/>
      <c r="HKW3364" s="372"/>
      <c r="HKX3364" s="372"/>
      <c r="HKY3364" s="372"/>
      <c r="HKZ3364" s="372"/>
      <c r="HLA3364" s="370"/>
      <c r="HLB3364" s="371"/>
      <c r="HLC3364" s="372"/>
      <c r="HLD3364" s="371"/>
      <c r="HLE3364" s="473"/>
      <c r="HLF3364" s="371"/>
      <c r="HLG3364" s="372"/>
      <c r="HLH3364" s="372"/>
      <c r="HLI3364" s="372"/>
      <c r="HLJ3364" s="372"/>
      <c r="HLK3364" s="370"/>
      <c r="HLL3364" s="371"/>
      <c r="HLM3364" s="372"/>
      <c r="HLN3364" s="371"/>
      <c r="HLO3364" s="473"/>
      <c r="HLP3364" s="371"/>
      <c r="HLQ3364" s="372"/>
      <c r="HLR3364" s="372"/>
      <c r="HLS3364" s="372"/>
      <c r="HLT3364" s="372"/>
      <c r="HLU3364" s="370"/>
      <c r="HLV3364" s="371"/>
      <c r="HLW3364" s="372"/>
      <c r="HLX3364" s="371"/>
      <c r="HLY3364" s="473"/>
      <c r="HLZ3364" s="371"/>
      <c r="HMA3364" s="372"/>
      <c r="HMB3364" s="372"/>
      <c r="HMC3364" s="372"/>
      <c r="HMD3364" s="372"/>
      <c r="HME3364" s="370"/>
      <c r="HMF3364" s="371"/>
      <c r="HMG3364" s="372"/>
      <c r="HMH3364" s="371"/>
      <c r="HMI3364" s="473"/>
      <c r="HMJ3364" s="371"/>
      <c r="HMK3364" s="372"/>
      <c r="HML3364" s="372"/>
      <c r="HMM3364" s="372"/>
      <c r="HMN3364" s="372"/>
      <c r="HMO3364" s="370"/>
      <c r="HMP3364" s="371"/>
      <c r="HMQ3364" s="372"/>
      <c r="HMR3364" s="371"/>
      <c r="HMS3364" s="473"/>
      <c r="HMT3364" s="371"/>
      <c r="HMU3364" s="372"/>
      <c r="HMV3364" s="372"/>
      <c r="HMW3364" s="372"/>
      <c r="HMX3364" s="372"/>
      <c r="HMY3364" s="370"/>
      <c r="HMZ3364" s="371"/>
      <c r="HNA3364" s="372"/>
      <c r="HNB3364" s="371"/>
      <c r="HNC3364" s="473"/>
      <c r="HND3364" s="371"/>
      <c r="HNE3364" s="372"/>
      <c r="HNF3364" s="372"/>
      <c r="HNG3364" s="372"/>
      <c r="HNH3364" s="372"/>
      <c r="HNI3364" s="370"/>
      <c r="HNJ3364" s="371"/>
      <c r="HNK3364" s="372"/>
      <c r="HNL3364" s="371"/>
      <c r="HNM3364" s="473"/>
      <c r="HNN3364" s="371"/>
      <c r="HNO3364" s="372"/>
      <c r="HNP3364" s="372"/>
      <c r="HNQ3364" s="372"/>
      <c r="HNR3364" s="372"/>
      <c r="HNS3364" s="370"/>
      <c r="HNT3364" s="371"/>
      <c r="HNU3364" s="372"/>
      <c r="HNV3364" s="371"/>
      <c r="HNW3364" s="473"/>
      <c r="HNX3364" s="371"/>
      <c r="HNY3364" s="372"/>
      <c r="HNZ3364" s="372"/>
      <c r="HOA3364" s="372"/>
      <c r="HOB3364" s="372"/>
      <c r="HOC3364" s="370"/>
      <c r="HOD3364" s="371"/>
      <c r="HOE3364" s="372"/>
      <c r="HOF3364" s="371"/>
      <c r="HOG3364" s="473"/>
      <c r="HOH3364" s="371"/>
      <c r="HOI3364" s="372"/>
      <c r="HOJ3364" s="372"/>
      <c r="HOK3364" s="372"/>
      <c r="HOL3364" s="372"/>
      <c r="HOM3364" s="370"/>
      <c r="HON3364" s="371"/>
      <c r="HOO3364" s="372"/>
      <c r="HOP3364" s="371"/>
      <c r="HOQ3364" s="473"/>
      <c r="HOR3364" s="371"/>
      <c r="HOS3364" s="372"/>
      <c r="HOT3364" s="372"/>
      <c r="HOU3364" s="372"/>
      <c r="HOV3364" s="372"/>
      <c r="HOW3364" s="370"/>
      <c r="HOX3364" s="371"/>
      <c r="HOY3364" s="372"/>
      <c r="HOZ3364" s="371"/>
      <c r="HPA3364" s="473"/>
      <c r="HPB3364" s="371"/>
      <c r="HPC3364" s="372"/>
      <c r="HPD3364" s="372"/>
      <c r="HPE3364" s="372"/>
      <c r="HPF3364" s="372"/>
      <c r="HPG3364" s="370"/>
      <c r="HPH3364" s="371"/>
      <c r="HPI3364" s="372"/>
      <c r="HPJ3364" s="371"/>
      <c r="HPK3364" s="473"/>
      <c r="HPL3364" s="371"/>
      <c r="HPM3364" s="372"/>
      <c r="HPN3364" s="372"/>
      <c r="HPO3364" s="372"/>
      <c r="HPP3364" s="372"/>
      <c r="HPQ3364" s="370"/>
      <c r="HPR3364" s="371"/>
      <c r="HPS3364" s="372"/>
      <c r="HPT3364" s="371"/>
      <c r="HPU3364" s="473"/>
      <c r="HPV3364" s="371"/>
      <c r="HPW3364" s="372"/>
      <c r="HPX3364" s="372"/>
      <c r="HPY3364" s="372"/>
      <c r="HPZ3364" s="372"/>
      <c r="HQA3364" s="370"/>
      <c r="HQB3364" s="371"/>
      <c r="HQC3364" s="372"/>
      <c r="HQD3364" s="371"/>
      <c r="HQE3364" s="473"/>
      <c r="HQF3364" s="371"/>
      <c r="HQG3364" s="372"/>
      <c r="HQH3364" s="372"/>
      <c r="HQI3364" s="372"/>
      <c r="HQJ3364" s="372"/>
      <c r="HQK3364" s="370"/>
      <c r="HQL3364" s="371"/>
      <c r="HQM3364" s="372"/>
      <c r="HQN3364" s="371"/>
      <c r="HQO3364" s="473"/>
      <c r="HQP3364" s="371"/>
      <c r="HQQ3364" s="372"/>
      <c r="HQR3364" s="372"/>
      <c r="HQS3364" s="372"/>
      <c r="HQT3364" s="372"/>
      <c r="HQU3364" s="370"/>
      <c r="HQV3364" s="371"/>
      <c r="HQW3364" s="372"/>
      <c r="HQX3364" s="371"/>
      <c r="HQY3364" s="473"/>
      <c r="HQZ3364" s="371"/>
      <c r="HRA3364" s="372"/>
      <c r="HRB3364" s="372"/>
      <c r="HRC3364" s="372"/>
      <c r="HRD3364" s="372"/>
      <c r="HRE3364" s="370"/>
      <c r="HRF3364" s="371"/>
      <c r="HRG3364" s="372"/>
      <c r="HRH3364" s="371"/>
      <c r="HRI3364" s="473"/>
      <c r="HRJ3364" s="371"/>
      <c r="HRK3364" s="372"/>
      <c r="HRL3364" s="372"/>
      <c r="HRM3364" s="372"/>
      <c r="HRN3364" s="372"/>
      <c r="HRO3364" s="370"/>
      <c r="HRP3364" s="371"/>
      <c r="HRQ3364" s="372"/>
      <c r="HRR3364" s="371"/>
      <c r="HRS3364" s="473"/>
      <c r="HRT3364" s="371"/>
      <c r="HRU3364" s="372"/>
      <c r="HRV3364" s="372"/>
      <c r="HRW3364" s="372"/>
      <c r="HRX3364" s="372"/>
      <c r="HRY3364" s="370"/>
      <c r="HRZ3364" s="371"/>
      <c r="HSA3364" s="372"/>
      <c r="HSB3364" s="371"/>
      <c r="HSC3364" s="473"/>
      <c r="HSD3364" s="371"/>
      <c r="HSE3364" s="372"/>
      <c r="HSF3364" s="372"/>
      <c r="HSG3364" s="372"/>
      <c r="HSH3364" s="372"/>
      <c r="HSI3364" s="370"/>
      <c r="HSJ3364" s="371"/>
      <c r="HSK3364" s="372"/>
      <c r="HSL3364" s="371"/>
      <c r="HSM3364" s="473"/>
      <c r="HSN3364" s="371"/>
      <c r="HSO3364" s="372"/>
      <c r="HSP3364" s="372"/>
      <c r="HSQ3364" s="372"/>
      <c r="HSR3364" s="372"/>
      <c r="HSS3364" s="370"/>
      <c r="HST3364" s="371"/>
      <c r="HSU3364" s="372"/>
      <c r="HSV3364" s="371"/>
      <c r="HSW3364" s="473"/>
      <c r="HSX3364" s="371"/>
      <c r="HSY3364" s="372"/>
      <c r="HSZ3364" s="372"/>
      <c r="HTA3364" s="372"/>
      <c r="HTB3364" s="372"/>
      <c r="HTC3364" s="370"/>
      <c r="HTD3364" s="371"/>
      <c r="HTE3364" s="372"/>
      <c r="HTF3364" s="371"/>
      <c r="HTG3364" s="473"/>
      <c r="HTH3364" s="371"/>
      <c r="HTI3364" s="372"/>
      <c r="HTJ3364" s="372"/>
      <c r="HTK3364" s="372"/>
      <c r="HTL3364" s="372"/>
      <c r="HTM3364" s="370"/>
      <c r="HTN3364" s="371"/>
      <c r="HTO3364" s="372"/>
      <c r="HTP3364" s="371"/>
      <c r="HTQ3364" s="473"/>
      <c r="HTR3364" s="371"/>
      <c r="HTS3364" s="372"/>
      <c r="HTT3364" s="372"/>
      <c r="HTU3364" s="372"/>
      <c r="HTV3364" s="372"/>
      <c r="HTW3364" s="370"/>
      <c r="HTX3364" s="371"/>
      <c r="HTY3364" s="372"/>
      <c r="HTZ3364" s="371"/>
      <c r="HUA3364" s="473"/>
      <c r="HUB3364" s="371"/>
      <c r="HUC3364" s="372"/>
      <c r="HUD3364" s="372"/>
      <c r="HUE3364" s="372"/>
      <c r="HUF3364" s="372"/>
      <c r="HUG3364" s="370"/>
      <c r="HUH3364" s="371"/>
      <c r="HUI3364" s="372"/>
      <c r="HUJ3364" s="371"/>
      <c r="HUK3364" s="473"/>
      <c r="HUL3364" s="371"/>
      <c r="HUM3364" s="372"/>
      <c r="HUN3364" s="372"/>
      <c r="HUO3364" s="372"/>
      <c r="HUP3364" s="372"/>
      <c r="HUQ3364" s="370"/>
      <c r="HUR3364" s="371"/>
      <c r="HUS3364" s="372"/>
      <c r="HUT3364" s="371"/>
      <c r="HUU3364" s="473"/>
      <c r="HUV3364" s="371"/>
      <c r="HUW3364" s="372"/>
      <c r="HUX3364" s="372"/>
      <c r="HUY3364" s="372"/>
      <c r="HUZ3364" s="372"/>
      <c r="HVA3364" s="370"/>
      <c r="HVB3364" s="371"/>
      <c r="HVC3364" s="372"/>
      <c r="HVD3364" s="371"/>
      <c r="HVE3364" s="473"/>
      <c r="HVF3364" s="371"/>
      <c r="HVG3364" s="372"/>
      <c r="HVH3364" s="372"/>
      <c r="HVI3364" s="372"/>
      <c r="HVJ3364" s="372"/>
      <c r="HVK3364" s="370"/>
      <c r="HVL3364" s="371"/>
      <c r="HVM3364" s="372"/>
      <c r="HVN3364" s="371"/>
      <c r="HVO3364" s="473"/>
      <c r="HVP3364" s="371"/>
      <c r="HVQ3364" s="372"/>
      <c r="HVR3364" s="372"/>
      <c r="HVS3364" s="372"/>
      <c r="HVT3364" s="372"/>
      <c r="HVU3364" s="370"/>
      <c r="HVV3364" s="371"/>
      <c r="HVW3364" s="372"/>
      <c r="HVX3364" s="371"/>
      <c r="HVY3364" s="473"/>
      <c r="HVZ3364" s="371"/>
      <c r="HWA3364" s="372"/>
      <c r="HWB3364" s="372"/>
      <c r="HWC3364" s="372"/>
      <c r="HWD3364" s="372"/>
      <c r="HWE3364" s="370"/>
      <c r="HWF3364" s="371"/>
      <c r="HWG3364" s="372"/>
      <c r="HWH3364" s="371"/>
      <c r="HWI3364" s="473"/>
      <c r="HWJ3364" s="371"/>
      <c r="HWK3364" s="372"/>
      <c r="HWL3364" s="372"/>
      <c r="HWM3364" s="372"/>
      <c r="HWN3364" s="372"/>
      <c r="HWO3364" s="370"/>
      <c r="HWP3364" s="371"/>
      <c r="HWQ3364" s="372"/>
      <c r="HWR3364" s="371"/>
      <c r="HWS3364" s="473"/>
      <c r="HWT3364" s="371"/>
      <c r="HWU3364" s="372"/>
      <c r="HWV3364" s="372"/>
      <c r="HWW3364" s="372"/>
      <c r="HWX3364" s="372"/>
      <c r="HWY3364" s="370"/>
      <c r="HWZ3364" s="371"/>
      <c r="HXA3364" s="372"/>
      <c r="HXB3364" s="371"/>
      <c r="HXC3364" s="473"/>
      <c r="HXD3364" s="371"/>
      <c r="HXE3364" s="372"/>
      <c r="HXF3364" s="372"/>
      <c r="HXG3364" s="372"/>
      <c r="HXH3364" s="372"/>
      <c r="HXI3364" s="370"/>
      <c r="HXJ3364" s="371"/>
      <c r="HXK3364" s="372"/>
      <c r="HXL3364" s="371"/>
      <c r="HXM3364" s="473"/>
      <c r="HXN3364" s="371"/>
      <c r="HXO3364" s="372"/>
      <c r="HXP3364" s="372"/>
      <c r="HXQ3364" s="372"/>
      <c r="HXR3364" s="372"/>
      <c r="HXS3364" s="370"/>
      <c r="HXT3364" s="371"/>
      <c r="HXU3364" s="372"/>
      <c r="HXV3364" s="371"/>
      <c r="HXW3364" s="473"/>
      <c r="HXX3364" s="371"/>
      <c r="HXY3364" s="372"/>
      <c r="HXZ3364" s="372"/>
      <c r="HYA3364" s="372"/>
      <c r="HYB3364" s="372"/>
      <c r="HYC3364" s="370"/>
      <c r="HYD3364" s="371"/>
      <c r="HYE3364" s="372"/>
      <c r="HYF3364" s="371"/>
      <c r="HYG3364" s="473"/>
      <c r="HYH3364" s="371"/>
      <c r="HYI3364" s="372"/>
      <c r="HYJ3364" s="372"/>
      <c r="HYK3364" s="372"/>
      <c r="HYL3364" s="372"/>
      <c r="HYM3364" s="370"/>
      <c r="HYN3364" s="371"/>
      <c r="HYO3364" s="372"/>
      <c r="HYP3364" s="371"/>
      <c r="HYQ3364" s="473"/>
      <c r="HYR3364" s="371"/>
      <c r="HYS3364" s="372"/>
      <c r="HYT3364" s="372"/>
      <c r="HYU3364" s="372"/>
      <c r="HYV3364" s="372"/>
      <c r="HYW3364" s="370"/>
      <c r="HYX3364" s="371"/>
      <c r="HYY3364" s="372"/>
      <c r="HYZ3364" s="371"/>
      <c r="HZA3364" s="473"/>
      <c r="HZB3364" s="371"/>
      <c r="HZC3364" s="372"/>
      <c r="HZD3364" s="372"/>
      <c r="HZE3364" s="372"/>
      <c r="HZF3364" s="372"/>
      <c r="HZG3364" s="370"/>
      <c r="HZH3364" s="371"/>
      <c r="HZI3364" s="372"/>
      <c r="HZJ3364" s="371"/>
      <c r="HZK3364" s="473"/>
      <c r="HZL3364" s="371"/>
      <c r="HZM3364" s="372"/>
      <c r="HZN3364" s="372"/>
      <c r="HZO3364" s="372"/>
      <c r="HZP3364" s="372"/>
      <c r="HZQ3364" s="370"/>
      <c r="HZR3364" s="371"/>
      <c r="HZS3364" s="372"/>
      <c r="HZT3364" s="371"/>
      <c r="HZU3364" s="473"/>
      <c r="HZV3364" s="371"/>
      <c r="HZW3364" s="372"/>
      <c r="HZX3364" s="372"/>
      <c r="HZY3364" s="372"/>
      <c r="HZZ3364" s="372"/>
      <c r="IAA3364" s="370"/>
      <c r="IAB3364" s="371"/>
      <c r="IAC3364" s="372"/>
      <c r="IAD3364" s="371"/>
      <c r="IAE3364" s="473"/>
      <c r="IAF3364" s="371"/>
      <c r="IAG3364" s="372"/>
      <c r="IAH3364" s="372"/>
      <c r="IAI3364" s="372"/>
      <c r="IAJ3364" s="372"/>
      <c r="IAK3364" s="370"/>
      <c r="IAL3364" s="371"/>
      <c r="IAM3364" s="372"/>
      <c r="IAN3364" s="371"/>
      <c r="IAO3364" s="473"/>
      <c r="IAP3364" s="371"/>
      <c r="IAQ3364" s="372"/>
      <c r="IAR3364" s="372"/>
      <c r="IAS3364" s="372"/>
      <c r="IAT3364" s="372"/>
      <c r="IAU3364" s="370"/>
      <c r="IAV3364" s="371"/>
      <c r="IAW3364" s="372"/>
      <c r="IAX3364" s="371"/>
      <c r="IAY3364" s="473"/>
      <c r="IAZ3364" s="371"/>
      <c r="IBA3364" s="372"/>
      <c r="IBB3364" s="372"/>
      <c r="IBC3364" s="372"/>
      <c r="IBD3364" s="372"/>
      <c r="IBE3364" s="370"/>
      <c r="IBF3364" s="371"/>
      <c r="IBG3364" s="372"/>
      <c r="IBH3364" s="371"/>
      <c r="IBI3364" s="473"/>
      <c r="IBJ3364" s="371"/>
      <c r="IBK3364" s="372"/>
      <c r="IBL3364" s="372"/>
      <c r="IBM3364" s="372"/>
      <c r="IBN3364" s="372"/>
      <c r="IBO3364" s="370"/>
      <c r="IBP3364" s="371"/>
      <c r="IBQ3364" s="372"/>
      <c r="IBR3364" s="371"/>
      <c r="IBS3364" s="473"/>
      <c r="IBT3364" s="371"/>
      <c r="IBU3364" s="372"/>
      <c r="IBV3364" s="372"/>
      <c r="IBW3364" s="372"/>
      <c r="IBX3364" s="372"/>
      <c r="IBY3364" s="370"/>
      <c r="IBZ3364" s="371"/>
      <c r="ICA3364" s="372"/>
      <c r="ICB3364" s="371"/>
      <c r="ICC3364" s="473"/>
      <c r="ICD3364" s="371"/>
      <c r="ICE3364" s="372"/>
      <c r="ICF3364" s="372"/>
      <c r="ICG3364" s="372"/>
      <c r="ICH3364" s="372"/>
      <c r="ICI3364" s="370"/>
      <c r="ICJ3364" s="371"/>
      <c r="ICK3364" s="372"/>
      <c r="ICL3364" s="371"/>
      <c r="ICM3364" s="473"/>
      <c r="ICN3364" s="371"/>
      <c r="ICO3364" s="372"/>
      <c r="ICP3364" s="372"/>
      <c r="ICQ3364" s="372"/>
      <c r="ICR3364" s="372"/>
      <c r="ICS3364" s="370"/>
      <c r="ICT3364" s="371"/>
      <c r="ICU3364" s="372"/>
      <c r="ICV3364" s="371"/>
      <c r="ICW3364" s="473"/>
      <c r="ICX3364" s="371"/>
      <c r="ICY3364" s="372"/>
      <c r="ICZ3364" s="372"/>
      <c r="IDA3364" s="372"/>
      <c r="IDB3364" s="372"/>
      <c r="IDC3364" s="370"/>
      <c r="IDD3364" s="371"/>
      <c r="IDE3364" s="372"/>
      <c r="IDF3364" s="371"/>
      <c r="IDG3364" s="473"/>
      <c r="IDH3364" s="371"/>
      <c r="IDI3364" s="372"/>
      <c r="IDJ3364" s="372"/>
      <c r="IDK3364" s="372"/>
      <c r="IDL3364" s="372"/>
      <c r="IDM3364" s="370"/>
      <c r="IDN3364" s="371"/>
      <c r="IDO3364" s="372"/>
      <c r="IDP3364" s="371"/>
      <c r="IDQ3364" s="473"/>
      <c r="IDR3364" s="371"/>
      <c r="IDS3364" s="372"/>
      <c r="IDT3364" s="372"/>
      <c r="IDU3364" s="372"/>
      <c r="IDV3364" s="372"/>
      <c r="IDW3364" s="370"/>
      <c r="IDX3364" s="371"/>
      <c r="IDY3364" s="372"/>
      <c r="IDZ3364" s="371"/>
      <c r="IEA3364" s="473"/>
      <c r="IEB3364" s="371"/>
      <c r="IEC3364" s="372"/>
      <c r="IED3364" s="372"/>
      <c r="IEE3364" s="372"/>
      <c r="IEF3364" s="372"/>
      <c r="IEG3364" s="370"/>
      <c r="IEH3364" s="371"/>
      <c r="IEI3364" s="372"/>
      <c r="IEJ3364" s="371"/>
      <c r="IEK3364" s="473"/>
      <c r="IEL3364" s="371"/>
      <c r="IEM3364" s="372"/>
      <c r="IEN3364" s="372"/>
      <c r="IEO3364" s="372"/>
      <c r="IEP3364" s="372"/>
      <c r="IEQ3364" s="370"/>
      <c r="IER3364" s="371"/>
      <c r="IES3364" s="372"/>
      <c r="IET3364" s="371"/>
      <c r="IEU3364" s="473"/>
      <c r="IEV3364" s="371"/>
      <c r="IEW3364" s="372"/>
      <c r="IEX3364" s="372"/>
      <c r="IEY3364" s="372"/>
      <c r="IEZ3364" s="372"/>
      <c r="IFA3364" s="370"/>
      <c r="IFB3364" s="371"/>
      <c r="IFC3364" s="372"/>
      <c r="IFD3364" s="371"/>
      <c r="IFE3364" s="473"/>
      <c r="IFF3364" s="371"/>
      <c r="IFG3364" s="372"/>
      <c r="IFH3364" s="372"/>
      <c r="IFI3364" s="372"/>
      <c r="IFJ3364" s="372"/>
      <c r="IFK3364" s="370"/>
      <c r="IFL3364" s="371"/>
      <c r="IFM3364" s="372"/>
      <c r="IFN3364" s="371"/>
      <c r="IFO3364" s="473"/>
      <c r="IFP3364" s="371"/>
      <c r="IFQ3364" s="372"/>
      <c r="IFR3364" s="372"/>
      <c r="IFS3364" s="372"/>
      <c r="IFT3364" s="372"/>
      <c r="IFU3364" s="370"/>
      <c r="IFV3364" s="371"/>
      <c r="IFW3364" s="372"/>
      <c r="IFX3364" s="371"/>
      <c r="IFY3364" s="473"/>
      <c r="IFZ3364" s="371"/>
      <c r="IGA3364" s="372"/>
      <c r="IGB3364" s="372"/>
      <c r="IGC3364" s="372"/>
      <c r="IGD3364" s="372"/>
      <c r="IGE3364" s="370"/>
      <c r="IGF3364" s="371"/>
      <c r="IGG3364" s="372"/>
      <c r="IGH3364" s="371"/>
      <c r="IGI3364" s="473"/>
      <c r="IGJ3364" s="371"/>
      <c r="IGK3364" s="372"/>
      <c r="IGL3364" s="372"/>
      <c r="IGM3364" s="372"/>
      <c r="IGN3364" s="372"/>
      <c r="IGO3364" s="370"/>
      <c r="IGP3364" s="371"/>
      <c r="IGQ3364" s="372"/>
      <c r="IGR3364" s="371"/>
      <c r="IGS3364" s="473"/>
      <c r="IGT3364" s="371"/>
      <c r="IGU3364" s="372"/>
      <c r="IGV3364" s="372"/>
      <c r="IGW3364" s="372"/>
      <c r="IGX3364" s="372"/>
      <c r="IGY3364" s="370"/>
      <c r="IGZ3364" s="371"/>
      <c r="IHA3364" s="372"/>
      <c r="IHB3364" s="371"/>
      <c r="IHC3364" s="473"/>
      <c r="IHD3364" s="371"/>
      <c r="IHE3364" s="372"/>
      <c r="IHF3364" s="372"/>
      <c r="IHG3364" s="372"/>
      <c r="IHH3364" s="372"/>
      <c r="IHI3364" s="370"/>
      <c r="IHJ3364" s="371"/>
      <c r="IHK3364" s="372"/>
      <c r="IHL3364" s="371"/>
      <c r="IHM3364" s="473"/>
      <c r="IHN3364" s="371"/>
      <c r="IHO3364" s="372"/>
      <c r="IHP3364" s="372"/>
      <c r="IHQ3364" s="372"/>
      <c r="IHR3364" s="372"/>
      <c r="IHS3364" s="370"/>
      <c r="IHT3364" s="371"/>
      <c r="IHU3364" s="372"/>
      <c r="IHV3364" s="371"/>
      <c r="IHW3364" s="473"/>
      <c r="IHX3364" s="371"/>
      <c r="IHY3364" s="372"/>
      <c r="IHZ3364" s="372"/>
      <c r="IIA3364" s="372"/>
      <c r="IIB3364" s="372"/>
      <c r="IIC3364" s="370"/>
      <c r="IID3364" s="371"/>
      <c r="IIE3364" s="372"/>
      <c r="IIF3364" s="371"/>
      <c r="IIG3364" s="473"/>
      <c r="IIH3364" s="371"/>
      <c r="III3364" s="372"/>
      <c r="IIJ3364" s="372"/>
      <c r="IIK3364" s="372"/>
      <c r="IIL3364" s="372"/>
      <c r="IIM3364" s="370"/>
      <c r="IIN3364" s="371"/>
      <c r="IIO3364" s="372"/>
      <c r="IIP3364" s="371"/>
      <c r="IIQ3364" s="473"/>
      <c r="IIR3364" s="371"/>
      <c r="IIS3364" s="372"/>
      <c r="IIT3364" s="372"/>
      <c r="IIU3364" s="372"/>
      <c r="IIV3364" s="372"/>
      <c r="IIW3364" s="370"/>
      <c r="IIX3364" s="371"/>
      <c r="IIY3364" s="372"/>
      <c r="IIZ3364" s="371"/>
      <c r="IJA3364" s="473"/>
      <c r="IJB3364" s="371"/>
      <c r="IJC3364" s="372"/>
      <c r="IJD3364" s="372"/>
      <c r="IJE3364" s="372"/>
      <c r="IJF3364" s="372"/>
      <c r="IJG3364" s="370"/>
      <c r="IJH3364" s="371"/>
      <c r="IJI3364" s="372"/>
      <c r="IJJ3364" s="371"/>
      <c r="IJK3364" s="473"/>
      <c r="IJL3364" s="371"/>
      <c r="IJM3364" s="372"/>
      <c r="IJN3364" s="372"/>
      <c r="IJO3364" s="372"/>
      <c r="IJP3364" s="372"/>
      <c r="IJQ3364" s="370"/>
      <c r="IJR3364" s="371"/>
      <c r="IJS3364" s="372"/>
      <c r="IJT3364" s="371"/>
      <c r="IJU3364" s="473"/>
      <c r="IJV3364" s="371"/>
      <c r="IJW3364" s="372"/>
      <c r="IJX3364" s="372"/>
      <c r="IJY3364" s="372"/>
      <c r="IJZ3364" s="372"/>
      <c r="IKA3364" s="370"/>
      <c r="IKB3364" s="371"/>
      <c r="IKC3364" s="372"/>
      <c r="IKD3364" s="371"/>
      <c r="IKE3364" s="473"/>
      <c r="IKF3364" s="371"/>
      <c r="IKG3364" s="372"/>
      <c r="IKH3364" s="372"/>
      <c r="IKI3364" s="372"/>
      <c r="IKJ3364" s="372"/>
      <c r="IKK3364" s="370"/>
      <c r="IKL3364" s="371"/>
      <c r="IKM3364" s="372"/>
      <c r="IKN3364" s="371"/>
      <c r="IKO3364" s="473"/>
      <c r="IKP3364" s="371"/>
      <c r="IKQ3364" s="372"/>
      <c r="IKR3364" s="372"/>
      <c r="IKS3364" s="372"/>
      <c r="IKT3364" s="372"/>
      <c r="IKU3364" s="370"/>
      <c r="IKV3364" s="371"/>
      <c r="IKW3364" s="372"/>
      <c r="IKX3364" s="371"/>
      <c r="IKY3364" s="473"/>
      <c r="IKZ3364" s="371"/>
      <c r="ILA3364" s="372"/>
      <c r="ILB3364" s="372"/>
      <c r="ILC3364" s="372"/>
      <c r="ILD3364" s="372"/>
      <c r="ILE3364" s="370"/>
      <c r="ILF3364" s="371"/>
      <c r="ILG3364" s="372"/>
      <c r="ILH3364" s="371"/>
      <c r="ILI3364" s="473"/>
      <c r="ILJ3364" s="371"/>
      <c r="ILK3364" s="372"/>
      <c r="ILL3364" s="372"/>
      <c r="ILM3364" s="372"/>
      <c r="ILN3364" s="372"/>
      <c r="ILO3364" s="370"/>
      <c r="ILP3364" s="371"/>
      <c r="ILQ3364" s="372"/>
      <c r="ILR3364" s="371"/>
      <c r="ILS3364" s="473"/>
      <c r="ILT3364" s="371"/>
      <c r="ILU3364" s="372"/>
      <c r="ILV3364" s="372"/>
      <c r="ILW3364" s="372"/>
      <c r="ILX3364" s="372"/>
      <c r="ILY3364" s="370"/>
      <c r="ILZ3364" s="371"/>
      <c r="IMA3364" s="372"/>
      <c r="IMB3364" s="371"/>
      <c r="IMC3364" s="473"/>
      <c r="IMD3364" s="371"/>
      <c r="IME3364" s="372"/>
      <c r="IMF3364" s="372"/>
      <c r="IMG3364" s="372"/>
      <c r="IMH3364" s="372"/>
      <c r="IMI3364" s="370"/>
      <c r="IMJ3364" s="371"/>
      <c r="IMK3364" s="372"/>
      <c r="IML3364" s="371"/>
      <c r="IMM3364" s="473"/>
      <c r="IMN3364" s="371"/>
      <c r="IMO3364" s="372"/>
      <c r="IMP3364" s="372"/>
      <c r="IMQ3364" s="372"/>
      <c r="IMR3364" s="372"/>
      <c r="IMS3364" s="370"/>
      <c r="IMT3364" s="371"/>
      <c r="IMU3364" s="372"/>
      <c r="IMV3364" s="371"/>
      <c r="IMW3364" s="473"/>
      <c r="IMX3364" s="371"/>
      <c r="IMY3364" s="372"/>
      <c r="IMZ3364" s="372"/>
      <c r="INA3364" s="372"/>
      <c r="INB3364" s="372"/>
      <c r="INC3364" s="370"/>
      <c r="IND3364" s="371"/>
      <c r="INE3364" s="372"/>
      <c r="INF3364" s="371"/>
      <c r="ING3364" s="473"/>
      <c r="INH3364" s="371"/>
      <c r="INI3364" s="372"/>
      <c r="INJ3364" s="372"/>
      <c r="INK3364" s="372"/>
      <c r="INL3364" s="372"/>
      <c r="INM3364" s="370"/>
      <c r="INN3364" s="371"/>
      <c r="INO3364" s="372"/>
      <c r="INP3364" s="371"/>
      <c r="INQ3364" s="473"/>
      <c r="INR3364" s="371"/>
      <c r="INS3364" s="372"/>
      <c r="INT3364" s="372"/>
      <c r="INU3364" s="372"/>
      <c r="INV3364" s="372"/>
      <c r="INW3364" s="370"/>
      <c r="INX3364" s="371"/>
      <c r="INY3364" s="372"/>
      <c r="INZ3364" s="371"/>
      <c r="IOA3364" s="473"/>
      <c r="IOB3364" s="371"/>
      <c r="IOC3364" s="372"/>
      <c r="IOD3364" s="372"/>
      <c r="IOE3364" s="372"/>
      <c r="IOF3364" s="372"/>
      <c r="IOG3364" s="370"/>
      <c r="IOH3364" s="371"/>
      <c r="IOI3364" s="372"/>
      <c r="IOJ3364" s="371"/>
      <c r="IOK3364" s="473"/>
      <c r="IOL3364" s="371"/>
      <c r="IOM3364" s="372"/>
      <c r="ION3364" s="372"/>
      <c r="IOO3364" s="372"/>
      <c r="IOP3364" s="372"/>
      <c r="IOQ3364" s="370"/>
      <c r="IOR3364" s="371"/>
      <c r="IOS3364" s="372"/>
      <c r="IOT3364" s="371"/>
      <c r="IOU3364" s="473"/>
      <c r="IOV3364" s="371"/>
      <c r="IOW3364" s="372"/>
      <c r="IOX3364" s="372"/>
      <c r="IOY3364" s="372"/>
      <c r="IOZ3364" s="372"/>
      <c r="IPA3364" s="370"/>
      <c r="IPB3364" s="371"/>
      <c r="IPC3364" s="372"/>
      <c r="IPD3364" s="371"/>
      <c r="IPE3364" s="473"/>
      <c r="IPF3364" s="371"/>
      <c r="IPG3364" s="372"/>
      <c r="IPH3364" s="372"/>
      <c r="IPI3364" s="372"/>
      <c r="IPJ3364" s="372"/>
      <c r="IPK3364" s="370"/>
      <c r="IPL3364" s="371"/>
      <c r="IPM3364" s="372"/>
      <c r="IPN3364" s="371"/>
      <c r="IPO3364" s="473"/>
      <c r="IPP3364" s="371"/>
      <c r="IPQ3364" s="372"/>
      <c r="IPR3364" s="372"/>
      <c r="IPS3364" s="372"/>
      <c r="IPT3364" s="372"/>
      <c r="IPU3364" s="370"/>
      <c r="IPV3364" s="371"/>
      <c r="IPW3364" s="372"/>
      <c r="IPX3364" s="371"/>
      <c r="IPY3364" s="473"/>
      <c r="IPZ3364" s="371"/>
      <c r="IQA3364" s="372"/>
      <c r="IQB3364" s="372"/>
      <c r="IQC3364" s="372"/>
      <c r="IQD3364" s="372"/>
      <c r="IQE3364" s="370"/>
      <c r="IQF3364" s="371"/>
      <c r="IQG3364" s="372"/>
      <c r="IQH3364" s="371"/>
      <c r="IQI3364" s="473"/>
      <c r="IQJ3364" s="371"/>
      <c r="IQK3364" s="372"/>
      <c r="IQL3364" s="372"/>
      <c r="IQM3364" s="372"/>
      <c r="IQN3364" s="372"/>
      <c r="IQO3364" s="370"/>
      <c r="IQP3364" s="371"/>
      <c r="IQQ3364" s="372"/>
      <c r="IQR3364" s="371"/>
      <c r="IQS3364" s="473"/>
      <c r="IQT3364" s="371"/>
      <c r="IQU3364" s="372"/>
      <c r="IQV3364" s="372"/>
      <c r="IQW3364" s="372"/>
      <c r="IQX3364" s="372"/>
      <c r="IQY3364" s="370"/>
      <c r="IQZ3364" s="371"/>
      <c r="IRA3364" s="372"/>
      <c r="IRB3364" s="371"/>
      <c r="IRC3364" s="473"/>
      <c r="IRD3364" s="371"/>
      <c r="IRE3364" s="372"/>
      <c r="IRF3364" s="372"/>
      <c r="IRG3364" s="372"/>
      <c r="IRH3364" s="372"/>
      <c r="IRI3364" s="370"/>
      <c r="IRJ3364" s="371"/>
      <c r="IRK3364" s="372"/>
      <c r="IRL3364" s="371"/>
      <c r="IRM3364" s="473"/>
      <c r="IRN3364" s="371"/>
      <c r="IRO3364" s="372"/>
      <c r="IRP3364" s="372"/>
      <c r="IRQ3364" s="372"/>
      <c r="IRR3364" s="372"/>
      <c r="IRS3364" s="370"/>
      <c r="IRT3364" s="371"/>
      <c r="IRU3364" s="372"/>
      <c r="IRV3364" s="371"/>
      <c r="IRW3364" s="473"/>
      <c r="IRX3364" s="371"/>
      <c r="IRY3364" s="372"/>
      <c r="IRZ3364" s="372"/>
      <c r="ISA3364" s="372"/>
      <c r="ISB3364" s="372"/>
      <c r="ISC3364" s="370"/>
      <c r="ISD3364" s="371"/>
      <c r="ISE3364" s="372"/>
      <c r="ISF3364" s="371"/>
      <c r="ISG3364" s="473"/>
      <c r="ISH3364" s="371"/>
      <c r="ISI3364" s="372"/>
      <c r="ISJ3364" s="372"/>
      <c r="ISK3364" s="372"/>
      <c r="ISL3364" s="372"/>
      <c r="ISM3364" s="370"/>
      <c r="ISN3364" s="371"/>
      <c r="ISO3364" s="372"/>
      <c r="ISP3364" s="371"/>
      <c r="ISQ3364" s="473"/>
      <c r="ISR3364" s="371"/>
      <c r="ISS3364" s="372"/>
      <c r="IST3364" s="372"/>
      <c r="ISU3364" s="372"/>
      <c r="ISV3364" s="372"/>
      <c r="ISW3364" s="370"/>
      <c r="ISX3364" s="371"/>
      <c r="ISY3364" s="372"/>
      <c r="ISZ3364" s="371"/>
      <c r="ITA3364" s="473"/>
      <c r="ITB3364" s="371"/>
      <c r="ITC3364" s="372"/>
      <c r="ITD3364" s="372"/>
      <c r="ITE3364" s="372"/>
      <c r="ITF3364" s="372"/>
      <c r="ITG3364" s="370"/>
      <c r="ITH3364" s="371"/>
      <c r="ITI3364" s="372"/>
      <c r="ITJ3364" s="371"/>
      <c r="ITK3364" s="473"/>
      <c r="ITL3364" s="371"/>
      <c r="ITM3364" s="372"/>
      <c r="ITN3364" s="372"/>
      <c r="ITO3364" s="372"/>
      <c r="ITP3364" s="372"/>
      <c r="ITQ3364" s="370"/>
      <c r="ITR3364" s="371"/>
      <c r="ITS3364" s="372"/>
      <c r="ITT3364" s="371"/>
      <c r="ITU3364" s="473"/>
      <c r="ITV3364" s="371"/>
      <c r="ITW3364" s="372"/>
      <c r="ITX3364" s="372"/>
      <c r="ITY3364" s="372"/>
      <c r="ITZ3364" s="372"/>
      <c r="IUA3364" s="370"/>
      <c r="IUB3364" s="371"/>
      <c r="IUC3364" s="372"/>
      <c r="IUD3364" s="371"/>
      <c r="IUE3364" s="473"/>
      <c r="IUF3364" s="371"/>
      <c r="IUG3364" s="372"/>
      <c r="IUH3364" s="372"/>
      <c r="IUI3364" s="372"/>
      <c r="IUJ3364" s="372"/>
      <c r="IUK3364" s="370"/>
      <c r="IUL3364" s="371"/>
      <c r="IUM3364" s="372"/>
      <c r="IUN3364" s="371"/>
      <c r="IUO3364" s="473"/>
      <c r="IUP3364" s="371"/>
      <c r="IUQ3364" s="372"/>
      <c r="IUR3364" s="372"/>
      <c r="IUS3364" s="372"/>
      <c r="IUT3364" s="372"/>
      <c r="IUU3364" s="370"/>
      <c r="IUV3364" s="371"/>
      <c r="IUW3364" s="372"/>
      <c r="IUX3364" s="371"/>
      <c r="IUY3364" s="473"/>
      <c r="IUZ3364" s="371"/>
      <c r="IVA3364" s="372"/>
      <c r="IVB3364" s="372"/>
      <c r="IVC3364" s="372"/>
      <c r="IVD3364" s="372"/>
      <c r="IVE3364" s="370"/>
      <c r="IVF3364" s="371"/>
      <c r="IVG3364" s="372"/>
      <c r="IVH3364" s="371"/>
      <c r="IVI3364" s="473"/>
      <c r="IVJ3364" s="371"/>
      <c r="IVK3364" s="372"/>
      <c r="IVL3364" s="372"/>
      <c r="IVM3364" s="372"/>
      <c r="IVN3364" s="372"/>
      <c r="IVO3364" s="370"/>
      <c r="IVP3364" s="371"/>
      <c r="IVQ3364" s="372"/>
      <c r="IVR3364" s="371"/>
      <c r="IVS3364" s="473"/>
      <c r="IVT3364" s="371"/>
      <c r="IVU3364" s="372"/>
      <c r="IVV3364" s="372"/>
      <c r="IVW3364" s="372"/>
      <c r="IVX3364" s="372"/>
      <c r="IVY3364" s="370"/>
      <c r="IVZ3364" s="371"/>
      <c r="IWA3364" s="372"/>
      <c r="IWB3364" s="371"/>
      <c r="IWC3364" s="473"/>
      <c r="IWD3364" s="371"/>
      <c r="IWE3364" s="372"/>
      <c r="IWF3364" s="372"/>
      <c r="IWG3364" s="372"/>
      <c r="IWH3364" s="372"/>
      <c r="IWI3364" s="370"/>
      <c r="IWJ3364" s="371"/>
      <c r="IWK3364" s="372"/>
      <c r="IWL3364" s="371"/>
      <c r="IWM3364" s="473"/>
      <c r="IWN3364" s="371"/>
      <c r="IWO3364" s="372"/>
      <c r="IWP3364" s="372"/>
      <c r="IWQ3364" s="372"/>
      <c r="IWR3364" s="372"/>
      <c r="IWS3364" s="370"/>
      <c r="IWT3364" s="371"/>
      <c r="IWU3364" s="372"/>
      <c r="IWV3364" s="371"/>
      <c r="IWW3364" s="473"/>
      <c r="IWX3364" s="371"/>
      <c r="IWY3364" s="372"/>
      <c r="IWZ3364" s="372"/>
      <c r="IXA3364" s="372"/>
      <c r="IXB3364" s="372"/>
      <c r="IXC3364" s="370"/>
      <c r="IXD3364" s="371"/>
      <c r="IXE3364" s="372"/>
      <c r="IXF3364" s="371"/>
      <c r="IXG3364" s="473"/>
      <c r="IXH3364" s="371"/>
      <c r="IXI3364" s="372"/>
      <c r="IXJ3364" s="372"/>
      <c r="IXK3364" s="372"/>
      <c r="IXL3364" s="372"/>
      <c r="IXM3364" s="370"/>
      <c r="IXN3364" s="371"/>
      <c r="IXO3364" s="372"/>
      <c r="IXP3364" s="371"/>
      <c r="IXQ3364" s="473"/>
      <c r="IXR3364" s="371"/>
      <c r="IXS3364" s="372"/>
      <c r="IXT3364" s="372"/>
      <c r="IXU3364" s="372"/>
      <c r="IXV3364" s="372"/>
      <c r="IXW3364" s="370"/>
      <c r="IXX3364" s="371"/>
      <c r="IXY3364" s="372"/>
      <c r="IXZ3364" s="371"/>
      <c r="IYA3364" s="473"/>
      <c r="IYB3364" s="371"/>
      <c r="IYC3364" s="372"/>
      <c r="IYD3364" s="372"/>
      <c r="IYE3364" s="372"/>
      <c r="IYF3364" s="372"/>
      <c r="IYG3364" s="370"/>
      <c r="IYH3364" s="371"/>
      <c r="IYI3364" s="372"/>
      <c r="IYJ3364" s="371"/>
      <c r="IYK3364" s="473"/>
      <c r="IYL3364" s="371"/>
      <c r="IYM3364" s="372"/>
      <c r="IYN3364" s="372"/>
      <c r="IYO3364" s="372"/>
      <c r="IYP3364" s="372"/>
      <c r="IYQ3364" s="370"/>
      <c r="IYR3364" s="371"/>
      <c r="IYS3364" s="372"/>
      <c r="IYT3364" s="371"/>
      <c r="IYU3364" s="473"/>
      <c r="IYV3364" s="371"/>
      <c r="IYW3364" s="372"/>
      <c r="IYX3364" s="372"/>
      <c r="IYY3364" s="372"/>
      <c r="IYZ3364" s="372"/>
      <c r="IZA3364" s="370"/>
      <c r="IZB3364" s="371"/>
      <c r="IZC3364" s="372"/>
      <c r="IZD3364" s="371"/>
      <c r="IZE3364" s="473"/>
      <c r="IZF3364" s="371"/>
      <c r="IZG3364" s="372"/>
      <c r="IZH3364" s="372"/>
      <c r="IZI3364" s="372"/>
      <c r="IZJ3364" s="372"/>
      <c r="IZK3364" s="370"/>
      <c r="IZL3364" s="371"/>
      <c r="IZM3364" s="372"/>
      <c r="IZN3364" s="371"/>
      <c r="IZO3364" s="473"/>
      <c r="IZP3364" s="371"/>
      <c r="IZQ3364" s="372"/>
      <c r="IZR3364" s="372"/>
      <c r="IZS3364" s="372"/>
      <c r="IZT3364" s="372"/>
      <c r="IZU3364" s="370"/>
      <c r="IZV3364" s="371"/>
      <c r="IZW3364" s="372"/>
      <c r="IZX3364" s="371"/>
      <c r="IZY3364" s="473"/>
      <c r="IZZ3364" s="371"/>
      <c r="JAA3364" s="372"/>
      <c r="JAB3364" s="372"/>
      <c r="JAC3364" s="372"/>
      <c r="JAD3364" s="372"/>
      <c r="JAE3364" s="370"/>
      <c r="JAF3364" s="371"/>
      <c r="JAG3364" s="372"/>
      <c r="JAH3364" s="371"/>
      <c r="JAI3364" s="473"/>
      <c r="JAJ3364" s="371"/>
      <c r="JAK3364" s="372"/>
      <c r="JAL3364" s="372"/>
      <c r="JAM3364" s="372"/>
      <c r="JAN3364" s="372"/>
      <c r="JAO3364" s="370"/>
      <c r="JAP3364" s="371"/>
      <c r="JAQ3364" s="372"/>
      <c r="JAR3364" s="371"/>
      <c r="JAS3364" s="473"/>
      <c r="JAT3364" s="371"/>
      <c r="JAU3364" s="372"/>
      <c r="JAV3364" s="372"/>
      <c r="JAW3364" s="372"/>
      <c r="JAX3364" s="372"/>
      <c r="JAY3364" s="370"/>
      <c r="JAZ3364" s="371"/>
      <c r="JBA3364" s="372"/>
      <c r="JBB3364" s="371"/>
      <c r="JBC3364" s="473"/>
      <c r="JBD3364" s="371"/>
      <c r="JBE3364" s="372"/>
      <c r="JBF3364" s="372"/>
      <c r="JBG3364" s="372"/>
      <c r="JBH3364" s="372"/>
      <c r="JBI3364" s="370"/>
      <c r="JBJ3364" s="371"/>
      <c r="JBK3364" s="372"/>
      <c r="JBL3364" s="371"/>
      <c r="JBM3364" s="473"/>
      <c r="JBN3364" s="371"/>
      <c r="JBO3364" s="372"/>
      <c r="JBP3364" s="372"/>
      <c r="JBQ3364" s="372"/>
      <c r="JBR3364" s="372"/>
      <c r="JBS3364" s="370"/>
      <c r="JBT3364" s="371"/>
      <c r="JBU3364" s="372"/>
      <c r="JBV3364" s="371"/>
      <c r="JBW3364" s="473"/>
      <c r="JBX3364" s="371"/>
      <c r="JBY3364" s="372"/>
      <c r="JBZ3364" s="372"/>
      <c r="JCA3364" s="372"/>
      <c r="JCB3364" s="372"/>
      <c r="JCC3364" s="370"/>
      <c r="JCD3364" s="371"/>
      <c r="JCE3364" s="372"/>
      <c r="JCF3364" s="371"/>
      <c r="JCG3364" s="473"/>
      <c r="JCH3364" s="371"/>
      <c r="JCI3364" s="372"/>
      <c r="JCJ3364" s="372"/>
      <c r="JCK3364" s="372"/>
      <c r="JCL3364" s="372"/>
      <c r="JCM3364" s="370"/>
      <c r="JCN3364" s="371"/>
      <c r="JCO3364" s="372"/>
      <c r="JCP3364" s="371"/>
      <c r="JCQ3364" s="473"/>
      <c r="JCR3364" s="371"/>
      <c r="JCS3364" s="372"/>
      <c r="JCT3364" s="372"/>
      <c r="JCU3364" s="372"/>
      <c r="JCV3364" s="372"/>
      <c r="JCW3364" s="370"/>
      <c r="JCX3364" s="371"/>
      <c r="JCY3364" s="372"/>
      <c r="JCZ3364" s="371"/>
      <c r="JDA3364" s="473"/>
      <c r="JDB3364" s="371"/>
      <c r="JDC3364" s="372"/>
      <c r="JDD3364" s="372"/>
      <c r="JDE3364" s="372"/>
      <c r="JDF3364" s="372"/>
      <c r="JDG3364" s="370"/>
      <c r="JDH3364" s="371"/>
      <c r="JDI3364" s="372"/>
      <c r="JDJ3364" s="371"/>
      <c r="JDK3364" s="473"/>
      <c r="JDL3364" s="371"/>
      <c r="JDM3364" s="372"/>
      <c r="JDN3364" s="372"/>
      <c r="JDO3364" s="372"/>
      <c r="JDP3364" s="372"/>
      <c r="JDQ3364" s="370"/>
      <c r="JDR3364" s="371"/>
      <c r="JDS3364" s="372"/>
      <c r="JDT3364" s="371"/>
      <c r="JDU3364" s="473"/>
      <c r="JDV3364" s="371"/>
      <c r="JDW3364" s="372"/>
      <c r="JDX3364" s="372"/>
      <c r="JDY3364" s="372"/>
      <c r="JDZ3364" s="372"/>
      <c r="JEA3364" s="370"/>
      <c r="JEB3364" s="371"/>
      <c r="JEC3364" s="372"/>
      <c r="JED3364" s="371"/>
      <c r="JEE3364" s="473"/>
      <c r="JEF3364" s="371"/>
      <c r="JEG3364" s="372"/>
      <c r="JEH3364" s="372"/>
      <c r="JEI3364" s="372"/>
      <c r="JEJ3364" s="372"/>
      <c r="JEK3364" s="370"/>
      <c r="JEL3364" s="371"/>
      <c r="JEM3364" s="372"/>
      <c r="JEN3364" s="371"/>
      <c r="JEO3364" s="473"/>
      <c r="JEP3364" s="371"/>
      <c r="JEQ3364" s="372"/>
      <c r="JER3364" s="372"/>
      <c r="JES3364" s="372"/>
      <c r="JET3364" s="372"/>
      <c r="JEU3364" s="370"/>
      <c r="JEV3364" s="371"/>
      <c r="JEW3364" s="372"/>
      <c r="JEX3364" s="371"/>
      <c r="JEY3364" s="473"/>
      <c r="JEZ3364" s="371"/>
      <c r="JFA3364" s="372"/>
      <c r="JFB3364" s="372"/>
      <c r="JFC3364" s="372"/>
      <c r="JFD3364" s="372"/>
      <c r="JFE3364" s="370"/>
      <c r="JFF3364" s="371"/>
      <c r="JFG3364" s="372"/>
      <c r="JFH3364" s="371"/>
      <c r="JFI3364" s="473"/>
      <c r="JFJ3364" s="371"/>
      <c r="JFK3364" s="372"/>
      <c r="JFL3364" s="372"/>
      <c r="JFM3364" s="372"/>
      <c r="JFN3364" s="372"/>
      <c r="JFO3364" s="370"/>
      <c r="JFP3364" s="371"/>
      <c r="JFQ3364" s="372"/>
      <c r="JFR3364" s="371"/>
      <c r="JFS3364" s="473"/>
      <c r="JFT3364" s="371"/>
      <c r="JFU3364" s="372"/>
      <c r="JFV3364" s="372"/>
      <c r="JFW3364" s="372"/>
      <c r="JFX3364" s="372"/>
      <c r="JFY3364" s="370"/>
      <c r="JFZ3364" s="371"/>
      <c r="JGA3364" s="372"/>
      <c r="JGB3364" s="371"/>
      <c r="JGC3364" s="473"/>
      <c r="JGD3364" s="371"/>
      <c r="JGE3364" s="372"/>
      <c r="JGF3364" s="372"/>
      <c r="JGG3364" s="372"/>
      <c r="JGH3364" s="372"/>
      <c r="JGI3364" s="370"/>
      <c r="JGJ3364" s="371"/>
      <c r="JGK3364" s="372"/>
      <c r="JGL3364" s="371"/>
      <c r="JGM3364" s="473"/>
      <c r="JGN3364" s="371"/>
      <c r="JGO3364" s="372"/>
      <c r="JGP3364" s="372"/>
      <c r="JGQ3364" s="372"/>
      <c r="JGR3364" s="372"/>
      <c r="JGS3364" s="370"/>
      <c r="JGT3364" s="371"/>
      <c r="JGU3364" s="372"/>
      <c r="JGV3364" s="371"/>
      <c r="JGW3364" s="473"/>
      <c r="JGX3364" s="371"/>
      <c r="JGY3364" s="372"/>
      <c r="JGZ3364" s="372"/>
      <c r="JHA3364" s="372"/>
      <c r="JHB3364" s="372"/>
      <c r="JHC3364" s="370"/>
      <c r="JHD3364" s="371"/>
      <c r="JHE3364" s="372"/>
      <c r="JHF3364" s="371"/>
      <c r="JHG3364" s="473"/>
      <c r="JHH3364" s="371"/>
      <c r="JHI3364" s="372"/>
      <c r="JHJ3364" s="372"/>
      <c r="JHK3364" s="372"/>
      <c r="JHL3364" s="372"/>
      <c r="JHM3364" s="370"/>
      <c r="JHN3364" s="371"/>
      <c r="JHO3364" s="372"/>
      <c r="JHP3364" s="371"/>
      <c r="JHQ3364" s="473"/>
      <c r="JHR3364" s="371"/>
      <c r="JHS3364" s="372"/>
      <c r="JHT3364" s="372"/>
      <c r="JHU3364" s="372"/>
      <c r="JHV3364" s="372"/>
      <c r="JHW3364" s="370"/>
      <c r="JHX3364" s="371"/>
      <c r="JHY3364" s="372"/>
      <c r="JHZ3364" s="371"/>
      <c r="JIA3364" s="473"/>
      <c r="JIB3364" s="371"/>
      <c r="JIC3364" s="372"/>
      <c r="JID3364" s="372"/>
      <c r="JIE3364" s="372"/>
      <c r="JIF3364" s="372"/>
      <c r="JIG3364" s="370"/>
      <c r="JIH3364" s="371"/>
      <c r="JII3364" s="372"/>
      <c r="JIJ3364" s="371"/>
      <c r="JIK3364" s="473"/>
      <c r="JIL3364" s="371"/>
      <c r="JIM3364" s="372"/>
      <c r="JIN3364" s="372"/>
      <c r="JIO3364" s="372"/>
      <c r="JIP3364" s="372"/>
      <c r="JIQ3364" s="370"/>
      <c r="JIR3364" s="371"/>
      <c r="JIS3364" s="372"/>
      <c r="JIT3364" s="371"/>
      <c r="JIU3364" s="473"/>
      <c r="JIV3364" s="371"/>
      <c r="JIW3364" s="372"/>
      <c r="JIX3364" s="372"/>
      <c r="JIY3364" s="372"/>
      <c r="JIZ3364" s="372"/>
      <c r="JJA3364" s="370"/>
      <c r="JJB3364" s="371"/>
      <c r="JJC3364" s="372"/>
      <c r="JJD3364" s="371"/>
      <c r="JJE3364" s="473"/>
      <c r="JJF3364" s="371"/>
      <c r="JJG3364" s="372"/>
      <c r="JJH3364" s="372"/>
      <c r="JJI3364" s="372"/>
      <c r="JJJ3364" s="372"/>
      <c r="JJK3364" s="370"/>
      <c r="JJL3364" s="371"/>
      <c r="JJM3364" s="372"/>
      <c r="JJN3364" s="371"/>
      <c r="JJO3364" s="473"/>
      <c r="JJP3364" s="371"/>
      <c r="JJQ3364" s="372"/>
      <c r="JJR3364" s="372"/>
      <c r="JJS3364" s="372"/>
      <c r="JJT3364" s="372"/>
      <c r="JJU3364" s="370"/>
      <c r="JJV3364" s="371"/>
      <c r="JJW3364" s="372"/>
      <c r="JJX3364" s="371"/>
      <c r="JJY3364" s="473"/>
      <c r="JJZ3364" s="371"/>
      <c r="JKA3364" s="372"/>
      <c r="JKB3364" s="372"/>
      <c r="JKC3364" s="372"/>
      <c r="JKD3364" s="372"/>
      <c r="JKE3364" s="370"/>
      <c r="JKF3364" s="371"/>
      <c r="JKG3364" s="372"/>
      <c r="JKH3364" s="371"/>
      <c r="JKI3364" s="473"/>
      <c r="JKJ3364" s="371"/>
      <c r="JKK3364" s="372"/>
      <c r="JKL3364" s="372"/>
      <c r="JKM3364" s="372"/>
      <c r="JKN3364" s="372"/>
      <c r="JKO3364" s="370"/>
      <c r="JKP3364" s="371"/>
      <c r="JKQ3364" s="372"/>
      <c r="JKR3364" s="371"/>
      <c r="JKS3364" s="473"/>
      <c r="JKT3364" s="371"/>
      <c r="JKU3364" s="372"/>
      <c r="JKV3364" s="372"/>
      <c r="JKW3364" s="372"/>
      <c r="JKX3364" s="372"/>
      <c r="JKY3364" s="370"/>
      <c r="JKZ3364" s="371"/>
      <c r="JLA3364" s="372"/>
      <c r="JLB3364" s="371"/>
      <c r="JLC3364" s="473"/>
      <c r="JLD3364" s="371"/>
      <c r="JLE3364" s="372"/>
      <c r="JLF3364" s="372"/>
      <c r="JLG3364" s="372"/>
      <c r="JLH3364" s="372"/>
      <c r="JLI3364" s="370"/>
      <c r="JLJ3364" s="371"/>
      <c r="JLK3364" s="372"/>
      <c r="JLL3364" s="371"/>
      <c r="JLM3364" s="473"/>
      <c r="JLN3364" s="371"/>
      <c r="JLO3364" s="372"/>
      <c r="JLP3364" s="372"/>
      <c r="JLQ3364" s="372"/>
      <c r="JLR3364" s="372"/>
      <c r="JLS3364" s="370"/>
      <c r="JLT3364" s="371"/>
      <c r="JLU3364" s="372"/>
      <c r="JLV3364" s="371"/>
      <c r="JLW3364" s="473"/>
      <c r="JLX3364" s="371"/>
      <c r="JLY3364" s="372"/>
      <c r="JLZ3364" s="372"/>
      <c r="JMA3364" s="372"/>
      <c r="JMB3364" s="372"/>
      <c r="JMC3364" s="370"/>
      <c r="JMD3364" s="371"/>
      <c r="JME3364" s="372"/>
      <c r="JMF3364" s="371"/>
      <c r="JMG3364" s="473"/>
      <c r="JMH3364" s="371"/>
      <c r="JMI3364" s="372"/>
      <c r="JMJ3364" s="372"/>
      <c r="JMK3364" s="372"/>
      <c r="JML3364" s="372"/>
      <c r="JMM3364" s="370"/>
      <c r="JMN3364" s="371"/>
      <c r="JMO3364" s="372"/>
      <c r="JMP3364" s="371"/>
      <c r="JMQ3364" s="473"/>
      <c r="JMR3364" s="371"/>
      <c r="JMS3364" s="372"/>
      <c r="JMT3364" s="372"/>
      <c r="JMU3364" s="372"/>
      <c r="JMV3364" s="372"/>
      <c r="JMW3364" s="370"/>
      <c r="JMX3364" s="371"/>
      <c r="JMY3364" s="372"/>
      <c r="JMZ3364" s="371"/>
      <c r="JNA3364" s="473"/>
      <c r="JNB3364" s="371"/>
      <c r="JNC3364" s="372"/>
      <c r="JND3364" s="372"/>
      <c r="JNE3364" s="372"/>
      <c r="JNF3364" s="372"/>
      <c r="JNG3364" s="370"/>
      <c r="JNH3364" s="371"/>
      <c r="JNI3364" s="372"/>
      <c r="JNJ3364" s="371"/>
      <c r="JNK3364" s="473"/>
      <c r="JNL3364" s="371"/>
      <c r="JNM3364" s="372"/>
      <c r="JNN3364" s="372"/>
      <c r="JNO3364" s="372"/>
      <c r="JNP3364" s="372"/>
      <c r="JNQ3364" s="370"/>
      <c r="JNR3364" s="371"/>
      <c r="JNS3364" s="372"/>
      <c r="JNT3364" s="371"/>
      <c r="JNU3364" s="473"/>
      <c r="JNV3364" s="371"/>
      <c r="JNW3364" s="372"/>
      <c r="JNX3364" s="372"/>
      <c r="JNY3364" s="372"/>
      <c r="JNZ3364" s="372"/>
      <c r="JOA3364" s="370"/>
      <c r="JOB3364" s="371"/>
      <c r="JOC3364" s="372"/>
      <c r="JOD3364" s="371"/>
      <c r="JOE3364" s="473"/>
      <c r="JOF3364" s="371"/>
      <c r="JOG3364" s="372"/>
      <c r="JOH3364" s="372"/>
      <c r="JOI3364" s="372"/>
      <c r="JOJ3364" s="372"/>
      <c r="JOK3364" s="370"/>
      <c r="JOL3364" s="371"/>
      <c r="JOM3364" s="372"/>
      <c r="JON3364" s="371"/>
      <c r="JOO3364" s="473"/>
      <c r="JOP3364" s="371"/>
      <c r="JOQ3364" s="372"/>
      <c r="JOR3364" s="372"/>
      <c r="JOS3364" s="372"/>
      <c r="JOT3364" s="372"/>
      <c r="JOU3364" s="370"/>
      <c r="JOV3364" s="371"/>
      <c r="JOW3364" s="372"/>
      <c r="JOX3364" s="371"/>
      <c r="JOY3364" s="473"/>
      <c r="JOZ3364" s="371"/>
      <c r="JPA3364" s="372"/>
      <c r="JPB3364" s="372"/>
      <c r="JPC3364" s="372"/>
      <c r="JPD3364" s="372"/>
      <c r="JPE3364" s="370"/>
      <c r="JPF3364" s="371"/>
      <c r="JPG3364" s="372"/>
      <c r="JPH3364" s="371"/>
      <c r="JPI3364" s="473"/>
      <c r="JPJ3364" s="371"/>
      <c r="JPK3364" s="372"/>
      <c r="JPL3364" s="372"/>
      <c r="JPM3364" s="372"/>
      <c r="JPN3364" s="372"/>
      <c r="JPO3364" s="370"/>
      <c r="JPP3364" s="371"/>
      <c r="JPQ3364" s="372"/>
      <c r="JPR3364" s="371"/>
      <c r="JPS3364" s="473"/>
      <c r="JPT3364" s="371"/>
      <c r="JPU3364" s="372"/>
      <c r="JPV3364" s="372"/>
      <c r="JPW3364" s="372"/>
      <c r="JPX3364" s="372"/>
      <c r="JPY3364" s="370"/>
      <c r="JPZ3364" s="371"/>
      <c r="JQA3364" s="372"/>
      <c r="JQB3364" s="371"/>
      <c r="JQC3364" s="473"/>
      <c r="JQD3364" s="371"/>
      <c r="JQE3364" s="372"/>
      <c r="JQF3364" s="372"/>
      <c r="JQG3364" s="372"/>
      <c r="JQH3364" s="372"/>
      <c r="JQI3364" s="370"/>
      <c r="JQJ3364" s="371"/>
      <c r="JQK3364" s="372"/>
      <c r="JQL3364" s="371"/>
      <c r="JQM3364" s="473"/>
      <c r="JQN3364" s="371"/>
      <c r="JQO3364" s="372"/>
      <c r="JQP3364" s="372"/>
      <c r="JQQ3364" s="372"/>
      <c r="JQR3364" s="372"/>
      <c r="JQS3364" s="370"/>
      <c r="JQT3364" s="371"/>
      <c r="JQU3364" s="372"/>
      <c r="JQV3364" s="371"/>
      <c r="JQW3364" s="473"/>
      <c r="JQX3364" s="371"/>
      <c r="JQY3364" s="372"/>
      <c r="JQZ3364" s="372"/>
      <c r="JRA3364" s="372"/>
      <c r="JRB3364" s="372"/>
      <c r="JRC3364" s="370"/>
      <c r="JRD3364" s="371"/>
      <c r="JRE3364" s="372"/>
      <c r="JRF3364" s="371"/>
      <c r="JRG3364" s="473"/>
      <c r="JRH3364" s="371"/>
      <c r="JRI3364" s="372"/>
      <c r="JRJ3364" s="372"/>
      <c r="JRK3364" s="372"/>
      <c r="JRL3364" s="372"/>
      <c r="JRM3364" s="370"/>
      <c r="JRN3364" s="371"/>
      <c r="JRO3364" s="372"/>
      <c r="JRP3364" s="371"/>
      <c r="JRQ3364" s="473"/>
      <c r="JRR3364" s="371"/>
      <c r="JRS3364" s="372"/>
      <c r="JRT3364" s="372"/>
      <c r="JRU3364" s="372"/>
      <c r="JRV3364" s="372"/>
      <c r="JRW3364" s="370"/>
      <c r="JRX3364" s="371"/>
      <c r="JRY3364" s="372"/>
      <c r="JRZ3364" s="371"/>
      <c r="JSA3364" s="473"/>
      <c r="JSB3364" s="371"/>
      <c r="JSC3364" s="372"/>
      <c r="JSD3364" s="372"/>
      <c r="JSE3364" s="372"/>
      <c r="JSF3364" s="372"/>
      <c r="JSG3364" s="370"/>
      <c r="JSH3364" s="371"/>
      <c r="JSI3364" s="372"/>
      <c r="JSJ3364" s="371"/>
      <c r="JSK3364" s="473"/>
      <c r="JSL3364" s="371"/>
      <c r="JSM3364" s="372"/>
      <c r="JSN3364" s="372"/>
      <c r="JSO3364" s="372"/>
      <c r="JSP3364" s="372"/>
      <c r="JSQ3364" s="370"/>
      <c r="JSR3364" s="371"/>
      <c r="JSS3364" s="372"/>
      <c r="JST3364" s="371"/>
      <c r="JSU3364" s="473"/>
      <c r="JSV3364" s="371"/>
      <c r="JSW3364" s="372"/>
      <c r="JSX3364" s="372"/>
      <c r="JSY3364" s="372"/>
      <c r="JSZ3364" s="372"/>
      <c r="JTA3364" s="370"/>
      <c r="JTB3364" s="371"/>
      <c r="JTC3364" s="372"/>
      <c r="JTD3364" s="371"/>
      <c r="JTE3364" s="473"/>
      <c r="JTF3364" s="371"/>
      <c r="JTG3364" s="372"/>
      <c r="JTH3364" s="372"/>
      <c r="JTI3364" s="372"/>
      <c r="JTJ3364" s="372"/>
      <c r="JTK3364" s="370"/>
      <c r="JTL3364" s="371"/>
      <c r="JTM3364" s="372"/>
      <c r="JTN3364" s="371"/>
      <c r="JTO3364" s="473"/>
      <c r="JTP3364" s="371"/>
      <c r="JTQ3364" s="372"/>
      <c r="JTR3364" s="372"/>
      <c r="JTS3364" s="372"/>
      <c r="JTT3364" s="372"/>
      <c r="JTU3364" s="370"/>
      <c r="JTV3364" s="371"/>
      <c r="JTW3364" s="372"/>
      <c r="JTX3364" s="371"/>
      <c r="JTY3364" s="473"/>
      <c r="JTZ3364" s="371"/>
      <c r="JUA3364" s="372"/>
      <c r="JUB3364" s="372"/>
      <c r="JUC3364" s="372"/>
      <c r="JUD3364" s="372"/>
      <c r="JUE3364" s="370"/>
      <c r="JUF3364" s="371"/>
      <c r="JUG3364" s="372"/>
      <c r="JUH3364" s="371"/>
      <c r="JUI3364" s="473"/>
      <c r="JUJ3364" s="371"/>
      <c r="JUK3364" s="372"/>
      <c r="JUL3364" s="372"/>
      <c r="JUM3364" s="372"/>
      <c r="JUN3364" s="372"/>
      <c r="JUO3364" s="370"/>
      <c r="JUP3364" s="371"/>
      <c r="JUQ3364" s="372"/>
      <c r="JUR3364" s="371"/>
      <c r="JUS3364" s="473"/>
      <c r="JUT3364" s="371"/>
      <c r="JUU3364" s="372"/>
      <c r="JUV3364" s="372"/>
      <c r="JUW3364" s="372"/>
      <c r="JUX3364" s="372"/>
      <c r="JUY3364" s="370"/>
      <c r="JUZ3364" s="371"/>
      <c r="JVA3364" s="372"/>
      <c r="JVB3364" s="371"/>
      <c r="JVC3364" s="473"/>
      <c r="JVD3364" s="371"/>
      <c r="JVE3364" s="372"/>
      <c r="JVF3364" s="372"/>
      <c r="JVG3364" s="372"/>
      <c r="JVH3364" s="372"/>
      <c r="JVI3364" s="370"/>
      <c r="JVJ3364" s="371"/>
      <c r="JVK3364" s="372"/>
      <c r="JVL3364" s="371"/>
      <c r="JVM3364" s="473"/>
      <c r="JVN3364" s="371"/>
      <c r="JVO3364" s="372"/>
      <c r="JVP3364" s="372"/>
      <c r="JVQ3364" s="372"/>
      <c r="JVR3364" s="372"/>
      <c r="JVS3364" s="370"/>
      <c r="JVT3364" s="371"/>
      <c r="JVU3364" s="372"/>
      <c r="JVV3364" s="371"/>
      <c r="JVW3364" s="473"/>
      <c r="JVX3364" s="371"/>
      <c r="JVY3364" s="372"/>
      <c r="JVZ3364" s="372"/>
      <c r="JWA3364" s="372"/>
      <c r="JWB3364" s="372"/>
      <c r="JWC3364" s="370"/>
      <c r="JWD3364" s="371"/>
      <c r="JWE3364" s="372"/>
      <c r="JWF3364" s="371"/>
      <c r="JWG3364" s="473"/>
      <c r="JWH3364" s="371"/>
      <c r="JWI3364" s="372"/>
      <c r="JWJ3364" s="372"/>
      <c r="JWK3364" s="372"/>
      <c r="JWL3364" s="372"/>
      <c r="JWM3364" s="370"/>
      <c r="JWN3364" s="371"/>
      <c r="JWO3364" s="372"/>
      <c r="JWP3364" s="371"/>
      <c r="JWQ3364" s="473"/>
      <c r="JWR3364" s="371"/>
      <c r="JWS3364" s="372"/>
      <c r="JWT3364" s="372"/>
      <c r="JWU3364" s="372"/>
      <c r="JWV3364" s="372"/>
      <c r="JWW3364" s="370"/>
      <c r="JWX3364" s="371"/>
      <c r="JWY3364" s="372"/>
      <c r="JWZ3364" s="371"/>
      <c r="JXA3364" s="473"/>
      <c r="JXB3364" s="371"/>
      <c r="JXC3364" s="372"/>
      <c r="JXD3364" s="372"/>
      <c r="JXE3364" s="372"/>
      <c r="JXF3364" s="372"/>
      <c r="JXG3364" s="370"/>
      <c r="JXH3364" s="371"/>
      <c r="JXI3364" s="372"/>
      <c r="JXJ3364" s="371"/>
      <c r="JXK3364" s="473"/>
      <c r="JXL3364" s="371"/>
      <c r="JXM3364" s="372"/>
      <c r="JXN3364" s="372"/>
      <c r="JXO3364" s="372"/>
      <c r="JXP3364" s="372"/>
      <c r="JXQ3364" s="370"/>
      <c r="JXR3364" s="371"/>
      <c r="JXS3364" s="372"/>
      <c r="JXT3364" s="371"/>
      <c r="JXU3364" s="473"/>
      <c r="JXV3364" s="371"/>
      <c r="JXW3364" s="372"/>
      <c r="JXX3364" s="372"/>
      <c r="JXY3364" s="372"/>
      <c r="JXZ3364" s="372"/>
      <c r="JYA3364" s="370"/>
      <c r="JYB3364" s="371"/>
      <c r="JYC3364" s="372"/>
      <c r="JYD3364" s="371"/>
      <c r="JYE3364" s="473"/>
      <c r="JYF3364" s="371"/>
      <c r="JYG3364" s="372"/>
      <c r="JYH3364" s="372"/>
      <c r="JYI3364" s="372"/>
      <c r="JYJ3364" s="372"/>
      <c r="JYK3364" s="370"/>
      <c r="JYL3364" s="371"/>
      <c r="JYM3364" s="372"/>
      <c r="JYN3364" s="371"/>
      <c r="JYO3364" s="473"/>
      <c r="JYP3364" s="371"/>
      <c r="JYQ3364" s="372"/>
      <c r="JYR3364" s="372"/>
      <c r="JYS3364" s="372"/>
      <c r="JYT3364" s="372"/>
      <c r="JYU3364" s="370"/>
      <c r="JYV3364" s="371"/>
      <c r="JYW3364" s="372"/>
      <c r="JYX3364" s="371"/>
      <c r="JYY3364" s="473"/>
      <c r="JYZ3364" s="371"/>
      <c r="JZA3364" s="372"/>
      <c r="JZB3364" s="372"/>
      <c r="JZC3364" s="372"/>
      <c r="JZD3364" s="372"/>
      <c r="JZE3364" s="370"/>
      <c r="JZF3364" s="371"/>
      <c r="JZG3364" s="372"/>
      <c r="JZH3364" s="371"/>
      <c r="JZI3364" s="473"/>
      <c r="JZJ3364" s="371"/>
      <c r="JZK3364" s="372"/>
      <c r="JZL3364" s="372"/>
      <c r="JZM3364" s="372"/>
      <c r="JZN3364" s="372"/>
      <c r="JZO3364" s="370"/>
      <c r="JZP3364" s="371"/>
      <c r="JZQ3364" s="372"/>
      <c r="JZR3364" s="371"/>
      <c r="JZS3364" s="473"/>
      <c r="JZT3364" s="371"/>
      <c r="JZU3364" s="372"/>
      <c r="JZV3364" s="372"/>
      <c r="JZW3364" s="372"/>
      <c r="JZX3364" s="372"/>
      <c r="JZY3364" s="370"/>
      <c r="JZZ3364" s="371"/>
      <c r="KAA3364" s="372"/>
      <c r="KAB3364" s="371"/>
      <c r="KAC3364" s="473"/>
      <c r="KAD3364" s="371"/>
      <c r="KAE3364" s="372"/>
      <c r="KAF3364" s="372"/>
      <c r="KAG3364" s="372"/>
      <c r="KAH3364" s="372"/>
      <c r="KAI3364" s="370"/>
      <c r="KAJ3364" s="371"/>
      <c r="KAK3364" s="372"/>
      <c r="KAL3364" s="371"/>
      <c r="KAM3364" s="473"/>
      <c r="KAN3364" s="371"/>
      <c r="KAO3364" s="372"/>
      <c r="KAP3364" s="372"/>
      <c r="KAQ3364" s="372"/>
      <c r="KAR3364" s="372"/>
      <c r="KAS3364" s="370"/>
      <c r="KAT3364" s="371"/>
      <c r="KAU3364" s="372"/>
      <c r="KAV3364" s="371"/>
      <c r="KAW3364" s="473"/>
      <c r="KAX3364" s="371"/>
      <c r="KAY3364" s="372"/>
      <c r="KAZ3364" s="372"/>
      <c r="KBA3364" s="372"/>
      <c r="KBB3364" s="372"/>
      <c r="KBC3364" s="370"/>
      <c r="KBD3364" s="371"/>
      <c r="KBE3364" s="372"/>
      <c r="KBF3364" s="371"/>
      <c r="KBG3364" s="473"/>
      <c r="KBH3364" s="371"/>
      <c r="KBI3364" s="372"/>
      <c r="KBJ3364" s="372"/>
      <c r="KBK3364" s="372"/>
      <c r="KBL3364" s="372"/>
      <c r="KBM3364" s="370"/>
      <c r="KBN3364" s="371"/>
      <c r="KBO3364" s="372"/>
      <c r="KBP3364" s="371"/>
      <c r="KBQ3364" s="473"/>
      <c r="KBR3364" s="371"/>
      <c r="KBS3364" s="372"/>
      <c r="KBT3364" s="372"/>
      <c r="KBU3364" s="372"/>
      <c r="KBV3364" s="372"/>
      <c r="KBW3364" s="370"/>
      <c r="KBX3364" s="371"/>
      <c r="KBY3364" s="372"/>
      <c r="KBZ3364" s="371"/>
      <c r="KCA3364" s="473"/>
      <c r="KCB3364" s="371"/>
      <c r="KCC3364" s="372"/>
      <c r="KCD3364" s="372"/>
      <c r="KCE3364" s="372"/>
      <c r="KCF3364" s="372"/>
      <c r="KCG3364" s="370"/>
      <c r="KCH3364" s="371"/>
      <c r="KCI3364" s="372"/>
      <c r="KCJ3364" s="371"/>
      <c r="KCK3364" s="473"/>
      <c r="KCL3364" s="371"/>
      <c r="KCM3364" s="372"/>
      <c r="KCN3364" s="372"/>
      <c r="KCO3364" s="372"/>
      <c r="KCP3364" s="372"/>
      <c r="KCQ3364" s="370"/>
      <c r="KCR3364" s="371"/>
      <c r="KCS3364" s="372"/>
      <c r="KCT3364" s="371"/>
      <c r="KCU3364" s="473"/>
      <c r="KCV3364" s="371"/>
      <c r="KCW3364" s="372"/>
      <c r="KCX3364" s="372"/>
      <c r="KCY3364" s="372"/>
      <c r="KCZ3364" s="372"/>
      <c r="KDA3364" s="370"/>
      <c r="KDB3364" s="371"/>
      <c r="KDC3364" s="372"/>
      <c r="KDD3364" s="371"/>
      <c r="KDE3364" s="473"/>
      <c r="KDF3364" s="371"/>
      <c r="KDG3364" s="372"/>
      <c r="KDH3364" s="372"/>
      <c r="KDI3364" s="372"/>
      <c r="KDJ3364" s="372"/>
      <c r="KDK3364" s="370"/>
      <c r="KDL3364" s="371"/>
      <c r="KDM3364" s="372"/>
      <c r="KDN3364" s="371"/>
      <c r="KDO3364" s="473"/>
      <c r="KDP3364" s="371"/>
      <c r="KDQ3364" s="372"/>
      <c r="KDR3364" s="372"/>
      <c r="KDS3364" s="372"/>
      <c r="KDT3364" s="372"/>
      <c r="KDU3364" s="370"/>
      <c r="KDV3364" s="371"/>
      <c r="KDW3364" s="372"/>
      <c r="KDX3364" s="371"/>
      <c r="KDY3364" s="473"/>
      <c r="KDZ3364" s="371"/>
      <c r="KEA3364" s="372"/>
      <c r="KEB3364" s="372"/>
      <c r="KEC3364" s="372"/>
      <c r="KED3364" s="372"/>
      <c r="KEE3364" s="370"/>
      <c r="KEF3364" s="371"/>
      <c r="KEG3364" s="372"/>
      <c r="KEH3364" s="371"/>
      <c r="KEI3364" s="473"/>
      <c r="KEJ3364" s="371"/>
      <c r="KEK3364" s="372"/>
      <c r="KEL3364" s="372"/>
      <c r="KEM3364" s="372"/>
      <c r="KEN3364" s="372"/>
      <c r="KEO3364" s="370"/>
      <c r="KEP3364" s="371"/>
      <c r="KEQ3364" s="372"/>
      <c r="KER3364" s="371"/>
      <c r="KES3364" s="473"/>
      <c r="KET3364" s="371"/>
      <c r="KEU3364" s="372"/>
      <c r="KEV3364" s="372"/>
      <c r="KEW3364" s="372"/>
      <c r="KEX3364" s="372"/>
      <c r="KEY3364" s="370"/>
      <c r="KEZ3364" s="371"/>
      <c r="KFA3364" s="372"/>
      <c r="KFB3364" s="371"/>
      <c r="KFC3364" s="473"/>
      <c r="KFD3364" s="371"/>
      <c r="KFE3364" s="372"/>
      <c r="KFF3364" s="372"/>
      <c r="KFG3364" s="372"/>
      <c r="KFH3364" s="372"/>
      <c r="KFI3364" s="370"/>
      <c r="KFJ3364" s="371"/>
      <c r="KFK3364" s="372"/>
      <c r="KFL3364" s="371"/>
      <c r="KFM3364" s="473"/>
      <c r="KFN3364" s="371"/>
      <c r="KFO3364" s="372"/>
      <c r="KFP3364" s="372"/>
      <c r="KFQ3364" s="372"/>
      <c r="KFR3364" s="372"/>
      <c r="KFS3364" s="370"/>
      <c r="KFT3364" s="371"/>
      <c r="KFU3364" s="372"/>
      <c r="KFV3364" s="371"/>
      <c r="KFW3364" s="473"/>
      <c r="KFX3364" s="371"/>
      <c r="KFY3364" s="372"/>
      <c r="KFZ3364" s="372"/>
      <c r="KGA3364" s="372"/>
      <c r="KGB3364" s="372"/>
      <c r="KGC3364" s="370"/>
      <c r="KGD3364" s="371"/>
      <c r="KGE3364" s="372"/>
      <c r="KGF3364" s="371"/>
      <c r="KGG3364" s="473"/>
      <c r="KGH3364" s="371"/>
      <c r="KGI3364" s="372"/>
      <c r="KGJ3364" s="372"/>
      <c r="KGK3364" s="372"/>
      <c r="KGL3364" s="372"/>
      <c r="KGM3364" s="370"/>
      <c r="KGN3364" s="371"/>
      <c r="KGO3364" s="372"/>
      <c r="KGP3364" s="371"/>
      <c r="KGQ3364" s="473"/>
      <c r="KGR3364" s="371"/>
      <c r="KGS3364" s="372"/>
      <c r="KGT3364" s="372"/>
      <c r="KGU3364" s="372"/>
      <c r="KGV3364" s="372"/>
      <c r="KGW3364" s="370"/>
      <c r="KGX3364" s="371"/>
      <c r="KGY3364" s="372"/>
      <c r="KGZ3364" s="371"/>
      <c r="KHA3364" s="473"/>
      <c r="KHB3364" s="371"/>
      <c r="KHC3364" s="372"/>
      <c r="KHD3364" s="372"/>
      <c r="KHE3364" s="372"/>
      <c r="KHF3364" s="372"/>
      <c r="KHG3364" s="370"/>
      <c r="KHH3364" s="371"/>
      <c r="KHI3364" s="372"/>
      <c r="KHJ3364" s="371"/>
      <c r="KHK3364" s="473"/>
      <c r="KHL3364" s="371"/>
      <c r="KHM3364" s="372"/>
      <c r="KHN3364" s="372"/>
      <c r="KHO3364" s="372"/>
      <c r="KHP3364" s="372"/>
      <c r="KHQ3364" s="370"/>
      <c r="KHR3364" s="371"/>
      <c r="KHS3364" s="372"/>
      <c r="KHT3364" s="371"/>
      <c r="KHU3364" s="473"/>
      <c r="KHV3364" s="371"/>
      <c r="KHW3364" s="372"/>
      <c r="KHX3364" s="372"/>
      <c r="KHY3364" s="372"/>
      <c r="KHZ3364" s="372"/>
      <c r="KIA3364" s="370"/>
      <c r="KIB3364" s="371"/>
      <c r="KIC3364" s="372"/>
      <c r="KID3364" s="371"/>
      <c r="KIE3364" s="473"/>
      <c r="KIF3364" s="371"/>
      <c r="KIG3364" s="372"/>
      <c r="KIH3364" s="372"/>
      <c r="KII3364" s="372"/>
      <c r="KIJ3364" s="372"/>
      <c r="KIK3364" s="370"/>
      <c r="KIL3364" s="371"/>
      <c r="KIM3364" s="372"/>
      <c r="KIN3364" s="371"/>
      <c r="KIO3364" s="473"/>
      <c r="KIP3364" s="371"/>
      <c r="KIQ3364" s="372"/>
      <c r="KIR3364" s="372"/>
      <c r="KIS3364" s="372"/>
      <c r="KIT3364" s="372"/>
      <c r="KIU3364" s="370"/>
      <c r="KIV3364" s="371"/>
      <c r="KIW3364" s="372"/>
      <c r="KIX3364" s="371"/>
      <c r="KIY3364" s="473"/>
      <c r="KIZ3364" s="371"/>
      <c r="KJA3364" s="372"/>
      <c r="KJB3364" s="372"/>
      <c r="KJC3364" s="372"/>
      <c r="KJD3364" s="372"/>
      <c r="KJE3364" s="370"/>
      <c r="KJF3364" s="371"/>
      <c r="KJG3364" s="372"/>
      <c r="KJH3364" s="371"/>
      <c r="KJI3364" s="473"/>
      <c r="KJJ3364" s="371"/>
      <c r="KJK3364" s="372"/>
      <c r="KJL3364" s="372"/>
      <c r="KJM3364" s="372"/>
      <c r="KJN3364" s="372"/>
      <c r="KJO3364" s="370"/>
      <c r="KJP3364" s="371"/>
      <c r="KJQ3364" s="372"/>
      <c r="KJR3364" s="371"/>
      <c r="KJS3364" s="473"/>
      <c r="KJT3364" s="371"/>
      <c r="KJU3364" s="372"/>
      <c r="KJV3364" s="372"/>
      <c r="KJW3364" s="372"/>
      <c r="KJX3364" s="372"/>
      <c r="KJY3364" s="370"/>
      <c r="KJZ3364" s="371"/>
      <c r="KKA3364" s="372"/>
      <c r="KKB3364" s="371"/>
      <c r="KKC3364" s="473"/>
      <c r="KKD3364" s="371"/>
      <c r="KKE3364" s="372"/>
      <c r="KKF3364" s="372"/>
      <c r="KKG3364" s="372"/>
      <c r="KKH3364" s="372"/>
      <c r="KKI3364" s="370"/>
      <c r="KKJ3364" s="371"/>
      <c r="KKK3364" s="372"/>
      <c r="KKL3364" s="371"/>
      <c r="KKM3364" s="473"/>
      <c r="KKN3364" s="371"/>
      <c r="KKO3364" s="372"/>
      <c r="KKP3364" s="372"/>
      <c r="KKQ3364" s="372"/>
      <c r="KKR3364" s="372"/>
      <c r="KKS3364" s="370"/>
      <c r="KKT3364" s="371"/>
      <c r="KKU3364" s="372"/>
      <c r="KKV3364" s="371"/>
      <c r="KKW3364" s="473"/>
      <c r="KKX3364" s="371"/>
      <c r="KKY3364" s="372"/>
      <c r="KKZ3364" s="372"/>
      <c r="KLA3364" s="372"/>
      <c r="KLB3364" s="372"/>
      <c r="KLC3364" s="370"/>
      <c r="KLD3364" s="371"/>
      <c r="KLE3364" s="372"/>
      <c r="KLF3364" s="371"/>
      <c r="KLG3364" s="473"/>
      <c r="KLH3364" s="371"/>
      <c r="KLI3364" s="372"/>
      <c r="KLJ3364" s="372"/>
      <c r="KLK3364" s="372"/>
      <c r="KLL3364" s="372"/>
      <c r="KLM3364" s="370"/>
      <c r="KLN3364" s="371"/>
      <c r="KLO3364" s="372"/>
      <c r="KLP3364" s="371"/>
      <c r="KLQ3364" s="473"/>
      <c r="KLR3364" s="371"/>
      <c r="KLS3364" s="372"/>
      <c r="KLT3364" s="372"/>
      <c r="KLU3364" s="372"/>
      <c r="KLV3364" s="372"/>
      <c r="KLW3364" s="370"/>
      <c r="KLX3364" s="371"/>
      <c r="KLY3364" s="372"/>
      <c r="KLZ3364" s="371"/>
      <c r="KMA3364" s="473"/>
      <c r="KMB3364" s="371"/>
      <c r="KMC3364" s="372"/>
      <c r="KMD3364" s="372"/>
      <c r="KME3364" s="372"/>
      <c r="KMF3364" s="372"/>
      <c r="KMG3364" s="370"/>
      <c r="KMH3364" s="371"/>
      <c r="KMI3364" s="372"/>
      <c r="KMJ3364" s="371"/>
      <c r="KMK3364" s="473"/>
      <c r="KML3364" s="371"/>
      <c r="KMM3364" s="372"/>
      <c r="KMN3364" s="372"/>
      <c r="KMO3364" s="372"/>
      <c r="KMP3364" s="372"/>
      <c r="KMQ3364" s="370"/>
      <c r="KMR3364" s="371"/>
      <c r="KMS3364" s="372"/>
      <c r="KMT3364" s="371"/>
      <c r="KMU3364" s="473"/>
      <c r="KMV3364" s="371"/>
      <c r="KMW3364" s="372"/>
      <c r="KMX3364" s="372"/>
      <c r="KMY3364" s="372"/>
      <c r="KMZ3364" s="372"/>
      <c r="KNA3364" s="370"/>
      <c r="KNB3364" s="371"/>
      <c r="KNC3364" s="372"/>
      <c r="KND3364" s="371"/>
      <c r="KNE3364" s="473"/>
      <c r="KNF3364" s="371"/>
      <c r="KNG3364" s="372"/>
      <c r="KNH3364" s="372"/>
      <c r="KNI3364" s="372"/>
      <c r="KNJ3364" s="372"/>
      <c r="KNK3364" s="370"/>
      <c r="KNL3364" s="371"/>
      <c r="KNM3364" s="372"/>
      <c r="KNN3364" s="371"/>
      <c r="KNO3364" s="473"/>
      <c r="KNP3364" s="371"/>
      <c r="KNQ3364" s="372"/>
      <c r="KNR3364" s="372"/>
      <c r="KNS3364" s="372"/>
      <c r="KNT3364" s="372"/>
      <c r="KNU3364" s="370"/>
      <c r="KNV3364" s="371"/>
      <c r="KNW3364" s="372"/>
      <c r="KNX3364" s="371"/>
      <c r="KNY3364" s="473"/>
      <c r="KNZ3364" s="371"/>
      <c r="KOA3364" s="372"/>
      <c r="KOB3364" s="372"/>
      <c r="KOC3364" s="372"/>
      <c r="KOD3364" s="372"/>
      <c r="KOE3364" s="370"/>
      <c r="KOF3364" s="371"/>
      <c r="KOG3364" s="372"/>
      <c r="KOH3364" s="371"/>
      <c r="KOI3364" s="473"/>
      <c r="KOJ3364" s="371"/>
      <c r="KOK3364" s="372"/>
      <c r="KOL3364" s="372"/>
      <c r="KOM3364" s="372"/>
      <c r="KON3364" s="372"/>
      <c r="KOO3364" s="370"/>
      <c r="KOP3364" s="371"/>
      <c r="KOQ3364" s="372"/>
      <c r="KOR3364" s="371"/>
      <c r="KOS3364" s="473"/>
      <c r="KOT3364" s="371"/>
      <c r="KOU3364" s="372"/>
      <c r="KOV3364" s="372"/>
      <c r="KOW3364" s="372"/>
      <c r="KOX3364" s="372"/>
      <c r="KOY3364" s="370"/>
      <c r="KOZ3364" s="371"/>
      <c r="KPA3364" s="372"/>
      <c r="KPB3364" s="371"/>
      <c r="KPC3364" s="473"/>
      <c r="KPD3364" s="371"/>
      <c r="KPE3364" s="372"/>
      <c r="KPF3364" s="372"/>
      <c r="KPG3364" s="372"/>
      <c r="KPH3364" s="372"/>
      <c r="KPI3364" s="370"/>
      <c r="KPJ3364" s="371"/>
      <c r="KPK3364" s="372"/>
      <c r="KPL3364" s="371"/>
      <c r="KPM3364" s="473"/>
      <c r="KPN3364" s="371"/>
      <c r="KPO3364" s="372"/>
      <c r="KPP3364" s="372"/>
      <c r="KPQ3364" s="372"/>
      <c r="KPR3364" s="372"/>
      <c r="KPS3364" s="370"/>
      <c r="KPT3364" s="371"/>
      <c r="KPU3364" s="372"/>
      <c r="KPV3364" s="371"/>
      <c r="KPW3364" s="473"/>
      <c r="KPX3364" s="371"/>
      <c r="KPY3364" s="372"/>
      <c r="KPZ3364" s="372"/>
      <c r="KQA3364" s="372"/>
      <c r="KQB3364" s="372"/>
      <c r="KQC3364" s="370"/>
      <c r="KQD3364" s="371"/>
      <c r="KQE3364" s="372"/>
      <c r="KQF3364" s="371"/>
      <c r="KQG3364" s="473"/>
      <c r="KQH3364" s="371"/>
      <c r="KQI3364" s="372"/>
      <c r="KQJ3364" s="372"/>
      <c r="KQK3364" s="372"/>
      <c r="KQL3364" s="372"/>
      <c r="KQM3364" s="370"/>
      <c r="KQN3364" s="371"/>
      <c r="KQO3364" s="372"/>
      <c r="KQP3364" s="371"/>
      <c r="KQQ3364" s="473"/>
      <c r="KQR3364" s="371"/>
      <c r="KQS3364" s="372"/>
      <c r="KQT3364" s="372"/>
      <c r="KQU3364" s="372"/>
      <c r="KQV3364" s="372"/>
      <c r="KQW3364" s="370"/>
      <c r="KQX3364" s="371"/>
      <c r="KQY3364" s="372"/>
      <c r="KQZ3364" s="371"/>
      <c r="KRA3364" s="473"/>
      <c r="KRB3364" s="371"/>
      <c r="KRC3364" s="372"/>
      <c r="KRD3364" s="372"/>
      <c r="KRE3364" s="372"/>
      <c r="KRF3364" s="372"/>
      <c r="KRG3364" s="370"/>
      <c r="KRH3364" s="371"/>
      <c r="KRI3364" s="372"/>
      <c r="KRJ3364" s="371"/>
      <c r="KRK3364" s="473"/>
      <c r="KRL3364" s="371"/>
      <c r="KRM3364" s="372"/>
      <c r="KRN3364" s="372"/>
      <c r="KRO3364" s="372"/>
      <c r="KRP3364" s="372"/>
      <c r="KRQ3364" s="370"/>
      <c r="KRR3364" s="371"/>
      <c r="KRS3364" s="372"/>
      <c r="KRT3364" s="371"/>
      <c r="KRU3364" s="473"/>
      <c r="KRV3364" s="371"/>
      <c r="KRW3364" s="372"/>
      <c r="KRX3364" s="372"/>
      <c r="KRY3364" s="372"/>
      <c r="KRZ3364" s="372"/>
      <c r="KSA3364" s="370"/>
      <c r="KSB3364" s="371"/>
      <c r="KSC3364" s="372"/>
      <c r="KSD3364" s="371"/>
      <c r="KSE3364" s="473"/>
      <c r="KSF3364" s="371"/>
      <c r="KSG3364" s="372"/>
      <c r="KSH3364" s="372"/>
      <c r="KSI3364" s="372"/>
      <c r="KSJ3364" s="372"/>
      <c r="KSK3364" s="370"/>
      <c r="KSL3364" s="371"/>
      <c r="KSM3364" s="372"/>
      <c r="KSN3364" s="371"/>
      <c r="KSO3364" s="473"/>
      <c r="KSP3364" s="371"/>
      <c r="KSQ3364" s="372"/>
      <c r="KSR3364" s="372"/>
      <c r="KSS3364" s="372"/>
      <c r="KST3364" s="372"/>
      <c r="KSU3364" s="370"/>
      <c r="KSV3364" s="371"/>
      <c r="KSW3364" s="372"/>
      <c r="KSX3364" s="371"/>
      <c r="KSY3364" s="473"/>
      <c r="KSZ3364" s="371"/>
      <c r="KTA3364" s="372"/>
      <c r="KTB3364" s="372"/>
      <c r="KTC3364" s="372"/>
      <c r="KTD3364" s="372"/>
      <c r="KTE3364" s="370"/>
      <c r="KTF3364" s="371"/>
      <c r="KTG3364" s="372"/>
      <c r="KTH3364" s="371"/>
      <c r="KTI3364" s="473"/>
      <c r="KTJ3364" s="371"/>
      <c r="KTK3364" s="372"/>
      <c r="KTL3364" s="372"/>
      <c r="KTM3364" s="372"/>
      <c r="KTN3364" s="372"/>
      <c r="KTO3364" s="370"/>
      <c r="KTP3364" s="371"/>
      <c r="KTQ3364" s="372"/>
      <c r="KTR3364" s="371"/>
      <c r="KTS3364" s="473"/>
      <c r="KTT3364" s="371"/>
      <c r="KTU3364" s="372"/>
      <c r="KTV3364" s="372"/>
      <c r="KTW3364" s="372"/>
      <c r="KTX3364" s="372"/>
      <c r="KTY3364" s="370"/>
      <c r="KTZ3364" s="371"/>
      <c r="KUA3364" s="372"/>
      <c r="KUB3364" s="371"/>
      <c r="KUC3364" s="473"/>
      <c r="KUD3364" s="371"/>
      <c r="KUE3364" s="372"/>
      <c r="KUF3364" s="372"/>
      <c r="KUG3364" s="372"/>
      <c r="KUH3364" s="372"/>
      <c r="KUI3364" s="370"/>
      <c r="KUJ3364" s="371"/>
      <c r="KUK3364" s="372"/>
      <c r="KUL3364" s="371"/>
      <c r="KUM3364" s="473"/>
      <c r="KUN3364" s="371"/>
      <c r="KUO3364" s="372"/>
      <c r="KUP3364" s="372"/>
      <c r="KUQ3364" s="372"/>
      <c r="KUR3364" s="372"/>
      <c r="KUS3364" s="370"/>
      <c r="KUT3364" s="371"/>
      <c r="KUU3364" s="372"/>
      <c r="KUV3364" s="371"/>
      <c r="KUW3364" s="473"/>
      <c r="KUX3364" s="371"/>
      <c r="KUY3364" s="372"/>
      <c r="KUZ3364" s="372"/>
      <c r="KVA3364" s="372"/>
      <c r="KVB3364" s="372"/>
      <c r="KVC3364" s="370"/>
      <c r="KVD3364" s="371"/>
      <c r="KVE3364" s="372"/>
      <c r="KVF3364" s="371"/>
      <c r="KVG3364" s="473"/>
      <c r="KVH3364" s="371"/>
      <c r="KVI3364" s="372"/>
      <c r="KVJ3364" s="372"/>
      <c r="KVK3364" s="372"/>
      <c r="KVL3364" s="372"/>
      <c r="KVM3364" s="370"/>
      <c r="KVN3364" s="371"/>
      <c r="KVO3364" s="372"/>
      <c r="KVP3364" s="371"/>
      <c r="KVQ3364" s="473"/>
      <c r="KVR3364" s="371"/>
      <c r="KVS3364" s="372"/>
      <c r="KVT3364" s="372"/>
      <c r="KVU3364" s="372"/>
      <c r="KVV3364" s="372"/>
      <c r="KVW3364" s="370"/>
      <c r="KVX3364" s="371"/>
      <c r="KVY3364" s="372"/>
      <c r="KVZ3364" s="371"/>
      <c r="KWA3364" s="473"/>
      <c r="KWB3364" s="371"/>
      <c r="KWC3364" s="372"/>
      <c r="KWD3364" s="372"/>
      <c r="KWE3364" s="372"/>
      <c r="KWF3364" s="372"/>
      <c r="KWG3364" s="370"/>
      <c r="KWH3364" s="371"/>
      <c r="KWI3364" s="372"/>
      <c r="KWJ3364" s="371"/>
      <c r="KWK3364" s="473"/>
      <c r="KWL3364" s="371"/>
      <c r="KWM3364" s="372"/>
      <c r="KWN3364" s="372"/>
      <c r="KWO3364" s="372"/>
      <c r="KWP3364" s="372"/>
      <c r="KWQ3364" s="370"/>
      <c r="KWR3364" s="371"/>
      <c r="KWS3364" s="372"/>
      <c r="KWT3364" s="371"/>
      <c r="KWU3364" s="473"/>
      <c r="KWV3364" s="371"/>
      <c r="KWW3364" s="372"/>
      <c r="KWX3364" s="372"/>
      <c r="KWY3364" s="372"/>
      <c r="KWZ3364" s="372"/>
      <c r="KXA3364" s="370"/>
      <c r="KXB3364" s="371"/>
      <c r="KXC3364" s="372"/>
      <c r="KXD3364" s="371"/>
      <c r="KXE3364" s="473"/>
      <c r="KXF3364" s="371"/>
      <c r="KXG3364" s="372"/>
      <c r="KXH3364" s="372"/>
      <c r="KXI3364" s="372"/>
      <c r="KXJ3364" s="372"/>
      <c r="KXK3364" s="370"/>
      <c r="KXL3364" s="371"/>
      <c r="KXM3364" s="372"/>
      <c r="KXN3364" s="371"/>
      <c r="KXO3364" s="473"/>
      <c r="KXP3364" s="371"/>
      <c r="KXQ3364" s="372"/>
      <c r="KXR3364" s="372"/>
      <c r="KXS3364" s="372"/>
      <c r="KXT3364" s="372"/>
      <c r="KXU3364" s="370"/>
      <c r="KXV3364" s="371"/>
      <c r="KXW3364" s="372"/>
      <c r="KXX3364" s="371"/>
      <c r="KXY3364" s="473"/>
      <c r="KXZ3364" s="371"/>
      <c r="KYA3364" s="372"/>
      <c r="KYB3364" s="372"/>
      <c r="KYC3364" s="372"/>
      <c r="KYD3364" s="372"/>
      <c r="KYE3364" s="370"/>
      <c r="KYF3364" s="371"/>
      <c r="KYG3364" s="372"/>
      <c r="KYH3364" s="371"/>
      <c r="KYI3364" s="473"/>
      <c r="KYJ3364" s="371"/>
      <c r="KYK3364" s="372"/>
      <c r="KYL3364" s="372"/>
      <c r="KYM3364" s="372"/>
      <c r="KYN3364" s="372"/>
      <c r="KYO3364" s="370"/>
      <c r="KYP3364" s="371"/>
      <c r="KYQ3364" s="372"/>
      <c r="KYR3364" s="371"/>
      <c r="KYS3364" s="473"/>
      <c r="KYT3364" s="371"/>
      <c r="KYU3364" s="372"/>
      <c r="KYV3364" s="372"/>
      <c r="KYW3364" s="372"/>
      <c r="KYX3364" s="372"/>
      <c r="KYY3364" s="370"/>
      <c r="KYZ3364" s="371"/>
      <c r="KZA3364" s="372"/>
      <c r="KZB3364" s="371"/>
      <c r="KZC3364" s="473"/>
      <c r="KZD3364" s="371"/>
      <c r="KZE3364" s="372"/>
      <c r="KZF3364" s="372"/>
      <c r="KZG3364" s="372"/>
      <c r="KZH3364" s="372"/>
      <c r="KZI3364" s="370"/>
      <c r="KZJ3364" s="371"/>
      <c r="KZK3364" s="372"/>
      <c r="KZL3364" s="371"/>
      <c r="KZM3364" s="473"/>
      <c r="KZN3364" s="371"/>
      <c r="KZO3364" s="372"/>
      <c r="KZP3364" s="372"/>
      <c r="KZQ3364" s="372"/>
      <c r="KZR3364" s="372"/>
      <c r="KZS3364" s="370"/>
      <c r="KZT3364" s="371"/>
      <c r="KZU3364" s="372"/>
      <c r="KZV3364" s="371"/>
      <c r="KZW3364" s="473"/>
      <c r="KZX3364" s="371"/>
      <c r="KZY3364" s="372"/>
      <c r="KZZ3364" s="372"/>
      <c r="LAA3364" s="372"/>
      <c r="LAB3364" s="372"/>
      <c r="LAC3364" s="370"/>
      <c r="LAD3364" s="371"/>
      <c r="LAE3364" s="372"/>
      <c r="LAF3364" s="371"/>
      <c r="LAG3364" s="473"/>
      <c r="LAH3364" s="371"/>
      <c r="LAI3364" s="372"/>
      <c r="LAJ3364" s="372"/>
      <c r="LAK3364" s="372"/>
      <c r="LAL3364" s="372"/>
      <c r="LAM3364" s="370"/>
      <c r="LAN3364" s="371"/>
      <c r="LAO3364" s="372"/>
      <c r="LAP3364" s="371"/>
      <c r="LAQ3364" s="473"/>
      <c r="LAR3364" s="371"/>
      <c r="LAS3364" s="372"/>
      <c r="LAT3364" s="372"/>
      <c r="LAU3364" s="372"/>
      <c r="LAV3364" s="372"/>
      <c r="LAW3364" s="370"/>
      <c r="LAX3364" s="371"/>
      <c r="LAY3364" s="372"/>
      <c r="LAZ3364" s="371"/>
      <c r="LBA3364" s="473"/>
      <c r="LBB3364" s="371"/>
      <c r="LBC3364" s="372"/>
      <c r="LBD3364" s="372"/>
      <c r="LBE3364" s="372"/>
      <c r="LBF3364" s="372"/>
      <c r="LBG3364" s="370"/>
      <c r="LBH3364" s="371"/>
      <c r="LBI3364" s="372"/>
      <c r="LBJ3364" s="371"/>
      <c r="LBK3364" s="473"/>
      <c r="LBL3364" s="371"/>
      <c r="LBM3364" s="372"/>
      <c r="LBN3364" s="372"/>
      <c r="LBO3364" s="372"/>
      <c r="LBP3364" s="372"/>
      <c r="LBQ3364" s="370"/>
      <c r="LBR3364" s="371"/>
      <c r="LBS3364" s="372"/>
      <c r="LBT3364" s="371"/>
      <c r="LBU3364" s="473"/>
      <c r="LBV3364" s="371"/>
      <c r="LBW3364" s="372"/>
      <c r="LBX3364" s="372"/>
      <c r="LBY3364" s="372"/>
      <c r="LBZ3364" s="372"/>
      <c r="LCA3364" s="370"/>
      <c r="LCB3364" s="371"/>
      <c r="LCC3364" s="372"/>
      <c r="LCD3364" s="371"/>
      <c r="LCE3364" s="473"/>
      <c r="LCF3364" s="371"/>
      <c r="LCG3364" s="372"/>
      <c r="LCH3364" s="372"/>
      <c r="LCI3364" s="372"/>
      <c r="LCJ3364" s="372"/>
      <c r="LCK3364" s="370"/>
      <c r="LCL3364" s="371"/>
      <c r="LCM3364" s="372"/>
      <c r="LCN3364" s="371"/>
      <c r="LCO3364" s="473"/>
      <c r="LCP3364" s="371"/>
      <c r="LCQ3364" s="372"/>
      <c r="LCR3364" s="372"/>
      <c r="LCS3364" s="372"/>
      <c r="LCT3364" s="372"/>
      <c r="LCU3364" s="370"/>
      <c r="LCV3364" s="371"/>
      <c r="LCW3364" s="372"/>
      <c r="LCX3364" s="371"/>
      <c r="LCY3364" s="473"/>
      <c r="LCZ3364" s="371"/>
      <c r="LDA3364" s="372"/>
      <c r="LDB3364" s="372"/>
      <c r="LDC3364" s="372"/>
      <c r="LDD3364" s="372"/>
      <c r="LDE3364" s="370"/>
      <c r="LDF3364" s="371"/>
      <c r="LDG3364" s="372"/>
      <c r="LDH3364" s="371"/>
      <c r="LDI3364" s="473"/>
      <c r="LDJ3364" s="371"/>
      <c r="LDK3364" s="372"/>
      <c r="LDL3364" s="372"/>
      <c r="LDM3364" s="372"/>
      <c r="LDN3364" s="372"/>
      <c r="LDO3364" s="370"/>
      <c r="LDP3364" s="371"/>
      <c r="LDQ3364" s="372"/>
      <c r="LDR3364" s="371"/>
      <c r="LDS3364" s="473"/>
      <c r="LDT3364" s="371"/>
      <c r="LDU3364" s="372"/>
      <c r="LDV3364" s="372"/>
      <c r="LDW3364" s="372"/>
      <c r="LDX3364" s="372"/>
      <c r="LDY3364" s="370"/>
      <c r="LDZ3364" s="371"/>
      <c r="LEA3364" s="372"/>
      <c r="LEB3364" s="371"/>
      <c r="LEC3364" s="473"/>
      <c r="LED3364" s="371"/>
      <c r="LEE3364" s="372"/>
      <c r="LEF3364" s="372"/>
      <c r="LEG3364" s="372"/>
      <c r="LEH3364" s="372"/>
      <c r="LEI3364" s="370"/>
      <c r="LEJ3364" s="371"/>
      <c r="LEK3364" s="372"/>
      <c r="LEL3364" s="371"/>
      <c r="LEM3364" s="473"/>
      <c r="LEN3364" s="371"/>
      <c r="LEO3364" s="372"/>
      <c r="LEP3364" s="372"/>
      <c r="LEQ3364" s="372"/>
      <c r="LER3364" s="372"/>
      <c r="LES3364" s="370"/>
      <c r="LET3364" s="371"/>
      <c r="LEU3364" s="372"/>
      <c r="LEV3364" s="371"/>
      <c r="LEW3364" s="473"/>
      <c r="LEX3364" s="371"/>
      <c r="LEY3364" s="372"/>
      <c r="LEZ3364" s="372"/>
      <c r="LFA3364" s="372"/>
      <c r="LFB3364" s="372"/>
      <c r="LFC3364" s="370"/>
      <c r="LFD3364" s="371"/>
      <c r="LFE3364" s="372"/>
      <c r="LFF3364" s="371"/>
      <c r="LFG3364" s="473"/>
      <c r="LFH3364" s="371"/>
      <c r="LFI3364" s="372"/>
      <c r="LFJ3364" s="372"/>
      <c r="LFK3364" s="372"/>
      <c r="LFL3364" s="372"/>
      <c r="LFM3364" s="370"/>
      <c r="LFN3364" s="371"/>
      <c r="LFO3364" s="372"/>
      <c r="LFP3364" s="371"/>
      <c r="LFQ3364" s="473"/>
      <c r="LFR3364" s="371"/>
      <c r="LFS3364" s="372"/>
      <c r="LFT3364" s="372"/>
      <c r="LFU3364" s="372"/>
      <c r="LFV3364" s="372"/>
      <c r="LFW3364" s="370"/>
      <c r="LFX3364" s="371"/>
      <c r="LFY3364" s="372"/>
      <c r="LFZ3364" s="371"/>
      <c r="LGA3364" s="473"/>
      <c r="LGB3364" s="371"/>
      <c r="LGC3364" s="372"/>
      <c r="LGD3364" s="372"/>
      <c r="LGE3364" s="372"/>
      <c r="LGF3364" s="372"/>
      <c r="LGG3364" s="370"/>
      <c r="LGH3364" s="371"/>
      <c r="LGI3364" s="372"/>
      <c r="LGJ3364" s="371"/>
      <c r="LGK3364" s="473"/>
      <c r="LGL3364" s="371"/>
      <c r="LGM3364" s="372"/>
      <c r="LGN3364" s="372"/>
      <c r="LGO3364" s="372"/>
      <c r="LGP3364" s="372"/>
      <c r="LGQ3364" s="370"/>
      <c r="LGR3364" s="371"/>
      <c r="LGS3364" s="372"/>
      <c r="LGT3364" s="371"/>
      <c r="LGU3364" s="473"/>
      <c r="LGV3364" s="371"/>
      <c r="LGW3364" s="372"/>
      <c r="LGX3364" s="372"/>
      <c r="LGY3364" s="372"/>
      <c r="LGZ3364" s="372"/>
      <c r="LHA3364" s="370"/>
      <c r="LHB3364" s="371"/>
      <c r="LHC3364" s="372"/>
      <c r="LHD3364" s="371"/>
      <c r="LHE3364" s="473"/>
      <c r="LHF3364" s="371"/>
      <c r="LHG3364" s="372"/>
      <c r="LHH3364" s="372"/>
      <c r="LHI3364" s="372"/>
      <c r="LHJ3364" s="372"/>
      <c r="LHK3364" s="370"/>
      <c r="LHL3364" s="371"/>
      <c r="LHM3364" s="372"/>
      <c r="LHN3364" s="371"/>
      <c r="LHO3364" s="473"/>
      <c r="LHP3364" s="371"/>
      <c r="LHQ3364" s="372"/>
      <c r="LHR3364" s="372"/>
      <c r="LHS3364" s="372"/>
      <c r="LHT3364" s="372"/>
      <c r="LHU3364" s="370"/>
      <c r="LHV3364" s="371"/>
      <c r="LHW3364" s="372"/>
      <c r="LHX3364" s="371"/>
      <c r="LHY3364" s="473"/>
      <c r="LHZ3364" s="371"/>
      <c r="LIA3364" s="372"/>
      <c r="LIB3364" s="372"/>
      <c r="LIC3364" s="372"/>
      <c r="LID3364" s="372"/>
      <c r="LIE3364" s="370"/>
      <c r="LIF3364" s="371"/>
      <c r="LIG3364" s="372"/>
      <c r="LIH3364" s="371"/>
      <c r="LII3364" s="473"/>
      <c r="LIJ3364" s="371"/>
      <c r="LIK3364" s="372"/>
      <c r="LIL3364" s="372"/>
      <c r="LIM3364" s="372"/>
      <c r="LIN3364" s="372"/>
      <c r="LIO3364" s="370"/>
      <c r="LIP3364" s="371"/>
      <c r="LIQ3364" s="372"/>
      <c r="LIR3364" s="371"/>
      <c r="LIS3364" s="473"/>
      <c r="LIT3364" s="371"/>
      <c r="LIU3364" s="372"/>
      <c r="LIV3364" s="372"/>
      <c r="LIW3364" s="372"/>
      <c r="LIX3364" s="372"/>
      <c r="LIY3364" s="370"/>
      <c r="LIZ3364" s="371"/>
      <c r="LJA3364" s="372"/>
      <c r="LJB3364" s="371"/>
      <c r="LJC3364" s="473"/>
      <c r="LJD3364" s="371"/>
      <c r="LJE3364" s="372"/>
      <c r="LJF3364" s="372"/>
      <c r="LJG3364" s="372"/>
      <c r="LJH3364" s="372"/>
      <c r="LJI3364" s="370"/>
      <c r="LJJ3364" s="371"/>
      <c r="LJK3364" s="372"/>
      <c r="LJL3364" s="371"/>
      <c r="LJM3364" s="473"/>
      <c r="LJN3364" s="371"/>
      <c r="LJO3364" s="372"/>
      <c r="LJP3364" s="372"/>
      <c r="LJQ3364" s="372"/>
      <c r="LJR3364" s="372"/>
      <c r="LJS3364" s="370"/>
      <c r="LJT3364" s="371"/>
      <c r="LJU3364" s="372"/>
      <c r="LJV3364" s="371"/>
      <c r="LJW3364" s="473"/>
      <c r="LJX3364" s="371"/>
      <c r="LJY3364" s="372"/>
      <c r="LJZ3364" s="372"/>
      <c r="LKA3364" s="372"/>
      <c r="LKB3364" s="372"/>
      <c r="LKC3364" s="370"/>
      <c r="LKD3364" s="371"/>
      <c r="LKE3364" s="372"/>
      <c r="LKF3364" s="371"/>
      <c r="LKG3364" s="473"/>
      <c r="LKH3364" s="371"/>
      <c r="LKI3364" s="372"/>
      <c r="LKJ3364" s="372"/>
      <c r="LKK3364" s="372"/>
      <c r="LKL3364" s="372"/>
      <c r="LKM3364" s="370"/>
      <c r="LKN3364" s="371"/>
      <c r="LKO3364" s="372"/>
      <c r="LKP3364" s="371"/>
      <c r="LKQ3364" s="473"/>
      <c r="LKR3364" s="371"/>
      <c r="LKS3364" s="372"/>
      <c r="LKT3364" s="372"/>
      <c r="LKU3364" s="372"/>
      <c r="LKV3364" s="372"/>
      <c r="LKW3364" s="370"/>
      <c r="LKX3364" s="371"/>
      <c r="LKY3364" s="372"/>
      <c r="LKZ3364" s="371"/>
      <c r="LLA3364" s="473"/>
      <c r="LLB3364" s="371"/>
      <c r="LLC3364" s="372"/>
      <c r="LLD3364" s="372"/>
      <c r="LLE3364" s="372"/>
      <c r="LLF3364" s="372"/>
      <c r="LLG3364" s="370"/>
      <c r="LLH3364" s="371"/>
      <c r="LLI3364" s="372"/>
      <c r="LLJ3364" s="371"/>
      <c r="LLK3364" s="473"/>
      <c r="LLL3364" s="371"/>
      <c r="LLM3364" s="372"/>
      <c r="LLN3364" s="372"/>
      <c r="LLO3364" s="372"/>
      <c r="LLP3364" s="372"/>
      <c r="LLQ3364" s="370"/>
      <c r="LLR3364" s="371"/>
      <c r="LLS3364" s="372"/>
      <c r="LLT3364" s="371"/>
      <c r="LLU3364" s="473"/>
      <c r="LLV3364" s="371"/>
      <c r="LLW3364" s="372"/>
      <c r="LLX3364" s="372"/>
      <c r="LLY3364" s="372"/>
      <c r="LLZ3364" s="372"/>
      <c r="LMA3364" s="370"/>
      <c r="LMB3364" s="371"/>
      <c r="LMC3364" s="372"/>
      <c r="LMD3364" s="371"/>
      <c r="LME3364" s="473"/>
      <c r="LMF3364" s="371"/>
      <c r="LMG3364" s="372"/>
      <c r="LMH3364" s="372"/>
      <c r="LMI3364" s="372"/>
      <c r="LMJ3364" s="372"/>
      <c r="LMK3364" s="370"/>
      <c r="LML3364" s="371"/>
      <c r="LMM3364" s="372"/>
      <c r="LMN3364" s="371"/>
      <c r="LMO3364" s="473"/>
      <c r="LMP3364" s="371"/>
      <c r="LMQ3364" s="372"/>
      <c r="LMR3364" s="372"/>
      <c r="LMS3364" s="372"/>
      <c r="LMT3364" s="372"/>
      <c r="LMU3364" s="370"/>
      <c r="LMV3364" s="371"/>
      <c r="LMW3364" s="372"/>
      <c r="LMX3364" s="371"/>
      <c r="LMY3364" s="473"/>
      <c r="LMZ3364" s="371"/>
      <c r="LNA3364" s="372"/>
      <c r="LNB3364" s="372"/>
      <c r="LNC3364" s="372"/>
      <c r="LND3364" s="372"/>
      <c r="LNE3364" s="370"/>
      <c r="LNF3364" s="371"/>
      <c r="LNG3364" s="372"/>
      <c r="LNH3364" s="371"/>
      <c r="LNI3364" s="473"/>
      <c r="LNJ3364" s="371"/>
      <c r="LNK3364" s="372"/>
      <c r="LNL3364" s="372"/>
      <c r="LNM3364" s="372"/>
      <c r="LNN3364" s="372"/>
      <c r="LNO3364" s="370"/>
      <c r="LNP3364" s="371"/>
      <c r="LNQ3364" s="372"/>
      <c r="LNR3364" s="371"/>
      <c r="LNS3364" s="473"/>
      <c r="LNT3364" s="371"/>
      <c r="LNU3364" s="372"/>
      <c r="LNV3364" s="372"/>
      <c r="LNW3364" s="372"/>
      <c r="LNX3364" s="372"/>
      <c r="LNY3364" s="370"/>
      <c r="LNZ3364" s="371"/>
      <c r="LOA3364" s="372"/>
      <c r="LOB3364" s="371"/>
      <c r="LOC3364" s="473"/>
      <c r="LOD3364" s="371"/>
      <c r="LOE3364" s="372"/>
      <c r="LOF3364" s="372"/>
      <c r="LOG3364" s="372"/>
      <c r="LOH3364" s="372"/>
      <c r="LOI3364" s="370"/>
      <c r="LOJ3364" s="371"/>
      <c r="LOK3364" s="372"/>
      <c r="LOL3364" s="371"/>
      <c r="LOM3364" s="473"/>
      <c r="LON3364" s="371"/>
      <c r="LOO3364" s="372"/>
      <c r="LOP3364" s="372"/>
      <c r="LOQ3364" s="372"/>
      <c r="LOR3364" s="372"/>
      <c r="LOS3364" s="370"/>
      <c r="LOT3364" s="371"/>
      <c r="LOU3364" s="372"/>
      <c r="LOV3364" s="371"/>
      <c r="LOW3364" s="473"/>
      <c r="LOX3364" s="371"/>
      <c r="LOY3364" s="372"/>
      <c r="LOZ3364" s="372"/>
      <c r="LPA3364" s="372"/>
      <c r="LPB3364" s="372"/>
      <c r="LPC3364" s="370"/>
      <c r="LPD3364" s="371"/>
      <c r="LPE3364" s="372"/>
      <c r="LPF3364" s="371"/>
      <c r="LPG3364" s="473"/>
      <c r="LPH3364" s="371"/>
      <c r="LPI3364" s="372"/>
      <c r="LPJ3364" s="372"/>
      <c r="LPK3364" s="372"/>
      <c r="LPL3364" s="372"/>
      <c r="LPM3364" s="370"/>
      <c r="LPN3364" s="371"/>
      <c r="LPO3364" s="372"/>
      <c r="LPP3364" s="371"/>
      <c r="LPQ3364" s="473"/>
      <c r="LPR3364" s="371"/>
      <c r="LPS3364" s="372"/>
      <c r="LPT3364" s="372"/>
      <c r="LPU3364" s="372"/>
      <c r="LPV3364" s="372"/>
      <c r="LPW3364" s="370"/>
      <c r="LPX3364" s="371"/>
      <c r="LPY3364" s="372"/>
      <c r="LPZ3364" s="371"/>
      <c r="LQA3364" s="473"/>
      <c r="LQB3364" s="371"/>
      <c r="LQC3364" s="372"/>
      <c r="LQD3364" s="372"/>
      <c r="LQE3364" s="372"/>
      <c r="LQF3364" s="372"/>
      <c r="LQG3364" s="370"/>
      <c r="LQH3364" s="371"/>
      <c r="LQI3364" s="372"/>
      <c r="LQJ3364" s="371"/>
      <c r="LQK3364" s="473"/>
      <c r="LQL3364" s="371"/>
      <c r="LQM3364" s="372"/>
      <c r="LQN3364" s="372"/>
      <c r="LQO3364" s="372"/>
      <c r="LQP3364" s="372"/>
      <c r="LQQ3364" s="370"/>
      <c r="LQR3364" s="371"/>
      <c r="LQS3364" s="372"/>
      <c r="LQT3364" s="371"/>
      <c r="LQU3364" s="473"/>
      <c r="LQV3364" s="371"/>
      <c r="LQW3364" s="372"/>
      <c r="LQX3364" s="372"/>
      <c r="LQY3364" s="372"/>
      <c r="LQZ3364" s="372"/>
      <c r="LRA3364" s="370"/>
      <c r="LRB3364" s="371"/>
      <c r="LRC3364" s="372"/>
      <c r="LRD3364" s="371"/>
      <c r="LRE3364" s="473"/>
      <c r="LRF3364" s="371"/>
      <c r="LRG3364" s="372"/>
      <c r="LRH3364" s="372"/>
      <c r="LRI3364" s="372"/>
      <c r="LRJ3364" s="372"/>
      <c r="LRK3364" s="370"/>
      <c r="LRL3364" s="371"/>
      <c r="LRM3364" s="372"/>
      <c r="LRN3364" s="371"/>
      <c r="LRO3364" s="473"/>
      <c r="LRP3364" s="371"/>
      <c r="LRQ3364" s="372"/>
      <c r="LRR3364" s="372"/>
      <c r="LRS3364" s="372"/>
      <c r="LRT3364" s="372"/>
      <c r="LRU3364" s="370"/>
      <c r="LRV3364" s="371"/>
      <c r="LRW3364" s="372"/>
      <c r="LRX3364" s="371"/>
      <c r="LRY3364" s="473"/>
      <c r="LRZ3364" s="371"/>
      <c r="LSA3364" s="372"/>
      <c r="LSB3364" s="372"/>
      <c r="LSC3364" s="372"/>
      <c r="LSD3364" s="372"/>
      <c r="LSE3364" s="370"/>
      <c r="LSF3364" s="371"/>
      <c r="LSG3364" s="372"/>
      <c r="LSH3364" s="371"/>
      <c r="LSI3364" s="473"/>
      <c r="LSJ3364" s="371"/>
      <c r="LSK3364" s="372"/>
      <c r="LSL3364" s="372"/>
      <c r="LSM3364" s="372"/>
      <c r="LSN3364" s="372"/>
      <c r="LSO3364" s="370"/>
      <c r="LSP3364" s="371"/>
      <c r="LSQ3364" s="372"/>
      <c r="LSR3364" s="371"/>
      <c r="LSS3364" s="473"/>
      <c r="LST3364" s="371"/>
      <c r="LSU3364" s="372"/>
      <c r="LSV3364" s="372"/>
      <c r="LSW3364" s="372"/>
      <c r="LSX3364" s="372"/>
      <c r="LSY3364" s="370"/>
      <c r="LSZ3364" s="371"/>
      <c r="LTA3364" s="372"/>
      <c r="LTB3364" s="371"/>
      <c r="LTC3364" s="473"/>
      <c r="LTD3364" s="371"/>
      <c r="LTE3364" s="372"/>
      <c r="LTF3364" s="372"/>
      <c r="LTG3364" s="372"/>
      <c r="LTH3364" s="372"/>
      <c r="LTI3364" s="370"/>
      <c r="LTJ3364" s="371"/>
      <c r="LTK3364" s="372"/>
      <c r="LTL3364" s="371"/>
      <c r="LTM3364" s="473"/>
      <c r="LTN3364" s="371"/>
      <c r="LTO3364" s="372"/>
      <c r="LTP3364" s="372"/>
      <c r="LTQ3364" s="372"/>
      <c r="LTR3364" s="372"/>
      <c r="LTS3364" s="370"/>
      <c r="LTT3364" s="371"/>
      <c r="LTU3364" s="372"/>
      <c r="LTV3364" s="371"/>
      <c r="LTW3364" s="473"/>
      <c r="LTX3364" s="371"/>
      <c r="LTY3364" s="372"/>
      <c r="LTZ3364" s="372"/>
      <c r="LUA3364" s="372"/>
      <c r="LUB3364" s="372"/>
      <c r="LUC3364" s="370"/>
      <c r="LUD3364" s="371"/>
      <c r="LUE3364" s="372"/>
      <c r="LUF3364" s="371"/>
      <c r="LUG3364" s="473"/>
      <c r="LUH3364" s="371"/>
      <c r="LUI3364" s="372"/>
      <c r="LUJ3364" s="372"/>
      <c r="LUK3364" s="372"/>
      <c r="LUL3364" s="372"/>
      <c r="LUM3364" s="370"/>
      <c r="LUN3364" s="371"/>
      <c r="LUO3364" s="372"/>
      <c r="LUP3364" s="371"/>
      <c r="LUQ3364" s="473"/>
      <c r="LUR3364" s="371"/>
      <c r="LUS3364" s="372"/>
      <c r="LUT3364" s="372"/>
      <c r="LUU3364" s="372"/>
      <c r="LUV3364" s="372"/>
      <c r="LUW3364" s="370"/>
      <c r="LUX3364" s="371"/>
      <c r="LUY3364" s="372"/>
      <c r="LUZ3364" s="371"/>
      <c r="LVA3364" s="473"/>
      <c r="LVB3364" s="371"/>
      <c r="LVC3364" s="372"/>
      <c r="LVD3364" s="372"/>
      <c r="LVE3364" s="372"/>
      <c r="LVF3364" s="372"/>
      <c r="LVG3364" s="370"/>
      <c r="LVH3364" s="371"/>
      <c r="LVI3364" s="372"/>
      <c r="LVJ3364" s="371"/>
      <c r="LVK3364" s="473"/>
      <c r="LVL3364" s="371"/>
      <c r="LVM3364" s="372"/>
      <c r="LVN3364" s="372"/>
      <c r="LVO3364" s="372"/>
      <c r="LVP3364" s="372"/>
      <c r="LVQ3364" s="370"/>
      <c r="LVR3364" s="371"/>
      <c r="LVS3364" s="372"/>
      <c r="LVT3364" s="371"/>
      <c r="LVU3364" s="473"/>
      <c r="LVV3364" s="371"/>
      <c r="LVW3364" s="372"/>
      <c r="LVX3364" s="372"/>
      <c r="LVY3364" s="372"/>
      <c r="LVZ3364" s="372"/>
      <c r="LWA3364" s="370"/>
      <c r="LWB3364" s="371"/>
      <c r="LWC3364" s="372"/>
      <c r="LWD3364" s="371"/>
      <c r="LWE3364" s="473"/>
      <c r="LWF3364" s="371"/>
      <c r="LWG3364" s="372"/>
      <c r="LWH3364" s="372"/>
      <c r="LWI3364" s="372"/>
      <c r="LWJ3364" s="372"/>
      <c r="LWK3364" s="370"/>
      <c r="LWL3364" s="371"/>
      <c r="LWM3364" s="372"/>
      <c r="LWN3364" s="371"/>
      <c r="LWO3364" s="473"/>
      <c r="LWP3364" s="371"/>
      <c r="LWQ3364" s="372"/>
      <c r="LWR3364" s="372"/>
      <c r="LWS3364" s="372"/>
      <c r="LWT3364" s="372"/>
      <c r="LWU3364" s="370"/>
      <c r="LWV3364" s="371"/>
      <c r="LWW3364" s="372"/>
      <c r="LWX3364" s="371"/>
      <c r="LWY3364" s="473"/>
      <c r="LWZ3364" s="371"/>
      <c r="LXA3364" s="372"/>
      <c r="LXB3364" s="372"/>
      <c r="LXC3364" s="372"/>
      <c r="LXD3364" s="372"/>
      <c r="LXE3364" s="370"/>
      <c r="LXF3364" s="371"/>
      <c r="LXG3364" s="372"/>
      <c r="LXH3364" s="371"/>
      <c r="LXI3364" s="473"/>
      <c r="LXJ3364" s="371"/>
      <c r="LXK3364" s="372"/>
      <c r="LXL3364" s="372"/>
      <c r="LXM3364" s="372"/>
      <c r="LXN3364" s="372"/>
      <c r="LXO3364" s="370"/>
      <c r="LXP3364" s="371"/>
      <c r="LXQ3364" s="372"/>
      <c r="LXR3364" s="371"/>
      <c r="LXS3364" s="473"/>
      <c r="LXT3364" s="371"/>
      <c r="LXU3364" s="372"/>
      <c r="LXV3364" s="372"/>
      <c r="LXW3364" s="372"/>
      <c r="LXX3364" s="372"/>
      <c r="LXY3364" s="370"/>
      <c r="LXZ3364" s="371"/>
      <c r="LYA3364" s="372"/>
      <c r="LYB3364" s="371"/>
      <c r="LYC3364" s="473"/>
      <c r="LYD3364" s="371"/>
      <c r="LYE3364" s="372"/>
      <c r="LYF3364" s="372"/>
      <c r="LYG3364" s="372"/>
      <c r="LYH3364" s="372"/>
      <c r="LYI3364" s="370"/>
      <c r="LYJ3364" s="371"/>
      <c r="LYK3364" s="372"/>
      <c r="LYL3364" s="371"/>
      <c r="LYM3364" s="473"/>
      <c r="LYN3364" s="371"/>
      <c r="LYO3364" s="372"/>
      <c r="LYP3364" s="372"/>
      <c r="LYQ3364" s="372"/>
      <c r="LYR3364" s="372"/>
      <c r="LYS3364" s="370"/>
      <c r="LYT3364" s="371"/>
      <c r="LYU3364" s="372"/>
      <c r="LYV3364" s="371"/>
      <c r="LYW3364" s="473"/>
      <c r="LYX3364" s="371"/>
      <c r="LYY3364" s="372"/>
      <c r="LYZ3364" s="372"/>
      <c r="LZA3364" s="372"/>
      <c r="LZB3364" s="372"/>
      <c r="LZC3364" s="370"/>
      <c r="LZD3364" s="371"/>
      <c r="LZE3364" s="372"/>
      <c r="LZF3364" s="371"/>
      <c r="LZG3364" s="473"/>
      <c r="LZH3364" s="371"/>
      <c r="LZI3364" s="372"/>
      <c r="LZJ3364" s="372"/>
      <c r="LZK3364" s="372"/>
      <c r="LZL3364" s="372"/>
      <c r="LZM3364" s="370"/>
      <c r="LZN3364" s="371"/>
      <c r="LZO3364" s="372"/>
      <c r="LZP3364" s="371"/>
      <c r="LZQ3364" s="473"/>
      <c r="LZR3364" s="371"/>
      <c r="LZS3364" s="372"/>
      <c r="LZT3364" s="372"/>
      <c r="LZU3364" s="372"/>
      <c r="LZV3364" s="372"/>
      <c r="LZW3364" s="370"/>
      <c r="LZX3364" s="371"/>
      <c r="LZY3364" s="372"/>
      <c r="LZZ3364" s="371"/>
      <c r="MAA3364" s="473"/>
      <c r="MAB3364" s="371"/>
      <c r="MAC3364" s="372"/>
      <c r="MAD3364" s="372"/>
      <c r="MAE3364" s="372"/>
      <c r="MAF3364" s="372"/>
      <c r="MAG3364" s="370"/>
      <c r="MAH3364" s="371"/>
      <c r="MAI3364" s="372"/>
      <c r="MAJ3364" s="371"/>
      <c r="MAK3364" s="473"/>
      <c r="MAL3364" s="371"/>
      <c r="MAM3364" s="372"/>
      <c r="MAN3364" s="372"/>
      <c r="MAO3364" s="372"/>
      <c r="MAP3364" s="372"/>
      <c r="MAQ3364" s="370"/>
      <c r="MAR3364" s="371"/>
      <c r="MAS3364" s="372"/>
      <c r="MAT3364" s="371"/>
      <c r="MAU3364" s="473"/>
      <c r="MAV3364" s="371"/>
      <c r="MAW3364" s="372"/>
      <c r="MAX3364" s="372"/>
      <c r="MAY3364" s="372"/>
      <c r="MAZ3364" s="372"/>
      <c r="MBA3364" s="370"/>
      <c r="MBB3364" s="371"/>
      <c r="MBC3364" s="372"/>
      <c r="MBD3364" s="371"/>
      <c r="MBE3364" s="473"/>
      <c r="MBF3364" s="371"/>
      <c r="MBG3364" s="372"/>
      <c r="MBH3364" s="372"/>
      <c r="MBI3364" s="372"/>
      <c r="MBJ3364" s="372"/>
      <c r="MBK3364" s="370"/>
      <c r="MBL3364" s="371"/>
      <c r="MBM3364" s="372"/>
      <c r="MBN3364" s="371"/>
      <c r="MBO3364" s="473"/>
      <c r="MBP3364" s="371"/>
      <c r="MBQ3364" s="372"/>
      <c r="MBR3364" s="372"/>
      <c r="MBS3364" s="372"/>
      <c r="MBT3364" s="372"/>
      <c r="MBU3364" s="370"/>
      <c r="MBV3364" s="371"/>
      <c r="MBW3364" s="372"/>
      <c r="MBX3364" s="371"/>
      <c r="MBY3364" s="473"/>
      <c r="MBZ3364" s="371"/>
      <c r="MCA3364" s="372"/>
      <c r="MCB3364" s="372"/>
      <c r="MCC3364" s="372"/>
      <c r="MCD3364" s="372"/>
      <c r="MCE3364" s="370"/>
      <c r="MCF3364" s="371"/>
      <c r="MCG3364" s="372"/>
      <c r="MCH3364" s="371"/>
      <c r="MCI3364" s="473"/>
      <c r="MCJ3364" s="371"/>
      <c r="MCK3364" s="372"/>
      <c r="MCL3364" s="372"/>
      <c r="MCM3364" s="372"/>
      <c r="MCN3364" s="372"/>
      <c r="MCO3364" s="370"/>
      <c r="MCP3364" s="371"/>
      <c r="MCQ3364" s="372"/>
      <c r="MCR3364" s="371"/>
      <c r="MCS3364" s="473"/>
      <c r="MCT3364" s="371"/>
      <c r="MCU3364" s="372"/>
      <c r="MCV3364" s="372"/>
      <c r="MCW3364" s="372"/>
      <c r="MCX3364" s="372"/>
      <c r="MCY3364" s="370"/>
      <c r="MCZ3364" s="371"/>
      <c r="MDA3364" s="372"/>
      <c r="MDB3364" s="371"/>
      <c r="MDC3364" s="473"/>
      <c r="MDD3364" s="371"/>
      <c r="MDE3364" s="372"/>
      <c r="MDF3364" s="372"/>
      <c r="MDG3364" s="372"/>
      <c r="MDH3364" s="372"/>
      <c r="MDI3364" s="370"/>
      <c r="MDJ3364" s="371"/>
      <c r="MDK3364" s="372"/>
      <c r="MDL3364" s="371"/>
      <c r="MDM3364" s="473"/>
      <c r="MDN3364" s="371"/>
      <c r="MDO3364" s="372"/>
      <c r="MDP3364" s="372"/>
      <c r="MDQ3364" s="372"/>
      <c r="MDR3364" s="372"/>
      <c r="MDS3364" s="370"/>
      <c r="MDT3364" s="371"/>
      <c r="MDU3364" s="372"/>
      <c r="MDV3364" s="371"/>
      <c r="MDW3364" s="473"/>
      <c r="MDX3364" s="371"/>
      <c r="MDY3364" s="372"/>
      <c r="MDZ3364" s="372"/>
      <c r="MEA3364" s="372"/>
      <c r="MEB3364" s="372"/>
      <c r="MEC3364" s="370"/>
      <c r="MED3364" s="371"/>
      <c r="MEE3364" s="372"/>
      <c r="MEF3364" s="371"/>
      <c r="MEG3364" s="473"/>
      <c r="MEH3364" s="371"/>
      <c r="MEI3364" s="372"/>
      <c r="MEJ3364" s="372"/>
      <c r="MEK3364" s="372"/>
      <c r="MEL3364" s="372"/>
      <c r="MEM3364" s="370"/>
      <c r="MEN3364" s="371"/>
      <c r="MEO3364" s="372"/>
      <c r="MEP3364" s="371"/>
      <c r="MEQ3364" s="473"/>
      <c r="MER3364" s="371"/>
      <c r="MES3364" s="372"/>
      <c r="MET3364" s="372"/>
      <c r="MEU3364" s="372"/>
      <c r="MEV3364" s="372"/>
      <c r="MEW3364" s="370"/>
      <c r="MEX3364" s="371"/>
      <c r="MEY3364" s="372"/>
      <c r="MEZ3364" s="371"/>
      <c r="MFA3364" s="473"/>
      <c r="MFB3364" s="371"/>
      <c r="MFC3364" s="372"/>
      <c r="MFD3364" s="372"/>
      <c r="MFE3364" s="372"/>
      <c r="MFF3364" s="372"/>
      <c r="MFG3364" s="370"/>
      <c r="MFH3364" s="371"/>
      <c r="MFI3364" s="372"/>
      <c r="MFJ3364" s="371"/>
      <c r="MFK3364" s="473"/>
      <c r="MFL3364" s="371"/>
      <c r="MFM3364" s="372"/>
      <c r="MFN3364" s="372"/>
      <c r="MFO3364" s="372"/>
      <c r="MFP3364" s="372"/>
      <c r="MFQ3364" s="370"/>
      <c r="MFR3364" s="371"/>
      <c r="MFS3364" s="372"/>
      <c r="MFT3364" s="371"/>
      <c r="MFU3364" s="473"/>
      <c r="MFV3364" s="371"/>
      <c r="MFW3364" s="372"/>
      <c r="MFX3364" s="372"/>
      <c r="MFY3364" s="372"/>
      <c r="MFZ3364" s="372"/>
      <c r="MGA3364" s="370"/>
      <c r="MGB3364" s="371"/>
      <c r="MGC3364" s="372"/>
      <c r="MGD3364" s="371"/>
      <c r="MGE3364" s="473"/>
      <c r="MGF3364" s="371"/>
      <c r="MGG3364" s="372"/>
      <c r="MGH3364" s="372"/>
      <c r="MGI3364" s="372"/>
      <c r="MGJ3364" s="372"/>
      <c r="MGK3364" s="370"/>
      <c r="MGL3364" s="371"/>
      <c r="MGM3364" s="372"/>
      <c r="MGN3364" s="371"/>
      <c r="MGO3364" s="473"/>
      <c r="MGP3364" s="371"/>
      <c r="MGQ3364" s="372"/>
      <c r="MGR3364" s="372"/>
      <c r="MGS3364" s="372"/>
      <c r="MGT3364" s="372"/>
      <c r="MGU3364" s="370"/>
      <c r="MGV3364" s="371"/>
      <c r="MGW3364" s="372"/>
      <c r="MGX3364" s="371"/>
      <c r="MGY3364" s="473"/>
      <c r="MGZ3364" s="371"/>
      <c r="MHA3364" s="372"/>
      <c r="MHB3364" s="372"/>
      <c r="MHC3364" s="372"/>
      <c r="MHD3364" s="372"/>
      <c r="MHE3364" s="370"/>
      <c r="MHF3364" s="371"/>
      <c r="MHG3364" s="372"/>
      <c r="MHH3364" s="371"/>
      <c r="MHI3364" s="473"/>
      <c r="MHJ3364" s="371"/>
      <c r="MHK3364" s="372"/>
      <c r="MHL3364" s="372"/>
      <c r="MHM3364" s="372"/>
      <c r="MHN3364" s="372"/>
      <c r="MHO3364" s="370"/>
      <c r="MHP3364" s="371"/>
      <c r="MHQ3364" s="372"/>
      <c r="MHR3364" s="371"/>
      <c r="MHS3364" s="473"/>
      <c r="MHT3364" s="371"/>
      <c r="MHU3364" s="372"/>
      <c r="MHV3364" s="372"/>
      <c r="MHW3364" s="372"/>
      <c r="MHX3364" s="372"/>
      <c r="MHY3364" s="370"/>
      <c r="MHZ3364" s="371"/>
      <c r="MIA3364" s="372"/>
      <c r="MIB3364" s="371"/>
      <c r="MIC3364" s="473"/>
      <c r="MID3364" s="371"/>
      <c r="MIE3364" s="372"/>
      <c r="MIF3364" s="372"/>
      <c r="MIG3364" s="372"/>
      <c r="MIH3364" s="372"/>
      <c r="MII3364" s="370"/>
      <c r="MIJ3364" s="371"/>
      <c r="MIK3364" s="372"/>
      <c r="MIL3364" s="371"/>
      <c r="MIM3364" s="473"/>
      <c r="MIN3364" s="371"/>
      <c r="MIO3364" s="372"/>
      <c r="MIP3364" s="372"/>
      <c r="MIQ3364" s="372"/>
      <c r="MIR3364" s="372"/>
      <c r="MIS3364" s="370"/>
      <c r="MIT3364" s="371"/>
      <c r="MIU3364" s="372"/>
      <c r="MIV3364" s="371"/>
      <c r="MIW3364" s="473"/>
      <c r="MIX3364" s="371"/>
      <c r="MIY3364" s="372"/>
      <c r="MIZ3364" s="372"/>
      <c r="MJA3364" s="372"/>
      <c r="MJB3364" s="372"/>
      <c r="MJC3364" s="370"/>
      <c r="MJD3364" s="371"/>
      <c r="MJE3364" s="372"/>
      <c r="MJF3364" s="371"/>
      <c r="MJG3364" s="473"/>
      <c r="MJH3364" s="371"/>
      <c r="MJI3364" s="372"/>
      <c r="MJJ3364" s="372"/>
      <c r="MJK3364" s="372"/>
      <c r="MJL3364" s="372"/>
      <c r="MJM3364" s="370"/>
      <c r="MJN3364" s="371"/>
      <c r="MJO3364" s="372"/>
      <c r="MJP3364" s="371"/>
      <c r="MJQ3364" s="473"/>
      <c r="MJR3364" s="371"/>
      <c r="MJS3364" s="372"/>
      <c r="MJT3364" s="372"/>
      <c r="MJU3364" s="372"/>
      <c r="MJV3364" s="372"/>
      <c r="MJW3364" s="370"/>
      <c r="MJX3364" s="371"/>
      <c r="MJY3364" s="372"/>
      <c r="MJZ3364" s="371"/>
      <c r="MKA3364" s="473"/>
      <c r="MKB3364" s="371"/>
      <c r="MKC3364" s="372"/>
      <c r="MKD3364" s="372"/>
      <c r="MKE3364" s="372"/>
      <c r="MKF3364" s="372"/>
      <c r="MKG3364" s="370"/>
      <c r="MKH3364" s="371"/>
      <c r="MKI3364" s="372"/>
      <c r="MKJ3364" s="371"/>
      <c r="MKK3364" s="473"/>
      <c r="MKL3364" s="371"/>
      <c r="MKM3364" s="372"/>
      <c r="MKN3364" s="372"/>
      <c r="MKO3364" s="372"/>
      <c r="MKP3364" s="372"/>
      <c r="MKQ3364" s="370"/>
      <c r="MKR3364" s="371"/>
      <c r="MKS3364" s="372"/>
      <c r="MKT3364" s="371"/>
      <c r="MKU3364" s="473"/>
      <c r="MKV3364" s="371"/>
      <c r="MKW3364" s="372"/>
      <c r="MKX3364" s="372"/>
      <c r="MKY3364" s="372"/>
      <c r="MKZ3364" s="372"/>
      <c r="MLA3364" s="370"/>
      <c r="MLB3364" s="371"/>
      <c r="MLC3364" s="372"/>
      <c r="MLD3364" s="371"/>
      <c r="MLE3364" s="473"/>
      <c r="MLF3364" s="371"/>
      <c r="MLG3364" s="372"/>
      <c r="MLH3364" s="372"/>
      <c r="MLI3364" s="372"/>
      <c r="MLJ3364" s="372"/>
      <c r="MLK3364" s="370"/>
      <c r="MLL3364" s="371"/>
      <c r="MLM3364" s="372"/>
      <c r="MLN3364" s="371"/>
      <c r="MLO3364" s="473"/>
      <c r="MLP3364" s="371"/>
      <c r="MLQ3364" s="372"/>
      <c r="MLR3364" s="372"/>
      <c r="MLS3364" s="372"/>
      <c r="MLT3364" s="372"/>
      <c r="MLU3364" s="370"/>
      <c r="MLV3364" s="371"/>
      <c r="MLW3364" s="372"/>
      <c r="MLX3364" s="371"/>
      <c r="MLY3364" s="473"/>
      <c r="MLZ3364" s="371"/>
      <c r="MMA3364" s="372"/>
      <c r="MMB3364" s="372"/>
      <c r="MMC3364" s="372"/>
      <c r="MMD3364" s="372"/>
      <c r="MME3364" s="370"/>
      <c r="MMF3364" s="371"/>
      <c r="MMG3364" s="372"/>
      <c r="MMH3364" s="371"/>
      <c r="MMI3364" s="473"/>
      <c r="MMJ3364" s="371"/>
      <c r="MMK3364" s="372"/>
      <c r="MML3364" s="372"/>
      <c r="MMM3364" s="372"/>
      <c r="MMN3364" s="372"/>
      <c r="MMO3364" s="370"/>
      <c r="MMP3364" s="371"/>
      <c r="MMQ3364" s="372"/>
      <c r="MMR3364" s="371"/>
      <c r="MMS3364" s="473"/>
      <c r="MMT3364" s="371"/>
      <c r="MMU3364" s="372"/>
      <c r="MMV3364" s="372"/>
      <c r="MMW3364" s="372"/>
      <c r="MMX3364" s="372"/>
      <c r="MMY3364" s="370"/>
      <c r="MMZ3364" s="371"/>
      <c r="MNA3364" s="372"/>
      <c r="MNB3364" s="371"/>
      <c r="MNC3364" s="473"/>
      <c r="MND3364" s="371"/>
      <c r="MNE3364" s="372"/>
      <c r="MNF3364" s="372"/>
      <c r="MNG3364" s="372"/>
      <c r="MNH3364" s="372"/>
      <c r="MNI3364" s="370"/>
      <c r="MNJ3364" s="371"/>
      <c r="MNK3364" s="372"/>
      <c r="MNL3364" s="371"/>
      <c r="MNM3364" s="473"/>
      <c r="MNN3364" s="371"/>
      <c r="MNO3364" s="372"/>
      <c r="MNP3364" s="372"/>
      <c r="MNQ3364" s="372"/>
      <c r="MNR3364" s="372"/>
      <c r="MNS3364" s="370"/>
      <c r="MNT3364" s="371"/>
      <c r="MNU3364" s="372"/>
      <c r="MNV3364" s="371"/>
      <c r="MNW3364" s="473"/>
      <c r="MNX3364" s="371"/>
      <c r="MNY3364" s="372"/>
      <c r="MNZ3364" s="372"/>
      <c r="MOA3364" s="372"/>
      <c r="MOB3364" s="372"/>
      <c r="MOC3364" s="370"/>
      <c r="MOD3364" s="371"/>
      <c r="MOE3364" s="372"/>
      <c r="MOF3364" s="371"/>
      <c r="MOG3364" s="473"/>
      <c r="MOH3364" s="371"/>
      <c r="MOI3364" s="372"/>
      <c r="MOJ3364" s="372"/>
      <c r="MOK3364" s="372"/>
      <c r="MOL3364" s="372"/>
      <c r="MOM3364" s="370"/>
      <c r="MON3364" s="371"/>
      <c r="MOO3364" s="372"/>
      <c r="MOP3364" s="371"/>
      <c r="MOQ3364" s="473"/>
      <c r="MOR3364" s="371"/>
      <c r="MOS3364" s="372"/>
      <c r="MOT3364" s="372"/>
      <c r="MOU3364" s="372"/>
      <c r="MOV3364" s="372"/>
      <c r="MOW3364" s="370"/>
      <c r="MOX3364" s="371"/>
      <c r="MOY3364" s="372"/>
      <c r="MOZ3364" s="371"/>
      <c r="MPA3364" s="473"/>
      <c r="MPB3364" s="371"/>
      <c r="MPC3364" s="372"/>
      <c r="MPD3364" s="372"/>
      <c r="MPE3364" s="372"/>
      <c r="MPF3364" s="372"/>
      <c r="MPG3364" s="370"/>
      <c r="MPH3364" s="371"/>
      <c r="MPI3364" s="372"/>
      <c r="MPJ3364" s="371"/>
      <c r="MPK3364" s="473"/>
      <c r="MPL3364" s="371"/>
      <c r="MPM3364" s="372"/>
      <c r="MPN3364" s="372"/>
      <c r="MPO3364" s="372"/>
      <c r="MPP3364" s="372"/>
      <c r="MPQ3364" s="370"/>
      <c r="MPR3364" s="371"/>
      <c r="MPS3364" s="372"/>
      <c r="MPT3364" s="371"/>
      <c r="MPU3364" s="473"/>
      <c r="MPV3364" s="371"/>
      <c r="MPW3364" s="372"/>
      <c r="MPX3364" s="372"/>
      <c r="MPY3364" s="372"/>
      <c r="MPZ3364" s="372"/>
      <c r="MQA3364" s="370"/>
      <c r="MQB3364" s="371"/>
      <c r="MQC3364" s="372"/>
      <c r="MQD3364" s="371"/>
      <c r="MQE3364" s="473"/>
      <c r="MQF3364" s="371"/>
      <c r="MQG3364" s="372"/>
      <c r="MQH3364" s="372"/>
      <c r="MQI3364" s="372"/>
      <c r="MQJ3364" s="372"/>
      <c r="MQK3364" s="370"/>
      <c r="MQL3364" s="371"/>
      <c r="MQM3364" s="372"/>
      <c r="MQN3364" s="371"/>
      <c r="MQO3364" s="473"/>
      <c r="MQP3364" s="371"/>
      <c r="MQQ3364" s="372"/>
      <c r="MQR3364" s="372"/>
      <c r="MQS3364" s="372"/>
      <c r="MQT3364" s="372"/>
      <c r="MQU3364" s="370"/>
      <c r="MQV3364" s="371"/>
      <c r="MQW3364" s="372"/>
      <c r="MQX3364" s="371"/>
      <c r="MQY3364" s="473"/>
      <c r="MQZ3364" s="371"/>
      <c r="MRA3364" s="372"/>
      <c r="MRB3364" s="372"/>
      <c r="MRC3364" s="372"/>
      <c r="MRD3364" s="372"/>
      <c r="MRE3364" s="370"/>
      <c r="MRF3364" s="371"/>
      <c r="MRG3364" s="372"/>
      <c r="MRH3364" s="371"/>
      <c r="MRI3364" s="473"/>
      <c r="MRJ3364" s="371"/>
      <c r="MRK3364" s="372"/>
      <c r="MRL3364" s="372"/>
      <c r="MRM3364" s="372"/>
      <c r="MRN3364" s="372"/>
      <c r="MRO3364" s="370"/>
      <c r="MRP3364" s="371"/>
      <c r="MRQ3364" s="372"/>
      <c r="MRR3364" s="371"/>
      <c r="MRS3364" s="473"/>
      <c r="MRT3364" s="371"/>
      <c r="MRU3364" s="372"/>
      <c r="MRV3364" s="372"/>
      <c r="MRW3364" s="372"/>
      <c r="MRX3364" s="372"/>
      <c r="MRY3364" s="370"/>
      <c r="MRZ3364" s="371"/>
      <c r="MSA3364" s="372"/>
      <c r="MSB3364" s="371"/>
      <c r="MSC3364" s="473"/>
      <c r="MSD3364" s="371"/>
      <c r="MSE3364" s="372"/>
      <c r="MSF3364" s="372"/>
      <c r="MSG3364" s="372"/>
      <c r="MSH3364" s="372"/>
      <c r="MSI3364" s="370"/>
      <c r="MSJ3364" s="371"/>
      <c r="MSK3364" s="372"/>
      <c r="MSL3364" s="371"/>
      <c r="MSM3364" s="473"/>
      <c r="MSN3364" s="371"/>
      <c r="MSO3364" s="372"/>
      <c r="MSP3364" s="372"/>
      <c r="MSQ3364" s="372"/>
      <c r="MSR3364" s="372"/>
      <c r="MSS3364" s="370"/>
      <c r="MST3364" s="371"/>
      <c r="MSU3364" s="372"/>
      <c r="MSV3364" s="371"/>
      <c r="MSW3364" s="473"/>
      <c r="MSX3364" s="371"/>
      <c r="MSY3364" s="372"/>
      <c r="MSZ3364" s="372"/>
      <c r="MTA3364" s="372"/>
      <c r="MTB3364" s="372"/>
      <c r="MTC3364" s="370"/>
      <c r="MTD3364" s="371"/>
      <c r="MTE3364" s="372"/>
      <c r="MTF3364" s="371"/>
      <c r="MTG3364" s="473"/>
      <c r="MTH3364" s="371"/>
      <c r="MTI3364" s="372"/>
      <c r="MTJ3364" s="372"/>
      <c r="MTK3364" s="372"/>
      <c r="MTL3364" s="372"/>
      <c r="MTM3364" s="370"/>
      <c r="MTN3364" s="371"/>
      <c r="MTO3364" s="372"/>
      <c r="MTP3364" s="371"/>
      <c r="MTQ3364" s="473"/>
      <c r="MTR3364" s="371"/>
      <c r="MTS3364" s="372"/>
      <c r="MTT3364" s="372"/>
      <c r="MTU3364" s="372"/>
      <c r="MTV3364" s="372"/>
      <c r="MTW3364" s="370"/>
      <c r="MTX3364" s="371"/>
      <c r="MTY3364" s="372"/>
      <c r="MTZ3364" s="371"/>
      <c r="MUA3364" s="473"/>
      <c r="MUB3364" s="371"/>
      <c r="MUC3364" s="372"/>
      <c r="MUD3364" s="372"/>
      <c r="MUE3364" s="372"/>
      <c r="MUF3364" s="372"/>
      <c r="MUG3364" s="370"/>
      <c r="MUH3364" s="371"/>
      <c r="MUI3364" s="372"/>
      <c r="MUJ3364" s="371"/>
      <c r="MUK3364" s="473"/>
      <c r="MUL3364" s="371"/>
      <c r="MUM3364" s="372"/>
      <c r="MUN3364" s="372"/>
      <c r="MUO3364" s="372"/>
      <c r="MUP3364" s="372"/>
      <c r="MUQ3364" s="370"/>
      <c r="MUR3364" s="371"/>
      <c r="MUS3364" s="372"/>
      <c r="MUT3364" s="371"/>
      <c r="MUU3364" s="473"/>
      <c r="MUV3364" s="371"/>
      <c r="MUW3364" s="372"/>
      <c r="MUX3364" s="372"/>
      <c r="MUY3364" s="372"/>
      <c r="MUZ3364" s="372"/>
      <c r="MVA3364" s="370"/>
      <c r="MVB3364" s="371"/>
      <c r="MVC3364" s="372"/>
      <c r="MVD3364" s="371"/>
      <c r="MVE3364" s="473"/>
      <c r="MVF3364" s="371"/>
      <c r="MVG3364" s="372"/>
      <c r="MVH3364" s="372"/>
      <c r="MVI3364" s="372"/>
      <c r="MVJ3364" s="372"/>
      <c r="MVK3364" s="370"/>
      <c r="MVL3364" s="371"/>
      <c r="MVM3364" s="372"/>
      <c r="MVN3364" s="371"/>
      <c r="MVO3364" s="473"/>
      <c r="MVP3364" s="371"/>
      <c r="MVQ3364" s="372"/>
      <c r="MVR3364" s="372"/>
      <c r="MVS3364" s="372"/>
      <c r="MVT3364" s="372"/>
      <c r="MVU3364" s="370"/>
      <c r="MVV3364" s="371"/>
      <c r="MVW3364" s="372"/>
      <c r="MVX3364" s="371"/>
      <c r="MVY3364" s="473"/>
      <c r="MVZ3364" s="371"/>
      <c r="MWA3364" s="372"/>
      <c r="MWB3364" s="372"/>
      <c r="MWC3364" s="372"/>
      <c r="MWD3364" s="372"/>
      <c r="MWE3364" s="370"/>
      <c r="MWF3364" s="371"/>
      <c r="MWG3364" s="372"/>
      <c r="MWH3364" s="371"/>
      <c r="MWI3364" s="473"/>
      <c r="MWJ3364" s="371"/>
      <c r="MWK3364" s="372"/>
      <c r="MWL3364" s="372"/>
      <c r="MWM3364" s="372"/>
      <c r="MWN3364" s="372"/>
      <c r="MWO3364" s="370"/>
      <c r="MWP3364" s="371"/>
      <c r="MWQ3364" s="372"/>
      <c r="MWR3364" s="371"/>
      <c r="MWS3364" s="473"/>
      <c r="MWT3364" s="371"/>
      <c r="MWU3364" s="372"/>
      <c r="MWV3364" s="372"/>
      <c r="MWW3364" s="372"/>
      <c r="MWX3364" s="372"/>
      <c r="MWY3364" s="370"/>
      <c r="MWZ3364" s="371"/>
      <c r="MXA3364" s="372"/>
      <c r="MXB3364" s="371"/>
      <c r="MXC3364" s="473"/>
      <c r="MXD3364" s="371"/>
      <c r="MXE3364" s="372"/>
      <c r="MXF3364" s="372"/>
      <c r="MXG3364" s="372"/>
      <c r="MXH3364" s="372"/>
      <c r="MXI3364" s="370"/>
      <c r="MXJ3364" s="371"/>
      <c r="MXK3364" s="372"/>
      <c r="MXL3364" s="371"/>
      <c r="MXM3364" s="473"/>
      <c r="MXN3364" s="371"/>
      <c r="MXO3364" s="372"/>
      <c r="MXP3364" s="372"/>
      <c r="MXQ3364" s="372"/>
      <c r="MXR3364" s="372"/>
      <c r="MXS3364" s="370"/>
      <c r="MXT3364" s="371"/>
      <c r="MXU3364" s="372"/>
      <c r="MXV3364" s="371"/>
      <c r="MXW3364" s="473"/>
      <c r="MXX3364" s="371"/>
      <c r="MXY3364" s="372"/>
      <c r="MXZ3364" s="372"/>
      <c r="MYA3364" s="372"/>
      <c r="MYB3364" s="372"/>
      <c r="MYC3364" s="370"/>
      <c r="MYD3364" s="371"/>
      <c r="MYE3364" s="372"/>
      <c r="MYF3364" s="371"/>
      <c r="MYG3364" s="473"/>
      <c r="MYH3364" s="371"/>
      <c r="MYI3364" s="372"/>
      <c r="MYJ3364" s="372"/>
      <c r="MYK3364" s="372"/>
      <c r="MYL3364" s="372"/>
      <c r="MYM3364" s="370"/>
      <c r="MYN3364" s="371"/>
      <c r="MYO3364" s="372"/>
      <c r="MYP3364" s="371"/>
      <c r="MYQ3364" s="473"/>
      <c r="MYR3364" s="371"/>
      <c r="MYS3364" s="372"/>
      <c r="MYT3364" s="372"/>
      <c r="MYU3364" s="372"/>
      <c r="MYV3364" s="372"/>
      <c r="MYW3364" s="370"/>
      <c r="MYX3364" s="371"/>
      <c r="MYY3364" s="372"/>
      <c r="MYZ3364" s="371"/>
      <c r="MZA3364" s="473"/>
      <c r="MZB3364" s="371"/>
      <c r="MZC3364" s="372"/>
      <c r="MZD3364" s="372"/>
      <c r="MZE3364" s="372"/>
      <c r="MZF3364" s="372"/>
      <c r="MZG3364" s="370"/>
      <c r="MZH3364" s="371"/>
      <c r="MZI3364" s="372"/>
      <c r="MZJ3364" s="371"/>
      <c r="MZK3364" s="473"/>
      <c r="MZL3364" s="371"/>
      <c r="MZM3364" s="372"/>
      <c r="MZN3364" s="372"/>
      <c r="MZO3364" s="372"/>
      <c r="MZP3364" s="372"/>
      <c r="MZQ3364" s="370"/>
      <c r="MZR3364" s="371"/>
      <c r="MZS3364" s="372"/>
      <c r="MZT3364" s="371"/>
      <c r="MZU3364" s="473"/>
      <c r="MZV3364" s="371"/>
      <c r="MZW3364" s="372"/>
      <c r="MZX3364" s="372"/>
      <c r="MZY3364" s="372"/>
      <c r="MZZ3364" s="372"/>
      <c r="NAA3364" s="370"/>
      <c r="NAB3364" s="371"/>
      <c r="NAC3364" s="372"/>
      <c r="NAD3364" s="371"/>
      <c r="NAE3364" s="473"/>
      <c r="NAF3364" s="371"/>
      <c r="NAG3364" s="372"/>
      <c r="NAH3364" s="372"/>
      <c r="NAI3364" s="372"/>
      <c r="NAJ3364" s="372"/>
      <c r="NAK3364" s="370"/>
      <c r="NAL3364" s="371"/>
      <c r="NAM3364" s="372"/>
      <c r="NAN3364" s="371"/>
      <c r="NAO3364" s="473"/>
      <c r="NAP3364" s="371"/>
      <c r="NAQ3364" s="372"/>
      <c r="NAR3364" s="372"/>
      <c r="NAS3364" s="372"/>
      <c r="NAT3364" s="372"/>
      <c r="NAU3364" s="370"/>
      <c r="NAV3364" s="371"/>
      <c r="NAW3364" s="372"/>
      <c r="NAX3364" s="371"/>
      <c r="NAY3364" s="473"/>
      <c r="NAZ3364" s="371"/>
      <c r="NBA3364" s="372"/>
      <c r="NBB3364" s="372"/>
      <c r="NBC3364" s="372"/>
      <c r="NBD3364" s="372"/>
      <c r="NBE3364" s="370"/>
      <c r="NBF3364" s="371"/>
      <c r="NBG3364" s="372"/>
      <c r="NBH3364" s="371"/>
      <c r="NBI3364" s="473"/>
      <c r="NBJ3364" s="371"/>
      <c r="NBK3364" s="372"/>
      <c r="NBL3364" s="372"/>
      <c r="NBM3364" s="372"/>
      <c r="NBN3364" s="372"/>
      <c r="NBO3364" s="370"/>
      <c r="NBP3364" s="371"/>
      <c r="NBQ3364" s="372"/>
      <c r="NBR3364" s="371"/>
      <c r="NBS3364" s="473"/>
      <c r="NBT3364" s="371"/>
      <c r="NBU3364" s="372"/>
      <c r="NBV3364" s="372"/>
      <c r="NBW3364" s="372"/>
      <c r="NBX3364" s="372"/>
      <c r="NBY3364" s="370"/>
      <c r="NBZ3364" s="371"/>
      <c r="NCA3364" s="372"/>
      <c r="NCB3364" s="371"/>
      <c r="NCC3364" s="473"/>
      <c r="NCD3364" s="371"/>
      <c r="NCE3364" s="372"/>
      <c r="NCF3364" s="372"/>
      <c r="NCG3364" s="372"/>
      <c r="NCH3364" s="372"/>
      <c r="NCI3364" s="370"/>
      <c r="NCJ3364" s="371"/>
      <c r="NCK3364" s="372"/>
      <c r="NCL3364" s="371"/>
      <c r="NCM3364" s="473"/>
      <c r="NCN3364" s="371"/>
      <c r="NCO3364" s="372"/>
      <c r="NCP3364" s="372"/>
      <c r="NCQ3364" s="372"/>
      <c r="NCR3364" s="372"/>
      <c r="NCS3364" s="370"/>
      <c r="NCT3364" s="371"/>
      <c r="NCU3364" s="372"/>
      <c r="NCV3364" s="371"/>
      <c r="NCW3364" s="473"/>
      <c r="NCX3364" s="371"/>
      <c r="NCY3364" s="372"/>
      <c r="NCZ3364" s="372"/>
      <c r="NDA3364" s="372"/>
      <c r="NDB3364" s="372"/>
      <c r="NDC3364" s="370"/>
      <c r="NDD3364" s="371"/>
      <c r="NDE3364" s="372"/>
      <c r="NDF3364" s="371"/>
      <c r="NDG3364" s="473"/>
      <c r="NDH3364" s="371"/>
      <c r="NDI3364" s="372"/>
      <c r="NDJ3364" s="372"/>
      <c r="NDK3364" s="372"/>
      <c r="NDL3364" s="372"/>
      <c r="NDM3364" s="370"/>
      <c r="NDN3364" s="371"/>
      <c r="NDO3364" s="372"/>
      <c r="NDP3364" s="371"/>
      <c r="NDQ3364" s="473"/>
      <c r="NDR3364" s="371"/>
      <c r="NDS3364" s="372"/>
      <c r="NDT3364" s="372"/>
      <c r="NDU3364" s="372"/>
      <c r="NDV3364" s="372"/>
      <c r="NDW3364" s="370"/>
      <c r="NDX3364" s="371"/>
      <c r="NDY3364" s="372"/>
      <c r="NDZ3364" s="371"/>
      <c r="NEA3364" s="473"/>
      <c r="NEB3364" s="371"/>
      <c r="NEC3364" s="372"/>
      <c r="NED3364" s="372"/>
      <c r="NEE3364" s="372"/>
      <c r="NEF3364" s="372"/>
      <c r="NEG3364" s="370"/>
      <c r="NEH3364" s="371"/>
      <c r="NEI3364" s="372"/>
      <c r="NEJ3364" s="371"/>
      <c r="NEK3364" s="473"/>
      <c r="NEL3364" s="371"/>
      <c r="NEM3364" s="372"/>
      <c r="NEN3364" s="372"/>
      <c r="NEO3364" s="372"/>
      <c r="NEP3364" s="372"/>
      <c r="NEQ3364" s="370"/>
      <c r="NER3364" s="371"/>
      <c r="NES3364" s="372"/>
      <c r="NET3364" s="371"/>
      <c r="NEU3364" s="473"/>
      <c r="NEV3364" s="371"/>
      <c r="NEW3364" s="372"/>
      <c r="NEX3364" s="372"/>
      <c r="NEY3364" s="372"/>
      <c r="NEZ3364" s="372"/>
      <c r="NFA3364" s="370"/>
      <c r="NFB3364" s="371"/>
      <c r="NFC3364" s="372"/>
      <c r="NFD3364" s="371"/>
      <c r="NFE3364" s="473"/>
      <c r="NFF3364" s="371"/>
      <c r="NFG3364" s="372"/>
      <c r="NFH3364" s="372"/>
      <c r="NFI3364" s="372"/>
      <c r="NFJ3364" s="372"/>
      <c r="NFK3364" s="370"/>
      <c r="NFL3364" s="371"/>
      <c r="NFM3364" s="372"/>
      <c r="NFN3364" s="371"/>
      <c r="NFO3364" s="473"/>
      <c r="NFP3364" s="371"/>
      <c r="NFQ3364" s="372"/>
      <c r="NFR3364" s="372"/>
      <c r="NFS3364" s="372"/>
      <c r="NFT3364" s="372"/>
      <c r="NFU3364" s="370"/>
      <c r="NFV3364" s="371"/>
      <c r="NFW3364" s="372"/>
      <c r="NFX3364" s="371"/>
      <c r="NFY3364" s="473"/>
      <c r="NFZ3364" s="371"/>
      <c r="NGA3364" s="372"/>
      <c r="NGB3364" s="372"/>
      <c r="NGC3364" s="372"/>
      <c r="NGD3364" s="372"/>
      <c r="NGE3364" s="370"/>
      <c r="NGF3364" s="371"/>
      <c r="NGG3364" s="372"/>
      <c r="NGH3364" s="371"/>
      <c r="NGI3364" s="473"/>
      <c r="NGJ3364" s="371"/>
      <c r="NGK3364" s="372"/>
      <c r="NGL3364" s="372"/>
      <c r="NGM3364" s="372"/>
      <c r="NGN3364" s="372"/>
      <c r="NGO3364" s="370"/>
      <c r="NGP3364" s="371"/>
      <c r="NGQ3364" s="372"/>
      <c r="NGR3364" s="371"/>
      <c r="NGS3364" s="473"/>
      <c r="NGT3364" s="371"/>
      <c r="NGU3364" s="372"/>
      <c r="NGV3364" s="372"/>
      <c r="NGW3364" s="372"/>
      <c r="NGX3364" s="372"/>
      <c r="NGY3364" s="370"/>
      <c r="NGZ3364" s="371"/>
      <c r="NHA3364" s="372"/>
      <c r="NHB3364" s="371"/>
      <c r="NHC3364" s="473"/>
      <c r="NHD3364" s="371"/>
      <c r="NHE3364" s="372"/>
      <c r="NHF3364" s="372"/>
      <c r="NHG3364" s="372"/>
      <c r="NHH3364" s="372"/>
      <c r="NHI3364" s="370"/>
      <c r="NHJ3364" s="371"/>
      <c r="NHK3364" s="372"/>
      <c r="NHL3364" s="371"/>
      <c r="NHM3364" s="473"/>
      <c r="NHN3364" s="371"/>
      <c r="NHO3364" s="372"/>
      <c r="NHP3364" s="372"/>
      <c r="NHQ3364" s="372"/>
      <c r="NHR3364" s="372"/>
      <c r="NHS3364" s="370"/>
      <c r="NHT3364" s="371"/>
      <c r="NHU3364" s="372"/>
      <c r="NHV3364" s="371"/>
      <c r="NHW3364" s="473"/>
      <c r="NHX3364" s="371"/>
      <c r="NHY3364" s="372"/>
      <c r="NHZ3364" s="372"/>
      <c r="NIA3364" s="372"/>
      <c r="NIB3364" s="372"/>
      <c r="NIC3364" s="370"/>
      <c r="NID3364" s="371"/>
      <c r="NIE3364" s="372"/>
      <c r="NIF3364" s="371"/>
      <c r="NIG3364" s="473"/>
      <c r="NIH3364" s="371"/>
      <c r="NII3364" s="372"/>
      <c r="NIJ3364" s="372"/>
      <c r="NIK3364" s="372"/>
      <c r="NIL3364" s="372"/>
      <c r="NIM3364" s="370"/>
      <c r="NIN3364" s="371"/>
      <c r="NIO3364" s="372"/>
      <c r="NIP3364" s="371"/>
      <c r="NIQ3364" s="473"/>
      <c r="NIR3364" s="371"/>
      <c r="NIS3364" s="372"/>
      <c r="NIT3364" s="372"/>
      <c r="NIU3364" s="372"/>
      <c r="NIV3364" s="372"/>
      <c r="NIW3364" s="370"/>
      <c r="NIX3364" s="371"/>
      <c r="NIY3364" s="372"/>
      <c r="NIZ3364" s="371"/>
      <c r="NJA3364" s="473"/>
      <c r="NJB3364" s="371"/>
      <c r="NJC3364" s="372"/>
      <c r="NJD3364" s="372"/>
      <c r="NJE3364" s="372"/>
      <c r="NJF3364" s="372"/>
      <c r="NJG3364" s="370"/>
      <c r="NJH3364" s="371"/>
      <c r="NJI3364" s="372"/>
      <c r="NJJ3364" s="371"/>
      <c r="NJK3364" s="473"/>
      <c r="NJL3364" s="371"/>
      <c r="NJM3364" s="372"/>
      <c r="NJN3364" s="372"/>
      <c r="NJO3364" s="372"/>
      <c r="NJP3364" s="372"/>
      <c r="NJQ3364" s="370"/>
      <c r="NJR3364" s="371"/>
      <c r="NJS3364" s="372"/>
      <c r="NJT3364" s="371"/>
      <c r="NJU3364" s="473"/>
      <c r="NJV3364" s="371"/>
      <c r="NJW3364" s="372"/>
      <c r="NJX3364" s="372"/>
      <c r="NJY3364" s="372"/>
      <c r="NJZ3364" s="372"/>
      <c r="NKA3364" s="370"/>
      <c r="NKB3364" s="371"/>
      <c r="NKC3364" s="372"/>
      <c r="NKD3364" s="371"/>
      <c r="NKE3364" s="473"/>
      <c r="NKF3364" s="371"/>
      <c r="NKG3364" s="372"/>
      <c r="NKH3364" s="372"/>
      <c r="NKI3364" s="372"/>
      <c r="NKJ3364" s="372"/>
      <c r="NKK3364" s="370"/>
      <c r="NKL3364" s="371"/>
      <c r="NKM3364" s="372"/>
      <c r="NKN3364" s="371"/>
      <c r="NKO3364" s="473"/>
      <c r="NKP3364" s="371"/>
      <c r="NKQ3364" s="372"/>
      <c r="NKR3364" s="372"/>
      <c r="NKS3364" s="372"/>
      <c r="NKT3364" s="372"/>
      <c r="NKU3364" s="370"/>
      <c r="NKV3364" s="371"/>
      <c r="NKW3364" s="372"/>
      <c r="NKX3364" s="371"/>
      <c r="NKY3364" s="473"/>
      <c r="NKZ3364" s="371"/>
      <c r="NLA3364" s="372"/>
      <c r="NLB3364" s="372"/>
      <c r="NLC3364" s="372"/>
      <c r="NLD3364" s="372"/>
      <c r="NLE3364" s="370"/>
      <c r="NLF3364" s="371"/>
      <c r="NLG3364" s="372"/>
      <c r="NLH3364" s="371"/>
      <c r="NLI3364" s="473"/>
      <c r="NLJ3364" s="371"/>
      <c r="NLK3364" s="372"/>
      <c r="NLL3364" s="372"/>
      <c r="NLM3364" s="372"/>
      <c r="NLN3364" s="372"/>
      <c r="NLO3364" s="370"/>
      <c r="NLP3364" s="371"/>
      <c r="NLQ3364" s="372"/>
      <c r="NLR3364" s="371"/>
      <c r="NLS3364" s="473"/>
      <c r="NLT3364" s="371"/>
      <c r="NLU3364" s="372"/>
      <c r="NLV3364" s="372"/>
      <c r="NLW3364" s="372"/>
      <c r="NLX3364" s="372"/>
      <c r="NLY3364" s="370"/>
      <c r="NLZ3364" s="371"/>
      <c r="NMA3364" s="372"/>
      <c r="NMB3364" s="371"/>
      <c r="NMC3364" s="473"/>
      <c r="NMD3364" s="371"/>
      <c r="NME3364" s="372"/>
      <c r="NMF3364" s="372"/>
      <c r="NMG3364" s="372"/>
      <c r="NMH3364" s="372"/>
      <c r="NMI3364" s="370"/>
      <c r="NMJ3364" s="371"/>
      <c r="NMK3364" s="372"/>
      <c r="NML3364" s="371"/>
      <c r="NMM3364" s="473"/>
      <c r="NMN3364" s="371"/>
      <c r="NMO3364" s="372"/>
      <c r="NMP3364" s="372"/>
      <c r="NMQ3364" s="372"/>
      <c r="NMR3364" s="372"/>
      <c r="NMS3364" s="370"/>
      <c r="NMT3364" s="371"/>
      <c r="NMU3364" s="372"/>
      <c r="NMV3364" s="371"/>
      <c r="NMW3364" s="473"/>
      <c r="NMX3364" s="371"/>
      <c r="NMY3364" s="372"/>
      <c r="NMZ3364" s="372"/>
      <c r="NNA3364" s="372"/>
      <c r="NNB3364" s="372"/>
      <c r="NNC3364" s="370"/>
      <c r="NND3364" s="371"/>
      <c r="NNE3364" s="372"/>
      <c r="NNF3364" s="371"/>
      <c r="NNG3364" s="473"/>
      <c r="NNH3364" s="371"/>
      <c r="NNI3364" s="372"/>
      <c r="NNJ3364" s="372"/>
      <c r="NNK3364" s="372"/>
      <c r="NNL3364" s="372"/>
      <c r="NNM3364" s="370"/>
      <c r="NNN3364" s="371"/>
      <c r="NNO3364" s="372"/>
      <c r="NNP3364" s="371"/>
      <c r="NNQ3364" s="473"/>
      <c r="NNR3364" s="371"/>
      <c r="NNS3364" s="372"/>
      <c r="NNT3364" s="372"/>
      <c r="NNU3364" s="372"/>
      <c r="NNV3364" s="372"/>
      <c r="NNW3364" s="370"/>
      <c r="NNX3364" s="371"/>
      <c r="NNY3364" s="372"/>
      <c r="NNZ3364" s="371"/>
      <c r="NOA3364" s="473"/>
      <c r="NOB3364" s="371"/>
      <c r="NOC3364" s="372"/>
      <c r="NOD3364" s="372"/>
      <c r="NOE3364" s="372"/>
      <c r="NOF3364" s="372"/>
      <c r="NOG3364" s="370"/>
      <c r="NOH3364" s="371"/>
      <c r="NOI3364" s="372"/>
      <c r="NOJ3364" s="371"/>
      <c r="NOK3364" s="473"/>
      <c r="NOL3364" s="371"/>
      <c r="NOM3364" s="372"/>
      <c r="NON3364" s="372"/>
      <c r="NOO3364" s="372"/>
      <c r="NOP3364" s="372"/>
      <c r="NOQ3364" s="370"/>
      <c r="NOR3364" s="371"/>
      <c r="NOS3364" s="372"/>
      <c r="NOT3364" s="371"/>
      <c r="NOU3364" s="473"/>
      <c r="NOV3364" s="371"/>
      <c r="NOW3364" s="372"/>
      <c r="NOX3364" s="372"/>
      <c r="NOY3364" s="372"/>
      <c r="NOZ3364" s="372"/>
      <c r="NPA3364" s="370"/>
      <c r="NPB3364" s="371"/>
      <c r="NPC3364" s="372"/>
      <c r="NPD3364" s="371"/>
      <c r="NPE3364" s="473"/>
      <c r="NPF3364" s="371"/>
      <c r="NPG3364" s="372"/>
      <c r="NPH3364" s="372"/>
      <c r="NPI3364" s="372"/>
      <c r="NPJ3364" s="372"/>
      <c r="NPK3364" s="370"/>
      <c r="NPL3364" s="371"/>
      <c r="NPM3364" s="372"/>
      <c r="NPN3364" s="371"/>
      <c r="NPO3364" s="473"/>
      <c r="NPP3364" s="371"/>
      <c r="NPQ3364" s="372"/>
      <c r="NPR3364" s="372"/>
      <c r="NPS3364" s="372"/>
      <c r="NPT3364" s="372"/>
      <c r="NPU3364" s="370"/>
      <c r="NPV3364" s="371"/>
      <c r="NPW3364" s="372"/>
      <c r="NPX3364" s="371"/>
      <c r="NPY3364" s="473"/>
      <c r="NPZ3364" s="371"/>
      <c r="NQA3364" s="372"/>
      <c r="NQB3364" s="372"/>
      <c r="NQC3364" s="372"/>
      <c r="NQD3364" s="372"/>
      <c r="NQE3364" s="370"/>
      <c r="NQF3364" s="371"/>
      <c r="NQG3364" s="372"/>
      <c r="NQH3364" s="371"/>
      <c r="NQI3364" s="473"/>
      <c r="NQJ3364" s="371"/>
      <c r="NQK3364" s="372"/>
      <c r="NQL3364" s="372"/>
      <c r="NQM3364" s="372"/>
      <c r="NQN3364" s="372"/>
      <c r="NQO3364" s="370"/>
      <c r="NQP3364" s="371"/>
      <c r="NQQ3364" s="372"/>
      <c r="NQR3364" s="371"/>
      <c r="NQS3364" s="473"/>
      <c r="NQT3364" s="371"/>
      <c r="NQU3364" s="372"/>
      <c r="NQV3364" s="372"/>
      <c r="NQW3364" s="372"/>
      <c r="NQX3364" s="372"/>
      <c r="NQY3364" s="370"/>
      <c r="NQZ3364" s="371"/>
      <c r="NRA3364" s="372"/>
      <c r="NRB3364" s="371"/>
      <c r="NRC3364" s="473"/>
      <c r="NRD3364" s="371"/>
      <c r="NRE3364" s="372"/>
      <c r="NRF3364" s="372"/>
      <c r="NRG3364" s="372"/>
      <c r="NRH3364" s="372"/>
      <c r="NRI3364" s="370"/>
      <c r="NRJ3364" s="371"/>
      <c r="NRK3364" s="372"/>
      <c r="NRL3364" s="371"/>
      <c r="NRM3364" s="473"/>
      <c r="NRN3364" s="371"/>
      <c r="NRO3364" s="372"/>
      <c r="NRP3364" s="372"/>
      <c r="NRQ3364" s="372"/>
      <c r="NRR3364" s="372"/>
      <c r="NRS3364" s="370"/>
      <c r="NRT3364" s="371"/>
      <c r="NRU3364" s="372"/>
      <c r="NRV3364" s="371"/>
      <c r="NRW3364" s="473"/>
      <c r="NRX3364" s="371"/>
      <c r="NRY3364" s="372"/>
      <c r="NRZ3364" s="372"/>
      <c r="NSA3364" s="372"/>
      <c r="NSB3364" s="372"/>
      <c r="NSC3364" s="370"/>
      <c r="NSD3364" s="371"/>
      <c r="NSE3364" s="372"/>
      <c r="NSF3364" s="371"/>
      <c r="NSG3364" s="473"/>
      <c r="NSH3364" s="371"/>
      <c r="NSI3364" s="372"/>
      <c r="NSJ3364" s="372"/>
      <c r="NSK3364" s="372"/>
      <c r="NSL3364" s="372"/>
      <c r="NSM3364" s="370"/>
      <c r="NSN3364" s="371"/>
      <c r="NSO3364" s="372"/>
      <c r="NSP3364" s="371"/>
      <c r="NSQ3364" s="473"/>
      <c r="NSR3364" s="371"/>
      <c r="NSS3364" s="372"/>
      <c r="NST3364" s="372"/>
      <c r="NSU3364" s="372"/>
      <c r="NSV3364" s="372"/>
      <c r="NSW3364" s="370"/>
      <c r="NSX3364" s="371"/>
      <c r="NSY3364" s="372"/>
      <c r="NSZ3364" s="371"/>
      <c r="NTA3364" s="473"/>
      <c r="NTB3364" s="371"/>
      <c r="NTC3364" s="372"/>
      <c r="NTD3364" s="372"/>
      <c r="NTE3364" s="372"/>
      <c r="NTF3364" s="372"/>
      <c r="NTG3364" s="370"/>
      <c r="NTH3364" s="371"/>
      <c r="NTI3364" s="372"/>
      <c r="NTJ3364" s="371"/>
      <c r="NTK3364" s="473"/>
      <c r="NTL3364" s="371"/>
      <c r="NTM3364" s="372"/>
      <c r="NTN3364" s="372"/>
      <c r="NTO3364" s="372"/>
      <c r="NTP3364" s="372"/>
      <c r="NTQ3364" s="370"/>
      <c r="NTR3364" s="371"/>
      <c r="NTS3364" s="372"/>
      <c r="NTT3364" s="371"/>
      <c r="NTU3364" s="473"/>
      <c r="NTV3364" s="371"/>
      <c r="NTW3364" s="372"/>
      <c r="NTX3364" s="372"/>
      <c r="NTY3364" s="372"/>
      <c r="NTZ3364" s="372"/>
      <c r="NUA3364" s="370"/>
      <c r="NUB3364" s="371"/>
      <c r="NUC3364" s="372"/>
      <c r="NUD3364" s="371"/>
      <c r="NUE3364" s="473"/>
      <c r="NUF3364" s="371"/>
      <c r="NUG3364" s="372"/>
      <c r="NUH3364" s="372"/>
      <c r="NUI3364" s="372"/>
      <c r="NUJ3364" s="372"/>
      <c r="NUK3364" s="370"/>
      <c r="NUL3364" s="371"/>
      <c r="NUM3364" s="372"/>
      <c r="NUN3364" s="371"/>
      <c r="NUO3364" s="473"/>
      <c r="NUP3364" s="371"/>
      <c r="NUQ3364" s="372"/>
      <c r="NUR3364" s="372"/>
      <c r="NUS3364" s="372"/>
      <c r="NUT3364" s="372"/>
      <c r="NUU3364" s="370"/>
      <c r="NUV3364" s="371"/>
      <c r="NUW3364" s="372"/>
      <c r="NUX3364" s="371"/>
      <c r="NUY3364" s="473"/>
      <c r="NUZ3364" s="371"/>
      <c r="NVA3364" s="372"/>
      <c r="NVB3364" s="372"/>
      <c r="NVC3364" s="372"/>
      <c r="NVD3364" s="372"/>
      <c r="NVE3364" s="370"/>
      <c r="NVF3364" s="371"/>
      <c r="NVG3364" s="372"/>
      <c r="NVH3364" s="371"/>
      <c r="NVI3364" s="473"/>
      <c r="NVJ3364" s="371"/>
      <c r="NVK3364" s="372"/>
      <c r="NVL3364" s="372"/>
      <c r="NVM3364" s="372"/>
      <c r="NVN3364" s="372"/>
      <c r="NVO3364" s="370"/>
      <c r="NVP3364" s="371"/>
      <c r="NVQ3364" s="372"/>
      <c r="NVR3364" s="371"/>
      <c r="NVS3364" s="473"/>
      <c r="NVT3364" s="371"/>
      <c r="NVU3364" s="372"/>
      <c r="NVV3364" s="372"/>
      <c r="NVW3364" s="372"/>
      <c r="NVX3364" s="372"/>
      <c r="NVY3364" s="370"/>
      <c r="NVZ3364" s="371"/>
      <c r="NWA3364" s="372"/>
      <c r="NWB3364" s="371"/>
      <c r="NWC3364" s="473"/>
      <c r="NWD3364" s="371"/>
      <c r="NWE3364" s="372"/>
      <c r="NWF3364" s="372"/>
      <c r="NWG3364" s="372"/>
      <c r="NWH3364" s="372"/>
      <c r="NWI3364" s="370"/>
      <c r="NWJ3364" s="371"/>
      <c r="NWK3364" s="372"/>
      <c r="NWL3364" s="371"/>
      <c r="NWM3364" s="473"/>
      <c r="NWN3364" s="371"/>
      <c r="NWO3364" s="372"/>
      <c r="NWP3364" s="372"/>
      <c r="NWQ3364" s="372"/>
      <c r="NWR3364" s="372"/>
      <c r="NWS3364" s="370"/>
      <c r="NWT3364" s="371"/>
      <c r="NWU3364" s="372"/>
      <c r="NWV3364" s="371"/>
      <c r="NWW3364" s="473"/>
      <c r="NWX3364" s="371"/>
      <c r="NWY3364" s="372"/>
      <c r="NWZ3364" s="372"/>
      <c r="NXA3364" s="372"/>
      <c r="NXB3364" s="372"/>
      <c r="NXC3364" s="370"/>
      <c r="NXD3364" s="371"/>
      <c r="NXE3364" s="372"/>
      <c r="NXF3364" s="371"/>
      <c r="NXG3364" s="473"/>
      <c r="NXH3364" s="371"/>
      <c r="NXI3364" s="372"/>
      <c r="NXJ3364" s="372"/>
      <c r="NXK3364" s="372"/>
      <c r="NXL3364" s="372"/>
      <c r="NXM3364" s="370"/>
      <c r="NXN3364" s="371"/>
      <c r="NXO3364" s="372"/>
      <c r="NXP3364" s="371"/>
      <c r="NXQ3364" s="473"/>
      <c r="NXR3364" s="371"/>
      <c r="NXS3364" s="372"/>
      <c r="NXT3364" s="372"/>
      <c r="NXU3364" s="372"/>
      <c r="NXV3364" s="372"/>
      <c r="NXW3364" s="370"/>
      <c r="NXX3364" s="371"/>
      <c r="NXY3364" s="372"/>
      <c r="NXZ3364" s="371"/>
      <c r="NYA3364" s="473"/>
      <c r="NYB3364" s="371"/>
      <c r="NYC3364" s="372"/>
      <c r="NYD3364" s="372"/>
      <c r="NYE3364" s="372"/>
      <c r="NYF3364" s="372"/>
      <c r="NYG3364" s="370"/>
      <c r="NYH3364" s="371"/>
      <c r="NYI3364" s="372"/>
      <c r="NYJ3364" s="371"/>
      <c r="NYK3364" s="473"/>
      <c r="NYL3364" s="371"/>
      <c r="NYM3364" s="372"/>
      <c r="NYN3364" s="372"/>
      <c r="NYO3364" s="372"/>
      <c r="NYP3364" s="372"/>
      <c r="NYQ3364" s="370"/>
      <c r="NYR3364" s="371"/>
      <c r="NYS3364" s="372"/>
      <c r="NYT3364" s="371"/>
      <c r="NYU3364" s="473"/>
      <c r="NYV3364" s="371"/>
      <c r="NYW3364" s="372"/>
      <c r="NYX3364" s="372"/>
      <c r="NYY3364" s="372"/>
      <c r="NYZ3364" s="372"/>
      <c r="NZA3364" s="370"/>
      <c r="NZB3364" s="371"/>
      <c r="NZC3364" s="372"/>
      <c r="NZD3364" s="371"/>
      <c r="NZE3364" s="473"/>
      <c r="NZF3364" s="371"/>
      <c r="NZG3364" s="372"/>
      <c r="NZH3364" s="372"/>
      <c r="NZI3364" s="372"/>
      <c r="NZJ3364" s="372"/>
      <c r="NZK3364" s="370"/>
      <c r="NZL3364" s="371"/>
      <c r="NZM3364" s="372"/>
      <c r="NZN3364" s="371"/>
      <c r="NZO3364" s="473"/>
      <c r="NZP3364" s="371"/>
      <c r="NZQ3364" s="372"/>
      <c r="NZR3364" s="372"/>
      <c r="NZS3364" s="372"/>
      <c r="NZT3364" s="372"/>
      <c r="NZU3364" s="370"/>
      <c r="NZV3364" s="371"/>
      <c r="NZW3364" s="372"/>
      <c r="NZX3364" s="371"/>
      <c r="NZY3364" s="473"/>
      <c r="NZZ3364" s="371"/>
      <c r="OAA3364" s="372"/>
      <c r="OAB3364" s="372"/>
      <c r="OAC3364" s="372"/>
      <c r="OAD3364" s="372"/>
      <c r="OAE3364" s="370"/>
      <c r="OAF3364" s="371"/>
      <c r="OAG3364" s="372"/>
      <c r="OAH3364" s="371"/>
      <c r="OAI3364" s="473"/>
      <c r="OAJ3364" s="371"/>
      <c r="OAK3364" s="372"/>
      <c r="OAL3364" s="372"/>
      <c r="OAM3364" s="372"/>
      <c r="OAN3364" s="372"/>
      <c r="OAO3364" s="370"/>
      <c r="OAP3364" s="371"/>
      <c r="OAQ3364" s="372"/>
      <c r="OAR3364" s="371"/>
      <c r="OAS3364" s="473"/>
      <c r="OAT3364" s="371"/>
      <c r="OAU3364" s="372"/>
      <c r="OAV3364" s="372"/>
      <c r="OAW3364" s="372"/>
      <c r="OAX3364" s="372"/>
      <c r="OAY3364" s="370"/>
      <c r="OAZ3364" s="371"/>
      <c r="OBA3364" s="372"/>
      <c r="OBB3364" s="371"/>
      <c r="OBC3364" s="473"/>
      <c r="OBD3364" s="371"/>
      <c r="OBE3364" s="372"/>
      <c r="OBF3364" s="372"/>
      <c r="OBG3364" s="372"/>
      <c r="OBH3364" s="372"/>
      <c r="OBI3364" s="370"/>
      <c r="OBJ3364" s="371"/>
      <c r="OBK3364" s="372"/>
      <c r="OBL3364" s="371"/>
      <c r="OBM3364" s="473"/>
      <c r="OBN3364" s="371"/>
      <c r="OBO3364" s="372"/>
      <c r="OBP3364" s="372"/>
      <c r="OBQ3364" s="372"/>
      <c r="OBR3364" s="372"/>
      <c r="OBS3364" s="370"/>
      <c r="OBT3364" s="371"/>
      <c r="OBU3364" s="372"/>
      <c r="OBV3364" s="371"/>
      <c r="OBW3364" s="473"/>
      <c r="OBX3364" s="371"/>
      <c r="OBY3364" s="372"/>
      <c r="OBZ3364" s="372"/>
      <c r="OCA3364" s="372"/>
      <c r="OCB3364" s="372"/>
      <c r="OCC3364" s="370"/>
      <c r="OCD3364" s="371"/>
      <c r="OCE3364" s="372"/>
      <c r="OCF3364" s="371"/>
      <c r="OCG3364" s="473"/>
      <c r="OCH3364" s="371"/>
      <c r="OCI3364" s="372"/>
      <c r="OCJ3364" s="372"/>
      <c r="OCK3364" s="372"/>
      <c r="OCL3364" s="372"/>
      <c r="OCM3364" s="370"/>
      <c r="OCN3364" s="371"/>
      <c r="OCO3364" s="372"/>
      <c r="OCP3364" s="371"/>
      <c r="OCQ3364" s="473"/>
      <c r="OCR3364" s="371"/>
      <c r="OCS3364" s="372"/>
      <c r="OCT3364" s="372"/>
      <c r="OCU3364" s="372"/>
      <c r="OCV3364" s="372"/>
      <c r="OCW3364" s="370"/>
      <c r="OCX3364" s="371"/>
      <c r="OCY3364" s="372"/>
      <c r="OCZ3364" s="371"/>
      <c r="ODA3364" s="473"/>
      <c r="ODB3364" s="371"/>
      <c r="ODC3364" s="372"/>
      <c r="ODD3364" s="372"/>
      <c r="ODE3364" s="372"/>
      <c r="ODF3364" s="372"/>
      <c r="ODG3364" s="370"/>
      <c r="ODH3364" s="371"/>
      <c r="ODI3364" s="372"/>
      <c r="ODJ3364" s="371"/>
      <c r="ODK3364" s="473"/>
      <c r="ODL3364" s="371"/>
      <c r="ODM3364" s="372"/>
      <c r="ODN3364" s="372"/>
      <c r="ODO3364" s="372"/>
      <c r="ODP3364" s="372"/>
      <c r="ODQ3364" s="370"/>
      <c r="ODR3364" s="371"/>
      <c r="ODS3364" s="372"/>
      <c r="ODT3364" s="371"/>
      <c r="ODU3364" s="473"/>
      <c r="ODV3364" s="371"/>
      <c r="ODW3364" s="372"/>
      <c r="ODX3364" s="372"/>
      <c r="ODY3364" s="372"/>
      <c r="ODZ3364" s="372"/>
      <c r="OEA3364" s="370"/>
      <c r="OEB3364" s="371"/>
      <c r="OEC3364" s="372"/>
      <c r="OED3364" s="371"/>
      <c r="OEE3364" s="473"/>
      <c r="OEF3364" s="371"/>
      <c r="OEG3364" s="372"/>
      <c r="OEH3364" s="372"/>
      <c r="OEI3364" s="372"/>
      <c r="OEJ3364" s="372"/>
      <c r="OEK3364" s="370"/>
      <c r="OEL3364" s="371"/>
      <c r="OEM3364" s="372"/>
      <c r="OEN3364" s="371"/>
      <c r="OEO3364" s="473"/>
      <c r="OEP3364" s="371"/>
      <c r="OEQ3364" s="372"/>
      <c r="OER3364" s="372"/>
      <c r="OES3364" s="372"/>
      <c r="OET3364" s="372"/>
      <c r="OEU3364" s="370"/>
      <c r="OEV3364" s="371"/>
      <c r="OEW3364" s="372"/>
      <c r="OEX3364" s="371"/>
      <c r="OEY3364" s="473"/>
      <c r="OEZ3364" s="371"/>
      <c r="OFA3364" s="372"/>
      <c r="OFB3364" s="372"/>
      <c r="OFC3364" s="372"/>
      <c r="OFD3364" s="372"/>
      <c r="OFE3364" s="370"/>
      <c r="OFF3364" s="371"/>
      <c r="OFG3364" s="372"/>
      <c r="OFH3364" s="371"/>
      <c r="OFI3364" s="473"/>
      <c r="OFJ3364" s="371"/>
      <c r="OFK3364" s="372"/>
      <c r="OFL3364" s="372"/>
      <c r="OFM3364" s="372"/>
      <c r="OFN3364" s="372"/>
      <c r="OFO3364" s="370"/>
      <c r="OFP3364" s="371"/>
      <c r="OFQ3364" s="372"/>
      <c r="OFR3364" s="371"/>
      <c r="OFS3364" s="473"/>
      <c r="OFT3364" s="371"/>
      <c r="OFU3364" s="372"/>
      <c r="OFV3364" s="372"/>
      <c r="OFW3364" s="372"/>
      <c r="OFX3364" s="372"/>
      <c r="OFY3364" s="370"/>
      <c r="OFZ3364" s="371"/>
      <c r="OGA3364" s="372"/>
      <c r="OGB3364" s="371"/>
      <c r="OGC3364" s="473"/>
      <c r="OGD3364" s="371"/>
      <c r="OGE3364" s="372"/>
      <c r="OGF3364" s="372"/>
      <c r="OGG3364" s="372"/>
      <c r="OGH3364" s="372"/>
      <c r="OGI3364" s="370"/>
      <c r="OGJ3364" s="371"/>
      <c r="OGK3364" s="372"/>
      <c r="OGL3364" s="371"/>
      <c r="OGM3364" s="473"/>
      <c r="OGN3364" s="371"/>
      <c r="OGO3364" s="372"/>
      <c r="OGP3364" s="372"/>
      <c r="OGQ3364" s="372"/>
      <c r="OGR3364" s="372"/>
      <c r="OGS3364" s="370"/>
      <c r="OGT3364" s="371"/>
      <c r="OGU3364" s="372"/>
      <c r="OGV3364" s="371"/>
      <c r="OGW3364" s="473"/>
      <c r="OGX3364" s="371"/>
      <c r="OGY3364" s="372"/>
      <c r="OGZ3364" s="372"/>
      <c r="OHA3364" s="372"/>
      <c r="OHB3364" s="372"/>
      <c r="OHC3364" s="370"/>
      <c r="OHD3364" s="371"/>
      <c r="OHE3364" s="372"/>
      <c r="OHF3364" s="371"/>
      <c r="OHG3364" s="473"/>
      <c r="OHH3364" s="371"/>
      <c r="OHI3364" s="372"/>
      <c r="OHJ3364" s="372"/>
      <c r="OHK3364" s="372"/>
      <c r="OHL3364" s="372"/>
      <c r="OHM3364" s="370"/>
      <c r="OHN3364" s="371"/>
      <c r="OHO3364" s="372"/>
      <c r="OHP3364" s="371"/>
      <c r="OHQ3364" s="473"/>
      <c r="OHR3364" s="371"/>
      <c r="OHS3364" s="372"/>
      <c r="OHT3364" s="372"/>
      <c r="OHU3364" s="372"/>
      <c r="OHV3364" s="372"/>
      <c r="OHW3364" s="370"/>
      <c r="OHX3364" s="371"/>
      <c r="OHY3364" s="372"/>
      <c r="OHZ3364" s="371"/>
      <c r="OIA3364" s="473"/>
      <c r="OIB3364" s="371"/>
      <c r="OIC3364" s="372"/>
      <c r="OID3364" s="372"/>
      <c r="OIE3364" s="372"/>
      <c r="OIF3364" s="372"/>
      <c r="OIG3364" s="370"/>
      <c r="OIH3364" s="371"/>
      <c r="OII3364" s="372"/>
      <c r="OIJ3364" s="371"/>
      <c r="OIK3364" s="473"/>
      <c r="OIL3364" s="371"/>
      <c r="OIM3364" s="372"/>
      <c r="OIN3364" s="372"/>
      <c r="OIO3364" s="372"/>
      <c r="OIP3364" s="372"/>
      <c r="OIQ3364" s="370"/>
      <c r="OIR3364" s="371"/>
      <c r="OIS3364" s="372"/>
      <c r="OIT3364" s="371"/>
      <c r="OIU3364" s="473"/>
      <c r="OIV3364" s="371"/>
      <c r="OIW3364" s="372"/>
      <c r="OIX3364" s="372"/>
      <c r="OIY3364" s="372"/>
      <c r="OIZ3364" s="372"/>
      <c r="OJA3364" s="370"/>
      <c r="OJB3364" s="371"/>
      <c r="OJC3364" s="372"/>
      <c r="OJD3364" s="371"/>
      <c r="OJE3364" s="473"/>
      <c r="OJF3364" s="371"/>
      <c r="OJG3364" s="372"/>
      <c r="OJH3364" s="372"/>
      <c r="OJI3364" s="372"/>
      <c r="OJJ3364" s="372"/>
      <c r="OJK3364" s="370"/>
      <c r="OJL3364" s="371"/>
      <c r="OJM3364" s="372"/>
      <c r="OJN3364" s="371"/>
      <c r="OJO3364" s="473"/>
      <c r="OJP3364" s="371"/>
      <c r="OJQ3364" s="372"/>
      <c r="OJR3364" s="372"/>
      <c r="OJS3364" s="372"/>
      <c r="OJT3364" s="372"/>
      <c r="OJU3364" s="370"/>
      <c r="OJV3364" s="371"/>
      <c r="OJW3364" s="372"/>
      <c r="OJX3364" s="371"/>
      <c r="OJY3364" s="473"/>
      <c r="OJZ3364" s="371"/>
      <c r="OKA3364" s="372"/>
      <c r="OKB3364" s="372"/>
      <c r="OKC3364" s="372"/>
      <c r="OKD3364" s="372"/>
      <c r="OKE3364" s="370"/>
      <c r="OKF3364" s="371"/>
      <c r="OKG3364" s="372"/>
      <c r="OKH3364" s="371"/>
      <c r="OKI3364" s="473"/>
      <c r="OKJ3364" s="371"/>
      <c r="OKK3364" s="372"/>
      <c r="OKL3364" s="372"/>
      <c r="OKM3364" s="372"/>
      <c r="OKN3364" s="372"/>
      <c r="OKO3364" s="370"/>
      <c r="OKP3364" s="371"/>
      <c r="OKQ3364" s="372"/>
      <c r="OKR3364" s="371"/>
      <c r="OKS3364" s="473"/>
      <c r="OKT3364" s="371"/>
      <c r="OKU3364" s="372"/>
      <c r="OKV3364" s="372"/>
      <c r="OKW3364" s="372"/>
      <c r="OKX3364" s="372"/>
      <c r="OKY3364" s="370"/>
      <c r="OKZ3364" s="371"/>
      <c r="OLA3364" s="372"/>
      <c r="OLB3364" s="371"/>
      <c r="OLC3364" s="473"/>
      <c r="OLD3364" s="371"/>
      <c r="OLE3364" s="372"/>
      <c r="OLF3364" s="372"/>
      <c r="OLG3364" s="372"/>
      <c r="OLH3364" s="372"/>
      <c r="OLI3364" s="370"/>
      <c r="OLJ3364" s="371"/>
      <c r="OLK3364" s="372"/>
      <c r="OLL3364" s="371"/>
      <c r="OLM3364" s="473"/>
      <c r="OLN3364" s="371"/>
      <c r="OLO3364" s="372"/>
      <c r="OLP3364" s="372"/>
      <c r="OLQ3364" s="372"/>
      <c r="OLR3364" s="372"/>
      <c r="OLS3364" s="370"/>
      <c r="OLT3364" s="371"/>
      <c r="OLU3364" s="372"/>
      <c r="OLV3364" s="371"/>
      <c r="OLW3364" s="473"/>
      <c r="OLX3364" s="371"/>
      <c r="OLY3364" s="372"/>
      <c r="OLZ3364" s="372"/>
      <c r="OMA3364" s="372"/>
      <c r="OMB3364" s="372"/>
      <c r="OMC3364" s="370"/>
      <c r="OMD3364" s="371"/>
      <c r="OME3364" s="372"/>
      <c r="OMF3364" s="371"/>
      <c r="OMG3364" s="473"/>
      <c r="OMH3364" s="371"/>
      <c r="OMI3364" s="372"/>
      <c r="OMJ3364" s="372"/>
      <c r="OMK3364" s="372"/>
      <c r="OML3364" s="372"/>
      <c r="OMM3364" s="370"/>
      <c r="OMN3364" s="371"/>
      <c r="OMO3364" s="372"/>
      <c r="OMP3364" s="371"/>
      <c r="OMQ3364" s="473"/>
      <c r="OMR3364" s="371"/>
      <c r="OMS3364" s="372"/>
      <c r="OMT3364" s="372"/>
      <c r="OMU3364" s="372"/>
      <c r="OMV3364" s="372"/>
      <c r="OMW3364" s="370"/>
      <c r="OMX3364" s="371"/>
      <c r="OMY3364" s="372"/>
      <c r="OMZ3364" s="371"/>
      <c r="ONA3364" s="473"/>
      <c r="ONB3364" s="371"/>
      <c r="ONC3364" s="372"/>
      <c r="OND3364" s="372"/>
      <c r="ONE3364" s="372"/>
      <c r="ONF3364" s="372"/>
      <c r="ONG3364" s="370"/>
      <c r="ONH3364" s="371"/>
      <c r="ONI3364" s="372"/>
      <c r="ONJ3364" s="371"/>
      <c r="ONK3364" s="473"/>
      <c r="ONL3364" s="371"/>
      <c r="ONM3364" s="372"/>
      <c r="ONN3364" s="372"/>
      <c r="ONO3364" s="372"/>
      <c r="ONP3364" s="372"/>
      <c r="ONQ3364" s="370"/>
      <c r="ONR3364" s="371"/>
      <c r="ONS3364" s="372"/>
      <c r="ONT3364" s="371"/>
      <c r="ONU3364" s="473"/>
      <c r="ONV3364" s="371"/>
      <c r="ONW3364" s="372"/>
      <c r="ONX3364" s="372"/>
      <c r="ONY3364" s="372"/>
      <c r="ONZ3364" s="372"/>
      <c r="OOA3364" s="370"/>
      <c r="OOB3364" s="371"/>
      <c r="OOC3364" s="372"/>
      <c r="OOD3364" s="371"/>
      <c r="OOE3364" s="473"/>
      <c r="OOF3364" s="371"/>
      <c r="OOG3364" s="372"/>
      <c r="OOH3364" s="372"/>
      <c r="OOI3364" s="372"/>
      <c r="OOJ3364" s="372"/>
      <c r="OOK3364" s="370"/>
      <c r="OOL3364" s="371"/>
      <c r="OOM3364" s="372"/>
      <c r="OON3364" s="371"/>
      <c r="OOO3364" s="473"/>
      <c r="OOP3364" s="371"/>
      <c r="OOQ3364" s="372"/>
      <c r="OOR3364" s="372"/>
      <c r="OOS3364" s="372"/>
      <c r="OOT3364" s="372"/>
      <c r="OOU3364" s="370"/>
      <c r="OOV3364" s="371"/>
      <c r="OOW3364" s="372"/>
      <c r="OOX3364" s="371"/>
      <c r="OOY3364" s="473"/>
      <c r="OOZ3364" s="371"/>
      <c r="OPA3364" s="372"/>
      <c r="OPB3364" s="372"/>
      <c r="OPC3364" s="372"/>
      <c r="OPD3364" s="372"/>
      <c r="OPE3364" s="370"/>
      <c r="OPF3364" s="371"/>
      <c r="OPG3364" s="372"/>
      <c r="OPH3364" s="371"/>
      <c r="OPI3364" s="473"/>
      <c r="OPJ3364" s="371"/>
      <c r="OPK3364" s="372"/>
      <c r="OPL3364" s="372"/>
      <c r="OPM3364" s="372"/>
      <c r="OPN3364" s="372"/>
      <c r="OPO3364" s="370"/>
      <c r="OPP3364" s="371"/>
      <c r="OPQ3364" s="372"/>
      <c r="OPR3364" s="371"/>
      <c r="OPS3364" s="473"/>
      <c r="OPT3364" s="371"/>
      <c r="OPU3364" s="372"/>
      <c r="OPV3364" s="372"/>
      <c r="OPW3364" s="372"/>
      <c r="OPX3364" s="372"/>
      <c r="OPY3364" s="370"/>
      <c r="OPZ3364" s="371"/>
      <c r="OQA3364" s="372"/>
      <c r="OQB3364" s="371"/>
      <c r="OQC3364" s="473"/>
      <c r="OQD3364" s="371"/>
      <c r="OQE3364" s="372"/>
      <c r="OQF3364" s="372"/>
      <c r="OQG3364" s="372"/>
      <c r="OQH3364" s="372"/>
      <c r="OQI3364" s="370"/>
      <c r="OQJ3364" s="371"/>
      <c r="OQK3364" s="372"/>
      <c r="OQL3364" s="371"/>
      <c r="OQM3364" s="473"/>
      <c r="OQN3364" s="371"/>
      <c r="OQO3364" s="372"/>
      <c r="OQP3364" s="372"/>
      <c r="OQQ3364" s="372"/>
      <c r="OQR3364" s="372"/>
      <c r="OQS3364" s="370"/>
      <c r="OQT3364" s="371"/>
      <c r="OQU3364" s="372"/>
      <c r="OQV3364" s="371"/>
      <c r="OQW3364" s="473"/>
      <c r="OQX3364" s="371"/>
      <c r="OQY3364" s="372"/>
      <c r="OQZ3364" s="372"/>
      <c r="ORA3364" s="372"/>
      <c r="ORB3364" s="372"/>
      <c r="ORC3364" s="370"/>
      <c r="ORD3364" s="371"/>
      <c r="ORE3364" s="372"/>
      <c r="ORF3364" s="371"/>
      <c r="ORG3364" s="473"/>
      <c r="ORH3364" s="371"/>
      <c r="ORI3364" s="372"/>
      <c r="ORJ3364" s="372"/>
      <c r="ORK3364" s="372"/>
      <c r="ORL3364" s="372"/>
      <c r="ORM3364" s="370"/>
      <c r="ORN3364" s="371"/>
      <c r="ORO3364" s="372"/>
      <c r="ORP3364" s="371"/>
      <c r="ORQ3364" s="473"/>
      <c r="ORR3364" s="371"/>
      <c r="ORS3364" s="372"/>
      <c r="ORT3364" s="372"/>
      <c r="ORU3364" s="372"/>
      <c r="ORV3364" s="372"/>
      <c r="ORW3364" s="370"/>
      <c r="ORX3364" s="371"/>
      <c r="ORY3364" s="372"/>
      <c r="ORZ3364" s="371"/>
      <c r="OSA3364" s="473"/>
      <c r="OSB3364" s="371"/>
      <c r="OSC3364" s="372"/>
      <c r="OSD3364" s="372"/>
      <c r="OSE3364" s="372"/>
      <c r="OSF3364" s="372"/>
      <c r="OSG3364" s="370"/>
      <c r="OSH3364" s="371"/>
      <c r="OSI3364" s="372"/>
      <c r="OSJ3364" s="371"/>
      <c r="OSK3364" s="473"/>
      <c r="OSL3364" s="371"/>
      <c r="OSM3364" s="372"/>
      <c r="OSN3364" s="372"/>
      <c r="OSO3364" s="372"/>
      <c r="OSP3364" s="372"/>
      <c r="OSQ3364" s="370"/>
      <c r="OSR3364" s="371"/>
      <c r="OSS3364" s="372"/>
      <c r="OST3364" s="371"/>
      <c r="OSU3364" s="473"/>
      <c r="OSV3364" s="371"/>
      <c r="OSW3364" s="372"/>
      <c r="OSX3364" s="372"/>
      <c r="OSY3364" s="372"/>
      <c r="OSZ3364" s="372"/>
      <c r="OTA3364" s="370"/>
      <c r="OTB3364" s="371"/>
      <c r="OTC3364" s="372"/>
      <c r="OTD3364" s="371"/>
      <c r="OTE3364" s="473"/>
      <c r="OTF3364" s="371"/>
      <c r="OTG3364" s="372"/>
      <c r="OTH3364" s="372"/>
      <c r="OTI3364" s="372"/>
      <c r="OTJ3364" s="372"/>
      <c r="OTK3364" s="370"/>
      <c r="OTL3364" s="371"/>
      <c r="OTM3364" s="372"/>
      <c r="OTN3364" s="371"/>
      <c r="OTO3364" s="473"/>
      <c r="OTP3364" s="371"/>
      <c r="OTQ3364" s="372"/>
      <c r="OTR3364" s="372"/>
      <c r="OTS3364" s="372"/>
      <c r="OTT3364" s="372"/>
      <c r="OTU3364" s="370"/>
      <c r="OTV3364" s="371"/>
      <c r="OTW3364" s="372"/>
      <c r="OTX3364" s="371"/>
      <c r="OTY3364" s="473"/>
      <c r="OTZ3364" s="371"/>
      <c r="OUA3364" s="372"/>
      <c r="OUB3364" s="372"/>
      <c r="OUC3364" s="372"/>
      <c r="OUD3364" s="372"/>
      <c r="OUE3364" s="370"/>
      <c r="OUF3364" s="371"/>
      <c r="OUG3364" s="372"/>
      <c r="OUH3364" s="371"/>
      <c r="OUI3364" s="473"/>
      <c r="OUJ3364" s="371"/>
      <c r="OUK3364" s="372"/>
      <c r="OUL3364" s="372"/>
      <c r="OUM3364" s="372"/>
      <c r="OUN3364" s="372"/>
      <c r="OUO3364" s="370"/>
      <c r="OUP3364" s="371"/>
      <c r="OUQ3364" s="372"/>
      <c r="OUR3364" s="371"/>
      <c r="OUS3364" s="473"/>
      <c r="OUT3364" s="371"/>
      <c r="OUU3364" s="372"/>
      <c r="OUV3364" s="372"/>
      <c r="OUW3364" s="372"/>
      <c r="OUX3364" s="372"/>
      <c r="OUY3364" s="370"/>
      <c r="OUZ3364" s="371"/>
      <c r="OVA3364" s="372"/>
      <c r="OVB3364" s="371"/>
      <c r="OVC3364" s="473"/>
      <c r="OVD3364" s="371"/>
      <c r="OVE3364" s="372"/>
      <c r="OVF3364" s="372"/>
      <c r="OVG3364" s="372"/>
      <c r="OVH3364" s="372"/>
      <c r="OVI3364" s="370"/>
      <c r="OVJ3364" s="371"/>
      <c r="OVK3364" s="372"/>
      <c r="OVL3364" s="371"/>
      <c r="OVM3364" s="473"/>
      <c r="OVN3364" s="371"/>
      <c r="OVO3364" s="372"/>
      <c r="OVP3364" s="372"/>
      <c r="OVQ3364" s="372"/>
      <c r="OVR3364" s="372"/>
      <c r="OVS3364" s="370"/>
      <c r="OVT3364" s="371"/>
      <c r="OVU3364" s="372"/>
      <c r="OVV3364" s="371"/>
      <c r="OVW3364" s="473"/>
      <c r="OVX3364" s="371"/>
      <c r="OVY3364" s="372"/>
      <c r="OVZ3364" s="372"/>
      <c r="OWA3364" s="372"/>
      <c r="OWB3364" s="372"/>
      <c r="OWC3364" s="370"/>
      <c r="OWD3364" s="371"/>
      <c r="OWE3364" s="372"/>
      <c r="OWF3364" s="371"/>
      <c r="OWG3364" s="473"/>
      <c r="OWH3364" s="371"/>
      <c r="OWI3364" s="372"/>
      <c r="OWJ3364" s="372"/>
      <c r="OWK3364" s="372"/>
      <c r="OWL3364" s="372"/>
      <c r="OWM3364" s="370"/>
      <c r="OWN3364" s="371"/>
      <c r="OWO3364" s="372"/>
      <c r="OWP3364" s="371"/>
      <c r="OWQ3364" s="473"/>
      <c r="OWR3364" s="371"/>
      <c r="OWS3364" s="372"/>
      <c r="OWT3364" s="372"/>
      <c r="OWU3364" s="372"/>
      <c r="OWV3364" s="372"/>
      <c r="OWW3364" s="370"/>
      <c r="OWX3364" s="371"/>
      <c r="OWY3364" s="372"/>
      <c r="OWZ3364" s="371"/>
      <c r="OXA3364" s="473"/>
      <c r="OXB3364" s="371"/>
      <c r="OXC3364" s="372"/>
      <c r="OXD3364" s="372"/>
      <c r="OXE3364" s="372"/>
      <c r="OXF3364" s="372"/>
      <c r="OXG3364" s="370"/>
      <c r="OXH3364" s="371"/>
      <c r="OXI3364" s="372"/>
      <c r="OXJ3364" s="371"/>
      <c r="OXK3364" s="473"/>
      <c r="OXL3364" s="371"/>
      <c r="OXM3364" s="372"/>
      <c r="OXN3364" s="372"/>
      <c r="OXO3364" s="372"/>
      <c r="OXP3364" s="372"/>
      <c r="OXQ3364" s="370"/>
      <c r="OXR3364" s="371"/>
      <c r="OXS3364" s="372"/>
      <c r="OXT3364" s="371"/>
      <c r="OXU3364" s="473"/>
      <c r="OXV3364" s="371"/>
      <c r="OXW3364" s="372"/>
      <c r="OXX3364" s="372"/>
      <c r="OXY3364" s="372"/>
      <c r="OXZ3364" s="372"/>
      <c r="OYA3364" s="370"/>
      <c r="OYB3364" s="371"/>
      <c r="OYC3364" s="372"/>
      <c r="OYD3364" s="371"/>
      <c r="OYE3364" s="473"/>
      <c r="OYF3364" s="371"/>
      <c r="OYG3364" s="372"/>
      <c r="OYH3364" s="372"/>
      <c r="OYI3364" s="372"/>
      <c r="OYJ3364" s="372"/>
      <c r="OYK3364" s="370"/>
      <c r="OYL3364" s="371"/>
      <c r="OYM3364" s="372"/>
      <c r="OYN3364" s="371"/>
      <c r="OYO3364" s="473"/>
      <c r="OYP3364" s="371"/>
      <c r="OYQ3364" s="372"/>
      <c r="OYR3364" s="372"/>
      <c r="OYS3364" s="372"/>
      <c r="OYT3364" s="372"/>
      <c r="OYU3364" s="370"/>
      <c r="OYV3364" s="371"/>
      <c r="OYW3364" s="372"/>
      <c r="OYX3364" s="371"/>
      <c r="OYY3364" s="473"/>
      <c r="OYZ3364" s="371"/>
      <c r="OZA3364" s="372"/>
      <c r="OZB3364" s="372"/>
      <c r="OZC3364" s="372"/>
      <c r="OZD3364" s="372"/>
      <c r="OZE3364" s="370"/>
      <c r="OZF3364" s="371"/>
      <c r="OZG3364" s="372"/>
      <c r="OZH3364" s="371"/>
      <c r="OZI3364" s="473"/>
      <c r="OZJ3364" s="371"/>
      <c r="OZK3364" s="372"/>
      <c r="OZL3364" s="372"/>
      <c r="OZM3364" s="372"/>
      <c r="OZN3364" s="372"/>
      <c r="OZO3364" s="370"/>
      <c r="OZP3364" s="371"/>
      <c r="OZQ3364" s="372"/>
      <c r="OZR3364" s="371"/>
      <c r="OZS3364" s="473"/>
      <c r="OZT3364" s="371"/>
      <c r="OZU3364" s="372"/>
      <c r="OZV3364" s="372"/>
      <c r="OZW3364" s="372"/>
      <c r="OZX3364" s="372"/>
      <c r="OZY3364" s="370"/>
      <c r="OZZ3364" s="371"/>
      <c r="PAA3364" s="372"/>
      <c r="PAB3364" s="371"/>
      <c r="PAC3364" s="473"/>
      <c r="PAD3364" s="371"/>
      <c r="PAE3364" s="372"/>
      <c r="PAF3364" s="372"/>
      <c r="PAG3364" s="372"/>
      <c r="PAH3364" s="372"/>
      <c r="PAI3364" s="370"/>
      <c r="PAJ3364" s="371"/>
      <c r="PAK3364" s="372"/>
      <c r="PAL3364" s="371"/>
      <c r="PAM3364" s="473"/>
      <c r="PAN3364" s="371"/>
      <c r="PAO3364" s="372"/>
      <c r="PAP3364" s="372"/>
      <c r="PAQ3364" s="372"/>
      <c r="PAR3364" s="372"/>
      <c r="PAS3364" s="370"/>
      <c r="PAT3364" s="371"/>
      <c r="PAU3364" s="372"/>
      <c r="PAV3364" s="371"/>
      <c r="PAW3364" s="473"/>
      <c r="PAX3364" s="371"/>
      <c r="PAY3364" s="372"/>
      <c r="PAZ3364" s="372"/>
      <c r="PBA3364" s="372"/>
      <c r="PBB3364" s="372"/>
      <c r="PBC3364" s="370"/>
      <c r="PBD3364" s="371"/>
      <c r="PBE3364" s="372"/>
      <c r="PBF3364" s="371"/>
      <c r="PBG3364" s="473"/>
      <c r="PBH3364" s="371"/>
      <c r="PBI3364" s="372"/>
      <c r="PBJ3364" s="372"/>
      <c r="PBK3364" s="372"/>
      <c r="PBL3364" s="372"/>
      <c r="PBM3364" s="370"/>
      <c r="PBN3364" s="371"/>
      <c r="PBO3364" s="372"/>
      <c r="PBP3364" s="371"/>
      <c r="PBQ3364" s="473"/>
      <c r="PBR3364" s="371"/>
      <c r="PBS3364" s="372"/>
      <c r="PBT3364" s="372"/>
      <c r="PBU3364" s="372"/>
      <c r="PBV3364" s="372"/>
      <c r="PBW3364" s="370"/>
      <c r="PBX3364" s="371"/>
      <c r="PBY3364" s="372"/>
      <c r="PBZ3364" s="371"/>
      <c r="PCA3364" s="473"/>
      <c r="PCB3364" s="371"/>
      <c r="PCC3364" s="372"/>
      <c r="PCD3364" s="372"/>
      <c r="PCE3364" s="372"/>
      <c r="PCF3364" s="372"/>
      <c r="PCG3364" s="370"/>
      <c r="PCH3364" s="371"/>
      <c r="PCI3364" s="372"/>
      <c r="PCJ3364" s="371"/>
      <c r="PCK3364" s="473"/>
      <c r="PCL3364" s="371"/>
      <c r="PCM3364" s="372"/>
      <c r="PCN3364" s="372"/>
      <c r="PCO3364" s="372"/>
      <c r="PCP3364" s="372"/>
      <c r="PCQ3364" s="370"/>
      <c r="PCR3364" s="371"/>
      <c r="PCS3364" s="372"/>
      <c r="PCT3364" s="371"/>
      <c r="PCU3364" s="473"/>
      <c r="PCV3364" s="371"/>
      <c r="PCW3364" s="372"/>
      <c r="PCX3364" s="372"/>
      <c r="PCY3364" s="372"/>
      <c r="PCZ3364" s="372"/>
      <c r="PDA3364" s="370"/>
      <c r="PDB3364" s="371"/>
      <c r="PDC3364" s="372"/>
      <c r="PDD3364" s="371"/>
      <c r="PDE3364" s="473"/>
      <c r="PDF3364" s="371"/>
      <c r="PDG3364" s="372"/>
      <c r="PDH3364" s="372"/>
      <c r="PDI3364" s="372"/>
      <c r="PDJ3364" s="372"/>
      <c r="PDK3364" s="370"/>
      <c r="PDL3364" s="371"/>
      <c r="PDM3364" s="372"/>
      <c r="PDN3364" s="371"/>
      <c r="PDO3364" s="473"/>
      <c r="PDP3364" s="371"/>
      <c r="PDQ3364" s="372"/>
      <c r="PDR3364" s="372"/>
      <c r="PDS3364" s="372"/>
      <c r="PDT3364" s="372"/>
      <c r="PDU3364" s="370"/>
      <c r="PDV3364" s="371"/>
      <c r="PDW3364" s="372"/>
      <c r="PDX3364" s="371"/>
      <c r="PDY3364" s="473"/>
      <c r="PDZ3364" s="371"/>
      <c r="PEA3364" s="372"/>
      <c r="PEB3364" s="372"/>
      <c r="PEC3364" s="372"/>
      <c r="PED3364" s="372"/>
      <c r="PEE3364" s="370"/>
      <c r="PEF3364" s="371"/>
      <c r="PEG3364" s="372"/>
      <c r="PEH3364" s="371"/>
      <c r="PEI3364" s="473"/>
      <c r="PEJ3364" s="371"/>
      <c r="PEK3364" s="372"/>
      <c r="PEL3364" s="372"/>
      <c r="PEM3364" s="372"/>
      <c r="PEN3364" s="372"/>
      <c r="PEO3364" s="370"/>
      <c r="PEP3364" s="371"/>
      <c r="PEQ3364" s="372"/>
      <c r="PER3364" s="371"/>
      <c r="PES3364" s="473"/>
      <c r="PET3364" s="371"/>
      <c r="PEU3364" s="372"/>
      <c r="PEV3364" s="372"/>
      <c r="PEW3364" s="372"/>
      <c r="PEX3364" s="372"/>
      <c r="PEY3364" s="370"/>
      <c r="PEZ3364" s="371"/>
      <c r="PFA3364" s="372"/>
      <c r="PFB3364" s="371"/>
      <c r="PFC3364" s="473"/>
      <c r="PFD3364" s="371"/>
      <c r="PFE3364" s="372"/>
      <c r="PFF3364" s="372"/>
      <c r="PFG3364" s="372"/>
      <c r="PFH3364" s="372"/>
      <c r="PFI3364" s="370"/>
      <c r="PFJ3364" s="371"/>
      <c r="PFK3364" s="372"/>
      <c r="PFL3364" s="371"/>
      <c r="PFM3364" s="473"/>
      <c r="PFN3364" s="371"/>
      <c r="PFO3364" s="372"/>
      <c r="PFP3364" s="372"/>
      <c r="PFQ3364" s="372"/>
      <c r="PFR3364" s="372"/>
      <c r="PFS3364" s="370"/>
      <c r="PFT3364" s="371"/>
      <c r="PFU3364" s="372"/>
      <c r="PFV3364" s="371"/>
      <c r="PFW3364" s="473"/>
      <c r="PFX3364" s="371"/>
      <c r="PFY3364" s="372"/>
      <c r="PFZ3364" s="372"/>
      <c r="PGA3364" s="372"/>
      <c r="PGB3364" s="372"/>
      <c r="PGC3364" s="370"/>
      <c r="PGD3364" s="371"/>
      <c r="PGE3364" s="372"/>
      <c r="PGF3364" s="371"/>
      <c r="PGG3364" s="473"/>
      <c r="PGH3364" s="371"/>
      <c r="PGI3364" s="372"/>
      <c r="PGJ3364" s="372"/>
      <c r="PGK3364" s="372"/>
      <c r="PGL3364" s="372"/>
      <c r="PGM3364" s="370"/>
      <c r="PGN3364" s="371"/>
      <c r="PGO3364" s="372"/>
      <c r="PGP3364" s="371"/>
      <c r="PGQ3364" s="473"/>
      <c r="PGR3364" s="371"/>
      <c r="PGS3364" s="372"/>
      <c r="PGT3364" s="372"/>
      <c r="PGU3364" s="372"/>
      <c r="PGV3364" s="372"/>
      <c r="PGW3364" s="370"/>
      <c r="PGX3364" s="371"/>
      <c r="PGY3364" s="372"/>
      <c r="PGZ3364" s="371"/>
      <c r="PHA3364" s="473"/>
      <c r="PHB3364" s="371"/>
      <c r="PHC3364" s="372"/>
      <c r="PHD3364" s="372"/>
      <c r="PHE3364" s="372"/>
      <c r="PHF3364" s="372"/>
      <c r="PHG3364" s="370"/>
      <c r="PHH3364" s="371"/>
      <c r="PHI3364" s="372"/>
      <c r="PHJ3364" s="371"/>
      <c r="PHK3364" s="473"/>
      <c r="PHL3364" s="371"/>
      <c r="PHM3364" s="372"/>
      <c r="PHN3364" s="372"/>
      <c r="PHO3364" s="372"/>
      <c r="PHP3364" s="372"/>
      <c r="PHQ3364" s="370"/>
      <c r="PHR3364" s="371"/>
      <c r="PHS3364" s="372"/>
      <c r="PHT3364" s="371"/>
      <c r="PHU3364" s="473"/>
      <c r="PHV3364" s="371"/>
      <c r="PHW3364" s="372"/>
      <c r="PHX3364" s="372"/>
      <c r="PHY3364" s="372"/>
      <c r="PHZ3364" s="372"/>
      <c r="PIA3364" s="370"/>
      <c r="PIB3364" s="371"/>
      <c r="PIC3364" s="372"/>
      <c r="PID3364" s="371"/>
      <c r="PIE3364" s="473"/>
      <c r="PIF3364" s="371"/>
      <c r="PIG3364" s="372"/>
      <c r="PIH3364" s="372"/>
      <c r="PII3364" s="372"/>
      <c r="PIJ3364" s="372"/>
      <c r="PIK3364" s="370"/>
      <c r="PIL3364" s="371"/>
      <c r="PIM3364" s="372"/>
      <c r="PIN3364" s="371"/>
      <c r="PIO3364" s="473"/>
      <c r="PIP3364" s="371"/>
      <c r="PIQ3364" s="372"/>
      <c r="PIR3364" s="372"/>
      <c r="PIS3364" s="372"/>
      <c r="PIT3364" s="372"/>
      <c r="PIU3364" s="370"/>
      <c r="PIV3364" s="371"/>
      <c r="PIW3364" s="372"/>
      <c r="PIX3364" s="371"/>
      <c r="PIY3364" s="473"/>
      <c r="PIZ3364" s="371"/>
      <c r="PJA3364" s="372"/>
      <c r="PJB3364" s="372"/>
      <c r="PJC3364" s="372"/>
      <c r="PJD3364" s="372"/>
      <c r="PJE3364" s="370"/>
      <c r="PJF3364" s="371"/>
      <c r="PJG3364" s="372"/>
      <c r="PJH3364" s="371"/>
      <c r="PJI3364" s="473"/>
      <c r="PJJ3364" s="371"/>
      <c r="PJK3364" s="372"/>
      <c r="PJL3364" s="372"/>
      <c r="PJM3364" s="372"/>
      <c r="PJN3364" s="372"/>
      <c r="PJO3364" s="370"/>
      <c r="PJP3364" s="371"/>
      <c r="PJQ3364" s="372"/>
      <c r="PJR3364" s="371"/>
      <c r="PJS3364" s="473"/>
      <c r="PJT3364" s="371"/>
      <c r="PJU3364" s="372"/>
      <c r="PJV3364" s="372"/>
      <c r="PJW3364" s="372"/>
      <c r="PJX3364" s="372"/>
      <c r="PJY3364" s="370"/>
      <c r="PJZ3364" s="371"/>
      <c r="PKA3364" s="372"/>
      <c r="PKB3364" s="371"/>
      <c r="PKC3364" s="473"/>
      <c r="PKD3364" s="371"/>
      <c r="PKE3364" s="372"/>
      <c r="PKF3364" s="372"/>
      <c r="PKG3364" s="372"/>
      <c r="PKH3364" s="372"/>
      <c r="PKI3364" s="370"/>
      <c r="PKJ3364" s="371"/>
      <c r="PKK3364" s="372"/>
      <c r="PKL3364" s="371"/>
      <c r="PKM3364" s="473"/>
      <c r="PKN3364" s="371"/>
      <c r="PKO3364" s="372"/>
      <c r="PKP3364" s="372"/>
      <c r="PKQ3364" s="372"/>
      <c r="PKR3364" s="372"/>
      <c r="PKS3364" s="370"/>
      <c r="PKT3364" s="371"/>
      <c r="PKU3364" s="372"/>
      <c r="PKV3364" s="371"/>
      <c r="PKW3364" s="473"/>
      <c r="PKX3364" s="371"/>
      <c r="PKY3364" s="372"/>
      <c r="PKZ3364" s="372"/>
      <c r="PLA3364" s="372"/>
      <c r="PLB3364" s="372"/>
      <c r="PLC3364" s="370"/>
      <c r="PLD3364" s="371"/>
      <c r="PLE3364" s="372"/>
      <c r="PLF3364" s="371"/>
      <c r="PLG3364" s="473"/>
      <c r="PLH3364" s="371"/>
      <c r="PLI3364" s="372"/>
      <c r="PLJ3364" s="372"/>
      <c r="PLK3364" s="372"/>
      <c r="PLL3364" s="372"/>
      <c r="PLM3364" s="370"/>
      <c r="PLN3364" s="371"/>
      <c r="PLO3364" s="372"/>
      <c r="PLP3364" s="371"/>
      <c r="PLQ3364" s="473"/>
      <c r="PLR3364" s="371"/>
      <c r="PLS3364" s="372"/>
      <c r="PLT3364" s="372"/>
      <c r="PLU3364" s="372"/>
      <c r="PLV3364" s="372"/>
      <c r="PLW3364" s="370"/>
      <c r="PLX3364" s="371"/>
      <c r="PLY3364" s="372"/>
      <c r="PLZ3364" s="371"/>
      <c r="PMA3364" s="473"/>
      <c r="PMB3364" s="371"/>
      <c r="PMC3364" s="372"/>
      <c r="PMD3364" s="372"/>
      <c r="PME3364" s="372"/>
      <c r="PMF3364" s="372"/>
      <c r="PMG3364" s="370"/>
      <c r="PMH3364" s="371"/>
      <c r="PMI3364" s="372"/>
      <c r="PMJ3364" s="371"/>
      <c r="PMK3364" s="473"/>
      <c r="PML3364" s="371"/>
      <c r="PMM3364" s="372"/>
      <c r="PMN3364" s="372"/>
      <c r="PMO3364" s="372"/>
      <c r="PMP3364" s="372"/>
      <c r="PMQ3364" s="370"/>
      <c r="PMR3364" s="371"/>
      <c r="PMS3364" s="372"/>
      <c r="PMT3364" s="371"/>
      <c r="PMU3364" s="473"/>
      <c r="PMV3364" s="371"/>
      <c r="PMW3364" s="372"/>
      <c r="PMX3364" s="372"/>
      <c r="PMY3364" s="372"/>
      <c r="PMZ3364" s="372"/>
      <c r="PNA3364" s="370"/>
      <c r="PNB3364" s="371"/>
      <c r="PNC3364" s="372"/>
      <c r="PND3364" s="371"/>
      <c r="PNE3364" s="473"/>
      <c r="PNF3364" s="371"/>
      <c r="PNG3364" s="372"/>
      <c r="PNH3364" s="372"/>
      <c r="PNI3364" s="372"/>
      <c r="PNJ3364" s="372"/>
      <c r="PNK3364" s="370"/>
      <c r="PNL3364" s="371"/>
      <c r="PNM3364" s="372"/>
      <c r="PNN3364" s="371"/>
      <c r="PNO3364" s="473"/>
      <c r="PNP3364" s="371"/>
      <c r="PNQ3364" s="372"/>
      <c r="PNR3364" s="372"/>
      <c r="PNS3364" s="372"/>
      <c r="PNT3364" s="372"/>
      <c r="PNU3364" s="370"/>
      <c r="PNV3364" s="371"/>
      <c r="PNW3364" s="372"/>
      <c r="PNX3364" s="371"/>
      <c r="PNY3364" s="473"/>
      <c r="PNZ3364" s="371"/>
      <c r="POA3364" s="372"/>
      <c r="POB3364" s="372"/>
      <c r="POC3364" s="372"/>
      <c r="POD3364" s="372"/>
      <c r="POE3364" s="370"/>
      <c r="POF3364" s="371"/>
      <c r="POG3364" s="372"/>
      <c r="POH3364" s="371"/>
      <c r="POI3364" s="473"/>
      <c r="POJ3364" s="371"/>
      <c r="POK3364" s="372"/>
      <c r="POL3364" s="372"/>
      <c r="POM3364" s="372"/>
      <c r="PON3364" s="372"/>
      <c r="POO3364" s="370"/>
      <c r="POP3364" s="371"/>
      <c r="POQ3364" s="372"/>
      <c r="POR3364" s="371"/>
      <c r="POS3364" s="473"/>
      <c r="POT3364" s="371"/>
      <c r="POU3364" s="372"/>
      <c r="POV3364" s="372"/>
      <c r="POW3364" s="372"/>
      <c r="POX3364" s="372"/>
      <c r="POY3364" s="370"/>
      <c r="POZ3364" s="371"/>
      <c r="PPA3364" s="372"/>
      <c r="PPB3364" s="371"/>
      <c r="PPC3364" s="473"/>
      <c r="PPD3364" s="371"/>
      <c r="PPE3364" s="372"/>
      <c r="PPF3364" s="372"/>
      <c r="PPG3364" s="372"/>
      <c r="PPH3364" s="372"/>
      <c r="PPI3364" s="370"/>
      <c r="PPJ3364" s="371"/>
      <c r="PPK3364" s="372"/>
      <c r="PPL3364" s="371"/>
      <c r="PPM3364" s="473"/>
      <c r="PPN3364" s="371"/>
      <c r="PPO3364" s="372"/>
      <c r="PPP3364" s="372"/>
      <c r="PPQ3364" s="372"/>
      <c r="PPR3364" s="372"/>
      <c r="PPS3364" s="370"/>
      <c r="PPT3364" s="371"/>
      <c r="PPU3364" s="372"/>
      <c r="PPV3364" s="371"/>
      <c r="PPW3364" s="473"/>
      <c r="PPX3364" s="371"/>
      <c r="PPY3364" s="372"/>
      <c r="PPZ3364" s="372"/>
      <c r="PQA3364" s="372"/>
      <c r="PQB3364" s="372"/>
      <c r="PQC3364" s="370"/>
      <c r="PQD3364" s="371"/>
      <c r="PQE3364" s="372"/>
      <c r="PQF3364" s="371"/>
      <c r="PQG3364" s="473"/>
      <c r="PQH3364" s="371"/>
      <c r="PQI3364" s="372"/>
      <c r="PQJ3364" s="372"/>
      <c r="PQK3364" s="372"/>
      <c r="PQL3364" s="372"/>
      <c r="PQM3364" s="370"/>
      <c r="PQN3364" s="371"/>
      <c r="PQO3364" s="372"/>
      <c r="PQP3364" s="371"/>
      <c r="PQQ3364" s="473"/>
      <c r="PQR3364" s="371"/>
      <c r="PQS3364" s="372"/>
      <c r="PQT3364" s="372"/>
      <c r="PQU3364" s="372"/>
      <c r="PQV3364" s="372"/>
      <c r="PQW3364" s="370"/>
      <c r="PQX3364" s="371"/>
      <c r="PQY3364" s="372"/>
      <c r="PQZ3364" s="371"/>
      <c r="PRA3364" s="473"/>
      <c r="PRB3364" s="371"/>
      <c r="PRC3364" s="372"/>
      <c r="PRD3364" s="372"/>
      <c r="PRE3364" s="372"/>
      <c r="PRF3364" s="372"/>
      <c r="PRG3364" s="370"/>
      <c r="PRH3364" s="371"/>
      <c r="PRI3364" s="372"/>
      <c r="PRJ3364" s="371"/>
      <c r="PRK3364" s="473"/>
      <c r="PRL3364" s="371"/>
      <c r="PRM3364" s="372"/>
      <c r="PRN3364" s="372"/>
      <c r="PRO3364" s="372"/>
      <c r="PRP3364" s="372"/>
      <c r="PRQ3364" s="370"/>
      <c r="PRR3364" s="371"/>
      <c r="PRS3364" s="372"/>
      <c r="PRT3364" s="371"/>
      <c r="PRU3364" s="473"/>
      <c r="PRV3364" s="371"/>
      <c r="PRW3364" s="372"/>
      <c r="PRX3364" s="372"/>
      <c r="PRY3364" s="372"/>
      <c r="PRZ3364" s="372"/>
      <c r="PSA3364" s="370"/>
      <c r="PSB3364" s="371"/>
      <c r="PSC3364" s="372"/>
      <c r="PSD3364" s="371"/>
      <c r="PSE3364" s="473"/>
      <c r="PSF3364" s="371"/>
      <c r="PSG3364" s="372"/>
      <c r="PSH3364" s="372"/>
      <c r="PSI3364" s="372"/>
      <c r="PSJ3364" s="372"/>
      <c r="PSK3364" s="370"/>
      <c r="PSL3364" s="371"/>
      <c r="PSM3364" s="372"/>
      <c r="PSN3364" s="371"/>
      <c r="PSO3364" s="473"/>
      <c r="PSP3364" s="371"/>
      <c r="PSQ3364" s="372"/>
      <c r="PSR3364" s="372"/>
      <c r="PSS3364" s="372"/>
      <c r="PST3364" s="372"/>
      <c r="PSU3364" s="370"/>
      <c r="PSV3364" s="371"/>
      <c r="PSW3364" s="372"/>
      <c r="PSX3364" s="371"/>
      <c r="PSY3364" s="473"/>
      <c r="PSZ3364" s="371"/>
      <c r="PTA3364" s="372"/>
      <c r="PTB3364" s="372"/>
      <c r="PTC3364" s="372"/>
      <c r="PTD3364" s="372"/>
      <c r="PTE3364" s="370"/>
      <c r="PTF3364" s="371"/>
      <c r="PTG3364" s="372"/>
      <c r="PTH3364" s="371"/>
      <c r="PTI3364" s="473"/>
      <c r="PTJ3364" s="371"/>
      <c r="PTK3364" s="372"/>
      <c r="PTL3364" s="372"/>
      <c r="PTM3364" s="372"/>
      <c r="PTN3364" s="372"/>
      <c r="PTO3364" s="370"/>
      <c r="PTP3364" s="371"/>
      <c r="PTQ3364" s="372"/>
      <c r="PTR3364" s="371"/>
      <c r="PTS3364" s="473"/>
      <c r="PTT3364" s="371"/>
      <c r="PTU3364" s="372"/>
      <c r="PTV3364" s="372"/>
      <c r="PTW3364" s="372"/>
      <c r="PTX3364" s="372"/>
      <c r="PTY3364" s="370"/>
      <c r="PTZ3364" s="371"/>
      <c r="PUA3364" s="372"/>
      <c r="PUB3364" s="371"/>
      <c r="PUC3364" s="473"/>
      <c r="PUD3364" s="371"/>
      <c r="PUE3364" s="372"/>
      <c r="PUF3364" s="372"/>
      <c r="PUG3364" s="372"/>
      <c r="PUH3364" s="372"/>
      <c r="PUI3364" s="370"/>
      <c r="PUJ3364" s="371"/>
      <c r="PUK3364" s="372"/>
      <c r="PUL3364" s="371"/>
      <c r="PUM3364" s="473"/>
      <c r="PUN3364" s="371"/>
      <c r="PUO3364" s="372"/>
      <c r="PUP3364" s="372"/>
      <c r="PUQ3364" s="372"/>
      <c r="PUR3364" s="372"/>
      <c r="PUS3364" s="370"/>
      <c r="PUT3364" s="371"/>
      <c r="PUU3364" s="372"/>
      <c r="PUV3364" s="371"/>
      <c r="PUW3364" s="473"/>
      <c r="PUX3364" s="371"/>
      <c r="PUY3364" s="372"/>
      <c r="PUZ3364" s="372"/>
      <c r="PVA3364" s="372"/>
      <c r="PVB3364" s="372"/>
      <c r="PVC3364" s="370"/>
      <c r="PVD3364" s="371"/>
      <c r="PVE3364" s="372"/>
      <c r="PVF3364" s="371"/>
      <c r="PVG3364" s="473"/>
      <c r="PVH3364" s="371"/>
      <c r="PVI3364" s="372"/>
      <c r="PVJ3364" s="372"/>
      <c r="PVK3364" s="372"/>
      <c r="PVL3364" s="372"/>
      <c r="PVM3364" s="370"/>
      <c r="PVN3364" s="371"/>
      <c r="PVO3364" s="372"/>
      <c r="PVP3364" s="371"/>
      <c r="PVQ3364" s="473"/>
      <c r="PVR3364" s="371"/>
      <c r="PVS3364" s="372"/>
      <c r="PVT3364" s="372"/>
      <c r="PVU3364" s="372"/>
      <c r="PVV3364" s="372"/>
      <c r="PVW3364" s="370"/>
      <c r="PVX3364" s="371"/>
      <c r="PVY3364" s="372"/>
      <c r="PVZ3364" s="371"/>
      <c r="PWA3364" s="473"/>
      <c r="PWB3364" s="371"/>
      <c r="PWC3364" s="372"/>
      <c r="PWD3364" s="372"/>
      <c r="PWE3364" s="372"/>
      <c r="PWF3364" s="372"/>
      <c r="PWG3364" s="370"/>
      <c r="PWH3364" s="371"/>
      <c r="PWI3364" s="372"/>
      <c r="PWJ3364" s="371"/>
      <c r="PWK3364" s="473"/>
      <c r="PWL3364" s="371"/>
      <c r="PWM3364" s="372"/>
      <c r="PWN3364" s="372"/>
      <c r="PWO3364" s="372"/>
      <c r="PWP3364" s="372"/>
      <c r="PWQ3364" s="370"/>
      <c r="PWR3364" s="371"/>
      <c r="PWS3364" s="372"/>
      <c r="PWT3364" s="371"/>
      <c r="PWU3364" s="473"/>
      <c r="PWV3364" s="371"/>
      <c r="PWW3364" s="372"/>
      <c r="PWX3364" s="372"/>
      <c r="PWY3364" s="372"/>
      <c r="PWZ3364" s="372"/>
      <c r="PXA3364" s="370"/>
      <c r="PXB3364" s="371"/>
      <c r="PXC3364" s="372"/>
      <c r="PXD3364" s="371"/>
      <c r="PXE3364" s="473"/>
      <c r="PXF3364" s="371"/>
      <c r="PXG3364" s="372"/>
      <c r="PXH3364" s="372"/>
      <c r="PXI3364" s="372"/>
      <c r="PXJ3364" s="372"/>
      <c r="PXK3364" s="370"/>
      <c r="PXL3364" s="371"/>
      <c r="PXM3364" s="372"/>
      <c r="PXN3364" s="371"/>
      <c r="PXO3364" s="473"/>
      <c r="PXP3364" s="371"/>
      <c r="PXQ3364" s="372"/>
      <c r="PXR3364" s="372"/>
      <c r="PXS3364" s="372"/>
      <c r="PXT3364" s="372"/>
      <c r="PXU3364" s="370"/>
      <c r="PXV3364" s="371"/>
      <c r="PXW3364" s="372"/>
      <c r="PXX3364" s="371"/>
      <c r="PXY3364" s="473"/>
      <c r="PXZ3364" s="371"/>
      <c r="PYA3364" s="372"/>
      <c r="PYB3364" s="372"/>
      <c r="PYC3364" s="372"/>
      <c r="PYD3364" s="372"/>
      <c r="PYE3364" s="370"/>
      <c r="PYF3364" s="371"/>
      <c r="PYG3364" s="372"/>
      <c r="PYH3364" s="371"/>
      <c r="PYI3364" s="473"/>
      <c r="PYJ3364" s="371"/>
      <c r="PYK3364" s="372"/>
      <c r="PYL3364" s="372"/>
      <c r="PYM3364" s="372"/>
      <c r="PYN3364" s="372"/>
      <c r="PYO3364" s="370"/>
      <c r="PYP3364" s="371"/>
      <c r="PYQ3364" s="372"/>
      <c r="PYR3364" s="371"/>
      <c r="PYS3364" s="473"/>
      <c r="PYT3364" s="371"/>
      <c r="PYU3364" s="372"/>
      <c r="PYV3364" s="372"/>
      <c r="PYW3364" s="372"/>
      <c r="PYX3364" s="372"/>
      <c r="PYY3364" s="370"/>
      <c r="PYZ3364" s="371"/>
      <c r="PZA3364" s="372"/>
      <c r="PZB3364" s="371"/>
      <c r="PZC3364" s="473"/>
      <c r="PZD3364" s="371"/>
      <c r="PZE3364" s="372"/>
      <c r="PZF3364" s="372"/>
      <c r="PZG3364" s="372"/>
      <c r="PZH3364" s="372"/>
      <c r="PZI3364" s="370"/>
      <c r="PZJ3364" s="371"/>
      <c r="PZK3364" s="372"/>
      <c r="PZL3364" s="371"/>
      <c r="PZM3364" s="473"/>
      <c r="PZN3364" s="371"/>
      <c r="PZO3364" s="372"/>
      <c r="PZP3364" s="372"/>
      <c r="PZQ3364" s="372"/>
      <c r="PZR3364" s="372"/>
      <c r="PZS3364" s="370"/>
      <c r="PZT3364" s="371"/>
      <c r="PZU3364" s="372"/>
      <c r="PZV3364" s="371"/>
      <c r="PZW3364" s="473"/>
      <c r="PZX3364" s="371"/>
      <c r="PZY3364" s="372"/>
      <c r="PZZ3364" s="372"/>
      <c r="QAA3364" s="372"/>
      <c r="QAB3364" s="372"/>
      <c r="QAC3364" s="370"/>
      <c r="QAD3364" s="371"/>
      <c r="QAE3364" s="372"/>
      <c r="QAF3364" s="371"/>
      <c r="QAG3364" s="473"/>
      <c r="QAH3364" s="371"/>
      <c r="QAI3364" s="372"/>
      <c r="QAJ3364" s="372"/>
      <c r="QAK3364" s="372"/>
      <c r="QAL3364" s="372"/>
      <c r="QAM3364" s="370"/>
      <c r="QAN3364" s="371"/>
      <c r="QAO3364" s="372"/>
      <c r="QAP3364" s="371"/>
      <c r="QAQ3364" s="473"/>
      <c r="QAR3364" s="371"/>
      <c r="QAS3364" s="372"/>
      <c r="QAT3364" s="372"/>
      <c r="QAU3364" s="372"/>
      <c r="QAV3364" s="372"/>
      <c r="QAW3364" s="370"/>
      <c r="QAX3364" s="371"/>
      <c r="QAY3364" s="372"/>
      <c r="QAZ3364" s="371"/>
      <c r="QBA3364" s="473"/>
      <c r="QBB3364" s="371"/>
      <c r="QBC3364" s="372"/>
      <c r="QBD3364" s="372"/>
      <c r="QBE3364" s="372"/>
      <c r="QBF3364" s="372"/>
      <c r="QBG3364" s="370"/>
      <c r="QBH3364" s="371"/>
      <c r="QBI3364" s="372"/>
      <c r="QBJ3364" s="371"/>
      <c r="QBK3364" s="473"/>
      <c r="QBL3364" s="371"/>
      <c r="QBM3364" s="372"/>
      <c r="QBN3364" s="372"/>
      <c r="QBO3364" s="372"/>
      <c r="QBP3364" s="372"/>
      <c r="QBQ3364" s="370"/>
      <c r="QBR3364" s="371"/>
      <c r="QBS3364" s="372"/>
      <c r="QBT3364" s="371"/>
      <c r="QBU3364" s="473"/>
      <c r="QBV3364" s="371"/>
      <c r="QBW3364" s="372"/>
      <c r="QBX3364" s="372"/>
      <c r="QBY3364" s="372"/>
      <c r="QBZ3364" s="372"/>
      <c r="QCA3364" s="370"/>
      <c r="QCB3364" s="371"/>
      <c r="QCC3364" s="372"/>
      <c r="QCD3364" s="371"/>
      <c r="QCE3364" s="473"/>
      <c r="QCF3364" s="371"/>
      <c r="QCG3364" s="372"/>
      <c r="QCH3364" s="372"/>
      <c r="QCI3364" s="372"/>
      <c r="QCJ3364" s="372"/>
      <c r="QCK3364" s="370"/>
      <c r="QCL3364" s="371"/>
      <c r="QCM3364" s="372"/>
      <c r="QCN3364" s="371"/>
      <c r="QCO3364" s="473"/>
      <c r="QCP3364" s="371"/>
      <c r="QCQ3364" s="372"/>
      <c r="QCR3364" s="372"/>
      <c r="QCS3364" s="372"/>
      <c r="QCT3364" s="372"/>
      <c r="QCU3364" s="370"/>
      <c r="QCV3364" s="371"/>
      <c r="QCW3364" s="372"/>
      <c r="QCX3364" s="371"/>
      <c r="QCY3364" s="473"/>
      <c r="QCZ3364" s="371"/>
      <c r="QDA3364" s="372"/>
      <c r="QDB3364" s="372"/>
      <c r="QDC3364" s="372"/>
      <c r="QDD3364" s="372"/>
      <c r="QDE3364" s="370"/>
      <c r="QDF3364" s="371"/>
      <c r="QDG3364" s="372"/>
      <c r="QDH3364" s="371"/>
      <c r="QDI3364" s="473"/>
      <c r="QDJ3364" s="371"/>
      <c r="QDK3364" s="372"/>
      <c r="QDL3364" s="372"/>
      <c r="QDM3364" s="372"/>
      <c r="QDN3364" s="372"/>
      <c r="QDO3364" s="370"/>
      <c r="QDP3364" s="371"/>
      <c r="QDQ3364" s="372"/>
      <c r="QDR3364" s="371"/>
      <c r="QDS3364" s="473"/>
      <c r="QDT3364" s="371"/>
      <c r="QDU3364" s="372"/>
      <c r="QDV3364" s="372"/>
      <c r="QDW3364" s="372"/>
      <c r="QDX3364" s="372"/>
      <c r="QDY3364" s="370"/>
      <c r="QDZ3364" s="371"/>
      <c r="QEA3364" s="372"/>
      <c r="QEB3364" s="371"/>
      <c r="QEC3364" s="473"/>
      <c r="QED3364" s="371"/>
      <c r="QEE3364" s="372"/>
      <c r="QEF3364" s="372"/>
      <c r="QEG3364" s="372"/>
      <c r="QEH3364" s="372"/>
      <c r="QEI3364" s="370"/>
      <c r="QEJ3364" s="371"/>
      <c r="QEK3364" s="372"/>
      <c r="QEL3364" s="371"/>
      <c r="QEM3364" s="473"/>
      <c r="QEN3364" s="371"/>
      <c r="QEO3364" s="372"/>
      <c r="QEP3364" s="372"/>
      <c r="QEQ3364" s="372"/>
      <c r="QER3364" s="372"/>
      <c r="QES3364" s="370"/>
      <c r="QET3364" s="371"/>
      <c r="QEU3364" s="372"/>
      <c r="QEV3364" s="371"/>
      <c r="QEW3364" s="473"/>
      <c r="QEX3364" s="371"/>
      <c r="QEY3364" s="372"/>
      <c r="QEZ3364" s="372"/>
      <c r="QFA3364" s="372"/>
      <c r="QFB3364" s="372"/>
      <c r="QFC3364" s="370"/>
      <c r="QFD3364" s="371"/>
      <c r="QFE3364" s="372"/>
      <c r="QFF3364" s="371"/>
      <c r="QFG3364" s="473"/>
      <c r="QFH3364" s="371"/>
      <c r="QFI3364" s="372"/>
      <c r="QFJ3364" s="372"/>
      <c r="QFK3364" s="372"/>
      <c r="QFL3364" s="372"/>
      <c r="QFM3364" s="370"/>
      <c r="QFN3364" s="371"/>
      <c r="QFO3364" s="372"/>
      <c r="QFP3364" s="371"/>
      <c r="QFQ3364" s="473"/>
      <c r="QFR3364" s="371"/>
      <c r="QFS3364" s="372"/>
      <c r="QFT3364" s="372"/>
      <c r="QFU3364" s="372"/>
      <c r="QFV3364" s="372"/>
      <c r="QFW3364" s="370"/>
      <c r="QFX3364" s="371"/>
      <c r="QFY3364" s="372"/>
      <c r="QFZ3364" s="371"/>
      <c r="QGA3364" s="473"/>
      <c r="QGB3364" s="371"/>
      <c r="QGC3364" s="372"/>
      <c r="QGD3364" s="372"/>
      <c r="QGE3364" s="372"/>
      <c r="QGF3364" s="372"/>
      <c r="QGG3364" s="370"/>
      <c r="QGH3364" s="371"/>
      <c r="QGI3364" s="372"/>
      <c r="QGJ3364" s="371"/>
      <c r="QGK3364" s="473"/>
      <c r="QGL3364" s="371"/>
      <c r="QGM3364" s="372"/>
      <c r="QGN3364" s="372"/>
      <c r="QGO3364" s="372"/>
      <c r="QGP3364" s="372"/>
      <c r="QGQ3364" s="370"/>
      <c r="QGR3364" s="371"/>
      <c r="QGS3364" s="372"/>
      <c r="QGT3364" s="371"/>
      <c r="QGU3364" s="473"/>
      <c r="QGV3364" s="371"/>
      <c r="QGW3364" s="372"/>
      <c r="QGX3364" s="372"/>
      <c r="QGY3364" s="372"/>
      <c r="QGZ3364" s="372"/>
      <c r="QHA3364" s="370"/>
      <c r="QHB3364" s="371"/>
      <c r="QHC3364" s="372"/>
      <c r="QHD3364" s="371"/>
      <c r="QHE3364" s="473"/>
      <c r="QHF3364" s="371"/>
      <c r="QHG3364" s="372"/>
      <c r="QHH3364" s="372"/>
      <c r="QHI3364" s="372"/>
      <c r="QHJ3364" s="372"/>
      <c r="QHK3364" s="370"/>
      <c r="QHL3364" s="371"/>
      <c r="QHM3364" s="372"/>
      <c r="QHN3364" s="371"/>
      <c r="QHO3364" s="473"/>
      <c r="QHP3364" s="371"/>
      <c r="QHQ3364" s="372"/>
      <c r="QHR3364" s="372"/>
      <c r="QHS3364" s="372"/>
      <c r="QHT3364" s="372"/>
      <c r="QHU3364" s="370"/>
      <c r="QHV3364" s="371"/>
      <c r="QHW3364" s="372"/>
      <c r="QHX3364" s="371"/>
      <c r="QHY3364" s="473"/>
      <c r="QHZ3364" s="371"/>
      <c r="QIA3364" s="372"/>
      <c r="QIB3364" s="372"/>
      <c r="QIC3364" s="372"/>
      <c r="QID3364" s="372"/>
      <c r="QIE3364" s="370"/>
      <c r="QIF3364" s="371"/>
      <c r="QIG3364" s="372"/>
      <c r="QIH3364" s="371"/>
      <c r="QII3364" s="473"/>
      <c r="QIJ3364" s="371"/>
      <c r="QIK3364" s="372"/>
      <c r="QIL3364" s="372"/>
      <c r="QIM3364" s="372"/>
      <c r="QIN3364" s="372"/>
      <c r="QIO3364" s="370"/>
      <c r="QIP3364" s="371"/>
      <c r="QIQ3364" s="372"/>
      <c r="QIR3364" s="371"/>
      <c r="QIS3364" s="473"/>
      <c r="QIT3364" s="371"/>
      <c r="QIU3364" s="372"/>
      <c r="QIV3364" s="372"/>
      <c r="QIW3364" s="372"/>
      <c r="QIX3364" s="372"/>
      <c r="QIY3364" s="370"/>
      <c r="QIZ3364" s="371"/>
      <c r="QJA3364" s="372"/>
      <c r="QJB3364" s="371"/>
      <c r="QJC3364" s="473"/>
      <c r="QJD3364" s="371"/>
      <c r="QJE3364" s="372"/>
      <c r="QJF3364" s="372"/>
      <c r="QJG3364" s="372"/>
      <c r="QJH3364" s="372"/>
      <c r="QJI3364" s="370"/>
      <c r="QJJ3364" s="371"/>
      <c r="QJK3364" s="372"/>
      <c r="QJL3364" s="371"/>
      <c r="QJM3364" s="473"/>
      <c r="QJN3364" s="371"/>
      <c r="QJO3364" s="372"/>
      <c r="QJP3364" s="372"/>
      <c r="QJQ3364" s="372"/>
      <c r="QJR3364" s="372"/>
      <c r="QJS3364" s="370"/>
      <c r="QJT3364" s="371"/>
      <c r="QJU3364" s="372"/>
      <c r="QJV3364" s="371"/>
      <c r="QJW3364" s="473"/>
      <c r="QJX3364" s="371"/>
      <c r="QJY3364" s="372"/>
      <c r="QJZ3364" s="372"/>
      <c r="QKA3364" s="372"/>
      <c r="QKB3364" s="372"/>
      <c r="QKC3364" s="370"/>
      <c r="QKD3364" s="371"/>
      <c r="QKE3364" s="372"/>
      <c r="QKF3364" s="371"/>
      <c r="QKG3364" s="473"/>
      <c r="QKH3364" s="371"/>
      <c r="QKI3364" s="372"/>
      <c r="QKJ3364" s="372"/>
      <c r="QKK3364" s="372"/>
      <c r="QKL3364" s="372"/>
      <c r="QKM3364" s="370"/>
      <c r="QKN3364" s="371"/>
      <c r="QKO3364" s="372"/>
      <c r="QKP3364" s="371"/>
      <c r="QKQ3364" s="473"/>
      <c r="QKR3364" s="371"/>
      <c r="QKS3364" s="372"/>
      <c r="QKT3364" s="372"/>
      <c r="QKU3364" s="372"/>
      <c r="QKV3364" s="372"/>
      <c r="QKW3364" s="370"/>
      <c r="QKX3364" s="371"/>
      <c r="QKY3364" s="372"/>
      <c r="QKZ3364" s="371"/>
      <c r="QLA3364" s="473"/>
      <c r="QLB3364" s="371"/>
      <c r="QLC3364" s="372"/>
      <c r="QLD3364" s="372"/>
      <c r="QLE3364" s="372"/>
      <c r="QLF3364" s="372"/>
      <c r="QLG3364" s="370"/>
      <c r="QLH3364" s="371"/>
      <c r="QLI3364" s="372"/>
      <c r="QLJ3364" s="371"/>
      <c r="QLK3364" s="473"/>
      <c r="QLL3364" s="371"/>
      <c r="QLM3364" s="372"/>
      <c r="QLN3364" s="372"/>
      <c r="QLO3364" s="372"/>
      <c r="QLP3364" s="372"/>
      <c r="QLQ3364" s="370"/>
      <c r="QLR3364" s="371"/>
      <c r="QLS3364" s="372"/>
      <c r="QLT3364" s="371"/>
      <c r="QLU3364" s="473"/>
      <c r="QLV3364" s="371"/>
      <c r="QLW3364" s="372"/>
      <c r="QLX3364" s="372"/>
      <c r="QLY3364" s="372"/>
      <c r="QLZ3364" s="372"/>
      <c r="QMA3364" s="370"/>
      <c r="QMB3364" s="371"/>
      <c r="QMC3364" s="372"/>
      <c r="QMD3364" s="371"/>
      <c r="QME3364" s="473"/>
      <c r="QMF3364" s="371"/>
      <c r="QMG3364" s="372"/>
      <c r="QMH3364" s="372"/>
      <c r="QMI3364" s="372"/>
      <c r="QMJ3364" s="372"/>
      <c r="QMK3364" s="370"/>
      <c r="QML3364" s="371"/>
      <c r="QMM3364" s="372"/>
      <c r="QMN3364" s="371"/>
      <c r="QMO3364" s="473"/>
      <c r="QMP3364" s="371"/>
      <c r="QMQ3364" s="372"/>
      <c r="QMR3364" s="372"/>
      <c r="QMS3364" s="372"/>
      <c r="QMT3364" s="372"/>
      <c r="QMU3364" s="370"/>
      <c r="QMV3364" s="371"/>
      <c r="QMW3364" s="372"/>
      <c r="QMX3364" s="371"/>
      <c r="QMY3364" s="473"/>
      <c r="QMZ3364" s="371"/>
      <c r="QNA3364" s="372"/>
      <c r="QNB3364" s="372"/>
      <c r="QNC3364" s="372"/>
      <c r="QND3364" s="372"/>
      <c r="QNE3364" s="370"/>
      <c r="QNF3364" s="371"/>
      <c r="QNG3364" s="372"/>
      <c r="QNH3364" s="371"/>
      <c r="QNI3364" s="473"/>
      <c r="QNJ3364" s="371"/>
      <c r="QNK3364" s="372"/>
      <c r="QNL3364" s="372"/>
      <c r="QNM3364" s="372"/>
      <c r="QNN3364" s="372"/>
      <c r="QNO3364" s="370"/>
      <c r="QNP3364" s="371"/>
      <c r="QNQ3364" s="372"/>
      <c r="QNR3364" s="371"/>
      <c r="QNS3364" s="473"/>
      <c r="QNT3364" s="371"/>
      <c r="QNU3364" s="372"/>
      <c r="QNV3364" s="372"/>
      <c r="QNW3364" s="372"/>
      <c r="QNX3364" s="372"/>
      <c r="QNY3364" s="370"/>
      <c r="QNZ3364" s="371"/>
      <c r="QOA3364" s="372"/>
      <c r="QOB3364" s="371"/>
      <c r="QOC3364" s="473"/>
      <c r="QOD3364" s="371"/>
      <c r="QOE3364" s="372"/>
      <c r="QOF3364" s="372"/>
      <c r="QOG3364" s="372"/>
      <c r="QOH3364" s="372"/>
      <c r="QOI3364" s="370"/>
      <c r="QOJ3364" s="371"/>
      <c r="QOK3364" s="372"/>
      <c r="QOL3364" s="371"/>
      <c r="QOM3364" s="473"/>
      <c r="QON3364" s="371"/>
      <c r="QOO3364" s="372"/>
      <c r="QOP3364" s="372"/>
      <c r="QOQ3364" s="372"/>
      <c r="QOR3364" s="372"/>
      <c r="QOS3364" s="370"/>
      <c r="QOT3364" s="371"/>
      <c r="QOU3364" s="372"/>
      <c r="QOV3364" s="371"/>
      <c r="QOW3364" s="473"/>
      <c r="QOX3364" s="371"/>
      <c r="QOY3364" s="372"/>
      <c r="QOZ3364" s="372"/>
      <c r="QPA3364" s="372"/>
      <c r="QPB3364" s="372"/>
      <c r="QPC3364" s="370"/>
      <c r="QPD3364" s="371"/>
      <c r="QPE3364" s="372"/>
      <c r="QPF3364" s="371"/>
      <c r="QPG3364" s="473"/>
      <c r="QPH3364" s="371"/>
      <c r="QPI3364" s="372"/>
      <c r="QPJ3364" s="372"/>
      <c r="QPK3364" s="372"/>
      <c r="QPL3364" s="372"/>
      <c r="QPM3364" s="370"/>
      <c r="QPN3364" s="371"/>
      <c r="QPO3364" s="372"/>
      <c r="QPP3364" s="371"/>
      <c r="QPQ3364" s="473"/>
      <c r="QPR3364" s="371"/>
      <c r="QPS3364" s="372"/>
      <c r="QPT3364" s="372"/>
      <c r="QPU3364" s="372"/>
      <c r="QPV3364" s="372"/>
      <c r="QPW3364" s="370"/>
      <c r="QPX3364" s="371"/>
      <c r="QPY3364" s="372"/>
      <c r="QPZ3364" s="371"/>
      <c r="QQA3364" s="473"/>
      <c r="QQB3364" s="371"/>
      <c r="QQC3364" s="372"/>
      <c r="QQD3364" s="372"/>
      <c r="QQE3364" s="372"/>
      <c r="QQF3364" s="372"/>
      <c r="QQG3364" s="370"/>
      <c r="QQH3364" s="371"/>
      <c r="QQI3364" s="372"/>
      <c r="QQJ3364" s="371"/>
      <c r="QQK3364" s="473"/>
      <c r="QQL3364" s="371"/>
      <c r="QQM3364" s="372"/>
      <c r="QQN3364" s="372"/>
      <c r="QQO3364" s="372"/>
      <c r="QQP3364" s="372"/>
      <c r="QQQ3364" s="370"/>
      <c r="QQR3364" s="371"/>
      <c r="QQS3364" s="372"/>
      <c r="QQT3364" s="371"/>
      <c r="QQU3364" s="473"/>
      <c r="QQV3364" s="371"/>
      <c r="QQW3364" s="372"/>
      <c r="QQX3364" s="372"/>
      <c r="QQY3364" s="372"/>
      <c r="QQZ3364" s="372"/>
      <c r="QRA3364" s="370"/>
      <c r="QRB3364" s="371"/>
      <c r="QRC3364" s="372"/>
      <c r="QRD3364" s="371"/>
      <c r="QRE3364" s="473"/>
      <c r="QRF3364" s="371"/>
      <c r="QRG3364" s="372"/>
      <c r="QRH3364" s="372"/>
      <c r="QRI3364" s="372"/>
      <c r="QRJ3364" s="372"/>
      <c r="QRK3364" s="370"/>
      <c r="QRL3364" s="371"/>
      <c r="QRM3364" s="372"/>
      <c r="QRN3364" s="371"/>
      <c r="QRO3364" s="473"/>
      <c r="QRP3364" s="371"/>
      <c r="QRQ3364" s="372"/>
      <c r="QRR3364" s="372"/>
      <c r="QRS3364" s="372"/>
      <c r="QRT3364" s="372"/>
      <c r="QRU3364" s="370"/>
      <c r="QRV3364" s="371"/>
      <c r="QRW3364" s="372"/>
      <c r="QRX3364" s="371"/>
      <c r="QRY3364" s="473"/>
      <c r="QRZ3364" s="371"/>
      <c r="QSA3364" s="372"/>
      <c r="QSB3364" s="372"/>
      <c r="QSC3364" s="372"/>
      <c r="QSD3364" s="372"/>
      <c r="QSE3364" s="370"/>
      <c r="QSF3364" s="371"/>
      <c r="QSG3364" s="372"/>
      <c r="QSH3364" s="371"/>
      <c r="QSI3364" s="473"/>
      <c r="QSJ3364" s="371"/>
      <c r="QSK3364" s="372"/>
      <c r="QSL3364" s="372"/>
      <c r="QSM3364" s="372"/>
      <c r="QSN3364" s="372"/>
      <c r="QSO3364" s="370"/>
      <c r="QSP3364" s="371"/>
      <c r="QSQ3364" s="372"/>
      <c r="QSR3364" s="371"/>
      <c r="QSS3364" s="473"/>
      <c r="QST3364" s="371"/>
      <c r="QSU3364" s="372"/>
      <c r="QSV3364" s="372"/>
      <c r="QSW3364" s="372"/>
      <c r="QSX3364" s="372"/>
      <c r="QSY3364" s="370"/>
      <c r="QSZ3364" s="371"/>
      <c r="QTA3364" s="372"/>
      <c r="QTB3364" s="371"/>
      <c r="QTC3364" s="473"/>
      <c r="QTD3364" s="371"/>
      <c r="QTE3364" s="372"/>
      <c r="QTF3364" s="372"/>
      <c r="QTG3364" s="372"/>
      <c r="QTH3364" s="372"/>
      <c r="QTI3364" s="370"/>
      <c r="QTJ3364" s="371"/>
      <c r="QTK3364" s="372"/>
      <c r="QTL3364" s="371"/>
      <c r="QTM3364" s="473"/>
      <c r="QTN3364" s="371"/>
      <c r="QTO3364" s="372"/>
      <c r="QTP3364" s="372"/>
      <c r="QTQ3364" s="372"/>
      <c r="QTR3364" s="372"/>
      <c r="QTS3364" s="370"/>
      <c r="QTT3364" s="371"/>
      <c r="QTU3364" s="372"/>
      <c r="QTV3364" s="371"/>
      <c r="QTW3364" s="473"/>
      <c r="QTX3364" s="371"/>
      <c r="QTY3364" s="372"/>
      <c r="QTZ3364" s="372"/>
      <c r="QUA3364" s="372"/>
      <c r="QUB3364" s="372"/>
      <c r="QUC3364" s="370"/>
      <c r="QUD3364" s="371"/>
      <c r="QUE3364" s="372"/>
      <c r="QUF3364" s="371"/>
      <c r="QUG3364" s="473"/>
      <c r="QUH3364" s="371"/>
      <c r="QUI3364" s="372"/>
      <c r="QUJ3364" s="372"/>
      <c r="QUK3364" s="372"/>
      <c r="QUL3364" s="372"/>
      <c r="QUM3364" s="370"/>
      <c r="QUN3364" s="371"/>
      <c r="QUO3364" s="372"/>
      <c r="QUP3364" s="371"/>
      <c r="QUQ3364" s="473"/>
      <c r="QUR3364" s="371"/>
      <c r="QUS3364" s="372"/>
      <c r="QUT3364" s="372"/>
      <c r="QUU3364" s="372"/>
      <c r="QUV3364" s="372"/>
      <c r="QUW3364" s="370"/>
      <c r="QUX3364" s="371"/>
      <c r="QUY3364" s="372"/>
      <c r="QUZ3364" s="371"/>
      <c r="QVA3364" s="473"/>
      <c r="QVB3364" s="371"/>
      <c r="QVC3364" s="372"/>
      <c r="QVD3364" s="372"/>
      <c r="QVE3364" s="372"/>
      <c r="QVF3364" s="372"/>
      <c r="QVG3364" s="370"/>
      <c r="QVH3364" s="371"/>
      <c r="QVI3364" s="372"/>
      <c r="QVJ3364" s="371"/>
      <c r="QVK3364" s="473"/>
      <c r="QVL3364" s="371"/>
      <c r="QVM3364" s="372"/>
      <c r="QVN3364" s="372"/>
      <c r="QVO3364" s="372"/>
      <c r="QVP3364" s="372"/>
      <c r="QVQ3364" s="370"/>
      <c r="QVR3364" s="371"/>
      <c r="QVS3364" s="372"/>
      <c r="QVT3364" s="371"/>
      <c r="QVU3364" s="473"/>
      <c r="QVV3364" s="371"/>
      <c r="QVW3364" s="372"/>
      <c r="QVX3364" s="372"/>
      <c r="QVY3364" s="372"/>
      <c r="QVZ3364" s="372"/>
      <c r="QWA3364" s="370"/>
      <c r="QWB3364" s="371"/>
      <c r="QWC3364" s="372"/>
      <c r="QWD3364" s="371"/>
      <c r="QWE3364" s="473"/>
      <c r="QWF3364" s="371"/>
      <c r="QWG3364" s="372"/>
      <c r="QWH3364" s="372"/>
      <c r="QWI3364" s="372"/>
      <c r="QWJ3364" s="372"/>
      <c r="QWK3364" s="370"/>
      <c r="QWL3364" s="371"/>
      <c r="QWM3364" s="372"/>
      <c r="QWN3364" s="371"/>
      <c r="QWO3364" s="473"/>
      <c r="QWP3364" s="371"/>
      <c r="QWQ3364" s="372"/>
      <c r="QWR3364" s="372"/>
      <c r="QWS3364" s="372"/>
      <c r="QWT3364" s="372"/>
      <c r="QWU3364" s="370"/>
      <c r="QWV3364" s="371"/>
      <c r="QWW3364" s="372"/>
      <c r="QWX3364" s="371"/>
      <c r="QWY3364" s="473"/>
      <c r="QWZ3364" s="371"/>
      <c r="QXA3364" s="372"/>
      <c r="QXB3364" s="372"/>
      <c r="QXC3364" s="372"/>
      <c r="QXD3364" s="372"/>
      <c r="QXE3364" s="370"/>
      <c r="QXF3364" s="371"/>
      <c r="QXG3364" s="372"/>
      <c r="QXH3364" s="371"/>
      <c r="QXI3364" s="473"/>
      <c r="QXJ3364" s="371"/>
      <c r="QXK3364" s="372"/>
      <c r="QXL3364" s="372"/>
      <c r="QXM3364" s="372"/>
      <c r="QXN3364" s="372"/>
      <c r="QXO3364" s="370"/>
      <c r="QXP3364" s="371"/>
      <c r="QXQ3364" s="372"/>
      <c r="QXR3364" s="371"/>
      <c r="QXS3364" s="473"/>
      <c r="QXT3364" s="371"/>
      <c r="QXU3364" s="372"/>
      <c r="QXV3364" s="372"/>
      <c r="QXW3364" s="372"/>
      <c r="QXX3364" s="372"/>
      <c r="QXY3364" s="370"/>
      <c r="QXZ3364" s="371"/>
      <c r="QYA3364" s="372"/>
      <c r="QYB3364" s="371"/>
      <c r="QYC3364" s="473"/>
      <c r="QYD3364" s="371"/>
      <c r="QYE3364" s="372"/>
      <c r="QYF3364" s="372"/>
      <c r="QYG3364" s="372"/>
      <c r="QYH3364" s="372"/>
      <c r="QYI3364" s="370"/>
      <c r="QYJ3364" s="371"/>
      <c r="QYK3364" s="372"/>
      <c r="QYL3364" s="371"/>
      <c r="QYM3364" s="473"/>
      <c r="QYN3364" s="371"/>
      <c r="QYO3364" s="372"/>
      <c r="QYP3364" s="372"/>
      <c r="QYQ3364" s="372"/>
      <c r="QYR3364" s="372"/>
      <c r="QYS3364" s="370"/>
      <c r="QYT3364" s="371"/>
      <c r="QYU3364" s="372"/>
      <c r="QYV3364" s="371"/>
      <c r="QYW3364" s="473"/>
      <c r="QYX3364" s="371"/>
      <c r="QYY3364" s="372"/>
      <c r="QYZ3364" s="372"/>
      <c r="QZA3364" s="372"/>
      <c r="QZB3364" s="372"/>
      <c r="QZC3364" s="370"/>
      <c r="QZD3364" s="371"/>
      <c r="QZE3364" s="372"/>
      <c r="QZF3364" s="371"/>
      <c r="QZG3364" s="473"/>
      <c r="QZH3364" s="371"/>
      <c r="QZI3364" s="372"/>
      <c r="QZJ3364" s="372"/>
      <c r="QZK3364" s="372"/>
      <c r="QZL3364" s="372"/>
      <c r="QZM3364" s="370"/>
      <c r="QZN3364" s="371"/>
      <c r="QZO3364" s="372"/>
      <c r="QZP3364" s="371"/>
      <c r="QZQ3364" s="473"/>
      <c r="QZR3364" s="371"/>
      <c r="QZS3364" s="372"/>
      <c r="QZT3364" s="372"/>
      <c r="QZU3364" s="372"/>
      <c r="QZV3364" s="372"/>
      <c r="QZW3364" s="370"/>
      <c r="QZX3364" s="371"/>
      <c r="QZY3364" s="372"/>
      <c r="QZZ3364" s="371"/>
      <c r="RAA3364" s="473"/>
      <c r="RAB3364" s="371"/>
      <c r="RAC3364" s="372"/>
      <c r="RAD3364" s="372"/>
      <c r="RAE3364" s="372"/>
      <c r="RAF3364" s="372"/>
      <c r="RAG3364" s="370"/>
      <c r="RAH3364" s="371"/>
      <c r="RAI3364" s="372"/>
      <c r="RAJ3364" s="371"/>
      <c r="RAK3364" s="473"/>
      <c r="RAL3364" s="371"/>
      <c r="RAM3364" s="372"/>
      <c r="RAN3364" s="372"/>
      <c r="RAO3364" s="372"/>
      <c r="RAP3364" s="372"/>
      <c r="RAQ3364" s="370"/>
      <c r="RAR3364" s="371"/>
      <c r="RAS3364" s="372"/>
      <c r="RAT3364" s="371"/>
      <c r="RAU3364" s="473"/>
      <c r="RAV3364" s="371"/>
      <c r="RAW3364" s="372"/>
      <c r="RAX3364" s="372"/>
      <c r="RAY3364" s="372"/>
      <c r="RAZ3364" s="372"/>
      <c r="RBA3364" s="370"/>
      <c r="RBB3364" s="371"/>
      <c r="RBC3364" s="372"/>
      <c r="RBD3364" s="371"/>
      <c r="RBE3364" s="473"/>
      <c r="RBF3364" s="371"/>
      <c r="RBG3364" s="372"/>
      <c r="RBH3364" s="372"/>
      <c r="RBI3364" s="372"/>
      <c r="RBJ3364" s="372"/>
      <c r="RBK3364" s="370"/>
      <c r="RBL3364" s="371"/>
      <c r="RBM3364" s="372"/>
      <c r="RBN3364" s="371"/>
      <c r="RBO3364" s="473"/>
      <c r="RBP3364" s="371"/>
      <c r="RBQ3364" s="372"/>
      <c r="RBR3364" s="372"/>
      <c r="RBS3364" s="372"/>
      <c r="RBT3364" s="372"/>
      <c r="RBU3364" s="370"/>
      <c r="RBV3364" s="371"/>
      <c r="RBW3364" s="372"/>
      <c r="RBX3364" s="371"/>
      <c r="RBY3364" s="473"/>
      <c r="RBZ3364" s="371"/>
      <c r="RCA3364" s="372"/>
      <c r="RCB3364" s="372"/>
      <c r="RCC3364" s="372"/>
      <c r="RCD3364" s="372"/>
      <c r="RCE3364" s="370"/>
      <c r="RCF3364" s="371"/>
      <c r="RCG3364" s="372"/>
      <c r="RCH3364" s="371"/>
      <c r="RCI3364" s="473"/>
      <c r="RCJ3364" s="371"/>
      <c r="RCK3364" s="372"/>
      <c r="RCL3364" s="372"/>
      <c r="RCM3364" s="372"/>
      <c r="RCN3364" s="372"/>
      <c r="RCO3364" s="370"/>
      <c r="RCP3364" s="371"/>
      <c r="RCQ3364" s="372"/>
      <c r="RCR3364" s="371"/>
      <c r="RCS3364" s="473"/>
      <c r="RCT3364" s="371"/>
      <c r="RCU3364" s="372"/>
      <c r="RCV3364" s="372"/>
      <c r="RCW3364" s="372"/>
      <c r="RCX3364" s="372"/>
      <c r="RCY3364" s="370"/>
      <c r="RCZ3364" s="371"/>
      <c r="RDA3364" s="372"/>
      <c r="RDB3364" s="371"/>
      <c r="RDC3364" s="473"/>
      <c r="RDD3364" s="371"/>
      <c r="RDE3364" s="372"/>
      <c r="RDF3364" s="372"/>
      <c r="RDG3364" s="372"/>
      <c r="RDH3364" s="372"/>
      <c r="RDI3364" s="370"/>
      <c r="RDJ3364" s="371"/>
      <c r="RDK3364" s="372"/>
      <c r="RDL3364" s="371"/>
      <c r="RDM3364" s="473"/>
      <c r="RDN3364" s="371"/>
      <c r="RDO3364" s="372"/>
      <c r="RDP3364" s="372"/>
      <c r="RDQ3364" s="372"/>
      <c r="RDR3364" s="372"/>
      <c r="RDS3364" s="370"/>
      <c r="RDT3364" s="371"/>
      <c r="RDU3364" s="372"/>
      <c r="RDV3364" s="371"/>
      <c r="RDW3364" s="473"/>
      <c r="RDX3364" s="371"/>
      <c r="RDY3364" s="372"/>
      <c r="RDZ3364" s="372"/>
      <c r="REA3364" s="372"/>
      <c r="REB3364" s="372"/>
      <c r="REC3364" s="370"/>
      <c r="RED3364" s="371"/>
      <c r="REE3364" s="372"/>
      <c r="REF3364" s="371"/>
      <c r="REG3364" s="473"/>
      <c r="REH3364" s="371"/>
      <c r="REI3364" s="372"/>
      <c r="REJ3364" s="372"/>
      <c r="REK3364" s="372"/>
      <c r="REL3364" s="372"/>
      <c r="REM3364" s="370"/>
      <c r="REN3364" s="371"/>
      <c r="REO3364" s="372"/>
      <c r="REP3364" s="371"/>
      <c r="REQ3364" s="473"/>
      <c r="RER3364" s="371"/>
      <c r="RES3364" s="372"/>
      <c r="RET3364" s="372"/>
      <c r="REU3364" s="372"/>
      <c r="REV3364" s="372"/>
      <c r="REW3364" s="370"/>
      <c r="REX3364" s="371"/>
      <c r="REY3364" s="372"/>
      <c r="REZ3364" s="371"/>
      <c r="RFA3364" s="473"/>
      <c r="RFB3364" s="371"/>
      <c r="RFC3364" s="372"/>
      <c r="RFD3364" s="372"/>
      <c r="RFE3364" s="372"/>
      <c r="RFF3364" s="372"/>
      <c r="RFG3364" s="370"/>
      <c r="RFH3364" s="371"/>
      <c r="RFI3364" s="372"/>
      <c r="RFJ3364" s="371"/>
      <c r="RFK3364" s="473"/>
      <c r="RFL3364" s="371"/>
      <c r="RFM3364" s="372"/>
      <c r="RFN3364" s="372"/>
      <c r="RFO3364" s="372"/>
      <c r="RFP3364" s="372"/>
      <c r="RFQ3364" s="370"/>
      <c r="RFR3364" s="371"/>
      <c r="RFS3364" s="372"/>
      <c r="RFT3364" s="371"/>
      <c r="RFU3364" s="473"/>
      <c r="RFV3364" s="371"/>
      <c r="RFW3364" s="372"/>
      <c r="RFX3364" s="372"/>
      <c r="RFY3364" s="372"/>
      <c r="RFZ3364" s="372"/>
      <c r="RGA3364" s="370"/>
      <c r="RGB3364" s="371"/>
      <c r="RGC3364" s="372"/>
      <c r="RGD3364" s="371"/>
      <c r="RGE3364" s="473"/>
      <c r="RGF3364" s="371"/>
      <c r="RGG3364" s="372"/>
      <c r="RGH3364" s="372"/>
      <c r="RGI3364" s="372"/>
      <c r="RGJ3364" s="372"/>
      <c r="RGK3364" s="370"/>
      <c r="RGL3364" s="371"/>
      <c r="RGM3364" s="372"/>
      <c r="RGN3364" s="371"/>
      <c r="RGO3364" s="473"/>
      <c r="RGP3364" s="371"/>
      <c r="RGQ3364" s="372"/>
      <c r="RGR3364" s="372"/>
      <c r="RGS3364" s="372"/>
      <c r="RGT3364" s="372"/>
      <c r="RGU3364" s="370"/>
      <c r="RGV3364" s="371"/>
      <c r="RGW3364" s="372"/>
      <c r="RGX3364" s="371"/>
      <c r="RGY3364" s="473"/>
      <c r="RGZ3364" s="371"/>
      <c r="RHA3364" s="372"/>
      <c r="RHB3364" s="372"/>
      <c r="RHC3364" s="372"/>
      <c r="RHD3364" s="372"/>
      <c r="RHE3364" s="370"/>
      <c r="RHF3364" s="371"/>
      <c r="RHG3364" s="372"/>
      <c r="RHH3364" s="371"/>
      <c r="RHI3364" s="473"/>
      <c r="RHJ3364" s="371"/>
      <c r="RHK3364" s="372"/>
      <c r="RHL3364" s="372"/>
      <c r="RHM3364" s="372"/>
      <c r="RHN3364" s="372"/>
      <c r="RHO3364" s="370"/>
      <c r="RHP3364" s="371"/>
      <c r="RHQ3364" s="372"/>
      <c r="RHR3364" s="371"/>
      <c r="RHS3364" s="473"/>
      <c r="RHT3364" s="371"/>
      <c r="RHU3364" s="372"/>
      <c r="RHV3364" s="372"/>
      <c r="RHW3364" s="372"/>
      <c r="RHX3364" s="372"/>
      <c r="RHY3364" s="370"/>
      <c r="RHZ3364" s="371"/>
      <c r="RIA3364" s="372"/>
      <c r="RIB3364" s="371"/>
      <c r="RIC3364" s="473"/>
      <c r="RID3364" s="371"/>
      <c r="RIE3364" s="372"/>
      <c r="RIF3364" s="372"/>
      <c r="RIG3364" s="372"/>
      <c r="RIH3364" s="372"/>
      <c r="RII3364" s="370"/>
      <c r="RIJ3364" s="371"/>
      <c r="RIK3364" s="372"/>
      <c r="RIL3364" s="371"/>
      <c r="RIM3364" s="473"/>
      <c r="RIN3364" s="371"/>
      <c r="RIO3364" s="372"/>
      <c r="RIP3364" s="372"/>
      <c r="RIQ3364" s="372"/>
      <c r="RIR3364" s="372"/>
      <c r="RIS3364" s="370"/>
      <c r="RIT3364" s="371"/>
      <c r="RIU3364" s="372"/>
      <c r="RIV3364" s="371"/>
      <c r="RIW3364" s="473"/>
      <c r="RIX3364" s="371"/>
      <c r="RIY3364" s="372"/>
      <c r="RIZ3364" s="372"/>
      <c r="RJA3364" s="372"/>
      <c r="RJB3364" s="372"/>
      <c r="RJC3364" s="370"/>
      <c r="RJD3364" s="371"/>
      <c r="RJE3364" s="372"/>
      <c r="RJF3364" s="371"/>
      <c r="RJG3364" s="473"/>
      <c r="RJH3364" s="371"/>
      <c r="RJI3364" s="372"/>
      <c r="RJJ3364" s="372"/>
      <c r="RJK3364" s="372"/>
      <c r="RJL3364" s="372"/>
      <c r="RJM3364" s="370"/>
      <c r="RJN3364" s="371"/>
      <c r="RJO3364" s="372"/>
      <c r="RJP3364" s="371"/>
      <c r="RJQ3364" s="473"/>
      <c r="RJR3364" s="371"/>
      <c r="RJS3364" s="372"/>
      <c r="RJT3364" s="372"/>
      <c r="RJU3364" s="372"/>
      <c r="RJV3364" s="372"/>
      <c r="RJW3364" s="370"/>
      <c r="RJX3364" s="371"/>
      <c r="RJY3364" s="372"/>
      <c r="RJZ3364" s="371"/>
      <c r="RKA3364" s="473"/>
      <c r="RKB3364" s="371"/>
      <c r="RKC3364" s="372"/>
      <c r="RKD3364" s="372"/>
      <c r="RKE3364" s="372"/>
      <c r="RKF3364" s="372"/>
      <c r="RKG3364" s="370"/>
      <c r="RKH3364" s="371"/>
      <c r="RKI3364" s="372"/>
      <c r="RKJ3364" s="371"/>
      <c r="RKK3364" s="473"/>
      <c r="RKL3364" s="371"/>
      <c r="RKM3364" s="372"/>
      <c r="RKN3364" s="372"/>
      <c r="RKO3364" s="372"/>
      <c r="RKP3364" s="372"/>
      <c r="RKQ3364" s="370"/>
      <c r="RKR3364" s="371"/>
      <c r="RKS3364" s="372"/>
      <c r="RKT3364" s="371"/>
      <c r="RKU3364" s="473"/>
      <c r="RKV3364" s="371"/>
      <c r="RKW3364" s="372"/>
      <c r="RKX3364" s="372"/>
      <c r="RKY3364" s="372"/>
      <c r="RKZ3364" s="372"/>
      <c r="RLA3364" s="370"/>
      <c r="RLB3364" s="371"/>
      <c r="RLC3364" s="372"/>
      <c r="RLD3364" s="371"/>
      <c r="RLE3364" s="473"/>
      <c r="RLF3364" s="371"/>
      <c r="RLG3364" s="372"/>
      <c r="RLH3364" s="372"/>
      <c r="RLI3364" s="372"/>
      <c r="RLJ3364" s="372"/>
      <c r="RLK3364" s="370"/>
      <c r="RLL3364" s="371"/>
      <c r="RLM3364" s="372"/>
      <c r="RLN3364" s="371"/>
      <c r="RLO3364" s="473"/>
      <c r="RLP3364" s="371"/>
      <c r="RLQ3364" s="372"/>
      <c r="RLR3364" s="372"/>
      <c r="RLS3364" s="372"/>
      <c r="RLT3364" s="372"/>
      <c r="RLU3364" s="370"/>
      <c r="RLV3364" s="371"/>
      <c r="RLW3364" s="372"/>
      <c r="RLX3364" s="371"/>
      <c r="RLY3364" s="473"/>
      <c r="RLZ3364" s="371"/>
      <c r="RMA3364" s="372"/>
      <c r="RMB3364" s="372"/>
      <c r="RMC3364" s="372"/>
      <c r="RMD3364" s="372"/>
      <c r="RME3364" s="370"/>
      <c r="RMF3364" s="371"/>
      <c r="RMG3364" s="372"/>
      <c r="RMH3364" s="371"/>
      <c r="RMI3364" s="473"/>
      <c r="RMJ3364" s="371"/>
      <c r="RMK3364" s="372"/>
      <c r="RML3364" s="372"/>
      <c r="RMM3364" s="372"/>
      <c r="RMN3364" s="372"/>
      <c r="RMO3364" s="370"/>
      <c r="RMP3364" s="371"/>
      <c r="RMQ3364" s="372"/>
      <c r="RMR3364" s="371"/>
      <c r="RMS3364" s="473"/>
      <c r="RMT3364" s="371"/>
      <c r="RMU3364" s="372"/>
      <c r="RMV3364" s="372"/>
      <c r="RMW3364" s="372"/>
      <c r="RMX3364" s="372"/>
      <c r="RMY3364" s="370"/>
      <c r="RMZ3364" s="371"/>
      <c r="RNA3364" s="372"/>
      <c r="RNB3364" s="371"/>
      <c r="RNC3364" s="473"/>
      <c r="RND3364" s="371"/>
      <c r="RNE3364" s="372"/>
      <c r="RNF3364" s="372"/>
      <c r="RNG3364" s="372"/>
      <c r="RNH3364" s="372"/>
      <c r="RNI3364" s="370"/>
      <c r="RNJ3364" s="371"/>
      <c r="RNK3364" s="372"/>
      <c r="RNL3364" s="371"/>
      <c r="RNM3364" s="473"/>
      <c r="RNN3364" s="371"/>
      <c r="RNO3364" s="372"/>
      <c r="RNP3364" s="372"/>
      <c r="RNQ3364" s="372"/>
      <c r="RNR3364" s="372"/>
      <c r="RNS3364" s="370"/>
      <c r="RNT3364" s="371"/>
      <c r="RNU3364" s="372"/>
      <c r="RNV3364" s="371"/>
      <c r="RNW3364" s="473"/>
      <c r="RNX3364" s="371"/>
      <c r="RNY3364" s="372"/>
      <c r="RNZ3364" s="372"/>
      <c r="ROA3364" s="372"/>
      <c r="ROB3364" s="372"/>
      <c r="ROC3364" s="370"/>
      <c r="ROD3364" s="371"/>
      <c r="ROE3364" s="372"/>
      <c r="ROF3364" s="371"/>
      <c r="ROG3364" s="473"/>
      <c r="ROH3364" s="371"/>
      <c r="ROI3364" s="372"/>
      <c r="ROJ3364" s="372"/>
      <c r="ROK3364" s="372"/>
      <c r="ROL3364" s="372"/>
      <c r="ROM3364" s="370"/>
      <c r="RON3364" s="371"/>
      <c r="ROO3364" s="372"/>
      <c r="ROP3364" s="371"/>
      <c r="ROQ3364" s="473"/>
      <c r="ROR3364" s="371"/>
      <c r="ROS3364" s="372"/>
      <c r="ROT3364" s="372"/>
      <c r="ROU3364" s="372"/>
      <c r="ROV3364" s="372"/>
      <c r="ROW3364" s="370"/>
      <c r="ROX3364" s="371"/>
      <c r="ROY3364" s="372"/>
      <c r="ROZ3364" s="371"/>
      <c r="RPA3364" s="473"/>
      <c r="RPB3364" s="371"/>
      <c r="RPC3364" s="372"/>
      <c r="RPD3364" s="372"/>
      <c r="RPE3364" s="372"/>
      <c r="RPF3364" s="372"/>
      <c r="RPG3364" s="370"/>
      <c r="RPH3364" s="371"/>
      <c r="RPI3364" s="372"/>
      <c r="RPJ3364" s="371"/>
      <c r="RPK3364" s="473"/>
      <c r="RPL3364" s="371"/>
      <c r="RPM3364" s="372"/>
      <c r="RPN3364" s="372"/>
      <c r="RPO3364" s="372"/>
      <c r="RPP3364" s="372"/>
      <c r="RPQ3364" s="370"/>
      <c r="RPR3364" s="371"/>
      <c r="RPS3364" s="372"/>
      <c r="RPT3364" s="371"/>
      <c r="RPU3364" s="473"/>
      <c r="RPV3364" s="371"/>
      <c r="RPW3364" s="372"/>
      <c r="RPX3364" s="372"/>
      <c r="RPY3364" s="372"/>
      <c r="RPZ3364" s="372"/>
      <c r="RQA3364" s="370"/>
      <c r="RQB3364" s="371"/>
      <c r="RQC3364" s="372"/>
      <c r="RQD3364" s="371"/>
      <c r="RQE3364" s="473"/>
      <c r="RQF3364" s="371"/>
      <c r="RQG3364" s="372"/>
      <c r="RQH3364" s="372"/>
      <c r="RQI3364" s="372"/>
      <c r="RQJ3364" s="372"/>
      <c r="RQK3364" s="370"/>
      <c r="RQL3364" s="371"/>
      <c r="RQM3364" s="372"/>
      <c r="RQN3364" s="371"/>
      <c r="RQO3364" s="473"/>
      <c r="RQP3364" s="371"/>
      <c r="RQQ3364" s="372"/>
      <c r="RQR3364" s="372"/>
      <c r="RQS3364" s="372"/>
      <c r="RQT3364" s="372"/>
      <c r="RQU3364" s="370"/>
      <c r="RQV3364" s="371"/>
      <c r="RQW3364" s="372"/>
      <c r="RQX3364" s="371"/>
      <c r="RQY3364" s="473"/>
      <c r="RQZ3364" s="371"/>
      <c r="RRA3364" s="372"/>
      <c r="RRB3364" s="372"/>
      <c r="RRC3364" s="372"/>
      <c r="RRD3364" s="372"/>
      <c r="RRE3364" s="370"/>
      <c r="RRF3364" s="371"/>
      <c r="RRG3364" s="372"/>
      <c r="RRH3364" s="371"/>
      <c r="RRI3364" s="473"/>
      <c r="RRJ3364" s="371"/>
      <c r="RRK3364" s="372"/>
      <c r="RRL3364" s="372"/>
      <c r="RRM3364" s="372"/>
      <c r="RRN3364" s="372"/>
      <c r="RRO3364" s="370"/>
      <c r="RRP3364" s="371"/>
      <c r="RRQ3364" s="372"/>
      <c r="RRR3364" s="371"/>
      <c r="RRS3364" s="473"/>
      <c r="RRT3364" s="371"/>
      <c r="RRU3364" s="372"/>
      <c r="RRV3364" s="372"/>
      <c r="RRW3364" s="372"/>
      <c r="RRX3364" s="372"/>
      <c r="RRY3364" s="370"/>
      <c r="RRZ3364" s="371"/>
      <c r="RSA3364" s="372"/>
      <c r="RSB3364" s="371"/>
      <c r="RSC3364" s="473"/>
      <c r="RSD3364" s="371"/>
      <c r="RSE3364" s="372"/>
      <c r="RSF3364" s="372"/>
      <c r="RSG3364" s="372"/>
      <c r="RSH3364" s="372"/>
      <c r="RSI3364" s="370"/>
      <c r="RSJ3364" s="371"/>
      <c r="RSK3364" s="372"/>
      <c r="RSL3364" s="371"/>
      <c r="RSM3364" s="473"/>
      <c r="RSN3364" s="371"/>
      <c r="RSO3364" s="372"/>
      <c r="RSP3364" s="372"/>
      <c r="RSQ3364" s="372"/>
      <c r="RSR3364" s="372"/>
      <c r="RSS3364" s="370"/>
      <c r="RST3364" s="371"/>
      <c r="RSU3364" s="372"/>
      <c r="RSV3364" s="371"/>
      <c r="RSW3364" s="473"/>
      <c r="RSX3364" s="371"/>
      <c r="RSY3364" s="372"/>
      <c r="RSZ3364" s="372"/>
      <c r="RTA3364" s="372"/>
      <c r="RTB3364" s="372"/>
      <c r="RTC3364" s="370"/>
      <c r="RTD3364" s="371"/>
      <c r="RTE3364" s="372"/>
      <c r="RTF3364" s="371"/>
      <c r="RTG3364" s="473"/>
      <c r="RTH3364" s="371"/>
      <c r="RTI3364" s="372"/>
      <c r="RTJ3364" s="372"/>
      <c r="RTK3364" s="372"/>
      <c r="RTL3364" s="372"/>
      <c r="RTM3364" s="370"/>
      <c r="RTN3364" s="371"/>
      <c r="RTO3364" s="372"/>
      <c r="RTP3364" s="371"/>
      <c r="RTQ3364" s="473"/>
      <c r="RTR3364" s="371"/>
      <c r="RTS3364" s="372"/>
      <c r="RTT3364" s="372"/>
      <c r="RTU3364" s="372"/>
      <c r="RTV3364" s="372"/>
      <c r="RTW3364" s="370"/>
      <c r="RTX3364" s="371"/>
      <c r="RTY3364" s="372"/>
      <c r="RTZ3364" s="371"/>
      <c r="RUA3364" s="473"/>
      <c r="RUB3364" s="371"/>
      <c r="RUC3364" s="372"/>
      <c r="RUD3364" s="372"/>
      <c r="RUE3364" s="372"/>
      <c r="RUF3364" s="372"/>
      <c r="RUG3364" s="370"/>
      <c r="RUH3364" s="371"/>
      <c r="RUI3364" s="372"/>
      <c r="RUJ3364" s="371"/>
      <c r="RUK3364" s="473"/>
      <c r="RUL3364" s="371"/>
      <c r="RUM3364" s="372"/>
      <c r="RUN3364" s="372"/>
      <c r="RUO3364" s="372"/>
      <c r="RUP3364" s="372"/>
      <c r="RUQ3364" s="370"/>
      <c r="RUR3364" s="371"/>
      <c r="RUS3364" s="372"/>
      <c r="RUT3364" s="371"/>
      <c r="RUU3364" s="473"/>
      <c r="RUV3364" s="371"/>
      <c r="RUW3364" s="372"/>
      <c r="RUX3364" s="372"/>
      <c r="RUY3364" s="372"/>
      <c r="RUZ3364" s="372"/>
      <c r="RVA3364" s="370"/>
      <c r="RVB3364" s="371"/>
      <c r="RVC3364" s="372"/>
      <c r="RVD3364" s="371"/>
      <c r="RVE3364" s="473"/>
      <c r="RVF3364" s="371"/>
      <c r="RVG3364" s="372"/>
      <c r="RVH3364" s="372"/>
      <c r="RVI3364" s="372"/>
      <c r="RVJ3364" s="372"/>
      <c r="RVK3364" s="370"/>
      <c r="RVL3364" s="371"/>
      <c r="RVM3364" s="372"/>
      <c r="RVN3364" s="371"/>
      <c r="RVO3364" s="473"/>
      <c r="RVP3364" s="371"/>
      <c r="RVQ3364" s="372"/>
      <c r="RVR3364" s="372"/>
      <c r="RVS3364" s="372"/>
      <c r="RVT3364" s="372"/>
      <c r="RVU3364" s="370"/>
      <c r="RVV3364" s="371"/>
      <c r="RVW3364" s="372"/>
      <c r="RVX3364" s="371"/>
      <c r="RVY3364" s="473"/>
      <c r="RVZ3364" s="371"/>
      <c r="RWA3364" s="372"/>
      <c r="RWB3364" s="372"/>
      <c r="RWC3364" s="372"/>
      <c r="RWD3364" s="372"/>
      <c r="RWE3364" s="370"/>
      <c r="RWF3364" s="371"/>
      <c r="RWG3364" s="372"/>
      <c r="RWH3364" s="371"/>
      <c r="RWI3364" s="473"/>
      <c r="RWJ3364" s="371"/>
      <c r="RWK3364" s="372"/>
      <c r="RWL3364" s="372"/>
      <c r="RWM3364" s="372"/>
      <c r="RWN3364" s="372"/>
      <c r="RWO3364" s="370"/>
      <c r="RWP3364" s="371"/>
      <c r="RWQ3364" s="372"/>
      <c r="RWR3364" s="371"/>
      <c r="RWS3364" s="473"/>
      <c r="RWT3364" s="371"/>
      <c r="RWU3364" s="372"/>
      <c r="RWV3364" s="372"/>
      <c r="RWW3364" s="372"/>
      <c r="RWX3364" s="372"/>
      <c r="RWY3364" s="370"/>
      <c r="RWZ3364" s="371"/>
      <c r="RXA3364" s="372"/>
      <c r="RXB3364" s="371"/>
      <c r="RXC3364" s="473"/>
      <c r="RXD3364" s="371"/>
      <c r="RXE3364" s="372"/>
      <c r="RXF3364" s="372"/>
      <c r="RXG3364" s="372"/>
      <c r="RXH3364" s="372"/>
      <c r="RXI3364" s="370"/>
      <c r="RXJ3364" s="371"/>
      <c r="RXK3364" s="372"/>
      <c r="RXL3364" s="371"/>
      <c r="RXM3364" s="473"/>
      <c r="RXN3364" s="371"/>
      <c r="RXO3364" s="372"/>
      <c r="RXP3364" s="372"/>
      <c r="RXQ3364" s="372"/>
      <c r="RXR3364" s="372"/>
      <c r="RXS3364" s="370"/>
      <c r="RXT3364" s="371"/>
      <c r="RXU3364" s="372"/>
      <c r="RXV3364" s="371"/>
      <c r="RXW3364" s="473"/>
      <c r="RXX3364" s="371"/>
      <c r="RXY3364" s="372"/>
      <c r="RXZ3364" s="372"/>
      <c r="RYA3364" s="372"/>
      <c r="RYB3364" s="372"/>
      <c r="RYC3364" s="370"/>
      <c r="RYD3364" s="371"/>
      <c r="RYE3364" s="372"/>
      <c r="RYF3364" s="371"/>
      <c r="RYG3364" s="473"/>
      <c r="RYH3364" s="371"/>
      <c r="RYI3364" s="372"/>
      <c r="RYJ3364" s="372"/>
      <c r="RYK3364" s="372"/>
      <c r="RYL3364" s="372"/>
      <c r="RYM3364" s="370"/>
      <c r="RYN3364" s="371"/>
      <c r="RYO3364" s="372"/>
      <c r="RYP3364" s="371"/>
      <c r="RYQ3364" s="473"/>
      <c r="RYR3364" s="371"/>
      <c r="RYS3364" s="372"/>
      <c r="RYT3364" s="372"/>
      <c r="RYU3364" s="372"/>
      <c r="RYV3364" s="372"/>
      <c r="RYW3364" s="370"/>
      <c r="RYX3364" s="371"/>
      <c r="RYY3364" s="372"/>
      <c r="RYZ3364" s="371"/>
      <c r="RZA3364" s="473"/>
      <c r="RZB3364" s="371"/>
      <c r="RZC3364" s="372"/>
      <c r="RZD3364" s="372"/>
      <c r="RZE3364" s="372"/>
      <c r="RZF3364" s="372"/>
      <c r="RZG3364" s="370"/>
      <c r="RZH3364" s="371"/>
      <c r="RZI3364" s="372"/>
      <c r="RZJ3364" s="371"/>
      <c r="RZK3364" s="473"/>
      <c r="RZL3364" s="371"/>
      <c r="RZM3364" s="372"/>
      <c r="RZN3364" s="372"/>
      <c r="RZO3364" s="372"/>
      <c r="RZP3364" s="372"/>
      <c r="RZQ3364" s="370"/>
      <c r="RZR3364" s="371"/>
      <c r="RZS3364" s="372"/>
      <c r="RZT3364" s="371"/>
      <c r="RZU3364" s="473"/>
      <c r="RZV3364" s="371"/>
      <c r="RZW3364" s="372"/>
      <c r="RZX3364" s="372"/>
      <c r="RZY3364" s="372"/>
      <c r="RZZ3364" s="372"/>
      <c r="SAA3364" s="370"/>
      <c r="SAB3364" s="371"/>
      <c r="SAC3364" s="372"/>
      <c r="SAD3364" s="371"/>
      <c r="SAE3364" s="473"/>
      <c r="SAF3364" s="371"/>
      <c r="SAG3364" s="372"/>
      <c r="SAH3364" s="372"/>
      <c r="SAI3364" s="372"/>
      <c r="SAJ3364" s="372"/>
      <c r="SAK3364" s="370"/>
      <c r="SAL3364" s="371"/>
      <c r="SAM3364" s="372"/>
      <c r="SAN3364" s="371"/>
      <c r="SAO3364" s="473"/>
      <c r="SAP3364" s="371"/>
      <c r="SAQ3364" s="372"/>
      <c r="SAR3364" s="372"/>
      <c r="SAS3364" s="372"/>
      <c r="SAT3364" s="372"/>
      <c r="SAU3364" s="370"/>
      <c r="SAV3364" s="371"/>
      <c r="SAW3364" s="372"/>
      <c r="SAX3364" s="371"/>
      <c r="SAY3364" s="473"/>
      <c r="SAZ3364" s="371"/>
      <c r="SBA3364" s="372"/>
      <c r="SBB3364" s="372"/>
      <c r="SBC3364" s="372"/>
      <c r="SBD3364" s="372"/>
      <c r="SBE3364" s="370"/>
      <c r="SBF3364" s="371"/>
      <c r="SBG3364" s="372"/>
      <c r="SBH3364" s="371"/>
      <c r="SBI3364" s="473"/>
      <c r="SBJ3364" s="371"/>
      <c r="SBK3364" s="372"/>
      <c r="SBL3364" s="372"/>
      <c r="SBM3364" s="372"/>
      <c r="SBN3364" s="372"/>
      <c r="SBO3364" s="370"/>
      <c r="SBP3364" s="371"/>
      <c r="SBQ3364" s="372"/>
      <c r="SBR3364" s="371"/>
      <c r="SBS3364" s="473"/>
      <c r="SBT3364" s="371"/>
      <c r="SBU3364" s="372"/>
      <c r="SBV3364" s="372"/>
      <c r="SBW3364" s="372"/>
      <c r="SBX3364" s="372"/>
      <c r="SBY3364" s="370"/>
      <c r="SBZ3364" s="371"/>
      <c r="SCA3364" s="372"/>
      <c r="SCB3364" s="371"/>
      <c r="SCC3364" s="473"/>
      <c r="SCD3364" s="371"/>
      <c r="SCE3364" s="372"/>
      <c r="SCF3364" s="372"/>
      <c r="SCG3364" s="372"/>
      <c r="SCH3364" s="372"/>
      <c r="SCI3364" s="370"/>
      <c r="SCJ3364" s="371"/>
      <c r="SCK3364" s="372"/>
      <c r="SCL3364" s="371"/>
      <c r="SCM3364" s="473"/>
      <c r="SCN3364" s="371"/>
      <c r="SCO3364" s="372"/>
      <c r="SCP3364" s="372"/>
      <c r="SCQ3364" s="372"/>
      <c r="SCR3364" s="372"/>
      <c r="SCS3364" s="370"/>
      <c r="SCT3364" s="371"/>
      <c r="SCU3364" s="372"/>
      <c r="SCV3364" s="371"/>
      <c r="SCW3364" s="473"/>
      <c r="SCX3364" s="371"/>
      <c r="SCY3364" s="372"/>
      <c r="SCZ3364" s="372"/>
      <c r="SDA3364" s="372"/>
      <c r="SDB3364" s="372"/>
      <c r="SDC3364" s="370"/>
      <c r="SDD3364" s="371"/>
      <c r="SDE3364" s="372"/>
      <c r="SDF3364" s="371"/>
      <c r="SDG3364" s="473"/>
      <c r="SDH3364" s="371"/>
      <c r="SDI3364" s="372"/>
      <c r="SDJ3364" s="372"/>
      <c r="SDK3364" s="372"/>
      <c r="SDL3364" s="372"/>
      <c r="SDM3364" s="370"/>
      <c r="SDN3364" s="371"/>
      <c r="SDO3364" s="372"/>
      <c r="SDP3364" s="371"/>
      <c r="SDQ3364" s="473"/>
      <c r="SDR3364" s="371"/>
      <c r="SDS3364" s="372"/>
      <c r="SDT3364" s="372"/>
      <c r="SDU3364" s="372"/>
      <c r="SDV3364" s="372"/>
      <c r="SDW3364" s="370"/>
      <c r="SDX3364" s="371"/>
      <c r="SDY3364" s="372"/>
      <c r="SDZ3364" s="371"/>
      <c r="SEA3364" s="473"/>
      <c r="SEB3364" s="371"/>
      <c r="SEC3364" s="372"/>
      <c r="SED3364" s="372"/>
      <c r="SEE3364" s="372"/>
      <c r="SEF3364" s="372"/>
      <c r="SEG3364" s="370"/>
      <c r="SEH3364" s="371"/>
      <c r="SEI3364" s="372"/>
      <c r="SEJ3364" s="371"/>
      <c r="SEK3364" s="473"/>
      <c r="SEL3364" s="371"/>
      <c r="SEM3364" s="372"/>
      <c r="SEN3364" s="372"/>
      <c r="SEO3364" s="372"/>
      <c r="SEP3364" s="372"/>
      <c r="SEQ3364" s="370"/>
      <c r="SER3364" s="371"/>
      <c r="SES3364" s="372"/>
      <c r="SET3364" s="371"/>
      <c r="SEU3364" s="473"/>
      <c r="SEV3364" s="371"/>
      <c r="SEW3364" s="372"/>
      <c r="SEX3364" s="372"/>
      <c r="SEY3364" s="372"/>
      <c r="SEZ3364" s="372"/>
      <c r="SFA3364" s="370"/>
      <c r="SFB3364" s="371"/>
      <c r="SFC3364" s="372"/>
      <c r="SFD3364" s="371"/>
      <c r="SFE3364" s="473"/>
      <c r="SFF3364" s="371"/>
      <c r="SFG3364" s="372"/>
      <c r="SFH3364" s="372"/>
      <c r="SFI3364" s="372"/>
      <c r="SFJ3364" s="372"/>
      <c r="SFK3364" s="370"/>
      <c r="SFL3364" s="371"/>
      <c r="SFM3364" s="372"/>
      <c r="SFN3364" s="371"/>
      <c r="SFO3364" s="473"/>
      <c r="SFP3364" s="371"/>
      <c r="SFQ3364" s="372"/>
      <c r="SFR3364" s="372"/>
      <c r="SFS3364" s="372"/>
      <c r="SFT3364" s="372"/>
      <c r="SFU3364" s="370"/>
      <c r="SFV3364" s="371"/>
      <c r="SFW3364" s="372"/>
      <c r="SFX3364" s="371"/>
      <c r="SFY3364" s="473"/>
      <c r="SFZ3364" s="371"/>
      <c r="SGA3364" s="372"/>
      <c r="SGB3364" s="372"/>
      <c r="SGC3364" s="372"/>
      <c r="SGD3364" s="372"/>
      <c r="SGE3364" s="370"/>
      <c r="SGF3364" s="371"/>
      <c r="SGG3364" s="372"/>
      <c r="SGH3364" s="371"/>
      <c r="SGI3364" s="473"/>
      <c r="SGJ3364" s="371"/>
      <c r="SGK3364" s="372"/>
      <c r="SGL3364" s="372"/>
      <c r="SGM3364" s="372"/>
      <c r="SGN3364" s="372"/>
      <c r="SGO3364" s="370"/>
      <c r="SGP3364" s="371"/>
      <c r="SGQ3364" s="372"/>
      <c r="SGR3364" s="371"/>
      <c r="SGS3364" s="473"/>
      <c r="SGT3364" s="371"/>
      <c r="SGU3364" s="372"/>
      <c r="SGV3364" s="372"/>
      <c r="SGW3364" s="372"/>
      <c r="SGX3364" s="372"/>
      <c r="SGY3364" s="370"/>
      <c r="SGZ3364" s="371"/>
      <c r="SHA3364" s="372"/>
      <c r="SHB3364" s="371"/>
      <c r="SHC3364" s="473"/>
      <c r="SHD3364" s="371"/>
      <c r="SHE3364" s="372"/>
      <c r="SHF3364" s="372"/>
      <c r="SHG3364" s="372"/>
      <c r="SHH3364" s="372"/>
      <c r="SHI3364" s="370"/>
      <c r="SHJ3364" s="371"/>
      <c r="SHK3364" s="372"/>
      <c r="SHL3364" s="371"/>
      <c r="SHM3364" s="473"/>
      <c r="SHN3364" s="371"/>
      <c r="SHO3364" s="372"/>
      <c r="SHP3364" s="372"/>
      <c r="SHQ3364" s="372"/>
      <c r="SHR3364" s="372"/>
      <c r="SHS3364" s="370"/>
      <c r="SHT3364" s="371"/>
      <c r="SHU3364" s="372"/>
      <c r="SHV3364" s="371"/>
      <c r="SHW3364" s="473"/>
      <c r="SHX3364" s="371"/>
      <c r="SHY3364" s="372"/>
      <c r="SHZ3364" s="372"/>
      <c r="SIA3364" s="372"/>
      <c r="SIB3364" s="372"/>
      <c r="SIC3364" s="370"/>
      <c r="SID3364" s="371"/>
      <c r="SIE3364" s="372"/>
      <c r="SIF3364" s="371"/>
      <c r="SIG3364" s="473"/>
      <c r="SIH3364" s="371"/>
      <c r="SII3364" s="372"/>
      <c r="SIJ3364" s="372"/>
      <c r="SIK3364" s="372"/>
      <c r="SIL3364" s="372"/>
      <c r="SIM3364" s="370"/>
      <c r="SIN3364" s="371"/>
      <c r="SIO3364" s="372"/>
      <c r="SIP3364" s="371"/>
      <c r="SIQ3364" s="473"/>
      <c r="SIR3364" s="371"/>
      <c r="SIS3364" s="372"/>
      <c r="SIT3364" s="372"/>
      <c r="SIU3364" s="372"/>
      <c r="SIV3364" s="372"/>
      <c r="SIW3364" s="370"/>
      <c r="SIX3364" s="371"/>
      <c r="SIY3364" s="372"/>
      <c r="SIZ3364" s="371"/>
      <c r="SJA3364" s="473"/>
      <c r="SJB3364" s="371"/>
      <c r="SJC3364" s="372"/>
      <c r="SJD3364" s="372"/>
      <c r="SJE3364" s="372"/>
      <c r="SJF3364" s="372"/>
      <c r="SJG3364" s="370"/>
      <c r="SJH3364" s="371"/>
      <c r="SJI3364" s="372"/>
      <c r="SJJ3364" s="371"/>
      <c r="SJK3364" s="473"/>
      <c r="SJL3364" s="371"/>
      <c r="SJM3364" s="372"/>
      <c r="SJN3364" s="372"/>
      <c r="SJO3364" s="372"/>
      <c r="SJP3364" s="372"/>
      <c r="SJQ3364" s="370"/>
      <c r="SJR3364" s="371"/>
      <c r="SJS3364" s="372"/>
      <c r="SJT3364" s="371"/>
      <c r="SJU3364" s="473"/>
      <c r="SJV3364" s="371"/>
      <c r="SJW3364" s="372"/>
      <c r="SJX3364" s="372"/>
      <c r="SJY3364" s="372"/>
      <c r="SJZ3364" s="372"/>
      <c r="SKA3364" s="370"/>
      <c r="SKB3364" s="371"/>
      <c r="SKC3364" s="372"/>
      <c r="SKD3364" s="371"/>
      <c r="SKE3364" s="473"/>
      <c r="SKF3364" s="371"/>
      <c r="SKG3364" s="372"/>
      <c r="SKH3364" s="372"/>
      <c r="SKI3364" s="372"/>
      <c r="SKJ3364" s="372"/>
      <c r="SKK3364" s="370"/>
      <c r="SKL3364" s="371"/>
      <c r="SKM3364" s="372"/>
      <c r="SKN3364" s="371"/>
      <c r="SKO3364" s="473"/>
      <c r="SKP3364" s="371"/>
      <c r="SKQ3364" s="372"/>
      <c r="SKR3364" s="372"/>
      <c r="SKS3364" s="372"/>
      <c r="SKT3364" s="372"/>
      <c r="SKU3364" s="370"/>
      <c r="SKV3364" s="371"/>
      <c r="SKW3364" s="372"/>
      <c r="SKX3364" s="371"/>
      <c r="SKY3364" s="473"/>
      <c r="SKZ3364" s="371"/>
      <c r="SLA3364" s="372"/>
      <c r="SLB3364" s="372"/>
      <c r="SLC3364" s="372"/>
      <c r="SLD3364" s="372"/>
      <c r="SLE3364" s="370"/>
      <c r="SLF3364" s="371"/>
      <c r="SLG3364" s="372"/>
      <c r="SLH3364" s="371"/>
      <c r="SLI3364" s="473"/>
      <c r="SLJ3364" s="371"/>
      <c r="SLK3364" s="372"/>
      <c r="SLL3364" s="372"/>
      <c r="SLM3364" s="372"/>
      <c r="SLN3364" s="372"/>
      <c r="SLO3364" s="370"/>
      <c r="SLP3364" s="371"/>
      <c r="SLQ3364" s="372"/>
      <c r="SLR3364" s="371"/>
      <c r="SLS3364" s="473"/>
      <c r="SLT3364" s="371"/>
      <c r="SLU3364" s="372"/>
      <c r="SLV3364" s="372"/>
      <c r="SLW3364" s="372"/>
      <c r="SLX3364" s="372"/>
      <c r="SLY3364" s="370"/>
      <c r="SLZ3364" s="371"/>
      <c r="SMA3364" s="372"/>
      <c r="SMB3364" s="371"/>
      <c r="SMC3364" s="473"/>
      <c r="SMD3364" s="371"/>
      <c r="SME3364" s="372"/>
      <c r="SMF3364" s="372"/>
      <c r="SMG3364" s="372"/>
      <c r="SMH3364" s="372"/>
      <c r="SMI3364" s="370"/>
      <c r="SMJ3364" s="371"/>
      <c r="SMK3364" s="372"/>
      <c r="SML3364" s="371"/>
      <c r="SMM3364" s="473"/>
      <c r="SMN3364" s="371"/>
      <c r="SMO3364" s="372"/>
      <c r="SMP3364" s="372"/>
      <c r="SMQ3364" s="372"/>
      <c r="SMR3364" s="372"/>
      <c r="SMS3364" s="370"/>
      <c r="SMT3364" s="371"/>
      <c r="SMU3364" s="372"/>
      <c r="SMV3364" s="371"/>
      <c r="SMW3364" s="473"/>
      <c r="SMX3364" s="371"/>
      <c r="SMY3364" s="372"/>
      <c r="SMZ3364" s="372"/>
      <c r="SNA3364" s="372"/>
      <c r="SNB3364" s="372"/>
      <c r="SNC3364" s="370"/>
      <c r="SND3364" s="371"/>
      <c r="SNE3364" s="372"/>
      <c r="SNF3364" s="371"/>
      <c r="SNG3364" s="473"/>
      <c r="SNH3364" s="371"/>
      <c r="SNI3364" s="372"/>
      <c r="SNJ3364" s="372"/>
      <c r="SNK3364" s="372"/>
      <c r="SNL3364" s="372"/>
      <c r="SNM3364" s="370"/>
      <c r="SNN3364" s="371"/>
      <c r="SNO3364" s="372"/>
      <c r="SNP3364" s="371"/>
      <c r="SNQ3364" s="473"/>
      <c r="SNR3364" s="371"/>
      <c r="SNS3364" s="372"/>
      <c r="SNT3364" s="372"/>
      <c r="SNU3364" s="372"/>
      <c r="SNV3364" s="372"/>
      <c r="SNW3364" s="370"/>
      <c r="SNX3364" s="371"/>
      <c r="SNY3364" s="372"/>
      <c r="SNZ3364" s="371"/>
      <c r="SOA3364" s="473"/>
      <c r="SOB3364" s="371"/>
      <c r="SOC3364" s="372"/>
      <c r="SOD3364" s="372"/>
      <c r="SOE3364" s="372"/>
      <c r="SOF3364" s="372"/>
      <c r="SOG3364" s="370"/>
      <c r="SOH3364" s="371"/>
      <c r="SOI3364" s="372"/>
      <c r="SOJ3364" s="371"/>
      <c r="SOK3364" s="473"/>
      <c r="SOL3364" s="371"/>
      <c r="SOM3364" s="372"/>
      <c r="SON3364" s="372"/>
      <c r="SOO3364" s="372"/>
      <c r="SOP3364" s="372"/>
      <c r="SOQ3364" s="370"/>
      <c r="SOR3364" s="371"/>
      <c r="SOS3364" s="372"/>
      <c r="SOT3364" s="371"/>
      <c r="SOU3364" s="473"/>
      <c r="SOV3364" s="371"/>
      <c r="SOW3364" s="372"/>
      <c r="SOX3364" s="372"/>
      <c r="SOY3364" s="372"/>
      <c r="SOZ3364" s="372"/>
      <c r="SPA3364" s="370"/>
      <c r="SPB3364" s="371"/>
      <c r="SPC3364" s="372"/>
      <c r="SPD3364" s="371"/>
      <c r="SPE3364" s="473"/>
      <c r="SPF3364" s="371"/>
      <c r="SPG3364" s="372"/>
      <c r="SPH3364" s="372"/>
      <c r="SPI3364" s="372"/>
      <c r="SPJ3364" s="372"/>
      <c r="SPK3364" s="370"/>
      <c r="SPL3364" s="371"/>
      <c r="SPM3364" s="372"/>
      <c r="SPN3364" s="371"/>
      <c r="SPO3364" s="473"/>
      <c r="SPP3364" s="371"/>
      <c r="SPQ3364" s="372"/>
      <c r="SPR3364" s="372"/>
      <c r="SPS3364" s="372"/>
      <c r="SPT3364" s="372"/>
      <c r="SPU3364" s="370"/>
      <c r="SPV3364" s="371"/>
      <c r="SPW3364" s="372"/>
      <c r="SPX3364" s="371"/>
      <c r="SPY3364" s="473"/>
      <c r="SPZ3364" s="371"/>
      <c r="SQA3364" s="372"/>
      <c r="SQB3364" s="372"/>
      <c r="SQC3364" s="372"/>
      <c r="SQD3364" s="372"/>
      <c r="SQE3364" s="370"/>
      <c r="SQF3364" s="371"/>
      <c r="SQG3364" s="372"/>
      <c r="SQH3364" s="371"/>
      <c r="SQI3364" s="473"/>
      <c r="SQJ3364" s="371"/>
      <c r="SQK3364" s="372"/>
      <c r="SQL3364" s="372"/>
      <c r="SQM3364" s="372"/>
      <c r="SQN3364" s="372"/>
      <c r="SQO3364" s="370"/>
      <c r="SQP3364" s="371"/>
      <c r="SQQ3364" s="372"/>
      <c r="SQR3364" s="371"/>
      <c r="SQS3364" s="473"/>
      <c r="SQT3364" s="371"/>
      <c r="SQU3364" s="372"/>
      <c r="SQV3364" s="372"/>
      <c r="SQW3364" s="372"/>
      <c r="SQX3364" s="372"/>
      <c r="SQY3364" s="370"/>
      <c r="SQZ3364" s="371"/>
      <c r="SRA3364" s="372"/>
      <c r="SRB3364" s="371"/>
      <c r="SRC3364" s="473"/>
      <c r="SRD3364" s="371"/>
      <c r="SRE3364" s="372"/>
      <c r="SRF3364" s="372"/>
      <c r="SRG3364" s="372"/>
      <c r="SRH3364" s="372"/>
      <c r="SRI3364" s="370"/>
      <c r="SRJ3364" s="371"/>
      <c r="SRK3364" s="372"/>
      <c r="SRL3364" s="371"/>
      <c r="SRM3364" s="473"/>
      <c r="SRN3364" s="371"/>
      <c r="SRO3364" s="372"/>
      <c r="SRP3364" s="372"/>
      <c r="SRQ3364" s="372"/>
      <c r="SRR3364" s="372"/>
      <c r="SRS3364" s="370"/>
      <c r="SRT3364" s="371"/>
      <c r="SRU3364" s="372"/>
      <c r="SRV3364" s="371"/>
      <c r="SRW3364" s="473"/>
      <c r="SRX3364" s="371"/>
      <c r="SRY3364" s="372"/>
      <c r="SRZ3364" s="372"/>
      <c r="SSA3364" s="372"/>
      <c r="SSB3364" s="372"/>
      <c r="SSC3364" s="370"/>
      <c r="SSD3364" s="371"/>
      <c r="SSE3364" s="372"/>
      <c r="SSF3364" s="371"/>
      <c r="SSG3364" s="473"/>
      <c r="SSH3364" s="371"/>
      <c r="SSI3364" s="372"/>
      <c r="SSJ3364" s="372"/>
      <c r="SSK3364" s="372"/>
      <c r="SSL3364" s="372"/>
      <c r="SSM3364" s="370"/>
      <c r="SSN3364" s="371"/>
      <c r="SSO3364" s="372"/>
      <c r="SSP3364" s="371"/>
      <c r="SSQ3364" s="473"/>
      <c r="SSR3364" s="371"/>
      <c r="SSS3364" s="372"/>
      <c r="SST3364" s="372"/>
      <c r="SSU3364" s="372"/>
      <c r="SSV3364" s="372"/>
      <c r="SSW3364" s="370"/>
      <c r="SSX3364" s="371"/>
      <c r="SSY3364" s="372"/>
      <c r="SSZ3364" s="371"/>
      <c r="STA3364" s="473"/>
      <c r="STB3364" s="371"/>
      <c r="STC3364" s="372"/>
      <c r="STD3364" s="372"/>
      <c r="STE3364" s="372"/>
      <c r="STF3364" s="372"/>
      <c r="STG3364" s="370"/>
      <c r="STH3364" s="371"/>
      <c r="STI3364" s="372"/>
      <c r="STJ3364" s="371"/>
      <c r="STK3364" s="473"/>
      <c r="STL3364" s="371"/>
      <c r="STM3364" s="372"/>
      <c r="STN3364" s="372"/>
      <c r="STO3364" s="372"/>
      <c r="STP3364" s="372"/>
      <c r="STQ3364" s="370"/>
      <c r="STR3364" s="371"/>
      <c r="STS3364" s="372"/>
      <c r="STT3364" s="371"/>
      <c r="STU3364" s="473"/>
      <c r="STV3364" s="371"/>
      <c r="STW3364" s="372"/>
      <c r="STX3364" s="372"/>
      <c r="STY3364" s="372"/>
      <c r="STZ3364" s="372"/>
      <c r="SUA3364" s="370"/>
      <c r="SUB3364" s="371"/>
      <c r="SUC3364" s="372"/>
      <c r="SUD3364" s="371"/>
      <c r="SUE3364" s="473"/>
      <c r="SUF3364" s="371"/>
      <c r="SUG3364" s="372"/>
      <c r="SUH3364" s="372"/>
      <c r="SUI3364" s="372"/>
      <c r="SUJ3364" s="372"/>
      <c r="SUK3364" s="370"/>
      <c r="SUL3364" s="371"/>
      <c r="SUM3364" s="372"/>
      <c r="SUN3364" s="371"/>
      <c r="SUO3364" s="473"/>
      <c r="SUP3364" s="371"/>
      <c r="SUQ3364" s="372"/>
      <c r="SUR3364" s="372"/>
      <c r="SUS3364" s="372"/>
      <c r="SUT3364" s="372"/>
      <c r="SUU3364" s="370"/>
      <c r="SUV3364" s="371"/>
      <c r="SUW3364" s="372"/>
      <c r="SUX3364" s="371"/>
      <c r="SUY3364" s="473"/>
      <c r="SUZ3364" s="371"/>
      <c r="SVA3364" s="372"/>
      <c r="SVB3364" s="372"/>
      <c r="SVC3364" s="372"/>
      <c r="SVD3364" s="372"/>
      <c r="SVE3364" s="370"/>
      <c r="SVF3364" s="371"/>
      <c r="SVG3364" s="372"/>
      <c r="SVH3364" s="371"/>
      <c r="SVI3364" s="473"/>
      <c r="SVJ3364" s="371"/>
      <c r="SVK3364" s="372"/>
      <c r="SVL3364" s="372"/>
      <c r="SVM3364" s="372"/>
      <c r="SVN3364" s="372"/>
      <c r="SVO3364" s="370"/>
      <c r="SVP3364" s="371"/>
      <c r="SVQ3364" s="372"/>
      <c r="SVR3364" s="371"/>
      <c r="SVS3364" s="473"/>
      <c r="SVT3364" s="371"/>
      <c r="SVU3364" s="372"/>
      <c r="SVV3364" s="372"/>
      <c r="SVW3364" s="372"/>
      <c r="SVX3364" s="372"/>
      <c r="SVY3364" s="370"/>
      <c r="SVZ3364" s="371"/>
      <c r="SWA3364" s="372"/>
      <c r="SWB3364" s="371"/>
      <c r="SWC3364" s="473"/>
      <c r="SWD3364" s="371"/>
      <c r="SWE3364" s="372"/>
      <c r="SWF3364" s="372"/>
      <c r="SWG3364" s="372"/>
      <c r="SWH3364" s="372"/>
      <c r="SWI3364" s="370"/>
      <c r="SWJ3364" s="371"/>
      <c r="SWK3364" s="372"/>
      <c r="SWL3364" s="371"/>
      <c r="SWM3364" s="473"/>
      <c r="SWN3364" s="371"/>
      <c r="SWO3364" s="372"/>
      <c r="SWP3364" s="372"/>
      <c r="SWQ3364" s="372"/>
      <c r="SWR3364" s="372"/>
      <c r="SWS3364" s="370"/>
      <c r="SWT3364" s="371"/>
      <c r="SWU3364" s="372"/>
      <c r="SWV3364" s="371"/>
      <c r="SWW3364" s="473"/>
      <c r="SWX3364" s="371"/>
      <c r="SWY3364" s="372"/>
      <c r="SWZ3364" s="372"/>
      <c r="SXA3364" s="372"/>
      <c r="SXB3364" s="372"/>
      <c r="SXC3364" s="370"/>
      <c r="SXD3364" s="371"/>
      <c r="SXE3364" s="372"/>
      <c r="SXF3364" s="371"/>
      <c r="SXG3364" s="473"/>
      <c r="SXH3364" s="371"/>
      <c r="SXI3364" s="372"/>
      <c r="SXJ3364" s="372"/>
      <c r="SXK3364" s="372"/>
      <c r="SXL3364" s="372"/>
      <c r="SXM3364" s="370"/>
      <c r="SXN3364" s="371"/>
      <c r="SXO3364" s="372"/>
      <c r="SXP3364" s="371"/>
      <c r="SXQ3364" s="473"/>
      <c r="SXR3364" s="371"/>
      <c r="SXS3364" s="372"/>
      <c r="SXT3364" s="372"/>
      <c r="SXU3364" s="372"/>
      <c r="SXV3364" s="372"/>
      <c r="SXW3364" s="370"/>
      <c r="SXX3364" s="371"/>
      <c r="SXY3364" s="372"/>
      <c r="SXZ3364" s="371"/>
      <c r="SYA3364" s="473"/>
      <c r="SYB3364" s="371"/>
      <c r="SYC3364" s="372"/>
      <c r="SYD3364" s="372"/>
      <c r="SYE3364" s="372"/>
      <c r="SYF3364" s="372"/>
      <c r="SYG3364" s="370"/>
      <c r="SYH3364" s="371"/>
      <c r="SYI3364" s="372"/>
      <c r="SYJ3364" s="371"/>
      <c r="SYK3364" s="473"/>
      <c r="SYL3364" s="371"/>
      <c r="SYM3364" s="372"/>
      <c r="SYN3364" s="372"/>
      <c r="SYO3364" s="372"/>
      <c r="SYP3364" s="372"/>
      <c r="SYQ3364" s="370"/>
      <c r="SYR3364" s="371"/>
      <c r="SYS3364" s="372"/>
      <c r="SYT3364" s="371"/>
      <c r="SYU3364" s="473"/>
      <c r="SYV3364" s="371"/>
      <c r="SYW3364" s="372"/>
      <c r="SYX3364" s="372"/>
      <c r="SYY3364" s="372"/>
      <c r="SYZ3364" s="372"/>
      <c r="SZA3364" s="370"/>
      <c r="SZB3364" s="371"/>
      <c r="SZC3364" s="372"/>
      <c r="SZD3364" s="371"/>
      <c r="SZE3364" s="473"/>
      <c r="SZF3364" s="371"/>
      <c r="SZG3364" s="372"/>
      <c r="SZH3364" s="372"/>
      <c r="SZI3364" s="372"/>
      <c r="SZJ3364" s="372"/>
      <c r="SZK3364" s="370"/>
      <c r="SZL3364" s="371"/>
      <c r="SZM3364" s="372"/>
      <c r="SZN3364" s="371"/>
      <c r="SZO3364" s="473"/>
      <c r="SZP3364" s="371"/>
      <c r="SZQ3364" s="372"/>
      <c r="SZR3364" s="372"/>
      <c r="SZS3364" s="372"/>
      <c r="SZT3364" s="372"/>
      <c r="SZU3364" s="370"/>
      <c r="SZV3364" s="371"/>
      <c r="SZW3364" s="372"/>
      <c r="SZX3364" s="371"/>
      <c r="SZY3364" s="473"/>
      <c r="SZZ3364" s="371"/>
      <c r="TAA3364" s="372"/>
      <c r="TAB3364" s="372"/>
      <c r="TAC3364" s="372"/>
      <c r="TAD3364" s="372"/>
      <c r="TAE3364" s="370"/>
      <c r="TAF3364" s="371"/>
      <c r="TAG3364" s="372"/>
      <c r="TAH3364" s="371"/>
      <c r="TAI3364" s="473"/>
      <c r="TAJ3364" s="371"/>
      <c r="TAK3364" s="372"/>
      <c r="TAL3364" s="372"/>
      <c r="TAM3364" s="372"/>
      <c r="TAN3364" s="372"/>
      <c r="TAO3364" s="370"/>
      <c r="TAP3364" s="371"/>
      <c r="TAQ3364" s="372"/>
      <c r="TAR3364" s="371"/>
      <c r="TAS3364" s="473"/>
      <c r="TAT3364" s="371"/>
      <c r="TAU3364" s="372"/>
      <c r="TAV3364" s="372"/>
      <c r="TAW3364" s="372"/>
      <c r="TAX3364" s="372"/>
      <c r="TAY3364" s="370"/>
      <c r="TAZ3364" s="371"/>
      <c r="TBA3364" s="372"/>
      <c r="TBB3364" s="371"/>
      <c r="TBC3364" s="473"/>
      <c r="TBD3364" s="371"/>
      <c r="TBE3364" s="372"/>
      <c r="TBF3364" s="372"/>
      <c r="TBG3364" s="372"/>
      <c r="TBH3364" s="372"/>
      <c r="TBI3364" s="370"/>
      <c r="TBJ3364" s="371"/>
      <c r="TBK3364" s="372"/>
      <c r="TBL3364" s="371"/>
      <c r="TBM3364" s="473"/>
      <c r="TBN3364" s="371"/>
      <c r="TBO3364" s="372"/>
      <c r="TBP3364" s="372"/>
      <c r="TBQ3364" s="372"/>
      <c r="TBR3364" s="372"/>
      <c r="TBS3364" s="370"/>
      <c r="TBT3364" s="371"/>
      <c r="TBU3364" s="372"/>
      <c r="TBV3364" s="371"/>
      <c r="TBW3364" s="473"/>
      <c r="TBX3364" s="371"/>
      <c r="TBY3364" s="372"/>
      <c r="TBZ3364" s="372"/>
      <c r="TCA3364" s="372"/>
      <c r="TCB3364" s="372"/>
      <c r="TCC3364" s="370"/>
      <c r="TCD3364" s="371"/>
      <c r="TCE3364" s="372"/>
      <c r="TCF3364" s="371"/>
      <c r="TCG3364" s="473"/>
      <c r="TCH3364" s="371"/>
      <c r="TCI3364" s="372"/>
      <c r="TCJ3364" s="372"/>
      <c r="TCK3364" s="372"/>
      <c r="TCL3364" s="372"/>
      <c r="TCM3364" s="370"/>
      <c r="TCN3364" s="371"/>
      <c r="TCO3364" s="372"/>
      <c r="TCP3364" s="371"/>
      <c r="TCQ3364" s="473"/>
      <c r="TCR3364" s="371"/>
      <c r="TCS3364" s="372"/>
      <c r="TCT3364" s="372"/>
      <c r="TCU3364" s="372"/>
      <c r="TCV3364" s="372"/>
      <c r="TCW3364" s="370"/>
      <c r="TCX3364" s="371"/>
      <c r="TCY3364" s="372"/>
      <c r="TCZ3364" s="371"/>
      <c r="TDA3364" s="473"/>
      <c r="TDB3364" s="371"/>
      <c r="TDC3364" s="372"/>
      <c r="TDD3364" s="372"/>
      <c r="TDE3364" s="372"/>
      <c r="TDF3364" s="372"/>
      <c r="TDG3364" s="370"/>
      <c r="TDH3364" s="371"/>
      <c r="TDI3364" s="372"/>
      <c r="TDJ3364" s="371"/>
      <c r="TDK3364" s="473"/>
      <c r="TDL3364" s="371"/>
      <c r="TDM3364" s="372"/>
      <c r="TDN3364" s="372"/>
      <c r="TDO3364" s="372"/>
      <c r="TDP3364" s="372"/>
      <c r="TDQ3364" s="370"/>
      <c r="TDR3364" s="371"/>
      <c r="TDS3364" s="372"/>
      <c r="TDT3364" s="371"/>
      <c r="TDU3364" s="473"/>
      <c r="TDV3364" s="371"/>
      <c r="TDW3364" s="372"/>
      <c r="TDX3364" s="372"/>
      <c r="TDY3364" s="372"/>
      <c r="TDZ3364" s="372"/>
      <c r="TEA3364" s="370"/>
      <c r="TEB3364" s="371"/>
      <c r="TEC3364" s="372"/>
      <c r="TED3364" s="371"/>
      <c r="TEE3364" s="473"/>
      <c r="TEF3364" s="371"/>
      <c r="TEG3364" s="372"/>
      <c r="TEH3364" s="372"/>
      <c r="TEI3364" s="372"/>
      <c r="TEJ3364" s="372"/>
      <c r="TEK3364" s="370"/>
      <c r="TEL3364" s="371"/>
      <c r="TEM3364" s="372"/>
      <c r="TEN3364" s="371"/>
      <c r="TEO3364" s="473"/>
      <c r="TEP3364" s="371"/>
      <c r="TEQ3364" s="372"/>
      <c r="TER3364" s="372"/>
      <c r="TES3364" s="372"/>
      <c r="TET3364" s="372"/>
      <c r="TEU3364" s="370"/>
      <c r="TEV3364" s="371"/>
      <c r="TEW3364" s="372"/>
      <c r="TEX3364" s="371"/>
      <c r="TEY3364" s="473"/>
      <c r="TEZ3364" s="371"/>
      <c r="TFA3364" s="372"/>
      <c r="TFB3364" s="372"/>
      <c r="TFC3364" s="372"/>
      <c r="TFD3364" s="372"/>
      <c r="TFE3364" s="370"/>
      <c r="TFF3364" s="371"/>
      <c r="TFG3364" s="372"/>
      <c r="TFH3364" s="371"/>
      <c r="TFI3364" s="473"/>
      <c r="TFJ3364" s="371"/>
      <c r="TFK3364" s="372"/>
      <c r="TFL3364" s="372"/>
      <c r="TFM3364" s="372"/>
      <c r="TFN3364" s="372"/>
      <c r="TFO3364" s="370"/>
      <c r="TFP3364" s="371"/>
      <c r="TFQ3364" s="372"/>
      <c r="TFR3364" s="371"/>
      <c r="TFS3364" s="473"/>
      <c r="TFT3364" s="371"/>
      <c r="TFU3364" s="372"/>
      <c r="TFV3364" s="372"/>
      <c r="TFW3364" s="372"/>
      <c r="TFX3364" s="372"/>
      <c r="TFY3364" s="370"/>
      <c r="TFZ3364" s="371"/>
      <c r="TGA3364" s="372"/>
      <c r="TGB3364" s="371"/>
      <c r="TGC3364" s="473"/>
      <c r="TGD3364" s="371"/>
      <c r="TGE3364" s="372"/>
      <c r="TGF3364" s="372"/>
      <c r="TGG3364" s="372"/>
      <c r="TGH3364" s="372"/>
      <c r="TGI3364" s="370"/>
      <c r="TGJ3364" s="371"/>
      <c r="TGK3364" s="372"/>
      <c r="TGL3364" s="371"/>
      <c r="TGM3364" s="473"/>
      <c r="TGN3364" s="371"/>
      <c r="TGO3364" s="372"/>
      <c r="TGP3364" s="372"/>
      <c r="TGQ3364" s="372"/>
      <c r="TGR3364" s="372"/>
      <c r="TGS3364" s="370"/>
      <c r="TGT3364" s="371"/>
      <c r="TGU3364" s="372"/>
      <c r="TGV3364" s="371"/>
      <c r="TGW3364" s="473"/>
      <c r="TGX3364" s="371"/>
      <c r="TGY3364" s="372"/>
      <c r="TGZ3364" s="372"/>
      <c r="THA3364" s="372"/>
      <c r="THB3364" s="372"/>
      <c r="THC3364" s="370"/>
      <c r="THD3364" s="371"/>
      <c r="THE3364" s="372"/>
      <c r="THF3364" s="371"/>
      <c r="THG3364" s="473"/>
      <c r="THH3364" s="371"/>
      <c r="THI3364" s="372"/>
      <c r="THJ3364" s="372"/>
      <c r="THK3364" s="372"/>
      <c r="THL3364" s="372"/>
      <c r="THM3364" s="370"/>
      <c r="THN3364" s="371"/>
      <c r="THO3364" s="372"/>
      <c r="THP3364" s="371"/>
      <c r="THQ3364" s="473"/>
      <c r="THR3364" s="371"/>
      <c r="THS3364" s="372"/>
      <c r="THT3364" s="372"/>
      <c r="THU3364" s="372"/>
      <c r="THV3364" s="372"/>
      <c r="THW3364" s="370"/>
      <c r="THX3364" s="371"/>
      <c r="THY3364" s="372"/>
      <c r="THZ3364" s="371"/>
      <c r="TIA3364" s="473"/>
      <c r="TIB3364" s="371"/>
      <c r="TIC3364" s="372"/>
      <c r="TID3364" s="372"/>
      <c r="TIE3364" s="372"/>
      <c r="TIF3364" s="372"/>
      <c r="TIG3364" s="370"/>
      <c r="TIH3364" s="371"/>
      <c r="TII3364" s="372"/>
      <c r="TIJ3364" s="371"/>
      <c r="TIK3364" s="473"/>
      <c r="TIL3364" s="371"/>
      <c r="TIM3364" s="372"/>
      <c r="TIN3364" s="372"/>
      <c r="TIO3364" s="372"/>
      <c r="TIP3364" s="372"/>
      <c r="TIQ3364" s="370"/>
      <c r="TIR3364" s="371"/>
      <c r="TIS3364" s="372"/>
      <c r="TIT3364" s="371"/>
      <c r="TIU3364" s="473"/>
      <c r="TIV3364" s="371"/>
      <c r="TIW3364" s="372"/>
      <c r="TIX3364" s="372"/>
      <c r="TIY3364" s="372"/>
      <c r="TIZ3364" s="372"/>
      <c r="TJA3364" s="370"/>
      <c r="TJB3364" s="371"/>
      <c r="TJC3364" s="372"/>
      <c r="TJD3364" s="371"/>
      <c r="TJE3364" s="473"/>
      <c r="TJF3364" s="371"/>
      <c r="TJG3364" s="372"/>
      <c r="TJH3364" s="372"/>
      <c r="TJI3364" s="372"/>
      <c r="TJJ3364" s="372"/>
      <c r="TJK3364" s="370"/>
      <c r="TJL3364" s="371"/>
      <c r="TJM3364" s="372"/>
      <c r="TJN3364" s="371"/>
      <c r="TJO3364" s="473"/>
      <c r="TJP3364" s="371"/>
      <c r="TJQ3364" s="372"/>
      <c r="TJR3364" s="372"/>
      <c r="TJS3364" s="372"/>
      <c r="TJT3364" s="372"/>
      <c r="TJU3364" s="370"/>
      <c r="TJV3364" s="371"/>
      <c r="TJW3364" s="372"/>
      <c r="TJX3364" s="371"/>
      <c r="TJY3364" s="473"/>
      <c r="TJZ3364" s="371"/>
      <c r="TKA3364" s="372"/>
      <c r="TKB3364" s="372"/>
      <c r="TKC3364" s="372"/>
      <c r="TKD3364" s="372"/>
      <c r="TKE3364" s="370"/>
      <c r="TKF3364" s="371"/>
      <c r="TKG3364" s="372"/>
      <c r="TKH3364" s="371"/>
      <c r="TKI3364" s="473"/>
      <c r="TKJ3364" s="371"/>
      <c r="TKK3364" s="372"/>
      <c r="TKL3364" s="372"/>
      <c r="TKM3364" s="372"/>
      <c r="TKN3364" s="372"/>
      <c r="TKO3364" s="370"/>
      <c r="TKP3364" s="371"/>
      <c r="TKQ3364" s="372"/>
      <c r="TKR3364" s="371"/>
      <c r="TKS3364" s="473"/>
      <c r="TKT3364" s="371"/>
      <c r="TKU3364" s="372"/>
      <c r="TKV3364" s="372"/>
      <c r="TKW3364" s="372"/>
      <c r="TKX3364" s="372"/>
      <c r="TKY3364" s="370"/>
      <c r="TKZ3364" s="371"/>
      <c r="TLA3364" s="372"/>
      <c r="TLB3364" s="371"/>
      <c r="TLC3364" s="473"/>
      <c r="TLD3364" s="371"/>
      <c r="TLE3364" s="372"/>
      <c r="TLF3364" s="372"/>
      <c r="TLG3364" s="372"/>
      <c r="TLH3364" s="372"/>
      <c r="TLI3364" s="370"/>
      <c r="TLJ3364" s="371"/>
      <c r="TLK3364" s="372"/>
      <c r="TLL3364" s="371"/>
      <c r="TLM3364" s="473"/>
      <c r="TLN3364" s="371"/>
      <c r="TLO3364" s="372"/>
      <c r="TLP3364" s="372"/>
      <c r="TLQ3364" s="372"/>
      <c r="TLR3364" s="372"/>
      <c r="TLS3364" s="370"/>
      <c r="TLT3364" s="371"/>
      <c r="TLU3364" s="372"/>
      <c r="TLV3364" s="371"/>
      <c r="TLW3364" s="473"/>
      <c r="TLX3364" s="371"/>
      <c r="TLY3364" s="372"/>
      <c r="TLZ3364" s="372"/>
      <c r="TMA3364" s="372"/>
      <c r="TMB3364" s="372"/>
      <c r="TMC3364" s="370"/>
      <c r="TMD3364" s="371"/>
      <c r="TME3364" s="372"/>
      <c r="TMF3364" s="371"/>
      <c r="TMG3364" s="473"/>
      <c r="TMH3364" s="371"/>
      <c r="TMI3364" s="372"/>
      <c r="TMJ3364" s="372"/>
      <c r="TMK3364" s="372"/>
      <c r="TML3364" s="372"/>
      <c r="TMM3364" s="370"/>
      <c r="TMN3364" s="371"/>
      <c r="TMO3364" s="372"/>
      <c r="TMP3364" s="371"/>
      <c r="TMQ3364" s="473"/>
      <c r="TMR3364" s="371"/>
      <c r="TMS3364" s="372"/>
      <c r="TMT3364" s="372"/>
      <c r="TMU3364" s="372"/>
      <c r="TMV3364" s="372"/>
      <c r="TMW3364" s="370"/>
      <c r="TMX3364" s="371"/>
      <c r="TMY3364" s="372"/>
      <c r="TMZ3364" s="371"/>
      <c r="TNA3364" s="473"/>
      <c r="TNB3364" s="371"/>
      <c r="TNC3364" s="372"/>
      <c r="TND3364" s="372"/>
      <c r="TNE3364" s="372"/>
      <c r="TNF3364" s="372"/>
      <c r="TNG3364" s="370"/>
      <c r="TNH3364" s="371"/>
      <c r="TNI3364" s="372"/>
      <c r="TNJ3364" s="371"/>
      <c r="TNK3364" s="473"/>
      <c r="TNL3364" s="371"/>
      <c r="TNM3364" s="372"/>
      <c r="TNN3364" s="372"/>
      <c r="TNO3364" s="372"/>
      <c r="TNP3364" s="372"/>
      <c r="TNQ3364" s="370"/>
      <c r="TNR3364" s="371"/>
      <c r="TNS3364" s="372"/>
      <c r="TNT3364" s="371"/>
      <c r="TNU3364" s="473"/>
      <c r="TNV3364" s="371"/>
      <c r="TNW3364" s="372"/>
      <c r="TNX3364" s="372"/>
      <c r="TNY3364" s="372"/>
      <c r="TNZ3364" s="372"/>
      <c r="TOA3364" s="370"/>
      <c r="TOB3364" s="371"/>
      <c r="TOC3364" s="372"/>
      <c r="TOD3364" s="371"/>
      <c r="TOE3364" s="473"/>
      <c r="TOF3364" s="371"/>
      <c r="TOG3364" s="372"/>
      <c r="TOH3364" s="372"/>
      <c r="TOI3364" s="372"/>
      <c r="TOJ3364" s="372"/>
      <c r="TOK3364" s="370"/>
      <c r="TOL3364" s="371"/>
      <c r="TOM3364" s="372"/>
      <c r="TON3364" s="371"/>
      <c r="TOO3364" s="473"/>
      <c r="TOP3364" s="371"/>
      <c r="TOQ3364" s="372"/>
      <c r="TOR3364" s="372"/>
      <c r="TOS3364" s="372"/>
      <c r="TOT3364" s="372"/>
      <c r="TOU3364" s="370"/>
      <c r="TOV3364" s="371"/>
      <c r="TOW3364" s="372"/>
      <c r="TOX3364" s="371"/>
      <c r="TOY3364" s="473"/>
      <c r="TOZ3364" s="371"/>
      <c r="TPA3364" s="372"/>
      <c r="TPB3364" s="372"/>
      <c r="TPC3364" s="372"/>
      <c r="TPD3364" s="372"/>
      <c r="TPE3364" s="370"/>
      <c r="TPF3364" s="371"/>
      <c r="TPG3364" s="372"/>
      <c r="TPH3364" s="371"/>
      <c r="TPI3364" s="473"/>
      <c r="TPJ3364" s="371"/>
      <c r="TPK3364" s="372"/>
      <c r="TPL3364" s="372"/>
      <c r="TPM3364" s="372"/>
      <c r="TPN3364" s="372"/>
      <c r="TPO3364" s="370"/>
      <c r="TPP3364" s="371"/>
      <c r="TPQ3364" s="372"/>
      <c r="TPR3364" s="371"/>
      <c r="TPS3364" s="473"/>
      <c r="TPT3364" s="371"/>
      <c r="TPU3364" s="372"/>
      <c r="TPV3364" s="372"/>
      <c r="TPW3364" s="372"/>
      <c r="TPX3364" s="372"/>
      <c r="TPY3364" s="370"/>
      <c r="TPZ3364" s="371"/>
      <c r="TQA3364" s="372"/>
      <c r="TQB3364" s="371"/>
      <c r="TQC3364" s="473"/>
      <c r="TQD3364" s="371"/>
      <c r="TQE3364" s="372"/>
      <c r="TQF3364" s="372"/>
      <c r="TQG3364" s="372"/>
      <c r="TQH3364" s="372"/>
      <c r="TQI3364" s="370"/>
      <c r="TQJ3364" s="371"/>
      <c r="TQK3364" s="372"/>
      <c r="TQL3364" s="371"/>
      <c r="TQM3364" s="473"/>
      <c r="TQN3364" s="371"/>
      <c r="TQO3364" s="372"/>
      <c r="TQP3364" s="372"/>
      <c r="TQQ3364" s="372"/>
      <c r="TQR3364" s="372"/>
      <c r="TQS3364" s="370"/>
      <c r="TQT3364" s="371"/>
      <c r="TQU3364" s="372"/>
      <c r="TQV3364" s="371"/>
      <c r="TQW3364" s="473"/>
      <c r="TQX3364" s="371"/>
      <c r="TQY3364" s="372"/>
      <c r="TQZ3364" s="372"/>
      <c r="TRA3364" s="372"/>
      <c r="TRB3364" s="372"/>
      <c r="TRC3364" s="370"/>
      <c r="TRD3364" s="371"/>
      <c r="TRE3364" s="372"/>
      <c r="TRF3364" s="371"/>
      <c r="TRG3364" s="473"/>
      <c r="TRH3364" s="371"/>
      <c r="TRI3364" s="372"/>
      <c r="TRJ3364" s="372"/>
      <c r="TRK3364" s="372"/>
      <c r="TRL3364" s="372"/>
      <c r="TRM3364" s="370"/>
      <c r="TRN3364" s="371"/>
      <c r="TRO3364" s="372"/>
      <c r="TRP3364" s="371"/>
      <c r="TRQ3364" s="473"/>
      <c r="TRR3364" s="371"/>
      <c r="TRS3364" s="372"/>
      <c r="TRT3364" s="372"/>
      <c r="TRU3364" s="372"/>
      <c r="TRV3364" s="372"/>
      <c r="TRW3364" s="370"/>
      <c r="TRX3364" s="371"/>
      <c r="TRY3364" s="372"/>
      <c r="TRZ3364" s="371"/>
      <c r="TSA3364" s="473"/>
      <c r="TSB3364" s="371"/>
      <c r="TSC3364" s="372"/>
      <c r="TSD3364" s="372"/>
      <c r="TSE3364" s="372"/>
      <c r="TSF3364" s="372"/>
      <c r="TSG3364" s="370"/>
      <c r="TSH3364" s="371"/>
      <c r="TSI3364" s="372"/>
      <c r="TSJ3364" s="371"/>
      <c r="TSK3364" s="473"/>
      <c r="TSL3364" s="371"/>
      <c r="TSM3364" s="372"/>
      <c r="TSN3364" s="372"/>
      <c r="TSO3364" s="372"/>
      <c r="TSP3364" s="372"/>
      <c r="TSQ3364" s="370"/>
      <c r="TSR3364" s="371"/>
      <c r="TSS3364" s="372"/>
      <c r="TST3364" s="371"/>
      <c r="TSU3364" s="473"/>
      <c r="TSV3364" s="371"/>
      <c r="TSW3364" s="372"/>
      <c r="TSX3364" s="372"/>
      <c r="TSY3364" s="372"/>
      <c r="TSZ3364" s="372"/>
      <c r="TTA3364" s="370"/>
      <c r="TTB3364" s="371"/>
      <c r="TTC3364" s="372"/>
      <c r="TTD3364" s="371"/>
      <c r="TTE3364" s="473"/>
      <c r="TTF3364" s="371"/>
      <c r="TTG3364" s="372"/>
      <c r="TTH3364" s="372"/>
      <c r="TTI3364" s="372"/>
      <c r="TTJ3364" s="372"/>
      <c r="TTK3364" s="370"/>
      <c r="TTL3364" s="371"/>
      <c r="TTM3364" s="372"/>
      <c r="TTN3364" s="371"/>
      <c r="TTO3364" s="473"/>
      <c r="TTP3364" s="371"/>
      <c r="TTQ3364" s="372"/>
      <c r="TTR3364" s="372"/>
      <c r="TTS3364" s="372"/>
      <c r="TTT3364" s="372"/>
      <c r="TTU3364" s="370"/>
      <c r="TTV3364" s="371"/>
      <c r="TTW3364" s="372"/>
      <c r="TTX3364" s="371"/>
      <c r="TTY3364" s="473"/>
      <c r="TTZ3364" s="371"/>
      <c r="TUA3364" s="372"/>
      <c r="TUB3364" s="372"/>
      <c r="TUC3364" s="372"/>
      <c r="TUD3364" s="372"/>
      <c r="TUE3364" s="370"/>
      <c r="TUF3364" s="371"/>
      <c r="TUG3364" s="372"/>
      <c r="TUH3364" s="371"/>
      <c r="TUI3364" s="473"/>
      <c r="TUJ3364" s="371"/>
      <c r="TUK3364" s="372"/>
      <c r="TUL3364" s="372"/>
      <c r="TUM3364" s="372"/>
      <c r="TUN3364" s="372"/>
      <c r="TUO3364" s="370"/>
      <c r="TUP3364" s="371"/>
      <c r="TUQ3364" s="372"/>
      <c r="TUR3364" s="371"/>
      <c r="TUS3364" s="473"/>
      <c r="TUT3364" s="371"/>
      <c r="TUU3364" s="372"/>
      <c r="TUV3364" s="372"/>
      <c r="TUW3364" s="372"/>
      <c r="TUX3364" s="372"/>
      <c r="TUY3364" s="370"/>
      <c r="TUZ3364" s="371"/>
      <c r="TVA3364" s="372"/>
      <c r="TVB3364" s="371"/>
      <c r="TVC3364" s="473"/>
      <c r="TVD3364" s="371"/>
      <c r="TVE3364" s="372"/>
      <c r="TVF3364" s="372"/>
      <c r="TVG3364" s="372"/>
      <c r="TVH3364" s="372"/>
      <c r="TVI3364" s="370"/>
      <c r="TVJ3364" s="371"/>
      <c r="TVK3364" s="372"/>
      <c r="TVL3364" s="371"/>
      <c r="TVM3364" s="473"/>
      <c r="TVN3364" s="371"/>
      <c r="TVO3364" s="372"/>
      <c r="TVP3364" s="372"/>
      <c r="TVQ3364" s="372"/>
      <c r="TVR3364" s="372"/>
      <c r="TVS3364" s="370"/>
      <c r="TVT3364" s="371"/>
      <c r="TVU3364" s="372"/>
      <c r="TVV3364" s="371"/>
      <c r="TVW3364" s="473"/>
      <c r="TVX3364" s="371"/>
      <c r="TVY3364" s="372"/>
      <c r="TVZ3364" s="372"/>
      <c r="TWA3364" s="372"/>
      <c r="TWB3364" s="372"/>
      <c r="TWC3364" s="370"/>
      <c r="TWD3364" s="371"/>
      <c r="TWE3364" s="372"/>
      <c r="TWF3364" s="371"/>
      <c r="TWG3364" s="473"/>
      <c r="TWH3364" s="371"/>
      <c r="TWI3364" s="372"/>
      <c r="TWJ3364" s="372"/>
      <c r="TWK3364" s="372"/>
      <c r="TWL3364" s="372"/>
      <c r="TWM3364" s="370"/>
      <c r="TWN3364" s="371"/>
      <c r="TWO3364" s="372"/>
      <c r="TWP3364" s="371"/>
      <c r="TWQ3364" s="473"/>
      <c r="TWR3364" s="371"/>
      <c r="TWS3364" s="372"/>
      <c r="TWT3364" s="372"/>
      <c r="TWU3364" s="372"/>
      <c r="TWV3364" s="372"/>
      <c r="TWW3364" s="370"/>
      <c r="TWX3364" s="371"/>
      <c r="TWY3364" s="372"/>
      <c r="TWZ3364" s="371"/>
      <c r="TXA3364" s="473"/>
      <c r="TXB3364" s="371"/>
      <c r="TXC3364" s="372"/>
      <c r="TXD3364" s="372"/>
      <c r="TXE3364" s="372"/>
      <c r="TXF3364" s="372"/>
      <c r="TXG3364" s="370"/>
      <c r="TXH3364" s="371"/>
      <c r="TXI3364" s="372"/>
      <c r="TXJ3364" s="371"/>
      <c r="TXK3364" s="473"/>
      <c r="TXL3364" s="371"/>
      <c r="TXM3364" s="372"/>
      <c r="TXN3364" s="372"/>
      <c r="TXO3364" s="372"/>
      <c r="TXP3364" s="372"/>
      <c r="TXQ3364" s="370"/>
      <c r="TXR3364" s="371"/>
      <c r="TXS3364" s="372"/>
      <c r="TXT3364" s="371"/>
      <c r="TXU3364" s="473"/>
      <c r="TXV3364" s="371"/>
      <c r="TXW3364" s="372"/>
      <c r="TXX3364" s="372"/>
      <c r="TXY3364" s="372"/>
      <c r="TXZ3364" s="372"/>
      <c r="TYA3364" s="370"/>
      <c r="TYB3364" s="371"/>
      <c r="TYC3364" s="372"/>
      <c r="TYD3364" s="371"/>
      <c r="TYE3364" s="473"/>
      <c r="TYF3364" s="371"/>
      <c r="TYG3364" s="372"/>
      <c r="TYH3364" s="372"/>
      <c r="TYI3364" s="372"/>
      <c r="TYJ3364" s="372"/>
      <c r="TYK3364" s="370"/>
      <c r="TYL3364" s="371"/>
      <c r="TYM3364" s="372"/>
      <c r="TYN3364" s="371"/>
      <c r="TYO3364" s="473"/>
      <c r="TYP3364" s="371"/>
      <c r="TYQ3364" s="372"/>
      <c r="TYR3364" s="372"/>
      <c r="TYS3364" s="372"/>
      <c r="TYT3364" s="372"/>
      <c r="TYU3364" s="370"/>
      <c r="TYV3364" s="371"/>
      <c r="TYW3364" s="372"/>
      <c r="TYX3364" s="371"/>
      <c r="TYY3364" s="473"/>
      <c r="TYZ3364" s="371"/>
      <c r="TZA3364" s="372"/>
      <c r="TZB3364" s="372"/>
      <c r="TZC3364" s="372"/>
      <c r="TZD3364" s="372"/>
      <c r="TZE3364" s="370"/>
      <c r="TZF3364" s="371"/>
      <c r="TZG3364" s="372"/>
      <c r="TZH3364" s="371"/>
      <c r="TZI3364" s="473"/>
      <c r="TZJ3364" s="371"/>
      <c r="TZK3364" s="372"/>
      <c r="TZL3364" s="372"/>
      <c r="TZM3364" s="372"/>
      <c r="TZN3364" s="372"/>
      <c r="TZO3364" s="370"/>
      <c r="TZP3364" s="371"/>
      <c r="TZQ3364" s="372"/>
      <c r="TZR3364" s="371"/>
      <c r="TZS3364" s="473"/>
      <c r="TZT3364" s="371"/>
      <c r="TZU3364" s="372"/>
      <c r="TZV3364" s="372"/>
      <c r="TZW3364" s="372"/>
      <c r="TZX3364" s="372"/>
      <c r="TZY3364" s="370"/>
      <c r="TZZ3364" s="371"/>
      <c r="UAA3364" s="372"/>
      <c r="UAB3364" s="371"/>
      <c r="UAC3364" s="473"/>
      <c r="UAD3364" s="371"/>
      <c r="UAE3364" s="372"/>
      <c r="UAF3364" s="372"/>
      <c r="UAG3364" s="372"/>
      <c r="UAH3364" s="372"/>
      <c r="UAI3364" s="370"/>
      <c r="UAJ3364" s="371"/>
      <c r="UAK3364" s="372"/>
      <c r="UAL3364" s="371"/>
      <c r="UAM3364" s="473"/>
      <c r="UAN3364" s="371"/>
      <c r="UAO3364" s="372"/>
      <c r="UAP3364" s="372"/>
      <c r="UAQ3364" s="372"/>
      <c r="UAR3364" s="372"/>
      <c r="UAS3364" s="370"/>
      <c r="UAT3364" s="371"/>
      <c r="UAU3364" s="372"/>
      <c r="UAV3364" s="371"/>
      <c r="UAW3364" s="473"/>
      <c r="UAX3364" s="371"/>
      <c r="UAY3364" s="372"/>
      <c r="UAZ3364" s="372"/>
      <c r="UBA3364" s="372"/>
      <c r="UBB3364" s="372"/>
      <c r="UBC3364" s="370"/>
      <c r="UBD3364" s="371"/>
      <c r="UBE3364" s="372"/>
      <c r="UBF3364" s="371"/>
      <c r="UBG3364" s="473"/>
      <c r="UBH3364" s="371"/>
      <c r="UBI3364" s="372"/>
      <c r="UBJ3364" s="372"/>
      <c r="UBK3364" s="372"/>
      <c r="UBL3364" s="372"/>
      <c r="UBM3364" s="370"/>
      <c r="UBN3364" s="371"/>
      <c r="UBO3364" s="372"/>
      <c r="UBP3364" s="371"/>
      <c r="UBQ3364" s="473"/>
      <c r="UBR3364" s="371"/>
      <c r="UBS3364" s="372"/>
      <c r="UBT3364" s="372"/>
      <c r="UBU3364" s="372"/>
      <c r="UBV3364" s="372"/>
      <c r="UBW3364" s="370"/>
      <c r="UBX3364" s="371"/>
      <c r="UBY3364" s="372"/>
      <c r="UBZ3364" s="371"/>
      <c r="UCA3364" s="473"/>
      <c r="UCB3364" s="371"/>
      <c r="UCC3364" s="372"/>
      <c r="UCD3364" s="372"/>
      <c r="UCE3364" s="372"/>
      <c r="UCF3364" s="372"/>
      <c r="UCG3364" s="370"/>
      <c r="UCH3364" s="371"/>
      <c r="UCI3364" s="372"/>
      <c r="UCJ3364" s="371"/>
      <c r="UCK3364" s="473"/>
      <c r="UCL3364" s="371"/>
      <c r="UCM3364" s="372"/>
      <c r="UCN3364" s="372"/>
      <c r="UCO3364" s="372"/>
      <c r="UCP3364" s="372"/>
      <c r="UCQ3364" s="370"/>
      <c r="UCR3364" s="371"/>
      <c r="UCS3364" s="372"/>
      <c r="UCT3364" s="371"/>
      <c r="UCU3364" s="473"/>
      <c r="UCV3364" s="371"/>
      <c r="UCW3364" s="372"/>
      <c r="UCX3364" s="372"/>
      <c r="UCY3364" s="372"/>
      <c r="UCZ3364" s="372"/>
      <c r="UDA3364" s="370"/>
      <c r="UDB3364" s="371"/>
      <c r="UDC3364" s="372"/>
      <c r="UDD3364" s="371"/>
      <c r="UDE3364" s="473"/>
      <c r="UDF3364" s="371"/>
      <c r="UDG3364" s="372"/>
      <c r="UDH3364" s="372"/>
      <c r="UDI3364" s="372"/>
      <c r="UDJ3364" s="372"/>
      <c r="UDK3364" s="370"/>
      <c r="UDL3364" s="371"/>
      <c r="UDM3364" s="372"/>
      <c r="UDN3364" s="371"/>
      <c r="UDO3364" s="473"/>
      <c r="UDP3364" s="371"/>
      <c r="UDQ3364" s="372"/>
      <c r="UDR3364" s="372"/>
      <c r="UDS3364" s="372"/>
      <c r="UDT3364" s="372"/>
      <c r="UDU3364" s="370"/>
      <c r="UDV3364" s="371"/>
      <c r="UDW3364" s="372"/>
      <c r="UDX3364" s="371"/>
      <c r="UDY3364" s="473"/>
      <c r="UDZ3364" s="371"/>
      <c r="UEA3364" s="372"/>
      <c r="UEB3364" s="372"/>
      <c r="UEC3364" s="372"/>
      <c r="UED3364" s="372"/>
      <c r="UEE3364" s="370"/>
      <c r="UEF3364" s="371"/>
      <c r="UEG3364" s="372"/>
      <c r="UEH3364" s="371"/>
      <c r="UEI3364" s="473"/>
      <c r="UEJ3364" s="371"/>
      <c r="UEK3364" s="372"/>
      <c r="UEL3364" s="372"/>
      <c r="UEM3364" s="372"/>
      <c r="UEN3364" s="372"/>
      <c r="UEO3364" s="370"/>
      <c r="UEP3364" s="371"/>
      <c r="UEQ3364" s="372"/>
      <c r="UER3364" s="371"/>
      <c r="UES3364" s="473"/>
      <c r="UET3364" s="371"/>
      <c r="UEU3364" s="372"/>
      <c r="UEV3364" s="372"/>
      <c r="UEW3364" s="372"/>
      <c r="UEX3364" s="372"/>
      <c r="UEY3364" s="370"/>
      <c r="UEZ3364" s="371"/>
      <c r="UFA3364" s="372"/>
      <c r="UFB3364" s="371"/>
      <c r="UFC3364" s="473"/>
      <c r="UFD3364" s="371"/>
      <c r="UFE3364" s="372"/>
      <c r="UFF3364" s="372"/>
      <c r="UFG3364" s="372"/>
      <c r="UFH3364" s="372"/>
      <c r="UFI3364" s="370"/>
      <c r="UFJ3364" s="371"/>
      <c r="UFK3364" s="372"/>
      <c r="UFL3364" s="371"/>
      <c r="UFM3364" s="473"/>
      <c r="UFN3364" s="371"/>
      <c r="UFO3364" s="372"/>
      <c r="UFP3364" s="372"/>
      <c r="UFQ3364" s="372"/>
      <c r="UFR3364" s="372"/>
      <c r="UFS3364" s="370"/>
      <c r="UFT3364" s="371"/>
      <c r="UFU3364" s="372"/>
      <c r="UFV3364" s="371"/>
      <c r="UFW3364" s="473"/>
      <c r="UFX3364" s="371"/>
      <c r="UFY3364" s="372"/>
      <c r="UFZ3364" s="372"/>
      <c r="UGA3364" s="372"/>
      <c r="UGB3364" s="372"/>
      <c r="UGC3364" s="370"/>
      <c r="UGD3364" s="371"/>
      <c r="UGE3364" s="372"/>
      <c r="UGF3364" s="371"/>
      <c r="UGG3364" s="473"/>
      <c r="UGH3364" s="371"/>
      <c r="UGI3364" s="372"/>
      <c r="UGJ3364" s="372"/>
      <c r="UGK3364" s="372"/>
      <c r="UGL3364" s="372"/>
      <c r="UGM3364" s="370"/>
      <c r="UGN3364" s="371"/>
      <c r="UGO3364" s="372"/>
      <c r="UGP3364" s="371"/>
      <c r="UGQ3364" s="473"/>
      <c r="UGR3364" s="371"/>
      <c r="UGS3364" s="372"/>
      <c r="UGT3364" s="372"/>
      <c r="UGU3364" s="372"/>
      <c r="UGV3364" s="372"/>
      <c r="UGW3364" s="370"/>
      <c r="UGX3364" s="371"/>
      <c r="UGY3364" s="372"/>
      <c r="UGZ3364" s="371"/>
      <c r="UHA3364" s="473"/>
      <c r="UHB3364" s="371"/>
      <c r="UHC3364" s="372"/>
      <c r="UHD3364" s="372"/>
      <c r="UHE3364" s="372"/>
      <c r="UHF3364" s="372"/>
      <c r="UHG3364" s="370"/>
      <c r="UHH3364" s="371"/>
      <c r="UHI3364" s="372"/>
      <c r="UHJ3364" s="371"/>
      <c r="UHK3364" s="473"/>
      <c r="UHL3364" s="371"/>
      <c r="UHM3364" s="372"/>
      <c r="UHN3364" s="372"/>
      <c r="UHO3364" s="372"/>
      <c r="UHP3364" s="372"/>
      <c r="UHQ3364" s="370"/>
      <c r="UHR3364" s="371"/>
      <c r="UHS3364" s="372"/>
      <c r="UHT3364" s="371"/>
      <c r="UHU3364" s="473"/>
      <c r="UHV3364" s="371"/>
      <c r="UHW3364" s="372"/>
      <c r="UHX3364" s="372"/>
      <c r="UHY3364" s="372"/>
      <c r="UHZ3364" s="372"/>
      <c r="UIA3364" s="370"/>
      <c r="UIB3364" s="371"/>
      <c r="UIC3364" s="372"/>
      <c r="UID3364" s="371"/>
      <c r="UIE3364" s="473"/>
      <c r="UIF3364" s="371"/>
      <c r="UIG3364" s="372"/>
      <c r="UIH3364" s="372"/>
      <c r="UII3364" s="372"/>
      <c r="UIJ3364" s="372"/>
      <c r="UIK3364" s="370"/>
      <c r="UIL3364" s="371"/>
      <c r="UIM3364" s="372"/>
      <c r="UIN3364" s="371"/>
      <c r="UIO3364" s="473"/>
      <c r="UIP3364" s="371"/>
      <c r="UIQ3364" s="372"/>
      <c r="UIR3364" s="372"/>
      <c r="UIS3364" s="372"/>
      <c r="UIT3364" s="372"/>
      <c r="UIU3364" s="370"/>
      <c r="UIV3364" s="371"/>
      <c r="UIW3364" s="372"/>
      <c r="UIX3364" s="371"/>
      <c r="UIY3364" s="473"/>
      <c r="UIZ3364" s="371"/>
      <c r="UJA3364" s="372"/>
      <c r="UJB3364" s="372"/>
      <c r="UJC3364" s="372"/>
      <c r="UJD3364" s="372"/>
      <c r="UJE3364" s="370"/>
      <c r="UJF3364" s="371"/>
      <c r="UJG3364" s="372"/>
      <c r="UJH3364" s="371"/>
      <c r="UJI3364" s="473"/>
      <c r="UJJ3364" s="371"/>
      <c r="UJK3364" s="372"/>
      <c r="UJL3364" s="372"/>
      <c r="UJM3364" s="372"/>
      <c r="UJN3364" s="372"/>
      <c r="UJO3364" s="370"/>
      <c r="UJP3364" s="371"/>
      <c r="UJQ3364" s="372"/>
      <c r="UJR3364" s="371"/>
      <c r="UJS3364" s="473"/>
      <c r="UJT3364" s="371"/>
      <c r="UJU3364" s="372"/>
      <c r="UJV3364" s="372"/>
      <c r="UJW3364" s="372"/>
      <c r="UJX3364" s="372"/>
      <c r="UJY3364" s="370"/>
      <c r="UJZ3364" s="371"/>
      <c r="UKA3364" s="372"/>
      <c r="UKB3364" s="371"/>
      <c r="UKC3364" s="473"/>
      <c r="UKD3364" s="371"/>
      <c r="UKE3364" s="372"/>
      <c r="UKF3364" s="372"/>
      <c r="UKG3364" s="372"/>
      <c r="UKH3364" s="372"/>
      <c r="UKI3364" s="370"/>
      <c r="UKJ3364" s="371"/>
      <c r="UKK3364" s="372"/>
      <c r="UKL3364" s="371"/>
      <c r="UKM3364" s="473"/>
      <c r="UKN3364" s="371"/>
      <c r="UKO3364" s="372"/>
      <c r="UKP3364" s="372"/>
      <c r="UKQ3364" s="372"/>
      <c r="UKR3364" s="372"/>
      <c r="UKS3364" s="370"/>
      <c r="UKT3364" s="371"/>
      <c r="UKU3364" s="372"/>
      <c r="UKV3364" s="371"/>
      <c r="UKW3364" s="473"/>
      <c r="UKX3364" s="371"/>
      <c r="UKY3364" s="372"/>
      <c r="UKZ3364" s="372"/>
      <c r="ULA3364" s="372"/>
      <c r="ULB3364" s="372"/>
      <c r="ULC3364" s="370"/>
      <c r="ULD3364" s="371"/>
      <c r="ULE3364" s="372"/>
      <c r="ULF3364" s="371"/>
      <c r="ULG3364" s="473"/>
      <c r="ULH3364" s="371"/>
      <c r="ULI3364" s="372"/>
      <c r="ULJ3364" s="372"/>
      <c r="ULK3364" s="372"/>
      <c r="ULL3364" s="372"/>
      <c r="ULM3364" s="370"/>
      <c r="ULN3364" s="371"/>
      <c r="ULO3364" s="372"/>
      <c r="ULP3364" s="371"/>
      <c r="ULQ3364" s="473"/>
      <c r="ULR3364" s="371"/>
      <c r="ULS3364" s="372"/>
      <c r="ULT3364" s="372"/>
      <c r="ULU3364" s="372"/>
      <c r="ULV3364" s="372"/>
      <c r="ULW3364" s="370"/>
      <c r="ULX3364" s="371"/>
      <c r="ULY3364" s="372"/>
      <c r="ULZ3364" s="371"/>
      <c r="UMA3364" s="473"/>
      <c r="UMB3364" s="371"/>
      <c r="UMC3364" s="372"/>
      <c r="UMD3364" s="372"/>
      <c r="UME3364" s="372"/>
      <c r="UMF3364" s="372"/>
      <c r="UMG3364" s="370"/>
      <c r="UMH3364" s="371"/>
      <c r="UMI3364" s="372"/>
      <c r="UMJ3364" s="371"/>
      <c r="UMK3364" s="473"/>
      <c r="UML3364" s="371"/>
      <c r="UMM3364" s="372"/>
      <c r="UMN3364" s="372"/>
      <c r="UMO3364" s="372"/>
      <c r="UMP3364" s="372"/>
      <c r="UMQ3364" s="370"/>
      <c r="UMR3364" s="371"/>
      <c r="UMS3364" s="372"/>
      <c r="UMT3364" s="371"/>
      <c r="UMU3364" s="473"/>
      <c r="UMV3364" s="371"/>
      <c r="UMW3364" s="372"/>
      <c r="UMX3364" s="372"/>
      <c r="UMY3364" s="372"/>
      <c r="UMZ3364" s="372"/>
      <c r="UNA3364" s="370"/>
      <c r="UNB3364" s="371"/>
      <c r="UNC3364" s="372"/>
      <c r="UND3364" s="371"/>
      <c r="UNE3364" s="473"/>
      <c r="UNF3364" s="371"/>
      <c r="UNG3364" s="372"/>
      <c r="UNH3364" s="372"/>
      <c r="UNI3364" s="372"/>
      <c r="UNJ3364" s="372"/>
      <c r="UNK3364" s="370"/>
      <c r="UNL3364" s="371"/>
      <c r="UNM3364" s="372"/>
      <c r="UNN3364" s="371"/>
      <c r="UNO3364" s="473"/>
      <c r="UNP3364" s="371"/>
      <c r="UNQ3364" s="372"/>
      <c r="UNR3364" s="372"/>
      <c r="UNS3364" s="372"/>
      <c r="UNT3364" s="372"/>
      <c r="UNU3364" s="370"/>
      <c r="UNV3364" s="371"/>
      <c r="UNW3364" s="372"/>
      <c r="UNX3364" s="371"/>
      <c r="UNY3364" s="473"/>
      <c r="UNZ3364" s="371"/>
      <c r="UOA3364" s="372"/>
      <c r="UOB3364" s="372"/>
      <c r="UOC3364" s="372"/>
      <c r="UOD3364" s="372"/>
      <c r="UOE3364" s="370"/>
      <c r="UOF3364" s="371"/>
      <c r="UOG3364" s="372"/>
      <c r="UOH3364" s="371"/>
      <c r="UOI3364" s="473"/>
      <c r="UOJ3364" s="371"/>
      <c r="UOK3364" s="372"/>
      <c r="UOL3364" s="372"/>
      <c r="UOM3364" s="372"/>
      <c r="UON3364" s="372"/>
      <c r="UOO3364" s="370"/>
      <c r="UOP3364" s="371"/>
      <c r="UOQ3364" s="372"/>
      <c r="UOR3364" s="371"/>
      <c r="UOS3364" s="473"/>
      <c r="UOT3364" s="371"/>
      <c r="UOU3364" s="372"/>
      <c r="UOV3364" s="372"/>
      <c r="UOW3364" s="372"/>
      <c r="UOX3364" s="372"/>
      <c r="UOY3364" s="370"/>
      <c r="UOZ3364" s="371"/>
      <c r="UPA3364" s="372"/>
      <c r="UPB3364" s="371"/>
      <c r="UPC3364" s="473"/>
      <c r="UPD3364" s="371"/>
      <c r="UPE3364" s="372"/>
      <c r="UPF3364" s="372"/>
      <c r="UPG3364" s="372"/>
      <c r="UPH3364" s="372"/>
      <c r="UPI3364" s="370"/>
      <c r="UPJ3364" s="371"/>
      <c r="UPK3364" s="372"/>
      <c r="UPL3364" s="371"/>
      <c r="UPM3364" s="473"/>
      <c r="UPN3364" s="371"/>
      <c r="UPO3364" s="372"/>
      <c r="UPP3364" s="372"/>
      <c r="UPQ3364" s="372"/>
      <c r="UPR3364" s="372"/>
      <c r="UPS3364" s="370"/>
      <c r="UPT3364" s="371"/>
      <c r="UPU3364" s="372"/>
      <c r="UPV3364" s="371"/>
      <c r="UPW3364" s="473"/>
      <c r="UPX3364" s="371"/>
      <c r="UPY3364" s="372"/>
      <c r="UPZ3364" s="372"/>
      <c r="UQA3364" s="372"/>
      <c r="UQB3364" s="372"/>
      <c r="UQC3364" s="370"/>
      <c r="UQD3364" s="371"/>
      <c r="UQE3364" s="372"/>
      <c r="UQF3364" s="371"/>
      <c r="UQG3364" s="473"/>
      <c r="UQH3364" s="371"/>
      <c r="UQI3364" s="372"/>
      <c r="UQJ3364" s="372"/>
      <c r="UQK3364" s="372"/>
      <c r="UQL3364" s="372"/>
      <c r="UQM3364" s="370"/>
      <c r="UQN3364" s="371"/>
      <c r="UQO3364" s="372"/>
      <c r="UQP3364" s="371"/>
      <c r="UQQ3364" s="473"/>
      <c r="UQR3364" s="371"/>
      <c r="UQS3364" s="372"/>
      <c r="UQT3364" s="372"/>
      <c r="UQU3364" s="372"/>
      <c r="UQV3364" s="372"/>
      <c r="UQW3364" s="370"/>
      <c r="UQX3364" s="371"/>
      <c r="UQY3364" s="372"/>
      <c r="UQZ3364" s="371"/>
      <c r="URA3364" s="473"/>
      <c r="URB3364" s="371"/>
      <c r="URC3364" s="372"/>
      <c r="URD3364" s="372"/>
      <c r="URE3364" s="372"/>
      <c r="URF3364" s="372"/>
      <c r="URG3364" s="370"/>
      <c r="URH3364" s="371"/>
      <c r="URI3364" s="372"/>
      <c r="URJ3364" s="371"/>
      <c r="URK3364" s="473"/>
      <c r="URL3364" s="371"/>
      <c r="URM3364" s="372"/>
      <c r="URN3364" s="372"/>
      <c r="URO3364" s="372"/>
      <c r="URP3364" s="372"/>
      <c r="URQ3364" s="370"/>
      <c r="URR3364" s="371"/>
      <c r="URS3364" s="372"/>
      <c r="URT3364" s="371"/>
      <c r="URU3364" s="473"/>
      <c r="URV3364" s="371"/>
      <c r="URW3364" s="372"/>
      <c r="URX3364" s="372"/>
      <c r="URY3364" s="372"/>
      <c r="URZ3364" s="372"/>
      <c r="USA3364" s="370"/>
      <c r="USB3364" s="371"/>
      <c r="USC3364" s="372"/>
      <c r="USD3364" s="371"/>
      <c r="USE3364" s="473"/>
      <c r="USF3364" s="371"/>
      <c r="USG3364" s="372"/>
      <c r="USH3364" s="372"/>
      <c r="USI3364" s="372"/>
      <c r="USJ3364" s="372"/>
      <c r="USK3364" s="370"/>
      <c r="USL3364" s="371"/>
      <c r="USM3364" s="372"/>
      <c r="USN3364" s="371"/>
      <c r="USO3364" s="473"/>
      <c r="USP3364" s="371"/>
      <c r="USQ3364" s="372"/>
      <c r="USR3364" s="372"/>
      <c r="USS3364" s="372"/>
      <c r="UST3364" s="372"/>
      <c r="USU3364" s="370"/>
      <c r="USV3364" s="371"/>
      <c r="USW3364" s="372"/>
      <c r="USX3364" s="371"/>
      <c r="USY3364" s="473"/>
      <c r="USZ3364" s="371"/>
      <c r="UTA3364" s="372"/>
      <c r="UTB3364" s="372"/>
      <c r="UTC3364" s="372"/>
      <c r="UTD3364" s="372"/>
      <c r="UTE3364" s="370"/>
      <c r="UTF3364" s="371"/>
      <c r="UTG3364" s="372"/>
      <c r="UTH3364" s="371"/>
      <c r="UTI3364" s="473"/>
      <c r="UTJ3364" s="371"/>
      <c r="UTK3364" s="372"/>
      <c r="UTL3364" s="372"/>
      <c r="UTM3364" s="372"/>
      <c r="UTN3364" s="372"/>
      <c r="UTO3364" s="370"/>
      <c r="UTP3364" s="371"/>
      <c r="UTQ3364" s="372"/>
      <c r="UTR3364" s="371"/>
      <c r="UTS3364" s="473"/>
      <c r="UTT3364" s="371"/>
      <c r="UTU3364" s="372"/>
      <c r="UTV3364" s="372"/>
      <c r="UTW3364" s="372"/>
      <c r="UTX3364" s="372"/>
      <c r="UTY3364" s="370"/>
      <c r="UTZ3364" s="371"/>
      <c r="UUA3364" s="372"/>
      <c r="UUB3364" s="371"/>
      <c r="UUC3364" s="473"/>
      <c r="UUD3364" s="371"/>
      <c r="UUE3364" s="372"/>
      <c r="UUF3364" s="372"/>
      <c r="UUG3364" s="372"/>
      <c r="UUH3364" s="372"/>
      <c r="UUI3364" s="370"/>
      <c r="UUJ3364" s="371"/>
      <c r="UUK3364" s="372"/>
      <c r="UUL3364" s="371"/>
      <c r="UUM3364" s="473"/>
      <c r="UUN3364" s="371"/>
      <c r="UUO3364" s="372"/>
      <c r="UUP3364" s="372"/>
      <c r="UUQ3364" s="372"/>
      <c r="UUR3364" s="372"/>
      <c r="UUS3364" s="370"/>
      <c r="UUT3364" s="371"/>
      <c r="UUU3364" s="372"/>
      <c r="UUV3364" s="371"/>
      <c r="UUW3364" s="473"/>
      <c r="UUX3364" s="371"/>
      <c r="UUY3364" s="372"/>
      <c r="UUZ3364" s="372"/>
      <c r="UVA3364" s="372"/>
      <c r="UVB3364" s="372"/>
      <c r="UVC3364" s="370"/>
      <c r="UVD3364" s="371"/>
      <c r="UVE3364" s="372"/>
      <c r="UVF3364" s="371"/>
      <c r="UVG3364" s="473"/>
      <c r="UVH3364" s="371"/>
      <c r="UVI3364" s="372"/>
      <c r="UVJ3364" s="372"/>
      <c r="UVK3364" s="372"/>
      <c r="UVL3364" s="372"/>
      <c r="UVM3364" s="370"/>
      <c r="UVN3364" s="371"/>
      <c r="UVO3364" s="372"/>
      <c r="UVP3364" s="371"/>
      <c r="UVQ3364" s="473"/>
      <c r="UVR3364" s="371"/>
      <c r="UVS3364" s="372"/>
      <c r="UVT3364" s="372"/>
      <c r="UVU3364" s="372"/>
      <c r="UVV3364" s="372"/>
      <c r="UVW3364" s="370"/>
      <c r="UVX3364" s="371"/>
      <c r="UVY3364" s="372"/>
      <c r="UVZ3364" s="371"/>
      <c r="UWA3364" s="473"/>
      <c r="UWB3364" s="371"/>
      <c r="UWC3364" s="372"/>
      <c r="UWD3364" s="372"/>
      <c r="UWE3364" s="372"/>
      <c r="UWF3364" s="372"/>
      <c r="UWG3364" s="370"/>
      <c r="UWH3364" s="371"/>
      <c r="UWI3364" s="372"/>
      <c r="UWJ3364" s="371"/>
      <c r="UWK3364" s="473"/>
      <c r="UWL3364" s="371"/>
      <c r="UWM3364" s="372"/>
      <c r="UWN3364" s="372"/>
      <c r="UWO3364" s="372"/>
      <c r="UWP3364" s="372"/>
      <c r="UWQ3364" s="370"/>
      <c r="UWR3364" s="371"/>
      <c r="UWS3364" s="372"/>
      <c r="UWT3364" s="371"/>
      <c r="UWU3364" s="473"/>
      <c r="UWV3364" s="371"/>
      <c r="UWW3364" s="372"/>
      <c r="UWX3364" s="372"/>
      <c r="UWY3364" s="372"/>
      <c r="UWZ3364" s="372"/>
      <c r="UXA3364" s="370"/>
      <c r="UXB3364" s="371"/>
      <c r="UXC3364" s="372"/>
      <c r="UXD3364" s="371"/>
      <c r="UXE3364" s="473"/>
      <c r="UXF3364" s="371"/>
      <c r="UXG3364" s="372"/>
      <c r="UXH3364" s="372"/>
      <c r="UXI3364" s="372"/>
      <c r="UXJ3364" s="372"/>
      <c r="UXK3364" s="370"/>
      <c r="UXL3364" s="371"/>
      <c r="UXM3364" s="372"/>
      <c r="UXN3364" s="371"/>
      <c r="UXO3364" s="473"/>
      <c r="UXP3364" s="371"/>
      <c r="UXQ3364" s="372"/>
      <c r="UXR3364" s="372"/>
      <c r="UXS3364" s="372"/>
      <c r="UXT3364" s="372"/>
      <c r="UXU3364" s="370"/>
      <c r="UXV3364" s="371"/>
      <c r="UXW3364" s="372"/>
      <c r="UXX3364" s="371"/>
      <c r="UXY3364" s="473"/>
      <c r="UXZ3364" s="371"/>
      <c r="UYA3364" s="372"/>
      <c r="UYB3364" s="372"/>
      <c r="UYC3364" s="372"/>
      <c r="UYD3364" s="372"/>
      <c r="UYE3364" s="370"/>
      <c r="UYF3364" s="371"/>
      <c r="UYG3364" s="372"/>
      <c r="UYH3364" s="371"/>
      <c r="UYI3364" s="473"/>
      <c r="UYJ3364" s="371"/>
      <c r="UYK3364" s="372"/>
      <c r="UYL3364" s="372"/>
      <c r="UYM3364" s="372"/>
      <c r="UYN3364" s="372"/>
      <c r="UYO3364" s="370"/>
      <c r="UYP3364" s="371"/>
      <c r="UYQ3364" s="372"/>
      <c r="UYR3364" s="371"/>
      <c r="UYS3364" s="473"/>
      <c r="UYT3364" s="371"/>
      <c r="UYU3364" s="372"/>
      <c r="UYV3364" s="372"/>
      <c r="UYW3364" s="372"/>
      <c r="UYX3364" s="372"/>
      <c r="UYY3364" s="370"/>
      <c r="UYZ3364" s="371"/>
      <c r="UZA3364" s="372"/>
      <c r="UZB3364" s="371"/>
      <c r="UZC3364" s="473"/>
      <c r="UZD3364" s="371"/>
      <c r="UZE3364" s="372"/>
      <c r="UZF3364" s="372"/>
      <c r="UZG3364" s="372"/>
      <c r="UZH3364" s="372"/>
      <c r="UZI3364" s="370"/>
      <c r="UZJ3364" s="371"/>
      <c r="UZK3364" s="372"/>
      <c r="UZL3364" s="371"/>
      <c r="UZM3364" s="473"/>
      <c r="UZN3364" s="371"/>
      <c r="UZO3364" s="372"/>
      <c r="UZP3364" s="372"/>
      <c r="UZQ3364" s="372"/>
      <c r="UZR3364" s="372"/>
      <c r="UZS3364" s="370"/>
      <c r="UZT3364" s="371"/>
      <c r="UZU3364" s="372"/>
      <c r="UZV3364" s="371"/>
      <c r="UZW3364" s="473"/>
      <c r="UZX3364" s="371"/>
      <c r="UZY3364" s="372"/>
      <c r="UZZ3364" s="372"/>
      <c r="VAA3364" s="372"/>
      <c r="VAB3364" s="372"/>
      <c r="VAC3364" s="370"/>
      <c r="VAD3364" s="371"/>
      <c r="VAE3364" s="372"/>
      <c r="VAF3364" s="371"/>
      <c r="VAG3364" s="473"/>
      <c r="VAH3364" s="371"/>
      <c r="VAI3364" s="372"/>
      <c r="VAJ3364" s="372"/>
      <c r="VAK3364" s="372"/>
      <c r="VAL3364" s="372"/>
      <c r="VAM3364" s="370"/>
      <c r="VAN3364" s="371"/>
      <c r="VAO3364" s="372"/>
      <c r="VAP3364" s="371"/>
      <c r="VAQ3364" s="473"/>
      <c r="VAR3364" s="371"/>
      <c r="VAS3364" s="372"/>
      <c r="VAT3364" s="372"/>
      <c r="VAU3364" s="372"/>
      <c r="VAV3364" s="372"/>
      <c r="VAW3364" s="370"/>
      <c r="VAX3364" s="371"/>
      <c r="VAY3364" s="372"/>
      <c r="VAZ3364" s="371"/>
      <c r="VBA3364" s="473"/>
      <c r="VBB3364" s="371"/>
      <c r="VBC3364" s="372"/>
      <c r="VBD3364" s="372"/>
      <c r="VBE3364" s="372"/>
      <c r="VBF3364" s="372"/>
      <c r="VBG3364" s="370"/>
      <c r="VBH3364" s="371"/>
      <c r="VBI3364" s="372"/>
      <c r="VBJ3364" s="371"/>
      <c r="VBK3364" s="473"/>
      <c r="VBL3364" s="371"/>
      <c r="VBM3364" s="372"/>
      <c r="VBN3364" s="372"/>
      <c r="VBO3364" s="372"/>
      <c r="VBP3364" s="372"/>
      <c r="VBQ3364" s="370"/>
      <c r="VBR3364" s="371"/>
      <c r="VBS3364" s="372"/>
      <c r="VBT3364" s="371"/>
      <c r="VBU3364" s="473"/>
      <c r="VBV3364" s="371"/>
      <c r="VBW3364" s="372"/>
      <c r="VBX3364" s="372"/>
      <c r="VBY3364" s="372"/>
      <c r="VBZ3364" s="372"/>
      <c r="VCA3364" s="370"/>
      <c r="VCB3364" s="371"/>
      <c r="VCC3364" s="372"/>
      <c r="VCD3364" s="371"/>
      <c r="VCE3364" s="473"/>
      <c r="VCF3364" s="371"/>
      <c r="VCG3364" s="372"/>
      <c r="VCH3364" s="372"/>
      <c r="VCI3364" s="372"/>
      <c r="VCJ3364" s="372"/>
      <c r="VCK3364" s="370"/>
      <c r="VCL3364" s="371"/>
      <c r="VCM3364" s="372"/>
      <c r="VCN3364" s="371"/>
      <c r="VCO3364" s="473"/>
      <c r="VCP3364" s="371"/>
      <c r="VCQ3364" s="372"/>
      <c r="VCR3364" s="372"/>
      <c r="VCS3364" s="372"/>
      <c r="VCT3364" s="372"/>
      <c r="VCU3364" s="370"/>
      <c r="VCV3364" s="371"/>
      <c r="VCW3364" s="372"/>
      <c r="VCX3364" s="371"/>
      <c r="VCY3364" s="473"/>
      <c r="VCZ3364" s="371"/>
      <c r="VDA3364" s="372"/>
      <c r="VDB3364" s="372"/>
      <c r="VDC3364" s="372"/>
      <c r="VDD3364" s="372"/>
      <c r="VDE3364" s="370"/>
      <c r="VDF3364" s="371"/>
      <c r="VDG3364" s="372"/>
      <c r="VDH3364" s="371"/>
      <c r="VDI3364" s="473"/>
      <c r="VDJ3364" s="371"/>
      <c r="VDK3364" s="372"/>
      <c r="VDL3364" s="372"/>
      <c r="VDM3364" s="372"/>
      <c r="VDN3364" s="372"/>
      <c r="VDO3364" s="370"/>
      <c r="VDP3364" s="371"/>
      <c r="VDQ3364" s="372"/>
      <c r="VDR3364" s="371"/>
      <c r="VDS3364" s="473"/>
      <c r="VDT3364" s="371"/>
      <c r="VDU3364" s="372"/>
      <c r="VDV3364" s="372"/>
      <c r="VDW3364" s="372"/>
      <c r="VDX3364" s="372"/>
      <c r="VDY3364" s="370"/>
      <c r="VDZ3364" s="371"/>
      <c r="VEA3364" s="372"/>
      <c r="VEB3364" s="371"/>
      <c r="VEC3364" s="473"/>
      <c r="VED3364" s="371"/>
      <c r="VEE3364" s="372"/>
      <c r="VEF3364" s="372"/>
      <c r="VEG3364" s="372"/>
      <c r="VEH3364" s="372"/>
      <c r="VEI3364" s="370"/>
      <c r="VEJ3364" s="371"/>
      <c r="VEK3364" s="372"/>
      <c r="VEL3364" s="371"/>
      <c r="VEM3364" s="473"/>
      <c r="VEN3364" s="371"/>
      <c r="VEO3364" s="372"/>
      <c r="VEP3364" s="372"/>
      <c r="VEQ3364" s="372"/>
      <c r="VER3364" s="372"/>
      <c r="VES3364" s="370"/>
      <c r="VET3364" s="371"/>
      <c r="VEU3364" s="372"/>
      <c r="VEV3364" s="371"/>
      <c r="VEW3364" s="473"/>
      <c r="VEX3364" s="371"/>
      <c r="VEY3364" s="372"/>
      <c r="VEZ3364" s="372"/>
      <c r="VFA3364" s="372"/>
      <c r="VFB3364" s="372"/>
      <c r="VFC3364" s="370"/>
      <c r="VFD3364" s="371"/>
      <c r="VFE3364" s="372"/>
      <c r="VFF3364" s="371"/>
      <c r="VFG3364" s="473"/>
      <c r="VFH3364" s="371"/>
      <c r="VFI3364" s="372"/>
      <c r="VFJ3364" s="372"/>
      <c r="VFK3364" s="372"/>
      <c r="VFL3364" s="372"/>
      <c r="VFM3364" s="370"/>
      <c r="VFN3364" s="371"/>
      <c r="VFO3364" s="372"/>
      <c r="VFP3364" s="371"/>
      <c r="VFQ3364" s="473"/>
      <c r="VFR3364" s="371"/>
      <c r="VFS3364" s="372"/>
      <c r="VFT3364" s="372"/>
      <c r="VFU3364" s="372"/>
      <c r="VFV3364" s="372"/>
      <c r="VFW3364" s="370"/>
      <c r="VFX3364" s="371"/>
      <c r="VFY3364" s="372"/>
      <c r="VFZ3364" s="371"/>
      <c r="VGA3364" s="473"/>
      <c r="VGB3364" s="371"/>
      <c r="VGC3364" s="372"/>
      <c r="VGD3364" s="372"/>
      <c r="VGE3364" s="372"/>
      <c r="VGF3364" s="372"/>
      <c r="VGG3364" s="370"/>
      <c r="VGH3364" s="371"/>
      <c r="VGI3364" s="372"/>
      <c r="VGJ3364" s="371"/>
      <c r="VGK3364" s="473"/>
      <c r="VGL3364" s="371"/>
      <c r="VGM3364" s="372"/>
      <c r="VGN3364" s="372"/>
      <c r="VGO3364" s="372"/>
      <c r="VGP3364" s="372"/>
      <c r="VGQ3364" s="370"/>
      <c r="VGR3364" s="371"/>
      <c r="VGS3364" s="372"/>
      <c r="VGT3364" s="371"/>
      <c r="VGU3364" s="473"/>
      <c r="VGV3364" s="371"/>
      <c r="VGW3364" s="372"/>
      <c r="VGX3364" s="372"/>
      <c r="VGY3364" s="372"/>
      <c r="VGZ3364" s="372"/>
      <c r="VHA3364" s="370"/>
      <c r="VHB3364" s="371"/>
      <c r="VHC3364" s="372"/>
      <c r="VHD3364" s="371"/>
      <c r="VHE3364" s="473"/>
      <c r="VHF3364" s="371"/>
      <c r="VHG3364" s="372"/>
      <c r="VHH3364" s="372"/>
      <c r="VHI3364" s="372"/>
      <c r="VHJ3364" s="372"/>
      <c r="VHK3364" s="370"/>
      <c r="VHL3364" s="371"/>
      <c r="VHM3364" s="372"/>
      <c r="VHN3364" s="371"/>
      <c r="VHO3364" s="473"/>
      <c r="VHP3364" s="371"/>
      <c r="VHQ3364" s="372"/>
      <c r="VHR3364" s="372"/>
      <c r="VHS3364" s="372"/>
      <c r="VHT3364" s="372"/>
      <c r="VHU3364" s="370"/>
      <c r="VHV3364" s="371"/>
      <c r="VHW3364" s="372"/>
      <c r="VHX3364" s="371"/>
      <c r="VHY3364" s="473"/>
      <c r="VHZ3364" s="371"/>
      <c r="VIA3364" s="372"/>
      <c r="VIB3364" s="372"/>
      <c r="VIC3364" s="372"/>
      <c r="VID3364" s="372"/>
      <c r="VIE3364" s="370"/>
      <c r="VIF3364" s="371"/>
      <c r="VIG3364" s="372"/>
      <c r="VIH3364" s="371"/>
      <c r="VII3364" s="473"/>
      <c r="VIJ3364" s="371"/>
      <c r="VIK3364" s="372"/>
      <c r="VIL3364" s="372"/>
      <c r="VIM3364" s="372"/>
      <c r="VIN3364" s="372"/>
      <c r="VIO3364" s="370"/>
      <c r="VIP3364" s="371"/>
      <c r="VIQ3364" s="372"/>
      <c r="VIR3364" s="371"/>
      <c r="VIS3364" s="473"/>
      <c r="VIT3364" s="371"/>
      <c r="VIU3364" s="372"/>
      <c r="VIV3364" s="372"/>
      <c r="VIW3364" s="372"/>
      <c r="VIX3364" s="372"/>
      <c r="VIY3364" s="370"/>
      <c r="VIZ3364" s="371"/>
      <c r="VJA3364" s="372"/>
      <c r="VJB3364" s="371"/>
      <c r="VJC3364" s="473"/>
      <c r="VJD3364" s="371"/>
      <c r="VJE3364" s="372"/>
      <c r="VJF3364" s="372"/>
      <c r="VJG3364" s="372"/>
      <c r="VJH3364" s="372"/>
      <c r="VJI3364" s="370"/>
      <c r="VJJ3364" s="371"/>
      <c r="VJK3364" s="372"/>
      <c r="VJL3364" s="371"/>
      <c r="VJM3364" s="473"/>
      <c r="VJN3364" s="371"/>
      <c r="VJO3364" s="372"/>
      <c r="VJP3364" s="372"/>
      <c r="VJQ3364" s="372"/>
      <c r="VJR3364" s="372"/>
      <c r="VJS3364" s="370"/>
      <c r="VJT3364" s="371"/>
      <c r="VJU3364" s="372"/>
      <c r="VJV3364" s="371"/>
      <c r="VJW3364" s="473"/>
      <c r="VJX3364" s="371"/>
      <c r="VJY3364" s="372"/>
      <c r="VJZ3364" s="372"/>
      <c r="VKA3364" s="372"/>
      <c r="VKB3364" s="372"/>
      <c r="VKC3364" s="370"/>
      <c r="VKD3364" s="371"/>
      <c r="VKE3364" s="372"/>
      <c r="VKF3364" s="371"/>
      <c r="VKG3364" s="473"/>
      <c r="VKH3364" s="371"/>
      <c r="VKI3364" s="372"/>
      <c r="VKJ3364" s="372"/>
      <c r="VKK3364" s="372"/>
      <c r="VKL3364" s="372"/>
      <c r="VKM3364" s="370"/>
      <c r="VKN3364" s="371"/>
      <c r="VKO3364" s="372"/>
      <c r="VKP3364" s="371"/>
      <c r="VKQ3364" s="473"/>
      <c r="VKR3364" s="371"/>
      <c r="VKS3364" s="372"/>
      <c r="VKT3364" s="372"/>
      <c r="VKU3364" s="372"/>
      <c r="VKV3364" s="372"/>
      <c r="VKW3364" s="370"/>
      <c r="VKX3364" s="371"/>
      <c r="VKY3364" s="372"/>
      <c r="VKZ3364" s="371"/>
      <c r="VLA3364" s="473"/>
      <c r="VLB3364" s="371"/>
      <c r="VLC3364" s="372"/>
      <c r="VLD3364" s="372"/>
      <c r="VLE3364" s="372"/>
      <c r="VLF3364" s="372"/>
      <c r="VLG3364" s="370"/>
      <c r="VLH3364" s="371"/>
      <c r="VLI3364" s="372"/>
      <c r="VLJ3364" s="371"/>
      <c r="VLK3364" s="473"/>
      <c r="VLL3364" s="371"/>
      <c r="VLM3364" s="372"/>
      <c r="VLN3364" s="372"/>
      <c r="VLO3364" s="372"/>
      <c r="VLP3364" s="372"/>
      <c r="VLQ3364" s="370"/>
      <c r="VLR3364" s="371"/>
      <c r="VLS3364" s="372"/>
      <c r="VLT3364" s="371"/>
      <c r="VLU3364" s="473"/>
      <c r="VLV3364" s="371"/>
      <c r="VLW3364" s="372"/>
      <c r="VLX3364" s="372"/>
      <c r="VLY3364" s="372"/>
      <c r="VLZ3364" s="372"/>
      <c r="VMA3364" s="370"/>
      <c r="VMB3364" s="371"/>
      <c r="VMC3364" s="372"/>
      <c r="VMD3364" s="371"/>
      <c r="VME3364" s="473"/>
      <c r="VMF3364" s="371"/>
      <c r="VMG3364" s="372"/>
      <c r="VMH3364" s="372"/>
      <c r="VMI3364" s="372"/>
      <c r="VMJ3364" s="372"/>
      <c r="VMK3364" s="370"/>
      <c r="VML3364" s="371"/>
      <c r="VMM3364" s="372"/>
      <c r="VMN3364" s="371"/>
      <c r="VMO3364" s="473"/>
      <c r="VMP3364" s="371"/>
      <c r="VMQ3364" s="372"/>
      <c r="VMR3364" s="372"/>
      <c r="VMS3364" s="372"/>
      <c r="VMT3364" s="372"/>
      <c r="VMU3364" s="370"/>
      <c r="VMV3364" s="371"/>
      <c r="VMW3364" s="372"/>
      <c r="VMX3364" s="371"/>
      <c r="VMY3364" s="473"/>
      <c r="VMZ3364" s="371"/>
      <c r="VNA3364" s="372"/>
      <c r="VNB3364" s="372"/>
      <c r="VNC3364" s="372"/>
      <c r="VND3364" s="372"/>
      <c r="VNE3364" s="370"/>
      <c r="VNF3364" s="371"/>
      <c r="VNG3364" s="372"/>
      <c r="VNH3364" s="371"/>
      <c r="VNI3364" s="473"/>
      <c r="VNJ3364" s="371"/>
      <c r="VNK3364" s="372"/>
      <c r="VNL3364" s="372"/>
      <c r="VNM3364" s="372"/>
      <c r="VNN3364" s="372"/>
      <c r="VNO3364" s="370"/>
      <c r="VNP3364" s="371"/>
      <c r="VNQ3364" s="372"/>
      <c r="VNR3364" s="371"/>
      <c r="VNS3364" s="473"/>
      <c r="VNT3364" s="371"/>
      <c r="VNU3364" s="372"/>
      <c r="VNV3364" s="372"/>
      <c r="VNW3364" s="372"/>
      <c r="VNX3364" s="372"/>
      <c r="VNY3364" s="370"/>
      <c r="VNZ3364" s="371"/>
      <c r="VOA3364" s="372"/>
      <c r="VOB3364" s="371"/>
      <c r="VOC3364" s="473"/>
      <c r="VOD3364" s="371"/>
      <c r="VOE3364" s="372"/>
      <c r="VOF3364" s="372"/>
      <c r="VOG3364" s="372"/>
      <c r="VOH3364" s="372"/>
      <c r="VOI3364" s="370"/>
      <c r="VOJ3364" s="371"/>
      <c r="VOK3364" s="372"/>
      <c r="VOL3364" s="371"/>
      <c r="VOM3364" s="473"/>
      <c r="VON3364" s="371"/>
      <c r="VOO3364" s="372"/>
      <c r="VOP3364" s="372"/>
      <c r="VOQ3364" s="372"/>
      <c r="VOR3364" s="372"/>
      <c r="VOS3364" s="370"/>
      <c r="VOT3364" s="371"/>
      <c r="VOU3364" s="372"/>
      <c r="VOV3364" s="371"/>
      <c r="VOW3364" s="473"/>
      <c r="VOX3364" s="371"/>
      <c r="VOY3364" s="372"/>
      <c r="VOZ3364" s="372"/>
      <c r="VPA3364" s="372"/>
      <c r="VPB3364" s="372"/>
      <c r="VPC3364" s="370"/>
      <c r="VPD3364" s="371"/>
      <c r="VPE3364" s="372"/>
      <c r="VPF3364" s="371"/>
      <c r="VPG3364" s="473"/>
      <c r="VPH3364" s="371"/>
      <c r="VPI3364" s="372"/>
      <c r="VPJ3364" s="372"/>
      <c r="VPK3364" s="372"/>
      <c r="VPL3364" s="372"/>
      <c r="VPM3364" s="370"/>
      <c r="VPN3364" s="371"/>
      <c r="VPO3364" s="372"/>
      <c r="VPP3364" s="371"/>
      <c r="VPQ3364" s="473"/>
      <c r="VPR3364" s="371"/>
      <c r="VPS3364" s="372"/>
      <c r="VPT3364" s="372"/>
      <c r="VPU3364" s="372"/>
      <c r="VPV3364" s="372"/>
      <c r="VPW3364" s="370"/>
      <c r="VPX3364" s="371"/>
      <c r="VPY3364" s="372"/>
      <c r="VPZ3364" s="371"/>
      <c r="VQA3364" s="473"/>
      <c r="VQB3364" s="371"/>
      <c r="VQC3364" s="372"/>
      <c r="VQD3364" s="372"/>
      <c r="VQE3364" s="372"/>
      <c r="VQF3364" s="372"/>
      <c r="VQG3364" s="370"/>
      <c r="VQH3364" s="371"/>
      <c r="VQI3364" s="372"/>
      <c r="VQJ3364" s="371"/>
      <c r="VQK3364" s="473"/>
      <c r="VQL3364" s="371"/>
      <c r="VQM3364" s="372"/>
      <c r="VQN3364" s="372"/>
      <c r="VQO3364" s="372"/>
      <c r="VQP3364" s="372"/>
      <c r="VQQ3364" s="370"/>
      <c r="VQR3364" s="371"/>
      <c r="VQS3364" s="372"/>
      <c r="VQT3364" s="371"/>
      <c r="VQU3364" s="473"/>
      <c r="VQV3364" s="371"/>
      <c r="VQW3364" s="372"/>
      <c r="VQX3364" s="372"/>
      <c r="VQY3364" s="372"/>
      <c r="VQZ3364" s="372"/>
      <c r="VRA3364" s="370"/>
      <c r="VRB3364" s="371"/>
      <c r="VRC3364" s="372"/>
      <c r="VRD3364" s="371"/>
      <c r="VRE3364" s="473"/>
      <c r="VRF3364" s="371"/>
      <c r="VRG3364" s="372"/>
      <c r="VRH3364" s="372"/>
      <c r="VRI3364" s="372"/>
      <c r="VRJ3364" s="372"/>
      <c r="VRK3364" s="370"/>
      <c r="VRL3364" s="371"/>
      <c r="VRM3364" s="372"/>
      <c r="VRN3364" s="371"/>
      <c r="VRO3364" s="473"/>
      <c r="VRP3364" s="371"/>
      <c r="VRQ3364" s="372"/>
      <c r="VRR3364" s="372"/>
      <c r="VRS3364" s="372"/>
      <c r="VRT3364" s="372"/>
      <c r="VRU3364" s="370"/>
      <c r="VRV3364" s="371"/>
      <c r="VRW3364" s="372"/>
      <c r="VRX3364" s="371"/>
      <c r="VRY3364" s="473"/>
      <c r="VRZ3364" s="371"/>
      <c r="VSA3364" s="372"/>
      <c r="VSB3364" s="372"/>
      <c r="VSC3364" s="372"/>
      <c r="VSD3364" s="372"/>
      <c r="VSE3364" s="370"/>
      <c r="VSF3364" s="371"/>
      <c r="VSG3364" s="372"/>
      <c r="VSH3364" s="371"/>
      <c r="VSI3364" s="473"/>
      <c r="VSJ3364" s="371"/>
      <c r="VSK3364" s="372"/>
      <c r="VSL3364" s="372"/>
      <c r="VSM3364" s="372"/>
      <c r="VSN3364" s="372"/>
      <c r="VSO3364" s="370"/>
      <c r="VSP3364" s="371"/>
      <c r="VSQ3364" s="372"/>
      <c r="VSR3364" s="371"/>
      <c r="VSS3364" s="473"/>
      <c r="VST3364" s="371"/>
      <c r="VSU3364" s="372"/>
      <c r="VSV3364" s="372"/>
      <c r="VSW3364" s="372"/>
      <c r="VSX3364" s="372"/>
      <c r="VSY3364" s="370"/>
      <c r="VSZ3364" s="371"/>
      <c r="VTA3364" s="372"/>
      <c r="VTB3364" s="371"/>
      <c r="VTC3364" s="473"/>
      <c r="VTD3364" s="371"/>
      <c r="VTE3364" s="372"/>
      <c r="VTF3364" s="372"/>
      <c r="VTG3364" s="372"/>
      <c r="VTH3364" s="372"/>
      <c r="VTI3364" s="370"/>
      <c r="VTJ3364" s="371"/>
      <c r="VTK3364" s="372"/>
      <c r="VTL3364" s="371"/>
      <c r="VTM3364" s="473"/>
      <c r="VTN3364" s="371"/>
      <c r="VTO3364" s="372"/>
      <c r="VTP3364" s="372"/>
      <c r="VTQ3364" s="372"/>
      <c r="VTR3364" s="372"/>
      <c r="VTS3364" s="370"/>
      <c r="VTT3364" s="371"/>
      <c r="VTU3364" s="372"/>
      <c r="VTV3364" s="371"/>
      <c r="VTW3364" s="473"/>
      <c r="VTX3364" s="371"/>
      <c r="VTY3364" s="372"/>
      <c r="VTZ3364" s="372"/>
      <c r="VUA3364" s="372"/>
      <c r="VUB3364" s="372"/>
      <c r="VUC3364" s="370"/>
      <c r="VUD3364" s="371"/>
      <c r="VUE3364" s="372"/>
      <c r="VUF3364" s="371"/>
      <c r="VUG3364" s="473"/>
      <c r="VUH3364" s="371"/>
      <c r="VUI3364" s="372"/>
      <c r="VUJ3364" s="372"/>
      <c r="VUK3364" s="372"/>
      <c r="VUL3364" s="372"/>
      <c r="VUM3364" s="370"/>
      <c r="VUN3364" s="371"/>
      <c r="VUO3364" s="372"/>
      <c r="VUP3364" s="371"/>
      <c r="VUQ3364" s="473"/>
      <c r="VUR3364" s="371"/>
      <c r="VUS3364" s="372"/>
      <c r="VUT3364" s="372"/>
      <c r="VUU3364" s="372"/>
      <c r="VUV3364" s="372"/>
      <c r="VUW3364" s="370"/>
      <c r="VUX3364" s="371"/>
      <c r="VUY3364" s="372"/>
      <c r="VUZ3364" s="371"/>
      <c r="VVA3364" s="473"/>
      <c r="VVB3364" s="371"/>
      <c r="VVC3364" s="372"/>
      <c r="VVD3364" s="372"/>
      <c r="VVE3364" s="372"/>
      <c r="VVF3364" s="372"/>
      <c r="VVG3364" s="370"/>
      <c r="VVH3364" s="371"/>
      <c r="VVI3364" s="372"/>
      <c r="VVJ3364" s="371"/>
      <c r="VVK3364" s="473"/>
      <c r="VVL3364" s="371"/>
      <c r="VVM3364" s="372"/>
      <c r="VVN3364" s="372"/>
      <c r="VVO3364" s="372"/>
      <c r="VVP3364" s="372"/>
      <c r="VVQ3364" s="370"/>
      <c r="VVR3364" s="371"/>
      <c r="VVS3364" s="372"/>
      <c r="VVT3364" s="371"/>
      <c r="VVU3364" s="473"/>
      <c r="VVV3364" s="371"/>
      <c r="VVW3364" s="372"/>
      <c r="VVX3364" s="372"/>
      <c r="VVY3364" s="372"/>
      <c r="VVZ3364" s="372"/>
      <c r="VWA3364" s="370"/>
      <c r="VWB3364" s="371"/>
      <c r="VWC3364" s="372"/>
      <c r="VWD3364" s="371"/>
      <c r="VWE3364" s="473"/>
      <c r="VWF3364" s="371"/>
      <c r="VWG3364" s="372"/>
      <c r="VWH3364" s="372"/>
      <c r="VWI3364" s="372"/>
      <c r="VWJ3364" s="372"/>
      <c r="VWK3364" s="370"/>
      <c r="VWL3364" s="371"/>
      <c r="VWM3364" s="372"/>
      <c r="VWN3364" s="371"/>
      <c r="VWO3364" s="473"/>
      <c r="VWP3364" s="371"/>
      <c r="VWQ3364" s="372"/>
      <c r="VWR3364" s="372"/>
      <c r="VWS3364" s="372"/>
      <c r="VWT3364" s="372"/>
      <c r="VWU3364" s="370"/>
      <c r="VWV3364" s="371"/>
      <c r="VWW3364" s="372"/>
      <c r="VWX3364" s="371"/>
      <c r="VWY3364" s="473"/>
      <c r="VWZ3364" s="371"/>
      <c r="VXA3364" s="372"/>
      <c r="VXB3364" s="372"/>
      <c r="VXC3364" s="372"/>
      <c r="VXD3364" s="372"/>
      <c r="VXE3364" s="370"/>
      <c r="VXF3364" s="371"/>
      <c r="VXG3364" s="372"/>
      <c r="VXH3364" s="371"/>
      <c r="VXI3364" s="473"/>
      <c r="VXJ3364" s="371"/>
      <c r="VXK3364" s="372"/>
      <c r="VXL3364" s="372"/>
      <c r="VXM3364" s="372"/>
      <c r="VXN3364" s="372"/>
      <c r="VXO3364" s="370"/>
      <c r="VXP3364" s="371"/>
      <c r="VXQ3364" s="372"/>
      <c r="VXR3364" s="371"/>
      <c r="VXS3364" s="473"/>
      <c r="VXT3364" s="371"/>
      <c r="VXU3364" s="372"/>
      <c r="VXV3364" s="372"/>
      <c r="VXW3364" s="372"/>
      <c r="VXX3364" s="372"/>
      <c r="VXY3364" s="370"/>
      <c r="VXZ3364" s="371"/>
      <c r="VYA3364" s="372"/>
      <c r="VYB3364" s="371"/>
      <c r="VYC3364" s="473"/>
      <c r="VYD3364" s="371"/>
      <c r="VYE3364" s="372"/>
      <c r="VYF3364" s="372"/>
      <c r="VYG3364" s="372"/>
      <c r="VYH3364" s="372"/>
      <c r="VYI3364" s="370"/>
      <c r="VYJ3364" s="371"/>
      <c r="VYK3364" s="372"/>
      <c r="VYL3364" s="371"/>
      <c r="VYM3364" s="473"/>
      <c r="VYN3364" s="371"/>
      <c r="VYO3364" s="372"/>
      <c r="VYP3364" s="372"/>
      <c r="VYQ3364" s="372"/>
      <c r="VYR3364" s="372"/>
      <c r="VYS3364" s="370"/>
      <c r="VYT3364" s="371"/>
      <c r="VYU3364" s="372"/>
      <c r="VYV3364" s="371"/>
      <c r="VYW3364" s="473"/>
      <c r="VYX3364" s="371"/>
      <c r="VYY3364" s="372"/>
      <c r="VYZ3364" s="372"/>
      <c r="VZA3364" s="372"/>
      <c r="VZB3364" s="372"/>
      <c r="VZC3364" s="370"/>
      <c r="VZD3364" s="371"/>
      <c r="VZE3364" s="372"/>
      <c r="VZF3364" s="371"/>
      <c r="VZG3364" s="473"/>
      <c r="VZH3364" s="371"/>
      <c r="VZI3364" s="372"/>
      <c r="VZJ3364" s="372"/>
      <c r="VZK3364" s="372"/>
      <c r="VZL3364" s="372"/>
      <c r="VZM3364" s="370"/>
      <c r="VZN3364" s="371"/>
      <c r="VZO3364" s="372"/>
      <c r="VZP3364" s="371"/>
      <c r="VZQ3364" s="473"/>
      <c r="VZR3364" s="371"/>
      <c r="VZS3364" s="372"/>
      <c r="VZT3364" s="372"/>
      <c r="VZU3364" s="372"/>
      <c r="VZV3364" s="372"/>
      <c r="VZW3364" s="370"/>
      <c r="VZX3364" s="371"/>
      <c r="VZY3364" s="372"/>
      <c r="VZZ3364" s="371"/>
      <c r="WAA3364" s="473"/>
      <c r="WAB3364" s="371"/>
      <c r="WAC3364" s="372"/>
      <c r="WAD3364" s="372"/>
      <c r="WAE3364" s="372"/>
      <c r="WAF3364" s="372"/>
      <c r="WAG3364" s="370"/>
      <c r="WAH3364" s="371"/>
      <c r="WAI3364" s="372"/>
      <c r="WAJ3364" s="371"/>
      <c r="WAK3364" s="473"/>
      <c r="WAL3364" s="371"/>
      <c r="WAM3364" s="372"/>
      <c r="WAN3364" s="372"/>
      <c r="WAO3364" s="372"/>
      <c r="WAP3364" s="372"/>
      <c r="WAQ3364" s="370"/>
      <c r="WAR3364" s="371"/>
      <c r="WAS3364" s="372"/>
      <c r="WAT3364" s="371"/>
      <c r="WAU3364" s="473"/>
      <c r="WAV3364" s="371"/>
      <c r="WAW3364" s="372"/>
      <c r="WAX3364" s="372"/>
      <c r="WAY3364" s="372"/>
      <c r="WAZ3364" s="372"/>
      <c r="WBA3364" s="370"/>
      <c r="WBB3364" s="371"/>
      <c r="WBC3364" s="372"/>
      <c r="WBD3364" s="371"/>
      <c r="WBE3364" s="473"/>
      <c r="WBF3364" s="371"/>
      <c r="WBG3364" s="372"/>
      <c r="WBH3364" s="372"/>
      <c r="WBI3364" s="372"/>
      <c r="WBJ3364" s="372"/>
      <c r="WBK3364" s="370"/>
      <c r="WBL3364" s="371"/>
      <c r="WBM3364" s="372"/>
      <c r="WBN3364" s="371"/>
      <c r="WBO3364" s="473"/>
      <c r="WBP3364" s="371"/>
      <c r="WBQ3364" s="372"/>
      <c r="WBR3364" s="372"/>
      <c r="WBS3364" s="372"/>
      <c r="WBT3364" s="372"/>
      <c r="WBU3364" s="370"/>
      <c r="WBV3364" s="371"/>
      <c r="WBW3364" s="372"/>
      <c r="WBX3364" s="371"/>
      <c r="WBY3364" s="473"/>
      <c r="WBZ3364" s="371"/>
      <c r="WCA3364" s="372"/>
      <c r="WCB3364" s="372"/>
      <c r="WCC3364" s="372"/>
      <c r="WCD3364" s="372"/>
      <c r="WCE3364" s="370"/>
      <c r="WCF3364" s="371"/>
      <c r="WCG3364" s="372"/>
      <c r="WCH3364" s="371"/>
      <c r="WCI3364" s="473"/>
      <c r="WCJ3364" s="371"/>
      <c r="WCK3364" s="372"/>
      <c r="WCL3364" s="372"/>
      <c r="WCM3364" s="372"/>
      <c r="WCN3364" s="372"/>
      <c r="WCO3364" s="370"/>
      <c r="WCP3364" s="371"/>
      <c r="WCQ3364" s="372"/>
      <c r="WCR3364" s="371"/>
      <c r="WCS3364" s="473"/>
      <c r="WCT3364" s="371"/>
      <c r="WCU3364" s="372"/>
      <c r="WCV3364" s="372"/>
      <c r="WCW3364" s="372"/>
      <c r="WCX3364" s="372"/>
      <c r="WCY3364" s="370"/>
      <c r="WCZ3364" s="371"/>
      <c r="WDA3364" s="372"/>
      <c r="WDB3364" s="371"/>
      <c r="WDC3364" s="473"/>
      <c r="WDD3364" s="371"/>
      <c r="WDE3364" s="372"/>
      <c r="WDF3364" s="372"/>
      <c r="WDG3364" s="372"/>
      <c r="WDH3364" s="372"/>
      <c r="WDI3364" s="370"/>
      <c r="WDJ3364" s="371"/>
      <c r="WDK3364" s="372"/>
      <c r="WDL3364" s="371"/>
      <c r="WDM3364" s="473"/>
      <c r="WDN3364" s="371"/>
      <c r="WDO3364" s="372"/>
      <c r="WDP3364" s="372"/>
      <c r="WDQ3364" s="372"/>
      <c r="WDR3364" s="372"/>
      <c r="WDS3364" s="370"/>
      <c r="WDT3364" s="371"/>
      <c r="WDU3364" s="372"/>
      <c r="WDV3364" s="371"/>
      <c r="WDW3364" s="473"/>
      <c r="WDX3364" s="371"/>
      <c r="WDY3364" s="372"/>
      <c r="WDZ3364" s="372"/>
      <c r="WEA3364" s="372"/>
      <c r="WEB3364" s="372"/>
      <c r="WEC3364" s="370"/>
      <c r="WED3364" s="371"/>
      <c r="WEE3364" s="372"/>
      <c r="WEF3364" s="371"/>
      <c r="WEG3364" s="473"/>
      <c r="WEH3364" s="371"/>
      <c r="WEI3364" s="372"/>
      <c r="WEJ3364" s="372"/>
      <c r="WEK3364" s="372"/>
      <c r="WEL3364" s="372"/>
      <c r="WEM3364" s="370"/>
      <c r="WEN3364" s="371"/>
      <c r="WEO3364" s="372"/>
      <c r="WEP3364" s="371"/>
      <c r="WEQ3364" s="473"/>
      <c r="WER3364" s="371"/>
      <c r="WES3364" s="372"/>
      <c r="WET3364" s="372"/>
      <c r="WEU3364" s="372"/>
      <c r="WEV3364" s="372"/>
      <c r="WEW3364" s="370"/>
      <c r="WEX3364" s="371"/>
      <c r="WEY3364" s="372"/>
      <c r="WEZ3364" s="371"/>
      <c r="WFA3364" s="473"/>
      <c r="WFB3364" s="371"/>
      <c r="WFC3364" s="372"/>
      <c r="WFD3364" s="372"/>
      <c r="WFE3364" s="372"/>
      <c r="WFF3364" s="372"/>
      <c r="WFG3364" s="370"/>
      <c r="WFH3364" s="371"/>
      <c r="WFI3364" s="372"/>
      <c r="WFJ3364" s="371"/>
      <c r="WFK3364" s="473"/>
      <c r="WFL3364" s="371"/>
      <c r="WFM3364" s="372"/>
      <c r="WFN3364" s="372"/>
      <c r="WFO3364" s="372"/>
      <c r="WFP3364" s="372"/>
      <c r="WFQ3364" s="370"/>
      <c r="WFR3364" s="371"/>
      <c r="WFS3364" s="372"/>
      <c r="WFT3364" s="371"/>
      <c r="WFU3364" s="473"/>
      <c r="WFV3364" s="371"/>
      <c r="WFW3364" s="372"/>
      <c r="WFX3364" s="372"/>
      <c r="WFY3364" s="372"/>
      <c r="WFZ3364" s="372"/>
      <c r="WGA3364" s="370"/>
      <c r="WGB3364" s="371"/>
      <c r="WGC3364" s="372"/>
      <c r="WGD3364" s="371"/>
      <c r="WGE3364" s="473"/>
      <c r="WGF3364" s="371"/>
      <c r="WGG3364" s="372"/>
      <c r="WGH3364" s="372"/>
      <c r="WGI3364" s="372"/>
      <c r="WGJ3364" s="372"/>
      <c r="WGK3364" s="370"/>
      <c r="WGL3364" s="371"/>
      <c r="WGM3364" s="372"/>
      <c r="WGN3364" s="371"/>
      <c r="WGO3364" s="473"/>
      <c r="WGP3364" s="371"/>
      <c r="WGQ3364" s="372"/>
      <c r="WGR3364" s="372"/>
      <c r="WGS3364" s="372"/>
      <c r="WGT3364" s="372"/>
      <c r="WGU3364" s="370"/>
      <c r="WGV3364" s="371"/>
      <c r="WGW3364" s="372"/>
      <c r="WGX3364" s="371"/>
      <c r="WGY3364" s="473"/>
      <c r="WGZ3364" s="371"/>
      <c r="WHA3364" s="372"/>
      <c r="WHB3364" s="372"/>
      <c r="WHC3364" s="372"/>
      <c r="WHD3364" s="372"/>
      <c r="WHE3364" s="370"/>
      <c r="WHF3364" s="371"/>
      <c r="WHG3364" s="372"/>
      <c r="WHH3364" s="371"/>
      <c r="WHI3364" s="473"/>
      <c r="WHJ3364" s="371"/>
      <c r="WHK3364" s="372"/>
      <c r="WHL3364" s="372"/>
      <c r="WHM3364" s="372"/>
      <c r="WHN3364" s="372"/>
      <c r="WHO3364" s="370"/>
      <c r="WHP3364" s="371"/>
      <c r="WHQ3364" s="372"/>
      <c r="WHR3364" s="371"/>
      <c r="WHS3364" s="473"/>
      <c r="WHT3364" s="371"/>
      <c r="WHU3364" s="372"/>
      <c r="WHV3364" s="372"/>
      <c r="WHW3364" s="372"/>
      <c r="WHX3364" s="372"/>
      <c r="WHY3364" s="370"/>
      <c r="WHZ3364" s="371"/>
      <c r="WIA3364" s="372"/>
      <c r="WIB3364" s="371"/>
      <c r="WIC3364" s="473"/>
      <c r="WID3364" s="371"/>
      <c r="WIE3364" s="372"/>
      <c r="WIF3364" s="372"/>
      <c r="WIG3364" s="372"/>
      <c r="WIH3364" s="372"/>
      <c r="WII3364" s="370"/>
      <c r="WIJ3364" s="371"/>
      <c r="WIK3364" s="372"/>
      <c r="WIL3364" s="371"/>
      <c r="WIM3364" s="473"/>
      <c r="WIN3364" s="371"/>
      <c r="WIO3364" s="372"/>
      <c r="WIP3364" s="372"/>
      <c r="WIQ3364" s="372"/>
      <c r="WIR3364" s="372"/>
      <c r="WIS3364" s="370"/>
      <c r="WIT3364" s="371"/>
      <c r="WIU3364" s="372"/>
      <c r="WIV3364" s="371"/>
      <c r="WIW3364" s="473"/>
      <c r="WIX3364" s="371"/>
      <c r="WIY3364" s="372"/>
      <c r="WIZ3364" s="372"/>
      <c r="WJA3364" s="372"/>
      <c r="WJB3364" s="372"/>
      <c r="WJC3364" s="370"/>
      <c r="WJD3364" s="371"/>
      <c r="WJE3364" s="372"/>
      <c r="WJF3364" s="371"/>
      <c r="WJG3364" s="473"/>
      <c r="WJH3364" s="371"/>
      <c r="WJI3364" s="372"/>
      <c r="WJJ3364" s="372"/>
      <c r="WJK3364" s="372"/>
      <c r="WJL3364" s="372"/>
      <c r="WJM3364" s="370"/>
      <c r="WJN3364" s="371"/>
      <c r="WJO3364" s="372"/>
      <c r="WJP3364" s="371"/>
      <c r="WJQ3364" s="473"/>
      <c r="WJR3364" s="371"/>
      <c r="WJS3364" s="372"/>
      <c r="WJT3364" s="372"/>
      <c r="WJU3364" s="372"/>
      <c r="WJV3364" s="372"/>
      <c r="WJW3364" s="370"/>
      <c r="WJX3364" s="371"/>
      <c r="WJY3364" s="372"/>
      <c r="WJZ3364" s="371"/>
      <c r="WKA3364" s="473"/>
      <c r="WKB3364" s="371"/>
      <c r="WKC3364" s="372"/>
      <c r="WKD3364" s="372"/>
      <c r="WKE3364" s="372"/>
      <c r="WKF3364" s="372"/>
      <c r="WKG3364" s="370"/>
      <c r="WKH3364" s="371"/>
      <c r="WKI3364" s="372"/>
      <c r="WKJ3364" s="371"/>
      <c r="WKK3364" s="473"/>
      <c r="WKL3364" s="371"/>
      <c r="WKM3364" s="372"/>
      <c r="WKN3364" s="372"/>
      <c r="WKO3364" s="372"/>
      <c r="WKP3364" s="372"/>
      <c r="WKQ3364" s="370"/>
      <c r="WKR3364" s="371"/>
      <c r="WKS3364" s="372"/>
      <c r="WKT3364" s="371"/>
      <c r="WKU3364" s="473"/>
      <c r="WKV3364" s="371"/>
      <c r="WKW3364" s="372"/>
      <c r="WKX3364" s="372"/>
      <c r="WKY3364" s="372"/>
      <c r="WKZ3364" s="372"/>
      <c r="WLA3364" s="370"/>
      <c r="WLB3364" s="371"/>
      <c r="WLC3364" s="372"/>
      <c r="WLD3364" s="371"/>
      <c r="WLE3364" s="473"/>
      <c r="WLF3364" s="371"/>
      <c r="WLG3364" s="372"/>
      <c r="WLH3364" s="372"/>
      <c r="WLI3364" s="372"/>
      <c r="WLJ3364" s="372"/>
      <c r="WLK3364" s="370"/>
      <c r="WLL3364" s="371"/>
      <c r="WLM3364" s="372"/>
      <c r="WLN3364" s="371"/>
      <c r="WLO3364" s="473"/>
      <c r="WLP3364" s="371"/>
      <c r="WLQ3364" s="372"/>
      <c r="WLR3364" s="372"/>
      <c r="WLS3364" s="372"/>
      <c r="WLT3364" s="372"/>
      <c r="WLU3364" s="370"/>
      <c r="WLV3364" s="371"/>
      <c r="WLW3364" s="372"/>
      <c r="WLX3364" s="371"/>
      <c r="WLY3364" s="473"/>
      <c r="WLZ3364" s="371"/>
      <c r="WMA3364" s="372"/>
      <c r="WMB3364" s="372"/>
      <c r="WMC3364" s="372"/>
      <c r="WMD3364" s="372"/>
      <c r="WME3364" s="370"/>
      <c r="WMF3364" s="371"/>
      <c r="WMG3364" s="372"/>
      <c r="WMH3364" s="371"/>
      <c r="WMI3364" s="473"/>
      <c r="WMJ3364" s="371"/>
      <c r="WMK3364" s="372"/>
      <c r="WML3364" s="372"/>
      <c r="WMM3364" s="372"/>
      <c r="WMN3364" s="372"/>
      <c r="WMO3364" s="370"/>
      <c r="WMP3364" s="371"/>
      <c r="WMQ3364" s="372"/>
      <c r="WMR3364" s="371"/>
      <c r="WMS3364" s="473"/>
      <c r="WMT3364" s="371"/>
      <c r="WMU3364" s="372"/>
      <c r="WMV3364" s="372"/>
      <c r="WMW3364" s="372"/>
      <c r="WMX3364" s="372"/>
      <c r="WMY3364" s="370"/>
      <c r="WMZ3364" s="371"/>
      <c r="WNA3364" s="372"/>
      <c r="WNB3364" s="371"/>
      <c r="WNC3364" s="473"/>
      <c r="WND3364" s="371"/>
      <c r="WNE3364" s="372"/>
      <c r="WNF3364" s="372"/>
      <c r="WNG3364" s="372"/>
      <c r="WNH3364" s="372"/>
      <c r="WNI3364" s="370"/>
      <c r="WNJ3364" s="371"/>
      <c r="WNK3364" s="372"/>
      <c r="WNL3364" s="371"/>
      <c r="WNM3364" s="473"/>
      <c r="WNN3364" s="371"/>
      <c r="WNO3364" s="372"/>
      <c r="WNP3364" s="372"/>
      <c r="WNQ3364" s="372"/>
      <c r="WNR3364" s="372"/>
      <c r="WNS3364" s="370"/>
      <c r="WNT3364" s="371"/>
      <c r="WNU3364" s="372"/>
      <c r="WNV3364" s="371"/>
      <c r="WNW3364" s="473"/>
      <c r="WNX3364" s="371"/>
      <c r="WNY3364" s="372"/>
      <c r="WNZ3364" s="372"/>
      <c r="WOA3364" s="372"/>
      <c r="WOB3364" s="372"/>
      <c r="WOC3364" s="370"/>
      <c r="WOD3364" s="371"/>
      <c r="WOE3364" s="372"/>
      <c r="WOF3364" s="371"/>
      <c r="WOG3364" s="473"/>
      <c r="WOH3364" s="371"/>
      <c r="WOI3364" s="372"/>
      <c r="WOJ3364" s="372"/>
      <c r="WOK3364" s="372"/>
      <c r="WOL3364" s="372"/>
      <c r="WOM3364" s="370"/>
      <c r="WON3364" s="371"/>
      <c r="WOO3364" s="372"/>
      <c r="WOP3364" s="371"/>
      <c r="WOQ3364" s="473"/>
      <c r="WOR3364" s="371"/>
      <c r="WOS3364" s="372"/>
      <c r="WOT3364" s="372"/>
      <c r="WOU3364" s="372"/>
      <c r="WOV3364" s="372"/>
      <c r="WOW3364" s="370"/>
      <c r="WOX3364" s="371"/>
      <c r="WOY3364" s="372"/>
      <c r="WOZ3364" s="371"/>
      <c r="WPA3364" s="473"/>
      <c r="WPB3364" s="371"/>
      <c r="WPC3364" s="372"/>
      <c r="WPD3364" s="372"/>
      <c r="WPE3364" s="372"/>
      <c r="WPF3364" s="372"/>
      <c r="WPG3364" s="370"/>
      <c r="WPH3364" s="371"/>
      <c r="WPI3364" s="372"/>
      <c r="WPJ3364" s="371"/>
      <c r="WPK3364" s="473"/>
      <c r="WPL3364" s="371"/>
      <c r="WPM3364" s="372"/>
      <c r="WPN3364" s="372"/>
      <c r="WPO3364" s="372"/>
      <c r="WPP3364" s="372"/>
      <c r="WPQ3364" s="370"/>
      <c r="WPR3364" s="371"/>
      <c r="WPS3364" s="372"/>
      <c r="WPT3364" s="371"/>
      <c r="WPU3364" s="473"/>
      <c r="WPV3364" s="371"/>
      <c r="WPW3364" s="372"/>
      <c r="WPX3364" s="372"/>
      <c r="WPY3364" s="372"/>
      <c r="WPZ3364" s="372"/>
      <c r="WQA3364" s="370"/>
      <c r="WQB3364" s="371"/>
      <c r="WQC3364" s="372"/>
      <c r="WQD3364" s="371"/>
      <c r="WQE3364" s="473"/>
      <c r="WQF3364" s="371"/>
      <c r="WQG3364" s="372"/>
      <c r="WQH3364" s="372"/>
      <c r="WQI3364" s="372"/>
      <c r="WQJ3364" s="372"/>
      <c r="WQK3364" s="370"/>
      <c r="WQL3364" s="371"/>
      <c r="WQM3364" s="372"/>
      <c r="WQN3364" s="371"/>
      <c r="WQO3364" s="473"/>
      <c r="WQP3364" s="371"/>
      <c r="WQQ3364" s="372"/>
      <c r="WQR3364" s="372"/>
      <c r="WQS3364" s="372"/>
      <c r="WQT3364" s="372"/>
      <c r="WQU3364" s="370"/>
      <c r="WQV3364" s="371"/>
      <c r="WQW3364" s="372"/>
      <c r="WQX3364" s="371"/>
      <c r="WQY3364" s="473"/>
      <c r="WQZ3364" s="371"/>
      <c r="WRA3364" s="372"/>
      <c r="WRB3364" s="372"/>
      <c r="WRC3364" s="372"/>
      <c r="WRD3364" s="372"/>
      <c r="WRE3364" s="370"/>
      <c r="WRF3364" s="371"/>
      <c r="WRG3364" s="372"/>
      <c r="WRH3364" s="371"/>
      <c r="WRI3364" s="473"/>
      <c r="WRJ3364" s="371"/>
      <c r="WRK3364" s="372"/>
      <c r="WRL3364" s="372"/>
      <c r="WRM3364" s="372"/>
      <c r="WRN3364" s="372"/>
      <c r="WRO3364" s="370"/>
      <c r="WRP3364" s="371"/>
      <c r="WRQ3364" s="372"/>
      <c r="WRR3364" s="371"/>
      <c r="WRS3364" s="473"/>
      <c r="WRT3364" s="371"/>
      <c r="WRU3364" s="372"/>
      <c r="WRV3364" s="372"/>
      <c r="WRW3364" s="372"/>
      <c r="WRX3364" s="372"/>
      <c r="WRY3364" s="370"/>
      <c r="WRZ3364" s="371"/>
      <c r="WSA3364" s="372"/>
      <c r="WSB3364" s="371"/>
      <c r="WSC3364" s="473"/>
      <c r="WSD3364" s="371"/>
      <c r="WSE3364" s="372"/>
      <c r="WSF3364" s="372"/>
      <c r="WSG3364" s="372"/>
      <c r="WSH3364" s="372"/>
      <c r="WSI3364" s="370"/>
      <c r="WSJ3364" s="371"/>
      <c r="WSK3364" s="372"/>
      <c r="WSL3364" s="371"/>
      <c r="WSM3364" s="473"/>
      <c r="WSN3364" s="371"/>
      <c r="WSO3364" s="372"/>
      <c r="WSP3364" s="372"/>
      <c r="WSQ3364" s="372"/>
      <c r="WSR3364" s="372"/>
      <c r="WSS3364" s="370"/>
      <c r="WST3364" s="371"/>
      <c r="WSU3364" s="372"/>
      <c r="WSV3364" s="371"/>
      <c r="WSW3364" s="473"/>
      <c r="WSX3364" s="371"/>
      <c r="WSY3364" s="372"/>
      <c r="WSZ3364" s="372"/>
      <c r="WTA3364" s="372"/>
      <c r="WTB3364" s="372"/>
      <c r="WTC3364" s="370"/>
      <c r="WTD3364" s="371"/>
      <c r="WTE3364" s="372"/>
      <c r="WTF3364" s="371"/>
      <c r="WTG3364" s="473"/>
      <c r="WTH3364" s="371"/>
      <c r="WTI3364" s="372"/>
      <c r="WTJ3364" s="372"/>
      <c r="WTK3364" s="372"/>
      <c r="WTL3364" s="372"/>
      <c r="WTM3364" s="370"/>
      <c r="WTN3364" s="371"/>
      <c r="WTO3364" s="372"/>
      <c r="WTP3364" s="371"/>
      <c r="WTQ3364" s="473"/>
      <c r="WTR3364" s="371"/>
      <c r="WTS3364" s="372"/>
      <c r="WTT3364" s="372"/>
      <c r="WTU3364" s="372"/>
      <c r="WTV3364" s="372"/>
      <c r="WTW3364" s="370"/>
      <c r="WTX3364" s="371"/>
      <c r="WTY3364" s="372"/>
      <c r="WTZ3364" s="371"/>
      <c r="WUA3364" s="473"/>
      <c r="WUB3364" s="371"/>
      <c r="WUC3364" s="372"/>
      <c r="WUD3364" s="372"/>
      <c r="WUE3364" s="372"/>
      <c r="WUF3364" s="372"/>
      <c r="WUG3364" s="370"/>
      <c r="WUH3364" s="371"/>
      <c r="WUI3364" s="372"/>
      <c r="WUJ3364" s="371"/>
      <c r="WUK3364" s="473"/>
      <c r="WUL3364" s="371"/>
      <c r="WUM3364" s="372"/>
      <c r="WUN3364" s="372"/>
      <c r="WUO3364" s="372"/>
      <c r="WUP3364" s="372"/>
      <c r="WUQ3364" s="370"/>
      <c r="WUR3364" s="371"/>
      <c r="WUS3364" s="372"/>
      <c r="WUT3364" s="371"/>
      <c r="WUU3364" s="473"/>
      <c r="WUV3364" s="371"/>
      <c r="WUW3364" s="372"/>
      <c r="WUX3364" s="372"/>
      <c r="WUY3364" s="372"/>
      <c r="WUZ3364" s="372"/>
      <c r="WVA3364" s="370"/>
      <c r="WVB3364" s="371"/>
      <c r="WVC3364" s="372"/>
      <c r="WVD3364" s="371"/>
      <c r="WVE3364" s="473"/>
      <c r="WVF3364" s="371"/>
      <c r="WVG3364" s="372"/>
      <c r="WVH3364" s="372"/>
      <c r="WVI3364" s="372"/>
      <c r="WVJ3364" s="372"/>
      <c r="WVK3364" s="370"/>
      <c r="WVL3364" s="371"/>
      <c r="WVM3364" s="372"/>
      <c r="WVN3364" s="371"/>
      <c r="WVO3364" s="473"/>
      <c r="WVP3364" s="371"/>
      <c r="WVQ3364" s="372"/>
      <c r="WVR3364" s="372"/>
      <c r="WVS3364" s="372"/>
      <c r="WVT3364" s="372"/>
      <c r="WVU3364" s="370"/>
      <c r="WVV3364" s="371"/>
      <c r="WVW3364" s="372"/>
      <c r="WVX3364" s="371"/>
      <c r="WVY3364" s="473"/>
      <c r="WVZ3364" s="371"/>
      <c r="WWA3364" s="372"/>
      <c r="WWB3364" s="372"/>
      <c r="WWC3364" s="372"/>
      <c r="WWD3364" s="372"/>
      <c r="WWE3364" s="370"/>
      <c r="WWF3364" s="371"/>
      <c r="WWG3364" s="372"/>
      <c r="WWH3364" s="371"/>
      <c r="WWI3364" s="473"/>
      <c r="WWJ3364" s="371"/>
      <c r="WWK3364" s="372"/>
      <c r="WWL3364" s="372"/>
      <c r="WWM3364" s="372"/>
      <c r="WWN3364" s="372"/>
      <c r="WWO3364" s="370"/>
      <c r="WWP3364" s="371"/>
      <c r="WWQ3364" s="372"/>
      <c r="WWR3364" s="371"/>
      <c r="WWS3364" s="473"/>
      <c r="WWT3364" s="371"/>
      <c r="WWU3364" s="372"/>
      <c r="WWV3364" s="372"/>
      <c r="WWW3364" s="372"/>
      <c r="WWX3364" s="372"/>
      <c r="WWY3364" s="370"/>
      <c r="WWZ3364" s="371"/>
      <c r="WXA3364" s="372"/>
      <c r="WXB3364" s="371"/>
      <c r="WXC3364" s="473"/>
      <c r="WXD3364" s="371"/>
      <c r="WXE3364" s="372"/>
      <c r="WXF3364" s="372"/>
      <c r="WXG3364" s="372"/>
      <c r="WXH3364" s="372"/>
      <c r="WXI3364" s="370"/>
      <c r="WXJ3364" s="371"/>
      <c r="WXK3364" s="372"/>
      <c r="WXL3364" s="371"/>
      <c r="WXM3364" s="473"/>
      <c r="WXN3364" s="371"/>
      <c r="WXO3364" s="372"/>
      <c r="WXP3364" s="372"/>
      <c r="WXQ3364" s="372"/>
      <c r="WXR3364" s="372"/>
      <c r="WXS3364" s="370"/>
      <c r="WXT3364" s="371"/>
      <c r="WXU3364" s="372"/>
      <c r="WXV3364" s="371"/>
      <c r="WXW3364" s="473"/>
      <c r="WXX3364" s="371"/>
      <c r="WXY3364" s="372"/>
      <c r="WXZ3364" s="372"/>
      <c r="WYA3364" s="372"/>
      <c r="WYB3364" s="372"/>
      <c r="WYC3364" s="370"/>
      <c r="WYD3364" s="371"/>
      <c r="WYE3364" s="372"/>
      <c r="WYF3364" s="371"/>
      <c r="WYG3364" s="473"/>
      <c r="WYH3364" s="371"/>
      <c r="WYI3364" s="372"/>
      <c r="WYJ3364" s="372"/>
      <c r="WYK3364" s="372"/>
      <c r="WYL3364" s="372"/>
      <c r="WYM3364" s="370"/>
      <c r="WYN3364" s="371"/>
      <c r="WYO3364" s="372"/>
      <c r="WYP3364" s="371"/>
      <c r="WYQ3364" s="473"/>
      <c r="WYR3364" s="371"/>
      <c r="WYS3364" s="372"/>
      <c r="WYT3364" s="372"/>
      <c r="WYU3364" s="372"/>
      <c r="WYV3364" s="372"/>
      <c r="WYW3364" s="370"/>
      <c r="WYX3364" s="371"/>
      <c r="WYY3364" s="372"/>
      <c r="WYZ3364" s="371"/>
      <c r="WZA3364" s="473"/>
      <c r="WZB3364" s="371"/>
      <c r="WZC3364" s="372"/>
      <c r="WZD3364" s="372"/>
      <c r="WZE3364" s="372"/>
      <c r="WZF3364" s="372"/>
      <c r="WZG3364" s="370"/>
      <c r="WZH3364" s="371"/>
      <c r="WZI3364" s="372"/>
      <c r="WZJ3364" s="371"/>
      <c r="WZK3364" s="473"/>
      <c r="WZL3364" s="371"/>
      <c r="WZM3364" s="372"/>
      <c r="WZN3364" s="372"/>
      <c r="WZO3364" s="372"/>
      <c r="WZP3364" s="372"/>
      <c r="WZQ3364" s="370"/>
      <c r="WZR3364" s="371"/>
      <c r="WZS3364" s="372"/>
      <c r="WZT3364" s="371"/>
      <c r="WZU3364" s="473"/>
      <c r="WZV3364" s="371"/>
      <c r="WZW3364" s="372"/>
      <c r="WZX3364" s="372"/>
      <c r="WZY3364" s="372"/>
      <c r="WZZ3364" s="372"/>
      <c r="XAA3364" s="370"/>
      <c r="XAB3364" s="371"/>
      <c r="XAC3364" s="372"/>
      <c r="XAD3364" s="371"/>
      <c r="XAE3364" s="473"/>
      <c r="XAF3364" s="371"/>
      <c r="XAG3364" s="372"/>
      <c r="XAH3364" s="372"/>
      <c r="XAI3364" s="372"/>
      <c r="XAJ3364" s="372"/>
      <c r="XAK3364" s="370"/>
      <c r="XAL3364" s="371"/>
      <c r="XAM3364" s="372"/>
      <c r="XAN3364" s="371"/>
      <c r="XAO3364" s="473"/>
      <c r="XAP3364" s="371"/>
      <c r="XAQ3364" s="372"/>
      <c r="XAR3364" s="372"/>
      <c r="XAS3364" s="372"/>
      <c r="XAT3364" s="372"/>
      <c r="XAU3364" s="370"/>
      <c r="XAV3364" s="371"/>
      <c r="XAW3364" s="372"/>
      <c r="XAX3364" s="371"/>
      <c r="XAY3364" s="473"/>
      <c r="XAZ3364" s="371"/>
      <c r="XBA3364" s="372"/>
      <c r="XBB3364" s="372"/>
      <c r="XBC3364" s="372"/>
      <c r="XBD3364" s="372"/>
      <c r="XBE3364" s="370"/>
      <c r="XBF3364" s="371"/>
      <c r="XBG3364" s="372"/>
      <c r="XBH3364" s="371"/>
      <c r="XBI3364" s="473"/>
      <c r="XBJ3364" s="371"/>
      <c r="XBK3364" s="372"/>
      <c r="XBL3364" s="372"/>
      <c r="XBM3364" s="372"/>
      <c r="XBN3364" s="372"/>
      <c r="XBO3364" s="370"/>
      <c r="XBP3364" s="371"/>
      <c r="XBQ3364" s="372"/>
      <c r="XBR3364" s="371"/>
      <c r="XBS3364" s="473"/>
      <c r="XBT3364" s="371"/>
      <c r="XBU3364" s="372"/>
      <c r="XBV3364" s="372"/>
      <c r="XBW3364" s="372"/>
      <c r="XBX3364" s="372"/>
      <c r="XBY3364" s="370"/>
      <c r="XBZ3364" s="371"/>
      <c r="XCA3364" s="372"/>
      <c r="XCB3364" s="371"/>
      <c r="XCC3364" s="473"/>
      <c r="XCD3364" s="371"/>
      <c r="XCE3364" s="372"/>
      <c r="XCF3364" s="372"/>
      <c r="XCG3364" s="372"/>
      <c r="XCH3364" s="372"/>
      <c r="XCI3364" s="370"/>
      <c r="XCJ3364" s="371"/>
      <c r="XCK3364" s="372"/>
      <c r="XCL3364" s="371"/>
      <c r="XCM3364" s="473"/>
      <c r="XCN3364" s="371"/>
      <c r="XCO3364" s="372"/>
      <c r="XCP3364" s="372"/>
      <c r="XCQ3364" s="372"/>
      <c r="XCR3364" s="372"/>
      <c r="XCS3364" s="370"/>
      <c r="XCT3364" s="371"/>
      <c r="XCU3364" s="372"/>
      <c r="XCV3364" s="371"/>
      <c r="XCW3364" s="473"/>
      <c r="XCX3364" s="371"/>
      <c r="XCY3364" s="372"/>
      <c r="XCZ3364" s="372"/>
      <c r="XDA3364" s="372"/>
      <c r="XDB3364" s="372"/>
      <c r="XDC3364" s="370"/>
      <c r="XDD3364" s="371"/>
      <c r="XDE3364" s="372"/>
      <c r="XDF3364" s="371"/>
      <c r="XDG3364" s="473"/>
      <c r="XDH3364" s="371"/>
      <c r="XDI3364" s="372"/>
      <c r="XDJ3364" s="372"/>
      <c r="XDK3364" s="372"/>
      <c r="XDL3364" s="372"/>
      <c r="XDM3364" s="370"/>
      <c r="XDN3364" s="371"/>
      <c r="XDO3364" s="372"/>
      <c r="XDP3364" s="371"/>
      <c r="XDQ3364" s="473"/>
      <c r="XDR3364" s="371"/>
      <c r="XDS3364" s="372"/>
      <c r="XDT3364" s="372"/>
      <c r="XDU3364" s="372"/>
      <c r="XDV3364" s="372"/>
      <c r="XDW3364" s="370"/>
      <c r="XDX3364" s="371"/>
      <c r="XDY3364" s="372"/>
      <c r="XDZ3364" s="371"/>
      <c r="XEA3364" s="473"/>
      <c r="XEB3364" s="371"/>
      <c r="XEC3364" s="372"/>
      <c r="XED3364" s="372"/>
      <c r="XEE3364" s="372"/>
      <c r="XEF3364" s="372"/>
      <c r="XEG3364" s="370"/>
      <c r="XEH3364" s="371"/>
      <c r="XEI3364" s="372"/>
      <c r="XEJ3364" s="371"/>
      <c r="XEK3364" s="473"/>
      <c r="XEL3364" s="371"/>
      <c r="XEM3364" s="372"/>
      <c r="XEN3364" s="372"/>
      <c r="XEO3364" s="372"/>
      <c r="XEP3364" s="372"/>
      <c r="XEQ3364" s="370"/>
      <c r="XER3364" s="371"/>
      <c r="XES3364" s="372"/>
      <c r="XET3364" s="371"/>
      <c r="XEU3364" s="473"/>
      <c r="XEV3364" s="371"/>
      <c r="XEW3364" s="372"/>
      <c r="XEX3364" s="372"/>
      <c r="XEY3364" s="372"/>
      <c r="XEZ3364" s="372"/>
      <c r="XFA3364" s="370"/>
      <c r="XFB3364" s="371"/>
      <c r="XFC3364" s="372"/>
      <c r="XFD3364" s="371"/>
    </row>
    <row r="3365" spans="1:16384" s="383" customFormat="1" ht="72" x14ac:dyDescent="0.25">
      <c r="A3365" s="377" t="s">
        <v>208</v>
      </c>
      <c r="B3365" s="377"/>
      <c r="C3365" s="380"/>
      <c r="D3365" s="378"/>
      <c r="E3365" s="379"/>
      <c r="F3365" s="377" t="s">
        <v>2239</v>
      </c>
      <c r="G3365" s="380">
        <v>20397923381</v>
      </c>
      <c r="H3365" s="380" t="s">
        <v>1998</v>
      </c>
      <c r="I3365" s="394">
        <v>43418</v>
      </c>
      <c r="J3365" s="380" t="s">
        <v>5384</v>
      </c>
    </row>
    <row r="3366" spans="1:16384" s="383" customFormat="1" ht="13.5" x14ac:dyDescent="0.2">
      <c r="A3366" s="370" t="s">
        <v>291</v>
      </c>
      <c r="B3366" s="371"/>
      <c r="C3366" s="372"/>
      <c r="D3366" s="371"/>
      <c r="E3366" s="373"/>
      <c r="F3366" s="371"/>
      <c r="G3366" s="372"/>
      <c r="H3366" s="372"/>
      <c r="I3366" s="372"/>
      <c r="J3366" s="372"/>
    </row>
    <row r="3367" spans="1:16384" s="383" customFormat="1" ht="36" x14ac:dyDescent="0.25">
      <c r="A3367" s="377" t="s">
        <v>2002</v>
      </c>
      <c r="B3367" s="377" t="s">
        <v>564</v>
      </c>
      <c r="C3367" s="380" t="s">
        <v>2205</v>
      </c>
      <c r="D3367" s="378" t="s">
        <v>5230</v>
      </c>
      <c r="E3367" s="379">
        <v>316800</v>
      </c>
      <c r="F3367" s="377" t="s">
        <v>2243</v>
      </c>
      <c r="G3367" s="380">
        <v>20602284337</v>
      </c>
      <c r="H3367" s="380" t="s">
        <v>1998</v>
      </c>
      <c r="I3367" s="394">
        <v>43403</v>
      </c>
      <c r="J3367" s="380"/>
    </row>
    <row r="3368" spans="1:16384" s="383" customFormat="1" ht="72" x14ac:dyDescent="0.25">
      <c r="A3368" s="377" t="s">
        <v>2207</v>
      </c>
      <c r="B3368" s="377" t="s">
        <v>564</v>
      </c>
      <c r="C3368" s="380" t="s">
        <v>2205</v>
      </c>
      <c r="D3368" s="378" t="s">
        <v>5232</v>
      </c>
      <c r="E3368" s="379">
        <v>586000</v>
      </c>
      <c r="F3368" s="377" t="s">
        <v>2239</v>
      </c>
      <c r="G3368" s="380">
        <v>20397923381</v>
      </c>
      <c r="H3368" s="380" t="s">
        <v>1998</v>
      </c>
      <c r="I3368" s="394">
        <v>43769</v>
      </c>
      <c r="J3368" s="380"/>
    </row>
    <row r="3369" spans="1:16384" s="383" customFormat="1" ht="36" x14ac:dyDescent="0.2">
      <c r="A3369" s="377" t="s">
        <v>2225</v>
      </c>
      <c r="B3369" s="377" t="s">
        <v>1992</v>
      </c>
      <c r="C3369" s="380" t="s">
        <v>2205</v>
      </c>
      <c r="D3369" s="378" t="s">
        <v>5234</v>
      </c>
      <c r="E3369" s="379">
        <v>29500</v>
      </c>
      <c r="F3369" s="377" t="s">
        <v>2237</v>
      </c>
      <c r="G3369" s="380">
        <v>20481661481</v>
      </c>
      <c r="H3369" s="380" t="s">
        <v>1998</v>
      </c>
      <c r="I3369" s="393">
        <v>44319</v>
      </c>
      <c r="J3369" s="429"/>
    </row>
    <row r="3370" spans="1:16384" s="383" customFormat="1" ht="72" x14ac:dyDescent="0.25">
      <c r="A3370" s="377" t="s">
        <v>5235</v>
      </c>
      <c r="B3370" s="377" t="s">
        <v>1992</v>
      </c>
      <c r="C3370" s="380" t="s">
        <v>2205</v>
      </c>
      <c r="D3370" s="378" t="s">
        <v>5236</v>
      </c>
      <c r="E3370" s="379">
        <v>23000</v>
      </c>
      <c r="F3370" s="377" t="s">
        <v>2239</v>
      </c>
      <c r="G3370" s="380">
        <v>20397923381</v>
      </c>
      <c r="H3370" s="380" t="s">
        <v>1998</v>
      </c>
      <c r="I3370" s="393">
        <v>44378</v>
      </c>
      <c r="J3370" s="380"/>
    </row>
    <row r="3371" spans="1:16384" s="383" customFormat="1" ht="36" x14ac:dyDescent="0.25">
      <c r="A3371" s="377" t="s">
        <v>2244</v>
      </c>
      <c r="B3371" s="377" t="s">
        <v>841</v>
      </c>
      <c r="C3371" s="380" t="s">
        <v>2205</v>
      </c>
      <c r="D3371" s="378" t="s">
        <v>5238</v>
      </c>
      <c r="E3371" s="379">
        <v>2474397.12</v>
      </c>
      <c r="F3371" s="377" t="s">
        <v>2237</v>
      </c>
      <c r="G3371" s="380">
        <v>20481661481</v>
      </c>
      <c r="H3371" s="380" t="s">
        <v>1998</v>
      </c>
      <c r="I3371" s="394">
        <v>44488</v>
      </c>
      <c r="J3371" s="380"/>
    </row>
    <row r="3372" spans="1:16384" s="383" customFormat="1" ht="24" x14ac:dyDescent="0.2">
      <c r="A3372" s="377" t="s">
        <v>5239</v>
      </c>
      <c r="B3372" s="377" t="s">
        <v>1992</v>
      </c>
      <c r="C3372" s="380" t="s">
        <v>2205</v>
      </c>
      <c r="D3372" s="378" t="s">
        <v>5240</v>
      </c>
      <c r="E3372" s="379">
        <v>31220</v>
      </c>
      <c r="F3372" s="377"/>
      <c r="G3372" s="380"/>
      <c r="H3372" s="380"/>
      <c r="I3372" s="382"/>
      <c r="J3372" s="380"/>
      <c r="K3372" s="470"/>
      <c r="L3372" s="471"/>
      <c r="M3372" s="429"/>
      <c r="N3372" s="471"/>
      <c r="O3372" s="472"/>
      <c r="P3372" s="471"/>
      <c r="Q3372" s="429"/>
      <c r="R3372" s="429"/>
      <c r="S3372" s="429"/>
      <c r="T3372" s="429"/>
      <c r="U3372" s="470"/>
      <c r="V3372" s="471"/>
      <c r="W3372" s="429"/>
      <c r="X3372" s="471"/>
      <c r="Y3372" s="472"/>
      <c r="Z3372" s="471"/>
      <c r="AA3372" s="429"/>
      <c r="AB3372" s="429"/>
      <c r="AC3372" s="429"/>
      <c r="AD3372" s="429"/>
      <c r="AE3372" s="470"/>
      <c r="AF3372" s="471"/>
      <c r="AG3372" s="372"/>
      <c r="AH3372" s="371"/>
      <c r="AI3372" s="473"/>
      <c r="AJ3372" s="371"/>
      <c r="AK3372" s="372"/>
      <c r="AL3372" s="372"/>
      <c r="AM3372" s="372"/>
      <c r="AN3372" s="372"/>
      <c r="AO3372" s="370"/>
      <c r="AP3372" s="371"/>
      <c r="AQ3372" s="372"/>
      <c r="AR3372" s="371"/>
      <c r="AS3372" s="473"/>
      <c r="AT3372" s="371"/>
      <c r="AU3372" s="372"/>
      <c r="AV3372" s="372"/>
      <c r="AW3372" s="372"/>
      <c r="AX3372" s="372"/>
      <c r="AY3372" s="370"/>
      <c r="AZ3372" s="371"/>
      <c r="BA3372" s="372"/>
      <c r="BB3372" s="371"/>
      <c r="BC3372" s="473"/>
      <c r="BD3372" s="371"/>
      <c r="BE3372" s="372"/>
      <c r="BF3372" s="372"/>
      <c r="BG3372" s="372"/>
      <c r="BH3372" s="372"/>
      <c r="BI3372" s="370"/>
      <c r="BJ3372" s="371"/>
      <c r="BK3372" s="372"/>
      <c r="BL3372" s="371"/>
      <c r="BM3372" s="473"/>
      <c r="BN3372" s="371"/>
      <c r="BO3372" s="372"/>
      <c r="BP3372" s="372"/>
      <c r="BQ3372" s="372"/>
      <c r="BR3372" s="372"/>
      <c r="BS3372" s="370"/>
      <c r="BT3372" s="371"/>
      <c r="BU3372" s="372"/>
      <c r="BV3372" s="371"/>
      <c r="BW3372" s="473"/>
      <c r="BX3372" s="371"/>
      <c r="BY3372" s="372"/>
      <c r="BZ3372" s="372"/>
      <c r="CA3372" s="372"/>
      <c r="CB3372" s="372"/>
      <c r="CC3372" s="370"/>
      <c r="CD3372" s="371"/>
      <c r="CE3372" s="372"/>
      <c r="CF3372" s="371"/>
      <c r="CG3372" s="473"/>
      <c r="CH3372" s="371"/>
      <c r="CI3372" s="372"/>
      <c r="CJ3372" s="372"/>
      <c r="CK3372" s="372"/>
      <c r="CL3372" s="372"/>
      <c r="CM3372" s="370"/>
      <c r="CN3372" s="371"/>
      <c r="CO3372" s="372"/>
      <c r="CP3372" s="371"/>
      <c r="CQ3372" s="473"/>
      <c r="CR3372" s="371"/>
      <c r="CS3372" s="372"/>
      <c r="CT3372" s="372"/>
      <c r="CU3372" s="372"/>
      <c r="CV3372" s="372"/>
      <c r="CW3372" s="370"/>
      <c r="CX3372" s="371"/>
      <c r="CY3372" s="372"/>
      <c r="CZ3372" s="371"/>
      <c r="DA3372" s="473"/>
      <c r="DB3372" s="371"/>
      <c r="DC3372" s="372"/>
      <c r="DD3372" s="372"/>
      <c r="DE3372" s="372"/>
      <c r="DF3372" s="372"/>
      <c r="DG3372" s="370"/>
      <c r="DH3372" s="371"/>
      <c r="DI3372" s="372"/>
      <c r="DJ3372" s="371"/>
      <c r="DK3372" s="473"/>
      <c r="DL3372" s="371"/>
      <c r="DM3372" s="372"/>
      <c r="DN3372" s="372"/>
      <c r="DO3372" s="372"/>
      <c r="DP3372" s="372"/>
      <c r="DQ3372" s="370"/>
      <c r="DR3372" s="371"/>
      <c r="DS3372" s="372"/>
      <c r="DT3372" s="371"/>
      <c r="DU3372" s="473"/>
      <c r="DV3372" s="371"/>
      <c r="DW3372" s="372"/>
      <c r="DX3372" s="372"/>
      <c r="DY3372" s="372"/>
      <c r="DZ3372" s="372"/>
      <c r="EA3372" s="370"/>
      <c r="EB3372" s="371"/>
      <c r="EC3372" s="372"/>
      <c r="ED3372" s="371"/>
      <c r="EE3372" s="473"/>
      <c r="EF3372" s="371"/>
      <c r="EG3372" s="372"/>
      <c r="EH3372" s="372"/>
      <c r="EI3372" s="372"/>
      <c r="EJ3372" s="372"/>
      <c r="EK3372" s="370"/>
      <c r="EL3372" s="371"/>
      <c r="EM3372" s="372"/>
      <c r="EN3372" s="371"/>
      <c r="EO3372" s="473"/>
      <c r="EP3372" s="371"/>
      <c r="EQ3372" s="372"/>
      <c r="ER3372" s="372"/>
      <c r="ES3372" s="372"/>
      <c r="ET3372" s="372"/>
      <c r="EU3372" s="370"/>
      <c r="EV3372" s="371"/>
      <c r="EW3372" s="372"/>
      <c r="EX3372" s="371"/>
      <c r="EY3372" s="473"/>
      <c r="EZ3372" s="371"/>
      <c r="FA3372" s="372"/>
      <c r="FB3372" s="372"/>
      <c r="FC3372" s="372"/>
      <c r="FD3372" s="372"/>
      <c r="FE3372" s="370"/>
      <c r="FF3372" s="371"/>
      <c r="FG3372" s="372"/>
      <c r="FH3372" s="371"/>
      <c r="FI3372" s="473"/>
      <c r="FJ3372" s="371"/>
      <c r="FK3372" s="372"/>
      <c r="FL3372" s="372"/>
      <c r="FM3372" s="372"/>
      <c r="FN3372" s="372"/>
      <c r="FO3372" s="370"/>
      <c r="FP3372" s="371"/>
      <c r="FQ3372" s="372"/>
      <c r="FR3372" s="371"/>
      <c r="FS3372" s="473"/>
      <c r="FT3372" s="371"/>
      <c r="FU3372" s="372"/>
      <c r="FV3372" s="372"/>
      <c r="FW3372" s="372"/>
      <c r="FX3372" s="372"/>
      <c r="FY3372" s="370"/>
      <c r="FZ3372" s="371"/>
      <c r="GA3372" s="372"/>
      <c r="GB3372" s="371"/>
      <c r="GC3372" s="473"/>
      <c r="GD3372" s="371"/>
      <c r="GE3372" s="372"/>
      <c r="GF3372" s="372"/>
      <c r="GG3372" s="372"/>
      <c r="GH3372" s="372"/>
      <c r="GI3372" s="370"/>
      <c r="GJ3372" s="371"/>
      <c r="GK3372" s="372"/>
      <c r="GL3372" s="371"/>
      <c r="GM3372" s="473"/>
      <c r="GN3372" s="371"/>
      <c r="GO3372" s="372"/>
      <c r="GP3372" s="372"/>
      <c r="GQ3372" s="372"/>
      <c r="GR3372" s="372"/>
      <c r="GS3372" s="370"/>
      <c r="GT3372" s="371"/>
      <c r="GU3372" s="372"/>
      <c r="GV3372" s="371"/>
      <c r="GW3372" s="473"/>
      <c r="GX3372" s="371"/>
      <c r="GY3372" s="372"/>
      <c r="GZ3372" s="372"/>
      <c r="HA3372" s="372"/>
      <c r="HB3372" s="372"/>
      <c r="HC3372" s="370"/>
      <c r="HD3372" s="371"/>
      <c r="HE3372" s="372"/>
      <c r="HF3372" s="371"/>
      <c r="HG3372" s="473"/>
      <c r="HH3372" s="371"/>
      <c r="HI3372" s="372"/>
      <c r="HJ3372" s="372"/>
      <c r="HK3372" s="372"/>
      <c r="HL3372" s="372"/>
      <c r="HM3372" s="370"/>
      <c r="HN3372" s="371"/>
      <c r="HO3372" s="372"/>
      <c r="HP3372" s="371"/>
      <c r="HQ3372" s="473"/>
      <c r="HR3372" s="371"/>
      <c r="HS3372" s="372"/>
      <c r="HT3372" s="372"/>
      <c r="HU3372" s="372"/>
      <c r="HV3372" s="372"/>
      <c r="HW3372" s="370"/>
      <c r="HX3372" s="371"/>
      <c r="HY3372" s="372"/>
      <c r="HZ3372" s="371"/>
      <c r="IA3372" s="473"/>
      <c r="IB3372" s="371"/>
      <c r="IC3372" s="372"/>
      <c r="ID3372" s="372"/>
      <c r="IE3372" s="372"/>
      <c r="IF3372" s="372"/>
      <c r="IG3372" s="370"/>
      <c r="IH3372" s="371"/>
      <c r="II3372" s="372"/>
      <c r="IJ3372" s="371"/>
      <c r="IK3372" s="473"/>
      <c r="IL3372" s="371"/>
      <c r="IM3372" s="372"/>
      <c r="IN3372" s="372"/>
      <c r="IO3372" s="372"/>
      <c r="IP3372" s="372"/>
      <c r="IQ3372" s="370"/>
      <c r="IR3372" s="371"/>
      <c r="IS3372" s="372"/>
      <c r="IT3372" s="371"/>
      <c r="IU3372" s="473"/>
      <c r="IV3372" s="371"/>
      <c r="IW3372" s="372"/>
      <c r="IX3372" s="372"/>
      <c r="IY3372" s="372"/>
      <c r="IZ3372" s="372"/>
      <c r="JA3372" s="370"/>
      <c r="JB3372" s="371"/>
      <c r="JC3372" s="372"/>
      <c r="JD3372" s="371"/>
      <c r="JE3372" s="473"/>
      <c r="JF3372" s="371"/>
      <c r="JG3372" s="372"/>
      <c r="JH3372" s="372"/>
      <c r="JI3372" s="372"/>
      <c r="JJ3372" s="372"/>
      <c r="JK3372" s="370"/>
      <c r="JL3372" s="371"/>
      <c r="JM3372" s="372"/>
      <c r="JN3372" s="371"/>
      <c r="JO3372" s="473"/>
      <c r="JP3372" s="371"/>
      <c r="JQ3372" s="372"/>
      <c r="JR3372" s="372"/>
      <c r="JS3372" s="372"/>
      <c r="JT3372" s="372"/>
      <c r="JU3372" s="370"/>
      <c r="JV3372" s="371"/>
      <c r="JW3372" s="372"/>
      <c r="JX3372" s="371"/>
      <c r="JY3372" s="473"/>
      <c r="JZ3372" s="371"/>
      <c r="KA3372" s="372"/>
      <c r="KB3372" s="372"/>
      <c r="KC3372" s="372"/>
      <c r="KD3372" s="372"/>
      <c r="KE3372" s="370"/>
      <c r="KF3372" s="371"/>
      <c r="KG3372" s="372"/>
      <c r="KH3372" s="371"/>
      <c r="KI3372" s="473"/>
      <c r="KJ3372" s="371"/>
      <c r="KK3372" s="372"/>
      <c r="KL3372" s="372"/>
      <c r="KM3372" s="372"/>
      <c r="KN3372" s="372"/>
      <c r="KO3372" s="370"/>
      <c r="KP3372" s="371"/>
      <c r="KQ3372" s="372"/>
      <c r="KR3372" s="371"/>
      <c r="KS3372" s="473"/>
      <c r="KT3372" s="371"/>
      <c r="KU3372" s="372"/>
      <c r="KV3372" s="372"/>
      <c r="KW3372" s="372"/>
      <c r="KX3372" s="372"/>
      <c r="KY3372" s="370"/>
      <c r="KZ3372" s="371"/>
      <c r="LA3372" s="372"/>
      <c r="LB3372" s="371"/>
      <c r="LC3372" s="473"/>
      <c r="LD3372" s="371"/>
      <c r="LE3372" s="372"/>
      <c r="LF3372" s="372"/>
      <c r="LG3372" s="372"/>
      <c r="LH3372" s="372"/>
      <c r="LI3372" s="370"/>
      <c r="LJ3372" s="371"/>
      <c r="LK3372" s="372"/>
      <c r="LL3372" s="371"/>
      <c r="LM3372" s="473"/>
      <c r="LN3372" s="371"/>
      <c r="LO3372" s="372"/>
      <c r="LP3372" s="372"/>
      <c r="LQ3372" s="372"/>
      <c r="LR3372" s="372"/>
      <c r="LS3372" s="370"/>
      <c r="LT3372" s="371"/>
      <c r="LU3372" s="372"/>
      <c r="LV3372" s="371"/>
      <c r="LW3372" s="473"/>
      <c r="LX3372" s="371"/>
      <c r="LY3372" s="372"/>
      <c r="LZ3372" s="372"/>
      <c r="MA3372" s="372"/>
      <c r="MB3372" s="372"/>
      <c r="MC3372" s="370"/>
      <c r="MD3372" s="371"/>
      <c r="ME3372" s="372"/>
      <c r="MF3372" s="371"/>
      <c r="MG3372" s="473"/>
      <c r="MH3372" s="371"/>
      <c r="MI3372" s="372"/>
      <c r="MJ3372" s="372"/>
      <c r="MK3372" s="372"/>
      <c r="ML3372" s="372"/>
      <c r="MM3372" s="370"/>
      <c r="MN3372" s="371"/>
      <c r="MO3372" s="372"/>
      <c r="MP3372" s="371"/>
      <c r="MQ3372" s="473"/>
      <c r="MR3372" s="371"/>
      <c r="MS3372" s="372"/>
      <c r="MT3372" s="372"/>
      <c r="MU3372" s="372"/>
      <c r="MV3372" s="372"/>
      <c r="MW3372" s="370"/>
      <c r="MX3372" s="371"/>
      <c r="MY3372" s="372"/>
      <c r="MZ3372" s="371"/>
      <c r="NA3372" s="473"/>
      <c r="NB3372" s="371"/>
      <c r="NC3372" s="372"/>
      <c r="ND3372" s="372"/>
      <c r="NE3372" s="372"/>
      <c r="NF3372" s="372"/>
      <c r="NG3372" s="370"/>
      <c r="NH3372" s="371"/>
      <c r="NI3372" s="372"/>
      <c r="NJ3372" s="371"/>
      <c r="NK3372" s="473"/>
      <c r="NL3372" s="371"/>
      <c r="NM3372" s="372"/>
      <c r="NN3372" s="372"/>
      <c r="NO3372" s="372"/>
      <c r="NP3372" s="372"/>
      <c r="NQ3372" s="370"/>
      <c r="NR3372" s="371"/>
      <c r="NS3372" s="372"/>
      <c r="NT3372" s="371"/>
      <c r="NU3372" s="473"/>
      <c r="NV3372" s="371"/>
      <c r="NW3372" s="372"/>
      <c r="NX3372" s="372"/>
      <c r="NY3372" s="372"/>
      <c r="NZ3372" s="372"/>
      <c r="OA3372" s="370"/>
      <c r="OB3372" s="371"/>
      <c r="OC3372" s="372"/>
      <c r="OD3372" s="371"/>
      <c r="OE3372" s="473"/>
      <c r="OF3372" s="371"/>
      <c r="OG3372" s="372"/>
      <c r="OH3372" s="372"/>
      <c r="OI3372" s="372"/>
      <c r="OJ3372" s="372"/>
      <c r="OK3372" s="370"/>
      <c r="OL3372" s="371"/>
      <c r="OM3372" s="372"/>
      <c r="ON3372" s="371"/>
      <c r="OO3372" s="473"/>
      <c r="OP3372" s="371"/>
      <c r="OQ3372" s="372"/>
      <c r="OR3372" s="372"/>
      <c r="OS3372" s="372"/>
      <c r="OT3372" s="372"/>
      <c r="OU3372" s="370"/>
      <c r="OV3372" s="371"/>
      <c r="OW3372" s="372"/>
      <c r="OX3372" s="371"/>
      <c r="OY3372" s="473"/>
      <c r="OZ3372" s="371"/>
      <c r="PA3372" s="372"/>
      <c r="PB3372" s="372"/>
      <c r="PC3372" s="372"/>
      <c r="PD3372" s="372"/>
      <c r="PE3372" s="370"/>
      <c r="PF3372" s="371"/>
      <c r="PG3372" s="372"/>
      <c r="PH3372" s="371"/>
      <c r="PI3372" s="473"/>
      <c r="PJ3372" s="371"/>
      <c r="PK3372" s="372"/>
      <c r="PL3372" s="372"/>
      <c r="PM3372" s="372"/>
      <c r="PN3372" s="372"/>
      <c r="PO3372" s="370"/>
      <c r="PP3372" s="371"/>
      <c r="PQ3372" s="372"/>
      <c r="PR3372" s="371"/>
      <c r="PS3372" s="473"/>
      <c r="PT3372" s="371"/>
      <c r="PU3372" s="372"/>
      <c r="PV3372" s="372"/>
      <c r="PW3372" s="372"/>
      <c r="PX3372" s="372"/>
      <c r="PY3372" s="370"/>
      <c r="PZ3372" s="371"/>
      <c r="QA3372" s="372"/>
      <c r="QB3372" s="371"/>
      <c r="QC3372" s="473"/>
      <c r="QD3372" s="371"/>
      <c r="QE3372" s="372"/>
      <c r="QF3372" s="372"/>
      <c r="QG3372" s="372"/>
      <c r="QH3372" s="372"/>
      <c r="QI3372" s="370"/>
      <c r="QJ3372" s="371"/>
      <c r="QK3372" s="372"/>
      <c r="QL3372" s="371"/>
      <c r="QM3372" s="473"/>
      <c r="QN3372" s="371"/>
      <c r="QO3372" s="372"/>
      <c r="QP3372" s="372"/>
      <c r="QQ3372" s="372"/>
      <c r="QR3372" s="372"/>
      <c r="QS3372" s="370"/>
      <c r="QT3372" s="371"/>
      <c r="QU3372" s="372"/>
      <c r="QV3372" s="371"/>
      <c r="QW3372" s="473"/>
      <c r="QX3372" s="371"/>
      <c r="QY3372" s="372"/>
      <c r="QZ3372" s="372"/>
      <c r="RA3372" s="372"/>
      <c r="RB3372" s="372"/>
      <c r="RC3372" s="370"/>
      <c r="RD3372" s="371"/>
      <c r="RE3372" s="372"/>
      <c r="RF3372" s="371"/>
      <c r="RG3372" s="473"/>
      <c r="RH3372" s="371"/>
      <c r="RI3372" s="372"/>
      <c r="RJ3372" s="372"/>
      <c r="RK3372" s="372"/>
      <c r="RL3372" s="372"/>
      <c r="RM3372" s="370"/>
      <c r="RN3372" s="371"/>
      <c r="RO3372" s="372"/>
      <c r="RP3372" s="371"/>
      <c r="RQ3372" s="473"/>
      <c r="RR3372" s="371"/>
      <c r="RS3372" s="372"/>
      <c r="RT3372" s="372"/>
      <c r="RU3372" s="372"/>
      <c r="RV3372" s="372"/>
      <c r="RW3372" s="370"/>
      <c r="RX3372" s="371"/>
      <c r="RY3372" s="372"/>
      <c r="RZ3372" s="371"/>
      <c r="SA3372" s="473"/>
      <c r="SB3372" s="371"/>
      <c r="SC3372" s="372"/>
      <c r="SD3372" s="372"/>
      <c r="SE3372" s="372"/>
      <c r="SF3372" s="372"/>
      <c r="SG3372" s="370"/>
      <c r="SH3372" s="371"/>
      <c r="SI3372" s="372"/>
      <c r="SJ3372" s="371"/>
      <c r="SK3372" s="473"/>
      <c r="SL3372" s="371"/>
      <c r="SM3372" s="372"/>
      <c r="SN3372" s="372"/>
      <c r="SO3372" s="372"/>
      <c r="SP3372" s="372"/>
      <c r="SQ3372" s="370"/>
      <c r="SR3372" s="371"/>
      <c r="SS3372" s="372"/>
      <c r="ST3372" s="371"/>
      <c r="SU3372" s="473"/>
      <c r="SV3372" s="371"/>
      <c r="SW3372" s="372"/>
      <c r="SX3372" s="372"/>
      <c r="SY3372" s="372"/>
      <c r="SZ3372" s="372"/>
      <c r="TA3372" s="370"/>
      <c r="TB3372" s="371"/>
      <c r="TC3372" s="372"/>
      <c r="TD3372" s="371"/>
      <c r="TE3372" s="473"/>
      <c r="TF3372" s="371"/>
      <c r="TG3372" s="372"/>
      <c r="TH3372" s="372"/>
      <c r="TI3372" s="372"/>
      <c r="TJ3372" s="372"/>
      <c r="TK3372" s="370"/>
      <c r="TL3372" s="371"/>
      <c r="TM3372" s="372"/>
      <c r="TN3372" s="371"/>
      <c r="TO3372" s="473"/>
      <c r="TP3372" s="371"/>
      <c r="TQ3372" s="372"/>
      <c r="TR3372" s="372"/>
      <c r="TS3372" s="372"/>
      <c r="TT3372" s="372"/>
      <c r="TU3372" s="370"/>
      <c r="TV3372" s="371"/>
      <c r="TW3372" s="372"/>
      <c r="TX3372" s="371"/>
      <c r="TY3372" s="473"/>
      <c r="TZ3372" s="371"/>
      <c r="UA3372" s="372"/>
      <c r="UB3372" s="372"/>
      <c r="UC3372" s="372"/>
      <c r="UD3372" s="372"/>
      <c r="UE3372" s="370"/>
      <c r="UF3372" s="371"/>
      <c r="UG3372" s="372"/>
      <c r="UH3372" s="371"/>
      <c r="UI3372" s="473"/>
      <c r="UJ3372" s="371"/>
      <c r="UK3372" s="372"/>
      <c r="UL3372" s="372"/>
      <c r="UM3372" s="372"/>
      <c r="UN3372" s="372"/>
      <c r="UO3372" s="370"/>
      <c r="UP3372" s="371"/>
      <c r="UQ3372" s="372"/>
      <c r="UR3372" s="371"/>
      <c r="US3372" s="473"/>
      <c r="UT3372" s="371"/>
      <c r="UU3372" s="372"/>
      <c r="UV3372" s="372"/>
      <c r="UW3372" s="372"/>
      <c r="UX3372" s="372"/>
      <c r="UY3372" s="370"/>
      <c r="UZ3372" s="371"/>
      <c r="VA3372" s="372"/>
      <c r="VB3372" s="371"/>
      <c r="VC3372" s="473"/>
      <c r="VD3372" s="371"/>
      <c r="VE3372" s="372"/>
      <c r="VF3372" s="372"/>
      <c r="VG3372" s="372"/>
      <c r="VH3372" s="372"/>
      <c r="VI3372" s="370"/>
      <c r="VJ3372" s="371"/>
      <c r="VK3372" s="372"/>
      <c r="VL3372" s="371"/>
      <c r="VM3372" s="473"/>
      <c r="VN3372" s="371"/>
      <c r="VO3372" s="372"/>
      <c r="VP3372" s="372"/>
      <c r="VQ3372" s="372"/>
      <c r="VR3372" s="372"/>
      <c r="VS3372" s="370"/>
      <c r="VT3372" s="371"/>
      <c r="VU3372" s="372"/>
      <c r="VV3372" s="371"/>
      <c r="VW3372" s="473"/>
      <c r="VX3372" s="371"/>
      <c r="VY3372" s="372"/>
      <c r="VZ3372" s="372"/>
      <c r="WA3372" s="372"/>
      <c r="WB3372" s="372"/>
      <c r="WC3372" s="370"/>
      <c r="WD3372" s="371"/>
      <c r="WE3372" s="372"/>
      <c r="WF3372" s="371"/>
      <c r="WG3372" s="473"/>
      <c r="WH3372" s="371"/>
      <c r="WI3372" s="372"/>
      <c r="WJ3372" s="372"/>
      <c r="WK3372" s="372"/>
      <c r="WL3372" s="372"/>
      <c r="WM3372" s="370"/>
      <c r="WN3372" s="371"/>
      <c r="WO3372" s="372"/>
      <c r="WP3372" s="371"/>
      <c r="WQ3372" s="473"/>
      <c r="WR3372" s="371"/>
      <c r="WS3372" s="372"/>
      <c r="WT3372" s="372"/>
      <c r="WU3372" s="372"/>
      <c r="WV3372" s="372"/>
      <c r="WW3372" s="370"/>
      <c r="WX3372" s="371"/>
      <c r="WY3372" s="372"/>
      <c r="WZ3372" s="371"/>
      <c r="XA3372" s="473"/>
      <c r="XB3372" s="371"/>
      <c r="XC3372" s="372"/>
      <c r="XD3372" s="372"/>
      <c r="XE3372" s="372"/>
      <c r="XF3372" s="372"/>
      <c r="XG3372" s="370"/>
      <c r="XH3372" s="371"/>
      <c r="XI3372" s="372"/>
      <c r="XJ3372" s="371"/>
      <c r="XK3372" s="473"/>
      <c r="XL3372" s="371"/>
      <c r="XM3372" s="372"/>
      <c r="XN3372" s="372"/>
      <c r="XO3372" s="372"/>
      <c r="XP3372" s="372"/>
      <c r="XQ3372" s="370"/>
      <c r="XR3372" s="371"/>
      <c r="XS3372" s="372"/>
      <c r="XT3372" s="371"/>
      <c r="XU3372" s="473"/>
      <c r="XV3372" s="371"/>
      <c r="XW3372" s="372"/>
      <c r="XX3372" s="372"/>
      <c r="XY3372" s="372"/>
      <c r="XZ3372" s="372"/>
      <c r="YA3372" s="370"/>
      <c r="YB3372" s="371"/>
      <c r="YC3372" s="372"/>
      <c r="YD3372" s="371"/>
      <c r="YE3372" s="473"/>
      <c r="YF3372" s="371"/>
      <c r="YG3372" s="372"/>
      <c r="YH3372" s="372"/>
      <c r="YI3372" s="372"/>
      <c r="YJ3372" s="372"/>
      <c r="YK3372" s="370"/>
      <c r="YL3372" s="371"/>
      <c r="YM3372" s="372"/>
      <c r="YN3372" s="371"/>
      <c r="YO3372" s="473"/>
      <c r="YP3372" s="371"/>
      <c r="YQ3372" s="372"/>
      <c r="YR3372" s="372"/>
      <c r="YS3372" s="372"/>
      <c r="YT3372" s="372"/>
      <c r="YU3372" s="370"/>
      <c r="YV3372" s="371"/>
      <c r="YW3372" s="372"/>
      <c r="YX3372" s="371"/>
      <c r="YY3372" s="473"/>
      <c r="YZ3372" s="371"/>
      <c r="ZA3372" s="372"/>
      <c r="ZB3372" s="372"/>
      <c r="ZC3372" s="372"/>
      <c r="ZD3372" s="372"/>
      <c r="ZE3372" s="370"/>
      <c r="ZF3372" s="371"/>
      <c r="ZG3372" s="372"/>
      <c r="ZH3372" s="371"/>
      <c r="ZI3372" s="473"/>
      <c r="ZJ3372" s="371"/>
      <c r="ZK3372" s="372"/>
      <c r="ZL3372" s="372"/>
      <c r="ZM3372" s="372"/>
      <c r="ZN3372" s="372"/>
      <c r="ZO3372" s="370"/>
      <c r="ZP3372" s="371"/>
      <c r="ZQ3372" s="372"/>
      <c r="ZR3372" s="371"/>
      <c r="ZS3372" s="473"/>
      <c r="ZT3372" s="371"/>
      <c r="ZU3372" s="372"/>
      <c r="ZV3372" s="372"/>
      <c r="ZW3372" s="372"/>
      <c r="ZX3372" s="372"/>
      <c r="ZY3372" s="370"/>
      <c r="ZZ3372" s="371"/>
      <c r="AAA3372" s="372"/>
      <c r="AAB3372" s="371"/>
      <c r="AAC3372" s="473"/>
      <c r="AAD3372" s="371"/>
      <c r="AAE3372" s="372"/>
      <c r="AAF3372" s="372"/>
      <c r="AAG3372" s="372"/>
      <c r="AAH3372" s="372"/>
      <c r="AAI3372" s="370"/>
      <c r="AAJ3372" s="371"/>
      <c r="AAK3372" s="372"/>
      <c r="AAL3372" s="371"/>
      <c r="AAM3372" s="473"/>
      <c r="AAN3372" s="371"/>
      <c r="AAO3372" s="372"/>
      <c r="AAP3372" s="372"/>
      <c r="AAQ3372" s="372"/>
      <c r="AAR3372" s="372"/>
      <c r="AAS3372" s="370"/>
      <c r="AAT3372" s="371"/>
      <c r="AAU3372" s="372"/>
      <c r="AAV3372" s="371"/>
      <c r="AAW3372" s="473"/>
      <c r="AAX3372" s="371"/>
      <c r="AAY3372" s="372"/>
      <c r="AAZ3372" s="372"/>
      <c r="ABA3372" s="372"/>
      <c r="ABB3372" s="372"/>
      <c r="ABC3372" s="370"/>
      <c r="ABD3372" s="371"/>
      <c r="ABE3372" s="372"/>
      <c r="ABF3372" s="371"/>
      <c r="ABG3372" s="473"/>
      <c r="ABH3372" s="371"/>
      <c r="ABI3372" s="372"/>
      <c r="ABJ3372" s="372"/>
      <c r="ABK3372" s="372"/>
      <c r="ABL3372" s="372"/>
      <c r="ABM3372" s="370"/>
      <c r="ABN3372" s="371"/>
      <c r="ABO3372" s="372"/>
      <c r="ABP3372" s="371"/>
      <c r="ABQ3372" s="473"/>
      <c r="ABR3372" s="371"/>
      <c r="ABS3372" s="372"/>
      <c r="ABT3372" s="372"/>
      <c r="ABU3372" s="372"/>
      <c r="ABV3372" s="372"/>
      <c r="ABW3372" s="370"/>
      <c r="ABX3372" s="371"/>
      <c r="ABY3372" s="372"/>
      <c r="ABZ3372" s="371"/>
      <c r="ACA3372" s="473"/>
      <c r="ACB3372" s="371"/>
      <c r="ACC3372" s="372"/>
      <c r="ACD3372" s="372"/>
      <c r="ACE3372" s="372"/>
      <c r="ACF3372" s="372"/>
      <c r="ACG3372" s="370"/>
      <c r="ACH3372" s="371"/>
      <c r="ACI3372" s="372"/>
      <c r="ACJ3372" s="371"/>
      <c r="ACK3372" s="473"/>
      <c r="ACL3372" s="371"/>
      <c r="ACM3372" s="372"/>
      <c r="ACN3372" s="372"/>
      <c r="ACO3372" s="372"/>
      <c r="ACP3372" s="372"/>
      <c r="ACQ3372" s="370"/>
      <c r="ACR3372" s="371"/>
      <c r="ACS3372" s="372"/>
      <c r="ACT3372" s="371"/>
      <c r="ACU3372" s="473"/>
      <c r="ACV3372" s="371"/>
      <c r="ACW3372" s="372"/>
      <c r="ACX3372" s="372"/>
      <c r="ACY3372" s="372"/>
      <c r="ACZ3372" s="372"/>
      <c r="ADA3372" s="370"/>
      <c r="ADB3372" s="371"/>
      <c r="ADC3372" s="372"/>
      <c r="ADD3372" s="371"/>
      <c r="ADE3372" s="473"/>
      <c r="ADF3372" s="371"/>
      <c r="ADG3372" s="372"/>
      <c r="ADH3372" s="372"/>
      <c r="ADI3372" s="372"/>
      <c r="ADJ3372" s="372"/>
      <c r="ADK3372" s="370"/>
      <c r="ADL3372" s="371"/>
      <c r="ADM3372" s="372"/>
      <c r="ADN3372" s="371"/>
      <c r="ADO3372" s="473"/>
      <c r="ADP3372" s="371"/>
      <c r="ADQ3372" s="372"/>
      <c r="ADR3372" s="372"/>
      <c r="ADS3372" s="372"/>
      <c r="ADT3372" s="372"/>
      <c r="ADU3372" s="370"/>
      <c r="ADV3372" s="371"/>
      <c r="ADW3372" s="372"/>
      <c r="ADX3372" s="371"/>
      <c r="ADY3372" s="473"/>
      <c r="ADZ3372" s="371"/>
      <c r="AEA3372" s="372"/>
      <c r="AEB3372" s="372"/>
      <c r="AEC3372" s="372"/>
      <c r="AED3372" s="372"/>
      <c r="AEE3372" s="370"/>
      <c r="AEF3372" s="371"/>
      <c r="AEG3372" s="372"/>
      <c r="AEH3372" s="371"/>
      <c r="AEI3372" s="473"/>
      <c r="AEJ3372" s="371"/>
      <c r="AEK3372" s="372"/>
      <c r="AEL3372" s="372"/>
      <c r="AEM3372" s="372"/>
      <c r="AEN3372" s="372"/>
      <c r="AEO3372" s="370"/>
      <c r="AEP3372" s="371"/>
      <c r="AEQ3372" s="372"/>
      <c r="AER3372" s="371"/>
      <c r="AES3372" s="473"/>
      <c r="AET3372" s="371"/>
      <c r="AEU3372" s="372"/>
      <c r="AEV3372" s="372"/>
      <c r="AEW3372" s="372"/>
      <c r="AEX3372" s="372"/>
      <c r="AEY3372" s="370"/>
      <c r="AEZ3372" s="371"/>
      <c r="AFA3372" s="372"/>
      <c r="AFB3372" s="371"/>
      <c r="AFC3372" s="473"/>
      <c r="AFD3372" s="371"/>
      <c r="AFE3372" s="372"/>
      <c r="AFF3372" s="372"/>
      <c r="AFG3372" s="372"/>
      <c r="AFH3372" s="372"/>
      <c r="AFI3372" s="370"/>
      <c r="AFJ3372" s="371"/>
      <c r="AFK3372" s="372"/>
      <c r="AFL3372" s="371"/>
      <c r="AFM3372" s="473"/>
      <c r="AFN3372" s="371"/>
      <c r="AFO3372" s="372"/>
      <c r="AFP3372" s="372"/>
      <c r="AFQ3372" s="372"/>
      <c r="AFR3372" s="372"/>
      <c r="AFS3372" s="370"/>
      <c r="AFT3372" s="371"/>
      <c r="AFU3372" s="372"/>
      <c r="AFV3372" s="371"/>
      <c r="AFW3372" s="473"/>
      <c r="AFX3372" s="371"/>
      <c r="AFY3372" s="372"/>
      <c r="AFZ3372" s="372"/>
      <c r="AGA3372" s="372"/>
      <c r="AGB3372" s="372"/>
      <c r="AGC3372" s="370"/>
      <c r="AGD3372" s="371"/>
      <c r="AGE3372" s="372"/>
      <c r="AGF3372" s="371"/>
      <c r="AGG3372" s="473"/>
      <c r="AGH3372" s="371"/>
      <c r="AGI3372" s="372"/>
      <c r="AGJ3372" s="372"/>
      <c r="AGK3372" s="372"/>
      <c r="AGL3372" s="372"/>
      <c r="AGM3372" s="370"/>
      <c r="AGN3372" s="371"/>
      <c r="AGO3372" s="372"/>
      <c r="AGP3372" s="371"/>
      <c r="AGQ3372" s="473"/>
      <c r="AGR3372" s="371"/>
      <c r="AGS3372" s="372"/>
      <c r="AGT3372" s="372"/>
      <c r="AGU3372" s="372"/>
      <c r="AGV3372" s="372"/>
      <c r="AGW3372" s="370"/>
      <c r="AGX3372" s="371"/>
      <c r="AGY3372" s="372"/>
      <c r="AGZ3372" s="371"/>
      <c r="AHA3372" s="473"/>
      <c r="AHB3372" s="371"/>
      <c r="AHC3372" s="372"/>
      <c r="AHD3372" s="372"/>
      <c r="AHE3372" s="372"/>
      <c r="AHF3372" s="372"/>
      <c r="AHG3372" s="370"/>
      <c r="AHH3372" s="371"/>
      <c r="AHI3372" s="372"/>
      <c r="AHJ3372" s="371"/>
      <c r="AHK3372" s="473"/>
      <c r="AHL3372" s="371"/>
      <c r="AHM3372" s="372"/>
      <c r="AHN3372" s="372"/>
      <c r="AHO3372" s="372"/>
      <c r="AHP3372" s="372"/>
      <c r="AHQ3372" s="370"/>
      <c r="AHR3372" s="371"/>
      <c r="AHS3372" s="372"/>
      <c r="AHT3372" s="371"/>
      <c r="AHU3372" s="473"/>
      <c r="AHV3372" s="371"/>
      <c r="AHW3372" s="372"/>
      <c r="AHX3372" s="372"/>
      <c r="AHY3372" s="372"/>
      <c r="AHZ3372" s="372"/>
      <c r="AIA3372" s="370"/>
      <c r="AIB3372" s="371"/>
      <c r="AIC3372" s="372"/>
      <c r="AID3372" s="371"/>
      <c r="AIE3372" s="473"/>
      <c r="AIF3372" s="371"/>
      <c r="AIG3372" s="372"/>
      <c r="AIH3372" s="372"/>
      <c r="AII3372" s="372"/>
      <c r="AIJ3372" s="372"/>
      <c r="AIK3372" s="370"/>
      <c r="AIL3372" s="371"/>
      <c r="AIM3372" s="372"/>
      <c r="AIN3372" s="371"/>
      <c r="AIO3372" s="473"/>
      <c r="AIP3372" s="371"/>
      <c r="AIQ3372" s="372"/>
      <c r="AIR3372" s="372"/>
      <c r="AIS3372" s="372"/>
      <c r="AIT3372" s="372"/>
      <c r="AIU3372" s="370"/>
      <c r="AIV3372" s="371"/>
      <c r="AIW3372" s="372"/>
      <c r="AIX3372" s="371"/>
      <c r="AIY3372" s="473"/>
      <c r="AIZ3372" s="371"/>
      <c r="AJA3372" s="372"/>
      <c r="AJB3372" s="372"/>
      <c r="AJC3372" s="372"/>
      <c r="AJD3372" s="372"/>
      <c r="AJE3372" s="370"/>
      <c r="AJF3372" s="371"/>
      <c r="AJG3372" s="372"/>
      <c r="AJH3372" s="371"/>
      <c r="AJI3372" s="473"/>
      <c r="AJJ3372" s="371"/>
      <c r="AJK3372" s="372"/>
      <c r="AJL3372" s="372"/>
      <c r="AJM3372" s="372"/>
      <c r="AJN3372" s="372"/>
      <c r="AJO3372" s="370"/>
      <c r="AJP3372" s="371"/>
      <c r="AJQ3372" s="372"/>
      <c r="AJR3372" s="371"/>
      <c r="AJS3372" s="473"/>
      <c r="AJT3372" s="371"/>
      <c r="AJU3372" s="372"/>
      <c r="AJV3372" s="372"/>
      <c r="AJW3372" s="372"/>
      <c r="AJX3372" s="372"/>
      <c r="AJY3372" s="370"/>
      <c r="AJZ3372" s="371"/>
      <c r="AKA3372" s="372"/>
      <c r="AKB3372" s="371"/>
      <c r="AKC3372" s="473"/>
      <c r="AKD3372" s="371"/>
      <c r="AKE3372" s="372"/>
      <c r="AKF3372" s="372"/>
      <c r="AKG3372" s="372"/>
      <c r="AKH3372" s="372"/>
      <c r="AKI3372" s="370"/>
      <c r="AKJ3372" s="371"/>
      <c r="AKK3372" s="372"/>
      <c r="AKL3372" s="371"/>
      <c r="AKM3372" s="473"/>
      <c r="AKN3372" s="371"/>
      <c r="AKO3372" s="372"/>
      <c r="AKP3372" s="372"/>
      <c r="AKQ3372" s="372"/>
      <c r="AKR3372" s="372"/>
      <c r="AKS3372" s="370"/>
      <c r="AKT3372" s="371"/>
      <c r="AKU3372" s="372"/>
      <c r="AKV3372" s="371"/>
      <c r="AKW3372" s="473"/>
      <c r="AKX3372" s="371"/>
      <c r="AKY3372" s="372"/>
      <c r="AKZ3372" s="372"/>
      <c r="ALA3372" s="372"/>
      <c r="ALB3372" s="372"/>
      <c r="ALC3372" s="370"/>
      <c r="ALD3372" s="371"/>
      <c r="ALE3372" s="372"/>
      <c r="ALF3372" s="371"/>
      <c r="ALG3372" s="473"/>
      <c r="ALH3372" s="371"/>
      <c r="ALI3372" s="372"/>
      <c r="ALJ3372" s="372"/>
      <c r="ALK3372" s="372"/>
      <c r="ALL3372" s="372"/>
      <c r="ALM3372" s="370"/>
      <c r="ALN3372" s="371"/>
      <c r="ALO3372" s="372"/>
      <c r="ALP3372" s="371"/>
      <c r="ALQ3372" s="473"/>
      <c r="ALR3372" s="371"/>
      <c r="ALS3372" s="372"/>
      <c r="ALT3372" s="372"/>
      <c r="ALU3372" s="372"/>
      <c r="ALV3372" s="372"/>
      <c r="ALW3372" s="370"/>
      <c r="ALX3372" s="371"/>
      <c r="ALY3372" s="372"/>
      <c r="ALZ3372" s="371"/>
      <c r="AMA3372" s="473"/>
      <c r="AMB3372" s="371"/>
      <c r="AMC3372" s="372"/>
      <c r="AMD3372" s="372"/>
      <c r="AME3372" s="372"/>
      <c r="AMF3372" s="372"/>
      <c r="AMG3372" s="370"/>
      <c r="AMH3372" s="371"/>
      <c r="AMI3372" s="372"/>
      <c r="AMJ3372" s="371"/>
      <c r="AMK3372" s="473"/>
      <c r="AML3372" s="371"/>
      <c r="AMM3372" s="372"/>
      <c r="AMN3372" s="372"/>
      <c r="AMO3372" s="372"/>
      <c r="AMP3372" s="372"/>
      <c r="AMQ3372" s="370"/>
      <c r="AMR3372" s="371"/>
      <c r="AMS3372" s="372"/>
      <c r="AMT3372" s="371"/>
      <c r="AMU3372" s="473"/>
      <c r="AMV3372" s="371"/>
      <c r="AMW3372" s="372"/>
      <c r="AMX3372" s="372"/>
      <c r="AMY3372" s="372"/>
      <c r="AMZ3372" s="372"/>
      <c r="ANA3372" s="370"/>
      <c r="ANB3372" s="371"/>
      <c r="ANC3372" s="372"/>
      <c r="AND3372" s="371"/>
      <c r="ANE3372" s="473"/>
      <c r="ANF3372" s="371"/>
      <c r="ANG3372" s="372"/>
      <c r="ANH3372" s="372"/>
      <c r="ANI3372" s="372"/>
      <c r="ANJ3372" s="372"/>
      <c r="ANK3372" s="370"/>
      <c r="ANL3372" s="371"/>
      <c r="ANM3372" s="372"/>
      <c r="ANN3372" s="371"/>
      <c r="ANO3372" s="473"/>
      <c r="ANP3372" s="371"/>
      <c r="ANQ3372" s="372"/>
      <c r="ANR3372" s="372"/>
      <c r="ANS3372" s="372"/>
      <c r="ANT3372" s="372"/>
      <c r="ANU3372" s="370"/>
      <c r="ANV3372" s="371"/>
      <c r="ANW3372" s="372"/>
      <c r="ANX3372" s="371"/>
      <c r="ANY3372" s="473"/>
      <c r="ANZ3372" s="371"/>
      <c r="AOA3372" s="372"/>
      <c r="AOB3372" s="372"/>
      <c r="AOC3372" s="372"/>
      <c r="AOD3372" s="372"/>
      <c r="AOE3372" s="370"/>
      <c r="AOF3372" s="371"/>
      <c r="AOG3372" s="372"/>
      <c r="AOH3372" s="371"/>
      <c r="AOI3372" s="473"/>
      <c r="AOJ3372" s="371"/>
      <c r="AOK3372" s="372"/>
      <c r="AOL3372" s="372"/>
      <c r="AOM3372" s="372"/>
      <c r="AON3372" s="372"/>
      <c r="AOO3372" s="370"/>
      <c r="AOP3372" s="371"/>
      <c r="AOQ3372" s="372"/>
      <c r="AOR3372" s="371"/>
      <c r="AOS3372" s="473"/>
      <c r="AOT3372" s="371"/>
      <c r="AOU3372" s="372"/>
      <c r="AOV3372" s="372"/>
      <c r="AOW3372" s="372"/>
      <c r="AOX3372" s="372"/>
      <c r="AOY3372" s="370"/>
      <c r="AOZ3372" s="371"/>
      <c r="APA3372" s="372"/>
      <c r="APB3372" s="371"/>
      <c r="APC3372" s="473"/>
      <c r="APD3372" s="371"/>
      <c r="APE3372" s="372"/>
      <c r="APF3372" s="372"/>
      <c r="APG3372" s="372"/>
      <c r="APH3372" s="372"/>
      <c r="API3372" s="370"/>
      <c r="APJ3372" s="371"/>
      <c r="APK3372" s="372"/>
      <c r="APL3372" s="371"/>
      <c r="APM3372" s="473"/>
      <c r="APN3372" s="371"/>
      <c r="APO3372" s="372"/>
      <c r="APP3372" s="372"/>
      <c r="APQ3372" s="372"/>
      <c r="APR3372" s="372"/>
      <c r="APS3372" s="370"/>
      <c r="APT3372" s="371"/>
      <c r="APU3372" s="372"/>
      <c r="APV3372" s="371"/>
      <c r="APW3372" s="473"/>
      <c r="APX3372" s="371"/>
      <c r="APY3372" s="372"/>
      <c r="APZ3372" s="372"/>
      <c r="AQA3372" s="372"/>
      <c r="AQB3372" s="372"/>
      <c r="AQC3372" s="370"/>
      <c r="AQD3372" s="371"/>
      <c r="AQE3372" s="372"/>
      <c r="AQF3372" s="371"/>
      <c r="AQG3372" s="473"/>
      <c r="AQH3372" s="371"/>
      <c r="AQI3372" s="372"/>
      <c r="AQJ3372" s="372"/>
      <c r="AQK3372" s="372"/>
      <c r="AQL3372" s="372"/>
      <c r="AQM3372" s="370"/>
      <c r="AQN3372" s="371"/>
      <c r="AQO3372" s="372"/>
      <c r="AQP3372" s="371"/>
      <c r="AQQ3372" s="473"/>
      <c r="AQR3372" s="371"/>
      <c r="AQS3372" s="372"/>
      <c r="AQT3372" s="372"/>
      <c r="AQU3372" s="372"/>
      <c r="AQV3372" s="372"/>
      <c r="AQW3372" s="370"/>
      <c r="AQX3372" s="371"/>
      <c r="AQY3372" s="372"/>
      <c r="AQZ3372" s="371"/>
      <c r="ARA3372" s="473"/>
      <c r="ARB3372" s="371"/>
      <c r="ARC3372" s="372"/>
      <c r="ARD3372" s="372"/>
      <c r="ARE3372" s="372"/>
      <c r="ARF3372" s="372"/>
      <c r="ARG3372" s="370"/>
      <c r="ARH3372" s="371"/>
      <c r="ARI3372" s="372"/>
      <c r="ARJ3372" s="371"/>
      <c r="ARK3372" s="473"/>
      <c r="ARL3372" s="371"/>
      <c r="ARM3372" s="372"/>
      <c r="ARN3372" s="372"/>
      <c r="ARO3372" s="372"/>
      <c r="ARP3372" s="372"/>
      <c r="ARQ3372" s="370"/>
      <c r="ARR3372" s="371"/>
      <c r="ARS3372" s="372"/>
      <c r="ART3372" s="371"/>
      <c r="ARU3372" s="473"/>
      <c r="ARV3372" s="371"/>
      <c r="ARW3372" s="372"/>
      <c r="ARX3372" s="372"/>
      <c r="ARY3372" s="372"/>
      <c r="ARZ3372" s="372"/>
      <c r="ASA3372" s="370"/>
      <c r="ASB3372" s="371"/>
      <c r="ASC3372" s="372"/>
      <c r="ASD3372" s="371"/>
      <c r="ASE3372" s="473"/>
      <c r="ASF3372" s="371"/>
      <c r="ASG3372" s="372"/>
      <c r="ASH3372" s="372"/>
      <c r="ASI3372" s="372"/>
      <c r="ASJ3372" s="372"/>
      <c r="ASK3372" s="370"/>
      <c r="ASL3372" s="371"/>
      <c r="ASM3372" s="372"/>
      <c r="ASN3372" s="371"/>
      <c r="ASO3372" s="473"/>
      <c r="ASP3372" s="371"/>
      <c r="ASQ3372" s="372"/>
      <c r="ASR3372" s="372"/>
      <c r="ASS3372" s="372"/>
      <c r="AST3372" s="372"/>
      <c r="ASU3372" s="370"/>
      <c r="ASV3372" s="371"/>
      <c r="ASW3372" s="372"/>
      <c r="ASX3372" s="371"/>
      <c r="ASY3372" s="473"/>
      <c r="ASZ3372" s="371"/>
      <c r="ATA3372" s="372"/>
      <c r="ATB3372" s="372"/>
      <c r="ATC3372" s="372"/>
      <c r="ATD3372" s="372"/>
      <c r="ATE3372" s="370"/>
      <c r="ATF3372" s="371"/>
      <c r="ATG3372" s="372"/>
      <c r="ATH3372" s="371"/>
      <c r="ATI3372" s="473"/>
      <c r="ATJ3372" s="371"/>
      <c r="ATK3372" s="372"/>
      <c r="ATL3372" s="372"/>
      <c r="ATM3372" s="372"/>
      <c r="ATN3372" s="372"/>
      <c r="ATO3372" s="370"/>
      <c r="ATP3372" s="371"/>
      <c r="ATQ3372" s="372"/>
      <c r="ATR3372" s="371"/>
      <c r="ATS3372" s="473"/>
      <c r="ATT3372" s="371"/>
      <c r="ATU3372" s="372"/>
      <c r="ATV3372" s="372"/>
      <c r="ATW3372" s="372"/>
      <c r="ATX3372" s="372"/>
      <c r="ATY3372" s="370"/>
      <c r="ATZ3372" s="371"/>
      <c r="AUA3372" s="372"/>
      <c r="AUB3372" s="371"/>
      <c r="AUC3372" s="473"/>
      <c r="AUD3372" s="371"/>
      <c r="AUE3372" s="372"/>
      <c r="AUF3372" s="372"/>
      <c r="AUG3372" s="372"/>
      <c r="AUH3372" s="372"/>
      <c r="AUI3372" s="370"/>
      <c r="AUJ3372" s="371"/>
      <c r="AUK3372" s="372"/>
      <c r="AUL3372" s="371"/>
      <c r="AUM3372" s="473"/>
      <c r="AUN3372" s="371"/>
      <c r="AUO3372" s="372"/>
      <c r="AUP3372" s="372"/>
      <c r="AUQ3372" s="372"/>
      <c r="AUR3372" s="372"/>
      <c r="AUS3372" s="370"/>
      <c r="AUT3372" s="371"/>
      <c r="AUU3372" s="372"/>
      <c r="AUV3372" s="371"/>
      <c r="AUW3372" s="473"/>
      <c r="AUX3372" s="371"/>
      <c r="AUY3372" s="372"/>
      <c r="AUZ3372" s="372"/>
      <c r="AVA3372" s="372"/>
      <c r="AVB3372" s="372"/>
      <c r="AVC3372" s="370"/>
      <c r="AVD3372" s="371"/>
      <c r="AVE3372" s="372"/>
      <c r="AVF3372" s="371"/>
      <c r="AVG3372" s="473"/>
      <c r="AVH3372" s="371"/>
      <c r="AVI3372" s="372"/>
      <c r="AVJ3372" s="372"/>
      <c r="AVK3372" s="372"/>
      <c r="AVL3372" s="372"/>
      <c r="AVM3372" s="370"/>
      <c r="AVN3372" s="371"/>
      <c r="AVO3372" s="372"/>
      <c r="AVP3372" s="371"/>
      <c r="AVQ3372" s="473"/>
      <c r="AVR3372" s="371"/>
      <c r="AVS3372" s="372"/>
      <c r="AVT3372" s="372"/>
      <c r="AVU3372" s="372"/>
      <c r="AVV3372" s="372"/>
      <c r="AVW3372" s="370"/>
      <c r="AVX3372" s="371"/>
      <c r="AVY3372" s="372"/>
      <c r="AVZ3372" s="371"/>
      <c r="AWA3372" s="473"/>
      <c r="AWB3372" s="371"/>
      <c r="AWC3372" s="372"/>
      <c r="AWD3372" s="372"/>
      <c r="AWE3372" s="372"/>
      <c r="AWF3372" s="372"/>
      <c r="AWG3372" s="370"/>
      <c r="AWH3372" s="371"/>
      <c r="AWI3372" s="372"/>
      <c r="AWJ3372" s="371"/>
      <c r="AWK3372" s="473"/>
      <c r="AWL3372" s="371"/>
      <c r="AWM3372" s="372"/>
      <c r="AWN3372" s="372"/>
      <c r="AWO3372" s="372"/>
      <c r="AWP3372" s="372"/>
      <c r="AWQ3372" s="370"/>
      <c r="AWR3372" s="371"/>
      <c r="AWS3372" s="372"/>
      <c r="AWT3372" s="371"/>
      <c r="AWU3372" s="473"/>
      <c r="AWV3372" s="371"/>
      <c r="AWW3372" s="372"/>
      <c r="AWX3372" s="372"/>
      <c r="AWY3372" s="372"/>
      <c r="AWZ3372" s="372"/>
      <c r="AXA3372" s="370"/>
      <c r="AXB3372" s="371"/>
      <c r="AXC3372" s="372"/>
      <c r="AXD3372" s="371"/>
      <c r="AXE3372" s="473"/>
      <c r="AXF3372" s="371"/>
      <c r="AXG3372" s="372"/>
      <c r="AXH3372" s="372"/>
      <c r="AXI3372" s="372"/>
      <c r="AXJ3372" s="372"/>
      <c r="AXK3372" s="370"/>
      <c r="AXL3372" s="371"/>
      <c r="AXM3372" s="372"/>
      <c r="AXN3372" s="371"/>
      <c r="AXO3372" s="473"/>
      <c r="AXP3372" s="371"/>
      <c r="AXQ3372" s="372"/>
      <c r="AXR3372" s="372"/>
      <c r="AXS3372" s="372"/>
      <c r="AXT3372" s="372"/>
      <c r="AXU3372" s="370"/>
      <c r="AXV3372" s="371"/>
      <c r="AXW3372" s="372"/>
      <c r="AXX3372" s="371"/>
      <c r="AXY3372" s="473"/>
      <c r="AXZ3372" s="371"/>
      <c r="AYA3372" s="372"/>
      <c r="AYB3372" s="372"/>
      <c r="AYC3372" s="372"/>
      <c r="AYD3372" s="372"/>
      <c r="AYE3372" s="370"/>
      <c r="AYF3372" s="371"/>
      <c r="AYG3372" s="372"/>
      <c r="AYH3372" s="371"/>
      <c r="AYI3372" s="473"/>
      <c r="AYJ3372" s="371"/>
      <c r="AYK3372" s="372"/>
      <c r="AYL3372" s="372"/>
      <c r="AYM3372" s="372"/>
      <c r="AYN3372" s="372"/>
      <c r="AYO3372" s="370"/>
      <c r="AYP3372" s="371"/>
      <c r="AYQ3372" s="372"/>
      <c r="AYR3372" s="371"/>
      <c r="AYS3372" s="473"/>
      <c r="AYT3372" s="371"/>
      <c r="AYU3372" s="372"/>
      <c r="AYV3372" s="372"/>
      <c r="AYW3372" s="372"/>
      <c r="AYX3372" s="372"/>
      <c r="AYY3372" s="370"/>
      <c r="AYZ3372" s="371"/>
      <c r="AZA3372" s="372"/>
      <c r="AZB3372" s="371"/>
      <c r="AZC3372" s="473"/>
      <c r="AZD3372" s="371"/>
      <c r="AZE3372" s="372"/>
      <c r="AZF3372" s="372"/>
      <c r="AZG3372" s="372"/>
      <c r="AZH3372" s="372"/>
      <c r="AZI3372" s="370"/>
      <c r="AZJ3372" s="371"/>
      <c r="AZK3372" s="372"/>
      <c r="AZL3372" s="371"/>
      <c r="AZM3372" s="473"/>
      <c r="AZN3372" s="371"/>
      <c r="AZO3372" s="372"/>
      <c r="AZP3372" s="372"/>
      <c r="AZQ3372" s="372"/>
      <c r="AZR3372" s="372"/>
      <c r="AZS3372" s="370"/>
      <c r="AZT3372" s="371"/>
      <c r="AZU3372" s="372"/>
      <c r="AZV3372" s="371"/>
      <c r="AZW3372" s="473"/>
      <c r="AZX3372" s="371"/>
      <c r="AZY3372" s="372"/>
      <c r="AZZ3372" s="372"/>
      <c r="BAA3372" s="372"/>
      <c r="BAB3372" s="372"/>
      <c r="BAC3372" s="370"/>
      <c r="BAD3372" s="371"/>
      <c r="BAE3372" s="372"/>
      <c r="BAF3372" s="371"/>
      <c r="BAG3372" s="473"/>
      <c r="BAH3372" s="371"/>
      <c r="BAI3372" s="372"/>
      <c r="BAJ3372" s="372"/>
      <c r="BAK3372" s="372"/>
      <c r="BAL3372" s="372"/>
      <c r="BAM3372" s="370"/>
      <c r="BAN3372" s="371"/>
      <c r="BAO3372" s="372"/>
      <c r="BAP3372" s="371"/>
      <c r="BAQ3372" s="473"/>
      <c r="BAR3372" s="371"/>
      <c r="BAS3372" s="372"/>
      <c r="BAT3372" s="372"/>
      <c r="BAU3372" s="372"/>
      <c r="BAV3372" s="372"/>
      <c r="BAW3372" s="370"/>
      <c r="BAX3372" s="371"/>
      <c r="BAY3372" s="372"/>
      <c r="BAZ3372" s="371"/>
      <c r="BBA3372" s="473"/>
      <c r="BBB3372" s="371"/>
      <c r="BBC3372" s="372"/>
      <c r="BBD3372" s="372"/>
      <c r="BBE3372" s="372"/>
      <c r="BBF3372" s="372"/>
      <c r="BBG3372" s="370"/>
      <c r="BBH3372" s="371"/>
      <c r="BBI3372" s="372"/>
      <c r="BBJ3372" s="371"/>
      <c r="BBK3372" s="473"/>
      <c r="BBL3372" s="371"/>
      <c r="BBM3372" s="372"/>
      <c r="BBN3372" s="372"/>
      <c r="BBO3372" s="372"/>
      <c r="BBP3372" s="372"/>
      <c r="BBQ3372" s="370"/>
      <c r="BBR3372" s="371"/>
      <c r="BBS3372" s="372"/>
      <c r="BBT3372" s="371"/>
      <c r="BBU3372" s="473"/>
      <c r="BBV3372" s="371"/>
      <c r="BBW3372" s="372"/>
      <c r="BBX3372" s="372"/>
      <c r="BBY3372" s="372"/>
      <c r="BBZ3372" s="372"/>
      <c r="BCA3372" s="370"/>
      <c r="BCB3372" s="371"/>
      <c r="BCC3372" s="372"/>
      <c r="BCD3372" s="371"/>
      <c r="BCE3372" s="473"/>
      <c r="BCF3372" s="371"/>
      <c r="BCG3372" s="372"/>
      <c r="BCH3372" s="372"/>
      <c r="BCI3372" s="372"/>
      <c r="BCJ3372" s="372"/>
      <c r="BCK3372" s="370"/>
      <c r="BCL3372" s="371"/>
      <c r="BCM3372" s="372"/>
      <c r="BCN3372" s="371"/>
      <c r="BCO3372" s="473"/>
      <c r="BCP3372" s="371"/>
      <c r="BCQ3372" s="372"/>
      <c r="BCR3372" s="372"/>
      <c r="BCS3372" s="372"/>
      <c r="BCT3372" s="372"/>
      <c r="BCU3372" s="370"/>
      <c r="BCV3372" s="371"/>
      <c r="BCW3372" s="372"/>
      <c r="BCX3372" s="371"/>
      <c r="BCY3372" s="473"/>
      <c r="BCZ3372" s="371"/>
      <c r="BDA3372" s="372"/>
      <c r="BDB3372" s="372"/>
      <c r="BDC3372" s="372"/>
      <c r="BDD3372" s="372"/>
      <c r="BDE3372" s="370"/>
      <c r="BDF3372" s="371"/>
      <c r="BDG3372" s="372"/>
      <c r="BDH3372" s="371"/>
      <c r="BDI3372" s="473"/>
      <c r="BDJ3372" s="371"/>
      <c r="BDK3372" s="372"/>
      <c r="BDL3372" s="372"/>
      <c r="BDM3372" s="372"/>
      <c r="BDN3372" s="372"/>
      <c r="BDO3372" s="370"/>
      <c r="BDP3372" s="371"/>
      <c r="BDQ3372" s="372"/>
      <c r="BDR3372" s="371"/>
      <c r="BDS3372" s="473"/>
      <c r="BDT3372" s="371"/>
      <c r="BDU3372" s="372"/>
      <c r="BDV3372" s="372"/>
      <c r="BDW3372" s="372"/>
      <c r="BDX3372" s="372"/>
      <c r="BDY3372" s="370"/>
      <c r="BDZ3372" s="371"/>
      <c r="BEA3372" s="372"/>
      <c r="BEB3372" s="371"/>
      <c r="BEC3372" s="473"/>
      <c r="BED3372" s="371"/>
      <c r="BEE3372" s="372"/>
      <c r="BEF3372" s="372"/>
      <c r="BEG3372" s="372"/>
      <c r="BEH3372" s="372"/>
      <c r="BEI3372" s="370"/>
      <c r="BEJ3372" s="371"/>
      <c r="BEK3372" s="372"/>
      <c r="BEL3372" s="371"/>
      <c r="BEM3372" s="473"/>
      <c r="BEN3372" s="371"/>
      <c r="BEO3372" s="372"/>
      <c r="BEP3372" s="372"/>
      <c r="BEQ3372" s="372"/>
      <c r="BER3372" s="372"/>
      <c r="BES3372" s="370"/>
      <c r="BET3372" s="371"/>
      <c r="BEU3372" s="372"/>
      <c r="BEV3372" s="371"/>
      <c r="BEW3372" s="473"/>
      <c r="BEX3372" s="371"/>
      <c r="BEY3372" s="372"/>
      <c r="BEZ3372" s="372"/>
      <c r="BFA3372" s="372"/>
      <c r="BFB3372" s="372"/>
      <c r="BFC3372" s="370"/>
      <c r="BFD3372" s="371"/>
      <c r="BFE3372" s="372"/>
      <c r="BFF3372" s="371"/>
      <c r="BFG3372" s="473"/>
      <c r="BFH3372" s="371"/>
      <c r="BFI3372" s="372"/>
      <c r="BFJ3372" s="372"/>
      <c r="BFK3372" s="372"/>
      <c r="BFL3372" s="372"/>
      <c r="BFM3372" s="370"/>
      <c r="BFN3372" s="371"/>
      <c r="BFO3372" s="372"/>
      <c r="BFP3372" s="371"/>
      <c r="BFQ3372" s="473"/>
      <c r="BFR3372" s="371"/>
      <c r="BFS3372" s="372"/>
      <c r="BFT3372" s="372"/>
      <c r="BFU3372" s="372"/>
      <c r="BFV3372" s="372"/>
      <c r="BFW3372" s="370"/>
      <c r="BFX3372" s="371"/>
      <c r="BFY3372" s="372"/>
      <c r="BFZ3372" s="371"/>
      <c r="BGA3372" s="473"/>
      <c r="BGB3372" s="371"/>
      <c r="BGC3372" s="372"/>
      <c r="BGD3372" s="372"/>
      <c r="BGE3372" s="372"/>
      <c r="BGF3372" s="372"/>
      <c r="BGG3372" s="370"/>
      <c r="BGH3372" s="371"/>
      <c r="BGI3372" s="372"/>
      <c r="BGJ3372" s="371"/>
      <c r="BGK3372" s="473"/>
      <c r="BGL3372" s="371"/>
      <c r="BGM3372" s="372"/>
      <c r="BGN3372" s="372"/>
      <c r="BGO3372" s="372"/>
      <c r="BGP3372" s="372"/>
      <c r="BGQ3372" s="370"/>
      <c r="BGR3372" s="371"/>
      <c r="BGS3372" s="372"/>
      <c r="BGT3372" s="371"/>
      <c r="BGU3372" s="473"/>
      <c r="BGV3372" s="371"/>
      <c r="BGW3372" s="372"/>
      <c r="BGX3372" s="372"/>
      <c r="BGY3372" s="372"/>
      <c r="BGZ3372" s="372"/>
      <c r="BHA3372" s="370"/>
      <c r="BHB3372" s="371"/>
      <c r="BHC3372" s="372"/>
      <c r="BHD3372" s="371"/>
      <c r="BHE3372" s="473"/>
      <c r="BHF3372" s="371"/>
      <c r="BHG3372" s="372"/>
      <c r="BHH3372" s="372"/>
      <c r="BHI3372" s="372"/>
      <c r="BHJ3372" s="372"/>
      <c r="BHK3372" s="370"/>
      <c r="BHL3372" s="371"/>
      <c r="BHM3372" s="372"/>
      <c r="BHN3372" s="371"/>
      <c r="BHO3372" s="473"/>
      <c r="BHP3372" s="371"/>
      <c r="BHQ3372" s="372"/>
      <c r="BHR3372" s="372"/>
      <c r="BHS3372" s="372"/>
      <c r="BHT3372" s="372"/>
      <c r="BHU3372" s="370"/>
      <c r="BHV3372" s="371"/>
      <c r="BHW3372" s="372"/>
      <c r="BHX3372" s="371"/>
      <c r="BHY3372" s="473"/>
      <c r="BHZ3372" s="371"/>
      <c r="BIA3372" s="372"/>
      <c r="BIB3372" s="372"/>
      <c r="BIC3372" s="372"/>
      <c r="BID3372" s="372"/>
      <c r="BIE3372" s="370"/>
      <c r="BIF3372" s="371"/>
      <c r="BIG3372" s="372"/>
      <c r="BIH3372" s="371"/>
      <c r="BII3372" s="473"/>
      <c r="BIJ3372" s="371"/>
      <c r="BIK3372" s="372"/>
      <c r="BIL3372" s="372"/>
      <c r="BIM3372" s="372"/>
      <c r="BIN3372" s="372"/>
      <c r="BIO3372" s="370"/>
      <c r="BIP3372" s="371"/>
      <c r="BIQ3372" s="372"/>
      <c r="BIR3372" s="371"/>
      <c r="BIS3372" s="473"/>
      <c r="BIT3372" s="371"/>
      <c r="BIU3372" s="372"/>
      <c r="BIV3372" s="372"/>
      <c r="BIW3372" s="372"/>
      <c r="BIX3372" s="372"/>
      <c r="BIY3372" s="370"/>
      <c r="BIZ3372" s="371"/>
      <c r="BJA3372" s="372"/>
      <c r="BJB3372" s="371"/>
      <c r="BJC3372" s="473"/>
      <c r="BJD3372" s="371"/>
      <c r="BJE3372" s="372"/>
      <c r="BJF3372" s="372"/>
      <c r="BJG3372" s="372"/>
      <c r="BJH3372" s="372"/>
      <c r="BJI3372" s="370"/>
      <c r="BJJ3372" s="371"/>
      <c r="BJK3372" s="372"/>
      <c r="BJL3372" s="371"/>
      <c r="BJM3372" s="473"/>
      <c r="BJN3372" s="371"/>
      <c r="BJO3372" s="372"/>
      <c r="BJP3372" s="372"/>
      <c r="BJQ3372" s="372"/>
      <c r="BJR3372" s="372"/>
      <c r="BJS3372" s="370"/>
      <c r="BJT3372" s="371"/>
      <c r="BJU3372" s="372"/>
      <c r="BJV3372" s="371"/>
      <c r="BJW3372" s="473"/>
      <c r="BJX3372" s="371"/>
      <c r="BJY3372" s="372"/>
      <c r="BJZ3372" s="372"/>
      <c r="BKA3372" s="372"/>
      <c r="BKB3372" s="372"/>
      <c r="BKC3372" s="370"/>
      <c r="BKD3372" s="371"/>
      <c r="BKE3372" s="372"/>
      <c r="BKF3372" s="371"/>
      <c r="BKG3372" s="473"/>
      <c r="BKH3372" s="371"/>
      <c r="BKI3372" s="372"/>
      <c r="BKJ3372" s="372"/>
      <c r="BKK3372" s="372"/>
      <c r="BKL3372" s="372"/>
      <c r="BKM3372" s="370"/>
      <c r="BKN3372" s="371"/>
      <c r="BKO3372" s="372"/>
      <c r="BKP3372" s="371"/>
      <c r="BKQ3372" s="473"/>
      <c r="BKR3372" s="371"/>
      <c r="BKS3372" s="372"/>
      <c r="BKT3372" s="372"/>
      <c r="BKU3372" s="372"/>
      <c r="BKV3372" s="372"/>
      <c r="BKW3372" s="370"/>
      <c r="BKX3372" s="371"/>
      <c r="BKY3372" s="372"/>
      <c r="BKZ3372" s="371"/>
      <c r="BLA3372" s="473"/>
      <c r="BLB3372" s="371"/>
      <c r="BLC3372" s="372"/>
      <c r="BLD3372" s="372"/>
      <c r="BLE3372" s="372"/>
      <c r="BLF3372" s="372"/>
      <c r="BLG3372" s="370"/>
      <c r="BLH3372" s="371"/>
      <c r="BLI3372" s="372"/>
      <c r="BLJ3372" s="371"/>
      <c r="BLK3372" s="473"/>
      <c r="BLL3372" s="371"/>
      <c r="BLM3372" s="372"/>
      <c r="BLN3372" s="372"/>
      <c r="BLO3372" s="372"/>
      <c r="BLP3372" s="372"/>
      <c r="BLQ3372" s="370"/>
      <c r="BLR3372" s="371"/>
      <c r="BLS3372" s="372"/>
      <c r="BLT3372" s="371"/>
      <c r="BLU3372" s="473"/>
      <c r="BLV3372" s="371"/>
      <c r="BLW3372" s="372"/>
      <c r="BLX3372" s="372"/>
      <c r="BLY3372" s="372"/>
      <c r="BLZ3372" s="372"/>
      <c r="BMA3372" s="370"/>
      <c r="BMB3372" s="371"/>
      <c r="BMC3372" s="372"/>
      <c r="BMD3372" s="371"/>
      <c r="BME3372" s="473"/>
      <c r="BMF3372" s="371"/>
      <c r="BMG3372" s="372"/>
      <c r="BMH3372" s="372"/>
      <c r="BMI3372" s="372"/>
      <c r="BMJ3372" s="372"/>
      <c r="BMK3372" s="370"/>
      <c r="BML3372" s="371"/>
      <c r="BMM3372" s="372"/>
      <c r="BMN3372" s="371"/>
      <c r="BMO3372" s="473"/>
      <c r="BMP3372" s="371"/>
      <c r="BMQ3372" s="372"/>
      <c r="BMR3372" s="372"/>
      <c r="BMS3372" s="372"/>
      <c r="BMT3372" s="372"/>
      <c r="BMU3372" s="370"/>
      <c r="BMV3372" s="371"/>
      <c r="BMW3372" s="372"/>
      <c r="BMX3372" s="371"/>
      <c r="BMY3372" s="473"/>
      <c r="BMZ3372" s="371"/>
      <c r="BNA3372" s="372"/>
      <c r="BNB3372" s="372"/>
      <c r="BNC3372" s="372"/>
      <c r="BND3372" s="372"/>
      <c r="BNE3372" s="370"/>
      <c r="BNF3372" s="371"/>
      <c r="BNG3372" s="372"/>
      <c r="BNH3372" s="371"/>
      <c r="BNI3372" s="473"/>
      <c r="BNJ3372" s="371"/>
      <c r="BNK3372" s="372"/>
      <c r="BNL3372" s="372"/>
      <c r="BNM3372" s="372"/>
      <c r="BNN3372" s="372"/>
      <c r="BNO3372" s="370"/>
      <c r="BNP3372" s="371"/>
      <c r="BNQ3372" s="372"/>
      <c r="BNR3372" s="371"/>
      <c r="BNS3372" s="473"/>
      <c r="BNT3372" s="371"/>
      <c r="BNU3372" s="372"/>
      <c r="BNV3372" s="372"/>
      <c r="BNW3372" s="372"/>
      <c r="BNX3372" s="372"/>
      <c r="BNY3372" s="370"/>
      <c r="BNZ3372" s="371"/>
      <c r="BOA3372" s="372"/>
      <c r="BOB3372" s="371"/>
      <c r="BOC3372" s="473"/>
      <c r="BOD3372" s="371"/>
      <c r="BOE3372" s="372"/>
      <c r="BOF3372" s="372"/>
      <c r="BOG3372" s="372"/>
      <c r="BOH3372" s="372"/>
      <c r="BOI3372" s="370"/>
      <c r="BOJ3372" s="371"/>
      <c r="BOK3372" s="372"/>
      <c r="BOL3372" s="371"/>
      <c r="BOM3372" s="473"/>
      <c r="BON3372" s="371"/>
      <c r="BOO3372" s="372"/>
      <c r="BOP3372" s="372"/>
      <c r="BOQ3372" s="372"/>
      <c r="BOR3372" s="372"/>
      <c r="BOS3372" s="370"/>
      <c r="BOT3372" s="371"/>
      <c r="BOU3372" s="372"/>
      <c r="BOV3372" s="371"/>
      <c r="BOW3372" s="473"/>
      <c r="BOX3372" s="371"/>
      <c r="BOY3372" s="372"/>
      <c r="BOZ3372" s="372"/>
      <c r="BPA3372" s="372"/>
      <c r="BPB3372" s="372"/>
      <c r="BPC3372" s="370"/>
      <c r="BPD3372" s="371"/>
      <c r="BPE3372" s="372"/>
      <c r="BPF3372" s="371"/>
      <c r="BPG3372" s="473"/>
      <c r="BPH3372" s="371"/>
      <c r="BPI3372" s="372"/>
      <c r="BPJ3372" s="372"/>
      <c r="BPK3372" s="372"/>
      <c r="BPL3372" s="372"/>
      <c r="BPM3372" s="370"/>
      <c r="BPN3372" s="371"/>
      <c r="BPO3372" s="372"/>
      <c r="BPP3372" s="371"/>
      <c r="BPQ3372" s="473"/>
      <c r="BPR3372" s="371"/>
      <c r="BPS3372" s="372"/>
      <c r="BPT3372" s="372"/>
      <c r="BPU3372" s="372"/>
      <c r="BPV3372" s="372"/>
      <c r="BPW3372" s="370"/>
      <c r="BPX3372" s="371"/>
      <c r="BPY3372" s="372"/>
      <c r="BPZ3372" s="371"/>
      <c r="BQA3372" s="473"/>
      <c r="BQB3372" s="371"/>
      <c r="BQC3372" s="372"/>
      <c r="BQD3372" s="372"/>
      <c r="BQE3372" s="372"/>
      <c r="BQF3372" s="372"/>
      <c r="BQG3372" s="370"/>
      <c r="BQH3372" s="371"/>
      <c r="BQI3372" s="372"/>
      <c r="BQJ3372" s="371"/>
      <c r="BQK3372" s="473"/>
      <c r="BQL3372" s="371"/>
      <c r="BQM3372" s="372"/>
      <c r="BQN3372" s="372"/>
      <c r="BQO3372" s="372"/>
      <c r="BQP3372" s="372"/>
      <c r="BQQ3372" s="370"/>
      <c r="BQR3372" s="371"/>
      <c r="BQS3372" s="372"/>
      <c r="BQT3372" s="371"/>
      <c r="BQU3372" s="473"/>
      <c r="BQV3372" s="371"/>
      <c r="BQW3372" s="372"/>
      <c r="BQX3372" s="372"/>
      <c r="BQY3372" s="372"/>
      <c r="BQZ3372" s="372"/>
      <c r="BRA3372" s="370"/>
      <c r="BRB3372" s="371"/>
      <c r="BRC3372" s="372"/>
      <c r="BRD3372" s="371"/>
      <c r="BRE3372" s="473"/>
      <c r="BRF3372" s="371"/>
      <c r="BRG3372" s="372"/>
      <c r="BRH3372" s="372"/>
      <c r="BRI3372" s="372"/>
      <c r="BRJ3372" s="372"/>
      <c r="BRK3372" s="370"/>
      <c r="BRL3372" s="371"/>
      <c r="BRM3372" s="372"/>
      <c r="BRN3372" s="371"/>
      <c r="BRO3372" s="473"/>
      <c r="BRP3372" s="371"/>
      <c r="BRQ3372" s="372"/>
      <c r="BRR3372" s="372"/>
      <c r="BRS3372" s="372"/>
      <c r="BRT3372" s="372"/>
      <c r="BRU3372" s="370"/>
      <c r="BRV3372" s="371"/>
      <c r="BRW3372" s="372"/>
      <c r="BRX3372" s="371"/>
      <c r="BRY3372" s="473"/>
      <c r="BRZ3372" s="371"/>
      <c r="BSA3372" s="372"/>
      <c r="BSB3372" s="372"/>
      <c r="BSC3372" s="372"/>
      <c r="BSD3372" s="372"/>
      <c r="BSE3372" s="370"/>
      <c r="BSF3372" s="371"/>
      <c r="BSG3372" s="372"/>
      <c r="BSH3372" s="371"/>
      <c r="BSI3372" s="473"/>
      <c r="BSJ3372" s="371"/>
      <c r="BSK3372" s="372"/>
      <c r="BSL3372" s="372"/>
      <c r="BSM3372" s="372"/>
      <c r="BSN3372" s="372"/>
      <c r="BSO3372" s="370"/>
      <c r="BSP3372" s="371"/>
      <c r="BSQ3372" s="372"/>
      <c r="BSR3372" s="371"/>
      <c r="BSS3372" s="473"/>
      <c r="BST3372" s="371"/>
      <c r="BSU3372" s="372"/>
      <c r="BSV3372" s="372"/>
      <c r="BSW3372" s="372"/>
      <c r="BSX3372" s="372"/>
      <c r="BSY3372" s="370"/>
      <c r="BSZ3372" s="371"/>
      <c r="BTA3372" s="372"/>
      <c r="BTB3372" s="371"/>
      <c r="BTC3372" s="473"/>
      <c r="BTD3372" s="371"/>
      <c r="BTE3372" s="372"/>
      <c r="BTF3372" s="372"/>
      <c r="BTG3372" s="372"/>
      <c r="BTH3372" s="372"/>
      <c r="BTI3372" s="370"/>
      <c r="BTJ3372" s="371"/>
      <c r="BTK3372" s="372"/>
      <c r="BTL3372" s="371"/>
      <c r="BTM3372" s="473"/>
      <c r="BTN3372" s="371"/>
      <c r="BTO3372" s="372"/>
      <c r="BTP3372" s="372"/>
      <c r="BTQ3372" s="372"/>
      <c r="BTR3372" s="372"/>
      <c r="BTS3372" s="370"/>
      <c r="BTT3372" s="371"/>
      <c r="BTU3372" s="372"/>
      <c r="BTV3372" s="371"/>
      <c r="BTW3372" s="473"/>
      <c r="BTX3372" s="371"/>
      <c r="BTY3372" s="372"/>
      <c r="BTZ3372" s="372"/>
      <c r="BUA3372" s="372"/>
      <c r="BUB3372" s="372"/>
      <c r="BUC3372" s="370"/>
      <c r="BUD3372" s="371"/>
      <c r="BUE3372" s="372"/>
      <c r="BUF3372" s="371"/>
      <c r="BUG3372" s="473"/>
      <c r="BUH3372" s="371"/>
      <c r="BUI3372" s="372"/>
      <c r="BUJ3372" s="372"/>
      <c r="BUK3372" s="372"/>
      <c r="BUL3372" s="372"/>
      <c r="BUM3372" s="370"/>
      <c r="BUN3372" s="371"/>
      <c r="BUO3372" s="372"/>
      <c r="BUP3372" s="371"/>
      <c r="BUQ3372" s="473"/>
      <c r="BUR3372" s="371"/>
      <c r="BUS3372" s="372"/>
      <c r="BUT3372" s="372"/>
      <c r="BUU3372" s="372"/>
      <c r="BUV3372" s="372"/>
      <c r="BUW3372" s="370"/>
      <c r="BUX3372" s="371"/>
      <c r="BUY3372" s="372"/>
      <c r="BUZ3372" s="371"/>
      <c r="BVA3372" s="473"/>
      <c r="BVB3372" s="371"/>
      <c r="BVC3372" s="372"/>
      <c r="BVD3372" s="372"/>
      <c r="BVE3372" s="372"/>
      <c r="BVF3372" s="372"/>
      <c r="BVG3372" s="370"/>
      <c r="BVH3372" s="371"/>
      <c r="BVI3372" s="372"/>
      <c r="BVJ3372" s="371"/>
      <c r="BVK3372" s="473"/>
      <c r="BVL3372" s="371"/>
      <c r="BVM3372" s="372"/>
      <c r="BVN3372" s="372"/>
      <c r="BVO3372" s="372"/>
      <c r="BVP3372" s="372"/>
      <c r="BVQ3372" s="370"/>
      <c r="BVR3372" s="371"/>
      <c r="BVS3372" s="372"/>
      <c r="BVT3372" s="371"/>
      <c r="BVU3372" s="473"/>
      <c r="BVV3372" s="371"/>
      <c r="BVW3372" s="372"/>
      <c r="BVX3372" s="372"/>
      <c r="BVY3372" s="372"/>
      <c r="BVZ3372" s="372"/>
      <c r="BWA3372" s="370"/>
      <c r="BWB3372" s="371"/>
      <c r="BWC3372" s="372"/>
      <c r="BWD3372" s="371"/>
      <c r="BWE3372" s="473"/>
      <c r="BWF3372" s="371"/>
      <c r="BWG3372" s="372"/>
      <c r="BWH3372" s="372"/>
      <c r="BWI3372" s="372"/>
      <c r="BWJ3372" s="372"/>
      <c r="BWK3372" s="370"/>
      <c r="BWL3372" s="371"/>
      <c r="BWM3372" s="372"/>
      <c r="BWN3372" s="371"/>
      <c r="BWO3372" s="473"/>
      <c r="BWP3372" s="371"/>
      <c r="BWQ3372" s="372"/>
      <c r="BWR3372" s="372"/>
      <c r="BWS3372" s="372"/>
      <c r="BWT3372" s="372"/>
      <c r="BWU3372" s="370"/>
      <c r="BWV3372" s="371"/>
      <c r="BWW3372" s="372"/>
      <c r="BWX3372" s="371"/>
      <c r="BWY3372" s="473"/>
      <c r="BWZ3372" s="371"/>
      <c r="BXA3372" s="372"/>
      <c r="BXB3372" s="372"/>
      <c r="BXC3372" s="372"/>
      <c r="BXD3372" s="372"/>
      <c r="BXE3372" s="370"/>
      <c r="BXF3372" s="371"/>
      <c r="BXG3372" s="372"/>
      <c r="BXH3372" s="371"/>
      <c r="BXI3372" s="473"/>
      <c r="BXJ3372" s="371"/>
      <c r="BXK3372" s="372"/>
      <c r="BXL3372" s="372"/>
      <c r="BXM3372" s="372"/>
      <c r="BXN3372" s="372"/>
      <c r="BXO3372" s="370"/>
      <c r="BXP3372" s="371"/>
      <c r="BXQ3372" s="372"/>
      <c r="BXR3372" s="371"/>
      <c r="BXS3372" s="473"/>
      <c r="BXT3372" s="371"/>
      <c r="BXU3372" s="372"/>
      <c r="BXV3372" s="372"/>
      <c r="BXW3372" s="372"/>
      <c r="BXX3372" s="372"/>
      <c r="BXY3372" s="370"/>
      <c r="BXZ3372" s="371"/>
      <c r="BYA3372" s="372"/>
      <c r="BYB3372" s="371"/>
      <c r="BYC3372" s="473"/>
      <c r="BYD3372" s="371"/>
      <c r="BYE3372" s="372"/>
      <c r="BYF3372" s="372"/>
      <c r="BYG3372" s="372"/>
      <c r="BYH3372" s="372"/>
      <c r="BYI3372" s="370"/>
      <c r="BYJ3372" s="371"/>
      <c r="BYK3372" s="372"/>
      <c r="BYL3372" s="371"/>
      <c r="BYM3372" s="473"/>
      <c r="BYN3372" s="371"/>
      <c r="BYO3372" s="372"/>
      <c r="BYP3372" s="372"/>
      <c r="BYQ3372" s="372"/>
      <c r="BYR3372" s="372"/>
      <c r="BYS3372" s="370"/>
      <c r="BYT3372" s="371"/>
      <c r="BYU3372" s="372"/>
      <c r="BYV3372" s="371"/>
      <c r="BYW3372" s="473"/>
      <c r="BYX3372" s="371"/>
      <c r="BYY3372" s="372"/>
      <c r="BYZ3372" s="372"/>
      <c r="BZA3372" s="372"/>
      <c r="BZB3372" s="372"/>
      <c r="BZC3372" s="370"/>
      <c r="BZD3372" s="371"/>
      <c r="BZE3372" s="372"/>
      <c r="BZF3372" s="371"/>
      <c r="BZG3372" s="473"/>
      <c r="BZH3372" s="371"/>
      <c r="BZI3372" s="372"/>
      <c r="BZJ3372" s="372"/>
      <c r="BZK3372" s="372"/>
      <c r="BZL3372" s="372"/>
      <c r="BZM3372" s="370"/>
      <c r="BZN3372" s="371"/>
      <c r="BZO3372" s="372"/>
      <c r="BZP3372" s="371"/>
      <c r="BZQ3372" s="473"/>
      <c r="BZR3372" s="371"/>
      <c r="BZS3372" s="372"/>
      <c r="BZT3372" s="372"/>
      <c r="BZU3372" s="372"/>
      <c r="BZV3372" s="372"/>
      <c r="BZW3372" s="370"/>
      <c r="BZX3372" s="371"/>
      <c r="BZY3372" s="372"/>
      <c r="BZZ3372" s="371"/>
      <c r="CAA3372" s="473"/>
      <c r="CAB3372" s="371"/>
      <c r="CAC3372" s="372"/>
      <c r="CAD3372" s="372"/>
      <c r="CAE3372" s="372"/>
      <c r="CAF3372" s="372"/>
      <c r="CAG3372" s="370"/>
      <c r="CAH3372" s="371"/>
      <c r="CAI3372" s="372"/>
      <c r="CAJ3372" s="371"/>
      <c r="CAK3372" s="473"/>
      <c r="CAL3372" s="371"/>
      <c r="CAM3372" s="372"/>
      <c r="CAN3372" s="372"/>
      <c r="CAO3372" s="372"/>
      <c r="CAP3372" s="372"/>
      <c r="CAQ3372" s="370"/>
      <c r="CAR3372" s="371"/>
      <c r="CAS3372" s="372"/>
      <c r="CAT3372" s="371"/>
      <c r="CAU3372" s="473"/>
      <c r="CAV3372" s="371"/>
      <c r="CAW3372" s="372"/>
      <c r="CAX3372" s="372"/>
      <c r="CAY3372" s="372"/>
      <c r="CAZ3372" s="372"/>
      <c r="CBA3372" s="370"/>
      <c r="CBB3372" s="371"/>
      <c r="CBC3372" s="372"/>
      <c r="CBD3372" s="371"/>
      <c r="CBE3372" s="473"/>
      <c r="CBF3372" s="371"/>
      <c r="CBG3372" s="372"/>
      <c r="CBH3372" s="372"/>
      <c r="CBI3372" s="372"/>
      <c r="CBJ3372" s="372"/>
      <c r="CBK3372" s="370"/>
      <c r="CBL3372" s="371"/>
      <c r="CBM3372" s="372"/>
      <c r="CBN3372" s="371"/>
      <c r="CBO3372" s="473"/>
      <c r="CBP3372" s="371"/>
      <c r="CBQ3372" s="372"/>
      <c r="CBR3372" s="372"/>
      <c r="CBS3372" s="372"/>
      <c r="CBT3372" s="372"/>
      <c r="CBU3372" s="370"/>
      <c r="CBV3372" s="371"/>
      <c r="CBW3372" s="372"/>
      <c r="CBX3372" s="371"/>
      <c r="CBY3372" s="473"/>
      <c r="CBZ3372" s="371"/>
      <c r="CCA3372" s="372"/>
      <c r="CCB3372" s="372"/>
      <c r="CCC3372" s="372"/>
      <c r="CCD3372" s="372"/>
      <c r="CCE3372" s="370"/>
      <c r="CCF3372" s="371"/>
      <c r="CCG3372" s="372"/>
      <c r="CCH3372" s="371"/>
      <c r="CCI3372" s="473"/>
      <c r="CCJ3372" s="371"/>
      <c r="CCK3372" s="372"/>
      <c r="CCL3372" s="372"/>
      <c r="CCM3372" s="372"/>
      <c r="CCN3372" s="372"/>
      <c r="CCO3372" s="370"/>
      <c r="CCP3372" s="371"/>
      <c r="CCQ3372" s="372"/>
      <c r="CCR3372" s="371"/>
      <c r="CCS3372" s="473"/>
      <c r="CCT3372" s="371"/>
      <c r="CCU3372" s="372"/>
      <c r="CCV3372" s="372"/>
      <c r="CCW3372" s="372"/>
      <c r="CCX3372" s="372"/>
      <c r="CCY3372" s="370"/>
      <c r="CCZ3372" s="371"/>
      <c r="CDA3372" s="372"/>
      <c r="CDB3372" s="371"/>
      <c r="CDC3372" s="473"/>
      <c r="CDD3372" s="371"/>
      <c r="CDE3372" s="372"/>
      <c r="CDF3372" s="372"/>
      <c r="CDG3372" s="372"/>
      <c r="CDH3372" s="372"/>
      <c r="CDI3372" s="370"/>
      <c r="CDJ3372" s="371"/>
      <c r="CDK3372" s="372"/>
      <c r="CDL3372" s="371"/>
      <c r="CDM3372" s="473"/>
      <c r="CDN3372" s="371"/>
      <c r="CDO3372" s="372"/>
      <c r="CDP3372" s="372"/>
      <c r="CDQ3372" s="372"/>
      <c r="CDR3372" s="372"/>
      <c r="CDS3372" s="370"/>
      <c r="CDT3372" s="371"/>
      <c r="CDU3372" s="372"/>
      <c r="CDV3372" s="371"/>
      <c r="CDW3372" s="473"/>
      <c r="CDX3372" s="371"/>
      <c r="CDY3372" s="372"/>
      <c r="CDZ3372" s="372"/>
      <c r="CEA3372" s="372"/>
      <c r="CEB3372" s="372"/>
      <c r="CEC3372" s="370"/>
      <c r="CED3372" s="371"/>
      <c r="CEE3372" s="372"/>
      <c r="CEF3372" s="371"/>
      <c r="CEG3372" s="473"/>
      <c r="CEH3372" s="371"/>
      <c r="CEI3372" s="372"/>
      <c r="CEJ3372" s="372"/>
      <c r="CEK3372" s="372"/>
      <c r="CEL3372" s="372"/>
      <c r="CEM3372" s="370"/>
      <c r="CEN3372" s="371"/>
      <c r="CEO3372" s="372"/>
      <c r="CEP3372" s="371"/>
      <c r="CEQ3372" s="473"/>
      <c r="CER3372" s="371"/>
      <c r="CES3372" s="372"/>
      <c r="CET3372" s="372"/>
      <c r="CEU3372" s="372"/>
      <c r="CEV3372" s="372"/>
      <c r="CEW3372" s="370"/>
      <c r="CEX3372" s="371"/>
      <c r="CEY3372" s="372"/>
      <c r="CEZ3372" s="371"/>
      <c r="CFA3372" s="473"/>
      <c r="CFB3372" s="371"/>
      <c r="CFC3372" s="372"/>
      <c r="CFD3372" s="372"/>
      <c r="CFE3372" s="372"/>
      <c r="CFF3372" s="372"/>
      <c r="CFG3372" s="370"/>
      <c r="CFH3372" s="371"/>
      <c r="CFI3372" s="372"/>
      <c r="CFJ3372" s="371"/>
      <c r="CFK3372" s="473"/>
      <c r="CFL3372" s="371"/>
      <c r="CFM3372" s="372"/>
      <c r="CFN3372" s="372"/>
      <c r="CFO3372" s="372"/>
      <c r="CFP3372" s="372"/>
      <c r="CFQ3372" s="370"/>
      <c r="CFR3372" s="371"/>
      <c r="CFS3372" s="372"/>
      <c r="CFT3372" s="371"/>
      <c r="CFU3372" s="473"/>
      <c r="CFV3372" s="371"/>
      <c r="CFW3372" s="372"/>
      <c r="CFX3372" s="372"/>
      <c r="CFY3372" s="372"/>
      <c r="CFZ3372" s="372"/>
      <c r="CGA3372" s="370"/>
      <c r="CGB3372" s="371"/>
      <c r="CGC3372" s="372"/>
      <c r="CGD3372" s="371"/>
      <c r="CGE3372" s="473"/>
      <c r="CGF3372" s="371"/>
      <c r="CGG3372" s="372"/>
      <c r="CGH3372" s="372"/>
      <c r="CGI3372" s="372"/>
      <c r="CGJ3372" s="372"/>
      <c r="CGK3372" s="370"/>
      <c r="CGL3372" s="371"/>
      <c r="CGM3372" s="372"/>
      <c r="CGN3372" s="371"/>
      <c r="CGO3372" s="473"/>
      <c r="CGP3372" s="371"/>
      <c r="CGQ3372" s="372"/>
      <c r="CGR3372" s="372"/>
      <c r="CGS3372" s="372"/>
      <c r="CGT3372" s="372"/>
      <c r="CGU3372" s="370"/>
      <c r="CGV3372" s="371"/>
      <c r="CGW3372" s="372"/>
      <c r="CGX3372" s="371"/>
      <c r="CGY3372" s="473"/>
      <c r="CGZ3372" s="371"/>
      <c r="CHA3372" s="372"/>
      <c r="CHB3372" s="372"/>
      <c r="CHC3372" s="372"/>
      <c r="CHD3372" s="372"/>
      <c r="CHE3372" s="370"/>
      <c r="CHF3372" s="371"/>
      <c r="CHG3372" s="372"/>
      <c r="CHH3372" s="371"/>
      <c r="CHI3372" s="473"/>
      <c r="CHJ3372" s="371"/>
      <c r="CHK3372" s="372"/>
      <c r="CHL3372" s="372"/>
      <c r="CHM3372" s="372"/>
      <c r="CHN3372" s="372"/>
      <c r="CHO3372" s="370"/>
      <c r="CHP3372" s="371"/>
      <c r="CHQ3372" s="372"/>
      <c r="CHR3372" s="371"/>
      <c r="CHS3372" s="473"/>
      <c r="CHT3372" s="371"/>
      <c r="CHU3372" s="372"/>
      <c r="CHV3372" s="372"/>
      <c r="CHW3372" s="372"/>
      <c r="CHX3372" s="372"/>
      <c r="CHY3372" s="370"/>
      <c r="CHZ3372" s="371"/>
      <c r="CIA3372" s="372"/>
      <c r="CIB3372" s="371"/>
      <c r="CIC3372" s="473"/>
      <c r="CID3372" s="371"/>
      <c r="CIE3372" s="372"/>
      <c r="CIF3372" s="372"/>
      <c r="CIG3372" s="372"/>
      <c r="CIH3372" s="372"/>
      <c r="CII3372" s="370"/>
      <c r="CIJ3372" s="371"/>
      <c r="CIK3372" s="372"/>
      <c r="CIL3372" s="371"/>
      <c r="CIM3372" s="473"/>
      <c r="CIN3372" s="371"/>
      <c r="CIO3372" s="372"/>
      <c r="CIP3372" s="372"/>
      <c r="CIQ3372" s="372"/>
      <c r="CIR3372" s="372"/>
      <c r="CIS3372" s="370"/>
      <c r="CIT3372" s="371"/>
      <c r="CIU3372" s="372"/>
      <c r="CIV3372" s="371"/>
      <c r="CIW3372" s="473"/>
      <c r="CIX3372" s="371"/>
      <c r="CIY3372" s="372"/>
      <c r="CIZ3372" s="372"/>
      <c r="CJA3372" s="372"/>
      <c r="CJB3372" s="372"/>
      <c r="CJC3372" s="370"/>
      <c r="CJD3372" s="371"/>
      <c r="CJE3372" s="372"/>
      <c r="CJF3372" s="371"/>
      <c r="CJG3372" s="473"/>
      <c r="CJH3372" s="371"/>
      <c r="CJI3372" s="372"/>
      <c r="CJJ3372" s="372"/>
      <c r="CJK3372" s="372"/>
      <c r="CJL3372" s="372"/>
      <c r="CJM3372" s="370"/>
      <c r="CJN3372" s="371"/>
      <c r="CJO3372" s="372"/>
      <c r="CJP3372" s="371"/>
      <c r="CJQ3372" s="473"/>
      <c r="CJR3372" s="371"/>
      <c r="CJS3372" s="372"/>
      <c r="CJT3372" s="372"/>
      <c r="CJU3372" s="372"/>
      <c r="CJV3372" s="372"/>
      <c r="CJW3372" s="370"/>
      <c r="CJX3372" s="371"/>
      <c r="CJY3372" s="372"/>
      <c r="CJZ3372" s="371"/>
      <c r="CKA3372" s="473"/>
      <c r="CKB3372" s="371"/>
      <c r="CKC3372" s="372"/>
      <c r="CKD3372" s="372"/>
      <c r="CKE3372" s="372"/>
      <c r="CKF3372" s="372"/>
      <c r="CKG3372" s="370"/>
      <c r="CKH3372" s="371"/>
      <c r="CKI3372" s="372"/>
      <c r="CKJ3372" s="371"/>
      <c r="CKK3372" s="473"/>
      <c r="CKL3372" s="371"/>
      <c r="CKM3372" s="372"/>
      <c r="CKN3372" s="372"/>
      <c r="CKO3372" s="372"/>
      <c r="CKP3372" s="372"/>
      <c r="CKQ3372" s="370"/>
      <c r="CKR3372" s="371"/>
      <c r="CKS3372" s="372"/>
      <c r="CKT3372" s="371"/>
      <c r="CKU3372" s="473"/>
      <c r="CKV3372" s="371"/>
      <c r="CKW3372" s="372"/>
      <c r="CKX3372" s="372"/>
      <c r="CKY3372" s="372"/>
      <c r="CKZ3372" s="372"/>
      <c r="CLA3372" s="370"/>
      <c r="CLB3372" s="371"/>
      <c r="CLC3372" s="372"/>
      <c r="CLD3372" s="371"/>
      <c r="CLE3372" s="473"/>
      <c r="CLF3372" s="371"/>
      <c r="CLG3372" s="372"/>
      <c r="CLH3372" s="372"/>
      <c r="CLI3372" s="372"/>
      <c r="CLJ3372" s="372"/>
      <c r="CLK3372" s="370"/>
      <c r="CLL3372" s="371"/>
      <c r="CLM3372" s="372"/>
      <c r="CLN3372" s="371"/>
      <c r="CLO3372" s="473"/>
      <c r="CLP3372" s="371"/>
      <c r="CLQ3372" s="372"/>
      <c r="CLR3372" s="372"/>
      <c r="CLS3372" s="372"/>
      <c r="CLT3372" s="372"/>
      <c r="CLU3372" s="370"/>
      <c r="CLV3372" s="371"/>
      <c r="CLW3372" s="372"/>
      <c r="CLX3372" s="371"/>
      <c r="CLY3372" s="473"/>
      <c r="CLZ3372" s="371"/>
      <c r="CMA3372" s="372"/>
      <c r="CMB3372" s="372"/>
      <c r="CMC3372" s="372"/>
      <c r="CMD3372" s="372"/>
      <c r="CME3372" s="370"/>
      <c r="CMF3372" s="371"/>
      <c r="CMG3372" s="372"/>
      <c r="CMH3372" s="371"/>
      <c r="CMI3372" s="473"/>
      <c r="CMJ3372" s="371"/>
      <c r="CMK3372" s="372"/>
      <c r="CML3372" s="372"/>
      <c r="CMM3372" s="372"/>
      <c r="CMN3372" s="372"/>
      <c r="CMO3372" s="370"/>
      <c r="CMP3372" s="371"/>
      <c r="CMQ3372" s="372"/>
      <c r="CMR3372" s="371"/>
      <c r="CMS3372" s="473"/>
      <c r="CMT3372" s="371"/>
      <c r="CMU3372" s="372"/>
      <c r="CMV3372" s="372"/>
      <c r="CMW3372" s="372"/>
      <c r="CMX3372" s="372"/>
      <c r="CMY3372" s="370"/>
      <c r="CMZ3372" s="371"/>
      <c r="CNA3372" s="372"/>
      <c r="CNB3372" s="371"/>
      <c r="CNC3372" s="473"/>
      <c r="CND3372" s="371"/>
      <c r="CNE3372" s="372"/>
      <c r="CNF3372" s="372"/>
      <c r="CNG3372" s="372"/>
      <c r="CNH3372" s="372"/>
      <c r="CNI3372" s="370"/>
      <c r="CNJ3372" s="371"/>
      <c r="CNK3372" s="372"/>
      <c r="CNL3372" s="371"/>
      <c r="CNM3372" s="473"/>
      <c r="CNN3372" s="371"/>
      <c r="CNO3372" s="372"/>
      <c r="CNP3372" s="372"/>
      <c r="CNQ3372" s="372"/>
      <c r="CNR3372" s="372"/>
      <c r="CNS3372" s="370"/>
      <c r="CNT3372" s="371"/>
      <c r="CNU3372" s="372"/>
      <c r="CNV3372" s="371"/>
      <c r="CNW3372" s="473"/>
      <c r="CNX3372" s="371"/>
      <c r="CNY3372" s="372"/>
      <c r="CNZ3372" s="372"/>
      <c r="COA3372" s="372"/>
      <c r="COB3372" s="372"/>
      <c r="COC3372" s="370"/>
      <c r="COD3372" s="371"/>
      <c r="COE3372" s="372"/>
      <c r="COF3372" s="371"/>
      <c r="COG3372" s="473"/>
      <c r="COH3372" s="371"/>
      <c r="COI3372" s="372"/>
      <c r="COJ3372" s="372"/>
      <c r="COK3372" s="372"/>
      <c r="COL3372" s="372"/>
      <c r="COM3372" s="370"/>
      <c r="CON3372" s="371"/>
      <c r="COO3372" s="372"/>
      <c r="COP3372" s="371"/>
      <c r="COQ3372" s="473"/>
      <c r="COR3372" s="371"/>
      <c r="COS3372" s="372"/>
      <c r="COT3372" s="372"/>
      <c r="COU3372" s="372"/>
      <c r="COV3372" s="372"/>
      <c r="COW3372" s="370"/>
      <c r="COX3372" s="371"/>
      <c r="COY3372" s="372"/>
      <c r="COZ3372" s="371"/>
      <c r="CPA3372" s="473"/>
      <c r="CPB3372" s="371"/>
      <c r="CPC3372" s="372"/>
      <c r="CPD3372" s="372"/>
      <c r="CPE3372" s="372"/>
      <c r="CPF3372" s="372"/>
      <c r="CPG3372" s="370"/>
      <c r="CPH3372" s="371"/>
      <c r="CPI3372" s="372"/>
      <c r="CPJ3372" s="371"/>
      <c r="CPK3372" s="473"/>
      <c r="CPL3372" s="371"/>
      <c r="CPM3372" s="372"/>
      <c r="CPN3372" s="372"/>
      <c r="CPO3372" s="372"/>
      <c r="CPP3372" s="372"/>
      <c r="CPQ3372" s="370"/>
      <c r="CPR3372" s="371"/>
      <c r="CPS3372" s="372"/>
      <c r="CPT3372" s="371"/>
      <c r="CPU3372" s="473"/>
      <c r="CPV3372" s="371"/>
      <c r="CPW3372" s="372"/>
      <c r="CPX3372" s="372"/>
      <c r="CPY3372" s="372"/>
      <c r="CPZ3372" s="372"/>
      <c r="CQA3372" s="370"/>
      <c r="CQB3372" s="371"/>
      <c r="CQC3372" s="372"/>
      <c r="CQD3372" s="371"/>
      <c r="CQE3372" s="473"/>
      <c r="CQF3372" s="371"/>
      <c r="CQG3372" s="372"/>
      <c r="CQH3372" s="372"/>
      <c r="CQI3372" s="372"/>
      <c r="CQJ3372" s="372"/>
      <c r="CQK3372" s="370"/>
      <c r="CQL3372" s="371"/>
      <c r="CQM3372" s="372"/>
      <c r="CQN3372" s="371"/>
      <c r="CQO3372" s="473"/>
      <c r="CQP3372" s="371"/>
      <c r="CQQ3372" s="372"/>
      <c r="CQR3372" s="372"/>
      <c r="CQS3372" s="372"/>
      <c r="CQT3372" s="372"/>
      <c r="CQU3372" s="370"/>
      <c r="CQV3372" s="371"/>
      <c r="CQW3372" s="372"/>
      <c r="CQX3372" s="371"/>
      <c r="CQY3372" s="473"/>
      <c r="CQZ3372" s="371"/>
      <c r="CRA3372" s="372"/>
      <c r="CRB3372" s="372"/>
      <c r="CRC3372" s="372"/>
      <c r="CRD3372" s="372"/>
      <c r="CRE3372" s="370"/>
      <c r="CRF3372" s="371"/>
      <c r="CRG3372" s="372"/>
      <c r="CRH3372" s="371"/>
      <c r="CRI3372" s="473"/>
      <c r="CRJ3372" s="371"/>
      <c r="CRK3372" s="372"/>
      <c r="CRL3372" s="372"/>
      <c r="CRM3372" s="372"/>
      <c r="CRN3372" s="372"/>
      <c r="CRO3372" s="370"/>
      <c r="CRP3372" s="371"/>
      <c r="CRQ3372" s="372"/>
      <c r="CRR3372" s="371"/>
      <c r="CRS3372" s="473"/>
      <c r="CRT3372" s="371"/>
      <c r="CRU3372" s="372"/>
      <c r="CRV3372" s="372"/>
      <c r="CRW3372" s="372"/>
      <c r="CRX3372" s="372"/>
      <c r="CRY3372" s="370"/>
      <c r="CRZ3372" s="371"/>
      <c r="CSA3372" s="372"/>
      <c r="CSB3372" s="371"/>
      <c r="CSC3372" s="473"/>
      <c r="CSD3372" s="371"/>
      <c r="CSE3372" s="372"/>
      <c r="CSF3372" s="372"/>
      <c r="CSG3372" s="372"/>
      <c r="CSH3372" s="372"/>
      <c r="CSI3372" s="370"/>
      <c r="CSJ3372" s="371"/>
      <c r="CSK3372" s="372"/>
      <c r="CSL3372" s="371"/>
      <c r="CSM3372" s="473"/>
      <c r="CSN3372" s="371"/>
      <c r="CSO3372" s="372"/>
      <c r="CSP3372" s="372"/>
      <c r="CSQ3372" s="372"/>
      <c r="CSR3372" s="372"/>
      <c r="CSS3372" s="370"/>
      <c r="CST3372" s="371"/>
      <c r="CSU3372" s="372"/>
      <c r="CSV3372" s="371"/>
      <c r="CSW3372" s="473"/>
      <c r="CSX3372" s="371"/>
      <c r="CSY3372" s="372"/>
      <c r="CSZ3372" s="372"/>
      <c r="CTA3372" s="372"/>
      <c r="CTB3372" s="372"/>
      <c r="CTC3372" s="370"/>
      <c r="CTD3372" s="371"/>
      <c r="CTE3372" s="372"/>
      <c r="CTF3372" s="371"/>
      <c r="CTG3372" s="473"/>
      <c r="CTH3372" s="371"/>
      <c r="CTI3372" s="372"/>
      <c r="CTJ3372" s="372"/>
      <c r="CTK3372" s="372"/>
      <c r="CTL3372" s="372"/>
      <c r="CTM3372" s="370"/>
      <c r="CTN3372" s="371"/>
      <c r="CTO3372" s="372"/>
      <c r="CTP3372" s="371"/>
      <c r="CTQ3372" s="473"/>
      <c r="CTR3372" s="371"/>
      <c r="CTS3372" s="372"/>
      <c r="CTT3372" s="372"/>
      <c r="CTU3372" s="372"/>
      <c r="CTV3372" s="372"/>
      <c r="CTW3372" s="370"/>
      <c r="CTX3372" s="371"/>
      <c r="CTY3372" s="372"/>
      <c r="CTZ3372" s="371"/>
      <c r="CUA3372" s="473"/>
      <c r="CUB3372" s="371"/>
      <c r="CUC3372" s="372"/>
      <c r="CUD3372" s="372"/>
      <c r="CUE3372" s="372"/>
      <c r="CUF3372" s="372"/>
      <c r="CUG3372" s="370"/>
      <c r="CUH3372" s="371"/>
      <c r="CUI3372" s="372"/>
      <c r="CUJ3372" s="371"/>
      <c r="CUK3372" s="473"/>
      <c r="CUL3372" s="371"/>
      <c r="CUM3372" s="372"/>
      <c r="CUN3372" s="372"/>
      <c r="CUO3372" s="372"/>
      <c r="CUP3372" s="372"/>
      <c r="CUQ3372" s="370"/>
      <c r="CUR3372" s="371"/>
      <c r="CUS3372" s="372"/>
      <c r="CUT3372" s="371"/>
      <c r="CUU3372" s="473"/>
      <c r="CUV3372" s="371"/>
      <c r="CUW3372" s="372"/>
      <c r="CUX3372" s="372"/>
      <c r="CUY3372" s="372"/>
      <c r="CUZ3372" s="372"/>
      <c r="CVA3372" s="370"/>
      <c r="CVB3372" s="371"/>
      <c r="CVC3372" s="372"/>
      <c r="CVD3372" s="371"/>
      <c r="CVE3372" s="473"/>
      <c r="CVF3372" s="371"/>
      <c r="CVG3372" s="372"/>
      <c r="CVH3372" s="372"/>
      <c r="CVI3372" s="372"/>
      <c r="CVJ3372" s="372"/>
      <c r="CVK3372" s="370"/>
      <c r="CVL3372" s="371"/>
      <c r="CVM3372" s="372"/>
      <c r="CVN3372" s="371"/>
      <c r="CVO3372" s="473"/>
      <c r="CVP3372" s="371"/>
      <c r="CVQ3372" s="372"/>
      <c r="CVR3372" s="372"/>
      <c r="CVS3372" s="372"/>
      <c r="CVT3372" s="372"/>
      <c r="CVU3372" s="370"/>
      <c r="CVV3372" s="371"/>
      <c r="CVW3372" s="372"/>
      <c r="CVX3372" s="371"/>
      <c r="CVY3372" s="473"/>
      <c r="CVZ3372" s="371"/>
      <c r="CWA3372" s="372"/>
      <c r="CWB3372" s="372"/>
      <c r="CWC3372" s="372"/>
      <c r="CWD3372" s="372"/>
      <c r="CWE3372" s="370"/>
      <c r="CWF3372" s="371"/>
      <c r="CWG3372" s="372"/>
      <c r="CWH3372" s="371"/>
      <c r="CWI3372" s="473"/>
      <c r="CWJ3372" s="371"/>
      <c r="CWK3372" s="372"/>
      <c r="CWL3372" s="372"/>
      <c r="CWM3372" s="372"/>
      <c r="CWN3372" s="372"/>
      <c r="CWO3372" s="370"/>
      <c r="CWP3372" s="371"/>
      <c r="CWQ3372" s="372"/>
      <c r="CWR3372" s="371"/>
      <c r="CWS3372" s="473"/>
      <c r="CWT3372" s="371"/>
      <c r="CWU3372" s="372"/>
      <c r="CWV3372" s="372"/>
      <c r="CWW3372" s="372"/>
      <c r="CWX3372" s="372"/>
      <c r="CWY3372" s="370"/>
      <c r="CWZ3372" s="371"/>
      <c r="CXA3372" s="372"/>
      <c r="CXB3372" s="371"/>
      <c r="CXC3372" s="473"/>
      <c r="CXD3372" s="371"/>
      <c r="CXE3372" s="372"/>
      <c r="CXF3372" s="372"/>
      <c r="CXG3372" s="372"/>
      <c r="CXH3372" s="372"/>
      <c r="CXI3372" s="370"/>
      <c r="CXJ3372" s="371"/>
      <c r="CXK3372" s="372"/>
      <c r="CXL3372" s="371"/>
      <c r="CXM3372" s="473"/>
      <c r="CXN3372" s="371"/>
      <c r="CXO3372" s="372"/>
      <c r="CXP3372" s="372"/>
      <c r="CXQ3372" s="372"/>
      <c r="CXR3372" s="372"/>
      <c r="CXS3372" s="370"/>
      <c r="CXT3372" s="371"/>
      <c r="CXU3372" s="372"/>
      <c r="CXV3372" s="371"/>
      <c r="CXW3372" s="473"/>
      <c r="CXX3372" s="371"/>
      <c r="CXY3372" s="372"/>
      <c r="CXZ3372" s="372"/>
      <c r="CYA3372" s="372"/>
      <c r="CYB3372" s="372"/>
      <c r="CYC3372" s="370"/>
      <c r="CYD3372" s="371"/>
      <c r="CYE3372" s="372"/>
      <c r="CYF3372" s="371"/>
      <c r="CYG3372" s="473"/>
      <c r="CYH3372" s="371"/>
      <c r="CYI3372" s="372"/>
      <c r="CYJ3372" s="372"/>
      <c r="CYK3372" s="372"/>
      <c r="CYL3372" s="372"/>
      <c r="CYM3372" s="370"/>
      <c r="CYN3372" s="371"/>
      <c r="CYO3372" s="372"/>
      <c r="CYP3372" s="371"/>
      <c r="CYQ3372" s="473"/>
      <c r="CYR3372" s="371"/>
      <c r="CYS3372" s="372"/>
      <c r="CYT3372" s="372"/>
      <c r="CYU3372" s="372"/>
      <c r="CYV3372" s="372"/>
      <c r="CYW3372" s="370"/>
      <c r="CYX3372" s="371"/>
      <c r="CYY3372" s="372"/>
      <c r="CYZ3372" s="371"/>
      <c r="CZA3372" s="473"/>
      <c r="CZB3372" s="371"/>
      <c r="CZC3372" s="372"/>
      <c r="CZD3372" s="372"/>
      <c r="CZE3372" s="372"/>
      <c r="CZF3372" s="372"/>
      <c r="CZG3372" s="370"/>
      <c r="CZH3372" s="371"/>
      <c r="CZI3372" s="372"/>
      <c r="CZJ3372" s="371"/>
      <c r="CZK3372" s="473"/>
      <c r="CZL3372" s="371"/>
      <c r="CZM3372" s="372"/>
      <c r="CZN3372" s="372"/>
      <c r="CZO3372" s="372"/>
      <c r="CZP3372" s="372"/>
      <c r="CZQ3372" s="370"/>
      <c r="CZR3372" s="371"/>
      <c r="CZS3372" s="372"/>
      <c r="CZT3372" s="371"/>
      <c r="CZU3372" s="473"/>
      <c r="CZV3372" s="371"/>
      <c r="CZW3372" s="372"/>
      <c r="CZX3372" s="372"/>
      <c r="CZY3372" s="372"/>
      <c r="CZZ3372" s="372"/>
      <c r="DAA3372" s="370"/>
      <c r="DAB3372" s="371"/>
      <c r="DAC3372" s="372"/>
      <c r="DAD3372" s="371"/>
      <c r="DAE3372" s="473"/>
      <c r="DAF3372" s="371"/>
      <c r="DAG3372" s="372"/>
      <c r="DAH3372" s="372"/>
      <c r="DAI3372" s="372"/>
      <c r="DAJ3372" s="372"/>
      <c r="DAK3372" s="370"/>
      <c r="DAL3372" s="371"/>
      <c r="DAM3372" s="372"/>
      <c r="DAN3372" s="371"/>
      <c r="DAO3372" s="473"/>
      <c r="DAP3372" s="371"/>
      <c r="DAQ3372" s="372"/>
      <c r="DAR3372" s="372"/>
      <c r="DAS3372" s="372"/>
      <c r="DAT3372" s="372"/>
      <c r="DAU3372" s="370"/>
      <c r="DAV3372" s="371"/>
      <c r="DAW3372" s="372"/>
      <c r="DAX3372" s="371"/>
      <c r="DAY3372" s="473"/>
      <c r="DAZ3372" s="371"/>
      <c r="DBA3372" s="372"/>
      <c r="DBB3372" s="372"/>
      <c r="DBC3372" s="372"/>
      <c r="DBD3372" s="372"/>
      <c r="DBE3372" s="370"/>
      <c r="DBF3372" s="371"/>
      <c r="DBG3372" s="372"/>
      <c r="DBH3372" s="371"/>
      <c r="DBI3372" s="473"/>
      <c r="DBJ3372" s="371"/>
      <c r="DBK3372" s="372"/>
      <c r="DBL3372" s="372"/>
      <c r="DBM3372" s="372"/>
      <c r="DBN3372" s="372"/>
      <c r="DBO3372" s="370"/>
      <c r="DBP3372" s="371"/>
      <c r="DBQ3372" s="372"/>
      <c r="DBR3372" s="371"/>
      <c r="DBS3372" s="473"/>
      <c r="DBT3372" s="371"/>
      <c r="DBU3372" s="372"/>
      <c r="DBV3372" s="372"/>
      <c r="DBW3372" s="372"/>
      <c r="DBX3372" s="372"/>
      <c r="DBY3372" s="370"/>
      <c r="DBZ3372" s="371"/>
      <c r="DCA3372" s="372"/>
      <c r="DCB3372" s="371"/>
      <c r="DCC3372" s="473"/>
      <c r="DCD3372" s="371"/>
      <c r="DCE3372" s="372"/>
      <c r="DCF3372" s="372"/>
      <c r="DCG3372" s="372"/>
      <c r="DCH3372" s="372"/>
      <c r="DCI3372" s="370"/>
      <c r="DCJ3372" s="371"/>
      <c r="DCK3372" s="372"/>
      <c r="DCL3372" s="371"/>
      <c r="DCM3372" s="473"/>
      <c r="DCN3372" s="371"/>
      <c r="DCO3372" s="372"/>
      <c r="DCP3372" s="372"/>
      <c r="DCQ3372" s="372"/>
      <c r="DCR3372" s="372"/>
      <c r="DCS3372" s="370"/>
      <c r="DCT3372" s="371"/>
      <c r="DCU3372" s="372"/>
      <c r="DCV3372" s="371"/>
      <c r="DCW3372" s="473"/>
      <c r="DCX3372" s="371"/>
      <c r="DCY3372" s="372"/>
      <c r="DCZ3372" s="372"/>
      <c r="DDA3372" s="372"/>
      <c r="DDB3372" s="372"/>
      <c r="DDC3372" s="370"/>
      <c r="DDD3372" s="371"/>
      <c r="DDE3372" s="372"/>
      <c r="DDF3372" s="371"/>
      <c r="DDG3372" s="473"/>
      <c r="DDH3372" s="371"/>
      <c r="DDI3372" s="372"/>
      <c r="DDJ3372" s="372"/>
      <c r="DDK3372" s="372"/>
      <c r="DDL3372" s="372"/>
      <c r="DDM3372" s="370"/>
      <c r="DDN3372" s="371"/>
      <c r="DDO3372" s="372"/>
      <c r="DDP3372" s="371"/>
      <c r="DDQ3372" s="473"/>
      <c r="DDR3372" s="371"/>
      <c r="DDS3372" s="372"/>
      <c r="DDT3372" s="372"/>
      <c r="DDU3372" s="372"/>
      <c r="DDV3372" s="372"/>
      <c r="DDW3372" s="370"/>
      <c r="DDX3372" s="371"/>
      <c r="DDY3372" s="372"/>
      <c r="DDZ3372" s="371"/>
      <c r="DEA3372" s="473"/>
      <c r="DEB3372" s="371"/>
      <c r="DEC3372" s="372"/>
      <c r="DED3372" s="372"/>
      <c r="DEE3372" s="372"/>
      <c r="DEF3372" s="372"/>
      <c r="DEG3372" s="370"/>
      <c r="DEH3372" s="371"/>
      <c r="DEI3372" s="372"/>
      <c r="DEJ3372" s="371"/>
      <c r="DEK3372" s="473"/>
      <c r="DEL3372" s="371"/>
      <c r="DEM3372" s="372"/>
      <c r="DEN3372" s="372"/>
      <c r="DEO3372" s="372"/>
      <c r="DEP3372" s="372"/>
      <c r="DEQ3372" s="370"/>
      <c r="DER3372" s="371"/>
      <c r="DES3372" s="372"/>
      <c r="DET3372" s="371"/>
      <c r="DEU3372" s="473"/>
      <c r="DEV3372" s="371"/>
      <c r="DEW3372" s="372"/>
      <c r="DEX3372" s="372"/>
      <c r="DEY3372" s="372"/>
      <c r="DEZ3372" s="372"/>
      <c r="DFA3372" s="370"/>
      <c r="DFB3372" s="371"/>
      <c r="DFC3372" s="372"/>
      <c r="DFD3372" s="371"/>
      <c r="DFE3372" s="473"/>
      <c r="DFF3372" s="371"/>
      <c r="DFG3372" s="372"/>
      <c r="DFH3372" s="372"/>
      <c r="DFI3372" s="372"/>
      <c r="DFJ3372" s="372"/>
      <c r="DFK3372" s="370"/>
      <c r="DFL3372" s="371"/>
      <c r="DFM3372" s="372"/>
      <c r="DFN3372" s="371"/>
      <c r="DFO3372" s="473"/>
      <c r="DFP3372" s="371"/>
      <c r="DFQ3372" s="372"/>
      <c r="DFR3372" s="372"/>
      <c r="DFS3372" s="372"/>
      <c r="DFT3372" s="372"/>
      <c r="DFU3372" s="370"/>
      <c r="DFV3372" s="371"/>
      <c r="DFW3372" s="372"/>
      <c r="DFX3372" s="371"/>
      <c r="DFY3372" s="473"/>
      <c r="DFZ3372" s="371"/>
      <c r="DGA3372" s="372"/>
      <c r="DGB3372" s="372"/>
      <c r="DGC3372" s="372"/>
      <c r="DGD3372" s="372"/>
      <c r="DGE3372" s="370"/>
      <c r="DGF3372" s="371"/>
      <c r="DGG3372" s="372"/>
      <c r="DGH3372" s="371"/>
      <c r="DGI3372" s="473"/>
      <c r="DGJ3372" s="371"/>
      <c r="DGK3372" s="372"/>
      <c r="DGL3372" s="372"/>
      <c r="DGM3372" s="372"/>
      <c r="DGN3372" s="372"/>
      <c r="DGO3372" s="370"/>
      <c r="DGP3372" s="371"/>
      <c r="DGQ3372" s="372"/>
      <c r="DGR3372" s="371"/>
      <c r="DGS3372" s="473"/>
      <c r="DGT3372" s="371"/>
      <c r="DGU3372" s="372"/>
      <c r="DGV3372" s="372"/>
      <c r="DGW3372" s="372"/>
      <c r="DGX3372" s="372"/>
      <c r="DGY3372" s="370"/>
      <c r="DGZ3372" s="371"/>
      <c r="DHA3372" s="372"/>
      <c r="DHB3372" s="371"/>
      <c r="DHC3372" s="473"/>
      <c r="DHD3372" s="371"/>
      <c r="DHE3372" s="372"/>
      <c r="DHF3372" s="372"/>
      <c r="DHG3372" s="372"/>
      <c r="DHH3372" s="372"/>
      <c r="DHI3372" s="370"/>
      <c r="DHJ3372" s="371"/>
      <c r="DHK3372" s="372"/>
      <c r="DHL3372" s="371"/>
      <c r="DHM3372" s="473"/>
      <c r="DHN3372" s="371"/>
      <c r="DHO3372" s="372"/>
      <c r="DHP3372" s="372"/>
      <c r="DHQ3372" s="372"/>
      <c r="DHR3372" s="372"/>
      <c r="DHS3372" s="370"/>
      <c r="DHT3372" s="371"/>
      <c r="DHU3372" s="372"/>
      <c r="DHV3372" s="371"/>
      <c r="DHW3372" s="473"/>
      <c r="DHX3372" s="371"/>
      <c r="DHY3372" s="372"/>
      <c r="DHZ3372" s="372"/>
      <c r="DIA3372" s="372"/>
      <c r="DIB3372" s="372"/>
      <c r="DIC3372" s="370"/>
      <c r="DID3372" s="371"/>
      <c r="DIE3372" s="372"/>
      <c r="DIF3372" s="371"/>
      <c r="DIG3372" s="473"/>
      <c r="DIH3372" s="371"/>
      <c r="DII3372" s="372"/>
      <c r="DIJ3372" s="372"/>
      <c r="DIK3372" s="372"/>
      <c r="DIL3372" s="372"/>
      <c r="DIM3372" s="370"/>
      <c r="DIN3372" s="371"/>
      <c r="DIO3372" s="372"/>
      <c r="DIP3372" s="371"/>
      <c r="DIQ3372" s="473"/>
      <c r="DIR3372" s="371"/>
      <c r="DIS3372" s="372"/>
      <c r="DIT3372" s="372"/>
      <c r="DIU3372" s="372"/>
      <c r="DIV3372" s="372"/>
      <c r="DIW3372" s="370"/>
      <c r="DIX3372" s="371"/>
      <c r="DIY3372" s="372"/>
      <c r="DIZ3372" s="371"/>
      <c r="DJA3372" s="473"/>
      <c r="DJB3372" s="371"/>
      <c r="DJC3372" s="372"/>
      <c r="DJD3372" s="372"/>
      <c r="DJE3372" s="372"/>
      <c r="DJF3372" s="372"/>
      <c r="DJG3372" s="370"/>
      <c r="DJH3372" s="371"/>
      <c r="DJI3372" s="372"/>
      <c r="DJJ3372" s="371"/>
      <c r="DJK3372" s="473"/>
      <c r="DJL3372" s="371"/>
      <c r="DJM3372" s="372"/>
      <c r="DJN3372" s="372"/>
      <c r="DJO3372" s="372"/>
      <c r="DJP3372" s="372"/>
      <c r="DJQ3372" s="370"/>
      <c r="DJR3372" s="371"/>
      <c r="DJS3372" s="372"/>
      <c r="DJT3372" s="371"/>
      <c r="DJU3372" s="473"/>
      <c r="DJV3372" s="371"/>
      <c r="DJW3372" s="372"/>
      <c r="DJX3372" s="372"/>
      <c r="DJY3372" s="372"/>
      <c r="DJZ3372" s="372"/>
      <c r="DKA3372" s="370"/>
      <c r="DKB3372" s="371"/>
      <c r="DKC3372" s="372"/>
      <c r="DKD3372" s="371"/>
      <c r="DKE3372" s="473"/>
      <c r="DKF3372" s="371"/>
      <c r="DKG3372" s="372"/>
      <c r="DKH3372" s="372"/>
      <c r="DKI3372" s="372"/>
      <c r="DKJ3372" s="372"/>
      <c r="DKK3372" s="370"/>
      <c r="DKL3372" s="371"/>
      <c r="DKM3372" s="372"/>
      <c r="DKN3372" s="371"/>
      <c r="DKO3372" s="473"/>
      <c r="DKP3372" s="371"/>
      <c r="DKQ3372" s="372"/>
      <c r="DKR3372" s="372"/>
      <c r="DKS3372" s="372"/>
      <c r="DKT3372" s="372"/>
      <c r="DKU3372" s="370"/>
      <c r="DKV3372" s="371"/>
      <c r="DKW3372" s="372"/>
      <c r="DKX3372" s="371"/>
      <c r="DKY3372" s="473"/>
      <c r="DKZ3372" s="371"/>
      <c r="DLA3372" s="372"/>
      <c r="DLB3372" s="372"/>
      <c r="DLC3372" s="372"/>
      <c r="DLD3372" s="372"/>
      <c r="DLE3372" s="370"/>
      <c r="DLF3372" s="371"/>
      <c r="DLG3372" s="372"/>
      <c r="DLH3372" s="371"/>
      <c r="DLI3372" s="473"/>
      <c r="DLJ3372" s="371"/>
      <c r="DLK3372" s="372"/>
      <c r="DLL3372" s="372"/>
      <c r="DLM3372" s="372"/>
      <c r="DLN3372" s="372"/>
      <c r="DLO3372" s="370"/>
      <c r="DLP3372" s="371"/>
      <c r="DLQ3372" s="372"/>
      <c r="DLR3372" s="371"/>
      <c r="DLS3372" s="473"/>
      <c r="DLT3372" s="371"/>
      <c r="DLU3372" s="372"/>
      <c r="DLV3372" s="372"/>
      <c r="DLW3372" s="372"/>
      <c r="DLX3372" s="372"/>
      <c r="DLY3372" s="370"/>
      <c r="DLZ3372" s="371"/>
      <c r="DMA3372" s="372"/>
      <c r="DMB3372" s="371"/>
      <c r="DMC3372" s="473"/>
      <c r="DMD3372" s="371"/>
      <c r="DME3372" s="372"/>
      <c r="DMF3372" s="372"/>
      <c r="DMG3372" s="372"/>
      <c r="DMH3372" s="372"/>
      <c r="DMI3372" s="370"/>
      <c r="DMJ3372" s="371"/>
      <c r="DMK3372" s="372"/>
      <c r="DML3372" s="371"/>
      <c r="DMM3372" s="473"/>
      <c r="DMN3372" s="371"/>
      <c r="DMO3372" s="372"/>
      <c r="DMP3372" s="372"/>
      <c r="DMQ3372" s="372"/>
      <c r="DMR3372" s="372"/>
      <c r="DMS3372" s="370"/>
      <c r="DMT3372" s="371"/>
      <c r="DMU3372" s="372"/>
      <c r="DMV3372" s="371"/>
      <c r="DMW3372" s="473"/>
      <c r="DMX3372" s="371"/>
      <c r="DMY3372" s="372"/>
      <c r="DMZ3372" s="372"/>
      <c r="DNA3372" s="372"/>
      <c r="DNB3372" s="372"/>
      <c r="DNC3372" s="370"/>
      <c r="DND3372" s="371"/>
      <c r="DNE3372" s="372"/>
      <c r="DNF3372" s="371"/>
      <c r="DNG3372" s="473"/>
      <c r="DNH3372" s="371"/>
      <c r="DNI3372" s="372"/>
      <c r="DNJ3372" s="372"/>
      <c r="DNK3372" s="372"/>
      <c r="DNL3372" s="372"/>
      <c r="DNM3372" s="370"/>
      <c r="DNN3372" s="371"/>
      <c r="DNO3372" s="372"/>
      <c r="DNP3372" s="371"/>
      <c r="DNQ3372" s="473"/>
      <c r="DNR3372" s="371"/>
      <c r="DNS3372" s="372"/>
      <c r="DNT3372" s="372"/>
      <c r="DNU3372" s="372"/>
      <c r="DNV3372" s="372"/>
      <c r="DNW3372" s="370"/>
      <c r="DNX3372" s="371"/>
      <c r="DNY3372" s="372"/>
      <c r="DNZ3372" s="371"/>
      <c r="DOA3372" s="473"/>
      <c r="DOB3372" s="371"/>
      <c r="DOC3372" s="372"/>
      <c r="DOD3372" s="372"/>
      <c r="DOE3372" s="372"/>
      <c r="DOF3372" s="372"/>
      <c r="DOG3372" s="370"/>
      <c r="DOH3372" s="371"/>
      <c r="DOI3372" s="372"/>
      <c r="DOJ3372" s="371"/>
      <c r="DOK3372" s="473"/>
      <c r="DOL3372" s="371"/>
      <c r="DOM3372" s="372"/>
      <c r="DON3372" s="372"/>
      <c r="DOO3372" s="372"/>
      <c r="DOP3372" s="372"/>
      <c r="DOQ3372" s="370"/>
      <c r="DOR3372" s="371"/>
      <c r="DOS3372" s="372"/>
      <c r="DOT3372" s="371"/>
      <c r="DOU3372" s="473"/>
      <c r="DOV3372" s="371"/>
      <c r="DOW3372" s="372"/>
      <c r="DOX3372" s="372"/>
      <c r="DOY3372" s="372"/>
      <c r="DOZ3372" s="372"/>
      <c r="DPA3372" s="370"/>
      <c r="DPB3372" s="371"/>
      <c r="DPC3372" s="372"/>
      <c r="DPD3372" s="371"/>
      <c r="DPE3372" s="473"/>
      <c r="DPF3372" s="371"/>
      <c r="DPG3372" s="372"/>
      <c r="DPH3372" s="372"/>
      <c r="DPI3372" s="372"/>
      <c r="DPJ3372" s="372"/>
      <c r="DPK3372" s="370"/>
      <c r="DPL3372" s="371"/>
      <c r="DPM3372" s="372"/>
      <c r="DPN3372" s="371"/>
      <c r="DPO3372" s="473"/>
      <c r="DPP3372" s="371"/>
      <c r="DPQ3372" s="372"/>
      <c r="DPR3372" s="372"/>
      <c r="DPS3372" s="372"/>
      <c r="DPT3372" s="372"/>
      <c r="DPU3372" s="370"/>
      <c r="DPV3372" s="371"/>
      <c r="DPW3372" s="372"/>
      <c r="DPX3372" s="371"/>
      <c r="DPY3372" s="473"/>
      <c r="DPZ3372" s="371"/>
      <c r="DQA3372" s="372"/>
      <c r="DQB3372" s="372"/>
      <c r="DQC3372" s="372"/>
      <c r="DQD3372" s="372"/>
      <c r="DQE3372" s="370"/>
      <c r="DQF3372" s="371"/>
      <c r="DQG3372" s="372"/>
      <c r="DQH3372" s="371"/>
      <c r="DQI3372" s="473"/>
      <c r="DQJ3372" s="371"/>
      <c r="DQK3372" s="372"/>
      <c r="DQL3372" s="372"/>
      <c r="DQM3372" s="372"/>
      <c r="DQN3372" s="372"/>
      <c r="DQO3372" s="370"/>
      <c r="DQP3372" s="371"/>
      <c r="DQQ3372" s="372"/>
      <c r="DQR3372" s="371"/>
      <c r="DQS3372" s="473"/>
      <c r="DQT3372" s="371"/>
      <c r="DQU3372" s="372"/>
      <c r="DQV3372" s="372"/>
      <c r="DQW3372" s="372"/>
      <c r="DQX3372" s="372"/>
      <c r="DQY3372" s="370"/>
      <c r="DQZ3372" s="371"/>
      <c r="DRA3372" s="372"/>
      <c r="DRB3372" s="371"/>
      <c r="DRC3372" s="473"/>
      <c r="DRD3372" s="371"/>
      <c r="DRE3372" s="372"/>
      <c r="DRF3372" s="372"/>
      <c r="DRG3372" s="372"/>
      <c r="DRH3372" s="372"/>
      <c r="DRI3372" s="370"/>
      <c r="DRJ3372" s="371"/>
      <c r="DRK3372" s="372"/>
      <c r="DRL3372" s="371"/>
      <c r="DRM3372" s="473"/>
      <c r="DRN3372" s="371"/>
      <c r="DRO3372" s="372"/>
      <c r="DRP3372" s="372"/>
      <c r="DRQ3372" s="372"/>
      <c r="DRR3372" s="372"/>
      <c r="DRS3372" s="370"/>
      <c r="DRT3372" s="371"/>
      <c r="DRU3372" s="372"/>
      <c r="DRV3372" s="371"/>
      <c r="DRW3372" s="473"/>
      <c r="DRX3372" s="371"/>
      <c r="DRY3372" s="372"/>
      <c r="DRZ3372" s="372"/>
      <c r="DSA3372" s="372"/>
      <c r="DSB3372" s="372"/>
      <c r="DSC3372" s="370"/>
      <c r="DSD3372" s="371"/>
      <c r="DSE3372" s="372"/>
      <c r="DSF3372" s="371"/>
      <c r="DSG3372" s="473"/>
      <c r="DSH3372" s="371"/>
      <c r="DSI3372" s="372"/>
      <c r="DSJ3372" s="372"/>
      <c r="DSK3372" s="372"/>
      <c r="DSL3372" s="372"/>
      <c r="DSM3372" s="370"/>
      <c r="DSN3372" s="371"/>
      <c r="DSO3372" s="372"/>
      <c r="DSP3372" s="371"/>
      <c r="DSQ3372" s="473"/>
      <c r="DSR3372" s="371"/>
      <c r="DSS3372" s="372"/>
      <c r="DST3372" s="372"/>
      <c r="DSU3372" s="372"/>
      <c r="DSV3372" s="372"/>
      <c r="DSW3372" s="370"/>
      <c r="DSX3372" s="371"/>
      <c r="DSY3372" s="372"/>
      <c r="DSZ3372" s="371"/>
      <c r="DTA3372" s="473"/>
      <c r="DTB3372" s="371"/>
      <c r="DTC3372" s="372"/>
      <c r="DTD3372" s="372"/>
      <c r="DTE3372" s="372"/>
      <c r="DTF3372" s="372"/>
      <c r="DTG3372" s="370"/>
      <c r="DTH3372" s="371"/>
      <c r="DTI3372" s="372"/>
      <c r="DTJ3372" s="371"/>
      <c r="DTK3372" s="473"/>
      <c r="DTL3372" s="371"/>
      <c r="DTM3372" s="372"/>
      <c r="DTN3372" s="372"/>
      <c r="DTO3372" s="372"/>
      <c r="DTP3372" s="372"/>
      <c r="DTQ3372" s="370"/>
      <c r="DTR3372" s="371"/>
      <c r="DTS3372" s="372"/>
      <c r="DTT3372" s="371"/>
      <c r="DTU3372" s="473"/>
      <c r="DTV3372" s="371"/>
      <c r="DTW3372" s="372"/>
      <c r="DTX3372" s="372"/>
      <c r="DTY3372" s="372"/>
      <c r="DTZ3372" s="372"/>
      <c r="DUA3372" s="370"/>
      <c r="DUB3372" s="371"/>
      <c r="DUC3372" s="372"/>
      <c r="DUD3372" s="371"/>
      <c r="DUE3372" s="473"/>
      <c r="DUF3372" s="371"/>
      <c r="DUG3372" s="372"/>
      <c r="DUH3372" s="372"/>
      <c r="DUI3372" s="372"/>
      <c r="DUJ3372" s="372"/>
      <c r="DUK3372" s="370"/>
      <c r="DUL3372" s="371"/>
      <c r="DUM3372" s="372"/>
      <c r="DUN3372" s="371"/>
      <c r="DUO3372" s="473"/>
      <c r="DUP3372" s="371"/>
      <c r="DUQ3372" s="372"/>
      <c r="DUR3372" s="372"/>
      <c r="DUS3372" s="372"/>
      <c r="DUT3372" s="372"/>
      <c r="DUU3372" s="370"/>
      <c r="DUV3372" s="371"/>
      <c r="DUW3372" s="372"/>
      <c r="DUX3372" s="371"/>
      <c r="DUY3372" s="473"/>
      <c r="DUZ3372" s="371"/>
      <c r="DVA3372" s="372"/>
      <c r="DVB3372" s="372"/>
      <c r="DVC3372" s="372"/>
      <c r="DVD3372" s="372"/>
      <c r="DVE3372" s="370"/>
      <c r="DVF3372" s="371"/>
      <c r="DVG3372" s="372"/>
      <c r="DVH3372" s="371"/>
      <c r="DVI3372" s="473"/>
      <c r="DVJ3372" s="371"/>
      <c r="DVK3372" s="372"/>
      <c r="DVL3372" s="372"/>
      <c r="DVM3372" s="372"/>
      <c r="DVN3372" s="372"/>
      <c r="DVO3372" s="370"/>
      <c r="DVP3372" s="371"/>
      <c r="DVQ3372" s="372"/>
      <c r="DVR3372" s="371"/>
      <c r="DVS3372" s="473"/>
      <c r="DVT3372" s="371"/>
      <c r="DVU3372" s="372"/>
      <c r="DVV3372" s="372"/>
      <c r="DVW3372" s="372"/>
      <c r="DVX3372" s="372"/>
      <c r="DVY3372" s="370"/>
      <c r="DVZ3372" s="371"/>
      <c r="DWA3372" s="372"/>
      <c r="DWB3372" s="371"/>
      <c r="DWC3372" s="473"/>
      <c r="DWD3372" s="371"/>
      <c r="DWE3372" s="372"/>
      <c r="DWF3372" s="372"/>
      <c r="DWG3372" s="372"/>
      <c r="DWH3372" s="372"/>
      <c r="DWI3372" s="370"/>
      <c r="DWJ3372" s="371"/>
      <c r="DWK3372" s="372"/>
      <c r="DWL3372" s="371"/>
      <c r="DWM3372" s="473"/>
      <c r="DWN3372" s="371"/>
      <c r="DWO3372" s="372"/>
      <c r="DWP3372" s="372"/>
      <c r="DWQ3372" s="372"/>
      <c r="DWR3372" s="372"/>
      <c r="DWS3372" s="370"/>
      <c r="DWT3372" s="371"/>
      <c r="DWU3372" s="372"/>
      <c r="DWV3372" s="371"/>
      <c r="DWW3372" s="473"/>
      <c r="DWX3372" s="371"/>
      <c r="DWY3372" s="372"/>
      <c r="DWZ3372" s="372"/>
      <c r="DXA3372" s="372"/>
      <c r="DXB3372" s="372"/>
      <c r="DXC3372" s="370"/>
      <c r="DXD3372" s="371"/>
      <c r="DXE3372" s="372"/>
      <c r="DXF3372" s="371"/>
      <c r="DXG3372" s="473"/>
      <c r="DXH3372" s="371"/>
      <c r="DXI3372" s="372"/>
      <c r="DXJ3372" s="372"/>
      <c r="DXK3372" s="372"/>
      <c r="DXL3372" s="372"/>
      <c r="DXM3372" s="370"/>
      <c r="DXN3372" s="371"/>
      <c r="DXO3372" s="372"/>
      <c r="DXP3372" s="371"/>
      <c r="DXQ3372" s="473"/>
      <c r="DXR3372" s="371"/>
      <c r="DXS3372" s="372"/>
      <c r="DXT3372" s="372"/>
      <c r="DXU3372" s="372"/>
      <c r="DXV3372" s="372"/>
      <c r="DXW3372" s="370"/>
      <c r="DXX3372" s="371"/>
      <c r="DXY3372" s="372"/>
      <c r="DXZ3372" s="371"/>
      <c r="DYA3372" s="473"/>
      <c r="DYB3372" s="371"/>
      <c r="DYC3372" s="372"/>
      <c r="DYD3372" s="372"/>
      <c r="DYE3372" s="372"/>
      <c r="DYF3372" s="372"/>
      <c r="DYG3372" s="370"/>
      <c r="DYH3372" s="371"/>
      <c r="DYI3372" s="372"/>
      <c r="DYJ3372" s="371"/>
      <c r="DYK3372" s="473"/>
      <c r="DYL3372" s="371"/>
      <c r="DYM3372" s="372"/>
      <c r="DYN3372" s="372"/>
      <c r="DYO3372" s="372"/>
      <c r="DYP3372" s="372"/>
      <c r="DYQ3372" s="370"/>
      <c r="DYR3372" s="371"/>
      <c r="DYS3372" s="372"/>
      <c r="DYT3372" s="371"/>
      <c r="DYU3372" s="473"/>
      <c r="DYV3372" s="371"/>
      <c r="DYW3372" s="372"/>
      <c r="DYX3372" s="372"/>
      <c r="DYY3372" s="372"/>
      <c r="DYZ3372" s="372"/>
      <c r="DZA3372" s="370"/>
      <c r="DZB3372" s="371"/>
      <c r="DZC3372" s="372"/>
      <c r="DZD3372" s="371"/>
      <c r="DZE3372" s="473"/>
      <c r="DZF3372" s="371"/>
      <c r="DZG3372" s="372"/>
      <c r="DZH3372" s="372"/>
      <c r="DZI3372" s="372"/>
      <c r="DZJ3372" s="372"/>
      <c r="DZK3372" s="370"/>
      <c r="DZL3372" s="371"/>
      <c r="DZM3372" s="372"/>
      <c r="DZN3372" s="371"/>
      <c r="DZO3372" s="473"/>
      <c r="DZP3372" s="371"/>
      <c r="DZQ3372" s="372"/>
      <c r="DZR3372" s="372"/>
      <c r="DZS3372" s="372"/>
      <c r="DZT3372" s="372"/>
      <c r="DZU3372" s="370"/>
      <c r="DZV3372" s="371"/>
      <c r="DZW3372" s="372"/>
      <c r="DZX3372" s="371"/>
      <c r="DZY3372" s="473"/>
      <c r="DZZ3372" s="371"/>
      <c r="EAA3372" s="372"/>
      <c r="EAB3372" s="372"/>
      <c r="EAC3372" s="372"/>
      <c r="EAD3372" s="372"/>
      <c r="EAE3372" s="370"/>
      <c r="EAF3372" s="371"/>
      <c r="EAG3372" s="372"/>
      <c r="EAH3372" s="371"/>
      <c r="EAI3372" s="473"/>
      <c r="EAJ3372" s="371"/>
      <c r="EAK3372" s="372"/>
      <c r="EAL3372" s="372"/>
      <c r="EAM3372" s="372"/>
      <c r="EAN3372" s="372"/>
      <c r="EAO3372" s="370"/>
      <c r="EAP3372" s="371"/>
      <c r="EAQ3372" s="372"/>
      <c r="EAR3372" s="371"/>
      <c r="EAS3372" s="473"/>
      <c r="EAT3372" s="371"/>
      <c r="EAU3372" s="372"/>
      <c r="EAV3372" s="372"/>
      <c r="EAW3372" s="372"/>
      <c r="EAX3372" s="372"/>
      <c r="EAY3372" s="370"/>
      <c r="EAZ3372" s="371"/>
      <c r="EBA3372" s="372"/>
      <c r="EBB3372" s="371"/>
      <c r="EBC3372" s="473"/>
      <c r="EBD3372" s="371"/>
      <c r="EBE3372" s="372"/>
      <c r="EBF3372" s="372"/>
      <c r="EBG3372" s="372"/>
      <c r="EBH3372" s="372"/>
      <c r="EBI3372" s="370"/>
      <c r="EBJ3372" s="371"/>
      <c r="EBK3372" s="372"/>
      <c r="EBL3372" s="371"/>
      <c r="EBM3372" s="473"/>
      <c r="EBN3372" s="371"/>
      <c r="EBO3372" s="372"/>
      <c r="EBP3372" s="372"/>
      <c r="EBQ3372" s="372"/>
      <c r="EBR3372" s="372"/>
      <c r="EBS3372" s="370"/>
      <c r="EBT3372" s="371"/>
      <c r="EBU3372" s="372"/>
      <c r="EBV3372" s="371"/>
      <c r="EBW3372" s="473"/>
      <c r="EBX3372" s="371"/>
      <c r="EBY3372" s="372"/>
      <c r="EBZ3372" s="372"/>
      <c r="ECA3372" s="372"/>
      <c r="ECB3372" s="372"/>
      <c r="ECC3372" s="370"/>
      <c r="ECD3372" s="371"/>
      <c r="ECE3372" s="372"/>
      <c r="ECF3372" s="371"/>
      <c r="ECG3372" s="473"/>
      <c r="ECH3372" s="371"/>
      <c r="ECI3372" s="372"/>
      <c r="ECJ3372" s="372"/>
      <c r="ECK3372" s="372"/>
      <c r="ECL3372" s="372"/>
      <c r="ECM3372" s="370"/>
      <c r="ECN3372" s="371"/>
      <c r="ECO3372" s="372"/>
      <c r="ECP3372" s="371"/>
      <c r="ECQ3372" s="473"/>
      <c r="ECR3372" s="371"/>
      <c r="ECS3372" s="372"/>
      <c r="ECT3372" s="372"/>
      <c r="ECU3372" s="372"/>
      <c r="ECV3372" s="372"/>
      <c r="ECW3372" s="370"/>
      <c r="ECX3372" s="371"/>
      <c r="ECY3372" s="372"/>
      <c r="ECZ3372" s="371"/>
      <c r="EDA3372" s="473"/>
      <c r="EDB3372" s="371"/>
      <c r="EDC3372" s="372"/>
      <c r="EDD3372" s="372"/>
      <c r="EDE3372" s="372"/>
      <c r="EDF3372" s="372"/>
      <c r="EDG3372" s="370"/>
      <c r="EDH3372" s="371"/>
      <c r="EDI3372" s="372"/>
      <c r="EDJ3372" s="371"/>
      <c r="EDK3372" s="473"/>
      <c r="EDL3372" s="371"/>
      <c r="EDM3372" s="372"/>
      <c r="EDN3372" s="372"/>
      <c r="EDO3372" s="372"/>
      <c r="EDP3372" s="372"/>
      <c r="EDQ3372" s="370"/>
      <c r="EDR3372" s="371"/>
      <c r="EDS3372" s="372"/>
      <c r="EDT3372" s="371"/>
      <c r="EDU3372" s="473"/>
      <c r="EDV3372" s="371"/>
      <c r="EDW3372" s="372"/>
      <c r="EDX3372" s="372"/>
      <c r="EDY3372" s="372"/>
      <c r="EDZ3372" s="372"/>
      <c r="EEA3372" s="370"/>
      <c r="EEB3372" s="371"/>
      <c r="EEC3372" s="372"/>
      <c r="EED3372" s="371"/>
      <c r="EEE3372" s="473"/>
      <c r="EEF3372" s="371"/>
      <c r="EEG3372" s="372"/>
      <c r="EEH3372" s="372"/>
      <c r="EEI3372" s="372"/>
      <c r="EEJ3372" s="372"/>
      <c r="EEK3372" s="370"/>
      <c r="EEL3372" s="371"/>
      <c r="EEM3372" s="372"/>
      <c r="EEN3372" s="371"/>
      <c r="EEO3372" s="473"/>
      <c r="EEP3372" s="371"/>
      <c r="EEQ3372" s="372"/>
      <c r="EER3372" s="372"/>
      <c r="EES3372" s="372"/>
      <c r="EET3372" s="372"/>
      <c r="EEU3372" s="370"/>
      <c r="EEV3372" s="371"/>
      <c r="EEW3372" s="372"/>
      <c r="EEX3372" s="371"/>
      <c r="EEY3372" s="473"/>
      <c r="EEZ3372" s="371"/>
      <c r="EFA3372" s="372"/>
      <c r="EFB3372" s="372"/>
      <c r="EFC3372" s="372"/>
      <c r="EFD3372" s="372"/>
      <c r="EFE3372" s="370"/>
      <c r="EFF3372" s="371"/>
      <c r="EFG3372" s="372"/>
      <c r="EFH3372" s="371"/>
      <c r="EFI3372" s="473"/>
      <c r="EFJ3372" s="371"/>
      <c r="EFK3372" s="372"/>
      <c r="EFL3372" s="372"/>
      <c r="EFM3372" s="372"/>
      <c r="EFN3372" s="372"/>
      <c r="EFO3372" s="370"/>
      <c r="EFP3372" s="371"/>
      <c r="EFQ3372" s="372"/>
      <c r="EFR3372" s="371"/>
      <c r="EFS3372" s="473"/>
      <c r="EFT3372" s="371"/>
      <c r="EFU3372" s="372"/>
      <c r="EFV3372" s="372"/>
      <c r="EFW3372" s="372"/>
      <c r="EFX3372" s="372"/>
      <c r="EFY3372" s="370"/>
      <c r="EFZ3372" s="371"/>
      <c r="EGA3372" s="372"/>
      <c r="EGB3372" s="371"/>
      <c r="EGC3372" s="473"/>
      <c r="EGD3372" s="371"/>
      <c r="EGE3372" s="372"/>
      <c r="EGF3372" s="372"/>
      <c r="EGG3372" s="372"/>
      <c r="EGH3372" s="372"/>
      <c r="EGI3372" s="370"/>
      <c r="EGJ3372" s="371"/>
      <c r="EGK3372" s="372"/>
      <c r="EGL3372" s="371"/>
      <c r="EGM3372" s="473"/>
      <c r="EGN3372" s="371"/>
      <c r="EGO3372" s="372"/>
      <c r="EGP3372" s="372"/>
      <c r="EGQ3372" s="372"/>
      <c r="EGR3372" s="372"/>
      <c r="EGS3372" s="370"/>
      <c r="EGT3372" s="371"/>
      <c r="EGU3372" s="372"/>
      <c r="EGV3372" s="371"/>
      <c r="EGW3372" s="473"/>
      <c r="EGX3372" s="371"/>
      <c r="EGY3372" s="372"/>
      <c r="EGZ3372" s="372"/>
      <c r="EHA3372" s="372"/>
      <c r="EHB3372" s="372"/>
      <c r="EHC3372" s="370"/>
      <c r="EHD3372" s="371"/>
      <c r="EHE3372" s="372"/>
      <c r="EHF3372" s="371"/>
      <c r="EHG3372" s="473"/>
      <c r="EHH3372" s="371"/>
      <c r="EHI3372" s="372"/>
      <c r="EHJ3372" s="372"/>
      <c r="EHK3372" s="372"/>
      <c r="EHL3372" s="372"/>
      <c r="EHM3372" s="370"/>
      <c r="EHN3372" s="371"/>
      <c r="EHO3372" s="372"/>
      <c r="EHP3372" s="371"/>
      <c r="EHQ3372" s="473"/>
      <c r="EHR3372" s="371"/>
      <c r="EHS3372" s="372"/>
      <c r="EHT3372" s="372"/>
      <c r="EHU3372" s="372"/>
      <c r="EHV3372" s="372"/>
      <c r="EHW3372" s="370"/>
      <c r="EHX3372" s="371"/>
      <c r="EHY3372" s="372"/>
      <c r="EHZ3372" s="371"/>
      <c r="EIA3372" s="473"/>
      <c r="EIB3372" s="371"/>
      <c r="EIC3372" s="372"/>
      <c r="EID3372" s="372"/>
      <c r="EIE3372" s="372"/>
      <c r="EIF3372" s="372"/>
      <c r="EIG3372" s="370"/>
      <c r="EIH3372" s="371"/>
      <c r="EII3372" s="372"/>
      <c r="EIJ3372" s="371"/>
      <c r="EIK3372" s="473"/>
      <c r="EIL3372" s="371"/>
      <c r="EIM3372" s="372"/>
      <c r="EIN3372" s="372"/>
      <c r="EIO3372" s="372"/>
      <c r="EIP3372" s="372"/>
      <c r="EIQ3372" s="370"/>
      <c r="EIR3372" s="371"/>
      <c r="EIS3372" s="372"/>
      <c r="EIT3372" s="371"/>
      <c r="EIU3372" s="473"/>
      <c r="EIV3372" s="371"/>
      <c r="EIW3372" s="372"/>
      <c r="EIX3372" s="372"/>
      <c r="EIY3372" s="372"/>
      <c r="EIZ3372" s="372"/>
      <c r="EJA3372" s="370"/>
      <c r="EJB3372" s="371"/>
      <c r="EJC3372" s="372"/>
      <c r="EJD3372" s="371"/>
      <c r="EJE3372" s="473"/>
      <c r="EJF3372" s="371"/>
      <c r="EJG3372" s="372"/>
      <c r="EJH3372" s="372"/>
      <c r="EJI3372" s="372"/>
      <c r="EJJ3372" s="372"/>
      <c r="EJK3372" s="370"/>
      <c r="EJL3372" s="371"/>
      <c r="EJM3372" s="372"/>
      <c r="EJN3372" s="371"/>
      <c r="EJO3372" s="473"/>
      <c r="EJP3372" s="371"/>
      <c r="EJQ3372" s="372"/>
      <c r="EJR3372" s="372"/>
      <c r="EJS3372" s="372"/>
      <c r="EJT3372" s="372"/>
      <c r="EJU3372" s="370"/>
      <c r="EJV3372" s="371"/>
      <c r="EJW3372" s="372"/>
      <c r="EJX3372" s="371"/>
      <c r="EJY3372" s="473"/>
      <c r="EJZ3372" s="371"/>
      <c r="EKA3372" s="372"/>
      <c r="EKB3372" s="372"/>
      <c r="EKC3372" s="372"/>
      <c r="EKD3372" s="372"/>
      <c r="EKE3372" s="370"/>
      <c r="EKF3372" s="371"/>
      <c r="EKG3372" s="372"/>
      <c r="EKH3372" s="371"/>
      <c r="EKI3372" s="473"/>
      <c r="EKJ3372" s="371"/>
      <c r="EKK3372" s="372"/>
      <c r="EKL3372" s="372"/>
      <c r="EKM3372" s="372"/>
      <c r="EKN3372" s="372"/>
      <c r="EKO3372" s="370"/>
      <c r="EKP3372" s="371"/>
      <c r="EKQ3372" s="372"/>
      <c r="EKR3372" s="371"/>
      <c r="EKS3372" s="473"/>
      <c r="EKT3372" s="371"/>
      <c r="EKU3372" s="372"/>
      <c r="EKV3372" s="372"/>
      <c r="EKW3372" s="372"/>
      <c r="EKX3372" s="372"/>
      <c r="EKY3372" s="370"/>
      <c r="EKZ3372" s="371"/>
      <c r="ELA3372" s="372"/>
      <c r="ELB3372" s="371"/>
      <c r="ELC3372" s="473"/>
      <c r="ELD3372" s="371"/>
      <c r="ELE3372" s="372"/>
      <c r="ELF3372" s="372"/>
      <c r="ELG3372" s="372"/>
      <c r="ELH3372" s="372"/>
      <c r="ELI3372" s="370"/>
      <c r="ELJ3372" s="371"/>
      <c r="ELK3372" s="372"/>
      <c r="ELL3372" s="371"/>
      <c r="ELM3372" s="473"/>
      <c r="ELN3372" s="371"/>
      <c r="ELO3372" s="372"/>
      <c r="ELP3372" s="372"/>
      <c r="ELQ3372" s="372"/>
      <c r="ELR3372" s="372"/>
      <c r="ELS3372" s="370"/>
      <c r="ELT3372" s="371"/>
      <c r="ELU3372" s="372"/>
      <c r="ELV3372" s="371"/>
      <c r="ELW3372" s="473"/>
      <c r="ELX3372" s="371"/>
      <c r="ELY3372" s="372"/>
      <c r="ELZ3372" s="372"/>
      <c r="EMA3372" s="372"/>
      <c r="EMB3372" s="372"/>
      <c r="EMC3372" s="370"/>
      <c r="EMD3372" s="371"/>
      <c r="EME3372" s="372"/>
      <c r="EMF3372" s="371"/>
      <c r="EMG3372" s="473"/>
      <c r="EMH3372" s="371"/>
      <c r="EMI3372" s="372"/>
      <c r="EMJ3372" s="372"/>
      <c r="EMK3372" s="372"/>
      <c r="EML3372" s="372"/>
      <c r="EMM3372" s="370"/>
      <c r="EMN3372" s="371"/>
      <c r="EMO3372" s="372"/>
      <c r="EMP3372" s="371"/>
      <c r="EMQ3372" s="473"/>
      <c r="EMR3372" s="371"/>
      <c r="EMS3372" s="372"/>
      <c r="EMT3372" s="372"/>
      <c r="EMU3372" s="372"/>
      <c r="EMV3372" s="372"/>
      <c r="EMW3372" s="370"/>
      <c r="EMX3372" s="371"/>
      <c r="EMY3372" s="372"/>
      <c r="EMZ3372" s="371"/>
      <c r="ENA3372" s="473"/>
      <c r="ENB3372" s="371"/>
      <c r="ENC3372" s="372"/>
      <c r="END3372" s="372"/>
      <c r="ENE3372" s="372"/>
      <c r="ENF3372" s="372"/>
      <c r="ENG3372" s="370"/>
      <c r="ENH3372" s="371"/>
      <c r="ENI3372" s="372"/>
      <c r="ENJ3372" s="371"/>
      <c r="ENK3372" s="473"/>
      <c r="ENL3372" s="371"/>
      <c r="ENM3372" s="372"/>
      <c r="ENN3372" s="372"/>
      <c r="ENO3372" s="372"/>
      <c r="ENP3372" s="372"/>
      <c r="ENQ3372" s="370"/>
      <c r="ENR3372" s="371"/>
      <c r="ENS3372" s="372"/>
      <c r="ENT3372" s="371"/>
      <c r="ENU3372" s="473"/>
      <c r="ENV3372" s="371"/>
      <c r="ENW3372" s="372"/>
      <c r="ENX3372" s="372"/>
      <c r="ENY3372" s="372"/>
      <c r="ENZ3372" s="372"/>
      <c r="EOA3372" s="370"/>
      <c r="EOB3372" s="371"/>
      <c r="EOC3372" s="372"/>
      <c r="EOD3372" s="371"/>
      <c r="EOE3372" s="473"/>
      <c r="EOF3372" s="371"/>
      <c r="EOG3372" s="372"/>
      <c r="EOH3372" s="372"/>
      <c r="EOI3372" s="372"/>
      <c r="EOJ3372" s="372"/>
      <c r="EOK3372" s="370"/>
      <c r="EOL3372" s="371"/>
      <c r="EOM3372" s="372"/>
      <c r="EON3372" s="371"/>
      <c r="EOO3372" s="473"/>
      <c r="EOP3372" s="371"/>
      <c r="EOQ3372" s="372"/>
      <c r="EOR3372" s="372"/>
      <c r="EOS3372" s="372"/>
      <c r="EOT3372" s="372"/>
      <c r="EOU3372" s="370"/>
      <c r="EOV3372" s="371"/>
      <c r="EOW3372" s="372"/>
      <c r="EOX3372" s="371"/>
      <c r="EOY3372" s="473"/>
      <c r="EOZ3372" s="371"/>
      <c r="EPA3372" s="372"/>
      <c r="EPB3372" s="372"/>
      <c r="EPC3372" s="372"/>
      <c r="EPD3372" s="372"/>
      <c r="EPE3372" s="370"/>
      <c r="EPF3372" s="371"/>
      <c r="EPG3372" s="372"/>
      <c r="EPH3372" s="371"/>
      <c r="EPI3372" s="473"/>
      <c r="EPJ3372" s="371"/>
      <c r="EPK3372" s="372"/>
      <c r="EPL3372" s="372"/>
      <c r="EPM3372" s="372"/>
      <c r="EPN3372" s="372"/>
      <c r="EPO3372" s="370"/>
      <c r="EPP3372" s="371"/>
      <c r="EPQ3372" s="372"/>
      <c r="EPR3372" s="371"/>
      <c r="EPS3372" s="473"/>
      <c r="EPT3372" s="371"/>
      <c r="EPU3372" s="372"/>
      <c r="EPV3372" s="372"/>
      <c r="EPW3372" s="372"/>
      <c r="EPX3372" s="372"/>
      <c r="EPY3372" s="370"/>
      <c r="EPZ3372" s="371"/>
      <c r="EQA3372" s="372"/>
      <c r="EQB3372" s="371"/>
      <c r="EQC3372" s="473"/>
      <c r="EQD3372" s="371"/>
      <c r="EQE3372" s="372"/>
      <c r="EQF3372" s="372"/>
      <c r="EQG3372" s="372"/>
      <c r="EQH3372" s="372"/>
      <c r="EQI3372" s="370"/>
      <c r="EQJ3372" s="371"/>
      <c r="EQK3372" s="372"/>
      <c r="EQL3372" s="371"/>
      <c r="EQM3372" s="473"/>
      <c r="EQN3372" s="371"/>
      <c r="EQO3372" s="372"/>
      <c r="EQP3372" s="372"/>
      <c r="EQQ3372" s="372"/>
      <c r="EQR3372" s="372"/>
      <c r="EQS3372" s="370"/>
      <c r="EQT3372" s="371"/>
      <c r="EQU3372" s="372"/>
      <c r="EQV3372" s="371"/>
      <c r="EQW3372" s="473"/>
      <c r="EQX3372" s="371"/>
      <c r="EQY3372" s="372"/>
      <c r="EQZ3372" s="372"/>
      <c r="ERA3372" s="372"/>
      <c r="ERB3372" s="372"/>
      <c r="ERC3372" s="370"/>
      <c r="ERD3372" s="371"/>
      <c r="ERE3372" s="372"/>
      <c r="ERF3372" s="371"/>
      <c r="ERG3372" s="473"/>
      <c r="ERH3372" s="371"/>
      <c r="ERI3372" s="372"/>
      <c r="ERJ3372" s="372"/>
      <c r="ERK3372" s="372"/>
      <c r="ERL3372" s="372"/>
      <c r="ERM3372" s="370"/>
      <c r="ERN3372" s="371"/>
      <c r="ERO3372" s="372"/>
      <c r="ERP3372" s="371"/>
      <c r="ERQ3372" s="473"/>
      <c r="ERR3372" s="371"/>
      <c r="ERS3372" s="372"/>
      <c r="ERT3372" s="372"/>
      <c r="ERU3372" s="372"/>
      <c r="ERV3372" s="372"/>
      <c r="ERW3372" s="370"/>
      <c r="ERX3372" s="371"/>
      <c r="ERY3372" s="372"/>
      <c r="ERZ3372" s="371"/>
      <c r="ESA3372" s="473"/>
      <c r="ESB3372" s="371"/>
      <c r="ESC3372" s="372"/>
      <c r="ESD3372" s="372"/>
      <c r="ESE3372" s="372"/>
      <c r="ESF3372" s="372"/>
      <c r="ESG3372" s="370"/>
      <c r="ESH3372" s="371"/>
      <c r="ESI3372" s="372"/>
      <c r="ESJ3372" s="371"/>
      <c r="ESK3372" s="473"/>
      <c r="ESL3372" s="371"/>
      <c r="ESM3372" s="372"/>
      <c r="ESN3372" s="372"/>
      <c r="ESO3372" s="372"/>
      <c r="ESP3372" s="372"/>
      <c r="ESQ3372" s="370"/>
      <c r="ESR3372" s="371"/>
      <c r="ESS3372" s="372"/>
      <c r="EST3372" s="371"/>
      <c r="ESU3372" s="473"/>
      <c r="ESV3372" s="371"/>
      <c r="ESW3372" s="372"/>
      <c r="ESX3372" s="372"/>
      <c r="ESY3372" s="372"/>
      <c r="ESZ3372" s="372"/>
      <c r="ETA3372" s="370"/>
      <c r="ETB3372" s="371"/>
      <c r="ETC3372" s="372"/>
      <c r="ETD3372" s="371"/>
      <c r="ETE3372" s="473"/>
      <c r="ETF3372" s="371"/>
      <c r="ETG3372" s="372"/>
      <c r="ETH3372" s="372"/>
      <c r="ETI3372" s="372"/>
      <c r="ETJ3372" s="372"/>
      <c r="ETK3372" s="370"/>
      <c r="ETL3372" s="371"/>
      <c r="ETM3372" s="372"/>
      <c r="ETN3372" s="371"/>
      <c r="ETO3372" s="473"/>
      <c r="ETP3372" s="371"/>
      <c r="ETQ3372" s="372"/>
      <c r="ETR3372" s="372"/>
      <c r="ETS3372" s="372"/>
      <c r="ETT3372" s="372"/>
      <c r="ETU3372" s="370"/>
      <c r="ETV3372" s="371"/>
      <c r="ETW3372" s="372"/>
      <c r="ETX3372" s="371"/>
      <c r="ETY3372" s="473"/>
      <c r="ETZ3372" s="371"/>
      <c r="EUA3372" s="372"/>
      <c r="EUB3372" s="372"/>
      <c r="EUC3372" s="372"/>
      <c r="EUD3372" s="372"/>
      <c r="EUE3372" s="370"/>
      <c r="EUF3372" s="371"/>
      <c r="EUG3372" s="372"/>
      <c r="EUH3372" s="371"/>
      <c r="EUI3372" s="473"/>
      <c r="EUJ3372" s="371"/>
      <c r="EUK3372" s="372"/>
      <c r="EUL3372" s="372"/>
      <c r="EUM3372" s="372"/>
      <c r="EUN3372" s="372"/>
      <c r="EUO3372" s="370"/>
      <c r="EUP3372" s="371"/>
      <c r="EUQ3372" s="372"/>
      <c r="EUR3372" s="371"/>
      <c r="EUS3372" s="473"/>
      <c r="EUT3372" s="371"/>
      <c r="EUU3372" s="372"/>
      <c r="EUV3372" s="372"/>
      <c r="EUW3372" s="372"/>
      <c r="EUX3372" s="372"/>
      <c r="EUY3372" s="370"/>
      <c r="EUZ3372" s="371"/>
      <c r="EVA3372" s="372"/>
      <c r="EVB3372" s="371"/>
      <c r="EVC3372" s="473"/>
      <c r="EVD3372" s="371"/>
      <c r="EVE3372" s="372"/>
      <c r="EVF3372" s="372"/>
      <c r="EVG3372" s="372"/>
      <c r="EVH3372" s="372"/>
      <c r="EVI3372" s="370"/>
      <c r="EVJ3372" s="371"/>
      <c r="EVK3372" s="372"/>
      <c r="EVL3372" s="371"/>
      <c r="EVM3372" s="473"/>
      <c r="EVN3372" s="371"/>
      <c r="EVO3372" s="372"/>
      <c r="EVP3372" s="372"/>
      <c r="EVQ3372" s="372"/>
      <c r="EVR3372" s="372"/>
      <c r="EVS3372" s="370"/>
      <c r="EVT3372" s="371"/>
      <c r="EVU3372" s="372"/>
      <c r="EVV3372" s="371"/>
      <c r="EVW3372" s="473"/>
      <c r="EVX3372" s="371"/>
      <c r="EVY3372" s="372"/>
      <c r="EVZ3372" s="372"/>
      <c r="EWA3372" s="372"/>
      <c r="EWB3372" s="372"/>
      <c r="EWC3372" s="370"/>
      <c r="EWD3372" s="371"/>
      <c r="EWE3372" s="372"/>
      <c r="EWF3372" s="371"/>
      <c r="EWG3372" s="473"/>
      <c r="EWH3372" s="371"/>
      <c r="EWI3372" s="372"/>
      <c r="EWJ3372" s="372"/>
      <c r="EWK3372" s="372"/>
      <c r="EWL3372" s="372"/>
      <c r="EWM3372" s="370"/>
      <c r="EWN3372" s="371"/>
      <c r="EWO3372" s="372"/>
      <c r="EWP3372" s="371"/>
      <c r="EWQ3372" s="473"/>
      <c r="EWR3372" s="371"/>
      <c r="EWS3372" s="372"/>
      <c r="EWT3372" s="372"/>
      <c r="EWU3372" s="372"/>
      <c r="EWV3372" s="372"/>
      <c r="EWW3372" s="370"/>
      <c r="EWX3372" s="371"/>
      <c r="EWY3372" s="372"/>
      <c r="EWZ3372" s="371"/>
      <c r="EXA3372" s="473"/>
      <c r="EXB3372" s="371"/>
      <c r="EXC3372" s="372"/>
      <c r="EXD3372" s="372"/>
      <c r="EXE3372" s="372"/>
      <c r="EXF3372" s="372"/>
      <c r="EXG3372" s="370"/>
      <c r="EXH3372" s="371"/>
      <c r="EXI3372" s="372"/>
      <c r="EXJ3372" s="371"/>
      <c r="EXK3372" s="473"/>
      <c r="EXL3372" s="371"/>
      <c r="EXM3372" s="372"/>
      <c r="EXN3372" s="372"/>
      <c r="EXO3372" s="372"/>
      <c r="EXP3372" s="372"/>
      <c r="EXQ3372" s="370"/>
      <c r="EXR3372" s="371"/>
      <c r="EXS3372" s="372"/>
      <c r="EXT3372" s="371"/>
      <c r="EXU3372" s="473"/>
      <c r="EXV3372" s="371"/>
      <c r="EXW3372" s="372"/>
      <c r="EXX3372" s="372"/>
      <c r="EXY3372" s="372"/>
      <c r="EXZ3372" s="372"/>
      <c r="EYA3372" s="370"/>
      <c r="EYB3372" s="371"/>
      <c r="EYC3372" s="372"/>
      <c r="EYD3372" s="371"/>
      <c r="EYE3372" s="473"/>
      <c r="EYF3372" s="371"/>
      <c r="EYG3372" s="372"/>
      <c r="EYH3372" s="372"/>
      <c r="EYI3372" s="372"/>
      <c r="EYJ3372" s="372"/>
      <c r="EYK3372" s="370"/>
      <c r="EYL3372" s="371"/>
      <c r="EYM3372" s="372"/>
      <c r="EYN3372" s="371"/>
      <c r="EYO3372" s="473"/>
      <c r="EYP3372" s="371"/>
      <c r="EYQ3372" s="372"/>
      <c r="EYR3372" s="372"/>
      <c r="EYS3372" s="372"/>
      <c r="EYT3372" s="372"/>
      <c r="EYU3372" s="370"/>
      <c r="EYV3372" s="371"/>
      <c r="EYW3372" s="372"/>
      <c r="EYX3372" s="371"/>
      <c r="EYY3372" s="473"/>
      <c r="EYZ3372" s="371"/>
      <c r="EZA3372" s="372"/>
      <c r="EZB3372" s="372"/>
      <c r="EZC3372" s="372"/>
      <c r="EZD3372" s="372"/>
      <c r="EZE3372" s="370"/>
      <c r="EZF3372" s="371"/>
      <c r="EZG3372" s="372"/>
      <c r="EZH3372" s="371"/>
      <c r="EZI3372" s="473"/>
      <c r="EZJ3372" s="371"/>
      <c r="EZK3372" s="372"/>
      <c r="EZL3372" s="372"/>
      <c r="EZM3372" s="372"/>
      <c r="EZN3372" s="372"/>
      <c r="EZO3372" s="370"/>
      <c r="EZP3372" s="371"/>
      <c r="EZQ3372" s="372"/>
      <c r="EZR3372" s="371"/>
      <c r="EZS3372" s="473"/>
      <c r="EZT3372" s="371"/>
      <c r="EZU3372" s="372"/>
      <c r="EZV3372" s="372"/>
      <c r="EZW3372" s="372"/>
      <c r="EZX3372" s="372"/>
      <c r="EZY3372" s="370"/>
      <c r="EZZ3372" s="371"/>
      <c r="FAA3372" s="372"/>
      <c r="FAB3372" s="371"/>
      <c r="FAC3372" s="473"/>
      <c r="FAD3372" s="371"/>
      <c r="FAE3372" s="372"/>
      <c r="FAF3372" s="372"/>
      <c r="FAG3372" s="372"/>
      <c r="FAH3372" s="372"/>
      <c r="FAI3372" s="370"/>
      <c r="FAJ3372" s="371"/>
      <c r="FAK3372" s="372"/>
      <c r="FAL3372" s="371"/>
      <c r="FAM3372" s="473"/>
      <c r="FAN3372" s="371"/>
      <c r="FAO3372" s="372"/>
      <c r="FAP3372" s="372"/>
      <c r="FAQ3372" s="372"/>
      <c r="FAR3372" s="372"/>
      <c r="FAS3372" s="370"/>
      <c r="FAT3372" s="371"/>
      <c r="FAU3372" s="372"/>
      <c r="FAV3372" s="371"/>
      <c r="FAW3372" s="473"/>
      <c r="FAX3372" s="371"/>
      <c r="FAY3372" s="372"/>
      <c r="FAZ3372" s="372"/>
      <c r="FBA3372" s="372"/>
      <c r="FBB3372" s="372"/>
      <c r="FBC3372" s="370"/>
      <c r="FBD3372" s="371"/>
      <c r="FBE3372" s="372"/>
      <c r="FBF3372" s="371"/>
      <c r="FBG3372" s="473"/>
      <c r="FBH3372" s="371"/>
      <c r="FBI3372" s="372"/>
      <c r="FBJ3372" s="372"/>
      <c r="FBK3372" s="372"/>
      <c r="FBL3372" s="372"/>
      <c r="FBM3372" s="370"/>
      <c r="FBN3372" s="371"/>
      <c r="FBO3372" s="372"/>
      <c r="FBP3372" s="371"/>
      <c r="FBQ3372" s="473"/>
      <c r="FBR3372" s="371"/>
      <c r="FBS3372" s="372"/>
      <c r="FBT3372" s="372"/>
      <c r="FBU3372" s="372"/>
      <c r="FBV3372" s="372"/>
      <c r="FBW3372" s="370"/>
      <c r="FBX3372" s="371"/>
      <c r="FBY3372" s="372"/>
      <c r="FBZ3372" s="371"/>
      <c r="FCA3372" s="473"/>
      <c r="FCB3372" s="371"/>
      <c r="FCC3372" s="372"/>
      <c r="FCD3372" s="372"/>
      <c r="FCE3372" s="372"/>
      <c r="FCF3372" s="372"/>
      <c r="FCG3372" s="370"/>
      <c r="FCH3372" s="371"/>
      <c r="FCI3372" s="372"/>
      <c r="FCJ3372" s="371"/>
      <c r="FCK3372" s="473"/>
      <c r="FCL3372" s="371"/>
      <c r="FCM3372" s="372"/>
      <c r="FCN3372" s="372"/>
      <c r="FCO3372" s="372"/>
      <c r="FCP3372" s="372"/>
      <c r="FCQ3372" s="370"/>
      <c r="FCR3372" s="371"/>
      <c r="FCS3372" s="372"/>
      <c r="FCT3372" s="371"/>
      <c r="FCU3372" s="473"/>
      <c r="FCV3372" s="371"/>
      <c r="FCW3372" s="372"/>
      <c r="FCX3372" s="372"/>
      <c r="FCY3372" s="372"/>
      <c r="FCZ3372" s="372"/>
      <c r="FDA3372" s="370"/>
      <c r="FDB3372" s="371"/>
      <c r="FDC3372" s="372"/>
      <c r="FDD3372" s="371"/>
      <c r="FDE3372" s="473"/>
      <c r="FDF3372" s="371"/>
      <c r="FDG3372" s="372"/>
      <c r="FDH3372" s="372"/>
      <c r="FDI3372" s="372"/>
      <c r="FDJ3372" s="372"/>
      <c r="FDK3372" s="370"/>
      <c r="FDL3372" s="371"/>
      <c r="FDM3372" s="372"/>
      <c r="FDN3372" s="371"/>
      <c r="FDO3372" s="473"/>
      <c r="FDP3372" s="371"/>
      <c r="FDQ3372" s="372"/>
      <c r="FDR3372" s="372"/>
      <c r="FDS3372" s="372"/>
      <c r="FDT3372" s="372"/>
      <c r="FDU3372" s="370"/>
      <c r="FDV3372" s="371"/>
      <c r="FDW3372" s="372"/>
      <c r="FDX3372" s="371"/>
      <c r="FDY3372" s="473"/>
      <c r="FDZ3372" s="371"/>
      <c r="FEA3372" s="372"/>
      <c r="FEB3372" s="372"/>
      <c r="FEC3372" s="372"/>
      <c r="FED3372" s="372"/>
      <c r="FEE3372" s="370"/>
      <c r="FEF3372" s="371"/>
      <c r="FEG3372" s="372"/>
      <c r="FEH3372" s="371"/>
      <c r="FEI3372" s="473"/>
      <c r="FEJ3372" s="371"/>
      <c r="FEK3372" s="372"/>
      <c r="FEL3372" s="372"/>
      <c r="FEM3372" s="372"/>
      <c r="FEN3372" s="372"/>
      <c r="FEO3372" s="370"/>
      <c r="FEP3372" s="371"/>
      <c r="FEQ3372" s="372"/>
      <c r="FER3372" s="371"/>
      <c r="FES3372" s="473"/>
      <c r="FET3372" s="371"/>
      <c r="FEU3372" s="372"/>
      <c r="FEV3372" s="372"/>
      <c r="FEW3372" s="372"/>
      <c r="FEX3372" s="372"/>
      <c r="FEY3372" s="370"/>
      <c r="FEZ3372" s="371"/>
      <c r="FFA3372" s="372"/>
      <c r="FFB3372" s="371"/>
      <c r="FFC3372" s="473"/>
      <c r="FFD3372" s="371"/>
      <c r="FFE3372" s="372"/>
      <c r="FFF3372" s="372"/>
      <c r="FFG3372" s="372"/>
      <c r="FFH3372" s="372"/>
      <c r="FFI3372" s="370"/>
      <c r="FFJ3372" s="371"/>
      <c r="FFK3372" s="372"/>
      <c r="FFL3372" s="371"/>
      <c r="FFM3372" s="473"/>
      <c r="FFN3372" s="371"/>
      <c r="FFO3372" s="372"/>
      <c r="FFP3372" s="372"/>
      <c r="FFQ3372" s="372"/>
      <c r="FFR3372" s="372"/>
      <c r="FFS3372" s="370"/>
      <c r="FFT3372" s="371"/>
      <c r="FFU3372" s="372"/>
      <c r="FFV3372" s="371"/>
      <c r="FFW3372" s="473"/>
      <c r="FFX3372" s="371"/>
      <c r="FFY3372" s="372"/>
      <c r="FFZ3372" s="372"/>
      <c r="FGA3372" s="372"/>
      <c r="FGB3372" s="372"/>
      <c r="FGC3372" s="370"/>
      <c r="FGD3372" s="371"/>
      <c r="FGE3372" s="372"/>
      <c r="FGF3372" s="371"/>
      <c r="FGG3372" s="473"/>
      <c r="FGH3372" s="371"/>
      <c r="FGI3372" s="372"/>
      <c r="FGJ3372" s="372"/>
      <c r="FGK3372" s="372"/>
      <c r="FGL3372" s="372"/>
      <c r="FGM3372" s="370"/>
      <c r="FGN3372" s="371"/>
      <c r="FGO3372" s="372"/>
      <c r="FGP3372" s="371"/>
      <c r="FGQ3372" s="473"/>
      <c r="FGR3372" s="371"/>
      <c r="FGS3372" s="372"/>
      <c r="FGT3372" s="372"/>
      <c r="FGU3372" s="372"/>
      <c r="FGV3372" s="372"/>
      <c r="FGW3372" s="370"/>
      <c r="FGX3372" s="371"/>
      <c r="FGY3372" s="372"/>
      <c r="FGZ3372" s="371"/>
      <c r="FHA3372" s="473"/>
      <c r="FHB3372" s="371"/>
      <c r="FHC3372" s="372"/>
      <c r="FHD3372" s="372"/>
      <c r="FHE3372" s="372"/>
      <c r="FHF3372" s="372"/>
      <c r="FHG3372" s="370"/>
      <c r="FHH3372" s="371"/>
      <c r="FHI3372" s="372"/>
      <c r="FHJ3372" s="371"/>
      <c r="FHK3372" s="473"/>
      <c r="FHL3372" s="371"/>
      <c r="FHM3372" s="372"/>
      <c r="FHN3372" s="372"/>
      <c r="FHO3372" s="372"/>
      <c r="FHP3372" s="372"/>
      <c r="FHQ3372" s="370"/>
      <c r="FHR3372" s="371"/>
      <c r="FHS3372" s="372"/>
      <c r="FHT3372" s="371"/>
      <c r="FHU3372" s="473"/>
      <c r="FHV3372" s="371"/>
      <c r="FHW3372" s="372"/>
      <c r="FHX3372" s="372"/>
      <c r="FHY3372" s="372"/>
      <c r="FHZ3372" s="372"/>
      <c r="FIA3372" s="370"/>
      <c r="FIB3372" s="371"/>
      <c r="FIC3372" s="372"/>
      <c r="FID3372" s="371"/>
      <c r="FIE3372" s="473"/>
      <c r="FIF3372" s="371"/>
      <c r="FIG3372" s="372"/>
      <c r="FIH3372" s="372"/>
      <c r="FII3372" s="372"/>
      <c r="FIJ3372" s="372"/>
      <c r="FIK3372" s="370"/>
      <c r="FIL3372" s="371"/>
      <c r="FIM3372" s="372"/>
      <c r="FIN3372" s="371"/>
      <c r="FIO3372" s="473"/>
      <c r="FIP3372" s="371"/>
      <c r="FIQ3372" s="372"/>
      <c r="FIR3372" s="372"/>
      <c r="FIS3372" s="372"/>
      <c r="FIT3372" s="372"/>
      <c r="FIU3372" s="370"/>
      <c r="FIV3372" s="371"/>
      <c r="FIW3372" s="372"/>
      <c r="FIX3372" s="371"/>
      <c r="FIY3372" s="473"/>
      <c r="FIZ3372" s="371"/>
      <c r="FJA3372" s="372"/>
      <c r="FJB3372" s="372"/>
      <c r="FJC3372" s="372"/>
      <c r="FJD3372" s="372"/>
      <c r="FJE3372" s="370"/>
      <c r="FJF3372" s="371"/>
      <c r="FJG3372" s="372"/>
      <c r="FJH3372" s="371"/>
      <c r="FJI3372" s="473"/>
      <c r="FJJ3372" s="371"/>
      <c r="FJK3372" s="372"/>
      <c r="FJL3372" s="372"/>
      <c r="FJM3372" s="372"/>
      <c r="FJN3372" s="372"/>
      <c r="FJO3372" s="370"/>
      <c r="FJP3372" s="371"/>
      <c r="FJQ3372" s="372"/>
      <c r="FJR3372" s="371"/>
      <c r="FJS3372" s="473"/>
      <c r="FJT3372" s="371"/>
      <c r="FJU3372" s="372"/>
      <c r="FJV3372" s="372"/>
      <c r="FJW3372" s="372"/>
      <c r="FJX3372" s="372"/>
      <c r="FJY3372" s="370"/>
      <c r="FJZ3372" s="371"/>
      <c r="FKA3372" s="372"/>
      <c r="FKB3372" s="371"/>
      <c r="FKC3372" s="473"/>
      <c r="FKD3372" s="371"/>
      <c r="FKE3372" s="372"/>
      <c r="FKF3372" s="372"/>
      <c r="FKG3372" s="372"/>
      <c r="FKH3372" s="372"/>
      <c r="FKI3372" s="370"/>
      <c r="FKJ3372" s="371"/>
      <c r="FKK3372" s="372"/>
      <c r="FKL3372" s="371"/>
      <c r="FKM3372" s="473"/>
      <c r="FKN3372" s="371"/>
      <c r="FKO3372" s="372"/>
      <c r="FKP3372" s="372"/>
      <c r="FKQ3372" s="372"/>
      <c r="FKR3372" s="372"/>
      <c r="FKS3372" s="370"/>
      <c r="FKT3372" s="371"/>
      <c r="FKU3372" s="372"/>
      <c r="FKV3372" s="371"/>
      <c r="FKW3372" s="473"/>
      <c r="FKX3372" s="371"/>
      <c r="FKY3372" s="372"/>
      <c r="FKZ3372" s="372"/>
      <c r="FLA3372" s="372"/>
      <c r="FLB3372" s="372"/>
      <c r="FLC3372" s="370"/>
      <c r="FLD3372" s="371"/>
      <c r="FLE3372" s="372"/>
      <c r="FLF3372" s="371"/>
      <c r="FLG3372" s="473"/>
      <c r="FLH3372" s="371"/>
      <c r="FLI3372" s="372"/>
      <c r="FLJ3372" s="372"/>
      <c r="FLK3372" s="372"/>
      <c r="FLL3372" s="372"/>
      <c r="FLM3372" s="370"/>
      <c r="FLN3372" s="371"/>
      <c r="FLO3372" s="372"/>
      <c r="FLP3372" s="371"/>
      <c r="FLQ3372" s="473"/>
      <c r="FLR3372" s="371"/>
      <c r="FLS3372" s="372"/>
      <c r="FLT3372" s="372"/>
      <c r="FLU3372" s="372"/>
      <c r="FLV3372" s="372"/>
      <c r="FLW3372" s="370"/>
      <c r="FLX3372" s="371"/>
      <c r="FLY3372" s="372"/>
      <c r="FLZ3372" s="371"/>
      <c r="FMA3372" s="473"/>
      <c r="FMB3372" s="371"/>
      <c r="FMC3372" s="372"/>
      <c r="FMD3372" s="372"/>
      <c r="FME3372" s="372"/>
      <c r="FMF3372" s="372"/>
      <c r="FMG3372" s="370"/>
      <c r="FMH3372" s="371"/>
      <c r="FMI3372" s="372"/>
      <c r="FMJ3372" s="371"/>
      <c r="FMK3372" s="473"/>
      <c r="FML3372" s="371"/>
      <c r="FMM3372" s="372"/>
      <c r="FMN3372" s="372"/>
      <c r="FMO3372" s="372"/>
      <c r="FMP3372" s="372"/>
      <c r="FMQ3372" s="370"/>
      <c r="FMR3372" s="371"/>
      <c r="FMS3372" s="372"/>
      <c r="FMT3372" s="371"/>
      <c r="FMU3372" s="473"/>
      <c r="FMV3372" s="371"/>
      <c r="FMW3372" s="372"/>
      <c r="FMX3372" s="372"/>
      <c r="FMY3372" s="372"/>
      <c r="FMZ3372" s="372"/>
      <c r="FNA3372" s="370"/>
      <c r="FNB3372" s="371"/>
      <c r="FNC3372" s="372"/>
      <c r="FND3372" s="371"/>
      <c r="FNE3372" s="473"/>
      <c r="FNF3372" s="371"/>
      <c r="FNG3372" s="372"/>
      <c r="FNH3372" s="372"/>
      <c r="FNI3372" s="372"/>
      <c r="FNJ3372" s="372"/>
      <c r="FNK3372" s="370"/>
      <c r="FNL3372" s="371"/>
      <c r="FNM3372" s="372"/>
      <c r="FNN3372" s="371"/>
      <c r="FNO3372" s="473"/>
      <c r="FNP3372" s="371"/>
      <c r="FNQ3372" s="372"/>
      <c r="FNR3372" s="372"/>
      <c r="FNS3372" s="372"/>
      <c r="FNT3372" s="372"/>
      <c r="FNU3372" s="370"/>
      <c r="FNV3372" s="371"/>
      <c r="FNW3372" s="372"/>
      <c r="FNX3372" s="371"/>
      <c r="FNY3372" s="473"/>
      <c r="FNZ3372" s="371"/>
      <c r="FOA3372" s="372"/>
      <c r="FOB3372" s="372"/>
      <c r="FOC3372" s="372"/>
      <c r="FOD3372" s="372"/>
      <c r="FOE3372" s="370"/>
      <c r="FOF3372" s="371"/>
      <c r="FOG3372" s="372"/>
      <c r="FOH3372" s="371"/>
      <c r="FOI3372" s="473"/>
      <c r="FOJ3372" s="371"/>
      <c r="FOK3372" s="372"/>
      <c r="FOL3372" s="372"/>
      <c r="FOM3372" s="372"/>
      <c r="FON3372" s="372"/>
      <c r="FOO3372" s="370"/>
      <c r="FOP3372" s="371"/>
      <c r="FOQ3372" s="372"/>
      <c r="FOR3372" s="371"/>
      <c r="FOS3372" s="473"/>
      <c r="FOT3372" s="371"/>
      <c r="FOU3372" s="372"/>
      <c r="FOV3372" s="372"/>
      <c r="FOW3372" s="372"/>
      <c r="FOX3372" s="372"/>
      <c r="FOY3372" s="370"/>
      <c r="FOZ3372" s="371"/>
      <c r="FPA3372" s="372"/>
      <c r="FPB3372" s="371"/>
      <c r="FPC3372" s="473"/>
      <c r="FPD3372" s="371"/>
      <c r="FPE3372" s="372"/>
      <c r="FPF3372" s="372"/>
      <c r="FPG3372" s="372"/>
      <c r="FPH3372" s="372"/>
      <c r="FPI3372" s="370"/>
      <c r="FPJ3372" s="371"/>
      <c r="FPK3372" s="372"/>
      <c r="FPL3372" s="371"/>
      <c r="FPM3372" s="473"/>
      <c r="FPN3372" s="371"/>
      <c r="FPO3372" s="372"/>
      <c r="FPP3372" s="372"/>
      <c r="FPQ3372" s="372"/>
      <c r="FPR3372" s="372"/>
      <c r="FPS3372" s="370"/>
      <c r="FPT3372" s="371"/>
      <c r="FPU3372" s="372"/>
      <c r="FPV3372" s="371"/>
      <c r="FPW3372" s="473"/>
      <c r="FPX3372" s="371"/>
      <c r="FPY3372" s="372"/>
      <c r="FPZ3372" s="372"/>
      <c r="FQA3372" s="372"/>
      <c r="FQB3372" s="372"/>
      <c r="FQC3372" s="370"/>
      <c r="FQD3372" s="371"/>
      <c r="FQE3372" s="372"/>
      <c r="FQF3372" s="371"/>
      <c r="FQG3372" s="473"/>
      <c r="FQH3372" s="371"/>
      <c r="FQI3372" s="372"/>
      <c r="FQJ3372" s="372"/>
      <c r="FQK3372" s="372"/>
      <c r="FQL3372" s="372"/>
      <c r="FQM3372" s="370"/>
      <c r="FQN3372" s="371"/>
      <c r="FQO3372" s="372"/>
      <c r="FQP3372" s="371"/>
      <c r="FQQ3372" s="473"/>
      <c r="FQR3372" s="371"/>
      <c r="FQS3372" s="372"/>
      <c r="FQT3372" s="372"/>
      <c r="FQU3372" s="372"/>
      <c r="FQV3372" s="372"/>
      <c r="FQW3372" s="370"/>
      <c r="FQX3372" s="371"/>
      <c r="FQY3372" s="372"/>
      <c r="FQZ3372" s="371"/>
      <c r="FRA3372" s="473"/>
      <c r="FRB3372" s="371"/>
      <c r="FRC3372" s="372"/>
      <c r="FRD3372" s="372"/>
      <c r="FRE3372" s="372"/>
      <c r="FRF3372" s="372"/>
      <c r="FRG3372" s="370"/>
      <c r="FRH3372" s="371"/>
      <c r="FRI3372" s="372"/>
      <c r="FRJ3372" s="371"/>
      <c r="FRK3372" s="473"/>
      <c r="FRL3372" s="371"/>
      <c r="FRM3372" s="372"/>
      <c r="FRN3372" s="372"/>
      <c r="FRO3372" s="372"/>
      <c r="FRP3372" s="372"/>
      <c r="FRQ3372" s="370"/>
      <c r="FRR3372" s="371"/>
      <c r="FRS3372" s="372"/>
      <c r="FRT3372" s="371"/>
      <c r="FRU3372" s="473"/>
      <c r="FRV3372" s="371"/>
      <c r="FRW3372" s="372"/>
      <c r="FRX3372" s="372"/>
      <c r="FRY3372" s="372"/>
      <c r="FRZ3372" s="372"/>
      <c r="FSA3372" s="370"/>
      <c r="FSB3372" s="371"/>
      <c r="FSC3372" s="372"/>
      <c r="FSD3372" s="371"/>
      <c r="FSE3372" s="473"/>
      <c r="FSF3372" s="371"/>
      <c r="FSG3372" s="372"/>
      <c r="FSH3372" s="372"/>
      <c r="FSI3372" s="372"/>
      <c r="FSJ3372" s="372"/>
      <c r="FSK3372" s="370"/>
      <c r="FSL3372" s="371"/>
      <c r="FSM3372" s="372"/>
      <c r="FSN3372" s="371"/>
      <c r="FSO3372" s="473"/>
      <c r="FSP3372" s="371"/>
      <c r="FSQ3372" s="372"/>
      <c r="FSR3372" s="372"/>
      <c r="FSS3372" s="372"/>
      <c r="FST3372" s="372"/>
      <c r="FSU3372" s="370"/>
      <c r="FSV3372" s="371"/>
      <c r="FSW3372" s="372"/>
      <c r="FSX3372" s="371"/>
      <c r="FSY3372" s="473"/>
      <c r="FSZ3372" s="371"/>
      <c r="FTA3372" s="372"/>
      <c r="FTB3372" s="372"/>
      <c r="FTC3372" s="372"/>
      <c r="FTD3372" s="372"/>
      <c r="FTE3372" s="370"/>
      <c r="FTF3372" s="371"/>
      <c r="FTG3372" s="372"/>
      <c r="FTH3372" s="371"/>
      <c r="FTI3372" s="473"/>
      <c r="FTJ3372" s="371"/>
      <c r="FTK3372" s="372"/>
      <c r="FTL3372" s="372"/>
      <c r="FTM3372" s="372"/>
      <c r="FTN3372" s="372"/>
      <c r="FTO3372" s="370"/>
      <c r="FTP3372" s="371"/>
      <c r="FTQ3372" s="372"/>
      <c r="FTR3372" s="371"/>
      <c r="FTS3372" s="473"/>
      <c r="FTT3372" s="371"/>
      <c r="FTU3372" s="372"/>
      <c r="FTV3372" s="372"/>
      <c r="FTW3372" s="372"/>
      <c r="FTX3372" s="372"/>
      <c r="FTY3372" s="370"/>
      <c r="FTZ3372" s="371"/>
      <c r="FUA3372" s="372"/>
      <c r="FUB3372" s="371"/>
      <c r="FUC3372" s="473"/>
      <c r="FUD3372" s="371"/>
      <c r="FUE3372" s="372"/>
      <c r="FUF3372" s="372"/>
      <c r="FUG3372" s="372"/>
      <c r="FUH3372" s="372"/>
      <c r="FUI3372" s="370"/>
      <c r="FUJ3372" s="371"/>
      <c r="FUK3372" s="372"/>
      <c r="FUL3372" s="371"/>
      <c r="FUM3372" s="473"/>
      <c r="FUN3372" s="371"/>
      <c r="FUO3372" s="372"/>
      <c r="FUP3372" s="372"/>
      <c r="FUQ3372" s="372"/>
      <c r="FUR3372" s="372"/>
      <c r="FUS3372" s="370"/>
      <c r="FUT3372" s="371"/>
      <c r="FUU3372" s="372"/>
      <c r="FUV3372" s="371"/>
      <c r="FUW3372" s="473"/>
      <c r="FUX3372" s="371"/>
      <c r="FUY3372" s="372"/>
      <c r="FUZ3372" s="372"/>
      <c r="FVA3372" s="372"/>
      <c r="FVB3372" s="372"/>
      <c r="FVC3372" s="370"/>
      <c r="FVD3372" s="371"/>
      <c r="FVE3372" s="372"/>
      <c r="FVF3372" s="371"/>
      <c r="FVG3372" s="473"/>
      <c r="FVH3372" s="371"/>
      <c r="FVI3372" s="372"/>
      <c r="FVJ3372" s="372"/>
      <c r="FVK3372" s="372"/>
      <c r="FVL3372" s="372"/>
      <c r="FVM3372" s="370"/>
      <c r="FVN3372" s="371"/>
      <c r="FVO3372" s="372"/>
      <c r="FVP3372" s="371"/>
      <c r="FVQ3372" s="473"/>
      <c r="FVR3372" s="371"/>
      <c r="FVS3372" s="372"/>
      <c r="FVT3372" s="372"/>
      <c r="FVU3372" s="372"/>
      <c r="FVV3372" s="372"/>
      <c r="FVW3372" s="370"/>
      <c r="FVX3372" s="371"/>
      <c r="FVY3372" s="372"/>
      <c r="FVZ3372" s="371"/>
      <c r="FWA3372" s="473"/>
      <c r="FWB3372" s="371"/>
      <c r="FWC3372" s="372"/>
      <c r="FWD3372" s="372"/>
      <c r="FWE3372" s="372"/>
      <c r="FWF3372" s="372"/>
      <c r="FWG3372" s="370"/>
      <c r="FWH3372" s="371"/>
      <c r="FWI3372" s="372"/>
      <c r="FWJ3372" s="371"/>
      <c r="FWK3372" s="473"/>
      <c r="FWL3372" s="371"/>
      <c r="FWM3372" s="372"/>
      <c r="FWN3372" s="372"/>
      <c r="FWO3372" s="372"/>
      <c r="FWP3372" s="372"/>
      <c r="FWQ3372" s="370"/>
      <c r="FWR3372" s="371"/>
      <c r="FWS3372" s="372"/>
      <c r="FWT3372" s="371"/>
      <c r="FWU3372" s="473"/>
      <c r="FWV3372" s="371"/>
      <c r="FWW3372" s="372"/>
      <c r="FWX3372" s="372"/>
      <c r="FWY3372" s="372"/>
      <c r="FWZ3372" s="372"/>
      <c r="FXA3372" s="370"/>
      <c r="FXB3372" s="371"/>
      <c r="FXC3372" s="372"/>
      <c r="FXD3372" s="371"/>
      <c r="FXE3372" s="473"/>
      <c r="FXF3372" s="371"/>
      <c r="FXG3372" s="372"/>
      <c r="FXH3372" s="372"/>
      <c r="FXI3372" s="372"/>
      <c r="FXJ3372" s="372"/>
      <c r="FXK3372" s="370"/>
      <c r="FXL3372" s="371"/>
      <c r="FXM3372" s="372"/>
      <c r="FXN3372" s="371"/>
      <c r="FXO3372" s="473"/>
      <c r="FXP3372" s="371"/>
      <c r="FXQ3372" s="372"/>
      <c r="FXR3372" s="372"/>
      <c r="FXS3372" s="372"/>
      <c r="FXT3372" s="372"/>
      <c r="FXU3372" s="370"/>
      <c r="FXV3372" s="371"/>
      <c r="FXW3372" s="372"/>
      <c r="FXX3372" s="371"/>
      <c r="FXY3372" s="473"/>
      <c r="FXZ3372" s="371"/>
      <c r="FYA3372" s="372"/>
      <c r="FYB3372" s="372"/>
      <c r="FYC3372" s="372"/>
      <c r="FYD3372" s="372"/>
      <c r="FYE3372" s="370"/>
      <c r="FYF3372" s="371"/>
      <c r="FYG3372" s="372"/>
      <c r="FYH3372" s="371"/>
      <c r="FYI3372" s="473"/>
      <c r="FYJ3372" s="371"/>
      <c r="FYK3372" s="372"/>
      <c r="FYL3372" s="372"/>
      <c r="FYM3372" s="372"/>
      <c r="FYN3372" s="372"/>
      <c r="FYO3372" s="370"/>
      <c r="FYP3372" s="371"/>
      <c r="FYQ3372" s="372"/>
      <c r="FYR3372" s="371"/>
      <c r="FYS3372" s="473"/>
      <c r="FYT3372" s="371"/>
      <c r="FYU3372" s="372"/>
      <c r="FYV3372" s="372"/>
      <c r="FYW3372" s="372"/>
      <c r="FYX3372" s="372"/>
      <c r="FYY3372" s="370"/>
      <c r="FYZ3372" s="371"/>
      <c r="FZA3372" s="372"/>
      <c r="FZB3372" s="371"/>
      <c r="FZC3372" s="473"/>
      <c r="FZD3372" s="371"/>
      <c r="FZE3372" s="372"/>
      <c r="FZF3372" s="372"/>
      <c r="FZG3372" s="372"/>
      <c r="FZH3372" s="372"/>
      <c r="FZI3372" s="370"/>
      <c r="FZJ3372" s="371"/>
      <c r="FZK3372" s="372"/>
      <c r="FZL3372" s="371"/>
      <c r="FZM3372" s="473"/>
      <c r="FZN3372" s="371"/>
      <c r="FZO3372" s="372"/>
      <c r="FZP3372" s="372"/>
      <c r="FZQ3372" s="372"/>
      <c r="FZR3372" s="372"/>
      <c r="FZS3372" s="370"/>
      <c r="FZT3372" s="371"/>
      <c r="FZU3372" s="372"/>
      <c r="FZV3372" s="371"/>
      <c r="FZW3372" s="473"/>
      <c r="FZX3372" s="371"/>
      <c r="FZY3372" s="372"/>
      <c r="FZZ3372" s="372"/>
      <c r="GAA3372" s="372"/>
      <c r="GAB3372" s="372"/>
      <c r="GAC3372" s="370"/>
      <c r="GAD3372" s="371"/>
      <c r="GAE3372" s="372"/>
      <c r="GAF3372" s="371"/>
      <c r="GAG3372" s="473"/>
      <c r="GAH3372" s="371"/>
      <c r="GAI3372" s="372"/>
      <c r="GAJ3372" s="372"/>
      <c r="GAK3372" s="372"/>
      <c r="GAL3372" s="372"/>
      <c r="GAM3372" s="370"/>
      <c r="GAN3372" s="371"/>
      <c r="GAO3372" s="372"/>
      <c r="GAP3372" s="371"/>
      <c r="GAQ3372" s="473"/>
      <c r="GAR3372" s="371"/>
      <c r="GAS3372" s="372"/>
      <c r="GAT3372" s="372"/>
      <c r="GAU3372" s="372"/>
      <c r="GAV3372" s="372"/>
      <c r="GAW3372" s="370"/>
      <c r="GAX3372" s="371"/>
      <c r="GAY3372" s="372"/>
      <c r="GAZ3372" s="371"/>
      <c r="GBA3372" s="473"/>
      <c r="GBB3372" s="371"/>
      <c r="GBC3372" s="372"/>
      <c r="GBD3372" s="372"/>
      <c r="GBE3372" s="372"/>
      <c r="GBF3372" s="372"/>
      <c r="GBG3372" s="370"/>
      <c r="GBH3372" s="371"/>
      <c r="GBI3372" s="372"/>
      <c r="GBJ3372" s="371"/>
      <c r="GBK3372" s="473"/>
      <c r="GBL3372" s="371"/>
      <c r="GBM3372" s="372"/>
      <c r="GBN3372" s="372"/>
      <c r="GBO3372" s="372"/>
      <c r="GBP3372" s="372"/>
      <c r="GBQ3372" s="370"/>
      <c r="GBR3372" s="371"/>
      <c r="GBS3372" s="372"/>
      <c r="GBT3372" s="371"/>
      <c r="GBU3372" s="473"/>
      <c r="GBV3372" s="371"/>
      <c r="GBW3372" s="372"/>
      <c r="GBX3372" s="372"/>
      <c r="GBY3372" s="372"/>
      <c r="GBZ3372" s="372"/>
      <c r="GCA3372" s="370"/>
      <c r="GCB3372" s="371"/>
      <c r="GCC3372" s="372"/>
      <c r="GCD3372" s="371"/>
      <c r="GCE3372" s="473"/>
      <c r="GCF3372" s="371"/>
      <c r="GCG3372" s="372"/>
      <c r="GCH3372" s="372"/>
      <c r="GCI3372" s="372"/>
      <c r="GCJ3372" s="372"/>
      <c r="GCK3372" s="370"/>
      <c r="GCL3372" s="371"/>
      <c r="GCM3372" s="372"/>
      <c r="GCN3372" s="371"/>
      <c r="GCO3372" s="473"/>
      <c r="GCP3372" s="371"/>
      <c r="GCQ3372" s="372"/>
      <c r="GCR3372" s="372"/>
      <c r="GCS3372" s="372"/>
      <c r="GCT3372" s="372"/>
      <c r="GCU3372" s="370"/>
      <c r="GCV3372" s="371"/>
      <c r="GCW3372" s="372"/>
      <c r="GCX3372" s="371"/>
      <c r="GCY3372" s="473"/>
      <c r="GCZ3372" s="371"/>
      <c r="GDA3372" s="372"/>
      <c r="GDB3372" s="372"/>
      <c r="GDC3372" s="372"/>
      <c r="GDD3372" s="372"/>
      <c r="GDE3372" s="370"/>
      <c r="GDF3372" s="371"/>
      <c r="GDG3372" s="372"/>
      <c r="GDH3372" s="371"/>
      <c r="GDI3372" s="473"/>
      <c r="GDJ3372" s="371"/>
      <c r="GDK3372" s="372"/>
      <c r="GDL3372" s="372"/>
      <c r="GDM3372" s="372"/>
      <c r="GDN3372" s="372"/>
      <c r="GDO3372" s="370"/>
      <c r="GDP3372" s="371"/>
      <c r="GDQ3372" s="372"/>
      <c r="GDR3372" s="371"/>
      <c r="GDS3372" s="473"/>
      <c r="GDT3372" s="371"/>
      <c r="GDU3372" s="372"/>
      <c r="GDV3372" s="372"/>
      <c r="GDW3372" s="372"/>
      <c r="GDX3372" s="372"/>
      <c r="GDY3372" s="370"/>
      <c r="GDZ3372" s="371"/>
      <c r="GEA3372" s="372"/>
      <c r="GEB3372" s="371"/>
      <c r="GEC3372" s="473"/>
      <c r="GED3372" s="371"/>
      <c r="GEE3372" s="372"/>
      <c r="GEF3372" s="372"/>
      <c r="GEG3372" s="372"/>
      <c r="GEH3372" s="372"/>
      <c r="GEI3372" s="370"/>
      <c r="GEJ3372" s="371"/>
      <c r="GEK3372" s="372"/>
      <c r="GEL3372" s="371"/>
      <c r="GEM3372" s="473"/>
      <c r="GEN3372" s="371"/>
      <c r="GEO3372" s="372"/>
      <c r="GEP3372" s="372"/>
      <c r="GEQ3372" s="372"/>
      <c r="GER3372" s="372"/>
      <c r="GES3372" s="370"/>
      <c r="GET3372" s="371"/>
      <c r="GEU3372" s="372"/>
      <c r="GEV3372" s="371"/>
      <c r="GEW3372" s="473"/>
      <c r="GEX3372" s="371"/>
      <c r="GEY3372" s="372"/>
      <c r="GEZ3372" s="372"/>
      <c r="GFA3372" s="372"/>
      <c r="GFB3372" s="372"/>
      <c r="GFC3372" s="370"/>
      <c r="GFD3372" s="371"/>
      <c r="GFE3372" s="372"/>
      <c r="GFF3372" s="371"/>
      <c r="GFG3372" s="473"/>
      <c r="GFH3372" s="371"/>
      <c r="GFI3372" s="372"/>
      <c r="GFJ3372" s="372"/>
      <c r="GFK3372" s="372"/>
      <c r="GFL3372" s="372"/>
      <c r="GFM3372" s="370"/>
      <c r="GFN3372" s="371"/>
      <c r="GFO3372" s="372"/>
      <c r="GFP3372" s="371"/>
      <c r="GFQ3372" s="473"/>
      <c r="GFR3372" s="371"/>
      <c r="GFS3372" s="372"/>
      <c r="GFT3372" s="372"/>
      <c r="GFU3372" s="372"/>
      <c r="GFV3372" s="372"/>
      <c r="GFW3372" s="370"/>
      <c r="GFX3372" s="371"/>
      <c r="GFY3372" s="372"/>
      <c r="GFZ3372" s="371"/>
      <c r="GGA3372" s="473"/>
      <c r="GGB3372" s="371"/>
      <c r="GGC3372" s="372"/>
      <c r="GGD3372" s="372"/>
      <c r="GGE3372" s="372"/>
      <c r="GGF3372" s="372"/>
      <c r="GGG3372" s="370"/>
      <c r="GGH3372" s="371"/>
      <c r="GGI3372" s="372"/>
      <c r="GGJ3372" s="371"/>
      <c r="GGK3372" s="473"/>
      <c r="GGL3372" s="371"/>
      <c r="GGM3372" s="372"/>
      <c r="GGN3372" s="372"/>
      <c r="GGO3372" s="372"/>
      <c r="GGP3372" s="372"/>
      <c r="GGQ3372" s="370"/>
      <c r="GGR3372" s="371"/>
      <c r="GGS3372" s="372"/>
      <c r="GGT3372" s="371"/>
      <c r="GGU3372" s="473"/>
      <c r="GGV3372" s="371"/>
      <c r="GGW3372" s="372"/>
      <c r="GGX3372" s="372"/>
      <c r="GGY3372" s="372"/>
      <c r="GGZ3372" s="372"/>
      <c r="GHA3372" s="370"/>
      <c r="GHB3372" s="371"/>
      <c r="GHC3372" s="372"/>
      <c r="GHD3372" s="371"/>
      <c r="GHE3372" s="473"/>
      <c r="GHF3372" s="371"/>
      <c r="GHG3372" s="372"/>
      <c r="GHH3372" s="372"/>
      <c r="GHI3372" s="372"/>
      <c r="GHJ3372" s="372"/>
      <c r="GHK3372" s="370"/>
      <c r="GHL3372" s="371"/>
      <c r="GHM3372" s="372"/>
      <c r="GHN3372" s="371"/>
      <c r="GHO3372" s="473"/>
      <c r="GHP3372" s="371"/>
      <c r="GHQ3372" s="372"/>
      <c r="GHR3372" s="372"/>
      <c r="GHS3372" s="372"/>
      <c r="GHT3372" s="372"/>
      <c r="GHU3372" s="370"/>
      <c r="GHV3372" s="371"/>
      <c r="GHW3372" s="372"/>
      <c r="GHX3372" s="371"/>
      <c r="GHY3372" s="473"/>
      <c r="GHZ3372" s="371"/>
      <c r="GIA3372" s="372"/>
      <c r="GIB3372" s="372"/>
      <c r="GIC3372" s="372"/>
      <c r="GID3372" s="372"/>
      <c r="GIE3372" s="370"/>
      <c r="GIF3372" s="371"/>
      <c r="GIG3372" s="372"/>
      <c r="GIH3372" s="371"/>
      <c r="GII3372" s="473"/>
      <c r="GIJ3372" s="371"/>
      <c r="GIK3372" s="372"/>
      <c r="GIL3372" s="372"/>
      <c r="GIM3372" s="372"/>
      <c r="GIN3372" s="372"/>
      <c r="GIO3372" s="370"/>
      <c r="GIP3372" s="371"/>
      <c r="GIQ3372" s="372"/>
      <c r="GIR3372" s="371"/>
      <c r="GIS3372" s="473"/>
      <c r="GIT3372" s="371"/>
      <c r="GIU3372" s="372"/>
      <c r="GIV3372" s="372"/>
      <c r="GIW3372" s="372"/>
      <c r="GIX3372" s="372"/>
      <c r="GIY3372" s="370"/>
      <c r="GIZ3372" s="371"/>
      <c r="GJA3372" s="372"/>
      <c r="GJB3372" s="371"/>
      <c r="GJC3372" s="473"/>
      <c r="GJD3372" s="371"/>
      <c r="GJE3372" s="372"/>
      <c r="GJF3372" s="372"/>
      <c r="GJG3372" s="372"/>
      <c r="GJH3372" s="372"/>
      <c r="GJI3372" s="370"/>
      <c r="GJJ3372" s="371"/>
      <c r="GJK3372" s="372"/>
      <c r="GJL3372" s="371"/>
      <c r="GJM3372" s="473"/>
      <c r="GJN3372" s="371"/>
      <c r="GJO3372" s="372"/>
      <c r="GJP3372" s="372"/>
      <c r="GJQ3372" s="372"/>
      <c r="GJR3372" s="372"/>
      <c r="GJS3372" s="370"/>
      <c r="GJT3372" s="371"/>
      <c r="GJU3372" s="372"/>
      <c r="GJV3372" s="371"/>
      <c r="GJW3372" s="473"/>
      <c r="GJX3372" s="371"/>
      <c r="GJY3372" s="372"/>
      <c r="GJZ3372" s="372"/>
      <c r="GKA3372" s="372"/>
      <c r="GKB3372" s="372"/>
      <c r="GKC3372" s="370"/>
      <c r="GKD3372" s="371"/>
      <c r="GKE3372" s="372"/>
      <c r="GKF3372" s="371"/>
      <c r="GKG3372" s="473"/>
      <c r="GKH3372" s="371"/>
      <c r="GKI3372" s="372"/>
      <c r="GKJ3372" s="372"/>
      <c r="GKK3372" s="372"/>
      <c r="GKL3372" s="372"/>
      <c r="GKM3372" s="370"/>
      <c r="GKN3372" s="371"/>
      <c r="GKO3372" s="372"/>
      <c r="GKP3372" s="371"/>
      <c r="GKQ3372" s="473"/>
      <c r="GKR3372" s="371"/>
      <c r="GKS3372" s="372"/>
      <c r="GKT3372" s="372"/>
      <c r="GKU3372" s="372"/>
      <c r="GKV3372" s="372"/>
      <c r="GKW3372" s="370"/>
      <c r="GKX3372" s="371"/>
      <c r="GKY3372" s="372"/>
      <c r="GKZ3372" s="371"/>
      <c r="GLA3372" s="473"/>
      <c r="GLB3372" s="371"/>
      <c r="GLC3372" s="372"/>
      <c r="GLD3372" s="372"/>
      <c r="GLE3372" s="372"/>
      <c r="GLF3372" s="372"/>
      <c r="GLG3372" s="370"/>
      <c r="GLH3372" s="371"/>
      <c r="GLI3372" s="372"/>
      <c r="GLJ3372" s="371"/>
      <c r="GLK3372" s="473"/>
      <c r="GLL3372" s="371"/>
      <c r="GLM3372" s="372"/>
      <c r="GLN3372" s="372"/>
      <c r="GLO3372" s="372"/>
      <c r="GLP3372" s="372"/>
      <c r="GLQ3372" s="370"/>
      <c r="GLR3372" s="371"/>
      <c r="GLS3372" s="372"/>
      <c r="GLT3372" s="371"/>
      <c r="GLU3372" s="473"/>
      <c r="GLV3372" s="371"/>
      <c r="GLW3372" s="372"/>
      <c r="GLX3372" s="372"/>
      <c r="GLY3372" s="372"/>
      <c r="GLZ3372" s="372"/>
      <c r="GMA3372" s="370"/>
      <c r="GMB3372" s="371"/>
      <c r="GMC3372" s="372"/>
      <c r="GMD3372" s="371"/>
      <c r="GME3372" s="473"/>
      <c r="GMF3372" s="371"/>
      <c r="GMG3372" s="372"/>
      <c r="GMH3372" s="372"/>
      <c r="GMI3372" s="372"/>
      <c r="GMJ3372" s="372"/>
      <c r="GMK3372" s="370"/>
      <c r="GML3372" s="371"/>
      <c r="GMM3372" s="372"/>
      <c r="GMN3372" s="371"/>
      <c r="GMO3372" s="473"/>
      <c r="GMP3372" s="371"/>
      <c r="GMQ3372" s="372"/>
      <c r="GMR3372" s="372"/>
      <c r="GMS3372" s="372"/>
      <c r="GMT3372" s="372"/>
      <c r="GMU3372" s="370"/>
      <c r="GMV3372" s="371"/>
      <c r="GMW3372" s="372"/>
      <c r="GMX3372" s="371"/>
      <c r="GMY3372" s="473"/>
      <c r="GMZ3372" s="371"/>
      <c r="GNA3372" s="372"/>
      <c r="GNB3372" s="372"/>
      <c r="GNC3372" s="372"/>
      <c r="GND3372" s="372"/>
      <c r="GNE3372" s="370"/>
      <c r="GNF3372" s="371"/>
      <c r="GNG3372" s="372"/>
      <c r="GNH3372" s="371"/>
      <c r="GNI3372" s="473"/>
      <c r="GNJ3372" s="371"/>
      <c r="GNK3372" s="372"/>
      <c r="GNL3372" s="372"/>
      <c r="GNM3372" s="372"/>
      <c r="GNN3372" s="372"/>
      <c r="GNO3372" s="370"/>
      <c r="GNP3372" s="371"/>
      <c r="GNQ3372" s="372"/>
      <c r="GNR3372" s="371"/>
      <c r="GNS3372" s="473"/>
      <c r="GNT3372" s="371"/>
      <c r="GNU3372" s="372"/>
      <c r="GNV3372" s="372"/>
      <c r="GNW3372" s="372"/>
      <c r="GNX3372" s="372"/>
      <c r="GNY3372" s="370"/>
      <c r="GNZ3372" s="371"/>
      <c r="GOA3372" s="372"/>
      <c r="GOB3372" s="371"/>
      <c r="GOC3372" s="473"/>
      <c r="GOD3372" s="371"/>
      <c r="GOE3372" s="372"/>
      <c r="GOF3372" s="372"/>
      <c r="GOG3372" s="372"/>
      <c r="GOH3372" s="372"/>
      <c r="GOI3372" s="370"/>
      <c r="GOJ3372" s="371"/>
      <c r="GOK3372" s="372"/>
      <c r="GOL3372" s="371"/>
      <c r="GOM3372" s="473"/>
      <c r="GON3372" s="371"/>
      <c r="GOO3372" s="372"/>
      <c r="GOP3372" s="372"/>
      <c r="GOQ3372" s="372"/>
      <c r="GOR3372" s="372"/>
      <c r="GOS3372" s="370"/>
      <c r="GOT3372" s="371"/>
      <c r="GOU3372" s="372"/>
      <c r="GOV3372" s="371"/>
      <c r="GOW3372" s="473"/>
      <c r="GOX3372" s="371"/>
      <c r="GOY3372" s="372"/>
      <c r="GOZ3372" s="372"/>
      <c r="GPA3372" s="372"/>
      <c r="GPB3372" s="372"/>
      <c r="GPC3372" s="370"/>
      <c r="GPD3372" s="371"/>
      <c r="GPE3372" s="372"/>
      <c r="GPF3372" s="371"/>
      <c r="GPG3372" s="473"/>
      <c r="GPH3372" s="371"/>
      <c r="GPI3372" s="372"/>
      <c r="GPJ3372" s="372"/>
      <c r="GPK3372" s="372"/>
      <c r="GPL3372" s="372"/>
      <c r="GPM3372" s="370"/>
      <c r="GPN3372" s="371"/>
      <c r="GPO3372" s="372"/>
      <c r="GPP3372" s="371"/>
      <c r="GPQ3372" s="473"/>
      <c r="GPR3372" s="371"/>
      <c r="GPS3372" s="372"/>
      <c r="GPT3372" s="372"/>
      <c r="GPU3372" s="372"/>
      <c r="GPV3372" s="372"/>
      <c r="GPW3372" s="370"/>
      <c r="GPX3372" s="371"/>
      <c r="GPY3372" s="372"/>
      <c r="GPZ3372" s="371"/>
      <c r="GQA3372" s="473"/>
      <c r="GQB3372" s="371"/>
      <c r="GQC3372" s="372"/>
      <c r="GQD3372" s="372"/>
      <c r="GQE3372" s="372"/>
      <c r="GQF3372" s="372"/>
      <c r="GQG3372" s="370"/>
      <c r="GQH3372" s="371"/>
      <c r="GQI3372" s="372"/>
      <c r="GQJ3372" s="371"/>
      <c r="GQK3372" s="473"/>
      <c r="GQL3372" s="371"/>
      <c r="GQM3372" s="372"/>
      <c r="GQN3372" s="372"/>
      <c r="GQO3372" s="372"/>
      <c r="GQP3372" s="372"/>
      <c r="GQQ3372" s="370"/>
      <c r="GQR3372" s="371"/>
      <c r="GQS3372" s="372"/>
      <c r="GQT3372" s="371"/>
      <c r="GQU3372" s="473"/>
      <c r="GQV3372" s="371"/>
      <c r="GQW3372" s="372"/>
      <c r="GQX3372" s="372"/>
      <c r="GQY3372" s="372"/>
      <c r="GQZ3372" s="372"/>
      <c r="GRA3372" s="370"/>
      <c r="GRB3372" s="371"/>
      <c r="GRC3372" s="372"/>
      <c r="GRD3372" s="371"/>
      <c r="GRE3372" s="473"/>
      <c r="GRF3372" s="371"/>
      <c r="GRG3372" s="372"/>
      <c r="GRH3372" s="372"/>
      <c r="GRI3372" s="372"/>
      <c r="GRJ3372" s="372"/>
      <c r="GRK3372" s="370"/>
      <c r="GRL3372" s="371"/>
      <c r="GRM3372" s="372"/>
      <c r="GRN3372" s="371"/>
      <c r="GRO3372" s="473"/>
      <c r="GRP3372" s="371"/>
      <c r="GRQ3372" s="372"/>
      <c r="GRR3372" s="372"/>
      <c r="GRS3372" s="372"/>
      <c r="GRT3372" s="372"/>
      <c r="GRU3372" s="370"/>
      <c r="GRV3372" s="371"/>
      <c r="GRW3372" s="372"/>
      <c r="GRX3372" s="371"/>
      <c r="GRY3372" s="473"/>
      <c r="GRZ3372" s="371"/>
      <c r="GSA3372" s="372"/>
      <c r="GSB3372" s="372"/>
      <c r="GSC3372" s="372"/>
      <c r="GSD3372" s="372"/>
      <c r="GSE3372" s="370"/>
      <c r="GSF3372" s="371"/>
      <c r="GSG3372" s="372"/>
      <c r="GSH3372" s="371"/>
      <c r="GSI3372" s="473"/>
      <c r="GSJ3372" s="371"/>
      <c r="GSK3372" s="372"/>
      <c r="GSL3372" s="372"/>
      <c r="GSM3372" s="372"/>
      <c r="GSN3372" s="372"/>
      <c r="GSO3372" s="370"/>
      <c r="GSP3372" s="371"/>
      <c r="GSQ3372" s="372"/>
      <c r="GSR3372" s="371"/>
      <c r="GSS3372" s="473"/>
      <c r="GST3372" s="371"/>
      <c r="GSU3372" s="372"/>
      <c r="GSV3372" s="372"/>
      <c r="GSW3372" s="372"/>
      <c r="GSX3372" s="372"/>
      <c r="GSY3372" s="370"/>
      <c r="GSZ3372" s="371"/>
      <c r="GTA3372" s="372"/>
      <c r="GTB3372" s="371"/>
      <c r="GTC3372" s="473"/>
      <c r="GTD3372" s="371"/>
      <c r="GTE3372" s="372"/>
      <c r="GTF3372" s="372"/>
      <c r="GTG3372" s="372"/>
      <c r="GTH3372" s="372"/>
      <c r="GTI3372" s="370"/>
      <c r="GTJ3372" s="371"/>
      <c r="GTK3372" s="372"/>
      <c r="GTL3372" s="371"/>
      <c r="GTM3372" s="473"/>
      <c r="GTN3372" s="371"/>
      <c r="GTO3372" s="372"/>
      <c r="GTP3372" s="372"/>
      <c r="GTQ3372" s="372"/>
      <c r="GTR3372" s="372"/>
      <c r="GTS3372" s="370"/>
      <c r="GTT3372" s="371"/>
      <c r="GTU3372" s="372"/>
      <c r="GTV3372" s="371"/>
      <c r="GTW3372" s="473"/>
      <c r="GTX3372" s="371"/>
      <c r="GTY3372" s="372"/>
      <c r="GTZ3372" s="372"/>
      <c r="GUA3372" s="372"/>
      <c r="GUB3372" s="372"/>
      <c r="GUC3372" s="370"/>
      <c r="GUD3372" s="371"/>
      <c r="GUE3372" s="372"/>
      <c r="GUF3372" s="371"/>
      <c r="GUG3372" s="473"/>
      <c r="GUH3372" s="371"/>
      <c r="GUI3372" s="372"/>
      <c r="GUJ3372" s="372"/>
      <c r="GUK3372" s="372"/>
      <c r="GUL3372" s="372"/>
      <c r="GUM3372" s="370"/>
      <c r="GUN3372" s="371"/>
      <c r="GUO3372" s="372"/>
      <c r="GUP3372" s="371"/>
      <c r="GUQ3372" s="473"/>
      <c r="GUR3372" s="371"/>
      <c r="GUS3372" s="372"/>
      <c r="GUT3372" s="372"/>
      <c r="GUU3372" s="372"/>
      <c r="GUV3372" s="372"/>
      <c r="GUW3372" s="370"/>
      <c r="GUX3372" s="371"/>
      <c r="GUY3372" s="372"/>
      <c r="GUZ3372" s="371"/>
      <c r="GVA3372" s="473"/>
      <c r="GVB3372" s="371"/>
      <c r="GVC3372" s="372"/>
      <c r="GVD3372" s="372"/>
      <c r="GVE3372" s="372"/>
      <c r="GVF3372" s="372"/>
      <c r="GVG3372" s="370"/>
      <c r="GVH3372" s="371"/>
      <c r="GVI3372" s="372"/>
      <c r="GVJ3372" s="371"/>
      <c r="GVK3372" s="473"/>
      <c r="GVL3372" s="371"/>
      <c r="GVM3372" s="372"/>
      <c r="GVN3372" s="372"/>
      <c r="GVO3372" s="372"/>
      <c r="GVP3372" s="372"/>
      <c r="GVQ3372" s="370"/>
      <c r="GVR3372" s="371"/>
      <c r="GVS3372" s="372"/>
      <c r="GVT3372" s="371"/>
      <c r="GVU3372" s="473"/>
      <c r="GVV3372" s="371"/>
      <c r="GVW3372" s="372"/>
      <c r="GVX3372" s="372"/>
      <c r="GVY3372" s="372"/>
      <c r="GVZ3372" s="372"/>
      <c r="GWA3372" s="370"/>
      <c r="GWB3372" s="371"/>
      <c r="GWC3372" s="372"/>
      <c r="GWD3372" s="371"/>
      <c r="GWE3372" s="473"/>
      <c r="GWF3372" s="371"/>
      <c r="GWG3372" s="372"/>
      <c r="GWH3372" s="372"/>
      <c r="GWI3372" s="372"/>
      <c r="GWJ3372" s="372"/>
      <c r="GWK3372" s="370"/>
      <c r="GWL3372" s="371"/>
      <c r="GWM3372" s="372"/>
      <c r="GWN3372" s="371"/>
      <c r="GWO3372" s="473"/>
      <c r="GWP3372" s="371"/>
      <c r="GWQ3372" s="372"/>
      <c r="GWR3372" s="372"/>
      <c r="GWS3372" s="372"/>
      <c r="GWT3372" s="372"/>
      <c r="GWU3372" s="370"/>
      <c r="GWV3372" s="371"/>
      <c r="GWW3372" s="372"/>
      <c r="GWX3372" s="371"/>
      <c r="GWY3372" s="473"/>
      <c r="GWZ3372" s="371"/>
      <c r="GXA3372" s="372"/>
      <c r="GXB3372" s="372"/>
      <c r="GXC3372" s="372"/>
      <c r="GXD3372" s="372"/>
      <c r="GXE3372" s="370"/>
      <c r="GXF3372" s="371"/>
      <c r="GXG3372" s="372"/>
      <c r="GXH3372" s="371"/>
      <c r="GXI3372" s="473"/>
      <c r="GXJ3372" s="371"/>
      <c r="GXK3372" s="372"/>
      <c r="GXL3372" s="372"/>
      <c r="GXM3372" s="372"/>
      <c r="GXN3372" s="372"/>
      <c r="GXO3372" s="370"/>
      <c r="GXP3372" s="371"/>
      <c r="GXQ3372" s="372"/>
      <c r="GXR3372" s="371"/>
      <c r="GXS3372" s="473"/>
      <c r="GXT3372" s="371"/>
      <c r="GXU3372" s="372"/>
      <c r="GXV3372" s="372"/>
      <c r="GXW3372" s="372"/>
      <c r="GXX3372" s="372"/>
      <c r="GXY3372" s="370"/>
      <c r="GXZ3372" s="371"/>
      <c r="GYA3372" s="372"/>
      <c r="GYB3372" s="371"/>
      <c r="GYC3372" s="473"/>
      <c r="GYD3372" s="371"/>
      <c r="GYE3372" s="372"/>
      <c r="GYF3372" s="372"/>
      <c r="GYG3372" s="372"/>
      <c r="GYH3372" s="372"/>
      <c r="GYI3372" s="370"/>
      <c r="GYJ3372" s="371"/>
      <c r="GYK3372" s="372"/>
      <c r="GYL3372" s="371"/>
      <c r="GYM3372" s="473"/>
      <c r="GYN3372" s="371"/>
      <c r="GYO3372" s="372"/>
      <c r="GYP3372" s="372"/>
      <c r="GYQ3372" s="372"/>
      <c r="GYR3372" s="372"/>
      <c r="GYS3372" s="370"/>
      <c r="GYT3372" s="371"/>
      <c r="GYU3372" s="372"/>
      <c r="GYV3372" s="371"/>
      <c r="GYW3372" s="473"/>
      <c r="GYX3372" s="371"/>
      <c r="GYY3372" s="372"/>
      <c r="GYZ3372" s="372"/>
      <c r="GZA3372" s="372"/>
      <c r="GZB3372" s="372"/>
      <c r="GZC3372" s="370"/>
      <c r="GZD3372" s="371"/>
      <c r="GZE3372" s="372"/>
      <c r="GZF3372" s="371"/>
      <c r="GZG3372" s="473"/>
      <c r="GZH3372" s="371"/>
      <c r="GZI3372" s="372"/>
      <c r="GZJ3372" s="372"/>
      <c r="GZK3372" s="372"/>
      <c r="GZL3372" s="372"/>
      <c r="GZM3372" s="370"/>
      <c r="GZN3372" s="371"/>
      <c r="GZO3372" s="372"/>
      <c r="GZP3372" s="371"/>
      <c r="GZQ3372" s="473"/>
      <c r="GZR3372" s="371"/>
      <c r="GZS3372" s="372"/>
      <c r="GZT3372" s="372"/>
      <c r="GZU3372" s="372"/>
      <c r="GZV3372" s="372"/>
      <c r="GZW3372" s="370"/>
      <c r="GZX3372" s="371"/>
      <c r="GZY3372" s="372"/>
      <c r="GZZ3372" s="371"/>
      <c r="HAA3372" s="473"/>
      <c r="HAB3372" s="371"/>
      <c r="HAC3372" s="372"/>
      <c r="HAD3372" s="372"/>
      <c r="HAE3372" s="372"/>
      <c r="HAF3372" s="372"/>
      <c r="HAG3372" s="370"/>
      <c r="HAH3372" s="371"/>
      <c r="HAI3372" s="372"/>
      <c r="HAJ3372" s="371"/>
      <c r="HAK3372" s="473"/>
      <c r="HAL3372" s="371"/>
      <c r="HAM3372" s="372"/>
      <c r="HAN3372" s="372"/>
      <c r="HAO3372" s="372"/>
      <c r="HAP3372" s="372"/>
      <c r="HAQ3372" s="370"/>
      <c r="HAR3372" s="371"/>
      <c r="HAS3372" s="372"/>
      <c r="HAT3372" s="371"/>
      <c r="HAU3372" s="473"/>
      <c r="HAV3372" s="371"/>
      <c r="HAW3372" s="372"/>
      <c r="HAX3372" s="372"/>
      <c r="HAY3372" s="372"/>
      <c r="HAZ3372" s="372"/>
      <c r="HBA3372" s="370"/>
      <c r="HBB3372" s="371"/>
      <c r="HBC3372" s="372"/>
      <c r="HBD3372" s="371"/>
      <c r="HBE3372" s="473"/>
      <c r="HBF3372" s="371"/>
      <c r="HBG3372" s="372"/>
      <c r="HBH3372" s="372"/>
      <c r="HBI3372" s="372"/>
      <c r="HBJ3372" s="372"/>
      <c r="HBK3372" s="370"/>
      <c r="HBL3372" s="371"/>
      <c r="HBM3372" s="372"/>
      <c r="HBN3372" s="371"/>
      <c r="HBO3372" s="473"/>
      <c r="HBP3372" s="371"/>
      <c r="HBQ3372" s="372"/>
      <c r="HBR3372" s="372"/>
      <c r="HBS3372" s="372"/>
      <c r="HBT3372" s="372"/>
      <c r="HBU3372" s="370"/>
      <c r="HBV3372" s="371"/>
      <c r="HBW3372" s="372"/>
      <c r="HBX3372" s="371"/>
      <c r="HBY3372" s="473"/>
      <c r="HBZ3372" s="371"/>
      <c r="HCA3372" s="372"/>
      <c r="HCB3372" s="372"/>
      <c r="HCC3372" s="372"/>
      <c r="HCD3372" s="372"/>
      <c r="HCE3372" s="370"/>
      <c r="HCF3372" s="371"/>
      <c r="HCG3372" s="372"/>
      <c r="HCH3372" s="371"/>
      <c r="HCI3372" s="473"/>
      <c r="HCJ3372" s="371"/>
      <c r="HCK3372" s="372"/>
      <c r="HCL3372" s="372"/>
      <c r="HCM3372" s="372"/>
      <c r="HCN3372" s="372"/>
      <c r="HCO3372" s="370"/>
      <c r="HCP3372" s="371"/>
      <c r="HCQ3372" s="372"/>
      <c r="HCR3372" s="371"/>
      <c r="HCS3372" s="473"/>
      <c r="HCT3372" s="371"/>
      <c r="HCU3372" s="372"/>
      <c r="HCV3372" s="372"/>
      <c r="HCW3372" s="372"/>
      <c r="HCX3372" s="372"/>
      <c r="HCY3372" s="370"/>
      <c r="HCZ3372" s="371"/>
      <c r="HDA3372" s="372"/>
      <c r="HDB3372" s="371"/>
      <c r="HDC3372" s="473"/>
      <c r="HDD3372" s="371"/>
      <c r="HDE3372" s="372"/>
      <c r="HDF3372" s="372"/>
      <c r="HDG3372" s="372"/>
      <c r="HDH3372" s="372"/>
      <c r="HDI3372" s="370"/>
      <c r="HDJ3372" s="371"/>
      <c r="HDK3372" s="372"/>
      <c r="HDL3372" s="371"/>
      <c r="HDM3372" s="473"/>
      <c r="HDN3372" s="371"/>
      <c r="HDO3372" s="372"/>
      <c r="HDP3372" s="372"/>
      <c r="HDQ3372" s="372"/>
      <c r="HDR3372" s="372"/>
      <c r="HDS3372" s="370"/>
      <c r="HDT3372" s="371"/>
      <c r="HDU3372" s="372"/>
      <c r="HDV3372" s="371"/>
      <c r="HDW3372" s="473"/>
      <c r="HDX3372" s="371"/>
      <c r="HDY3372" s="372"/>
      <c r="HDZ3372" s="372"/>
      <c r="HEA3372" s="372"/>
      <c r="HEB3372" s="372"/>
      <c r="HEC3372" s="370"/>
      <c r="HED3372" s="371"/>
      <c r="HEE3372" s="372"/>
      <c r="HEF3372" s="371"/>
      <c r="HEG3372" s="473"/>
      <c r="HEH3372" s="371"/>
      <c r="HEI3372" s="372"/>
      <c r="HEJ3372" s="372"/>
      <c r="HEK3372" s="372"/>
      <c r="HEL3372" s="372"/>
      <c r="HEM3372" s="370"/>
      <c r="HEN3372" s="371"/>
      <c r="HEO3372" s="372"/>
      <c r="HEP3372" s="371"/>
      <c r="HEQ3372" s="473"/>
      <c r="HER3372" s="371"/>
      <c r="HES3372" s="372"/>
      <c r="HET3372" s="372"/>
      <c r="HEU3372" s="372"/>
      <c r="HEV3372" s="372"/>
      <c r="HEW3372" s="370"/>
      <c r="HEX3372" s="371"/>
      <c r="HEY3372" s="372"/>
      <c r="HEZ3372" s="371"/>
      <c r="HFA3372" s="473"/>
      <c r="HFB3372" s="371"/>
      <c r="HFC3372" s="372"/>
      <c r="HFD3372" s="372"/>
      <c r="HFE3372" s="372"/>
      <c r="HFF3372" s="372"/>
      <c r="HFG3372" s="370"/>
      <c r="HFH3372" s="371"/>
      <c r="HFI3372" s="372"/>
      <c r="HFJ3372" s="371"/>
      <c r="HFK3372" s="473"/>
      <c r="HFL3372" s="371"/>
      <c r="HFM3372" s="372"/>
      <c r="HFN3372" s="372"/>
      <c r="HFO3372" s="372"/>
      <c r="HFP3372" s="372"/>
      <c r="HFQ3372" s="370"/>
      <c r="HFR3372" s="371"/>
      <c r="HFS3372" s="372"/>
      <c r="HFT3372" s="371"/>
      <c r="HFU3372" s="473"/>
      <c r="HFV3372" s="371"/>
      <c r="HFW3372" s="372"/>
      <c r="HFX3372" s="372"/>
      <c r="HFY3372" s="372"/>
      <c r="HFZ3372" s="372"/>
      <c r="HGA3372" s="370"/>
      <c r="HGB3372" s="371"/>
      <c r="HGC3372" s="372"/>
      <c r="HGD3372" s="371"/>
      <c r="HGE3372" s="473"/>
      <c r="HGF3372" s="371"/>
      <c r="HGG3372" s="372"/>
      <c r="HGH3372" s="372"/>
      <c r="HGI3372" s="372"/>
      <c r="HGJ3372" s="372"/>
      <c r="HGK3372" s="370"/>
      <c r="HGL3372" s="371"/>
      <c r="HGM3372" s="372"/>
      <c r="HGN3372" s="371"/>
      <c r="HGO3372" s="473"/>
      <c r="HGP3372" s="371"/>
      <c r="HGQ3372" s="372"/>
      <c r="HGR3372" s="372"/>
      <c r="HGS3372" s="372"/>
      <c r="HGT3372" s="372"/>
      <c r="HGU3372" s="370"/>
      <c r="HGV3372" s="371"/>
      <c r="HGW3372" s="372"/>
      <c r="HGX3372" s="371"/>
      <c r="HGY3372" s="473"/>
      <c r="HGZ3372" s="371"/>
      <c r="HHA3372" s="372"/>
      <c r="HHB3372" s="372"/>
      <c r="HHC3372" s="372"/>
      <c r="HHD3372" s="372"/>
      <c r="HHE3372" s="370"/>
      <c r="HHF3372" s="371"/>
      <c r="HHG3372" s="372"/>
      <c r="HHH3372" s="371"/>
      <c r="HHI3372" s="473"/>
      <c r="HHJ3372" s="371"/>
      <c r="HHK3372" s="372"/>
      <c r="HHL3372" s="372"/>
      <c r="HHM3372" s="372"/>
      <c r="HHN3372" s="372"/>
      <c r="HHO3372" s="370"/>
      <c r="HHP3372" s="371"/>
      <c r="HHQ3372" s="372"/>
      <c r="HHR3372" s="371"/>
      <c r="HHS3372" s="473"/>
      <c r="HHT3372" s="371"/>
      <c r="HHU3372" s="372"/>
      <c r="HHV3372" s="372"/>
      <c r="HHW3372" s="372"/>
      <c r="HHX3372" s="372"/>
      <c r="HHY3372" s="370"/>
      <c r="HHZ3372" s="371"/>
      <c r="HIA3372" s="372"/>
      <c r="HIB3372" s="371"/>
      <c r="HIC3372" s="473"/>
      <c r="HID3372" s="371"/>
      <c r="HIE3372" s="372"/>
      <c r="HIF3372" s="372"/>
      <c r="HIG3372" s="372"/>
      <c r="HIH3372" s="372"/>
      <c r="HII3372" s="370"/>
      <c r="HIJ3372" s="371"/>
      <c r="HIK3372" s="372"/>
      <c r="HIL3372" s="371"/>
      <c r="HIM3372" s="473"/>
      <c r="HIN3372" s="371"/>
      <c r="HIO3372" s="372"/>
      <c r="HIP3372" s="372"/>
      <c r="HIQ3372" s="372"/>
      <c r="HIR3372" s="372"/>
      <c r="HIS3372" s="370"/>
      <c r="HIT3372" s="371"/>
      <c r="HIU3372" s="372"/>
      <c r="HIV3372" s="371"/>
      <c r="HIW3372" s="473"/>
      <c r="HIX3372" s="371"/>
      <c r="HIY3372" s="372"/>
      <c r="HIZ3372" s="372"/>
      <c r="HJA3372" s="372"/>
      <c r="HJB3372" s="372"/>
      <c r="HJC3372" s="370"/>
      <c r="HJD3372" s="371"/>
      <c r="HJE3372" s="372"/>
      <c r="HJF3372" s="371"/>
      <c r="HJG3372" s="473"/>
      <c r="HJH3372" s="371"/>
      <c r="HJI3372" s="372"/>
      <c r="HJJ3372" s="372"/>
      <c r="HJK3372" s="372"/>
      <c r="HJL3372" s="372"/>
      <c r="HJM3372" s="370"/>
      <c r="HJN3372" s="371"/>
      <c r="HJO3372" s="372"/>
      <c r="HJP3372" s="371"/>
      <c r="HJQ3372" s="473"/>
      <c r="HJR3372" s="371"/>
      <c r="HJS3372" s="372"/>
      <c r="HJT3372" s="372"/>
      <c r="HJU3372" s="372"/>
      <c r="HJV3372" s="372"/>
      <c r="HJW3372" s="370"/>
      <c r="HJX3372" s="371"/>
      <c r="HJY3372" s="372"/>
      <c r="HJZ3372" s="371"/>
      <c r="HKA3372" s="473"/>
      <c r="HKB3372" s="371"/>
      <c r="HKC3372" s="372"/>
      <c r="HKD3372" s="372"/>
      <c r="HKE3372" s="372"/>
      <c r="HKF3372" s="372"/>
      <c r="HKG3372" s="370"/>
      <c r="HKH3372" s="371"/>
      <c r="HKI3372" s="372"/>
      <c r="HKJ3372" s="371"/>
      <c r="HKK3372" s="473"/>
      <c r="HKL3372" s="371"/>
      <c r="HKM3372" s="372"/>
      <c r="HKN3372" s="372"/>
      <c r="HKO3372" s="372"/>
      <c r="HKP3372" s="372"/>
      <c r="HKQ3372" s="370"/>
      <c r="HKR3372" s="371"/>
      <c r="HKS3372" s="372"/>
      <c r="HKT3372" s="371"/>
      <c r="HKU3372" s="473"/>
      <c r="HKV3372" s="371"/>
      <c r="HKW3372" s="372"/>
      <c r="HKX3372" s="372"/>
      <c r="HKY3372" s="372"/>
      <c r="HKZ3372" s="372"/>
      <c r="HLA3372" s="370"/>
      <c r="HLB3372" s="371"/>
      <c r="HLC3372" s="372"/>
      <c r="HLD3372" s="371"/>
      <c r="HLE3372" s="473"/>
      <c r="HLF3372" s="371"/>
      <c r="HLG3372" s="372"/>
      <c r="HLH3372" s="372"/>
      <c r="HLI3372" s="372"/>
      <c r="HLJ3372" s="372"/>
      <c r="HLK3372" s="370"/>
      <c r="HLL3372" s="371"/>
      <c r="HLM3372" s="372"/>
      <c r="HLN3372" s="371"/>
      <c r="HLO3372" s="473"/>
      <c r="HLP3372" s="371"/>
      <c r="HLQ3372" s="372"/>
      <c r="HLR3372" s="372"/>
      <c r="HLS3372" s="372"/>
      <c r="HLT3372" s="372"/>
      <c r="HLU3372" s="370"/>
      <c r="HLV3372" s="371"/>
      <c r="HLW3372" s="372"/>
      <c r="HLX3372" s="371"/>
      <c r="HLY3372" s="473"/>
      <c r="HLZ3372" s="371"/>
      <c r="HMA3372" s="372"/>
      <c r="HMB3372" s="372"/>
      <c r="HMC3372" s="372"/>
      <c r="HMD3372" s="372"/>
      <c r="HME3372" s="370"/>
      <c r="HMF3372" s="371"/>
      <c r="HMG3372" s="372"/>
      <c r="HMH3372" s="371"/>
      <c r="HMI3372" s="473"/>
      <c r="HMJ3372" s="371"/>
      <c r="HMK3372" s="372"/>
      <c r="HML3372" s="372"/>
      <c r="HMM3372" s="372"/>
      <c r="HMN3372" s="372"/>
      <c r="HMO3372" s="370"/>
      <c r="HMP3372" s="371"/>
      <c r="HMQ3372" s="372"/>
      <c r="HMR3372" s="371"/>
      <c r="HMS3372" s="473"/>
      <c r="HMT3372" s="371"/>
      <c r="HMU3372" s="372"/>
      <c r="HMV3372" s="372"/>
      <c r="HMW3372" s="372"/>
      <c r="HMX3372" s="372"/>
      <c r="HMY3372" s="370"/>
      <c r="HMZ3372" s="371"/>
      <c r="HNA3372" s="372"/>
      <c r="HNB3372" s="371"/>
      <c r="HNC3372" s="473"/>
      <c r="HND3372" s="371"/>
      <c r="HNE3372" s="372"/>
      <c r="HNF3372" s="372"/>
      <c r="HNG3372" s="372"/>
      <c r="HNH3372" s="372"/>
      <c r="HNI3372" s="370"/>
      <c r="HNJ3372" s="371"/>
      <c r="HNK3372" s="372"/>
      <c r="HNL3372" s="371"/>
      <c r="HNM3372" s="473"/>
      <c r="HNN3372" s="371"/>
      <c r="HNO3372" s="372"/>
      <c r="HNP3372" s="372"/>
      <c r="HNQ3372" s="372"/>
      <c r="HNR3372" s="372"/>
      <c r="HNS3372" s="370"/>
      <c r="HNT3372" s="371"/>
      <c r="HNU3372" s="372"/>
      <c r="HNV3372" s="371"/>
      <c r="HNW3372" s="473"/>
      <c r="HNX3372" s="371"/>
      <c r="HNY3372" s="372"/>
      <c r="HNZ3372" s="372"/>
      <c r="HOA3372" s="372"/>
      <c r="HOB3372" s="372"/>
      <c r="HOC3372" s="370"/>
      <c r="HOD3372" s="371"/>
      <c r="HOE3372" s="372"/>
      <c r="HOF3372" s="371"/>
      <c r="HOG3372" s="473"/>
      <c r="HOH3372" s="371"/>
      <c r="HOI3372" s="372"/>
      <c r="HOJ3372" s="372"/>
      <c r="HOK3372" s="372"/>
      <c r="HOL3372" s="372"/>
      <c r="HOM3372" s="370"/>
      <c r="HON3372" s="371"/>
      <c r="HOO3372" s="372"/>
      <c r="HOP3372" s="371"/>
      <c r="HOQ3372" s="473"/>
      <c r="HOR3372" s="371"/>
      <c r="HOS3372" s="372"/>
      <c r="HOT3372" s="372"/>
      <c r="HOU3372" s="372"/>
      <c r="HOV3372" s="372"/>
      <c r="HOW3372" s="370"/>
      <c r="HOX3372" s="371"/>
      <c r="HOY3372" s="372"/>
      <c r="HOZ3372" s="371"/>
      <c r="HPA3372" s="473"/>
      <c r="HPB3372" s="371"/>
      <c r="HPC3372" s="372"/>
      <c r="HPD3372" s="372"/>
      <c r="HPE3372" s="372"/>
      <c r="HPF3372" s="372"/>
      <c r="HPG3372" s="370"/>
      <c r="HPH3372" s="371"/>
      <c r="HPI3372" s="372"/>
      <c r="HPJ3372" s="371"/>
      <c r="HPK3372" s="473"/>
      <c r="HPL3372" s="371"/>
      <c r="HPM3372" s="372"/>
      <c r="HPN3372" s="372"/>
      <c r="HPO3372" s="372"/>
      <c r="HPP3372" s="372"/>
      <c r="HPQ3372" s="370"/>
      <c r="HPR3372" s="371"/>
      <c r="HPS3372" s="372"/>
      <c r="HPT3372" s="371"/>
      <c r="HPU3372" s="473"/>
      <c r="HPV3372" s="371"/>
      <c r="HPW3372" s="372"/>
      <c r="HPX3372" s="372"/>
      <c r="HPY3372" s="372"/>
      <c r="HPZ3372" s="372"/>
      <c r="HQA3372" s="370"/>
      <c r="HQB3372" s="371"/>
      <c r="HQC3372" s="372"/>
      <c r="HQD3372" s="371"/>
      <c r="HQE3372" s="473"/>
      <c r="HQF3372" s="371"/>
      <c r="HQG3372" s="372"/>
      <c r="HQH3372" s="372"/>
      <c r="HQI3372" s="372"/>
      <c r="HQJ3372" s="372"/>
      <c r="HQK3372" s="370"/>
      <c r="HQL3372" s="371"/>
      <c r="HQM3372" s="372"/>
      <c r="HQN3372" s="371"/>
      <c r="HQO3372" s="473"/>
      <c r="HQP3372" s="371"/>
      <c r="HQQ3372" s="372"/>
      <c r="HQR3372" s="372"/>
      <c r="HQS3372" s="372"/>
      <c r="HQT3372" s="372"/>
      <c r="HQU3372" s="370"/>
      <c r="HQV3372" s="371"/>
      <c r="HQW3372" s="372"/>
      <c r="HQX3372" s="371"/>
      <c r="HQY3372" s="473"/>
      <c r="HQZ3372" s="371"/>
      <c r="HRA3372" s="372"/>
      <c r="HRB3372" s="372"/>
      <c r="HRC3372" s="372"/>
      <c r="HRD3372" s="372"/>
      <c r="HRE3372" s="370"/>
      <c r="HRF3372" s="371"/>
      <c r="HRG3372" s="372"/>
      <c r="HRH3372" s="371"/>
      <c r="HRI3372" s="473"/>
      <c r="HRJ3372" s="371"/>
      <c r="HRK3372" s="372"/>
      <c r="HRL3372" s="372"/>
      <c r="HRM3372" s="372"/>
      <c r="HRN3372" s="372"/>
      <c r="HRO3372" s="370"/>
      <c r="HRP3372" s="371"/>
      <c r="HRQ3372" s="372"/>
      <c r="HRR3372" s="371"/>
      <c r="HRS3372" s="473"/>
      <c r="HRT3372" s="371"/>
      <c r="HRU3372" s="372"/>
      <c r="HRV3372" s="372"/>
      <c r="HRW3372" s="372"/>
      <c r="HRX3372" s="372"/>
      <c r="HRY3372" s="370"/>
      <c r="HRZ3372" s="371"/>
      <c r="HSA3372" s="372"/>
      <c r="HSB3372" s="371"/>
      <c r="HSC3372" s="473"/>
      <c r="HSD3372" s="371"/>
      <c r="HSE3372" s="372"/>
      <c r="HSF3372" s="372"/>
      <c r="HSG3372" s="372"/>
      <c r="HSH3372" s="372"/>
      <c r="HSI3372" s="370"/>
      <c r="HSJ3372" s="371"/>
      <c r="HSK3372" s="372"/>
      <c r="HSL3372" s="371"/>
      <c r="HSM3372" s="473"/>
      <c r="HSN3372" s="371"/>
      <c r="HSO3372" s="372"/>
      <c r="HSP3372" s="372"/>
      <c r="HSQ3372" s="372"/>
      <c r="HSR3372" s="372"/>
      <c r="HSS3372" s="370"/>
      <c r="HST3372" s="371"/>
      <c r="HSU3372" s="372"/>
      <c r="HSV3372" s="371"/>
      <c r="HSW3372" s="473"/>
      <c r="HSX3372" s="371"/>
      <c r="HSY3372" s="372"/>
      <c r="HSZ3372" s="372"/>
      <c r="HTA3372" s="372"/>
      <c r="HTB3372" s="372"/>
      <c r="HTC3372" s="370"/>
      <c r="HTD3372" s="371"/>
      <c r="HTE3372" s="372"/>
      <c r="HTF3372" s="371"/>
      <c r="HTG3372" s="473"/>
      <c r="HTH3372" s="371"/>
      <c r="HTI3372" s="372"/>
      <c r="HTJ3372" s="372"/>
      <c r="HTK3372" s="372"/>
      <c r="HTL3372" s="372"/>
      <c r="HTM3372" s="370"/>
      <c r="HTN3372" s="371"/>
      <c r="HTO3372" s="372"/>
      <c r="HTP3372" s="371"/>
      <c r="HTQ3372" s="473"/>
      <c r="HTR3372" s="371"/>
      <c r="HTS3372" s="372"/>
      <c r="HTT3372" s="372"/>
      <c r="HTU3372" s="372"/>
      <c r="HTV3372" s="372"/>
      <c r="HTW3372" s="370"/>
      <c r="HTX3372" s="371"/>
      <c r="HTY3372" s="372"/>
      <c r="HTZ3372" s="371"/>
      <c r="HUA3372" s="473"/>
      <c r="HUB3372" s="371"/>
      <c r="HUC3372" s="372"/>
      <c r="HUD3372" s="372"/>
      <c r="HUE3372" s="372"/>
      <c r="HUF3372" s="372"/>
      <c r="HUG3372" s="370"/>
      <c r="HUH3372" s="371"/>
      <c r="HUI3372" s="372"/>
      <c r="HUJ3372" s="371"/>
      <c r="HUK3372" s="473"/>
      <c r="HUL3372" s="371"/>
      <c r="HUM3372" s="372"/>
      <c r="HUN3372" s="372"/>
      <c r="HUO3372" s="372"/>
      <c r="HUP3372" s="372"/>
      <c r="HUQ3372" s="370"/>
      <c r="HUR3372" s="371"/>
      <c r="HUS3372" s="372"/>
      <c r="HUT3372" s="371"/>
      <c r="HUU3372" s="473"/>
      <c r="HUV3372" s="371"/>
      <c r="HUW3372" s="372"/>
      <c r="HUX3372" s="372"/>
      <c r="HUY3372" s="372"/>
      <c r="HUZ3372" s="372"/>
      <c r="HVA3372" s="370"/>
      <c r="HVB3372" s="371"/>
      <c r="HVC3372" s="372"/>
      <c r="HVD3372" s="371"/>
      <c r="HVE3372" s="473"/>
      <c r="HVF3372" s="371"/>
      <c r="HVG3372" s="372"/>
      <c r="HVH3372" s="372"/>
      <c r="HVI3372" s="372"/>
      <c r="HVJ3372" s="372"/>
      <c r="HVK3372" s="370"/>
      <c r="HVL3372" s="371"/>
      <c r="HVM3372" s="372"/>
      <c r="HVN3372" s="371"/>
      <c r="HVO3372" s="473"/>
      <c r="HVP3372" s="371"/>
      <c r="HVQ3372" s="372"/>
      <c r="HVR3372" s="372"/>
      <c r="HVS3372" s="372"/>
      <c r="HVT3372" s="372"/>
      <c r="HVU3372" s="370"/>
      <c r="HVV3372" s="371"/>
      <c r="HVW3372" s="372"/>
      <c r="HVX3372" s="371"/>
      <c r="HVY3372" s="473"/>
      <c r="HVZ3372" s="371"/>
      <c r="HWA3372" s="372"/>
      <c r="HWB3372" s="372"/>
      <c r="HWC3372" s="372"/>
      <c r="HWD3372" s="372"/>
      <c r="HWE3372" s="370"/>
      <c r="HWF3372" s="371"/>
      <c r="HWG3372" s="372"/>
      <c r="HWH3372" s="371"/>
      <c r="HWI3372" s="473"/>
      <c r="HWJ3372" s="371"/>
      <c r="HWK3372" s="372"/>
      <c r="HWL3372" s="372"/>
      <c r="HWM3372" s="372"/>
      <c r="HWN3372" s="372"/>
      <c r="HWO3372" s="370"/>
      <c r="HWP3372" s="371"/>
      <c r="HWQ3372" s="372"/>
      <c r="HWR3372" s="371"/>
      <c r="HWS3372" s="473"/>
      <c r="HWT3372" s="371"/>
      <c r="HWU3372" s="372"/>
      <c r="HWV3372" s="372"/>
      <c r="HWW3372" s="372"/>
      <c r="HWX3372" s="372"/>
      <c r="HWY3372" s="370"/>
      <c r="HWZ3372" s="371"/>
      <c r="HXA3372" s="372"/>
      <c r="HXB3372" s="371"/>
      <c r="HXC3372" s="473"/>
      <c r="HXD3372" s="371"/>
      <c r="HXE3372" s="372"/>
      <c r="HXF3372" s="372"/>
      <c r="HXG3372" s="372"/>
      <c r="HXH3372" s="372"/>
      <c r="HXI3372" s="370"/>
      <c r="HXJ3372" s="371"/>
      <c r="HXK3372" s="372"/>
      <c r="HXL3372" s="371"/>
      <c r="HXM3372" s="473"/>
      <c r="HXN3372" s="371"/>
      <c r="HXO3372" s="372"/>
      <c r="HXP3372" s="372"/>
      <c r="HXQ3372" s="372"/>
      <c r="HXR3372" s="372"/>
      <c r="HXS3372" s="370"/>
      <c r="HXT3372" s="371"/>
      <c r="HXU3372" s="372"/>
      <c r="HXV3372" s="371"/>
      <c r="HXW3372" s="473"/>
      <c r="HXX3372" s="371"/>
      <c r="HXY3372" s="372"/>
      <c r="HXZ3372" s="372"/>
      <c r="HYA3372" s="372"/>
      <c r="HYB3372" s="372"/>
      <c r="HYC3372" s="370"/>
      <c r="HYD3372" s="371"/>
      <c r="HYE3372" s="372"/>
      <c r="HYF3372" s="371"/>
      <c r="HYG3372" s="473"/>
      <c r="HYH3372" s="371"/>
      <c r="HYI3372" s="372"/>
      <c r="HYJ3372" s="372"/>
      <c r="HYK3372" s="372"/>
      <c r="HYL3372" s="372"/>
      <c r="HYM3372" s="370"/>
      <c r="HYN3372" s="371"/>
      <c r="HYO3372" s="372"/>
      <c r="HYP3372" s="371"/>
      <c r="HYQ3372" s="473"/>
      <c r="HYR3372" s="371"/>
      <c r="HYS3372" s="372"/>
      <c r="HYT3372" s="372"/>
      <c r="HYU3372" s="372"/>
      <c r="HYV3372" s="372"/>
      <c r="HYW3372" s="370"/>
      <c r="HYX3372" s="371"/>
      <c r="HYY3372" s="372"/>
      <c r="HYZ3372" s="371"/>
      <c r="HZA3372" s="473"/>
      <c r="HZB3372" s="371"/>
      <c r="HZC3372" s="372"/>
      <c r="HZD3372" s="372"/>
      <c r="HZE3372" s="372"/>
      <c r="HZF3372" s="372"/>
      <c r="HZG3372" s="370"/>
      <c r="HZH3372" s="371"/>
      <c r="HZI3372" s="372"/>
      <c r="HZJ3372" s="371"/>
      <c r="HZK3372" s="473"/>
      <c r="HZL3372" s="371"/>
      <c r="HZM3372" s="372"/>
      <c r="HZN3372" s="372"/>
      <c r="HZO3372" s="372"/>
      <c r="HZP3372" s="372"/>
      <c r="HZQ3372" s="370"/>
      <c r="HZR3372" s="371"/>
      <c r="HZS3372" s="372"/>
      <c r="HZT3372" s="371"/>
      <c r="HZU3372" s="473"/>
      <c r="HZV3372" s="371"/>
      <c r="HZW3372" s="372"/>
      <c r="HZX3372" s="372"/>
      <c r="HZY3372" s="372"/>
      <c r="HZZ3372" s="372"/>
      <c r="IAA3372" s="370"/>
      <c r="IAB3372" s="371"/>
      <c r="IAC3372" s="372"/>
      <c r="IAD3372" s="371"/>
      <c r="IAE3372" s="473"/>
      <c r="IAF3372" s="371"/>
      <c r="IAG3372" s="372"/>
      <c r="IAH3372" s="372"/>
      <c r="IAI3372" s="372"/>
      <c r="IAJ3372" s="372"/>
      <c r="IAK3372" s="370"/>
      <c r="IAL3372" s="371"/>
      <c r="IAM3372" s="372"/>
      <c r="IAN3372" s="371"/>
      <c r="IAO3372" s="473"/>
      <c r="IAP3372" s="371"/>
      <c r="IAQ3372" s="372"/>
      <c r="IAR3372" s="372"/>
      <c r="IAS3372" s="372"/>
      <c r="IAT3372" s="372"/>
      <c r="IAU3372" s="370"/>
      <c r="IAV3372" s="371"/>
      <c r="IAW3372" s="372"/>
      <c r="IAX3372" s="371"/>
      <c r="IAY3372" s="473"/>
      <c r="IAZ3372" s="371"/>
      <c r="IBA3372" s="372"/>
      <c r="IBB3372" s="372"/>
      <c r="IBC3372" s="372"/>
      <c r="IBD3372" s="372"/>
      <c r="IBE3372" s="370"/>
      <c r="IBF3372" s="371"/>
      <c r="IBG3372" s="372"/>
      <c r="IBH3372" s="371"/>
      <c r="IBI3372" s="473"/>
      <c r="IBJ3372" s="371"/>
      <c r="IBK3372" s="372"/>
      <c r="IBL3372" s="372"/>
      <c r="IBM3372" s="372"/>
      <c r="IBN3372" s="372"/>
      <c r="IBO3372" s="370"/>
      <c r="IBP3372" s="371"/>
      <c r="IBQ3372" s="372"/>
      <c r="IBR3372" s="371"/>
      <c r="IBS3372" s="473"/>
      <c r="IBT3372" s="371"/>
      <c r="IBU3372" s="372"/>
      <c r="IBV3372" s="372"/>
      <c r="IBW3372" s="372"/>
      <c r="IBX3372" s="372"/>
      <c r="IBY3372" s="370"/>
      <c r="IBZ3372" s="371"/>
      <c r="ICA3372" s="372"/>
      <c r="ICB3372" s="371"/>
      <c r="ICC3372" s="473"/>
      <c r="ICD3372" s="371"/>
      <c r="ICE3372" s="372"/>
      <c r="ICF3372" s="372"/>
      <c r="ICG3372" s="372"/>
      <c r="ICH3372" s="372"/>
      <c r="ICI3372" s="370"/>
      <c r="ICJ3372" s="371"/>
      <c r="ICK3372" s="372"/>
      <c r="ICL3372" s="371"/>
      <c r="ICM3372" s="473"/>
      <c r="ICN3372" s="371"/>
      <c r="ICO3372" s="372"/>
      <c r="ICP3372" s="372"/>
      <c r="ICQ3372" s="372"/>
      <c r="ICR3372" s="372"/>
      <c r="ICS3372" s="370"/>
      <c r="ICT3372" s="371"/>
      <c r="ICU3372" s="372"/>
      <c r="ICV3372" s="371"/>
      <c r="ICW3372" s="473"/>
      <c r="ICX3372" s="371"/>
      <c r="ICY3372" s="372"/>
      <c r="ICZ3372" s="372"/>
      <c r="IDA3372" s="372"/>
      <c r="IDB3372" s="372"/>
      <c r="IDC3372" s="370"/>
      <c r="IDD3372" s="371"/>
      <c r="IDE3372" s="372"/>
      <c r="IDF3372" s="371"/>
      <c r="IDG3372" s="473"/>
      <c r="IDH3372" s="371"/>
      <c r="IDI3372" s="372"/>
      <c r="IDJ3372" s="372"/>
      <c r="IDK3372" s="372"/>
      <c r="IDL3372" s="372"/>
      <c r="IDM3372" s="370"/>
      <c r="IDN3372" s="371"/>
      <c r="IDO3372" s="372"/>
      <c r="IDP3372" s="371"/>
      <c r="IDQ3372" s="473"/>
      <c r="IDR3372" s="371"/>
      <c r="IDS3372" s="372"/>
      <c r="IDT3372" s="372"/>
      <c r="IDU3372" s="372"/>
      <c r="IDV3372" s="372"/>
      <c r="IDW3372" s="370"/>
      <c r="IDX3372" s="371"/>
      <c r="IDY3372" s="372"/>
      <c r="IDZ3372" s="371"/>
      <c r="IEA3372" s="473"/>
      <c r="IEB3372" s="371"/>
      <c r="IEC3372" s="372"/>
      <c r="IED3372" s="372"/>
      <c r="IEE3372" s="372"/>
      <c r="IEF3372" s="372"/>
      <c r="IEG3372" s="370"/>
      <c r="IEH3372" s="371"/>
      <c r="IEI3372" s="372"/>
      <c r="IEJ3372" s="371"/>
      <c r="IEK3372" s="473"/>
      <c r="IEL3372" s="371"/>
      <c r="IEM3372" s="372"/>
      <c r="IEN3372" s="372"/>
      <c r="IEO3372" s="372"/>
      <c r="IEP3372" s="372"/>
      <c r="IEQ3372" s="370"/>
      <c r="IER3372" s="371"/>
      <c r="IES3372" s="372"/>
      <c r="IET3372" s="371"/>
      <c r="IEU3372" s="473"/>
      <c r="IEV3372" s="371"/>
      <c r="IEW3372" s="372"/>
      <c r="IEX3372" s="372"/>
      <c r="IEY3372" s="372"/>
      <c r="IEZ3372" s="372"/>
      <c r="IFA3372" s="370"/>
      <c r="IFB3372" s="371"/>
      <c r="IFC3372" s="372"/>
      <c r="IFD3372" s="371"/>
      <c r="IFE3372" s="473"/>
      <c r="IFF3372" s="371"/>
      <c r="IFG3372" s="372"/>
      <c r="IFH3372" s="372"/>
      <c r="IFI3372" s="372"/>
      <c r="IFJ3372" s="372"/>
      <c r="IFK3372" s="370"/>
      <c r="IFL3372" s="371"/>
      <c r="IFM3372" s="372"/>
      <c r="IFN3372" s="371"/>
      <c r="IFO3372" s="473"/>
      <c r="IFP3372" s="371"/>
      <c r="IFQ3372" s="372"/>
      <c r="IFR3372" s="372"/>
      <c r="IFS3372" s="372"/>
      <c r="IFT3372" s="372"/>
      <c r="IFU3372" s="370"/>
      <c r="IFV3372" s="371"/>
      <c r="IFW3372" s="372"/>
      <c r="IFX3372" s="371"/>
      <c r="IFY3372" s="473"/>
      <c r="IFZ3372" s="371"/>
      <c r="IGA3372" s="372"/>
      <c r="IGB3372" s="372"/>
      <c r="IGC3372" s="372"/>
      <c r="IGD3372" s="372"/>
      <c r="IGE3372" s="370"/>
      <c r="IGF3372" s="371"/>
      <c r="IGG3372" s="372"/>
      <c r="IGH3372" s="371"/>
      <c r="IGI3372" s="473"/>
      <c r="IGJ3372" s="371"/>
      <c r="IGK3372" s="372"/>
      <c r="IGL3372" s="372"/>
      <c r="IGM3372" s="372"/>
      <c r="IGN3372" s="372"/>
      <c r="IGO3372" s="370"/>
      <c r="IGP3372" s="371"/>
      <c r="IGQ3372" s="372"/>
      <c r="IGR3372" s="371"/>
      <c r="IGS3372" s="473"/>
      <c r="IGT3372" s="371"/>
      <c r="IGU3372" s="372"/>
      <c r="IGV3372" s="372"/>
      <c r="IGW3372" s="372"/>
      <c r="IGX3372" s="372"/>
      <c r="IGY3372" s="370"/>
      <c r="IGZ3372" s="371"/>
      <c r="IHA3372" s="372"/>
      <c r="IHB3372" s="371"/>
      <c r="IHC3372" s="473"/>
      <c r="IHD3372" s="371"/>
      <c r="IHE3372" s="372"/>
      <c r="IHF3372" s="372"/>
      <c r="IHG3372" s="372"/>
      <c r="IHH3372" s="372"/>
      <c r="IHI3372" s="370"/>
      <c r="IHJ3372" s="371"/>
      <c r="IHK3372" s="372"/>
      <c r="IHL3372" s="371"/>
      <c r="IHM3372" s="473"/>
      <c r="IHN3372" s="371"/>
      <c r="IHO3372" s="372"/>
      <c r="IHP3372" s="372"/>
      <c r="IHQ3372" s="372"/>
      <c r="IHR3372" s="372"/>
      <c r="IHS3372" s="370"/>
      <c r="IHT3372" s="371"/>
      <c r="IHU3372" s="372"/>
      <c r="IHV3372" s="371"/>
      <c r="IHW3372" s="473"/>
      <c r="IHX3372" s="371"/>
      <c r="IHY3372" s="372"/>
      <c r="IHZ3372" s="372"/>
      <c r="IIA3372" s="372"/>
      <c r="IIB3372" s="372"/>
      <c r="IIC3372" s="370"/>
      <c r="IID3372" s="371"/>
      <c r="IIE3372" s="372"/>
      <c r="IIF3372" s="371"/>
      <c r="IIG3372" s="473"/>
      <c r="IIH3372" s="371"/>
      <c r="III3372" s="372"/>
      <c r="IIJ3372" s="372"/>
      <c r="IIK3372" s="372"/>
      <c r="IIL3372" s="372"/>
      <c r="IIM3372" s="370"/>
      <c r="IIN3372" s="371"/>
      <c r="IIO3372" s="372"/>
      <c r="IIP3372" s="371"/>
      <c r="IIQ3372" s="473"/>
      <c r="IIR3372" s="371"/>
      <c r="IIS3372" s="372"/>
      <c r="IIT3372" s="372"/>
      <c r="IIU3372" s="372"/>
      <c r="IIV3372" s="372"/>
      <c r="IIW3372" s="370"/>
      <c r="IIX3372" s="371"/>
      <c r="IIY3372" s="372"/>
      <c r="IIZ3372" s="371"/>
      <c r="IJA3372" s="473"/>
      <c r="IJB3372" s="371"/>
      <c r="IJC3372" s="372"/>
      <c r="IJD3372" s="372"/>
      <c r="IJE3372" s="372"/>
      <c r="IJF3372" s="372"/>
      <c r="IJG3372" s="370"/>
      <c r="IJH3372" s="371"/>
      <c r="IJI3372" s="372"/>
      <c r="IJJ3372" s="371"/>
      <c r="IJK3372" s="473"/>
      <c r="IJL3372" s="371"/>
      <c r="IJM3372" s="372"/>
      <c r="IJN3372" s="372"/>
      <c r="IJO3372" s="372"/>
      <c r="IJP3372" s="372"/>
      <c r="IJQ3372" s="370"/>
      <c r="IJR3372" s="371"/>
      <c r="IJS3372" s="372"/>
      <c r="IJT3372" s="371"/>
      <c r="IJU3372" s="473"/>
      <c r="IJV3372" s="371"/>
      <c r="IJW3372" s="372"/>
      <c r="IJX3372" s="372"/>
      <c r="IJY3372" s="372"/>
      <c r="IJZ3372" s="372"/>
      <c r="IKA3372" s="370"/>
      <c r="IKB3372" s="371"/>
      <c r="IKC3372" s="372"/>
      <c r="IKD3372" s="371"/>
      <c r="IKE3372" s="473"/>
      <c r="IKF3372" s="371"/>
      <c r="IKG3372" s="372"/>
      <c r="IKH3372" s="372"/>
      <c r="IKI3372" s="372"/>
      <c r="IKJ3372" s="372"/>
      <c r="IKK3372" s="370"/>
      <c r="IKL3372" s="371"/>
      <c r="IKM3372" s="372"/>
      <c r="IKN3372" s="371"/>
      <c r="IKO3372" s="473"/>
      <c r="IKP3372" s="371"/>
      <c r="IKQ3372" s="372"/>
      <c r="IKR3372" s="372"/>
      <c r="IKS3372" s="372"/>
      <c r="IKT3372" s="372"/>
      <c r="IKU3372" s="370"/>
      <c r="IKV3372" s="371"/>
      <c r="IKW3372" s="372"/>
      <c r="IKX3372" s="371"/>
      <c r="IKY3372" s="473"/>
      <c r="IKZ3372" s="371"/>
      <c r="ILA3372" s="372"/>
      <c r="ILB3372" s="372"/>
      <c r="ILC3372" s="372"/>
      <c r="ILD3372" s="372"/>
      <c r="ILE3372" s="370"/>
      <c r="ILF3372" s="371"/>
      <c r="ILG3372" s="372"/>
      <c r="ILH3372" s="371"/>
      <c r="ILI3372" s="473"/>
      <c r="ILJ3372" s="371"/>
      <c r="ILK3372" s="372"/>
      <c r="ILL3372" s="372"/>
      <c r="ILM3372" s="372"/>
      <c r="ILN3372" s="372"/>
      <c r="ILO3372" s="370"/>
      <c r="ILP3372" s="371"/>
      <c r="ILQ3372" s="372"/>
      <c r="ILR3372" s="371"/>
      <c r="ILS3372" s="473"/>
      <c r="ILT3372" s="371"/>
      <c r="ILU3372" s="372"/>
      <c r="ILV3372" s="372"/>
      <c r="ILW3372" s="372"/>
      <c r="ILX3372" s="372"/>
      <c r="ILY3372" s="370"/>
      <c r="ILZ3372" s="371"/>
      <c r="IMA3372" s="372"/>
      <c r="IMB3372" s="371"/>
      <c r="IMC3372" s="473"/>
      <c r="IMD3372" s="371"/>
      <c r="IME3372" s="372"/>
      <c r="IMF3372" s="372"/>
      <c r="IMG3372" s="372"/>
      <c r="IMH3372" s="372"/>
      <c r="IMI3372" s="370"/>
      <c r="IMJ3372" s="371"/>
      <c r="IMK3372" s="372"/>
      <c r="IML3372" s="371"/>
      <c r="IMM3372" s="473"/>
      <c r="IMN3372" s="371"/>
      <c r="IMO3372" s="372"/>
      <c r="IMP3372" s="372"/>
      <c r="IMQ3372" s="372"/>
      <c r="IMR3372" s="372"/>
      <c r="IMS3372" s="370"/>
      <c r="IMT3372" s="371"/>
      <c r="IMU3372" s="372"/>
      <c r="IMV3372" s="371"/>
      <c r="IMW3372" s="473"/>
      <c r="IMX3372" s="371"/>
      <c r="IMY3372" s="372"/>
      <c r="IMZ3372" s="372"/>
      <c r="INA3372" s="372"/>
      <c r="INB3372" s="372"/>
      <c r="INC3372" s="370"/>
      <c r="IND3372" s="371"/>
      <c r="INE3372" s="372"/>
      <c r="INF3372" s="371"/>
      <c r="ING3372" s="473"/>
      <c r="INH3372" s="371"/>
      <c r="INI3372" s="372"/>
      <c r="INJ3372" s="372"/>
      <c r="INK3372" s="372"/>
      <c r="INL3372" s="372"/>
      <c r="INM3372" s="370"/>
      <c r="INN3372" s="371"/>
      <c r="INO3372" s="372"/>
      <c r="INP3372" s="371"/>
      <c r="INQ3372" s="473"/>
      <c r="INR3372" s="371"/>
      <c r="INS3372" s="372"/>
      <c r="INT3372" s="372"/>
      <c r="INU3372" s="372"/>
      <c r="INV3372" s="372"/>
      <c r="INW3372" s="370"/>
      <c r="INX3372" s="371"/>
      <c r="INY3372" s="372"/>
      <c r="INZ3372" s="371"/>
      <c r="IOA3372" s="473"/>
      <c r="IOB3372" s="371"/>
      <c r="IOC3372" s="372"/>
      <c r="IOD3372" s="372"/>
      <c r="IOE3372" s="372"/>
      <c r="IOF3372" s="372"/>
      <c r="IOG3372" s="370"/>
      <c r="IOH3372" s="371"/>
      <c r="IOI3372" s="372"/>
      <c r="IOJ3372" s="371"/>
      <c r="IOK3372" s="473"/>
      <c r="IOL3372" s="371"/>
      <c r="IOM3372" s="372"/>
      <c r="ION3372" s="372"/>
      <c r="IOO3372" s="372"/>
      <c r="IOP3372" s="372"/>
      <c r="IOQ3372" s="370"/>
      <c r="IOR3372" s="371"/>
      <c r="IOS3372" s="372"/>
      <c r="IOT3372" s="371"/>
      <c r="IOU3372" s="473"/>
      <c r="IOV3372" s="371"/>
      <c r="IOW3372" s="372"/>
      <c r="IOX3372" s="372"/>
      <c r="IOY3372" s="372"/>
      <c r="IOZ3372" s="372"/>
      <c r="IPA3372" s="370"/>
      <c r="IPB3372" s="371"/>
      <c r="IPC3372" s="372"/>
      <c r="IPD3372" s="371"/>
      <c r="IPE3372" s="473"/>
      <c r="IPF3372" s="371"/>
      <c r="IPG3372" s="372"/>
      <c r="IPH3372" s="372"/>
      <c r="IPI3372" s="372"/>
      <c r="IPJ3372" s="372"/>
      <c r="IPK3372" s="370"/>
      <c r="IPL3372" s="371"/>
      <c r="IPM3372" s="372"/>
      <c r="IPN3372" s="371"/>
      <c r="IPO3372" s="473"/>
      <c r="IPP3372" s="371"/>
      <c r="IPQ3372" s="372"/>
      <c r="IPR3372" s="372"/>
      <c r="IPS3372" s="372"/>
      <c r="IPT3372" s="372"/>
      <c r="IPU3372" s="370"/>
      <c r="IPV3372" s="371"/>
      <c r="IPW3372" s="372"/>
      <c r="IPX3372" s="371"/>
      <c r="IPY3372" s="473"/>
      <c r="IPZ3372" s="371"/>
      <c r="IQA3372" s="372"/>
      <c r="IQB3372" s="372"/>
      <c r="IQC3372" s="372"/>
      <c r="IQD3372" s="372"/>
      <c r="IQE3372" s="370"/>
      <c r="IQF3372" s="371"/>
      <c r="IQG3372" s="372"/>
      <c r="IQH3372" s="371"/>
      <c r="IQI3372" s="473"/>
      <c r="IQJ3372" s="371"/>
      <c r="IQK3372" s="372"/>
      <c r="IQL3372" s="372"/>
      <c r="IQM3372" s="372"/>
      <c r="IQN3372" s="372"/>
      <c r="IQO3372" s="370"/>
      <c r="IQP3372" s="371"/>
      <c r="IQQ3372" s="372"/>
      <c r="IQR3372" s="371"/>
      <c r="IQS3372" s="473"/>
      <c r="IQT3372" s="371"/>
      <c r="IQU3372" s="372"/>
      <c r="IQV3372" s="372"/>
      <c r="IQW3372" s="372"/>
      <c r="IQX3372" s="372"/>
      <c r="IQY3372" s="370"/>
      <c r="IQZ3372" s="371"/>
      <c r="IRA3372" s="372"/>
      <c r="IRB3372" s="371"/>
      <c r="IRC3372" s="473"/>
      <c r="IRD3372" s="371"/>
      <c r="IRE3372" s="372"/>
      <c r="IRF3372" s="372"/>
      <c r="IRG3372" s="372"/>
      <c r="IRH3372" s="372"/>
      <c r="IRI3372" s="370"/>
      <c r="IRJ3372" s="371"/>
      <c r="IRK3372" s="372"/>
      <c r="IRL3372" s="371"/>
      <c r="IRM3372" s="473"/>
      <c r="IRN3372" s="371"/>
      <c r="IRO3372" s="372"/>
      <c r="IRP3372" s="372"/>
      <c r="IRQ3372" s="372"/>
      <c r="IRR3372" s="372"/>
      <c r="IRS3372" s="370"/>
      <c r="IRT3372" s="371"/>
      <c r="IRU3372" s="372"/>
      <c r="IRV3372" s="371"/>
      <c r="IRW3372" s="473"/>
      <c r="IRX3372" s="371"/>
      <c r="IRY3372" s="372"/>
      <c r="IRZ3372" s="372"/>
      <c r="ISA3372" s="372"/>
      <c r="ISB3372" s="372"/>
      <c r="ISC3372" s="370"/>
      <c r="ISD3372" s="371"/>
      <c r="ISE3372" s="372"/>
      <c r="ISF3372" s="371"/>
      <c r="ISG3372" s="473"/>
      <c r="ISH3372" s="371"/>
      <c r="ISI3372" s="372"/>
      <c r="ISJ3372" s="372"/>
      <c r="ISK3372" s="372"/>
      <c r="ISL3372" s="372"/>
      <c r="ISM3372" s="370"/>
      <c r="ISN3372" s="371"/>
      <c r="ISO3372" s="372"/>
      <c r="ISP3372" s="371"/>
      <c r="ISQ3372" s="473"/>
      <c r="ISR3372" s="371"/>
      <c r="ISS3372" s="372"/>
      <c r="IST3372" s="372"/>
      <c r="ISU3372" s="372"/>
      <c r="ISV3372" s="372"/>
      <c r="ISW3372" s="370"/>
      <c r="ISX3372" s="371"/>
      <c r="ISY3372" s="372"/>
      <c r="ISZ3372" s="371"/>
      <c r="ITA3372" s="473"/>
      <c r="ITB3372" s="371"/>
      <c r="ITC3372" s="372"/>
      <c r="ITD3372" s="372"/>
      <c r="ITE3372" s="372"/>
      <c r="ITF3372" s="372"/>
      <c r="ITG3372" s="370"/>
      <c r="ITH3372" s="371"/>
      <c r="ITI3372" s="372"/>
      <c r="ITJ3372" s="371"/>
      <c r="ITK3372" s="473"/>
      <c r="ITL3372" s="371"/>
      <c r="ITM3372" s="372"/>
      <c r="ITN3372" s="372"/>
      <c r="ITO3372" s="372"/>
      <c r="ITP3372" s="372"/>
      <c r="ITQ3372" s="370"/>
      <c r="ITR3372" s="371"/>
      <c r="ITS3372" s="372"/>
      <c r="ITT3372" s="371"/>
      <c r="ITU3372" s="473"/>
      <c r="ITV3372" s="371"/>
      <c r="ITW3372" s="372"/>
      <c r="ITX3372" s="372"/>
      <c r="ITY3372" s="372"/>
      <c r="ITZ3372" s="372"/>
      <c r="IUA3372" s="370"/>
      <c r="IUB3372" s="371"/>
      <c r="IUC3372" s="372"/>
      <c r="IUD3372" s="371"/>
      <c r="IUE3372" s="473"/>
      <c r="IUF3372" s="371"/>
      <c r="IUG3372" s="372"/>
      <c r="IUH3372" s="372"/>
      <c r="IUI3372" s="372"/>
      <c r="IUJ3372" s="372"/>
      <c r="IUK3372" s="370"/>
      <c r="IUL3372" s="371"/>
      <c r="IUM3372" s="372"/>
      <c r="IUN3372" s="371"/>
      <c r="IUO3372" s="473"/>
      <c r="IUP3372" s="371"/>
      <c r="IUQ3372" s="372"/>
      <c r="IUR3372" s="372"/>
      <c r="IUS3372" s="372"/>
      <c r="IUT3372" s="372"/>
      <c r="IUU3372" s="370"/>
      <c r="IUV3372" s="371"/>
      <c r="IUW3372" s="372"/>
      <c r="IUX3372" s="371"/>
      <c r="IUY3372" s="473"/>
      <c r="IUZ3372" s="371"/>
      <c r="IVA3372" s="372"/>
      <c r="IVB3372" s="372"/>
      <c r="IVC3372" s="372"/>
      <c r="IVD3372" s="372"/>
      <c r="IVE3372" s="370"/>
      <c r="IVF3372" s="371"/>
      <c r="IVG3372" s="372"/>
      <c r="IVH3372" s="371"/>
      <c r="IVI3372" s="473"/>
      <c r="IVJ3372" s="371"/>
      <c r="IVK3372" s="372"/>
      <c r="IVL3372" s="372"/>
      <c r="IVM3372" s="372"/>
      <c r="IVN3372" s="372"/>
      <c r="IVO3372" s="370"/>
      <c r="IVP3372" s="371"/>
      <c r="IVQ3372" s="372"/>
      <c r="IVR3372" s="371"/>
      <c r="IVS3372" s="473"/>
      <c r="IVT3372" s="371"/>
      <c r="IVU3372" s="372"/>
      <c r="IVV3372" s="372"/>
      <c r="IVW3372" s="372"/>
      <c r="IVX3372" s="372"/>
      <c r="IVY3372" s="370"/>
      <c r="IVZ3372" s="371"/>
      <c r="IWA3372" s="372"/>
      <c r="IWB3372" s="371"/>
      <c r="IWC3372" s="473"/>
      <c r="IWD3372" s="371"/>
      <c r="IWE3372" s="372"/>
      <c r="IWF3372" s="372"/>
      <c r="IWG3372" s="372"/>
      <c r="IWH3372" s="372"/>
      <c r="IWI3372" s="370"/>
      <c r="IWJ3372" s="371"/>
      <c r="IWK3372" s="372"/>
      <c r="IWL3372" s="371"/>
      <c r="IWM3372" s="473"/>
      <c r="IWN3372" s="371"/>
      <c r="IWO3372" s="372"/>
      <c r="IWP3372" s="372"/>
      <c r="IWQ3372" s="372"/>
      <c r="IWR3372" s="372"/>
      <c r="IWS3372" s="370"/>
      <c r="IWT3372" s="371"/>
      <c r="IWU3372" s="372"/>
      <c r="IWV3372" s="371"/>
      <c r="IWW3372" s="473"/>
      <c r="IWX3372" s="371"/>
      <c r="IWY3372" s="372"/>
      <c r="IWZ3372" s="372"/>
      <c r="IXA3372" s="372"/>
      <c r="IXB3372" s="372"/>
      <c r="IXC3372" s="370"/>
      <c r="IXD3372" s="371"/>
      <c r="IXE3372" s="372"/>
      <c r="IXF3372" s="371"/>
      <c r="IXG3372" s="473"/>
      <c r="IXH3372" s="371"/>
      <c r="IXI3372" s="372"/>
      <c r="IXJ3372" s="372"/>
      <c r="IXK3372" s="372"/>
      <c r="IXL3372" s="372"/>
      <c r="IXM3372" s="370"/>
      <c r="IXN3372" s="371"/>
      <c r="IXO3372" s="372"/>
      <c r="IXP3372" s="371"/>
      <c r="IXQ3372" s="473"/>
      <c r="IXR3372" s="371"/>
      <c r="IXS3372" s="372"/>
      <c r="IXT3372" s="372"/>
      <c r="IXU3372" s="372"/>
      <c r="IXV3372" s="372"/>
      <c r="IXW3372" s="370"/>
      <c r="IXX3372" s="371"/>
      <c r="IXY3372" s="372"/>
      <c r="IXZ3372" s="371"/>
      <c r="IYA3372" s="473"/>
      <c r="IYB3372" s="371"/>
      <c r="IYC3372" s="372"/>
      <c r="IYD3372" s="372"/>
      <c r="IYE3372" s="372"/>
      <c r="IYF3372" s="372"/>
      <c r="IYG3372" s="370"/>
      <c r="IYH3372" s="371"/>
      <c r="IYI3372" s="372"/>
      <c r="IYJ3372" s="371"/>
      <c r="IYK3372" s="473"/>
      <c r="IYL3372" s="371"/>
      <c r="IYM3372" s="372"/>
      <c r="IYN3372" s="372"/>
      <c r="IYO3372" s="372"/>
      <c r="IYP3372" s="372"/>
      <c r="IYQ3372" s="370"/>
      <c r="IYR3372" s="371"/>
      <c r="IYS3372" s="372"/>
      <c r="IYT3372" s="371"/>
      <c r="IYU3372" s="473"/>
      <c r="IYV3372" s="371"/>
      <c r="IYW3372" s="372"/>
      <c r="IYX3372" s="372"/>
      <c r="IYY3372" s="372"/>
      <c r="IYZ3372" s="372"/>
      <c r="IZA3372" s="370"/>
      <c r="IZB3372" s="371"/>
      <c r="IZC3372" s="372"/>
      <c r="IZD3372" s="371"/>
      <c r="IZE3372" s="473"/>
      <c r="IZF3372" s="371"/>
      <c r="IZG3372" s="372"/>
      <c r="IZH3372" s="372"/>
      <c r="IZI3372" s="372"/>
      <c r="IZJ3372" s="372"/>
      <c r="IZK3372" s="370"/>
      <c r="IZL3372" s="371"/>
      <c r="IZM3372" s="372"/>
      <c r="IZN3372" s="371"/>
      <c r="IZO3372" s="473"/>
      <c r="IZP3372" s="371"/>
      <c r="IZQ3372" s="372"/>
      <c r="IZR3372" s="372"/>
      <c r="IZS3372" s="372"/>
      <c r="IZT3372" s="372"/>
      <c r="IZU3372" s="370"/>
      <c r="IZV3372" s="371"/>
      <c r="IZW3372" s="372"/>
      <c r="IZX3372" s="371"/>
      <c r="IZY3372" s="473"/>
      <c r="IZZ3372" s="371"/>
      <c r="JAA3372" s="372"/>
      <c r="JAB3372" s="372"/>
      <c r="JAC3372" s="372"/>
      <c r="JAD3372" s="372"/>
      <c r="JAE3372" s="370"/>
      <c r="JAF3372" s="371"/>
      <c r="JAG3372" s="372"/>
      <c r="JAH3372" s="371"/>
      <c r="JAI3372" s="473"/>
      <c r="JAJ3372" s="371"/>
      <c r="JAK3372" s="372"/>
      <c r="JAL3372" s="372"/>
      <c r="JAM3372" s="372"/>
      <c r="JAN3372" s="372"/>
      <c r="JAO3372" s="370"/>
      <c r="JAP3372" s="371"/>
      <c r="JAQ3372" s="372"/>
      <c r="JAR3372" s="371"/>
      <c r="JAS3372" s="473"/>
      <c r="JAT3372" s="371"/>
      <c r="JAU3372" s="372"/>
      <c r="JAV3372" s="372"/>
      <c r="JAW3372" s="372"/>
      <c r="JAX3372" s="372"/>
      <c r="JAY3372" s="370"/>
      <c r="JAZ3372" s="371"/>
      <c r="JBA3372" s="372"/>
      <c r="JBB3372" s="371"/>
      <c r="JBC3372" s="473"/>
      <c r="JBD3372" s="371"/>
      <c r="JBE3372" s="372"/>
      <c r="JBF3372" s="372"/>
      <c r="JBG3372" s="372"/>
      <c r="JBH3372" s="372"/>
      <c r="JBI3372" s="370"/>
      <c r="JBJ3372" s="371"/>
      <c r="JBK3372" s="372"/>
      <c r="JBL3372" s="371"/>
      <c r="JBM3372" s="473"/>
      <c r="JBN3372" s="371"/>
      <c r="JBO3372" s="372"/>
      <c r="JBP3372" s="372"/>
      <c r="JBQ3372" s="372"/>
      <c r="JBR3372" s="372"/>
      <c r="JBS3372" s="370"/>
      <c r="JBT3372" s="371"/>
      <c r="JBU3372" s="372"/>
      <c r="JBV3372" s="371"/>
      <c r="JBW3372" s="473"/>
      <c r="JBX3372" s="371"/>
      <c r="JBY3372" s="372"/>
      <c r="JBZ3372" s="372"/>
      <c r="JCA3372" s="372"/>
      <c r="JCB3372" s="372"/>
      <c r="JCC3372" s="370"/>
      <c r="JCD3372" s="371"/>
      <c r="JCE3372" s="372"/>
      <c r="JCF3372" s="371"/>
      <c r="JCG3372" s="473"/>
      <c r="JCH3372" s="371"/>
      <c r="JCI3372" s="372"/>
      <c r="JCJ3372" s="372"/>
      <c r="JCK3372" s="372"/>
      <c r="JCL3372" s="372"/>
      <c r="JCM3372" s="370"/>
      <c r="JCN3372" s="371"/>
      <c r="JCO3372" s="372"/>
      <c r="JCP3372" s="371"/>
      <c r="JCQ3372" s="473"/>
      <c r="JCR3372" s="371"/>
      <c r="JCS3372" s="372"/>
      <c r="JCT3372" s="372"/>
      <c r="JCU3372" s="372"/>
      <c r="JCV3372" s="372"/>
      <c r="JCW3372" s="370"/>
      <c r="JCX3372" s="371"/>
      <c r="JCY3372" s="372"/>
      <c r="JCZ3372" s="371"/>
      <c r="JDA3372" s="473"/>
      <c r="JDB3372" s="371"/>
      <c r="JDC3372" s="372"/>
      <c r="JDD3372" s="372"/>
      <c r="JDE3372" s="372"/>
      <c r="JDF3372" s="372"/>
      <c r="JDG3372" s="370"/>
      <c r="JDH3372" s="371"/>
      <c r="JDI3372" s="372"/>
      <c r="JDJ3372" s="371"/>
      <c r="JDK3372" s="473"/>
      <c r="JDL3372" s="371"/>
      <c r="JDM3372" s="372"/>
      <c r="JDN3372" s="372"/>
      <c r="JDO3372" s="372"/>
      <c r="JDP3372" s="372"/>
      <c r="JDQ3372" s="370"/>
      <c r="JDR3372" s="371"/>
      <c r="JDS3372" s="372"/>
      <c r="JDT3372" s="371"/>
      <c r="JDU3372" s="473"/>
      <c r="JDV3372" s="371"/>
      <c r="JDW3372" s="372"/>
      <c r="JDX3372" s="372"/>
      <c r="JDY3372" s="372"/>
      <c r="JDZ3372" s="372"/>
      <c r="JEA3372" s="370"/>
      <c r="JEB3372" s="371"/>
      <c r="JEC3372" s="372"/>
      <c r="JED3372" s="371"/>
      <c r="JEE3372" s="473"/>
      <c r="JEF3372" s="371"/>
      <c r="JEG3372" s="372"/>
      <c r="JEH3372" s="372"/>
      <c r="JEI3372" s="372"/>
      <c r="JEJ3372" s="372"/>
      <c r="JEK3372" s="370"/>
      <c r="JEL3372" s="371"/>
      <c r="JEM3372" s="372"/>
      <c r="JEN3372" s="371"/>
      <c r="JEO3372" s="473"/>
      <c r="JEP3372" s="371"/>
      <c r="JEQ3372" s="372"/>
      <c r="JER3372" s="372"/>
      <c r="JES3372" s="372"/>
      <c r="JET3372" s="372"/>
      <c r="JEU3372" s="370"/>
      <c r="JEV3372" s="371"/>
      <c r="JEW3372" s="372"/>
      <c r="JEX3372" s="371"/>
      <c r="JEY3372" s="473"/>
      <c r="JEZ3372" s="371"/>
      <c r="JFA3372" s="372"/>
      <c r="JFB3372" s="372"/>
      <c r="JFC3372" s="372"/>
      <c r="JFD3372" s="372"/>
      <c r="JFE3372" s="370"/>
      <c r="JFF3372" s="371"/>
      <c r="JFG3372" s="372"/>
      <c r="JFH3372" s="371"/>
      <c r="JFI3372" s="473"/>
      <c r="JFJ3372" s="371"/>
      <c r="JFK3372" s="372"/>
      <c r="JFL3372" s="372"/>
      <c r="JFM3372" s="372"/>
      <c r="JFN3372" s="372"/>
      <c r="JFO3372" s="370"/>
      <c r="JFP3372" s="371"/>
      <c r="JFQ3372" s="372"/>
      <c r="JFR3372" s="371"/>
      <c r="JFS3372" s="473"/>
      <c r="JFT3372" s="371"/>
      <c r="JFU3372" s="372"/>
      <c r="JFV3372" s="372"/>
      <c r="JFW3372" s="372"/>
      <c r="JFX3372" s="372"/>
      <c r="JFY3372" s="370"/>
      <c r="JFZ3372" s="371"/>
      <c r="JGA3372" s="372"/>
      <c r="JGB3372" s="371"/>
      <c r="JGC3372" s="473"/>
      <c r="JGD3372" s="371"/>
      <c r="JGE3372" s="372"/>
      <c r="JGF3372" s="372"/>
      <c r="JGG3372" s="372"/>
      <c r="JGH3372" s="372"/>
      <c r="JGI3372" s="370"/>
      <c r="JGJ3372" s="371"/>
      <c r="JGK3372" s="372"/>
      <c r="JGL3372" s="371"/>
      <c r="JGM3372" s="473"/>
      <c r="JGN3372" s="371"/>
      <c r="JGO3372" s="372"/>
      <c r="JGP3372" s="372"/>
      <c r="JGQ3372" s="372"/>
      <c r="JGR3372" s="372"/>
      <c r="JGS3372" s="370"/>
      <c r="JGT3372" s="371"/>
      <c r="JGU3372" s="372"/>
      <c r="JGV3372" s="371"/>
      <c r="JGW3372" s="473"/>
      <c r="JGX3372" s="371"/>
      <c r="JGY3372" s="372"/>
      <c r="JGZ3372" s="372"/>
      <c r="JHA3372" s="372"/>
      <c r="JHB3372" s="372"/>
      <c r="JHC3372" s="370"/>
      <c r="JHD3372" s="371"/>
      <c r="JHE3372" s="372"/>
      <c r="JHF3372" s="371"/>
      <c r="JHG3372" s="473"/>
      <c r="JHH3372" s="371"/>
      <c r="JHI3372" s="372"/>
      <c r="JHJ3372" s="372"/>
      <c r="JHK3372" s="372"/>
      <c r="JHL3372" s="372"/>
      <c r="JHM3372" s="370"/>
      <c r="JHN3372" s="371"/>
      <c r="JHO3372" s="372"/>
      <c r="JHP3372" s="371"/>
      <c r="JHQ3372" s="473"/>
      <c r="JHR3372" s="371"/>
      <c r="JHS3372" s="372"/>
      <c r="JHT3372" s="372"/>
      <c r="JHU3372" s="372"/>
      <c r="JHV3372" s="372"/>
      <c r="JHW3372" s="370"/>
      <c r="JHX3372" s="371"/>
      <c r="JHY3372" s="372"/>
      <c r="JHZ3372" s="371"/>
      <c r="JIA3372" s="473"/>
      <c r="JIB3372" s="371"/>
      <c r="JIC3372" s="372"/>
      <c r="JID3372" s="372"/>
      <c r="JIE3372" s="372"/>
      <c r="JIF3372" s="372"/>
      <c r="JIG3372" s="370"/>
      <c r="JIH3372" s="371"/>
      <c r="JII3372" s="372"/>
      <c r="JIJ3372" s="371"/>
      <c r="JIK3372" s="473"/>
      <c r="JIL3372" s="371"/>
      <c r="JIM3372" s="372"/>
      <c r="JIN3372" s="372"/>
      <c r="JIO3372" s="372"/>
      <c r="JIP3372" s="372"/>
      <c r="JIQ3372" s="370"/>
      <c r="JIR3372" s="371"/>
      <c r="JIS3372" s="372"/>
      <c r="JIT3372" s="371"/>
      <c r="JIU3372" s="473"/>
      <c r="JIV3372" s="371"/>
      <c r="JIW3372" s="372"/>
      <c r="JIX3372" s="372"/>
      <c r="JIY3372" s="372"/>
      <c r="JIZ3372" s="372"/>
      <c r="JJA3372" s="370"/>
      <c r="JJB3372" s="371"/>
      <c r="JJC3372" s="372"/>
      <c r="JJD3372" s="371"/>
      <c r="JJE3372" s="473"/>
      <c r="JJF3372" s="371"/>
      <c r="JJG3372" s="372"/>
      <c r="JJH3372" s="372"/>
      <c r="JJI3372" s="372"/>
      <c r="JJJ3372" s="372"/>
      <c r="JJK3372" s="370"/>
      <c r="JJL3372" s="371"/>
      <c r="JJM3372" s="372"/>
      <c r="JJN3372" s="371"/>
      <c r="JJO3372" s="473"/>
      <c r="JJP3372" s="371"/>
      <c r="JJQ3372" s="372"/>
      <c r="JJR3372" s="372"/>
      <c r="JJS3372" s="372"/>
      <c r="JJT3372" s="372"/>
      <c r="JJU3372" s="370"/>
      <c r="JJV3372" s="371"/>
      <c r="JJW3372" s="372"/>
      <c r="JJX3372" s="371"/>
      <c r="JJY3372" s="473"/>
      <c r="JJZ3372" s="371"/>
      <c r="JKA3372" s="372"/>
      <c r="JKB3372" s="372"/>
      <c r="JKC3372" s="372"/>
      <c r="JKD3372" s="372"/>
      <c r="JKE3372" s="370"/>
      <c r="JKF3372" s="371"/>
      <c r="JKG3372" s="372"/>
      <c r="JKH3372" s="371"/>
      <c r="JKI3372" s="473"/>
      <c r="JKJ3372" s="371"/>
      <c r="JKK3372" s="372"/>
      <c r="JKL3372" s="372"/>
      <c r="JKM3372" s="372"/>
      <c r="JKN3372" s="372"/>
      <c r="JKO3372" s="370"/>
      <c r="JKP3372" s="371"/>
      <c r="JKQ3372" s="372"/>
      <c r="JKR3372" s="371"/>
      <c r="JKS3372" s="473"/>
      <c r="JKT3372" s="371"/>
      <c r="JKU3372" s="372"/>
      <c r="JKV3372" s="372"/>
      <c r="JKW3372" s="372"/>
      <c r="JKX3372" s="372"/>
      <c r="JKY3372" s="370"/>
      <c r="JKZ3372" s="371"/>
      <c r="JLA3372" s="372"/>
      <c r="JLB3372" s="371"/>
      <c r="JLC3372" s="473"/>
      <c r="JLD3372" s="371"/>
      <c r="JLE3372" s="372"/>
      <c r="JLF3372" s="372"/>
      <c r="JLG3372" s="372"/>
      <c r="JLH3372" s="372"/>
      <c r="JLI3372" s="370"/>
      <c r="JLJ3372" s="371"/>
      <c r="JLK3372" s="372"/>
      <c r="JLL3372" s="371"/>
      <c r="JLM3372" s="473"/>
      <c r="JLN3372" s="371"/>
      <c r="JLO3372" s="372"/>
      <c r="JLP3372" s="372"/>
      <c r="JLQ3372" s="372"/>
      <c r="JLR3372" s="372"/>
      <c r="JLS3372" s="370"/>
      <c r="JLT3372" s="371"/>
      <c r="JLU3372" s="372"/>
      <c r="JLV3372" s="371"/>
      <c r="JLW3372" s="473"/>
      <c r="JLX3372" s="371"/>
      <c r="JLY3372" s="372"/>
      <c r="JLZ3372" s="372"/>
      <c r="JMA3372" s="372"/>
      <c r="JMB3372" s="372"/>
      <c r="JMC3372" s="370"/>
      <c r="JMD3372" s="371"/>
      <c r="JME3372" s="372"/>
      <c r="JMF3372" s="371"/>
      <c r="JMG3372" s="473"/>
      <c r="JMH3372" s="371"/>
      <c r="JMI3372" s="372"/>
      <c r="JMJ3372" s="372"/>
      <c r="JMK3372" s="372"/>
      <c r="JML3372" s="372"/>
      <c r="JMM3372" s="370"/>
      <c r="JMN3372" s="371"/>
      <c r="JMO3372" s="372"/>
      <c r="JMP3372" s="371"/>
      <c r="JMQ3372" s="473"/>
      <c r="JMR3372" s="371"/>
      <c r="JMS3372" s="372"/>
      <c r="JMT3372" s="372"/>
      <c r="JMU3372" s="372"/>
      <c r="JMV3372" s="372"/>
      <c r="JMW3372" s="370"/>
      <c r="JMX3372" s="371"/>
      <c r="JMY3372" s="372"/>
      <c r="JMZ3372" s="371"/>
      <c r="JNA3372" s="473"/>
      <c r="JNB3372" s="371"/>
      <c r="JNC3372" s="372"/>
      <c r="JND3372" s="372"/>
      <c r="JNE3372" s="372"/>
      <c r="JNF3372" s="372"/>
      <c r="JNG3372" s="370"/>
      <c r="JNH3372" s="371"/>
      <c r="JNI3372" s="372"/>
      <c r="JNJ3372" s="371"/>
      <c r="JNK3372" s="473"/>
      <c r="JNL3372" s="371"/>
      <c r="JNM3372" s="372"/>
      <c r="JNN3372" s="372"/>
      <c r="JNO3372" s="372"/>
      <c r="JNP3372" s="372"/>
      <c r="JNQ3372" s="370"/>
      <c r="JNR3372" s="371"/>
      <c r="JNS3372" s="372"/>
      <c r="JNT3372" s="371"/>
      <c r="JNU3372" s="473"/>
      <c r="JNV3372" s="371"/>
      <c r="JNW3372" s="372"/>
      <c r="JNX3372" s="372"/>
      <c r="JNY3372" s="372"/>
      <c r="JNZ3372" s="372"/>
      <c r="JOA3372" s="370"/>
      <c r="JOB3372" s="371"/>
      <c r="JOC3372" s="372"/>
      <c r="JOD3372" s="371"/>
      <c r="JOE3372" s="473"/>
      <c r="JOF3372" s="371"/>
      <c r="JOG3372" s="372"/>
      <c r="JOH3372" s="372"/>
      <c r="JOI3372" s="372"/>
      <c r="JOJ3372" s="372"/>
      <c r="JOK3372" s="370"/>
      <c r="JOL3372" s="371"/>
      <c r="JOM3372" s="372"/>
      <c r="JON3372" s="371"/>
      <c r="JOO3372" s="473"/>
      <c r="JOP3372" s="371"/>
      <c r="JOQ3372" s="372"/>
      <c r="JOR3372" s="372"/>
      <c r="JOS3372" s="372"/>
      <c r="JOT3372" s="372"/>
      <c r="JOU3372" s="370"/>
      <c r="JOV3372" s="371"/>
      <c r="JOW3372" s="372"/>
      <c r="JOX3372" s="371"/>
      <c r="JOY3372" s="473"/>
      <c r="JOZ3372" s="371"/>
      <c r="JPA3372" s="372"/>
      <c r="JPB3372" s="372"/>
      <c r="JPC3372" s="372"/>
      <c r="JPD3372" s="372"/>
      <c r="JPE3372" s="370"/>
      <c r="JPF3372" s="371"/>
      <c r="JPG3372" s="372"/>
      <c r="JPH3372" s="371"/>
      <c r="JPI3372" s="473"/>
      <c r="JPJ3372" s="371"/>
      <c r="JPK3372" s="372"/>
      <c r="JPL3372" s="372"/>
      <c r="JPM3372" s="372"/>
      <c r="JPN3372" s="372"/>
      <c r="JPO3372" s="370"/>
      <c r="JPP3372" s="371"/>
      <c r="JPQ3372" s="372"/>
      <c r="JPR3372" s="371"/>
      <c r="JPS3372" s="473"/>
      <c r="JPT3372" s="371"/>
      <c r="JPU3372" s="372"/>
      <c r="JPV3372" s="372"/>
      <c r="JPW3372" s="372"/>
      <c r="JPX3372" s="372"/>
      <c r="JPY3372" s="370"/>
      <c r="JPZ3372" s="371"/>
      <c r="JQA3372" s="372"/>
      <c r="JQB3372" s="371"/>
      <c r="JQC3372" s="473"/>
      <c r="JQD3372" s="371"/>
      <c r="JQE3372" s="372"/>
      <c r="JQF3372" s="372"/>
      <c r="JQG3372" s="372"/>
      <c r="JQH3372" s="372"/>
      <c r="JQI3372" s="370"/>
      <c r="JQJ3372" s="371"/>
      <c r="JQK3372" s="372"/>
      <c r="JQL3372" s="371"/>
      <c r="JQM3372" s="473"/>
      <c r="JQN3372" s="371"/>
      <c r="JQO3372" s="372"/>
      <c r="JQP3372" s="372"/>
      <c r="JQQ3372" s="372"/>
      <c r="JQR3372" s="372"/>
      <c r="JQS3372" s="370"/>
      <c r="JQT3372" s="371"/>
      <c r="JQU3372" s="372"/>
      <c r="JQV3372" s="371"/>
      <c r="JQW3372" s="473"/>
      <c r="JQX3372" s="371"/>
      <c r="JQY3372" s="372"/>
      <c r="JQZ3372" s="372"/>
      <c r="JRA3372" s="372"/>
      <c r="JRB3372" s="372"/>
      <c r="JRC3372" s="370"/>
      <c r="JRD3372" s="371"/>
      <c r="JRE3372" s="372"/>
      <c r="JRF3372" s="371"/>
      <c r="JRG3372" s="473"/>
      <c r="JRH3372" s="371"/>
      <c r="JRI3372" s="372"/>
      <c r="JRJ3372" s="372"/>
      <c r="JRK3372" s="372"/>
      <c r="JRL3372" s="372"/>
      <c r="JRM3372" s="370"/>
      <c r="JRN3372" s="371"/>
      <c r="JRO3372" s="372"/>
      <c r="JRP3372" s="371"/>
      <c r="JRQ3372" s="473"/>
      <c r="JRR3372" s="371"/>
      <c r="JRS3372" s="372"/>
      <c r="JRT3372" s="372"/>
      <c r="JRU3372" s="372"/>
      <c r="JRV3372" s="372"/>
      <c r="JRW3372" s="370"/>
      <c r="JRX3372" s="371"/>
      <c r="JRY3372" s="372"/>
      <c r="JRZ3372" s="371"/>
      <c r="JSA3372" s="473"/>
      <c r="JSB3372" s="371"/>
      <c r="JSC3372" s="372"/>
      <c r="JSD3372" s="372"/>
      <c r="JSE3372" s="372"/>
      <c r="JSF3372" s="372"/>
      <c r="JSG3372" s="370"/>
      <c r="JSH3372" s="371"/>
      <c r="JSI3372" s="372"/>
      <c r="JSJ3372" s="371"/>
      <c r="JSK3372" s="473"/>
      <c r="JSL3372" s="371"/>
      <c r="JSM3372" s="372"/>
      <c r="JSN3372" s="372"/>
      <c r="JSO3372" s="372"/>
      <c r="JSP3372" s="372"/>
      <c r="JSQ3372" s="370"/>
      <c r="JSR3372" s="371"/>
      <c r="JSS3372" s="372"/>
      <c r="JST3372" s="371"/>
      <c r="JSU3372" s="473"/>
      <c r="JSV3372" s="371"/>
      <c r="JSW3372" s="372"/>
      <c r="JSX3372" s="372"/>
      <c r="JSY3372" s="372"/>
      <c r="JSZ3372" s="372"/>
      <c r="JTA3372" s="370"/>
      <c r="JTB3372" s="371"/>
      <c r="JTC3372" s="372"/>
      <c r="JTD3372" s="371"/>
      <c r="JTE3372" s="473"/>
      <c r="JTF3372" s="371"/>
      <c r="JTG3372" s="372"/>
      <c r="JTH3372" s="372"/>
      <c r="JTI3372" s="372"/>
      <c r="JTJ3372" s="372"/>
      <c r="JTK3372" s="370"/>
      <c r="JTL3372" s="371"/>
      <c r="JTM3372" s="372"/>
      <c r="JTN3372" s="371"/>
      <c r="JTO3372" s="473"/>
      <c r="JTP3372" s="371"/>
      <c r="JTQ3372" s="372"/>
      <c r="JTR3372" s="372"/>
      <c r="JTS3372" s="372"/>
      <c r="JTT3372" s="372"/>
      <c r="JTU3372" s="370"/>
      <c r="JTV3372" s="371"/>
      <c r="JTW3372" s="372"/>
      <c r="JTX3372" s="371"/>
      <c r="JTY3372" s="473"/>
      <c r="JTZ3372" s="371"/>
      <c r="JUA3372" s="372"/>
      <c r="JUB3372" s="372"/>
      <c r="JUC3372" s="372"/>
      <c r="JUD3372" s="372"/>
      <c r="JUE3372" s="370"/>
      <c r="JUF3372" s="371"/>
      <c r="JUG3372" s="372"/>
      <c r="JUH3372" s="371"/>
      <c r="JUI3372" s="473"/>
      <c r="JUJ3372" s="371"/>
      <c r="JUK3372" s="372"/>
      <c r="JUL3372" s="372"/>
      <c r="JUM3372" s="372"/>
      <c r="JUN3372" s="372"/>
      <c r="JUO3372" s="370"/>
      <c r="JUP3372" s="371"/>
      <c r="JUQ3372" s="372"/>
      <c r="JUR3372" s="371"/>
      <c r="JUS3372" s="473"/>
      <c r="JUT3372" s="371"/>
      <c r="JUU3372" s="372"/>
      <c r="JUV3372" s="372"/>
      <c r="JUW3372" s="372"/>
      <c r="JUX3372" s="372"/>
      <c r="JUY3372" s="370"/>
      <c r="JUZ3372" s="371"/>
      <c r="JVA3372" s="372"/>
      <c r="JVB3372" s="371"/>
      <c r="JVC3372" s="473"/>
      <c r="JVD3372" s="371"/>
      <c r="JVE3372" s="372"/>
      <c r="JVF3372" s="372"/>
      <c r="JVG3372" s="372"/>
      <c r="JVH3372" s="372"/>
      <c r="JVI3372" s="370"/>
      <c r="JVJ3372" s="371"/>
      <c r="JVK3372" s="372"/>
      <c r="JVL3372" s="371"/>
      <c r="JVM3372" s="473"/>
      <c r="JVN3372" s="371"/>
      <c r="JVO3372" s="372"/>
      <c r="JVP3372" s="372"/>
      <c r="JVQ3372" s="372"/>
      <c r="JVR3372" s="372"/>
      <c r="JVS3372" s="370"/>
      <c r="JVT3372" s="371"/>
      <c r="JVU3372" s="372"/>
      <c r="JVV3372" s="371"/>
      <c r="JVW3372" s="473"/>
      <c r="JVX3372" s="371"/>
      <c r="JVY3372" s="372"/>
      <c r="JVZ3372" s="372"/>
      <c r="JWA3372" s="372"/>
      <c r="JWB3372" s="372"/>
      <c r="JWC3372" s="370"/>
      <c r="JWD3372" s="371"/>
      <c r="JWE3372" s="372"/>
      <c r="JWF3372" s="371"/>
      <c r="JWG3372" s="473"/>
      <c r="JWH3372" s="371"/>
      <c r="JWI3372" s="372"/>
      <c r="JWJ3372" s="372"/>
      <c r="JWK3372" s="372"/>
      <c r="JWL3372" s="372"/>
      <c r="JWM3372" s="370"/>
      <c r="JWN3372" s="371"/>
      <c r="JWO3372" s="372"/>
      <c r="JWP3372" s="371"/>
      <c r="JWQ3372" s="473"/>
      <c r="JWR3372" s="371"/>
      <c r="JWS3372" s="372"/>
      <c r="JWT3372" s="372"/>
      <c r="JWU3372" s="372"/>
      <c r="JWV3372" s="372"/>
      <c r="JWW3372" s="370"/>
      <c r="JWX3372" s="371"/>
      <c r="JWY3372" s="372"/>
      <c r="JWZ3372" s="371"/>
      <c r="JXA3372" s="473"/>
      <c r="JXB3372" s="371"/>
      <c r="JXC3372" s="372"/>
      <c r="JXD3372" s="372"/>
      <c r="JXE3372" s="372"/>
      <c r="JXF3372" s="372"/>
      <c r="JXG3372" s="370"/>
      <c r="JXH3372" s="371"/>
      <c r="JXI3372" s="372"/>
      <c r="JXJ3372" s="371"/>
      <c r="JXK3372" s="473"/>
      <c r="JXL3372" s="371"/>
      <c r="JXM3372" s="372"/>
      <c r="JXN3372" s="372"/>
      <c r="JXO3372" s="372"/>
      <c r="JXP3372" s="372"/>
      <c r="JXQ3372" s="370"/>
      <c r="JXR3372" s="371"/>
      <c r="JXS3372" s="372"/>
      <c r="JXT3372" s="371"/>
      <c r="JXU3372" s="473"/>
      <c r="JXV3372" s="371"/>
      <c r="JXW3372" s="372"/>
      <c r="JXX3372" s="372"/>
      <c r="JXY3372" s="372"/>
      <c r="JXZ3372" s="372"/>
      <c r="JYA3372" s="370"/>
      <c r="JYB3372" s="371"/>
      <c r="JYC3372" s="372"/>
      <c r="JYD3372" s="371"/>
      <c r="JYE3372" s="473"/>
      <c r="JYF3372" s="371"/>
      <c r="JYG3372" s="372"/>
      <c r="JYH3372" s="372"/>
      <c r="JYI3372" s="372"/>
      <c r="JYJ3372" s="372"/>
      <c r="JYK3372" s="370"/>
      <c r="JYL3372" s="371"/>
      <c r="JYM3372" s="372"/>
      <c r="JYN3372" s="371"/>
      <c r="JYO3372" s="473"/>
      <c r="JYP3372" s="371"/>
      <c r="JYQ3372" s="372"/>
      <c r="JYR3372" s="372"/>
      <c r="JYS3372" s="372"/>
      <c r="JYT3372" s="372"/>
      <c r="JYU3372" s="370"/>
      <c r="JYV3372" s="371"/>
      <c r="JYW3372" s="372"/>
      <c r="JYX3372" s="371"/>
      <c r="JYY3372" s="473"/>
      <c r="JYZ3372" s="371"/>
      <c r="JZA3372" s="372"/>
      <c r="JZB3372" s="372"/>
      <c r="JZC3372" s="372"/>
      <c r="JZD3372" s="372"/>
      <c r="JZE3372" s="370"/>
      <c r="JZF3372" s="371"/>
      <c r="JZG3372" s="372"/>
      <c r="JZH3372" s="371"/>
      <c r="JZI3372" s="473"/>
      <c r="JZJ3372" s="371"/>
      <c r="JZK3372" s="372"/>
      <c r="JZL3372" s="372"/>
      <c r="JZM3372" s="372"/>
      <c r="JZN3372" s="372"/>
      <c r="JZO3372" s="370"/>
      <c r="JZP3372" s="371"/>
      <c r="JZQ3372" s="372"/>
      <c r="JZR3372" s="371"/>
      <c r="JZS3372" s="473"/>
      <c r="JZT3372" s="371"/>
      <c r="JZU3372" s="372"/>
      <c r="JZV3372" s="372"/>
      <c r="JZW3372" s="372"/>
      <c r="JZX3372" s="372"/>
      <c r="JZY3372" s="370"/>
      <c r="JZZ3372" s="371"/>
      <c r="KAA3372" s="372"/>
      <c r="KAB3372" s="371"/>
      <c r="KAC3372" s="473"/>
      <c r="KAD3372" s="371"/>
      <c r="KAE3372" s="372"/>
      <c r="KAF3372" s="372"/>
      <c r="KAG3372" s="372"/>
      <c r="KAH3372" s="372"/>
      <c r="KAI3372" s="370"/>
      <c r="KAJ3372" s="371"/>
      <c r="KAK3372" s="372"/>
      <c r="KAL3372" s="371"/>
      <c r="KAM3372" s="473"/>
      <c r="KAN3372" s="371"/>
      <c r="KAO3372" s="372"/>
      <c r="KAP3372" s="372"/>
      <c r="KAQ3372" s="372"/>
      <c r="KAR3372" s="372"/>
      <c r="KAS3372" s="370"/>
      <c r="KAT3372" s="371"/>
      <c r="KAU3372" s="372"/>
      <c r="KAV3372" s="371"/>
      <c r="KAW3372" s="473"/>
      <c r="KAX3372" s="371"/>
      <c r="KAY3372" s="372"/>
      <c r="KAZ3372" s="372"/>
      <c r="KBA3372" s="372"/>
      <c r="KBB3372" s="372"/>
      <c r="KBC3372" s="370"/>
      <c r="KBD3372" s="371"/>
      <c r="KBE3372" s="372"/>
      <c r="KBF3372" s="371"/>
      <c r="KBG3372" s="473"/>
      <c r="KBH3372" s="371"/>
      <c r="KBI3372" s="372"/>
      <c r="KBJ3372" s="372"/>
      <c r="KBK3372" s="372"/>
      <c r="KBL3372" s="372"/>
      <c r="KBM3372" s="370"/>
      <c r="KBN3372" s="371"/>
      <c r="KBO3372" s="372"/>
      <c r="KBP3372" s="371"/>
      <c r="KBQ3372" s="473"/>
      <c r="KBR3372" s="371"/>
      <c r="KBS3372" s="372"/>
      <c r="KBT3372" s="372"/>
      <c r="KBU3372" s="372"/>
      <c r="KBV3372" s="372"/>
      <c r="KBW3372" s="370"/>
      <c r="KBX3372" s="371"/>
      <c r="KBY3372" s="372"/>
      <c r="KBZ3372" s="371"/>
      <c r="KCA3372" s="473"/>
      <c r="KCB3372" s="371"/>
      <c r="KCC3372" s="372"/>
      <c r="KCD3372" s="372"/>
      <c r="KCE3372" s="372"/>
      <c r="KCF3372" s="372"/>
      <c r="KCG3372" s="370"/>
      <c r="KCH3372" s="371"/>
      <c r="KCI3372" s="372"/>
      <c r="KCJ3372" s="371"/>
      <c r="KCK3372" s="473"/>
      <c r="KCL3372" s="371"/>
      <c r="KCM3372" s="372"/>
      <c r="KCN3372" s="372"/>
      <c r="KCO3372" s="372"/>
      <c r="KCP3372" s="372"/>
      <c r="KCQ3372" s="370"/>
      <c r="KCR3372" s="371"/>
      <c r="KCS3372" s="372"/>
      <c r="KCT3372" s="371"/>
      <c r="KCU3372" s="473"/>
      <c r="KCV3372" s="371"/>
      <c r="KCW3372" s="372"/>
      <c r="KCX3372" s="372"/>
      <c r="KCY3372" s="372"/>
      <c r="KCZ3372" s="372"/>
      <c r="KDA3372" s="370"/>
      <c r="KDB3372" s="371"/>
      <c r="KDC3372" s="372"/>
      <c r="KDD3372" s="371"/>
      <c r="KDE3372" s="473"/>
      <c r="KDF3372" s="371"/>
      <c r="KDG3372" s="372"/>
      <c r="KDH3372" s="372"/>
      <c r="KDI3372" s="372"/>
      <c r="KDJ3372" s="372"/>
      <c r="KDK3372" s="370"/>
      <c r="KDL3372" s="371"/>
      <c r="KDM3372" s="372"/>
      <c r="KDN3372" s="371"/>
      <c r="KDO3372" s="473"/>
      <c r="KDP3372" s="371"/>
      <c r="KDQ3372" s="372"/>
      <c r="KDR3372" s="372"/>
      <c r="KDS3372" s="372"/>
      <c r="KDT3372" s="372"/>
      <c r="KDU3372" s="370"/>
      <c r="KDV3372" s="371"/>
      <c r="KDW3372" s="372"/>
      <c r="KDX3372" s="371"/>
      <c r="KDY3372" s="473"/>
      <c r="KDZ3372" s="371"/>
      <c r="KEA3372" s="372"/>
      <c r="KEB3372" s="372"/>
      <c r="KEC3372" s="372"/>
      <c r="KED3372" s="372"/>
      <c r="KEE3372" s="370"/>
      <c r="KEF3372" s="371"/>
      <c r="KEG3372" s="372"/>
      <c r="KEH3372" s="371"/>
      <c r="KEI3372" s="473"/>
      <c r="KEJ3372" s="371"/>
      <c r="KEK3372" s="372"/>
      <c r="KEL3372" s="372"/>
      <c r="KEM3372" s="372"/>
      <c r="KEN3372" s="372"/>
      <c r="KEO3372" s="370"/>
      <c r="KEP3372" s="371"/>
      <c r="KEQ3372" s="372"/>
      <c r="KER3372" s="371"/>
      <c r="KES3372" s="473"/>
      <c r="KET3372" s="371"/>
      <c r="KEU3372" s="372"/>
      <c r="KEV3372" s="372"/>
      <c r="KEW3372" s="372"/>
      <c r="KEX3372" s="372"/>
      <c r="KEY3372" s="370"/>
      <c r="KEZ3372" s="371"/>
      <c r="KFA3372" s="372"/>
      <c r="KFB3372" s="371"/>
      <c r="KFC3372" s="473"/>
      <c r="KFD3372" s="371"/>
      <c r="KFE3372" s="372"/>
      <c r="KFF3372" s="372"/>
      <c r="KFG3372" s="372"/>
      <c r="KFH3372" s="372"/>
      <c r="KFI3372" s="370"/>
      <c r="KFJ3372" s="371"/>
      <c r="KFK3372" s="372"/>
      <c r="KFL3372" s="371"/>
      <c r="KFM3372" s="473"/>
      <c r="KFN3372" s="371"/>
      <c r="KFO3372" s="372"/>
      <c r="KFP3372" s="372"/>
      <c r="KFQ3372" s="372"/>
      <c r="KFR3372" s="372"/>
      <c r="KFS3372" s="370"/>
      <c r="KFT3372" s="371"/>
      <c r="KFU3372" s="372"/>
      <c r="KFV3372" s="371"/>
      <c r="KFW3372" s="473"/>
      <c r="KFX3372" s="371"/>
      <c r="KFY3372" s="372"/>
      <c r="KFZ3372" s="372"/>
      <c r="KGA3372" s="372"/>
      <c r="KGB3372" s="372"/>
      <c r="KGC3372" s="370"/>
      <c r="KGD3372" s="371"/>
      <c r="KGE3372" s="372"/>
      <c r="KGF3372" s="371"/>
      <c r="KGG3372" s="473"/>
      <c r="KGH3372" s="371"/>
      <c r="KGI3372" s="372"/>
      <c r="KGJ3372" s="372"/>
      <c r="KGK3372" s="372"/>
      <c r="KGL3372" s="372"/>
      <c r="KGM3372" s="370"/>
      <c r="KGN3372" s="371"/>
      <c r="KGO3372" s="372"/>
      <c r="KGP3372" s="371"/>
      <c r="KGQ3372" s="473"/>
      <c r="KGR3372" s="371"/>
      <c r="KGS3372" s="372"/>
      <c r="KGT3372" s="372"/>
      <c r="KGU3372" s="372"/>
      <c r="KGV3372" s="372"/>
      <c r="KGW3372" s="370"/>
      <c r="KGX3372" s="371"/>
      <c r="KGY3372" s="372"/>
      <c r="KGZ3372" s="371"/>
      <c r="KHA3372" s="473"/>
      <c r="KHB3372" s="371"/>
      <c r="KHC3372" s="372"/>
      <c r="KHD3372" s="372"/>
      <c r="KHE3372" s="372"/>
      <c r="KHF3372" s="372"/>
      <c r="KHG3372" s="370"/>
      <c r="KHH3372" s="371"/>
      <c r="KHI3372" s="372"/>
      <c r="KHJ3372" s="371"/>
      <c r="KHK3372" s="473"/>
      <c r="KHL3372" s="371"/>
      <c r="KHM3372" s="372"/>
      <c r="KHN3372" s="372"/>
      <c r="KHO3372" s="372"/>
      <c r="KHP3372" s="372"/>
      <c r="KHQ3372" s="370"/>
      <c r="KHR3372" s="371"/>
      <c r="KHS3372" s="372"/>
      <c r="KHT3372" s="371"/>
      <c r="KHU3372" s="473"/>
      <c r="KHV3372" s="371"/>
      <c r="KHW3372" s="372"/>
      <c r="KHX3372" s="372"/>
      <c r="KHY3372" s="372"/>
      <c r="KHZ3372" s="372"/>
      <c r="KIA3372" s="370"/>
      <c r="KIB3372" s="371"/>
      <c r="KIC3372" s="372"/>
      <c r="KID3372" s="371"/>
      <c r="KIE3372" s="473"/>
      <c r="KIF3372" s="371"/>
      <c r="KIG3372" s="372"/>
      <c r="KIH3372" s="372"/>
      <c r="KII3372" s="372"/>
      <c r="KIJ3372" s="372"/>
      <c r="KIK3372" s="370"/>
      <c r="KIL3372" s="371"/>
      <c r="KIM3372" s="372"/>
      <c r="KIN3372" s="371"/>
      <c r="KIO3372" s="473"/>
      <c r="KIP3372" s="371"/>
      <c r="KIQ3372" s="372"/>
      <c r="KIR3372" s="372"/>
      <c r="KIS3372" s="372"/>
      <c r="KIT3372" s="372"/>
      <c r="KIU3372" s="370"/>
      <c r="KIV3372" s="371"/>
      <c r="KIW3372" s="372"/>
      <c r="KIX3372" s="371"/>
      <c r="KIY3372" s="473"/>
      <c r="KIZ3372" s="371"/>
      <c r="KJA3372" s="372"/>
      <c r="KJB3372" s="372"/>
      <c r="KJC3372" s="372"/>
      <c r="KJD3372" s="372"/>
      <c r="KJE3372" s="370"/>
      <c r="KJF3372" s="371"/>
      <c r="KJG3372" s="372"/>
      <c r="KJH3372" s="371"/>
      <c r="KJI3372" s="473"/>
      <c r="KJJ3372" s="371"/>
      <c r="KJK3372" s="372"/>
      <c r="KJL3372" s="372"/>
      <c r="KJM3372" s="372"/>
      <c r="KJN3372" s="372"/>
      <c r="KJO3372" s="370"/>
      <c r="KJP3372" s="371"/>
      <c r="KJQ3372" s="372"/>
      <c r="KJR3372" s="371"/>
      <c r="KJS3372" s="473"/>
      <c r="KJT3372" s="371"/>
      <c r="KJU3372" s="372"/>
      <c r="KJV3372" s="372"/>
      <c r="KJW3372" s="372"/>
      <c r="KJX3372" s="372"/>
      <c r="KJY3372" s="370"/>
      <c r="KJZ3372" s="371"/>
      <c r="KKA3372" s="372"/>
      <c r="KKB3372" s="371"/>
      <c r="KKC3372" s="473"/>
      <c r="KKD3372" s="371"/>
      <c r="KKE3372" s="372"/>
      <c r="KKF3372" s="372"/>
      <c r="KKG3372" s="372"/>
      <c r="KKH3372" s="372"/>
      <c r="KKI3372" s="370"/>
      <c r="KKJ3372" s="371"/>
      <c r="KKK3372" s="372"/>
      <c r="KKL3372" s="371"/>
      <c r="KKM3372" s="473"/>
      <c r="KKN3372" s="371"/>
      <c r="KKO3372" s="372"/>
      <c r="KKP3372" s="372"/>
      <c r="KKQ3372" s="372"/>
      <c r="KKR3372" s="372"/>
      <c r="KKS3372" s="370"/>
      <c r="KKT3372" s="371"/>
      <c r="KKU3372" s="372"/>
      <c r="KKV3372" s="371"/>
      <c r="KKW3372" s="473"/>
      <c r="KKX3372" s="371"/>
      <c r="KKY3372" s="372"/>
      <c r="KKZ3372" s="372"/>
      <c r="KLA3372" s="372"/>
      <c r="KLB3372" s="372"/>
      <c r="KLC3372" s="370"/>
      <c r="KLD3372" s="371"/>
      <c r="KLE3372" s="372"/>
      <c r="KLF3372" s="371"/>
      <c r="KLG3372" s="473"/>
      <c r="KLH3372" s="371"/>
      <c r="KLI3372" s="372"/>
      <c r="KLJ3372" s="372"/>
      <c r="KLK3372" s="372"/>
      <c r="KLL3372" s="372"/>
      <c r="KLM3372" s="370"/>
      <c r="KLN3372" s="371"/>
      <c r="KLO3372" s="372"/>
      <c r="KLP3372" s="371"/>
      <c r="KLQ3372" s="473"/>
      <c r="KLR3372" s="371"/>
      <c r="KLS3372" s="372"/>
      <c r="KLT3372" s="372"/>
      <c r="KLU3372" s="372"/>
      <c r="KLV3372" s="372"/>
      <c r="KLW3372" s="370"/>
      <c r="KLX3372" s="371"/>
      <c r="KLY3372" s="372"/>
      <c r="KLZ3372" s="371"/>
      <c r="KMA3372" s="473"/>
      <c r="KMB3372" s="371"/>
      <c r="KMC3372" s="372"/>
      <c r="KMD3372" s="372"/>
      <c r="KME3372" s="372"/>
      <c r="KMF3372" s="372"/>
      <c r="KMG3372" s="370"/>
      <c r="KMH3372" s="371"/>
      <c r="KMI3372" s="372"/>
      <c r="KMJ3372" s="371"/>
      <c r="KMK3372" s="473"/>
      <c r="KML3372" s="371"/>
      <c r="KMM3372" s="372"/>
      <c r="KMN3372" s="372"/>
      <c r="KMO3372" s="372"/>
      <c r="KMP3372" s="372"/>
      <c r="KMQ3372" s="370"/>
      <c r="KMR3372" s="371"/>
      <c r="KMS3372" s="372"/>
      <c r="KMT3372" s="371"/>
      <c r="KMU3372" s="473"/>
      <c r="KMV3372" s="371"/>
      <c r="KMW3372" s="372"/>
      <c r="KMX3372" s="372"/>
      <c r="KMY3372" s="372"/>
      <c r="KMZ3372" s="372"/>
      <c r="KNA3372" s="370"/>
      <c r="KNB3372" s="371"/>
      <c r="KNC3372" s="372"/>
      <c r="KND3372" s="371"/>
      <c r="KNE3372" s="473"/>
      <c r="KNF3372" s="371"/>
      <c r="KNG3372" s="372"/>
      <c r="KNH3372" s="372"/>
      <c r="KNI3372" s="372"/>
      <c r="KNJ3372" s="372"/>
      <c r="KNK3372" s="370"/>
      <c r="KNL3372" s="371"/>
      <c r="KNM3372" s="372"/>
      <c r="KNN3372" s="371"/>
      <c r="KNO3372" s="473"/>
      <c r="KNP3372" s="371"/>
      <c r="KNQ3372" s="372"/>
      <c r="KNR3372" s="372"/>
      <c r="KNS3372" s="372"/>
      <c r="KNT3372" s="372"/>
      <c r="KNU3372" s="370"/>
      <c r="KNV3372" s="371"/>
      <c r="KNW3372" s="372"/>
      <c r="KNX3372" s="371"/>
      <c r="KNY3372" s="473"/>
      <c r="KNZ3372" s="371"/>
      <c r="KOA3372" s="372"/>
      <c r="KOB3372" s="372"/>
      <c r="KOC3372" s="372"/>
      <c r="KOD3372" s="372"/>
      <c r="KOE3372" s="370"/>
      <c r="KOF3372" s="371"/>
      <c r="KOG3372" s="372"/>
      <c r="KOH3372" s="371"/>
      <c r="KOI3372" s="473"/>
      <c r="KOJ3372" s="371"/>
      <c r="KOK3372" s="372"/>
      <c r="KOL3372" s="372"/>
      <c r="KOM3372" s="372"/>
      <c r="KON3372" s="372"/>
      <c r="KOO3372" s="370"/>
      <c r="KOP3372" s="371"/>
      <c r="KOQ3372" s="372"/>
      <c r="KOR3372" s="371"/>
      <c r="KOS3372" s="473"/>
      <c r="KOT3372" s="371"/>
      <c r="KOU3372" s="372"/>
      <c r="KOV3372" s="372"/>
      <c r="KOW3372" s="372"/>
      <c r="KOX3372" s="372"/>
      <c r="KOY3372" s="370"/>
      <c r="KOZ3372" s="371"/>
      <c r="KPA3372" s="372"/>
      <c r="KPB3372" s="371"/>
      <c r="KPC3372" s="473"/>
      <c r="KPD3372" s="371"/>
      <c r="KPE3372" s="372"/>
      <c r="KPF3372" s="372"/>
      <c r="KPG3372" s="372"/>
      <c r="KPH3372" s="372"/>
      <c r="KPI3372" s="370"/>
      <c r="KPJ3372" s="371"/>
      <c r="KPK3372" s="372"/>
      <c r="KPL3372" s="371"/>
      <c r="KPM3372" s="473"/>
      <c r="KPN3372" s="371"/>
      <c r="KPO3372" s="372"/>
      <c r="KPP3372" s="372"/>
      <c r="KPQ3372" s="372"/>
      <c r="KPR3372" s="372"/>
      <c r="KPS3372" s="370"/>
      <c r="KPT3372" s="371"/>
      <c r="KPU3372" s="372"/>
      <c r="KPV3372" s="371"/>
      <c r="KPW3372" s="473"/>
      <c r="KPX3372" s="371"/>
      <c r="KPY3372" s="372"/>
      <c r="KPZ3372" s="372"/>
      <c r="KQA3372" s="372"/>
      <c r="KQB3372" s="372"/>
      <c r="KQC3372" s="370"/>
      <c r="KQD3372" s="371"/>
      <c r="KQE3372" s="372"/>
      <c r="KQF3372" s="371"/>
      <c r="KQG3372" s="473"/>
      <c r="KQH3372" s="371"/>
      <c r="KQI3372" s="372"/>
      <c r="KQJ3372" s="372"/>
      <c r="KQK3372" s="372"/>
      <c r="KQL3372" s="372"/>
      <c r="KQM3372" s="370"/>
      <c r="KQN3372" s="371"/>
      <c r="KQO3372" s="372"/>
      <c r="KQP3372" s="371"/>
      <c r="KQQ3372" s="473"/>
      <c r="KQR3372" s="371"/>
      <c r="KQS3372" s="372"/>
      <c r="KQT3372" s="372"/>
      <c r="KQU3372" s="372"/>
      <c r="KQV3372" s="372"/>
      <c r="KQW3372" s="370"/>
      <c r="KQX3372" s="371"/>
      <c r="KQY3372" s="372"/>
      <c r="KQZ3372" s="371"/>
      <c r="KRA3372" s="473"/>
      <c r="KRB3372" s="371"/>
      <c r="KRC3372" s="372"/>
      <c r="KRD3372" s="372"/>
      <c r="KRE3372" s="372"/>
      <c r="KRF3372" s="372"/>
      <c r="KRG3372" s="370"/>
      <c r="KRH3372" s="371"/>
      <c r="KRI3372" s="372"/>
      <c r="KRJ3372" s="371"/>
      <c r="KRK3372" s="473"/>
      <c r="KRL3372" s="371"/>
      <c r="KRM3372" s="372"/>
      <c r="KRN3372" s="372"/>
      <c r="KRO3372" s="372"/>
      <c r="KRP3372" s="372"/>
      <c r="KRQ3372" s="370"/>
      <c r="KRR3372" s="371"/>
      <c r="KRS3372" s="372"/>
      <c r="KRT3372" s="371"/>
      <c r="KRU3372" s="473"/>
      <c r="KRV3372" s="371"/>
      <c r="KRW3372" s="372"/>
      <c r="KRX3372" s="372"/>
      <c r="KRY3372" s="372"/>
      <c r="KRZ3372" s="372"/>
      <c r="KSA3372" s="370"/>
      <c r="KSB3372" s="371"/>
      <c r="KSC3372" s="372"/>
      <c r="KSD3372" s="371"/>
      <c r="KSE3372" s="473"/>
      <c r="KSF3372" s="371"/>
      <c r="KSG3372" s="372"/>
      <c r="KSH3372" s="372"/>
      <c r="KSI3372" s="372"/>
      <c r="KSJ3372" s="372"/>
      <c r="KSK3372" s="370"/>
      <c r="KSL3372" s="371"/>
      <c r="KSM3372" s="372"/>
      <c r="KSN3372" s="371"/>
      <c r="KSO3372" s="473"/>
      <c r="KSP3372" s="371"/>
      <c r="KSQ3372" s="372"/>
      <c r="KSR3372" s="372"/>
      <c r="KSS3372" s="372"/>
      <c r="KST3372" s="372"/>
      <c r="KSU3372" s="370"/>
      <c r="KSV3372" s="371"/>
      <c r="KSW3372" s="372"/>
      <c r="KSX3372" s="371"/>
      <c r="KSY3372" s="473"/>
      <c r="KSZ3372" s="371"/>
      <c r="KTA3372" s="372"/>
      <c r="KTB3372" s="372"/>
      <c r="KTC3372" s="372"/>
      <c r="KTD3372" s="372"/>
      <c r="KTE3372" s="370"/>
      <c r="KTF3372" s="371"/>
      <c r="KTG3372" s="372"/>
      <c r="KTH3372" s="371"/>
      <c r="KTI3372" s="473"/>
      <c r="KTJ3372" s="371"/>
      <c r="KTK3372" s="372"/>
      <c r="KTL3372" s="372"/>
      <c r="KTM3372" s="372"/>
      <c r="KTN3372" s="372"/>
      <c r="KTO3372" s="370"/>
      <c r="KTP3372" s="371"/>
      <c r="KTQ3372" s="372"/>
      <c r="KTR3372" s="371"/>
      <c r="KTS3372" s="473"/>
      <c r="KTT3372" s="371"/>
      <c r="KTU3372" s="372"/>
      <c r="KTV3372" s="372"/>
      <c r="KTW3372" s="372"/>
      <c r="KTX3372" s="372"/>
      <c r="KTY3372" s="370"/>
      <c r="KTZ3372" s="371"/>
      <c r="KUA3372" s="372"/>
      <c r="KUB3372" s="371"/>
      <c r="KUC3372" s="473"/>
      <c r="KUD3372" s="371"/>
      <c r="KUE3372" s="372"/>
      <c r="KUF3372" s="372"/>
      <c r="KUG3372" s="372"/>
      <c r="KUH3372" s="372"/>
      <c r="KUI3372" s="370"/>
      <c r="KUJ3372" s="371"/>
      <c r="KUK3372" s="372"/>
      <c r="KUL3372" s="371"/>
      <c r="KUM3372" s="473"/>
      <c r="KUN3372" s="371"/>
      <c r="KUO3372" s="372"/>
      <c r="KUP3372" s="372"/>
      <c r="KUQ3372" s="372"/>
      <c r="KUR3372" s="372"/>
      <c r="KUS3372" s="370"/>
      <c r="KUT3372" s="371"/>
      <c r="KUU3372" s="372"/>
      <c r="KUV3372" s="371"/>
      <c r="KUW3372" s="473"/>
      <c r="KUX3372" s="371"/>
      <c r="KUY3372" s="372"/>
      <c r="KUZ3372" s="372"/>
      <c r="KVA3372" s="372"/>
      <c r="KVB3372" s="372"/>
      <c r="KVC3372" s="370"/>
      <c r="KVD3372" s="371"/>
      <c r="KVE3372" s="372"/>
      <c r="KVF3372" s="371"/>
      <c r="KVG3372" s="473"/>
      <c r="KVH3372" s="371"/>
      <c r="KVI3372" s="372"/>
      <c r="KVJ3372" s="372"/>
      <c r="KVK3372" s="372"/>
      <c r="KVL3372" s="372"/>
      <c r="KVM3372" s="370"/>
      <c r="KVN3372" s="371"/>
      <c r="KVO3372" s="372"/>
      <c r="KVP3372" s="371"/>
      <c r="KVQ3372" s="473"/>
      <c r="KVR3372" s="371"/>
      <c r="KVS3372" s="372"/>
      <c r="KVT3372" s="372"/>
      <c r="KVU3372" s="372"/>
      <c r="KVV3372" s="372"/>
      <c r="KVW3372" s="370"/>
      <c r="KVX3372" s="371"/>
      <c r="KVY3372" s="372"/>
      <c r="KVZ3372" s="371"/>
      <c r="KWA3372" s="473"/>
      <c r="KWB3372" s="371"/>
      <c r="KWC3372" s="372"/>
      <c r="KWD3372" s="372"/>
      <c r="KWE3372" s="372"/>
      <c r="KWF3372" s="372"/>
      <c r="KWG3372" s="370"/>
      <c r="KWH3372" s="371"/>
      <c r="KWI3372" s="372"/>
      <c r="KWJ3372" s="371"/>
      <c r="KWK3372" s="473"/>
      <c r="KWL3372" s="371"/>
      <c r="KWM3372" s="372"/>
      <c r="KWN3372" s="372"/>
      <c r="KWO3372" s="372"/>
      <c r="KWP3372" s="372"/>
      <c r="KWQ3372" s="370"/>
      <c r="KWR3372" s="371"/>
      <c r="KWS3372" s="372"/>
      <c r="KWT3372" s="371"/>
      <c r="KWU3372" s="473"/>
      <c r="KWV3372" s="371"/>
      <c r="KWW3372" s="372"/>
      <c r="KWX3372" s="372"/>
      <c r="KWY3372" s="372"/>
      <c r="KWZ3372" s="372"/>
      <c r="KXA3372" s="370"/>
      <c r="KXB3372" s="371"/>
      <c r="KXC3372" s="372"/>
      <c r="KXD3372" s="371"/>
      <c r="KXE3372" s="473"/>
      <c r="KXF3372" s="371"/>
      <c r="KXG3372" s="372"/>
      <c r="KXH3372" s="372"/>
      <c r="KXI3372" s="372"/>
      <c r="KXJ3372" s="372"/>
      <c r="KXK3372" s="370"/>
      <c r="KXL3372" s="371"/>
      <c r="KXM3372" s="372"/>
      <c r="KXN3372" s="371"/>
      <c r="KXO3372" s="473"/>
      <c r="KXP3372" s="371"/>
      <c r="KXQ3372" s="372"/>
      <c r="KXR3372" s="372"/>
      <c r="KXS3372" s="372"/>
      <c r="KXT3372" s="372"/>
      <c r="KXU3372" s="370"/>
      <c r="KXV3372" s="371"/>
      <c r="KXW3372" s="372"/>
      <c r="KXX3372" s="371"/>
      <c r="KXY3372" s="473"/>
      <c r="KXZ3372" s="371"/>
      <c r="KYA3372" s="372"/>
      <c r="KYB3372" s="372"/>
      <c r="KYC3372" s="372"/>
      <c r="KYD3372" s="372"/>
      <c r="KYE3372" s="370"/>
      <c r="KYF3372" s="371"/>
      <c r="KYG3372" s="372"/>
      <c r="KYH3372" s="371"/>
      <c r="KYI3372" s="473"/>
      <c r="KYJ3372" s="371"/>
      <c r="KYK3372" s="372"/>
      <c r="KYL3372" s="372"/>
      <c r="KYM3372" s="372"/>
      <c r="KYN3372" s="372"/>
      <c r="KYO3372" s="370"/>
      <c r="KYP3372" s="371"/>
      <c r="KYQ3372" s="372"/>
      <c r="KYR3372" s="371"/>
      <c r="KYS3372" s="473"/>
      <c r="KYT3372" s="371"/>
      <c r="KYU3372" s="372"/>
      <c r="KYV3372" s="372"/>
      <c r="KYW3372" s="372"/>
      <c r="KYX3372" s="372"/>
      <c r="KYY3372" s="370"/>
      <c r="KYZ3372" s="371"/>
      <c r="KZA3372" s="372"/>
      <c r="KZB3372" s="371"/>
      <c r="KZC3372" s="473"/>
      <c r="KZD3372" s="371"/>
      <c r="KZE3372" s="372"/>
      <c r="KZF3372" s="372"/>
      <c r="KZG3372" s="372"/>
      <c r="KZH3372" s="372"/>
      <c r="KZI3372" s="370"/>
      <c r="KZJ3372" s="371"/>
      <c r="KZK3372" s="372"/>
      <c r="KZL3372" s="371"/>
      <c r="KZM3372" s="473"/>
      <c r="KZN3372" s="371"/>
      <c r="KZO3372" s="372"/>
      <c r="KZP3372" s="372"/>
      <c r="KZQ3372" s="372"/>
      <c r="KZR3372" s="372"/>
      <c r="KZS3372" s="370"/>
      <c r="KZT3372" s="371"/>
      <c r="KZU3372" s="372"/>
      <c r="KZV3372" s="371"/>
      <c r="KZW3372" s="473"/>
      <c r="KZX3372" s="371"/>
      <c r="KZY3372" s="372"/>
      <c r="KZZ3372" s="372"/>
      <c r="LAA3372" s="372"/>
      <c r="LAB3372" s="372"/>
      <c r="LAC3372" s="370"/>
      <c r="LAD3372" s="371"/>
      <c r="LAE3372" s="372"/>
      <c r="LAF3372" s="371"/>
      <c r="LAG3372" s="473"/>
      <c r="LAH3372" s="371"/>
      <c r="LAI3372" s="372"/>
      <c r="LAJ3372" s="372"/>
      <c r="LAK3372" s="372"/>
      <c r="LAL3372" s="372"/>
      <c r="LAM3372" s="370"/>
      <c r="LAN3372" s="371"/>
      <c r="LAO3372" s="372"/>
      <c r="LAP3372" s="371"/>
      <c r="LAQ3372" s="473"/>
      <c r="LAR3372" s="371"/>
      <c r="LAS3372" s="372"/>
      <c r="LAT3372" s="372"/>
      <c r="LAU3372" s="372"/>
      <c r="LAV3372" s="372"/>
      <c r="LAW3372" s="370"/>
      <c r="LAX3372" s="371"/>
      <c r="LAY3372" s="372"/>
      <c r="LAZ3372" s="371"/>
      <c r="LBA3372" s="473"/>
      <c r="LBB3372" s="371"/>
      <c r="LBC3372" s="372"/>
      <c r="LBD3372" s="372"/>
      <c r="LBE3372" s="372"/>
      <c r="LBF3372" s="372"/>
      <c r="LBG3372" s="370"/>
      <c r="LBH3372" s="371"/>
      <c r="LBI3372" s="372"/>
      <c r="LBJ3372" s="371"/>
      <c r="LBK3372" s="473"/>
      <c r="LBL3372" s="371"/>
      <c r="LBM3372" s="372"/>
      <c r="LBN3372" s="372"/>
      <c r="LBO3372" s="372"/>
      <c r="LBP3372" s="372"/>
      <c r="LBQ3372" s="370"/>
      <c r="LBR3372" s="371"/>
      <c r="LBS3372" s="372"/>
      <c r="LBT3372" s="371"/>
      <c r="LBU3372" s="473"/>
      <c r="LBV3372" s="371"/>
      <c r="LBW3372" s="372"/>
      <c r="LBX3372" s="372"/>
      <c r="LBY3372" s="372"/>
      <c r="LBZ3372" s="372"/>
      <c r="LCA3372" s="370"/>
      <c r="LCB3372" s="371"/>
      <c r="LCC3372" s="372"/>
      <c r="LCD3372" s="371"/>
      <c r="LCE3372" s="473"/>
      <c r="LCF3372" s="371"/>
      <c r="LCG3372" s="372"/>
      <c r="LCH3372" s="372"/>
      <c r="LCI3372" s="372"/>
      <c r="LCJ3372" s="372"/>
      <c r="LCK3372" s="370"/>
      <c r="LCL3372" s="371"/>
      <c r="LCM3372" s="372"/>
      <c r="LCN3372" s="371"/>
      <c r="LCO3372" s="473"/>
      <c r="LCP3372" s="371"/>
      <c r="LCQ3372" s="372"/>
      <c r="LCR3372" s="372"/>
      <c r="LCS3372" s="372"/>
      <c r="LCT3372" s="372"/>
      <c r="LCU3372" s="370"/>
      <c r="LCV3372" s="371"/>
      <c r="LCW3372" s="372"/>
      <c r="LCX3372" s="371"/>
      <c r="LCY3372" s="473"/>
      <c r="LCZ3372" s="371"/>
      <c r="LDA3372" s="372"/>
      <c r="LDB3372" s="372"/>
      <c r="LDC3372" s="372"/>
      <c r="LDD3372" s="372"/>
      <c r="LDE3372" s="370"/>
      <c r="LDF3372" s="371"/>
      <c r="LDG3372" s="372"/>
      <c r="LDH3372" s="371"/>
      <c r="LDI3372" s="473"/>
      <c r="LDJ3372" s="371"/>
      <c r="LDK3372" s="372"/>
      <c r="LDL3372" s="372"/>
      <c r="LDM3372" s="372"/>
      <c r="LDN3372" s="372"/>
      <c r="LDO3372" s="370"/>
      <c r="LDP3372" s="371"/>
      <c r="LDQ3372" s="372"/>
      <c r="LDR3372" s="371"/>
      <c r="LDS3372" s="473"/>
      <c r="LDT3372" s="371"/>
      <c r="LDU3372" s="372"/>
      <c r="LDV3372" s="372"/>
      <c r="LDW3372" s="372"/>
      <c r="LDX3372" s="372"/>
      <c r="LDY3372" s="370"/>
      <c r="LDZ3372" s="371"/>
      <c r="LEA3372" s="372"/>
      <c r="LEB3372" s="371"/>
      <c r="LEC3372" s="473"/>
      <c r="LED3372" s="371"/>
      <c r="LEE3372" s="372"/>
      <c r="LEF3372" s="372"/>
      <c r="LEG3372" s="372"/>
      <c r="LEH3372" s="372"/>
      <c r="LEI3372" s="370"/>
      <c r="LEJ3372" s="371"/>
      <c r="LEK3372" s="372"/>
      <c r="LEL3372" s="371"/>
      <c r="LEM3372" s="473"/>
      <c r="LEN3372" s="371"/>
      <c r="LEO3372" s="372"/>
      <c r="LEP3372" s="372"/>
      <c r="LEQ3372" s="372"/>
      <c r="LER3372" s="372"/>
      <c r="LES3372" s="370"/>
      <c r="LET3372" s="371"/>
      <c r="LEU3372" s="372"/>
      <c r="LEV3372" s="371"/>
      <c r="LEW3372" s="473"/>
      <c r="LEX3372" s="371"/>
      <c r="LEY3372" s="372"/>
      <c r="LEZ3372" s="372"/>
      <c r="LFA3372" s="372"/>
      <c r="LFB3372" s="372"/>
      <c r="LFC3372" s="370"/>
      <c r="LFD3372" s="371"/>
      <c r="LFE3372" s="372"/>
      <c r="LFF3372" s="371"/>
      <c r="LFG3372" s="473"/>
      <c r="LFH3372" s="371"/>
      <c r="LFI3372" s="372"/>
      <c r="LFJ3372" s="372"/>
      <c r="LFK3372" s="372"/>
      <c r="LFL3372" s="372"/>
      <c r="LFM3372" s="370"/>
      <c r="LFN3372" s="371"/>
      <c r="LFO3372" s="372"/>
      <c r="LFP3372" s="371"/>
      <c r="LFQ3372" s="473"/>
      <c r="LFR3372" s="371"/>
      <c r="LFS3372" s="372"/>
      <c r="LFT3372" s="372"/>
      <c r="LFU3372" s="372"/>
      <c r="LFV3372" s="372"/>
      <c r="LFW3372" s="370"/>
      <c r="LFX3372" s="371"/>
      <c r="LFY3372" s="372"/>
      <c r="LFZ3372" s="371"/>
      <c r="LGA3372" s="473"/>
      <c r="LGB3372" s="371"/>
      <c r="LGC3372" s="372"/>
      <c r="LGD3372" s="372"/>
      <c r="LGE3372" s="372"/>
      <c r="LGF3372" s="372"/>
      <c r="LGG3372" s="370"/>
      <c r="LGH3372" s="371"/>
      <c r="LGI3372" s="372"/>
      <c r="LGJ3372" s="371"/>
      <c r="LGK3372" s="473"/>
      <c r="LGL3372" s="371"/>
      <c r="LGM3372" s="372"/>
      <c r="LGN3372" s="372"/>
      <c r="LGO3372" s="372"/>
      <c r="LGP3372" s="372"/>
      <c r="LGQ3372" s="370"/>
      <c r="LGR3372" s="371"/>
      <c r="LGS3372" s="372"/>
      <c r="LGT3372" s="371"/>
      <c r="LGU3372" s="473"/>
      <c r="LGV3372" s="371"/>
      <c r="LGW3372" s="372"/>
      <c r="LGX3372" s="372"/>
      <c r="LGY3372" s="372"/>
      <c r="LGZ3372" s="372"/>
      <c r="LHA3372" s="370"/>
      <c r="LHB3372" s="371"/>
      <c r="LHC3372" s="372"/>
      <c r="LHD3372" s="371"/>
      <c r="LHE3372" s="473"/>
      <c r="LHF3372" s="371"/>
      <c r="LHG3372" s="372"/>
      <c r="LHH3372" s="372"/>
      <c r="LHI3372" s="372"/>
      <c r="LHJ3372" s="372"/>
      <c r="LHK3372" s="370"/>
      <c r="LHL3372" s="371"/>
      <c r="LHM3372" s="372"/>
      <c r="LHN3372" s="371"/>
      <c r="LHO3372" s="473"/>
      <c r="LHP3372" s="371"/>
      <c r="LHQ3372" s="372"/>
      <c r="LHR3372" s="372"/>
      <c r="LHS3372" s="372"/>
      <c r="LHT3372" s="372"/>
      <c r="LHU3372" s="370"/>
      <c r="LHV3372" s="371"/>
      <c r="LHW3372" s="372"/>
      <c r="LHX3372" s="371"/>
      <c r="LHY3372" s="473"/>
      <c r="LHZ3372" s="371"/>
      <c r="LIA3372" s="372"/>
      <c r="LIB3372" s="372"/>
      <c r="LIC3372" s="372"/>
      <c r="LID3372" s="372"/>
      <c r="LIE3372" s="370"/>
      <c r="LIF3372" s="371"/>
      <c r="LIG3372" s="372"/>
      <c r="LIH3372" s="371"/>
      <c r="LII3372" s="473"/>
      <c r="LIJ3372" s="371"/>
      <c r="LIK3372" s="372"/>
      <c r="LIL3372" s="372"/>
      <c r="LIM3372" s="372"/>
      <c r="LIN3372" s="372"/>
      <c r="LIO3372" s="370"/>
      <c r="LIP3372" s="371"/>
      <c r="LIQ3372" s="372"/>
      <c r="LIR3372" s="371"/>
      <c r="LIS3372" s="473"/>
      <c r="LIT3372" s="371"/>
      <c r="LIU3372" s="372"/>
      <c r="LIV3372" s="372"/>
      <c r="LIW3372" s="372"/>
      <c r="LIX3372" s="372"/>
      <c r="LIY3372" s="370"/>
      <c r="LIZ3372" s="371"/>
      <c r="LJA3372" s="372"/>
      <c r="LJB3372" s="371"/>
      <c r="LJC3372" s="473"/>
      <c r="LJD3372" s="371"/>
      <c r="LJE3372" s="372"/>
      <c r="LJF3372" s="372"/>
      <c r="LJG3372" s="372"/>
      <c r="LJH3372" s="372"/>
      <c r="LJI3372" s="370"/>
      <c r="LJJ3372" s="371"/>
      <c r="LJK3372" s="372"/>
      <c r="LJL3372" s="371"/>
      <c r="LJM3372" s="473"/>
      <c r="LJN3372" s="371"/>
      <c r="LJO3372" s="372"/>
      <c r="LJP3372" s="372"/>
      <c r="LJQ3372" s="372"/>
      <c r="LJR3372" s="372"/>
      <c r="LJS3372" s="370"/>
      <c r="LJT3372" s="371"/>
      <c r="LJU3372" s="372"/>
      <c r="LJV3372" s="371"/>
      <c r="LJW3372" s="473"/>
      <c r="LJX3372" s="371"/>
      <c r="LJY3372" s="372"/>
      <c r="LJZ3372" s="372"/>
      <c r="LKA3372" s="372"/>
      <c r="LKB3372" s="372"/>
      <c r="LKC3372" s="370"/>
      <c r="LKD3372" s="371"/>
      <c r="LKE3372" s="372"/>
      <c r="LKF3372" s="371"/>
      <c r="LKG3372" s="473"/>
      <c r="LKH3372" s="371"/>
      <c r="LKI3372" s="372"/>
      <c r="LKJ3372" s="372"/>
      <c r="LKK3372" s="372"/>
      <c r="LKL3372" s="372"/>
      <c r="LKM3372" s="370"/>
      <c r="LKN3372" s="371"/>
      <c r="LKO3372" s="372"/>
      <c r="LKP3372" s="371"/>
      <c r="LKQ3372" s="473"/>
      <c r="LKR3372" s="371"/>
      <c r="LKS3372" s="372"/>
      <c r="LKT3372" s="372"/>
      <c r="LKU3372" s="372"/>
      <c r="LKV3372" s="372"/>
      <c r="LKW3372" s="370"/>
      <c r="LKX3372" s="371"/>
      <c r="LKY3372" s="372"/>
      <c r="LKZ3372" s="371"/>
      <c r="LLA3372" s="473"/>
      <c r="LLB3372" s="371"/>
      <c r="LLC3372" s="372"/>
      <c r="LLD3372" s="372"/>
      <c r="LLE3372" s="372"/>
      <c r="LLF3372" s="372"/>
      <c r="LLG3372" s="370"/>
      <c r="LLH3372" s="371"/>
      <c r="LLI3372" s="372"/>
      <c r="LLJ3372" s="371"/>
      <c r="LLK3372" s="473"/>
      <c r="LLL3372" s="371"/>
      <c r="LLM3372" s="372"/>
      <c r="LLN3372" s="372"/>
      <c r="LLO3372" s="372"/>
      <c r="LLP3372" s="372"/>
      <c r="LLQ3372" s="370"/>
      <c r="LLR3372" s="371"/>
      <c r="LLS3372" s="372"/>
      <c r="LLT3372" s="371"/>
      <c r="LLU3372" s="473"/>
      <c r="LLV3372" s="371"/>
      <c r="LLW3372" s="372"/>
      <c r="LLX3372" s="372"/>
      <c r="LLY3372" s="372"/>
      <c r="LLZ3372" s="372"/>
      <c r="LMA3372" s="370"/>
      <c r="LMB3372" s="371"/>
      <c r="LMC3372" s="372"/>
      <c r="LMD3372" s="371"/>
      <c r="LME3372" s="473"/>
      <c r="LMF3372" s="371"/>
      <c r="LMG3372" s="372"/>
      <c r="LMH3372" s="372"/>
      <c r="LMI3372" s="372"/>
      <c r="LMJ3372" s="372"/>
      <c r="LMK3372" s="370"/>
      <c r="LML3372" s="371"/>
      <c r="LMM3372" s="372"/>
      <c r="LMN3372" s="371"/>
      <c r="LMO3372" s="473"/>
      <c r="LMP3372" s="371"/>
      <c r="LMQ3372" s="372"/>
      <c r="LMR3372" s="372"/>
      <c r="LMS3372" s="372"/>
      <c r="LMT3372" s="372"/>
      <c r="LMU3372" s="370"/>
      <c r="LMV3372" s="371"/>
      <c r="LMW3372" s="372"/>
      <c r="LMX3372" s="371"/>
      <c r="LMY3372" s="473"/>
      <c r="LMZ3372" s="371"/>
      <c r="LNA3372" s="372"/>
      <c r="LNB3372" s="372"/>
      <c r="LNC3372" s="372"/>
      <c r="LND3372" s="372"/>
      <c r="LNE3372" s="370"/>
      <c r="LNF3372" s="371"/>
      <c r="LNG3372" s="372"/>
      <c r="LNH3372" s="371"/>
      <c r="LNI3372" s="473"/>
      <c r="LNJ3372" s="371"/>
      <c r="LNK3372" s="372"/>
      <c r="LNL3372" s="372"/>
      <c r="LNM3372" s="372"/>
      <c r="LNN3372" s="372"/>
      <c r="LNO3372" s="370"/>
      <c r="LNP3372" s="371"/>
      <c r="LNQ3372" s="372"/>
      <c r="LNR3372" s="371"/>
      <c r="LNS3372" s="473"/>
      <c r="LNT3372" s="371"/>
      <c r="LNU3372" s="372"/>
      <c r="LNV3372" s="372"/>
      <c r="LNW3372" s="372"/>
      <c r="LNX3372" s="372"/>
      <c r="LNY3372" s="370"/>
      <c r="LNZ3372" s="371"/>
      <c r="LOA3372" s="372"/>
      <c r="LOB3372" s="371"/>
      <c r="LOC3372" s="473"/>
      <c r="LOD3372" s="371"/>
      <c r="LOE3372" s="372"/>
      <c r="LOF3372" s="372"/>
      <c r="LOG3372" s="372"/>
      <c r="LOH3372" s="372"/>
      <c r="LOI3372" s="370"/>
      <c r="LOJ3372" s="371"/>
      <c r="LOK3372" s="372"/>
      <c r="LOL3372" s="371"/>
      <c r="LOM3372" s="473"/>
      <c r="LON3372" s="371"/>
      <c r="LOO3372" s="372"/>
      <c r="LOP3372" s="372"/>
      <c r="LOQ3372" s="372"/>
      <c r="LOR3372" s="372"/>
      <c r="LOS3372" s="370"/>
      <c r="LOT3372" s="371"/>
      <c r="LOU3372" s="372"/>
      <c r="LOV3372" s="371"/>
      <c r="LOW3372" s="473"/>
      <c r="LOX3372" s="371"/>
      <c r="LOY3372" s="372"/>
      <c r="LOZ3372" s="372"/>
      <c r="LPA3372" s="372"/>
      <c r="LPB3372" s="372"/>
      <c r="LPC3372" s="370"/>
      <c r="LPD3372" s="371"/>
      <c r="LPE3372" s="372"/>
      <c r="LPF3372" s="371"/>
      <c r="LPG3372" s="473"/>
      <c r="LPH3372" s="371"/>
      <c r="LPI3372" s="372"/>
      <c r="LPJ3372" s="372"/>
      <c r="LPK3372" s="372"/>
      <c r="LPL3372" s="372"/>
      <c r="LPM3372" s="370"/>
      <c r="LPN3372" s="371"/>
      <c r="LPO3372" s="372"/>
      <c r="LPP3372" s="371"/>
      <c r="LPQ3372" s="473"/>
      <c r="LPR3372" s="371"/>
      <c r="LPS3372" s="372"/>
      <c r="LPT3372" s="372"/>
      <c r="LPU3372" s="372"/>
      <c r="LPV3372" s="372"/>
      <c r="LPW3372" s="370"/>
      <c r="LPX3372" s="371"/>
      <c r="LPY3372" s="372"/>
      <c r="LPZ3372" s="371"/>
      <c r="LQA3372" s="473"/>
      <c r="LQB3372" s="371"/>
      <c r="LQC3372" s="372"/>
      <c r="LQD3372" s="372"/>
      <c r="LQE3372" s="372"/>
      <c r="LQF3372" s="372"/>
      <c r="LQG3372" s="370"/>
      <c r="LQH3372" s="371"/>
      <c r="LQI3372" s="372"/>
      <c r="LQJ3372" s="371"/>
      <c r="LQK3372" s="473"/>
      <c r="LQL3372" s="371"/>
      <c r="LQM3372" s="372"/>
      <c r="LQN3372" s="372"/>
      <c r="LQO3372" s="372"/>
      <c r="LQP3372" s="372"/>
      <c r="LQQ3372" s="370"/>
      <c r="LQR3372" s="371"/>
      <c r="LQS3372" s="372"/>
      <c r="LQT3372" s="371"/>
      <c r="LQU3372" s="473"/>
      <c r="LQV3372" s="371"/>
      <c r="LQW3372" s="372"/>
      <c r="LQX3372" s="372"/>
      <c r="LQY3372" s="372"/>
      <c r="LQZ3372" s="372"/>
      <c r="LRA3372" s="370"/>
      <c r="LRB3372" s="371"/>
      <c r="LRC3372" s="372"/>
      <c r="LRD3372" s="371"/>
      <c r="LRE3372" s="473"/>
      <c r="LRF3372" s="371"/>
      <c r="LRG3372" s="372"/>
      <c r="LRH3372" s="372"/>
      <c r="LRI3372" s="372"/>
      <c r="LRJ3372" s="372"/>
      <c r="LRK3372" s="370"/>
      <c r="LRL3372" s="371"/>
      <c r="LRM3372" s="372"/>
      <c r="LRN3372" s="371"/>
      <c r="LRO3372" s="473"/>
      <c r="LRP3372" s="371"/>
      <c r="LRQ3372" s="372"/>
      <c r="LRR3372" s="372"/>
      <c r="LRS3372" s="372"/>
      <c r="LRT3372" s="372"/>
      <c r="LRU3372" s="370"/>
      <c r="LRV3372" s="371"/>
      <c r="LRW3372" s="372"/>
      <c r="LRX3372" s="371"/>
      <c r="LRY3372" s="473"/>
      <c r="LRZ3372" s="371"/>
      <c r="LSA3372" s="372"/>
      <c r="LSB3372" s="372"/>
      <c r="LSC3372" s="372"/>
      <c r="LSD3372" s="372"/>
      <c r="LSE3372" s="370"/>
      <c r="LSF3372" s="371"/>
      <c r="LSG3372" s="372"/>
      <c r="LSH3372" s="371"/>
      <c r="LSI3372" s="473"/>
      <c r="LSJ3372" s="371"/>
      <c r="LSK3372" s="372"/>
      <c r="LSL3372" s="372"/>
      <c r="LSM3372" s="372"/>
      <c r="LSN3372" s="372"/>
      <c r="LSO3372" s="370"/>
      <c r="LSP3372" s="371"/>
      <c r="LSQ3372" s="372"/>
      <c r="LSR3372" s="371"/>
      <c r="LSS3372" s="473"/>
      <c r="LST3372" s="371"/>
      <c r="LSU3372" s="372"/>
      <c r="LSV3372" s="372"/>
      <c r="LSW3372" s="372"/>
      <c r="LSX3372" s="372"/>
      <c r="LSY3372" s="370"/>
      <c r="LSZ3372" s="371"/>
      <c r="LTA3372" s="372"/>
      <c r="LTB3372" s="371"/>
      <c r="LTC3372" s="473"/>
      <c r="LTD3372" s="371"/>
      <c r="LTE3372" s="372"/>
      <c r="LTF3372" s="372"/>
      <c r="LTG3372" s="372"/>
      <c r="LTH3372" s="372"/>
      <c r="LTI3372" s="370"/>
      <c r="LTJ3372" s="371"/>
      <c r="LTK3372" s="372"/>
      <c r="LTL3372" s="371"/>
      <c r="LTM3372" s="473"/>
      <c r="LTN3372" s="371"/>
      <c r="LTO3372" s="372"/>
      <c r="LTP3372" s="372"/>
      <c r="LTQ3372" s="372"/>
      <c r="LTR3372" s="372"/>
      <c r="LTS3372" s="370"/>
      <c r="LTT3372" s="371"/>
      <c r="LTU3372" s="372"/>
      <c r="LTV3372" s="371"/>
      <c r="LTW3372" s="473"/>
      <c r="LTX3372" s="371"/>
      <c r="LTY3372" s="372"/>
      <c r="LTZ3372" s="372"/>
      <c r="LUA3372" s="372"/>
      <c r="LUB3372" s="372"/>
      <c r="LUC3372" s="370"/>
      <c r="LUD3372" s="371"/>
      <c r="LUE3372" s="372"/>
      <c r="LUF3372" s="371"/>
      <c r="LUG3372" s="473"/>
      <c r="LUH3372" s="371"/>
      <c r="LUI3372" s="372"/>
      <c r="LUJ3372" s="372"/>
      <c r="LUK3372" s="372"/>
      <c r="LUL3372" s="372"/>
      <c r="LUM3372" s="370"/>
      <c r="LUN3372" s="371"/>
      <c r="LUO3372" s="372"/>
      <c r="LUP3372" s="371"/>
      <c r="LUQ3372" s="473"/>
      <c r="LUR3372" s="371"/>
      <c r="LUS3372" s="372"/>
      <c r="LUT3372" s="372"/>
      <c r="LUU3372" s="372"/>
      <c r="LUV3372" s="372"/>
      <c r="LUW3372" s="370"/>
      <c r="LUX3372" s="371"/>
      <c r="LUY3372" s="372"/>
      <c r="LUZ3372" s="371"/>
      <c r="LVA3372" s="473"/>
      <c r="LVB3372" s="371"/>
      <c r="LVC3372" s="372"/>
      <c r="LVD3372" s="372"/>
      <c r="LVE3372" s="372"/>
      <c r="LVF3372" s="372"/>
      <c r="LVG3372" s="370"/>
      <c r="LVH3372" s="371"/>
      <c r="LVI3372" s="372"/>
      <c r="LVJ3372" s="371"/>
      <c r="LVK3372" s="473"/>
      <c r="LVL3372" s="371"/>
      <c r="LVM3372" s="372"/>
      <c r="LVN3372" s="372"/>
      <c r="LVO3372" s="372"/>
      <c r="LVP3372" s="372"/>
      <c r="LVQ3372" s="370"/>
      <c r="LVR3372" s="371"/>
      <c r="LVS3372" s="372"/>
      <c r="LVT3372" s="371"/>
      <c r="LVU3372" s="473"/>
      <c r="LVV3372" s="371"/>
      <c r="LVW3372" s="372"/>
      <c r="LVX3372" s="372"/>
      <c r="LVY3372" s="372"/>
      <c r="LVZ3372" s="372"/>
      <c r="LWA3372" s="370"/>
      <c r="LWB3372" s="371"/>
      <c r="LWC3372" s="372"/>
      <c r="LWD3372" s="371"/>
      <c r="LWE3372" s="473"/>
      <c r="LWF3372" s="371"/>
      <c r="LWG3372" s="372"/>
      <c r="LWH3372" s="372"/>
      <c r="LWI3372" s="372"/>
      <c r="LWJ3372" s="372"/>
      <c r="LWK3372" s="370"/>
      <c r="LWL3372" s="371"/>
      <c r="LWM3372" s="372"/>
      <c r="LWN3372" s="371"/>
      <c r="LWO3372" s="473"/>
      <c r="LWP3372" s="371"/>
      <c r="LWQ3372" s="372"/>
      <c r="LWR3372" s="372"/>
      <c r="LWS3372" s="372"/>
      <c r="LWT3372" s="372"/>
      <c r="LWU3372" s="370"/>
      <c r="LWV3372" s="371"/>
      <c r="LWW3372" s="372"/>
      <c r="LWX3372" s="371"/>
      <c r="LWY3372" s="473"/>
      <c r="LWZ3372" s="371"/>
      <c r="LXA3372" s="372"/>
      <c r="LXB3372" s="372"/>
      <c r="LXC3372" s="372"/>
      <c r="LXD3372" s="372"/>
      <c r="LXE3372" s="370"/>
      <c r="LXF3372" s="371"/>
      <c r="LXG3372" s="372"/>
      <c r="LXH3372" s="371"/>
      <c r="LXI3372" s="473"/>
      <c r="LXJ3372" s="371"/>
      <c r="LXK3372" s="372"/>
      <c r="LXL3372" s="372"/>
      <c r="LXM3372" s="372"/>
      <c r="LXN3372" s="372"/>
      <c r="LXO3372" s="370"/>
      <c r="LXP3372" s="371"/>
      <c r="LXQ3372" s="372"/>
      <c r="LXR3372" s="371"/>
      <c r="LXS3372" s="473"/>
      <c r="LXT3372" s="371"/>
      <c r="LXU3372" s="372"/>
      <c r="LXV3372" s="372"/>
      <c r="LXW3372" s="372"/>
      <c r="LXX3372" s="372"/>
      <c r="LXY3372" s="370"/>
      <c r="LXZ3372" s="371"/>
      <c r="LYA3372" s="372"/>
      <c r="LYB3372" s="371"/>
      <c r="LYC3372" s="473"/>
      <c r="LYD3372" s="371"/>
      <c r="LYE3372" s="372"/>
      <c r="LYF3372" s="372"/>
      <c r="LYG3372" s="372"/>
      <c r="LYH3372" s="372"/>
      <c r="LYI3372" s="370"/>
      <c r="LYJ3372" s="371"/>
      <c r="LYK3372" s="372"/>
      <c r="LYL3372" s="371"/>
      <c r="LYM3372" s="473"/>
      <c r="LYN3372" s="371"/>
      <c r="LYO3372" s="372"/>
      <c r="LYP3372" s="372"/>
      <c r="LYQ3372" s="372"/>
      <c r="LYR3372" s="372"/>
      <c r="LYS3372" s="370"/>
      <c r="LYT3372" s="371"/>
      <c r="LYU3372" s="372"/>
      <c r="LYV3372" s="371"/>
      <c r="LYW3372" s="473"/>
      <c r="LYX3372" s="371"/>
      <c r="LYY3372" s="372"/>
      <c r="LYZ3372" s="372"/>
      <c r="LZA3372" s="372"/>
      <c r="LZB3372" s="372"/>
      <c r="LZC3372" s="370"/>
      <c r="LZD3372" s="371"/>
      <c r="LZE3372" s="372"/>
      <c r="LZF3372" s="371"/>
      <c r="LZG3372" s="473"/>
      <c r="LZH3372" s="371"/>
      <c r="LZI3372" s="372"/>
      <c r="LZJ3372" s="372"/>
      <c r="LZK3372" s="372"/>
      <c r="LZL3372" s="372"/>
      <c r="LZM3372" s="370"/>
      <c r="LZN3372" s="371"/>
      <c r="LZO3372" s="372"/>
      <c r="LZP3372" s="371"/>
      <c r="LZQ3372" s="473"/>
      <c r="LZR3372" s="371"/>
      <c r="LZS3372" s="372"/>
      <c r="LZT3372" s="372"/>
      <c r="LZU3372" s="372"/>
      <c r="LZV3372" s="372"/>
      <c r="LZW3372" s="370"/>
      <c r="LZX3372" s="371"/>
      <c r="LZY3372" s="372"/>
      <c r="LZZ3372" s="371"/>
      <c r="MAA3372" s="473"/>
      <c r="MAB3372" s="371"/>
      <c r="MAC3372" s="372"/>
      <c r="MAD3372" s="372"/>
      <c r="MAE3372" s="372"/>
      <c r="MAF3372" s="372"/>
      <c r="MAG3372" s="370"/>
      <c r="MAH3372" s="371"/>
      <c r="MAI3372" s="372"/>
      <c r="MAJ3372" s="371"/>
      <c r="MAK3372" s="473"/>
      <c r="MAL3372" s="371"/>
      <c r="MAM3372" s="372"/>
      <c r="MAN3372" s="372"/>
      <c r="MAO3372" s="372"/>
      <c r="MAP3372" s="372"/>
      <c r="MAQ3372" s="370"/>
      <c r="MAR3372" s="371"/>
      <c r="MAS3372" s="372"/>
      <c r="MAT3372" s="371"/>
      <c r="MAU3372" s="473"/>
      <c r="MAV3372" s="371"/>
      <c r="MAW3372" s="372"/>
      <c r="MAX3372" s="372"/>
      <c r="MAY3372" s="372"/>
      <c r="MAZ3372" s="372"/>
      <c r="MBA3372" s="370"/>
      <c r="MBB3372" s="371"/>
      <c r="MBC3372" s="372"/>
      <c r="MBD3372" s="371"/>
      <c r="MBE3372" s="473"/>
      <c r="MBF3372" s="371"/>
      <c r="MBG3372" s="372"/>
      <c r="MBH3372" s="372"/>
      <c r="MBI3372" s="372"/>
      <c r="MBJ3372" s="372"/>
      <c r="MBK3372" s="370"/>
      <c r="MBL3372" s="371"/>
      <c r="MBM3372" s="372"/>
      <c r="MBN3372" s="371"/>
      <c r="MBO3372" s="473"/>
      <c r="MBP3372" s="371"/>
      <c r="MBQ3372" s="372"/>
      <c r="MBR3372" s="372"/>
      <c r="MBS3372" s="372"/>
      <c r="MBT3372" s="372"/>
      <c r="MBU3372" s="370"/>
      <c r="MBV3372" s="371"/>
      <c r="MBW3372" s="372"/>
      <c r="MBX3372" s="371"/>
      <c r="MBY3372" s="473"/>
      <c r="MBZ3372" s="371"/>
      <c r="MCA3372" s="372"/>
      <c r="MCB3372" s="372"/>
      <c r="MCC3372" s="372"/>
      <c r="MCD3372" s="372"/>
      <c r="MCE3372" s="370"/>
      <c r="MCF3372" s="371"/>
      <c r="MCG3372" s="372"/>
      <c r="MCH3372" s="371"/>
      <c r="MCI3372" s="473"/>
      <c r="MCJ3372" s="371"/>
      <c r="MCK3372" s="372"/>
      <c r="MCL3372" s="372"/>
      <c r="MCM3372" s="372"/>
      <c r="MCN3372" s="372"/>
      <c r="MCO3372" s="370"/>
      <c r="MCP3372" s="371"/>
      <c r="MCQ3372" s="372"/>
      <c r="MCR3372" s="371"/>
      <c r="MCS3372" s="473"/>
      <c r="MCT3372" s="371"/>
      <c r="MCU3372" s="372"/>
      <c r="MCV3372" s="372"/>
      <c r="MCW3372" s="372"/>
      <c r="MCX3372" s="372"/>
      <c r="MCY3372" s="370"/>
      <c r="MCZ3372" s="371"/>
      <c r="MDA3372" s="372"/>
      <c r="MDB3372" s="371"/>
      <c r="MDC3372" s="473"/>
      <c r="MDD3372" s="371"/>
      <c r="MDE3372" s="372"/>
      <c r="MDF3372" s="372"/>
      <c r="MDG3372" s="372"/>
      <c r="MDH3372" s="372"/>
      <c r="MDI3372" s="370"/>
      <c r="MDJ3372" s="371"/>
      <c r="MDK3372" s="372"/>
      <c r="MDL3372" s="371"/>
      <c r="MDM3372" s="473"/>
      <c r="MDN3372" s="371"/>
      <c r="MDO3372" s="372"/>
      <c r="MDP3372" s="372"/>
      <c r="MDQ3372" s="372"/>
      <c r="MDR3372" s="372"/>
      <c r="MDS3372" s="370"/>
      <c r="MDT3372" s="371"/>
      <c r="MDU3372" s="372"/>
      <c r="MDV3372" s="371"/>
      <c r="MDW3372" s="473"/>
      <c r="MDX3372" s="371"/>
      <c r="MDY3372" s="372"/>
      <c r="MDZ3372" s="372"/>
      <c r="MEA3372" s="372"/>
      <c r="MEB3372" s="372"/>
      <c r="MEC3372" s="370"/>
      <c r="MED3372" s="371"/>
      <c r="MEE3372" s="372"/>
      <c r="MEF3372" s="371"/>
      <c r="MEG3372" s="473"/>
      <c r="MEH3372" s="371"/>
      <c r="MEI3372" s="372"/>
      <c r="MEJ3372" s="372"/>
      <c r="MEK3372" s="372"/>
      <c r="MEL3372" s="372"/>
      <c r="MEM3372" s="370"/>
      <c r="MEN3372" s="371"/>
      <c r="MEO3372" s="372"/>
      <c r="MEP3372" s="371"/>
      <c r="MEQ3372" s="473"/>
      <c r="MER3372" s="371"/>
      <c r="MES3372" s="372"/>
      <c r="MET3372" s="372"/>
      <c r="MEU3372" s="372"/>
      <c r="MEV3372" s="372"/>
      <c r="MEW3372" s="370"/>
      <c r="MEX3372" s="371"/>
      <c r="MEY3372" s="372"/>
      <c r="MEZ3372" s="371"/>
      <c r="MFA3372" s="473"/>
      <c r="MFB3372" s="371"/>
      <c r="MFC3372" s="372"/>
      <c r="MFD3372" s="372"/>
      <c r="MFE3372" s="372"/>
      <c r="MFF3372" s="372"/>
      <c r="MFG3372" s="370"/>
      <c r="MFH3372" s="371"/>
      <c r="MFI3372" s="372"/>
      <c r="MFJ3372" s="371"/>
      <c r="MFK3372" s="473"/>
      <c r="MFL3372" s="371"/>
      <c r="MFM3372" s="372"/>
      <c r="MFN3372" s="372"/>
      <c r="MFO3372" s="372"/>
      <c r="MFP3372" s="372"/>
      <c r="MFQ3372" s="370"/>
      <c r="MFR3372" s="371"/>
      <c r="MFS3372" s="372"/>
      <c r="MFT3372" s="371"/>
      <c r="MFU3372" s="473"/>
      <c r="MFV3372" s="371"/>
      <c r="MFW3372" s="372"/>
      <c r="MFX3372" s="372"/>
      <c r="MFY3372" s="372"/>
      <c r="MFZ3372" s="372"/>
      <c r="MGA3372" s="370"/>
      <c r="MGB3372" s="371"/>
      <c r="MGC3372" s="372"/>
      <c r="MGD3372" s="371"/>
      <c r="MGE3372" s="473"/>
      <c r="MGF3372" s="371"/>
      <c r="MGG3372" s="372"/>
      <c r="MGH3372" s="372"/>
      <c r="MGI3372" s="372"/>
      <c r="MGJ3372" s="372"/>
      <c r="MGK3372" s="370"/>
      <c r="MGL3372" s="371"/>
      <c r="MGM3372" s="372"/>
      <c r="MGN3372" s="371"/>
      <c r="MGO3372" s="473"/>
      <c r="MGP3372" s="371"/>
      <c r="MGQ3372" s="372"/>
      <c r="MGR3372" s="372"/>
      <c r="MGS3372" s="372"/>
      <c r="MGT3372" s="372"/>
      <c r="MGU3372" s="370"/>
      <c r="MGV3372" s="371"/>
      <c r="MGW3372" s="372"/>
      <c r="MGX3372" s="371"/>
      <c r="MGY3372" s="473"/>
      <c r="MGZ3372" s="371"/>
      <c r="MHA3372" s="372"/>
      <c r="MHB3372" s="372"/>
      <c r="MHC3372" s="372"/>
      <c r="MHD3372" s="372"/>
      <c r="MHE3372" s="370"/>
      <c r="MHF3372" s="371"/>
      <c r="MHG3372" s="372"/>
      <c r="MHH3372" s="371"/>
      <c r="MHI3372" s="473"/>
      <c r="MHJ3372" s="371"/>
      <c r="MHK3372" s="372"/>
      <c r="MHL3372" s="372"/>
      <c r="MHM3372" s="372"/>
      <c r="MHN3372" s="372"/>
      <c r="MHO3372" s="370"/>
      <c r="MHP3372" s="371"/>
      <c r="MHQ3372" s="372"/>
      <c r="MHR3372" s="371"/>
      <c r="MHS3372" s="473"/>
      <c r="MHT3372" s="371"/>
      <c r="MHU3372" s="372"/>
      <c r="MHV3372" s="372"/>
      <c r="MHW3372" s="372"/>
      <c r="MHX3372" s="372"/>
      <c r="MHY3372" s="370"/>
      <c r="MHZ3372" s="371"/>
      <c r="MIA3372" s="372"/>
      <c r="MIB3372" s="371"/>
      <c r="MIC3372" s="473"/>
      <c r="MID3372" s="371"/>
      <c r="MIE3372" s="372"/>
      <c r="MIF3372" s="372"/>
      <c r="MIG3372" s="372"/>
      <c r="MIH3372" s="372"/>
      <c r="MII3372" s="370"/>
      <c r="MIJ3372" s="371"/>
      <c r="MIK3372" s="372"/>
      <c r="MIL3372" s="371"/>
      <c r="MIM3372" s="473"/>
      <c r="MIN3372" s="371"/>
      <c r="MIO3372" s="372"/>
      <c r="MIP3372" s="372"/>
      <c r="MIQ3372" s="372"/>
      <c r="MIR3372" s="372"/>
      <c r="MIS3372" s="370"/>
      <c r="MIT3372" s="371"/>
      <c r="MIU3372" s="372"/>
      <c r="MIV3372" s="371"/>
      <c r="MIW3372" s="473"/>
      <c r="MIX3372" s="371"/>
      <c r="MIY3372" s="372"/>
      <c r="MIZ3372" s="372"/>
      <c r="MJA3372" s="372"/>
      <c r="MJB3372" s="372"/>
      <c r="MJC3372" s="370"/>
      <c r="MJD3372" s="371"/>
      <c r="MJE3372" s="372"/>
      <c r="MJF3372" s="371"/>
      <c r="MJG3372" s="473"/>
      <c r="MJH3372" s="371"/>
      <c r="MJI3372" s="372"/>
      <c r="MJJ3372" s="372"/>
      <c r="MJK3372" s="372"/>
      <c r="MJL3372" s="372"/>
      <c r="MJM3372" s="370"/>
      <c r="MJN3372" s="371"/>
      <c r="MJO3372" s="372"/>
      <c r="MJP3372" s="371"/>
      <c r="MJQ3372" s="473"/>
      <c r="MJR3372" s="371"/>
      <c r="MJS3372" s="372"/>
      <c r="MJT3372" s="372"/>
      <c r="MJU3372" s="372"/>
      <c r="MJV3372" s="372"/>
      <c r="MJW3372" s="370"/>
      <c r="MJX3372" s="371"/>
      <c r="MJY3372" s="372"/>
      <c r="MJZ3372" s="371"/>
      <c r="MKA3372" s="473"/>
      <c r="MKB3372" s="371"/>
      <c r="MKC3372" s="372"/>
      <c r="MKD3372" s="372"/>
      <c r="MKE3372" s="372"/>
      <c r="MKF3372" s="372"/>
      <c r="MKG3372" s="370"/>
      <c r="MKH3372" s="371"/>
      <c r="MKI3372" s="372"/>
      <c r="MKJ3372" s="371"/>
      <c r="MKK3372" s="473"/>
      <c r="MKL3372" s="371"/>
      <c r="MKM3372" s="372"/>
      <c r="MKN3372" s="372"/>
      <c r="MKO3372" s="372"/>
      <c r="MKP3372" s="372"/>
      <c r="MKQ3372" s="370"/>
      <c r="MKR3372" s="371"/>
      <c r="MKS3372" s="372"/>
      <c r="MKT3372" s="371"/>
      <c r="MKU3372" s="473"/>
      <c r="MKV3372" s="371"/>
      <c r="MKW3372" s="372"/>
      <c r="MKX3372" s="372"/>
      <c r="MKY3372" s="372"/>
      <c r="MKZ3372" s="372"/>
      <c r="MLA3372" s="370"/>
      <c r="MLB3372" s="371"/>
      <c r="MLC3372" s="372"/>
      <c r="MLD3372" s="371"/>
      <c r="MLE3372" s="473"/>
      <c r="MLF3372" s="371"/>
      <c r="MLG3372" s="372"/>
      <c r="MLH3372" s="372"/>
      <c r="MLI3372" s="372"/>
      <c r="MLJ3372" s="372"/>
      <c r="MLK3372" s="370"/>
      <c r="MLL3372" s="371"/>
      <c r="MLM3372" s="372"/>
      <c r="MLN3372" s="371"/>
      <c r="MLO3372" s="473"/>
      <c r="MLP3372" s="371"/>
      <c r="MLQ3372" s="372"/>
      <c r="MLR3372" s="372"/>
      <c r="MLS3372" s="372"/>
      <c r="MLT3372" s="372"/>
      <c r="MLU3372" s="370"/>
      <c r="MLV3372" s="371"/>
      <c r="MLW3372" s="372"/>
      <c r="MLX3372" s="371"/>
      <c r="MLY3372" s="473"/>
      <c r="MLZ3372" s="371"/>
      <c r="MMA3372" s="372"/>
      <c r="MMB3372" s="372"/>
      <c r="MMC3372" s="372"/>
      <c r="MMD3372" s="372"/>
      <c r="MME3372" s="370"/>
      <c r="MMF3372" s="371"/>
      <c r="MMG3372" s="372"/>
      <c r="MMH3372" s="371"/>
      <c r="MMI3372" s="473"/>
      <c r="MMJ3372" s="371"/>
      <c r="MMK3372" s="372"/>
      <c r="MML3372" s="372"/>
      <c r="MMM3372" s="372"/>
      <c r="MMN3372" s="372"/>
      <c r="MMO3372" s="370"/>
      <c r="MMP3372" s="371"/>
      <c r="MMQ3372" s="372"/>
      <c r="MMR3372" s="371"/>
      <c r="MMS3372" s="473"/>
      <c r="MMT3372" s="371"/>
      <c r="MMU3372" s="372"/>
      <c r="MMV3372" s="372"/>
      <c r="MMW3372" s="372"/>
      <c r="MMX3372" s="372"/>
      <c r="MMY3372" s="370"/>
      <c r="MMZ3372" s="371"/>
      <c r="MNA3372" s="372"/>
      <c r="MNB3372" s="371"/>
      <c r="MNC3372" s="473"/>
      <c r="MND3372" s="371"/>
      <c r="MNE3372" s="372"/>
      <c r="MNF3372" s="372"/>
      <c r="MNG3372" s="372"/>
      <c r="MNH3372" s="372"/>
      <c r="MNI3372" s="370"/>
      <c r="MNJ3372" s="371"/>
      <c r="MNK3372" s="372"/>
      <c r="MNL3372" s="371"/>
      <c r="MNM3372" s="473"/>
      <c r="MNN3372" s="371"/>
      <c r="MNO3372" s="372"/>
      <c r="MNP3372" s="372"/>
      <c r="MNQ3372" s="372"/>
      <c r="MNR3372" s="372"/>
      <c r="MNS3372" s="370"/>
      <c r="MNT3372" s="371"/>
      <c r="MNU3372" s="372"/>
      <c r="MNV3372" s="371"/>
      <c r="MNW3372" s="473"/>
      <c r="MNX3372" s="371"/>
      <c r="MNY3372" s="372"/>
      <c r="MNZ3372" s="372"/>
      <c r="MOA3372" s="372"/>
      <c r="MOB3372" s="372"/>
      <c r="MOC3372" s="370"/>
      <c r="MOD3372" s="371"/>
      <c r="MOE3372" s="372"/>
      <c r="MOF3372" s="371"/>
      <c r="MOG3372" s="473"/>
      <c r="MOH3372" s="371"/>
      <c r="MOI3372" s="372"/>
      <c r="MOJ3372" s="372"/>
      <c r="MOK3372" s="372"/>
      <c r="MOL3372" s="372"/>
      <c r="MOM3372" s="370"/>
      <c r="MON3372" s="371"/>
      <c r="MOO3372" s="372"/>
      <c r="MOP3372" s="371"/>
      <c r="MOQ3372" s="473"/>
      <c r="MOR3372" s="371"/>
      <c r="MOS3372" s="372"/>
      <c r="MOT3372" s="372"/>
      <c r="MOU3372" s="372"/>
      <c r="MOV3372" s="372"/>
      <c r="MOW3372" s="370"/>
      <c r="MOX3372" s="371"/>
      <c r="MOY3372" s="372"/>
      <c r="MOZ3372" s="371"/>
      <c r="MPA3372" s="473"/>
      <c r="MPB3372" s="371"/>
      <c r="MPC3372" s="372"/>
      <c r="MPD3372" s="372"/>
      <c r="MPE3372" s="372"/>
      <c r="MPF3372" s="372"/>
      <c r="MPG3372" s="370"/>
      <c r="MPH3372" s="371"/>
      <c r="MPI3372" s="372"/>
      <c r="MPJ3372" s="371"/>
      <c r="MPK3372" s="473"/>
      <c r="MPL3372" s="371"/>
      <c r="MPM3372" s="372"/>
      <c r="MPN3372" s="372"/>
      <c r="MPO3372" s="372"/>
      <c r="MPP3372" s="372"/>
      <c r="MPQ3372" s="370"/>
      <c r="MPR3372" s="371"/>
      <c r="MPS3372" s="372"/>
      <c r="MPT3372" s="371"/>
      <c r="MPU3372" s="473"/>
      <c r="MPV3372" s="371"/>
      <c r="MPW3372" s="372"/>
      <c r="MPX3372" s="372"/>
      <c r="MPY3372" s="372"/>
      <c r="MPZ3372" s="372"/>
      <c r="MQA3372" s="370"/>
      <c r="MQB3372" s="371"/>
      <c r="MQC3372" s="372"/>
      <c r="MQD3372" s="371"/>
      <c r="MQE3372" s="473"/>
      <c r="MQF3372" s="371"/>
      <c r="MQG3372" s="372"/>
      <c r="MQH3372" s="372"/>
      <c r="MQI3372" s="372"/>
      <c r="MQJ3372" s="372"/>
      <c r="MQK3372" s="370"/>
      <c r="MQL3372" s="371"/>
      <c r="MQM3372" s="372"/>
      <c r="MQN3372" s="371"/>
      <c r="MQO3372" s="473"/>
      <c r="MQP3372" s="371"/>
      <c r="MQQ3372" s="372"/>
      <c r="MQR3372" s="372"/>
      <c r="MQS3372" s="372"/>
      <c r="MQT3372" s="372"/>
      <c r="MQU3372" s="370"/>
      <c r="MQV3372" s="371"/>
      <c r="MQW3372" s="372"/>
      <c r="MQX3372" s="371"/>
      <c r="MQY3372" s="473"/>
      <c r="MQZ3372" s="371"/>
      <c r="MRA3372" s="372"/>
      <c r="MRB3372" s="372"/>
      <c r="MRC3372" s="372"/>
      <c r="MRD3372" s="372"/>
      <c r="MRE3372" s="370"/>
      <c r="MRF3372" s="371"/>
      <c r="MRG3372" s="372"/>
      <c r="MRH3372" s="371"/>
      <c r="MRI3372" s="473"/>
      <c r="MRJ3372" s="371"/>
      <c r="MRK3372" s="372"/>
      <c r="MRL3372" s="372"/>
      <c r="MRM3372" s="372"/>
      <c r="MRN3372" s="372"/>
      <c r="MRO3372" s="370"/>
      <c r="MRP3372" s="371"/>
      <c r="MRQ3372" s="372"/>
      <c r="MRR3372" s="371"/>
      <c r="MRS3372" s="473"/>
      <c r="MRT3372" s="371"/>
      <c r="MRU3372" s="372"/>
      <c r="MRV3372" s="372"/>
      <c r="MRW3372" s="372"/>
      <c r="MRX3372" s="372"/>
      <c r="MRY3372" s="370"/>
      <c r="MRZ3372" s="371"/>
      <c r="MSA3372" s="372"/>
      <c r="MSB3372" s="371"/>
      <c r="MSC3372" s="473"/>
      <c r="MSD3372" s="371"/>
      <c r="MSE3372" s="372"/>
      <c r="MSF3372" s="372"/>
      <c r="MSG3372" s="372"/>
      <c r="MSH3372" s="372"/>
      <c r="MSI3372" s="370"/>
      <c r="MSJ3372" s="371"/>
      <c r="MSK3372" s="372"/>
      <c r="MSL3372" s="371"/>
      <c r="MSM3372" s="473"/>
      <c r="MSN3372" s="371"/>
      <c r="MSO3372" s="372"/>
      <c r="MSP3372" s="372"/>
      <c r="MSQ3372" s="372"/>
      <c r="MSR3372" s="372"/>
      <c r="MSS3372" s="370"/>
      <c r="MST3372" s="371"/>
      <c r="MSU3372" s="372"/>
      <c r="MSV3372" s="371"/>
      <c r="MSW3372" s="473"/>
      <c r="MSX3372" s="371"/>
      <c r="MSY3372" s="372"/>
      <c r="MSZ3372" s="372"/>
      <c r="MTA3372" s="372"/>
      <c r="MTB3372" s="372"/>
      <c r="MTC3372" s="370"/>
      <c r="MTD3372" s="371"/>
      <c r="MTE3372" s="372"/>
      <c r="MTF3372" s="371"/>
      <c r="MTG3372" s="473"/>
      <c r="MTH3372" s="371"/>
      <c r="MTI3372" s="372"/>
      <c r="MTJ3372" s="372"/>
      <c r="MTK3372" s="372"/>
      <c r="MTL3372" s="372"/>
      <c r="MTM3372" s="370"/>
      <c r="MTN3372" s="371"/>
      <c r="MTO3372" s="372"/>
      <c r="MTP3372" s="371"/>
      <c r="MTQ3372" s="473"/>
      <c r="MTR3372" s="371"/>
      <c r="MTS3372" s="372"/>
      <c r="MTT3372" s="372"/>
      <c r="MTU3372" s="372"/>
      <c r="MTV3372" s="372"/>
      <c r="MTW3372" s="370"/>
      <c r="MTX3372" s="371"/>
      <c r="MTY3372" s="372"/>
      <c r="MTZ3372" s="371"/>
      <c r="MUA3372" s="473"/>
      <c r="MUB3372" s="371"/>
      <c r="MUC3372" s="372"/>
      <c r="MUD3372" s="372"/>
      <c r="MUE3372" s="372"/>
      <c r="MUF3372" s="372"/>
      <c r="MUG3372" s="370"/>
      <c r="MUH3372" s="371"/>
      <c r="MUI3372" s="372"/>
      <c r="MUJ3372" s="371"/>
      <c r="MUK3372" s="473"/>
      <c r="MUL3372" s="371"/>
      <c r="MUM3372" s="372"/>
      <c r="MUN3372" s="372"/>
      <c r="MUO3372" s="372"/>
      <c r="MUP3372" s="372"/>
      <c r="MUQ3372" s="370"/>
      <c r="MUR3372" s="371"/>
      <c r="MUS3372" s="372"/>
      <c r="MUT3372" s="371"/>
      <c r="MUU3372" s="473"/>
      <c r="MUV3372" s="371"/>
      <c r="MUW3372" s="372"/>
      <c r="MUX3372" s="372"/>
      <c r="MUY3372" s="372"/>
      <c r="MUZ3372" s="372"/>
      <c r="MVA3372" s="370"/>
      <c r="MVB3372" s="371"/>
      <c r="MVC3372" s="372"/>
      <c r="MVD3372" s="371"/>
      <c r="MVE3372" s="473"/>
      <c r="MVF3372" s="371"/>
      <c r="MVG3372" s="372"/>
      <c r="MVH3372" s="372"/>
      <c r="MVI3372" s="372"/>
      <c r="MVJ3372" s="372"/>
      <c r="MVK3372" s="370"/>
      <c r="MVL3372" s="371"/>
      <c r="MVM3372" s="372"/>
      <c r="MVN3372" s="371"/>
      <c r="MVO3372" s="473"/>
      <c r="MVP3372" s="371"/>
      <c r="MVQ3372" s="372"/>
      <c r="MVR3372" s="372"/>
      <c r="MVS3372" s="372"/>
      <c r="MVT3372" s="372"/>
      <c r="MVU3372" s="370"/>
      <c r="MVV3372" s="371"/>
      <c r="MVW3372" s="372"/>
      <c r="MVX3372" s="371"/>
      <c r="MVY3372" s="473"/>
      <c r="MVZ3372" s="371"/>
      <c r="MWA3372" s="372"/>
      <c r="MWB3372" s="372"/>
      <c r="MWC3372" s="372"/>
      <c r="MWD3372" s="372"/>
      <c r="MWE3372" s="370"/>
      <c r="MWF3372" s="371"/>
      <c r="MWG3372" s="372"/>
      <c r="MWH3372" s="371"/>
      <c r="MWI3372" s="473"/>
      <c r="MWJ3372" s="371"/>
      <c r="MWK3372" s="372"/>
      <c r="MWL3372" s="372"/>
      <c r="MWM3372" s="372"/>
      <c r="MWN3372" s="372"/>
      <c r="MWO3372" s="370"/>
      <c r="MWP3372" s="371"/>
      <c r="MWQ3372" s="372"/>
      <c r="MWR3372" s="371"/>
      <c r="MWS3372" s="473"/>
      <c r="MWT3372" s="371"/>
      <c r="MWU3372" s="372"/>
      <c r="MWV3372" s="372"/>
      <c r="MWW3372" s="372"/>
      <c r="MWX3372" s="372"/>
      <c r="MWY3372" s="370"/>
      <c r="MWZ3372" s="371"/>
      <c r="MXA3372" s="372"/>
      <c r="MXB3372" s="371"/>
      <c r="MXC3372" s="473"/>
      <c r="MXD3372" s="371"/>
      <c r="MXE3372" s="372"/>
      <c r="MXF3372" s="372"/>
      <c r="MXG3372" s="372"/>
      <c r="MXH3372" s="372"/>
      <c r="MXI3372" s="370"/>
      <c r="MXJ3372" s="371"/>
      <c r="MXK3372" s="372"/>
      <c r="MXL3372" s="371"/>
      <c r="MXM3372" s="473"/>
      <c r="MXN3372" s="371"/>
      <c r="MXO3372" s="372"/>
      <c r="MXP3372" s="372"/>
      <c r="MXQ3372" s="372"/>
      <c r="MXR3372" s="372"/>
      <c r="MXS3372" s="370"/>
      <c r="MXT3372" s="371"/>
      <c r="MXU3372" s="372"/>
      <c r="MXV3372" s="371"/>
      <c r="MXW3372" s="473"/>
      <c r="MXX3372" s="371"/>
      <c r="MXY3372" s="372"/>
      <c r="MXZ3372" s="372"/>
      <c r="MYA3372" s="372"/>
      <c r="MYB3372" s="372"/>
      <c r="MYC3372" s="370"/>
      <c r="MYD3372" s="371"/>
      <c r="MYE3372" s="372"/>
      <c r="MYF3372" s="371"/>
      <c r="MYG3372" s="473"/>
      <c r="MYH3372" s="371"/>
      <c r="MYI3372" s="372"/>
      <c r="MYJ3372" s="372"/>
      <c r="MYK3372" s="372"/>
      <c r="MYL3372" s="372"/>
      <c r="MYM3372" s="370"/>
      <c r="MYN3372" s="371"/>
      <c r="MYO3372" s="372"/>
      <c r="MYP3372" s="371"/>
      <c r="MYQ3372" s="473"/>
      <c r="MYR3372" s="371"/>
      <c r="MYS3372" s="372"/>
      <c r="MYT3372" s="372"/>
      <c r="MYU3372" s="372"/>
      <c r="MYV3372" s="372"/>
      <c r="MYW3372" s="370"/>
      <c r="MYX3372" s="371"/>
      <c r="MYY3372" s="372"/>
      <c r="MYZ3372" s="371"/>
      <c r="MZA3372" s="473"/>
      <c r="MZB3372" s="371"/>
      <c r="MZC3372" s="372"/>
      <c r="MZD3372" s="372"/>
      <c r="MZE3372" s="372"/>
      <c r="MZF3372" s="372"/>
      <c r="MZG3372" s="370"/>
      <c r="MZH3372" s="371"/>
      <c r="MZI3372" s="372"/>
      <c r="MZJ3372" s="371"/>
      <c r="MZK3372" s="473"/>
      <c r="MZL3372" s="371"/>
      <c r="MZM3372" s="372"/>
      <c r="MZN3372" s="372"/>
      <c r="MZO3372" s="372"/>
      <c r="MZP3372" s="372"/>
      <c r="MZQ3372" s="370"/>
      <c r="MZR3372" s="371"/>
      <c r="MZS3372" s="372"/>
      <c r="MZT3372" s="371"/>
      <c r="MZU3372" s="473"/>
      <c r="MZV3372" s="371"/>
      <c r="MZW3372" s="372"/>
      <c r="MZX3372" s="372"/>
      <c r="MZY3372" s="372"/>
      <c r="MZZ3372" s="372"/>
      <c r="NAA3372" s="370"/>
      <c r="NAB3372" s="371"/>
      <c r="NAC3372" s="372"/>
      <c r="NAD3372" s="371"/>
      <c r="NAE3372" s="473"/>
      <c r="NAF3372" s="371"/>
      <c r="NAG3372" s="372"/>
      <c r="NAH3372" s="372"/>
      <c r="NAI3372" s="372"/>
      <c r="NAJ3372" s="372"/>
      <c r="NAK3372" s="370"/>
      <c r="NAL3372" s="371"/>
      <c r="NAM3372" s="372"/>
      <c r="NAN3372" s="371"/>
      <c r="NAO3372" s="473"/>
      <c r="NAP3372" s="371"/>
      <c r="NAQ3372" s="372"/>
      <c r="NAR3372" s="372"/>
      <c r="NAS3372" s="372"/>
      <c r="NAT3372" s="372"/>
      <c r="NAU3372" s="370"/>
      <c r="NAV3372" s="371"/>
      <c r="NAW3372" s="372"/>
      <c r="NAX3372" s="371"/>
      <c r="NAY3372" s="473"/>
      <c r="NAZ3372" s="371"/>
      <c r="NBA3372" s="372"/>
      <c r="NBB3372" s="372"/>
      <c r="NBC3372" s="372"/>
      <c r="NBD3372" s="372"/>
      <c r="NBE3372" s="370"/>
      <c r="NBF3372" s="371"/>
      <c r="NBG3372" s="372"/>
      <c r="NBH3372" s="371"/>
      <c r="NBI3372" s="473"/>
      <c r="NBJ3372" s="371"/>
      <c r="NBK3372" s="372"/>
      <c r="NBL3372" s="372"/>
      <c r="NBM3372" s="372"/>
      <c r="NBN3372" s="372"/>
      <c r="NBO3372" s="370"/>
      <c r="NBP3372" s="371"/>
      <c r="NBQ3372" s="372"/>
      <c r="NBR3372" s="371"/>
      <c r="NBS3372" s="473"/>
      <c r="NBT3372" s="371"/>
      <c r="NBU3372" s="372"/>
      <c r="NBV3372" s="372"/>
      <c r="NBW3372" s="372"/>
      <c r="NBX3372" s="372"/>
      <c r="NBY3372" s="370"/>
      <c r="NBZ3372" s="371"/>
      <c r="NCA3372" s="372"/>
      <c r="NCB3372" s="371"/>
      <c r="NCC3372" s="473"/>
      <c r="NCD3372" s="371"/>
      <c r="NCE3372" s="372"/>
      <c r="NCF3372" s="372"/>
      <c r="NCG3372" s="372"/>
      <c r="NCH3372" s="372"/>
      <c r="NCI3372" s="370"/>
      <c r="NCJ3372" s="371"/>
      <c r="NCK3372" s="372"/>
      <c r="NCL3372" s="371"/>
      <c r="NCM3372" s="473"/>
      <c r="NCN3372" s="371"/>
      <c r="NCO3372" s="372"/>
      <c r="NCP3372" s="372"/>
      <c r="NCQ3372" s="372"/>
      <c r="NCR3372" s="372"/>
      <c r="NCS3372" s="370"/>
      <c r="NCT3372" s="371"/>
      <c r="NCU3372" s="372"/>
      <c r="NCV3372" s="371"/>
      <c r="NCW3372" s="473"/>
      <c r="NCX3372" s="371"/>
      <c r="NCY3372" s="372"/>
      <c r="NCZ3372" s="372"/>
      <c r="NDA3372" s="372"/>
      <c r="NDB3372" s="372"/>
      <c r="NDC3372" s="370"/>
      <c r="NDD3372" s="371"/>
      <c r="NDE3372" s="372"/>
      <c r="NDF3372" s="371"/>
      <c r="NDG3372" s="473"/>
      <c r="NDH3372" s="371"/>
      <c r="NDI3372" s="372"/>
      <c r="NDJ3372" s="372"/>
      <c r="NDK3372" s="372"/>
      <c r="NDL3372" s="372"/>
      <c r="NDM3372" s="370"/>
      <c r="NDN3372" s="371"/>
      <c r="NDO3372" s="372"/>
      <c r="NDP3372" s="371"/>
      <c r="NDQ3372" s="473"/>
      <c r="NDR3372" s="371"/>
      <c r="NDS3372" s="372"/>
      <c r="NDT3372" s="372"/>
      <c r="NDU3372" s="372"/>
      <c r="NDV3372" s="372"/>
      <c r="NDW3372" s="370"/>
      <c r="NDX3372" s="371"/>
      <c r="NDY3372" s="372"/>
      <c r="NDZ3372" s="371"/>
      <c r="NEA3372" s="473"/>
      <c r="NEB3372" s="371"/>
      <c r="NEC3372" s="372"/>
      <c r="NED3372" s="372"/>
      <c r="NEE3372" s="372"/>
      <c r="NEF3372" s="372"/>
      <c r="NEG3372" s="370"/>
      <c r="NEH3372" s="371"/>
      <c r="NEI3372" s="372"/>
      <c r="NEJ3372" s="371"/>
      <c r="NEK3372" s="473"/>
      <c r="NEL3372" s="371"/>
      <c r="NEM3372" s="372"/>
      <c r="NEN3372" s="372"/>
      <c r="NEO3372" s="372"/>
      <c r="NEP3372" s="372"/>
      <c r="NEQ3372" s="370"/>
      <c r="NER3372" s="371"/>
      <c r="NES3372" s="372"/>
      <c r="NET3372" s="371"/>
      <c r="NEU3372" s="473"/>
      <c r="NEV3372" s="371"/>
      <c r="NEW3372" s="372"/>
      <c r="NEX3372" s="372"/>
      <c r="NEY3372" s="372"/>
      <c r="NEZ3372" s="372"/>
      <c r="NFA3372" s="370"/>
      <c r="NFB3372" s="371"/>
      <c r="NFC3372" s="372"/>
      <c r="NFD3372" s="371"/>
      <c r="NFE3372" s="473"/>
      <c r="NFF3372" s="371"/>
      <c r="NFG3372" s="372"/>
      <c r="NFH3372" s="372"/>
      <c r="NFI3372" s="372"/>
      <c r="NFJ3372" s="372"/>
      <c r="NFK3372" s="370"/>
      <c r="NFL3372" s="371"/>
      <c r="NFM3372" s="372"/>
      <c r="NFN3372" s="371"/>
      <c r="NFO3372" s="473"/>
      <c r="NFP3372" s="371"/>
      <c r="NFQ3372" s="372"/>
      <c r="NFR3372" s="372"/>
      <c r="NFS3372" s="372"/>
      <c r="NFT3372" s="372"/>
      <c r="NFU3372" s="370"/>
      <c r="NFV3372" s="371"/>
      <c r="NFW3372" s="372"/>
      <c r="NFX3372" s="371"/>
      <c r="NFY3372" s="473"/>
      <c r="NFZ3372" s="371"/>
      <c r="NGA3372" s="372"/>
      <c r="NGB3372" s="372"/>
      <c r="NGC3372" s="372"/>
      <c r="NGD3372" s="372"/>
      <c r="NGE3372" s="370"/>
      <c r="NGF3372" s="371"/>
      <c r="NGG3372" s="372"/>
      <c r="NGH3372" s="371"/>
      <c r="NGI3372" s="473"/>
      <c r="NGJ3372" s="371"/>
      <c r="NGK3372" s="372"/>
      <c r="NGL3372" s="372"/>
      <c r="NGM3372" s="372"/>
      <c r="NGN3372" s="372"/>
      <c r="NGO3372" s="370"/>
      <c r="NGP3372" s="371"/>
      <c r="NGQ3372" s="372"/>
      <c r="NGR3372" s="371"/>
      <c r="NGS3372" s="473"/>
      <c r="NGT3372" s="371"/>
      <c r="NGU3372" s="372"/>
      <c r="NGV3372" s="372"/>
      <c r="NGW3372" s="372"/>
      <c r="NGX3372" s="372"/>
      <c r="NGY3372" s="370"/>
      <c r="NGZ3372" s="371"/>
      <c r="NHA3372" s="372"/>
      <c r="NHB3372" s="371"/>
      <c r="NHC3372" s="473"/>
      <c r="NHD3372" s="371"/>
      <c r="NHE3372" s="372"/>
      <c r="NHF3372" s="372"/>
      <c r="NHG3372" s="372"/>
      <c r="NHH3372" s="372"/>
      <c r="NHI3372" s="370"/>
      <c r="NHJ3372" s="371"/>
      <c r="NHK3372" s="372"/>
      <c r="NHL3372" s="371"/>
      <c r="NHM3372" s="473"/>
      <c r="NHN3372" s="371"/>
      <c r="NHO3372" s="372"/>
      <c r="NHP3372" s="372"/>
      <c r="NHQ3372" s="372"/>
      <c r="NHR3372" s="372"/>
      <c r="NHS3372" s="370"/>
      <c r="NHT3372" s="371"/>
      <c r="NHU3372" s="372"/>
      <c r="NHV3372" s="371"/>
      <c r="NHW3372" s="473"/>
      <c r="NHX3372" s="371"/>
      <c r="NHY3372" s="372"/>
      <c r="NHZ3372" s="372"/>
      <c r="NIA3372" s="372"/>
      <c r="NIB3372" s="372"/>
      <c r="NIC3372" s="370"/>
      <c r="NID3372" s="371"/>
      <c r="NIE3372" s="372"/>
      <c r="NIF3372" s="371"/>
      <c r="NIG3372" s="473"/>
      <c r="NIH3372" s="371"/>
      <c r="NII3372" s="372"/>
      <c r="NIJ3372" s="372"/>
      <c r="NIK3372" s="372"/>
      <c r="NIL3372" s="372"/>
      <c r="NIM3372" s="370"/>
      <c r="NIN3372" s="371"/>
      <c r="NIO3372" s="372"/>
      <c r="NIP3372" s="371"/>
      <c r="NIQ3372" s="473"/>
      <c r="NIR3372" s="371"/>
      <c r="NIS3372" s="372"/>
      <c r="NIT3372" s="372"/>
      <c r="NIU3372" s="372"/>
      <c r="NIV3372" s="372"/>
      <c r="NIW3372" s="370"/>
      <c r="NIX3372" s="371"/>
      <c r="NIY3372" s="372"/>
      <c r="NIZ3372" s="371"/>
      <c r="NJA3372" s="473"/>
      <c r="NJB3372" s="371"/>
      <c r="NJC3372" s="372"/>
      <c r="NJD3372" s="372"/>
      <c r="NJE3372" s="372"/>
      <c r="NJF3372" s="372"/>
      <c r="NJG3372" s="370"/>
      <c r="NJH3372" s="371"/>
      <c r="NJI3372" s="372"/>
      <c r="NJJ3372" s="371"/>
      <c r="NJK3372" s="473"/>
      <c r="NJL3372" s="371"/>
      <c r="NJM3372" s="372"/>
      <c r="NJN3372" s="372"/>
      <c r="NJO3372" s="372"/>
      <c r="NJP3372" s="372"/>
      <c r="NJQ3372" s="370"/>
      <c r="NJR3372" s="371"/>
      <c r="NJS3372" s="372"/>
      <c r="NJT3372" s="371"/>
      <c r="NJU3372" s="473"/>
      <c r="NJV3372" s="371"/>
      <c r="NJW3372" s="372"/>
      <c r="NJX3372" s="372"/>
      <c r="NJY3372" s="372"/>
      <c r="NJZ3372" s="372"/>
      <c r="NKA3372" s="370"/>
      <c r="NKB3372" s="371"/>
      <c r="NKC3372" s="372"/>
      <c r="NKD3372" s="371"/>
      <c r="NKE3372" s="473"/>
      <c r="NKF3372" s="371"/>
      <c r="NKG3372" s="372"/>
      <c r="NKH3372" s="372"/>
      <c r="NKI3372" s="372"/>
      <c r="NKJ3372" s="372"/>
      <c r="NKK3372" s="370"/>
      <c r="NKL3372" s="371"/>
      <c r="NKM3372" s="372"/>
      <c r="NKN3372" s="371"/>
      <c r="NKO3372" s="473"/>
      <c r="NKP3372" s="371"/>
      <c r="NKQ3372" s="372"/>
      <c r="NKR3372" s="372"/>
      <c r="NKS3372" s="372"/>
      <c r="NKT3372" s="372"/>
      <c r="NKU3372" s="370"/>
      <c r="NKV3372" s="371"/>
      <c r="NKW3372" s="372"/>
      <c r="NKX3372" s="371"/>
      <c r="NKY3372" s="473"/>
      <c r="NKZ3372" s="371"/>
      <c r="NLA3372" s="372"/>
      <c r="NLB3372" s="372"/>
      <c r="NLC3372" s="372"/>
      <c r="NLD3372" s="372"/>
      <c r="NLE3372" s="370"/>
      <c r="NLF3372" s="371"/>
      <c r="NLG3372" s="372"/>
      <c r="NLH3372" s="371"/>
      <c r="NLI3372" s="473"/>
      <c r="NLJ3372" s="371"/>
      <c r="NLK3372" s="372"/>
      <c r="NLL3372" s="372"/>
      <c r="NLM3372" s="372"/>
      <c r="NLN3372" s="372"/>
      <c r="NLO3372" s="370"/>
      <c r="NLP3372" s="371"/>
      <c r="NLQ3372" s="372"/>
      <c r="NLR3372" s="371"/>
      <c r="NLS3372" s="473"/>
      <c r="NLT3372" s="371"/>
      <c r="NLU3372" s="372"/>
      <c r="NLV3372" s="372"/>
      <c r="NLW3372" s="372"/>
      <c r="NLX3372" s="372"/>
      <c r="NLY3372" s="370"/>
      <c r="NLZ3372" s="371"/>
      <c r="NMA3372" s="372"/>
      <c r="NMB3372" s="371"/>
      <c r="NMC3372" s="473"/>
      <c r="NMD3372" s="371"/>
      <c r="NME3372" s="372"/>
      <c r="NMF3372" s="372"/>
      <c r="NMG3372" s="372"/>
      <c r="NMH3372" s="372"/>
      <c r="NMI3372" s="370"/>
      <c r="NMJ3372" s="371"/>
      <c r="NMK3372" s="372"/>
      <c r="NML3372" s="371"/>
      <c r="NMM3372" s="473"/>
      <c r="NMN3372" s="371"/>
      <c r="NMO3372" s="372"/>
      <c r="NMP3372" s="372"/>
      <c r="NMQ3372" s="372"/>
      <c r="NMR3372" s="372"/>
      <c r="NMS3372" s="370"/>
      <c r="NMT3372" s="371"/>
      <c r="NMU3372" s="372"/>
      <c r="NMV3372" s="371"/>
      <c r="NMW3372" s="473"/>
      <c r="NMX3372" s="371"/>
      <c r="NMY3372" s="372"/>
      <c r="NMZ3372" s="372"/>
      <c r="NNA3372" s="372"/>
      <c r="NNB3372" s="372"/>
      <c r="NNC3372" s="370"/>
      <c r="NND3372" s="371"/>
      <c r="NNE3372" s="372"/>
      <c r="NNF3372" s="371"/>
      <c r="NNG3372" s="473"/>
      <c r="NNH3372" s="371"/>
      <c r="NNI3372" s="372"/>
      <c r="NNJ3372" s="372"/>
      <c r="NNK3372" s="372"/>
      <c r="NNL3372" s="372"/>
      <c r="NNM3372" s="370"/>
      <c r="NNN3372" s="371"/>
      <c r="NNO3372" s="372"/>
      <c r="NNP3372" s="371"/>
      <c r="NNQ3372" s="473"/>
      <c r="NNR3372" s="371"/>
      <c r="NNS3372" s="372"/>
      <c r="NNT3372" s="372"/>
      <c r="NNU3372" s="372"/>
      <c r="NNV3372" s="372"/>
      <c r="NNW3372" s="370"/>
      <c r="NNX3372" s="371"/>
      <c r="NNY3372" s="372"/>
      <c r="NNZ3372" s="371"/>
      <c r="NOA3372" s="473"/>
      <c r="NOB3372" s="371"/>
      <c r="NOC3372" s="372"/>
      <c r="NOD3372" s="372"/>
      <c r="NOE3372" s="372"/>
      <c r="NOF3372" s="372"/>
      <c r="NOG3372" s="370"/>
      <c r="NOH3372" s="371"/>
      <c r="NOI3372" s="372"/>
      <c r="NOJ3372" s="371"/>
      <c r="NOK3372" s="473"/>
      <c r="NOL3372" s="371"/>
      <c r="NOM3372" s="372"/>
      <c r="NON3372" s="372"/>
      <c r="NOO3372" s="372"/>
      <c r="NOP3372" s="372"/>
      <c r="NOQ3372" s="370"/>
      <c r="NOR3372" s="371"/>
      <c r="NOS3372" s="372"/>
      <c r="NOT3372" s="371"/>
      <c r="NOU3372" s="473"/>
      <c r="NOV3372" s="371"/>
      <c r="NOW3372" s="372"/>
      <c r="NOX3372" s="372"/>
      <c r="NOY3372" s="372"/>
      <c r="NOZ3372" s="372"/>
      <c r="NPA3372" s="370"/>
      <c r="NPB3372" s="371"/>
      <c r="NPC3372" s="372"/>
      <c r="NPD3372" s="371"/>
      <c r="NPE3372" s="473"/>
      <c r="NPF3372" s="371"/>
      <c r="NPG3372" s="372"/>
      <c r="NPH3372" s="372"/>
      <c r="NPI3372" s="372"/>
      <c r="NPJ3372" s="372"/>
      <c r="NPK3372" s="370"/>
      <c r="NPL3372" s="371"/>
      <c r="NPM3372" s="372"/>
      <c r="NPN3372" s="371"/>
      <c r="NPO3372" s="473"/>
      <c r="NPP3372" s="371"/>
      <c r="NPQ3372" s="372"/>
      <c r="NPR3372" s="372"/>
      <c r="NPS3372" s="372"/>
      <c r="NPT3372" s="372"/>
      <c r="NPU3372" s="370"/>
      <c r="NPV3372" s="371"/>
      <c r="NPW3372" s="372"/>
      <c r="NPX3372" s="371"/>
      <c r="NPY3372" s="473"/>
      <c r="NPZ3372" s="371"/>
      <c r="NQA3372" s="372"/>
      <c r="NQB3372" s="372"/>
      <c r="NQC3372" s="372"/>
      <c r="NQD3372" s="372"/>
      <c r="NQE3372" s="370"/>
      <c r="NQF3372" s="371"/>
      <c r="NQG3372" s="372"/>
      <c r="NQH3372" s="371"/>
      <c r="NQI3372" s="473"/>
      <c r="NQJ3372" s="371"/>
      <c r="NQK3372" s="372"/>
      <c r="NQL3372" s="372"/>
      <c r="NQM3372" s="372"/>
      <c r="NQN3372" s="372"/>
      <c r="NQO3372" s="370"/>
      <c r="NQP3372" s="371"/>
      <c r="NQQ3372" s="372"/>
      <c r="NQR3372" s="371"/>
      <c r="NQS3372" s="473"/>
      <c r="NQT3372" s="371"/>
      <c r="NQU3372" s="372"/>
      <c r="NQV3372" s="372"/>
      <c r="NQW3372" s="372"/>
      <c r="NQX3372" s="372"/>
      <c r="NQY3372" s="370"/>
      <c r="NQZ3372" s="371"/>
      <c r="NRA3372" s="372"/>
      <c r="NRB3372" s="371"/>
      <c r="NRC3372" s="473"/>
      <c r="NRD3372" s="371"/>
      <c r="NRE3372" s="372"/>
      <c r="NRF3372" s="372"/>
      <c r="NRG3372" s="372"/>
      <c r="NRH3372" s="372"/>
      <c r="NRI3372" s="370"/>
      <c r="NRJ3372" s="371"/>
      <c r="NRK3372" s="372"/>
      <c r="NRL3372" s="371"/>
      <c r="NRM3372" s="473"/>
      <c r="NRN3372" s="371"/>
      <c r="NRO3372" s="372"/>
      <c r="NRP3372" s="372"/>
      <c r="NRQ3372" s="372"/>
      <c r="NRR3372" s="372"/>
      <c r="NRS3372" s="370"/>
      <c r="NRT3372" s="371"/>
      <c r="NRU3372" s="372"/>
      <c r="NRV3372" s="371"/>
      <c r="NRW3372" s="473"/>
      <c r="NRX3372" s="371"/>
      <c r="NRY3372" s="372"/>
      <c r="NRZ3372" s="372"/>
      <c r="NSA3372" s="372"/>
      <c r="NSB3372" s="372"/>
      <c r="NSC3372" s="370"/>
      <c r="NSD3372" s="371"/>
      <c r="NSE3372" s="372"/>
      <c r="NSF3372" s="371"/>
      <c r="NSG3372" s="473"/>
      <c r="NSH3372" s="371"/>
      <c r="NSI3372" s="372"/>
      <c r="NSJ3372" s="372"/>
      <c r="NSK3372" s="372"/>
      <c r="NSL3372" s="372"/>
      <c r="NSM3372" s="370"/>
      <c r="NSN3372" s="371"/>
      <c r="NSO3372" s="372"/>
      <c r="NSP3372" s="371"/>
      <c r="NSQ3372" s="473"/>
      <c r="NSR3372" s="371"/>
      <c r="NSS3372" s="372"/>
      <c r="NST3372" s="372"/>
      <c r="NSU3372" s="372"/>
      <c r="NSV3372" s="372"/>
      <c r="NSW3372" s="370"/>
      <c r="NSX3372" s="371"/>
      <c r="NSY3372" s="372"/>
      <c r="NSZ3372" s="371"/>
      <c r="NTA3372" s="473"/>
      <c r="NTB3372" s="371"/>
      <c r="NTC3372" s="372"/>
      <c r="NTD3372" s="372"/>
      <c r="NTE3372" s="372"/>
      <c r="NTF3372" s="372"/>
      <c r="NTG3372" s="370"/>
      <c r="NTH3372" s="371"/>
      <c r="NTI3372" s="372"/>
      <c r="NTJ3372" s="371"/>
      <c r="NTK3372" s="473"/>
      <c r="NTL3372" s="371"/>
      <c r="NTM3372" s="372"/>
      <c r="NTN3372" s="372"/>
      <c r="NTO3372" s="372"/>
      <c r="NTP3372" s="372"/>
      <c r="NTQ3372" s="370"/>
      <c r="NTR3372" s="371"/>
      <c r="NTS3372" s="372"/>
      <c r="NTT3372" s="371"/>
      <c r="NTU3372" s="473"/>
      <c r="NTV3372" s="371"/>
      <c r="NTW3372" s="372"/>
      <c r="NTX3372" s="372"/>
      <c r="NTY3372" s="372"/>
      <c r="NTZ3372" s="372"/>
      <c r="NUA3372" s="370"/>
      <c r="NUB3372" s="371"/>
      <c r="NUC3372" s="372"/>
      <c r="NUD3372" s="371"/>
      <c r="NUE3372" s="473"/>
      <c r="NUF3372" s="371"/>
      <c r="NUG3372" s="372"/>
      <c r="NUH3372" s="372"/>
      <c r="NUI3372" s="372"/>
      <c r="NUJ3372" s="372"/>
      <c r="NUK3372" s="370"/>
      <c r="NUL3372" s="371"/>
      <c r="NUM3372" s="372"/>
      <c r="NUN3372" s="371"/>
      <c r="NUO3372" s="473"/>
      <c r="NUP3372" s="371"/>
      <c r="NUQ3372" s="372"/>
      <c r="NUR3372" s="372"/>
      <c r="NUS3372" s="372"/>
      <c r="NUT3372" s="372"/>
      <c r="NUU3372" s="370"/>
      <c r="NUV3372" s="371"/>
      <c r="NUW3372" s="372"/>
      <c r="NUX3372" s="371"/>
      <c r="NUY3372" s="473"/>
      <c r="NUZ3372" s="371"/>
      <c r="NVA3372" s="372"/>
      <c r="NVB3372" s="372"/>
      <c r="NVC3372" s="372"/>
      <c r="NVD3372" s="372"/>
      <c r="NVE3372" s="370"/>
      <c r="NVF3372" s="371"/>
      <c r="NVG3372" s="372"/>
      <c r="NVH3372" s="371"/>
      <c r="NVI3372" s="473"/>
      <c r="NVJ3372" s="371"/>
      <c r="NVK3372" s="372"/>
      <c r="NVL3372" s="372"/>
      <c r="NVM3372" s="372"/>
      <c r="NVN3372" s="372"/>
      <c r="NVO3372" s="370"/>
      <c r="NVP3372" s="371"/>
      <c r="NVQ3372" s="372"/>
      <c r="NVR3372" s="371"/>
      <c r="NVS3372" s="473"/>
      <c r="NVT3372" s="371"/>
      <c r="NVU3372" s="372"/>
      <c r="NVV3372" s="372"/>
      <c r="NVW3372" s="372"/>
      <c r="NVX3372" s="372"/>
      <c r="NVY3372" s="370"/>
      <c r="NVZ3372" s="371"/>
      <c r="NWA3372" s="372"/>
      <c r="NWB3372" s="371"/>
      <c r="NWC3372" s="473"/>
      <c r="NWD3372" s="371"/>
      <c r="NWE3372" s="372"/>
      <c r="NWF3372" s="372"/>
      <c r="NWG3372" s="372"/>
      <c r="NWH3372" s="372"/>
      <c r="NWI3372" s="370"/>
      <c r="NWJ3372" s="371"/>
      <c r="NWK3372" s="372"/>
      <c r="NWL3372" s="371"/>
      <c r="NWM3372" s="473"/>
      <c r="NWN3372" s="371"/>
      <c r="NWO3372" s="372"/>
      <c r="NWP3372" s="372"/>
      <c r="NWQ3372" s="372"/>
      <c r="NWR3372" s="372"/>
      <c r="NWS3372" s="370"/>
      <c r="NWT3372" s="371"/>
      <c r="NWU3372" s="372"/>
      <c r="NWV3372" s="371"/>
      <c r="NWW3372" s="473"/>
      <c r="NWX3372" s="371"/>
      <c r="NWY3372" s="372"/>
      <c r="NWZ3372" s="372"/>
      <c r="NXA3372" s="372"/>
      <c r="NXB3372" s="372"/>
      <c r="NXC3372" s="370"/>
      <c r="NXD3372" s="371"/>
      <c r="NXE3372" s="372"/>
      <c r="NXF3372" s="371"/>
      <c r="NXG3372" s="473"/>
      <c r="NXH3372" s="371"/>
      <c r="NXI3372" s="372"/>
      <c r="NXJ3372" s="372"/>
      <c r="NXK3372" s="372"/>
      <c r="NXL3372" s="372"/>
      <c r="NXM3372" s="370"/>
      <c r="NXN3372" s="371"/>
      <c r="NXO3372" s="372"/>
      <c r="NXP3372" s="371"/>
      <c r="NXQ3372" s="473"/>
      <c r="NXR3372" s="371"/>
      <c r="NXS3372" s="372"/>
      <c r="NXT3372" s="372"/>
      <c r="NXU3372" s="372"/>
      <c r="NXV3372" s="372"/>
      <c r="NXW3372" s="370"/>
      <c r="NXX3372" s="371"/>
      <c r="NXY3372" s="372"/>
      <c r="NXZ3372" s="371"/>
      <c r="NYA3372" s="473"/>
      <c r="NYB3372" s="371"/>
      <c r="NYC3372" s="372"/>
      <c r="NYD3372" s="372"/>
      <c r="NYE3372" s="372"/>
      <c r="NYF3372" s="372"/>
      <c r="NYG3372" s="370"/>
      <c r="NYH3372" s="371"/>
      <c r="NYI3372" s="372"/>
      <c r="NYJ3372" s="371"/>
      <c r="NYK3372" s="473"/>
      <c r="NYL3372" s="371"/>
      <c r="NYM3372" s="372"/>
      <c r="NYN3372" s="372"/>
      <c r="NYO3372" s="372"/>
      <c r="NYP3372" s="372"/>
      <c r="NYQ3372" s="370"/>
      <c r="NYR3372" s="371"/>
      <c r="NYS3372" s="372"/>
      <c r="NYT3372" s="371"/>
      <c r="NYU3372" s="473"/>
      <c r="NYV3372" s="371"/>
      <c r="NYW3372" s="372"/>
      <c r="NYX3372" s="372"/>
      <c r="NYY3372" s="372"/>
      <c r="NYZ3372" s="372"/>
      <c r="NZA3372" s="370"/>
      <c r="NZB3372" s="371"/>
      <c r="NZC3372" s="372"/>
      <c r="NZD3372" s="371"/>
      <c r="NZE3372" s="473"/>
      <c r="NZF3372" s="371"/>
      <c r="NZG3372" s="372"/>
      <c r="NZH3372" s="372"/>
      <c r="NZI3372" s="372"/>
      <c r="NZJ3372" s="372"/>
      <c r="NZK3372" s="370"/>
      <c r="NZL3372" s="371"/>
      <c r="NZM3372" s="372"/>
      <c r="NZN3372" s="371"/>
      <c r="NZO3372" s="473"/>
      <c r="NZP3372" s="371"/>
      <c r="NZQ3372" s="372"/>
      <c r="NZR3372" s="372"/>
      <c r="NZS3372" s="372"/>
      <c r="NZT3372" s="372"/>
      <c r="NZU3372" s="370"/>
      <c r="NZV3372" s="371"/>
      <c r="NZW3372" s="372"/>
      <c r="NZX3372" s="371"/>
      <c r="NZY3372" s="473"/>
      <c r="NZZ3372" s="371"/>
      <c r="OAA3372" s="372"/>
      <c r="OAB3372" s="372"/>
      <c r="OAC3372" s="372"/>
      <c r="OAD3372" s="372"/>
      <c r="OAE3372" s="370"/>
      <c r="OAF3372" s="371"/>
      <c r="OAG3372" s="372"/>
      <c r="OAH3372" s="371"/>
      <c r="OAI3372" s="473"/>
      <c r="OAJ3372" s="371"/>
      <c r="OAK3372" s="372"/>
      <c r="OAL3372" s="372"/>
      <c r="OAM3372" s="372"/>
      <c r="OAN3372" s="372"/>
      <c r="OAO3372" s="370"/>
      <c r="OAP3372" s="371"/>
      <c r="OAQ3372" s="372"/>
      <c r="OAR3372" s="371"/>
      <c r="OAS3372" s="473"/>
      <c r="OAT3372" s="371"/>
      <c r="OAU3372" s="372"/>
      <c r="OAV3372" s="372"/>
      <c r="OAW3372" s="372"/>
      <c r="OAX3372" s="372"/>
      <c r="OAY3372" s="370"/>
      <c r="OAZ3372" s="371"/>
      <c r="OBA3372" s="372"/>
      <c r="OBB3372" s="371"/>
      <c r="OBC3372" s="473"/>
      <c r="OBD3372" s="371"/>
      <c r="OBE3372" s="372"/>
      <c r="OBF3372" s="372"/>
      <c r="OBG3372" s="372"/>
      <c r="OBH3372" s="372"/>
      <c r="OBI3372" s="370"/>
      <c r="OBJ3372" s="371"/>
      <c r="OBK3372" s="372"/>
      <c r="OBL3372" s="371"/>
      <c r="OBM3372" s="473"/>
      <c r="OBN3372" s="371"/>
      <c r="OBO3372" s="372"/>
      <c r="OBP3372" s="372"/>
      <c r="OBQ3372" s="372"/>
      <c r="OBR3372" s="372"/>
      <c r="OBS3372" s="370"/>
      <c r="OBT3372" s="371"/>
      <c r="OBU3372" s="372"/>
      <c r="OBV3372" s="371"/>
      <c r="OBW3372" s="473"/>
      <c r="OBX3372" s="371"/>
      <c r="OBY3372" s="372"/>
      <c r="OBZ3372" s="372"/>
      <c r="OCA3372" s="372"/>
      <c r="OCB3372" s="372"/>
      <c r="OCC3372" s="370"/>
      <c r="OCD3372" s="371"/>
      <c r="OCE3372" s="372"/>
      <c r="OCF3372" s="371"/>
      <c r="OCG3372" s="473"/>
      <c r="OCH3372" s="371"/>
      <c r="OCI3372" s="372"/>
      <c r="OCJ3372" s="372"/>
      <c r="OCK3372" s="372"/>
      <c r="OCL3372" s="372"/>
      <c r="OCM3372" s="370"/>
      <c r="OCN3372" s="371"/>
      <c r="OCO3372" s="372"/>
      <c r="OCP3372" s="371"/>
      <c r="OCQ3372" s="473"/>
      <c r="OCR3372" s="371"/>
      <c r="OCS3372" s="372"/>
      <c r="OCT3372" s="372"/>
      <c r="OCU3372" s="372"/>
      <c r="OCV3372" s="372"/>
      <c r="OCW3372" s="370"/>
      <c r="OCX3372" s="371"/>
      <c r="OCY3372" s="372"/>
      <c r="OCZ3372" s="371"/>
      <c r="ODA3372" s="473"/>
      <c r="ODB3372" s="371"/>
      <c r="ODC3372" s="372"/>
      <c r="ODD3372" s="372"/>
      <c r="ODE3372" s="372"/>
      <c r="ODF3372" s="372"/>
      <c r="ODG3372" s="370"/>
      <c r="ODH3372" s="371"/>
      <c r="ODI3372" s="372"/>
      <c r="ODJ3372" s="371"/>
      <c r="ODK3372" s="473"/>
      <c r="ODL3372" s="371"/>
      <c r="ODM3372" s="372"/>
      <c r="ODN3372" s="372"/>
      <c r="ODO3372" s="372"/>
      <c r="ODP3372" s="372"/>
      <c r="ODQ3372" s="370"/>
      <c r="ODR3372" s="371"/>
      <c r="ODS3372" s="372"/>
      <c r="ODT3372" s="371"/>
      <c r="ODU3372" s="473"/>
      <c r="ODV3372" s="371"/>
      <c r="ODW3372" s="372"/>
      <c r="ODX3372" s="372"/>
      <c r="ODY3372" s="372"/>
      <c r="ODZ3372" s="372"/>
      <c r="OEA3372" s="370"/>
      <c r="OEB3372" s="371"/>
      <c r="OEC3372" s="372"/>
      <c r="OED3372" s="371"/>
      <c r="OEE3372" s="473"/>
      <c r="OEF3372" s="371"/>
      <c r="OEG3372" s="372"/>
      <c r="OEH3372" s="372"/>
      <c r="OEI3372" s="372"/>
      <c r="OEJ3372" s="372"/>
      <c r="OEK3372" s="370"/>
      <c r="OEL3372" s="371"/>
      <c r="OEM3372" s="372"/>
      <c r="OEN3372" s="371"/>
      <c r="OEO3372" s="473"/>
      <c r="OEP3372" s="371"/>
      <c r="OEQ3372" s="372"/>
      <c r="OER3372" s="372"/>
      <c r="OES3372" s="372"/>
      <c r="OET3372" s="372"/>
      <c r="OEU3372" s="370"/>
      <c r="OEV3372" s="371"/>
      <c r="OEW3372" s="372"/>
      <c r="OEX3372" s="371"/>
      <c r="OEY3372" s="473"/>
      <c r="OEZ3372" s="371"/>
      <c r="OFA3372" s="372"/>
      <c r="OFB3372" s="372"/>
      <c r="OFC3372" s="372"/>
      <c r="OFD3372" s="372"/>
      <c r="OFE3372" s="370"/>
      <c r="OFF3372" s="371"/>
      <c r="OFG3372" s="372"/>
      <c r="OFH3372" s="371"/>
      <c r="OFI3372" s="473"/>
      <c r="OFJ3372" s="371"/>
      <c r="OFK3372" s="372"/>
      <c r="OFL3372" s="372"/>
      <c r="OFM3372" s="372"/>
      <c r="OFN3372" s="372"/>
      <c r="OFO3372" s="370"/>
      <c r="OFP3372" s="371"/>
      <c r="OFQ3372" s="372"/>
      <c r="OFR3372" s="371"/>
      <c r="OFS3372" s="473"/>
      <c r="OFT3372" s="371"/>
      <c r="OFU3372" s="372"/>
      <c r="OFV3372" s="372"/>
      <c r="OFW3372" s="372"/>
      <c r="OFX3372" s="372"/>
      <c r="OFY3372" s="370"/>
      <c r="OFZ3372" s="371"/>
      <c r="OGA3372" s="372"/>
      <c r="OGB3372" s="371"/>
      <c r="OGC3372" s="473"/>
      <c r="OGD3372" s="371"/>
      <c r="OGE3372" s="372"/>
      <c r="OGF3372" s="372"/>
      <c r="OGG3372" s="372"/>
      <c r="OGH3372" s="372"/>
      <c r="OGI3372" s="370"/>
      <c r="OGJ3372" s="371"/>
      <c r="OGK3372" s="372"/>
      <c r="OGL3372" s="371"/>
      <c r="OGM3372" s="473"/>
      <c r="OGN3372" s="371"/>
      <c r="OGO3372" s="372"/>
      <c r="OGP3372" s="372"/>
      <c r="OGQ3372" s="372"/>
      <c r="OGR3372" s="372"/>
      <c r="OGS3372" s="370"/>
      <c r="OGT3372" s="371"/>
      <c r="OGU3372" s="372"/>
      <c r="OGV3372" s="371"/>
      <c r="OGW3372" s="473"/>
      <c r="OGX3372" s="371"/>
      <c r="OGY3372" s="372"/>
      <c r="OGZ3372" s="372"/>
      <c r="OHA3372" s="372"/>
      <c r="OHB3372" s="372"/>
      <c r="OHC3372" s="370"/>
      <c r="OHD3372" s="371"/>
      <c r="OHE3372" s="372"/>
      <c r="OHF3372" s="371"/>
      <c r="OHG3372" s="473"/>
      <c r="OHH3372" s="371"/>
      <c r="OHI3372" s="372"/>
      <c r="OHJ3372" s="372"/>
      <c r="OHK3372" s="372"/>
      <c r="OHL3372" s="372"/>
      <c r="OHM3372" s="370"/>
      <c r="OHN3372" s="371"/>
      <c r="OHO3372" s="372"/>
      <c r="OHP3372" s="371"/>
      <c r="OHQ3372" s="473"/>
      <c r="OHR3372" s="371"/>
      <c r="OHS3372" s="372"/>
      <c r="OHT3372" s="372"/>
      <c r="OHU3372" s="372"/>
      <c r="OHV3372" s="372"/>
      <c r="OHW3372" s="370"/>
      <c r="OHX3372" s="371"/>
      <c r="OHY3372" s="372"/>
      <c r="OHZ3372" s="371"/>
      <c r="OIA3372" s="473"/>
      <c r="OIB3372" s="371"/>
      <c r="OIC3372" s="372"/>
      <c r="OID3372" s="372"/>
      <c r="OIE3372" s="372"/>
      <c r="OIF3372" s="372"/>
      <c r="OIG3372" s="370"/>
      <c r="OIH3372" s="371"/>
      <c r="OII3372" s="372"/>
      <c r="OIJ3372" s="371"/>
      <c r="OIK3372" s="473"/>
      <c r="OIL3372" s="371"/>
      <c r="OIM3372" s="372"/>
      <c r="OIN3372" s="372"/>
      <c r="OIO3372" s="372"/>
      <c r="OIP3372" s="372"/>
      <c r="OIQ3372" s="370"/>
      <c r="OIR3372" s="371"/>
      <c r="OIS3372" s="372"/>
      <c r="OIT3372" s="371"/>
      <c r="OIU3372" s="473"/>
      <c r="OIV3372" s="371"/>
      <c r="OIW3372" s="372"/>
      <c r="OIX3372" s="372"/>
      <c r="OIY3372" s="372"/>
      <c r="OIZ3372" s="372"/>
      <c r="OJA3372" s="370"/>
      <c r="OJB3372" s="371"/>
      <c r="OJC3372" s="372"/>
      <c r="OJD3372" s="371"/>
      <c r="OJE3372" s="473"/>
      <c r="OJF3372" s="371"/>
      <c r="OJG3372" s="372"/>
      <c r="OJH3372" s="372"/>
      <c r="OJI3372" s="372"/>
      <c r="OJJ3372" s="372"/>
      <c r="OJK3372" s="370"/>
      <c r="OJL3372" s="371"/>
      <c r="OJM3372" s="372"/>
      <c r="OJN3372" s="371"/>
      <c r="OJO3372" s="473"/>
      <c r="OJP3372" s="371"/>
      <c r="OJQ3372" s="372"/>
      <c r="OJR3372" s="372"/>
      <c r="OJS3372" s="372"/>
      <c r="OJT3372" s="372"/>
      <c r="OJU3372" s="370"/>
      <c r="OJV3372" s="371"/>
      <c r="OJW3372" s="372"/>
      <c r="OJX3372" s="371"/>
      <c r="OJY3372" s="473"/>
      <c r="OJZ3372" s="371"/>
      <c r="OKA3372" s="372"/>
      <c r="OKB3372" s="372"/>
      <c r="OKC3372" s="372"/>
      <c r="OKD3372" s="372"/>
      <c r="OKE3372" s="370"/>
      <c r="OKF3372" s="371"/>
      <c r="OKG3372" s="372"/>
      <c r="OKH3372" s="371"/>
      <c r="OKI3372" s="473"/>
      <c r="OKJ3372" s="371"/>
      <c r="OKK3372" s="372"/>
      <c r="OKL3372" s="372"/>
      <c r="OKM3372" s="372"/>
      <c r="OKN3372" s="372"/>
      <c r="OKO3372" s="370"/>
      <c r="OKP3372" s="371"/>
      <c r="OKQ3372" s="372"/>
      <c r="OKR3372" s="371"/>
      <c r="OKS3372" s="473"/>
      <c r="OKT3372" s="371"/>
      <c r="OKU3372" s="372"/>
      <c r="OKV3372" s="372"/>
      <c r="OKW3372" s="372"/>
      <c r="OKX3372" s="372"/>
      <c r="OKY3372" s="370"/>
      <c r="OKZ3372" s="371"/>
      <c r="OLA3372" s="372"/>
      <c r="OLB3372" s="371"/>
      <c r="OLC3372" s="473"/>
      <c r="OLD3372" s="371"/>
      <c r="OLE3372" s="372"/>
      <c r="OLF3372" s="372"/>
      <c r="OLG3372" s="372"/>
      <c r="OLH3372" s="372"/>
      <c r="OLI3372" s="370"/>
      <c r="OLJ3372" s="371"/>
      <c r="OLK3372" s="372"/>
      <c r="OLL3372" s="371"/>
      <c r="OLM3372" s="473"/>
      <c r="OLN3372" s="371"/>
      <c r="OLO3372" s="372"/>
      <c r="OLP3372" s="372"/>
      <c r="OLQ3372" s="372"/>
      <c r="OLR3372" s="372"/>
      <c r="OLS3372" s="370"/>
      <c r="OLT3372" s="371"/>
      <c r="OLU3372" s="372"/>
      <c r="OLV3372" s="371"/>
      <c r="OLW3372" s="473"/>
      <c r="OLX3372" s="371"/>
      <c r="OLY3372" s="372"/>
      <c r="OLZ3372" s="372"/>
      <c r="OMA3372" s="372"/>
      <c r="OMB3372" s="372"/>
      <c r="OMC3372" s="370"/>
      <c r="OMD3372" s="371"/>
      <c r="OME3372" s="372"/>
      <c r="OMF3372" s="371"/>
      <c r="OMG3372" s="473"/>
      <c r="OMH3372" s="371"/>
      <c r="OMI3372" s="372"/>
      <c r="OMJ3372" s="372"/>
      <c r="OMK3372" s="372"/>
      <c r="OML3372" s="372"/>
      <c r="OMM3372" s="370"/>
      <c r="OMN3372" s="371"/>
      <c r="OMO3372" s="372"/>
      <c r="OMP3372" s="371"/>
      <c r="OMQ3372" s="473"/>
      <c r="OMR3372" s="371"/>
      <c r="OMS3372" s="372"/>
      <c r="OMT3372" s="372"/>
      <c r="OMU3372" s="372"/>
      <c r="OMV3372" s="372"/>
      <c r="OMW3372" s="370"/>
      <c r="OMX3372" s="371"/>
      <c r="OMY3372" s="372"/>
      <c r="OMZ3372" s="371"/>
      <c r="ONA3372" s="473"/>
      <c r="ONB3372" s="371"/>
      <c r="ONC3372" s="372"/>
      <c r="OND3372" s="372"/>
      <c r="ONE3372" s="372"/>
      <c r="ONF3372" s="372"/>
      <c r="ONG3372" s="370"/>
      <c r="ONH3372" s="371"/>
      <c r="ONI3372" s="372"/>
      <c r="ONJ3372" s="371"/>
      <c r="ONK3372" s="473"/>
      <c r="ONL3372" s="371"/>
      <c r="ONM3372" s="372"/>
      <c r="ONN3372" s="372"/>
      <c r="ONO3372" s="372"/>
      <c r="ONP3372" s="372"/>
      <c r="ONQ3372" s="370"/>
      <c r="ONR3372" s="371"/>
      <c r="ONS3372" s="372"/>
      <c r="ONT3372" s="371"/>
      <c r="ONU3372" s="473"/>
      <c r="ONV3372" s="371"/>
      <c r="ONW3372" s="372"/>
      <c r="ONX3372" s="372"/>
      <c r="ONY3372" s="372"/>
      <c r="ONZ3372" s="372"/>
      <c r="OOA3372" s="370"/>
      <c r="OOB3372" s="371"/>
      <c r="OOC3372" s="372"/>
      <c r="OOD3372" s="371"/>
      <c r="OOE3372" s="473"/>
      <c r="OOF3372" s="371"/>
      <c r="OOG3372" s="372"/>
      <c r="OOH3372" s="372"/>
      <c r="OOI3372" s="372"/>
      <c r="OOJ3372" s="372"/>
      <c r="OOK3372" s="370"/>
      <c r="OOL3372" s="371"/>
      <c r="OOM3372" s="372"/>
      <c r="OON3372" s="371"/>
      <c r="OOO3372" s="473"/>
      <c r="OOP3372" s="371"/>
      <c r="OOQ3372" s="372"/>
      <c r="OOR3372" s="372"/>
      <c r="OOS3372" s="372"/>
      <c r="OOT3372" s="372"/>
      <c r="OOU3372" s="370"/>
      <c r="OOV3372" s="371"/>
      <c r="OOW3372" s="372"/>
      <c r="OOX3372" s="371"/>
      <c r="OOY3372" s="473"/>
      <c r="OOZ3372" s="371"/>
      <c r="OPA3372" s="372"/>
      <c r="OPB3372" s="372"/>
      <c r="OPC3372" s="372"/>
      <c r="OPD3372" s="372"/>
      <c r="OPE3372" s="370"/>
      <c r="OPF3372" s="371"/>
      <c r="OPG3372" s="372"/>
      <c r="OPH3372" s="371"/>
      <c r="OPI3372" s="473"/>
      <c r="OPJ3372" s="371"/>
      <c r="OPK3372" s="372"/>
      <c r="OPL3372" s="372"/>
      <c r="OPM3372" s="372"/>
      <c r="OPN3372" s="372"/>
      <c r="OPO3372" s="370"/>
      <c r="OPP3372" s="371"/>
      <c r="OPQ3372" s="372"/>
      <c r="OPR3372" s="371"/>
      <c r="OPS3372" s="473"/>
      <c r="OPT3372" s="371"/>
      <c r="OPU3372" s="372"/>
      <c r="OPV3372" s="372"/>
      <c r="OPW3372" s="372"/>
      <c r="OPX3372" s="372"/>
      <c r="OPY3372" s="370"/>
      <c r="OPZ3372" s="371"/>
      <c r="OQA3372" s="372"/>
      <c r="OQB3372" s="371"/>
      <c r="OQC3372" s="473"/>
      <c r="OQD3372" s="371"/>
      <c r="OQE3372" s="372"/>
      <c r="OQF3372" s="372"/>
      <c r="OQG3372" s="372"/>
      <c r="OQH3372" s="372"/>
      <c r="OQI3372" s="370"/>
      <c r="OQJ3372" s="371"/>
      <c r="OQK3372" s="372"/>
      <c r="OQL3372" s="371"/>
      <c r="OQM3372" s="473"/>
      <c r="OQN3372" s="371"/>
      <c r="OQO3372" s="372"/>
      <c r="OQP3372" s="372"/>
      <c r="OQQ3372" s="372"/>
      <c r="OQR3372" s="372"/>
      <c r="OQS3372" s="370"/>
      <c r="OQT3372" s="371"/>
      <c r="OQU3372" s="372"/>
      <c r="OQV3372" s="371"/>
      <c r="OQW3372" s="473"/>
      <c r="OQX3372" s="371"/>
      <c r="OQY3372" s="372"/>
      <c r="OQZ3372" s="372"/>
      <c r="ORA3372" s="372"/>
      <c r="ORB3372" s="372"/>
      <c r="ORC3372" s="370"/>
      <c r="ORD3372" s="371"/>
      <c r="ORE3372" s="372"/>
      <c r="ORF3372" s="371"/>
      <c r="ORG3372" s="473"/>
      <c r="ORH3372" s="371"/>
      <c r="ORI3372" s="372"/>
      <c r="ORJ3372" s="372"/>
      <c r="ORK3372" s="372"/>
      <c r="ORL3372" s="372"/>
      <c r="ORM3372" s="370"/>
      <c r="ORN3372" s="371"/>
      <c r="ORO3372" s="372"/>
      <c r="ORP3372" s="371"/>
      <c r="ORQ3372" s="473"/>
      <c r="ORR3372" s="371"/>
      <c r="ORS3372" s="372"/>
      <c r="ORT3372" s="372"/>
      <c r="ORU3372" s="372"/>
      <c r="ORV3372" s="372"/>
      <c r="ORW3372" s="370"/>
      <c r="ORX3372" s="371"/>
      <c r="ORY3372" s="372"/>
      <c r="ORZ3372" s="371"/>
      <c r="OSA3372" s="473"/>
      <c r="OSB3372" s="371"/>
      <c r="OSC3372" s="372"/>
      <c r="OSD3372" s="372"/>
      <c r="OSE3372" s="372"/>
      <c r="OSF3372" s="372"/>
      <c r="OSG3372" s="370"/>
      <c r="OSH3372" s="371"/>
      <c r="OSI3372" s="372"/>
      <c r="OSJ3372" s="371"/>
      <c r="OSK3372" s="473"/>
      <c r="OSL3372" s="371"/>
      <c r="OSM3372" s="372"/>
      <c r="OSN3372" s="372"/>
      <c r="OSO3372" s="372"/>
      <c r="OSP3372" s="372"/>
      <c r="OSQ3372" s="370"/>
      <c r="OSR3372" s="371"/>
      <c r="OSS3372" s="372"/>
      <c r="OST3372" s="371"/>
      <c r="OSU3372" s="473"/>
      <c r="OSV3372" s="371"/>
      <c r="OSW3372" s="372"/>
      <c r="OSX3372" s="372"/>
      <c r="OSY3372" s="372"/>
      <c r="OSZ3372" s="372"/>
      <c r="OTA3372" s="370"/>
      <c r="OTB3372" s="371"/>
      <c r="OTC3372" s="372"/>
      <c r="OTD3372" s="371"/>
      <c r="OTE3372" s="473"/>
      <c r="OTF3372" s="371"/>
      <c r="OTG3372" s="372"/>
      <c r="OTH3372" s="372"/>
      <c r="OTI3372" s="372"/>
      <c r="OTJ3372" s="372"/>
      <c r="OTK3372" s="370"/>
      <c r="OTL3372" s="371"/>
      <c r="OTM3372" s="372"/>
      <c r="OTN3372" s="371"/>
      <c r="OTO3372" s="473"/>
      <c r="OTP3372" s="371"/>
      <c r="OTQ3372" s="372"/>
      <c r="OTR3372" s="372"/>
      <c r="OTS3372" s="372"/>
      <c r="OTT3372" s="372"/>
      <c r="OTU3372" s="370"/>
      <c r="OTV3372" s="371"/>
      <c r="OTW3372" s="372"/>
      <c r="OTX3372" s="371"/>
      <c r="OTY3372" s="473"/>
      <c r="OTZ3372" s="371"/>
      <c r="OUA3372" s="372"/>
      <c r="OUB3372" s="372"/>
      <c r="OUC3372" s="372"/>
      <c r="OUD3372" s="372"/>
      <c r="OUE3372" s="370"/>
      <c r="OUF3372" s="371"/>
      <c r="OUG3372" s="372"/>
      <c r="OUH3372" s="371"/>
      <c r="OUI3372" s="473"/>
      <c r="OUJ3372" s="371"/>
      <c r="OUK3372" s="372"/>
      <c r="OUL3372" s="372"/>
      <c r="OUM3372" s="372"/>
      <c r="OUN3372" s="372"/>
      <c r="OUO3372" s="370"/>
      <c r="OUP3372" s="371"/>
      <c r="OUQ3372" s="372"/>
      <c r="OUR3372" s="371"/>
      <c r="OUS3372" s="473"/>
      <c r="OUT3372" s="371"/>
      <c r="OUU3372" s="372"/>
      <c r="OUV3372" s="372"/>
      <c r="OUW3372" s="372"/>
      <c r="OUX3372" s="372"/>
      <c r="OUY3372" s="370"/>
      <c r="OUZ3372" s="371"/>
      <c r="OVA3372" s="372"/>
      <c r="OVB3372" s="371"/>
      <c r="OVC3372" s="473"/>
      <c r="OVD3372" s="371"/>
      <c r="OVE3372" s="372"/>
      <c r="OVF3372" s="372"/>
      <c r="OVG3372" s="372"/>
      <c r="OVH3372" s="372"/>
      <c r="OVI3372" s="370"/>
      <c r="OVJ3372" s="371"/>
      <c r="OVK3372" s="372"/>
      <c r="OVL3372" s="371"/>
      <c r="OVM3372" s="473"/>
      <c r="OVN3372" s="371"/>
      <c r="OVO3372" s="372"/>
      <c r="OVP3372" s="372"/>
      <c r="OVQ3372" s="372"/>
      <c r="OVR3372" s="372"/>
      <c r="OVS3372" s="370"/>
      <c r="OVT3372" s="371"/>
      <c r="OVU3372" s="372"/>
      <c r="OVV3372" s="371"/>
      <c r="OVW3372" s="473"/>
      <c r="OVX3372" s="371"/>
      <c r="OVY3372" s="372"/>
      <c r="OVZ3372" s="372"/>
      <c r="OWA3372" s="372"/>
      <c r="OWB3372" s="372"/>
      <c r="OWC3372" s="370"/>
      <c r="OWD3372" s="371"/>
      <c r="OWE3372" s="372"/>
      <c r="OWF3372" s="371"/>
      <c r="OWG3372" s="473"/>
      <c r="OWH3372" s="371"/>
      <c r="OWI3372" s="372"/>
      <c r="OWJ3372" s="372"/>
      <c r="OWK3372" s="372"/>
      <c r="OWL3372" s="372"/>
      <c r="OWM3372" s="370"/>
      <c r="OWN3372" s="371"/>
      <c r="OWO3372" s="372"/>
      <c r="OWP3372" s="371"/>
      <c r="OWQ3372" s="473"/>
      <c r="OWR3372" s="371"/>
      <c r="OWS3372" s="372"/>
      <c r="OWT3372" s="372"/>
      <c r="OWU3372" s="372"/>
      <c r="OWV3372" s="372"/>
      <c r="OWW3372" s="370"/>
      <c r="OWX3372" s="371"/>
      <c r="OWY3372" s="372"/>
      <c r="OWZ3372" s="371"/>
      <c r="OXA3372" s="473"/>
      <c r="OXB3372" s="371"/>
      <c r="OXC3372" s="372"/>
      <c r="OXD3372" s="372"/>
      <c r="OXE3372" s="372"/>
      <c r="OXF3372" s="372"/>
      <c r="OXG3372" s="370"/>
      <c r="OXH3372" s="371"/>
      <c r="OXI3372" s="372"/>
      <c r="OXJ3372" s="371"/>
      <c r="OXK3372" s="473"/>
      <c r="OXL3372" s="371"/>
      <c r="OXM3372" s="372"/>
      <c r="OXN3372" s="372"/>
      <c r="OXO3372" s="372"/>
      <c r="OXP3372" s="372"/>
      <c r="OXQ3372" s="370"/>
      <c r="OXR3372" s="371"/>
      <c r="OXS3372" s="372"/>
      <c r="OXT3372" s="371"/>
      <c r="OXU3372" s="473"/>
      <c r="OXV3372" s="371"/>
      <c r="OXW3372" s="372"/>
      <c r="OXX3372" s="372"/>
      <c r="OXY3372" s="372"/>
      <c r="OXZ3372" s="372"/>
      <c r="OYA3372" s="370"/>
      <c r="OYB3372" s="371"/>
      <c r="OYC3372" s="372"/>
      <c r="OYD3372" s="371"/>
      <c r="OYE3372" s="473"/>
      <c r="OYF3372" s="371"/>
      <c r="OYG3372" s="372"/>
      <c r="OYH3372" s="372"/>
      <c r="OYI3372" s="372"/>
      <c r="OYJ3372" s="372"/>
      <c r="OYK3372" s="370"/>
      <c r="OYL3372" s="371"/>
      <c r="OYM3372" s="372"/>
      <c r="OYN3372" s="371"/>
      <c r="OYO3372" s="473"/>
      <c r="OYP3372" s="371"/>
      <c r="OYQ3372" s="372"/>
      <c r="OYR3372" s="372"/>
      <c r="OYS3372" s="372"/>
      <c r="OYT3372" s="372"/>
      <c r="OYU3372" s="370"/>
      <c r="OYV3372" s="371"/>
      <c r="OYW3372" s="372"/>
      <c r="OYX3372" s="371"/>
      <c r="OYY3372" s="473"/>
      <c r="OYZ3372" s="371"/>
      <c r="OZA3372" s="372"/>
      <c r="OZB3372" s="372"/>
      <c r="OZC3372" s="372"/>
      <c r="OZD3372" s="372"/>
      <c r="OZE3372" s="370"/>
      <c r="OZF3372" s="371"/>
      <c r="OZG3372" s="372"/>
      <c r="OZH3372" s="371"/>
      <c r="OZI3372" s="473"/>
      <c r="OZJ3372" s="371"/>
      <c r="OZK3372" s="372"/>
      <c r="OZL3372" s="372"/>
      <c r="OZM3372" s="372"/>
      <c r="OZN3372" s="372"/>
      <c r="OZO3372" s="370"/>
      <c r="OZP3372" s="371"/>
      <c r="OZQ3372" s="372"/>
      <c r="OZR3372" s="371"/>
      <c r="OZS3372" s="473"/>
      <c r="OZT3372" s="371"/>
      <c r="OZU3372" s="372"/>
      <c r="OZV3372" s="372"/>
      <c r="OZW3372" s="372"/>
      <c r="OZX3372" s="372"/>
      <c r="OZY3372" s="370"/>
      <c r="OZZ3372" s="371"/>
      <c r="PAA3372" s="372"/>
      <c r="PAB3372" s="371"/>
      <c r="PAC3372" s="473"/>
      <c r="PAD3372" s="371"/>
      <c r="PAE3372" s="372"/>
      <c r="PAF3372" s="372"/>
      <c r="PAG3372" s="372"/>
      <c r="PAH3372" s="372"/>
      <c r="PAI3372" s="370"/>
      <c r="PAJ3372" s="371"/>
      <c r="PAK3372" s="372"/>
      <c r="PAL3372" s="371"/>
      <c r="PAM3372" s="473"/>
      <c r="PAN3372" s="371"/>
      <c r="PAO3372" s="372"/>
      <c r="PAP3372" s="372"/>
      <c r="PAQ3372" s="372"/>
      <c r="PAR3372" s="372"/>
      <c r="PAS3372" s="370"/>
      <c r="PAT3372" s="371"/>
      <c r="PAU3372" s="372"/>
      <c r="PAV3372" s="371"/>
      <c r="PAW3372" s="473"/>
      <c r="PAX3372" s="371"/>
      <c r="PAY3372" s="372"/>
      <c r="PAZ3372" s="372"/>
      <c r="PBA3372" s="372"/>
      <c r="PBB3372" s="372"/>
      <c r="PBC3372" s="370"/>
      <c r="PBD3372" s="371"/>
      <c r="PBE3372" s="372"/>
      <c r="PBF3372" s="371"/>
      <c r="PBG3372" s="473"/>
      <c r="PBH3372" s="371"/>
      <c r="PBI3372" s="372"/>
      <c r="PBJ3372" s="372"/>
      <c r="PBK3372" s="372"/>
      <c r="PBL3372" s="372"/>
      <c r="PBM3372" s="370"/>
      <c r="PBN3372" s="371"/>
      <c r="PBO3372" s="372"/>
      <c r="PBP3372" s="371"/>
      <c r="PBQ3372" s="473"/>
      <c r="PBR3372" s="371"/>
      <c r="PBS3372" s="372"/>
      <c r="PBT3372" s="372"/>
      <c r="PBU3372" s="372"/>
      <c r="PBV3372" s="372"/>
      <c r="PBW3372" s="370"/>
      <c r="PBX3372" s="371"/>
      <c r="PBY3372" s="372"/>
      <c r="PBZ3372" s="371"/>
      <c r="PCA3372" s="473"/>
      <c r="PCB3372" s="371"/>
      <c r="PCC3372" s="372"/>
      <c r="PCD3372" s="372"/>
      <c r="PCE3372" s="372"/>
      <c r="PCF3372" s="372"/>
      <c r="PCG3372" s="370"/>
      <c r="PCH3372" s="371"/>
      <c r="PCI3372" s="372"/>
      <c r="PCJ3372" s="371"/>
      <c r="PCK3372" s="473"/>
      <c r="PCL3372" s="371"/>
      <c r="PCM3372" s="372"/>
      <c r="PCN3372" s="372"/>
      <c r="PCO3372" s="372"/>
      <c r="PCP3372" s="372"/>
      <c r="PCQ3372" s="370"/>
      <c r="PCR3372" s="371"/>
      <c r="PCS3372" s="372"/>
      <c r="PCT3372" s="371"/>
      <c r="PCU3372" s="473"/>
      <c r="PCV3372" s="371"/>
      <c r="PCW3372" s="372"/>
      <c r="PCX3372" s="372"/>
      <c r="PCY3372" s="372"/>
      <c r="PCZ3372" s="372"/>
      <c r="PDA3372" s="370"/>
      <c r="PDB3372" s="371"/>
      <c r="PDC3372" s="372"/>
      <c r="PDD3372" s="371"/>
      <c r="PDE3372" s="473"/>
      <c r="PDF3372" s="371"/>
      <c r="PDG3372" s="372"/>
      <c r="PDH3372" s="372"/>
      <c r="PDI3372" s="372"/>
      <c r="PDJ3372" s="372"/>
      <c r="PDK3372" s="370"/>
      <c r="PDL3372" s="371"/>
      <c r="PDM3372" s="372"/>
      <c r="PDN3372" s="371"/>
      <c r="PDO3372" s="473"/>
      <c r="PDP3372" s="371"/>
      <c r="PDQ3372" s="372"/>
      <c r="PDR3372" s="372"/>
      <c r="PDS3372" s="372"/>
      <c r="PDT3372" s="372"/>
      <c r="PDU3372" s="370"/>
      <c r="PDV3372" s="371"/>
      <c r="PDW3372" s="372"/>
      <c r="PDX3372" s="371"/>
      <c r="PDY3372" s="473"/>
      <c r="PDZ3372" s="371"/>
      <c r="PEA3372" s="372"/>
      <c r="PEB3372" s="372"/>
      <c r="PEC3372" s="372"/>
      <c r="PED3372" s="372"/>
      <c r="PEE3372" s="370"/>
      <c r="PEF3372" s="371"/>
      <c r="PEG3372" s="372"/>
      <c r="PEH3372" s="371"/>
      <c r="PEI3372" s="473"/>
      <c r="PEJ3372" s="371"/>
      <c r="PEK3372" s="372"/>
      <c r="PEL3372" s="372"/>
      <c r="PEM3372" s="372"/>
      <c r="PEN3372" s="372"/>
      <c r="PEO3372" s="370"/>
      <c r="PEP3372" s="371"/>
      <c r="PEQ3372" s="372"/>
      <c r="PER3372" s="371"/>
      <c r="PES3372" s="473"/>
      <c r="PET3372" s="371"/>
      <c r="PEU3372" s="372"/>
      <c r="PEV3372" s="372"/>
      <c r="PEW3372" s="372"/>
      <c r="PEX3372" s="372"/>
      <c r="PEY3372" s="370"/>
      <c r="PEZ3372" s="371"/>
      <c r="PFA3372" s="372"/>
      <c r="PFB3372" s="371"/>
      <c r="PFC3372" s="473"/>
      <c r="PFD3372" s="371"/>
      <c r="PFE3372" s="372"/>
      <c r="PFF3372" s="372"/>
      <c r="PFG3372" s="372"/>
      <c r="PFH3372" s="372"/>
      <c r="PFI3372" s="370"/>
      <c r="PFJ3372" s="371"/>
      <c r="PFK3372" s="372"/>
      <c r="PFL3372" s="371"/>
      <c r="PFM3372" s="473"/>
      <c r="PFN3372" s="371"/>
      <c r="PFO3372" s="372"/>
      <c r="PFP3372" s="372"/>
      <c r="PFQ3372" s="372"/>
      <c r="PFR3372" s="372"/>
      <c r="PFS3372" s="370"/>
      <c r="PFT3372" s="371"/>
      <c r="PFU3372" s="372"/>
      <c r="PFV3372" s="371"/>
      <c r="PFW3372" s="473"/>
      <c r="PFX3372" s="371"/>
      <c r="PFY3372" s="372"/>
      <c r="PFZ3372" s="372"/>
      <c r="PGA3372" s="372"/>
      <c r="PGB3372" s="372"/>
      <c r="PGC3372" s="370"/>
      <c r="PGD3372" s="371"/>
      <c r="PGE3372" s="372"/>
      <c r="PGF3372" s="371"/>
      <c r="PGG3372" s="473"/>
      <c r="PGH3372" s="371"/>
      <c r="PGI3372" s="372"/>
      <c r="PGJ3372" s="372"/>
      <c r="PGK3372" s="372"/>
      <c r="PGL3372" s="372"/>
      <c r="PGM3372" s="370"/>
      <c r="PGN3372" s="371"/>
      <c r="PGO3372" s="372"/>
      <c r="PGP3372" s="371"/>
      <c r="PGQ3372" s="473"/>
      <c r="PGR3372" s="371"/>
      <c r="PGS3372" s="372"/>
      <c r="PGT3372" s="372"/>
      <c r="PGU3372" s="372"/>
      <c r="PGV3372" s="372"/>
      <c r="PGW3372" s="370"/>
      <c r="PGX3372" s="371"/>
      <c r="PGY3372" s="372"/>
      <c r="PGZ3372" s="371"/>
      <c r="PHA3372" s="473"/>
      <c r="PHB3372" s="371"/>
      <c r="PHC3372" s="372"/>
      <c r="PHD3372" s="372"/>
      <c r="PHE3372" s="372"/>
      <c r="PHF3372" s="372"/>
      <c r="PHG3372" s="370"/>
      <c r="PHH3372" s="371"/>
      <c r="PHI3372" s="372"/>
      <c r="PHJ3372" s="371"/>
      <c r="PHK3372" s="473"/>
      <c r="PHL3372" s="371"/>
      <c r="PHM3372" s="372"/>
      <c r="PHN3372" s="372"/>
      <c r="PHO3372" s="372"/>
      <c r="PHP3372" s="372"/>
      <c r="PHQ3372" s="370"/>
      <c r="PHR3372" s="371"/>
      <c r="PHS3372" s="372"/>
      <c r="PHT3372" s="371"/>
      <c r="PHU3372" s="473"/>
      <c r="PHV3372" s="371"/>
      <c r="PHW3372" s="372"/>
      <c r="PHX3372" s="372"/>
      <c r="PHY3372" s="372"/>
      <c r="PHZ3372" s="372"/>
      <c r="PIA3372" s="370"/>
      <c r="PIB3372" s="371"/>
      <c r="PIC3372" s="372"/>
      <c r="PID3372" s="371"/>
      <c r="PIE3372" s="473"/>
      <c r="PIF3372" s="371"/>
      <c r="PIG3372" s="372"/>
      <c r="PIH3372" s="372"/>
      <c r="PII3372" s="372"/>
      <c r="PIJ3372" s="372"/>
      <c r="PIK3372" s="370"/>
      <c r="PIL3372" s="371"/>
      <c r="PIM3372" s="372"/>
      <c r="PIN3372" s="371"/>
      <c r="PIO3372" s="473"/>
      <c r="PIP3372" s="371"/>
      <c r="PIQ3372" s="372"/>
      <c r="PIR3372" s="372"/>
      <c r="PIS3372" s="372"/>
      <c r="PIT3372" s="372"/>
      <c r="PIU3372" s="370"/>
      <c r="PIV3372" s="371"/>
      <c r="PIW3372" s="372"/>
      <c r="PIX3372" s="371"/>
      <c r="PIY3372" s="473"/>
      <c r="PIZ3372" s="371"/>
      <c r="PJA3372" s="372"/>
      <c r="PJB3372" s="372"/>
      <c r="PJC3372" s="372"/>
      <c r="PJD3372" s="372"/>
      <c r="PJE3372" s="370"/>
      <c r="PJF3372" s="371"/>
      <c r="PJG3372" s="372"/>
      <c r="PJH3372" s="371"/>
      <c r="PJI3372" s="473"/>
      <c r="PJJ3372" s="371"/>
      <c r="PJK3372" s="372"/>
      <c r="PJL3372" s="372"/>
      <c r="PJM3372" s="372"/>
      <c r="PJN3372" s="372"/>
      <c r="PJO3372" s="370"/>
      <c r="PJP3372" s="371"/>
      <c r="PJQ3372" s="372"/>
      <c r="PJR3372" s="371"/>
      <c r="PJS3372" s="473"/>
      <c r="PJT3372" s="371"/>
      <c r="PJU3372" s="372"/>
      <c r="PJV3372" s="372"/>
      <c r="PJW3372" s="372"/>
      <c r="PJX3372" s="372"/>
      <c r="PJY3372" s="370"/>
      <c r="PJZ3372" s="371"/>
      <c r="PKA3372" s="372"/>
      <c r="PKB3372" s="371"/>
      <c r="PKC3372" s="473"/>
      <c r="PKD3372" s="371"/>
      <c r="PKE3372" s="372"/>
      <c r="PKF3372" s="372"/>
      <c r="PKG3372" s="372"/>
      <c r="PKH3372" s="372"/>
      <c r="PKI3372" s="370"/>
      <c r="PKJ3372" s="371"/>
      <c r="PKK3372" s="372"/>
      <c r="PKL3372" s="371"/>
      <c r="PKM3372" s="473"/>
      <c r="PKN3372" s="371"/>
      <c r="PKO3372" s="372"/>
      <c r="PKP3372" s="372"/>
      <c r="PKQ3372" s="372"/>
      <c r="PKR3372" s="372"/>
      <c r="PKS3372" s="370"/>
      <c r="PKT3372" s="371"/>
      <c r="PKU3372" s="372"/>
      <c r="PKV3372" s="371"/>
      <c r="PKW3372" s="473"/>
      <c r="PKX3372" s="371"/>
      <c r="PKY3372" s="372"/>
      <c r="PKZ3372" s="372"/>
      <c r="PLA3372" s="372"/>
      <c r="PLB3372" s="372"/>
      <c r="PLC3372" s="370"/>
      <c r="PLD3372" s="371"/>
      <c r="PLE3372" s="372"/>
      <c r="PLF3372" s="371"/>
      <c r="PLG3372" s="473"/>
      <c r="PLH3372" s="371"/>
      <c r="PLI3372" s="372"/>
      <c r="PLJ3372" s="372"/>
      <c r="PLK3372" s="372"/>
      <c r="PLL3372" s="372"/>
      <c r="PLM3372" s="370"/>
      <c r="PLN3372" s="371"/>
      <c r="PLO3372" s="372"/>
      <c r="PLP3372" s="371"/>
      <c r="PLQ3372" s="473"/>
      <c r="PLR3372" s="371"/>
      <c r="PLS3372" s="372"/>
      <c r="PLT3372" s="372"/>
      <c r="PLU3372" s="372"/>
      <c r="PLV3372" s="372"/>
      <c r="PLW3372" s="370"/>
      <c r="PLX3372" s="371"/>
      <c r="PLY3372" s="372"/>
      <c r="PLZ3372" s="371"/>
      <c r="PMA3372" s="473"/>
      <c r="PMB3372" s="371"/>
      <c r="PMC3372" s="372"/>
      <c r="PMD3372" s="372"/>
      <c r="PME3372" s="372"/>
      <c r="PMF3372" s="372"/>
      <c r="PMG3372" s="370"/>
      <c r="PMH3372" s="371"/>
      <c r="PMI3372" s="372"/>
      <c r="PMJ3372" s="371"/>
      <c r="PMK3372" s="473"/>
      <c r="PML3372" s="371"/>
      <c r="PMM3372" s="372"/>
      <c r="PMN3372" s="372"/>
      <c r="PMO3372" s="372"/>
      <c r="PMP3372" s="372"/>
      <c r="PMQ3372" s="370"/>
      <c r="PMR3372" s="371"/>
      <c r="PMS3372" s="372"/>
      <c r="PMT3372" s="371"/>
      <c r="PMU3372" s="473"/>
      <c r="PMV3372" s="371"/>
      <c r="PMW3372" s="372"/>
      <c r="PMX3372" s="372"/>
      <c r="PMY3372" s="372"/>
      <c r="PMZ3372" s="372"/>
      <c r="PNA3372" s="370"/>
      <c r="PNB3372" s="371"/>
      <c r="PNC3372" s="372"/>
      <c r="PND3372" s="371"/>
      <c r="PNE3372" s="473"/>
      <c r="PNF3372" s="371"/>
      <c r="PNG3372" s="372"/>
      <c r="PNH3372" s="372"/>
      <c r="PNI3372" s="372"/>
      <c r="PNJ3372" s="372"/>
      <c r="PNK3372" s="370"/>
      <c r="PNL3372" s="371"/>
      <c r="PNM3372" s="372"/>
      <c r="PNN3372" s="371"/>
      <c r="PNO3372" s="473"/>
      <c r="PNP3372" s="371"/>
      <c r="PNQ3372" s="372"/>
      <c r="PNR3372" s="372"/>
      <c r="PNS3372" s="372"/>
      <c r="PNT3372" s="372"/>
      <c r="PNU3372" s="370"/>
      <c r="PNV3372" s="371"/>
      <c r="PNW3372" s="372"/>
      <c r="PNX3372" s="371"/>
      <c r="PNY3372" s="473"/>
      <c r="PNZ3372" s="371"/>
      <c r="POA3372" s="372"/>
      <c r="POB3372" s="372"/>
      <c r="POC3372" s="372"/>
      <c r="POD3372" s="372"/>
      <c r="POE3372" s="370"/>
      <c r="POF3372" s="371"/>
      <c r="POG3372" s="372"/>
      <c r="POH3372" s="371"/>
      <c r="POI3372" s="473"/>
      <c r="POJ3372" s="371"/>
      <c r="POK3372" s="372"/>
      <c r="POL3372" s="372"/>
      <c r="POM3372" s="372"/>
      <c r="PON3372" s="372"/>
      <c r="POO3372" s="370"/>
      <c r="POP3372" s="371"/>
      <c r="POQ3372" s="372"/>
      <c r="POR3372" s="371"/>
      <c r="POS3372" s="473"/>
      <c r="POT3372" s="371"/>
      <c r="POU3372" s="372"/>
      <c r="POV3372" s="372"/>
      <c r="POW3372" s="372"/>
      <c r="POX3372" s="372"/>
      <c r="POY3372" s="370"/>
      <c r="POZ3372" s="371"/>
      <c r="PPA3372" s="372"/>
      <c r="PPB3372" s="371"/>
      <c r="PPC3372" s="473"/>
      <c r="PPD3372" s="371"/>
      <c r="PPE3372" s="372"/>
      <c r="PPF3372" s="372"/>
      <c r="PPG3372" s="372"/>
      <c r="PPH3372" s="372"/>
      <c r="PPI3372" s="370"/>
      <c r="PPJ3372" s="371"/>
      <c r="PPK3372" s="372"/>
      <c r="PPL3372" s="371"/>
      <c r="PPM3372" s="473"/>
      <c r="PPN3372" s="371"/>
      <c r="PPO3372" s="372"/>
      <c r="PPP3372" s="372"/>
      <c r="PPQ3372" s="372"/>
      <c r="PPR3372" s="372"/>
      <c r="PPS3372" s="370"/>
      <c r="PPT3372" s="371"/>
      <c r="PPU3372" s="372"/>
      <c r="PPV3372" s="371"/>
      <c r="PPW3372" s="473"/>
      <c r="PPX3372" s="371"/>
      <c r="PPY3372" s="372"/>
      <c r="PPZ3372" s="372"/>
      <c r="PQA3372" s="372"/>
      <c r="PQB3372" s="372"/>
      <c r="PQC3372" s="370"/>
      <c r="PQD3372" s="371"/>
      <c r="PQE3372" s="372"/>
      <c r="PQF3372" s="371"/>
      <c r="PQG3372" s="473"/>
      <c r="PQH3372" s="371"/>
      <c r="PQI3372" s="372"/>
      <c r="PQJ3372" s="372"/>
      <c r="PQK3372" s="372"/>
      <c r="PQL3372" s="372"/>
      <c r="PQM3372" s="370"/>
      <c r="PQN3372" s="371"/>
      <c r="PQO3372" s="372"/>
      <c r="PQP3372" s="371"/>
      <c r="PQQ3372" s="473"/>
      <c r="PQR3372" s="371"/>
      <c r="PQS3372" s="372"/>
      <c r="PQT3372" s="372"/>
      <c r="PQU3372" s="372"/>
      <c r="PQV3372" s="372"/>
      <c r="PQW3372" s="370"/>
      <c r="PQX3372" s="371"/>
      <c r="PQY3372" s="372"/>
      <c r="PQZ3372" s="371"/>
      <c r="PRA3372" s="473"/>
      <c r="PRB3372" s="371"/>
      <c r="PRC3372" s="372"/>
      <c r="PRD3372" s="372"/>
      <c r="PRE3372" s="372"/>
      <c r="PRF3372" s="372"/>
      <c r="PRG3372" s="370"/>
      <c r="PRH3372" s="371"/>
      <c r="PRI3372" s="372"/>
      <c r="PRJ3372" s="371"/>
      <c r="PRK3372" s="473"/>
      <c r="PRL3372" s="371"/>
      <c r="PRM3372" s="372"/>
      <c r="PRN3372" s="372"/>
      <c r="PRO3372" s="372"/>
      <c r="PRP3372" s="372"/>
      <c r="PRQ3372" s="370"/>
      <c r="PRR3372" s="371"/>
      <c r="PRS3372" s="372"/>
      <c r="PRT3372" s="371"/>
      <c r="PRU3372" s="473"/>
      <c r="PRV3372" s="371"/>
      <c r="PRW3372" s="372"/>
      <c r="PRX3372" s="372"/>
      <c r="PRY3372" s="372"/>
      <c r="PRZ3372" s="372"/>
      <c r="PSA3372" s="370"/>
      <c r="PSB3372" s="371"/>
      <c r="PSC3372" s="372"/>
      <c r="PSD3372" s="371"/>
      <c r="PSE3372" s="473"/>
      <c r="PSF3372" s="371"/>
      <c r="PSG3372" s="372"/>
      <c r="PSH3372" s="372"/>
      <c r="PSI3372" s="372"/>
      <c r="PSJ3372" s="372"/>
      <c r="PSK3372" s="370"/>
      <c r="PSL3372" s="371"/>
      <c r="PSM3372" s="372"/>
      <c r="PSN3372" s="371"/>
      <c r="PSO3372" s="473"/>
      <c r="PSP3372" s="371"/>
      <c r="PSQ3372" s="372"/>
      <c r="PSR3372" s="372"/>
      <c r="PSS3372" s="372"/>
      <c r="PST3372" s="372"/>
      <c r="PSU3372" s="370"/>
      <c r="PSV3372" s="371"/>
      <c r="PSW3372" s="372"/>
      <c r="PSX3372" s="371"/>
      <c r="PSY3372" s="473"/>
      <c r="PSZ3372" s="371"/>
      <c r="PTA3372" s="372"/>
      <c r="PTB3372" s="372"/>
      <c r="PTC3372" s="372"/>
      <c r="PTD3372" s="372"/>
      <c r="PTE3372" s="370"/>
      <c r="PTF3372" s="371"/>
      <c r="PTG3372" s="372"/>
      <c r="PTH3372" s="371"/>
      <c r="PTI3372" s="473"/>
      <c r="PTJ3372" s="371"/>
      <c r="PTK3372" s="372"/>
      <c r="PTL3372" s="372"/>
      <c r="PTM3372" s="372"/>
      <c r="PTN3372" s="372"/>
      <c r="PTO3372" s="370"/>
      <c r="PTP3372" s="371"/>
      <c r="PTQ3372" s="372"/>
      <c r="PTR3372" s="371"/>
      <c r="PTS3372" s="473"/>
      <c r="PTT3372" s="371"/>
      <c r="PTU3372" s="372"/>
      <c r="PTV3372" s="372"/>
      <c r="PTW3372" s="372"/>
      <c r="PTX3372" s="372"/>
      <c r="PTY3372" s="370"/>
      <c r="PTZ3372" s="371"/>
      <c r="PUA3372" s="372"/>
      <c r="PUB3372" s="371"/>
      <c r="PUC3372" s="473"/>
      <c r="PUD3372" s="371"/>
      <c r="PUE3372" s="372"/>
      <c r="PUF3372" s="372"/>
      <c r="PUG3372" s="372"/>
      <c r="PUH3372" s="372"/>
      <c r="PUI3372" s="370"/>
      <c r="PUJ3372" s="371"/>
      <c r="PUK3372" s="372"/>
      <c r="PUL3372" s="371"/>
      <c r="PUM3372" s="473"/>
      <c r="PUN3372" s="371"/>
      <c r="PUO3372" s="372"/>
      <c r="PUP3372" s="372"/>
      <c r="PUQ3372" s="372"/>
      <c r="PUR3372" s="372"/>
      <c r="PUS3372" s="370"/>
      <c r="PUT3372" s="371"/>
      <c r="PUU3372" s="372"/>
      <c r="PUV3372" s="371"/>
      <c r="PUW3372" s="473"/>
      <c r="PUX3372" s="371"/>
      <c r="PUY3372" s="372"/>
      <c r="PUZ3372" s="372"/>
      <c r="PVA3372" s="372"/>
      <c r="PVB3372" s="372"/>
      <c r="PVC3372" s="370"/>
      <c r="PVD3372" s="371"/>
      <c r="PVE3372" s="372"/>
      <c r="PVF3372" s="371"/>
      <c r="PVG3372" s="473"/>
      <c r="PVH3372" s="371"/>
      <c r="PVI3372" s="372"/>
      <c r="PVJ3372" s="372"/>
      <c r="PVK3372" s="372"/>
      <c r="PVL3372" s="372"/>
      <c r="PVM3372" s="370"/>
      <c r="PVN3372" s="371"/>
      <c r="PVO3372" s="372"/>
      <c r="PVP3372" s="371"/>
      <c r="PVQ3372" s="473"/>
      <c r="PVR3372" s="371"/>
      <c r="PVS3372" s="372"/>
      <c r="PVT3372" s="372"/>
      <c r="PVU3372" s="372"/>
      <c r="PVV3372" s="372"/>
      <c r="PVW3372" s="370"/>
      <c r="PVX3372" s="371"/>
      <c r="PVY3372" s="372"/>
      <c r="PVZ3372" s="371"/>
      <c r="PWA3372" s="473"/>
      <c r="PWB3372" s="371"/>
      <c r="PWC3372" s="372"/>
      <c r="PWD3372" s="372"/>
      <c r="PWE3372" s="372"/>
      <c r="PWF3372" s="372"/>
      <c r="PWG3372" s="370"/>
      <c r="PWH3372" s="371"/>
      <c r="PWI3372" s="372"/>
      <c r="PWJ3372" s="371"/>
      <c r="PWK3372" s="473"/>
      <c r="PWL3372" s="371"/>
      <c r="PWM3372" s="372"/>
      <c r="PWN3372" s="372"/>
      <c r="PWO3372" s="372"/>
      <c r="PWP3372" s="372"/>
      <c r="PWQ3372" s="370"/>
      <c r="PWR3372" s="371"/>
      <c r="PWS3372" s="372"/>
      <c r="PWT3372" s="371"/>
      <c r="PWU3372" s="473"/>
      <c r="PWV3372" s="371"/>
      <c r="PWW3372" s="372"/>
      <c r="PWX3372" s="372"/>
      <c r="PWY3372" s="372"/>
      <c r="PWZ3372" s="372"/>
      <c r="PXA3372" s="370"/>
      <c r="PXB3372" s="371"/>
      <c r="PXC3372" s="372"/>
      <c r="PXD3372" s="371"/>
      <c r="PXE3372" s="473"/>
      <c r="PXF3372" s="371"/>
      <c r="PXG3372" s="372"/>
      <c r="PXH3372" s="372"/>
      <c r="PXI3372" s="372"/>
      <c r="PXJ3372" s="372"/>
      <c r="PXK3372" s="370"/>
      <c r="PXL3372" s="371"/>
      <c r="PXM3372" s="372"/>
      <c r="PXN3372" s="371"/>
      <c r="PXO3372" s="473"/>
      <c r="PXP3372" s="371"/>
      <c r="PXQ3372" s="372"/>
      <c r="PXR3372" s="372"/>
      <c r="PXS3372" s="372"/>
      <c r="PXT3372" s="372"/>
      <c r="PXU3372" s="370"/>
      <c r="PXV3372" s="371"/>
      <c r="PXW3372" s="372"/>
      <c r="PXX3372" s="371"/>
      <c r="PXY3372" s="473"/>
      <c r="PXZ3372" s="371"/>
      <c r="PYA3372" s="372"/>
      <c r="PYB3372" s="372"/>
      <c r="PYC3372" s="372"/>
      <c r="PYD3372" s="372"/>
      <c r="PYE3372" s="370"/>
      <c r="PYF3372" s="371"/>
      <c r="PYG3372" s="372"/>
      <c r="PYH3372" s="371"/>
      <c r="PYI3372" s="473"/>
      <c r="PYJ3372" s="371"/>
      <c r="PYK3372" s="372"/>
      <c r="PYL3372" s="372"/>
      <c r="PYM3372" s="372"/>
      <c r="PYN3372" s="372"/>
      <c r="PYO3372" s="370"/>
      <c r="PYP3372" s="371"/>
      <c r="PYQ3372" s="372"/>
      <c r="PYR3372" s="371"/>
      <c r="PYS3372" s="473"/>
      <c r="PYT3372" s="371"/>
      <c r="PYU3372" s="372"/>
      <c r="PYV3372" s="372"/>
      <c r="PYW3372" s="372"/>
      <c r="PYX3372" s="372"/>
      <c r="PYY3372" s="370"/>
      <c r="PYZ3372" s="371"/>
      <c r="PZA3372" s="372"/>
      <c r="PZB3372" s="371"/>
      <c r="PZC3372" s="473"/>
      <c r="PZD3372" s="371"/>
      <c r="PZE3372" s="372"/>
      <c r="PZF3372" s="372"/>
      <c r="PZG3372" s="372"/>
      <c r="PZH3372" s="372"/>
      <c r="PZI3372" s="370"/>
      <c r="PZJ3372" s="371"/>
      <c r="PZK3372" s="372"/>
      <c r="PZL3372" s="371"/>
      <c r="PZM3372" s="473"/>
      <c r="PZN3372" s="371"/>
      <c r="PZO3372" s="372"/>
      <c r="PZP3372" s="372"/>
      <c r="PZQ3372" s="372"/>
      <c r="PZR3372" s="372"/>
      <c r="PZS3372" s="370"/>
      <c r="PZT3372" s="371"/>
      <c r="PZU3372" s="372"/>
      <c r="PZV3372" s="371"/>
      <c r="PZW3372" s="473"/>
      <c r="PZX3372" s="371"/>
      <c r="PZY3372" s="372"/>
      <c r="PZZ3372" s="372"/>
      <c r="QAA3372" s="372"/>
      <c r="QAB3372" s="372"/>
      <c r="QAC3372" s="370"/>
      <c r="QAD3372" s="371"/>
      <c r="QAE3372" s="372"/>
      <c r="QAF3372" s="371"/>
      <c r="QAG3372" s="473"/>
      <c r="QAH3372" s="371"/>
      <c r="QAI3372" s="372"/>
      <c r="QAJ3372" s="372"/>
      <c r="QAK3372" s="372"/>
      <c r="QAL3372" s="372"/>
      <c r="QAM3372" s="370"/>
      <c r="QAN3372" s="371"/>
      <c r="QAO3372" s="372"/>
      <c r="QAP3372" s="371"/>
      <c r="QAQ3372" s="473"/>
      <c r="QAR3372" s="371"/>
      <c r="QAS3372" s="372"/>
      <c r="QAT3372" s="372"/>
      <c r="QAU3372" s="372"/>
      <c r="QAV3372" s="372"/>
      <c r="QAW3372" s="370"/>
      <c r="QAX3372" s="371"/>
      <c r="QAY3372" s="372"/>
      <c r="QAZ3372" s="371"/>
      <c r="QBA3372" s="473"/>
      <c r="QBB3372" s="371"/>
      <c r="QBC3372" s="372"/>
      <c r="QBD3372" s="372"/>
      <c r="QBE3372" s="372"/>
      <c r="QBF3372" s="372"/>
      <c r="QBG3372" s="370"/>
      <c r="QBH3372" s="371"/>
      <c r="QBI3372" s="372"/>
      <c r="QBJ3372" s="371"/>
      <c r="QBK3372" s="473"/>
      <c r="QBL3372" s="371"/>
      <c r="QBM3372" s="372"/>
      <c r="QBN3372" s="372"/>
      <c r="QBO3372" s="372"/>
      <c r="QBP3372" s="372"/>
      <c r="QBQ3372" s="370"/>
      <c r="QBR3372" s="371"/>
      <c r="QBS3372" s="372"/>
      <c r="QBT3372" s="371"/>
      <c r="QBU3372" s="473"/>
      <c r="QBV3372" s="371"/>
      <c r="QBW3372" s="372"/>
      <c r="QBX3372" s="372"/>
      <c r="QBY3372" s="372"/>
      <c r="QBZ3372" s="372"/>
      <c r="QCA3372" s="370"/>
      <c r="QCB3372" s="371"/>
      <c r="QCC3372" s="372"/>
      <c r="QCD3372" s="371"/>
      <c r="QCE3372" s="473"/>
      <c r="QCF3372" s="371"/>
      <c r="QCG3372" s="372"/>
      <c r="QCH3372" s="372"/>
      <c r="QCI3372" s="372"/>
      <c r="QCJ3372" s="372"/>
      <c r="QCK3372" s="370"/>
      <c r="QCL3372" s="371"/>
      <c r="QCM3372" s="372"/>
      <c r="QCN3372" s="371"/>
      <c r="QCO3372" s="473"/>
      <c r="QCP3372" s="371"/>
      <c r="QCQ3372" s="372"/>
      <c r="QCR3372" s="372"/>
      <c r="QCS3372" s="372"/>
      <c r="QCT3372" s="372"/>
      <c r="QCU3372" s="370"/>
      <c r="QCV3372" s="371"/>
      <c r="QCW3372" s="372"/>
      <c r="QCX3372" s="371"/>
      <c r="QCY3372" s="473"/>
      <c r="QCZ3372" s="371"/>
      <c r="QDA3372" s="372"/>
      <c r="QDB3372" s="372"/>
      <c r="QDC3372" s="372"/>
      <c r="QDD3372" s="372"/>
      <c r="QDE3372" s="370"/>
      <c r="QDF3372" s="371"/>
      <c r="QDG3372" s="372"/>
      <c r="QDH3372" s="371"/>
      <c r="QDI3372" s="473"/>
      <c r="QDJ3372" s="371"/>
      <c r="QDK3372" s="372"/>
      <c r="QDL3372" s="372"/>
      <c r="QDM3372" s="372"/>
      <c r="QDN3372" s="372"/>
      <c r="QDO3372" s="370"/>
      <c r="QDP3372" s="371"/>
      <c r="QDQ3372" s="372"/>
      <c r="QDR3372" s="371"/>
      <c r="QDS3372" s="473"/>
      <c r="QDT3372" s="371"/>
      <c r="QDU3372" s="372"/>
      <c r="QDV3372" s="372"/>
      <c r="QDW3372" s="372"/>
      <c r="QDX3372" s="372"/>
      <c r="QDY3372" s="370"/>
      <c r="QDZ3372" s="371"/>
      <c r="QEA3372" s="372"/>
      <c r="QEB3372" s="371"/>
      <c r="QEC3372" s="473"/>
      <c r="QED3372" s="371"/>
      <c r="QEE3372" s="372"/>
      <c r="QEF3372" s="372"/>
      <c r="QEG3372" s="372"/>
      <c r="QEH3372" s="372"/>
      <c r="QEI3372" s="370"/>
      <c r="QEJ3372" s="371"/>
      <c r="QEK3372" s="372"/>
      <c r="QEL3372" s="371"/>
      <c r="QEM3372" s="473"/>
      <c r="QEN3372" s="371"/>
      <c r="QEO3372" s="372"/>
      <c r="QEP3372" s="372"/>
      <c r="QEQ3372" s="372"/>
      <c r="QER3372" s="372"/>
      <c r="QES3372" s="370"/>
      <c r="QET3372" s="371"/>
      <c r="QEU3372" s="372"/>
      <c r="QEV3372" s="371"/>
      <c r="QEW3372" s="473"/>
      <c r="QEX3372" s="371"/>
      <c r="QEY3372" s="372"/>
      <c r="QEZ3372" s="372"/>
      <c r="QFA3372" s="372"/>
      <c r="QFB3372" s="372"/>
      <c r="QFC3372" s="370"/>
      <c r="QFD3372" s="371"/>
      <c r="QFE3372" s="372"/>
      <c r="QFF3372" s="371"/>
      <c r="QFG3372" s="473"/>
      <c r="QFH3372" s="371"/>
      <c r="QFI3372" s="372"/>
      <c r="QFJ3372" s="372"/>
      <c r="QFK3372" s="372"/>
      <c r="QFL3372" s="372"/>
      <c r="QFM3372" s="370"/>
      <c r="QFN3372" s="371"/>
      <c r="QFO3372" s="372"/>
      <c r="QFP3372" s="371"/>
      <c r="QFQ3372" s="473"/>
      <c r="QFR3372" s="371"/>
      <c r="QFS3372" s="372"/>
      <c r="QFT3372" s="372"/>
      <c r="QFU3372" s="372"/>
      <c r="QFV3372" s="372"/>
      <c r="QFW3372" s="370"/>
      <c r="QFX3372" s="371"/>
      <c r="QFY3372" s="372"/>
      <c r="QFZ3372" s="371"/>
      <c r="QGA3372" s="473"/>
      <c r="QGB3372" s="371"/>
      <c r="QGC3372" s="372"/>
      <c r="QGD3372" s="372"/>
      <c r="QGE3372" s="372"/>
      <c r="QGF3372" s="372"/>
      <c r="QGG3372" s="370"/>
      <c r="QGH3372" s="371"/>
      <c r="QGI3372" s="372"/>
      <c r="QGJ3372" s="371"/>
      <c r="QGK3372" s="473"/>
      <c r="QGL3372" s="371"/>
      <c r="QGM3372" s="372"/>
      <c r="QGN3372" s="372"/>
      <c r="QGO3372" s="372"/>
      <c r="QGP3372" s="372"/>
      <c r="QGQ3372" s="370"/>
      <c r="QGR3372" s="371"/>
      <c r="QGS3372" s="372"/>
      <c r="QGT3372" s="371"/>
      <c r="QGU3372" s="473"/>
      <c r="QGV3372" s="371"/>
      <c r="QGW3372" s="372"/>
      <c r="QGX3372" s="372"/>
      <c r="QGY3372" s="372"/>
      <c r="QGZ3372" s="372"/>
      <c r="QHA3372" s="370"/>
      <c r="QHB3372" s="371"/>
      <c r="QHC3372" s="372"/>
      <c r="QHD3372" s="371"/>
      <c r="QHE3372" s="473"/>
      <c r="QHF3372" s="371"/>
      <c r="QHG3372" s="372"/>
      <c r="QHH3372" s="372"/>
      <c r="QHI3372" s="372"/>
      <c r="QHJ3372" s="372"/>
      <c r="QHK3372" s="370"/>
      <c r="QHL3372" s="371"/>
      <c r="QHM3372" s="372"/>
      <c r="QHN3372" s="371"/>
      <c r="QHO3372" s="473"/>
      <c r="QHP3372" s="371"/>
      <c r="QHQ3372" s="372"/>
      <c r="QHR3372" s="372"/>
      <c r="QHS3372" s="372"/>
      <c r="QHT3372" s="372"/>
      <c r="QHU3372" s="370"/>
      <c r="QHV3372" s="371"/>
      <c r="QHW3372" s="372"/>
      <c r="QHX3372" s="371"/>
      <c r="QHY3372" s="473"/>
      <c r="QHZ3372" s="371"/>
      <c r="QIA3372" s="372"/>
      <c r="QIB3372" s="372"/>
      <c r="QIC3372" s="372"/>
      <c r="QID3372" s="372"/>
      <c r="QIE3372" s="370"/>
      <c r="QIF3372" s="371"/>
      <c r="QIG3372" s="372"/>
      <c r="QIH3372" s="371"/>
      <c r="QII3372" s="473"/>
      <c r="QIJ3372" s="371"/>
      <c r="QIK3372" s="372"/>
      <c r="QIL3372" s="372"/>
      <c r="QIM3372" s="372"/>
      <c r="QIN3372" s="372"/>
      <c r="QIO3372" s="370"/>
      <c r="QIP3372" s="371"/>
      <c r="QIQ3372" s="372"/>
      <c r="QIR3372" s="371"/>
      <c r="QIS3372" s="473"/>
      <c r="QIT3372" s="371"/>
      <c r="QIU3372" s="372"/>
      <c r="QIV3372" s="372"/>
      <c r="QIW3372" s="372"/>
      <c r="QIX3372" s="372"/>
      <c r="QIY3372" s="370"/>
      <c r="QIZ3372" s="371"/>
      <c r="QJA3372" s="372"/>
      <c r="QJB3372" s="371"/>
      <c r="QJC3372" s="473"/>
      <c r="QJD3372" s="371"/>
      <c r="QJE3372" s="372"/>
      <c r="QJF3372" s="372"/>
      <c r="QJG3372" s="372"/>
      <c r="QJH3372" s="372"/>
      <c r="QJI3372" s="370"/>
      <c r="QJJ3372" s="371"/>
      <c r="QJK3372" s="372"/>
      <c r="QJL3372" s="371"/>
      <c r="QJM3372" s="473"/>
      <c r="QJN3372" s="371"/>
      <c r="QJO3372" s="372"/>
      <c r="QJP3372" s="372"/>
      <c r="QJQ3372" s="372"/>
      <c r="QJR3372" s="372"/>
      <c r="QJS3372" s="370"/>
      <c r="QJT3372" s="371"/>
      <c r="QJU3372" s="372"/>
      <c r="QJV3372" s="371"/>
      <c r="QJW3372" s="473"/>
      <c r="QJX3372" s="371"/>
      <c r="QJY3372" s="372"/>
      <c r="QJZ3372" s="372"/>
      <c r="QKA3372" s="372"/>
      <c r="QKB3372" s="372"/>
      <c r="QKC3372" s="370"/>
      <c r="QKD3372" s="371"/>
      <c r="QKE3372" s="372"/>
      <c r="QKF3372" s="371"/>
      <c r="QKG3372" s="473"/>
      <c r="QKH3372" s="371"/>
      <c r="QKI3372" s="372"/>
      <c r="QKJ3372" s="372"/>
      <c r="QKK3372" s="372"/>
      <c r="QKL3372" s="372"/>
      <c r="QKM3372" s="370"/>
      <c r="QKN3372" s="371"/>
      <c r="QKO3372" s="372"/>
      <c r="QKP3372" s="371"/>
      <c r="QKQ3372" s="473"/>
      <c r="QKR3372" s="371"/>
      <c r="QKS3372" s="372"/>
      <c r="QKT3372" s="372"/>
      <c r="QKU3372" s="372"/>
      <c r="QKV3372" s="372"/>
      <c r="QKW3372" s="370"/>
      <c r="QKX3372" s="371"/>
      <c r="QKY3372" s="372"/>
      <c r="QKZ3372" s="371"/>
      <c r="QLA3372" s="473"/>
      <c r="QLB3372" s="371"/>
      <c r="QLC3372" s="372"/>
      <c r="QLD3372" s="372"/>
      <c r="QLE3372" s="372"/>
      <c r="QLF3372" s="372"/>
      <c r="QLG3372" s="370"/>
      <c r="QLH3372" s="371"/>
      <c r="QLI3372" s="372"/>
      <c r="QLJ3372" s="371"/>
      <c r="QLK3372" s="473"/>
      <c r="QLL3372" s="371"/>
      <c r="QLM3372" s="372"/>
      <c r="QLN3372" s="372"/>
      <c r="QLO3372" s="372"/>
      <c r="QLP3372" s="372"/>
      <c r="QLQ3372" s="370"/>
      <c r="QLR3372" s="371"/>
      <c r="QLS3372" s="372"/>
      <c r="QLT3372" s="371"/>
      <c r="QLU3372" s="473"/>
      <c r="QLV3372" s="371"/>
      <c r="QLW3372" s="372"/>
      <c r="QLX3372" s="372"/>
      <c r="QLY3372" s="372"/>
      <c r="QLZ3372" s="372"/>
      <c r="QMA3372" s="370"/>
      <c r="QMB3372" s="371"/>
      <c r="QMC3372" s="372"/>
      <c r="QMD3372" s="371"/>
      <c r="QME3372" s="473"/>
      <c r="QMF3372" s="371"/>
      <c r="QMG3372" s="372"/>
      <c r="QMH3372" s="372"/>
      <c r="QMI3372" s="372"/>
      <c r="QMJ3372" s="372"/>
      <c r="QMK3372" s="370"/>
      <c r="QML3372" s="371"/>
      <c r="QMM3372" s="372"/>
      <c r="QMN3372" s="371"/>
      <c r="QMO3372" s="473"/>
      <c r="QMP3372" s="371"/>
      <c r="QMQ3372" s="372"/>
      <c r="QMR3372" s="372"/>
      <c r="QMS3372" s="372"/>
      <c r="QMT3372" s="372"/>
      <c r="QMU3372" s="370"/>
      <c r="QMV3372" s="371"/>
      <c r="QMW3372" s="372"/>
      <c r="QMX3372" s="371"/>
      <c r="QMY3372" s="473"/>
      <c r="QMZ3372" s="371"/>
      <c r="QNA3372" s="372"/>
      <c r="QNB3372" s="372"/>
      <c r="QNC3372" s="372"/>
      <c r="QND3372" s="372"/>
      <c r="QNE3372" s="370"/>
      <c r="QNF3372" s="371"/>
      <c r="QNG3372" s="372"/>
      <c r="QNH3372" s="371"/>
      <c r="QNI3372" s="473"/>
      <c r="QNJ3372" s="371"/>
      <c r="QNK3372" s="372"/>
      <c r="QNL3372" s="372"/>
      <c r="QNM3372" s="372"/>
      <c r="QNN3372" s="372"/>
      <c r="QNO3372" s="370"/>
      <c r="QNP3372" s="371"/>
      <c r="QNQ3372" s="372"/>
      <c r="QNR3372" s="371"/>
      <c r="QNS3372" s="473"/>
      <c r="QNT3372" s="371"/>
      <c r="QNU3372" s="372"/>
      <c r="QNV3372" s="372"/>
      <c r="QNW3372" s="372"/>
      <c r="QNX3372" s="372"/>
      <c r="QNY3372" s="370"/>
      <c r="QNZ3372" s="371"/>
      <c r="QOA3372" s="372"/>
      <c r="QOB3372" s="371"/>
      <c r="QOC3372" s="473"/>
      <c r="QOD3372" s="371"/>
      <c r="QOE3372" s="372"/>
      <c r="QOF3372" s="372"/>
      <c r="QOG3372" s="372"/>
      <c r="QOH3372" s="372"/>
      <c r="QOI3372" s="370"/>
      <c r="QOJ3372" s="371"/>
      <c r="QOK3372" s="372"/>
      <c r="QOL3372" s="371"/>
      <c r="QOM3372" s="473"/>
      <c r="QON3372" s="371"/>
      <c r="QOO3372" s="372"/>
      <c r="QOP3372" s="372"/>
      <c r="QOQ3372" s="372"/>
      <c r="QOR3372" s="372"/>
      <c r="QOS3372" s="370"/>
      <c r="QOT3372" s="371"/>
      <c r="QOU3372" s="372"/>
      <c r="QOV3372" s="371"/>
      <c r="QOW3372" s="473"/>
      <c r="QOX3372" s="371"/>
      <c r="QOY3372" s="372"/>
      <c r="QOZ3372" s="372"/>
      <c r="QPA3372" s="372"/>
      <c r="QPB3372" s="372"/>
      <c r="QPC3372" s="370"/>
      <c r="QPD3372" s="371"/>
      <c r="QPE3372" s="372"/>
      <c r="QPF3372" s="371"/>
      <c r="QPG3372" s="473"/>
      <c r="QPH3372" s="371"/>
      <c r="QPI3372" s="372"/>
      <c r="QPJ3372" s="372"/>
      <c r="QPK3372" s="372"/>
      <c r="QPL3372" s="372"/>
      <c r="QPM3372" s="370"/>
      <c r="QPN3372" s="371"/>
      <c r="QPO3372" s="372"/>
      <c r="QPP3372" s="371"/>
      <c r="QPQ3372" s="473"/>
      <c r="QPR3372" s="371"/>
      <c r="QPS3372" s="372"/>
      <c r="QPT3372" s="372"/>
      <c r="QPU3372" s="372"/>
      <c r="QPV3372" s="372"/>
      <c r="QPW3372" s="370"/>
      <c r="QPX3372" s="371"/>
      <c r="QPY3372" s="372"/>
      <c r="QPZ3372" s="371"/>
      <c r="QQA3372" s="473"/>
      <c r="QQB3372" s="371"/>
      <c r="QQC3372" s="372"/>
      <c r="QQD3372" s="372"/>
      <c r="QQE3372" s="372"/>
      <c r="QQF3372" s="372"/>
      <c r="QQG3372" s="370"/>
      <c r="QQH3372" s="371"/>
      <c r="QQI3372" s="372"/>
      <c r="QQJ3372" s="371"/>
      <c r="QQK3372" s="473"/>
      <c r="QQL3372" s="371"/>
      <c r="QQM3372" s="372"/>
      <c r="QQN3372" s="372"/>
      <c r="QQO3372" s="372"/>
      <c r="QQP3372" s="372"/>
      <c r="QQQ3372" s="370"/>
      <c r="QQR3372" s="371"/>
      <c r="QQS3372" s="372"/>
      <c r="QQT3372" s="371"/>
      <c r="QQU3372" s="473"/>
      <c r="QQV3372" s="371"/>
      <c r="QQW3372" s="372"/>
      <c r="QQX3372" s="372"/>
      <c r="QQY3372" s="372"/>
      <c r="QQZ3372" s="372"/>
      <c r="QRA3372" s="370"/>
      <c r="QRB3372" s="371"/>
      <c r="QRC3372" s="372"/>
      <c r="QRD3372" s="371"/>
      <c r="QRE3372" s="473"/>
      <c r="QRF3372" s="371"/>
      <c r="QRG3372" s="372"/>
      <c r="QRH3372" s="372"/>
      <c r="QRI3372" s="372"/>
      <c r="QRJ3372" s="372"/>
      <c r="QRK3372" s="370"/>
      <c r="QRL3372" s="371"/>
      <c r="QRM3372" s="372"/>
      <c r="QRN3372" s="371"/>
      <c r="QRO3372" s="473"/>
      <c r="QRP3372" s="371"/>
      <c r="QRQ3372" s="372"/>
      <c r="QRR3372" s="372"/>
      <c r="QRS3372" s="372"/>
      <c r="QRT3372" s="372"/>
      <c r="QRU3372" s="370"/>
      <c r="QRV3372" s="371"/>
      <c r="QRW3372" s="372"/>
      <c r="QRX3372" s="371"/>
      <c r="QRY3372" s="473"/>
      <c r="QRZ3372" s="371"/>
      <c r="QSA3372" s="372"/>
      <c r="QSB3372" s="372"/>
      <c r="QSC3372" s="372"/>
      <c r="QSD3372" s="372"/>
      <c r="QSE3372" s="370"/>
      <c r="QSF3372" s="371"/>
      <c r="QSG3372" s="372"/>
      <c r="QSH3372" s="371"/>
      <c r="QSI3372" s="473"/>
      <c r="QSJ3372" s="371"/>
      <c r="QSK3372" s="372"/>
      <c r="QSL3372" s="372"/>
      <c r="QSM3372" s="372"/>
      <c r="QSN3372" s="372"/>
      <c r="QSO3372" s="370"/>
      <c r="QSP3372" s="371"/>
      <c r="QSQ3372" s="372"/>
      <c r="QSR3372" s="371"/>
      <c r="QSS3372" s="473"/>
      <c r="QST3372" s="371"/>
      <c r="QSU3372" s="372"/>
      <c r="QSV3372" s="372"/>
      <c r="QSW3372" s="372"/>
      <c r="QSX3372" s="372"/>
      <c r="QSY3372" s="370"/>
      <c r="QSZ3372" s="371"/>
      <c r="QTA3372" s="372"/>
      <c r="QTB3372" s="371"/>
      <c r="QTC3372" s="473"/>
      <c r="QTD3372" s="371"/>
      <c r="QTE3372" s="372"/>
      <c r="QTF3372" s="372"/>
      <c r="QTG3372" s="372"/>
      <c r="QTH3372" s="372"/>
      <c r="QTI3372" s="370"/>
      <c r="QTJ3372" s="371"/>
      <c r="QTK3372" s="372"/>
      <c r="QTL3372" s="371"/>
      <c r="QTM3372" s="473"/>
      <c r="QTN3372" s="371"/>
      <c r="QTO3372" s="372"/>
      <c r="QTP3372" s="372"/>
      <c r="QTQ3372" s="372"/>
      <c r="QTR3372" s="372"/>
      <c r="QTS3372" s="370"/>
      <c r="QTT3372" s="371"/>
      <c r="QTU3372" s="372"/>
      <c r="QTV3372" s="371"/>
      <c r="QTW3372" s="473"/>
      <c r="QTX3372" s="371"/>
      <c r="QTY3372" s="372"/>
      <c r="QTZ3372" s="372"/>
      <c r="QUA3372" s="372"/>
      <c r="QUB3372" s="372"/>
      <c r="QUC3372" s="370"/>
      <c r="QUD3372" s="371"/>
      <c r="QUE3372" s="372"/>
      <c r="QUF3372" s="371"/>
      <c r="QUG3372" s="473"/>
      <c r="QUH3372" s="371"/>
      <c r="QUI3372" s="372"/>
      <c r="QUJ3372" s="372"/>
      <c r="QUK3372" s="372"/>
      <c r="QUL3372" s="372"/>
      <c r="QUM3372" s="370"/>
      <c r="QUN3372" s="371"/>
      <c r="QUO3372" s="372"/>
      <c r="QUP3372" s="371"/>
      <c r="QUQ3372" s="473"/>
      <c r="QUR3372" s="371"/>
      <c r="QUS3372" s="372"/>
      <c r="QUT3372" s="372"/>
      <c r="QUU3372" s="372"/>
      <c r="QUV3372" s="372"/>
      <c r="QUW3372" s="370"/>
      <c r="QUX3372" s="371"/>
      <c r="QUY3372" s="372"/>
      <c r="QUZ3372" s="371"/>
      <c r="QVA3372" s="473"/>
      <c r="QVB3372" s="371"/>
      <c r="QVC3372" s="372"/>
      <c r="QVD3372" s="372"/>
      <c r="QVE3372" s="372"/>
      <c r="QVF3372" s="372"/>
      <c r="QVG3372" s="370"/>
      <c r="QVH3372" s="371"/>
      <c r="QVI3372" s="372"/>
      <c r="QVJ3372" s="371"/>
      <c r="QVK3372" s="473"/>
      <c r="QVL3372" s="371"/>
      <c r="QVM3372" s="372"/>
      <c r="QVN3372" s="372"/>
      <c r="QVO3372" s="372"/>
      <c r="QVP3372" s="372"/>
      <c r="QVQ3372" s="370"/>
      <c r="QVR3372" s="371"/>
      <c r="QVS3372" s="372"/>
      <c r="QVT3372" s="371"/>
      <c r="QVU3372" s="473"/>
      <c r="QVV3372" s="371"/>
      <c r="QVW3372" s="372"/>
      <c r="QVX3372" s="372"/>
      <c r="QVY3372" s="372"/>
      <c r="QVZ3372" s="372"/>
      <c r="QWA3372" s="370"/>
      <c r="QWB3372" s="371"/>
      <c r="QWC3372" s="372"/>
      <c r="QWD3372" s="371"/>
      <c r="QWE3372" s="473"/>
      <c r="QWF3372" s="371"/>
      <c r="QWG3372" s="372"/>
      <c r="QWH3372" s="372"/>
      <c r="QWI3372" s="372"/>
      <c r="QWJ3372" s="372"/>
      <c r="QWK3372" s="370"/>
      <c r="QWL3372" s="371"/>
      <c r="QWM3372" s="372"/>
      <c r="QWN3372" s="371"/>
      <c r="QWO3372" s="473"/>
      <c r="QWP3372" s="371"/>
      <c r="QWQ3372" s="372"/>
      <c r="QWR3372" s="372"/>
      <c r="QWS3372" s="372"/>
      <c r="QWT3372" s="372"/>
      <c r="QWU3372" s="370"/>
      <c r="QWV3372" s="371"/>
      <c r="QWW3372" s="372"/>
      <c r="QWX3372" s="371"/>
      <c r="QWY3372" s="473"/>
      <c r="QWZ3372" s="371"/>
      <c r="QXA3372" s="372"/>
      <c r="QXB3372" s="372"/>
      <c r="QXC3372" s="372"/>
      <c r="QXD3372" s="372"/>
      <c r="QXE3372" s="370"/>
      <c r="QXF3372" s="371"/>
      <c r="QXG3372" s="372"/>
      <c r="QXH3372" s="371"/>
      <c r="QXI3372" s="473"/>
      <c r="QXJ3372" s="371"/>
      <c r="QXK3372" s="372"/>
      <c r="QXL3372" s="372"/>
      <c r="QXM3372" s="372"/>
      <c r="QXN3372" s="372"/>
      <c r="QXO3372" s="370"/>
      <c r="QXP3372" s="371"/>
      <c r="QXQ3372" s="372"/>
      <c r="QXR3372" s="371"/>
      <c r="QXS3372" s="473"/>
      <c r="QXT3372" s="371"/>
      <c r="QXU3372" s="372"/>
      <c r="QXV3372" s="372"/>
      <c r="QXW3372" s="372"/>
      <c r="QXX3372" s="372"/>
      <c r="QXY3372" s="370"/>
      <c r="QXZ3372" s="371"/>
      <c r="QYA3372" s="372"/>
      <c r="QYB3372" s="371"/>
      <c r="QYC3372" s="473"/>
      <c r="QYD3372" s="371"/>
      <c r="QYE3372" s="372"/>
      <c r="QYF3372" s="372"/>
      <c r="QYG3372" s="372"/>
      <c r="QYH3372" s="372"/>
      <c r="QYI3372" s="370"/>
      <c r="QYJ3372" s="371"/>
      <c r="QYK3372" s="372"/>
      <c r="QYL3372" s="371"/>
      <c r="QYM3372" s="473"/>
      <c r="QYN3372" s="371"/>
      <c r="QYO3372" s="372"/>
      <c r="QYP3372" s="372"/>
      <c r="QYQ3372" s="372"/>
      <c r="QYR3372" s="372"/>
      <c r="QYS3372" s="370"/>
      <c r="QYT3372" s="371"/>
      <c r="QYU3372" s="372"/>
      <c r="QYV3372" s="371"/>
      <c r="QYW3372" s="473"/>
      <c r="QYX3372" s="371"/>
      <c r="QYY3372" s="372"/>
      <c r="QYZ3372" s="372"/>
      <c r="QZA3372" s="372"/>
      <c r="QZB3372" s="372"/>
      <c r="QZC3372" s="370"/>
      <c r="QZD3372" s="371"/>
      <c r="QZE3372" s="372"/>
      <c r="QZF3372" s="371"/>
      <c r="QZG3372" s="473"/>
      <c r="QZH3372" s="371"/>
      <c r="QZI3372" s="372"/>
      <c r="QZJ3372" s="372"/>
      <c r="QZK3372" s="372"/>
      <c r="QZL3372" s="372"/>
      <c r="QZM3372" s="370"/>
      <c r="QZN3372" s="371"/>
      <c r="QZO3372" s="372"/>
      <c r="QZP3372" s="371"/>
      <c r="QZQ3372" s="473"/>
      <c r="QZR3372" s="371"/>
      <c r="QZS3372" s="372"/>
      <c r="QZT3372" s="372"/>
      <c r="QZU3372" s="372"/>
      <c r="QZV3372" s="372"/>
      <c r="QZW3372" s="370"/>
      <c r="QZX3372" s="371"/>
      <c r="QZY3372" s="372"/>
      <c r="QZZ3372" s="371"/>
      <c r="RAA3372" s="473"/>
      <c r="RAB3372" s="371"/>
      <c r="RAC3372" s="372"/>
      <c r="RAD3372" s="372"/>
      <c r="RAE3372" s="372"/>
      <c r="RAF3372" s="372"/>
      <c r="RAG3372" s="370"/>
      <c r="RAH3372" s="371"/>
      <c r="RAI3372" s="372"/>
      <c r="RAJ3372" s="371"/>
      <c r="RAK3372" s="473"/>
      <c r="RAL3372" s="371"/>
      <c r="RAM3372" s="372"/>
      <c r="RAN3372" s="372"/>
      <c r="RAO3372" s="372"/>
      <c r="RAP3372" s="372"/>
      <c r="RAQ3372" s="370"/>
      <c r="RAR3372" s="371"/>
      <c r="RAS3372" s="372"/>
      <c r="RAT3372" s="371"/>
      <c r="RAU3372" s="473"/>
      <c r="RAV3372" s="371"/>
      <c r="RAW3372" s="372"/>
      <c r="RAX3372" s="372"/>
      <c r="RAY3372" s="372"/>
      <c r="RAZ3372" s="372"/>
      <c r="RBA3372" s="370"/>
      <c r="RBB3372" s="371"/>
      <c r="RBC3372" s="372"/>
      <c r="RBD3372" s="371"/>
      <c r="RBE3372" s="473"/>
      <c r="RBF3372" s="371"/>
      <c r="RBG3372" s="372"/>
      <c r="RBH3372" s="372"/>
      <c r="RBI3372" s="372"/>
      <c r="RBJ3372" s="372"/>
      <c r="RBK3372" s="370"/>
      <c r="RBL3372" s="371"/>
      <c r="RBM3372" s="372"/>
      <c r="RBN3372" s="371"/>
      <c r="RBO3372" s="473"/>
      <c r="RBP3372" s="371"/>
      <c r="RBQ3372" s="372"/>
      <c r="RBR3372" s="372"/>
      <c r="RBS3372" s="372"/>
      <c r="RBT3372" s="372"/>
      <c r="RBU3372" s="370"/>
      <c r="RBV3372" s="371"/>
      <c r="RBW3372" s="372"/>
      <c r="RBX3372" s="371"/>
      <c r="RBY3372" s="473"/>
      <c r="RBZ3372" s="371"/>
      <c r="RCA3372" s="372"/>
      <c r="RCB3372" s="372"/>
      <c r="RCC3372" s="372"/>
      <c r="RCD3372" s="372"/>
      <c r="RCE3372" s="370"/>
      <c r="RCF3372" s="371"/>
      <c r="RCG3372" s="372"/>
      <c r="RCH3372" s="371"/>
      <c r="RCI3372" s="473"/>
      <c r="RCJ3372" s="371"/>
      <c r="RCK3372" s="372"/>
      <c r="RCL3372" s="372"/>
      <c r="RCM3372" s="372"/>
      <c r="RCN3372" s="372"/>
      <c r="RCO3372" s="370"/>
      <c r="RCP3372" s="371"/>
      <c r="RCQ3372" s="372"/>
      <c r="RCR3372" s="371"/>
      <c r="RCS3372" s="473"/>
      <c r="RCT3372" s="371"/>
      <c r="RCU3372" s="372"/>
      <c r="RCV3372" s="372"/>
      <c r="RCW3372" s="372"/>
      <c r="RCX3372" s="372"/>
      <c r="RCY3372" s="370"/>
      <c r="RCZ3372" s="371"/>
      <c r="RDA3372" s="372"/>
      <c r="RDB3372" s="371"/>
      <c r="RDC3372" s="473"/>
      <c r="RDD3372" s="371"/>
      <c r="RDE3372" s="372"/>
      <c r="RDF3372" s="372"/>
      <c r="RDG3372" s="372"/>
      <c r="RDH3372" s="372"/>
      <c r="RDI3372" s="370"/>
      <c r="RDJ3372" s="371"/>
      <c r="RDK3372" s="372"/>
      <c r="RDL3372" s="371"/>
      <c r="RDM3372" s="473"/>
      <c r="RDN3372" s="371"/>
      <c r="RDO3372" s="372"/>
      <c r="RDP3372" s="372"/>
      <c r="RDQ3372" s="372"/>
      <c r="RDR3372" s="372"/>
      <c r="RDS3372" s="370"/>
      <c r="RDT3372" s="371"/>
      <c r="RDU3372" s="372"/>
      <c r="RDV3372" s="371"/>
      <c r="RDW3372" s="473"/>
      <c r="RDX3372" s="371"/>
      <c r="RDY3372" s="372"/>
      <c r="RDZ3372" s="372"/>
      <c r="REA3372" s="372"/>
      <c r="REB3372" s="372"/>
      <c r="REC3372" s="370"/>
      <c r="RED3372" s="371"/>
      <c r="REE3372" s="372"/>
      <c r="REF3372" s="371"/>
      <c r="REG3372" s="473"/>
      <c r="REH3372" s="371"/>
      <c r="REI3372" s="372"/>
      <c r="REJ3372" s="372"/>
      <c r="REK3372" s="372"/>
      <c r="REL3372" s="372"/>
      <c r="REM3372" s="370"/>
      <c r="REN3372" s="371"/>
      <c r="REO3372" s="372"/>
      <c r="REP3372" s="371"/>
      <c r="REQ3372" s="473"/>
      <c r="RER3372" s="371"/>
      <c r="RES3372" s="372"/>
      <c r="RET3372" s="372"/>
      <c r="REU3372" s="372"/>
      <c r="REV3372" s="372"/>
      <c r="REW3372" s="370"/>
      <c r="REX3372" s="371"/>
      <c r="REY3372" s="372"/>
      <c r="REZ3372" s="371"/>
      <c r="RFA3372" s="473"/>
      <c r="RFB3372" s="371"/>
      <c r="RFC3372" s="372"/>
      <c r="RFD3372" s="372"/>
      <c r="RFE3372" s="372"/>
      <c r="RFF3372" s="372"/>
      <c r="RFG3372" s="370"/>
      <c r="RFH3372" s="371"/>
      <c r="RFI3372" s="372"/>
      <c r="RFJ3372" s="371"/>
      <c r="RFK3372" s="473"/>
      <c r="RFL3372" s="371"/>
      <c r="RFM3372" s="372"/>
      <c r="RFN3372" s="372"/>
      <c r="RFO3372" s="372"/>
      <c r="RFP3372" s="372"/>
      <c r="RFQ3372" s="370"/>
      <c r="RFR3372" s="371"/>
      <c r="RFS3372" s="372"/>
      <c r="RFT3372" s="371"/>
      <c r="RFU3372" s="473"/>
      <c r="RFV3372" s="371"/>
      <c r="RFW3372" s="372"/>
      <c r="RFX3372" s="372"/>
      <c r="RFY3372" s="372"/>
      <c r="RFZ3372" s="372"/>
      <c r="RGA3372" s="370"/>
      <c r="RGB3372" s="371"/>
      <c r="RGC3372" s="372"/>
      <c r="RGD3372" s="371"/>
      <c r="RGE3372" s="473"/>
      <c r="RGF3372" s="371"/>
      <c r="RGG3372" s="372"/>
      <c r="RGH3372" s="372"/>
      <c r="RGI3372" s="372"/>
      <c r="RGJ3372" s="372"/>
      <c r="RGK3372" s="370"/>
      <c r="RGL3372" s="371"/>
      <c r="RGM3372" s="372"/>
      <c r="RGN3372" s="371"/>
      <c r="RGO3372" s="473"/>
      <c r="RGP3372" s="371"/>
      <c r="RGQ3372" s="372"/>
      <c r="RGR3372" s="372"/>
      <c r="RGS3372" s="372"/>
      <c r="RGT3372" s="372"/>
      <c r="RGU3372" s="370"/>
      <c r="RGV3372" s="371"/>
      <c r="RGW3372" s="372"/>
      <c r="RGX3372" s="371"/>
      <c r="RGY3372" s="473"/>
      <c r="RGZ3372" s="371"/>
      <c r="RHA3372" s="372"/>
      <c r="RHB3372" s="372"/>
      <c r="RHC3372" s="372"/>
      <c r="RHD3372" s="372"/>
      <c r="RHE3372" s="370"/>
      <c r="RHF3372" s="371"/>
      <c r="RHG3372" s="372"/>
      <c r="RHH3372" s="371"/>
      <c r="RHI3372" s="473"/>
      <c r="RHJ3372" s="371"/>
      <c r="RHK3372" s="372"/>
      <c r="RHL3372" s="372"/>
      <c r="RHM3372" s="372"/>
      <c r="RHN3372" s="372"/>
      <c r="RHO3372" s="370"/>
      <c r="RHP3372" s="371"/>
      <c r="RHQ3372" s="372"/>
      <c r="RHR3372" s="371"/>
      <c r="RHS3372" s="473"/>
      <c r="RHT3372" s="371"/>
      <c r="RHU3372" s="372"/>
      <c r="RHV3372" s="372"/>
      <c r="RHW3372" s="372"/>
      <c r="RHX3372" s="372"/>
      <c r="RHY3372" s="370"/>
      <c r="RHZ3372" s="371"/>
      <c r="RIA3372" s="372"/>
      <c r="RIB3372" s="371"/>
      <c r="RIC3372" s="473"/>
      <c r="RID3372" s="371"/>
      <c r="RIE3372" s="372"/>
      <c r="RIF3372" s="372"/>
      <c r="RIG3372" s="372"/>
      <c r="RIH3372" s="372"/>
      <c r="RII3372" s="370"/>
      <c r="RIJ3372" s="371"/>
      <c r="RIK3372" s="372"/>
      <c r="RIL3372" s="371"/>
      <c r="RIM3372" s="473"/>
      <c r="RIN3372" s="371"/>
      <c r="RIO3372" s="372"/>
      <c r="RIP3372" s="372"/>
      <c r="RIQ3372" s="372"/>
      <c r="RIR3372" s="372"/>
      <c r="RIS3372" s="370"/>
      <c r="RIT3372" s="371"/>
      <c r="RIU3372" s="372"/>
      <c r="RIV3372" s="371"/>
      <c r="RIW3372" s="473"/>
      <c r="RIX3372" s="371"/>
      <c r="RIY3372" s="372"/>
      <c r="RIZ3372" s="372"/>
      <c r="RJA3372" s="372"/>
      <c r="RJB3372" s="372"/>
      <c r="RJC3372" s="370"/>
      <c r="RJD3372" s="371"/>
      <c r="RJE3372" s="372"/>
      <c r="RJF3372" s="371"/>
      <c r="RJG3372" s="473"/>
      <c r="RJH3372" s="371"/>
      <c r="RJI3372" s="372"/>
      <c r="RJJ3372" s="372"/>
      <c r="RJK3372" s="372"/>
      <c r="RJL3372" s="372"/>
      <c r="RJM3372" s="370"/>
      <c r="RJN3372" s="371"/>
      <c r="RJO3372" s="372"/>
      <c r="RJP3372" s="371"/>
      <c r="RJQ3372" s="473"/>
      <c r="RJR3372" s="371"/>
      <c r="RJS3372" s="372"/>
      <c r="RJT3372" s="372"/>
      <c r="RJU3372" s="372"/>
      <c r="RJV3372" s="372"/>
      <c r="RJW3372" s="370"/>
      <c r="RJX3372" s="371"/>
      <c r="RJY3372" s="372"/>
      <c r="RJZ3372" s="371"/>
      <c r="RKA3372" s="473"/>
      <c r="RKB3372" s="371"/>
      <c r="RKC3372" s="372"/>
      <c r="RKD3372" s="372"/>
      <c r="RKE3372" s="372"/>
      <c r="RKF3372" s="372"/>
      <c r="RKG3372" s="370"/>
      <c r="RKH3372" s="371"/>
      <c r="RKI3372" s="372"/>
      <c r="RKJ3372" s="371"/>
      <c r="RKK3372" s="473"/>
      <c r="RKL3372" s="371"/>
      <c r="RKM3372" s="372"/>
      <c r="RKN3372" s="372"/>
      <c r="RKO3372" s="372"/>
      <c r="RKP3372" s="372"/>
      <c r="RKQ3372" s="370"/>
      <c r="RKR3372" s="371"/>
      <c r="RKS3372" s="372"/>
      <c r="RKT3372" s="371"/>
      <c r="RKU3372" s="473"/>
      <c r="RKV3372" s="371"/>
      <c r="RKW3372" s="372"/>
      <c r="RKX3372" s="372"/>
      <c r="RKY3372" s="372"/>
      <c r="RKZ3372" s="372"/>
      <c r="RLA3372" s="370"/>
      <c r="RLB3372" s="371"/>
      <c r="RLC3372" s="372"/>
      <c r="RLD3372" s="371"/>
      <c r="RLE3372" s="473"/>
      <c r="RLF3372" s="371"/>
      <c r="RLG3372" s="372"/>
      <c r="RLH3372" s="372"/>
      <c r="RLI3372" s="372"/>
      <c r="RLJ3372" s="372"/>
      <c r="RLK3372" s="370"/>
      <c r="RLL3372" s="371"/>
      <c r="RLM3372" s="372"/>
      <c r="RLN3372" s="371"/>
      <c r="RLO3372" s="473"/>
      <c r="RLP3372" s="371"/>
      <c r="RLQ3372" s="372"/>
      <c r="RLR3372" s="372"/>
      <c r="RLS3372" s="372"/>
      <c r="RLT3372" s="372"/>
      <c r="RLU3372" s="370"/>
      <c r="RLV3372" s="371"/>
      <c r="RLW3372" s="372"/>
      <c r="RLX3372" s="371"/>
      <c r="RLY3372" s="473"/>
      <c r="RLZ3372" s="371"/>
      <c r="RMA3372" s="372"/>
      <c r="RMB3372" s="372"/>
      <c r="RMC3372" s="372"/>
      <c r="RMD3372" s="372"/>
      <c r="RME3372" s="370"/>
      <c r="RMF3372" s="371"/>
      <c r="RMG3372" s="372"/>
      <c r="RMH3372" s="371"/>
      <c r="RMI3372" s="473"/>
      <c r="RMJ3372" s="371"/>
      <c r="RMK3372" s="372"/>
      <c r="RML3372" s="372"/>
      <c r="RMM3372" s="372"/>
      <c r="RMN3372" s="372"/>
      <c r="RMO3372" s="370"/>
      <c r="RMP3372" s="371"/>
      <c r="RMQ3372" s="372"/>
      <c r="RMR3372" s="371"/>
      <c r="RMS3372" s="473"/>
      <c r="RMT3372" s="371"/>
      <c r="RMU3372" s="372"/>
      <c r="RMV3372" s="372"/>
      <c r="RMW3372" s="372"/>
      <c r="RMX3372" s="372"/>
      <c r="RMY3372" s="370"/>
      <c r="RMZ3372" s="371"/>
      <c r="RNA3372" s="372"/>
      <c r="RNB3372" s="371"/>
      <c r="RNC3372" s="473"/>
      <c r="RND3372" s="371"/>
      <c r="RNE3372" s="372"/>
      <c r="RNF3372" s="372"/>
      <c r="RNG3372" s="372"/>
      <c r="RNH3372" s="372"/>
      <c r="RNI3372" s="370"/>
      <c r="RNJ3372" s="371"/>
      <c r="RNK3372" s="372"/>
      <c r="RNL3372" s="371"/>
      <c r="RNM3372" s="473"/>
      <c r="RNN3372" s="371"/>
      <c r="RNO3372" s="372"/>
      <c r="RNP3372" s="372"/>
      <c r="RNQ3372" s="372"/>
      <c r="RNR3372" s="372"/>
      <c r="RNS3372" s="370"/>
      <c r="RNT3372" s="371"/>
      <c r="RNU3372" s="372"/>
      <c r="RNV3372" s="371"/>
      <c r="RNW3372" s="473"/>
      <c r="RNX3372" s="371"/>
      <c r="RNY3372" s="372"/>
      <c r="RNZ3372" s="372"/>
      <c r="ROA3372" s="372"/>
      <c r="ROB3372" s="372"/>
      <c r="ROC3372" s="370"/>
      <c r="ROD3372" s="371"/>
      <c r="ROE3372" s="372"/>
      <c r="ROF3372" s="371"/>
      <c r="ROG3372" s="473"/>
      <c r="ROH3372" s="371"/>
      <c r="ROI3372" s="372"/>
      <c r="ROJ3372" s="372"/>
      <c r="ROK3372" s="372"/>
      <c r="ROL3372" s="372"/>
      <c r="ROM3372" s="370"/>
      <c r="RON3372" s="371"/>
      <c r="ROO3372" s="372"/>
      <c r="ROP3372" s="371"/>
      <c r="ROQ3372" s="473"/>
      <c r="ROR3372" s="371"/>
      <c r="ROS3372" s="372"/>
      <c r="ROT3372" s="372"/>
      <c r="ROU3372" s="372"/>
      <c r="ROV3372" s="372"/>
      <c r="ROW3372" s="370"/>
      <c r="ROX3372" s="371"/>
      <c r="ROY3372" s="372"/>
      <c r="ROZ3372" s="371"/>
      <c r="RPA3372" s="473"/>
      <c r="RPB3372" s="371"/>
      <c r="RPC3372" s="372"/>
      <c r="RPD3372" s="372"/>
      <c r="RPE3372" s="372"/>
      <c r="RPF3372" s="372"/>
      <c r="RPG3372" s="370"/>
      <c r="RPH3372" s="371"/>
      <c r="RPI3372" s="372"/>
      <c r="RPJ3372" s="371"/>
      <c r="RPK3372" s="473"/>
      <c r="RPL3372" s="371"/>
      <c r="RPM3372" s="372"/>
      <c r="RPN3372" s="372"/>
      <c r="RPO3372" s="372"/>
      <c r="RPP3372" s="372"/>
      <c r="RPQ3372" s="370"/>
      <c r="RPR3372" s="371"/>
      <c r="RPS3372" s="372"/>
      <c r="RPT3372" s="371"/>
      <c r="RPU3372" s="473"/>
      <c r="RPV3372" s="371"/>
      <c r="RPW3372" s="372"/>
      <c r="RPX3372" s="372"/>
      <c r="RPY3372" s="372"/>
      <c r="RPZ3372" s="372"/>
      <c r="RQA3372" s="370"/>
      <c r="RQB3372" s="371"/>
      <c r="RQC3372" s="372"/>
      <c r="RQD3372" s="371"/>
      <c r="RQE3372" s="473"/>
      <c r="RQF3372" s="371"/>
      <c r="RQG3372" s="372"/>
      <c r="RQH3372" s="372"/>
      <c r="RQI3372" s="372"/>
      <c r="RQJ3372" s="372"/>
      <c r="RQK3372" s="370"/>
      <c r="RQL3372" s="371"/>
      <c r="RQM3372" s="372"/>
      <c r="RQN3372" s="371"/>
      <c r="RQO3372" s="473"/>
      <c r="RQP3372" s="371"/>
      <c r="RQQ3372" s="372"/>
      <c r="RQR3372" s="372"/>
      <c r="RQS3372" s="372"/>
      <c r="RQT3372" s="372"/>
      <c r="RQU3372" s="370"/>
      <c r="RQV3372" s="371"/>
      <c r="RQW3372" s="372"/>
      <c r="RQX3372" s="371"/>
      <c r="RQY3372" s="473"/>
      <c r="RQZ3372" s="371"/>
      <c r="RRA3372" s="372"/>
      <c r="RRB3372" s="372"/>
      <c r="RRC3372" s="372"/>
      <c r="RRD3372" s="372"/>
      <c r="RRE3372" s="370"/>
      <c r="RRF3372" s="371"/>
      <c r="RRG3372" s="372"/>
      <c r="RRH3372" s="371"/>
      <c r="RRI3372" s="473"/>
      <c r="RRJ3372" s="371"/>
      <c r="RRK3372" s="372"/>
      <c r="RRL3372" s="372"/>
      <c r="RRM3372" s="372"/>
      <c r="RRN3372" s="372"/>
      <c r="RRO3372" s="370"/>
      <c r="RRP3372" s="371"/>
      <c r="RRQ3372" s="372"/>
      <c r="RRR3372" s="371"/>
      <c r="RRS3372" s="473"/>
      <c r="RRT3372" s="371"/>
      <c r="RRU3372" s="372"/>
      <c r="RRV3372" s="372"/>
      <c r="RRW3372" s="372"/>
      <c r="RRX3372" s="372"/>
      <c r="RRY3372" s="370"/>
      <c r="RRZ3372" s="371"/>
      <c r="RSA3372" s="372"/>
      <c r="RSB3372" s="371"/>
      <c r="RSC3372" s="473"/>
      <c r="RSD3372" s="371"/>
      <c r="RSE3372" s="372"/>
      <c r="RSF3372" s="372"/>
      <c r="RSG3372" s="372"/>
      <c r="RSH3372" s="372"/>
      <c r="RSI3372" s="370"/>
      <c r="RSJ3372" s="371"/>
      <c r="RSK3372" s="372"/>
      <c r="RSL3372" s="371"/>
      <c r="RSM3372" s="473"/>
      <c r="RSN3372" s="371"/>
      <c r="RSO3372" s="372"/>
      <c r="RSP3372" s="372"/>
      <c r="RSQ3372" s="372"/>
      <c r="RSR3372" s="372"/>
      <c r="RSS3372" s="370"/>
      <c r="RST3372" s="371"/>
      <c r="RSU3372" s="372"/>
      <c r="RSV3372" s="371"/>
      <c r="RSW3372" s="473"/>
      <c r="RSX3372" s="371"/>
      <c r="RSY3372" s="372"/>
      <c r="RSZ3372" s="372"/>
      <c r="RTA3372" s="372"/>
      <c r="RTB3372" s="372"/>
      <c r="RTC3372" s="370"/>
      <c r="RTD3372" s="371"/>
      <c r="RTE3372" s="372"/>
      <c r="RTF3372" s="371"/>
      <c r="RTG3372" s="473"/>
      <c r="RTH3372" s="371"/>
      <c r="RTI3372" s="372"/>
      <c r="RTJ3372" s="372"/>
      <c r="RTK3372" s="372"/>
      <c r="RTL3372" s="372"/>
      <c r="RTM3372" s="370"/>
      <c r="RTN3372" s="371"/>
      <c r="RTO3372" s="372"/>
      <c r="RTP3372" s="371"/>
      <c r="RTQ3372" s="473"/>
      <c r="RTR3372" s="371"/>
      <c r="RTS3372" s="372"/>
      <c r="RTT3372" s="372"/>
      <c r="RTU3372" s="372"/>
      <c r="RTV3372" s="372"/>
      <c r="RTW3372" s="370"/>
      <c r="RTX3372" s="371"/>
      <c r="RTY3372" s="372"/>
      <c r="RTZ3372" s="371"/>
      <c r="RUA3372" s="473"/>
      <c r="RUB3372" s="371"/>
      <c r="RUC3372" s="372"/>
      <c r="RUD3372" s="372"/>
      <c r="RUE3372" s="372"/>
      <c r="RUF3372" s="372"/>
      <c r="RUG3372" s="370"/>
      <c r="RUH3372" s="371"/>
      <c r="RUI3372" s="372"/>
      <c r="RUJ3372" s="371"/>
      <c r="RUK3372" s="473"/>
      <c r="RUL3372" s="371"/>
      <c r="RUM3372" s="372"/>
      <c r="RUN3372" s="372"/>
      <c r="RUO3372" s="372"/>
      <c r="RUP3372" s="372"/>
      <c r="RUQ3372" s="370"/>
      <c r="RUR3372" s="371"/>
      <c r="RUS3372" s="372"/>
      <c r="RUT3372" s="371"/>
      <c r="RUU3372" s="473"/>
      <c r="RUV3372" s="371"/>
      <c r="RUW3372" s="372"/>
      <c r="RUX3372" s="372"/>
      <c r="RUY3372" s="372"/>
      <c r="RUZ3372" s="372"/>
      <c r="RVA3372" s="370"/>
      <c r="RVB3372" s="371"/>
      <c r="RVC3372" s="372"/>
      <c r="RVD3372" s="371"/>
      <c r="RVE3372" s="473"/>
      <c r="RVF3372" s="371"/>
      <c r="RVG3372" s="372"/>
      <c r="RVH3372" s="372"/>
      <c r="RVI3372" s="372"/>
      <c r="RVJ3372" s="372"/>
      <c r="RVK3372" s="370"/>
      <c r="RVL3372" s="371"/>
      <c r="RVM3372" s="372"/>
      <c r="RVN3372" s="371"/>
      <c r="RVO3372" s="473"/>
      <c r="RVP3372" s="371"/>
      <c r="RVQ3372" s="372"/>
      <c r="RVR3372" s="372"/>
      <c r="RVS3372" s="372"/>
      <c r="RVT3372" s="372"/>
      <c r="RVU3372" s="370"/>
      <c r="RVV3372" s="371"/>
      <c r="RVW3372" s="372"/>
      <c r="RVX3372" s="371"/>
      <c r="RVY3372" s="473"/>
      <c r="RVZ3372" s="371"/>
      <c r="RWA3372" s="372"/>
      <c r="RWB3372" s="372"/>
      <c r="RWC3372" s="372"/>
      <c r="RWD3372" s="372"/>
      <c r="RWE3372" s="370"/>
      <c r="RWF3372" s="371"/>
      <c r="RWG3372" s="372"/>
      <c r="RWH3372" s="371"/>
      <c r="RWI3372" s="473"/>
      <c r="RWJ3372" s="371"/>
      <c r="RWK3372" s="372"/>
      <c r="RWL3372" s="372"/>
      <c r="RWM3372" s="372"/>
      <c r="RWN3372" s="372"/>
      <c r="RWO3372" s="370"/>
      <c r="RWP3372" s="371"/>
      <c r="RWQ3372" s="372"/>
      <c r="RWR3372" s="371"/>
      <c r="RWS3372" s="473"/>
      <c r="RWT3372" s="371"/>
      <c r="RWU3372" s="372"/>
      <c r="RWV3372" s="372"/>
      <c r="RWW3372" s="372"/>
      <c r="RWX3372" s="372"/>
      <c r="RWY3372" s="370"/>
      <c r="RWZ3372" s="371"/>
      <c r="RXA3372" s="372"/>
      <c r="RXB3372" s="371"/>
      <c r="RXC3372" s="473"/>
      <c r="RXD3372" s="371"/>
      <c r="RXE3372" s="372"/>
      <c r="RXF3372" s="372"/>
      <c r="RXG3372" s="372"/>
      <c r="RXH3372" s="372"/>
      <c r="RXI3372" s="370"/>
      <c r="RXJ3372" s="371"/>
      <c r="RXK3372" s="372"/>
      <c r="RXL3372" s="371"/>
      <c r="RXM3372" s="473"/>
      <c r="RXN3372" s="371"/>
      <c r="RXO3372" s="372"/>
      <c r="RXP3372" s="372"/>
      <c r="RXQ3372" s="372"/>
      <c r="RXR3372" s="372"/>
      <c r="RXS3372" s="370"/>
      <c r="RXT3372" s="371"/>
      <c r="RXU3372" s="372"/>
      <c r="RXV3372" s="371"/>
      <c r="RXW3372" s="473"/>
      <c r="RXX3372" s="371"/>
      <c r="RXY3372" s="372"/>
      <c r="RXZ3372" s="372"/>
      <c r="RYA3372" s="372"/>
      <c r="RYB3372" s="372"/>
      <c r="RYC3372" s="370"/>
      <c r="RYD3372" s="371"/>
      <c r="RYE3372" s="372"/>
      <c r="RYF3372" s="371"/>
      <c r="RYG3372" s="473"/>
      <c r="RYH3372" s="371"/>
      <c r="RYI3372" s="372"/>
      <c r="RYJ3372" s="372"/>
      <c r="RYK3372" s="372"/>
      <c r="RYL3372" s="372"/>
      <c r="RYM3372" s="370"/>
      <c r="RYN3372" s="371"/>
      <c r="RYO3372" s="372"/>
      <c r="RYP3372" s="371"/>
      <c r="RYQ3372" s="473"/>
      <c r="RYR3372" s="371"/>
      <c r="RYS3372" s="372"/>
      <c r="RYT3372" s="372"/>
      <c r="RYU3372" s="372"/>
      <c r="RYV3372" s="372"/>
      <c r="RYW3372" s="370"/>
      <c r="RYX3372" s="371"/>
      <c r="RYY3372" s="372"/>
      <c r="RYZ3372" s="371"/>
      <c r="RZA3372" s="473"/>
      <c r="RZB3372" s="371"/>
      <c r="RZC3372" s="372"/>
      <c r="RZD3372" s="372"/>
      <c r="RZE3372" s="372"/>
      <c r="RZF3372" s="372"/>
      <c r="RZG3372" s="370"/>
      <c r="RZH3372" s="371"/>
      <c r="RZI3372" s="372"/>
      <c r="RZJ3372" s="371"/>
      <c r="RZK3372" s="473"/>
      <c r="RZL3372" s="371"/>
      <c r="RZM3372" s="372"/>
      <c r="RZN3372" s="372"/>
      <c r="RZO3372" s="372"/>
      <c r="RZP3372" s="372"/>
      <c r="RZQ3372" s="370"/>
      <c r="RZR3372" s="371"/>
      <c r="RZS3372" s="372"/>
      <c r="RZT3372" s="371"/>
      <c r="RZU3372" s="473"/>
      <c r="RZV3372" s="371"/>
      <c r="RZW3372" s="372"/>
      <c r="RZX3372" s="372"/>
      <c r="RZY3372" s="372"/>
      <c r="RZZ3372" s="372"/>
      <c r="SAA3372" s="370"/>
      <c r="SAB3372" s="371"/>
      <c r="SAC3372" s="372"/>
      <c r="SAD3372" s="371"/>
      <c r="SAE3372" s="473"/>
      <c r="SAF3372" s="371"/>
      <c r="SAG3372" s="372"/>
      <c r="SAH3372" s="372"/>
      <c r="SAI3372" s="372"/>
      <c r="SAJ3372" s="372"/>
      <c r="SAK3372" s="370"/>
      <c r="SAL3372" s="371"/>
      <c r="SAM3372" s="372"/>
      <c r="SAN3372" s="371"/>
      <c r="SAO3372" s="473"/>
      <c r="SAP3372" s="371"/>
      <c r="SAQ3372" s="372"/>
      <c r="SAR3372" s="372"/>
      <c r="SAS3372" s="372"/>
      <c r="SAT3372" s="372"/>
      <c r="SAU3372" s="370"/>
      <c r="SAV3372" s="371"/>
      <c r="SAW3372" s="372"/>
      <c r="SAX3372" s="371"/>
      <c r="SAY3372" s="473"/>
      <c r="SAZ3372" s="371"/>
      <c r="SBA3372" s="372"/>
      <c r="SBB3372" s="372"/>
      <c r="SBC3372" s="372"/>
      <c r="SBD3372" s="372"/>
      <c r="SBE3372" s="370"/>
      <c r="SBF3372" s="371"/>
      <c r="SBG3372" s="372"/>
      <c r="SBH3372" s="371"/>
      <c r="SBI3372" s="473"/>
      <c r="SBJ3372" s="371"/>
      <c r="SBK3372" s="372"/>
      <c r="SBL3372" s="372"/>
      <c r="SBM3372" s="372"/>
      <c r="SBN3372" s="372"/>
      <c r="SBO3372" s="370"/>
      <c r="SBP3372" s="371"/>
      <c r="SBQ3372" s="372"/>
      <c r="SBR3372" s="371"/>
      <c r="SBS3372" s="473"/>
      <c r="SBT3372" s="371"/>
      <c r="SBU3372" s="372"/>
      <c r="SBV3372" s="372"/>
      <c r="SBW3372" s="372"/>
      <c r="SBX3372" s="372"/>
      <c r="SBY3372" s="370"/>
      <c r="SBZ3372" s="371"/>
      <c r="SCA3372" s="372"/>
      <c r="SCB3372" s="371"/>
      <c r="SCC3372" s="473"/>
      <c r="SCD3372" s="371"/>
      <c r="SCE3372" s="372"/>
      <c r="SCF3372" s="372"/>
      <c r="SCG3372" s="372"/>
      <c r="SCH3372" s="372"/>
      <c r="SCI3372" s="370"/>
      <c r="SCJ3372" s="371"/>
      <c r="SCK3372" s="372"/>
      <c r="SCL3372" s="371"/>
      <c r="SCM3372" s="473"/>
      <c r="SCN3372" s="371"/>
      <c r="SCO3372" s="372"/>
      <c r="SCP3372" s="372"/>
      <c r="SCQ3372" s="372"/>
      <c r="SCR3372" s="372"/>
      <c r="SCS3372" s="370"/>
      <c r="SCT3372" s="371"/>
      <c r="SCU3372" s="372"/>
      <c r="SCV3372" s="371"/>
      <c r="SCW3372" s="473"/>
      <c r="SCX3372" s="371"/>
      <c r="SCY3372" s="372"/>
      <c r="SCZ3372" s="372"/>
      <c r="SDA3372" s="372"/>
      <c r="SDB3372" s="372"/>
      <c r="SDC3372" s="370"/>
      <c r="SDD3372" s="371"/>
      <c r="SDE3372" s="372"/>
      <c r="SDF3372" s="371"/>
      <c r="SDG3372" s="473"/>
      <c r="SDH3372" s="371"/>
      <c r="SDI3372" s="372"/>
      <c r="SDJ3372" s="372"/>
      <c r="SDK3372" s="372"/>
      <c r="SDL3372" s="372"/>
      <c r="SDM3372" s="370"/>
      <c r="SDN3372" s="371"/>
      <c r="SDO3372" s="372"/>
      <c r="SDP3372" s="371"/>
      <c r="SDQ3372" s="473"/>
      <c r="SDR3372" s="371"/>
      <c r="SDS3372" s="372"/>
      <c r="SDT3372" s="372"/>
      <c r="SDU3372" s="372"/>
      <c r="SDV3372" s="372"/>
      <c r="SDW3372" s="370"/>
      <c r="SDX3372" s="371"/>
      <c r="SDY3372" s="372"/>
      <c r="SDZ3372" s="371"/>
      <c r="SEA3372" s="473"/>
      <c r="SEB3372" s="371"/>
      <c r="SEC3372" s="372"/>
      <c r="SED3372" s="372"/>
      <c r="SEE3372" s="372"/>
      <c r="SEF3372" s="372"/>
      <c r="SEG3372" s="370"/>
      <c r="SEH3372" s="371"/>
      <c r="SEI3372" s="372"/>
      <c r="SEJ3372" s="371"/>
      <c r="SEK3372" s="473"/>
      <c r="SEL3372" s="371"/>
      <c r="SEM3372" s="372"/>
      <c r="SEN3372" s="372"/>
      <c r="SEO3372" s="372"/>
      <c r="SEP3372" s="372"/>
      <c r="SEQ3372" s="370"/>
      <c r="SER3372" s="371"/>
      <c r="SES3372" s="372"/>
      <c r="SET3372" s="371"/>
      <c r="SEU3372" s="473"/>
      <c r="SEV3372" s="371"/>
      <c r="SEW3372" s="372"/>
      <c r="SEX3372" s="372"/>
      <c r="SEY3372" s="372"/>
      <c r="SEZ3372" s="372"/>
      <c r="SFA3372" s="370"/>
      <c r="SFB3372" s="371"/>
      <c r="SFC3372" s="372"/>
      <c r="SFD3372" s="371"/>
      <c r="SFE3372" s="473"/>
      <c r="SFF3372" s="371"/>
      <c r="SFG3372" s="372"/>
      <c r="SFH3372" s="372"/>
      <c r="SFI3372" s="372"/>
      <c r="SFJ3372" s="372"/>
      <c r="SFK3372" s="370"/>
      <c r="SFL3372" s="371"/>
      <c r="SFM3372" s="372"/>
      <c r="SFN3372" s="371"/>
      <c r="SFO3372" s="473"/>
      <c r="SFP3372" s="371"/>
      <c r="SFQ3372" s="372"/>
      <c r="SFR3372" s="372"/>
      <c r="SFS3372" s="372"/>
      <c r="SFT3372" s="372"/>
      <c r="SFU3372" s="370"/>
      <c r="SFV3372" s="371"/>
      <c r="SFW3372" s="372"/>
      <c r="SFX3372" s="371"/>
      <c r="SFY3372" s="473"/>
      <c r="SFZ3372" s="371"/>
      <c r="SGA3372" s="372"/>
      <c r="SGB3372" s="372"/>
      <c r="SGC3372" s="372"/>
      <c r="SGD3372" s="372"/>
      <c r="SGE3372" s="370"/>
      <c r="SGF3372" s="371"/>
      <c r="SGG3372" s="372"/>
      <c r="SGH3372" s="371"/>
      <c r="SGI3372" s="473"/>
      <c r="SGJ3372" s="371"/>
      <c r="SGK3372" s="372"/>
      <c r="SGL3372" s="372"/>
      <c r="SGM3372" s="372"/>
      <c r="SGN3372" s="372"/>
      <c r="SGO3372" s="370"/>
      <c r="SGP3372" s="371"/>
      <c r="SGQ3372" s="372"/>
      <c r="SGR3372" s="371"/>
      <c r="SGS3372" s="473"/>
      <c r="SGT3372" s="371"/>
      <c r="SGU3372" s="372"/>
      <c r="SGV3372" s="372"/>
      <c r="SGW3372" s="372"/>
      <c r="SGX3372" s="372"/>
      <c r="SGY3372" s="370"/>
      <c r="SGZ3372" s="371"/>
      <c r="SHA3372" s="372"/>
      <c r="SHB3372" s="371"/>
      <c r="SHC3372" s="473"/>
      <c r="SHD3372" s="371"/>
      <c r="SHE3372" s="372"/>
      <c r="SHF3372" s="372"/>
      <c r="SHG3372" s="372"/>
      <c r="SHH3372" s="372"/>
      <c r="SHI3372" s="370"/>
      <c r="SHJ3372" s="371"/>
      <c r="SHK3372" s="372"/>
      <c r="SHL3372" s="371"/>
      <c r="SHM3372" s="473"/>
      <c r="SHN3372" s="371"/>
      <c r="SHO3372" s="372"/>
      <c r="SHP3372" s="372"/>
      <c r="SHQ3372" s="372"/>
      <c r="SHR3372" s="372"/>
      <c r="SHS3372" s="370"/>
      <c r="SHT3372" s="371"/>
      <c r="SHU3372" s="372"/>
      <c r="SHV3372" s="371"/>
      <c r="SHW3372" s="473"/>
      <c r="SHX3372" s="371"/>
      <c r="SHY3372" s="372"/>
      <c r="SHZ3372" s="372"/>
      <c r="SIA3372" s="372"/>
      <c r="SIB3372" s="372"/>
      <c r="SIC3372" s="370"/>
      <c r="SID3372" s="371"/>
      <c r="SIE3372" s="372"/>
      <c r="SIF3372" s="371"/>
      <c r="SIG3372" s="473"/>
      <c r="SIH3372" s="371"/>
      <c r="SII3372" s="372"/>
      <c r="SIJ3372" s="372"/>
      <c r="SIK3372" s="372"/>
      <c r="SIL3372" s="372"/>
      <c r="SIM3372" s="370"/>
      <c r="SIN3372" s="371"/>
      <c r="SIO3372" s="372"/>
      <c r="SIP3372" s="371"/>
      <c r="SIQ3372" s="473"/>
      <c r="SIR3372" s="371"/>
      <c r="SIS3372" s="372"/>
      <c r="SIT3372" s="372"/>
      <c r="SIU3372" s="372"/>
      <c r="SIV3372" s="372"/>
      <c r="SIW3372" s="370"/>
      <c r="SIX3372" s="371"/>
      <c r="SIY3372" s="372"/>
      <c r="SIZ3372" s="371"/>
      <c r="SJA3372" s="473"/>
      <c r="SJB3372" s="371"/>
      <c r="SJC3372" s="372"/>
      <c r="SJD3372" s="372"/>
      <c r="SJE3372" s="372"/>
      <c r="SJF3372" s="372"/>
      <c r="SJG3372" s="370"/>
      <c r="SJH3372" s="371"/>
      <c r="SJI3372" s="372"/>
      <c r="SJJ3372" s="371"/>
      <c r="SJK3372" s="473"/>
      <c r="SJL3372" s="371"/>
      <c r="SJM3372" s="372"/>
      <c r="SJN3372" s="372"/>
      <c r="SJO3372" s="372"/>
      <c r="SJP3372" s="372"/>
      <c r="SJQ3372" s="370"/>
      <c r="SJR3372" s="371"/>
      <c r="SJS3372" s="372"/>
      <c r="SJT3372" s="371"/>
      <c r="SJU3372" s="473"/>
      <c r="SJV3372" s="371"/>
      <c r="SJW3372" s="372"/>
      <c r="SJX3372" s="372"/>
      <c r="SJY3372" s="372"/>
      <c r="SJZ3372" s="372"/>
      <c r="SKA3372" s="370"/>
      <c r="SKB3372" s="371"/>
      <c r="SKC3372" s="372"/>
      <c r="SKD3372" s="371"/>
      <c r="SKE3372" s="473"/>
      <c r="SKF3372" s="371"/>
      <c r="SKG3372" s="372"/>
      <c r="SKH3372" s="372"/>
      <c r="SKI3372" s="372"/>
      <c r="SKJ3372" s="372"/>
      <c r="SKK3372" s="370"/>
      <c r="SKL3372" s="371"/>
      <c r="SKM3372" s="372"/>
      <c r="SKN3372" s="371"/>
      <c r="SKO3372" s="473"/>
      <c r="SKP3372" s="371"/>
      <c r="SKQ3372" s="372"/>
      <c r="SKR3372" s="372"/>
      <c r="SKS3372" s="372"/>
      <c r="SKT3372" s="372"/>
      <c r="SKU3372" s="370"/>
      <c r="SKV3372" s="371"/>
      <c r="SKW3372" s="372"/>
      <c r="SKX3372" s="371"/>
      <c r="SKY3372" s="473"/>
      <c r="SKZ3372" s="371"/>
      <c r="SLA3372" s="372"/>
      <c r="SLB3372" s="372"/>
      <c r="SLC3372" s="372"/>
      <c r="SLD3372" s="372"/>
      <c r="SLE3372" s="370"/>
      <c r="SLF3372" s="371"/>
      <c r="SLG3372" s="372"/>
      <c r="SLH3372" s="371"/>
      <c r="SLI3372" s="473"/>
      <c r="SLJ3372" s="371"/>
      <c r="SLK3372" s="372"/>
      <c r="SLL3372" s="372"/>
      <c r="SLM3372" s="372"/>
      <c r="SLN3372" s="372"/>
      <c r="SLO3372" s="370"/>
      <c r="SLP3372" s="371"/>
      <c r="SLQ3372" s="372"/>
      <c r="SLR3372" s="371"/>
      <c r="SLS3372" s="473"/>
      <c r="SLT3372" s="371"/>
      <c r="SLU3372" s="372"/>
      <c r="SLV3372" s="372"/>
      <c r="SLW3372" s="372"/>
      <c r="SLX3372" s="372"/>
      <c r="SLY3372" s="370"/>
      <c r="SLZ3372" s="371"/>
      <c r="SMA3372" s="372"/>
      <c r="SMB3372" s="371"/>
      <c r="SMC3372" s="473"/>
      <c r="SMD3372" s="371"/>
      <c r="SME3372" s="372"/>
      <c r="SMF3372" s="372"/>
      <c r="SMG3372" s="372"/>
      <c r="SMH3372" s="372"/>
      <c r="SMI3372" s="370"/>
      <c r="SMJ3372" s="371"/>
      <c r="SMK3372" s="372"/>
      <c r="SML3372" s="371"/>
      <c r="SMM3372" s="473"/>
      <c r="SMN3372" s="371"/>
      <c r="SMO3372" s="372"/>
      <c r="SMP3372" s="372"/>
      <c r="SMQ3372" s="372"/>
      <c r="SMR3372" s="372"/>
      <c r="SMS3372" s="370"/>
      <c r="SMT3372" s="371"/>
      <c r="SMU3372" s="372"/>
      <c r="SMV3372" s="371"/>
      <c r="SMW3372" s="473"/>
      <c r="SMX3372" s="371"/>
      <c r="SMY3372" s="372"/>
      <c r="SMZ3372" s="372"/>
      <c r="SNA3372" s="372"/>
      <c r="SNB3372" s="372"/>
      <c r="SNC3372" s="370"/>
      <c r="SND3372" s="371"/>
      <c r="SNE3372" s="372"/>
      <c r="SNF3372" s="371"/>
      <c r="SNG3372" s="473"/>
      <c r="SNH3372" s="371"/>
      <c r="SNI3372" s="372"/>
      <c r="SNJ3372" s="372"/>
      <c r="SNK3372" s="372"/>
      <c r="SNL3372" s="372"/>
      <c r="SNM3372" s="370"/>
      <c r="SNN3372" s="371"/>
      <c r="SNO3372" s="372"/>
      <c r="SNP3372" s="371"/>
      <c r="SNQ3372" s="473"/>
      <c r="SNR3372" s="371"/>
      <c r="SNS3372" s="372"/>
      <c r="SNT3372" s="372"/>
      <c r="SNU3372" s="372"/>
      <c r="SNV3372" s="372"/>
      <c r="SNW3372" s="370"/>
      <c r="SNX3372" s="371"/>
      <c r="SNY3372" s="372"/>
      <c r="SNZ3372" s="371"/>
      <c r="SOA3372" s="473"/>
      <c r="SOB3372" s="371"/>
      <c r="SOC3372" s="372"/>
      <c r="SOD3372" s="372"/>
      <c r="SOE3372" s="372"/>
      <c r="SOF3372" s="372"/>
      <c r="SOG3372" s="370"/>
      <c r="SOH3372" s="371"/>
      <c r="SOI3372" s="372"/>
      <c r="SOJ3372" s="371"/>
      <c r="SOK3372" s="473"/>
      <c r="SOL3372" s="371"/>
      <c r="SOM3372" s="372"/>
      <c r="SON3372" s="372"/>
      <c r="SOO3372" s="372"/>
      <c r="SOP3372" s="372"/>
      <c r="SOQ3372" s="370"/>
      <c r="SOR3372" s="371"/>
      <c r="SOS3372" s="372"/>
      <c r="SOT3372" s="371"/>
      <c r="SOU3372" s="473"/>
      <c r="SOV3372" s="371"/>
      <c r="SOW3372" s="372"/>
      <c r="SOX3372" s="372"/>
      <c r="SOY3372" s="372"/>
      <c r="SOZ3372" s="372"/>
      <c r="SPA3372" s="370"/>
      <c r="SPB3372" s="371"/>
      <c r="SPC3372" s="372"/>
      <c r="SPD3372" s="371"/>
      <c r="SPE3372" s="473"/>
      <c r="SPF3372" s="371"/>
      <c r="SPG3372" s="372"/>
      <c r="SPH3372" s="372"/>
      <c r="SPI3372" s="372"/>
      <c r="SPJ3372" s="372"/>
      <c r="SPK3372" s="370"/>
      <c r="SPL3372" s="371"/>
      <c r="SPM3372" s="372"/>
      <c r="SPN3372" s="371"/>
      <c r="SPO3372" s="473"/>
      <c r="SPP3372" s="371"/>
      <c r="SPQ3372" s="372"/>
      <c r="SPR3372" s="372"/>
      <c r="SPS3372" s="372"/>
      <c r="SPT3372" s="372"/>
      <c r="SPU3372" s="370"/>
      <c r="SPV3372" s="371"/>
      <c r="SPW3372" s="372"/>
      <c r="SPX3372" s="371"/>
      <c r="SPY3372" s="473"/>
      <c r="SPZ3372" s="371"/>
      <c r="SQA3372" s="372"/>
      <c r="SQB3372" s="372"/>
      <c r="SQC3372" s="372"/>
      <c r="SQD3372" s="372"/>
      <c r="SQE3372" s="370"/>
      <c r="SQF3372" s="371"/>
      <c r="SQG3372" s="372"/>
      <c r="SQH3372" s="371"/>
      <c r="SQI3372" s="473"/>
      <c r="SQJ3372" s="371"/>
      <c r="SQK3372" s="372"/>
      <c r="SQL3372" s="372"/>
      <c r="SQM3372" s="372"/>
      <c r="SQN3372" s="372"/>
      <c r="SQO3372" s="370"/>
      <c r="SQP3372" s="371"/>
      <c r="SQQ3372" s="372"/>
      <c r="SQR3372" s="371"/>
      <c r="SQS3372" s="473"/>
      <c r="SQT3372" s="371"/>
      <c r="SQU3372" s="372"/>
      <c r="SQV3372" s="372"/>
      <c r="SQW3372" s="372"/>
      <c r="SQX3372" s="372"/>
      <c r="SQY3372" s="370"/>
      <c r="SQZ3372" s="371"/>
      <c r="SRA3372" s="372"/>
      <c r="SRB3372" s="371"/>
      <c r="SRC3372" s="473"/>
      <c r="SRD3372" s="371"/>
      <c r="SRE3372" s="372"/>
      <c r="SRF3372" s="372"/>
      <c r="SRG3372" s="372"/>
      <c r="SRH3372" s="372"/>
      <c r="SRI3372" s="370"/>
      <c r="SRJ3372" s="371"/>
      <c r="SRK3372" s="372"/>
      <c r="SRL3372" s="371"/>
      <c r="SRM3372" s="473"/>
      <c r="SRN3372" s="371"/>
      <c r="SRO3372" s="372"/>
      <c r="SRP3372" s="372"/>
      <c r="SRQ3372" s="372"/>
      <c r="SRR3372" s="372"/>
      <c r="SRS3372" s="370"/>
      <c r="SRT3372" s="371"/>
      <c r="SRU3372" s="372"/>
      <c r="SRV3372" s="371"/>
      <c r="SRW3372" s="473"/>
      <c r="SRX3372" s="371"/>
      <c r="SRY3372" s="372"/>
      <c r="SRZ3372" s="372"/>
      <c r="SSA3372" s="372"/>
      <c r="SSB3372" s="372"/>
      <c r="SSC3372" s="370"/>
      <c r="SSD3372" s="371"/>
      <c r="SSE3372" s="372"/>
      <c r="SSF3372" s="371"/>
      <c r="SSG3372" s="473"/>
      <c r="SSH3372" s="371"/>
      <c r="SSI3372" s="372"/>
      <c r="SSJ3372" s="372"/>
      <c r="SSK3372" s="372"/>
      <c r="SSL3372" s="372"/>
      <c r="SSM3372" s="370"/>
      <c r="SSN3372" s="371"/>
      <c r="SSO3372" s="372"/>
      <c r="SSP3372" s="371"/>
      <c r="SSQ3372" s="473"/>
      <c r="SSR3372" s="371"/>
      <c r="SSS3372" s="372"/>
      <c r="SST3372" s="372"/>
      <c r="SSU3372" s="372"/>
      <c r="SSV3372" s="372"/>
      <c r="SSW3372" s="370"/>
      <c r="SSX3372" s="371"/>
      <c r="SSY3372" s="372"/>
      <c r="SSZ3372" s="371"/>
      <c r="STA3372" s="473"/>
      <c r="STB3372" s="371"/>
      <c r="STC3372" s="372"/>
      <c r="STD3372" s="372"/>
      <c r="STE3372" s="372"/>
      <c r="STF3372" s="372"/>
      <c r="STG3372" s="370"/>
      <c r="STH3372" s="371"/>
      <c r="STI3372" s="372"/>
      <c r="STJ3372" s="371"/>
      <c r="STK3372" s="473"/>
      <c r="STL3372" s="371"/>
      <c r="STM3372" s="372"/>
      <c r="STN3372" s="372"/>
      <c r="STO3372" s="372"/>
      <c r="STP3372" s="372"/>
      <c r="STQ3372" s="370"/>
      <c r="STR3372" s="371"/>
      <c r="STS3372" s="372"/>
      <c r="STT3372" s="371"/>
      <c r="STU3372" s="473"/>
      <c r="STV3372" s="371"/>
      <c r="STW3372" s="372"/>
      <c r="STX3372" s="372"/>
      <c r="STY3372" s="372"/>
      <c r="STZ3372" s="372"/>
      <c r="SUA3372" s="370"/>
      <c r="SUB3372" s="371"/>
      <c r="SUC3372" s="372"/>
      <c r="SUD3372" s="371"/>
      <c r="SUE3372" s="473"/>
      <c r="SUF3372" s="371"/>
      <c r="SUG3372" s="372"/>
      <c r="SUH3372" s="372"/>
      <c r="SUI3372" s="372"/>
      <c r="SUJ3372" s="372"/>
      <c r="SUK3372" s="370"/>
      <c r="SUL3372" s="371"/>
      <c r="SUM3372" s="372"/>
      <c r="SUN3372" s="371"/>
      <c r="SUO3372" s="473"/>
      <c r="SUP3372" s="371"/>
      <c r="SUQ3372" s="372"/>
      <c r="SUR3372" s="372"/>
      <c r="SUS3372" s="372"/>
      <c r="SUT3372" s="372"/>
      <c r="SUU3372" s="370"/>
      <c r="SUV3372" s="371"/>
      <c r="SUW3372" s="372"/>
      <c r="SUX3372" s="371"/>
      <c r="SUY3372" s="473"/>
      <c r="SUZ3372" s="371"/>
      <c r="SVA3372" s="372"/>
      <c r="SVB3372" s="372"/>
      <c r="SVC3372" s="372"/>
      <c r="SVD3372" s="372"/>
      <c r="SVE3372" s="370"/>
      <c r="SVF3372" s="371"/>
      <c r="SVG3372" s="372"/>
      <c r="SVH3372" s="371"/>
      <c r="SVI3372" s="473"/>
      <c r="SVJ3372" s="371"/>
      <c r="SVK3372" s="372"/>
      <c r="SVL3372" s="372"/>
      <c r="SVM3372" s="372"/>
      <c r="SVN3372" s="372"/>
      <c r="SVO3372" s="370"/>
      <c r="SVP3372" s="371"/>
      <c r="SVQ3372" s="372"/>
      <c r="SVR3372" s="371"/>
      <c r="SVS3372" s="473"/>
      <c r="SVT3372" s="371"/>
      <c r="SVU3372" s="372"/>
      <c r="SVV3372" s="372"/>
      <c r="SVW3372" s="372"/>
      <c r="SVX3372" s="372"/>
      <c r="SVY3372" s="370"/>
      <c r="SVZ3372" s="371"/>
      <c r="SWA3372" s="372"/>
      <c r="SWB3372" s="371"/>
      <c r="SWC3372" s="473"/>
      <c r="SWD3372" s="371"/>
      <c r="SWE3372" s="372"/>
      <c r="SWF3372" s="372"/>
      <c r="SWG3372" s="372"/>
      <c r="SWH3372" s="372"/>
      <c r="SWI3372" s="370"/>
      <c r="SWJ3372" s="371"/>
      <c r="SWK3372" s="372"/>
      <c r="SWL3372" s="371"/>
      <c r="SWM3372" s="473"/>
      <c r="SWN3372" s="371"/>
      <c r="SWO3372" s="372"/>
      <c r="SWP3372" s="372"/>
      <c r="SWQ3372" s="372"/>
      <c r="SWR3372" s="372"/>
      <c r="SWS3372" s="370"/>
      <c r="SWT3372" s="371"/>
      <c r="SWU3372" s="372"/>
      <c r="SWV3372" s="371"/>
      <c r="SWW3372" s="473"/>
      <c r="SWX3372" s="371"/>
      <c r="SWY3372" s="372"/>
      <c r="SWZ3372" s="372"/>
      <c r="SXA3372" s="372"/>
      <c r="SXB3372" s="372"/>
      <c r="SXC3372" s="370"/>
      <c r="SXD3372" s="371"/>
      <c r="SXE3372" s="372"/>
      <c r="SXF3372" s="371"/>
      <c r="SXG3372" s="473"/>
      <c r="SXH3372" s="371"/>
      <c r="SXI3372" s="372"/>
      <c r="SXJ3372" s="372"/>
      <c r="SXK3372" s="372"/>
      <c r="SXL3372" s="372"/>
      <c r="SXM3372" s="370"/>
      <c r="SXN3372" s="371"/>
      <c r="SXO3372" s="372"/>
      <c r="SXP3372" s="371"/>
      <c r="SXQ3372" s="473"/>
      <c r="SXR3372" s="371"/>
      <c r="SXS3372" s="372"/>
      <c r="SXT3372" s="372"/>
      <c r="SXU3372" s="372"/>
      <c r="SXV3372" s="372"/>
      <c r="SXW3372" s="370"/>
      <c r="SXX3372" s="371"/>
      <c r="SXY3372" s="372"/>
      <c r="SXZ3372" s="371"/>
      <c r="SYA3372" s="473"/>
      <c r="SYB3372" s="371"/>
      <c r="SYC3372" s="372"/>
      <c r="SYD3372" s="372"/>
      <c r="SYE3372" s="372"/>
      <c r="SYF3372" s="372"/>
      <c r="SYG3372" s="370"/>
      <c r="SYH3372" s="371"/>
      <c r="SYI3372" s="372"/>
      <c r="SYJ3372" s="371"/>
      <c r="SYK3372" s="473"/>
      <c r="SYL3372" s="371"/>
      <c r="SYM3372" s="372"/>
      <c r="SYN3372" s="372"/>
      <c r="SYO3372" s="372"/>
      <c r="SYP3372" s="372"/>
      <c r="SYQ3372" s="370"/>
      <c r="SYR3372" s="371"/>
      <c r="SYS3372" s="372"/>
      <c r="SYT3372" s="371"/>
      <c r="SYU3372" s="473"/>
      <c r="SYV3372" s="371"/>
      <c r="SYW3372" s="372"/>
      <c r="SYX3372" s="372"/>
      <c r="SYY3372" s="372"/>
      <c r="SYZ3372" s="372"/>
      <c r="SZA3372" s="370"/>
      <c r="SZB3372" s="371"/>
      <c r="SZC3372" s="372"/>
      <c r="SZD3372" s="371"/>
      <c r="SZE3372" s="473"/>
      <c r="SZF3372" s="371"/>
      <c r="SZG3372" s="372"/>
      <c r="SZH3372" s="372"/>
      <c r="SZI3372" s="372"/>
      <c r="SZJ3372" s="372"/>
      <c r="SZK3372" s="370"/>
      <c r="SZL3372" s="371"/>
      <c r="SZM3372" s="372"/>
      <c r="SZN3372" s="371"/>
      <c r="SZO3372" s="473"/>
      <c r="SZP3372" s="371"/>
      <c r="SZQ3372" s="372"/>
      <c r="SZR3372" s="372"/>
      <c r="SZS3372" s="372"/>
      <c r="SZT3372" s="372"/>
      <c r="SZU3372" s="370"/>
      <c r="SZV3372" s="371"/>
      <c r="SZW3372" s="372"/>
      <c r="SZX3372" s="371"/>
      <c r="SZY3372" s="473"/>
      <c r="SZZ3372" s="371"/>
      <c r="TAA3372" s="372"/>
      <c r="TAB3372" s="372"/>
      <c r="TAC3372" s="372"/>
      <c r="TAD3372" s="372"/>
      <c r="TAE3372" s="370"/>
      <c r="TAF3372" s="371"/>
      <c r="TAG3372" s="372"/>
      <c r="TAH3372" s="371"/>
      <c r="TAI3372" s="473"/>
      <c r="TAJ3372" s="371"/>
      <c r="TAK3372" s="372"/>
      <c r="TAL3372" s="372"/>
      <c r="TAM3372" s="372"/>
      <c r="TAN3372" s="372"/>
      <c r="TAO3372" s="370"/>
      <c r="TAP3372" s="371"/>
      <c r="TAQ3372" s="372"/>
      <c r="TAR3372" s="371"/>
      <c r="TAS3372" s="473"/>
      <c r="TAT3372" s="371"/>
      <c r="TAU3372" s="372"/>
      <c r="TAV3372" s="372"/>
      <c r="TAW3372" s="372"/>
      <c r="TAX3372" s="372"/>
      <c r="TAY3372" s="370"/>
      <c r="TAZ3372" s="371"/>
      <c r="TBA3372" s="372"/>
      <c r="TBB3372" s="371"/>
      <c r="TBC3372" s="473"/>
      <c r="TBD3372" s="371"/>
      <c r="TBE3372" s="372"/>
      <c r="TBF3372" s="372"/>
      <c r="TBG3372" s="372"/>
      <c r="TBH3372" s="372"/>
      <c r="TBI3372" s="370"/>
      <c r="TBJ3372" s="371"/>
      <c r="TBK3372" s="372"/>
      <c r="TBL3372" s="371"/>
      <c r="TBM3372" s="473"/>
      <c r="TBN3372" s="371"/>
      <c r="TBO3372" s="372"/>
      <c r="TBP3372" s="372"/>
      <c r="TBQ3372" s="372"/>
      <c r="TBR3372" s="372"/>
      <c r="TBS3372" s="370"/>
      <c r="TBT3372" s="371"/>
      <c r="TBU3372" s="372"/>
      <c r="TBV3372" s="371"/>
      <c r="TBW3372" s="473"/>
      <c r="TBX3372" s="371"/>
      <c r="TBY3372" s="372"/>
      <c r="TBZ3372" s="372"/>
      <c r="TCA3372" s="372"/>
      <c r="TCB3372" s="372"/>
      <c r="TCC3372" s="370"/>
      <c r="TCD3372" s="371"/>
      <c r="TCE3372" s="372"/>
      <c r="TCF3372" s="371"/>
      <c r="TCG3372" s="473"/>
      <c r="TCH3372" s="371"/>
      <c r="TCI3372" s="372"/>
      <c r="TCJ3372" s="372"/>
      <c r="TCK3372" s="372"/>
      <c r="TCL3372" s="372"/>
      <c r="TCM3372" s="370"/>
      <c r="TCN3372" s="371"/>
      <c r="TCO3372" s="372"/>
      <c r="TCP3372" s="371"/>
      <c r="TCQ3372" s="473"/>
      <c r="TCR3372" s="371"/>
      <c r="TCS3372" s="372"/>
      <c r="TCT3372" s="372"/>
      <c r="TCU3372" s="372"/>
      <c r="TCV3372" s="372"/>
      <c r="TCW3372" s="370"/>
      <c r="TCX3372" s="371"/>
      <c r="TCY3372" s="372"/>
      <c r="TCZ3372" s="371"/>
      <c r="TDA3372" s="473"/>
      <c r="TDB3372" s="371"/>
      <c r="TDC3372" s="372"/>
      <c r="TDD3372" s="372"/>
      <c r="TDE3372" s="372"/>
      <c r="TDF3372" s="372"/>
      <c r="TDG3372" s="370"/>
      <c r="TDH3372" s="371"/>
      <c r="TDI3372" s="372"/>
      <c r="TDJ3372" s="371"/>
      <c r="TDK3372" s="473"/>
      <c r="TDL3372" s="371"/>
      <c r="TDM3372" s="372"/>
      <c r="TDN3372" s="372"/>
      <c r="TDO3372" s="372"/>
      <c r="TDP3372" s="372"/>
      <c r="TDQ3372" s="370"/>
      <c r="TDR3372" s="371"/>
      <c r="TDS3372" s="372"/>
      <c r="TDT3372" s="371"/>
      <c r="TDU3372" s="473"/>
      <c r="TDV3372" s="371"/>
      <c r="TDW3372" s="372"/>
      <c r="TDX3372" s="372"/>
      <c r="TDY3372" s="372"/>
      <c r="TDZ3372" s="372"/>
      <c r="TEA3372" s="370"/>
      <c r="TEB3372" s="371"/>
      <c r="TEC3372" s="372"/>
      <c r="TED3372" s="371"/>
      <c r="TEE3372" s="473"/>
      <c r="TEF3372" s="371"/>
      <c r="TEG3372" s="372"/>
      <c r="TEH3372" s="372"/>
      <c r="TEI3372" s="372"/>
      <c r="TEJ3372" s="372"/>
      <c r="TEK3372" s="370"/>
      <c r="TEL3372" s="371"/>
      <c r="TEM3372" s="372"/>
      <c r="TEN3372" s="371"/>
      <c r="TEO3372" s="473"/>
      <c r="TEP3372" s="371"/>
      <c r="TEQ3372" s="372"/>
      <c r="TER3372" s="372"/>
      <c r="TES3372" s="372"/>
      <c r="TET3372" s="372"/>
      <c r="TEU3372" s="370"/>
      <c r="TEV3372" s="371"/>
      <c r="TEW3372" s="372"/>
      <c r="TEX3372" s="371"/>
      <c r="TEY3372" s="473"/>
      <c r="TEZ3372" s="371"/>
      <c r="TFA3372" s="372"/>
      <c r="TFB3372" s="372"/>
      <c r="TFC3372" s="372"/>
      <c r="TFD3372" s="372"/>
      <c r="TFE3372" s="370"/>
      <c r="TFF3372" s="371"/>
      <c r="TFG3372" s="372"/>
      <c r="TFH3372" s="371"/>
      <c r="TFI3372" s="473"/>
      <c r="TFJ3372" s="371"/>
      <c r="TFK3372" s="372"/>
      <c r="TFL3372" s="372"/>
      <c r="TFM3372" s="372"/>
      <c r="TFN3372" s="372"/>
      <c r="TFO3372" s="370"/>
      <c r="TFP3372" s="371"/>
      <c r="TFQ3372" s="372"/>
      <c r="TFR3372" s="371"/>
      <c r="TFS3372" s="473"/>
      <c r="TFT3372" s="371"/>
      <c r="TFU3372" s="372"/>
      <c r="TFV3372" s="372"/>
      <c r="TFW3372" s="372"/>
      <c r="TFX3372" s="372"/>
      <c r="TFY3372" s="370"/>
      <c r="TFZ3372" s="371"/>
      <c r="TGA3372" s="372"/>
      <c r="TGB3372" s="371"/>
      <c r="TGC3372" s="473"/>
      <c r="TGD3372" s="371"/>
      <c r="TGE3372" s="372"/>
      <c r="TGF3372" s="372"/>
      <c r="TGG3372" s="372"/>
      <c r="TGH3372" s="372"/>
      <c r="TGI3372" s="370"/>
      <c r="TGJ3372" s="371"/>
      <c r="TGK3372" s="372"/>
      <c r="TGL3372" s="371"/>
      <c r="TGM3372" s="473"/>
      <c r="TGN3372" s="371"/>
      <c r="TGO3372" s="372"/>
      <c r="TGP3372" s="372"/>
      <c r="TGQ3372" s="372"/>
      <c r="TGR3372" s="372"/>
      <c r="TGS3372" s="370"/>
      <c r="TGT3372" s="371"/>
      <c r="TGU3372" s="372"/>
      <c r="TGV3372" s="371"/>
      <c r="TGW3372" s="473"/>
      <c r="TGX3372" s="371"/>
      <c r="TGY3372" s="372"/>
      <c r="TGZ3372" s="372"/>
      <c r="THA3372" s="372"/>
      <c r="THB3372" s="372"/>
      <c r="THC3372" s="370"/>
      <c r="THD3372" s="371"/>
      <c r="THE3372" s="372"/>
      <c r="THF3372" s="371"/>
      <c r="THG3372" s="473"/>
      <c r="THH3372" s="371"/>
      <c r="THI3372" s="372"/>
      <c r="THJ3372" s="372"/>
      <c r="THK3372" s="372"/>
      <c r="THL3372" s="372"/>
      <c r="THM3372" s="370"/>
      <c r="THN3372" s="371"/>
      <c r="THO3372" s="372"/>
      <c r="THP3372" s="371"/>
      <c r="THQ3372" s="473"/>
      <c r="THR3372" s="371"/>
      <c r="THS3372" s="372"/>
      <c r="THT3372" s="372"/>
      <c r="THU3372" s="372"/>
      <c r="THV3372" s="372"/>
      <c r="THW3372" s="370"/>
      <c r="THX3372" s="371"/>
      <c r="THY3372" s="372"/>
      <c r="THZ3372" s="371"/>
      <c r="TIA3372" s="473"/>
      <c r="TIB3372" s="371"/>
      <c r="TIC3372" s="372"/>
      <c r="TID3372" s="372"/>
      <c r="TIE3372" s="372"/>
      <c r="TIF3372" s="372"/>
      <c r="TIG3372" s="370"/>
      <c r="TIH3372" s="371"/>
      <c r="TII3372" s="372"/>
      <c r="TIJ3372" s="371"/>
      <c r="TIK3372" s="473"/>
      <c r="TIL3372" s="371"/>
      <c r="TIM3372" s="372"/>
      <c r="TIN3372" s="372"/>
      <c r="TIO3372" s="372"/>
      <c r="TIP3372" s="372"/>
      <c r="TIQ3372" s="370"/>
      <c r="TIR3372" s="371"/>
      <c r="TIS3372" s="372"/>
      <c r="TIT3372" s="371"/>
      <c r="TIU3372" s="473"/>
      <c r="TIV3372" s="371"/>
      <c r="TIW3372" s="372"/>
      <c r="TIX3372" s="372"/>
      <c r="TIY3372" s="372"/>
      <c r="TIZ3372" s="372"/>
      <c r="TJA3372" s="370"/>
      <c r="TJB3372" s="371"/>
      <c r="TJC3372" s="372"/>
      <c r="TJD3372" s="371"/>
      <c r="TJE3372" s="473"/>
      <c r="TJF3372" s="371"/>
      <c r="TJG3372" s="372"/>
      <c r="TJH3372" s="372"/>
      <c r="TJI3372" s="372"/>
      <c r="TJJ3372" s="372"/>
      <c r="TJK3372" s="370"/>
      <c r="TJL3372" s="371"/>
      <c r="TJM3372" s="372"/>
      <c r="TJN3372" s="371"/>
      <c r="TJO3372" s="473"/>
      <c r="TJP3372" s="371"/>
      <c r="TJQ3372" s="372"/>
      <c r="TJR3372" s="372"/>
      <c r="TJS3372" s="372"/>
      <c r="TJT3372" s="372"/>
      <c r="TJU3372" s="370"/>
      <c r="TJV3372" s="371"/>
      <c r="TJW3372" s="372"/>
      <c r="TJX3372" s="371"/>
      <c r="TJY3372" s="473"/>
      <c r="TJZ3372" s="371"/>
      <c r="TKA3372" s="372"/>
      <c r="TKB3372" s="372"/>
      <c r="TKC3372" s="372"/>
      <c r="TKD3372" s="372"/>
      <c r="TKE3372" s="370"/>
      <c r="TKF3372" s="371"/>
      <c r="TKG3372" s="372"/>
      <c r="TKH3372" s="371"/>
      <c r="TKI3372" s="473"/>
      <c r="TKJ3372" s="371"/>
      <c r="TKK3372" s="372"/>
      <c r="TKL3372" s="372"/>
      <c r="TKM3372" s="372"/>
      <c r="TKN3372" s="372"/>
      <c r="TKO3372" s="370"/>
      <c r="TKP3372" s="371"/>
      <c r="TKQ3372" s="372"/>
      <c r="TKR3372" s="371"/>
      <c r="TKS3372" s="473"/>
      <c r="TKT3372" s="371"/>
      <c r="TKU3372" s="372"/>
      <c r="TKV3372" s="372"/>
      <c r="TKW3372" s="372"/>
      <c r="TKX3372" s="372"/>
      <c r="TKY3372" s="370"/>
      <c r="TKZ3372" s="371"/>
      <c r="TLA3372" s="372"/>
      <c r="TLB3372" s="371"/>
      <c r="TLC3372" s="473"/>
      <c r="TLD3372" s="371"/>
      <c r="TLE3372" s="372"/>
      <c r="TLF3372" s="372"/>
      <c r="TLG3372" s="372"/>
      <c r="TLH3372" s="372"/>
      <c r="TLI3372" s="370"/>
      <c r="TLJ3372" s="371"/>
      <c r="TLK3372" s="372"/>
      <c r="TLL3372" s="371"/>
      <c r="TLM3372" s="473"/>
      <c r="TLN3372" s="371"/>
      <c r="TLO3372" s="372"/>
      <c r="TLP3372" s="372"/>
      <c r="TLQ3372" s="372"/>
      <c r="TLR3372" s="372"/>
      <c r="TLS3372" s="370"/>
      <c r="TLT3372" s="371"/>
      <c r="TLU3372" s="372"/>
      <c r="TLV3372" s="371"/>
      <c r="TLW3372" s="473"/>
      <c r="TLX3372" s="371"/>
      <c r="TLY3372" s="372"/>
      <c r="TLZ3372" s="372"/>
      <c r="TMA3372" s="372"/>
      <c r="TMB3372" s="372"/>
      <c r="TMC3372" s="370"/>
      <c r="TMD3372" s="371"/>
      <c r="TME3372" s="372"/>
      <c r="TMF3372" s="371"/>
      <c r="TMG3372" s="473"/>
      <c r="TMH3372" s="371"/>
      <c r="TMI3372" s="372"/>
      <c r="TMJ3372" s="372"/>
      <c r="TMK3372" s="372"/>
      <c r="TML3372" s="372"/>
      <c r="TMM3372" s="370"/>
      <c r="TMN3372" s="371"/>
      <c r="TMO3372" s="372"/>
      <c r="TMP3372" s="371"/>
      <c r="TMQ3372" s="473"/>
      <c r="TMR3372" s="371"/>
      <c r="TMS3372" s="372"/>
      <c r="TMT3372" s="372"/>
      <c r="TMU3372" s="372"/>
      <c r="TMV3372" s="372"/>
      <c r="TMW3372" s="370"/>
      <c r="TMX3372" s="371"/>
      <c r="TMY3372" s="372"/>
      <c r="TMZ3372" s="371"/>
      <c r="TNA3372" s="473"/>
      <c r="TNB3372" s="371"/>
      <c r="TNC3372" s="372"/>
      <c r="TND3372" s="372"/>
      <c r="TNE3372" s="372"/>
      <c r="TNF3372" s="372"/>
      <c r="TNG3372" s="370"/>
      <c r="TNH3372" s="371"/>
      <c r="TNI3372" s="372"/>
      <c r="TNJ3372" s="371"/>
      <c r="TNK3372" s="473"/>
      <c r="TNL3372" s="371"/>
      <c r="TNM3372" s="372"/>
      <c r="TNN3372" s="372"/>
      <c r="TNO3372" s="372"/>
      <c r="TNP3372" s="372"/>
      <c r="TNQ3372" s="370"/>
      <c r="TNR3372" s="371"/>
      <c r="TNS3372" s="372"/>
      <c r="TNT3372" s="371"/>
      <c r="TNU3372" s="473"/>
      <c r="TNV3372" s="371"/>
      <c r="TNW3372" s="372"/>
      <c r="TNX3372" s="372"/>
      <c r="TNY3372" s="372"/>
      <c r="TNZ3372" s="372"/>
      <c r="TOA3372" s="370"/>
      <c r="TOB3372" s="371"/>
      <c r="TOC3372" s="372"/>
      <c r="TOD3372" s="371"/>
      <c r="TOE3372" s="473"/>
      <c r="TOF3372" s="371"/>
      <c r="TOG3372" s="372"/>
      <c r="TOH3372" s="372"/>
      <c r="TOI3372" s="372"/>
      <c r="TOJ3372" s="372"/>
      <c r="TOK3372" s="370"/>
      <c r="TOL3372" s="371"/>
      <c r="TOM3372" s="372"/>
      <c r="TON3372" s="371"/>
      <c r="TOO3372" s="473"/>
      <c r="TOP3372" s="371"/>
      <c r="TOQ3372" s="372"/>
      <c r="TOR3372" s="372"/>
      <c r="TOS3372" s="372"/>
      <c r="TOT3372" s="372"/>
      <c r="TOU3372" s="370"/>
      <c r="TOV3372" s="371"/>
      <c r="TOW3372" s="372"/>
      <c r="TOX3372" s="371"/>
      <c r="TOY3372" s="473"/>
      <c r="TOZ3372" s="371"/>
      <c r="TPA3372" s="372"/>
      <c r="TPB3372" s="372"/>
      <c r="TPC3372" s="372"/>
      <c r="TPD3372" s="372"/>
      <c r="TPE3372" s="370"/>
      <c r="TPF3372" s="371"/>
      <c r="TPG3372" s="372"/>
      <c r="TPH3372" s="371"/>
      <c r="TPI3372" s="473"/>
      <c r="TPJ3372" s="371"/>
      <c r="TPK3372" s="372"/>
      <c r="TPL3372" s="372"/>
      <c r="TPM3372" s="372"/>
      <c r="TPN3372" s="372"/>
      <c r="TPO3372" s="370"/>
      <c r="TPP3372" s="371"/>
      <c r="TPQ3372" s="372"/>
      <c r="TPR3372" s="371"/>
      <c r="TPS3372" s="473"/>
      <c r="TPT3372" s="371"/>
      <c r="TPU3372" s="372"/>
      <c r="TPV3372" s="372"/>
      <c r="TPW3372" s="372"/>
      <c r="TPX3372" s="372"/>
      <c r="TPY3372" s="370"/>
      <c r="TPZ3372" s="371"/>
      <c r="TQA3372" s="372"/>
      <c r="TQB3372" s="371"/>
      <c r="TQC3372" s="473"/>
      <c r="TQD3372" s="371"/>
      <c r="TQE3372" s="372"/>
      <c r="TQF3372" s="372"/>
      <c r="TQG3372" s="372"/>
      <c r="TQH3372" s="372"/>
      <c r="TQI3372" s="370"/>
      <c r="TQJ3372" s="371"/>
      <c r="TQK3372" s="372"/>
      <c r="TQL3372" s="371"/>
      <c r="TQM3372" s="473"/>
      <c r="TQN3372" s="371"/>
      <c r="TQO3372" s="372"/>
      <c r="TQP3372" s="372"/>
      <c r="TQQ3372" s="372"/>
      <c r="TQR3372" s="372"/>
      <c r="TQS3372" s="370"/>
      <c r="TQT3372" s="371"/>
      <c r="TQU3372" s="372"/>
      <c r="TQV3372" s="371"/>
      <c r="TQW3372" s="473"/>
      <c r="TQX3372" s="371"/>
      <c r="TQY3372" s="372"/>
      <c r="TQZ3372" s="372"/>
      <c r="TRA3372" s="372"/>
      <c r="TRB3372" s="372"/>
      <c r="TRC3372" s="370"/>
      <c r="TRD3372" s="371"/>
      <c r="TRE3372" s="372"/>
      <c r="TRF3372" s="371"/>
      <c r="TRG3372" s="473"/>
      <c r="TRH3372" s="371"/>
      <c r="TRI3372" s="372"/>
      <c r="TRJ3372" s="372"/>
      <c r="TRK3372" s="372"/>
      <c r="TRL3372" s="372"/>
      <c r="TRM3372" s="370"/>
      <c r="TRN3372" s="371"/>
      <c r="TRO3372" s="372"/>
      <c r="TRP3372" s="371"/>
      <c r="TRQ3372" s="473"/>
      <c r="TRR3372" s="371"/>
      <c r="TRS3372" s="372"/>
      <c r="TRT3372" s="372"/>
      <c r="TRU3372" s="372"/>
      <c r="TRV3372" s="372"/>
      <c r="TRW3372" s="370"/>
      <c r="TRX3372" s="371"/>
      <c r="TRY3372" s="372"/>
      <c r="TRZ3372" s="371"/>
      <c r="TSA3372" s="473"/>
      <c r="TSB3372" s="371"/>
      <c r="TSC3372" s="372"/>
      <c r="TSD3372" s="372"/>
      <c r="TSE3372" s="372"/>
      <c r="TSF3372" s="372"/>
      <c r="TSG3372" s="370"/>
      <c r="TSH3372" s="371"/>
      <c r="TSI3372" s="372"/>
      <c r="TSJ3372" s="371"/>
      <c r="TSK3372" s="473"/>
      <c r="TSL3372" s="371"/>
      <c r="TSM3372" s="372"/>
      <c r="TSN3372" s="372"/>
      <c r="TSO3372" s="372"/>
      <c r="TSP3372" s="372"/>
      <c r="TSQ3372" s="370"/>
      <c r="TSR3372" s="371"/>
      <c r="TSS3372" s="372"/>
      <c r="TST3372" s="371"/>
      <c r="TSU3372" s="473"/>
      <c r="TSV3372" s="371"/>
      <c r="TSW3372" s="372"/>
      <c r="TSX3372" s="372"/>
      <c r="TSY3372" s="372"/>
      <c r="TSZ3372" s="372"/>
      <c r="TTA3372" s="370"/>
      <c r="TTB3372" s="371"/>
      <c r="TTC3372" s="372"/>
      <c r="TTD3372" s="371"/>
      <c r="TTE3372" s="473"/>
      <c r="TTF3372" s="371"/>
      <c r="TTG3372" s="372"/>
      <c r="TTH3372" s="372"/>
      <c r="TTI3372" s="372"/>
      <c r="TTJ3372" s="372"/>
      <c r="TTK3372" s="370"/>
      <c r="TTL3372" s="371"/>
      <c r="TTM3372" s="372"/>
      <c r="TTN3372" s="371"/>
      <c r="TTO3372" s="473"/>
      <c r="TTP3372" s="371"/>
      <c r="TTQ3372" s="372"/>
      <c r="TTR3372" s="372"/>
      <c r="TTS3372" s="372"/>
      <c r="TTT3372" s="372"/>
      <c r="TTU3372" s="370"/>
      <c r="TTV3372" s="371"/>
      <c r="TTW3372" s="372"/>
      <c r="TTX3372" s="371"/>
      <c r="TTY3372" s="473"/>
      <c r="TTZ3372" s="371"/>
      <c r="TUA3372" s="372"/>
      <c r="TUB3372" s="372"/>
      <c r="TUC3372" s="372"/>
      <c r="TUD3372" s="372"/>
      <c r="TUE3372" s="370"/>
      <c r="TUF3372" s="371"/>
      <c r="TUG3372" s="372"/>
      <c r="TUH3372" s="371"/>
      <c r="TUI3372" s="473"/>
      <c r="TUJ3372" s="371"/>
      <c r="TUK3372" s="372"/>
      <c r="TUL3372" s="372"/>
      <c r="TUM3372" s="372"/>
      <c r="TUN3372" s="372"/>
      <c r="TUO3372" s="370"/>
      <c r="TUP3372" s="371"/>
      <c r="TUQ3372" s="372"/>
      <c r="TUR3372" s="371"/>
      <c r="TUS3372" s="473"/>
      <c r="TUT3372" s="371"/>
      <c r="TUU3372" s="372"/>
      <c r="TUV3372" s="372"/>
      <c r="TUW3372" s="372"/>
      <c r="TUX3372" s="372"/>
      <c r="TUY3372" s="370"/>
      <c r="TUZ3372" s="371"/>
      <c r="TVA3372" s="372"/>
      <c r="TVB3372" s="371"/>
      <c r="TVC3372" s="473"/>
      <c r="TVD3372" s="371"/>
      <c r="TVE3372" s="372"/>
      <c r="TVF3372" s="372"/>
      <c r="TVG3372" s="372"/>
      <c r="TVH3372" s="372"/>
      <c r="TVI3372" s="370"/>
      <c r="TVJ3372" s="371"/>
      <c r="TVK3372" s="372"/>
      <c r="TVL3372" s="371"/>
      <c r="TVM3372" s="473"/>
      <c r="TVN3372" s="371"/>
      <c r="TVO3372" s="372"/>
      <c r="TVP3372" s="372"/>
      <c r="TVQ3372" s="372"/>
      <c r="TVR3372" s="372"/>
      <c r="TVS3372" s="370"/>
      <c r="TVT3372" s="371"/>
      <c r="TVU3372" s="372"/>
      <c r="TVV3372" s="371"/>
      <c r="TVW3372" s="473"/>
      <c r="TVX3372" s="371"/>
      <c r="TVY3372" s="372"/>
      <c r="TVZ3372" s="372"/>
      <c r="TWA3372" s="372"/>
      <c r="TWB3372" s="372"/>
      <c r="TWC3372" s="370"/>
      <c r="TWD3372" s="371"/>
      <c r="TWE3372" s="372"/>
      <c r="TWF3372" s="371"/>
      <c r="TWG3372" s="473"/>
      <c r="TWH3372" s="371"/>
      <c r="TWI3372" s="372"/>
      <c r="TWJ3372" s="372"/>
      <c r="TWK3372" s="372"/>
      <c r="TWL3372" s="372"/>
      <c r="TWM3372" s="370"/>
      <c r="TWN3372" s="371"/>
      <c r="TWO3372" s="372"/>
      <c r="TWP3372" s="371"/>
      <c r="TWQ3372" s="473"/>
      <c r="TWR3372" s="371"/>
      <c r="TWS3372" s="372"/>
      <c r="TWT3372" s="372"/>
      <c r="TWU3372" s="372"/>
      <c r="TWV3372" s="372"/>
      <c r="TWW3372" s="370"/>
      <c r="TWX3372" s="371"/>
      <c r="TWY3372" s="372"/>
      <c r="TWZ3372" s="371"/>
      <c r="TXA3372" s="473"/>
      <c r="TXB3372" s="371"/>
      <c r="TXC3372" s="372"/>
      <c r="TXD3372" s="372"/>
      <c r="TXE3372" s="372"/>
      <c r="TXF3372" s="372"/>
      <c r="TXG3372" s="370"/>
      <c r="TXH3372" s="371"/>
      <c r="TXI3372" s="372"/>
      <c r="TXJ3372" s="371"/>
      <c r="TXK3372" s="473"/>
      <c r="TXL3372" s="371"/>
      <c r="TXM3372" s="372"/>
      <c r="TXN3372" s="372"/>
      <c r="TXO3372" s="372"/>
      <c r="TXP3372" s="372"/>
      <c r="TXQ3372" s="370"/>
      <c r="TXR3372" s="371"/>
      <c r="TXS3372" s="372"/>
      <c r="TXT3372" s="371"/>
      <c r="TXU3372" s="473"/>
      <c r="TXV3372" s="371"/>
      <c r="TXW3372" s="372"/>
      <c r="TXX3372" s="372"/>
      <c r="TXY3372" s="372"/>
      <c r="TXZ3372" s="372"/>
      <c r="TYA3372" s="370"/>
      <c r="TYB3372" s="371"/>
      <c r="TYC3372" s="372"/>
      <c r="TYD3372" s="371"/>
      <c r="TYE3372" s="473"/>
      <c r="TYF3372" s="371"/>
      <c r="TYG3372" s="372"/>
      <c r="TYH3372" s="372"/>
      <c r="TYI3372" s="372"/>
      <c r="TYJ3372" s="372"/>
      <c r="TYK3372" s="370"/>
      <c r="TYL3372" s="371"/>
      <c r="TYM3372" s="372"/>
      <c r="TYN3372" s="371"/>
      <c r="TYO3372" s="473"/>
      <c r="TYP3372" s="371"/>
      <c r="TYQ3372" s="372"/>
      <c r="TYR3372" s="372"/>
      <c r="TYS3372" s="372"/>
      <c r="TYT3372" s="372"/>
      <c r="TYU3372" s="370"/>
      <c r="TYV3372" s="371"/>
      <c r="TYW3372" s="372"/>
      <c r="TYX3372" s="371"/>
      <c r="TYY3372" s="473"/>
      <c r="TYZ3372" s="371"/>
      <c r="TZA3372" s="372"/>
      <c r="TZB3372" s="372"/>
      <c r="TZC3372" s="372"/>
      <c r="TZD3372" s="372"/>
      <c r="TZE3372" s="370"/>
      <c r="TZF3372" s="371"/>
      <c r="TZG3372" s="372"/>
      <c r="TZH3372" s="371"/>
      <c r="TZI3372" s="473"/>
      <c r="TZJ3372" s="371"/>
      <c r="TZK3372" s="372"/>
      <c r="TZL3372" s="372"/>
      <c r="TZM3372" s="372"/>
      <c r="TZN3372" s="372"/>
      <c r="TZO3372" s="370"/>
      <c r="TZP3372" s="371"/>
      <c r="TZQ3372" s="372"/>
      <c r="TZR3372" s="371"/>
      <c r="TZS3372" s="473"/>
      <c r="TZT3372" s="371"/>
      <c r="TZU3372" s="372"/>
      <c r="TZV3372" s="372"/>
      <c r="TZW3372" s="372"/>
      <c r="TZX3372" s="372"/>
      <c r="TZY3372" s="370"/>
      <c r="TZZ3372" s="371"/>
      <c r="UAA3372" s="372"/>
      <c r="UAB3372" s="371"/>
      <c r="UAC3372" s="473"/>
      <c r="UAD3372" s="371"/>
      <c r="UAE3372" s="372"/>
      <c r="UAF3372" s="372"/>
      <c r="UAG3372" s="372"/>
      <c r="UAH3372" s="372"/>
      <c r="UAI3372" s="370"/>
      <c r="UAJ3372" s="371"/>
      <c r="UAK3372" s="372"/>
      <c r="UAL3372" s="371"/>
      <c r="UAM3372" s="473"/>
      <c r="UAN3372" s="371"/>
      <c r="UAO3372" s="372"/>
      <c r="UAP3372" s="372"/>
      <c r="UAQ3372" s="372"/>
      <c r="UAR3372" s="372"/>
      <c r="UAS3372" s="370"/>
      <c r="UAT3372" s="371"/>
      <c r="UAU3372" s="372"/>
      <c r="UAV3372" s="371"/>
      <c r="UAW3372" s="473"/>
      <c r="UAX3372" s="371"/>
      <c r="UAY3372" s="372"/>
      <c r="UAZ3372" s="372"/>
      <c r="UBA3372" s="372"/>
      <c r="UBB3372" s="372"/>
      <c r="UBC3372" s="370"/>
      <c r="UBD3372" s="371"/>
      <c r="UBE3372" s="372"/>
      <c r="UBF3372" s="371"/>
      <c r="UBG3372" s="473"/>
      <c r="UBH3372" s="371"/>
      <c r="UBI3372" s="372"/>
      <c r="UBJ3372" s="372"/>
      <c r="UBK3372" s="372"/>
      <c r="UBL3372" s="372"/>
      <c r="UBM3372" s="370"/>
      <c r="UBN3372" s="371"/>
      <c r="UBO3372" s="372"/>
      <c r="UBP3372" s="371"/>
      <c r="UBQ3372" s="473"/>
      <c r="UBR3372" s="371"/>
      <c r="UBS3372" s="372"/>
      <c r="UBT3372" s="372"/>
      <c r="UBU3372" s="372"/>
      <c r="UBV3372" s="372"/>
      <c r="UBW3372" s="370"/>
      <c r="UBX3372" s="371"/>
      <c r="UBY3372" s="372"/>
      <c r="UBZ3372" s="371"/>
      <c r="UCA3372" s="473"/>
      <c r="UCB3372" s="371"/>
      <c r="UCC3372" s="372"/>
      <c r="UCD3372" s="372"/>
      <c r="UCE3372" s="372"/>
      <c r="UCF3372" s="372"/>
      <c r="UCG3372" s="370"/>
      <c r="UCH3372" s="371"/>
      <c r="UCI3372" s="372"/>
      <c r="UCJ3372" s="371"/>
      <c r="UCK3372" s="473"/>
      <c r="UCL3372" s="371"/>
      <c r="UCM3372" s="372"/>
      <c r="UCN3372" s="372"/>
      <c r="UCO3372" s="372"/>
      <c r="UCP3372" s="372"/>
      <c r="UCQ3372" s="370"/>
      <c r="UCR3372" s="371"/>
      <c r="UCS3372" s="372"/>
      <c r="UCT3372" s="371"/>
      <c r="UCU3372" s="473"/>
      <c r="UCV3372" s="371"/>
      <c r="UCW3372" s="372"/>
      <c r="UCX3372" s="372"/>
      <c r="UCY3372" s="372"/>
      <c r="UCZ3372" s="372"/>
      <c r="UDA3372" s="370"/>
      <c r="UDB3372" s="371"/>
      <c r="UDC3372" s="372"/>
      <c r="UDD3372" s="371"/>
      <c r="UDE3372" s="473"/>
      <c r="UDF3372" s="371"/>
      <c r="UDG3372" s="372"/>
      <c r="UDH3372" s="372"/>
      <c r="UDI3372" s="372"/>
      <c r="UDJ3372" s="372"/>
      <c r="UDK3372" s="370"/>
      <c r="UDL3372" s="371"/>
      <c r="UDM3372" s="372"/>
      <c r="UDN3372" s="371"/>
      <c r="UDO3372" s="473"/>
      <c r="UDP3372" s="371"/>
      <c r="UDQ3372" s="372"/>
      <c r="UDR3372" s="372"/>
      <c r="UDS3372" s="372"/>
      <c r="UDT3372" s="372"/>
      <c r="UDU3372" s="370"/>
      <c r="UDV3372" s="371"/>
      <c r="UDW3372" s="372"/>
      <c r="UDX3372" s="371"/>
      <c r="UDY3372" s="473"/>
      <c r="UDZ3372" s="371"/>
      <c r="UEA3372" s="372"/>
      <c r="UEB3372" s="372"/>
      <c r="UEC3372" s="372"/>
      <c r="UED3372" s="372"/>
      <c r="UEE3372" s="370"/>
      <c r="UEF3372" s="371"/>
      <c r="UEG3372" s="372"/>
      <c r="UEH3372" s="371"/>
      <c r="UEI3372" s="473"/>
      <c r="UEJ3372" s="371"/>
      <c r="UEK3372" s="372"/>
      <c r="UEL3372" s="372"/>
      <c r="UEM3372" s="372"/>
      <c r="UEN3372" s="372"/>
      <c r="UEO3372" s="370"/>
      <c r="UEP3372" s="371"/>
      <c r="UEQ3372" s="372"/>
      <c r="UER3372" s="371"/>
      <c r="UES3372" s="473"/>
      <c r="UET3372" s="371"/>
      <c r="UEU3372" s="372"/>
      <c r="UEV3372" s="372"/>
      <c r="UEW3372" s="372"/>
      <c r="UEX3372" s="372"/>
      <c r="UEY3372" s="370"/>
      <c r="UEZ3372" s="371"/>
      <c r="UFA3372" s="372"/>
      <c r="UFB3372" s="371"/>
      <c r="UFC3372" s="473"/>
      <c r="UFD3372" s="371"/>
      <c r="UFE3372" s="372"/>
      <c r="UFF3372" s="372"/>
      <c r="UFG3372" s="372"/>
      <c r="UFH3372" s="372"/>
      <c r="UFI3372" s="370"/>
      <c r="UFJ3372" s="371"/>
      <c r="UFK3372" s="372"/>
      <c r="UFL3372" s="371"/>
      <c r="UFM3372" s="473"/>
      <c r="UFN3372" s="371"/>
      <c r="UFO3372" s="372"/>
      <c r="UFP3372" s="372"/>
      <c r="UFQ3372" s="372"/>
      <c r="UFR3372" s="372"/>
      <c r="UFS3372" s="370"/>
      <c r="UFT3372" s="371"/>
      <c r="UFU3372" s="372"/>
      <c r="UFV3372" s="371"/>
      <c r="UFW3372" s="473"/>
      <c r="UFX3372" s="371"/>
      <c r="UFY3372" s="372"/>
      <c r="UFZ3372" s="372"/>
      <c r="UGA3372" s="372"/>
      <c r="UGB3372" s="372"/>
      <c r="UGC3372" s="370"/>
      <c r="UGD3372" s="371"/>
      <c r="UGE3372" s="372"/>
      <c r="UGF3372" s="371"/>
      <c r="UGG3372" s="473"/>
      <c r="UGH3372" s="371"/>
      <c r="UGI3372" s="372"/>
      <c r="UGJ3372" s="372"/>
      <c r="UGK3372" s="372"/>
      <c r="UGL3372" s="372"/>
      <c r="UGM3372" s="370"/>
      <c r="UGN3372" s="371"/>
      <c r="UGO3372" s="372"/>
      <c r="UGP3372" s="371"/>
      <c r="UGQ3372" s="473"/>
      <c r="UGR3372" s="371"/>
      <c r="UGS3372" s="372"/>
      <c r="UGT3372" s="372"/>
      <c r="UGU3372" s="372"/>
      <c r="UGV3372" s="372"/>
      <c r="UGW3372" s="370"/>
      <c r="UGX3372" s="371"/>
      <c r="UGY3372" s="372"/>
      <c r="UGZ3372" s="371"/>
      <c r="UHA3372" s="473"/>
      <c r="UHB3372" s="371"/>
      <c r="UHC3372" s="372"/>
      <c r="UHD3372" s="372"/>
      <c r="UHE3372" s="372"/>
      <c r="UHF3372" s="372"/>
      <c r="UHG3372" s="370"/>
      <c r="UHH3372" s="371"/>
      <c r="UHI3372" s="372"/>
      <c r="UHJ3372" s="371"/>
      <c r="UHK3372" s="473"/>
      <c r="UHL3372" s="371"/>
      <c r="UHM3372" s="372"/>
      <c r="UHN3372" s="372"/>
      <c r="UHO3372" s="372"/>
      <c r="UHP3372" s="372"/>
      <c r="UHQ3372" s="370"/>
      <c r="UHR3372" s="371"/>
      <c r="UHS3372" s="372"/>
      <c r="UHT3372" s="371"/>
      <c r="UHU3372" s="473"/>
      <c r="UHV3372" s="371"/>
      <c r="UHW3372" s="372"/>
      <c r="UHX3372" s="372"/>
      <c r="UHY3372" s="372"/>
      <c r="UHZ3372" s="372"/>
      <c r="UIA3372" s="370"/>
      <c r="UIB3372" s="371"/>
      <c r="UIC3372" s="372"/>
      <c r="UID3372" s="371"/>
      <c r="UIE3372" s="473"/>
      <c r="UIF3372" s="371"/>
      <c r="UIG3372" s="372"/>
      <c r="UIH3372" s="372"/>
      <c r="UII3372" s="372"/>
      <c r="UIJ3372" s="372"/>
      <c r="UIK3372" s="370"/>
      <c r="UIL3372" s="371"/>
      <c r="UIM3372" s="372"/>
      <c r="UIN3372" s="371"/>
      <c r="UIO3372" s="473"/>
      <c r="UIP3372" s="371"/>
      <c r="UIQ3372" s="372"/>
      <c r="UIR3372" s="372"/>
      <c r="UIS3372" s="372"/>
      <c r="UIT3372" s="372"/>
      <c r="UIU3372" s="370"/>
      <c r="UIV3372" s="371"/>
      <c r="UIW3372" s="372"/>
      <c r="UIX3372" s="371"/>
      <c r="UIY3372" s="473"/>
      <c r="UIZ3372" s="371"/>
      <c r="UJA3372" s="372"/>
      <c r="UJB3372" s="372"/>
      <c r="UJC3372" s="372"/>
      <c r="UJD3372" s="372"/>
      <c r="UJE3372" s="370"/>
      <c r="UJF3372" s="371"/>
      <c r="UJG3372" s="372"/>
      <c r="UJH3372" s="371"/>
      <c r="UJI3372" s="473"/>
      <c r="UJJ3372" s="371"/>
      <c r="UJK3372" s="372"/>
      <c r="UJL3372" s="372"/>
      <c r="UJM3372" s="372"/>
      <c r="UJN3372" s="372"/>
      <c r="UJO3372" s="370"/>
      <c r="UJP3372" s="371"/>
      <c r="UJQ3372" s="372"/>
      <c r="UJR3372" s="371"/>
      <c r="UJS3372" s="473"/>
      <c r="UJT3372" s="371"/>
      <c r="UJU3372" s="372"/>
      <c r="UJV3372" s="372"/>
      <c r="UJW3372" s="372"/>
      <c r="UJX3372" s="372"/>
      <c r="UJY3372" s="370"/>
      <c r="UJZ3372" s="371"/>
      <c r="UKA3372" s="372"/>
      <c r="UKB3372" s="371"/>
      <c r="UKC3372" s="473"/>
      <c r="UKD3372" s="371"/>
      <c r="UKE3372" s="372"/>
      <c r="UKF3372" s="372"/>
      <c r="UKG3372" s="372"/>
      <c r="UKH3372" s="372"/>
      <c r="UKI3372" s="370"/>
      <c r="UKJ3372" s="371"/>
      <c r="UKK3372" s="372"/>
      <c r="UKL3372" s="371"/>
      <c r="UKM3372" s="473"/>
      <c r="UKN3372" s="371"/>
      <c r="UKO3372" s="372"/>
      <c r="UKP3372" s="372"/>
      <c r="UKQ3372" s="372"/>
      <c r="UKR3372" s="372"/>
      <c r="UKS3372" s="370"/>
      <c r="UKT3372" s="371"/>
      <c r="UKU3372" s="372"/>
      <c r="UKV3372" s="371"/>
      <c r="UKW3372" s="473"/>
      <c r="UKX3372" s="371"/>
      <c r="UKY3372" s="372"/>
      <c r="UKZ3372" s="372"/>
      <c r="ULA3372" s="372"/>
      <c r="ULB3372" s="372"/>
      <c r="ULC3372" s="370"/>
      <c r="ULD3372" s="371"/>
      <c r="ULE3372" s="372"/>
      <c r="ULF3372" s="371"/>
      <c r="ULG3372" s="473"/>
      <c r="ULH3372" s="371"/>
      <c r="ULI3372" s="372"/>
      <c r="ULJ3372" s="372"/>
      <c r="ULK3372" s="372"/>
      <c r="ULL3372" s="372"/>
      <c r="ULM3372" s="370"/>
      <c r="ULN3372" s="371"/>
      <c r="ULO3372" s="372"/>
      <c r="ULP3372" s="371"/>
      <c r="ULQ3372" s="473"/>
      <c r="ULR3372" s="371"/>
      <c r="ULS3372" s="372"/>
      <c r="ULT3372" s="372"/>
      <c r="ULU3372" s="372"/>
      <c r="ULV3372" s="372"/>
      <c r="ULW3372" s="370"/>
      <c r="ULX3372" s="371"/>
      <c r="ULY3372" s="372"/>
      <c r="ULZ3372" s="371"/>
      <c r="UMA3372" s="473"/>
      <c r="UMB3372" s="371"/>
      <c r="UMC3372" s="372"/>
      <c r="UMD3372" s="372"/>
      <c r="UME3372" s="372"/>
      <c r="UMF3372" s="372"/>
      <c r="UMG3372" s="370"/>
      <c r="UMH3372" s="371"/>
      <c r="UMI3372" s="372"/>
      <c r="UMJ3372" s="371"/>
      <c r="UMK3372" s="473"/>
      <c r="UML3372" s="371"/>
      <c r="UMM3372" s="372"/>
      <c r="UMN3372" s="372"/>
      <c r="UMO3372" s="372"/>
      <c r="UMP3372" s="372"/>
      <c r="UMQ3372" s="370"/>
      <c r="UMR3372" s="371"/>
      <c r="UMS3372" s="372"/>
      <c r="UMT3372" s="371"/>
      <c r="UMU3372" s="473"/>
      <c r="UMV3372" s="371"/>
      <c r="UMW3372" s="372"/>
      <c r="UMX3372" s="372"/>
      <c r="UMY3372" s="372"/>
      <c r="UMZ3372" s="372"/>
      <c r="UNA3372" s="370"/>
      <c r="UNB3372" s="371"/>
      <c r="UNC3372" s="372"/>
      <c r="UND3372" s="371"/>
      <c r="UNE3372" s="473"/>
      <c r="UNF3372" s="371"/>
      <c r="UNG3372" s="372"/>
      <c r="UNH3372" s="372"/>
      <c r="UNI3372" s="372"/>
      <c r="UNJ3372" s="372"/>
      <c r="UNK3372" s="370"/>
      <c r="UNL3372" s="371"/>
      <c r="UNM3372" s="372"/>
      <c r="UNN3372" s="371"/>
      <c r="UNO3372" s="473"/>
      <c r="UNP3372" s="371"/>
      <c r="UNQ3372" s="372"/>
      <c r="UNR3372" s="372"/>
      <c r="UNS3372" s="372"/>
      <c r="UNT3372" s="372"/>
      <c r="UNU3372" s="370"/>
      <c r="UNV3372" s="371"/>
      <c r="UNW3372" s="372"/>
      <c r="UNX3372" s="371"/>
      <c r="UNY3372" s="473"/>
      <c r="UNZ3372" s="371"/>
      <c r="UOA3372" s="372"/>
      <c r="UOB3372" s="372"/>
      <c r="UOC3372" s="372"/>
      <c r="UOD3372" s="372"/>
      <c r="UOE3372" s="370"/>
      <c r="UOF3372" s="371"/>
      <c r="UOG3372" s="372"/>
      <c r="UOH3372" s="371"/>
      <c r="UOI3372" s="473"/>
      <c r="UOJ3372" s="371"/>
      <c r="UOK3372" s="372"/>
      <c r="UOL3372" s="372"/>
      <c r="UOM3372" s="372"/>
      <c r="UON3372" s="372"/>
      <c r="UOO3372" s="370"/>
      <c r="UOP3372" s="371"/>
      <c r="UOQ3372" s="372"/>
      <c r="UOR3372" s="371"/>
      <c r="UOS3372" s="473"/>
      <c r="UOT3372" s="371"/>
      <c r="UOU3372" s="372"/>
      <c r="UOV3372" s="372"/>
      <c r="UOW3372" s="372"/>
      <c r="UOX3372" s="372"/>
      <c r="UOY3372" s="370"/>
      <c r="UOZ3372" s="371"/>
      <c r="UPA3372" s="372"/>
      <c r="UPB3372" s="371"/>
      <c r="UPC3372" s="473"/>
      <c r="UPD3372" s="371"/>
      <c r="UPE3372" s="372"/>
      <c r="UPF3372" s="372"/>
      <c r="UPG3372" s="372"/>
      <c r="UPH3372" s="372"/>
      <c r="UPI3372" s="370"/>
      <c r="UPJ3372" s="371"/>
      <c r="UPK3372" s="372"/>
      <c r="UPL3372" s="371"/>
      <c r="UPM3372" s="473"/>
      <c r="UPN3372" s="371"/>
      <c r="UPO3372" s="372"/>
      <c r="UPP3372" s="372"/>
      <c r="UPQ3372" s="372"/>
      <c r="UPR3372" s="372"/>
      <c r="UPS3372" s="370"/>
      <c r="UPT3372" s="371"/>
      <c r="UPU3372" s="372"/>
      <c r="UPV3372" s="371"/>
      <c r="UPW3372" s="473"/>
      <c r="UPX3372" s="371"/>
      <c r="UPY3372" s="372"/>
      <c r="UPZ3372" s="372"/>
      <c r="UQA3372" s="372"/>
      <c r="UQB3372" s="372"/>
      <c r="UQC3372" s="370"/>
      <c r="UQD3372" s="371"/>
      <c r="UQE3372" s="372"/>
      <c r="UQF3372" s="371"/>
      <c r="UQG3372" s="473"/>
      <c r="UQH3372" s="371"/>
      <c r="UQI3372" s="372"/>
      <c r="UQJ3372" s="372"/>
      <c r="UQK3372" s="372"/>
      <c r="UQL3372" s="372"/>
      <c r="UQM3372" s="370"/>
      <c r="UQN3372" s="371"/>
      <c r="UQO3372" s="372"/>
      <c r="UQP3372" s="371"/>
      <c r="UQQ3372" s="473"/>
      <c r="UQR3372" s="371"/>
      <c r="UQS3372" s="372"/>
      <c r="UQT3372" s="372"/>
      <c r="UQU3372" s="372"/>
      <c r="UQV3372" s="372"/>
      <c r="UQW3372" s="370"/>
      <c r="UQX3372" s="371"/>
      <c r="UQY3372" s="372"/>
      <c r="UQZ3372" s="371"/>
      <c r="URA3372" s="473"/>
      <c r="URB3372" s="371"/>
      <c r="URC3372" s="372"/>
      <c r="URD3372" s="372"/>
      <c r="URE3372" s="372"/>
      <c r="URF3372" s="372"/>
      <c r="URG3372" s="370"/>
      <c r="URH3372" s="371"/>
      <c r="URI3372" s="372"/>
      <c r="URJ3372" s="371"/>
      <c r="URK3372" s="473"/>
      <c r="URL3372" s="371"/>
      <c r="URM3372" s="372"/>
      <c r="URN3372" s="372"/>
      <c r="URO3372" s="372"/>
      <c r="URP3372" s="372"/>
      <c r="URQ3372" s="370"/>
      <c r="URR3372" s="371"/>
      <c r="URS3372" s="372"/>
      <c r="URT3372" s="371"/>
      <c r="URU3372" s="473"/>
      <c r="URV3372" s="371"/>
      <c r="URW3372" s="372"/>
      <c r="URX3372" s="372"/>
      <c r="URY3372" s="372"/>
      <c r="URZ3372" s="372"/>
      <c r="USA3372" s="370"/>
      <c r="USB3372" s="371"/>
      <c r="USC3372" s="372"/>
      <c r="USD3372" s="371"/>
      <c r="USE3372" s="473"/>
      <c r="USF3372" s="371"/>
      <c r="USG3372" s="372"/>
      <c r="USH3372" s="372"/>
      <c r="USI3372" s="372"/>
      <c r="USJ3372" s="372"/>
      <c r="USK3372" s="370"/>
      <c r="USL3372" s="371"/>
      <c r="USM3372" s="372"/>
      <c r="USN3372" s="371"/>
      <c r="USO3372" s="473"/>
      <c r="USP3372" s="371"/>
      <c r="USQ3372" s="372"/>
      <c r="USR3372" s="372"/>
      <c r="USS3372" s="372"/>
      <c r="UST3372" s="372"/>
      <c r="USU3372" s="370"/>
      <c r="USV3372" s="371"/>
      <c r="USW3372" s="372"/>
      <c r="USX3372" s="371"/>
      <c r="USY3372" s="473"/>
      <c r="USZ3372" s="371"/>
      <c r="UTA3372" s="372"/>
      <c r="UTB3372" s="372"/>
      <c r="UTC3372" s="372"/>
      <c r="UTD3372" s="372"/>
      <c r="UTE3372" s="370"/>
      <c r="UTF3372" s="371"/>
      <c r="UTG3372" s="372"/>
      <c r="UTH3372" s="371"/>
      <c r="UTI3372" s="473"/>
      <c r="UTJ3372" s="371"/>
      <c r="UTK3372" s="372"/>
      <c r="UTL3372" s="372"/>
      <c r="UTM3372" s="372"/>
      <c r="UTN3372" s="372"/>
      <c r="UTO3372" s="370"/>
      <c r="UTP3372" s="371"/>
      <c r="UTQ3372" s="372"/>
      <c r="UTR3372" s="371"/>
      <c r="UTS3372" s="473"/>
      <c r="UTT3372" s="371"/>
      <c r="UTU3372" s="372"/>
      <c r="UTV3372" s="372"/>
      <c r="UTW3372" s="372"/>
      <c r="UTX3372" s="372"/>
      <c r="UTY3372" s="370"/>
      <c r="UTZ3372" s="371"/>
      <c r="UUA3372" s="372"/>
      <c r="UUB3372" s="371"/>
      <c r="UUC3372" s="473"/>
      <c r="UUD3372" s="371"/>
      <c r="UUE3372" s="372"/>
      <c r="UUF3372" s="372"/>
      <c r="UUG3372" s="372"/>
      <c r="UUH3372" s="372"/>
      <c r="UUI3372" s="370"/>
      <c r="UUJ3372" s="371"/>
      <c r="UUK3372" s="372"/>
      <c r="UUL3372" s="371"/>
      <c r="UUM3372" s="473"/>
      <c r="UUN3372" s="371"/>
      <c r="UUO3372" s="372"/>
      <c r="UUP3372" s="372"/>
      <c r="UUQ3372" s="372"/>
      <c r="UUR3372" s="372"/>
      <c r="UUS3372" s="370"/>
      <c r="UUT3372" s="371"/>
      <c r="UUU3372" s="372"/>
      <c r="UUV3372" s="371"/>
      <c r="UUW3372" s="473"/>
      <c r="UUX3372" s="371"/>
      <c r="UUY3372" s="372"/>
      <c r="UUZ3372" s="372"/>
      <c r="UVA3372" s="372"/>
      <c r="UVB3372" s="372"/>
      <c r="UVC3372" s="370"/>
      <c r="UVD3372" s="371"/>
      <c r="UVE3372" s="372"/>
      <c r="UVF3372" s="371"/>
      <c r="UVG3372" s="473"/>
      <c r="UVH3372" s="371"/>
      <c r="UVI3372" s="372"/>
      <c r="UVJ3372" s="372"/>
      <c r="UVK3372" s="372"/>
      <c r="UVL3372" s="372"/>
      <c r="UVM3372" s="370"/>
      <c r="UVN3372" s="371"/>
      <c r="UVO3372" s="372"/>
      <c r="UVP3372" s="371"/>
      <c r="UVQ3372" s="473"/>
      <c r="UVR3372" s="371"/>
      <c r="UVS3372" s="372"/>
      <c r="UVT3372" s="372"/>
      <c r="UVU3372" s="372"/>
      <c r="UVV3372" s="372"/>
      <c r="UVW3372" s="370"/>
      <c r="UVX3372" s="371"/>
      <c r="UVY3372" s="372"/>
      <c r="UVZ3372" s="371"/>
      <c r="UWA3372" s="473"/>
      <c r="UWB3372" s="371"/>
      <c r="UWC3372" s="372"/>
      <c r="UWD3372" s="372"/>
      <c r="UWE3372" s="372"/>
      <c r="UWF3372" s="372"/>
      <c r="UWG3372" s="370"/>
      <c r="UWH3372" s="371"/>
      <c r="UWI3372" s="372"/>
      <c r="UWJ3372" s="371"/>
      <c r="UWK3372" s="473"/>
      <c r="UWL3372" s="371"/>
      <c r="UWM3372" s="372"/>
      <c r="UWN3372" s="372"/>
      <c r="UWO3372" s="372"/>
      <c r="UWP3372" s="372"/>
      <c r="UWQ3372" s="370"/>
      <c r="UWR3372" s="371"/>
      <c r="UWS3372" s="372"/>
      <c r="UWT3372" s="371"/>
      <c r="UWU3372" s="473"/>
      <c r="UWV3372" s="371"/>
      <c r="UWW3372" s="372"/>
      <c r="UWX3372" s="372"/>
      <c r="UWY3372" s="372"/>
      <c r="UWZ3372" s="372"/>
      <c r="UXA3372" s="370"/>
      <c r="UXB3372" s="371"/>
      <c r="UXC3372" s="372"/>
      <c r="UXD3372" s="371"/>
      <c r="UXE3372" s="473"/>
      <c r="UXF3372" s="371"/>
      <c r="UXG3372" s="372"/>
      <c r="UXH3372" s="372"/>
      <c r="UXI3372" s="372"/>
      <c r="UXJ3372" s="372"/>
      <c r="UXK3372" s="370"/>
      <c r="UXL3372" s="371"/>
      <c r="UXM3372" s="372"/>
      <c r="UXN3372" s="371"/>
      <c r="UXO3372" s="473"/>
      <c r="UXP3372" s="371"/>
      <c r="UXQ3372" s="372"/>
      <c r="UXR3372" s="372"/>
      <c r="UXS3372" s="372"/>
      <c r="UXT3372" s="372"/>
      <c r="UXU3372" s="370"/>
      <c r="UXV3372" s="371"/>
      <c r="UXW3372" s="372"/>
      <c r="UXX3372" s="371"/>
      <c r="UXY3372" s="473"/>
      <c r="UXZ3372" s="371"/>
      <c r="UYA3372" s="372"/>
      <c r="UYB3372" s="372"/>
      <c r="UYC3372" s="372"/>
      <c r="UYD3372" s="372"/>
      <c r="UYE3372" s="370"/>
      <c r="UYF3372" s="371"/>
      <c r="UYG3372" s="372"/>
      <c r="UYH3372" s="371"/>
      <c r="UYI3372" s="473"/>
      <c r="UYJ3372" s="371"/>
      <c r="UYK3372" s="372"/>
      <c r="UYL3372" s="372"/>
      <c r="UYM3372" s="372"/>
      <c r="UYN3372" s="372"/>
      <c r="UYO3372" s="370"/>
      <c r="UYP3372" s="371"/>
      <c r="UYQ3372" s="372"/>
      <c r="UYR3372" s="371"/>
      <c r="UYS3372" s="473"/>
      <c r="UYT3372" s="371"/>
      <c r="UYU3372" s="372"/>
      <c r="UYV3372" s="372"/>
      <c r="UYW3372" s="372"/>
      <c r="UYX3372" s="372"/>
      <c r="UYY3372" s="370"/>
      <c r="UYZ3372" s="371"/>
      <c r="UZA3372" s="372"/>
      <c r="UZB3372" s="371"/>
      <c r="UZC3372" s="473"/>
      <c r="UZD3372" s="371"/>
      <c r="UZE3372" s="372"/>
      <c r="UZF3372" s="372"/>
      <c r="UZG3372" s="372"/>
      <c r="UZH3372" s="372"/>
      <c r="UZI3372" s="370"/>
      <c r="UZJ3372" s="371"/>
      <c r="UZK3372" s="372"/>
      <c r="UZL3372" s="371"/>
      <c r="UZM3372" s="473"/>
      <c r="UZN3372" s="371"/>
      <c r="UZO3372" s="372"/>
      <c r="UZP3372" s="372"/>
      <c r="UZQ3372" s="372"/>
      <c r="UZR3372" s="372"/>
      <c r="UZS3372" s="370"/>
      <c r="UZT3372" s="371"/>
      <c r="UZU3372" s="372"/>
      <c r="UZV3372" s="371"/>
      <c r="UZW3372" s="473"/>
      <c r="UZX3372" s="371"/>
      <c r="UZY3372" s="372"/>
      <c r="UZZ3372" s="372"/>
      <c r="VAA3372" s="372"/>
      <c r="VAB3372" s="372"/>
      <c r="VAC3372" s="370"/>
      <c r="VAD3372" s="371"/>
      <c r="VAE3372" s="372"/>
      <c r="VAF3372" s="371"/>
      <c r="VAG3372" s="473"/>
      <c r="VAH3372" s="371"/>
      <c r="VAI3372" s="372"/>
      <c r="VAJ3372" s="372"/>
      <c r="VAK3372" s="372"/>
      <c r="VAL3372" s="372"/>
      <c r="VAM3372" s="370"/>
      <c r="VAN3372" s="371"/>
      <c r="VAO3372" s="372"/>
      <c r="VAP3372" s="371"/>
      <c r="VAQ3372" s="473"/>
      <c r="VAR3372" s="371"/>
      <c r="VAS3372" s="372"/>
      <c r="VAT3372" s="372"/>
      <c r="VAU3372" s="372"/>
      <c r="VAV3372" s="372"/>
      <c r="VAW3372" s="370"/>
      <c r="VAX3372" s="371"/>
      <c r="VAY3372" s="372"/>
      <c r="VAZ3372" s="371"/>
      <c r="VBA3372" s="473"/>
      <c r="VBB3372" s="371"/>
      <c r="VBC3372" s="372"/>
      <c r="VBD3372" s="372"/>
      <c r="VBE3372" s="372"/>
      <c r="VBF3372" s="372"/>
      <c r="VBG3372" s="370"/>
      <c r="VBH3372" s="371"/>
      <c r="VBI3372" s="372"/>
      <c r="VBJ3372" s="371"/>
      <c r="VBK3372" s="473"/>
      <c r="VBL3372" s="371"/>
      <c r="VBM3372" s="372"/>
      <c r="VBN3372" s="372"/>
      <c r="VBO3372" s="372"/>
      <c r="VBP3372" s="372"/>
      <c r="VBQ3372" s="370"/>
      <c r="VBR3372" s="371"/>
      <c r="VBS3372" s="372"/>
      <c r="VBT3372" s="371"/>
      <c r="VBU3372" s="473"/>
      <c r="VBV3372" s="371"/>
      <c r="VBW3372" s="372"/>
      <c r="VBX3372" s="372"/>
      <c r="VBY3372" s="372"/>
      <c r="VBZ3372" s="372"/>
      <c r="VCA3372" s="370"/>
      <c r="VCB3372" s="371"/>
      <c r="VCC3372" s="372"/>
      <c r="VCD3372" s="371"/>
      <c r="VCE3372" s="473"/>
      <c r="VCF3372" s="371"/>
      <c r="VCG3372" s="372"/>
      <c r="VCH3372" s="372"/>
      <c r="VCI3372" s="372"/>
      <c r="VCJ3372" s="372"/>
      <c r="VCK3372" s="370"/>
      <c r="VCL3372" s="371"/>
      <c r="VCM3372" s="372"/>
      <c r="VCN3372" s="371"/>
      <c r="VCO3372" s="473"/>
      <c r="VCP3372" s="371"/>
      <c r="VCQ3372" s="372"/>
      <c r="VCR3372" s="372"/>
      <c r="VCS3372" s="372"/>
      <c r="VCT3372" s="372"/>
      <c r="VCU3372" s="370"/>
      <c r="VCV3372" s="371"/>
      <c r="VCW3372" s="372"/>
      <c r="VCX3372" s="371"/>
      <c r="VCY3372" s="473"/>
      <c r="VCZ3372" s="371"/>
      <c r="VDA3372" s="372"/>
      <c r="VDB3372" s="372"/>
      <c r="VDC3372" s="372"/>
      <c r="VDD3372" s="372"/>
      <c r="VDE3372" s="370"/>
      <c r="VDF3372" s="371"/>
      <c r="VDG3372" s="372"/>
      <c r="VDH3372" s="371"/>
      <c r="VDI3372" s="473"/>
      <c r="VDJ3372" s="371"/>
      <c r="VDK3372" s="372"/>
      <c r="VDL3372" s="372"/>
      <c r="VDM3372" s="372"/>
      <c r="VDN3372" s="372"/>
      <c r="VDO3372" s="370"/>
      <c r="VDP3372" s="371"/>
      <c r="VDQ3372" s="372"/>
      <c r="VDR3372" s="371"/>
      <c r="VDS3372" s="473"/>
      <c r="VDT3372" s="371"/>
      <c r="VDU3372" s="372"/>
      <c r="VDV3372" s="372"/>
      <c r="VDW3372" s="372"/>
      <c r="VDX3372" s="372"/>
      <c r="VDY3372" s="370"/>
      <c r="VDZ3372" s="371"/>
      <c r="VEA3372" s="372"/>
      <c r="VEB3372" s="371"/>
      <c r="VEC3372" s="473"/>
      <c r="VED3372" s="371"/>
      <c r="VEE3372" s="372"/>
      <c r="VEF3372" s="372"/>
      <c r="VEG3372" s="372"/>
      <c r="VEH3372" s="372"/>
      <c r="VEI3372" s="370"/>
      <c r="VEJ3372" s="371"/>
      <c r="VEK3372" s="372"/>
      <c r="VEL3372" s="371"/>
      <c r="VEM3372" s="473"/>
      <c r="VEN3372" s="371"/>
      <c r="VEO3372" s="372"/>
      <c r="VEP3372" s="372"/>
      <c r="VEQ3372" s="372"/>
      <c r="VER3372" s="372"/>
      <c r="VES3372" s="370"/>
      <c r="VET3372" s="371"/>
      <c r="VEU3372" s="372"/>
      <c r="VEV3372" s="371"/>
      <c r="VEW3372" s="473"/>
      <c r="VEX3372" s="371"/>
      <c r="VEY3372" s="372"/>
      <c r="VEZ3372" s="372"/>
      <c r="VFA3372" s="372"/>
      <c r="VFB3372" s="372"/>
      <c r="VFC3372" s="370"/>
      <c r="VFD3372" s="371"/>
      <c r="VFE3372" s="372"/>
      <c r="VFF3372" s="371"/>
      <c r="VFG3372" s="473"/>
      <c r="VFH3372" s="371"/>
      <c r="VFI3372" s="372"/>
      <c r="VFJ3372" s="372"/>
      <c r="VFK3372" s="372"/>
      <c r="VFL3372" s="372"/>
      <c r="VFM3372" s="370"/>
      <c r="VFN3372" s="371"/>
      <c r="VFO3372" s="372"/>
      <c r="VFP3372" s="371"/>
      <c r="VFQ3372" s="473"/>
      <c r="VFR3372" s="371"/>
      <c r="VFS3372" s="372"/>
      <c r="VFT3372" s="372"/>
      <c r="VFU3372" s="372"/>
      <c r="VFV3372" s="372"/>
      <c r="VFW3372" s="370"/>
      <c r="VFX3372" s="371"/>
      <c r="VFY3372" s="372"/>
      <c r="VFZ3372" s="371"/>
      <c r="VGA3372" s="473"/>
      <c r="VGB3372" s="371"/>
      <c r="VGC3372" s="372"/>
      <c r="VGD3372" s="372"/>
      <c r="VGE3372" s="372"/>
      <c r="VGF3372" s="372"/>
      <c r="VGG3372" s="370"/>
      <c r="VGH3372" s="371"/>
      <c r="VGI3372" s="372"/>
      <c r="VGJ3372" s="371"/>
      <c r="VGK3372" s="473"/>
      <c r="VGL3372" s="371"/>
      <c r="VGM3372" s="372"/>
      <c r="VGN3372" s="372"/>
      <c r="VGO3372" s="372"/>
      <c r="VGP3372" s="372"/>
      <c r="VGQ3372" s="370"/>
      <c r="VGR3372" s="371"/>
      <c r="VGS3372" s="372"/>
      <c r="VGT3372" s="371"/>
      <c r="VGU3372" s="473"/>
      <c r="VGV3372" s="371"/>
      <c r="VGW3372" s="372"/>
      <c r="VGX3372" s="372"/>
      <c r="VGY3372" s="372"/>
      <c r="VGZ3372" s="372"/>
      <c r="VHA3372" s="370"/>
      <c r="VHB3372" s="371"/>
      <c r="VHC3372" s="372"/>
      <c r="VHD3372" s="371"/>
      <c r="VHE3372" s="473"/>
      <c r="VHF3372" s="371"/>
      <c r="VHG3372" s="372"/>
      <c r="VHH3372" s="372"/>
      <c r="VHI3372" s="372"/>
      <c r="VHJ3372" s="372"/>
      <c r="VHK3372" s="370"/>
      <c r="VHL3372" s="371"/>
      <c r="VHM3372" s="372"/>
      <c r="VHN3372" s="371"/>
      <c r="VHO3372" s="473"/>
      <c r="VHP3372" s="371"/>
      <c r="VHQ3372" s="372"/>
      <c r="VHR3372" s="372"/>
      <c r="VHS3372" s="372"/>
      <c r="VHT3372" s="372"/>
      <c r="VHU3372" s="370"/>
      <c r="VHV3372" s="371"/>
      <c r="VHW3372" s="372"/>
      <c r="VHX3372" s="371"/>
      <c r="VHY3372" s="473"/>
      <c r="VHZ3372" s="371"/>
      <c r="VIA3372" s="372"/>
      <c r="VIB3372" s="372"/>
      <c r="VIC3372" s="372"/>
      <c r="VID3372" s="372"/>
      <c r="VIE3372" s="370"/>
      <c r="VIF3372" s="371"/>
      <c r="VIG3372" s="372"/>
      <c r="VIH3372" s="371"/>
      <c r="VII3372" s="473"/>
      <c r="VIJ3372" s="371"/>
      <c r="VIK3372" s="372"/>
      <c r="VIL3372" s="372"/>
      <c r="VIM3372" s="372"/>
      <c r="VIN3372" s="372"/>
      <c r="VIO3372" s="370"/>
      <c r="VIP3372" s="371"/>
      <c r="VIQ3372" s="372"/>
      <c r="VIR3372" s="371"/>
      <c r="VIS3372" s="473"/>
      <c r="VIT3372" s="371"/>
      <c r="VIU3372" s="372"/>
      <c r="VIV3372" s="372"/>
      <c r="VIW3372" s="372"/>
      <c r="VIX3372" s="372"/>
      <c r="VIY3372" s="370"/>
      <c r="VIZ3372" s="371"/>
      <c r="VJA3372" s="372"/>
      <c r="VJB3372" s="371"/>
      <c r="VJC3372" s="473"/>
      <c r="VJD3372" s="371"/>
      <c r="VJE3372" s="372"/>
      <c r="VJF3372" s="372"/>
      <c r="VJG3372" s="372"/>
      <c r="VJH3372" s="372"/>
      <c r="VJI3372" s="370"/>
      <c r="VJJ3372" s="371"/>
      <c r="VJK3372" s="372"/>
      <c r="VJL3372" s="371"/>
      <c r="VJM3372" s="473"/>
      <c r="VJN3372" s="371"/>
      <c r="VJO3372" s="372"/>
      <c r="VJP3372" s="372"/>
      <c r="VJQ3372" s="372"/>
      <c r="VJR3372" s="372"/>
      <c r="VJS3372" s="370"/>
      <c r="VJT3372" s="371"/>
      <c r="VJU3372" s="372"/>
      <c r="VJV3372" s="371"/>
      <c r="VJW3372" s="473"/>
      <c r="VJX3372" s="371"/>
      <c r="VJY3372" s="372"/>
      <c r="VJZ3372" s="372"/>
      <c r="VKA3372" s="372"/>
      <c r="VKB3372" s="372"/>
      <c r="VKC3372" s="370"/>
      <c r="VKD3372" s="371"/>
      <c r="VKE3372" s="372"/>
      <c r="VKF3372" s="371"/>
      <c r="VKG3372" s="473"/>
      <c r="VKH3372" s="371"/>
      <c r="VKI3372" s="372"/>
      <c r="VKJ3372" s="372"/>
      <c r="VKK3372" s="372"/>
      <c r="VKL3372" s="372"/>
      <c r="VKM3372" s="370"/>
      <c r="VKN3372" s="371"/>
      <c r="VKO3372" s="372"/>
      <c r="VKP3372" s="371"/>
      <c r="VKQ3372" s="473"/>
      <c r="VKR3372" s="371"/>
      <c r="VKS3372" s="372"/>
      <c r="VKT3372" s="372"/>
      <c r="VKU3372" s="372"/>
      <c r="VKV3372" s="372"/>
      <c r="VKW3372" s="370"/>
      <c r="VKX3372" s="371"/>
      <c r="VKY3372" s="372"/>
      <c r="VKZ3372" s="371"/>
      <c r="VLA3372" s="473"/>
      <c r="VLB3372" s="371"/>
      <c r="VLC3372" s="372"/>
      <c r="VLD3372" s="372"/>
      <c r="VLE3372" s="372"/>
      <c r="VLF3372" s="372"/>
      <c r="VLG3372" s="370"/>
      <c r="VLH3372" s="371"/>
      <c r="VLI3372" s="372"/>
      <c r="VLJ3372" s="371"/>
      <c r="VLK3372" s="473"/>
      <c r="VLL3372" s="371"/>
      <c r="VLM3372" s="372"/>
      <c r="VLN3372" s="372"/>
      <c r="VLO3372" s="372"/>
      <c r="VLP3372" s="372"/>
      <c r="VLQ3372" s="370"/>
      <c r="VLR3372" s="371"/>
      <c r="VLS3372" s="372"/>
      <c r="VLT3372" s="371"/>
      <c r="VLU3372" s="473"/>
      <c r="VLV3372" s="371"/>
      <c r="VLW3372" s="372"/>
      <c r="VLX3372" s="372"/>
      <c r="VLY3372" s="372"/>
      <c r="VLZ3372" s="372"/>
      <c r="VMA3372" s="370"/>
      <c r="VMB3372" s="371"/>
      <c r="VMC3372" s="372"/>
      <c r="VMD3372" s="371"/>
      <c r="VME3372" s="473"/>
      <c r="VMF3372" s="371"/>
      <c r="VMG3372" s="372"/>
      <c r="VMH3372" s="372"/>
      <c r="VMI3372" s="372"/>
      <c r="VMJ3372" s="372"/>
      <c r="VMK3372" s="370"/>
      <c r="VML3372" s="371"/>
      <c r="VMM3372" s="372"/>
      <c r="VMN3372" s="371"/>
      <c r="VMO3372" s="473"/>
      <c r="VMP3372" s="371"/>
      <c r="VMQ3372" s="372"/>
      <c r="VMR3372" s="372"/>
      <c r="VMS3372" s="372"/>
      <c r="VMT3372" s="372"/>
      <c r="VMU3372" s="370"/>
      <c r="VMV3372" s="371"/>
      <c r="VMW3372" s="372"/>
      <c r="VMX3372" s="371"/>
      <c r="VMY3372" s="473"/>
      <c r="VMZ3372" s="371"/>
      <c r="VNA3372" s="372"/>
      <c r="VNB3372" s="372"/>
      <c r="VNC3372" s="372"/>
      <c r="VND3372" s="372"/>
      <c r="VNE3372" s="370"/>
      <c r="VNF3372" s="371"/>
      <c r="VNG3372" s="372"/>
      <c r="VNH3372" s="371"/>
      <c r="VNI3372" s="473"/>
      <c r="VNJ3372" s="371"/>
      <c r="VNK3372" s="372"/>
      <c r="VNL3372" s="372"/>
      <c r="VNM3372" s="372"/>
      <c r="VNN3372" s="372"/>
      <c r="VNO3372" s="370"/>
      <c r="VNP3372" s="371"/>
      <c r="VNQ3372" s="372"/>
      <c r="VNR3372" s="371"/>
      <c r="VNS3372" s="473"/>
      <c r="VNT3372" s="371"/>
      <c r="VNU3372" s="372"/>
      <c r="VNV3372" s="372"/>
      <c r="VNW3372" s="372"/>
      <c r="VNX3372" s="372"/>
      <c r="VNY3372" s="370"/>
      <c r="VNZ3372" s="371"/>
      <c r="VOA3372" s="372"/>
      <c r="VOB3372" s="371"/>
      <c r="VOC3372" s="473"/>
      <c r="VOD3372" s="371"/>
      <c r="VOE3372" s="372"/>
      <c r="VOF3372" s="372"/>
      <c r="VOG3372" s="372"/>
      <c r="VOH3372" s="372"/>
      <c r="VOI3372" s="370"/>
      <c r="VOJ3372" s="371"/>
      <c r="VOK3372" s="372"/>
      <c r="VOL3372" s="371"/>
      <c r="VOM3372" s="473"/>
      <c r="VON3372" s="371"/>
      <c r="VOO3372" s="372"/>
      <c r="VOP3372" s="372"/>
      <c r="VOQ3372" s="372"/>
      <c r="VOR3372" s="372"/>
      <c r="VOS3372" s="370"/>
      <c r="VOT3372" s="371"/>
      <c r="VOU3372" s="372"/>
      <c r="VOV3372" s="371"/>
      <c r="VOW3372" s="473"/>
      <c r="VOX3372" s="371"/>
      <c r="VOY3372" s="372"/>
      <c r="VOZ3372" s="372"/>
      <c r="VPA3372" s="372"/>
      <c r="VPB3372" s="372"/>
      <c r="VPC3372" s="370"/>
      <c r="VPD3372" s="371"/>
      <c r="VPE3372" s="372"/>
      <c r="VPF3372" s="371"/>
      <c r="VPG3372" s="473"/>
      <c r="VPH3372" s="371"/>
      <c r="VPI3372" s="372"/>
      <c r="VPJ3372" s="372"/>
      <c r="VPK3372" s="372"/>
      <c r="VPL3372" s="372"/>
      <c r="VPM3372" s="370"/>
      <c r="VPN3372" s="371"/>
      <c r="VPO3372" s="372"/>
      <c r="VPP3372" s="371"/>
      <c r="VPQ3372" s="473"/>
      <c r="VPR3372" s="371"/>
      <c r="VPS3372" s="372"/>
      <c r="VPT3372" s="372"/>
      <c r="VPU3372" s="372"/>
      <c r="VPV3372" s="372"/>
      <c r="VPW3372" s="370"/>
      <c r="VPX3372" s="371"/>
      <c r="VPY3372" s="372"/>
      <c r="VPZ3372" s="371"/>
      <c r="VQA3372" s="473"/>
      <c r="VQB3372" s="371"/>
      <c r="VQC3372" s="372"/>
      <c r="VQD3372" s="372"/>
      <c r="VQE3372" s="372"/>
      <c r="VQF3372" s="372"/>
      <c r="VQG3372" s="370"/>
      <c r="VQH3372" s="371"/>
      <c r="VQI3372" s="372"/>
      <c r="VQJ3372" s="371"/>
      <c r="VQK3372" s="473"/>
      <c r="VQL3372" s="371"/>
      <c r="VQM3372" s="372"/>
      <c r="VQN3372" s="372"/>
      <c r="VQO3372" s="372"/>
      <c r="VQP3372" s="372"/>
      <c r="VQQ3372" s="370"/>
      <c r="VQR3372" s="371"/>
      <c r="VQS3372" s="372"/>
      <c r="VQT3372" s="371"/>
      <c r="VQU3372" s="473"/>
      <c r="VQV3372" s="371"/>
      <c r="VQW3372" s="372"/>
      <c r="VQX3372" s="372"/>
      <c r="VQY3372" s="372"/>
      <c r="VQZ3372" s="372"/>
      <c r="VRA3372" s="370"/>
      <c r="VRB3372" s="371"/>
      <c r="VRC3372" s="372"/>
      <c r="VRD3372" s="371"/>
      <c r="VRE3372" s="473"/>
      <c r="VRF3372" s="371"/>
      <c r="VRG3372" s="372"/>
      <c r="VRH3372" s="372"/>
      <c r="VRI3372" s="372"/>
      <c r="VRJ3372" s="372"/>
      <c r="VRK3372" s="370"/>
      <c r="VRL3372" s="371"/>
      <c r="VRM3372" s="372"/>
      <c r="VRN3372" s="371"/>
      <c r="VRO3372" s="473"/>
      <c r="VRP3372" s="371"/>
      <c r="VRQ3372" s="372"/>
      <c r="VRR3372" s="372"/>
      <c r="VRS3372" s="372"/>
      <c r="VRT3372" s="372"/>
      <c r="VRU3372" s="370"/>
      <c r="VRV3372" s="371"/>
      <c r="VRW3372" s="372"/>
      <c r="VRX3372" s="371"/>
      <c r="VRY3372" s="473"/>
      <c r="VRZ3372" s="371"/>
      <c r="VSA3372" s="372"/>
      <c r="VSB3372" s="372"/>
      <c r="VSC3372" s="372"/>
      <c r="VSD3372" s="372"/>
      <c r="VSE3372" s="370"/>
      <c r="VSF3372" s="371"/>
      <c r="VSG3372" s="372"/>
      <c r="VSH3372" s="371"/>
      <c r="VSI3372" s="473"/>
      <c r="VSJ3372" s="371"/>
      <c r="VSK3372" s="372"/>
      <c r="VSL3372" s="372"/>
      <c r="VSM3372" s="372"/>
      <c r="VSN3372" s="372"/>
      <c r="VSO3372" s="370"/>
      <c r="VSP3372" s="371"/>
      <c r="VSQ3372" s="372"/>
      <c r="VSR3372" s="371"/>
      <c r="VSS3372" s="473"/>
      <c r="VST3372" s="371"/>
      <c r="VSU3372" s="372"/>
      <c r="VSV3372" s="372"/>
      <c r="VSW3372" s="372"/>
      <c r="VSX3372" s="372"/>
      <c r="VSY3372" s="370"/>
      <c r="VSZ3372" s="371"/>
      <c r="VTA3372" s="372"/>
      <c r="VTB3372" s="371"/>
      <c r="VTC3372" s="473"/>
      <c r="VTD3372" s="371"/>
      <c r="VTE3372" s="372"/>
      <c r="VTF3372" s="372"/>
      <c r="VTG3372" s="372"/>
      <c r="VTH3372" s="372"/>
      <c r="VTI3372" s="370"/>
      <c r="VTJ3372" s="371"/>
      <c r="VTK3372" s="372"/>
      <c r="VTL3372" s="371"/>
      <c r="VTM3372" s="473"/>
      <c r="VTN3372" s="371"/>
      <c r="VTO3372" s="372"/>
      <c r="VTP3372" s="372"/>
      <c r="VTQ3372" s="372"/>
      <c r="VTR3372" s="372"/>
      <c r="VTS3372" s="370"/>
      <c r="VTT3372" s="371"/>
      <c r="VTU3372" s="372"/>
      <c r="VTV3372" s="371"/>
      <c r="VTW3372" s="473"/>
      <c r="VTX3372" s="371"/>
      <c r="VTY3372" s="372"/>
      <c r="VTZ3372" s="372"/>
      <c r="VUA3372" s="372"/>
      <c r="VUB3372" s="372"/>
      <c r="VUC3372" s="370"/>
      <c r="VUD3372" s="371"/>
      <c r="VUE3372" s="372"/>
      <c r="VUF3372" s="371"/>
      <c r="VUG3372" s="473"/>
      <c r="VUH3372" s="371"/>
      <c r="VUI3372" s="372"/>
      <c r="VUJ3372" s="372"/>
      <c r="VUK3372" s="372"/>
      <c r="VUL3372" s="372"/>
      <c r="VUM3372" s="370"/>
      <c r="VUN3372" s="371"/>
      <c r="VUO3372" s="372"/>
      <c r="VUP3372" s="371"/>
      <c r="VUQ3372" s="473"/>
      <c r="VUR3372" s="371"/>
      <c r="VUS3372" s="372"/>
      <c r="VUT3372" s="372"/>
      <c r="VUU3372" s="372"/>
      <c r="VUV3372" s="372"/>
      <c r="VUW3372" s="370"/>
      <c r="VUX3372" s="371"/>
      <c r="VUY3372" s="372"/>
      <c r="VUZ3372" s="371"/>
      <c r="VVA3372" s="473"/>
      <c r="VVB3372" s="371"/>
      <c r="VVC3372" s="372"/>
      <c r="VVD3372" s="372"/>
      <c r="VVE3372" s="372"/>
      <c r="VVF3372" s="372"/>
      <c r="VVG3372" s="370"/>
      <c r="VVH3372" s="371"/>
      <c r="VVI3372" s="372"/>
      <c r="VVJ3372" s="371"/>
      <c r="VVK3372" s="473"/>
      <c r="VVL3372" s="371"/>
      <c r="VVM3372" s="372"/>
      <c r="VVN3372" s="372"/>
      <c r="VVO3372" s="372"/>
      <c r="VVP3372" s="372"/>
      <c r="VVQ3372" s="370"/>
      <c r="VVR3372" s="371"/>
      <c r="VVS3372" s="372"/>
      <c r="VVT3372" s="371"/>
      <c r="VVU3372" s="473"/>
      <c r="VVV3372" s="371"/>
      <c r="VVW3372" s="372"/>
      <c r="VVX3372" s="372"/>
      <c r="VVY3372" s="372"/>
      <c r="VVZ3372" s="372"/>
      <c r="VWA3372" s="370"/>
      <c r="VWB3372" s="371"/>
      <c r="VWC3372" s="372"/>
      <c r="VWD3372" s="371"/>
      <c r="VWE3372" s="473"/>
      <c r="VWF3372" s="371"/>
      <c r="VWG3372" s="372"/>
      <c r="VWH3372" s="372"/>
      <c r="VWI3372" s="372"/>
      <c r="VWJ3372" s="372"/>
      <c r="VWK3372" s="370"/>
      <c r="VWL3372" s="371"/>
      <c r="VWM3372" s="372"/>
      <c r="VWN3372" s="371"/>
      <c r="VWO3372" s="473"/>
      <c r="VWP3372" s="371"/>
      <c r="VWQ3372" s="372"/>
      <c r="VWR3372" s="372"/>
      <c r="VWS3372" s="372"/>
      <c r="VWT3372" s="372"/>
      <c r="VWU3372" s="370"/>
      <c r="VWV3372" s="371"/>
      <c r="VWW3372" s="372"/>
      <c r="VWX3372" s="371"/>
      <c r="VWY3372" s="473"/>
      <c r="VWZ3372" s="371"/>
      <c r="VXA3372" s="372"/>
      <c r="VXB3372" s="372"/>
      <c r="VXC3372" s="372"/>
      <c r="VXD3372" s="372"/>
      <c r="VXE3372" s="370"/>
      <c r="VXF3372" s="371"/>
      <c r="VXG3372" s="372"/>
      <c r="VXH3372" s="371"/>
      <c r="VXI3372" s="473"/>
      <c r="VXJ3372" s="371"/>
      <c r="VXK3372" s="372"/>
      <c r="VXL3372" s="372"/>
      <c r="VXM3372" s="372"/>
      <c r="VXN3372" s="372"/>
      <c r="VXO3372" s="370"/>
      <c r="VXP3372" s="371"/>
      <c r="VXQ3372" s="372"/>
      <c r="VXR3372" s="371"/>
      <c r="VXS3372" s="473"/>
      <c r="VXT3372" s="371"/>
      <c r="VXU3372" s="372"/>
      <c r="VXV3372" s="372"/>
      <c r="VXW3372" s="372"/>
      <c r="VXX3372" s="372"/>
      <c r="VXY3372" s="370"/>
      <c r="VXZ3372" s="371"/>
      <c r="VYA3372" s="372"/>
      <c r="VYB3372" s="371"/>
      <c r="VYC3372" s="473"/>
      <c r="VYD3372" s="371"/>
      <c r="VYE3372" s="372"/>
      <c r="VYF3372" s="372"/>
      <c r="VYG3372" s="372"/>
      <c r="VYH3372" s="372"/>
      <c r="VYI3372" s="370"/>
      <c r="VYJ3372" s="371"/>
      <c r="VYK3372" s="372"/>
      <c r="VYL3372" s="371"/>
      <c r="VYM3372" s="473"/>
      <c r="VYN3372" s="371"/>
      <c r="VYO3372" s="372"/>
      <c r="VYP3372" s="372"/>
      <c r="VYQ3372" s="372"/>
      <c r="VYR3372" s="372"/>
      <c r="VYS3372" s="370"/>
      <c r="VYT3372" s="371"/>
      <c r="VYU3372" s="372"/>
      <c r="VYV3372" s="371"/>
      <c r="VYW3372" s="473"/>
      <c r="VYX3372" s="371"/>
      <c r="VYY3372" s="372"/>
      <c r="VYZ3372" s="372"/>
      <c r="VZA3372" s="372"/>
      <c r="VZB3372" s="372"/>
      <c r="VZC3372" s="370"/>
      <c r="VZD3372" s="371"/>
      <c r="VZE3372" s="372"/>
      <c r="VZF3372" s="371"/>
      <c r="VZG3372" s="473"/>
      <c r="VZH3372" s="371"/>
      <c r="VZI3372" s="372"/>
      <c r="VZJ3372" s="372"/>
      <c r="VZK3372" s="372"/>
      <c r="VZL3372" s="372"/>
      <c r="VZM3372" s="370"/>
      <c r="VZN3372" s="371"/>
      <c r="VZO3372" s="372"/>
      <c r="VZP3372" s="371"/>
      <c r="VZQ3372" s="473"/>
      <c r="VZR3372" s="371"/>
      <c r="VZS3372" s="372"/>
      <c r="VZT3372" s="372"/>
      <c r="VZU3372" s="372"/>
      <c r="VZV3372" s="372"/>
      <c r="VZW3372" s="370"/>
      <c r="VZX3372" s="371"/>
      <c r="VZY3372" s="372"/>
      <c r="VZZ3372" s="371"/>
      <c r="WAA3372" s="473"/>
      <c r="WAB3372" s="371"/>
      <c r="WAC3372" s="372"/>
      <c r="WAD3372" s="372"/>
      <c r="WAE3372" s="372"/>
      <c r="WAF3372" s="372"/>
      <c r="WAG3372" s="370"/>
      <c r="WAH3372" s="371"/>
      <c r="WAI3372" s="372"/>
      <c r="WAJ3372" s="371"/>
      <c r="WAK3372" s="473"/>
      <c r="WAL3372" s="371"/>
      <c r="WAM3372" s="372"/>
      <c r="WAN3372" s="372"/>
      <c r="WAO3372" s="372"/>
      <c r="WAP3372" s="372"/>
      <c r="WAQ3372" s="370"/>
      <c r="WAR3372" s="371"/>
      <c r="WAS3372" s="372"/>
      <c r="WAT3372" s="371"/>
      <c r="WAU3372" s="473"/>
      <c r="WAV3372" s="371"/>
      <c r="WAW3372" s="372"/>
      <c r="WAX3372" s="372"/>
      <c r="WAY3372" s="372"/>
      <c r="WAZ3372" s="372"/>
      <c r="WBA3372" s="370"/>
      <c r="WBB3372" s="371"/>
      <c r="WBC3372" s="372"/>
      <c r="WBD3372" s="371"/>
      <c r="WBE3372" s="473"/>
      <c r="WBF3372" s="371"/>
      <c r="WBG3372" s="372"/>
      <c r="WBH3372" s="372"/>
      <c r="WBI3372" s="372"/>
      <c r="WBJ3372" s="372"/>
      <c r="WBK3372" s="370"/>
      <c r="WBL3372" s="371"/>
      <c r="WBM3372" s="372"/>
      <c r="WBN3372" s="371"/>
      <c r="WBO3372" s="473"/>
      <c r="WBP3372" s="371"/>
      <c r="WBQ3372" s="372"/>
      <c r="WBR3372" s="372"/>
      <c r="WBS3372" s="372"/>
      <c r="WBT3372" s="372"/>
      <c r="WBU3372" s="370"/>
      <c r="WBV3372" s="371"/>
      <c r="WBW3372" s="372"/>
      <c r="WBX3372" s="371"/>
      <c r="WBY3372" s="473"/>
      <c r="WBZ3372" s="371"/>
      <c r="WCA3372" s="372"/>
      <c r="WCB3372" s="372"/>
      <c r="WCC3372" s="372"/>
      <c r="WCD3372" s="372"/>
      <c r="WCE3372" s="370"/>
      <c r="WCF3372" s="371"/>
      <c r="WCG3372" s="372"/>
      <c r="WCH3372" s="371"/>
      <c r="WCI3372" s="473"/>
      <c r="WCJ3372" s="371"/>
      <c r="WCK3372" s="372"/>
      <c r="WCL3372" s="372"/>
      <c r="WCM3372" s="372"/>
      <c r="WCN3372" s="372"/>
      <c r="WCO3372" s="370"/>
      <c r="WCP3372" s="371"/>
      <c r="WCQ3372" s="372"/>
      <c r="WCR3372" s="371"/>
      <c r="WCS3372" s="473"/>
      <c r="WCT3372" s="371"/>
      <c r="WCU3372" s="372"/>
      <c r="WCV3372" s="372"/>
      <c r="WCW3372" s="372"/>
      <c r="WCX3372" s="372"/>
      <c r="WCY3372" s="370"/>
      <c r="WCZ3372" s="371"/>
      <c r="WDA3372" s="372"/>
      <c r="WDB3372" s="371"/>
      <c r="WDC3372" s="473"/>
      <c r="WDD3372" s="371"/>
      <c r="WDE3372" s="372"/>
      <c r="WDF3372" s="372"/>
      <c r="WDG3372" s="372"/>
      <c r="WDH3372" s="372"/>
      <c r="WDI3372" s="370"/>
      <c r="WDJ3372" s="371"/>
      <c r="WDK3372" s="372"/>
      <c r="WDL3372" s="371"/>
      <c r="WDM3372" s="473"/>
      <c r="WDN3372" s="371"/>
      <c r="WDO3372" s="372"/>
      <c r="WDP3372" s="372"/>
      <c r="WDQ3372" s="372"/>
      <c r="WDR3372" s="372"/>
      <c r="WDS3372" s="370"/>
      <c r="WDT3372" s="371"/>
      <c r="WDU3372" s="372"/>
      <c r="WDV3372" s="371"/>
      <c r="WDW3372" s="473"/>
      <c r="WDX3372" s="371"/>
      <c r="WDY3372" s="372"/>
      <c r="WDZ3372" s="372"/>
      <c r="WEA3372" s="372"/>
      <c r="WEB3372" s="372"/>
      <c r="WEC3372" s="370"/>
      <c r="WED3372" s="371"/>
      <c r="WEE3372" s="372"/>
      <c r="WEF3372" s="371"/>
      <c r="WEG3372" s="473"/>
      <c r="WEH3372" s="371"/>
      <c r="WEI3372" s="372"/>
      <c r="WEJ3372" s="372"/>
      <c r="WEK3372" s="372"/>
      <c r="WEL3372" s="372"/>
      <c r="WEM3372" s="370"/>
      <c r="WEN3372" s="371"/>
      <c r="WEO3372" s="372"/>
      <c r="WEP3372" s="371"/>
      <c r="WEQ3372" s="473"/>
      <c r="WER3372" s="371"/>
      <c r="WES3372" s="372"/>
      <c r="WET3372" s="372"/>
      <c r="WEU3372" s="372"/>
      <c r="WEV3372" s="372"/>
      <c r="WEW3372" s="370"/>
      <c r="WEX3372" s="371"/>
      <c r="WEY3372" s="372"/>
      <c r="WEZ3372" s="371"/>
      <c r="WFA3372" s="473"/>
      <c r="WFB3372" s="371"/>
      <c r="WFC3372" s="372"/>
      <c r="WFD3372" s="372"/>
      <c r="WFE3372" s="372"/>
      <c r="WFF3372" s="372"/>
      <c r="WFG3372" s="370"/>
      <c r="WFH3372" s="371"/>
      <c r="WFI3372" s="372"/>
      <c r="WFJ3372" s="371"/>
      <c r="WFK3372" s="473"/>
      <c r="WFL3372" s="371"/>
      <c r="WFM3372" s="372"/>
      <c r="WFN3372" s="372"/>
      <c r="WFO3372" s="372"/>
      <c r="WFP3372" s="372"/>
      <c r="WFQ3372" s="370"/>
      <c r="WFR3372" s="371"/>
      <c r="WFS3372" s="372"/>
      <c r="WFT3372" s="371"/>
      <c r="WFU3372" s="473"/>
      <c r="WFV3372" s="371"/>
      <c r="WFW3372" s="372"/>
      <c r="WFX3372" s="372"/>
      <c r="WFY3372" s="372"/>
      <c r="WFZ3372" s="372"/>
      <c r="WGA3372" s="370"/>
      <c r="WGB3372" s="371"/>
      <c r="WGC3372" s="372"/>
      <c r="WGD3372" s="371"/>
      <c r="WGE3372" s="473"/>
      <c r="WGF3372" s="371"/>
      <c r="WGG3372" s="372"/>
      <c r="WGH3372" s="372"/>
      <c r="WGI3372" s="372"/>
      <c r="WGJ3372" s="372"/>
      <c r="WGK3372" s="370"/>
      <c r="WGL3372" s="371"/>
      <c r="WGM3372" s="372"/>
      <c r="WGN3372" s="371"/>
      <c r="WGO3372" s="473"/>
      <c r="WGP3372" s="371"/>
      <c r="WGQ3372" s="372"/>
      <c r="WGR3372" s="372"/>
      <c r="WGS3372" s="372"/>
      <c r="WGT3372" s="372"/>
      <c r="WGU3372" s="370"/>
      <c r="WGV3372" s="371"/>
      <c r="WGW3372" s="372"/>
      <c r="WGX3372" s="371"/>
      <c r="WGY3372" s="473"/>
      <c r="WGZ3372" s="371"/>
      <c r="WHA3372" s="372"/>
      <c r="WHB3372" s="372"/>
      <c r="WHC3372" s="372"/>
      <c r="WHD3372" s="372"/>
      <c r="WHE3372" s="370"/>
      <c r="WHF3372" s="371"/>
      <c r="WHG3372" s="372"/>
      <c r="WHH3372" s="371"/>
      <c r="WHI3372" s="473"/>
      <c r="WHJ3372" s="371"/>
      <c r="WHK3372" s="372"/>
      <c r="WHL3372" s="372"/>
      <c r="WHM3372" s="372"/>
      <c r="WHN3372" s="372"/>
      <c r="WHO3372" s="370"/>
      <c r="WHP3372" s="371"/>
      <c r="WHQ3372" s="372"/>
      <c r="WHR3372" s="371"/>
      <c r="WHS3372" s="473"/>
      <c r="WHT3372" s="371"/>
      <c r="WHU3372" s="372"/>
      <c r="WHV3372" s="372"/>
      <c r="WHW3372" s="372"/>
      <c r="WHX3372" s="372"/>
      <c r="WHY3372" s="370"/>
      <c r="WHZ3372" s="371"/>
      <c r="WIA3372" s="372"/>
      <c r="WIB3372" s="371"/>
      <c r="WIC3372" s="473"/>
      <c r="WID3372" s="371"/>
      <c r="WIE3372" s="372"/>
      <c r="WIF3372" s="372"/>
      <c r="WIG3372" s="372"/>
      <c r="WIH3372" s="372"/>
      <c r="WII3372" s="370"/>
      <c r="WIJ3372" s="371"/>
      <c r="WIK3372" s="372"/>
      <c r="WIL3372" s="371"/>
      <c r="WIM3372" s="473"/>
      <c r="WIN3372" s="371"/>
      <c r="WIO3372" s="372"/>
      <c r="WIP3372" s="372"/>
      <c r="WIQ3372" s="372"/>
      <c r="WIR3372" s="372"/>
      <c r="WIS3372" s="370"/>
      <c r="WIT3372" s="371"/>
      <c r="WIU3372" s="372"/>
      <c r="WIV3372" s="371"/>
      <c r="WIW3372" s="473"/>
      <c r="WIX3372" s="371"/>
      <c r="WIY3372" s="372"/>
      <c r="WIZ3372" s="372"/>
      <c r="WJA3372" s="372"/>
      <c r="WJB3372" s="372"/>
      <c r="WJC3372" s="370"/>
      <c r="WJD3372" s="371"/>
      <c r="WJE3372" s="372"/>
      <c r="WJF3372" s="371"/>
      <c r="WJG3372" s="473"/>
      <c r="WJH3372" s="371"/>
      <c r="WJI3372" s="372"/>
      <c r="WJJ3372" s="372"/>
      <c r="WJK3372" s="372"/>
      <c r="WJL3372" s="372"/>
      <c r="WJM3372" s="370"/>
      <c r="WJN3372" s="371"/>
      <c r="WJO3372" s="372"/>
      <c r="WJP3372" s="371"/>
      <c r="WJQ3372" s="473"/>
      <c r="WJR3372" s="371"/>
      <c r="WJS3372" s="372"/>
      <c r="WJT3372" s="372"/>
      <c r="WJU3372" s="372"/>
      <c r="WJV3372" s="372"/>
      <c r="WJW3372" s="370"/>
      <c r="WJX3372" s="371"/>
      <c r="WJY3372" s="372"/>
      <c r="WJZ3372" s="371"/>
      <c r="WKA3372" s="473"/>
      <c r="WKB3372" s="371"/>
      <c r="WKC3372" s="372"/>
      <c r="WKD3372" s="372"/>
      <c r="WKE3372" s="372"/>
      <c r="WKF3372" s="372"/>
      <c r="WKG3372" s="370"/>
      <c r="WKH3372" s="371"/>
      <c r="WKI3372" s="372"/>
      <c r="WKJ3372" s="371"/>
      <c r="WKK3372" s="473"/>
      <c r="WKL3372" s="371"/>
      <c r="WKM3372" s="372"/>
      <c r="WKN3372" s="372"/>
      <c r="WKO3372" s="372"/>
      <c r="WKP3372" s="372"/>
      <c r="WKQ3372" s="370"/>
      <c r="WKR3372" s="371"/>
      <c r="WKS3372" s="372"/>
      <c r="WKT3372" s="371"/>
      <c r="WKU3372" s="473"/>
      <c r="WKV3372" s="371"/>
      <c r="WKW3372" s="372"/>
      <c r="WKX3372" s="372"/>
      <c r="WKY3372" s="372"/>
      <c r="WKZ3372" s="372"/>
      <c r="WLA3372" s="370"/>
      <c r="WLB3372" s="371"/>
      <c r="WLC3372" s="372"/>
      <c r="WLD3372" s="371"/>
      <c r="WLE3372" s="473"/>
      <c r="WLF3372" s="371"/>
      <c r="WLG3372" s="372"/>
      <c r="WLH3372" s="372"/>
      <c r="WLI3372" s="372"/>
      <c r="WLJ3372" s="372"/>
      <c r="WLK3372" s="370"/>
      <c r="WLL3372" s="371"/>
      <c r="WLM3372" s="372"/>
      <c r="WLN3372" s="371"/>
      <c r="WLO3372" s="473"/>
      <c r="WLP3372" s="371"/>
      <c r="WLQ3372" s="372"/>
      <c r="WLR3372" s="372"/>
      <c r="WLS3372" s="372"/>
      <c r="WLT3372" s="372"/>
      <c r="WLU3372" s="370"/>
      <c r="WLV3372" s="371"/>
      <c r="WLW3372" s="372"/>
      <c r="WLX3372" s="371"/>
      <c r="WLY3372" s="473"/>
      <c r="WLZ3372" s="371"/>
      <c r="WMA3372" s="372"/>
      <c r="WMB3372" s="372"/>
      <c r="WMC3372" s="372"/>
      <c r="WMD3372" s="372"/>
      <c r="WME3372" s="370"/>
      <c r="WMF3372" s="371"/>
      <c r="WMG3372" s="372"/>
      <c r="WMH3372" s="371"/>
      <c r="WMI3372" s="473"/>
      <c r="WMJ3372" s="371"/>
      <c r="WMK3372" s="372"/>
      <c r="WML3372" s="372"/>
      <c r="WMM3372" s="372"/>
      <c r="WMN3372" s="372"/>
      <c r="WMO3372" s="370"/>
      <c r="WMP3372" s="371"/>
      <c r="WMQ3372" s="372"/>
      <c r="WMR3372" s="371"/>
      <c r="WMS3372" s="473"/>
      <c r="WMT3372" s="371"/>
      <c r="WMU3372" s="372"/>
      <c r="WMV3372" s="372"/>
      <c r="WMW3372" s="372"/>
      <c r="WMX3372" s="372"/>
      <c r="WMY3372" s="370"/>
      <c r="WMZ3372" s="371"/>
      <c r="WNA3372" s="372"/>
      <c r="WNB3372" s="371"/>
      <c r="WNC3372" s="473"/>
      <c r="WND3372" s="371"/>
      <c r="WNE3372" s="372"/>
      <c r="WNF3372" s="372"/>
      <c r="WNG3372" s="372"/>
      <c r="WNH3372" s="372"/>
      <c r="WNI3372" s="370"/>
      <c r="WNJ3372" s="371"/>
      <c r="WNK3372" s="372"/>
      <c r="WNL3372" s="371"/>
      <c r="WNM3372" s="473"/>
      <c r="WNN3372" s="371"/>
      <c r="WNO3372" s="372"/>
      <c r="WNP3372" s="372"/>
      <c r="WNQ3372" s="372"/>
      <c r="WNR3372" s="372"/>
      <c r="WNS3372" s="370"/>
      <c r="WNT3372" s="371"/>
      <c r="WNU3372" s="372"/>
      <c r="WNV3372" s="371"/>
      <c r="WNW3372" s="473"/>
      <c r="WNX3372" s="371"/>
      <c r="WNY3372" s="372"/>
      <c r="WNZ3372" s="372"/>
      <c r="WOA3372" s="372"/>
      <c r="WOB3372" s="372"/>
      <c r="WOC3372" s="370"/>
      <c r="WOD3372" s="371"/>
      <c r="WOE3372" s="372"/>
      <c r="WOF3372" s="371"/>
      <c r="WOG3372" s="473"/>
      <c r="WOH3372" s="371"/>
      <c r="WOI3372" s="372"/>
      <c r="WOJ3372" s="372"/>
      <c r="WOK3372" s="372"/>
      <c r="WOL3372" s="372"/>
      <c r="WOM3372" s="370"/>
      <c r="WON3372" s="371"/>
      <c r="WOO3372" s="372"/>
      <c r="WOP3372" s="371"/>
      <c r="WOQ3372" s="473"/>
      <c r="WOR3372" s="371"/>
      <c r="WOS3372" s="372"/>
      <c r="WOT3372" s="372"/>
      <c r="WOU3372" s="372"/>
      <c r="WOV3372" s="372"/>
      <c r="WOW3372" s="370"/>
      <c r="WOX3372" s="371"/>
      <c r="WOY3372" s="372"/>
      <c r="WOZ3372" s="371"/>
      <c r="WPA3372" s="473"/>
      <c r="WPB3372" s="371"/>
      <c r="WPC3372" s="372"/>
      <c r="WPD3372" s="372"/>
      <c r="WPE3372" s="372"/>
      <c r="WPF3372" s="372"/>
      <c r="WPG3372" s="370"/>
      <c r="WPH3372" s="371"/>
      <c r="WPI3372" s="372"/>
      <c r="WPJ3372" s="371"/>
      <c r="WPK3372" s="473"/>
      <c r="WPL3372" s="371"/>
      <c r="WPM3372" s="372"/>
      <c r="WPN3372" s="372"/>
      <c r="WPO3372" s="372"/>
      <c r="WPP3372" s="372"/>
      <c r="WPQ3372" s="370"/>
      <c r="WPR3372" s="371"/>
      <c r="WPS3372" s="372"/>
      <c r="WPT3372" s="371"/>
      <c r="WPU3372" s="473"/>
      <c r="WPV3372" s="371"/>
      <c r="WPW3372" s="372"/>
      <c r="WPX3372" s="372"/>
      <c r="WPY3372" s="372"/>
      <c r="WPZ3372" s="372"/>
      <c r="WQA3372" s="370"/>
      <c r="WQB3372" s="371"/>
      <c r="WQC3372" s="372"/>
      <c r="WQD3372" s="371"/>
      <c r="WQE3372" s="473"/>
      <c r="WQF3372" s="371"/>
      <c r="WQG3372" s="372"/>
      <c r="WQH3372" s="372"/>
      <c r="WQI3372" s="372"/>
      <c r="WQJ3372" s="372"/>
      <c r="WQK3372" s="370"/>
      <c r="WQL3372" s="371"/>
      <c r="WQM3372" s="372"/>
      <c r="WQN3372" s="371"/>
      <c r="WQO3372" s="473"/>
      <c r="WQP3372" s="371"/>
      <c r="WQQ3372" s="372"/>
      <c r="WQR3372" s="372"/>
      <c r="WQS3372" s="372"/>
      <c r="WQT3372" s="372"/>
      <c r="WQU3372" s="370"/>
      <c r="WQV3372" s="371"/>
      <c r="WQW3372" s="372"/>
      <c r="WQX3372" s="371"/>
      <c r="WQY3372" s="473"/>
      <c r="WQZ3372" s="371"/>
      <c r="WRA3372" s="372"/>
      <c r="WRB3372" s="372"/>
      <c r="WRC3372" s="372"/>
      <c r="WRD3372" s="372"/>
      <c r="WRE3372" s="370"/>
      <c r="WRF3372" s="371"/>
      <c r="WRG3372" s="372"/>
      <c r="WRH3372" s="371"/>
      <c r="WRI3372" s="473"/>
      <c r="WRJ3372" s="371"/>
      <c r="WRK3372" s="372"/>
      <c r="WRL3372" s="372"/>
      <c r="WRM3372" s="372"/>
      <c r="WRN3372" s="372"/>
      <c r="WRO3372" s="370"/>
      <c r="WRP3372" s="371"/>
      <c r="WRQ3372" s="372"/>
      <c r="WRR3372" s="371"/>
      <c r="WRS3372" s="473"/>
      <c r="WRT3372" s="371"/>
      <c r="WRU3372" s="372"/>
      <c r="WRV3372" s="372"/>
      <c r="WRW3372" s="372"/>
      <c r="WRX3372" s="372"/>
      <c r="WRY3372" s="370"/>
      <c r="WRZ3372" s="371"/>
      <c r="WSA3372" s="372"/>
      <c r="WSB3372" s="371"/>
      <c r="WSC3372" s="473"/>
      <c r="WSD3372" s="371"/>
      <c r="WSE3372" s="372"/>
      <c r="WSF3372" s="372"/>
      <c r="WSG3372" s="372"/>
      <c r="WSH3372" s="372"/>
      <c r="WSI3372" s="370"/>
      <c r="WSJ3372" s="371"/>
      <c r="WSK3372" s="372"/>
      <c r="WSL3372" s="371"/>
      <c r="WSM3372" s="473"/>
      <c r="WSN3372" s="371"/>
      <c r="WSO3372" s="372"/>
      <c r="WSP3372" s="372"/>
      <c r="WSQ3372" s="372"/>
      <c r="WSR3372" s="372"/>
      <c r="WSS3372" s="370"/>
      <c r="WST3372" s="371"/>
      <c r="WSU3372" s="372"/>
      <c r="WSV3372" s="371"/>
      <c r="WSW3372" s="473"/>
      <c r="WSX3372" s="371"/>
      <c r="WSY3372" s="372"/>
      <c r="WSZ3372" s="372"/>
      <c r="WTA3372" s="372"/>
      <c r="WTB3372" s="372"/>
      <c r="WTC3372" s="370"/>
      <c r="WTD3372" s="371"/>
      <c r="WTE3372" s="372"/>
      <c r="WTF3372" s="371"/>
      <c r="WTG3372" s="473"/>
      <c r="WTH3372" s="371"/>
      <c r="WTI3372" s="372"/>
      <c r="WTJ3372" s="372"/>
      <c r="WTK3372" s="372"/>
      <c r="WTL3372" s="372"/>
      <c r="WTM3372" s="370"/>
      <c r="WTN3372" s="371"/>
      <c r="WTO3372" s="372"/>
      <c r="WTP3372" s="371"/>
      <c r="WTQ3372" s="473"/>
      <c r="WTR3372" s="371"/>
      <c r="WTS3372" s="372"/>
      <c r="WTT3372" s="372"/>
      <c r="WTU3372" s="372"/>
      <c r="WTV3372" s="372"/>
      <c r="WTW3372" s="370"/>
      <c r="WTX3372" s="371"/>
      <c r="WTY3372" s="372"/>
      <c r="WTZ3372" s="371"/>
      <c r="WUA3372" s="473"/>
      <c r="WUB3372" s="371"/>
      <c r="WUC3372" s="372"/>
      <c r="WUD3372" s="372"/>
      <c r="WUE3372" s="372"/>
      <c r="WUF3372" s="372"/>
      <c r="WUG3372" s="370"/>
      <c r="WUH3372" s="371"/>
      <c r="WUI3372" s="372"/>
      <c r="WUJ3372" s="371"/>
      <c r="WUK3372" s="473"/>
      <c r="WUL3372" s="371"/>
      <c r="WUM3372" s="372"/>
      <c r="WUN3372" s="372"/>
      <c r="WUO3372" s="372"/>
      <c r="WUP3372" s="372"/>
      <c r="WUQ3372" s="370"/>
      <c r="WUR3372" s="371"/>
      <c r="WUS3372" s="372"/>
      <c r="WUT3372" s="371"/>
      <c r="WUU3372" s="473"/>
      <c r="WUV3372" s="371"/>
      <c r="WUW3372" s="372"/>
      <c r="WUX3372" s="372"/>
      <c r="WUY3372" s="372"/>
      <c r="WUZ3372" s="372"/>
      <c r="WVA3372" s="370"/>
      <c r="WVB3372" s="371"/>
      <c r="WVC3372" s="372"/>
      <c r="WVD3372" s="371"/>
      <c r="WVE3372" s="473"/>
      <c r="WVF3372" s="371"/>
      <c r="WVG3372" s="372"/>
      <c r="WVH3372" s="372"/>
      <c r="WVI3372" s="372"/>
      <c r="WVJ3372" s="372"/>
      <c r="WVK3372" s="370"/>
      <c r="WVL3372" s="371"/>
      <c r="WVM3372" s="372"/>
      <c r="WVN3372" s="371"/>
      <c r="WVO3372" s="473"/>
      <c r="WVP3372" s="371"/>
      <c r="WVQ3372" s="372"/>
      <c r="WVR3372" s="372"/>
      <c r="WVS3372" s="372"/>
      <c r="WVT3372" s="372"/>
      <c r="WVU3372" s="370"/>
      <c r="WVV3372" s="371"/>
      <c r="WVW3372" s="372"/>
      <c r="WVX3372" s="371"/>
      <c r="WVY3372" s="473"/>
      <c r="WVZ3372" s="371"/>
      <c r="WWA3372" s="372"/>
      <c r="WWB3372" s="372"/>
      <c r="WWC3372" s="372"/>
      <c r="WWD3372" s="372"/>
      <c r="WWE3372" s="370"/>
      <c r="WWF3372" s="371"/>
      <c r="WWG3372" s="372"/>
      <c r="WWH3372" s="371"/>
      <c r="WWI3372" s="473"/>
      <c r="WWJ3372" s="371"/>
      <c r="WWK3372" s="372"/>
      <c r="WWL3372" s="372"/>
      <c r="WWM3372" s="372"/>
      <c r="WWN3372" s="372"/>
      <c r="WWO3372" s="370"/>
      <c r="WWP3372" s="371"/>
      <c r="WWQ3372" s="372"/>
      <c r="WWR3372" s="371"/>
      <c r="WWS3372" s="473"/>
      <c r="WWT3372" s="371"/>
      <c r="WWU3372" s="372"/>
      <c r="WWV3372" s="372"/>
      <c r="WWW3372" s="372"/>
      <c r="WWX3372" s="372"/>
      <c r="WWY3372" s="370"/>
      <c r="WWZ3372" s="371"/>
      <c r="WXA3372" s="372"/>
      <c r="WXB3372" s="371"/>
      <c r="WXC3372" s="473"/>
      <c r="WXD3372" s="371"/>
      <c r="WXE3372" s="372"/>
      <c r="WXF3372" s="372"/>
      <c r="WXG3372" s="372"/>
      <c r="WXH3372" s="372"/>
      <c r="WXI3372" s="370"/>
      <c r="WXJ3372" s="371"/>
      <c r="WXK3372" s="372"/>
      <c r="WXL3372" s="371"/>
      <c r="WXM3372" s="473"/>
      <c r="WXN3372" s="371"/>
      <c r="WXO3372" s="372"/>
      <c r="WXP3372" s="372"/>
      <c r="WXQ3372" s="372"/>
      <c r="WXR3372" s="372"/>
      <c r="WXS3372" s="370"/>
      <c r="WXT3372" s="371"/>
      <c r="WXU3372" s="372"/>
      <c r="WXV3372" s="371"/>
      <c r="WXW3372" s="473"/>
      <c r="WXX3372" s="371"/>
      <c r="WXY3372" s="372"/>
      <c r="WXZ3372" s="372"/>
      <c r="WYA3372" s="372"/>
      <c r="WYB3372" s="372"/>
      <c r="WYC3372" s="370"/>
      <c r="WYD3372" s="371"/>
      <c r="WYE3372" s="372"/>
      <c r="WYF3372" s="371"/>
      <c r="WYG3372" s="473"/>
      <c r="WYH3372" s="371"/>
      <c r="WYI3372" s="372"/>
      <c r="WYJ3372" s="372"/>
      <c r="WYK3372" s="372"/>
      <c r="WYL3372" s="372"/>
      <c r="WYM3372" s="370"/>
      <c r="WYN3372" s="371"/>
      <c r="WYO3372" s="372"/>
      <c r="WYP3372" s="371"/>
      <c r="WYQ3372" s="473"/>
      <c r="WYR3372" s="371"/>
      <c r="WYS3372" s="372"/>
      <c r="WYT3372" s="372"/>
      <c r="WYU3372" s="372"/>
      <c r="WYV3372" s="372"/>
      <c r="WYW3372" s="370"/>
      <c r="WYX3372" s="371"/>
      <c r="WYY3372" s="372"/>
      <c r="WYZ3372" s="371"/>
      <c r="WZA3372" s="473"/>
      <c r="WZB3372" s="371"/>
      <c r="WZC3372" s="372"/>
      <c r="WZD3372" s="372"/>
      <c r="WZE3372" s="372"/>
      <c r="WZF3372" s="372"/>
      <c r="WZG3372" s="370"/>
      <c r="WZH3372" s="371"/>
      <c r="WZI3372" s="372"/>
      <c r="WZJ3372" s="371"/>
      <c r="WZK3372" s="473"/>
      <c r="WZL3372" s="371"/>
      <c r="WZM3372" s="372"/>
      <c r="WZN3372" s="372"/>
      <c r="WZO3372" s="372"/>
      <c r="WZP3372" s="372"/>
      <c r="WZQ3372" s="370"/>
      <c r="WZR3372" s="371"/>
      <c r="WZS3372" s="372"/>
      <c r="WZT3372" s="371"/>
      <c r="WZU3372" s="473"/>
      <c r="WZV3372" s="371"/>
      <c r="WZW3372" s="372"/>
      <c r="WZX3372" s="372"/>
      <c r="WZY3372" s="372"/>
      <c r="WZZ3372" s="372"/>
      <c r="XAA3372" s="370"/>
      <c r="XAB3372" s="371"/>
      <c r="XAC3372" s="372"/>
      <c r="XAD3372" s="371"/>
      <c r="XAE3372" s="473"/>
      <c r="XAF3372" s="371"/>
      <c r="XAG3372" s="372"/>
      <c r="XAH3372" s="372"/>
      <c r="XAI3372" s="372"/>
      <c r="XAJ3372" s="372"/>
      <c r="XAK3372" s="370"/>
      <c r="XAL3372" s="371"/>
      <c r="XAM3372" s="372"/>
      <c r="XAN3372" s="371"/>
      <c r="XAO3372" s="473"/>
      <c r="XAP3372" s="371"/>
      <c r="XAQ3372" s="372"/>
      <c r="XAR3372" s="372"/>
      <c r="XAS3372" s="372"/>
      <c r="XAT3372" s="372"/>
      <c r="XAU3372" s="370"/>
      <c r="XAV3372" s="371"/>
      <c r="XAW3372" s="372"/>
      <c r="XAX3372" s="371"/>
      <c r="XAY3372" s="473"/>
      <c r="XAZ3372" s="371"/>
      <c r="XBA3372" s="372"/>
      <c r="XBB3372" s="372"/>
      <c r="XBC3372" s="372"/>
      <c r="XBD3372" s="372"/>
      <c r="XBE3372" s="370"/>
      <c r="XBF3372" s="371"/>
      <c r="XBG3372" s="372"/>
      <c r="XBH3372" s="371"/>
      <c r="XBI3372" s="473"/>
      <c r="XBJ3372" s="371"/>
      <c r="XBK3372" s="372"/>
      <c r="XBL3372" s="372"/>
      <c r="XBM3372" s="372"/>
      <c r="XBN3372" s="372"/>
      <c r="XBO3372" s="370"/>
      <c r="XBP3372" s="371"/>
      <c r="XBQ3372" s="372"/>
      <c r="XBR3372" s="371"/>
      <c r="XBS3372" s="473"/>
      <c r="XBT3372" s="371"/>
      <c r="XBU3372" s="372"/>
      <c r="XBV3372" s="372"/>
      <c r="XBW3372" s="372"/>
      <c r="XBX3372" s="372"/>
      <c r="XBY3372" s="370"/>
      <c r="XBZ3372" s="371"/>
      <c r="XCA3372" s="372"/>
      <c r="XCB3372" s="371"/>
      <c r="XCC3372" s="473"/>
      <c r="XCD3372" s="371"/>
      <c r="XCE3372" s="372"/>
      <c r="XCF3372" s="372"/>
      <c r="XCG3372" s="372"/>
      <c r="XCH3372" s="372"/>
      <c r="XCI3372" s="370"/>
      <c r="XCJ3372" s="371"/>
      <c r="XCK3372" s="372"/>
      <c r="XCL3372" s="371"/>
      <c r="XCM3372" s="473"/>
      <c r="XCN3372" s="371"/>
      <c r="XCO3372" s="372"/>
      <c r="XCP3372" s="372"/>
      <c r="XCQ3372" s="372"/>
      <c r="XCR3372" s="372"/>
      <c r="XCS3372" s="370"/>
      <c r="XCT3372" s="371"/>
      <c r="XCU3372" s="372"/>
      <c r="XCV3372" s="371"/>
      <c r="XCW3372" s="473"/>
      <c r="XCX3372" s="371"/>
      <c r="XCY3372" s="372"/>
      <c r="XCZ3372" s="372"/>
      <c r="XDA3372" s="372"/>
      <c r="XDB3372" s="372"/>
      <c r="XDC3372" s="370"/>
      <c r="XDD3372" s="371"/>
      <c r="XDE3372" s="372"/>
      <c r="XDF3372" s="371"/>
      <c r="XDG3372" s="473"/>
      <c r="XDH3372" s="371"/>
      <c r="XDI3372" s="372"/>
      <c r="XDJ3372" s="372"/>
      <c r="XDK3372" s="372"/>
      <c r="XDL3372" s="372"/>
      <c r="XDM3372" s="370"/>
      <c r="XDN3372" s="371"/>
      <c r="XDO3372" s="372"/>
      <c r="XDP3372" s="371"/>
      <c r="XDQ3372" s="473"/>
      <c r="XDR3372" s="371"/>
      <c r="XDS3372" s="372"/>
      <c r="XDT3372" s="372"/>
      <c r="XDU3372" s="372"/>
      <c r="XDV3372" s="372"/>
      <c r="XDW3372" s="370"/>
      <c r="XDX3372" s="371"/>
      <c r="XDY3372" s="372"/>
      <c r="XDZ3372" s="371"/>
      <c r="XEA3372" s="473"/>
      <c r="XEB3372" s="371"/>
      <c r="XEC3372" s="372"/>
      <c r="XED3372" s="372"/>
      <c r="XEE3372" s="372"/>
      <c r="XEF3372" s="372"/>
      <c r="XEG3372" s="370"/>
      <c r="XEH3372" s="371"/>
      <c r="XEI3372" s="372"/>
      <c r="XEJ3372" s="371"/>
      <c r="XEK3372" s="473"/>
      <c r="XEL3372" s="371"/>
      <c r="XEM3372" s="372"/>
      <c r="XEN3372" s="372"/>
      <c r="XEO3372" s="372"/>
      <c r="XEP3372" s="372"/>
      <c r="XEQ3372" s="370"/>
      <c r="XER3372" s="371"/>
      <c r="XES3372" s="372"/>
      <c r="XET3372" s="371"/>
      <c r="XEU3372" s="473"/>
      <c r="XEV3372" s="371"/>
      <c r="XEW3372" s="372"/>
      <c r="XEX3372" s="372"/>
      <c r="XEY3372" s="372"/>
      <c r="XEZ3372" s="372"/>
      <c r="XFA3372" s="370"/>
      <c r="XFB3372" s="371"/>
      <c r="XFC3372" s="372"/>
      <c r="XFD3372" s="371"/>
    </row>
    <row r="3373" spans="1:16384" s="383" customFormat="1" ht="24" x14ac:dyDescent="0.25">
      <c r="A3373" s="377" t="s">
        <v>5242</v>
      </c>
      <c r="B3373" s="377" t="s">
        <v>1992</v>
      </c>
      <c r="C3373" s="380" t="s">
        <v>2205</v>
      </c>
      <c r="D3373" s="378" t="s">
        <v>5243</v>
      </c>
      <c r="E3373" s="379">
        <v>22500</v>
      </c>
      <c r="F3373" s="377"/>
      <c r="G3373" s="380"/>
      <c r="H3373" s="380"/>
      <c r="I3373" s="382"/>
      <c r="J3373" s="380"/>
    </row>
    <row r="3374" spans="1:16384" s="383" customFormat="1" ht="24" x14ac:dyDescent="0.25">
      <c r="A3374" s="377" t="s">
        <v>2002</v>
      </c>
      <c r="B3374" s="377" t="s">
        <v>564</v>
      </c>
      <c r="C3374" s="380" t="s">
        <v>2205</v>
      </c>
      <c r="D3374" s="378" t="s">
        <v>5245</v>
      </c>
      <c r="E3374" s="379">
        <v>288000</v>
      </c>
      <c r="F3374" s="377" t="s">
        <v>5231</v>
      </c>
      <c r="G3374" s="380">
        <v>20605077545</v>
      </c>
      <c r="H3374" s="380" t="s">
        <v>1998</v>
      </c>
      <c r="I3374" s="393">
        <v>44581</v>
      </c>
      <c r="J3374" s="380"/>
    </row>
    <row r="3375" spans="1:16384" s="383" customFormat="1" ht="24" x14ac:dyDescent="0.25">
      <c r="A3375" s="377" t="s">
        <v>2207</v>
      </c>
      <c r="B3375" s="377" t="s">
        <v>455</v>
      </c>
      <c r="C3375" s="380" t="s">
        <v>2205</v>
      </c>
      <c r="D3375" s="378" t="s">
        <v>5246</v>
      </c>
      <c r="E3375" s="379">
        <v>7137000</v>
      </c>
      <c r="F3375" s="377" t="s">
        <v>5233</v>
      </c>
      <c r="G3375" s="380">
        <v>20609162130</v>
      </c>
      <c r="H3375" s="380" t="s">
        <v>1998</v>
      </c>
      <c r="I3375" s="393">
        <v>44600</v>
      </c>
      <c r="J3375" s="380"/>
    </row>
    <row r="3376" spans="1:16384" s="383" customFormat="1" ht="36" x14ac:dyDescent="0.25">
      <c r="A3376" s="377" t="s">
        <v>5248</v>
      </c>
      <c r="B3376" s="377" t="s">
        <v>1992</v>
      </c>
      <c r="C3376" s="380" t="s">
        <v>2205</v>
      </c>
      <c r="D3376" s="378" t="s">
        <v>5249</v>
      </c>
      <c r="E3376" s="379">
        <v>40985.75</v>
      </c>
      <c r="F3376" s="377" t="s">
        <v>2226</v>
      </c>
      <c r="G3376" s="380">
        <v>20602555985</v>
      </c>
      <c r="H3376" s="380" t="s">
        <v>1998</v>
      </c>
      <c r="I3376" s="393">
        <v>44635</v>
      </c>
      <c r="J3376" s="380"/>
    </row>
    <row r="3377" spans="1:16384" s="383" customFormat="1" ht="36" x14ac:dyDescent="0.25">
      <c r="A3377" s="377" t="s">
        <v>5251</v>
      </c>
      <c r="B3377" s="377" t="s">
        <v>1992</v>
      </c>
      <c r="C3377" s="380" t="s">
        <v>2205</v>
      </c>
      <c r="D3377" s="378" t="s">
        <v>5252</v>
      </c>
      <c r="E3377" s="379">
        <v>274446.25</v>
      </c>
      <c r="F3377" s="377" t="s">
        <v>5237</v>
      </c>
      <c r="G3377" s="380">
        <v>20604425833</v>
      </c>
      <c r="H3377" s="380" t="s">
        <v>1998</v>
      </c>
      <c r="I3377" s="393">
        <v>44643</v>
      </c>
      <c r="J3377" s="380"/>
    </row>
    <row r="3378" spans="1:16384" s="383" customFormat="1" ht="72" x14ac:dyDescent="0.25">
      <c r="A3378" s="377" t="s">
        <v>2002</v>
      </c>
      <c r="B3378" s="377" t="s">
        <v>455</v>
      </c>
      <c r="C3378" s="380" t="s">
        <v>2205</v>
      </c>
      <c r="D3378" s="378" t="s">
        <v>5254</v>
      </c>
      <c r="E3378" s="379">
        <v>149500</v>
      </c>
      <c r="F3378" s="377" t="s">
        <v>2239</v>
      </c>
      <c r="G3378" s="380">
        <v>20600338456</v>
      </c>
      <c r="H3378" s="380" t="s">
        <v>917</v>
      </c>
      <c r="I3378" s="393">
        <v>44587</v>
      </c>
      <c r="J3378" s="380"/>
    </row>
    <row r="3379" spans="1:16384" s="383" customFormat="1" ht="48" x14ac:dyDescent="0.25">
      <c r="A3379" s="377" t="s">
        <v>2244</v>
      </c>
      <c r="B3379" s="377" t="s">
        <v>455</v>
      </c>
      <c r="C3379" s="380" t="s">
        <v>2205</v>
      </c>
      <c r="D3379" s="378" t="s">
        <v>2245</v>
      </c>
      <c r="E3379" s="379">
        <v>69753.2</v>
      </c>
      <c r="F3379" s="377" t="s">
        <v>5241</v>
      </c>
      <c r="G3379" s="380">
        <v>20602271766</v>
      </c>
      <c r="H3379" s="380" t="s">
        <v>1998</v>
      </c>
      <c r="I3379" s="393">
        <v>44680</v>
      </c>
      <c r="J3379" s="380"/>
    </row>
    <row r="3380" spans="1:16384" s="383" customFormat="1" ht="13.5" x14ac:dyDescent="0.25">
      <c r="A3380" s="377" t="s">
        <v>2244</v>
      </c>
      <c r="B3380" s="377" t="s">
        <v>841</v>
      </c>
      <c r="C3380" s="380" t="s">
        <v>2205</v>
      </c>
      <c r="D3380" s="378" t="s">
        <v>5238</v>
      </c>
      <c r="E3380" s="379">
        <v>2474397.12</v>
      </c>
      <c r="F3380" s="377" t="s">
        <v>5244</v>
      </c>
      <c r="G3380" s="380">
        <v>20101337261</v>
      </c>
      <c r="H3380" s="380" t="s">
        <v>1998</v>
      </c>
      <c r="I3380" s="393">
        <v>44700</v>
      </c>
      <c r="J3380" s="380"/>
    </row>
    <row r="3381" spans="1:16384" s="383" customFormat="1" ht="36" x14ac:dyDescent="0.2">
      <c r="A3381" s="377" t="s">
        <v>2002</v>
      </c>
      <c r="B3381" s="377" t="s">
        <v>5257</v>
      </c>
      <c r="C3381" s="380" t="s">
        <v>2205</v>
      </c>
      <c r="D3381" s="378" t="s">
        <v>5245</v>
      </c>
      <c r="E3381" s="379">
        <v>72000</v>
      </c>
      <c r="F3381" s="377" t="s">
        <v>5231</v>
      </c>
      <c r="G3381" s="380">
        <v>20605077545</v>
      </c>
      <c r="H3381" s="380" t="s">
        <v>1998</v>
      </c>
      <c r="I3381" s="393">
        <v>44671</v>
      </c>
      <c r="J3381" s="429"/>
    </row>
    <row r="3382" spans="1:16384" s="383" customFormat="1" ht="48" x14ac:dyDescent="0.25">
      <c r="A3382" s="377" t="s">
        <v>2002</v>
      </c>
      <c r="B3382" s="377" t="s">
        <v>5258</v>
      </c>
      <c r="C3382" s="380" t="s">
        <v>2205</v>
      </c>
      <c r="D3382" s="378" t="s">
        <v>5259</v>
      </c>
      <c r="E3382" s="379">
        <v>38400</v>
      </c>
      <c r="F3382" s="377" t="s">
        <v>5247</v>
      </c>
      <c r="G3382" s="380">
        <v>20603075561</v>
      </c>
      <c r="H3382" s="380" t="s">
        <v>917</v>
      </c>
      <c r="I3382" s="393">
        <v>44705</v>
      </c>
      <c r="J3382" s="380"/>
    </row>
    <row r="3383" spans="1:16384" s="383" customFormat="1" ht="15" x14ac:dyDescent="0.25">
      <c r="A3383" s="428" t="s">
        <v>293</v>
      </c>
      <c r="B3383" s="377"/>
      <c r="C3383" s="380"/>
      <c r="D3383" s="378"/>
      <c r="E3383" s="379"/>
      <c r="F3383" s="377" t="s">
        <v>5250</v>
      </c>
      <c r="G3383" s="380">
        <v>20539801474</v>
      </c>
      <c r="H3383" s="380" t="s">
        <v>917</v>
      </c>
      <c r="I3383" s="393">
        <v>44788</v>
      </c>
      <c r="J3383" s="380"/>
    </row>
    <row r="3384" spans="1:16384" s="383" customFormat="1" ht="13.5" x14ac:dyDescent="0.2">
      <c r="A3384" s="377" t="s">
        <v>6531</v>
      </c>
      <c r="B3384" s="377"/>
      <c r="C3384" s="380"/>
      <c r="D3384" s="378"/>
      <c r="E3384" s="379"/>
      <c r="F3384" s="377" t="s">
        <v>5253</v>
      </c>
      <c r="G3384" s="380">
        <v>20160340534</v>
      </c>
      <c r="H3384" s="380" t="s">
        <v>917</v>
      </c>
      <c r="I3384" s="393">
        <v>44791</v>
      </c>
      <c r="J3384" s="380"/>
      <c r="K3384" s="470"/>
      <c r="L3384" s="471"/>
      <c r="M3384" s="429"/>
      <c r="N3384" s="471"/>
      <c r="O3384" s="472"/>
      <c r="P3384" s="471"/>
      <c r="Q3384" s="429"/>
      <c r="R3384" s="429"/>
      <c r="S3384" s="429"/>
      <c r="T3384" s="429"/>
      <c r="U3384" s="470"/>
      <c r="V3384" s="471"/>
      <c r="W3384" s="429"/>
      <c r="X3384" s="471"/>
      <c r="Y3384" s="472"/>
      <c r="Z3384" s="471"/>
      <c r="AA3384" s="429"/>
      <c r="AB3384" s="429"/>
      <c r="AC3384" s="429"/>
      <c r="AD3384" s="429"/>
      <c r="AE3384" s="470"/>
      <c r="AF3384" s="471"/>
      <c r="AG3384" s="372"/>
      <c r="AH3384" s="371"/>
      <c r="AI3384" s="473"/>
      <c r="AJ3384" s="371"/>
      <c r="AK3384" s="372"/>
      <c r="AL3384" s="372"/>
      <c r="AM3384" s="372"/>
      <c r="AN3384" s="372"/>
      <c r="AO3384" s="370"/>
      <c r="AP3384" s="371"/>
      <c r="AQ3384" s="372"/>
      <c r="AR3384" s="371"/>
      <c r="AS3384" s="473"/>
      <c r="AT3384" s="371"/>
      <c r="AU3384" s="372"/>
      <c r="AV3384" s="372"/>
      <c r="AW3384" s="372"/>
      <c r="AX3384" s="372"/>
      <c r="AY3384" s="370"/>
      <c r="AZ3384" s="371"/>
      <c r="BA3384" s="372"/>
      <c r="BB3384" s="371"/>
      <c r="BC3384" s="473"/>
      <c r="BD3384" s="371"/>
      <c r="BE3384" s="372"/>
      <c r="BF3384" s="372"/>
      <c r="BG3384" s="372"/>
      <c r="BH3384" s="372"/>
      <c r="BI3384" s="370"/>
      <c r="BJ3384" s="371"/>
      <c r="BK3384" s="372"/>
      <c r="BL3384" s="371"/>
      <c r="BM3384" s="473"/>
      <c r="BN3384" s="371"/>
      <c r="BO3384" s="372"/>
      <c r="BP3384" s="372"/>
      <c r="BQ3384" s="372"/>
      <c r="BR3384" s="372"/>
      <c r="BS3384" s="370"/>
      <c r="BT3384" s="371"/>
      <c r="BU3384" s="372"/>
      <c r="BV3384" s="371"/>
      <c r="BW3384" s="473"/>
      <c r="BX3384" s="371"/>
      <c r="BY3384" s="372"/>
      <c r="BZ3384" s="372"/>
      <c r="CA3384" s="372"/>
      <c r="CB3384" s="372"/>
      <c r="CC3384" s="370"/>
      <c r="CD3384" s="371"/>
      <c r="CE3384" s="372"/>
      <c r="CF3384" s="371"/>
      <c r="CG3384" s="473"/>
      <c r="CH3384" s="371"/>
      <c r="CI3384" s="372"/>
      <c r="CJ3384" s="372"/>
      <c r="CK3384" s="372"/>
      <c r="CL3384" s="372"/>
      <c r="CM3384" s="370"/>
      <c r="CN3384" s="371"/>
      <c r="CO3384" s="372"/>
      <c r="CP3384" s="371"/>
      <c r="CQ3384" s="473"/>
      <c r="CR3384" s="371"/>
      <c r="CS3384" s="372"/>
      <c r="CT3384" s="372"/>
      <c r="CU3384" s="372"/>
      <c r="CV3384" s="372"/>
      <c r="CW3384" s="370"/>
      <c r="CX3384" s="371"/>
      <c r="CY3384" s="372"/>
      <c r="CZ3384" s="371"/>
      <c r="DA3384" s="473"/>
      <c r="DB3384" s="371"/>
      <c r="DC3384" s="372"/>
      <c r="DD3384" s="372"/>
      <c r="DE3384" s="372"/>
      <c r="DF3384" s="372"/>
      <c r="DG3384" s="370"/>
      <c r="DH3384" s="371"/>
      <c r="DI3384" s="372"/>
      <c r="DJ3384" s="371"/>
      <c r="DK3384" s="473"/>
      <c r="DL3384" s="371"/>
      <c r="DM3384" s="372"/>
      <c r="DN3384" s="372"/>
      <c r="DO3384" s="372"/>
      <c r="DP3384" s="372"/>
      <c r="DQ3384" s="370"/>
      <c r="DR3384" s="371"/>
      <c r="DS3384" s="372"/>
      <c r="DT3384" s="371"/>
      <c r="DU3384" s="473"/>
      <c r="DV3384" s="371"/>
      <c r="DW3384" s="372"/>
      <c r="DX3384" s="372"/>
      <c r="DY3384" s="372"/>
      <c r="DZ3384" s="372"/>
      <c r="EA3384" s="370"/>
      <c r="EB3384" s="371"/>
      <c r="EC3384" s="372"/>
      <c r="ED3384" s="371"/>
      <c r="EE3384" s="473"/>
      <c r="EF3384" s="371"/>
      <c r="EG3384" s="372"/>
      <c r="EH3384" s="372"/>
      <c r="EI3384" s="372"/>
      <c r="EJ3384" s="372"/>
      <c r="EK3384" s="370"/>
      <c r="EL3384" s="371"/>
      <c r="EM3384" s="372"/>
      <c r="EN3384" s="371"/>
      <c r="EO3384" s="473"/>
      <c r="EP3384" s="371"/>
      <c r="EQ3384" s="372"/>
      <c r="ER3384" s="372"/>
      <c r="ES3384" s="372"/>
      <c r="ET3384" s="372"/>
      <c r="EU3384" s="370"/>
      <c r="EV3384" s="371"/>
      <c r="EW3384" s="372"/>
      <c r="EX3384" s="371"/>
      <c r="EY3384" s="473"/>
      <c r="EZ3384" s="371"/>
      <c r="FA3384" s="372"/>
      <c r="FB3384" s="372"/>
      <c r="FC3384" s="372"/>
      <c r="FD3384" s="372"/>
      <c r="FE3384" s="370"/>
      <c r="FF3384" s="371"/>
      <c r="FG3384" s="372"/>
      <c r="FH3384" s="371"/>
      <c r="FI3384" s="473"/>
      <c r="FJ3384" s="371"/>
      <c r="FK3384" s="372"/>
      <c r="FL3384" s="372"/>
      <c r="FM3384" s="372"/>
      <c r="FN3384" s="372"/>
      <c r="FO3384" s="370"/>
      <c r="FP3384" s="371"/>
      <c r="FQ3384" s="372"/>
      <c r="FR3384" s="371"/>
      <c r="FS3384" s="473"/>
      <c r="FT3384" s="371"/>
      <c r="FU3384" s="372"/>
      <c r="FV3384" s="372"/>
      <c r="FW3384" s="372"/>
      <c r="FX3384" s="372"/>
      <c r="FY3384" s="370"/>
      <c r="FZ3384" s="371"/>
      <c r="GA3384" s="372"/>
      <c r="GB3384" s="371"/>
      <c r="GC3384" s="473"/>
      <c r="GD3384" s="371"/>
      <c r="GE3384" s="372"/>
      <c r="GF3384" s="372"/>
      <c r="GG3384" s="372"/>
      <c r="GH3384" s="372"/>
      <c r="GI3384" s="370"/>
      <c r="GJ3384" s="371"/>
      <c r="GK3384" s="372"/>
      <c r="GL3384" s="371"/>
      <c r="GM3384" s="473"/>
      <c r="GN3384" s="371"/>
      <c r="GO3384" s="372"/>
      <c r="GP3384" s="372"/>
      <c r="GQ3384" s="372"/>
      <c r="GR3384" s="372"/>
      <c r="GS3384" s="370"/>
      <c r="GT3384" s="371"/>
      <c r="GU3384" s="372"/>
      <c r="GV3384" s="371"/>
      <c r="GW3384" s="473"/>
      <c r="GX3384" s="371"/>
      <c r="GY3384" s="372"/>
      <c r="GZ3384" s="372"/>
      <c r="HA3384" s="372"/>
      <c r="HB3384" s="372"/>
      <c r="HC3384" s="370"/>
      <c r="HD3384" s="371"/>
      <c r="HE3384" s="372"/>
      <c r="HF3384" s="371"/>
      <c r="HG3384" s="473"/>
      <c r="HH3384" s="371"/>
      <c r="HI3384" s="372"/>
      <c r="HJ3384" s="372"/>
      <c r="HK3384" s="372"/>
      <c r="HL3384" s="372"/>
      <c r="HM3384" s="370"/>
      <c r="HN3384" s="371"/>
      <c r="HO3384" s="372"/>
      <c r="HP3384" s="371"/>
      <c r="HQ3384" s="473"/>
      <c r="HR3384" s="371"/>
      <c r="HS3384" s="372"/>
      <c r="HT3384" s="372"/>
      <c r="HU3384" s="372"/>
      <c r="HV3384" s="372"/>
      <c r="HW3384" s="370"/>
      <c r="HX3384" s="371"/>
      <c r="HY3384" s="372"/>
      <c r="HZ3384" s="371"/>
      <c r="IA3384" s="473"/>
      <c r="IB3384" s="371"/>
      <c r="IC3384" s="372"/>
      <c r="ID3384" s="372"/>
      <c r="IE3384" s="372"/>
      <c r="IF3384" s="372"/>
      <c r="IG3384" s="370"/>
      <c r="IH3384" s="371"/>
      <c r="II3384" s="372"/>
      <c r="IJ3384" s="371"/>
      <c r="IK3384" s="473"/>
      <c r="IL3384" s="371"/>
      <c r="IM3384" s="372"/>
      <c r="IN3384" s="372"/>
      <c r="IO3384" s="372"/>
      <c r="IP3384" s="372"/>
      <c r="IQ3384" s="370"/>
      <c r="IR3384" s="371"/>
      <c r="IS3384" s="372"/>
      <c r="IT3384" s="371"/>
      <c r="IU3384" s="473"/>
      <c r="IV3384" s="371"/>
      <c r="IW3384" s="372"/>
      <c r="IX3384" s="372"/>
      <c r="IY3384" s="372"/>
      <c r="IZ3384" s="372"/>
      <c r="JA3384" s="370"/>
      <c r="JB3384" s="371"/>
      <c r="JC3384" s="372"/>
      <c r="JD3384" s="371"/>
      <c r="JE3384" s="473"/>
      <c r="JF3384" s="371"/>
      <c r="JG3384" s="372"/>
      <c r="JH3384" s="372"/>
      <c r="JI3384" s="372"/>
      <c r="JJ3384" s="372"/>
      <c r="JK3384" s="370"/>
      <c r="JL3384" s="371"/>
      <c r="JM3384" s="372"/>
      <c r="JN3384" s="371"/>
      <c r="JO3384" s="473"/>
      <c r="JP3384" s="371"/>
      <c r="JQ3384" s="372"/>
      <c r="JR3384" s="372"/>
      <c r="JS3384" s="372"/>
      <c r="JT3384" s="372"/>
      <c r="JU3384" s="370"/>
      <c r="JV3384" s="371"/>
      <c r="JW3384" s="372"/>
      <c r="JX3384" s="371"/>
      <c r="JY3384" s="473"/>
      <c r="JZ3384" s="371"/>
      <c r="KA3384" s="372"/>
      <c r="KB3384" s="372"/>
      <c r="KC3384" s="372"/>
      <c r="KD3384" s="372"/>
      <c r="KE3384" s="370"/>
      <c r="KF3384" s="371"/>
      <c r="KG3384" s="372"/>
      <c r="KH3384" s="371"/>
      <c r="KI3384" s="473"/>
      <c r="KJ3384" s="371"/>
      <c r="KK3384" s="372"/>
      <c r="KL3384" s="372"/>
      <c r="KM3384" s="372"/>
      <c r="KN3384" s="372"/>
      <c r="KO3384" s="370"/>
      <c r="KP3384" s="371"/>
      <c r="KQ3384" s="372"/>
      <c r="KR3384" s="371"/>
      <c r="KS3384" s="473"/>
      <c r="KT3384" s="371"/>
      <c r="KU3384" s="372"/>
      <c r="KV3384" s="372"/>
      <c r="KW3384" s="372"/>
      <c r="KX3384" s="372"/>
      <c r="KY3384" s="370"/>
      <c r="KZ3384" s="371"/>
      <c r="LA3384" s="372"/>
      <c r="LB3384" s="371"/>
      <c r="LC3384" s="473"/>
      <c r="LD3384" s="371"/>
      <c r="LE3384" s="372"/>
      <c r="LF3384" s="372"/>
      <c r="LG3384" s="372"/>
      <c r="LH3384" s="372"/>
      <c r="LI3384" s="370"/>
      <c r="LJ3384" s="371"/>
      <c r="LK3384" s="372"/>
      <c r="LL3384" s="371"/>
      <c r="LM3384" s="473"/>
      <c r="LN3384" s="371"/>
      <c r="LO3384" s="372"/>
      <c r="LP3384" s="372"/>
      <c r="LQ3384" s="372"/>
      <c r="LR3384" s="372"/>
      <c r="LS3384" s="370"/>
      <c r="LT3384" s="371"/>
      <c r="LU3384" s="372"/>
      <c r="LV3384" s="371"/>
      <c r="LW3384" s="473"/>
      <c r="LX3384" s="371"/>
      <c r="LY3384" s="372"/>
      <c r="LZ3384" s="372"/>
      <c r="MA3384" s="372"/>
      <c r="MB3384" s="372"/>
      <c r="MC3384" s="370"/>
      <c r="MD3384" s="371"/>
      <c r="ME3384" s="372"/>
      <c r="MF3384" s="371"/>
      <c r="MG3384" s="473"/>
      <c r="MH3384" s="371"/>
      <c r="MI3384" s="372"/>
      <c r="MJ3384" s="372"/>
      <c r="MK3384" s="372"/>
      <c r="ML3384" s="372"/>
      <c r="MM3384" s="370"/>
      <c r="MN3384" s="371"/>
      <c r="MO3384" s="372"/>
      <c r="MP3384" s="371"/>
      <c r="MQ3384" s="473"/>
      <c r="MR3384" s="371"/>
      <c r="MS3384" s="372"/>
      <c r="MT3384" s="372"/>
      <c r="MU3384" s="372"/>
      <c r="MV3384" s="372"/>
      <c r="MW3384" s="370"/>
      <c r="MX3384" s="371"/>
      <c r="MY3384" s="372"/>
      <c r="MZ3384" s="371"/>
      <c r="NA3384" s="473"/>
      <c r="NB3384" s="371"/>
      <c r="NC3384" s="372"/>
      <c r="ND3384" s="372"/>
      <c r="NE3384" s="372"/>
      <c r="NF3384" s="372"/>
      <c r="NG3384" s="370"/>
      <c r="NH3384" s="371"/>
      <c r="NI3384" s="372"/>
      <c r="NJ3384" s="371"/>
      <c r="NK3384" s="473"/>
      <c r="NL3384" s="371"/>
      <c r="NM3384" s="372"/>
      <c r="NN3384" s="372"/>
      <c r="NO3384" s="372"/>
      <c r="NP3384" s="372"/>
      <c r="NQ3384" s="370"/>
      <c r="NR3384" s="371"/>
      <c r="NS3384" s="372"/>
      <c r="NT3384" s="371"/>
      <c r="NU3384" s="473"/>
      <c r="NV3384" s="371"/>
      <c r="NW3384" s="372"/>
      <c r="NX3384" s="372"/>
      <c r="NY3384" s="372"/>
      <c r="NZ3384" s="372"/>
      <c r="OA3384" s="370"/>
      <c r="OB3384" s="371"/>
      <c r="OC3384" s="372"/>
      <c r="OD3384" s="371"/>
      <c r="OE3384" s="473"/>
      <c r="OF3384" s="371"/>
      <c r="OG3384" s="372"/>
      <c r="OH3384" s="372"/>
      <c r="OI3384" s="372"/>
      <c r="OJ3384" s="372"/>
      <c r="OK3384" s="370"/>
      <c r="OL3384" s="371"/>
      <c r="OM3384" s="372"/>
      <c r="ON3384" s="371"/>
      <c r="OO3384" s="473"/>
      <c r="OP3384" s="371"/>
      <c r="OQ3384" s="372"/>
      <c r="OR3384" s="372"/>
      <c r="OS3384" s="372"/>
      <c r="OT3384" s="372"/>
      <c r="OU3384" s="370"/>
      <c r="OV3384" s="371"/>
      <c r="OW3384" s="372"/>
      <c r="OX3384" s="371"/>
      <c r="OY3384" s="473"/>
      <c r="OZ3384" s="371"/>
      <c r="PA3384" s="372"/>
      <c r="PB3384" s="372"/>
      <c r="PC3384" s="372"/>
      <c r="PD3384" s="372"/>
      <c r="PE3384" s="370"/>
      <c r="PF3384" s="371"/>
      <c r="PG3384" s="372"/>
      <c r="PH3384" s="371"/>
      <c r="PI3384" s="473"/>
      <c r="PJ3384" s="371"/>
      <c r="PK3384" s="372"/>
      <c r="PL3384" s="372"/>
      <c r="PM3384" s="372"/>
      <c r="PN3384" s="372"/>
      <c r="PO3384" s="370"/>
      <c r="PP3384" s="371"/>
      <c r="PQ3384" s="372"/>
      <c r="PR3384" s="371"/>
      <c r="PS3384" s="473"/>
      <c r="PT3384" s="371"/>
      <c r="PU3384" s="372"/>
      <c r="PV3384" s="372"/>
      <c r="PW3384" s="372"/>
      <c r="PX3384" s="372"/>
      <c r="PY3384" s="370"/>
      <c r="PZ3384" s="371"/>
      <c r="QA3384" s="372"/>
      <c r="QB3384" s="371"/>
      <c r="QC3384" s="473"/>
      <c r="QD3384" s="371"/>
      <c r="QE3384" s="372"/>
      <c r="QF3384" s="372"/>
      <c r="QG3384" s="372"/>
      <c r="QH3384" s="372"/>
      <c r="QI3384" s="370"/>
      <c r="QJ3384" s="371"/>
      <c r="QK3384" s="372"/>
      <c r="QL3384" s="371"/>
      <c r="QM3384" s="473"/>
      <c r="QN3384" s="371"/>
      <c r="QO3384" s="372"/>
      <c r="QP3384" s="372"/>
      <c r="QQ3384" s="372"/>
      <c r="QR3384" s="372"/>
      <c r="QS3384" s="370"/>
      <c r="QT3384" s="371"/>
      <c r="QU3384" s="372"/>
      <c r="QV3384" s="371"/>
      <c r="QW3384" s="473"/>
      <c r="QX3384" s="371"/>
      <c r="QY3384" s="372"/>
      <c r="QZ3384" s="372"/>
      <c r="RA3384" s="372"/>
      <c r="RB3384" s="372"/>
      <c r="RC3384" s="370"/>
      <c r="RD3384" s="371"/>
      <c r="RE3384" s="372"/>
      <c r="RF3384" s="371"/>
      <c r="RG3384" s="473"/>
      <c r="RH3384" s="371"/>
      <c r="RI3384" s="372"/>
      <c r="RJ3384" s="372"/>
      <c r="RK3384" s="372"/>
      <c r="RL3384" s="372"/>
      <c r="RM3384" s="370"/>
      <c r="RN3384" s="371"/>
      <c r="RO3384" s="372"/>
      <c r="RP3384" s="371"/>
      <c r="RQ3384" s="473"/>
      <c r="RR3384" s="371"/>
      <c r="RS3384" s="372"/>
      <c r="RT3384" s="372"/>
      <c r="RU3384" s="372"/>
      <c r="RV3384" s="372"/>
      <c r="RW3384" s="370"/>
      <c r="RX3384" s="371"/>
      <c r="RY3384" s="372"/>
      <c r="RZ3384" s="371"/>
      <c r="SA3384" s="473"/>
      <c r="SB3384" s="371"/>
      <c r="SC3384" s="372"/>
      <c r="SD3384" s="372"/>
      <c r="SE3384" s="372"/>
      <c r="SF3384" s="372"/>
      <c r="SG3384" s="370"/>
      <c r="SH3384" s="371"/>
      <c r="SI3384" s="372"/>
      <c r="SJ3384" s="371"/>
      <c r="SK3384" s="473"/>
      <c r="SL3384" s="371"/>
      <c r="SM3384" s="372"/>
      <c r="SN3384" s="372"/>
      <c r="SO3384" s="372"/>
      <c r="SP3384" s="372"/>
      <c r="SQ3384" s="370"/>
      <c r="SR3384" s="371"/>
      <c r="SS3384" s="372"/>
      <c r="ST3384" s="371"/>
      <c r="SU3384" s="473"/>
      <c r="SV3384" s="371"/>
      <c r="SW3384" s="372"/>
      <c r="SX3384" s="372"/>
      <c r="SY3384" s="372"/>
      <c r="SZ3384" s="372"/>
      <c r="TA3384" s="370"/>
      <c r="TB3384" s="371"/>
      <c r="TC3384" s="372"/>
      <c r="TD3384" s="371"/>
      <c r="TE3384" s="473"/>
      <c r="TF3384" s="371"/>
      <c r="TG3384" s="372"/>
      <c r="TH3384" s="372"/>
      <c r="TI3384" s="372"/>
      <c r="TJ3384" s="372"/>
      <c r="TK3384" s="370"/>
      <c r="TL3384" s="371"/>
      <c r="TM3384" s="372"/>
      <c r="TN3384" s="371"/>
      <c r="TO3384" s="473"/>
      <c r="TP3384" s="371"/>
      <c r="TQ3384" s="372"/>
      <c r="TR3384" s="372"/>
      <c r="TS3384" s="372"/>
      <c r="TT3384" s="372"/>
      <c r="TU3384" s="370"/>
      <c r="TV3384" s="371"/>
      <c r="TW3384" s="372"/>
      <c r="TX3384" s="371"/>
      <c r="TY3384" s="473"/>
      <c r="TZ3384" s="371"/>
      <c r="UA3384" s="372"/>
      <c r="UB3384" s="372"/>
      <c r="UC3384" s="372"/>
      <c r="UD3384" s="372"/>
      <c r="UE3384" s="370"/>
      <c r="UF3384" s="371"/>
      <c r="UG3384" s="372"/>
      <c r="UH3384" s="371"/>
      <c r="UI3384" s="473"/>
      <c r="UJ3384" s="371"/>
      <c r="UK3384" s="372"/>
      <c r="UL3384" s="372"/>
      <c r="UM3384" s="372"/>
      <c r="UN3384" s="372"/>
      <c r="UO3384" s="370"/>
      <c r="UP3384" s="371"/>
      <c r="UQ3384" s="372"/>
      <c r="UR3384" s="371"/>
      <c r="US3384" s="473"/>
      <c r="UT3384" s="371"/>
      <c r="UU3384" s="372"/>
      <c r="UV3384" s="372"/>
      <c r="UW3384" s="372"/>
      <c r="UX3384" s="372"/>
      <c r="UY3384" s="370"/>
      <c r="UZ3384" s="371"/>
      <c r="VA3384" s="372"/>
      <c r="VB3384" s="371"/>
      <c r="VC3384" s="473"/>
      <c r="VD3384" s="371"/>
      <c r="VE3384" s="372"/>
      <c r="VF3384" s="372"/>
      <c r="VG3384" s="372"/>
      <c r="VH3384" s="372"/>
      <c r="VI3384" s="370"/>
      <c r="VJ3384" s="371"/>
      <c r="VK3384" s="372"/>
      <c r="VL3384" s="371"/>
      <c r="VM3384" s="473"/>
      <c r="VN3384" s="371"/>
      <c r="VO3384" s="372"/>
      <c r="VP3384" s="372"/>
      <c r="VQ3384" s="372"/>
      <c r="VR3384" s="372"/>
      <c r="VS3384" s="370"/>
      <c r="VT3384" s="371"/>
      <c r="VU3384" s="372"/>
      <c r="VV3384" s="371"/>
      <c r="VW3384" s="473"/>
      <c r="VX3384" s="371"/>
      <c r="VY3384" s="372"/>
      <c r="VZ3384" s="372"/>
      <c r="WA3384" s="372"/>
      <c r="WB3384" s="372"/>
      <c r="WC3384" s="370"/>
      <c r="WD3384" s="371"/>
      <c r="WE3384" s="372"/>
      <c r="WF3384" s="371"/>
      <c r="WG3384" s="473"/>
      <c r="WH3384" s="371"/>
      <c r="WI3384" s="372"/>
      <c r="WJ3384" s="372"/>
      <c r="WK3384" s="372"/>
      <c r="WL3384" s="372"/>
      <c r="WM3384" s="370"/>
      <c r="WN3384" s="371"/>
      <c r="WO3384" s="372"/>
      <c r="WP3384" s="371"/>
      <c r="WQ3384" s="473"/>
      <c r="WR3384" s="371"/>
      <c r="WS3384" s="372"/>
      <c r="WT3384" s="372"/>
      <c r="WU3384" s="372"/>
      <c r="WV3384" s="372"/>
      <c r="WW3384" s="370"/>
      <c r="WX3384" s="371"/>
      <c r="WY3384" s="372"/>
      <c r="WZ3384" s="371"/>
      <c r="XA3384" s="473"/>
      <c r="XB3384" s="371"/>
      <c r="XC3384" s="372"/>
      <c r="XD3384" s="372"/>
      <c r="XE3384" s="372"/>
      <c r="XF3384" s="372"/>
      <c r="XG3384" s="370"/>
      <c r="XH3384" s="371"/>
      <c r="XI3384" s="372"/>
      <c r="XJ3384" s="371"/>
      <c r="XK3384" s="473"/>
      <c r="XL3384" s="371"/>
      <c r="XM3384" s="372"/>
      <c r="XN3384" s="372"/>
      <c r="XO3384" s="372"/>
      <c r="XP3384" s="372"/>
      <c r="XQ3384" s="370"/>
      <c r="XR3384" s="371"/>
      <c r="XS3384" s="372"/>
      <c r="XT3384" s="371"/>
      <c r="XU3384" s="473"/>
      <c r="XV3384" s="371"/>
      <c r="XW3384" s="372"/>
      <c r="XX3384" s="372"/>
      <c r="XY3384" s="372"/>
      <c r="XZ3384" s="372"/>
      <c r="YA3384" s="370"/>
      <c r="YB3384" s="371"/>
      <c r="YC3384" s="372"/>
      <c r="YD3384" s="371"/>
      <c r="YE3384" s="473"/>
      <c r="YF3384" s="371"/>
      <c r="YG3384" s="372"/>
      <c r="YH3384" s="372"/>
      <c r="YI3384" s="372"/>
      <c r="YJ3384" s="372"/>
      <c r="YK3384" s="370"/>
      <c r="YL3384" s="371"/>
      <c r="YM3384" s="372"/>
      <c r="YN3384" s="371"/>
      <c r="YO3384" s="473"/>
      <c r="YP3384" s="371"/>
      <c r="YQ3384" s="372"/>
      <c r="YR3384" s="372"/>
      <c r="YS3384" s="372"/>
      <c r="YT3384" s="372"/>
      <c r="YU3384" s="370"/>
      <c r="YV3384" s="371"/>
      <c r="YW3384" s="372"/>
      <c r="YX3384" s="371"/>
      <c r="YY3384" s="473"/>
      <c r="YZ3384" s="371"/>
      <c r="ZA3384" s="372"/>
      <c r="ZB3384" s="372"/>
      <c r="ZC3384" s="372"/>
      <c r="ZD3384" s="372"/>
      <c r="ZE3384" s="370"/>
      <c r="ZF3384" s="371"/>
      <c r="ZG3384" s="372"/>
      <c r="ZH3384" s="371"/>
      <c r="ZI3384" s="473"/>
      <c r="ZJ3384" s="371"/>
      <c r="ZK3384" s="372"/>
      <c r="ZL3384" s="372"/>
      <c r="ZM3384" s="372"/>
      <c r="ZN3384" s="372"/>
      <c r="ZO3384" s="370"/>
      <c r="ZP3384" s="371"/>
      <c r="ZQ3384" s="372"/>
      <c r="ZR3384" s="371"/>
      <c r="ZS3384" s="473"/>
      <c r="ZT3384" s="371"/>
      <c r="ZU3384" s="372"/>
      <c r="ZV3384" s="372"/>
      <c r="ZW3384" s="372"/>
      <c r="ZX3384" s="372"/>
      <c r="ZY3384" s="370"/>
      <c r="ZZ3384" s="371"/>
      <c r="AAA3384" s="372"/>
      <c r="AAB3384" s="371"/>
      <c r="AAC3384" s="473"/>
      <c r="AAD3384" s="371"/>
      <c r="AAE3384" s="372"/>
      <c r="AAF3384" s="372"/>
      <c r="AAG3384" s="372"/>
      <c r="AAH3384" s="372"/>
      <c r="AAI3384" s="370"/>
      <c r="AAJ3384" s="371"/>
      <c r="AAK3384" s="372"/>
      <c r="AAL3384" s="371"/>
      <c r="AAM3384" s="473"/>
      <c r="AAN3384" s="371"/>
      <c r="AAO3384" s="372"/>
      <c r="AAP3384" s="372"/>
      <c r="AAQ3384" s="372"/>
      <c r="AAR3384" s="372"/>
      <c r="AAS3384" s="370"/>
      <c r="AAT3384" s="371"/>
      <c r="AAU3384" s="372"/>
      <c r="AAV3384" s="371"/>
      <c r="AAW3384" s="473"/>
      <c r="AAX3384" s="371"/>
      <c r="AAY3384" s="372"/>
      <c r="AAZ3384" s="372"/>
      <c r="ABA3384" s="372"/>
      <c r="ABB3384" s="372"/>
      <c r="ABC3384" s="370"/>
      <c r="ABD3384" s="371"/>
      <c r="ABE3384" s="372"/>
      <c r="ABF3384" s="371"/>
      <c r="ABG3384" s="473"/>
      <c r="ABH3384" s="371"/>
      <c r="ABI3384" s="372"/>
      <c r="ABJ3384" s="372"/>
      <c r="ABK3384" s="372"/>
      <c r="ABL3384" s="372"/>
      <c r="ABM3384" s="370"/>
      <c r="ABN3384" s="371"/>
      <c r="ABO3384" s="372"/>
      <c r="ABP3384" s="371"/>
      <c r="ABQ3384" s="473"/>
      <c r="ABR3384" s="371"/>
      <c r="ABS3384" s="372"/>
      <c r="ABT3384" s="372"/>
      <c r="ABU3384" s="372"/>
      <c r="ABV3384" s="372"/>
      <c r="ABW3384" s="370"/>
      <c r="ABX3384" s="371"/>
      <c r="ABY3384" s="372"/>
      <c r="ABZ3384" s="371"/>
      <c r="ACA3384" s="473"/>
      <c r="ACB3384" s="371"/>
      <c r="ACC3384" s="372"/>
      <c r="ACD3384" s="372"/>
      <c r="ACE3384" s="372"/>
      <c r="ACF3384" s="372"/>
      <c r="ACG3384" s="370"/>
      <c r="ACH3384" s="371"/>
      <c r="ACI3384" s="372"/>
      <c r="ACJ3384" s="371"/>
      <c r="ACK3384" s="473"/>
      <c r="ACL3384" s="371"/>
      <c r="ACM3384" s="372"/>
      <c r="ACN3384" s="372"/>
      <c r="ACO3384" s="372"/>
      <c r="ACP3384" s="372"/>
      <c r="ACQ3384" s="370"/>
      <c r="ACR3384" s="371"/>
      <c r="ACS3384" s="372"/>
      <c r="ACT3384" s="371"/>
      <c r="ACU3384" s="473"/>
      <c r="ACV3384" s="371"/>
      <c r="ACW3384" s="372"/>
      <c r="ACX3384" s="372"/>
      <c r="ACY3384" s="372"/>
      <c r="ACZ3384" s="372"/>
      <c r="ADA3384" s="370"/>
      <c r="ADB3384" s="371"/>
      <c r="ADC3384" s="372"/>
      <c r="ADD3384" s="371"/>
      <c r="ADE3384" s="473"/>
      <c r="ADF3384" s="371"/>
      <c r="ADG3384" s="372"/>
      <c r="ADH3384" s="372"/>
      <c r="ADI3384" s="372"/>
      <c r="ADJ3384" s="372"/>
      <c r="ADK3384" s="370"/>
      <c r="ADL3384" s="371"/>
      <c r="ADM3384" s="372"/>
      <c r="ADN3384" s="371"/>
      <c r="ADO3384" s="473"/>
      <c r="ADP3384" s="371"/>
      <c r="ADQ3384" s="372"/>
      <c r="ADR3384" s="372"/>
      <c r="ADS3384" s="372"/>
      <c r="ADT3384" s="372"/>
      <c r="ADU3384" s="370"/>
      <c r="ADV3384" s="371"/>
      <c r="ADW3384" s="372"/>
      <c r="ADX3384" s="371"/>
      <c r="ADY3384" s="473"/>
      <c r="ADZ3384" s="371"/>
      <c r="AEA3384" s="372"/>
      <c r="AEB3384" s="372"/>
      <c r="AEC3384" s="372"/>
      <c r="AED3384" s="372"/>
      <c r="AEE3384" s="370"/>
      <c r="AEF3384" s="371"/>
      <c r="AEG3384" s="372"/>
      <c r="AEH3384" s="371"/>
      <c r="AEI3384" s="473"/>
      <c r="AEJ3384" s="371"/>
      <c r="AEK3384" s="372"/>
      <c r="AEL3384" s="372"/>
      <c r="AEM3384" s="372"/>
      <c r="AEN3384" s="372"/>
      <c r="AEO3384" s="370"/>
      <c r="AEP3384" s="371"/>
      <c r="AEQ3384" s="372"/>
      <c r="AER3384" s="371"/>
      <c r="AES3384" s="473"/>
      <c r="AET3384" s="371"/>
      <c r="AEU3384" s="372"/>
      <c r="AEV3384" s="372"/>
      <c r="AEW3384" s="372"/>
      <c r="AEX3384" s="372"/>
      <c r="AEY3384" s="370"/>
      <c r="AEZ3384" s="371"/>
      <c r="AFA3384" s="372"/>
      <c r="AFB3384" s="371"/>
      <c r="AFC3384" s="473"/>
      <c r="AFD3384" s="371"/>
      <c r="AFE3384" s="372"/>
      <c r="AFF3384" s="372"/>
      <c r="AFG3384" s="372"/>
      <c r="AFH3384" s="372"/>
      <c r="AFI3384" s="370"/>
      <c r="AFJ3384" s="371"/>
      <c r="AFK3384" s="372"/>
      <c r="AFL3384" s="371"/>
      <c r="AFM3384" s="473"/>
      <c r="AFN3384" s="371"/>
      <c r="AFO3384" s="372"/>
      <c r="AFP3384" s="372"/>
      <c r="AFQ3384" s="372"/>
      <c r="AFR3384" s="372"/>
      <c r="AFS3384" s="370"/>
      <c r="AFT3384" s="371"/>
      <c r="AFU3384" s="372"/>
      <c r="AFV3384" s="371"/>
      <c r="AFW3384" s="473"/>
      <c r="AFX3384" s="371"/>
      <c r="AFY3384" s="372"/>
      <c r="AFZ3384" s="372"/>
      <c r="AGA3384" s="372"/>
      <c r="AGB3384" s="372"/>
      <c r="AGC3384" s="370"/>
      <c r="AGD3384" s="371"/>
      <c r="AGE3384" s="372"/>
      <c r="AGF3384" s="371"/>
      <c r="AGG3384" s="473"/>
      <c r="AGH3384" s="371"/>
      <c r="AGI3384" s="372"/>
      <c r="AGJ3384" s="372"/>
      <c r="AGK3384" s="372"/>
      <c r="AGL3384" s="372"/>
      <c r="AGM3384" s="370"/>
      <c r="AGN3384" s="371"/>
      <c r="AGO3384" s="372"/>
      <c r="AGP3384" s="371"/>
      <c r="AGQ3384" s="473"/>
      <c r="AGR3384" s="371"/>
      <c r="AGS3384" s="372"/>
      <c r="AGT3384" s="372"/>
      <c r="AGU3384" s="372"/>
      <c r="AGV3384" s="372"/>
      <c r="AGW3384" s="370"/>
      <c r="AGX3384" s="371"/>
      <c r="AGY3384" s="372"/>
      <c r="AGZ3384" s="371"/>
      <c r="AHA3384" s="473"/>
      <c r="AHB3384" s="371"/>
      <c r="AHC3384" s="372"/>
      <c r="AHD3384" s="372"/>
      <c r="AHE3384" s="372"/>
      <c r="AHF3384" s="372"/>
      <c r="AHG3384" s="370"/>
      <c r="AHH3384" s="371"/>
      <c r="AHI3384" s="372"/>
      <c r="AHJ3384" s="371"/>
      <c r="AHK3384" s="473"/>
      <c r="AHL3384" s="371"/>
      <c r="AHM3384" s="372"/>
      <c r="AHN3384" s="372"/>
      <c r="AHO3384" s="372"/>
      <c r="AHP3384" s="372"/>
      <c r="AHQ3384" s="370"/>
      <c r="AHR3384" s="371"/>
      <c r="AHS3384" s="372"/>
      <c r="AHT3384" s="371"/>
      <c r="AHU3384" s="473"/>
      <c r="AHV3384" s="371"/>
      <c r="AHW3384" s="372"/>
      <c r="AHX3384" s="372"/>
      <c r="AHY3384" s="372"/>
      <c r="AHZ3384" s="372"/>
      <c r="AIA3384" s="370"/>
      <c r="AIB3384" s="371"/>
      <c r="AIC3384" s="372"/>
      <c r="AID3384" s="371"/>
      <c r="AIE3384" s="473"/>
      <c r="AIF3384" s="371"/>
      <c r="AIG3384" s="372"/>
      <c r="AIH3384" s="372"/>
      <c r="AII3384" s="372"/>
      <c r="AIJ3384" s="372"/>
      <c r="AIK3384" s="370"/>
      <c r="AIL3384" s="371"/>
      <c r="AIM3384" s="372"/>
      <c r="AIN3384" s="371"/>
      <c r="AIO3384" s="473"/>
      <c r="AIP3384" s="371"/>
      <c r="AIQ3384" s="372"/>
      <c r="AIR3384" s="372"/>
      <c r="AIS3384" s="372"/>
      <c r="AIT3384" s="372"/>
      <c r="AIU3384" s="370"/>
      <c r="AIV3384" s="371"/>
      <c r="AIW3384" s="372"/>
      <c r="AIX3384" s="371"/>
      <c r="AIY3384" s="473"/>
      <c r="AIZ3384" s="371"/>
      <c r="AJA3384" s="372"/>
      <c r="AJB3384" s="372"/>
      <c r="AJC3384" s="372"/>
      <c r="AJD3384" s="372"/>
      <c r="AJE3384" s="370"/>
      <c r="AJF3384" s="371"/>
      <c r="AJG3384" s="372"/>
      <c r="AJH3384" s="371"/>
      <c r="AJI3384" s="473"/>
      <c r="AJJ3384" s="371"/>
      <c r="AJK3384" s="372"/>
      <c r="AJL3384" s="372"/>
      <c r="AJM3384" s="372"/>
      <c r="AJN3384" s="372"/>
      <c r="AJO3384" s="370"/>
      <c r="AJP3384" s="371"/>
      <c r="AJQ3384" s="372"/>
      <c r="AJR3384" s="371"/>
      <c r="AJS3384" s="473"/>
      <c r="AJT3384" s="371"/>
      <c r="AJU3384" s="372"/>
      <c r="AJV3384" s="372"/>
      <c r="AJW3384" s="372"/>
      <c r="AJX3384" s="372"/>
      <c r="AJY3384" s="370"/>
      <c r="AJZ3384" s="371"/>
      <c r="AKA3384" s="372"/>
      <c r="AKB3384" s="371"/>
      <c r="AKC3384" s="473"/>
      <c r="AKD3384" s="371"/>
      <c r="AKE3384" s="372"/>
      <c r="AKF3384" s="372"/>
      <c r="AKG3384" s="372"/>
      <c r="AKH3384" s="372"/>
      <c r="AKI3384" s="370"/>
      <c r="AKJ3384" s="371"/>
      <c r="AKK3384" s="372"/>
      <c r="AKL3384" s="371"/>
      <c r="AKM3384" s="473"/>
      <c r="AKN3384" s="371"/>
      <c r="AKO3384" s="372"/>
      <c r="AKP3384" s="372"/>
      <c r="AKQ3384" s="372"/>
      <c r="AKR3384" s="372"/>
      <c r="AKS3384" s="370"/>
      <c r="AKT3384" s="371"/>
      <c r="AKU3384" s="372"/>
      <c r="AKV3384" s="371"/>
      <c r="AKW3384" s="473"/>
      <c r="AKX3384" s="371"/>
      <c r="AKY3384" s="372"/>
      <c r="AKZ3384" s="372"/>
      <c r="ALA3384" s="372"/>
      <c r="ALB3384" s="372"/>
      <c r="ALC3384" s="370"/>
      <c r="ALD3384" s="371"/>
      <c r="ALE3384" s="372"/>
      <c r="ALF3384" s="371"/>
      <c r="ALG3384" s="473"/>
      <c r="ALH3384" s="371"/>
      <c r="ALI3384" s="372"/>
      <c r="ALJ3384" s="372"/>
      <c r="ALK3384" s="372"/>
      <c r="ALL3384" s="372"/>
      <c r="ALM3384" s="370"/>
      <c r="ALN3384" s="371"/>
      <c r="ALO3384" s="372"/>
      <c r="ALP3384" s="371"/>
      <c r="ALQ3384" s="473"/>
      <c r="ALR3384" s="371"/>
      <c r="ALS3384" s="372"/>
      <c r="ALT3384" s="372"/>
      <c r="ALU3384" s="372"/>
      <c r="ALV3384" s="372"/>
      <c r="ALW3384" s="370"/>
      <c r="ALX3384" s="371"/>
      <c r="ALY3384" s="372"/>
      <c r="ALZ3384" s="371"/>
      <c r="AMA3384" s="473"/>
      <c r="AMB3384" s="371"/>
      <c r="AMC3384" s="372"/>
      <c r="AMD3384" s="372"/>
      <c r="AME3384" s="372"/>
      <c r="AMF3384" s="372"/>
      <c r="AMG3384" s="370"/>
      <c r="AMH3384" s="371"/>
      <c r="AMI3384" s="372"/>
      <c r="AMJ3384" s="371"/>
      <c r="AMK3384" s="473"/>
      <c r="AML3384" s="371"/>
      <c r="AMM3384" s="372"/>
      <c r="AMN3384" s="372"/>
      <c r="AMO3384" s="372"/>
      <c r="AMP3384" s="372"/>
      <c r="AMQ3384" s="370"/>
      <c r="AMR3384" s="371"/>
      <c r="AMS3384" s="372"/>
      <c r="AMT3384" s="371"/>
      <c r="AMU3384" s="473"/>
      <c r="AMV3384" s="371"/>
      <c r="AMW3384" s="372"/>
      <c r="AMX3384" s="372"/>
      <c r="AMY3384" s="372"/>
      <c r="AMZ3384" s="372"/>
      <c r="ANA3384" s="370"/>
      <c r="ANB3384" s="371"/>
      <c r="ANC3384" s="372"/>
      <c r="AND3384" s="371"/>
      <c r="ANE3384" s="473"/>
      <c r="ANF3384" s="371"/>
      <c r="ANG3384" s="372"/>
      <c r="ANH3384" s="372"/>
      <c r="ANI3384" s="372"/>
      <c r="ANJ3384" s="372"/>
      <c r="ANK3384" s="370"/>
      <c r="ANL3384" s="371"/>
      <c r="ANM3384" s="372"/>
      <c r="ANN3384" s="371"/>
      <c r="ANO3384" s="473"/>
      <c r="ANP3384" s="371"/>
      <c r="ANQ3384" s="372"/>
      <c r="ANR3384" s="372"/>
      <c r="ANS3384" s="372"/>
      <c r="ANT3384" s="372"/>
      <c r="ANU3384" s="370"/>
      <c r="ANV3384" s="371"/>
      <c r="ANW3384" s="372"/>
      <c r="ANX3384" s="371"/>
      <c r="ANY3384" s="473"/>
      <c r="ANZ3384" s="371"/>
      <c r="AOA3384" s="372"/>
      <c r="AOB3384" s="372"/>
      <c r="AOC3384" s="372"/>
      <c r="AOD3384" s="372"/>
      <c r="AOE3384" s="370"/>
      <c r="AOF3384" s="371"/>
      <c r="AOG3384" s="372"/>
      <c r="AOH3384" s="371"/>
      <c r="AOI3384" s="473"/>
      <c r="AOJ3384" s="371"/>
      <c r="AOK3384" s="372"/>
      <c r="AOL3384" s="372"/>
      <c r="AOM3384" s="372"/>
      <c r="AON3384" s="372"/>
      <c r="AOO3384" s="370"/>
      <c r="AOP3384" s="371"/>
      <c r="AOQ3384" s="372"/>
      <c r="AOR3384" s="371"/>
      <c r="AOS3384" s="473"/>
      <c r="AOT3384" s="371"/>
      <c r="AOU3384" s="372"/>
      <c r="AOV3384" s="372"/>
      <c r="AOW3384" s="372"/>
      <c r="AOX3384" s="372"/>
      <c r="AOY3384" s="370"/>
      <c r="AOZ3384" s="371"/>
      <c r="APA3384" s="372"/>
      <c r="APB3384" s="371"/>
      <c r="APC3384" s="473"/>
      <c r="APD3384" s="371"/>
      <c r="APE3384" s="372"/>
      <c r="APF3384" s="372"/>
      <c r="APG3384" s="372"/>
      <c r="APH3384" s="372"/>
      <c r="API3384" s="370"/>
      <c r="APJ3384" s="371"/>
      <c r="APK3384" s="372"/>
      <c r="APL3384" s="371"/>
      <c r="APM3384" s="473"/>
      <c r="APN3384" s="371"/>
      <c r="APO3384" s="372"/>
      <c r="APP3384" s="372"/>
      <c r="APQ3384" s="372"/>
      <c r="APR3384" s="372"/>
      <c r="APS3384" s="370"/>
      <c r="APT3384" s="371"/>
      <c r="APU3384" s="372"/>
      <c r="APV3384" s="371"/>
      <c r="APW3384" s="473"/>
      <c r="APX3384" s="371"/>
      <c r="APY3384" s="372"/>
      <c r="APZ3384" s="372"/>
      <c r="AQA3384" s="372"/>
      <c r="AQB3384" s="372"/>
      <c r="AQC3384" s="370"/>
      <c r="AQD3384" s="371"/>
      <c r="AQE3384" s="372"/>
      <c r="AQF3384" s="371"/>
      <c r="AQG3384" s="473"/>
      <c r="AQH3384" s="371"/>
      <c r="AQI3384" s="372"/>
      <c r="AQJ3384" s="372"/>
      <c r="AQK3384" s="372"/>
      <c r="AQL3384" s="372"/>
      <c r="AQM3384" s="370"/>
      <c r="AQN3384" s="371"/>
      <c r="AQO3384" s="372"/>
      <c r="AQP3384" s="371"/>
      <c r="AQQ3384" s="473"/>
      <c r="AQR3384" s="371"/>
      <c r="AQS3384" s="372"/>
      <c r="AQT3384" s="372"/>
      <c r="AQU3384" s="372"/>
      <c r="AQV3384" s="372"/>
      <c r="AQW3384" s="370"/>
      <c r="AQX3384" s="371"/>
      <c r="AQY3384" s="372"/>
      <c r="AQZ3384" s="371"/>
      <c r="ARA3384" s="473"/>
      <c r="ARB3384" s="371"/>
      <c r="ARC3384" s="372"/>
      <c r="ARD3384" s="372"/>
      <c r="ARE3384" s="372"/>
      <c r="ARF3384" s="372"/>
      <c r="ARG3384" s="370"/>
      <c r="ARH3384" s="371"/>
      <c r="ARI3384" s="372"/>
      <c r="ARJ3384" s="371"/>
      <c r="ARK3384" s="473"/>
      <c r="ARL3384" s="371"/>
      <c r="ARM3384" s="372"/>
      <c r="ARN3384" s="372"/>
      <c r="ARO3384" s="372"/>
      <c r="ARP3384" s="372"/>
      <c r="ARQ3384" s="370"/>
      <c r="ARR3384" s="371"/>
      <c r="ARS3384" s="372"/>
      <c r="ART3384" s="371"/>
      <c r="ARU3384" s="473"/>
      <c r="ARV3384" s="371"/>
      <c r="ARW3384" s="372"/>
      <c r="ARX3384" s="372"/>
      <c r="ARY3384" s="372"/>
      <c r="ARZ3384" s="372"/>
      <c r="ASA3384" s="370"/>
      <c r="ASB3384" s="371"/>
      <c r="ASC3384" s="372"/>
      <c r="ASD3384" s="371"/>
      <c r="ASE3384" s="473"/>
      <c r="ASF3384" s="371"/>
      <c r="ASG3384" s="372"/>
      <c r="ASH3384" s="372"/>
      <c r="ASI3384" s="372"/>
      <c r="ASJ3384" s="372"/>
      <c r="ASK3384" s="370"/>
      <c r="ASL3384" s="371"/>
      <c r="ASM3384" s="372"/>
      <c r="ASN3384" s="371"/>
      <c r="ASO3384" s="473"/>
      <c r="ASP3384" s="371"/>
      <c r="ASQ3384" s="372"/>
      <c r="ASR3384" s="372"/>
      <c r="ASS3384" s="372"/>
      <c r="AST3384" s="372"/>
      <c r="ASU3384" s="370"/>
      <c r="ASV3384" s="371"/>
      <c r="ASW3384" s="372"/>
      <c r="ASX3384" s="371"/>
      <c r="ASY3384" s="473"/>
      <c r="ASZ3384" s="371"/>
      <c r="ATA3384" s="372"/>
      <c r="ATB3384" s="372"/>
      <c r="ATC3384" s="372"/>
      <c r="ATD3384" s="372"/>
      <c r="ATE3384" s="370"/>
      <c r="ATF3384" s="371"/>
      <c r="ATG3384" s="372"/>
      <c r="ATH3384" s="371"/>
      <c r="ATI3384" s="473"/>
      <c r="ATJ3384" s="371"/>
      <c r="ATK3384" s="372"/>
      <c r="ATL3384" s="372"/>
      <c r="ATM3384" s="372"/>
      <c r="ATN3384" s="372"/>
      <c r="ATO3384" s="370"/>
      <c r="ATP3384" s="371"/>
      <c r="ATQ3384" s="372"/>
      <c r="ATR3384" s="371"/>
      <c r="ATS3384" s="473"/>
      <c r="ATT3384" s="371"/>
      <c r="ATU3384" s="372"/>
      <c r="ATV3384" s="372"/>
      <c r="ATW3384" s="372"/>
      <c r="ATX3384" s="372"/>
      <c r="ATY3384" s="370"/>
      <c r="ATZ3384" s="371"/>
      <c r="AUA3384" s="372"/>
      <c r="AUB3384" s="371"/>
      <c r="AUC3384" s="473"/>
      <c r="AUD3384" s="371"/>
      <c r="AUE3384" s="372"/>
      <c r="AUF3384" s="372"/>
      <c r="AUG3384" s="372"/>
      <c r="AUH3384" s="372"/>
      <c r="AUI3384" s="370"/>
      <c r="AUJ3384" s="371"/>
      <c r="AUK3384" s="372"/>
      <c r="AUL3384" s="371"/>
      <c r="AUM3384" s="473"/>
      <c r="AUN3384" s="371"/>
      <c r="AUO3384" s="372"/>
      <c r="AUP3384" s="372"/>
      <c r="AUQ3384" s="372"/>
      <c r="AUR3384" s="372"/>
      <c r="AUS3384" s="370"/>
      <c r="AUT3384" s="371"/>
      <c r="AUU3384" s="372"/>
      <c r="AUV3384" s="371"/>
      <c r="AUW3384" s="473"/>
      <c r="AUX3384" s="371"/>
      <c r="AUY3384" s="372"/>
      <c r="AUZ3384" s="372"/>
      <c r="AVA3384" s="372"/>
      <c r="AVB3384" s="372"/>
      <c r="AVC3384" s="370"/>
      <c r="AVD3384" s="371"/>
      <c r="AVE3384" s="372"/>
      <c r="AVF3384" s="371"/>
      <c r="AVG3384" s="473"/>
      <c r="AVH3384" s="371"/>
      <c r="AVI3384" s="372"/>
      <c r="AVJ3384" s="372"/>
      <c r="AVK3384" s="372"/>
      <c r="AVL3384" s="372"/>
      <c r="AVM3384" s="370"/>
      <c r="AVN3384" s="371"/>
      <c r="AVO3384" s="372"/>
      <c r="AVP3384" s="371"/>
      <c r="AVQ3384" s="473"/>
      <c r="AVR3384" s="371"/>
      <c r="AVS3384" s="372"/>
      <c r="AVT3384" s="372"/>
      <c r="AVU3384" s="372"/>
      <c r="AVV3384" s="372"/>
      <c r="AVW3384" s="370"/>
      <c r="AVX3384" s="371"/>
      <c r="AVY3384" s="372"/>
      <c r="AVZ3384" s="371"/>
      <c r="AWA3384" s="473"/>
      <c r="AWB3384" s="371"/>
      <c r="AWC3384" s="372"/>
      <c r="AWD3384" s="372"/>
      <c r="AWE3384" s="372"/>
      <c r="AWF3384" s="372"/>
      <c r="AWG3384" s="370"/>
      <c r="AWH3384" s="371"/>
      <c r="AWI3384" s="372"/>
      <c r="AWJ3384" s="371"/>
      <c r="AWK3384" s="473"/>
      <c r="AWL3384" s="371"/>
      <c r="AWM3384" s="372"/>
      <c r="AWN3384" s="372"/>
      <c r="AWO3384" s="372"/>
      <c r="AWP3384" s="372"/>
      <c r="AWQ3384" s="370"/>
      <c r="AWR3384" s="371"/>
      <c r="AWS3384" s="372"/>
      <c r="AWT3384" s="371"/>
      <c r="AWU3384" s="473"/>
      <c r="AWV3384" s="371"/>
      <c r="AWW3384" s="372"/>
      <c r="AWX3384" s="372"/>
      <c r="AWY3384" s="372"/>
      <c r="AWZ3384" s="372"/>
      <c r="AXA3384" s="370"/>
      <c r="AXB3384" s="371"/>
      <c r="AXC3384" s="372"/>
      <c r="AXD3384" s="371"/>
      <c r="AXE3384" s="473"/>
      <c r="AXF3384" s="371"/>
      <c r="AXG3384" s="372"/>
      <c r="AXH3384" s="372"/>
      <c r="AXI3384" s="372"/>
      <c r="AXJ3384" s="372"/>
      <c r="AXK3384" s="370"/>
      <c r="AXL3384" s="371"/>
      <c r="AXM3384" s="372"/>
      <c r="AXN3384" s="371"/>
      <c r="AXO3384" s="473"/>
      <c r="AXP3384" s="371"/>
      <c r="AXQ3384" s="372"/>
      <c r="AXR3384" s="372"/>
      <c r="AXS3384" s="372"/>
      <c r="AXT3384" s="372"/>
      <c r="AXU3384" s="370"/>
      <c r="AXV3384" s="371"/>
      <c r="AXW3384" s="372"/>
      <c r="AXX3384" s="371"/>
      <c r="AXY3384" s="473"/>
      <c r="AXZ3384" s="371"/>
      <c r="AYA3384" s="372"/>
      <c r="AYB3384" s="372"/>
      <c r="AYC3384" s="372"/>
      <c r="AYD3384" s="372"/>
      <c r="AYE3384" s="370"/>
      <c r="AYF3384" s="371"/>
      <c r="AYG3384" s="372"/>
      <c r="AYH3384" s="371"/>
      <c r="AYI3384" s="473"/>
      <c r="AYJ3384" s="371"/>
      <c r="AYK3384" s="372"/>
      <c r="AYL3384" s="372"/>
      <c r="AYM3384" s="372"/>
      <c r="AYN3384" s="372"/>
      <c r="AYO3384" s="370"/>
      <c r="AYP3384" s="371"/>
      <c r="AYQ3384" s="372"/>
      <c r="AYR3384" s="371"/>
      <c r="AYS3384" s="473"/>
      <c r="AYT3384" s="371"/>
      <c r="AYU3384" s="372"/>
      <c r="AYV3384" s="372"/>
      <c r="AYW3384" s="372"/>
      <c r="AYX3384" s="372"/>
      <c r="AYY3384" s="370"/>
      <c r="AYZ3384" s="371"/>
      <c r="AZA3384" s="372"/>
      <c r="AZB3384" s="371"/>
      <c r="AZC3384" s="473"/>
      <c r="AZD3384" s="371"/>
      <c r="AZE3384" s="372"/>
      <c r="AZF3384" s="372"/>
      <c r="AZG3384" s="372"/>
      <c r="AZH3384" s="372"/>
      <c r="AZI3384" s="370"/>
      <c r="AZJ3384" s="371"/>
      <c r="AZK3384" s="372"/>
      <c r="AZL3384" s="371"/>
      <c r="AZM3384" s="473"/>
      <c r="AZN3384" s="371"/>
      <c r="AZO3384" s="372"/>
      <c r="AZP3384" s="372"/>
      <c r="AZQ3384" s="372"/>
      <c r="AZR3384" s="372"/>
      <c r="AZS3384" s="370"/>
      <c r="AZT3384" s="371"/>
      <c r="AZU3384" s="372"/>
      <c r="AZV3384" s="371"/>
      <c r="AZW3384" s="473"/>
      <c r="AZX3384" s="371"/>
      <c r="AZY3384" s="372"/>
      <c r="AZZ3384" s="372"/>
      <c r="BAA3384" s="372"/>
      <c r="BAB3384" s="372"/>
      <c r="BAC3384" s="370"/>
      <c r="BAD3384" s="371"/>
      <c r="BAE3384" s="372"/>
      <c r="BAF3384" s="371"/>
      <c r="BAG3384" s="473"/>
      <c r="BAH3384" s="371"/>
      <c r="BAI3384" s="372"/>
      <c r="BAJ3384" s="372"/>
      <c r="BAK3384" s="372"/>
      <c r="BAL3384" s="372"/>
      <c r="BAM3384" s="370"/>
      <c r="BAN3384" s="371"/>
      <c r="BAO3384" s="372"/>
      <c r="BAP3384" s="371"/>
      <c r="BAQ3384" s="473"/>
      <c r="BAR3384" s="371"/>
      <c r="BAS3384" s="372"/>
      <c r="BAT3384" s="372"/>
      <c r="BAU3384" s="372"/>
      <c r="BAV3384" s="372"/>
      <c r="BAW3384" s="370"/>
      <c r="BAX3384" s="371"/>
      <c r="BAY3384" s="372"/>
      <c r="BAZ3384" s="371"/>
      <c r="BBA3384" s="473"/>
      <c r="BBB3384" s="371"/>
      <c r="BBC3384" s="372"/>
      <c r="BBD3384" s="372"/>
      <c r="BBE3384" s="372"/>
      <c r="BBF3384" s="372"/>
      <c r="BBG3384" s="370"/>
      <c r="BBH3384" s="371"/>
      <c r="BBI3384" s="372"/>
      <c r="BBJ3384" s="371"/>
      <c r="BBK3384" s="473"/>
      <c r="BBL3384" s="371"/>
      <c r="BBM3384" s="372"/>
      <c r="BBN3384" s="372"/>
      <c r="BBO3384" s="372"/>
      <c r="BBP3384" s="372"/>
      <c r="BBQ3384" s="370"/>
      <c r="BBR3384" s="371"/>
      <c r="BBS3384" s="372"/>
      <c r="BBT3384" s="371"/>
      <c r="BBU3384" s="473"/>
      <c r="BBV3384" s="371"/>
      <c r="BBW3384" s="372"/>
      <c r="BBX3384" s="372"/>
      <c r="BBY3384" s="372"/>
      <c r="BBZ3384" s="372"/>
      <c r="BCA3384" s="370"/>
      <c r="BCB3384" s="371"/>
      <c r="BCC3384" s="372"/>
      <c r="BCD3384" s="371"/>
      <c r="BCE3384" s="473"/>
      <c r="BCF3384" s="371"/>
      <c r="BCG3384" s="372"/>
      <c r="BCH3384" s="372"/>
      <c r="BCI3384" s="372"/>
      <c r="BCJ3384" s="372"/>
      <c r="BCK3384" s="370"/>
      <c r="BCL3384" s="371"/>
      <c r="BCM3384" s="372"/>
      <c r="BCN3384" s="371"/>
      <c r="BCO3384" s="473"/>
      <c r="BCP3384" s="371"/>
      <c r="BCQ3384" s="372"/>
      <c r="BCR3384" s="372"/>
      <c r="BCS3384" s="372"/>
      <c r="BCT3384" s="372"/>
      <c r="BCU3384" s="370"/>
      <c r="BCV3384" s="371"/>
      <c r="BCW3384" s="372"/>
      <c r="BCX3384" s="371"/>
      <c r="BCY3384" s="473"/>
      <c r="BCZ3384" s="371"/>
      <c r="BDA3384" s="372"/>
      <c r="BDB3384" s="372"/>
      <c r="BDC3384" s="372"/>
      <c r="BDD3384" s="372"/>
      <c r="BDE3384" s="370"/>
      <c r="BDF3384" s="371"/>
      <c r="BDG3384" s="372"/>
      <c r="BDH3384" s="371"/>
      <c r="BDI3384" s="473"/>
      <c r="BDJ3384" s="371"/>
      <c r="BDK3384" s="372"/>
      <c r="BDL3384" s="372"/>
      <c r="BDM3384" s="372"/>
      <c r="BDN3384" s="372"/>
      <c r="BDO3384" s="370"/>
      <c r="BDP3384" s="371"/>
      <c r="BDQ3384" s="372"/>
      <c r="BDR3384" s="371"/>
      <c r="BDS3384" s="473"/>
      <c r="BDT3384" s="371"/>
      <c r="BDU3384" s="372"/>
      <c r="BDV3384" s="372"/>
      <c r="BDW3384" s="372"/>
      <c r="BDX3384" s="372"/>
      <c r="BDY3384" s="370"/>
      <c r="BDZ3384" s="371"/>
      <c r="BEA3384" s="372"/>
      <c r="BEB3384" s="371"/>
      <c r="BEC3384" s="473"/>
      <c r="BED3384" s="371"/>
      <c r="BEE3384" s="372"/>
      <c r="BEF3384" s="372"/>
      <c r="BEG3384" s="372"/>
      <c r="BEH3384" s="372"/>
      <c r="BEI3384" s="370"/>
      <c r="BEJ3384" s="371"/>
      <c r="BEK3384" s="372"/>
      <c r="BEL3384" s="371"/>
      <c r="BEM3384" s="473"/>
      <c r="BEN3384" s="371"/>
      <c r="BEO3384" s="372"/>
      <c r="BEP3384" s="372"/>
      <c r="BEQ3384" s="372"/>
      <c r="BER3384" s="372"/>
      <c r="BES3384" s="370"/>
      <c r="BET3384" s="371"/>
      <c r="BEU3384" s="372"/>
      <c r="BEV3384" s="371"/>
      <c r="BEW3384" s="473"/>
      <c r="BEX3384" s="371"/>
      <c r="BEY3384" s="372"/>
      <c r="BEZ3384" s="372"/>
      <c r="BFA3384" s="372"/>
      <c r="BFB3384" s="372"/>
      <c r="BFC3384" s="370"/>
      <c r="BFD3384" s="371"/>
      <c r="BFE3384" s="372"/>
      <c r="BFF3384" s="371"/>
      <c r="BFG3384" s="473"/>
      <c r="BFH3384" s="371"/>
      <c r="BFI3384" s="372"/>
      <c r="BFJ3384" s="372"/>
      <c r="BFK3384" s="372"/>
      <c r="BFL3384" s="372"/>
      <c r="BFM3384" s="370"/>
      <c r="BFN3384" s="371"/>
      <c r="BFO3384" s="372"/>
      <c r="BFP3384" s="371"/>
      <c r="BFQ3384" s="473"/>
      <c r="BFR3384" s="371"/>
      <c r="BFS3384" s="372"/>
      <c r="BFT3384" s="372"/>
      <c r="BFU3384" s="372"/>
      <c r="BFV3384" s="372"/>
      <c r="BFW3384" s="370"/>
      <c r="BFX3384" s="371"/>
      <c r="BFY3384" s="372"/>
      <c r="BFZ3384" s="371"/>
      <c r="BGA3384" s="473"/>
      <c r="BGB3384" s="371"/>
      <c r="BGC3384" s="372"/>
      <c r="BGD3384" s="372"/>
      <c r="BGE3384" s="372"/>
      <c r="BGF3384" s="372"/>
      <c r="BGG3384" s="370"/>
      <c r="BGH3384" s="371"/>
      <c r="BGI3384" s="372"/>
      <c r="BGJ3384" s="371"/>
      <c r="BGK3384" s="473"/>
      <c r="BGL3384" s="371"/>
      <c r="BGM3384" s="372"/>
      <c r="BGN3384" s="372"/>
      <c r="BGO3384" s="372"/>
      <c r="BGP3384" s="372"/>
      <c r="BGQ3384" s="370"/>
      <c r="BGR3384" s="371"/>
      <c r="BGS3384" s="372"/>
      <c r="BGT3384" s="371"/>
      <c r="BGU3384" s="473"/>
      <c r="BGV3384" s="371"/>
      <c r="BGW3384" s="372"/>
      <c r="BGX3384" s="372"/>
      <c r="BGY3384" s="372"/>
      <c r="BGZ3384" s="372"/>
      <c r="BHA3384" s="370"/>
      <c r="BHB3384" s="371"/>
      <c r="BHC3384" s="372"/>
      <c r="BHD3384" s="371"/>
      <c r="BHE3384" s="473"/>
      <c r="BHF3384" s="371"/>
      <c r="BHG3384" s="372"/>
      <c r="BHH3384" s="372"/>
      <c r="BHI3384" s="372"/>
      <c r="BHJ3384" s="372"/>
      <c r="BHK3384" s="370"/>
      <c r="BHL3384" s="371"/>
      <c r="BHM3384" s="372"/>
      <c r="BHN3384" s="371"/>
      <c r="BHO3384" s="473"/>
      <c r="BHP3384" s="371"/>
      <c r="BHQ3384" s="372"/>
      <c r="BHR3384" s="372"/>
      <c r="BHS3384" s="372"/>
      <c r="BHT3384" s="372"/>
      <c r="BHU3384" s="370"/>
      <c r="BHV3384" s="371"/>
      <c r="BHW3384" s="372"/>
      <c r="BHX3384" s="371"/>
      <c r="BHY3384" s="473"/>
      <c r="BHZ3384" s="371"/>
      <c r="BIA3384" s="372"/>
      <c r="BIB3384" s="372"/>
      <c r="BIC3384" s="372"/>
      <c r="BID3384" s="372"/>
      <c r="BIE3384" s="370"/>
      <c r="BIF3384" s="371"/>
      <c r="BIG3384" s="372"/>
      <c r="BIH3384" s="371"/>
      <c r="BII3384" s="473"/>
      <c r="BIJ3384" s="371"/>
      <c r="BIK3384" s="372"/>
      <c r="BIL3384" s="372"/>
      <c r="BIM3384" s="372"/>
      <c r="BIN3384" s="372"/>
      <c r="BIO3384" s="370"/>
      <c r="BIP3384" s="371"/>
      <c r="BIQ3384" s="372"/>
      <c r="BIR3384" s="371"/>
      <c r="BIS3384" s="473"/>
      <c r="BIT3384" s="371"/>
      <c r="BIU3384" s="372"/>
      <c r="BIV3384" s="372"/>
      <c r="BIW3384" s="372"/>
      <c r="BIX3384" s="372"/>
      <c r="BIY3384" s="370"/>
      <c r="BIZ3384" s="371"/>
      <c r="BJA3384" s="372"/>
      <c r="BJB3384" s="371"/>
      <c r="BJC3384" s="473"/>
      <c r="BJD3384" s="371"/>
      <c r="BJE3384" s="372"/>
      <c r="BJF3384" s="372"/>
      <c r="BJG3384" s="372"/>
      <c r="BJH3384" s="372"/>
      <c r="BJI3384" s="370"/>
      <c r="BJJ3384" s="371"/>
      <c r="BJK3384" s="372"/>
      <c r="BJL3384" s="371"/>
      <c r="BJM3384" s="473"/>
      <c r="BJN3384" s="371"/>
      <c r="BJO3384" s="372"/>
      <c r="BJP3384" s="372"/>
      <c r="BJQ3384" s="372"/>
      <c r="BJR3384" s="372"/>
      <c r="BJS3384" s="370"/>
      <c r="BJT3384" s="371"/>
      <c r="BJU3384" s="372"/>
      <c r="BJV3384" s="371"/>
      <c r="BJW3384" s="473"/>
      <c r="BJX3384" s="371"/>
      <c r="BJY3384" s="372"/>
      <c r="BJZ3384" s="372"/>
      <c r="BKA3384" s="372"/>
      <c r="BKB3384" s="372"/>
      <c r="BKC3384" s="370"/>
      <c r="BKD3384" s="371"/>
      <c r="BKE3384" s="372"/>
      <c r="BKF3384" s="371"/>
      <c r="BKG3384" s="473"/>
      <c r="BKH3384" s="371"/>
      <c r="BKI3384" s="372"/>
      <c r="BKJ3384" s="372"/>
      <c r="BKK3384" s="372"/>
      <c r="BKL3384" s="372"/>
      <c r="BKM3384" s="370"/>
      <c r="BKN3384" s="371"/>
      <c r="BKO3384" s="372"/>
      <c r="BKP3384" s="371"/>
      <c r="BKQ3384" s="473"/>
      <c r="BKR3384" s="371"/>
      <c r="BKS3384" s="372"/>
      <c r="BKT3384" s="372"/>
      <c r="BKU3384" s="372"/>
      <c r="BKV3384" s="372"/>
      <c r="BKW3384" s="370"/>
      <c r="BKX3384" s="371"/>
      <c r="BKY3384" s="372"/>
      <c r="BKZ3384" s="371"/>
      <c r="BLA3384" s="473"/>
      <c r="BLB3384" s="371"/>
      <c r="BLC3384" s="372"/>
      <c r="BLD3384" s="372"/>
      <c r="BLE3384" s="372"/>
      <c r="BLF3384" s="372"/>
      <c r="BLG3384" s="370"/>
      <c r="BLH3384" s="371"/>
      <c r="BLI3384" s="372"/>
      <c r="BLJ3384" s="371"/>
      <c r="BLK3384" s="473"/>
      <c r="BLL3384" s="371"/>
      <c r="BLM3384" s="372"/>
      <c r="BLN3384" s="372"/>
      <c r="BLO3384" s="372"/>
      <c r="BLP3384" s="372"/>
      <c r="BLQ3384" s="370"/>
      <c r="BLR3384" s="371"/>
      <c r="BLS3384" s="372"/>
      <c r="BLT3384" s="371"/>
      <c r="BLU3384" s="473"/>
      <c r="BLV3384" s="371"/>
      <c r="BLW3384" s="372"/>
      <c r="BLX3384" s="372"/>
      <c r="BLY3384" s="372"/>
      <c r="BLZ3384" s="372"/>
      <c r="BMA3384" s="370"/>
      <c r="BMB3384" s="371"/>
      <c r="BMC3384" s="372"/>
      <c r="BMD3384" s="371"/>
      <c r="BME3384" s="473"/>
      <c r="BMF3384" s="371"/>
      <c r="BMG3384" s="372"/>
      <c r="BMH3384" s="372"/>
      <c r="BMI3384" s="372"/>
      <c r="BMJ3384" s="372"/>
      <c r="BMK3384" s="370"/>
      <c r="BML3384" s="371"/>
      <c r="BMM3384" s="372"/>
      <c r="BMN3384" s="371"/>
      <c r="BMO3384" s="473"/>
      <c r="BMP3384" s="371"/>
      <c r="BMQ3384" s="372"/>
      <c r="BMR3384" s="372"/>
      <c r="BMS3384" s="372"/>
      <c r="BMT3384" s="372"/>
      <c r="BMU3384" s="370"/>
      <c r="BMV3384" s="371"/>
      <c r="BMW3384" s="372"/>
      <c r="BMX3384" s="371"/>
      <c r="BMY3384" s="473"/>
      <c r="BMZ3384" s="371"/>
      <c r="BNA3384" s="372"/>
      <c r="BNB3384" s="372"/>
      <c r="BNC3384" s="372"/>
      <c r="BND3384" s="372"/>
      <c r="BNE3384" s="370"/>
      <c r="BNF3384" s="371"/>
      <c r="BNG3384" s="372"/>
      <c r="BNH3384" s="371"/>
      <c r="BNI3384" s="473"/>
      <c r="BNJ3384" s="371"/>
      <c r="BNK3384" s="372"/>
      <c r="BNL3384" s="372"/>
      <c r="BNM3384" s="372"/>
      <c r="BNN3384" s="372"/>
      <c r="BNO3384" s="370"/>
      <c r="BNP3384" s="371"/>
      <c r="BNQ3384" s="372"/>
      <c r="BNR3384" s="371"/>
      <c r="BNS3384" s="473"/>
      <c r="BNT3384" s="371"/>
      <c r="BNU3384" s="372"/>
      <c r="BNV3384" s="372"/>
      <c r="BNW3384" s="372"/>
      <c r="BNX3384" s="372"/>
      <c r="BNY3384" s="370"/>
      <c r="BNZ3384" s="371"/>
      <c r="BOA3384" s="372"/>
      <c r="BOB3384" s="371"/>
      <c r="BOC3384" s="473"/>
      <c r="BOD3384" s="371"/>
      <c r="BOE3384" s="372"/>
      <c r="BOF3384" s="372"/>
      <c r="BOG3384" s="372"/>
      <c r="BOH3384" s="372"/>
      <c r="BOI3384" s="370"/>
      <c r="BOJ3384" s="371"/>
      <c r="BOK3384" s="372"/>
      <c r="BOL3384" s="371"/>
      <c r="BOM3384" s="473"/>
      <c r="BON3384" s="371"/>
      <c r="BOO3384" s="372"/>
      <c r="BOP3384" s="372"/>
      <c r="BOQ3384" s="372"/>
      <c r="BOR3384" s="372"/>
      <c r="BOS3384" s="370"/>
      <c r="BOT3384" s="371"/>
      <c r="BOU3384" s="372"/>
      <c r="BOV3384" s="371"/>
      <c r="BOW3384" s="473"/>
      <c r="BOX3384" s="371"/>
      <c r="BOY3384" s="372"/>
      <c r="BOZ3384" s="372"/>
      <c r="BPA3384" s="372"/>
      <c r="BPB3384" s="372"/>
      <c r="BPC3384" s="370"/>
      <c r="BPD3384" s="371"/>
      <c r="BPE3384" s="372"/>
      <c r="BPF3384" s="371"/>
      <c r="BPG3384" s="473"/>
      <c r="BPH3384" s="371"/>
      <c r="BPI3384" s="372"/>
      <c r="BPJ3384" s="372"/>
      <c r="BPK3384" s="372"/>
      <c r="BPL3384" s="372"/>
      <c r="BPM3384" s="370"/>
      <c r="BPN3384" s="371"/>
      <c r="BPO3384" s="372"/>
      <c r="BPP3384" s="371"/>
      <c r="BPQ3384" s="473"/>
      <c r="BPR3384" s="371"/>
      <c r="BPS3384" s="372"/>
      <c r="BPT3384" s="372"/>
      <c r="BPU3384" s="372"/>
      <c r="BPV3384" s="372"/>
      <c r="BPW3384" s="370"/>
      <c r="BPX3384" s="371"/>
      <c r="BPY3384" s="372"/>
      <c r="BPZ3384" s="371"/>
      <c r="BQA3384" s="473"/>
      <c r="BQB3384" s="371"/>
      <c r="BQC3384" s="372"/>
      <c r="BQD3384" s="372"/>
      <c r="BQE3384" s="372"/>
      <c r="BQF3384" s="372"/>
      <c r="BQG3384" s="370"/>
      <c r="BQH3384" s="371"/>
      <c r="BQI3384" s="372"/>
      <c r="BQJ3384" s="371"/>
      <c r="BQK3384" s="473"/>
      <c r="BQL3384" s="371"/>
      <c r="BQM3384" s="372"/>
      <c r="BQN3384" s="372"/>
      <c r="BQO3384" s="372"/>
      <c r="BQP3384" s="372"/>
      <c r="BQQ3384" s="370"/>
      <c r="BQR3384" s="371"/>
      <c r="BQS3384" s="372"/>
      <c r="BQT3384" s="371"/>
      <c r="BQU3384" s="473"/>
      <c r="BQV3384" s="371"/>
      <c r="BQW3384" s="372"/>
      <c r="BQX3384" s="372"/>
      <c r="BQY3384" s="372"/>
      <c r="BQZ3384" s="372"/>
      <c r="BRA3384" s="370"/>
      <c r="BRB3384" s="371"/>
      <c r="BRC3384" s="372"/>
      <c r="BRD3384" s="371"/>
      <c r="BRE3384" s="473"/>
      <c r="BRF3384" s="371"/>
      <c r="BRG3384" s="372"/>
      <c r="BRH3384" s="372"/>
      <c r="BRI3384" s="372"/>
      <c r="BRJ3384" s="372"/>
      <c r="BRK3384" s="370"/>
      <c r="BRL3384" s="371"/>
      <c r="BRM3384" s="372"/>
      <c r="BRN3384" s="371"/>
      <c r="BRO3384" s="473"/>
      <c r="BRP3384" s="371"/>
      <c r="BRQ3384" s="372"/>
      <c r="BRR3384" s="372"/>
      <c r="BRS3384" s="372"/>
      <c r="BRT3384" s="372"/>
      <c r="BRU3384" s="370"/>
      <c r="BRV3384" s="371"/>
      <c r="BRW3384" s="372"/>
      <c r="BRX3384" s="371"/>
      <c r="BRY3384" s="473"/>
      <c r="BRZ3384" s="371"/>
      <c r="BSA3384" s="372"/>
      <c r="BSB3384" s="372"/>
      <c r="BSC3384" s="372"/>
      <c r="BSD3384" s="372"/>
      <c r="BSE3384" s="370"/>
      <c r="BSF3384" s="371"/>
      <c r="BSG3384" s="372"/>
      <c r="BSH3384" s="371"/>
      <c r="BSI3384" s="473"/>
      <c r="BSJ3384" s="371"/>
      <c r="BSK3384" s="372"/>
      <c r="BSL3384" s="372"/>
      <c r="BSM3384" s="372"/>
      <c r="BSN3384" s="372"/>
      <c r="BSO3384" s="370"/>
      <c r="BSP3384" s="371"/>
      <c r="BSQ3384" s="372"/>
      <c r="BSR3384" s="371"/>
      <c r="BSS3384" s="473"/>
      <c r="BST3384" s="371"/>
      <c r="BSU3384" s="372"/>
      <c r="BSV3384" s="372"/>
      <c r="BSW3384" s="372"/>
      <c r="BSX3384" s="372"/>
      <c r="BSY3384" s="370"/>
      <c r="BSZ3384" s="371"/>
      <c r="BTA3384" s="372"/>
      <c r="BTB3384" s="371"/>
      <c r="BTC3384" s="473"/>
      <c r="BTD3384" s="371"/>
      <c r="BTE3384" s="372"/>
      <c r="BTF3384" s="372"/>
      <c r="BTG3384" s="372"/>
      <c r="BTH3384" s="372"/>
      <c r="BTI3384" s="370"/>
      <c r="BTJ3384" s="371"/>
      <c r="BTK3384" s="372"/>
      <c r="BTL3384" s="371"/>
      <c r="BTM3384" s="473"/>
      <c r="BTN3384" s="371"/>
      <c r="BTO3384" s="372"/>
      <c r="BTP3384" s="372"/>
      <c r="BTQ3384" s="372"/>
      <c r="BTR3384" s="372"/>
      <c r="BTS3384" s="370"/>
      <c r="BTT3384" s="371"/>
      <c r="BTU3384" s="372"/>
      <c r="BTV3384" s="371"/>
      <c r="BTW3384" s="473"/>
      <c r="BTX3384" s="371"/>
      <c r="BTY3384" s="372"/>
      <c r="BTZ3384" s="372"/>
      <c r="BUA3384" s="372"/>
      <c r="BUB3384" s="372"/>
      <c r="BUC3384" s="370"/>
      <c r="BUD3384" s="371"/>
      <c r="BUE3384" s="372"/>
      <c r="BUF3384" s="371"/>
      <c r="BUG3384" s="473"/>
      <c r="BUH3384" s="371"/>
      <c r="BUI3384" s="372"/>
      <c r="BUJ3384" s="372"/>
      <c r="BUK3384" s="372"/>
      <c r="BUL3384" s="372"/>
      <c r="BUM3384" s="370"/>
      <c r="BUN3384" s="371"/>
      <c r="BUO3384" s="372"/>
      <c r="BUP3384" s="371"/>
      <c r="BUQ3384" s="473"/>
      <c r="BUR3384" s="371"/>
      <c r="BUS3384" s="372"/>
      <c r="BUT3384" s="372"/>
      <c r="BUU3384" s="372"/>
      <c r="BUV3384" s="372"/>
      <c r="BUW3384" s="370"/>
      <c r="BUX3384" s="371"/>
      <c r="BUY3384" s="372"/>
      <c r="BUZ3384" s="371"/>
      <c r="BVA3384" s="473"/>
      <c r="BVB3384" s="371"/>
      <c r="BVC3384" s="372"/>
      <c r="BVD3384" s="372"/>
      <c r="BVE3384" s="372"/>
      <c r="BVF3384" s="372"/>
      <c r="BVG3384" s="370"/>
      <c r="BVH3384" s="371"/>
      <c r="BVI3384" s="372"/>
      <c r="BVJ3384" s="371"/>
      <c r="BVK3384" s="473"/>
      <c r="BVL3384" s="371"/>
      <c r="BVM3384" s="372"/>
      <c r="BVN3384" s="372"/>
      <c r="BVO3384" s="372"/>
      <c r="BVP3384" s="372"/>
      <c r="BVQ3384" s="370"/>
      <c r="BVR3384" s="371"/>
      <c r="BVS3384" s="372"/>
      <c r="BVT3384" s="371"/>
      <c r="BVU3384" s="473"/>
      <c r="BVV3384" s="371"/>
      <c r="BVW3384" s="372"/>
      <c r="BVX3384" s="372"/>
      <c r="BVY3384" s="372"/>
      <c r="BVZ3384" s="372"/>
      <c r="BWA3384" s="370"/>
      <c r="BWB3384" s="371"/>
      <c r="BWC3384" s="372"/>
      <c r="BWD3384" s="371"/>
      <c r="BWE3384" s="473"/>
      <c r="BWF3384" s="371"/>
      <c r="BWG3384" s="372"/>
      <c r="BWH3384" s="372"/>
      <c r="BWI3384" s="372"/>
      <c r="BWJ3384" s="372"/>
      <c r="BWK3384" s="370"/>
      <c r="BWL3384" s="371"/>
      <c r="BWM3384" s="372"/>
      <c r="BWN3384" s="371"/>
      <c r="BWO3384" s="473"/>
      <c r="BWP3384" s="371"/>
      <c r="BWQ3384" s="372"/>
      <c r="BWR3384" s="372"/>
      <c r="BWS3384" s="372"/>
      <c r="BWT3384" s="372"/>
      <c r="BWU3384" s="370"/>
      <c r="BWV3384" s="371"/>
      <c r="BWW3384" s="372"/>
      <c r="BWX3384" s="371"/>
      <c r="BWY3384" s="473"/>
      <c r="BWZ3384" s="371"/>
      <c r="BXA3384" s="372"/>
      <c r="BXB3384" s="372"/>
      <c r="BXC3384" s="372"/>
      <c r="BXD3384" s="372"/>
      <c r="BXE3384" s="370"/>
      <c r="BXF3384" s="371"/>
      <c r="BXG3384" s="372"/>
      <c r="BXH3384" s="371"/>
      <c r="BXI3384" s="473"/>
      <c r="BXJ3384" s="371"/>
      <c r="BXK3384" s="372"/>
      <c r="BXL3384" s="372"/>
      <c r="BXM3384" s="372"/>
      <c r="BXN3384" s="372"/>
      <c r="BXO3384" s="370"/>
      <c r="BXP3384" s="371"/>
      <c r="BXQ3384" s="372"/>
      <c r="BXR3384" s="371"/>
      <c r="BXS3384" s="473"/>
      <c r="BXT3384" s="371"/>
      <c r="BXU3384" s="372"/>
      <c r="BXV3384" s="372"/>
      <c r="BXW3384" s="372"/>
      <c r="BXX3384" s="372"/>
      <c r="BXY3384" s="370"/>
      <c r="BXZ3384" s="371"/>
      <c r="BYA3384" s="372"/>
      <c r="BYB3384" s="371"/>
      <c r="BYC3384" s="473"/>
      <c r="BYD3384" s="371"/>
      <c r="BYE3384" s="372"/>
      <c r="BYF3384" s="372"/>
      <c r="BYG3384" s="372"/>
      <c r="BYH3384" s="372"/>
      <c r="BYI3384" s="370"/>
      <c r="BYJ3384" s="371"/>
      <c r="BYK3384" s="372"/>
      <c r="BYL3384" s="371"/>
      <c r="BYM3384" s="473"/>
      <c r="BYN3384" s="371"/>
      <c r="BYO3384" s="372"/>
      <c r="BYP3384" s="372"/>
      <c r="BYQ3384" s="372"/>
      <c r="BYR3384" s="372"/>
      <c r="BYS3384" s="370"/>
      <c r="BYT3384" s="371"/>
      <c r="BYU3384" s="372"/>
      <c r="BYV3384" s="371"/>
      <c r="BYW3384" s="473"/>
      <c r="BYX3384" s="371"/>
      <c r="BYY3384" s="372"/>
      <c r="BYZ3384" s="372"/>
      <c r="BZA3384" s="372"/>
      <c r="BZB3384" s="372"/>
      <c r="BZC3384" s="370"/>
      <c r="BZD3384" s="371"/>
      <c r="BZE3384" s="372"/>
      <c r="BZF3384" s="371"/>
      <c r="BZG3384" s="473"/>
      <c r="BZH3384" s="371"/>
      <c r="BZI3384" s="372"/>
      <c r="BZJ3384" s="372"/>
      <c r="BZK3384" s="372"/>
      <c r="BZL3384" s="372"/>
      <c r="BZM3384" s="370"/>
      <c r="BZN3384" s="371"/>
      <c r="BZO3384" s="372"/>
      <c r="BZP3384" s="371"/>
      <c r="BZQ3384" s="473"/>
      <c r="BZR3384" s="371"/>
      <c r="BZS3384" s="372"/>
      <c r="BZT3384" s="372"/>
      <c r="BZU3384" s="372"/>
      <c r="BZV3384" s="372"/>
      <c r="BZW3384" s="370"/>
      <c r="BZX3384" s="371"/>
      <c r="BZY3384" s="372"/>
      <c r="BZZ3384" s="371"/>
      <c r="CAA3384" s="473"/>
      <c r="CAB3384" s="371"/>
      <c r="CAC3384" s="372"/>
      <c r="CAD3384" s="372"/>
      <c r="CAE3384" s="372"/>
      <c r="CAF3384" s="372"/>
      <c r="CAG3384" s="370"/>
      <c r="CAH3384" s="371"/>
      <c r="CAI3384" s="372"/>
      <c r="CAJ3384" s="371"/>
      <c r="CAK3384" s="473"/>
      <c r="CAL3384" s="371"/>
      <c r="CAM3384" s="372"/>
      <c r="CAN3384" s="372"/>
      <c r="CAO3384" s="372"/>
      <c r="CAP3384" s="372"/>
      <c r="CAQ3384" s="370"/>
      <c r="CAR3384" s="371"/>
      <c r="CAS3384" s="372"/>
      <c r="CAT3384" s="371"/>
      <c r="CAU3384" s="473"/>
      <c r="CAV3384" s="371"/>
      <c r="CAW3384" s="372"/>
      <c r="CAX3384" s="372"/>
      <c r="CAY3384" s="372"/>
      <c r="CAZ3384" s="372"/>
      <c r="CBA3384" s="370"/>
      <c r="CBB3384" s="371"/>
      <c r="CBC3384" s="372"/>
      <c r="CBD3384" s="371"/>
      <c r="CBE3384" s="473"/>
      <c r="CBF3384" s="371"/>
      <c r="CBG3384" s="372"/>
      <c r="CBH3384" s="372"/>
      <c r="CBI3384" s="372"/>
      <c r="CBJ3384" s="372"/>
      <c r="CBK3384" s="370"/>
      <c r="CBL3384" s="371"/>
      <c r="CBM3384" s="372"/>
      <c r="CBN3384" s="371"/>
      <c r="CBO3384" s="473"/>
      <c r="CBP3384" s="371"/>
      <c r="CBQ3384" s="372"/>
      <c r="CBR3384" s="372"/>
      <c r="CBS3384" s="372"/>
      <c r="CBT3384" s="372"/>
      <c r="CBU3384" s="370"/>
      <c r="CBV3384" s="371"/>
      <c r="CBW3384" s="372"/>
      <c r="CBX3384" s="371"/>
      <c r="CBY3384" s="473"/>
      <c r="CBZ3384" s="371"/>
      <c r="CCA3384" s="372"/>
      <c r="CCB3384" s="372"/>
      <c r="CCC3384" s="372"/>
      <c r="CCD3384" s="372"/>
      <c r="CCE3384" s="370"/>
      <c r="CCF3384" s="371"/>
      <c r="CCG3384" s="372"/>
      <c r="CCH3384" s="371"/>
      <c r="CCI3384" s="473"/>
      <c r="CCJ3384" s="371"/>
      <c r="CCK3384" s="372"/>
      <c r="CCL3384" s="372"/>
      <c r="CCM3384" s="372"/>
      <c r="CCN3384" s="372"/>
      <c r="CCO3384" s="370"/>
      <c r="CCP3384" s="371"/>
      <c r="CCQ3384" s="372"/>
      <c r="CCR3384" s="371"/>
      <c r="CCS3384" s="473"/>
      <c r="CCT3384" s="371"/>
      <c r="CCU3384" s="372"/>
      <c r="CCV3384" s="372"/>
      <c r="CCW3384" s="372"/>
      <c r="CCX3384" s="372"/>
      <c r="CCY3384" s="370"/>
      <c r="CCZ3384" s="371"/>
      <c r="CDA3384" s="372"/>
      <c r="CDB3384" s="371"/>
      <c r="CDC3384" s="473"/>
      <c r="CDD3384" s="371"/>
      <c r="CDE3384" s="372"/>
      <c r="CDF3384" s="372"/>
      <c r="CDG3384" s="372"/>
      <c r="CDH3384" s="372"/>
      <c r="CDI3384" s="370"/>
      <c r="CDJ3384" s="371"/>
      <c r="CDK3384" s="372"/>
      <c r="CDL3384" s="371"/>
      <c r="CDM3384" s="473"/>
      <c r="CDN3384" s="371"/>
      <c r="CDO3384" s="372"/>
      <c r="CDP3384" s="372"/>
      <c r="CDQ3384" s="372"/>
      <c r="CDR3384" s="372"/>
      <c r="CDS3384" s="370"/>
      <c r="CDT3384" s="371"/>
      <c r="CDU3384" s="372"/>
      <c r="CDV3384" s="371"/>
      <c r="CDW3384" s="473"/>
      <c r="CDX3384" s="371"/>
      <c r="CDY3384" s="372"/>
      <c r="CDZ3384" s="372"/>
      <c r="CEA3384" s="372"/>
      <c r="CEB3384" s="372"/>
      <c r="CEC3384" s="370"/>
      <c r="CED3384" s="371"/>
      <c r="CEE3384" s="372"/>
      <c r="CEF3384" s="371"/>
      <c r="CEG3384" s="473"/>
      <c r="CEH3384" s="371"/>
      <c r="CEI3384" s="372"/>
      <c r="CEJ3384" s="372"/>
      <c r="CEK3384" s="372"/>
      <c r="CEL3384" s="372"/>
      <c r="CEM3384" s="370"/>
      <c r="CEN3384" s="371"/>
      <c r="CEO3384" s="372"/>
      <c r="CEP3384" s="371"/>
      <c r="CEQ3384" s="473"/>
      <c r="CER3384" s="371"/>
      <c r="CES3384" s="372"/>
      <c r="CET3384" s="372"/>
      <c r="CEU3384" s="372"/>
      <c r="CEV3384" s="372"/>
      <c r="CEW3384" s="370"/>
      <c r="CEX3384" s="371"/>
      <c r="CEY3384" s="372"/>
      <c r="CEZ3384" s="371"/>
      <c r="CFA3384" s="473"/>
      <c r="CFB3384" s="371"/>
      <c r="CFC3384" s="372"/>
      <c r="CFD3384" s="372"/>
      <c r="CFE3384" s="372"/>
      <c r="CFF3384" s="372"/>
      <c r="CFG3384" s="370"/>
      <c r="CFH3384" s="371"/>
      <c r="CFI3384" s="372"/>
      <c r="CFJ3384" s="371"/>
      <c r="CFK3384" s="473"/>
      <c r="CFL3384" s="371"/>
      <c r="CFM3384" s="372"/>
      <c r="CFN3384" s="372"/>
      <c r="CFO3384" s="372"/>
      <c r="CFP3384" s="372"/>
      <c r="CFQ3384" s="370"/>
      <c r="CFR3384" s="371"/>
      <c r="CFS3384" s="372"/>
      <c r="CFT3384" s="371"/>
      <c r="CFU3384" s="473"/>
      <c r="CFV3384" s="371"/>
      <c r="CFW3384" s="372"/>
      <c r="CFX3384" s="372"/>
      <c r="CFY3384" s="372"/>
      <c r="CFZ3384" s="372"/>
      <c r="CGA3384" s="370"/>
      <c r="CGB3384" s="371"/>
      <c r="CGC3384" s="372"/>
      <c r="CGD3384" s="371"/>
      <c r="CGE3384" s="473"/>
      <c r="CGF3384" s="371"/>
      <c r="CGG3384" s="372"/>
      <c r="CGH3384" s="372"/>
      <c r="CGI3384" s="372"/>
      <c r="CGJ3384" s="372"/>
      <c r="CGK3384" s="370"/>
      <c r="CGL3384" s="371"/>
      <c r="CGM3384" s="372"/>
      <c r="CGN3384" s="371"/>
      <c r="CGO3384" s="473"/>
      <c r="CGP3384" s="371"/>
      <c r="CGQ3384" s="372"/>
      <c r="CGR3384" s="372"/>
      <c r="CGS3384" s="372"/>
      <c r="CGT3384" s="372"/>
      <c r="CGU3384" s="370"/>
      <c r="CGV3384" s="371"/>
      <c r="CGW3384" s="372"/>
      <c r="CGX3384" s="371"/>
      <c r="CGY3384" s="473"/>
      <c r="CGZ3384" s="371"/>
      <c r="CHA3384" s="372"/>
      <c r="CHB3384" s="372"/>
      <c r="CHC3384" s="372"/>
      <c r="CHD3384" s="372"/>
      <c r="CHE3384" s="370"/>
      <c r="CHF3384" s="371"/>
      <c r="CHG3384" s="372"/>
      <c r="CHH3384" s="371"/>
      <c r="CHI3384" s="473"/>
      <c r="CHJ3384" s="371"/>
      <c r="CHK3384" s="372"/>
      <c r="CHL3384" s="372"/>
      <c r="CHM3384" s="372"/>
      <c r="CHN3384" s="372"/>
      <c r="CHO3384" s="370"/>
      <c r="CHP3384" s="371"/>
      <c r="CHQ3384" s="372"/>
      <c r="CHR3384" s="371"/>
      <c r="CHS3384" s="473"/>
      <c r="CHT3384" s="371"/>
      <c r="CHU3384" s="372"/>
      <c r="CHV3384" s="372"/>
      <c r="CHW3384" s="372"/>
      <c r="CHX3384" s="372"/>
      <c r="CHY3384" s="370"/>
      <c r="CHZ3384" s="371"/>
      <c r="CIA3384" s="372"/>
      <c r="CIB3384" s="371"/>
      <c r="CIC3384" s="473"/>
      <c r="CID3384" s="371"/>
      <c r="CIE3384" s="372"/>
      <c r="CIF3384" s="372"/>
      <c r="CIG3384" s="372"/>
      <c r="CIH3384" s="372"/>
      <c r="CII3384" s="370"/>
      <c r="CIJ3384" s="371"/>
      <c r="CIK3384" s="372"/>
      <c r="CIL3384" s="371"/>
      <c r="CIM3384" s="473"/>
      <c r="CIN3384" s="371"/>
      <c r="CIO3384" s="372"/>
      <c r="CIP3384" s="372"/>
      <c r="CIQ3384" s="372"/>
      <c r="CIR3384" s="372"/>
      <c r="CIS3384" s="370"/>
      <c r="CIT3384" s="371"/>
      <c r="CIU3384" s="372"/>
      <c r="CIV3384" s="371"/>
      <c r="CIW3384" s="473"/>
      <c r="CIX3384" s="371"/>
      <c r="CIY3384" s="372"/>
      <c r="CIZ3384" s="372"/>
      <c r="CJA3384" s="372"/>
      <c r="CJB3384" s="372"/>
      <c r="CJC3384" s="370"/>
      <c r="CJD3384" s="371"/>
      <c r="CJE3384" s="372"/>
      <c r="CJF3384" s="371"/>
      <c r="CJG3384" s="473"/>
      <c r="CJH3384" s="371"/>
      <c r="CJI3384" s="372"/>
      <c r="CJJ3384" s="372"/>
      <c r="CJK3384" s="372"/>
      <c r="CJL3384" s="372"/>
      <c r="CJM3384" s="370"/>
      <c r="CJN3384" s="371"/>
      <c r="CJO3384" s="372"/>
      <c r="CJP3384" s="371"/>
      <c r="CJQ3384" s="473"/>
      <c r="CJR3384" s="371"/>
      <c r="CJS3384" s="372"/>
      <c r="CJT3384" s="372"/>
      <c r="CJU3384" s="372"/>
      <c r="CJV3384" s="372"/>
      <c r="CJW3384" s="370"/>
      <c r="CJX3384" s="371"/>
      <c r="CJY3384" s="372"/>
      <c r="CJZ3384" s="371"/>
      <c r="CKA3384" s="473"/>
      <c r="CKB3384" s="371"/>
      <c r="CKC3384" s="372"/>
      <c r="CKD3384" s="372"/>
      <c r="CKE3384" s="372"/>
      <c r="CKF3384" s="372"/>
      <c r="CKG3384" s="370"/>
      <c r="CKH3384" s="371"/>
      <c r="CKI3384" s="372"/>
      <c r="CKJ3384" s="371"/>
      <c r="CKK3384" s="473"/>
      <c r="CKL3384" s="371"/>
      <c r="CKM3384" s="372"/>
      <c r="CKN3384" s="372"/>
      <c r="CKO3384" s="372"/>
      <c r="CKP3384" s="372"/>
      <c r="CKQ3384" s="370"/>
      <c r="CKR3384" s="371"/>
      <c r="CKS3384" s="372"/>
      <c r="CKT3384" s="371"/>
      <c r="CKU3384" s="473"/>
      <c r="CKV3384" s="371"/>
      <c r="CKW3384" s="372"/>
      <c r="CKX3384" s="372"/>
      <c r="CKY3384" s="372"/>
      <c r="CKZ3384" s="372"/>
      <c r="CLA3384" s="370"/>
      <c r="CLB3384" s="371"/>
      <c r="CLC3384" s="372"/>
      <c r="CLD3384" s="371"/>
      <c r="CLE3384" s="473"/>
      <c r="CLF3384" s="371"/>
      <c r="CLG3384" s="372"/>
      <c r="CLH3384" s="372"/>
      <c r="CLI3384" s="372"/>
      <c r="CLJ3384" s="372"/>
      <c r="CLK3384" s="370"/>
      <c r="CLL3384" s="371"/>
      <c r="CLM3384" s="372"/>
      <c r="CLN3384" s="371"/>
      <c r="CLO3384" s="473"/>
      <c r="CLP3384" s="371"/>
      <c r="CLQ3384" s="372"/>
      <c r="CLR3384" s="372"/>
      <c r="CLS3384" s="372"/>
      <c r="CLT3384" s="372"/>
      <c r="CLU3384" s="370"/>
      <c r="CLV3384" s="371"/>
      <c r="CLW3384" s="372"/>
      <c r="CLX3384" s="371"/>
      <c r="CLY3384" s="473"/>
      <c r="CLZ3384" s="371"/>
      <c r="CMA3384" s="372"/>
      <c r="CMB3384" s="372"/>
      <c r="CMC3384" s="372"/>
      <c r="CMD3384" s="372"/>
      <c r="CME3384" s="370"/>
      <c r="CMF3384" s="371"/>
      <c r="CMG3384" s="372"/>
      <c r="CMH3384" s="371"/>
      <c r="CMI3384" s="473"/>
      <c r="CMJ3384" s="371"/>
      <c r="CMK3384" s="372"/>
      <c r="CML3384" s="372"/>
      <c r="CMM3384" s="372"/>
      <c r="CMN3384" s="372"/>
      <c r="CMO3384" s="370"/>
      <c r="CMP3384" s="371"/>
      <c r="CMQ3384" s="372"/>
      <c r="CMR3384" s="371"/>
      <c r="CMS3384" s="473"/>
      <c r="CMT3384" s="371"/>
      <c r="CMU3384" s="372"/>
      <c r="CMV3384" s="372"/>
      <c r="CMW3384" s="372"/>
      <c r="CMX3384" s="372"/>
      <c r="CMY3384" s="370"/>
      <c r="CMZ3384" s="371"/>
      <c r="CNA3384" s="372"/>
      <c r="CNB3384" s="371"/>
      <c r="CNC3384" s="473"/>
      <c r="CND3384" s="371"/>
      <c r="CNE3384" s="372"/>
      <c r="CNF3384" s="372"/>
      <c r="CNG3384" s="372"/>
      <c r="CNH3384" s="372"/>
      <c r="CNI3384" s="370"/>
      <c r="CNJ3384" s="371"/>
      <c r="CNK3384" s="372"/>
      <c r="CNL3384" s="371"/>
      <c r="CNM3384" s="473"/>
      <c r="CNN3384" s="371"/>
      <c r="CNO3384" s="372"/>
      <c r="CNP3384" s="372"/>
      <c r="CNQ3384" s="372"/>
      <c r="CNR3384" s="372"/>
      <c r="CNS3384" s="370"/>
      <c r="CNT3384" s="371"/>
      <c r="CNU3384" s="372"/>
      <c r="CNV3384" s="371"/>
      <c r="CNW3384" s="473"/>
      <c r="CNX3384" s="371"/>
      <c r="CNY3384" s="372"/>
      <c r="CNZ3384" s="372"/>
      <c r="COA3384" s="372"/>
      <c r="COB3384" s="372"/>
      <c r="COC3384" s="370"/>
      <c r="COD3384" s="371"/>
      <c r="COE3384" s="372"/>
      <c r="COF3384" s="371"/>
      <c r="COG3384" s="473"/>
      <c r="COH3384" s="371"/>
      <c r="COI3384" s="372"/>
      <c r="COJ3384" s="372"/>
      <c r="COK3384" s="372"/>
      <c r="COL3384" s="372"/>
      <c r="COM3384" s="370"/>
      <c r="CON3384" s="371"/>
      <c r="COO3384" s="372"/>
      <c r="COP3384" s="371"/>
      <c r="COQ3384" s="473"/>
      <c r="COR3384" s="371"/>
      <c r="COS3384" s="372"/>
      <c r="COT3384" s="372"/>
      <c r="COU3384" s="372"/>
      <c r="COV3384" s="372"/>
      <c r="COW3384" s="370"/>
      <c r="COX3384" s="371"/>
      <c r="COY3384" s="372"/>
      <c r="COZ3384" s="371"/>
      <c r="CPA3384" s="473"/>
      <c r="CPB3384" s="371"/>
      <c r="CPC3384" s="372"/>
      <c r="CPD3384" s="372"/>
      <c r="CPE3384" s="372"/>
      <c r="CPF3384" s="372"/>
      <c r="CPG3384" s="370"/>
      <c r="CPH3384" s="371"/>
      <c r="CPI3384" s="372"/>
      <c r="CPJ3384" s="371"/>
      <c r="CPK3384" s="473"/>
      <c r="CPL3384" s="371"/>
      <c r="CPM3384" s="372"/>
      <c r="CPN3384" s="372"/>
      <c r="CPO3384" s="372"/>
      <c r="CPP3384" s="372"/>
      <c r="CPQ3384" s="370"/>
      <c r="CPR3384" s="371"/>
      <c r="CPS3384" s="372"/>
      <c r="CPT3384" s="371"/>
      <c r="CPU3384" s="473"/>
      <c r="CPV3384" s="371"/>
      <c r="CPW3384" s="372"/>
      <c r="CPX3384" s="372"/>
      <c r="CPY3384" s="372"/>
      <c r="CPZ3384" s="372"/>
      <c r="CQA3384" s="370"/>
      <c r="CQB3384" s="371"/>
      <c r="CQC3384" s="372"/>
      <c r="CQD3384" s="371"/>
      <c r="CQE3384" s="473"/>
      <c r="CQF3384" s="371"/>
      <c r="CQG3384" s="372"/>
      <c r="CQH3384" s="372"/>
      <c r="CQI3384" s="372"/>
      <c r="CQJ3384" s="372"/>
      <c r="CQK3384" s="370"/>
      <c r="CQL3384" s="371"/>
      <c r="CQM3384" s="372"/>
      <c r="CQN3384" s="371"/>
      <c r="CQO3384" s="473"/>
      <c r="CQP3384" s="371"/>
      <c r="CQQ3384" s="372"/>
      <c r="CQR3384" s="372"/>
      <c r="CQS3384" s="372"/>
      <c r="CQT3384" s="372"/>
      <c r="CQU3384" s="370"/>
      <c r="CQV3384" s="371"/>
      <c r="CQW3384" s="372"/>
      <c r="CQX3384" s="371"/>
      <c r="CQY3384" s="473"/>
      <c r="CQZ3384" s="371"/>
      <c r="CRA3384" s="372"/>
      <c r="CRB3384" s="372"/>
      <c r="CRC3384" s="372"/>
      <c r="CRD3384" s="372"/>
      <c r="CRE3384" s="370"/>
      <c r="CRF3384" s="371"/>
      <c r="CRG3384" s="372"/>
      <c r="CRH3384" s="371"/>
      <c r="CRI3384" s="473"/>
      <c r="CRJ3384" s="371"/>
      <c r="CRK3384" s="372"/>
      <c r="CRL3384" s="372"/>
      <c r="CRM3384" s="372"/>
      <c r="CRN3384" s="372"/>
      <c r="CRO3384" s="370"/>
      <c r="CRP3384" s="371"/>
      <c r="CRQ3384" s="372"/>
      <c r="CRR3384" s="371"/>
      <c r="CRS3384" s="473"/>
      <c r="CRT3384" s="371"/>
      <c r="CRU3384" s="372"/>
      <c r="CRV3384" s="372"/>
      <c r="CRW3384" s="372"/>
      <c r="CRX3384" s="372"/>
      <c r="CRY3384" s="370"/>
      <c r="CRZ3384" s="371"/>
      <c r="CSA3384" s="372"/>
      <c r="CSB3384" s="371"/>
      <c r="CSC3384" s="473"/>
      <c r="CSD3384" s="371"/>
      <c r="CSE3384" s="372"/>
      <c r="CSF3384" s="372"/>
      <c r="CSG3384" s="372"/>
      <c r="CSH3384" s="372"/>
      <c r="CSI3384" s="370"/>
      <c r="CSJ3384" s="371"/>
      <c r="CSK3384" s="372"/>
      <c r="CSL3384" s="371"/>
      <c r="CSM3384" s="473"/>
      <c r="CSN3384" s="371"/>
      <c r="CSO3384" s="372"/>
      <c r="CSP3384" s="372"/>
      <c r="CSQ3384" s="372"/>
      <c r="CSR3384" s="372"/>
      <c r="CSS3384" s="370"/>
      <c r="CST3384" s="371"/>
      <c r="CSU3384" s="372"/>
      <c r="CSV3384" s="371"/>
      <c r="CSW3384" s="473"/>
      <c r="CSX3384" s="371"/>
      <c r="CSY3384" s="372"/>
      <c r="CSZ3384" s="372"/>
      <c r="CTA3384" s="372"/>
      <c r="CTB3384" s="372"/>
      <c r="CTC3384" s="370"/>
      <c r="CTD3384" s="371"/>
      <c r="CTE3384" s="372"/>
      <c r="CTF3384" s="371"/>
      <c r="CTG3384" s="473"/>
      <c r="CTH3384" s="371"/>
      <c r="CTI3384" s="372"/>
      <c r="CTJ3384" s="372"/>
      <c r="CTK3384" s="372"/>
      <c r="CTL3384" s="372"/>
      <c r="CTM3384" s="370"/>
      <c r="CTN3384" s="371"/>
      <c r="CTO3384" s="372"/>
      <c r="CTP3384" s="371"/>
      <c r="CTQ3384" s="473"/>
      <c r="CTR3384" s="371"/>
      <c r="CTS3384" s="372"/>
      <c r="CTT3384" s="372"/>
      <c r="CTU3384" s="372"/>
      <c r="CTV3384" s="372"/>
      <c r="CTW3384" s="370"/>
      <c r="CTX3384" s="371"/>
      <c r="CTY3384" s="372"/>
      <c r="CTZ3384" s="371"/>
      <c r="CUA3384" s="473"/>
      <c r="CUB3384" s="371"/>
      <c r="CUC3384" s="372"/>
      <c r="CUD3384" s="372"/>
      <c r="CUE3384" s="372"/>
      <c r="CUF3384" s="372"/>
      <c r="CUG3384" s="370"/>
      <c r="CUH3384" s="371"/>
      <c r="CUI3384" s="372"/>
      <c r="CUJ3384" s="371"/>
      <c r="CUK3384" s="473"/>
      <c r="CUL3384" s="371"/>
      <c r="CUM3384" s="372"/>
      <c r="CUN3384" s="372"/>
      <c r="CUO3384" s="372"/>
      <c r="CUP3384" s="372"/>
      <c r="CUQ3384" s="370"/>
      <c r="CUR3384" s="371"/>
      <c r="CUS3384" s="372"/>
      <c r="CUT3384" s="371"/>
      <c r="CUU3384" s="473"/>
      <c r="CUV3384" s="371"/>
      <c r="CUW3384" s="372"/>
      <c r="CUX3384" s="372"/>
      <c r="CUY3384" s="372"/>
      <c r="CUZ3384" s="372"/>
      <c r="CVA3384" s="370"/>
      <c r="CVB3384" s="371"/>
      <c r="CVC3384" s="372"/>
      <c r="CVD3384" s="371"/>
      <c r="CVE3384" s="473"/>
      <c r="CVF3384" s="371"/>
      <c r="CVG3384" s="372"/>
      <c r="CVH3384" s="372"/>
      <c r="CVI3384" s="372"/>
      <c r="CVJ3384" s="372"/>
      <c r="CVK3384" s="370"/>
      <c r="CVL3384" s="371"/>
      <c r="CVM3384" s="372"/>
      <c r="CVN3384" s="371"/>
      <c r="CVO3384" s="473"/>
      <c r="CVP3384" s="371"/>
      <c r="CVQ3384" s="372"/>
      <c r="CVR3384" s="372"/>
      <c r="CVS3384" s="372"/>
      <c r="CVT3384" s="372"/>
      <c r="CVU3384" s="370"/>
      <c r="CVV3384" s="371"/>
      <c r="CVW3384" s="372"/>
      <c r="CVX3384" s="371"/>
      <c r="CVY3384" s="473"/>
      <c r="CVZ3384" s="371"/>
      <c r="CWA3384" s="372"/>
      <c r="CWB3384" s="372"/>
      <c r="CWC3384" s="372"/>
      <c r="CWD3384" s="372"/>
      <c r="CWE3384" s="370"/>
      <c r="CWF3384" s="371"/>
      <c r="CWG3384" s="372"/>
      <c r="CWH3384" s="371"/>
      <c r="CWI3384" s="473"/>
      <c r="CWJ3384" s="371"/>
      <c r="CWK3384" s="372"/>
      <c r="CWL3384" s="372"/>
      <c r="CWM3384" s="372"/>
      <c r="CWN3384" s="372"/>
      <c r="CWO3384" s="370"/>
      <c r="CWP3384" s="371"/>
      <c r="CWQ3384" s="372"/>
      <c r="CWR3384" s="371"/>
      <c r="CWS3384" s="473"/>
      <c r="CWT3384" s="371"/>
      <c r="CWU3384" s="372"/>
      <c r="CWV3384" s="372"/>
      <c r="CWW3384" s="372"/>
      <c r="CWX3384" s="372"/>
      <c r="CWY3384" s="370"/>
      <c r="CWZ3384" s="371"/>
      <c r="CXA3384" s="372"/>
      <c r="CXB3384" s="371"/>
      <c r="CXC3384" s="473"/>
      <c r="CXD3384" s="371"/>
      <c r="CXE3384" s="372"/>
      <c r="CXF3384" s="372"/>
      <c r="CXG3384" s="372"/>
      <c r="CXH3384" s="372"/>
      <c r="CXI3384" s="370"/>
      <c r="CXJ3384" s="371"/>
      <c r="CXK3384" s="372"/>
      <c r="CXL3384" s="371"/>
      <c r="CXM3384" s="473"/>
      <c r="CXN3384" s="371"/>
      <c r="CXO3384" s="372"/>
      <c r="CXP3384" s="372"/>
      <c r="CXQ3384" s="372"/>
      <c r="CXR3384" s="372"/>
      <c r="CXS3384" s="370"/>
      <c r="CXT3384" s="371"/>
      <c r="CXU3384" s="372"/>
      <c r="CXV3384" s="371"/>
      <c r="CXW3384" s="473"/>
      <c r="CXX3384" s="371"/>
      <c r="CXY3384" s="372"/>
      <c r="CXZ3384" s="372"/>
      <c r="CYA3384" s="372"/>
      <c r="CYB3384" s="372"/>
      <c r="CYC3384" s="370"/>
      <c r="CYD3384" s="371"/>
      <c r="CYE3384" s="372"/>
      <c r="CYF3384" s="371"/>
      <c r="CYG3384" s="473"/>
      <c r="CYH3384" s="371"/>
      <c r="CYI3384" s="372"/>
      <c r="CYJ3384" s="372"/>
      <c r="CYK3384" s="372"/>
      <c r="CYL3384" s="372"/>
      <c r="CYM3384" s="370"/>
      <c r="CYN3384" s="371"/>
      <c r="CYO3384" s="372"/>
      <c r="CYP3384" s="371"/>
      <c r="CYQ3384" s="473"/>
      <c r="CYR3384" s="371"/>
      <c r="CYS3384" s="372"/>
      <c r="CYT3384" s="372"/>
      <c r="CYU3384" s="372"/>
      <c r="CYV3384" s="372"/>
      <c r="CYW3384" s="370"/>
      <c r="CYX3384" s="371"/>
      <c r="CYY3384" s="372"/>
      <c r="CYZ3384" s="371"/>
      <c r="CZA3384" s="473"/>
      <c r="CZB3384" s="371"/>
      <c r="CZC3384" s="372"/>
      <c r="CZD3384" s="372"/>
      <c r="CZE3384" s="372"/>
      <c r="CZF3384" s="372"/>
      <c r="CZG3384" s="370"/>
      <c r="CZH3384" s="371"/>
      <c r="CZI3384" s="372"/>
      <c r="CZJ3384" s="371"/>
      <c r="CZK3384" s="473"/>
      <c r="CZL3384" s="371"/>
      <c r="CZM3384" s="372"/>
      <c r="CZN3384" s="372"/>
      <c r="CZO3384" s="372"/>
      <c r="CZP3384" s="372"/>
      <c r="CZQ3384" s="370"/>
      <c r="CZR3384" s="371"/>
      <c r="CZS3384" s="372"/>
      <c r="CZT3384" s="371"/>
      <c r="CZU3384" s="473"/>
      <c r="CZV3384" s="371"/>
      <c r="CZW3384" s="372"/>
      <c r="CZX3384" s="372"/>
      <c r="CZY3384" s="372"/>
      <c r="CZZ3384" s="372"/>
      <c r="DAA3384" s="370"/>
      <c r="DAB3384" s="371"/>
      <c r="DAC3384" s="372"/>
      <c r="DAD3384" s="371"/>
      <c r="DAE3384" s="473"/>
      <c r="DAF3384" s="371"/>
      <c r="DAG3384" s="372"/>
      <c r="DAH3384" s="372"/>
      <c r="DAI3384" s="372"/>
      <c r="DAJ3384" s="372"/>
      <c r="DAK3384" s="370"/>
      <c r="DAL3384" s="371"/>
      <c r="DAM3384" s="372"/>
      <c r="DAN3384" s="371"/>
      <c r="DAO3384" s="473"/>
      <c r="DAP3384" s="371"/>
      <c r="DAQ3384" s="372"/>
      <c r="DAR3384" s="372"/>
      <c r="DAS3384" s="372"/>
      <c r="DAT3384" s="372"/>
      <c r="DAU3384" s="370"/>
      <c r="DAV3384" s="371"/>
      <c r="DAW3384" s="372"/>
      <c r="DAX3384" s="371"/>
      <c r="DAY3384" s="473"/>
      <c r="DAZ3384" s="371"/>
      <c r="DBA3384" s="372"/>
      <c r="DBB3384" s="372"/>
      <c r="DBC3384" s="372"/>
      <c r="DBD3384" s="372"/>
      <c r="DBE3384" s="370"/>
      <c r="DBF3384" s="371"/>
      <c r="DBG3384" s="372"/>
      <c r="DBH3384" s="371"/>
      <c r="DBI3384" s="473"/>
      <c r="DBJ3384" s="371"/>
      <c r="DBK3384" s="372"/>
      <c r="DBL3384" s="372"/>
      <c r="DBM3384" s="372"/>
      <c r="DBN3384" s="372"/>
      <c r="DBO3384" s="370"/>
      <c r="DBP3384" s="371"/>
      <c r="DBQ3384" s="372"/>
      <c r="DBR3384" s="371"/>
      <c r="DBS3384" s="473"/>
      <c r="DBT3384" s="371"/>
      <c r="DBU3384" s="372"/>
      <c r="DBV3384" s="372"/>
      <c r="DBW3384" s="372"/>
      <c r="DBX3384" s="372"/>
      <c r="DBY3384" s="370"/>
      <c r="DBZ3384" s="371"/>
      <c r="DCA3384" s="372"/>
      <c r="DCB3384" s="371"/>
      <c r="DCC3384" s="473"/>
      <c r="DCD3384" s="371"/>
      <c r="DCE3384" s="372"/>
      <c r="DCF3384" s="372"/>
      <c r="DCG3384" s="372"/>
      <c r="DCH3384" s="372"/>
      <c r="DCI3384" s="370"/>
      <c r="DCJ3384" s="371"/>
      <c r="DCK3384" s="372"/>
      <c r="DCL3384" s="371"/>
      <c r="DCM3384" s="473"/>
      <c r="DCN3384" s="371"/>
      <c r="DCO3384" s="372"/>
      <c r="DCP3384" s="372"/>
      <c r="DCQ3384" s="372"/>
      <c r="DCR3384" s="372"/>
      <c r="DCS3384" s="370"/>
      <c r="DCT3384" s="371"/>
      <c r="DCU3384" s="372"/>
      <c r="DCV3384" s="371"/>
      <c r="DCW3384" s="473"/>
      <c r="DCX3384" s="371"/>
      <c r="DCY3384" s="372"/>
      <c r="DCZ3384" s="372"/>
      <c r="DDA3384" s="372"/>
      <c r="DDB3384" s="372"/>
      <c r="DDC3384" s="370"/>
      <c r="DDD3384" s="371"/>
      <c r="DDE3384" s="372"/>
      <c r="DDF3384" s="371"/>
      <c r="DDG3384" s="473"/>
      <c r="DDH3384" s="371"/>
      <c r="DDI3384" s="372"/>
      <c r="DDJ3384" s="372"/>
      <c r="DDK3384" s="372"/>
      <c r="DDL3384" s="372"/>
      <c r="DDM3384" s="370"/>
      <c r="DDN3384" s="371"/>
      <c r="DDO3384" s="372"/>
      <c r="DDP3384" s="371"/>
      <c r="DDQ3384" s="473"/>
      <c r="DDR3384" s="371"/>
      <c r="DDS3384" s="372"/>
      <c r="DDT3384" s="372"/>
      <c r="DDU3384" s="372"/>
      <c r="DDV3384" s="372"/>
      <c r="DDW3384" s="370"/>
      <c r="DDX3384" s="371"/>
      <c r="DDY3384" s="372"/>
      <c r="DDZ3384" s="371"/>
      <c r="DEA3384" s="473"/>
      <c r="DEB3384" s="371"/>
      <c r="DEC3384" s="372"/>
      <c r="DED3384" s="372"/>
      <c r="DEE3384" s="372"/>
      <c r="DEF3384" s="372"/>
      <c r="DEG3384" s="370"/>
      <c r="DEH3384" s="371"/>
      <c r="DEI3384" s="372"/>
      <c r="DEJ3384" s="371"/>
      <c r="DEK3384" s="473"/>
      <c r="DEL3384" s="371"/>
      <c r="DEM3384" s="372"/>
      <c r="DEN3384" s="372"/>
      <c r="DEO3384" s="372"/>
      <c r="DEP3384" s="372"/>
      <c r="DEQ3384" s="370"/>
      <c r="DER3384" s="371"/>
      <c r="DES3384" s="372"/>
      <c r="DET3384" s="371"/>
      <c r="DEU3384" s="473"/>
      <c r="DEV3384" s="371"/>
      <c r="DEW3384" s="372"/>
      <c r="DEX3384" s="372"/>
      <c r="DEY3384" s="372"/>
      <c r="DEZ3384" s="372"/>
      <c r="DFA3384" s="370"/>
      <c r="DFB3384" s="371"/>
      <c r="DFC3384" s="372"/>
      <c r="DFD3384" s="371"/>
      <c r="DFE3384" s="473"/>
      <c r="DFF3384" s="371"/>
      <c r="DFG3384" s="372"/>
      <c r="DFH3384" s="372"/>
      <c r="DFI3384" s="372"/>
      <c r="DFJ3384" s="372"/>
      <c r="DFK3384" s="370"/>
      <c r="DFL3384" s="371"/>
      <c r="DFM3384" s="372"/>
      <c r="DFN3384" s="371"/>
      <c r="DFO3384" s="473"/>
      <c r="DFP3384" s="371"/>
      <c r="DFQ3384" s="372"/>
      <c r="DFR3384" s="372"/>
      <c r="DFS3384" s="372"/>
      <c r="DFT3384" s="372"/>
      <c r="DFU3384" s="370"/>
      <c r="DFV3384" s="371"/>
      <c r="DFW3384" s="372"/>
      <c r="DFX3384" s="371"/>
      <c r="DFY3384" s="473"/>
      <c r="DFZ3384" s="371"/>
      <c r="DGA3384" s="372"/>
      <c r="DGB3384" s="372"/>
      <c r="DGC3384" s="372"/>
      <c r="DGD3384" s="372"/>
      <c r="DGE3384" s="370"/>
      <c r="DGF3384" s="371"/>
      <c r="DGG3384" s="372"/>
      <c r="DGH3384" s="371"/>
      <c r="DGI3384" s="473"/>
      <c r="DGJ3384" s="371"/>
      <c r="DGK3384" s="372"/>
      <c r="DGL3384" s="372"/>
      <c r="DGM3384" s="372"/>
      <c r="DGN3384" s="372"/>
      <c r="DGO3384" s="370"/>
      <c r="DGP3384" s="371"/>
      <c r="DGQ3384" s="372"/>
      <c r="DGR3384" s="371"/>
      <c r="DGS3384" s="473"/>
      <c r="DGT3384" s="371"/>
      <c r="DGU3384" s="372"/>
      <c r="DGV3384" s="372"/>
      <c r="DGW3384" s="372"/>
      <c r="DGX3384" s="372"/>
      <c r="DGY3384" s="370"/>
      <c r="DGZ3384" s="371"/>
      <c r="DHA3384" s="372"/>
      <c r="DHB3384" s="371"/>
      <c r="DHC3384" s="473"/>
      <c r="DHD3384" s="371"/>
      <c r="DHE3384" s="372"/>
      <c r="DHF3384" s="372"/>
      <c r="DHG3384" s="372"/>
      <c r="DHH3384" s="372"/>
      <c r="DHI3384" s="370"/>
      <c r="DHJ3384" s="371"/>
      <c r="DHK3384" s="372"/>
      <c r="DHL3384" s="371"/>
      <c r="DHM3384" s="473"/>
      <c r="DHN3384" s="371"/>
      <c r="DHO3384" s="372"/>
      <c r="DHP3384" s="372"/>
      <c r="DHQ3384" s="372"/>
      <c r="DHR3384" s="372"/>
      <c r="DHS3384" s="370"/>
      <c r="DHT3384" s="371"/>
      <c r="DHU3384" s="372"/>
      <c r="DHV3384" s="371"/>
      <c r="DHW3384" s="473"/>
      <c r="DHX3384" s="371"/>
      <c r="DHY3384" s="372"/>
      <c r="DHZ3384" s="372"/>
      <c r="DIA3384" s="372"/>
      <c r="DIB3384" s="372"/>
      <c r="DIC3384" s="370"/>
      <c r="DID3384" s="371"/>
      <c r="DIE3384" s="372"/>
      <c r="DIF3384" s="371"/>
      <c r="DIG3384" s="473"/>
      <c r="DIH3384" s="371"/>
      <c r="DII3384" s="372"/>
      <c r="DIJ3384" s="372"/>
      <c r="DIK3384" s="372"/>
      <c r="DIL3384" s="372"/>
      <c r="DIM3384" s="370"/>
      <c r="DIN3384" s="371"/>
      <c r="DIO3384" s="372"/>
      <c r="DIP3384" s="371"/>
      <c r="DIQ3384" s="473"/>
      <c r="DIR3384" s="371"/>
      <c r="DIS3384" s="372"/>
      <c r="DIT3384" s="372"/>
      <c r="DIU3384" s="372"/>
      <c r="DIV3384" s="372"/>
      <c r="DIW3384" s="370"/>
      <c r="DIX3384" s="371"/>
      <c r="DIY3384" s="372"/>
      <c r="DIZ3384" s="371"/>
      <c r="DJA3384" s="473"/>
      <c r="DJB3384" s="371"/>
      <c r="DJC3384" s="372"/>
      <c r="DJD3384" s="372"/>
      <c r="DJE3384" s="372"/>
      <c r="DJF3384" s="372"/>
      <c r="DJG3384" s="370"/>
      <c r="DJH3384" s="371"/>
      <c r="DJI3384" s="372"/>
      <c r="DJJ3384" s="371"/>
      <c r="DJK3384" s="473"/>
      <c r="DJL3384" s="371"/>
      <c r="DJM3384" s="372"/>
      <c r="DJN3384" s="372"/>
      <c r="DJO3384" s="372"/>
      <c r="DJP3384" s="372"/>
      <c r="DJQ3384" s="370"/>
      <c r="DJR3384" s="371"/>
      <c r="DJS3384" s="372"/>
      <c r="DJT3384" s="371"/>
      <c r="DJU3384" s="473"/>
      <c r="DJV3384" s="371"/>
      <c r="DJW3384" s="372"/>
      <c r="DJX3384" s="372"/>
      <c r="DJY3384" s="372"/>
      <c r="DJZ3384" s="372"/>
      <c r="DKA3384" s="370"/>
      <c r="DKB3384" s="371"/>
      <c r="DKC3384" s="372"/>
      <c r="DKD3384" s="371"/>
      <c r="DKE3384" s="473"/>
      <c r="DKF3384" s="371"/>
      <c r="DKG3384" s="372"/>
      <c r="DKH3384" s="372"/>
      <c r="DKI3384" s="372"/>
      <c r="DKJ3384" s="372"/>
      <c r="DKK3384" s="370"/>
      <c r="DKL3384" s="371"/>
      <c r="DKM3384" s="372"/>
      <c r="DKN3384" s="371"/>
      <c r="DKO3384" s="473"/>
      <c r="DKP3384" s="371"/>
      <c r="DKQ3384" s="372"/>
      <c r="DKR3384" s="372"/>
      <c r="DKS3384" s="372"/>
      <c r="DKT3384" s="372"/>
      <c r="DKU3384" s="370"/>
      <c r="DKV3384" s="371"/>
      <c r="DKW3384" s="372"/>
      <c r="DKX3384" s="371"/>
      <c r="DKY3384" s="473"/>
      <c r="DKZ3384" s="371"/>
      <c r="DLA3384" s="372"/>
      <c r="DLB3384" s="372"/>
      <c r="DLC3384" s="372"/>
      <c r="DLD3384" s="372"/>
      <c r="DLE3384" s="370"/>
      <c r="DLF3384" s="371"/>
      <c r="DLG3384" s="372"/>
      <c r="DLH3384" s="371"/>
      <c r="DLI3384" s="473"/>
      <c r="DLJ3384" s="371"/>
      <c r="DLK3384" s="372"/>
      <c r="DLL3384" s="372"/>
      <c r="DLM3384" s="372"/>
      <c r="DLN3384" s="372"/>
      <c r="DLO3384" s="370"/>
      <c r="DLP3384" s="371"/>
      <c r="DLQ3384" s="372"/>
      <c r="DLR3384" s="371"/>
      <c r="DLS3384" s="473"/>
      <c r="DLT3384" s="371"/>
      <c r="DLU3384" s="372"/>
      <c r="DLV3384" s="372"/>
      <c r="DLW3384" s="372"/>
      <c r="DLX3384" s="372"/>
      <c r="DLY3384" s="370"/>
      <c r="DLZ3384" s="371"/>
      <c r="DMA3384" s="372"/>
      <c r="DMB3384" s="371"/>
      <c r="DMC3384" s="473"/>
      <c r="DMD3384" s="371"/>
      <c r="DME3384" s="372"/>
      <c r="DMF3384" s="372"/>
      <c r="DMG3384" s="372"/>
      <c r="DMH3384" s="372"/>
      <c r="DMI3384" s="370"/>
      <c r="DMJ3384" s="371"/>
      <c r="DMK3384" s="372"/>
      <c r="DML3384" s="371"/>
      <c r="DMM3384" s="473"/>
      <c r="DMN3384" s="371"/>
      <c r="DMO3384" s="372"/>
      <c r="DMP3384" s="372"/>
      <c r="DMQ3384" s="372"/>
      <c r="DMR3384" s="372"/>
      <c r="DMS3384" s="370"/>
      <c r="DMT3384" s="371"/>
      <c r="DMU3384" s="372"/>
      <c r="DMV3384" s="371"/>
      <c r="DMW3384" s="473"/>
      <c r="DMX3384" s="371"/>
      <c r="DMY3384" s="372"/>
      <c r="DMZ3384" s="372"/>
      <c r="DNA3384" s="372"/>
      <c r="DNB3384" s="372"/>
      <c r="DNC3384" s="370"/>
      <c r="DND3384" s="371"/>
      <c r="DNE3384" s="372"/>
      <c r="DNF3384" s="371"/>
      <c r="DNG3384" s="473"/>
      <c r="DNH3384" s="371"/>
      <c r="DNI3384" s="372"/>
      <c r="DNJ3384" s="372"/>
      <c r="DNK3384" s="372"/>
      <c r="DNL3384" s="372"/>
      <c r="DNM3384" s="370"/>
      <c r="DNN3384" s="371"/>
      <c r="DNO3384" s="372"/>
      <c r="DNP3384" s="371"/>
      <c r="DNQ3384" s="473"/>
      <c r="DNR3384" s="371"/>
      <c r="DNS3384" s="372"/>
      <c r="DNT3384" s="372"/>
      <c r="DNU3384" s="372"/>
      <c r="DNV3384" s="372"/>
      <c r="DNW3384" s="370"/>
      <c r="DNX3384" s="371"/>
      <c r="DNY3384" s="372"/>
      <c r="DNZ3384" s="371"/>
      <c r="DOA3384" s="473"/>
      <c r="DOB3384" s="371"/>
      <c r="DOC3384" s="372"/>
      <c r="DOD3384" s="372"/>
      <c r="DOE3384" s="372"/>
      <c r="DOF3384" s="372"/>
      <c r="DOG3384" s="370"/>
      <c r="DOH3384" s="371"/>
      <c r="DOI3384" s="372"/>
      <c r="DOJ3384" s="371"/>
      <c r="DOK3384" s="473"/>
      <c r="DOL3384" s="371"/>
      <c r="DOM3384" s="372"/>
      <c r="DON3384" s="372"/>
      <c r="DOO3384" s="372"/>
      <c r="DOP3384" s="372"/>
      <c r="DOQ3384" s="370"/>
      <c r="DOR3384" s="371"/>
      <c r="DOS3384" s="372"/>
      <c r="DOT3384" s="371"/>
      <c r="DOU3384" s="473"/>
      <c r="DOV3384" s="371"/>
      <c r="DOW3384" s="372"/>
      <c r="DOX3384" s="372"/>
      <c r="DOY3384" s="372"/>
      <c r="DOZ3384" s="372"/>
      <c r="DPA3384" s="370"/>
      <c r="DPB3384" s="371"/>
      <c r="DPC3384" s="372"/>
      <c r="DPD3384" s="371"/>
      <c r="DPE3384" s="473"/>
      <c r="DPF3384" s="371"/>
      <c r="DPG3384" s="372"/>
      <c r="DPH3384" s="372"/>
      <c r="DPI3384" s="372"/>
      <c r="DPJ3384" s="372"/>
      <c r="DPK3384" s="370"/>
      <c r="DPL3384" s="371"/>
      <c r="DPM3384" s="372"/>
      <c r="DPN3384" s="371"/>
      <c r="DPO3384" s="473"/>
      <c r="DPP3384" s="371"/>
      <c r="DPQ3384" s="372"/>
      <c r="DPR3384" s="372"/>
      <c r="DPS3384" s="372"/>
      <c r="DPT3384" s="372"/>
      <c r="DPU3384" s="370"/>
      <c r="DPV3384" s="371"/>
      <c r="DPW3384" s="372"/>
      <c r="DPX3384" s="371"/>
      <c r="DPY3384" s="473"/>
      <c r="DPZ3384" s="371"/>
      <c r="DQA3384" s="372"/>
      <c r="DQB3384" s="372"/>
      <c r="DQC3384" s="372"/>
      <c r="DQD3384" s="372"/>
      <c r="DQE3384" s="370"/>
      <c r="DQF3384" s="371"/>
      <c r="DQG3384" s="372"/>
      <c r="DQH3384" s="371"/>
      <c r="DQI3384" s="473"/>
      <c r="DQJ3384" s="371"/>
      <c r="DQK3384" s="372"/>
      <c r="DQL3384" s="372"/>
      <c r="DQM3384" s="372"/>
      <c r="DQN3384" s="372"/>
      <c r="DQO3384" s="370"/>
      <c r="DQP3384" s="371"/>
      <c r="DQQ3384" s="372"/>
      <c r="DQR3384" s="371"/>
      <c r="DQS3384" s="473"/>
      <c r="DQT3384" s="371"/>
      <c r="DQU3384" s="372"/>
      <c r="DQV3384" s="372"/>
      <c r="DQW3384" s="372"/>
      <c r="DQX3384" s="372"/>
      <c r="DQY3384" s="370"/>
      <c r="DQZ3384" s="371"/>
      <c r="DRA3384" s="372"/>
      <c r="DRB3384" s="371"/>
      <c r="DRC3384" s="473"/>
      <c r="DRD3384" s="371"/>
      <c r="DRE3384" s="372"/>
      <c r="DRF3384" s="372"/>
      <c r="DRG3384" s="372"/>
      <c r="DRH3384" s="372"/>
      <c r="DRI3384" s="370"/>
      <c r="DRJ3384" s="371"/>
      <c r="DRK3384" s="372"/>
      <c r="DRL3384" s="371"/>
      <c r="DRM3384" s="473"/>
      <c r="DRN3384" s="371"/>
      <c r="DRO3384" s="372"/>
      <c r="DRP3384" s="372"/>
      <c r="DRQ3384" s="372"/>
      <c r="DRR3384" s="372"/>
      <c r="DRS3384" s="370"/>
      <c r="DRT3384" s="371"/>
      <c r="DRU3384" s="372"/>
      <c r="DRV3384" s="371"/>
      <c r="DRW3384" s="473"/>
      <c r="DRX3384" s="371"/>
      <c r="DRY3384" s="372"/>
      <c r="DRZ3384" s="372"/>
      <c r="DSA3384" s="372"/>
      <c r="DSB3384" s="372"/>
      <c r="DSC3384" s="370"/>
      <c r="DSD3384" s="371"/>
      <c r="DSE3384" s="372"/>
      <c r="DSF3384" s="371"/>
      <c r="DSG3384" s="473"/>
      <c r="DSH3384" s="371"/>
      <c r="DSI3384" s="372"/>
      <c r="DSJ3384" s="372"/>
      <c r="DSK3384" s="372"/>
      <c r="DSL3384" s="372"/>
      <c r="DSM3384" s="370"/>
      <c r="DSN3384" s="371"/>
      <c r="DSO3384" s="372"/>
      <c r="DSP3384" s="371"/>
      <c r="DSQ3384" s="473"/>
      <c r="DSR3384" s="371"/>
      <c r="DSS3384" s="372"/>
      <c r="DST3384" s="372"/>
      <c r="DSU3384" s="372"/>
      <c r="DSV3384" s="372"/>
      <c r="DSW3384" s="370"/>
      <c r="DSX3384" s="371"/>
      <c r="DSY3384" s="372"/>
      <c r="DSZ3384" s="371"/>
      <c r="DTA3384" s="473"/>
      <c r="DTB3384" s="371"/>
      <c r="DTC3384" s="372"/>
      <c r="DTD3384" s="372"/>
      <c r="DTE3384" s="372"/>
      <c r="DTF3384" s="372"/>
      <c r="DTG3384" s="370"/>
      <c r="DTH3384" s="371"/>
      <c r="DTI3384" s="372"/>
      <c r="DTJ3384" s="371"/>
      <c r="DTK3384" s="473"/>
      <c r="DTL3384" s="371"/>
      <c r="DTM3384" s="372"/>
      <c r="DTN3384" s="372"/>
      <c r="DTO3384" s="372"/>
      <c r="DTP3384" s="372"/>
      <c r="DTQ3384" s="370"/>
      <c r="DTR3384" s="371"/>
      <c r="DTS3384" s="372"/>
      <c r="DTT3384" s="371"/>
      <c r="DTU3384" s="473"/>
      <c r="DTV3384" s="371"/>
      <c r="DTW3384" s="372"/>
      <c r="DTX3384" s="372"/>
      <c r="DTY3384" s="372"/>
      <c r="DTZ3384" s="372"/>
      <c r="DUA3384" s="370"/>
      <c r="DUB3384" s="371"/>
      <c r="DUC3384" s="372"/>
      <c r="DUD3384" s="371"/>
      <c r="DUE3384" s="473"/>
      <c r="DUF3384" s="371"/>
      <c r="DUG3384" s="372"/>
      <c r="DUH3384" s="372"/>
      <c r="DUI3384" s="372"/>
      <c r="DUJ3384" s="372"/>
      <c r="DUK3384" s="370"/>
      <c r="DUL3384" s="371"/>
      <c r="DUM3384" s="372"/>
      <c r="DUN3384" s="371"/>
      <c r="DUO3384" s="473"/>
      <c r="DUP3384" s="371"/>
      <c r="DUQ3384" s="372"/>
      <c r="DUR3384" s="372"/>
      <c r="DUS3384" s="372"/>
      <c r="DUT3384" s="372"/>
      <c r="DUU3384" s="370"/>
      <c r="DUV3384" s="371"/>
      <c r="DUW3384" s="372"/>
      <c r="DUX3384" s="371"/>
      <c r="DUY3384" s="473"/>
      <c r="DUZ3384" s="371"/>
      <c r="DVA3384" s="372"/>
      <c r="DVB3384" s="372"/>
      <c r="DVC3384" s="372"/>
      <c r="DVD3384" s="372"/>
      <c r="DVE3384" s="370"/>
      <c r="DVF3384" s="371"/>
      <c r="DVG3384" s="372"/>
      <c r="DVH3384" s="371"/>
      <c r="DVI3384" s="473"/>
      <c r="DVJ3384" s="371"/>
      <c r="DVK3384" s="372"/>
      <c r="DVL3384" s="372"/>
      <c r="DVM3384" s="372"/>
      <c r="DVN3384" s="372"/>
      <c r="DVO3384" s="370"/>
      <c r="DVP3384" s="371"/>
      <c r="DVQ3384" s="372"/>
      <c r="DVR3384" s="371"/>
      <c r="DVS3384" s="473"/>
      <c r="DVT3384" s="371"/>
      <c r="DVU3384" s="372"/>
      <c r="DVV3384" s="372"/>
      <c r="DVW3384" s="372"/>
      <c r="DVX3384" s="372"/>
      <c r="DVY3384" s="370"/>
      <c r="DVZ3384" s="371"/>
      <c r="DWA3384" s="372"/>
      <c r="DWB3384" s="371"/>
      <c r="DWC3384" s="473"/>
      <c r="DWD3384" s="371"/>
      <c r="DWE3384" s="372"/>
      <c r="DWF3384" s="372"/>
      <c r="DWG3384" s="372"/>
      <c r="DWH3384" s="372"/>
      <c r="DWI3384" s="370"/>
      <c r="DWJ3384" s="371"/>
      <c r="DWK3384" s="372"/>
      <c r="DWL3384" s="371"/>
      <c r="DWM3384" s="473"/>
      <c r="DWN3384" s="371"/>
      <c r="DWO3384" s="372"/>
      <c r="DWP3384" s="372"/>
      <c r="DWQ3384" s="372"/>
      <c r="DWR3384" s="372"/>
      <c r="DWS3384" s="370"/>
      <c r="DWT3384" s="371"/>
      <c r="DWU3384" s="372"/>
      <c r="DWV3384" s="371"/>
      <c r="DWW3384" s="473"/>
      <c r="DWX3384" s="371"/>
      <c r="DWY3384" s="372"/>
      <c r="DWZ3384" s="372"/>
      <c r="DXA3384" s="372"/>
      <c r="DXB3384" s="372"/>
      <c r="DXC3384" s="370"/>
      <c r="DXD3384" s="371"/>
      <c r="DXE3384" s="372"/>
      <c r="DXF3384" s="371"/>
      <c r="DXG3384" s="473"/>
      <c r="DXH3384" s="371"/>
      <c r="DXI3384" s="372"/>
      <c r="DXJ3384" s="372"/>
      <c r="DXK3384" s="372"/>
      <c r="DXL3384" s="372"/>
      <c r="DXM3384" s="370"/>
      <c r="DXN3384" s="371"/>
      <c r="DXO3384" s="372"/>
      <c r="DXP3384" s="371"/>
      <c r="DXQ3384" s="473"/>
      <c r="DXR3384" s="371"/>
      <c r="DXS3384" s="372"/>
      <c r="DXT3384" s="372"/>
      <c r="DXU3384" s="372"/>
      <c r="DXV3384" s="372"/>
      <c r="DXW3384" s="370"/>
      <c r="DXX3384" s="371"/>
      <c r="DXY3384" s="372"/>
      <c r="DXZ3384" s="371"/>
      <c r="DYA3384" s="473"/>
      <c r="DYB3384" s="371"/>
      <c r="DYC3384" s="372"/>
      <c r="DYD3384" s="372"/>
      <c r="DYE3384" s="372"/>
      <c r="DYF3384" s="372"/>
      <c r="DYG3384" s="370"/>
      <c r="DYH3384" s="371"/>
      <c r="DYI3384" s="372"/>
      <c r="DYJ3384" s="371"/>
      <c r="DYK3384" s="473"/>
      <c r="DYL3384" s="371"/>
      <c r="DYM3384" s="372"/>
      <c r="DYN3384" s="372"/>
      <c r="DYO3384" s="372"/>
      <c r="DYP3384" s="372"/>
      <c r="DYQ3384" s="370"/>
      <c r="DYR3384" s="371"/>
      <c r="DYS3384" s="372"/>
      <c r="DYT3384" s="371"/>
      <c r="DYU3384" s="473"/>
      <c r="DYV3384" s="371"/>
      <c r="DYW3384" s="372"/>
      <c r="DYX3384" s="372"/>
      <c r="DYY3384" s="372"/>
      <c r="DYZ3384" s="372"/>
      <c r="DZA3384" s="370"/>
      <c r="DZB3384" s="371"/>
      <c r="DZC3384" s="372"/>
      <c r="DZD3384" s="371"/>
      <c r="DZE3384" s="473"/>
      <c r="DZF3384" s="371"/>
      <c r="DZG3384" s="372"/>
      <c r="DZH3384" s="372"/>
      <c r="DZI3384" s="372"/>
      <c r="DZJ3384" s="372"/>
      <c r="DZK3384" s="370"/>
      <c r="DZL3384" s="371"/>
      <c r="DZM3384" s="372"/>
      <c r="DZN3384" s="371"/>
      <c r="DZO3384" s="473"/>
      <c r="DZP3384" s="371"/>
      <c r="DZQ3384" s="372"/>
      <c r="DZR3384" s="372"/>
      <c r="DZS3384" s="372"/>
      <c r="DZT3384" s="372"/>
      <c r="DZU3384" s="370"/>
      <c r="DZV3384" s="371"/>
      <c r="DZW3384" s="372"/>
      <c r="DZX3384" s="371"/>
      <c r="DZY3384" s="473"/>
      <c r="DZZ3384" s="371"/>
      <c r="EAA3384" s="372"/>
      <c r="EAB3384" s="372"/>
      <c r="EAC3384" s="372"/>
      <c r="EAD3384" s="372"/>
      <c r="EAE3384" s="370"/>
      <c r="EAF3384" s="371"/>
      <c r="EAG3384" s="372"/>
      <c r="EAH3384" s="371"/>
      <c r="EAI3384" s="473"/>
      <c r="EAJ3384" s="371"/>
      <c r="EAK3384" s="372"/>
      <c r="EAL3384" s="372"/>
      <c r="EAM3384" s="372"/>
      <c r="EAN3384" s="372"/>
      <c r="EAO3384" s="370"/>
      <c r="EAP3384" s="371"/>
      <c r="EAQ3384" s="372"/>
      <c r="EAR3384" s="371"/>
      <c r="EAS3384" s="473"/>
      <c r="EAT3384" s="371"/>
      <c r="EAU3384" s="372"/>
      <c r="EAV3384" s="372"/>
      <c r="EAW3384" s="372"/>
      <c r="EAX3384" s="372"/>
      <c r="EAY3384" s="370"/>
      <c r="EAZ3384" s="371"/>
      <c r="EBA3384" s="372"/>
      <c r="EBB3384" s="371"/>
      <c r="EBC3384" s="473"/>
      <c r="EBD3384" s="371"/>
      <c r="EBE3384" s="372"/>
      <c r="EBF3384" s="372"/>
      <c r="EBG3384" s="372"/>
      <c r="EBH3384" s="372"/>
      <c r="EBI3384" s="370"/>
      <c r="EBJ3384" s="371"/>
      <c r="EBK3384" s="372"/>
      <c r="EBL3384" s="371"/>
      <c r="EBM3384" s="473"/>
      <c r="EBN3384" s="371"/>
      <c r="EBO3384" s="372"/>
      <c r="EBP3384" s="372"/>
      <c r="EBQ3384" s="372"/>
      <c r="EBR3384" s="372"/>
      <c r="EBS3384" s="370"/>
      <c r="EBT3384" s="371"/>
      <c r="EBU3384" s="372"/>
      <c r="EBV3384" s="371"/>
      <c r="EBW3384" s="473"/>
      <c r="EBX3384" s="371"/>
      <c r="EBY3384" s="372"/>
      <c r="EBZ3384" s="372"/>
      <c r="ECA3384" s="372"/>
      <c r="ECB3384" s="372"/>
      <c r="ECC3384" s="370"/>
      <c r="ECD3384" s="371"/>
      <c r="ECE3384" s="372"/>
      <c r="ECF3384" s="371"/>
      <c r="ECG3384" s="473"/>
      <c r="ECH3384" s="371"/>
      <c r="ECI3384" s="372"/>
      <c r="ECJ3384" s="372"/>
      <c r="ECK3384" s="372"/>
      <c r="ECL3384" s="372"/>
      <c r="ECM3384" s="370"/>
      <c r="ECN3384" s="371"/>
      <c r="ECO3384" s="372"/>
      <c r="ECP3384" s="371"/>
      <c r="ECQ3384" s="473"/>
      <c r="ECR3384" s="371"/>
      <c r="ECS3384" s="372"/>
      <c r="ECT3384" s="372"/>
      <c r="ECU3384" s="372"/>
      <c r="ECV3384" s="372"/>
      <c r="ECW3384" s="370"/>
      <c r="ECX3384" s="371"/>
      <c r="ECY3384" s="372"/>
      <c r="ECZ3384" s="371"/>
      <c r="EDA3384" s="473"/>
      <c r="EDB3384" s="371"/>
      <c r="EDC3384" s="372"/>
      <c r="EDD3384" s="372"/>
      <c r="EDE3384" s="372"/>
      <c r="EDF3384" s="372"/>
      <c r="EDG3384" s="370"/>
      <c r="EDH3384" s="371"/>
      <c r="EDI3384" s="372"/>
      <c r="EDJ3384" s="371"/>
      <c r="EDK3384" s="473"/>
      <c r="EDL3384" s="371"/>
      <c r="EDM3384" s="372"/>
      <c r="EDN3384" s="372"/>
      <c r="EDO3384" s="372"/>
      <c r="EDP3384" s="372"/>
      <c r="EDQ3384" s="370"/>
      <c r="EDR3384" s="371"/>
      <c r="EDS3384" s="372"/>
      <c r="EDT3384" s="371"/>
      <c r="EDU3384" s="473"/>
      <c r="EDV3384" s="371"/>
      <c r="EDW3384" s="372"/>
      <c r="EDX3384" s="372"/>
      <c r="EDY3384" s="372"/>
      <c r="EDZ3384" s="372"/>
      <c r="EEA3384" s="370"/>
      <c r="EEB3384" s="371"/>
      <c r="EEC3384" s="372"/>
      <c r="EED3384" s="371"/>
      <c r="EEE3384" s="473"/>
      <c r="EEF3384" s="371"/>
      <c r="EEG3384" s="372"/>
      <c r="EEH3384" s="372"/>
      <c r="EEI3384" s="372"/>
      <c r="EEJ3384" s="372"/>
      <c r="EEK3384" s="370"/>
      <c r="EEL3384" s="371"/>
      <c r="EEM3384" s="372"/>
      <c r="EEN3384" s="371"/>
      <c r="EEO3384" s="473"/>
      <c r="EEP3384" s="371"/>
      <c r="EEQ3384" s="372"/>
      <c r="EER3384" s="372"/>
      <c r="EES3384" s="372"/>
      <c r="EET3384" s="372"/>
      <c r="EEU3384" s="370"/>
      <c r="EEV3384" s="371"/>
      <c r="EEW3384" s="372"/>
      <c r="EEX3384" s="371"/>
      <c r="EEY3384" s="473"/>
      <c r="EEZ3384" s="371"/>
      <c r="EFA3384" s="372"/>
      <c r="EFB3384" s="372"/>
      <c r="EFC3384" s="372"/>
      <c r="EFD3384" s="372"/>
      <c r="EFE3384" s="370"/>
      <c r="EFF3384" s="371"/>
      <c r="EFG3384" s="372"/>
      <c r="EFH3384" s="371"/>
      <c r="EFI3384" s="473"/>
      <c r="EFJ3384" s="371"/>
      <c r="EFK3384" s="372"/>
      <c r="EFL3384" s="372"/>
      <c r="EFM3384" s="372"/>
      <c r="EFN3384" s="372"/>
      <c r="EFO3384" s="370"/>
      <c r="EFP3384" s="371"/>
      <c r="EFQ3384" s="372"/>
      <c r="EFR3384" s="371"/>
      <c r="EFS3384" s="473"/>
      <c r="EFT3384" s="371"/>
      <c r="EFU3384" s="372"/>
      <c r="EFV3384" s="372"/>
      <c r="EFW3384" s="372"/>
      <c r="EFX3384" s="372"/>
      <c r="EFY3384" s="370"/>
      <c r="EFZ3384" s="371"/>
      <c r="EGA3384" s="372"/>
      <c r="EGB3384" s="371"/>
      <c r="EGC3384" s="473"/>
      <c r="EGD3384" s="371"/>
      <c r="EGE3384" s="372"/>
      <c r="EGF3384" s="372"/>
      <c r="EGG3384" s="372"/>
      <c r="EGH3384" s="372"/>
      <c r="EGI3384" s="370"/>
      <c r="EGJ3384" s="371"/>
      <c r="EGK3384" s="372"/>
      <c r="EGL3384" s="371"/>
      <c r="EGM3384" s="473"/>
      <c r="EGN3384" s="371"/>
      <c r="EGO3384" s="372"/>
      <c r="EGP3384" s="372"/>
      <c r="EGQ3384" s="372"/>
      <c r="EGR3384" s="372"/>
      <c r="EGS3384" s="370"/>
      <c r="EGT3384" s="371"/>
      <c r="EGU3384" s="372"/>
      <c r="EGV3384" s="371"/>
      <c r="EGW3384" s="473"/>
      <c r="EGX3384" s="371"/>
      <c r="EGY3384" s="372"/>
      <c r="EGZ3384" s="372"/>
      <c r="EHA3384" s="372"/>
      <c r="EHB3384" s="372"/>
      <c r="EHC3384" s="370"/>
      <c r="EHD3384" s="371"/>
      <c r="EHE3384" s="372"/>
      <c r="EHF3384" s="371"/>
      <c r="EHG3384" s="473"/>
      <c r="EHH3384" s="371"/>
      <c r="EHI3384" s="372"/>
      <c r="EHJ3384" s="372"/>
      <c r="EHK3384" s="372"/>
      <c r="EHL3384" s="372"/>
      <c r="EHM3384" s="370"/>
      <c r="EHN3384" s="371"/>
      <c r="EHO3384" s="372"/>
      <c r="EHP3384" s="371"/>
      <c r="EHQ3384" s="473"/>
      <c r="EHR3384" s="371"/>
      <c r="EHS3384" s="372"/>
      <c r="EHT3384" s="372"/>
      <c r="EHU3384" s="372"/>
      <c r="EHV3384" s="372"/>
      <c r="EHW3384" s="370"/>
      <c r="EHX3384" s="371"/>
      <c r="EHY3384" s="372"/>
      <c r="EHZ3384" s="371"/>
      <c r="EIA3384" s="473"/>
      <c r="EIB3384" s="371"/>
      <c r="EIC3384" s="372"/>
      <c r="EID3384" s="372"/>
      <c r="EIE3384" s="372"/>
      <c r="EIF3384" s="372"/>
      <c r="EIG3384" s="370"/>
      <c r="EIH3384" s="371"/>
      <c r="EII3384" s="372"/>
      <c r="EIJ3384" s="371"/>
      <c r="EIK3384" s="473"/>
      <c r="EIL3384" s="371"/>
      <c r="EIM3384" s="372"/>
      <c r="EIN3384" s="372"/>
      <c r="EIO3384" s="372"/>
      <c r="EIP3384" s="372"/>
      <c r="EIQ3384" s="370"/>
      <c r="EIR3384" s="371"/>
      <c r="EIS3384" s="372"/>
      <c r="EIT3384" s="371"/>
      <c r="EIU3384" s="473"/>
      <c r="EIV3384" s="371"/>
      <c r="EIW3384" s="372"/>
      <c r="EIX3384" s="372"/>
      <c r="EIY3384" s="372"/>
      <c r="EIZ3384" s="372"/>
      <c r="EJA3384" s="370"/>
      <c r="EJB3384" s="371"/>
      <c r="EJC3384" s="372"/>
      <c r="EJD3384" s="371"/>
      <c r="EJE3384" s="473"/>
      <c r="EJF3384" s="371"/>
      <c r="EJG3384" s="372"/>
      <c r="EJH3384" s="372"/>
      <c r="EJI3384" s="372"/>
      <c r="EJJ3384" s="372"/>
      <c r="EJK3384" s="370"/>
      <c r="EJL3384" s="371"/>
      <c r="EJM3384" s="372"/>
      <c r="EJN3384" s="371"/>
      <c r="EJO3384" s="473"/>
      <c r="EJP3384" s="371"/>
      <c r="EJQ3384" s="372"/>
      <c r="EJR3384" s="372"/>
      <c r="EJS3384" s="372"/>
      <c r="EJT3384" s="372"/>
      <c r="EJU3384" s="370"/>
      <c r="EJV3384" s="371"/>
      <c r="EJW3384" s="372"/>
      <c r="EJX3384" s="371"/>
      <c r="EJY3384" s="473"/>
      <c r="EJZ3384" s="371"/>
      <c r="EKA3384" s="372"/>
      <c r="EKB3384" s="372"/>
      <c r="EKC3384" s="372"/>
      <c r="EKD3384" s="372"/>
      <c r="EKE3384" s="370"/>
      <c r="EKF3384" s="371"/>
      <c r="EKG3384" s="372"/>
      <c r="EKH3384" s="371"/>
      <c r="EKI3384" s="473"/>
      <c r="EKJ3384" s="371"/>
      <c r="EKK3384" s="372"/>
      <c r="EKL3384" s="372"/>
      <c r="EKM3384" s="372"/>
      <c r="EKN3384" s="372"/>
      <c r="EKO3384" s="370"/>
      <c r="EKP3384" s="371"/>
      <c r="EKQ3384" s="372"/>
      <c r="EKR3384" s="371"/>
      <c r="EKS3384" s="473"/>
      <c r="EKT3384" s="371"/>
      <c r="EKU3384" s="372"/>
      <c r="EKV3384" s="372"/>
      <c r="EKW3384" s="372"/>
      <c r="EKX3384" s="372"/>
      <c r="EKY3384" s="370"/>
      <c r="EKZ3384" s="371"/>
      <c r="ELA3384" s="372"/>
      <c r="ELB3384" s="371"/>
      <c r="ELC3384" s="473"/>
      <c r="ELD3384" s="371"/>
      <c r="ELE3384" s="372"/>
      <c r="ELF3384" s="372"/>
      <c r="ELG3384" s="372"/>
      <c r="ELH3384" s="372"/>
      <c r="ELI3384" s="370"/>
      <c r="ELJ3384" s="371"/>
      <c r="ELK3384" s="372"/>
      <c r="ELL3384" s="371"/>
      <c r="ELM3384" s="473"/>
      <c r="ELN3384" s="371"/>
      <c r="ELO3384" s="372"/>
      <c r="ELP3384" s="372"/>
      <c r="ELQ3384" s="372"/>
      <c r="ELR3384" s="372"/>
      <c r="ELS3384" s="370"/>
      <c r="ELT3384" s="371"/>
      <c r="ELU3384" s="372"/>
      <c r="ELV3384" s="371"/>
      <c r="ELW3384" s="473"/>
      <c r="ELX3384" s="371"/>
      <c r="ELY3384" s="372"/>
      <c r="ELZ3384" s="372"/>
      <c r="EMA3384" s="372"/>
      <c r="EMB3384" s="372"/>
      <c r="EMC3384" s="370"/>
      <c r="EMD3384" s="371"/>
      <c r="EME3384" s="372"/>
      <c r="EMF3384" s="371"/>
      <c r="EMG3384" s="473"/>
      <c r="EMH3384" s="371"/>
      <c r="EMI3384" s="372"/>
      <c r="EMJ3384" s="372"/>
      <c r="EMK3384" s="372"/>
      <c r="EML3384" s="372"/>
      <c r="EMM3384" s="370"/>
      <c r="EMN3384" s="371"/>
      <c r="EMO3384" s="372"/>
      <c r="EMP3384" s="371"/>
      <c r="EMQ3384" s="473"/>
      <c r="EMR3384" s="371"/>
      <c r="EMS3384" s="372"/>
      <c r="EMT3384" s="372"/>
      <c r="EMU3384" s="372"/>
      <c r="EMV3384" s="372"/>
      <c r="EMW3384" s="370"/>
      <c r="EMX3384" s="371"/>
      <c r="EMY3384" s="372"/>
      <c r="EMZ3384" s="371"/>
      <c r="ENA3384" s="473"/>
      <c r="ENB3384" s="371"/>
      <c r="ENC3384" s="372"/>
      <c r="END3384" s="372"/>
      <c r="ENE3384" s="372"/>
      <c r="ENF3384" s="372"/>
      <c r="ENG3384" s="370"/>
      <c r="ENH3384" s="371"/>
      <c r="ENI3384" s="372"/>
      <c r="ENJ3384" s="371"/>
      <c r="ENK3384" s="473"/>
      <c r="ENL3384" s="371"/>
      <c r="ENM3384" s="372"/>
      <c r="ENN3384" s="372"/>
      <c r="ENO3384" s="372"/>
      <c r="ENP3384" s="372"/>
      <c r="ENQ3384" s="370"/>
      <c r="ENR3384" s="371"/>
      <c r="ENS3384" s="372"/>
      <c r="ENT3384" s="371"/>
      <c r="ENU3384" s="473"/>
      <c r="ENV3384" s="371"/>
      <c r="ENW3384" s="372"/>
      <c r="ENX3384" s="372"/>
      <c r="ENY3384" s="372"/>
      <c r="ENZ3384" s="372"/>
      <c r="EOA3384" s="370"/>
      <c r="EOB3384" s="371"/>
      <c r="EOC3384" s="372"/>
      <c r="EOD3384" s="371"/>
      <c r="EOE3384" s="473"/>
      <c r="EOF3384" s="371"/>
      <c r="EOG3384" s="372"/>
      <c r="EOH3384" s="372"/>
      <c r="EOI3384" s="372"/>
      <c r="EOJ3384" s="372"/>
      <c r="EOK3384" s="370"/>
      <c r="EOL3384" s="371"/>
      <c r="EOM3384" s="372"/>
      <c r="EON3384" s="371"/>
      <c r="EOO3384" s="473"/>
      <c r="EOP3384" s="371"/>
      <c r="EOQ3384" s="372"/>
      <c r="EOR3384" s="372"/>
      <c r="EOS3384" s="372"/>
      <c r="EOT3384" s="372"/>
      <c r="EOU3384" s="370"/>
      <c r="EOV3384" s="371"/>
      <c r="EOW3384" s="372"/>
      <c r="EOX3384" s="371"/>
      <c r="EOY3384" s="473"/>
      <c r="EOZ3384" s="371"/>
      <c r="EPA3384" s="372"/>
      <c r="EPB3384" s="372"/>
      <c r="EPC3384" s="372"/>
      <c r="EPD3384" s="372"/>
      <c r="EPE3384" s="370"/>
      <c r="EPF3384" s="371"/>
      <c r="EPG3384" s="372"/>
      <c r="EPH3384" s="371"/>
      <c r="EPI3384" s="473"/>
      <c r="EPJ3384" s="371"/>
      <c r="EPK3384" s="372"/>
      <c r="EPL3384" s="372"/>
      <c r="EPM3384" s="372"/>
      <c r="EPN3384" s="372"/>
      <c r="EPO3384" s="370"/>
      <c r="EPP3384" s="371"/>
      <c r="EPQ3384" s="372"/>
      <c r="EPR3384" s="371"/>
      <c r="EPS3384" s="473"/>
      <c r="EPT3384" s="371"/>
      <c r="EPU3384" s="372"/>
      <c r="EPV3384" s="372"/>
      <c r="EPW3384" s="372"/>
      <c r="EPX3384" s="372"/>
      <c r="EPY3384" s="370"/>
      <c r="EPZ3384" s="371"/>
      <c r="EQA3384" s="372"/>
      <c r="EQB3384" s="371"/>
      <c r="EQC3384" s="473"/>
      <c r="EQD3384" s="371"/>
      <c r="EQE3384" s="372"/>
      <c r="EQF3384" s="372"/>
      <c r="EQG3384" s="372"/>
      <c r="EQH3384" s="372"/>
      <c r="EQI3384" s="370"/>
      <c r="EQJ3384" s="371"/>
      <c r="EQK3384" s="372"/>
      <c r="EQL3384" s="371"/>
      <c r="EQM3384" s="473"/>
      <c r="EQN3384" s="371"/>
      <c r="EQO3384" s="372"/>
      <c r="EQP3384" s="372"/>
      <c r="EQQ3384" s="372"/>
      <c r="EQR3384" s="372"/>
      <c r="EQS3384" s="370"/>
      <c r="EQT3384" s="371"/>
      <c r="EQU3384" s="372"/>
      <c r="EQV3384" s="371"/>
      <c r="EQW3384" s="473"/>
      <c r="EQX3384" s="371"/>
      <c r="EQY3384" s="372"/>
      <c r="EQZ3384" s="372"/>
      <c r="ERA3384" s="372"/>
      <c r="ERB3384" s="372"/>
      <c r="ERC3384" s="370"/>
      <c r="ERD3384" s="371"/>
      <c r="ERE3384" s="372"/>
      <c r="ERF3384" s="371"/>
      <c r="ERG3384" s="473"/>
      <c r="ERH3384" s="371"/>
      <c r="ERI3384" s="372"/>
      <c r="ERJ3384" s="372"/>
      <c r="ERK3384" s="372"/>
      <c r="ERL3384" s="372"/>
      <c r="ERM3384" s="370"/>
      <c r="ERN3384" s="371"/>
      <c r="ERO3384" s="372"/>
      <c r="ERP3384" s="371"/>
      <c r="ERQ3384" s="473"/>
      <c r="ERR3384" s="371"/>
      <c r="ERS3384" s="372"/>
      <c r="ERT3384" s="372"/>
      <c r="ERU3384" s="372"/>
      <c r="ERV3384" s="372"/>
      <c r="ERW3384" s="370"/>
      <c r="ERX3384" s="371"/>
      <c r="ERY3384" s="372"/>
      <c r="ERZ3384" s="371"/>
      <c r="ESA3384" s="473"/>
      <c r="ESB3384" s="371"/>
      <c r="ESC3384" s="372"/>
      <c r="ESD3384" s="372"/>
      <c r="ESE3384" s="372"/>
      <c r="ESF3384" s="372"/>
      <c r="ESG3384" s="370"/>
      <c r="ESH3384" s="371"/>
      <c r="ESI3384" s="372"/>
      <c r="ESJ3384" s="371"/>
      <c r="ESK3384" s="473"/>
      <c r="ESL3384" s="371"/>
      <c r="ESM3384" s="372"/>
      <c r="ESN3384" s="372"/>
      <c r="ESO3384" s="372"/>
      <c r="ESP3384" s="372"/>
      <c r="ESQ3384" s="370"/>
      <c r="ESR3384" s="371"/>
      <c r="ESS3384" s="372"/>
      <c r="EST3384" s="371"/>
      <c r="ESU3384" s="473"/>
      <c r="ESV3384" s="371"/>
      <c r="ESW3384" s="372"/>
      <c r="ESX3384" s="372"/>
      <c r="ESY3384" s="372"/>
      <c r="ESZ3384" s="372"/>
      <c r="ETA3384" s="370"/>
      <c r="ETB3384" s="371"/>
      <c r="ETC3384" s="372"/>
      <c r="ETD3384" s="371"/>
      <c r="ETE3384" s="473"/>
      <c r="ETF3384" s="371"/>
      <c r="ETG3384" s="372"/>
      <c r="ETH3384" s="372"/>
      <c r="ETI3384" s="372"/>
      <c r="ETJ3384" s="372"/>
      <c r="ETK3384" s="370"/>
      <c r="ETL3384" s="371"/>
      <c r="ETM3384" s="372"/>
      <c r="ETN3384" s="371"/>
      <c r="ETO3384" s="473"/>
      <c r="ETP3384" s="371"/>
      <c r="ETQ3384" s="372"/>
      <c r="ETR3384" s="372"/>
      <c r="ETS3384" s="372"/>
      <c r="ETT3384" s="372"/>
      <c r="ETU3384" s="370"/>
      <c r="ETV3384" s="371"/>
      <c r="ETW3384" s="372"/>
      <c r="ETX3384" s="371"/>
      <c r="ETY3384" s="473"/>
      <c r="ETZ3384" s="371"/>
      <c r="EUA3384" s="372"/>
      <c r="EUB3384" s="372"/>
      <c r="EUC3384" s="372"/>
      <c r="EUD3384" s="372"/>
      <c r="EUE3384" s="370"/>
      <c r="EUF3384" s="371"/>
      <c r="EUG3384" s="372"/>
      <c r="EUH3384" s="371"/>
      <c r="EUI3384" s="473"/>
      <c r="EUJ3384" s="371"/>
      <c r="EUK3384" s="372"/>
      <c r="EUL3384" s="372"/>
      <c r="EUM3384" s="372"/>
      <c r="EUN3384" s="372"/>
      <c r="EUO3384" s="370"/>
      <c r="EUP3384" s="371"/>
      <c r="EUQ3384" s="372"/>
      <c r="EUR3384" s="371"/>
      <c r="EUS3384" s="473"/>
      <c r="EUT3384" s="371"/>
      <c r="EUU3384" s="372"/>
      <c r="EUV3384" s="372"/>
      <c r="EUW3384" s="372"/>
      <c r="EUX3384" s="372"/>
      <c r="EUY3384" s="370"/>
      <c r="EUZ3384" s="371"/>
      <c r="EVA3384" s="372"/>
      <c r="EVB3384" s="371"/>
      <c r="EVC3384" s="473"/>
      <c r="EVD3384" s="371"/>
      <c r="EVE3384" s="372"/>
      <c r="EVF3384" s="372"/>
      <c r="EVG3384" s="372"/>
      <c r="EVH3384" s="372"/>
      <c r="EVI3384" s="370"/>
      <c r="EVJ3384" s="371"/>
      <c r="EVK3384" s="372"/>
      <c r="EVL3384" s="371"/>
      <c r="EVM3384" s="473"/>
      <c r="EVN3384" s="371"/>
      <c r="EVO3384" s="372"/>
      <c r="EVP3384" s="372"/>
      <c r="EVQ3384" s="372"/>
      <c r="EVR3384" s="372"/>
      <c r="EVS3384" s="370"/>
      <c r="EVT3384" s="371"/>
      <c r="EVU3384" s="372"/>
      <c r="EVV3384" s="371"/>
      <c r="EVW3384" s="473"/>
      <c r="EVX3384" s="371"/>
      <c r="EVY3384" s="372"/>
      <c r="EVZ3384" s="372"/>
      <c r="EWA3384" s="372"/>
      <c r="EWB3384" s="372"/>
      <c r="EWC3384" s="370"/>
      <c r="EWD3384" s="371"/>
      <c r="EWE3384" s="372"/>
      <c r="EWF3384" s="371"/>
      <c r="EWG3384" s="473"/>
      <c r="EWH3384" s="371"/>
      <c r="EWI3384" s="372"/>
      <c r="EWJ3384" s="372"/>
      <c r="EWK3384" s="372"/>
      <c r="EWL3384" s="372"/>
      <c r="EWM3384" s="370"/>
      <c r="EWN3384" s="371"/>
      <c r="EWO3384" s="372"/>
      <c r="EWP3384" s="371"/>
      <c r="EWQ3384" s="473"/>
      <c r="EWR3384" s="371"/>
      <c r="EWS3384" s="372"/>
      <c r="EWT3384" s="372"/>
      <c r="EWU3384" s="372"/>
      <c r="EWV3384" s="372"/>
      <c r="EWW3384" s="370"/>
      <c r="EWX3384" s="371"/>
      <c r="EWY3384" s="372"/>
      <c r="EWZ3384" s="371"/>
      <c r="EXA3384" s="473"/>
      <c r="EXB3384" s="371"/>
      <c r="EXC3384" s="372"/>
      <c r="EXD3384" s="372"/>
      <c r="EXE3384" s="372"/>
      <c r="EXF3384" s="372"/>
      <c r="EXG3384" s="370"/>
      <c r="EXH3384" s="371"/>
      <c r="EXI3384" s="372"/>
      <c r="EXJ3384" s="371"/>
      <c r="EXK3384" s="473"/>
      <c r="EXL3384" s="371"/>
      <c r="EXM3384" s="372"/>
      <c r="EXN3384" s="372"/>
      <c r="EXO3384" s="372"/>
      <c r="EXP3384" s="372"/>
      <c r="EXQ3384" s="370"/>
      <c r="EXR3384" s="371"/>
      <c r="EXS3384" s="372"/>
      <c r="EXT3384" s="371"/>
      <c r="EXU3384" s="473"/>
      <c r="EXV3384" s="371"/>
      <c r="EXW3384" s="372"/>
      <c r="EXX3384" s="372"/>
      <c r="EXY3384" s="372"/>
      <c r="EXZ3384" s="372"/>
      <c r="EYA3384" s="370"/>
      <c r="EYB3384" s="371"/>
      <c r="EYC3384" s="372"/>
      <c r="EYD3384" s="371"/>
      <c r="EYE3384" s="473"/>
      <c r="EYF3384" s="371"/>
      <c r="EYG3384" s="372"/>
      <c r="EYH3384" s="372"/>
      <c r="EYI3384" s="372"/>
      <c r="EYJ3384" s="372"/>
      <c r="EYK3384" s="370"/>
      <c r="EYL3384" s="371"/>
      <c r="EYM3384" s="372"/>
      <c r="EYN3384" s="371"/>
      <c r="EYO3384" s="473"/>
      <c r="EYP3384" s="371"/>
      <c r="EYQ3384" s="372"/>
      <c r="EYR3384" s="372"/>
      <c r="EYS3384" s="372"/>
      <c r="EYT3384" s="372"/>
      <c r="EYU3384" s="370"/>
      <c r="EYV3384" s="371"/>
      <c r="EYW3384" s="372"/>
      <c r="EYX3384" s="371"/>
      <c r="EYY3384" s="473"/>
      <c r="EYZ3384" s="371"/>
      <c r="EZA3384" s="372"/>
      <c r="EZB3384" s="372"/>
      <c r="EZC3384" s="372"/>
      <c r="EZD3384" s="372"/>
      <c r="EZE3384" s="370"/>
      <c r="EZF3384" s="371"/>
      <c r="EZG3384" s="372"/>
      <c r="EZH3384" s="371"/>
      <c r="EZI3384" s="473"/>
      <c r="EZJ3384" s="371"/>
      <c r="EZK3384" s="372"/>
      <c r="EZL3384" s="372"/>
      <c r="EZM3384" s="372"/>
      <c r="EZN3384" s="372"/>
      <c r="EZO3384" s="370"/>
      <c r="EZP3384" s="371"/>
      <c r="EZQ3384" s="372"/>
      <c r="EZR3384" s="371"/>
      <c r="EZS3384" s="473"/>
      <c r="EZT3384" s="371"/>
      <c r="EZU3384" s="372"/>
      <c r="EZV3384" s="372"/>
      <c r="EZW3384" s="372"/>
      <c r="EZX3384" s="372"/>
      <c r="EZY3384" s="370"/>
      <c r="EZZ3384" s="371"/>
      <c r="FAA3384" s="372"/>
      <c r="FAB3384" s="371"/>
      <c r="FAC3384" s="473"/>
      <c r="FAD3384" s="371"/>
      <c r="FAE3384" s="372"/>
      <c r="FAF3384" s="372"/>
      <c r="FAG3384" s="372"/>
      <c r="FAH3384" s="372"/>
      <c r="FAI3384" s="370"/>
      <c r="FAJ3384" s="371"/>
      <c r="FAK3384" s="372"/>
      <c r="FAL3384" s="371"/>
      <c r="FAM3384" s="473"/>
      <c r="FAN3384" s="371"/>
      <c r="FAO3384" s="372"/>
      <c r="FAP3384" s="372"/>
      <c r="FAQ3384" s="372"/>
      <c r="FAR3384" s="372"/>
      <c r="FAS3384" s="370"/>
      <c r="FAT3384" s="371"/>
      <c r="FAU3384" s="372"/>
      <c r="FAV3384" s="371"/>
      <c r="FAW3384" s="473"/>
      <c r="FAX3384" s="371"/>
      <c r="FAY3384" s="372"/>
      <c r="FAZ3384" s="372"/>
      <c r="FBA3384" s="372"/>
      <c r="FBB3384" s="372"/>
      <c r="FBC3384" s="370"/>
      <c r="FBD3384" s="371"/>
      <c r="FBE3384" s="372"/>
      <c r="FBF3384" s="371"/>
      <c r="FBG3384" s="473"/>
      <c r="FBH3384" s="371"/>
      <c r="FBI3384" s="372"/>
      <c r="FBJ3384" s="372"/>
      <c r="FBK3384" s="372"/>
      <c r="FBL3384" s="372"/>
      <c r="FBM3384" s="370"/>
      <c r="FBN3384" s="371"/>
      <c r="FBO3384" s="372"/>
      <c r="FBP3384" s="371"/>
      <c r="FBQ3384" s="473"/>
      <c r="FBR3384" s="371"/>
      <c r="FBS3384" s="372"/>
      <c r="FBT3384" s="372"/>
      <c r="FBU3384" s="372"/>
      <c r="FBV3384" s="372"/>
      <c r="FBW3384" s="370"/>
      <c r="FBX3384" s="371"/>
      <c r="FBY3384" s="372"/>
      <c r="FBZ3384" s="371"/>
      <c r="FCA3384" s="473"/>
      <c r="FCB3384" s="371"/>
      <c r="FCC3384" s="372"/>
      <c r="FCD3384" s="372"/>
      <c r="FCE3384" s="372"/>
      <c r="FCF3384" s="372"/>
      <c r="FCG3384" s="370"/>
      <c r="FCH3384" s="371"/>
      <c r="FCI3384" s="372"/>
      <c r="FCJ3384" s="371"/>
      <c r="FCK3384" s="473"/>
      <c r="FCL3384" s="371"/>
      <c r="FCM3384" s="372"/>
      <c r="FCN3384" s="372"/>
      <c r="FCO3384" s="372"/>
      <c r="FCP3384" s="372"/>
      <c r="FCQ3384" s="370"/>
      <c r="FCR3384" s="371"/>
      <c r="FCS3384" s="372"/>
      <c r="FCT3384" s="371"/>
      <c r="FCU3384" s="473"/>
      <c r="FCV3384" s="371"/>
      <c r="FCW3384" s="372"/>
      <c r="FCX3384" s="372"/>
      <c r="FCY3384" s="372"/>
      <c r="FCZ3384" s="372"/>
      <c r="FDA3384" s="370"/>
      <c r="FDB3384" s="371"/>
      <c r="FDC3384" s="372"/>
      <c r="FDD3384" s="371"/>
      <c r="FDE3384" s="473"/>
      <c r="FDF3384" s="371"/>
      <c r="FDG3384" s="372"/>
      <c r="FDH3384" s="372"/>
      <c r="FDI3384" s="372"/>
      <c r="FDJ3384" s="372"/>
      <c r="FDK3384" s="370"/>
      <c r="FDL3384" s="371"/>
      <c r="FDM3384" s="372"/>
      <c r="FDN3384" s="371"/>
      <c r="FDO3384" s="473"/>
      <c r="FDP3384" s="371"/>
      <c r="FDQ3384" s="372"/>
      <c r="FDR3384" s="372"/>
      <c r="FDS3384" s="372"/>
      <c r="FDT3384" s="372"/>
      <c r="FDU3384" s="370"/>
      <c r="FDV3384" s="371"/>
      <c r="FDW3384" s="372"/>
      <c r="FDX3384" s="371"/>
      <c r="FDY3384" s="473"/>
      <c r="FDZ3384" s="371"/>
      <c r="FEA3384" s="372"/>
      <c r="FEB3384" s="372"/>
      <c r="FEC3384" s="372"/>
      <c r="FED3384" s="372"/>
      <c r="FEE3384" s="370"/>
      <c r="FEF3384" s="371"/>
      <c r="FEG3384" s="372"/>
      <c r="FEH3384" s="371"/>
      <c r="FEI3384" s="473"/>
      <c r="FEJ3384" s="371"/>
      <c r="FEK3384" s="372"/>
      <c r="FEL3384" s="372"/>
      <c r="FEM3384" s="372"/>
      <c r="FEN3384" s="372"/>
      <c r="FEO3384" s="370"/>
      <c r="FEP3384" s="371"/>
      <c r="FEQ3384" s="372"/>
      <c r="FER3384" s="371"/>
      <c r="FES3384" s="473"/>
      <c r="FET3384" s="371"/>
      <c r="FEU3384" s="372"/>
      <c r="FEV3384" s="372"/>
      <c r="FEW3384" s="372"/>
      <c r="FEX3384" s="372"/>
      <c r="FEY3384" s="370"/>
      <c r="FEZ3384" s="371"/>
      <c r="FFA3384" s="372"/>
      <c r="FFB3384" s="371"/>
      <c r="FFC3384" s="473"/>
      <c r="FFD3384" s="371"/>
      <c r="FFE3384" s="372"/>
      <c r="FFF3384" s="372"/>
      <c r="FFG3384" s="372"/>
      <c r="FFH3384" s="372"/>
      <c r="FFI3384" s="370"/>
      <c r="FFJ3384" s="371"/>
      <c r="FFK3384" s="372"/>
      <c r="FFL3384" s="371"/>
      <c r="FFM3384" s="473"/>
      <c r="FFN3384" s="371"/>
      <c r="FFO3384" s="372"/>
      <c r="FFP3384" s="372"/>
      <c r="FFQ3384" s="372"/>
      <c r="FFR3384" s="372"/>
      <c r="FFS3384" s="370"/>
      <c r="FFT3384" s="371"/>
      <c r="FFU3384" s="372"/>
      <c r="FFV3384" s="371"/>
      <c r="FFW3384" s="473"/>
      <c r="FFX3384" s="371"/>
      <c r="FFY3384" s="372"/>
      <c r="FFZ3384" s="372"/>
      <c r="FGA3384" s="372"/>
      <c r="FGB3384" s="372"/>
      <c r="FGC3384" s="370"/>
      <c r="FGD3384" s="371"/>
      <c r="FGE3384" s="372"/>
      <c r="FGF3384" s="371"/>
      <c r="FGG3384" s="473"/>
      <c r="FGH3384" s="371"/>
      <c r="FGI3384" s="372"/>
      <c r="FGJ3384" s="372"/>
      <c r="FGK3384" s="372"/>
      <c r="FGL3384" s="372"/>
      <c r="FGM3384" s="370"/>
      <c r="FGN3384" s="371"/>
      <c r="FGO3384" s="372"/>
      <c r="FGP3384" s="371"/>
      <c r="FGQ3384" s="473"/>
      <c r="FGR3384" s="371"/>
      <c r="FGS3384" s="372"/>
      <c r="FGT3384" s="372"/>
      <c r="FGU3384" s="372"/>
      <c r="FGV3384" s="372"/>
      <c r="FGW3384" s="370"/>
      <c r="FGX3384" s="371"/>
      <c r="FGY3384" s="372"/>
      <c r="FGZ3384" s="371"/>
      <c r="FHA3384" s="473"/>
      <c r="FHB3384" s="371"/>
      <c r="FHC3384" s="372"/>
      <c r="FHD3384" s="372"/>
      <c r="FHE3384" s="372"/>
      <c r="FHF3384" s="372"/>
      <c r="FHG3384" s="370"/>
      <c r="FHH3384" s="371"/>
      <c r="FHI3384" s="372"/>
      <c r="FHJ3384" s="371"/>
      <c r="FHK3384" s="473"/>
      <c r="FHL3384" s="371"/>
      <c r="FHM3384" s="372"/>
      <c r="FHN3384" s="372"/>
      <c r="FHO3384" s="372"/>
      <c r="FHP3384" s="372"/>
      <c r="FHQ3384" s="370"/>
      <c r="FHR3384" s="371"/>
      <c r="FHS3384" s="372"/>
      <c r="FHT3384" s="371"/>
      <c r="FHU3384" s="473"/>
      <c r="FHV3384" s="371"/>
      <c r="FHW3384" s="372"/>
      <c r="FHX3384" s="372"/>
      <c r="FHY3384" s="372"/>
      <c r="FHZ3384" s="372"/>
      <c r="FIA3384" s="370"/>
      <c r="FIB3384" s="371"/>
      <c r="FIC3384" s="372"/>
      <c r="FID3384" s="371"/>
      <c r="FIE3384" s="473"/>
      <c r="FIF3384" s="371"/>
      <c r="FIG3384" s="372"/>
      <c r="FIH3384" s="372"/>
      <c r="FII3384" s="372"/>
      <c r="FIJ3384" s="372"/>
      <c r="FIK3384" s="370"/>
      <c r="FIL3384" s="371"/>
      <c r="FIM3384" s="372"/>
      <c r="FIN3384" s="371"/>
      <c r="FIO3384" s="473"/>
      <c r="FIP3384" s="371"/>
      <c r="FIQ3384" s="372"/>
      <c r="FIR3384" s="372"/>
      <c r="FIS3384" s="372"/>
      <c r="FIT3384" s="372"/>
      <c r="FIU3384" s="370"/>
      <c r="FIV3384" s="371"/>
      <c r="FIW3384" s="372"/>
      <c r="FIX3384" s="371"/>
      <c r="FIY3384" s="473"/>
      <c r="FIZ3384" s="371"/>
      <c r="FJA3384" s="372"/>
      <c r="FJB3384" s="372"/>
      <c r="FJC3384" s="372"/>
      <c r="FJD3384" s="372"/>
      <c r="FJE3384" s="370"/>
      <c r="FJF3384" s="371"/>
      <c r="FJG3384" s="372"/>
      <c r="FJH3384" s="371"/>
      <c r="FJI3384" s="473"/>
      <c r="FJJ3384" s="371"/>
      <c r="FJK3384" s="372"/>
      <c r="FJL3384" s="372"/>
      <c r="FJM3384" s="372"/>
      <c r="FJN3384" s="372"/>
      <c r="FJO3384" s="370"/>
      <c r="FJP3384" s="371"/>
      <c r="FJQ3384" s="372"/>
      <c r="FJR3384" s="371"/>
      <c r="FJS3384" s="473"/>
      <c r="FJT3384" s="371"/>
      <c r="FJU3384" s="372"/>
      <c r="FJV3384" s="372"/>
      <c r="FJW3384" s="372"/>
      <c r="FJX3384" s="372"/>
      <c r="FJY3384" s="370"/>
      <c r="FJZ3384" s="371"/>
      <c r="FKA3384" s="372"/>
      <c r="FKB3384" s="371"/>
      <c r="FKC3384" s="473"/>
      <c r="FKD3384" s="371"/>
      <c r="FKE3384" s="372"/>
      <c r="FKF3384" s="372"/>
      <c r="FKG3384" s="372"/>
      <c r="FKH3384" s="372"/>
      <c r="FKI3384" s="370"/>
      <c r="FKJ3384" s="371"/>
      <c r="FKK3384" s="372"/>
      <c r="FKL3384" s="371"/>
      <c r="FKM3384" s="473"/>
      <c r="FKN3384" s="371"/>
      <c r="FKO3384" s="372"/>
      <c r="FKP3384" s="372"/>
      <c r="FKQ3384" s="372"/>
      <c r="FKR3384" s="372"/>
      <c r="FKS3384" s="370"/>
      <c r="FKT3384" s="371"/>
      <c r="FKU3384" s="372"/>
      <c r="FKV3384" s="371"/>
      <c r="FKW3384" s="473"/>
      <c r="FKX3384" s="371"/>
      <c r="FKY3384" s="372"/>
      <c r="FKZ3384" s="372"/>
      <c r="FLA3384" s="372"/>
      <c r="FLB3384" s="372"/>
      <c r="FLC3384" s="370"/>
      <c r="FLD3384" s="371"/>
      <c r="FLE3384" s="372"/>
      <c r="FLF3384" s="371"/>
      <c r="FLG3384" s="473"/>
      <c r="FLH3384" s="371"/>
      <c r="FLI3384" s="372"/>
      <c r="FLJ3384" s="372"/>
      <c r="FLK3384" s="372"/>
      <c r="FLL3384" s="372"/>
      <c r="FLM3384" s="370"/>
      <c r="FLN3384" s="371"/>
      <c r="FLO3384" s="372"/>
      <c r="FLP3384" s="371"/>
      <c r="FLQ3384" s="473"/>
      <c r="FLR3384" s="371"/>
      <c r="FLS3384" s="372"/>
      <c r="FLT3384" s="372"/>
      <c r="FLU3384" s="372"/>
      <c r="FLV3384" s="372"/>
      <c r="FLW3384" s="370"/>
      <c r="FLX3384" s="371"/>
      <c r="FLY3384" s="372"/>
      <c r="FLZ3384" s="371"/>
      <c r="FMA3384" s="473"/>
      <c r="FMB3384" s="371"/>
      <c r="FMC3384" s="372"/>
      <c r="FMD3384" s="372"/>
      <c r="FME3384" s="372"/>
      <c r="FMF3384" s="372"/>
      <c r="FMG3384" s="370"/>
      <c r="FMH3384" s="371"/>
      <c r="FMI3384" s="372"/>
      <c r="FMJ3384" s="371"/>
      <c r="FMK3384" s="473"/>
      <c r="FML3384" s="371"/>
      <c r="FMM3384" s="372"/>
      <c r="FMN3384" s="372"/>
      <c r="FMO3384" s="372"/>
      <c r="FMP3384" s="372"/>
      <c r="FMQ3384" s="370"/>
      <c r="FMR3384" s="371"/>
      <c r="FMS3384" s="372"/>
      <c r="FMT3384" s="371"/>
      <c r="FMU3384" s="473"/>
      <c r="FMV3384" s="371"/>
      <c r="FMW3384" s="372"/>
      <c r="FMX3384" s="372"/>
      <c r="FMY3384" s="372"/>
      <c r="FMZ3384" s="372"/>
      <c r="FNA3384" s="370"/>
      <c r="FNB3384" s="371"/>
      <c r="FNC3384" s="372"/>
      <c r="FND3384" s="371"/>
      <c r="FNE3384" s="473"/>
      <c r="FNF3384" s="371"/>
      <c r="FNG3384" s="372"/>
      <c r="FNH3384" s="372"/>
      <c r="FNI3384" s="372"/>
      <c r="FNJ3384" s="372"/>
      <c r="FNK3384" s="370"/>
      <c r="FNL3384" s="371"/>
      <c r="FNM3384" s="372"/>
      <c r="FNN3384" s="371"/>
      <c r="FNO3384" s="473"/>
      <c r="FNP3384" s="371"/>
      <c r="FNQ3384" s="372"/>
      <c r="FNR3384" s="372"/>
      <c r="FNS3384" s="372"/>
      <c r="FNT3384" s="372"/>
      <c r="FNU3384" s="370"/>
      <c r="FNV3384" s="371"/>
      <c r="FNW3384" s="372"/>
      <c r="FNX3384" s="371"/>
      <c r="FNY3384" s="473"/>
      <c r="FNZ3384" s="371"/>
      <c r="FOA3384" s="372"/>
      <c r="FOB3384" s="372"/>
      <c r="FOC3384" s="372"/>
      <c r="FOD3384" s="372"/>
      <c r="FOE3384" s="370"/>
      <c r="FOF3384" s="371"/>
      <c r="FOG3384" s="372"/>
      <c r="FOH3384" s="371"/>
      <c r="FOI3384" s="473"/>
      <c r="FOJ3384" s="371"/>
      <c r="FOK3384" s="372"/>
      <c r="FOL3384" s="372"/>
      <c r="FOM3384" s="372"/>
      <c r="FON3384" s="372"/>
      <c r="FOO3384" s="370"/>
      <c r="FOP3384" s="371"/>
      <c r="FOQ3384" s="372"/>
      <c r="FOR3384" s="371"/>
      <c r="FOS3384" s="473"/>
      <c r="FOT3384" s="371"/>
      <c r="FOU3384" s="372"/>
      <c r="FOV3384" s="372"/>
      <c r="FOW3384" s="372"/>
      <c r="FOX3384" s="372"/>
      <c r="FOY3384" s="370"/>
      <c r="FOZ3384" s="371"/>
      <c r="FPA3384" s="372"/>
      <c r="FPB3384" s="371"/>
      <c r="FPC3384" s="473"/>
      <c r="FPD3384" s="371"/>
      <c r="FPE3384" s="372"/>
      <c r="FPF3384" s="372"/>
      <c r="FPG3384" s="372"/>
      <c r="FPH3384" s="372"/>
      <c r="FPI3384" s="370"/>
      <c r="FPJ3384" s="371"/>
      <c r="FPK3384" s="372"/>
      <c r="FPL3384" s="371"/>
      <c r="FPM3384" s="473"/>
      <c r="FPN3384" s="371"/>
      <c r="FPO3384" s="372"/>
      <c r="FPP3384" s="372"/>
      <c r="FPQ3384" s="372"/>
      <c r="FPR3384" s="372"/>
      <c r="FPS3384" s="370"/>
      <c r="FPT3384" s="371"/>
      <c r="FPU3384" s="372"/>
      <c r="FPV3384" s="371"/>
      <c r="FPW3384" s="473"/>
      <c r="FPX3384" s="371"/>
      <c r="FPY3384" s="372"/>
      <c r="FPZ3384" s="372"/>
      <c r="FQA3384" s="372"/>
      <c r="FQB3384" s="372"/>
      <c r="FQC3384" s="370"/>
      <c r="FQD3384" s="371"/>
      <c r="FQE3384" s="372"/>
      <c r="FQF3384" s="371"/>
      <c r="FQG3384" s="473"/>
      <c r="FQH3384" s="371"/>
      <c r="FQI3384" s="372"/>
      <c r="FQJ3384" s="372"/>
      <c r="FQK3384" s="372"/>
      <c r="FQL3384" s="372"/>
      <c r="FQM3384" s="370"/>
      <c r="FQN3384" s="371"/>
      <c r="FQO3384" s="372"/>
      <c r="FQP3384" s="371"/>
      <c r="FQQ3384" s="473"/>
      <c r="FQR3384" s="371"/>
      <c r="FQS3384" s="372"/>
      <c r="FQT3384" s="372"/>
      <c r="FQU3384" s="372"/>
      <c r="FQV3384" s="372"/>
      <c r="FQW3384" s="370"/>
      <c r="FQX3384" s="371"/>
      <c r="FQY3384" s="372"/>
      <c r="FQZ3384" s="371"/>
      <c r="FRA3384" s="473"/>
      <c r="FRB3384" s="371"/>
      <c r="FRC3384" s="372"/>
      <c r="FRD3384" s="372"/>
      <c r="FRE3384" s="372"/>
      <c r="FRF3384" s="372"/>
      <c r="FRG3384" s="370"/>
      <c r="FRH3384" s="371"/>
      <c r="FRI3384" s="372"/>
      <c r="FRJ3384" s="371"/>
      <c r="FRK3384" s="473"/>
      <c r="FRL3384" s="371"/>
      <c r="FRM3384" s="372"/>
      <c r="FRN3384" s="372"/>
      <c r="FRO3384" s="372"/>
      <c r="FRP3384" s="372"/>
      <c r="FRQ3384" s="370"/>
      <c r="FRR3384" s="371"/>
      <c r="FRS3384" s="372"/>
      <c r="FRT3384" s="371"/>
      <c r="FRU3384" s="473"/>
      <c r="FRV3384" s="371"/>
      <c r="FRW3384" s="372"/>
      <c r="FRX3384" s="372"/>
      <c r="FRY3384" s="372"/>
      <c r="FRZ3384" s="372"/>
      <c r="FSA3384" s="370"/>
      <c r="FSB3384" s="371"/>
      <c r="FSC3384" s="372"/>
      <c r="FSD3384" s="371"/>
      <c r="FSE3384" s="473"/>
      <c r="FSF3384" s="371"/>
      <c r="FSG3384" s="372"/>
      <c r="FSH3384" s="372"/>
      <c r="FSI3384" s="372"/>
      <c r="FSJ3384" s="372"/>
      <c r="FSK3384" s="370"/>
      <c r="FSL3384" s="371"/>
      <c r="FSM3384" s="372"/>
      <c r="FSN3384" s="371"/>
      <c r="FSO3384" s="473"/>
      <c r="FSP3384" s="371"/>
      <c r="FSQ3384" s="372"/>
      <c r="FSR3384" s="372"/>
      <c r="FSS3384" s="372"/>
      <c r="FST3384" s="372"/>
      <c r="FSU3384" s="370"/>
      <c r="FSV3384" s="371"/>
      <c r="FSW3384" s="372"/>
      <c r="FSX3384" s="371"/>
      <c r="FSY3384" s="473"/>
      <c r="FSZ3384" s="371"/>
      <c r="FTA3384" s="372"/>
      <c r="FTB3384" s="372"/>
      <c r="FTC3384" s="372"/>
      <c r="FTD3384" s="372"/>
      <c r="FTE3384" s="370"/>
      <c r="FTF3384" s="371"/>
      <c r="FTG3384" s="372"/>
      <c r="FTH3384" s="371"/>
      <c r="FTI3384" s="473"/>
      <c r="FTJ3384" s="371"/>
      <c r="FTK3384" s="372"/>
      <c r="FTL3384" s="372"/>
      <c r="FTM3384" s="372"/>
      <c r="FTN3384" s="372"/>
      <c r="FTO3384" s="370"/>
      <c r="FTP3384" s="371"/>
      <c r="FTQ3384" s="372"/>
      <c r="FTR3384" s="371"/>
      <c r="FTS3384" s="473"/>
      <c r="FTT3384" s="371"/>
      <c r="FTU3384" s="372"/>
      <c r="FTV3384" s="372"/>
      <c r="FTW3384" s="372"/>
      <c r="FTX3384" s="372"/>
      <c r="FTY3384" s="370"/>
      <c r="FTZ3384" s="371"/>
      <c r="FUA3384" s="372"/>
      <c r="FUB3384" s="371"/>
      <c r="FUC3384" s="473"/>
      <c r="FUD3384" s="371"/>
      <c r="FUE3384" s="372"/>
      <c r="FUF3384" s="372"/>
      <c r="FUG3384" s="372"/>
      <c r="FUH3384" s="372"/>
      <c r="FUI3384" s="370"/>
      <c r="FUJ3384" s="371"/>
      <c r="FUK3384" s="372"/>
      <c r="FUL3384" s="371"/>
      <c r="FUM3384" s="473"/>
      <c r="FUN3384" s="371"/>
      <c r="FUO3384" s="372"/>
      <c r="FUP3384" s="372"/>
      <c r="FUQ3384" s="372"/>
      <c r="FUR3384" s="372"/>
      <c r="FUS3384" s="370"/>
      <c r="FUT3384" s="371"/>
      <c r="FUU3384" s="372"/>
      <c r="FUV3384" s="371"/>
      <c r="FUW3384" s="473"/>
      <c r="FUX3384" s="371"/>
      <c r="FUY3384" s="372"/>
      <c r="FUZ3384" s="372"/>
      <c r="FVA3384" s="372"/>
      <c r="FVB3384" s="372"/>
      <c r="FVC3384" s="370"/>
      <c r="FVD3384" s="371"/>
      <c r="FVE3384" s="372"/>
      <c r="FVF3384" s="371"/>
      <c r="FVG3384" s="473"/>
      <c r="FVH3384" s="371"/>
      <c r="FVI3384" s="372"/>
      <c r="FVJ3384" s="372"/>
      <c r="FVK3384" s="372"/>
      <c r="FVL3384" s="372"/>
      <c r="FVM3384" s="370"/>
      <c r="FVN3384" s="371"/>
      <c r="FVO3384" s="372"/>
      <c r="FVP3384" s="371"/>
      <c r="FVQ3384" s="473"/>
      <c r="FVR3384" s="371"/>
      <c r="FVS3384" s="372"/>
      <c r="FVT3384" s="372"/>
      <c r="FVU3384" s="372"/>
      <c r="FVV3384" s="372"/>
      <c r="FVW3384" s="370"/>
      <c r="FVX3384" s="371"/>
      <c r="FVY3384" s="372"/>
      <c r="FVZ3384" s="371"/>
      <c r="FWA3384" s="473"/>
      <c r="FWB3384" s="371"/>
      <c r="FWC3384" s="372"/>
      <c r="FWD3384" s="372"/>
      <c r="FWE3384" s="372"/>
      <c r="FWF3384" s="372"/>
      <c r="FWG3384" s="370"/>
      <c r="FWH3384" s="371"/>
      <c r="FWI3384" s="372"/>
      <c r="FWJ3384" s="371"/>
      <c r="FWK3384" s="473"/>
      <c r="FWL3384" s="371"/>
      <c r="FWM3384" s="372"/>
      <c r="FWN3384" s="372"/>
      <c r="FWO3384" s="372"/>
      <c r="FWP3384" s="372"/>
      <c r="FWQ3384" s="370"/>
      <c r="FWR3384" s="371"/>
      <c r="FWS3384" s="372"/>
      <c r="FWT3384" s="371"/>
      <c r="FWU3384" s="473"/>
      <c r="FWV3384" s="371"/>
      <c r="FWW3384" s="372"/>
      <c r="FWX3384" s="372"/>
      <c r="FWY3384" s="372"/>
      <c r="FWZ3384" s="372"/>
      <c r="FXA3384" s="370"/>
      <c r="FXB3384" s="371"/>
      <c r="FXC3384" s="372"/>
      <c r="FXD3384" s="371"/>
      <c r="FXE3384" s="473"/>
      <c r="FXF3384" s="371"/>
      <c r="FXG3384" s="372"/>
      <c r="FXH3384" s="372"/>
      <c r="FXI3384" s="372"/>
      <c r="FXJ3384" s="372"/>
      <c r="FXK3384" s="370"/>
      <c r="FXL3384" s="371"/>
      <c r="FXM3384" s="372"/>
      <c r="FXN3384" s="371"/>
      <c r="FXO3384" s="473"/>
      <c r="FXP3384" s="371"/>
      <c r="FXQ3384" s="372"/>
      <c r="FXR3384" s="372"/>
      <c r="FXS3384" s="372"/>
      <c r="FXT3384" s="372"/>
      <c r="FXU3384" s="370"/>
      <c r="FXV3384" s="371"/>
      <c r="FXW3384" s="372"/>
      <c r="FXX3384" s="371"/>
      <c r="FXY3384" s="473"/>
      <c r="FXZ3384" s="371"/>
      <c r="FYA3384" s="372"/>
      <c r="FYB3384" s="372"/>
      <c r="FYC3384" s="372"/>
      <c r="FYD3384" s="372"/>
      <c r="FYE3384" s="370"/>
      <c r="FYF3384" s="371"/>
      <c r="FYG3384" s="372"/>
      <c r="FYH3384" s="371"/>
      <c r="FYI3384" s="473"/>
      <c r="FYJ3384" s="371"/>
      <c r="FYK3384" s="372"/>
      <c r="FYL3384" s="372"/>
      <c r="FYM3384" s="372"/>
      <c r="FYN3384" s="372"/>
      <c r="FYO3384" s="370"/>
      <c r="FYP3384" s="371"/>
      <c r="FYQ3384" s="372"/>
      <c r="FYR3384" s="371"/>
      <c r="FYS3384" s="473"/>
      <c r="FYT3384" s="371"/>
      <c r="FYU3384" s="372"/>
      <c r="FYV3384" s="372"/>
      <c r="FYW3384" s="372"/>
      <c r="FYX3384" s="372"/>
      <c r="FYY3384" s="370"/>
      <c r="FYZ3384" s="371"/>
      <c r="FZA3384" s="372"/>
      <c r="FZB3384" s="371"/>
      <c r="FZC3384" s="473"/>
      <c r="FZD3384" s="371"/>
      <c r="FZE3384" s="372"/>
      <c r="FZF3384" s="372"/>
      <c r="FZG3384" s="372"/>
      <c r="FZH3384" s="372"/>
      <c r="FZI3384" s="370"/>
      <c r="FZJ3384" s="371"/>
      <c r="FZK3384" s="372"/>
      <c r="FZL3384" s="371"/>
      <c r="FZM3384" s="473"/>
      <c r="FZN3384" s="371"/>
      <c r="FZO3384" s="372"/>
      <c r="FZP3384" s="372"/>
      <c r="FZQ3384" s="372"/>
      <c r="FZR3384" s="372"/>
      <c r="FZS3384" s="370"/>
      <c r="FZT3384" s="371"/>
      <c r="FZU3384" s="372"/>
      <c r="FZV3384" s="371"/>
      <c r="FZW3384" s="473"/>
      <c r="FZX3384" s="371"/>
      <c r="FZY3384" s="372"/>
      <c r="FZZ3384" s="372"/>
      <c r="GAA3384" s="372"/>
      <c r="GAB3384" s="372"/>
      <c r="GAC3384" s="370"/>
      <c r="GAD3384" s="371"/>
      <c r="GAE3384" s="372"/>
      <c r="GAF3384" s="371"/>
      <c r="GAG3384" s="473"/>
      <c r="GAH3384" s="371"/>
      <c r="GAI3384" s="372"/>
      <c r="GAJ3384" s="372"/>
      <c r="GAK3384" s="372"/>
      <c r="GAL3384" s="372"/>
      <c r="GAM3384" s="370"/>
      <c r="GAN3384" s="371"/>
      <c r="GAO3384" s="372"/>
      <c r="GAP3384" s="371"/>
      <c r="GAQ3384" s="473"/>
      <c r="GAR3384" s="371"/>
      <c r="GAS3384" s="372"/>
      <c r="GAT3384" s="372"/>
      <c r="GAU3384" s="372"/>
      <c r="GAV3384" s="372"/>
      <c r="GAW3384" s="370"/>
      <c r="GAX3384" s="371"/>
      <c r="GAY3384" s="372"/>
      <c r="GAZ3384" s="371"/>
      <c r="GBA3384" s="473"/>
      <c r="GBB3384" s="371"/>
      <c r="GBC3384" s="372"/>
      <c r="GBD3384" s="372"/>
      <c r="GBE3384" s="372"/>
      <c r="GBF3384" s="372"/>
      <c r="GBG3384" s="370"/>
      <c r="GBH3384" s="371"/>
      <c r="GBI3384" s="372"/>
      <c r="GBJ3384" s="371"/>
      <c r="GBK3384" s="473"/>
      <c r="GBL3384" s="371"/>
      <c r="GBM3384" s="372"/>
      <c r="GBN3384" s="372"/>
      <c r="GBO3384" s="372"/>
      <c r="GBP3384" s="372"/>
      <c r="GBQ3384" s="370"/>
      <c r="GBR3384" s="371"/>
      <c r="GBS3384" s="372"/>
      <c r="GBT3384" s="371"/>
      <c r="GBU3384" s="473"/>
      <c r="GBV3384" s="371"/>
      <c r="GBW3384" s="372"/>
      <c r="GBX3384" s="372"/>
      <c r="GBY3384" s="372"/>
      <c r="GBZ3384" s="372"/>
      <c r="GCA3384" s="370"/>
      <c r="GCB3384" s="371"/>
      <c r="GCC3384" s="372"/>
      <c r="GCD3384" s="371"/>
      <c r="GCE3384" s="473"/>
      <c r="GCF3384" s="371"/>
      <c r="GCG3384" s="372"/>
      <c r="GCH3384" s="372"/>
      <c r="GCI3384" s="372"/>
      <c r="GCJ3384" s="372"/>
      <c r="GCK3384" s="370"/>
      <c r="GCL3384" s="371"/>
      <c r="GCM3384" s="372"/>
      <c r="GCN3384" s="371"/>
      <c r="GCO3384" s="473"/>
      <c r="GCP3384" s="371"/>
      <c r="GCQ3384" s="372"/>
      <c r="GCR3384" s="372"/>
      <c r="GCS3384" s="372"/>
      <c r="GCT3384" s="372"/>
      <c r="GCU3384" s="370"/>
      <c r="GCV3384" s="371"/>
      <c r="GCW3384" s="372"/>
      <c r="GCX3384" s="371"/>
      <c r="GCY3384" s="473"/>
      <c r="GCZ3384" s="371"/>
      <c r="GDA3384" s="372"/>
      <c r="GDB3384" s="372"/>
      <c r="GDC3384" s="372"/>
      <c r="GDD3384" s="372"/>
      <c r="GDE3384" s="370"/>
      <c r="GDF3384" s="371"/>
      <c r="GDG3384" s="372"/>
      <c r="GDH3384" s="371"/>
      <c r="GDI3384" s="473"/>
      <c r="GDJ3384" s="371"/>
      <c r="GDK3384" s="372"/>
      <c r="GDL3384" s="372"/>
      <c r="GDM3384" s="372"/>
      <c r="GDN3384" s="372"/>
      <c r="GDO3384" s="370"/>
      <c r="GDP3384" s="371"/>
      <c r="GDQ3384" s="372"/>
      <c r="GDR3384" s="371"/>
      <c r="GDS3384" s="473"/>
      <c r="GDT3384" s="371"/>
      <c r="GDU3384" s="372"/>
      <c r="GDV3384" s="372"/>
      <c r="GDW3384" s="372"/>
      <c r="GDX3384" s="372"/>
      <c r="GDY3384" s="370"/>
      <c r="GDZ3384" s="371"/>
      <c r="GEA3384" s="372"/>
      <c r="GEB3384" s="371"/>
      <c r="GEC3384" s="473"/>
      <c r="GED3384" s="371"/>
      <c r="GEE3384" s="372"/>
      <c r="GEF3384" s="372"/>
      <c r="GEG3384" s="372"/>
      <c r="GEH3384" s="372"/>
      <c r="GEI3384" s="370"/>
      <c r="GEJ3384" s="371"/>
      <c r="GEK3384" s="372"/>
      <c r="GEL3384" s="371"/>
      <c r="GEM3384" s="473"/>
      <c r="GEN3384" s="371"/>
      <c r="GEO3384" s="372"/>
      <c r="GEP3384" s="372"/>
      <c r="GEQ3384" s="372"/>
      <c r="GER3384" s="372"/>
      <c r="GES3384" s="370"/>
      <c r="GET3384" s="371"/>
      <c r="GEU3384" s="372"/>
      <c r="GEV3384" s="371"/>
      <c r="GEW3384" s="473"/>
      <c r="GEX3384" s="371"/>
      <c r="GEY3384" s="372"/>
      <c r="GEZ3384" s="372"/>
      <c r="GFA3384" s="372"/>
      <c r="GFB3384" s="372"/>
      <c r="GFC3384" s="370"/>
      <c r="GFD3384" s="371"/>
      <c r="GFE3384" s="372"/>
      <c r="GFF3384" s="371"/>
      <c r="GFG3384" s="473"/>
      <c r="GFH3384" s="371"/>
      <c r="GFI3384" s="372"/>
      <c r="GFJ3384" s="372"/>
      <c r="GFK3384" s="372"/>
      <c r="GFL3384" s="372"/>
      <c r="GFM3384" s="370"/>
      <c r="GFN3384" s="371"/>
      <c r="GFO3384" s="372"/>
      <c r="GFP3384" s="371"/>
      <c r="GFQ3384" s="473"/>
      <c r="GFR3384" s="371"/>
      <c r="GFS3384" s="372"/>
      <c r="GFT3384" s="372"/>
      <c r="GFU3384" s="372"/>
      <c r="GFV3384" s="372"/>
      <c r="GFW3384" s="370"/>
      <c r="GFX3384" s="371"/>
      <c r="GFY3384" s="372"/>
      <c r="GFZ3384" s="371"/>
      <c r="GGA3384" s="473"/>
      <c r="GGB3384" s="371"/>
      <c r="GGC3384" s="372"/>
      <c r="GGD3384" s="372"/>
      <c r="GGE3384" s="372"/>
      <c r="GGF3384" s="372"/>
      <c r="GGG3384" s="370"/>
      <c r="GGH3384" s="371"/>
      <c r="GGI3384" s="372"/>
      <c r="GGJ3384" s="371"/>
      <c r="GGK3384" s="473"/>
      <c r="GGL3384" s="371"/>
      <c r="GGM3384" s="372"/>
      <c r="GGN3384" s="372"/>
      <c r="GGO3384" s="372"/>
      <c r="GGP3384" s="372"/>
      <c r="GGQ3384" s="370"/>
      <c r="GGR3384" s="371"/>
      <c r="GGS3384" s="372"/>
      <c r="GGT3384" s="371"/>
      <c r="GGU3384" s="473"/>
      <c r="GGV3384" s="371"/>
      <c r="GGW3384" s="372"/>
      <c r="GGX3384" s="372"/>
      <c r="GGY3384" s="372"/>
      <c r="GGZ3384" s="372"/>
      <c r="GHA3384" s="370"/>
      <c r="GHB3384" s="371"/>
      <c r="GHC3384" s="372"/>
      <c r="GHD3384" s="371"/>
      <c r="GHE3384" s="473"/>
      <c r="GHF3384" s="371"/>
      <c r="GHG3384" s="372"/>
      <c r="GHH3384" s="372"/>
      <c r="GHI3384" s="372"/>
      <c r="GHJ3384" s="372"/>
      <c r="GHK3384" s="370"/>
      <c r="GHL3384" s="371"/>
      <c r="GHM3384" s="372"/>
      <c r="GHN3384" s="371"/>
      <c r="GHO3384" s="473"/>
      <c r="GHP3384" s="371"/>
      <c r="GHQ3384" s="372"/>
      <c r="GHR3384" s="372"/>
      <c r="GHS3384" s="372"/>
      <c r="GHT3384" s="372"/>
      <c r="GHU3384" s="370"/>
      <c r="GHV3384" s="371"/>
      <c r="GHW3384" s="372"/>
      <c r="GHX3384" s="371"/>
      <c r="GHY3384" s="473"/>
      <c r="GHZ3384" s="371"/>
      <c r="GIA3384" s="372"/>
      <c r="GIB3384" s="372"/>
      <c r="GIC3384" s="372"/>
      <c r="GID3384" s="372"/>
      <c r="GIE3384" s="370"/>
      <c r="GIF3384" s="371"/>
      <c r="GIG3384" s="372"/>
      <c r="GIH3384" s="371"/>
      <c r="GII3384" s="473"/>
      <c r="GIJ3384" s="371"/>
      <c r="GIK3384" s="372"/>
      <c r="GIL3384" s="372"/>
      <c r="GIM3384" s="372"/>
      <c r="GIN3384" s="372"/>
      <c r="GIO3384" s="370"/>
      <c r="GIP3384" s="371"/>
      <c r="GIQ3384" s="372"/>
      <c r="GIR3384" s="371"/>
      <c r="GIS3384" s="473"/>
      <c r="GIT3384" s="371"/>
      <c r="GIU3384" s="372"/>
      <c r="GIV3384" s="372"/>
      <c r="GIW3384" s="372"/>
      <c r="GIX3384" s="372"/>
      <c r="GIY3384" s="370"/>
      <c r="GIZ3384" s="371"/>
      <c r="GJA3384" s="372"/>
      <c r="GJB3384" s="371"/>
      <c r="GJC3384" s="473"/>
      <c r="GJD3384" s="371"/>
      <c r="GJE3384" s="372"/>
      <c r="GJF3384" s="372"/>
      <c r="GJG3384" s="372"/>
      <c r="GJH3384" s="372"/>
      <c r="GJI3384" s="370"/>
      <c r="GJJ3384" s="371"/>
      <c r="GJK3384" s="372"/>
      <c r="GJL3384" s="371"/>
      <c r="GJM3384" s="473"/>
      <c r="GJN3384" s="371"/>
      <c r="GJO3384" s="372"/>
      <c r="GJP3384" s="372"/>
      <c r="GJQ3384" s="372"/>
      <c r="GJR3384" s="372"/>
      <c r="GJS3384" s="370"/>
      <c r="GJT3384" s="371"/>
      <c r="GJU3384" s="372"/>
      <c r="GJV3384" s="371"/>
      <c r="GJW3384" s="473"/>
      <c r="GJX3384" s="371"/>
      <c r="GJY3384" s="372"/>
      <c r="GJZ3384" s="372"/>
      <c r="GKA3384" s="372"/>
      <c r="GKB3384" s="372"/>
      <c r="GKC3384" s="370"/>
      <c r="GKD3384" s="371"/>
      <c r="GKE3384" s="372"/>
      <c r="GKF3384" s="371"/>
      <c r="GKG3384" s="473"/>
      <c r="GKH3384" s="371"/>
      <c r="GKI3384" s="372"/>
      <c r="GKJ3384" s="372"/>
      <c r="GKK3384" s="372"/>
      <c r="GKL3384" s="372"/>
      <c r="GKM3384" s="370"/>
      <c r="GKN3384" s="371"/>
      <c r="GKO3384" s="372"/>
      <c r="GKP3384" s="371"/>
      <c r="GKQ3384" s="473"/>
      <c r="GKR3384" s="371"/>
      <c r="GKS3384" s="372"/>
      <c r="GKT3384" s="372"/>
      <c r="GKU3384" s="372"/>
      <c r="GKV3384" s="372"/>
      <c r="GKW3384" s="370"/>
      <c r="GKX3384" s="371"/>
      <c r="GKY3384" s="372"/>
      <c r="GKZ3384" s="371"/>
      <c r="GLA3384" s="473"/>
      <c r="GLB3384" s="371"/>
      <c r="GLC3384" s="372"/>
      <c r="GLD3384" s="372"/>
      <c r="GLE3384" s="372"/>
      <c r="GLF3384" s="372"/>
      <c r="GLG3384" s="370"/>
      <c r="GLH3384" s="371"/>
      <c r="GLI3384" s="372"/>
      <c r="GLJ3384" s="371"/>
      <c r="GLK3384" s="473"/>
      <c r="GLL3384" s="371"/>
      <c r="GLM3384" s="372"/>
      <c r="GLN3384" s="372"/>
      <c r="GLO3384" s="372"/>
      <c r="GLP3384" s="372"/>
      <c r="GLQ3384" s="370"/>
      <c r="GLR3384" s="371"/>
      <c r="GLS3384" s="372"/>
      <c r="GLT3384" s="371"/>
      <c r="GLU3384" s="473"/>
      <c r="GLV3384" s="371"/>
      <c r="GLW3384" s="372"/>
      <c r="GLX3384" s="372"/>
      <c r="GLY3384" s="372"/>
      <c r="GLZ3384" s="372"/>
      <c r="GMA3384" s="370"/>
      <c r="GMB3384" s="371"/>
      <c r="GMC3384" s="372"/>
      <c r="GMD3384" s="371"/>
      <c r="GME3384" s="473"/>
      <c r="GMF3384" s="371"/>
      <c r="GMG3384" s="372"/>
      <c r="GMH3384" s="372"/>
      <c r="GMI3384" s="372"/>
      <c r="GMJ3384" s="372"/>
      <c r="GMK3384" s="370"/>
      <c r="GML3384" s="371"/>
      <c r="GMM3384" s="372"/>
      <c r="GMN3384" s="371"/>
      <c r="GMO3384" s="473"/>
      <c r="GMP3384" s="371"/>
      <c r="GMQ3384" s="372"/>
      <c r="GMR3384" s="372"/>
      <c r="GMS3384" s="372"/>
      <c r="GMT3384" s="372"/>
      <c r="GMU3384" s="370"/>
      <c r="GMV3384" s="371"/>
      <c r="GMW3384" s="372"/>
      <c r="GMX3384" s="371"/>
      <c r="GMY3384" s="473"/>
      <c r="GMZ3384" s="371"/>
      <c r="GNA3384" s="372"/>
      <c r="GNB3384" s="372"/>
      <c r="GNC3384" s="372"/>
      <c r="GND3384" s="372"/>
      <c r="GNE3384" s="370"/>
      <c r="GNF3384" s="371"/>
      <c r="GNG3384" s="372"/>
      <c r="GNH3384" s="371"/>
      <c r="GNI3384" s="473"/>
      <c r="GNJ3384" s="371"/>
      <c r="GNK3384" s="372"/>
      <c r="GNL3384" s="372"/>
      <c r="GNM3384" s="372"/>
      <c r="GNN3384" s="372"/>
      <c r="GNO3384" s="370"/>
      <c r="GNP3384" s="371"/>
      <c r="GNQ3384" s="372"/>
      <c r="GNR3384" s="371"/>
      <c r="GNS3384" s="473"/>
      <c r="GNT3384" s="371"/>
      <c r="GNU3384" s="372"/>
      <c r="GNV3384" s="372"/>
      <c r="GNW3384" s="372"/>
      <c r="GNX3384" s="372"/>
      <c r="GNY3384" s="370"/>
      <c r="GNZ3384" s="371"/>
      <c r="GOA3384" s="372"/>
      <c r="GOB3384" s="371"/>
      <c r="GOC3384" s="473"/>
      <c r="GOD3384" s="371"/>
      <c r="GOE3384" s="372"/>
      <c r="GOF3384" s="372"/>
      <c r="GOG3384" s="372"/>
      <c r="GOH3384" s="372"/>
      <c r="GOI3384" s="370"/>
      <c r="GOJ3384" s="371"/>
      <c r="GOK3384" s="372"/>
      <c r="GOL3384" s="371"/>
      <c r="GOM3384" s="473"/>
      <c r="GON3384" s="371"/>
      <c r="GOO3384" s="372"/>
      <c r="GOP3384" s="372"/>
      <c r="GOQ3384" s="372"/>
      <c r="GOR3384" s="372"/>
      <c r="GOS3384" s="370"/>
      <c r="GOT3384" s="371"/>
      <c r="GOU3384" s="372"/>
      <c r="GOV3384" s="371"/>
      <c r="GOW3384" s="473"/>
      <c r="GOX3384" s="371"/>
      <c r="GOY3384" s="372"/>
      <c r="GOZ3384" s="372"/>
      <c r="GPA3384" s="372"/>
      <c r="GPB3384" s="372"/>
      <c r="GPC3384" s="370"/>
      <c r="GPD3384" s="371"/>
      <c r="GPE3384" s="372"/>
      <c r="GPF3384" s="371"/>
      <c r="GPG3384" s="473"/>
      <c r="GPH3384" s="371"/>
      <c r="GPI3384" s="372"/>
      <c r="GPJ3384" s="372"/>
      <c r="GPK3384" s="372"/>
      <c r="GPL3384" s="372"/>
      <c r="GPM3384" s="370"/>
      <c r="GPN3384" s="371"/>
      <c r="GPO3384" s="372"/>
      <c r="GPP3384" s="371"/>
      <c r="GPQ3384" s="473"/>
      <c r="GPR3384" s="371"/>
      <c r="GPS3384" s="372"/>
      <c r="GPT3384" s="372"/>
      <c r="GPU3384" s="372"/>
      <c r="GPV3384" s="372"/>
      <c r="GPW3384" s="370"/>
      <c r="GPX3384" s="371"/>
      <c r="GPY3384" s="372"/>
      <c r="GPZ3384" s="371"/>
      <c r="GQA3384" s="473"/>
      <c r="GQB3384" s="371"/>
      <c r="GQC3384" s="372"/>
      <c r="GQD3384" s="372"/>
      <c r="GQE3384" s="372"/>
      <c r="GQF3384" s="372"/>
      <c r="GQG3384" s="370"/>
      <c r="GQH3384" s="371"/>
      <c r="GQI3384" s="372"/>
      <c r="GQJ3384" s="371"/>
      <c r="GQK3384" s="473"/>
      <c r="GQL3384" s="371"/>
      <c r="GQM3384" s="372"/>
      <c r="GQN3384" s="372"/>
      <c r="GQO3384" s="372"/>
      <c r="GQP3384" s="372"/>
      <c r="GQQ3384" s="370"/>
      <c r="GQR3384" s="371"/>
      <c r="GQS3384" s="372"/>
      <c r="GQT3384" s="371"/>
      <c r="GQU3384" s="473"/>
      <c r="GQV3384" s="371"/>
      <c r="GQW3384" s="372"/>
      <c r="GQX3384" s="372"/>
      <c r="GQY3384" s="372"/>
      <c r="GQZ3384" s="372"/>
      <c r="GRA3384" s="370"/>
      <c r="GRB3384" s="371"/>
      <c r="GRC3384" s="372"/>
      <c r="GRD3384" s="371"/>
      <c r="GRE3384" s="473"/>
      <c r="GRF3384" s="371"/>
      <c r="GRG3384" s="372"/>
      <c r="GRH3384" s="372"/>
      <c r="GRI3384" s="372"/>
      <c r="GRJ3384" s="372"/>
      <c r="GRK3384" s="370"/>
      <c r="GRL3384" s="371"/>
      <c r="GRM3384" s="372"/>
      <c r="GRN3384" s="371"/>
      <c r="GRO3384" s="473"/>
      <c r="GRP3384" s="371"/>
      <c r="GRQ3384" s="372"/>
      <c r="GRR3384" s="372"/>
      <c r="GRS3384" s="372"/>
      <c r="GRT3384" s="372"/>
      <c r="GRU3384" s="370"/>
      <c r="GRV3384" s="371"/>
      <c r="GRW3384" s="372"/>
      <c r="GRX3384" s="371"/>
      <c r="GRY3384" s="473"/>
      <c r="GRZ3384" s="371"/>
      <c r="GSA3384" s="372"/>
      <c r="GSB3384" s="372"/>
      <c r="GSC3384" s="372"/>
      <c r="GSD3384" s="372"/>
      <c r="GSE3384" s="370"/>
      <c r="GSF3384" s="371"/>
      <c r="GSG3384" s="372"/>
      <c r="GSH3384" s="371"/>
      <c r="GSI3384" s="473"/>
      <c r="GSJ3384" s="371"/>
      <c r="GSK3384" s="372"/>
      <c r="GSL3384" s="372"/>
      <c r="GSM3384" s="372"/>
      <c r="GSN3384" s="372"/>
      <c r="GSO3384" s="370"/>
      <c r="GSP3384" s="371"/>
      <c r="GSQ3384" s="372"/>
      <c r="GSR3384" s="371"/>
      <c r="GSS3384" s="473"/>
      <c r="GST3384" s="371"/>
      <c r="GSU3384" s="372"/>
      <c r="GSV3384" s="372"/>
      <c r="GSW3384" s="372"/>
      <c r="GSX3384" s="372"/>
      <c r="GSY3384" s="370"/>
      <c r="GSZ3384" s="371"/>
      <c r="GTA3384" s="372"/>
      <c r="GTB3384" s="371"/>
      <c r="GTC3384" s="473"/>
      <c r="GTD3384" s="371"/>
      <c r="GTE3384" s="372"/>
      <c r="GTF3384" s="372"/>
      <c r="GTG3384" s="372"/>
      <c r="GTH3384" s="372"/>
      <c r="GTI3384" s="370"/>
      <c r="GTJ3384" s="371"/>
      <c r="GTK3384" s="372"/>
      <c r="GTL3384" s="371"/>
      <c r="GTM3384" s="473"/>
      <c r="GTN3384" s="371"/>
      <c r="GTO3384" s="372"/>
      <c r="GTP3384" s="372"/>
      <c r="GTQ3384" s="372"/>
      <c r="GTR3384" s="372"/>
      <c r="GTS3384" s="370"/>
      <c r="GTT3384" s="371"/>
      <c r="GTU3384" s="372"/>
      <c r="GTV3384" s="371"/>
      <c r="GTW3384" s="473"/>
      <c r="GTX3384" s="371"/>
      <c r="GTY3384" s="372"/>
      <c r="GTZ3384" s="372"/>
      <c r="GUA3384" s="372"/>
      <c r="GUB3384" s="372"/>
      <c r="GUC3384" s="370"/>
      <c r="GUD3384" s="371"/>
      <c r="GUE3384" s="372"/>
      <c r="GUF3384" s="371"/>
      <c r="GUG3384" s="473"/>
      <c r="GUH3384" s="371"/>
      <c r="GUI3384" s="372"/>
      <c r="GUJ3384" s="372"/>
      <c r="GUK3384" s="372"/>
      <c r="GUL3384" s="372"/>
      <c r="GUM3384" s="370"/>
      <c r="GUN3384" s="371"/>
      <c r="GUO3384" s="372"/>
      <c r="GUP3384" s="371"/>
      <c r="GUQ3384" s="473"/>
      <c r="GUR3384" s="371"/>
      <c r="GUS3384" s="372"/>
      <c r="GUT3384" s="372"/>
      <c r="GUU3384" s="372"/>
      <c r="GUV3384" s="372"/>
      <c r="GUW3384" s="370"/>
      <c r="GUX3384" s="371"/>
      <c r="GUY3384" s="372"/>
      <c r="GUZ3384" s="371"/>
      <c r="GVA3384" s="473"/>
      <c r="GVB3384" s="371"/>
      <c r="GVC3384" s="372"/>
      <c r="GVD3384" s="372"/>
      <c r="GVE3384" s="372"/>
      <c r="GVF3384" s="372"/>
      <c r="GVG3384" s="370"/>
      <c r="GVH3384" s="371"/>
      <c r="GVI3384" s="372"/>
      <c r="GVJ3384" s="371"/>
      <c r="GVK3384" s="473"/>
      <c r="GVL3384" s="371"/>
      <c r="GVM3384" s="372"/>
      <c r="GVN3384" s="372"/>
      <c r="GVO3384" s="372"/>
      <c r="GVP3384" s="372"/>
      <c r="GVQ3384" s="370"/>
      <c r="GVR3384" s="371"/>
      <c r="GVS3384" s="372"/>
      <c r="GVT3384" s="371"/>
      <c r="GVU3384" s="473"/>
      <c r="GVV3384" s="371"/>
      <c r="GVW3384" s="372"/>
      <c r="GVX3384" s="372"/>
      <c r="GVY3384" s="372"/>
      <c r="GVZ3384" s="372"/>
      <c r="GWA3384" s="370"/>
      <c r="GWB3384" s="371"/>
      <c r="GWC3384" s="372"/>
      <c r="GWD3384" s="371"/>
      <c r="GWE3384" s="473"/>
      <c r="GWF3384" s="371"/>
      <c r="GWG3384" s="372"/>
      <c r="GWH3384" s="372"/>
      <c r="GWI3384" s="372"/>
      <c r="GWJ3384" s="372"/>
      <c r="GWK3384" s="370"/>
      <c r="GWL3384" s="371"/>
      <c r="GWM3384" s="372"/>
      <c r="GWN3384" s="371"/>
      <c r="GWO3384" s="473"/>
      <c r="GWP3384" s="371"/>
      <c r="GWQ3384" s="372"/>
      <c r="GWR3384" s="372"/>
      <c r="GWS3384" s="372"/>
      <c r="GWT3384" s="372"/>
      <c r="GWU3384" s="370"/>
      <c r="GWV3384" s="371"/>
      <c r="GWW3384" s="372"/>
      <c r="GWX3384" s="371"/>
      <c r="GWY3384" s="473"/>
      <c r="GWZ3384" s="371"/>
      <c r="GXA3384" s="372"/>
      <c r="GXB3384" s="372"/>
      <c r="GXC3384" s="372"/>
      <c r="GXD3384" s="372"/>
      <c r="GXE3384" s="370"/>
      <c r="GXF3384" s="371"/>
      <c r="GXG3384" s="372"/>
      <c r="GXH3384" s="371"/>
      <c r="GXI3384" s="473"/>
      <c r="GXJ3384" s="371"/>
      <c r="GXK3384" s="372"/>
      <c r="GXL3384" s="372"/>
      <c r="GXM3384" s="372"/>
      <c r="GXN3384" s="372"/>
      <c r="GXO3384" s="370"/>
      <c r="GXP3384" s="371"/>
      <c r="GXQ3384" s="372"/>
      <c r="GXR3384" s="371"/>
      <c r="GXS3384" s="473"/>
      <c r="GXT3384" s="371"/>
      <c r="GXU3384" s="372"/>
      <c r="GXV3384" s="372"/>
      <c r="GXW3384" s="372"/>
      <c r="GXX3384" s="372"/>
      <c r="GXY3384" s="370"/>
      <c r="GXZ3384" s="371"/>
      <c r="GYA3384" s="372"/>
      <c r="GYB3384" s="371"/>
      <c r="GYC3384" s="473"/>
      <c r="GYD3384" s="371"/>
      <c r="GYE3384" s="372"/>
      <c r="GYF3384" s="372"/>
      <c r="GYG3384" s="372"/>
      <c r="GYH3384" s="372"/>
      <c r="GYI3384" s="370"/>
      <c r="GYJ3384" s="371"/>
      <c r="GYK3384" s="372"/>
      <c r="GYL3384" s="371"/>
      <c r="GYM3384" s="473"/>
      <c r="GYN3384" s="371"/>
      <c r="GYO3384" s="372"/>
      <c r="GYP3384" s="372"/>
      <c r="GYQ3384" s="372"/>
      <c r="GYR3384" s="372"/>
      <c r="GYS3384" s="370"/>
      <c r="GYT3384" s="371"/>
      <c r="GYU3384" s="372"/>
      <c r="GYV3384" s="371"/>
      <c r="GYW3384" s="473"/>
      <c r="GYX3384" s="371"/>
      <c r="GYY3384" s="372"/>
      <c r="GYZ3384" s="372"/>
      <c r="GZA3384" s="372"/>
      <c r="GZB3384" s="372"/>
      <c r="GZC3384" s="370"/>
      <c r="GZD3384" s="371"/>
      <c r="GZE3384" s="372"/>
      <c r="GZF3384" s="371"/>
      <c r="GZG3384" s="473"/>
      <c r="GZH3384" s="371"/>
      <c r="GZI3384" s="372"/>
      <c r="GZJ3384" s="372"/>
      <c r="GZK3384" s="372"/>
      <c r="GZL3384" s="372"/>
      <c r="GZM3384" s="370"/>
      <c r="GZN3384" s="371"/>
      <c r="GZO3384" s="372"/>
      <c r="GZP3384" s="371"/>
      <c r="GZQ3384" s="473"/>
      <c r="GZR3384" s="371"/>
      <c r="GZS3384" s="372"/>
      <c r="GZT3384" s="372"/>
      <c r="GZU3384" s="372"/>
      <c r="GZV3384" s="372"/>
      <c r="GZW3384" s="370"/>
      <c r="GZX3384" s="371"/>
      <c r="GZY3384" s="372"/>
      <c r="GZZ3384" s="371"/>
      <c r="HAA3384" s="473"/>
      <c r="HAB3384" s="371"/>
      <c r="HAC3384" s="372"/>
      <c r="HAD3384" s="372"/>
      <c r="HAE3384" s="372"/>
      <c r="HAF3384" s="372"/>
      <c r="HAG3384" s="370"/>
      <c r="HAH3384" s="371"/>
      <c r="HAI3384" s="372"/>
      <c r="HAJ3384" s="371"/>
      <c r="HAK3384" s="473"/>
      <c r="HAL3384" s="371"/>
      <c r="HAM3384" s="372"/>
      <c r="HAN3384" s="372"/>
      <c r="HAO3384" s="372"/>
      <c r="HAP3384" s="372"/>
      <c r="HAQ3384" s="370"/>
      <c r="HAR3384" s="371"/>
      <c r="HAS3384" s="372"/>
      <c r="HAT3384" s="371"/>
      <c r="HAU3384" s="473"/>
      <c r="HAV3384" s="371"/>
      <c r="HAW3384" s="372"/>
      <c r="HAX3384" s="372"/>
      <c r="HAY3384" s="372"/>
      <c r="HAZ3384" s="372"/>
      <c r="HBA3384" s="370"/>
      <c r="HBB3384" s="371"/>
      <c r="HBC3384" s="372"/>
      <c r="HBD3384" s="371"/>
      <c r="HBE3384" s="473"/>
      <c r="HBF3384" s="371"/>
      <c r="HBG3384" s="372"/>
      <c r="HBH3384" s="372"/>
      <c r="HBI3384" s="372"/>
      <c r="HBJ3384" s="372"/>
      <c r="HBK3384" s="370"/>
      <c r="HBL3384" s="371"/>
      <c r="HBM3384" s="372"/>
      <c r="HBN3384" s="371"/>
      <c r="HBO3384" s="473"/>
      <c r="HBP3384" s="371"/>
      <c r="HBQ3384" s="372"/>
      <c r="HBR3384" s="372"/>
      <c r="HBS3384" s="372"/>
      <c r="HBT3384" s="372"/>
      <c r="HBU3384" s="370"/>
      <c r="HBV3384" s="371"/>
      <c r="HBW3384" s="372"/>
      <c r="HBX3384" s="371"/>
      <c r="HBY3384" s="473"/>
      <c r="HBZ3384" s="371"/>
      <c r="HCA3384" s="372"/>
      <c r="HCB3384" s="372"/>
      <c r="HCC3384" s="372"/>
      <c r="HCD3384" s="372"/>
      <c r="HCE3384" s="370"/>
      <c r="HCF3384" s="371"/>
      <c r="HCG3384" s="372"/>
      <c r="HCH3384" s="371"/>
      <c r="HCI3384" s="473"/>
      <c r="HCJ3384" s="371"/>
      <c r="HCK3384" s="372"/>
      <c r="HCL3384" s="372"/>
      <c r="HCM3384" s="372"/>
      <c r="HCN3384" s="372"/>
      <c r="HCO3384" s="370"/>
      <c r="HCP3384" s="371"/>
      <c r="HCQ3384" s="372"/>
      <c r="HCR3384" s="371"/>
      <c r="HCS3384" s="473"/>
      <c r="HCT3384" s="371"/>
      <c r="HCU3384" s="372"/>
      <c r="HCV3384" s="372"/>
      <c r="HCW3384" s="372"/>
      <c r="HCX3384" s="372"/>
      <c r="HCY3384" s="370"/>
      <c r="HCZ3384" s="371"/>
      <c r="HDA3384" s="372"/>
      <c r="HDB3384" s="371"/>
      <c r="HDC3384" s="473"/>
      <c r="HDD3384" s="371"/>
      <c r="HDE3384" s="372"/>
      <c r="HDF3384" s="372"/>
      <c r="HDG3384" s="372"/>
      <c r="HDH3384" s="372"/>
      <c r="HDI3384" s="370"/>
      <c r="HDJ3384" s="371"/>
      <c r="HDK3384" s="372"/>
      <c r="HDL3384" s="371"/>
      <c r="HDM3384" s="473"/>
      <c r="HDN3384" s="371"/>
      <c r="HDO3384" s="372"/>
      <c r="HDP3384" s="372"/>
      <c r="HDQ3384" s="372"/>
      <c r="HDR3384" s="372"/>
      <c r="HDS3384" s="370"/>
      <c r="HDT3384" s="371"/>
      <c r="HDU3384" s="372"/>
      <c r="HDV3384" s="371"/>
      <c r="HDW3384" s="473"/>
      <c r="HDX3384" s="371"/>
      <c r="HDY3384" s="372"/>
      <c r="HDZ3384" s="372"/>
      <c r="HEA3384" s="372"/>
      <c r="HEB3384" s="372"/>
      <c r="HEC3384" s="370"/>
      <c r="HED3384" s="371"/>
      <c r="HEE3384" s="372"/>
      <c r="HEF3384" s="371"/>
      <c r="HEG3384" s="473"/>
      <c r="HEH3384" s="371"/>
      <c r="HEI3384" s="372"/>
      <c r="HEJ3384" s="372"/>
      <c r="HEK3384" s="372"/>
      <c r="HEL3384" s="372"/>
      <c r="HEM3384" s="370"/>
      <c r="HEN3384" s="371"/>
      <c r="HEO3384" s="372"/>
      <c r="HEP3384" s="371"/>
      <c r="HEQ3384" s="473"/>
      <c r="HER3384" s="371"/>
      <c r="HES3384" s="372"/>
      <c r="HET3384" s="372"/>
      <c r="HEU3384" s="372"/>
      <c r="HEV3384" s="372"/>
      <c r="HEW3384" s="370"/>
      <c r="HEX3384" s="371"/>
      <c r="HEY3384" s="372"/>
      <c r="HEZ3384" s="371"/>
      <c r="HFA3384" s="473"/>
      <c r="HFB3384" s="371"/>
      <c r="HFC3384" s="372"/>
      <c r="HFD3384" s="372"/>
      <c r="HFE3384" s="372"/>
      <c r="HFF3384" s="372"/>
      <c r="HFG3384" s="370"/>
      <c r="HFH3384" s="371"/>
      <c r="HFI3384" s="372"/>
      <c r="HFJ3384" s="371"/>
      <c r="HFK3384" s="473"/>
      <c r="HFL3384" s="371"/>
      <c r="HFM3384" s="372"/>
      <c r="HFN3384" s="372"/>
      <c r="HFO3384" s="372"/>
      <c r="HFP3384" s="372"/>
      <c r="HFQ3384" s="370"/>
      <c r="HFR3384" s="371"/>
      <c r="HFS3384" s="372"/>
      <c r="HFT3384" s="371"/>
      <c r="HFU3384" s="473"/>
      <c r="HFV3384" s="371"/>
      <c r="HFW3384" s="372"/>
      <c r="HFX3384" s="372"/>
      <c r="HFY3384" s="372"/>
      <c r="HFZ3384" s="372"/>
      <c r="HGA3384" s="370"/>
      <c r="HGB3384" s="371"/>
      <c r="HGC3384" s="372"/>
      <c r="HGD3384" s="371"/>
      <c r="HGE3384" s="473"/>
      <c r="HGF3384" s="371"/>
      <c r="HGG3384" s="372"/>
      <c r="HGH3384" s="372"/>
      <c r="HGI3384" s="372"/>
      <c r="HGJ3384" s="372"/>
      <c r="HGK3384" s="370"/>
      <c r="HGL3384" s="371"/>
      <c r="HGM3384" s="372"/>
      <c r="HGN3384" s="371"/>
      <c r="HGO3384" s="473"/>
      <c r="HGP3384" s="371"/>
      <c r="HGQ3384" s="372"/>
      <c r="HGR3384" s="372"/>
      <c r="HGS3384" s="372"/>
      <c r="HGT3384" s="372"/>
      <c r="HGU3384" s="370"/>
      <c r="HGV3384" s="371"/>
      <c r="HGW3384" s="372"/>
      <c r="HGX3384" s="371"/>
      <c r="HGY3384" s="473"/>
      <c r="HGZ3384" s="371"/>
      <c r="HHA3384" s="372"/>
      <c r="HHB3384" s="372"/>
      <c r="HHC3384" s="372"/>
      <c r="HHD3384" s="372"/>
      <c r="HHE3384" s="370"/>
      <c r="HHF3384" s="371"/>
      <c r="HHG3384" s="372"/>
      <c r="HHH3384" s="371"/>
      <c r="HHI3384" s="473"/>
      <c r="HHJ3384" s="371"/>
      <c r="HHK3384" s="372"/>
      <c r="HHL3384" s="372"/>
      <c r="HHM3384" s="372"/>
      <c r="HHN3384" s="372"/>
      <c r="HHO3384" s="370"/>
      <c r="HHP3384" s="371"/>
      <c r="HHQ3384" s="372"/>
      <c r="HHR3384" s="371"/>
      <c r="HHS3384" s="473"/>
      <c r="HHT3384" s="371"/>
      <c r="HHU3384" s="372"/>
      <c r="HHV3384" s="372"/>
      <c r="HHW3384" s="372"/>
      <c r="HHX3384" s="372"/>
      <c r="HHY3384" s="370"/>
      <c r="HHZ3384" s="371"/>
      <c r="HIA3384" s="372"/>
      <c r="HIB3384" s="371"/>
      <c r="HIC3384" s="473"/>
      <c r="HID3384" s="371"/>
      <c r="HIE3384" s="372"/>
      <c r="HIF3384" s="372"/>
      <c r="HIG3384" s="372"/>
      <c r="HIH3384" s="372"/>
      <c r="HII3384" s="370"/>
      <c r="HIJ3384" s="371"/>
      <c r="HIK3384" s="372"/>
      <c r="HIL3384" s="371"/>
      <c r="HIM3384" s="473"/>
      <c r="HIN3384" s="371"/>
      <c r="HIO3384" s="372"/>
      <c r="HIP3384" s="372"/>
      <c r="HIQ3384" s="372"/>
      <c r="HIR3384" s="372"/>
      <c r="HIS3384" s="370"/>
      <c r="HIT3384" s="371"/>
      <c r="HIU3384" s="372"/>
      <c r="HIV3384" s="371"/>
      <c r="HIW3384" s="473"/>
      <c r="HIX3384" s="371"/>
      <c r="HIY3384" s="372"/>
      <c r="HIZ3384" s="372"/>
      <c r="HJA3384" s="372"/>
      <c r="HJB3384" s="372"/>
      <c r="HJC3384" s="370"/>
      <c r="HJD3384" s="371"/>
      <c r="HJE3384" s="372"/>
      <c r="HJF3384" s="371"/>
      <c r="HJG3384" s="473"/>
      <c r="HJH3384" s="371"/>
      <c r="HJI3384" s="372"/>
      <c r="HJJ3384" s="372"/>
      <c r="HJK3384" s="372"/>
      <c r="HJL3384" s="372"/>
      <c r="HJM3384" s="370"/>
      <c r="HJN3384" s="371"/>
      <c r="HJO3384" s="372"/>
      <c r="HJP3384" s="371"/>
      <c r="HJQ3384" s="473"/>
      <c r="HJR3384" s="371"/>
      <c r="HJS3384" s="372"/>
      <c r="HJT3384" s="372"/>
      <c r="HJU3384" s="372"/>
      <c r="HJV3384" s="372"/>
      <c r="HJW3384" s="370"/>
      <c r="HJX3384" s="371"/>
      <c r="HJY3384" s="372"/>
      <c r="HJZ3384" s="371"/>
      <c r="HKA3384" s="473"/>
      <c r="HKB3384" s="371"/>
      <c r="HKC3384" s="372"/>
      <c r="HKD3384" s="372"/>
      <c r="HKE3384" s="372"/>
      <c r="HKF3384" s="372"/>
      <c r="HKG3384" s="370"/>
      <c r="HKH3384" s="371"/>
      <c r="HKI3384" s="372"/>
      <c r="HKJ3384" s="371"/>
      <c r="HKK3384" s="473"/>
      <c r="HKL3384" s="371"/>
      <c r="HKM3384" s="372"/>
      <c r="HKN3384" s="372"/>
      <c r="HKO3384" s="372"/>
      <c r="HKP3384" s="372"/>
      <c r="HKQ3384" s="370"/>
      <c r="HKR3384" s="371"/>
      <c r="HKS3384" s="372"/>
      <c r="HKT3384" s="371"/>
      <c r="HKU3384" s="473"/>
      <c r="HKV3384" s="371"/>
      <c r="HKW3384" s="372"/>
      <c r="HKX3384" s="372"/>
      <c r="HKY3384" s="372"/>
      <c r="HKZ3384" s="372"/>
      <c r="HLA3384" s="370"/>
      <c r="HLB3384" s="371"/>
      <c r="HLC3384" s="372"/>
      <c r="HLD3384" s="371"/>
      <c r="HLE3384" s="473"/>
      <c r="HLF3384" s="371"/>
      <c r="HLG3384" s="372"/>
      <c r="HLH3384" s="372"/>
      <c r="HLI3384" s="372"/>
      <c r="HLJ3384" s="372"/>
      <c r="HLK3384" s="370"/>
      <c r="HLL3384" s="371"/>
      <c r="HLM3384" s="372"/>
      <c r="HLN3384" s="371"/>
      <c r="HLO3384" s="473"/>
      <c r="HLP3384" s="371"/>
      <c r="HLQ3384" s="372"/>
      <c r="HLR3384" s="372"/>
      <c r="HLS3384" s="372"/>
      <c r="HLT3384" s="372"/>
      <c r="HLU3384" s="370"/>
      <c r="HLV3384" s="371"/>
      <c r="HLW3384" s="372"/>
      <c r="HLX3384" s="371"/>
      <c r="HLY3384" s="473"/>
      <c r="HLZ3384" s="371"/>
      <c r="HMA3384" s="372"/>
      <c r="HMB3384" s="372"/>
      <c r="HMC3384" s="372"/>
      <c r="HMD3384" s="372"/>
      <c r="HME3384" s="370"/>
      <c r="HMF3384" s="371"/>
      <c r="HMG3384" s="372"/>
      <c r="HMH3384" s="371"/>
      <c r="HMI3384" s="473"/>
      <c r="HMJ3384" s="371"/>
      <c r="HMK3384" s="372"/>
      <c r="HML3384" s="372"/>
      <c r="HMM3384" s="372"/>
      <c r="HMN3384" s="372"/>
      <c r="HMO3384" s="370"/>
      <c r="HMP3384" s="371"/>
      <c r="HMQ3384" s="372"/>
      <c r="HMR3384" s="371"/>
      <c r="HMS3384" s="473"/>
      <c r="HMT3384" s="371"/>
      <c r="HMU3384" s="372"/>
      <c r="HMV3384" s="372"/>
      <c r="HMW3384" s="372"/>
      <c r="HMX3384" s="372"/>
      <c r="HMY3384" s="370"/>
      <c r="HMZ3384" s="371"/>
      <c r="HNA3384" s="372"/>
      <c r="HNB3384" s="371"/>
      <c r="HNC3384" s="473"/>
      <c r="HND3384" s="371"/>
      <c r="HNE3384" s="372"/>
      <c r="HNF3384" s="372"/>
      <c r="HNG3384" s="372"/>
      <c r="HNH3384" s="372"/>
      <c r="HNI3384" s="370"/>
      <c r="HNJ3384" s="371"/>
      <c r="HNK3384" s="372"/>
      <c r="HNL3384" s="371"/>
      <c r="HNM3384" s="473"/>
      <c r="HNN3384" s="371"/>
      <c r="HNO3384" s="372"/>
      <c r="HNP3384" s="372"/>
      <c r="HNQ3384" s="372"/>
      <c r="HNR3384" s="372"/>
      <c r="HNS3384" s="370"/>
      <c r="HNT3384" s="371"/>
      <c r="HNU3384" s="372"/>
      <c r="HNV3384" s="371"/>
      <c r="HNW3384" s="473"/>
      <c r="HNX3384" s="371"/>
      <c r="HNY3384" s="372"/>
      <c r="HNZ3384" s="372"/>
      <c r="HOA3384" s="372"/>
      <c r="HOB3384" s="372"/>
      <c r="HOC3384" s="370"/>
      <c r="HOD3384" s="371"/>
      <c r="HOE3384" s="372"/>
      <c r="HOF3384" s="371"/>
      <c r="HOG3384" s="473"/>
      <c r="HOH3384" s="371"/>
      <c r="HOI3384" s="372"/>
      <c r="HOJ3384" s="372"/>
      <c r="HOK3384" s="372"/>
      <c r="HOL3384" s="372"/>
      <c r="HOM3384" s="370"/>
      <c r="HON3384" s="371"/>
      <c r="HOO3384" s="372"/>
      <c r="HOP3384" s="371"/>
      <c r="HOQ3384" s="473"/>
      <c r="HOR3384" s="371"/>
      <c r="HOS3384" s="372"/>
      <c r="HOT3384" s="372"/>
      <c r="HOU3384" s="372"/>
      <c r="HOV3384" s="372"/>
      <c r="HOW3384" s="370"/>
      <c r="HOX3384" s="371"/>
      <c r="HOY3384" s="372"/>
      <c r="HOZ3384" s="371"/>
      <c r="HPA3384" s="473"/>
      <c r="HPB3384" s="371"/>
      <c r="HPC3384" s="372"/>
      <c r="HPD3384" s="372"/>
      <c r="HPE3384" s="372"/>
      <c r="HPF3384" s="372"/>
      <c r="HPG3384" s="370"/>
      <c r="HPH3384" s="371"/>
      <c r="HPI3384" s="372"/>
      <c r="HPJ3384" s="371"/>
      <c r="HPK3384" s="473"/>
      <c r="HPL3384" s="371"/>
      <c r="HPM3384" s="372"/>
      <c r="HPN3384" s="372"/>
      <c r="HPO3384" s="372"/>
      <c r="HPP3384" s="372"/>
      <c r="HPQ3384" s="370"/>
      <c r="HPR3384" s="371"/>
      <c r="HPS3384" s="372"/>
      <c r="HPT3384" s="371"/>
      <c r="HPU3384" s="473"/>
      <c r="HPV3384" s="371"/>
      <c r="HPW3384" s="372"/>
      <c r="HPX3384" s="372"/>
      <c r="HPY3384" s="372"/>
      <c r="HPZ3384" s="372"/>
      <c r="HQA3384" s="370"/>
      <c r="HQB3384" s="371"/>
      <c r="HQC3384" s="372"/>
      <c r="HQD3384" s="371"/>
      <c r="HQE3384" s="473"/>
      <c r="HQF3384" s="371"/>
      <c r="HQG3384" s="372"/>
      <c r="HQH3384" s="372"/>
      <c r="HQI3384" s="372"/>
      <c r="HQJ3384" s="372"/>
      <c r="HQK3384" s="370"/>
      <c r="HQL3384" s="371"/>
      <c r="HQM3384" s="372"/>
      <c r="HQN3384" s="371"/>
      <c r="HQO3384" s="473"/>
      <c r="HQP3384" s="371"/>
      <c r="HQQ3384" s="372"/>
      <c r="HQR3384" s="372"/>
      <c r="HQS3384" s="372"/>
      <c r="HQT3384" s="372"/>
      <c r="HQU3384" s="370"/>
      <c r="HQV3384" s="371"/>
      <c r="HQW3384" s="372"/>
      <c r="HQX3384" s="371"/>
      <c r="HQY3384" s="473"/>
      <c r="HQZ3384" s="371"/>
      <c r="HRA3384" s="372"/>
      <c r="HRB3384" s="372"/>
      <c r="HRC3384" s="372"/>
      <c r="HRD3384" s="372"/>
      <c r="HRE3384" s="370"/>
      <c r="HRF3384" s="371"/>
      <c r="HRG3384" s="372"/>
      <c r="HRH3384" s="371"/>
      <c r="HRI3384" s="473"/>
      <c r="HRJ3384" s="371"/>
      <c r="HRK3384" s="372"/>
      <c r="HRL3384" s="372"/>
      <c r="HRM3384" s="372"/>
      <c r="HRN3384" s="372"/>
      <c r="HRO3384" s="370"/>
      <c r="HRP3384" s="371"/>
      <c r="HRQ3384" s="372"/>
      <c r="HRR3384" s="371"/>
      <c r="HRS3384" s="473"/>
      <c r="HRT3384" s="371"/>
      <c r="HRU3384" s="372"/>
      <c r="HRV3384" s="372"/>
      <c r="HRW3384" s="372"/>
      <c r="HRX3384" s="372"/>
      <c r="HRY3384" s="370"/>
      <c r="HRZ3384" s="371"/>
      <c r="HSA3384" s="372"/>
      <c r="HSB3384" s="371"/>
      <c r="HSC3384" s="473"/>
      <c r="HSD3384" s="371"/>
      <c r="HSE3384" s="372"/>
      <c r="HSF3384" s="372"/>
      <c r="HSG3384" s="372"/>
      <c r="HSH3384" s="372"/>
      <c r="HSI3384" s="370"/>
      <c r="HSJ3384" s="371"/>
      <c r="HSK3384" s="372"/>
      <c r="HSL3384" s="371"/>
      <c r="HSM3384" s="473"/>
      <c r="HSN3384" s="371"/>
      <c r="HSO3384" s="372"/>
      <c r="HSP3384" s="372"/>
      <c r="HSQ3384" s="372"/>
      <c r="HSR3384" s="372"/>
      <c r="HSS3384" s="370"/>
      <c r="HST3384" s="371"/>
      <c r="HSU3384" s="372"/>
      <c r="HSV3384" s="371"/>
      <c r="HSW3384" s="473"/>
      <c r="HSX3384" s="371"/>
      <c r="HSY3384" s="372"/>
      <c r="HSZ3384" s="372"/>
      <c r="HTA3384" s="372"/>
      <c r="HTB3384" s="372"/>
      <c r="HTC3384" s="370"/>
      <c r="HTD3384" s="371"/>
      <c r="HTE3384" s="372"/>
      <c r="HTF3384" s="371"/>
      <c r="HTG3384" s="473"/>
      <c r="HTH3384" s="371"/>
      <c r="HTI3384" s="372"/>
      <c r="HTJ3384" s="372"/>
      <c r="HTK3384" s="372"/>
      <c r="HTL3384" s="372"/>
      <c r="HTM3384" s="370"/>
      <c r="HTN3384" s="371"/>
      <c r="HTO3384" s="372"/>
      <c r="HTP3384" s="371"/>
      <c r="HTQ3384" s="473"/>
      <c r="HTR3384" s="371"/>
      <c r="HTS3384" s="372"/>
      <c r="HTT3384" s="372"/>
      <c r="HTU3384" s="372"/>
      <c r="HTV3384" s="372"/>
      <c r="HTW3384" s="370"/>
      <c r="HTX3384" s="371"/>
      <c r="HTY3384" s="372"/>
      <c r="HTZ3384" s="371"/>
      <c r="HUA3384" s="473"/>
      <c r="HUB3384" s="371"/>
      <c r="HUC3384" s="372"/>
      <c r="HUD3384" s="372"/>
      <c r="HUE3384" s="372"/>
      <c r="HUF3384" s="372"/>
      <c r="HUG3384" s="370"/>
      <c r="HUH3384" s="371"/>
      <c r="HUI3384" s="372"/>
      <c r="HUJ3384" s="371"/>
      <c r="HUK3384" s="473"/>
      <c r="HUL3384" s="371"/>
      <c r="HUM3384" s="372"/>
      <c r="HUN3384" s="372"/>
      <c r="HUO3384" s="372"/>
      <c r="HUP3384" s="372"/>
      <c r="HUQ3384" s="370"/>
      <c r="HUR3384" s="371"/>
      <c r="HUS3384" s="372"/>
      <c r="HUT3384" s="371"/>
      <c r="HUU3384" s="473"/>
      <c r="HUV3384" s="371"/>
      <c r="HUW3384" s="372"/>
      <c r="HUX3384" s="372"/>
      <c r="HUY3384" s="372"/>
      <c r="HUZ3384" s="372"/>
      <c r="HVA3384" s="370"/>
      <c r="HVB3384" s="371"/>
      <c r="HVC3384" s="372"/>
      <c r="HVD3384" s="371"/>
      <c r="HVE3384" s="473"/>
      <c r="HVF3384" s="371"/>
      <c r="HVG3384" s="372"/>
      <c r="HVH3384" s="372"/>
      <c r="HVI3384" s="372"/>
      <c r="HVJ3384" s="372"/>
      <c r="HVK3384" s="370"/>
      <c r="HVL3384" s="371"/>
      <c r="HVM3384" s="372"/>
      <c r="HVN3384" s="371"/>
      <c r="HVO3384" s="473"/>
      <c r="HVP3384" s="371"/>
      <c r="HVQ3384" s="372"/>
      <c r="HVR3384" s="372"/>
      <c r="HVS3384" s="372"/>
      <c r="HVT3384" s="372"/>
      <c r="HVU3384" s="370"/>
      <c r="HVV3384" s="371"/>
      <c r="HVW3384" s="372"/>
      <c r="HVX3384" s="371"/>
      <c r="HVY3384" s="473"/>
      <c r="HVZ3384" s="371"/>
      <c r="HWA3384" s="372"/>
      <c r="HWB3384" s="372"/>
      <c r="HWC3384" s="372"/>
      <c r="HWD3384" s="372"/>
      <c r="HWE3384" s="370"/>
      <c r="HWF3384" s="371"/>
      <c r="HWG3384" s="372"/>
      <c r="HWH3384" s="371"/>
      <c r="HWI3384" s="473"/>
      <c r="HWJ3384" s="371"/>
      <c r="HWK3384" s="372"/>
      <c r="HWL3384" s="372"/>
      <c r="HWM3384" s="372"/>
      <c r="HWN3384" s="372"/>
      <c r="HWO3384" s="370"/>
      <c r="HWP3384" s="371"/>
      <c r="HWQ3384" s="372"/>
      <c r="HWR3384" s="371"/>
      <c r="HWS3384" s="473"/>
      <c r="HWT3384" s="371"/>
      <c r="HWU3384" s="372"/>
      <c r="HWV3384" s="372"/>
      <c r="HWW3384" s="372"/>
      <c r="HWX3384" s="372"/>
      <c r="HWY3384" s="370"/>
      <c r="HWZ3384" s="371"/>
      <c r="HXA3384" s="372"/>
      <c r="HXB3384" s="371"/>
      <c r="HXC3384" s="473"/>
      <c r="HXD3384" s="371"/>
      <c r="HXE3384" s="372"/>
      <c r="HXF3384" s="372"/>
      <c r="HXG3384" s="372"/>
      <c r="HXH3384" s="372"/>
      <c r="HXI3384" s="370"/>
      <c r="HXJ3384" s="371"/>
      <c r="HXK3384" s="372"/>
      <c r="HXL3384" s="371"/>
      <c r="HXM3384" s="473"/>
      <c r="HXN3384" s="371"/>
      <c r="HXO3384" s="372"/>
      <c r="HXP3384" s="372"/>
      <c r="HXQ3384" s="372"/>
      <c r="HXR3384" s="372"/>
      <c r="HXS3384" s="370"/>
      <c r="HXT3384" s="371"/>
      <c r="HXU3384" s="372"/>
      <c r="HXV3384" s="371"/>
      <c r="HXW3384" s="473"/>
      <c r="HXX3384" s="371"/>
      <c r="HXY3384" s="372"/>
      <c r="HXZ3384" s="372"/>
      <c r="HYA3384" s="372"/>
      <c r="HYB3384" s="372"/>
      <c r="HYC3384" s="370"/>
      <c r="HYD3384" s="371"/>
      <c r="HYE3384" s="372"/>
      <c r="HYF3384" s="371"/>
      <c r="HYG3384" s="473"/>
      <c r="HYH3384" s="371"/>
      <c r="HYI3384" s="372"/>
      <c r="HYJ3384" s="372"/>
      <c r="HYK3384" s="372"/>
      <c r="HYL3384" s="372"/>
      <c r="HYM3384" s="370"/>
      <c r="HYN3384" s="371"/>
      <c r="HYO3384" s="372"/>
      <c r="HYP3384" s="371"/>
      <c r="HYQ3384" s="473"/>
      <c r="HYR3384" s="371"/>
      <c r="HYS3384" s="372"/>
      <c r="HYT3384" s="372"/>
      <c r="HYU3384" s="372"/>
      <c r="HYV3384" s="372"/>
      <c r="HYW3384" s="370"/>
      <c r="HYX3384" s="371"/>
      <c r="HYY3384" s="372"/>
      <c r="HYZ3384" s="371"/>
      <c r="HZA3384" s="473"/>
      <c r="HZB3384" s="371"/>
      <c r="HZC3384" s="372"/>
      <c r="HZD3384" s="372"/>
      <c r="HZE3384" s="372"/>
      <c r="HZF3384" s="372"/>
      <c r="HZG3384" s="370"/>
      <c r="HZH3384" s="371"/>
      <c r="HZI3384" s="372"/>
      <c r="HZJ3384" s="371"/>
      <c r="HZK3384" s="473"/>
      <c r="HZL3384" s="371"/>
      <c r="HZM3384" s="372"/>
      <c r="HZN3384" s="372"/>
      <c r="HZO3384" s="372"/>
      <c r="HZP3384" s="372"/>
      <c r="HZQ3384" s="370"/>
      <c r="HZR3384" s="371"/>
      <c r="HZS3384" s="372"/>
      <c r="HZT3384" s="371"/>
      <c r="HZU3384" s="473"/>
      <c r="HZV3384" s="371"/>
      <c r="HZW3384" s="372"/>
      <c r="HZX3384" s="372"/>
      <c r="HZY3384" s="372"/>
      <c r="HZZ3384" s="372"/>
      <c r="IAA3384" s="370"/>
      <c r="IAB3384" s="371"/>
      <c r="IAC3384" s="372"/>
      <c r="IAD3384" s="371"/>
      <c r="IAE3384" s="473"/>
      <c r="IAF3384" s="371"/>
      <c r="IAG3384" s="372"/>
      <c r="IAH3384" s="372"/>
      <c r="IAI3384" s="372"/>
      <c r="IAJ3384" s="372"/>
      <c r="IAK3384" s="370"/>
      <c r="IAL3384" s="371"/>
      <c r="IAM3384" s="372"/>
      <c r="IAN3384" s="371"/>
      <c r="IAO3384" s="473"/>
      <c r="IAP3384" s="371"/>
      <c r="IAQ3384" s="372"/>
      <c r="IAR3384" s="372"/>
      <c r="IAS3384" s="372"/>
      <c r="IAT3384" s="372"/>
      <c r="IAU3384" s="370"/>
      <c r="IAV3384" s="371"/>
      <c r="IAW3384" s="372"/>
      <c r="IAX3384" s="371"/>
      <c r="IAY3384" s="473"/>
      <c r="IAZ3384" s="371"/>
      <c r="IBA3384" s="372"/>
      <c r="IBB3384" s="372"/>
      <c r="IBC3384" s="372"/>
      <c r="IBD3384" s="372"/>
      <c r="IBE3384" s="370"/>
      <c r="IBF3384" s="371"/>
      <c r="IBG3384" s="372"/>
      <c r="IBH3384" s="371"/>
      <c r="IBI3384" s="473"/>
      <c r="IBJ3384" s="371"/>
      <c r="IBK3384" s="372"/>
      <c r="IBL3384" s="372"/>
      <c r="IBM3384" s="372"/>
      <c r="IBN3384" s="372"/>
      <c r="IBO3384" s="370"/>
      <c r="IBP3384" s="371"/>
      <c r="IBQ3384" s="372"/>
      <c r="IBR3384" s="371"/>
      <c r="IBS3384" s="473"/>
      <c r="IBT3384" s="371"/>
      <c r="IBU3384" s="372"/>
      <c r="IBV3384" s="372"/>
      <c r="IBW3384" s="372"/>
      <c r="IBX3384" s="372"/>
      <c r="IBY3384" s="370"/>
      <c r="IBZ3384" s="371"/>
      <c r="ICA3384" s="372"/>
      <c r="ICB3384" s="371"/>
      <c r="ICC3384" s="473"/>
      <c r="ICD3384" s="371"/>
      <c r="ICE3384" s="372"/>
      <c r="ICF3384" s="372"/>
      <c r="ICG3384" s="372"/>
      <c r="ICH3384" s="372"/>
      <c r="ICI3384" s="370"/>
      <c r="ICJ3384" s="371"/>
      <c r="ICK3384" s="372"/>
      <c r="ICL3384" s="371"/>
      <c r="ICM3384" s="473"/>
      <c r="ICN3384" s="371"/>
      <c r="ICO3384" s="372"/>
      <c r="ICP3384" s="372"/>
      <c r="ICQ3384" s="372"/>
      <c r="ICR3384" s="372"/>
      <c r="ICS3384" s="370"/>
      <c r="ICT3384" s="371"/>
      <c r="ICU3384" s="372"/>
      <c r="ICV3384" s="371"/>
      <c r="ICW3384" s="473"/>
      <c r="ICX3384" s="371"/>
      <c r="ICY3384" s="372"/>
      <c r="ICZ3384" s="372"/>
      <c r="IDA3384" s="372"/>
      <c r="IDB3384" s="372"/>
      <c r="IDC3384" s="370"/>
      <c r="IDD3384" s="371"/>
      <c r="IDE3384" s="372"/>
      <c r="IDF3384" s="371"/>
      <c r="IDG3384" s="473"/>
      <c r="IDH3384" s="371"/>
      <c r="IDI3384" s="372"/>
      <c r="IDJ3384" s="372"/>
      <c r="IDK3384" s="372"/>
      <c r="IDL3384" s="372"/>
      <c r="IDM3384" s="370"/>
      <c r="IDN3384" s="371"/>
      <c r="IDO3384" s="372"/>
      <c r="IDP3384" s="371"/>
      <c r="IDQ3384" s="473"/>
      <c r="IDR3384" s="371"/>
      <c r="IDS3384" s="372"/>
      <c r="IDT3384" s="372"/>
      <c r="IDU3384" s="372"/>
      <c r="IDV3384" s="372"/>
      <c r="IDW3384" s="370"/>
      <c r="IDX3384" s="371"/>
      <c r="IDY3384" s="372"/>
      <c r="IDZ3384" s="371"/>
      <c r="IEA3384" s="473"/>
      <c r="IEB3384" s="371"/>
      <c r="IEC3384" s="372"/>
      <c r="IED3384" s="372"/>
      <c r="IEE3384" s="372"/>
      <c r="IEF3384" s="372"/>
      <c r="IEG3384" s="370"/>
      <c r="IEH3384" s="371"/>
      <c r="IEI3384" s="372"/>
      <c r="IEJ3384" s="371"/>
      <c r="IEK3384" s="473"/>
      <c r="IEL3384" s="371"/>
      <c r="IEM3384" s="372"/>
      <c r="IEN3384" s="372"/>
      <c r="IEO3384" s="372"/>
      <c r="IEP3384" s="372"/>
      <c r="IEQ3384" s="370"/>
      <c r="IER3384" s="371"/>
      <c r="IES3384" s="372"/>
      <c r="IET3384" s="371"/>
      <c r="IEU3384" s="473"/>
      <c r="IEV3384" s="371"/>
      <c r="IEW3384" s="372"/>
      <c r="IEX3384" s="372"/>
      <c r="IEY3384" s="372"/>
      <c r="IEZ3384" s="372"/>
      <c r="IFA3384" s="370"/>
      <c r="IFB3384" s="371"/>
      <c r="IFC3384" s="372"/>
      <c r="IFD3384" s="371"/>
      <c r="IFE3384" s="473"/>
      <c r="IFF3384" s="371"/>
      <c r="IFG3384" s="372"/>
      <c r="IFH3384" s="372"/>
      <c r="IFI3384" s="372"/>
      <c r="IFJ3384" s="372"/>
      <c r="IFK3384" s="370"/>
      <c r="IFL3384" s="371"/>
      <c r="IFM3384" s="372"/>
      <c r="IFN3384" s="371"/>
      <c r="IFO3384" s="473"/>
      <c r="IFP3384" s="371"/>
      <c r="IFQ3384" s="372"/>
      <c r="IFR3384" s="372"/>
      <c r="IFS3384" s="372"/>
      <c r="IFT3384" s="372"/>
      <c r="IFU3384" s="370"/>
      <c r="IFV3384" s="371"/>
      <c r="IFW3384" s="372"/>
      <c r="IFX3384" s="371"/>
      <c r="IFY3384" s="473"/>
      <c r="IFZ3384" s="371"/>
      <c r="IGA3384" s="372"/>
      <c r="IGB3384" s="372"/>
      <c r="IGC3384" s="372"/>
      <c r="IGD3384" s="372"/>
      <c r="IGE3384" s="370"/>
      <c r="IGF3384" s="371"/>
      <c r="IGG3384" s="372"/>
      <c r="IGH3384" s="371"/>
      <c r="IGI3384" s="473"/>
      <c r="IGJ3384" s="371"/>
      <c r="IGK3384" s="372"/>
      <c r="IGL3384" s="372"/>
      <c r="IGM3384" s="372"/>
      <c r="IGN3384" s="372"/>
      <c r="IGO3384" s="370"/>
      <c r="IGP3384" s="371"/>
      <c r="IGQ3384" s="372"/>
      <c r="IGR3384" s="371"/>
      <c r="IGS3384" s="473"/>
      <c r="IGT3384" s="371"/>
      <c r="IGU3384" s="372"/>
      <c r="IGV3384" s="372"/>
      <c r="IGW3384" s="372"/>
      <c r="IGX3384" s="372"/>
      <c r="IGY3384" s="370"/>
      <c r="IGZ3384" s="371"/>
      <c r="IHA3384" s="372"/>
      <c r="IHB3384" s="371"/>
      <c r="IHC3384" s="473"/>
      <c r="IHD3384" s="371"/>
      <c r="IHE3384" s="372"/>
      <c r="IHF3384" s="372"/>
      <c r="IHG3384" s="372"/>
      <c r="IHH3384" s="372"/>
      <c r="IHI3384" s="370"/>
      <c r="IHJ3384" s="371"/>
      <c r="IHK3384" s="372"/>
      <c r="IHL3384" s="371"/>
      <c r="IHM3384" s="473"/>
      <c r="IHN3384" s="371"/>
      <c r="IHO3384" s="372"/>
      <c r="IHP3384" s="372"/>
      <c r="IHQ3384" s="372"/>
      <c r="IHR3384" s="372"/>
      <c r="IHS3384" s="370"/>
      <c r="IHT3384" s="371"/>
      <c r="IHU3384" s="372"/>
      <c r="IHV3384" s="371"/>
      <c r="IHW3384" s="473"/>
      <c r="IHX3384" s="371"/>
      <c r="IHY3384" s="372"/>
      <c r="IHZ3384" s="372"/>
      <c r="IIA3384" s="372"/>
      <c r="IIB3384" s="372"/>
      <c r="IIC3384" s="370"/>
      <c r="IID3384" s="371"/>
      <c r="IIE3384" s="372"/>
      <c r="IIF3384" s="371"/>
      <c r="IIG3384" s="473"/>
      <c r="IIH3384" s="371"/>
      <c r="III3384" s="372"/>
      <c r="IIJ3384" s="372"/>
      <c r="IIK3384" s="372"/>
      <c r="IIL3384" s="372"/>
      <c r="IIM3384" s="370"/>
      <c r="IIN3384" s="371"/>
      <c r="IIO3384" s="372"/>
      <c r="IIP3384" s="371"/>
      <c r="IIQ3384" s="473"/>
      <c r="IIR3384" s="371"/>
      <c r="IIS3384" s="372"/>
      <c r="IIT3384" s="372"/>
      <c r="IIU3384" s="372"/>
      <c r="IIV3384" s="372"/>
      <c r="IIW3384" s="370"/>
      <c r="IIX3384" s="371"/>
      <c r="IIY3384" s="372"/>
      <c r="IIZ3384" s="371"/>
      <c r="IJA3384" s="473"/>
      <c r="IJB3384" s="371"/>
      <c r="IJC3384" s="372"/>
      <c r="IJD3384" s="372"/>
      <c r="IJE3384" s="372"/>
      <c r="IJF3384" s="372"/>
      <c r="IJG3384" s="370"/>
      <c r="IJH3384" s="371"/>
      <c r="IJI3384" s="372"/>
      <c r="IJJ3384" s="371"/>
      <c r="IJK3384" s="473"/>
      <c r="IJL3384" s="371"/>
      <c r="IJM3384" s="372"/>
      <c r="IJN3384" s="372"/>
      <c r="IJO3384" s="372"/>
      <c r="IJP3384" s="372"/>
      <c r="IJQ3384" s="370"/>
      <c r="IJR3384" s="371"/>
      <c r="IJS3384" s="372"/>
      <c r="IJT3384" s="371"/>
      <c r="IJU3384" s="473"/>
      <c r="IJV3384" s="371"/>
      <c r="IJW3384" s="372"/>
      <c r="IJX3384" s="372"/>
      <c r="IJY3384" s="372"/>
      <c r="IJZ3384" s="372"/>
      <c r="IKA3384" s="370"/>
      <c r="IKB3384" s="371"/>
      <c r="IKC3384" s="372"/>
      <c r="IKD3384" s="371"/>
      <c r="IKE3384" s="473"/>
      <c r="IKF3384" s="371"/>
      <c r="IKG3384" s="372"/>
      <c r="IKH3384" s="372"/>
      <c r="IKI3384" s="372"/>
      <c r="IKJ3384" s="372"/>
      <c r="IKK3384" s="370"/>
      <c r="IKL3384" s="371"/>
      <c r="IKM3384" s="372"/>
      <c r="IKN3384" s="371"/>
      <c r="IKO3384" s="473"/>
      <c r="IKP3384" s="371"/>
      <c r="IKQ3384" s="372"/>
      <c r="IKR3384" s="372"/>
      <c r="IKS3384" s="372"/>
      <c r="IKT3384" s="372"/>
      <c r="IKU3384" s="370"/>
      <c r="IKV3384" s="371"/>
      <c r="IKW3384" s="372"/>
      <c r="IKX3384" s="371"/>
      <c r="IKY3384" s="473"/>
      <c r="IKZ3384" s="371"/>
      <c r="ILA3384" s="372"/>
      <c r="ILB3384" s="372"/>
      <c r="ILC3384" s="372"/>
      <c r="ILD3384" s="372"/>
      <c r="ILE3384" s="370"/>
      <c r="ILF3384" s="371"/>
      <c r="ILG3384" s="372"/>
      <c r="ILH3384" s="371"/>
      <c r="ILI3384" s="473"/>
      <c r="ILJ3384" s="371"/>
      <c r="ILK3384" s="372"/>
      <c r="ILL3384" s="372"/>
      <c r="ILM3384" s="372"/>
      <c r="ILN3384" s="372"/>
      <c r="ILO3384" s="370"/>
      <c r="ILP3384" s="371"/>
      <c r="ILQ3384" s="372"/>
      <c r="ILR3384" s="371"/>
      <c r="ILS3384" s="473"/>
      <c r="ILT3384" s="371"/>
      <c r="ILU3384" s="372"/>
      <c r="ILV3384" s="372"/>
      <c r="ILW3384" s="372"/>
      <c r="ILX3384" s="372"/>
      <c r="ILY3384" s="370"/>
      <c r="ILZ3384" s="371"/>
      <c r="IMA3384" s="372"/>
      <c r="IMB3384" s="371"/>
      <c r="IMC3384" s="473"/>
      <c r="IMD3384" s="371"/>
      <c r="IME3384" s="372"/>
      <c r="IMF3384" s="372"/>
      <c r="IMG3384" s="372"/>
      <c r="IMH3384" s="372"/>
      <c r="IMI3384" s="370"/>
      <c r="IMJ3384" s="371"/>
      <c r="IMK3384" s="372"/>
      <c r="IML3384" s="371"/>
      <c r="IMM3384" s="473"/>
      <c r="IMN3384" s="371"/>
      <c r="IMO3384" s="372"/>
      <c r="IMP3384" s="372"/>
      <c r="IMQ3384" s="372"/>
      <c r="IMR3384" s="372"/>
      <c r="IMS3384" s="370"/>
      <c r="IMT3384" s="371"/>
      <c r="IMU3384" s="372"/>
      <c r="IMV3384" s="371"/>
      <c r="IMW3384" s="473"/>
      <c r="IMX3384" s="371"/>
      <c r="IMY3384" s="372"/>
      <c r="IMZ3384" s="372"/>
      <c r="INA3384" s="372"/>
      <c r="INB3384" s="372"/>
      <c r="INC3384" s="370"/>
      <c r="IND3384" s="371"/>
      <c r="INE3384" s="372"/>
      <c r="INF3384" s="371"/>
      <c r="ING3384" s="473"/>
      <c r="INH3384" s="371"/>
      <c r="INI3384" s="372"/>
      <c r="INJ3384" s="372"/>
      <c r="INK3384" s="372"/>
      <c r="INL3384" s="372"/>
      <c r="INM3384" s="370"/>
      <c r="INN3384" s="371"/>
      <c r="INO3384" s="372"/>
      <c r="INP3384" s="371"/>
      <c r="INQ3384" s="473"/>
      <c r="INR3384" s="371"/>
      <c r="INS3384" s="372"/>
      <c r="INT3384" s="372"/>
      <c r="INU3384" s="372"/>
      <c r="INV3384" s="372"/>
      <c r="INW3384" s="370"/>
      <c r="INX3384" s="371"/>
      <c r="INY3384" s="372"/>
      <c r="INZ3384" s="371"/>
      <c r="IOA3384" s="473"/>
      <c r="IOB3384" s="371"/>
      <c r="IOC3384" s="372"/>
      <c r="IOD3384" s="372"/>
      <c r="IOE3384" s="372"/>
      <c r="IOF3384" s="372"/>
      <c r="IOG3384" s="370"/>
      <c r="IOH3384" s="371"/>
      <c r="IOI3384" s="372"/>
      <c r="IOJ3384" s="371"/>
      <c r="IOK3384" s="473"/>
      <c r="IOL3384" s="371"/>
      <c r="IOM3384" s="372"/>
      <c r="ION3384" s="372"/>
      <c r="IOO3384" s="372"/>
      <c r="IOP3384" s="372"/>
      <c r="IOQ3384" s="370"/>
      <c r="IOR3384" s="371"/>
      <c r="IOS3384" s="372"/>
      <c r="IOT3384" s="371"/>
      <c r="IOU3384" s="473"/>
      <c r="IOV3384" s="371"/>
      <c r="IOW3384" s="372"/>
      <c r="IOX3384" s="372"/>
      <c r="IOY3384" s="372"/>
      <c r="IOZ3384" s="372"/>
      <c r="IPA3384" s="370"/>
      <c r="IPB3384" s="371"/>
      <c r="IPC3384" s="372"/>
      <c r="IPD3384" s="371"/>
      <c r="IPE3384" s="473"/>
      <c r="IPF3384" s="371"/>
      <c r="IPG3384" s="372"/>
      <c r="IPH3384" s="372"/>
      <c r="IPI3384" s="372"/>
      <c r="IPJ3384" s="372"/>
      <c r="IPK3384" s="370"/>
      <c r="IPL3384" s="371"/>
      <c r="IPM3384" s="372"/>
      <c r="IPN3384" s="371"/>
      <c r="IPO3384" s="473"/>
      <c r="IPP3384" s="371"/>
      <c r="IPQ3384" s="372"/>
      <c r="IPR3384" s="372"/>
      <c r="IPS3384" s="372"/>
      <c r="IPT3384" s="372"/>
      <c r="IPU3384" s="370"/>
      <c r="IPV3384" s="371"/>
      <c r="IPW3384" s="372"/>
      <c r="IPX3384" s="371"/>
      <c r="IPY3384" s="473"/>
      <c r="IPZ3384" s="371"/>
      <c r="IQA3384" s="372"/>
      <c r="IQB3384" s="372"/>
      <c r="IQC3384" s="372"/>
      <c r="IQD3384" s="372"/>
      <c r="IQE3384" s="370"/>
      <c r="IQF3384" s="371"/>
      <c r="IQG3384" s="372"/>
      <c r="IQH3384" s="371"/>
      <c r="IQI3384" s="473"/>
      <c r="IQJ3384" s="371"/>
      <c r="IQK3384" s="372"/>
      <c r="IQL3384" s="372"/>
      <c r="IQM3384" s="372"/>
      <c r="IQN3384" s="372"/>
      <c r="IQO3384" s="370"/>
      <c r="IQP3384" s="371"/>
      <c r="IQQ3384" s="372"/>
      <c r="IQR3384" s="371"/>
      <c r="IQS3384" s="473"/>
      <c r="IQT3384" s="371"/>
      <c r="IQU3384" s="372"/>
      <c r="IQV3384" s="372"/>
      <c r="IQW3384" s="372"/>
      <c r="IQX3384" s="372"/>
      <c r="IQY3384" s="370"/>
      <c r="IQZ3384" s="371"/>
      <c r="IRA3384" s="372"/>
      <c r="IRB3384" s="371"/>
      <c r="IRC3384" s="473"/>
      <c r="IRD3384" s="371"/>
      <c r="IRE3384" s="372"/>
      <c r="IRF3384" s="372"/>
      <c r="IRG3384" s="372"/>
      <c r="IRH3384" s="372"/>
      <c r="IRI3384" s="370"/>
      <c r="IRJ3384" s="371"/>
      <c r="IRK3384" s="372"/>
      <c r="IRL3384" s="371"/>
      <c r="IRM3384" s="473"/>
      <c r="IRN3384" s="371"/>
      <c r="IRO3384" s="372"/>
      <c r="IRP3384" s="372"/>
      <c r="IRQ3384" s="372"/>
      <c r="IRR3384" s="372"/>
      <c r="IRS3384" s="370"/>
      <c r="IRT3384" s="371"/>
      <c r="IRU3384" s="372"/>
      <c r="IRV3384" s="371"/>
      <c r="IRW3384" s="473"/>
      <c r="IRX3384" s="371"/>
      <c r="IRY3384" s="372"/>
      <c r="IRZ3384" s="372"/>
      <c r="ISA3384" s="372"/>
      <c r="ISB3384" s="372"/>
      <c r="ISC3384" s="370"/>
      <c r="ISD3384" s="371"/>
      <c r="ISE3384" s="372"/>
      <c r="ISF3384" s="371"/>
      <c r="ISG3384" s="473"/>
      <c r="ISH3384" s="371"/>
      <c r="ISI3384" s="372"/>
      <c r="ISJ3384" s="372"/>
      <c r="ISK3384" s="372"/>
      <c r="ISL3384" s="372"/>
      <c r="ISM3384" s="370"/>
      <c r="ISN3384" s="371"/>
      <c r="ISO3384" s="372"/>
      <c r="ISP3384" s="371"/>
      <c r="ISQ3384" s="473"/>
      <c r="ISR3384" s="371"/>
      <c r="ISS3384" s="372"/>
      <c r="IST3384" s="372"/>
      <c r="ISU3384" s="372"/>
      <c r="ISV3384" s="372"/>
      <c r="ISW3384" s="370"/>
      <c r="ISX3384" s="371"/>
      <c r="ISY3384" s="372"/>
      <c r="ISZ3384" s="371"/>
      <c r="ITA3384" s="473"/>
      <c r="ITB3384" s="371"/>
      <c r="ITC3384" s="372"/>
      <c r="ITD3384" s="372"/>
      <c r="ITE3384" s="372"/>
      <c r="ITF3384" s="372"/>
      <c r="ITG3384" s="370"/>
      <c r="ITH3384" s="371"/>
      <c r="ITI3384" s="372"/>
      <c r="ITJ3384" s="371"/>
      <c r="ITK3384" s="473"/>
      <c r="ITL3384" s="371"/>
      <c r="ITM3384" s="372"/>
      <c r="ITN3384" s="372"/>
      <c r="ITO3384" s="372"/>
      <c r="ITP3384" s="372"/>
      <c r="ITQ3384" s="370"/>
      <c r="ITR3384" s="371"/>
      <c r="ITS3384" s="372"/>
      <c r="ITT3384" s="371"/>
      <c r="ITU3384" s="473"/>
      <c r="ITV3384" s="371"/>
      <c r="ITW3384" s="372"/>
      <c r="ITX3384" s="372"/>
      <c r="ITY3384" s="372"/>
      <c r="ITZ3384" s="372"/>
      <c r="IUA3384" s="370"/>
      <c r="IUB3384" s="371"/>
      <c r="IUC3384" s="372"/>
      <c r="IUD3384" s="371"/>
      <c r="IUE3384" s="473"/>
      <c r="IUF3384" s="371"/>
      <c r="IUG3384" s="372"/>
      <c r="IUH3384" s="372"/>
      <c r="IUI3384" s="372"/>
      <c r="IUJ3384" s="372"/>
      <c r="IUK3384" s="370"/>
      <c r="IUL3384" s="371"/>
      <c r="IUM3384" s="372"/>
      <c r="IUN3384" s="371"/>
      <c r="IUO3384" s="473"/>
      <c r="IUP3384" s="371"/>
      <c r="IUQ3384" s="372"/>
      <c r="IUR3384" s="372"/>
      <c r="IUS3384" s="372"/>
      <c r="IUT3384" s="372"/>
      <c r="IUU3384" s="370"/>
      <c r="IUV3384" s="371"/>
      <c r="IUW3384" s="372"/>
      <c r="IUX3384" s="371"/>
      <c r="IUY3384" s="473"/>
      <c r="IUZ3384" s="371"/>
      <c r="IVA3384" s="372"/>
      <c r="IVB3384" s="372"/>
      <c r="IVC3384" s="372"/>
      <c r="IVD3384" s="372"/>
      <c r="IVE3384" s="370"/>
      <c r="IVF3384" s="371"/>
      <c r="IVG3384" s="372"/>
      <c r="IVH3384" s="371"/>
      <c r="IVI3384" s="473"/>
      <c r="IVJ3384" s="371"/>
      <c r="IVK3384" s="372"/>
      <c r="IVL3384" s="372"/>
      <c r="IVM3384" s="372"/>
      <c r="IVN3384" s="372"/>
      <c r="IVO3384" s="370"/>
      <c r="IVP3384" s="371"/>
      <c r="IVQ3384" s="372"/>
      <c r="IVR3384" s="371"/>
      <c r="IVS3384" s="473"/>
      <c r="IVT3384" s="371"/>
      <c r="IVU3384" s="372"/>
      <c r="IVV3384" s="372"/>
      <c r="IVW3384" s="372"/>
      <c r="IVX3384" s="372"/>
      <c r="IVY3384" s="370"/>
      <c r="IVZ3384" s="371"/>
      <c r="IWA3384" s="372"/>
      <c r="IWB3384" s="371"/>
      <c r="IWC3384" s="473"/>
      <c r="IWD3384" s="371"/>
      <c r="IWE3384" s="372"/>
      <c r="IWF3384" s="372"/>
      <c r="IWG3384" s="372"/>
      <c r="IWH3384" s="372"/>
      <c r="IWI3384" s="370"/>
      <c r="IWJ3384" s="371"/>
      <c r="IWK3384" s="372"/>
      <c r="IWL3384" s="371"/>
      <c r="IWM3384" s="473"/>
      <c r="IWN3384" s="371"/>
      <c r="IWO3384" s="372"/>
      <c r="IWP3384" s="372"/>
      <c r="IWQ3384" s="372"/>
      <c r="IWR3384" s="372"/>
      <c r="IWS3384" s="370"/>
      <c r="IWT3384" s="371"/>
      <c r="IWU3384" s="372"/>
      <c r="IWV3384" s="371"/>
      <c r="IWW3384" s="473"/>
      <c r="IWX3384" s="371"/>
      <c r="IWY3384" s="372"/>
      <c r="IWZ3384" s="372"/>
      <c r="IXA3384" s="372"/>
      <c r="IXB3384" s="372"/>
      <c r="IXC3384" s="370"/>
      <c r="IXD3384" s="371"/>
      <c r="IXE3384" s="372"/>
      <c r="IXF3384" s="371"/>
      <c r="IXG3384" s="473"/>
      <c r="IXH3384" s="371"/>
      <c r="IXI3384" s="372"/>
      <c r="IXJ3384" s="372"/>
      <c r="IXK3384" s="372"/>
      <c r="IXL3384" s="372"/>
      <c r="IXM3384" s="370"/>
      <c r="IXN3384" s="371"/>
      <c r="IXO3384" s="372"/>
      <c r="IXP3384" s="371"/>
      <c r="IXQ3384" s="473"/>
      <c r="IXR3384" s="371"/>
      <c r="IXS3384" s="372"/>
      <c r="IXT3384" s="372"/>
      <c r="IXU3384" s="372"/>
      <c r="IXV3384" s="372"/>
      <c r="IXW3384" s="370"/>
      <c r="IXX3384" s="371"/>
      <c r="IXY3384" s="372"/>
      <c r="IXZ3384" s="371"/>
      <c r="IYA3384" s="473"/>
      <c r="IYB3384" s="371"/>
      <c r="IYC3384" s="372"/>
      <c r="IYD3384" s="372"/>
      <c r="IYE3384" s="372"/>
      <c r="IYF3384" s="372"/>
      <c r="IYG3384" s="370"/>
      <c r="IYH3384" s="371"/>
      <c r="IYI3384" s="372"/>
      <c r="IYJ3384" s="371"/>
      <c r="IYK3384" s="473"/>
      <c r="IYL3384" s="371"/>
      <c r="IYM3384" s="372"/>
      <c r="IYN3384" s="372"/>
      <c r="IYO3384" s="372"/>
      <c r="IYP3384" s="372"/>
      <c r="IYQ3384" s="370"/>
      <c r="IYR3384" s="371"/>
      <c r="IYS3384" s="372"/>
      <c r="IYT3384" s="371"/>
      <c r="IYU3384" s="473"/>
      <c r="IYV3384" s="371"/>
      <c r="IYW3384" s="372"/>
      <c r="IYX3384" s="372"/>
      <c r="IYY3384" s="372"/>
      <c r="IYZ3384" s="372"/>
      <c r="IZA3384" s="370"/>
      <c r="IZB3384" s="371"/>
      <c r="IZC3384" s="372"/>
      <c r="IZD3384" s="371"/>
      <c r="IZE3384" s="473"/>
      <c r="IZF3384" s="371"/>
      <c r="IZG3384" s="372"/>
      <c r="IZH3384" s="372"/>
      <c r="IZI3384" s="372"/>
      <c r="IZJ3384" s="372"/>
      <c r="IZK3384" s="370"/>
      <c r="IZL3384" s="371"/>
      <c r="IZM3384" s="372"/>
      <c r="IZN3384" s="371"/>
      <c r="IZO3384" s="473"/>
      <c r="IZP3384" s="371"/>
      <c r="IZQ3384" s="372"/>
      <c r="IZR3384" s="372"/>
      <c r="IZS3384" s="372"/>
      <c r="IZT3384" s="372"/>
      <c r="IZU3384" s="370"/>
      <c r="IZV3384" s="371"/>
      <c r="IZW3384" s="372"/>
      <c r="IZX3384" s="371"/>
      <c r="IZY3384" s="473"/>
      <c r="IZZ3384" s="371"/>
      <c r="JAA3384" s="372"/>
      <c r="JAB3384" s="372"/>
      <c r="JAC3384" s="372"/>
      <c r="JAD3384" s="372"/>
      <c r="JAE3384" s="370"/>
      <c r="JAF3384" s="371"/>
      <c r="JAG3384" s="372"/>
      <c r="JAH3384" s="371"/>
      <c r="JAI3384" s="473"/>
      <c r="JAJ3384" s="371"/>
      <c r="JAK3384" s="372"/>
      <c r="JAL3384" s="372"/>
      <c r="JAM3384" s="372"/>
      <c r="JAN3384" s="372"/>
      <c r="JAO3384" s="370"/>
      <c r="JAP3384" s="371"/>
      <c r="JAQ3384" s="372"/>
      <c r="JAR3384" s="371"/>
      <c r="JAS3384" s="473"/>
      <c r="JAT3384" s="371"/>
      <c r="JAU3384" s="372"/>
      <c r="JAV3384" s="372"/>
      <c r="JAW3384" s="372"/>
      <c r="JAX3384" s="372"/>
      <c r="JAY3384" s="370"/>
      <c r="JAZ3384" s="371"/>
      <c r="JBA3384" s="372"/>
      <c r="JBB3384" s="371"/>
      <c r="JBC3384" s="473"/>
      <c r="JBD3384" s="371"/>
      <c r="JBE3384" s="372"/>
      <c r="JBF3384" s="372"/>
      <c r="JBG3384" s="372"/>
      <c r="JBH3384" s="372"/>
      <c r="JBI3384" s="370"/>
      <c r="JBJ3384" s="371"/>
      <c r="JBK3384" s="372"/>
      <c r="JBL3384" s="371"/>
      <c r="JBM3384" s="473"/>
      <c r="JBN3384" s="371"/>
      <c r="JBO3384" s="372"/>
      <c r="JBP3384" s="372"/>
      <c r="JBQ3384" s="372"/>
      <c r="JBR3384" s="372"/>
      <c r="JBS3384" s="370"/>
      <c r="JBT3384" s="371"/>
      <c r="JBU3384" s="372"/>
      <c r="JBV3384" s="371"/>
      <c r="JBW3384" s="473"/>
      <c r="JBX3384" s="371"/>
      <c r="JBY3384" s="372"/>
      <c r="JBZ3384" s="372"/>
      <c r="JCA3384" s="372"/>
      <c r="JCB3384" s="372"/>
      <c r="JCC3384" s="370"/>
      <c r="JCD3384" s="371"/>
      <c r="JCE3384" s="372"/>
      <c r="JCF3384" s="371"/>
      <c r="JCG3384" s="473"/>
      <c r="JCH3384" s="371"/>
      <c r="JCI3384" s="372"/>
      <c r="JCJ3384" s="372"/>
      <c r="JCK3384" s="372"/>
      <c r="JCL3384" s="372"/>
      <c r="JCM3384" s="370"/>
      <c r="JCN3384" s="371"/>
      <c r="JCO3384" s="372"/>
      <c r="JCP3384" s="371"/>
      <c r="JCQ3384" s="473"/>
      <c r="JCR3384" s="371"/>
      <c r="JCS3384" s="372"/>
      <c r="JCT3384" s="372"/>
      <c r="JCU3384" s="372"/>
      <c r="JCV3384" s="372"/>
      <c r="JCW3384" s="370"/>
      <c r="JCX3384" s="371"/>
      <c r="JCY3384" s="372"/>
      <c r="JCZ3384" s="371"/>
      <c r="JDA3384" s="473"/>
      <c r="JDB3384" s="371"/>
      <c r="JDC3384" s="372"/>
      <c r="JDD3384" s="372"/>
      <c r="JDE3384" s="372"/>
      <c r="JDF3384" s="372"/>
      <c r="JDG3384" s="370"/>
      <c r="JDH3384" s="371"/>
      <c r="JDI3384" s="372"/>
      <c r="JDJ3384" s="371"/>
      <c r="JDK3384" s="473"/>
      <c r="JDL3384" s="371"/>
      <c r="JDM3384" s="372"/>
      <c r="JDN3384" s="372"/>
      <c r="JDO3384" s="372"/>
      <c r="JDP3384" s="372"/>
      <c r="JDQ3384" s="370"/>
      <c r="JDR3384" s="371"/>
      <c r="JDS3384" s="372"/>
      <c r="JDT3384" s="371"/>
      <c r="JDU3384" s="473"/>
      <c r="JDV3384" s="371"/>
      <c r="JDW3384" s="372"/>
      <c r="JDX3384" s="372"/>
      <c r="JDY3384" s="372"/>
      <c r="JDZ3384" s="372"/>
      <c r="JEA3384" s="370"/>
      <c r="JEB3384" s="371"/>
      <c r="JEC3384" s="372"/>
      <c r="JED3384" s="371"/>
      <c r="JEE3384" s="473"/>
      <c r="JEF3384" s="371"/>
      <c r="JEG3384" s="372"/>
      <c r="JEH3384" s="372"/>
      <c r="JEI3384" s="372"/>
      <c r="JEJ3384" s="372"/>
      <c r="JEK3384" s="370"/>
      <c r="JEL3384" s="371"/>
      <c r="JEM3384" s="372"/>
      <c r="JEN3384" s="371"/>
      <c r="JEO3384" s="473"/>
      <c r="JEP3384" s="371"/>
      <c r="JEQ3384" s="372"/>
      <c r="JER3384" s="372"/>
      <c r="JES3384" s="372"/>
      <c r="JET3384" s="372"/>
      <c r="JEU3384" s="370"/>
      <c r="JEV3384" s="371"/>
      <c r="JEW3384" s="372"/>
      <c r="JEX3384" s="371"/>
      <c r="JEY3384" s="473"/>
      <c r="JEZ3384" s="371"/>
      <c r="JFA3384" s="372"/>
      <c r="JFB3384" s="372"/>
      <c r="JFC3384" s="372"/>
      <c r="JFD3384" s="372"/>
      <c r="JFE3384" s="370"/>
      <c r="JFF3384" s="371"/>
      <c r="JFG3384" s="372"/>
      <c r="JFH3384" s="371"/>
      <c r="JFI3384" s="473"/>
      <c r="JFJ3384" s="371"/>
      <c r="JFK3384" s="372"/>
      <c r="JFL3384" s="372"/>
      <c r="JFM3384" s="372"/>
      <c r="JFN3384" s="372"/>
      <c r="JFO3384" s="370"/>
      <c r="JFP3384" s="371"/>
      <c r="JFQ3384" s="372"/>
      <c r="JFR3384" s="371"/>
      <c r="JFS3384" s="473"/>
      <c r="JFT3384" s="371"/>
      <c r="JFU3384" s="372"/>
      <c r="JFV3384" s="372"/>
      <c r="JFW3384" s="372"/>
      <c r="JFX3384" s="372"/>
      <c r="JFY3384" s="370"/>
      <c r="JFZ3384" s="371"/>
      <c r="JGA3384" s="372"/>
      <c r="JGB3384" s="371"/>
      <c r="JGC3384" s="473"/>
      <c r="JGD3384" s="371"/>
      <c r="JGE3384" s="372"/>
      <c r="JGF3384" s="372"/>
      <c r="JGG3384" s="372"/>
      <c r="JGH3384" s="372"/>
      <c r="JGI3384" s="370"/>
      <c r="JGJ3384" s="371"/>
      <c r="JGK3384" s="372"/>
      <c r="JGL3384" s="371"/>
      <c r="JGM3384" s="473"/>
      <c r="JGN3384" s="371"/>
      <c r="JGO3384" s="372"/>
      <c r="JGP3384" s="372"/>
      <c r="JGQ3384" s="372"/>
      <c r="JGR3384" s="372"/>
      <c r="JGS3384" s="370"/>
      <c r="JGT3384" s="371"/>
      <c r="JGU3384" s="372"/>
      <c r="JGV3384" s="371"/>
      <c r="JGW3384" s="473"/>
      <c r="JGX3384" s="371"/>
      <c r="JGY3384" s="372"/>
      <c r="JGZ3384" s="372"/>
      <c r="JHA3384" s="372"/>
      <c r="JHB3384" s="372"/>
      <c r="JHC3384" s="370"/>
      <c r="JHD3384" s="371"/>
      <c r="JHE3384" s="372"/>
      <c r="JHF3384" s="371"/>
      <c r="JHG3384" s="473"/>
      <c r="JHH3384" s="371"/>
      <c r="JHI3384" s="372"/>
      <c r="JHJ3384" s="372"/>
      <c r="JHK3384" s="372"/>
      <c r="JHL3384" s="372"/>
      <c r="JHM3384" s="370"/>
      <c r="JHN3384" s="371"/>
      <c r="JHO3384" s="372"/>
      <c r="JHP3384" s="371"/>
      <c r="JHQ3384" s="473"/>
      <c r="JHR3384" s="371"/>
      <c r="JHS3384" s="372"/>
      <c r="JHT3384" s="372"/>
      <c r="JHU3384" s="372"/>
      <c r="JHV3384" s="372"/>
      <c r="JHW3384" s="370"/>
      <c r="JHX3384" s="371"/>
      <c r="JHY3384" s="372"/>
      <c r="JHZ3384" s="371"/>
      <c r="JIA3384" s="473"/>
      <c r="JIB3384" s="371"/>
      <c r="JIC3384" s="372"/>
      <c r="JID3384" s="372"/>
      <c r="JIE3384" s="372"/>
      <c r="JIF3384" s="372"/>
      <c r="JIG3384" s="370"/>
      <c r="JIH3384" s="371"/>
      <c r="JII3384" s="372"/>
      <c r="JIJ3384" s="371"/>
      <c r="JIK3384" s="473"/>
      <c r="JIL3384" s="371"/>
      <c r="JIM3384" s="372"/>
      <c r="JIN3384" s="372"/>
      <c r="JIO3384" s="372"/>
      <c r="JIP3384" s="372"/>
      <c r="JIQ3384" s="370"/>
      <c r="JIR3384" s="371"/>
      <c r="JIS3384" s="372"/>
      <c r="JIT3384" s="371"/>
      <c r="JIU3384" s="473"/>
      <c r="JIV3384" s="371"/>
      <c r="JIW3384" s="372"/>
      <c r="JIX3384" s="372"/>
      <c r="JIY3384" s="372"/>
      <c r="JIZ3384" s="372"/>
      <c r="JJA3384" s="370"/>
      <c r="JJB3384" s="371"/>
      <c r="JJC3384" s="372"/>
      <c r="JJD3384" s="371"/>
      <c r="JJE3384" s="473"/>
      <c r="JJF3384" s="371"/>
      <c r="JJG3384" s="372"/>
      <c r="JJH3384" s="372"/>
      <c r="JJI3384" s="372"/>
      <c r="JJJ3384" s="372"/>
      <c r="JJK3384" s="370"/>
      <c r="JJL3384" s="371"/>
      <c r="JJM3384" s="372"/>
      <c r="JJN3384" s="371"/>
      <c r="JJO3384" s="473"/>
      <c r="JJP3384" s="371"/>
      <c r="JJQ3384" s="372"/>
      <c r="JJR3384" s="372"/>
      <c r="JJS3384" s="372"/>
      <c r="JJT3384" s="372"/>
      <c r="JJU3384" s="370"/>
      <c r="JJV3384" s="371"/>
      <c r="JJW3384" s="372"/>
      <c r="JJX3384" s="371"/>
      <c r="JJY3384" s="473"/>
      <c r="JJZ3384" s="371"/>
      <c r="JKA3384" s="372"/>
      <c r="JKB3384" s="372"/>
      <c r="JKC3384" s="372"/>
      <c r="JKD3384" s="372"/>
      <c r="JKE3384" s="370"/>
      <c r="JKF3384" s="371"/>
      <c r="JKG3384" s="372"/>
      <c r="JKH3384" s="371"/>
      <c r="JKI3384" s="473"/>
      <c r="JKJ3384" s="371"/>
      <c r="JKK3384" s="372"/>
      <c r="JKL3384" s="372"/>
      <c r="JKM3384" s="372"/>
      <c r="JKN3384" s="372"/>
      <c r="JKO3384" s="370"/>
      <c r="JKP3384" s="371"/>
      <c r="JKQ3384" s="372"/>
      <c r="JKR3384" s="371"/>
      <c r="JKS3384" s="473"/>
      <c r="JKT3384" s="371"/>
      <c r="JKU3384" s="372"/>
      <c r="JKV3384" s="372"/>
      <c r="JKW3384" s="372"/>
      <c r="JKX3384" s="372"/>
      <c r="JKY3384" s="370"/>
      <c r="JKZ3384" s="371"/>
      <c r="JLA3384" s="372"/>
      <c r="JLB3384" s="371"/>
      <c r="JLC3384" s="473"/>
      <c r="JLD3384" s="371"/>
      <c r="JLE3384" s="372"/>
      <c r="JLF3384" s="372"/>
      <c r="JLG3384" s="372"/>
      <c r="JLH3384" s="372"/>
      <c r="JLI3384" s="370"/>
      <c r="JLJ3384" s="371"/>
      <c r="JLK3384" s="372"/>
      <c r="JLL3384" s="371"/>
      <c r="JLM3384" s="473"/>
      <c r="JLN3384" s="371"/>
      <c r="JLO3384" s="372"/>
      <c r="JLP3384" s="372"/>
      <c r="JLQ3384" s="372"/>
      <c r="JLR3384" s="372"/>
      <c r="JLS3384" s="370"/>
      <c r="JLT3384" s="371"/>
      <c r="JLU3384" s="372"/>
      <c r="JLV3384" s="371"/>
      <c r="JLW3384" s="473"/>
      <c r="JLX3384" s="371"/>
      <c r="JLY3384" s="372"/>
      <c r="JLZ3384" s="372"/>
      <c r="JMA3384" s="372"/>
      <c r="JMB3384" s="372"/>
      <c r="JMC3384" s="370"/>
      <c r="JMD3384" s="371"/>
      <c r="JME3384" s="372"/>
      <c r="JMF3384" s="371"/>
      <c r="JMG3384" s="473"/>
      <c r="JMH3384" s="371"/>
      <c r="JMI3384" s="372"/>
      <c r="JMJ3384" s="372"/>
      <c r="JMK3384" s="372"/>
      <c r="JML3384" s="372"/>
      <c r="JMM3384" s="370"/>
      <c r="JMN3384" s="371"/>
      <c r="JMO3384" s="372"/>
      <c r="JMP3384" s="371"/>
      <c r="JMQ3384" s="473"/>
      <c r="JMR3384" s="371"/>
      <c r="JMS3384" s="372"/>
      <c r="JMT3384" s="372"/>
      <c r="JMU3384" s="372"/>
      <c r="JMV3384" s="372"/>
      <c r="JMW3384" s="370"/>
      <c r="JMX3384" s="371"/>
      <c r="JMY3384" s="372"/>
      <c r="JMZ3384" s="371"/>
      <c r="JNA3384" s="473"/>
      <c r="JNB3384" s="371"/>
      <c r="JNC3384" s="372"/>
      <c r="JND3384" s="372"/>
      <c r="JNE3384" s="372"/>
      <c r="JNF3384" s="372"/>
      <c r="JNG3384" s="370"/>
      <c r="JNH3384" s="371"/>
      <c r="JNI3384" s="372"/>
      <c r="JNJ3384" s="371"/>
      <c r="JNK3384" s="473"/>
      <c r="JNL3384" s="371"/>
      <c r="JNM3384" s="372"/>
      <c r="JNN3384" s="372"/>
      <c r="JNO3384" s="372"/>
      <c r="JNP3384" s="372"/>
      <c r="JNQ3384" s="370"/>
      <c r="JNR3384" s="371"/>
      <c r="JNS3384" s="372"/>
      <c r="JNT3384" s="371"/>
      <c r="JNU3384" s="473"/>
      <c r="JNV3384" s="371"/>
      <c r="JNW3384" s="372"/>
      <c r="JNX3384" s="372"/>
      <c r="JNY3384" s="372"/>
      <c r="JNZ3384" s="372"/>
      <c r="JOA3384" s="370"/>
      <c r="JOB3384" s="371"/>
      <c r="JOC3384" s="372"/>
      <c r="JOD3384" s="371"/>
      <c r="JOE3384" s="473"/>
      <c r="JOF3384" s="371"/>
      <c r="JOG3384" s="372"/>
      <c r="JOH3384" s="372"/>
      <c r="JOI3384" s="372"/>
      <c r="JOJ3384" s="372"/>
      <c r="JOK3384" s="370"/>
      <c r="JOL3384" s="371"/>
      <c r="JOM3384" s="372"/>
      <c r="JON3384" s="371"/>
      <c r="JOO3384" s="473"/>
      <c r="JOP3384" s="371"/>
      <c r="JOQ3384" s="372"/>
      <c r="JOR3384" s="372"/>
      <c r="JOS3384" s="372"/>
      <c r="JOT3384" s="372"/>
      <c r="JOU3384" s="370"/>
      <c r="JOV3384" s="371"/>
      <c r="JOW3384" s="372"/>
      <c r="JOX3384" s="371"/>
      <c r="JOY3384" s="473"/>
      <c r="JOZ3384" s="371"/>
      <c r="JPA3384" s="372"/>
      <c r="JPB3384" s="372"/>
      <c r="JPC3384" s="372"/>
      <c r="JPD3384" s="372"/>
      <c r="JPE3384" s="370"/>
      <c r="JPF3384" s="371"/>
      <c r="JPG3384" s="372"/>
      <c r="JPH3384" s="371"/>
      <c r="JPI3384" s="473"/>
      <c r="JPJ3384" s="371"/>
      <c r="JPK3384" s="372"/>
      <c r="JPL3384" s="372"/>
      <c r="JPM3384" s="372"/>
      <c r="JPN3384" s="372"/>
      <c r="JPO3384" s="370"/>
      <c r="JPP3384" s="371"/>
      <c r="JPQ3384" s="372"/>
      <c r="JPR3384" s="371"/>
      <c r="JPS3384" s="473"/>
      <c r="JPT3384" s="371"/>
      <c r="JPU3384" s="372"/>
      <c r="JPV3384" s="372"/>
      <c r="JPW3384" s="372"/>
      <c r="JPX3384" s="372"/>
      <c r="JPY3384" s="370"/>
      <c r="JPZ3384" s="371"/>
      <c r="JQA3384" s="372"/>
      <c r="JQB3384" s="371"/>
      <c r="JQC3384" s="473"/>
      <c r="JQD3384" s="371"/>
      <c r="JQE3384" s="372"/>
      <c r="JQF3384" s="372"/>
      <c r="JQG3384" s="372"/>
      <c r="JQH3384" s="372"/>
      <c r="JQI3384" s="370"/>
      <c r="JQJ3384" s="371"/>
      <c r="JQK3384" s="372"/>
      <c r="JQL3384" s="371"/>
      <c r="JQM3384" s="473"/>
      <c r="JQN3384" s="371"/>
      <c r="JQO3384" s="372"/>
      <c r="JQP3384" s="372"/>
      <c r="JQQ3384" s="372"/>
      <c r="JQR3384" s="372"/>
      <c r="JQS3384" s="370"/>
      <c r="JQT3384" s="371"/>
      <c r="JQU3384" s="372"/>
      <c r="JQV3384" s="371"/>
      <c r="JQW3384" s="473"/>
      <c r="JQX3384" s="371"/>
      <c r="JQY3384" s="372"/>
      <c r="JQZ3384" s="372"/>
      <c r="JRA3384" s="372"/>
      <c r="JRB3384" s="372"/>
      <c r="JRC3384" s="370"/>
      <c r="JRD3384" s="371"/>
      <c r="JRE3384" s="372"/>
      <c r="JRF3384" s="371"/>
      <c r="JRG3384" s="473"/>
      <c r="JRH3384" s="371"/>
      <c r="JRI3384" s="372"/>
      <c r="JRJ3384" s="372"/>
      <c r="JRK3384" s="372"/>
      <c r="JRL3384" s="372"/>
      <c r="JRM3384" s="370"/>
      <c r="JRN3384" s="371"/>
      <c r="JRO3384" s="372"/>
      <c r="JRP3384" s="371"/>
      <c r="JRQ3384" s="473"/>
      <c r="JRR3384" s="371"/>
      <c r="JRS3384" s="372"/>
      <c r="JRT3384" s="372"/>
      <c r="JRU3384" s="372"/>
      <c r="JRV3384" s="372"/>
      <c r="JRW3384" s="370"/>
      <c r="JRX3384" s="371"/>
      <c r="JRY3384" s="372"/>
      <c r="JRZ3384" s="371"/>
      <c r="JSA3384" s="473"/>
      <c r="JSB3384" s="371"/>
      <c r="JSC3384" s="372"/>
      <c r="JSD3384" s="372"/>
      <c r="JSE3384" s="372"/>
      <c r="JSF3384" s="372"/>
      <c r="JSG3384" s="370"/>
      <c r="JSH3384" s="371"/>
      <c r="JSI3384" s="372"/>
      <c r="JSJ3384" s="371"/>
      <c r="JSK3384" s="473"/>
      <c r="JSL3384" s="371"/>
      <c r="JSM3384" s="372"/>
      <c r="JSN3384" s="372"/>
      <c r="JSO3384" s="372"/>
      <c r="JSP3384" s="372"/>
      <c r="JSQ3384" s="370"/>
      <c r="JSR3384" s="371"/>
      <c r="JSS3384" s="372"/>
      <c r="JST3384" s="371"/>
      <c r="JSU3384" s="473"/>
      <c r="JSV3384" s="371"/>
      <c r="JSW3384" s="372"/>
      <c r="JSX3384" s="372"/>
      <c r="JSY3384" s="372"/>
      <c r="JSZ3384" s="372"/>
      <c r="JTA3384" s="370"/>
      <c r="JTB3384" s="371"/>
      <c r="JTC3384" s="372"/>
      <c r="JTD3384" s="371"/>
      <c r="JTE3384" s="473"/>
      <c r="JTF3384" s="371"/>
      <c r="JTG3384" s="372"/>
      <c r="JTH3384" s="372"/>
      <c r="JTI3384" s="372"/>
      <c r="JTJ3384" s="372"/>
      <c r="JTK3384" s="370"/>
      <c r="JTL3384" s="371"/>
      <c r="JTM3384" s="372"/>
      <c r="JTN3384" s="371"/>
      <c r="JTO3384" s="473"/>
      <c r="JTP3384" s="371"/>
      <c r="JTQ3384" s="372"/>
      <c r="JTR3384" s="372"/>
      <c r="JTS3384" s="372"/>
      <c r="JTT3384" s="372"/>
      <c r="JTU3384" s="370"/>
      <c r="JTV3384" s="371"/>
      <c r="JTW3384" s="372"/>
      <c r="JTX3384" s="371"/>
      <c r="JTY3384" s="473"/>
      <c r="JTZ3384" s="371"/>
      <c r="JUA3384" s="372"/>
      <c r="JUB3384" s="372"/>
      <c r="JUC3384" s="372"/>
      <c r="JUD3384" s="372"/>
      <c r="JUE3384" s="370"/>
      <c r="JUF3384" s="371"/>
      <c r="JUG3384" s="372"/>
      <c r="JUH3384" s="371"/>
      <c r="JUI3384" s="473"/>
      <c r="JUJ3384" s="371"/>
      <c r="JUK3384" s="372"/>
      <c r="JUL3384" s="372"/>
      <c r="JUM3384" s="372"/>
      <c r="JUN3384" s="372"/>
      <c r="JUO3384" s="370"/>
      <c r="JUP3384" s="371"/>
      <c r="JUQ3384" s="372"/>
      <c r="JUR3384" s="371"/>
      <c r="JUS3384" s="473"/>
      <c r="JUT3384" s="371"/>
      <c r="JUU3384" s="372"/>
      <c r="JUV3384" s="372"/>
      <c r="JUW3384" s="372"/>
      <c r="JUX3384" s="372"/>
      <c r="JUY3384" s="370"/>
      <c r="JUZ3384" s="371"/>
      <c r="JVA3384" s="372"/>
      <c r="JVB3384" s="371"/>
      <c r="JVC3384" s="473"/>
      <c r="JVD3384" s="371"/>
      <c r="JVE3384" s="372"/>
      <c r="JVF3384" s="372"/>
      <c r="JVG3384" s="372"/>
      <c r="JVH3384" s="372"/>
      <c r="JVI3384" s="370"/>
      <c r="JVJ3384" s="371"/>
      <c r="JVK3384" s="372"/>
      <c r="JVL3384" s="371"/>
      <c r="JVM3384" s="473"/>
      <c r="JVN3384" s="371"/>
      <c r="JVO3384" s="372"/>
      <c r="JVP3384" s="372"/>
      <c r="JVQ3384" s="372"/>
      <c r="JVR3384" s="372"/>
      <c r="JVS3384" s="370"/>
      <c r="JVT3384" s="371"/>
      <c r="JVU3384" s="372"/>
      <c r="JVV3384" s="371"/>
      <c r="JVW3384" s="473"/>
      <c r="JVX3384" s="371"/>
      <c r="JVY3384" s="372"/>
      <c r="JVZ3384" s="372"/>
      <c r="JWA3384" s="372"/>
      <c r="JWB3384" s="372"/>
      <c r="JWC3384" s="370"/>
      <c r="JWD3384" s="371"/>
      <c r="JWE3384" s="372"/>
      <c r="JWF3384" s="371"/>
      <c r="JWG3384" s="473"/>
      <c r="JWH3384" s="371"/>
      <c r="JWI3384" s="372"/>
      <c r="JWJ3384" s="372"/>
      <c r="JWK3384" s="372"/>
      <c r="JWL3384" s="372"/>
      <c r="JWM3384" s="370"/>
      <c r="JWN3384" s="371"/>
      <c r="JWO3384" s="372"/>
      <c r="JWP3384" s="371"/>
      <c r="JWQ3384" s="473"/>
      <c r="JWR3384" s="371"/>
      <c r="JWS3384" s="372"/>
      <c r="JWT3384" s="372"/>
      <c r="JWU3384" s="372"/>
      <c r="JWV3384" s="372"/>
      <c r="JWW3384" s="370"/>
      <c r="JWX3384" s="371"/>
      <c r="JWY3384" s="372"/>
      <c r="JWZ3384" s="371"/>
      <c r="JXA3384" s="473"/>
      <c r="JXB3384" s="371"/>
      <c r="JXC3384" s="372"/>
      <c r="JXD3384" s="372"/>
      <c r="JXE3384" s="372"/>
      <c r="JXF3384" s="372"/>
      <c r="JXG3384" s="370"/>
      <c r="JXH3384" s="371"/>
      <c r="JXI3384" s="372"/>
      <c r="JXJ3384" s="371"/>
      <c r="JXK3384" s="473"/>
      <c r="JXL3384" s="371"/>
      <c r="JXM3384" s="372"/>
      <c r="JXN3384" s="372"/>
      <c r="JXO3384" s="372"/>
      <c r="JXP3384" s="372"/>
      <c r="JXQ3384" s="370"/>
      <c r="JXR3384" s="371"/>
      <c r="JXS3384" s="372"/>
      <c r="JXT3384" s="371"/>
      <c r="JXU3384" s="473"/>
      <c r="JXV3384" s="371"/>
      <c r="JXW3384" s="372"/>
      <c r="JXX3384" s="372"/>
      <c r="JXY3384" s="372"/>
      <c r="JXZ3384" s="372"/>
      <c r="JYA3384" s="370"/>
      <c r="JYB3384" s="371"/>
      <c r="JYC3384" s="372"/>
      <c r="JYD3384" s="371"/>
      <c r="JYE3384" s="473"/>
      <c r="JYF3384" s="371"/>
      <c r="JYG3384" s="372"/>
      <c r="JYH3384" s="372"/>
      <c r="JYI3384" s="372"/>
      <c r="JYJ3384" s="372"/>
      <c r="JYK3384" s="370"/>
      <c r="JYL3384" s="371"/>
      <c r="JYM3384" s="372"/>
      <c r="JYN3384" s="371"/>
      <c r="JYO3384" s="473"/>
      <c r="JYP3384" s="371"/>
      <c r="JYQ3384" s="372"/>
      <c r="JYR3384" s="372"/>
      <c r="JYS3384" s="372"/>
      <c r="JYT3384" s="372"/>
      <c r="JYU3384" s="370"/>
      <c r="JYV3384" s="371"/>
      <c r="JYW3384" s="372"/>
      <c r="JYX3384" s="371"/>
      <c r="JYY3384" s="473"/>
      <c r="JYZ3384" s="371"/>
      <c r="JZA3384" s="372"/>
      <c r="JZB3384" s="372"/>
      <c r="JZC3384" s="372"/>
      <c r="JZD3384" s="372"/>
      <c r="JZE3384" s="370"/>
      <c r="JZF3384" s="371"/>
      <c r="JZG3384" s="372"/>
      <c r="JZH3384" s="371"/>
      <c r="JZI3384" s="473"/>
      <c r="JZJ3384" s="371"/>
      <c r="JZK3384" s="372"/>
      <c r="JZL3384" s="372"/>
      <c r="JZM3384" s="372"/>
      <c r="JZN3384" s="372"/>
      <c r="JZO3384" s="370"/>
      <c r="JZP3384" s="371"/>
      <c r="JZQ3384" s="372"/>
      <c r="JZR3384" s="371"/>
      <c r="JZS3384" s="473"/>
      <c r="JZT3384" s="371"/>
      <c r="JZU3384" s="372"/>
      <c r="JZV3384" s="372"/>
      <c r="JZW3384" s="372"/>
      <c r="JZX3384" s="372"/>
      <c r="JZY3384" s="370"/>
      <c r="JZZ3384" s="371"/>
      <c r="KAA3384" s="372"/>
      <c r="KAB3384" s="371"/>
      <c r="KAC3384" s="473"/>
      <c r="KAD3384" s="371"/>
      <c r="KAE3384" s="372"/>
      <c r="KAF3384" s="372"/>
      <c r="KAG3384" s="372"/>
      <c r="KAH3384" s="372"/>
      <c r="KAI3384" s="370"/>
      <c r="KAJ3384" s="371"/>
      <c r="KAK3384" s="372"/>
      <c r="KAL3384" s="371"/>
      <c r="KAM3384" s="473"/>
      <c r="KAN3384" s="371"/>
      <c r="KAO3384" s="372"/>
      <c r="KAP3384" s="372"/>
      <c r="KAQ3384" s="372"/>
      <c r="KAR3384" s="372"/>
      <c r="KAS3384" s="370"/>
      <c r="KAT3384" s="371"/>
      <c r="KAU3384" s="372"/>
      <c r="KAV3384" s="371"/>
      <c r="KAW3384" s="473"/>
      <c r="KAX3384" s="371"/>
      <c r="KAY3384" s="372"/>
      <c r="KAZ3384" s="372"/>
      <c r="KBA3384" s="372"/>
      <c r="KBB3384" s="372"/>
      <c r="KBC3384" s="370"/>
      <c r="KBD3384" s="371"/>
      <c r="KBE3384" s="372"/>
      <c r="KBF3384" s="371"/>
      <c r="KBG3384" s="473"/>
      <c r="KBH3384" s="371"/>
      <c r="KBI3384" s="372"/>
      <c r="KBJ3384" s="372"/>
      <c r="KBK3384" s="372"/>
      <c r="KBL3384" s="372"/>
      <c r="KBM3384" s="370"/>
      <c r="KBN3384" s="371"/>
      <c r="KBO3384" s="372"/>
      <c r="KBP3384" s="371"/>
      <c r="KBQ3384" s="473"/>
      <c r="KBR3384" s="371"/>
      <c r="KBS3384" s="372"/>
      <c r="KBT3384" s="372"/>
      <c r="KBU3384" s="372"/>
      <c r="KBV3384" s="372"/>
      <c r="KBW3384" s="370"/>
      <c r="KBX3384" s="371"/>
      <c r="KBY3384" s="372"/>
      <c r="KBZ3384" s="371"/>
      <c r="KCA3384" s="473"/>
      <c r="KCB3384" s="371"/>
      <c r="KCC3384" s="372"/>
      <c r="KCD3384" s="372"/>
      <c r="KCE3384" s="372"/>
      <c r="KCF3384" s="372"/>
      <c r="KCG3384" s="370"/>
      <c r="KCH3384" s="371"/>
      <c r="KCI3384" s="372"/>
      <c r="KCJ3384" s="371"/>
      <c r="KCK3384" s="473"/>
      <c r="KCL3384" s="371"/>
      <c r="KCM3384" s="372"/>
      <c r="KCN3384" s="372"/>
      <c r="KCO3384" s="372"/>
      <c r="KCP3384" s="372"/>
      <c r="KCQ3384" s="370"/>
      <c r="KCR3384" s="371"/>
      <c r="KCS3384" s="372"/>
      <c r="KCT3384" s="371"/>
      <c r="KCU3384" s="473"/>
      <c r="KCV3384" s="371"/>
      <c r="KCW3384" s="372"/>
      <c r="KCX3384" s="372"/>
      <c r="KCY3384" s="372"/>
      <c r="KCZ3384" s="372"/>
      <c r="KDA3384" s="370"/>
      <c r="KDB3384" s="371"/>
      <c r="KDC3384" s="372"/>
      <c r="KDD3384" s="371"/>
      <c r="KDE3384" s="473"/>
      <c r="KDF3384" s="371"/>
      <c r="KDG3384" s="372"/>
      <c r="KDH3384" s="372"/>
      <c r="KDI3384" s="372"/>
      <c r="KDJ3384" s="372"/>
      <c r="KDK3384" s="370"/>
      <c r="KDL3384" s="371"/>
      <c r="KDM3384" s="372"/>
      <c r="KDN3384" s="371"/>
      <c r="KDO3384" s="473"/>
      <c r="KDP3384" s="371"/>
      <c r="KDQ3384" s="372"/>
      <c r="KDR3384" s="372"/>
      <c r="KDS3384" s="372"/>
      <c r="KDT3384" s="372"/>
      <c r="KDU3384" s="370"/>
      <c r="KDV3384" s="371"/>
      <c r="KDW3384" s="372"/>
      <c r="KDX3384" s="371"/>
      <c r="KDY3384" s="473"/>
      <c r="KDZ3384" s="371"/>
      <c r="KEA3384" s="372"/>
      <c r="KEB3384" s="372"/>
      <c r="KEC3384" s="372"/>
      <c r="KED3384" s="372"/>
      <c r="KEE3384" s="370"/>
      <c r="KEF3384" s="371"/>
      <c r="KEG3384" s="372"/>
      <c r="KEH3384" s="371"/>
      <c r="KEI3384" s="473"/>
      <c r="KEJ3384" s="371"/>
      <c r="KEK3384" s="372"/>
      <c r="KEL3384" s="372"/>
      <c r="KEM3384" s="372"/>
      <c r="KEN3384" s="372"/>
      <c r="KEO3384" s="370"/>
      <c r="KEP3384" s="371"/>
      <c r="KEQ3384" s="372"/>
      <c r="KER3384" s="371"/>
      <c r="KES3384" s="473"/>
      <c r="KET3384" s="371"/>
      <c r="KEU3384" s="372"/>
      <c r="KEV3384" s="372"/>
      <c r="KEW3384" s="372"/>
      <c r="KEX3384" s="372"/>
      <c r="KEY3384" s="370"/>
      <c r="KEZ3384" s="371"/>
      <c r="KFA3384" s="372"/>
      <c r="KFB3384" s="371"/>
      <c r="KFC3384" s="473"/>
      <c r="KFD3384" s="371"/>
      <c r="KFE3384" s="372"/>
      <c r="KFF3384" s="372"/>
      <c r="KFG3384" s="372"/>
      <c r="KFH3384" s="372"/>
      <c r="KFI3384" s="370"/>
      <c r="KFJ3384" s="371"/>
      <c r="KFK3384" s="372"/>
      <c r="KFL3384" s="371"/>
      <c r="KFM3384" s="473"/>
      <c r="KFN3384" s="371"/>
      <c r="KFO3384" s="372"/>
      <c r="KFP3384" s="372"/>
      <c r="KFQ3384" s="372"/>
      <c r="KFR3384" s="372"/>
      <c r="KFS3384" s="370"/>
      <c r="KFT3384" s="371"/>
      <c r="KFU3384" s="372"/>
      <c r="KFV3384" s="371"/>
      <c r="KFW3384" s="473"/>
      <c r="KFX3384" s="371"/>
      <c r="KFY3384" s="372"/>
      <c r="KFZ3384" s="372"/>
      <c r="KGA3384" s="372"/>
      <c r="KGB3384" s="372"/>
      <c r="KGC3384" s="370"/>
      <c r="KGD3384" s="371"/>
      <c r="KGE3384" s="372"/>
      <c r="KGF3384" s="371"/>
      <c r="KGG3384" s="473"/>
      <c r="KGH3384" s="371"/>
      <c r="KGI3384" s="372"/>
      <c r="KGJ3384" s="372"/>
      <c r="KGK3384" s="372"/>
      <c r="KGL3384" s="372"/>
      <c r="KGM3384" s="370"/>
      <c r="KGN3384" s="371"/>
      <c r="KGO3384" s="372"/>
      <c r="KGP3384" s="371"/>
      <c r="KGQ3384" s="473"/>
      <c r="KGR3384" s="371"/>
      <c r="KGS3384" s="372"/>
      <c r="KGT3384" s="372"/>
      <c r="KGU3384" s="372"/>
      <c r="KGV3384" s="372"/>
      <c r="KGW3384" s="370"/>
      <c r="KGX3384" s="371"/>
      <c r="KGY3384" s="372"/>
      <c r="KGZ3384" s="371"/>
      <c r="KHA3384" s="473"/>
      <c r="KHB3384" s="371"/>
      <c r="KHC3384" s="372"/>
      <c r="KHD3384" s="372"/>
      <c r="KHE3384" s="372"/>
      <c r="KHF3384" s="372"/>
      <c r="KHG3384" s="370"/>
      <c r="KHH3384" s="371"/>
      <c r="KHI3384" s="372"/>
      <c r="KHJ3384" s="371"/>
      <c r="KHK3384" s="473"/>
      <c r="KHL3384" s="371"/>
      <c r="KHM3384" s="372"/>
      <c r="KHN3384" s="372"/>
      <c r="KHO3384" s="372"/>
      <c r="KHP3384" s="372"/>
      <c r="KHQ3384" s="370"/>
      <c r="KHR3384" s="371"/>
      <c r="KHS3384" s="372"/>
      <c r="KHT3384" s="371"/>
      <c r="KHU3384" s="473"/>
      <c r="KHV3384" s="371"/>
      <c r="KHW3384" s="372"/>
      <c r="KHX3384" s="372"/>
      <c r="KHY3384" s="372"/>
      <c r="KHZ3384" s="372"/>
      <c r="KIA3384" s="370"/>
      <c r="KIB3384" s="371"/>
      <c r="KIC3384" s="372"/>
      <c r="KID3384" s="371"/>
      <c r="KIE3384" s="473"/>
      <c r="KIF3384" s="371"/>
      <c r="KIG3384" s="372"/>
      <c r="KIH3384" s="372"/>
      <c r="KII3384" s="372"/>
      <c r="KIJ3384" s="372"/>
      <c r="KIK3384" s="370"/>
      <c r="KIL3384" s="371"/>
      <c r="KIM3384" s="372"/>
      <c r="KIN3384" s="371"/>
      <c r="KIO3384" s="473"/>
      <c r="KIP3384" s="371"/>
      <c r="KIQ3384" s="372"/>
      <c r="KIR3384" s="372"/>
      <c r="KIS3384" s="372"/>
      <c r="KIT3384" s="372"/>
      <c r="KIU3384" s="370"/>
      <c r="KIV3384" s="371"/>
      <c r="KIW3384" s="372"/>
      <c r="KIX3384" s="371"/>
      <c r="KIY3384" s="473"/>
      <c r="KIZ3384" s="371"/>
      <c r="KJA3384" s="372"/>
      <c r="KJB3384" s="372"/>
      <c r="KJC3384" s="372"/>
      <c r="KJD3384" s="372"/>
      <c r="KJE3384" s="370"/>
      <c r="KJF3384" s="371"/>
      <c r="KJG3384" s="372"/>
      <c r="KJH3384" s="371"/>
      <c r="KJI3384" s="473"/>
      <c r="KJJ3384" s="371"/>
      <c r="KJK3384" s="372"/>
      <c r="KJL3384" s="372"/>
      <c r="KJM3384" s="372"/>
      <c r="KJN3384" s="372"/>
      <c r="KJO3384" s="370"/>
      <c r="KJP3384" s="371"/>
      <c r="KJQ3384" s="372"/>
      <c r="KJR3384" s="371"/>
      <c r="KJS3384" s="473"/>
      <c r="KJT3384" s="371"/>
      <c r="KJU3384" s="372"/>
      <c r="KJV3384" s="372"/>
      <c r="KJW3384" s="372"/>
      <c r="KJX3384" s="372"/>
      <c r="KJY3384" s="370"/>
      <c r="KJZ3384" s="371"/>
      <c r="KKA3384" s="372"/>
      <c r="KKB3384" s="371"/>
      <c r="KKC3384" s="473"/>
      <c r="KKD3384" s="371"/>
      <c r="KKE3384" s="372"/>
      <c r="KKF3384" s="372"/>
      <c r="KKG3384" s="372"/>
      <c r="KKH3384" s="372"/>
      <c r="KKI3384" s="370"/>
      <c r="KKJ3384" s="371"/>
      <c r="KKK3384" s="372"/>
      <c r="KKL3384" s="371"/>
      <c r="KKM3384" s="473"/>
      <c r="KKN3384" s="371"/>
      <c r="KKO3384" s="372"/>
      <c r="KKP3384" s="372"/>
      <c r="KKQ3384" s="372"/>
      <c r="KKR3384" s="372"/>
      <c r="KKS3384" s="370"/>
      <c r="KKT3384" s="371"/>
      <c r="KKU3384" s="372"/>
      <c r="KKV3384" s="371"/>
      <c r="KKW3384" s="473"/>
      <c r="KKX3384" s="371"/>
      <c r="KKY3384" s="372"/>
      <c r="KKZ3384" s="372"/>
      <c r="KLA3384" s="372"/>
      <c r="KLB3384" s="372"/>
      <c r="KLC3384" s="370"/>
      <c r="KLD3384" s="371"/>
      <c r="KLE3384" s="372"/>
      <c r="KLF3384" s="371"/>
      <c r="KLG3384" s="473"/>
      <c r="KLH3384" s="371"/>
      <c r="KLI3384" s="372"/>
      <c r="KLJ3384" s="372"/>
      <c r="KLK3384" s="372"/>
      <c r="KLL3384" s="372"/>
      <c r="KLM3384" s="370"/>
      <c r="KLN3384" s="371"/>
      <c r="KLO3384" s="372"/>
      <c r="KLP3384" s="371"/>
      <c r="KLQ3384" s="473"/>
      <c r="KLR3384" s="371"/>
      <c r="KLS3384" s="372"/>
      <c r="KLT3384" s="372"/>
      <c r="KLU3384" s="372"/>
      <c r="KLV3384" s="372"/>
      <c r="KLW3384" s="370"/>
      <c r="KLX3384" s="371"/>
      <c r="KLY3384" s="372"/>
      <c r="KLZ3384" s="371"/>
      <c r="KMA3384" s="473"/>
      <c r="KMB3384" s="371"/>
      <c r="KMC3384" s="372"/>
      <c r="KMD3384" s="372"/>
      <c r="KME3384" s="372"/>
      <c r="KMF3384" s="372"/>
      <c r="KMG3384" s="370"/>
      <c r="KMH3384" s="371"/>
      <c r="KMI3384" s="372"/>
      <c r="KMJ3384" s="371"/>
      <c r="KMK3384" s="473"/>
      <c r="KML3384" s="371"/>
      <c r="KMM3384" s="372"/>
      <c r="KMN3384" s="372"/>
      <c r="KMO3384" s="372"/>
      <c r="KMP3384" s="372"/>
      <c r="KMQ3384" s="370"/>
      <c r="KMR3384" s="371"/>
      <c r="KMS3384" s="372"/>
      <c r="KMT3384" s="371"/>
      <c r="KMU3384" s="473"/>
      <c r="KMV3384" s="371"/>
      <c r="KMW3384" s="372"/>
      <c r="KMX3384" s="372"/>
      <c r="KMY3384" s="372"/>
      <c r="KMZ3384" s="372"/>
      <c r="KNA3384" s="370"/>
      <c r="KNB3384" s="371"/>
      <c r="KNC3384" s="372"/>
      <c r="KND3384" s="371"/>
      <c r="KNE3384" s="473"/>
      <c r="KNF3384" s="371"/>
      <c r="KNG3384" s="372"/>
      <c r="KNH3384" s="372"/>
      <c r="KNI3384" s="372"/>
      <c r="KNJ3384" s="372"/>
      <c r="KNK3384" s="370"/>
      <c r="KNL3384" s="371"/>
      <c r="KNM3384" s="372"/>
      <c r="KNN3384" s="371"/>
      <c r="KNO3384" s="473"/>
      <c r="KNP3384" s="371"/>
      <c r="KNQ3384" s="372"/>
      <c r="KNR3384" s="372"/>
      <c r="KNS3384" s="372"/>
      <c r="KNT3384" s="372"/>
      <c r="KNU3384" s="370"/>
      <c r="KNV3384" s="371"/>
      <c r="KNW3384" s="372"/>
      <c r="KNX3384" s="371"/>
      <c r="KNY3384" s="473"/>
      <c r="KNZ3384" s="371"/>
      <c r="KOA3384" s="372"/>
      <c r="KOB3384" s="372"/>
      <c r="KOC3384" s="372"/>
      <c r="KOD3384" s="372"/>
      <c r="KOE3384" s="370"/>
      <c r="KOF3384" s="371"/>
      <c r="KOG3384" s="372"/>
      <c r="KOH3384" s="371"/>
      <c r="KOI3384" s="473"/>
      <c r="KOJ3384" s="371"/>
      <c r="KOK3384" s="372"/>
      <c r="KOL3384" s="372"/>
      <c r="KOM3384" s="372"/>
      <c r="KON3384" s="372"/>
      <c r="KOO3384" s="370"/>
      <c r="KOP3384" s="371"/>
      <c r="KOQ3384" s="372"/>
      <c r="KOR3384" s="371"/>
      <c r="KOS3384" s="473"/>
      <c r="KOT3384" s="371"/>
      <c r="KOU3384" s="372"/>
      <c r="KOV3384" s="372"/>
      <c r="KOW3384" s="372"/>
      <c r="KOX3384" s="372"/>
      <c r="KOY3384" s="370"/>
      <c r="KOZ3384" s="371"/>
      <c r="KPA3384" s="372"/>
      <c r="KPB3384" s="371"/>
      <c r="KPC3384" s="473"/>
      <c r="KPD3384" s="371"/>
      <c r="KPE3384" s="372"/>
      <c r="KPF3384" s="372"/>
      <c r="KPG3384" s="372"/>
      <c r="KPH3384" s="372"/>
      <c r="KPI3384" s="370"/>
      <c r="KPJ3384" s="371"/>
      <c r="KPK3384" s="372"/>
      <c r="KPL3384" s="371"/>
      <c r="KPM3384" s="473"/>
      <c r="KPN3384" s="371"/>
      <c r="KPO3384" s="372"/>
      <c r="KPP3384" s="372"/>
      <c r="KPQ3384" s="372"/>
      <c r="KPR3384" s="372"/>
      <c r="KPS3384" s="370"/>
      <c r="KPT3384" s="371"/>
      <c r="KPU3384" s="372"/>
      <c r="KPV3384" s="371"/>
      <c r="KPW3384" s="473"/>
      <c r="KPX3384" s="371"/>
      <c r="KPY3384" s="372"/>
      <c r="KPZ3384" s="372"/>
      <c r="KQA3384" s="372"/>
      <c r="KQB3384" s="372"/>
      <c r="KQC3384" s="370"/>
      <c r="KQD3384" s="371"/>
      <c r="KQE3384" s="372"/>
      <c r="KQF3384" s="371"/>
      <c r="KQG3384" s="473"/>
      <c r="KQH3384" s="371"/>
      <c r="KQI3384" s="372"/>
      <c r="KQJ3384" s="372"/>
      <c r="KQK3384" s="372"/>
      <c r="KQL3384" s="372"/>
      <c r="KQM3384" s="370"/>
      <c r="KQN3384" s="371"/>
      <c r="KQO3384" s="372"/>
      <c r="KQP3384" s="371"/>
      <c r="KQQ3384" s="473"/>
      <c r="KQR3384" s="371"/>
      <c r="KQS3384" s="372"/>
      <c r="KQT3384" s="372"/>
      <c r="KQU3384" s="372"/>
      <c r="KQV3384" s="372"/>
      <c r="KQW3384" s="370"/>
      <c r="KQX3384" s="371"/>
      <c r="KQY3384" s="372"/>
      <c r="KQZ3384" s="371"/>
      <c r="KRA3384" s="473"/>
      <c r="KRB3384" s="371"/>
      <c r="KRC3384" s="372"/>
      <c r="KRD3384" s="372"/>
      <c r="KRE3384" s="372"/>
      <c r="KRF3384" s="372"/>
      <c r="KRG3384" s="370"/>
      <c r="KRH3384" s="371"/>
      <c r="KRI3384" s="372"/>
      <c r="KRJ3384" s="371"/>
      <c r="KRK3384" s="473"/>
      <c r="KRL3384" s="371"/>
      <c r="KRM3384" s="372"/>
      <c r="KRN3384" s="372"/>
      <c r="KRO3384" s="372"/>
      <c r="KRP3384" s="372"/>
      <c r="KRQ3384" s="370"/>
      <c r="KRR3384" s="371"/>
      <c r="KRS3384" s="372"/>
      <c r="KRT3384" s="371"/>
      <c r="KRU3384" s="473"/>
      <c r="KRV3384" s="371"/>
      <c r="KRW3384" s="372"/>
      <c r="KRX3384" s="372"/>
      <c r="KRY3384" s="372"/>
      <c r="KRZ3384" s="372"/>
      <c r="KSA3384" s="370"/>
      <c r="KSB3384" s="371"/>
      <c r="KSC3384" s="372"/>
      <c r="KSD3384" s="371"/>
      <c r="KSE3384" s="473"/>
      <c r="KSF3384" s="371"/>
      <c r="KSG3384" s="372"/>
      <c r="KSH3384" s="372"/>
      <c r="KSI3384" s="372"/>
      <c r="KSJ3384" s="372"/>
      <c r="KSK3384" s="370"/>
      <c r="KSL3384" s="371"/>
      <c r="KSM3384" s="372"/>
      <c r="KSN3384" s="371"/>
      <c r="KSO3384" s="473"/>
      <c r="KSP3384" s="371"/>
      <c r="KSQ3384" s="372"/>
      <c r="KSR3384" s="372"/>
      <c r="KSS3384" s="372"/>
      <c r="KST3384" s="372"/>
      <c r="KSU3384" s="370"/>
      <c r="KSV3384" s="371"/>
      <c r="KSW3384" s="372"/>
      <c r="KSX3384" s="371"/>
      <c r="KSY3384" s="473"/>
      <c r="KSZ3384" s="371"/>
      <c r="KTA3384" s="372"/>
      <c r="KTB3384" s="372"/>
      <c r="KTC3384" s="372"/>
      <c r="KTD3384" s="372"/>
      <c r="KTE3384" s="370"/>
      <c r="KTF3384" s="371"/>
      <c r="KTG3384" s="372"/>
      <c r="KTH3384" s="371"/>
      <c r="KTI3384" s="473"/>
      <c r="KTJ3384" s="371"/>
      <c r="KTK3384" s="372"/>
      <c r="KTL3384" s="372"/>
      <c r="KTM3384" s="372"/>
      <c r="KTN3384" s="372"/>
      <c r="KTO3384" s="370"/>
      <c r="KTP3384" s="371"/>
      <c r="KTQ3384" s="372"/>
      <c r="KTR3384" s="371"/>
      <c r="KTS3384" s="473"/>
      <c r="KTT3384" s="371"/>
      <c r="KTU3384" s="372"/>
      <c r="KTV3384" s="372"/>
      <c r="KTW3384" s="372"/>
      <c r="KTX3384" s="372"/>
      <c r="KTY3384" s="370"/>
      <c r="KTZ3384" s="371"/>
      <c r="KUA3384" s="372"/>
      <c r="KUB3384" s="371"/>
      <c r="KUC3384" s="473"/>
      <c r="KUD3384" s="371"/>
      <c r="KUE3384" s="372"/>
      <c r="KUF3384" s="372"/>
      <c r="KUG3384" s="372"/>
      <c r="KUH3384" s="372"/>
      <c r="KUI3384" s="370"/>
      <c r="KUJ3384" s="371"/>
      <c r="KUK3384" s="372"/>
      <c r="KUL3384" s="371"/>
      <c r="KUM3384" s="473"/>
      <c r="KUN3384" s="371"/>
      <c r="KUO3384" s="372"/>
      <c r="KUP3384" s="372"/>
      <c r="KUQ3384" s="372"/>
      <c r="KUR3384" s="372"/>
      <c r="KUS3384" s="370"/>
      <c r="KUT3384" s="371"/>
      <c r="KUU3384" s="372"/>
      <c r="KUV3384" s="371"/>
      <c r="KUW3384" s="473"/>
      <c r="KUX3384" s="371"/>
      <c r="KUY3384" s="372"/>
      <c r="KUZ3384" s="372"/>
      <c r="KVA3384" s="372"/>
      <c r="KVB3384" s="372"/>
      <c r="KVC3384" s="370"/>
      <c r="KVD3384" s="371"/>
      <c r="KVE3384" s="372"/>
      <c r="KVF3384" s="371"/>
      <c r="KVG3384" s="473"/>
      <c r="KVH3384" s="371"/>
      <c r="KVI3384" s="372"/>
      <c r="KVJ3384" s="372"/>
      <c r="KVK3384" s="372"/>
      <c r="KVL3384" s="372"/>
      <c r="KVM3384" s="370"/>
      <c r="KVN3384" s="371"/>
      <c r="KVO3384" s="372"/>
      <c r="KVP3384" s="371"/>
      <c r="KVQ3384" s="473"/>
      <c r="KVR3384" s="371"/>
      <c r="KVS3384" s="372"/>
      <c r="KVT3384" s="372"/>
      <c r="KVU3384" s="372"/>
      <c r="KVV3384" s="372"/>
      <c r="KVW3384" s="370"/>
      <c r="KVX3384" s="371"/>
      <c r="KVY3384" s="372"/>
      <c r="KVZ3384" s="371"/>
      <c r="KWA3384" s="473"/>
      <c r="KWB3384" s="371"/>
      <c r="KWC3384" s="372"/>
      <c r="KWD3384" s="372"/>
      <c r="KWE3384" s="372"/>
      <c r="KWF3384" s="372"/>
      <c r="KWG3384" s="370"/>
      <c r="KWH3384" s="371"/>
      <c r="KWI3384" s="372"/>
      <c r="KWJ3384" s="371"/>
      <c r="KWK3384" s="473"/>
      <c r="KWL3384" s="371"/>
      <c r="KWM3384" s="372"/>
      <c r="KWN3384" s="372"/>
      <c r="KWO3384" s="372"/>
      <c r="KWP3384" s="372"/>
      <c r="KWQ3384" s="370"/>
      <c r="KWR3384" s="371"/>
      <c r="KWS3384" s="372"/>
      <c r="KWT3384" s="371"/>
      <c r="KWU3384" s="473"/>
      <c r="KWV3384" s="371"/>
      <c r="KWW3384" s="372"/>
      <c r="KWX3384" s="372"/>
      <c r="KWY3384" s="372"/>
      <c r="KWZ3384" s="372"/>
      <c r="KXA3384" s="370"/>
      <c r="KXB3384" s="371"/>
      <c r="KXC3384" s="372"/>
      <c r="KXD3384" s="371"/>
      <c r="KXE3384" s="473"/>
      <c r="KXF3384" s="371"/>
      <c r="KXG3384" s="372"/>
      <c r="KXH3384" s="372"/>
      <c r="KXI3384" s="372"/>
      <c r="KXJ3384" s="372"/>
      <c r="KXK3384" s="370"/>
      <c r="KXL3384" s="371"/>
      <c r="KXM3384" s="372"/>
      <c r="KXN3384" s="371"/>
      <c r="KXO3384" s="473"/>
      <c r="KXP3384" s="371"/>
      <c r="KXQ3384" s="372"/>
      <c r="KXR3384" s="372"/>
      <c r="KXS3384" s="372"/>
      <c r="KXT3384" s="372"/>
      <c r="KXU3384" s="370"/>
      <c r="KXV3384" s="371"/>
      <c r="KXW3384" s="372"/>
      <c r="KXX3384" s="371"/>
      <c r="KXY3384" s="473"/>
      <c r="KXZ3384" s="371"/>
      <c r="KYA3384" s="372"/>
      <c r="KYB3384" s="372"/>
      <c r="KYC3384" s="372"/>
      <c r="KYD3384" s="372"/>
      <c r="KYE3384" s="370"/>
      <c r="KYF3384" s="371"/>
      <c r="KYG3384" s="372"/>
      <c r="KYH3384" s="371"/>
      <c r="KYI3384" s="473"/>
      <c r="KYJ3384" s="371"/>
      <c r="KYK3384" s="372"/>
      <c r="KYL3384" s="372"/>
      <c r="KYM3384" s="372"/>
      <c r="KYN3384" s="372"/>
      <c r="KYO3384" s="370"/>
      <c r="KYP3384" s="371"/>
      <c r="KYQ3384" s="372"/>
      <c r="KYR3384" s="371"/>
      <c r="KYS3384" s="473"/>
      <c r="KYT3384" s="371"/>
      <c r="KYU3384" s="372"/>
      <c r="KYV3384" s="372"/>
      <c r="KYW3384" s="372"/>
      <c r="KYX3384" s="372"/>
      <c r="KYY3384" s="370"/>
      <c r="KYZ3384" s="371"/>
      <c r="KZA3384" s="372"/>
      <c r="KZB3384" s="371"/>
      <c r="KZC3384" s="473"/>
      <c r="KZD3384" s="371"/>
      <c r="KZE3384" s="372"/>
      <c r="KZF3384" s="372"/>
      <c r="KZG3384" s="372"/>
      <c r="KZH3384" s="372"/>
      <c r="KZI3384" s="370"/>
      <c r="KZJ3384" s="371"/>
      <c r="KZK3384" s="372"/>
      <c r="KZL3384" s="371"/>
      <c r="KZM3384" s="473"/>
      <c r="KZN3384" s="371"/>
      <c r="KZO3384" s="372"/>
      <c r="KZP3384" s="372"/>
      <c r="KZQ3384" s="372"/>
      <c r="KZR3384" s="372"/>
      <c r="KZS3384" s="370"/>
      <c r="KZT3384" s="371"/>
      <c r="KZU3384" s="372"/>
      <c r="KZV3384" s="371"/>
      <c r="KZW3384" s="473"/>
      <c r="KZX3384" s="371"/>
      <c r="KZY3384" s="372"/>
      <c r="KZZ3384" s="372"/>
      <c r="LAA3384" s="372"/>
      <c r="LAB3384" s="372"/>
      <c r="LAC3384" s="370"/>
      <c r="LAD3384" s="371"/>
      <c r="LAE3384" s="372"/>
      <c r="LAF3384" s="371"/>
      <c r="LAG3384" s="473"/>
      <c r="LAH3384" s="371"/>
      <c r="LAI3384" s="372"/>
      <c r="LAJ3384" s="372"/>
      <c r="LAK3384" s="372"/>
      <c r="LAL3384" s="372"/>
      <c r="LAM3384" s="370"/>
      <c r="LAN3384" s="371"/>
      <c r="LAO3384" s="372"/>
      <c r="LAP3384" s="371"/>
      <c r="LAQ3384" s="473"/>
      <c r="LAR3384" s="371"/>
      <c r="LAS3384" s="372"/>
      <c r="LAT3384" s="372"/>
      <c r="LAU3384" s="372"/>
      <c r="LAV3384" s="372"/>
      <c r="LAW3384" s="370"/>
      <c r="LAX3384" s="371"/>
      <c r="LAY3384" s="372"/>
      <c r="LAZ3384" s="371"/>
      <c r="LBA3384" s="473"/>
      <c r="LBB3384" s="371"/>
      <c r="LBC3384" s="372"/>
      <c r="LBD3384" s="372"/>
      <c r="LBE3384" s="372"/>
      <c r="LBF3384" s="372"/>
      <c r="LBG3384" s="370"/>
      <c r="LBH3384" s="371"/>
      <c r="LBI3384" s="372"/>
      <c r="LBJ3384" s="371"/>
      <c r="LBK3384" s="473"/>
      <c r="LBL3384" s="371"/>
      <c r="LBM3384" s="372"/>
      <c r="LBN3384" s="372"/>
      <c r="LBO3384" s="372"/>
      <c r="LBP3384" s="372"/>
      <c r="LBQ3384" s="370"/>
      <c r="LBR3384" s="371"/>
      <c r="LBS3384" s="372"/>
      <c r="LBT3384" s="371"/>
      <c r="LBU3384" s="473"/>
      <c r="LBV3384" s="371"/>
      <c r="LBW3384" s="372"/>
      <c r="LBX3384" s="372"/>
      <c r="LBY3384" s="372"/>
      <c r="LBZ3384" s="372"/>
      <c r="LCA3384" s="370"/>
      <c r="LCB3384" s="371"/>
      <c r="LCC3384" s="372"/>
      <c r="LCD3384" s="371"/>
      <c r="LCE3384" s="473"/>
      <c r="LCF3384" s="371"/>
      <c r="LCG3384" s="372"/>
      <c r="LCH3384" s="372"/>
      <c r="LCI3384" s="372"/>
      <c r="LCJ3384" s="372"/>
      <c r="LCK3384" s="370"/>
      <c r="LCL3384" s="371"/>
      <c r="LCM3384" s="372"/>
      <c r="LCN3384" s="371"/>
      <c r="LCO3384" s="473"/>
      <c r="LCP3384" s="371"/>
      <c r="LCQ3384" s="372"/>
      <c r="LCR3384" s="372"/>
      <c r="LCS3384" s="372"/>
      <c r="LCT3384" s="372"/>
      <c r="LCU3384" s="370"/>
      <c r="LCV3384" s="371"/>
      <c r="LCW3384" s="372"/>
      <c r="LCX3384" s="371"/>
      <c r="LCY3384" s="473"/>
      <c r="LCZ3384" s="371"/>
      <c r="LDA3384" s="372"/>
      <c r="LDB3384" s="372"/>
      <c r="LDC3384" s="372"/>
      <c r="LDD3384" s="372"/>
      <c r="LDE3384" s="370"/>
      <c r="LDF3384" s="371"/>
      <c r="LDG3384" s="372"/>
      <c r="LDH3384" s="371"/>
      <c r="LDI3384" s="473"/>
      <c r="LDJ3384" s="371"/>
      <c r="LDK3384" s="372"/>
      <c r="LDL3384" s="372"/>
      <c r="LDM3384" s="372"/>
      <c r="LDN3384" s="372"/>
      <c r="LDO3384" s="370"/>
      <c r="LDP3384" s="371"/>
      <c r="LDQ3384" s="372"/>
      <c r="LDR3384" s="371"/>
      <c r="LDS3384" s="473"/>
      <c r="LDT3384" s="371"/>
      <c r="LDU3384" s="372"/>
      <c r="LDV3384" s="372"/>
      <c r="LDW3384" s="372"/>
      <c r="LDX3384" s="372"/>
      <c r="LDY3384" s="370"/>
      <c r="LDZ3384" s="371"/>
      <c r="LEA3384" s="372"/>
      <c r="LEB3384" s="371"/>
      <c r="LEC3384" s="473"/>
      <c r="LED3384" s="371"/>
      <c r="LEE3384" s="372"/>
      <c r="LEF3384" s="372"/>
      <c r="LEG3384" s="372"/>
      <c r="LEH3384" s="372"/>
      <c r="LEI3384" s="370"/>
      <c r="LEJ3384" s="371"/>
      <c r="LEK3384" s="372"/>
      <c r="LEL3384" s="371"/>
      <c r="LEM3384" s="473"/>
      <c r="LEN3384" s="371"/>
      <c r="LEO3384" s="372"/>
      <c r="LEP3384" s="372"/>
      <c r="LEQ3384" s="372"/>
      <c r="LER3384" s="372"/>
      <c r="LES3384" s="370"/>
      <c r="LET3384" s="371"/>
      <c r="LEU3384" s="372"/>
      <c r="LEV3384" s="371"/>
      <c r="LEW3384" s="473"/>
      <c r="LEX3384" s="371"/>
      <c r="LEY3384" s="372"/>
      <c r="LEZ3384" s="372"/>
      <c r="LFA3384" s="372"/>
      <c r="LFB3384" s="372"/>
      <c r="LFC3384" s="370"/>
      <c r="LFD3384" s="371"/>
      <c r="LFE3384" s="372"/>
      <c r="LFF3384" s="371"/>
      <c r="LFG3384" s="473"/>
      <c r="LFH3384" s="371"/>
      <c r="LFI3384" s="372"/>
      <c r="LFJ3384" s="372"/>
      <c r="LFK3384" s="372"/>
      <c r="LFL3384" s="372"/>
      <c r="LFM3384" s="370"/>
      <c r="LFN3384" s="371"/>
      <c r="LFO3384" s="372"/>
      <c r="LFP3384" s="371"/>
      <c r="LFQ3384" s="473"/>
      <c r="LFR3384" s="371"/>
      <c r="LFS3384" s="372"/>
      <c r="LFT3384" s="372"/>
      <c r="LFU3384" s="372"/>
      <c r="LFV3384" s="372"/>
      <c r="LFW3384" s="370"/>
      <c r="LFX3384" s="371"/>
      <c r="LFY3384" s="372"/>
      <c r="LFZ3384" s="371"/>
      <c r="LGA3384" s="473"/>
      <c r="LGB3384" s="371"/>
      <c r="LGC3384" s="372"/>
      <c r="LGD3384" s="372"/>
      <c r="LGE3384" s="372"/>
      <c r="LGF3384" s="372"/>
      <c r="LGG3384" s="370"/>
      <c r="LGH3384" s="371"/>
      <c r="LGI3384" s="372"/>
      <c r="LGJ3384" s="371"/>
      <c r="LGK3384" s="473"/>
      <c r="LGL3384" s="371"/>
      <c r="LGM3384" s="372"/>
      <c r="LGN3384" s="372"/>
      <c r="LGO3384" s="372"/>
      <c r="LGP3384" s="372"/>
      <c r="LGQ3384" s="370"/>
      <c r="LGR3384" s="371"/>
      <c r="LGS3384" s="372"/>
      <c r="LGT3384" s="371"/>
      <c r="LGU3384" s="473"/>
      <c r="LGV3384" s="371"/>
      <c r="LGW3384" s="372"/>
      <c r="LGX3384" s="372"/>
      <c r="LGY3384" s="372"/>
      <c r="LGZ3384" s="372"/>
      <c r="LHA3384" s="370"/>
      <c r="LHB3384" s="371"/>
      <c r="LHC3384" s="372"/>
      <c r="LHD3384" s="371"/>
      <c r="LHE3384" s="473"/>
      <c r="LHF3384" s="371"/>
      <c r="LHG3384" s="372"/>
      <c r="LHH3384" s="372"/>
      <c r="LHI3384" s="372"/>
      <c r="LHJ3384" s="372"/>
      <c r="LHK3384" s="370"/>
      <c r="LHL3384" s="371"/>
      <c r="LHM3384" s="372"/>
      <c r="LHN3384" s="371"/>
      <c r="LHO3384" s="473"/>
      <c r="LHP3384" s="371"/>
      <c r="LHQ3384" s="372"/>
      <c r="LHR3384" s="372"/>
      <c r="LHS3384" s="372"/>
      <c r="LHT3384" s="372"/>
      <c r="LHU3384" s="370"/>
      <c r="LHV3384" s="371"/>
      <c r="LHW3384" s="372"/>
      <c r="LHX3384" s="371"/>
      <c r="LHY3384" s="473"/>
      <c r="LHZ3384" s="371"/>
      <c r="LIA3384" s="372"/>
      <c r="LIB3384" s="372"/>
      <c r="LIC3384" s="372"/>
      <c r="LID3384" s="372"/>
      <c r="LIE3384" s="370"/>
      <c r="LIF3384" s="371"/>
      <c r="LIG3384" s="372"/>
      <c r="LIH3384" s="371"/>
      <c r="LII3384" s="473"/>
      <c r="LIJ3384" s="371"/>
      <c r="LIK3384" s="372"/>
      <c r="LIL3384" s="372"/>
      <c r="LIM3384" s="372"/>
      <c r="LIN3384" s="372"/>
      <c r="LIO3384" s="370"/>
      <c r="LIP3384" s="371"/>
      <c r="LIQ3384" s="372"/>
      <c r="LIR3384" s="371"/>
      <c r="LIS3384" s="473"/>
      <c r="LIT3384" s="371"/>
      <c r="LIU3384" s="372"/>
      <c r="LIV3384" s="372"/>
      <c r="LIW3384" s="372"/>
      <c r="LIX3384" s="372"/>
      <c r="LIY3384" s="370"/>
      <c r="LIZ3384" s="371"/>
      <c r="LJA3384" s="372"/>
      <c r="LJB3384" s="371"/>
      <c r="LJC3384" s="473"/>
      <c r="LJD3384" s="371"/>
      <c r="LJE3384" s="372"/>
      <c r="LJF3384" s="372"/>
      <c r="LJG3384" s="372"/>
      <c r="LJH3384" s="372"/>
      <c r="LJI3384" s="370"/>
      <c r="LJJ3384" s="371"/>
      <c r="LJK3384" s="372"/>
      <c r="LJL3384" s="371"/>
      <c r="LJM3384" s="473"/>
      <c r="LJN3384" s="371"/>
      <c r="LJO3384" s="372"/>
      <c r="LJP3384" s="372"/>
      <c r="LJQ3384" s="372"/>
      <c r="LJR3384" s="372"/>
      <c r="LJS3384" s="370"/>
      <c r="LJT3384" s="371"/>
      <c r="LJU3384" s="372"/>
      <c r="LJV3384" s="371"/>
      <c r="LJW3384" s="473"/>
      <c r="LJX3384" s="371"/>
      <c r="LJY3384" s="372"/>
      <c r="LJZ3384" s="372"/>
      <c r="LKA3384" s="372"/>
      <c r="LKB3384" s="372"/>
      <c r="LKC3384" s="370"/>
      <c r="LKD3384" s="371"/>
      <c r="LKE3384" s="372"/>
      <c r="LKF3384" s="371"/>
      <c r="LKG3384" s="473"/>
      <c r="LKH3384" s="371"/>
      <c r="LKI3384" s="372"/>
      <c r="LKJ3384" s="372"/>
      <c r="LKK3384" s="372"/>
      <c r="LKL3384" s="372"/>
      <c r="LKM3384" s="370"/>
      <c r="LKN3384" s="371"/>
      <c r="LKO3384" s="372"/>
      <c r="LKP3384" s="371"/>
      <c r="LKQ3384" s="473"/>
      <c r="LKR3384" s="371"/>
      <c r="LKS3384" s="372"/>
      <c r="LKT3384" s="372"/>
      <c r="LKU3384" s="372"/>
      <c r="LKV3384" s="372"/>
      <c r="LKW3384" s="370"/>
      <c r="LKX3384" s="371"/>
      <c r="LKY3384" s="372"/>
      <c r="LKZ3384" s="371"/>
      <c r="LLA3384" s="473"/>
      <c r="LLB3384" s="371"/>
      <c r="LLC3384" s="372"/>
      <c r="LLD3384" s="372"/>
      <c r="LLE3384" s="372"/>
      <c r="LLF3384" s="372"/>
      <c r="LLG3384" s="370"/>
      <c r="LLH3384" s="371"/>
      <c r="LLI3384" s="372"/>
      <c r="LLJ3384" s="371"/>
      <c r="LLK3384" s="473"/>
      <c r="LLL3384" s="371"/>
      <c r="LLM3384" s="372"/>
      <c r="LLN3384" s="372"/>
      <c r="LLO3384" s="372"/>
      <c r="LLP3384" s="372"/>
      <c r="LLQ3384" s="370"/>
      <c r="LLR3384" s="371"/>
      <c r="LLS3384" s="372"/>
      <c r="LLT3384" s="371"/>
      <c r="LLU3384" s="473"/>
      <c r="LLV3384" s="371"/>
      <c r="LLW3384" s="372"/>
      <c r="LLX3384" s="372"/>
      <c r="LLY3384" s="372"/>
      <c r="LLZ3384" s="372"/>
      <c r="LMA3384" s="370"/>
      <c r="LMB3384" s="371"/>
      <c r="LMC3384" s="372"/>
      <c r="LMD3384" s="371"/>
      <c r="LME3384" s="473"/>
      <c r="LMF3384" s="371"/>
      <c r="LMG3384" s="372"/>
      <c r="LMH3384" s="372"/>
      <c r="LMI3384" s="372"/>
      <c r="LMJ3384" s="372"/>
      <c r="LMK3384" s="370"/>
      <c r="LML3384" s="371"/>
      <c r="LMM3384" s="372"/>
      <c r="LMN3384" s="371"/>
      <c r="LMO3384" s="473"/>
      <c r="LMP3384" s="371"/>
      <c r="LMQ3384" s="372"/>
      <c r="LMR3384" s="372"/>
      <c r="LMS3384" s="372"/>
      <c r="LMT3384" s="372"/>
      <c r="LMU3384" s="370"/>
      <c r="LMV3384" s="371"/>
      <c r="LMW3384" s="372"/>
      <c r="LMX3384" s="371"/>
      <c r="LMY3384" s="473"/>
      <c r="LMZ3384" s="371"/>
      <c r="LNA3384" s="372"/>
      <c r="LNB3384" s="372"/>
      <c r="LNC3384" s="372"/>
      <c r="LND3384" s="372"/>
      <c r="LNE3384" s="370"/>
      <c r="LNF3384" s="371"/>
      <c r="LNG3384" s="372"/>
      <c r="LNH3384" s="371"/>
      <c r="LNI3384" s="473"/>
      <c r="LNJ3384" s="371"/>
      <c r="LNK3384" s="372"/>
      <c r="LNL3384" s="372"/>
      <c r="LNM3384" s="372"/>
      <c r="LNN3384" s="372"/>
      <c r="LNO3384" s="370"/>
      <c r="LNP3384" s="371"/>
      <c r="LNQ3384" s="372"/>
      <c r="LNR3384" s="371"/>
      <c r="LNS3384" s="473"/>
      <c r="LNT3384" s="371"/>
      <c r="LNU3384" s="372"/>
      <c r="LNV3384" s="372"/>
      <c r="LNW3384" s="372"/>
      <c r="LNX3384" s="372"/>
      <c r="LNY3384" s="370"/>
      <c r="LNZ3384" s="371"/>
      <c r="LOA3384" s="372"/>
      <c r="LOB3384" s="371"/>
      <c r="LOC3384" s="473"/>
      <c r="LOD3384" s="371"/>
      <c r="LOE3384" s="372"/>
      <c r="LOF3384" s="372"/>
      <c r="LOG3384" s="372"/>
      <c r="LOH3384" s="372"/>
      <c r="LOI3384" s="370"/>
      <c r="LOJ3384" s="371"/>
      <c r="LOK3384" s="372"/>
      <c r="LOL3384" s="371"/>
      <c r="LOM3384" s="473"/>
      <c r="LON3384" s="371"/>
      <c r="LOO3384" s="372"/>
      <c r="LOP3384" s="372"/>
      <c r="LOQ3384" s="372"/>
      <c r="LOR3384" s="372"/>
      <c r="LOS3384" s="370"/>
      <c r="LOT3384" s="371"/>
      <c r="LOU3384" s="372"/>
      <c r="LOV3384" s="371"/>
      <c r="LOW3384" s="473"/>
      <c r="LOX3384" s="371"/>
      <c r="LOY3384" s="372"/>
      <c r="LOZ3384" s="372"/>
      <c r="LPA3384" s="372"/>
      <c r="LPB3384" s="372"/>
      <c r="LPC3384" s="370"/>
      <c r="LPD3384" s="371"/>
      <c r="LPE3384" s="372"/>
      <c r="LPF3384" s="371"/>
      <c r="LPG3384" s="473"/>
      <c r="LPH3384" s="371"/>
      <c r="LPI3384" s="372"/>
      <c r="LPJ3384" s="372"/>
      <c r="LPK3384" s="372"/>
      <c r="LPL3384" s="372"/>
      <c r="LPM3384" s="370"/>
      <c r="LPN3384" s="371"/>
      <c r="LPO3384" s="372"/>
      <c r="LPP3384" s="371"/>
      <c r="LPQ3384" s="473"/>
      <c r="LPR3384" s="371"/>
      <c r="LPS3384" s="372"/>
      <c r="LPT3384" s="372"/>
      <c r="LPU3384" s="372"/>
      <c r="LPV3384" s="372"/>
      <c r="LPW3384" s="370"/>
      <c r="LPX3384" s="371"/>
      <c r="LPY3384" s="372"/>
      <c r="LPZ3384" s="371"/>
      <c r="LQA3384" s="473"/>
      <c r="LQB3384" s="371"/>
      <c r="LQC3384" s="372"/>
      <c r="LQD3384" s="372"/>
      <c r="LQE3384" s="372"/>
      <c r="LQF3384" s="372"/>
      <c r="LQG3384" s="370"/>
      <c r="LQH3384" s="371"/>
      <c r="LQI3384" s="372"/>
      <c r="LQJ3384" s="371"/>
      <c r="LQK3384" s="473"/>
      <c r="LQL3384" s="371"/>
      <c r="LQM3384" s="372"/>
      <c r="LQN3384" s="372"/>
      <c r="LQO3384" s="372"/>
      <c r="LQP3384" s="372"/>
      <c r="LQQ3384" s="370"/>
      <c r="LQR3384" s="371"/>
      <c r="LQS3384" s="372"/>
      <c r="LQT3384" s="371"/>
      <c r="LQU3384" s="473"/>
      <c r="LQV3384" s="371"/>
      <c r="LQW3384" s="372"/>
      <c r="LQX3384" s="372"/>
      <c r="LQY3384" s="372"/>
      <c r="LQZ3384" s="372"/>
      <c r="LRA3384" s="370"/>
      <c r="LRB3384" s="371"/>
      <c r="LRC3384" s="372"/>
      <c r="LRD3384" s="371"/>
      <c r="LRE3384" s="473"/>
      <c r="LRF3384" s="371"/>
      <c r="LRG3384" s="372"/>
      <c r="LRH3384" s="372"/>
      <c r="LRI3384" s="372"/>
      <c r="LRJ3384" s="372"/>
      <c r="LRK3384" s="370"/>
      <c r="LRL3384" s="371"/>
      <c r="LRM3384" s="372"/>
      <c r="LRN3384" s="371"/>
      <c r="LRO3384" s="473"/>
      <c r="LRP3384" s="371"/>
      <c r="LRQ3384" s="372"/>
      <c r="LRR3384" s="372"/>
      <c r="LRS3384" s="372"/>
      <c r="LRT3384" s="372"/>
      <c r="LRU3384" s="370"/>
      <c r="LRV3384" s="371"/>
      <c r="LRW3384" s="372"/>
      <c r="LRX3384" s="371"/>
      <c r="LRY3384" s="473"/>
      <c r="LRZ3384" s="371"/>
      <c r="LSA3384" s="372"/>
      <c r="LSB3384" s="372"/>
      <c r="LSC3384" s="372"/>
      <c r="LSD3384" s="372"/>
      <c r="LSE3384" s="370"/>
      <c r="LSF3384" s="371"/>
      <c r="LSG3384" s="372"/>
      <c r="LSH3384" s="371"/>
      <c r="LSI3384" s="473"/>
      <c r="LSJ3384" s="371"/>
      <c r="LSK3384" s="372"/>
      <c r="LSL3384" s="372"/>
      <c r="LSM3384" s="372"/>
      <c r="LSN3384" s="372"/>
      <c r="LSO3384" s="370"/>
      <c r="LSP3384" s="371"/>
      <c r="LSQ3384" s="372"/>
      <c r="LSR3384" s="371"/>
      <c r="LSS3384" s="473"/>
      <c r="LST3384" s="371"/>
      <c r="LSU3384" s="372"/>
      <c r="LSV3384" s="372"/>
      <c r="LSW3384" s="372"/>
      <c r="LSX3384" s="372"/>
      <c r="LSY3384" s="370"/>
      <c r="LSZ3384" s="371"/>
      <c r="LTA3384" s="372"/>
      <c r="LTB3384" s="371"/>
      <c r="LTC3384" s="473"/>
      <c r="LTD3384" s="371"/>
      <c r="LTE3384" s="372"/>
      <c r="LTF3384" s="372"/>
      <c r="LTG3384" s="372"/>
      <c r="LTH3384" s="372"/>
      <c r="LTI3384" s="370"/>
      <c r="LTJ3384" s="371"/>
      <c r="LTK3384" s="372"/>
      <c r="LTL3384" s="371"/>
      <c r="LTM3384" s="473"/>
      <c r="LTN3384" s="371"/>
      <c r="LTO3384" s="372"/>
      <c r="LTP3384" s="372"/>
      <c r="LTQ3384" s="372"/>
      <c r="LTR3384" s="372"/>
      <c r="LTS3384" s="370"/>
      <c r="LTT3384" s="371"/>
      <c r="LTU3384" s="372"/>
      <c r="LTV3384" s="371"/>
      <c r="LTW3384" s="473"/>
      <c r="LTX3384" s="371"/>
      <c r="LTY3384" s="372"/>
      <c r="LTZ3384" s="372"/>
      <c r="LUA3384" s="372"/>
      <c r="LUB3384" s="372"/>
      <c r="LUC3384" s="370"/>
      <c r="LUD3384" s="371"/>
      <c r="LUE3384" s="372"/>
      <c r="LUF3384" s="371"/>
      <c r="LUG3384" s="473"/>
      <c r="LUH3384" s="371"/>
      <c r="LUI3384" s="372"/>
      <c r="LUJ3384" s="372"/>
      <c r="LUK3384" s="372"/>
      <c r="LUL3384" s="372"/>
      <c r="LUM3384" s="370"/>
      <c r="LUN3384" s="371"/>
      <c r="LUO3384" s="372"/>
      <c r="LUP3384" s="371"/>
      <c r="LUQ3384" s="473"/>
      <c r="LUR3384" s="371"/>
      <c r="LUS3384" s="372"/>
      <c r="LUT3384" s="372"/>
      <c r="LUU3384" s="372"/>
      <c r="LUV3384" s="372"/>
      <c r="LUW3384" s="370"/>
      <c r="LUX3384" s="371"/>
      <c r="LUY3384" s="372"/>
      <c r="LUZ3384" s="371"/>
      <c r="LVA3384" s="473"/>
      <c r="LVB3384" s="371"/>
      <c r="LVC3384" s="372"/>
      <c r="LVD3384" s="372"/>
      <c r="LVE3384" s="372"/>
      <c r="LVF3384" s="372"/>
      <c r="LVG3384" s="370"/>
      <c r="LVH3384" s="371"/>
      <c r="LVI3384" s="372"/>
      <c r="LVJ3384" s="371"/>
      <c r="LVK3384" s="473"/>
      <c r="LVL3384" s="371"/>
      <c r="LVM3384" s="372"/>
      <c r="LVN3384" s="372"/>
      <c r="LVO3384" s="372"/>
      <c r="LVP3384" s="372"/>
      <c r="LVQ3384" s="370"/>
      <c r="LVR3384" s="371"/>
      <c r="LVS3384" s="372"/>
      <c r="LVT3384" s="371"/>
      <c r="LVU3384" s="473"/>
      <c r="LVV3384" s="371"/>
      <c r="LVW3384" s="372"/>
      <c r="LVX3384" s="372"/>
      <c r="LVY3384" s="372"/>
      <c r="LVZ3384" s="372"/>
      <c r="LWA3384" s="370"/>
      <c r="LWB3384" s="371"/>
      <c r="LWC3384" s="372"/>
      <c r="LWD3384" s="371"/>
      <c r="LWE3384" s="473"/>
      <c r="LWF3384" s="371"/>
      <c r="LWG3384" s="372"/>
      <c r="LWH3384" s="372"/>
      <c r="LWI3384" s="372"/>
      <c r="LWJ3384" s="372"/>
      <c r="LWK3384" s="370"/>
      <c r="LWL3384" s="371"/>
      <c r="LWM3384" s="372"/>
      <c r="LWN3384" s="371"/>
      <c r="LWO3384" s="473"/>
      <c r="LWP3384" s="371"/>
      <c r="LWQ3384" s="372"/>
      <c r="LWR3384" s="372"/>
      <c r="LWS3384" s="372"/>
      <c r="LWT3384" s="372"/>
      <c r="LWU3384" s="370"/>
      <c r="LWV3384" s="371"/>
      <c r="LWW3384" s="372"/>
      <c r="LWX3384" s="371"/>
      <c r="LWY3384" s="473"/>
      <c r="LWZ3384" s="371"/>
      <c r="LXA3384" s="372"/>
      <c r="LXB3384" s="372"/>
      <c r="LXC3384" s="372"/>
      <c r="LXD3384" s="372"/>
      <c r="LXE3384" s="370"/>
      <c r="LXF3384" s="371"/>
      <c r="LXG3384" s="372"/>
      <c r="LXH3384" s="371"/>
      <c r="LXI3384" s="473"/>
      <c r="LXJ3384" s="371"/>
      <c r="LXK3384" s="372"/>
      <c r="LXL3384" s="372"/>
      <c r="LXM3384" s="372"/>
      <c r="LXN3384" s="372"/>
      <c r="LXO3384" s="370"/>
      <c r="LXP3384" s="371"/>
      <c r="LXQ3384" s="372"/>
      <c r="LXR3384" s="371"/>
      <c r="LXS3384" s="473"/>
      <c r="LXT3384" s="371"/>
      <c r="LXU3384" s="372"/>
      <c r="LXV3384" s="372"/>
      <c r="LXW3384" s="372"/>
      <c r="LXX3384" s="372"/>
      <c r="LXY3384" s="370"/>
      <c r="LXZ3384" s="371"/>
      <c r="LYA3384" s="372"/>
      <c r="LYB3384" s="371"/>
      <c r="LYC3384" s="473"/>
      <c r="LYD3384" s="371"/>
      <c r="LYE3384" s="372"/>
      <c r="LYF3384" s="372"/>
      <c r="LYG3384" s="372"/>
      <c r="LYH3384" s="372"/>
      <c r="LYI3384" s="370"/>
      <c r="LYJ3384" s="371"/>
      <c r="LYK3384" s="372"/>
      <c r="LYL3384" s="371"/>
      <c r="LYM3384" s="473"/>
      <c r="LYN3384" s="371"/>
      <c r="LYO3384" s="372"/>
      <c r="LYP3384" s="372"/>
      <c r="LYQ3384" s="372"/>
      <c r="LYR3384" s="372"/>
      <c r="LYS3384" s="370"/>
      <c r="LYT3384" s="371"/>
      <c r="LYU3384" s="372"/>
      <c r="LYV3384" s="371"/>
      <c r="LYW3384" s="473"/>
      <c r="LYX3384" s="371"/>
      <c r="LYY3384" s="372"/>
      <c r="LYZ3384" s="372"/>
      <c r="LZA3384" s="372"/>
      <c r="LZB3384" s="372"/>
      <c r="LZC3384" s="370"/>
      <c r="LZD3384" s="371"/>
      <c r="LZE3384" s="372"/>
      <c r="LZF3384" s="371"/>
      <c r="LZG3384" s="473"/>
      <c r="LZH3384" s="371"/>
      <c r="LZI3384" s="372"/>
      <c r="LZJ3384" s="372"/>
      <c r="LZK3384" s="372"/>
      <c r="LZL3384" s="372"/>
      <c r="LZM3384" s="370"/>
      <c r="LZN3384" s="371"/>
      <c r="LZO3384" s="372"/>
      <c r="LZP3384" s="371"/>
      <c r="LZQ3384" s="473"/>
      <c r="LZR3384" s="371"/>
      <c r="LZS3384" s="372"/>
      <c r="LZT3384" s="372"/>
      <c r="LZU3384" s="372"/>
      <c r="LZV3384" s="372"/>
      <c r="LZW3384" s="370"/>
      <c r="LZX3384" s="371"/>
      <c r="LZY3384" s="372"/>
      <c r="LZZ3384" s="371"/>
      <c r="MAA3384" s="473"/>
      <c r="MAB3384" s="371"/>
      <c r="MAC3384" s="372"/>
      <c r="MAD3384" s="372"/>
      <c r="MAE3384" s="372"/>
      <c r="MAF3384" s="372"/>
      <c r="MAG3384" s="370"/>
      <c r="MAH3384" s="371"/>
      <c r="MAI3384" s="372"/>
      <c r="MAJ3384" s="371"/>
      <c r="MAK3384" s="473"/>
      <c r="MAL3384" s="371"/>
      <c r="MAM3384" s="372"/>
      <c r="MAN3384" s="372"/>
      <c r="MAO3384" s="372"/>
      <c r="MAP3384" s="372"/>
      <c r="MAQ3384" s="370"/>
      <c r="MAR3384" s="371"/>
      <c r="MAS3384" s="372"/>
      <c r="MAT3384" s="371"/>
      <c r="MAU3384" s="473"/>
      <c r="MAV3384" s="371"/>
      <c r="MAW3384" s="372"/>
      <c r="MAX3384" s="372"/>
      <c r="MAY3384" s="372"/>
      <c r="MAZ3384" s="372"/>
      <c r="MBA3384" s="370"/>
      <c r="MBB3384" s="371"/>
      <c r="MBC3384" s="372"/>
      <c r="MBD3384" s="371"/>
      <c r="MBE3384" s="473"/>
      <c r="MBF3384" s="371"/>
      <c r="MBG3384" s="372"/>
      <c r="MBH3384" s="372"/>
      <c r="MBI3384" s="372"/>
      <c r="MBJ3384" s="372"/>
      <c r="MBK3384" s="370"/>
      <c r="MBL3384" s="371"/>
      <c r="MBM3384" s="372"/>
      <c r="MBN3384" s="371"/>
      <c r="MBO3384" s="473"/>
      <c r="MBP3384" s="371"/>
      <c r="MBQ3384" s="372"/>
      <c r="MBR3384" s="372"/>
      <c r="MBS3384" s="372"/>
      <c r="MBT3384" s="372"/>
      <c r="MBU3384" s="370"/>
      <c r="MBV3384" s="371"/>
      <c r="MBW3384" s="372"/>
      <c r="MBX3384" s="371"/>
      <c r="MBY3384" s="473"/>
      <c r="MBZ3384" s="371"/>
      <c r="MCA3384" s="372"/>
      <c r="MCB3384" s="372"/>
      <c r="MCC3384" s="372"/>
      <c r="MCD3384" s="372"/>
      <c r="MCE3384" s="370"/>
      <c r="MCF3384" s="371"/>
      <c r="MCG3384" s="372"/>
      <c r="MCH3384" s="371"/>
      <c r="MCI3384" s="473"/>
      <c r="MCJ3384" s="371"/>
      <c r="MCK3384" s="372"/>
      <c r="MCL3384" s="372"/>
      <c r="MCM3384" s="372"/>
      <c r="MCN3384" s="372"/>
      <c r="MCO3384" s="370"/>
      <c r="MCP3384" s="371"/>
      <c r="MCQ3384" s="372"/>
      <c r="MCR3384" s="371"/>
      <c r="MCS3384" s="473"/>
      <c r="MCT3384" s="371"/>
      <c r="MCU3384" s="372"/>
      <c r="MCV3384" s="372"/>
      <c r="MCW3384" s="372"/>
      <c r="MCX3384" s="372"/>
      <c r="MCY3384" s="370"/>
      <c r="MCZ3384" s="371"/>
      <c r="MDA3384" s="372"/>
      <c r="MDB3384" s="371"/>
      <c r="MDC3384" s="473"/>
      <c r="MDD3384" s="371"/>
      <c r="MDE3384" s="372"/>
      <c r="MDF3384" s="372"/>
      <c r="MDG3384" s="372"/>
      <c r="MDH3384" s="372"/>
      <c r="MDI3384" s="370"/>
      <c r="MDJ3384" s="371"/>
      <c r="MDK3384" s="372"/>
      <c r="MDL3384" s="371"/>
      <c r="MDM3384" s="473"/>
      <c r="MDN3384" s="371"/>
      <c r="MDO3384" s="372"/>
      <c r="MDP3384" s="372"/>
      <c r="MDQ3384" s="372"/>
      <c r="MDR3384" s="372"/>
      <c r="MDS3384" s="370"/>
      <c r="MDT3384" s="371"/>
      <c r="MDU3384" s="372"/>
      <c r="MDV3384" s="371"/>
      <c r="MDW3384" s="473"/>
      <c r="MDX3384" s="371"/>
      <c r="MDY3384" s="372"/>
      <c r="MDZ3384" s="372"/>
      <c r="MEA3384" s="372"/>
      <c r="MEB3384" s="372"/>
      <c r="MEC3384" s="370"/>
      <c r="MED3384" s="371"/>
      <c r="MEE3384" s="372"/>
      <c r="MEF3384" s="371"/>
      <c r="MEG3384" s="473"/>
      <c r="MEH3384" s="371"/>
      <c r="MEI3384" s="372"/>
      <c r="MEJ3384" s="372"/>
      <c r="MEK3384" s="372"/>
      <c r="MEL3384" s="372"/>
      <c r="MEM3384" s="370"/>
      <c r="MEN3384" s="371"/>
      <c r="MEO3384" s="372"/>
      <c r="MEP3384" s="371"/>
      <c r="MEQ3384" s="473"/>
      <c r="MER3384" s="371"/>
      <c r="MES3384" s="372"/>
      <c r="MET3384" s="372"/>
      <c r="MEU3384" s="372"/>
      <c r="MEV3384" s="372"/>
      <c r="MEW3384" s="370"/>
      <c r="MEX3384" s="371"/>
      <c r="MEY3384" s="372"/>
      <c r="MEZ3384" s="371"/>
      <c r="MFA3384" s="473"/>
      <c r="MFB3384" s="371"/>
      <c r="MFC3384" s="372"/>
      <c r="MFD3384" s="372"/>
      <c r="MFE3384" s="372"/>
      <c r="MFF3384" s="372"/>
      <c r="MFG3384" s="370"/>
      <c r="MFH3384" s="371"/>
      <c r="MFI3384" s="372"/>
      <c r="MFJ3384" s="371"/>
      <c r="MFK3384" s="473"/>
      <c r="MFL3384" s="371"/>
      <c r="MFM3384" s="372"/>
      <c r="MFN3384" s="372"/>
      <c r="MFO3384" s="372"/>
      <c r="MFP3384" s="372"/>
      <c r="MFQ3384" s="370"/>
      <c r="MFR3384" s="371"/>
      <c r="MFS3384" s="372"/>
      <c r="MFT3384" s="371"/>
      <c r="MFU3384" s="473"/>
      <c r="MFV3384" s="371"/>
      <c r="MFW3384" s="372"/>
      <c r="MFX3384" s="372"/>
      <c r="MFY3384" s="372"/>
      <c r="MFZ3384" s="372"/>
      <c r="MGA3384" s="370"/>
      <c r="MGB3384" s="371"/>
      <c r="MGC3384" s="372"/>
      <c r="MGD3384" s="371"/>
      <c r="MGE3384" s="473"/>
      <c r="MGF3384" s="371"/>
      <c r="MGG3384" s="372"/>
      <c r="MGH3384" s="372"/>
      <c r="MGI3384" s="372"/>
      <c r="MGJ3384" s="372"/>
      <c r="MGK3384" s="370"/>
      <c r="MGL3384" s="371"/>
      <c r="MGM3384" s="372"/>
      <c r="MGN3384" s="371"/>
      <c r="MGO3384" s="473"/>
      <c r="MGP3384" s="371"/>
      <c r="MGQ3384" s="372"/>
      <c r="MGR3384" s="372"/>
      <c r="MGS3384" s="372"/>
      <c r="MGT3384" s="372"/>
      <c r="MGU3384" s="370"/>
      <c r="MGV3384" s="371"/>
      <c r="MGW3384" s="372"/>
      <c r="MGX3384" s="371"/>
      <c r="MGY3384" s="473"/>
      <c r="MGZ3384" s="371"/>
      <c r="MHA3384" s="372"/>
      <c r="MHB3384" s="372"/>
      <c r="MHC3384" s="372"/>
      <c r="MHD3384" s="372"/>
      <c r="MHE3384" s="370"/>
      <c r="MHF3384" s="371"/>
      <c r="MHG3384" s="372"/>
      <c r="MHH3384" s="371"/>
      <c r="MHI3384" s="473"/>
      <c r="MHJ3384" s="371"/>
      <c r="MHK3384" s="372"/>
      <c r="MHL3384" s="372"/>
      <c r="MHM3384" s="372"/>
      <c r="MHN3384" s="372"/>
      <c r="MHO3384" s="370"/>
      <c r="MHP3384" s="371"/>
      <c r="MHQ3384" s="372"/>
      <c r="MHR3384" s="371"/>
      <c r="MHS3384" s="473"/>
      <c r="MHT3384" s="371"/>
      <c r="MHU3384" s="372"/>
      <c r="MHV3384" s="372"/>
      <c r="MHW3384" s="372"/>
      <c r="MHX3384" s="372"/>
      <c r="MHY3384" s="370"/>
      <c r="MHZ3384" s="371"/>
      <c r="MIA3384" s="372"/>
      <c r="MIB3384" s="371"/>
      <c r="MIC3384" s="473"/>
      <c r="MID3384" s="371"/>
      <c r="MIE3384" s="372"/>
      <c r="MIF3384" s="372"/>
      <c r="MIG3384" s="372"/>
      <c r="MIH3384" s="372"/>
      <c r="MII3384" s="370"/>
      <c r="MIJ3384" s="371"/>
      <c r="MIK3384" s="372"/>
      <c r="MIL3384" s="371"/>
      <c r="MIM3384" s="473"/>
      <c r="MIN3384" s="371"/>
      <c r="MIO3384" s="372"/>
      <c r="MIP3384" s="372"/>
      <c r="MIQ3384" s="372"/>
      <c r="MIR3384" s="372"/>
      <c r="MIS3384" s="370"/>
      <c r="MIT3384" s="371"/>
      <c r="MIU3384" s="372"/>
      <c r="MIV3384" s="371"/>
      <c r="MIW3384" s="473"/>
      <c r="MIX3384" s="371"/>
      <c r="MIY3384" s="372"/>
      <c r="MIZ3384" s="372"/>
      <c r="MJA3384" s="372"/>
      <c r="MJB3384" s="372"/>
      <c r="MJC3384" s="370"/>
      <c r="MJD3384" s="371"/>
      <c r="MJE3384" s="372"/>
      <c r="MJF3384" s="371"/>
      <c r="MJG3384" s="473"/>
      <c r="MJH3384" s="371"/>
      <c r="MJI3384" s="372"/>
      <c r="MJJ3384" s="372"/>
      <c r="MJK3384" s="372"/>
      <c r="MJL3384" s="372"/>
      <c r="MJM3384" s="370"/>
      <c r="MJN3384" s="371"/>
      <c r="MJO3384" s="372"/>
      <c r="MJP3384" s="371"/>
      <c r="MJQ3384" s="473"/>
      <c r="MJR3384" s="371"/>
      <c r="MJS3384" s="372"/>
      <c r="MJT3384" s="372"/>
      <c r="MJU3384" s="372"/>
      <c r="MJV3384" s="372"/>
      <c r="MJW3384" s="370"/>
      <c r="MJX3384" s="371"/>
      <c r="MJY3384" s="372"/>
      <c r="MJZ3384" s="371"/>
      <c r="MKA3384" s="473"/>
      <c r="MKB3384" s="371"/>
      <c r="MKC3384" s="372"/>
      <c r="MKD3384" s="372"/>
      <c r="MKE3384" s="372"/>
      <c r="MKF3384" s="372"/>
      <c r="MKG3384" s="370"/>
      <c r="MKH3384" s="371"/>
      <c r="MKI3384" s="372"/>
      <c r="MKJ3384" s="371"/>
      <c r="MKK3384" s="473"/>
      <c r="MKL3384" s="371"/>
      <c r="MKM3384" s="372"/>
      <c r="MKN3384" s="372"/>
      <c r="MKO3384" s="372"/>
      <c r="MKP3384" s="372"/>
      <c r="MKQ3384" s="370"/>
      <c r="MKR3384" s="371"/>
      <c r="MKS3384" s="372"/>
      <c r="MKT3384" s="371"/>
      <c r="MKU3384" s="473"/>
      <c r="MKV3384" s="371"/>
      <c r="MKW3384" s="372"/>
      <c r="MKX3384" s="372"/>
      <c r="MKY3384" s="372"/>
      <c r="MKZ3384" s="372"/>
      <c r="MLA3384" s="370"/>
      <c r="MLB3384" s="371"/>
      <c r="MLC3384" s="372"/>
      <c r="MLD3384" s="371"/>
      <c r="MLE3384" s="473"/>
      <c r="MLF3384" s="371"/>
      <c r="MLG3384" s="372"/>
      <c r="MLH3384" s="372"/>
      <c r="MLI3384" s="372"/>
      <c r="MLJ3384" s="372"/>
      <c r="MLK3384" s="370"/>
      <c r="MLL3384" s="371"/>
      <c r="MLM3384" s="372"/>
      <c r="MLN3384" s="371"/>
      <c r="MLO3384" s="473"/>
      <c r="MLP3384" s="371"/>
      <c r="MLQ3384" s="372"/>
      <c r="MLR3384" s="372"/>
      <c r="MLS3384" s="372"/>
      <c r="MLT3384" s="372"/>
      <c r="MLU3384" s="370"/>
      <c r="MLV3384" s="371"/>
      <c r="MLW3384" s="372"/>
      <c r="MLX3384" s="371"/>
      <c r="MLY3384" s="473"/>
      <c r="MLZ3384" s="371"/>
      <c r="MMA3384" s="372"/>
      <c r="MMB3384" s="372"/>
      <c r="MMC3384" s="372"/>
      <c r="MMD3384" s="372"/>
      <c r="MME3384" s="370"/>
      <c r="MMF3384" s="371"/>
      <c r="MMG3384" s="372"/>
      <c r="MMH3384" s="371"/>
      <c r="MMI3384" s="473"/>
      <c r="MMJ3384" s="371"/>
      <c r="MMK3384" s="372"/>
      <c r="MML3384" s="372"/>
      <c r="MMM3384" s="372"/>
      <c r="MMN3384" s="372"/>
      <c r="MMO3384" s="370"/>
      <c r="MMP3384" s="371"/>
      <c r="MMQ3384" s="372"/>
      <c r="MMR3384" s="371"/>
      <c r="MMS3384" s="473"/>
      <c r="MMT3384" s="371"/>
      <c r="MMU3384" s="372"/>
      <c r="MMV3384" s="372"/>
      <c r="MMW3384" s="372"/>
      <c r="MMX3384" s="372"/>
      <c r="MMY3384" s="370"/>
      <c r="MMZ3384" s="371"/>
      <c r="MNA3384" s="372"/>
      <c r="MNB3384" s="371"/>
      <c r="MNC3384" s="473"/>
      <c r="MND3384" s="371"/>
      <c r="MNE3384" s="372"/>
      <c r="MNF3384" s="372"/>
      <c r="MNG3384" s="372"/>
      <c r="MNH3384" s="372"/>
      <c r="MNI3384" s="370"/>
      <c r="MNJ3384" s="371"/>
      <c r="MNK3384" s="372"/>
      <c r="MNL3384" s="371"/>
      <c r="MNM3384" s="473"/>
      <c r="MNN3384" s="371"/>
      <c r="MNO3384" s="372"/>
      <c r="MNP3384" s="372"/>
      <c r="MNQ3384" s="372"/>
      <c r="MNR3384" s="372"/>
      <c r="MNS3384" s="370"/>
      <c r="MNT3384" s="371"/>
      <c r="MNU3384" s="372"/>
      <c r="MNV3384" s="371"/>
      <c r="MNW3384" s="473"/>
      <c r="MNX3384" s="371"/>
      <c r="MNY3384" s="372"/>
      <c r="MNZ3384" s="372"/>
      <c r="MOA3384" s="372"/>
      <c r="MOB3384" s="372"/>
      <c r="MOC3384" s="370"/>
      <c r="MOD3384" s="371"/>
      <c r="MOE3384" s="372"/>
      <c r="MOF3384" s="371"/>
      <c r="MOG3384" s="473"/>
      <c r="MOH3384" s="371"/>
      <c r="MOI3384" s="372"/>
      <c r="MOJ3384" s="372"/>
      <c r="MOK3384" s="372"/>
      <c r="MOL3384" s="372"/>
      <c r="MOM3384" s="370"/>
      <c r="MON3384" s="371"/>
      <c r="MOO3384" s="372"/>
      <c r="MOP3384" s="371"/>
      <c r="MOQ3384" s="473"/>
      <c r="MOR3384" s="371"/>
      <c r="MOS3384" s="372"/>
      <c r="MOT3384" s="372"/>
      <c r="MOU3384" s="372"/>
      <c r="MOV3384" s="372"/>
      <c r="MOW3384" s="370"/>
      <c r="MOX3384" s="371"/>
      <c r="MOY3384" s="372"/>
      <c r="MOZ3384" s="371"/>
      <c r="MPA3384" s="473"/>
      <c r="MPB3384" s="371"/>
      <c r="MPC3384" s="372"/>
      <c r="MPD3384" s="372"/>
      <c r="MPE3384" s="372"/>
      <c r="MPF3384" s="372"/>
      <c r="MPG3384" s="370"/>
      <c r="MPH3384" s="371"/>
      <c r="MPI3384" s="372"/>
      <c r="MPJ3384" s="371"/>
      <c r="MPK3384" s="473"/>
      <c r="MPL3384" s="371"/>
      <c r="MPM3384" s="372"/>
      <c r="MPN3384" s="372"/>
      <c r="MPO3384" s="372"/>
      <c r="MPP3384" s="372"/>
      <c r="MPQ3384" s="370"/>
      <c r="MPR3384" s="371"/>
      <c r="MPS3384" s="372"/>
      <c r="MPT3384" s="371"/>
      <c r="MPU3384" s="473"/>
      <c r="MPV3384" s="371"/>
      <c r="MPW3384" s="372"/>
      <c r="MPX3384" s="372"/>
      <c r="MPY3384" s="372"/>
      <c r="MPZ3384" s="372"/>
      <c r="MQA3384" s="370"/>
      <c r="MQB3384" s="371"/>
      <c r="MQC3384" s="372"/>
      <c r="MQD3384" s="371"/>
      <c r="MQE3384" s="473"/>
      <c r="MQF3384" s="371"/>
      <c r="MQG3384" s="372"/>
      <c r="MQH3384" s="372"/>
      <c r="MQI3384" s="372"/>
      <c r="MQJ3384" s="372"/>
      <c r="MQK3384" s="370"/>
      <c r="MQL3384" s="371"/>
      <c r="MQM3384" s="372"/>
      <c r="MQN3384" s="371"/>
      <c r="MQO3384" s="473"/>
      <c r="MQP3384" s="371"/>
      <c r="MQQ3384" s="372"/>
      <c r="MQR3384" s="372"/>
      <c r="MQS3384" s="372"/>
      <c r="MQT3384" s="372"/>
      <c r="MQU3384" s="370"/>
      <c r="MQV3384" s="371"/>
      <c r="MQW3384" s="372"/>
      <c r="MQX3384" s="371"/>
      <c r="MQY3384" s="473"/>
      <c r="MQZ3384" s="371"/>
      <c r="MRA3384" s="372"/>
      <c r="MRB3384" s="372"/>
      <c r="MRC3384" s="372"/>
      <c r="MRD3384" s="372"/>
      <c r="MRE3384" s="370"/>
      <c r="MRF3384" s="371"/>
      <c r="MRG3384" s="372"/>
      <c r="MRH3384" s="371"/>
      <c r="MRI3384" s="473"/>
      <c r="MRJ3384" s="371"/>
      <c r="MRK3384" s="372"/>
      <c r="MRL3384" s="372"/>
      <c r="MRM3384" s="372"/>
      <c r="MRN3384" s="372"/>
      <c r="MRO3384" s="370"/>
      <c r="MRP3384" s="371"/>
      <c r="MRQ3384" s="372"/>
      <c r="MRR3384" s="371"/>
      <c r="MRS3384" s="473"/>
      <c r="MRT3384" s="371"/>
      <c r="MRU3384" s="372"/>
      <c r="MRV3384" s="372"/>
      <c r="MRW3384" s="372"/>
      <c r="MRX3384" s="372"/>
      <c r="MRY3384" s="370"/>
      <c r="MRZ3384" s="371"/>
      <c r="MSA3384" s="372"/>
      <c r="MSB3384" s="371"/>
      <c r="MSC3384" s="473"/>
      <c r="MSD3384" s="371"/>
      <c r="MSE3384" s="372"/>
      <c r="MSF3384" s="372"/>
      <c r="MSG3384" s="372"/>
      <c r="MSH3384" s="372"/>
      <c r="MSI3384" s="370"/>
      <c r="MSJ3384" s="371"/>
      <c r="MSK3384" s="372"/>
      <c r="MSL3384" s="371"/>
      <c r="MSM3384" s="473"/>
      <c r="MSN3384" s="371"/>
      <c r="MSO3384" s="372"/>
      <c r="MSP3384" s="372"/>
      <c r="MSQ3384" s="372"/>
      <c r="MSR3384" s="372"/>
      <c r="MSS3384" s="370"/>
      <c r="MST3384" s="371"/>
      <c r="MSU3384" s="372"/>
      <c r="MSV3384" s="371"/>
      <c r="MSW3384" s="473"/>
      <c r="MSX3384" s="371"/>
      <c r="MSY3384" s="372"/>
      <c r="MSZ3384" s="372"/>
      <c r="MTA3384" s="372"/>
      <c r="MTB3384" s="372"/>
      <c r="MTC3384" s="370"/>
      <c r="MTD3384" s="371"/>
      <c r="MTE3384" s="372"/>
      <c r="MTF3384" s="371"/>
      <c r="MTG3384" s="473"/>
      <c r="MTH3384" s="371"/>
      <c r="MTI3384" s="372"/>
      <c r="MTJ3384" s="372"/>
      <c r="MTK3384" s="372"/>
      <c r="MTL3384" s="372"/>
      <c r="MTM3384" s="370"/>
      <c r="MTN3384" s="371"/>
      <c r="MTO3384" s="372"/>
      <c r="MTP3384" s="371"/>
      <c r="MTQ3384" s="473"/>
      <c r="MTR3384" s="371"/>
      <c r="MTS3384" s="372"/>
      <c r="MTT3384" s="372"/>
      <c r="MTU3384" s="372"/>
      <c r="MTV3384" s="372"/>
      <c r="MTW3384" s="370"/>
      <c r="MTX3384" s="371"/>
      <c r="MTY3384" s="372"/>
      <c r="MTZ3384" s="371"/>
      <c r="MUA3384" s="473"/>
      <c r="MUB3384" s="371"/>
      <c r="MUC3384" s="372"/>
      <c r="MUD3384" s="372"/>
      <c r="MUE3384" s="372"/>
      <c r="MUF3384" s="372"/>
      <c r="MUG3384" s="370"/>
      <c r="MUH3384" s="371"/>
      <c r="MUI3384" s="372"/>
      <c r="MUJ3384" s="371"/>
      <c r="MUK3384" s="473"/>
      <c r="MUL3384" s="371"/>
      <c r="MUM3384" s="372"/>
      <c r="MUN3384" s="372"/>
      <c r="MUO3384" s="372"/>
      <c r="MUP3384" s="372"/>
      <c r="MUQ3384" s="370"/>
      <c r="MUR3384" s="371"/>
      <c r="MUS3384" s="372"/>
      <c r="MUT3384" s="371"/>
      <c r="MUU3384" s="473"/>
      <c r="MUV3384" s="371"/>
      <c r="MUW3384" s="372"/>
      <c r="MUX3384" s="372"/>
      <c r="MUY3384" s="372"/>
      <c r="MUZ3384" s="372"/>
      <c r="MVA3384" s="370"/>
      <c r="MVB3384" s="371"/>
      <c r="MVC3384" s="372"/>
      <c r="MVD3384" s="371"/>
      <c r="MVE3384" s="473"/>
      <c r="MVF3384" s="371"/>
      <c r="MVG3384" s="372"/>
      <c r="MVH3384" s="372"/>
      <c r="MVI3384" s="372"/>
      <c r="MVJ3384" s="372"/>
      <c r="MVK3384" s="370"/>
      <c r="MVL3384" s="371"/>
      <c r="MVM3384" s="372"/>
      <c r="MVN3384" s="371"/>
      <c r="MVO3384" s="473"/>
      <c r="MVP3384" s="371"/>
      <c r="MVQ3384" s="372"/>
      <c r="MVR3384" s="372"/>
      <c r="MVS3384" s="372"/>
      <c r="MVT3384" s="372"/>
      <c r="MVU3384" s="370"/>
      <c r="MVV3384" s="371"/>
      <c r="MVW3384" s="372"/>
      <c r="MVX3384" s="371"/>
      <c r="MVY3384" s="473"/>
      <c r="MVZ3384" s="371"/>
      <c r="MWA3384" s="372"/>
      <c r="MWB3384" s="372"/>
      <c r="MWC3384" s="372"/>
      <c r="MWD3384" s="372"/>
      <c r="MWE3384" s="370"/>
      <c r="MWF3384" s="371"/>
      <c r="MWG3384" s="372"/>
      <c r="MWH3384" s="371"/>
      <c r="MWI3384" s="473"/>
      <c r="MWJ3384" s="371"/>
      <c r="MWK3384" s="372"/>
      <c r="MWL3384" s="372"/>
      <c r="MWM3384" s="372"/>
      <c r="MWN3384" s="372"/>
      <c r="MWO3384" s="370"/>
      <c r="MWP3384" s="371"/>
      <c r="MWQ3384" s="372"/>
      <c r="MWR3384" s="371"/>
      <c r="MWS3384" s="473"/>
      <c r="MWT3384" s="371"/>
      <c r="MWU3384" s="372"/>
      <c r="MWV3384" s="372"/>
      <c r="MWW3384" s="372"/>
      <c r="MWX3384" s="372"/>
      <c r="MWY3384" s="370"/>
      <c r="MWZ3384" s="371"/>
      <c r="MXA3384" s="372"/>
      <c r="MXB3384" s="371"/>
      <c r="MXC3384" s="473"/>
      <c r="MXD3384" s="371"/>
      <c r="MXE3384" s="372"/>
      <c r="MXF3384" s="372"/>
      <c r="MXG3384" s="372"/>
      <c r="MXH3384" s="372"/>
      <c r="MXI3384" s="370"/>
      <c r="MXJ3384" s="371"/>
      <c r="MXK3384" s="372"/>
      <c r="MXL3384" s="371"/>
      <c r="MXM3384" s="473"/>
      <c r="MXN3384" s="371"/>
      <c r="MXO3384" s="372"/>
      <c r="MXP3384" s="372"/>
      <c r="MXQ3384" s="372"/>
      <c r="MXR3384" s="372"/>
      <c r="MXS3384" s="370"/>
      <c r="MXT3384" s="371"/>
      <c r="MXU3384" s="372"/>
      <c r="MXV3384" s="371"/>
      <c r="MXW3384" s="473"/>
      <c r="MXX3384" s="371"/>
      <c r="MXY3384" s="372"/>
      <c r="MXZ3384" s="372"/>
      <c r="MYA3384" s="372"/>
      <c r="MYB3384" s="372"/>
      <c r="MYC3384" s="370"/>
      <c r="MYD3384" s="371"/>
      <c r="MYE3384" s="372"/>
      <c r="MYF3384" s="371"/>
      <c r="MYG3384" s="473"/>
      <c r="MYH3384" s="371"/>
      <c r="MYI3384" s="372"/>
      <c r="MYJ3384" s="372"/>
      <c r="MYK3384" s="372"/>
      <c r="MYL3384" s="372"/>
      <c r="MYM3384" s="370"/>
      <c r="MYN3384" s="371"/>
      <c r="MYO3384" s="372"/>
      <c r="MYP3384" s="371"/>
      <c r="MYQ3384" s="473"/>
      <c r="MYR3384" s="371"/>
      <c r="MYS3384" s="372"/>
      <c r="MYT3384" s="372"/>
      <c r="MYU3384" s="372"/>
      <c r="MYV3384" s="372"/>
      <c r="MYW3384" s="370"/>
      <c r="MYX3384" s="371"/>
      <c r="MYY3384" s="372"/>
      <c r="MYZ3384" s="371"/>
      <c r="MZA3384" s="473"/>
      <c r="MZB3384" s="371"/>
      <c r="MZC3384" s="372"/>
      <c r="MZD3384" s="372"/>
      <c r="MZE3384" s="372"/>
      <c r="MZF3384" s="372"/>
      <c r="MZG3384" s="370"/>
      <c r="MZH3384" s="371"/>
      <c r="MZI3384" s="372"/>
      <c r="MZJ3384" s="371"/>
      <c r="MZK3384" s="473"/>
      <c r="MZL3384" s="371"/>
      <c r="MZM3384" s="372"/>
      <c r="MZN3384" s="372"/>
      <c r="MZO3384" s="372"/>
      <c r="MZP3384" s="372"/>
      <c r="MZQ3384" s="370"/>
      <c r="MZR3384" s="371"/>
      <c r="MZS3384" s="372"/>
      <c r="MZT3384" s="371"/>
      <c r="MZU3384" s="473"/>
      <c r="MZV3384" s="371"/>
      <c r="MZW3384" s="372"/>
      <c r="MZX3384" s="372"/>
      <c r="MZY3384" s="372"/>
      <c r="MZZ3384" s="372"/>
      <c r="NAA3384" s="370"/>
      <c r="NAB3384" s="371"/>
      <c r="NAC3384" s="372"/>
      <c r="NAD3384" s="371"/>
      <c r="NAE3384" s="473"/>
      <c r="NAF3384" s="371"/>
      <c r="NAG3384" s="372"/>
      <c r="NAH3384" s="372"/>
      <c r="NAI3384" s="372"/>
      <c r="NAJ3384" s="372"/>
      <c r="NAK3384" s="370"/>
      <c r="NAL3384" s="371"/>
      <c r="NAM3384" s="372"/>
      <c r="NAN3384" s="371"/>
      <c r="NAO3384" s="473"/>
      <c r="NAP3384" s="371"/>
      <c r="NAQ3384" s="372"/>
      <c r="NAR3384" s="372"/>
      <c r="NAS3384" s="372"/>
      <c r="NAT3384" s="372"/>
      <c r="NAU3384" s="370"/>
      <c r="NAV3384" s="371"/>
      <c r="NAW3384" s="372"/>
      <c r="NAX3384" s="371"/>
      <c r="NAY3384" s="473"/>
      <c r="NAZ3384" s="371"/>
      <c r="NBA3384" s="372"/>
      <c r="NBB3384" s="372"/>
      <c r="NBC3384" s="372"/>
      <c r="NBD3384" s="372"/>
      <c r="NBE3384" s="370"/>
      <c r="NBF3384" s="371"/>
      <c r="NBG3384" s="372"/>
      <c r="NBH3384" s="371"/>
      <c r="NBI3384" s="473"/>
      <c r="NBJ3384" s="371"/>
      <c r="NBK3384" s="372"/>
      <c r="NBL3384" s="372"/>
      <c r="NBM3384" s="372"/>
      <c r="NBN3384" s="372"/>
      <c r="NBO3384" s="370"/>
      <c r="NBP3384" s="371"/>
      <c r="NBQ3384" s="372"/>
      <c r="NBR3384" s="371"/>
      <c r="NBS3384" s="473"/>
      <c r="NBT3384" s="371"/>
      <c r="NBU3384" s="372"/>
      <c r="NBV3384" s="372"/>
      <c r="NBW3384" s="372"/>
      <c r="NBX3384" s="372"/>
      <c r="NBY3384" s="370"/>
      <c r="NBZ3384" s="371"/>
      <c r="NCA3384" s="372"/>
      <c r="NCB3384" s="371"/>
      <c r="NCC3384" s="473"/>
      <c r="NCD3384" s="371"/>
      <c r="NCE3384" s="372"/>
      <c r="NCF3384" s="372"/>
      <c r="NCG3384" s="372"/>
      <c r="NCH3384" s="372"/>
      <c r="NCI3384" s="370"/>
      <c r="NCJ3384" s="371"/>
      <c r="NCK3384" s="372"/>
      <c r="NCL3384" s="371"/>
      <c r="NCM3384" s="473"/>
      <c r="NCN3384" s="371"/>
      <c r="NCO3384" s="372"/>
      <c r="NCP3384" s="372"/>
      <c r="NCQ3384" s="372"/>
      <c r="NCR3384" s="372"/>
      <c r="NCS3384" s="370"/>
      <c r="NCT3384" s="371"/>
      <c r="NCU3384" s="372"/>
      <c r="NCV3384" s="371"/>
      <c r="NCW3384" s="473"/>
      <c r="NCX3384" s="371"/>
      <c r="NCY3384" s="372"/>
      <c r="NCZ3384" s="372"/>
      <c r="NDA3384" s="372"/>
      <c r="NDB3384" s="372"/>
      <c r="NDC3384" s="370"/>
      <c r="NDD3384" s="371"/>
      <c r="NDE3384" s="372"/>
      <c r="NDF3384" s="371"/>
      <c r="NDG3384" s="473"/>
      <c r="NDH3384" s="371"/>
      <c r="NDI3384" s="372"/>
      <c r="NDJ3384" s="372"/>
      <c r="NDK3384" s="372"/>
      <c r="NDL3384" s="372"/>
      <c r="NDM3384" s="370"/>
      <c r="NDN3384" s="371"/>
      <c r="NDO3384" s="372"/>
      <c r="NDP3384" s="371"/>
      <c r="NDQ3384" s="473"/>
      <c r="NDR3384" s="371"/>
      <c r="NDS3384" s="372"/>
      <c r="NDT3384" s="372"/>
      <c r="NDU3384" s="372"/>
      <c r="NDV3384" s="372"/>
      <c r="NDW3384" s="370"/>
      <c r="NDX3384" s="371"/>
      <c r="NDY3384" s="372"/>
      <c r="NDZ3384" s="371"/>
      <c r="NEA3384" s="473"/>
      <c r="NEB3384" s="371"/>
      <c r="NEC3384" s="372"/>
      <c r="NED3384" s="372"/>
      <c r="NEE3384" s="372"/>
      <c r="NEF3384" s="372"/>
      <c r="NEG3384" s="370"/>
      <c r="NEH3384" s="371"/>
      <c r="NEI3384" s="372"/>
      <c r="NEJ3384" s="371"/>
      <c r="NEK3384" s="473"/>
      <c r="NEL3384" s="371"/>
      <c r="NEM3384" s="372"/>
      <c r="NEN3384" s="372"/>
      <c r="NEO3384" s="372"/>
      <c r="NEP3384" s="372"/>
      <c r="NEQ3384" s="370"/>
      <c r="NER3384" s="371"/>
      <c r="NES3384" s="372"/>
      <c r="NET3384" s="371"/>
      <c r="NEU3384" s="473"/>
      <c r="NEV3384" s="371"/>
      <c r="NEW3384" s="372"/>
      <c r="NEX3384" s="372"/>
      <c r="NEY3384" s="372"/>
      <c r="NEZ3384" s="372"/>
      <c r="NFA3384" s="370"/>
      <c r="NFB3384" s="371"/>
      <c r="NFC3384" s="372"/>
      <c r="NFD3384" s="371"/>
      <c r="NFE3384" s="473"/>
      <c r="NFF3384" s="371"/>
      <c r="NFG3384" s="372"/>
      <c r="NFH3384" s="372"/>
      <c r="NFI3384" s="372"/>
      <c r="NFJ3384" s="372"/>
      <c r="NFK3384" s="370"/>
      <c r="NFL3384" s="371"/>
      <c r="NFM3384" s="372"/>
      <c r="NFN3384" s="371"/>
      <c r="NFO3384" s="473"/>
      <c r="NFP3384" s="371"/>
      <c r="NFQ3384" s="372"/>
      <c r="NFR3384" s="372"/>
      <c r="NFS3384" s="372"/>
      <c r="NFT3384" s="372"/>
      <c r="NFU3384" s="370"/>
      <c r="NFV3384" s="371"/>
      <c r="NFW3384" s="372"/>
      <c r="NFX3384" s="371"/>
      <c r="NFY3384" s="473"/>
      <c r="NFZ3384" s="371"/>
      <c r="NGA3384" s="372"/>
      <c r="NGB3384" s="372"/>
      <c r="NGC3384" s="372"/>
      <c r="NGD3384" s="372"/>
      <c r="NGE3384" s="370"/>
      <c r="NGF3384" s="371"/>
      <c r="NGG3384" s="372"/>
      <c r="NGH3384" s="371"/>
      <c r="NGI3384" s="473"/>
      <c r="NGJ3384" s="371"/>
      <c r="NGK3384" s="372"/>
      <c r="NGL3384" s="372"/>
      <c r="NGM3384" s="372"/>
      <c r="NGN3384" s="372"/>
      <c r="NGO3384" s="370"/>
      <c r="NGP3384" s="371"/>
      <c r="NGQ3384" s="372"/>
      <c r="NGR3384" s="371"/>
      <c r="NGS3384" s="473"/>
      <c r="NGT3384" s="371"/>
      <c r="NGU3384" s="372"/>
      <c r="NGV3384" s="372"/>
      <c r="NGW3384" s="372"/>
      <c r="NGX3384" s="372"/>
      <c r="NGY3384" s="370"/>
      <c r="NGZ3384" s="371"/>
      <c r="NHA3384" s="372"/>
      <c r="NHB3384" s="371"/>
      <c r="NHC3384" s="473"/>
      <c r="NHD3384" s="371"/>
      <c r="NHE3384" s="372"/>
      <c r="NHF3384" s="372"/>
      <c r="NHG3384" s="372"/>
      <c r="NHH3384" s="372"/>
      <c r="NHI3384" s="370"/>
      <c r="NHJ3384" s="371"/>
      <c r="NHK3384" s="372"/>
      <c r="NHL3384" s="371"/>
      <c r="NHM3384" s="473"/>
      <c r="NHN3384" s="371"/>
      <c r="NHO3384" s="372"/>
      <c r="NHP3384" s="372"/>
      <c r="NHQ3384" s="372"/>
      <c r="NHR3384" s="372"/>
      <c r="NHS3384" s="370"/>
      <c r="NHT3384" s="371"/>
      <c r="NHU3384" s="372"/>
      <c r="NHV3384" s="371"/>
      <c r="NHW3384" s="473"/>
      <c r="NHX3384" s="371"/>
      <c r="NHY3384" s="372"/>
      <c r="NHZ3384" s="372"/>
      <c r="NIA3384" s="372"/>
      <c r="NIB3384" s="372"/>
      <c r="NIC3384" s="370"/>
      <c r="NID3384" s="371"/>
      <c r="NIE3384" s="372"/>
      <c r="NIF3384" s="371"/>
      <c r="NIG3384" s="473"/>
      <c r="NIH3384" s="371"/>
      <c r="NII3384" s="372"/>
      <c r="NIJ3384" s="372"/>
      <c r="NIK3384" s="372"/>
      <c r="NIL3384" s="372"/>
      <c r="NIM3384" s="370"/>
      <c r="NIN3384" s="371"/>
      <c r="NIO3384" s="372"/>
      <c r="NIP3384" s="371"/>
      <c r="NIQ3384" s="473"/>
      <c r="NIR3384" s="371"/>
      <c r="NIS3384" s="372"/>
      <c r="NIT3384" s="372"/>
      <c r="NIU3384" s="372"/>
      <c r="NIV3384" s="372"/>
      <c r="NIW3384" s="370"/>
      <c r="NIX3384" s="371"/>
      <c r="NIY3384" s="372"/>
      <c r="NIZ3384" s="371"/>
      <c r="NJA3384" s="473"/>
      <c r="NJB3384" s="371"/>
      <c r="NJC3384" s="372"/>
      <c r="NJD3384" s="372"/>
      <c r="NJE3384" s="372"/>
      <c r="NJF3384" s="372"/>
      <c r="NJG3384" s="370"/>
      <c r="NJH3384" s="371"/>
      <c r="NJI3384" s="372"/>
      <c r="NJJ3384" s="371"/>
      <c r="NJK3384" s="473"/>
      <c r="NJL3384" s="371"/>
      <c r="NJM3384" s="372"/>
      <c r="NJN3384" s="372"/>
      <c r="NJO3384" s="372"/>
      <c r="NJP3384" s="372"/>
      <c r="NJQ3384" s="370"/>
      <c r="NJR3384" s="371"/>
      <c r="NJS3384" s="372"/>
      <c r="NJT3384" s="371"/>
      <c r="NJU3384" s="473"/>
      <c r="NJV3384" s="371"/>
      <c r="NJW3384" s="372"/>
      <c r="NJX3384" s="372"/>
      <c r="NJY3384" s="372"/>
      <c r="NJZ3384" s="372"/>
      <c r="NKA3384" s="370"/>
      <c r="NKB3384" s="371"/>
      <c r="NKC3384" s="372"/>
      <c r="NKD3384" s="371"/>
      <c r="NKE3384" s="473"/>
      <c r="NKF3384" s="371"/>
      <c r="NKG3384" s="372"/>
      <c r="NKH3384" s="372"/>
      <c r="NKI3384" s="372"/>
      <c r="NKJ3384" s="372"/>
      <c r="NKK3384" s="370"/>
      <c r="NKL3384" s="371"/>
      <c r="NKM3384" s="372"/>
      <c r="NKN3384" s="371"/>
      <c r="NKO3384" s="473"/>
      <c r="NKP3384" s="371"/>
      <c r="NKQ3384" s="372"/>
      <c r="NKR3384" s="372"/>
      <c r="NKS3384" s="372"/>
      <c r="NKT3384" s="372"/>
      <c r="NKU3384" s="370"/>
      <c r="NKV3384" s="371"/>
      <c r="NKW3384" s="372"/>
      <c r="NKX3384" s="371"/>
      <c r="NKY3384" s="473"/>
      <c r="NKZ3384" s="371"/>
      <c r="NLA3384" s="372"/>
      <c r="NLB3384" s="372"/>
      <c r="NLC3384" s="372"/>
      <c r="NLD3384" s="372"/>
      <c r="NLE3384" s="370"/>
      <c r="NLF3384" s="371"/>
      <c r="NLG3384" s="372"/>
      <c r="NLH3384" s="371"/>
      <c r="NLI3384" s="473"/>
      <c r="NLJ3384" s="371"/>
      <c r="NLK3384" s="372"/>
      <c r="NLL3384" s="372"/>
      <c r="NLM3384" s="372"/>
      <c r="NLN3384" s="372"/>
      <c r="NLO3384" s="370"/>
      <c r="NLP3384" s="371"/>
      <c r="NLQ3384" s="372"/>
      <c r="NLR3384" s="371"/>
      <c r="NLS3384" s="473"/>
      <c r="NLT3384" s="371"/>
      <c r="NLU3384" s="372"/>
      <c r="NLV3384" s="372"/>
      <c r="NLW3384" s="372"/>
      <c r="NLX3384" s="372"/>
      <c r="NLY3384" s="370"/>
      <c r="NLZ3384" s="371"/>
      <c r="NMA3384" s="372"/>
      <c r="NMB3384" s="371"/>
      <c r="NMC3384" s="473"/>
      <c r="NMD3384" s="371"/>
      <c r="NME3384" s="372"/>
      <c r="NMF3384" s="372"/>
      <c r="NMG3384" s="372"/>
      <c r="NMH3384" s="372"/>
      <c r="NMI3384" s="370"/>
      <c r="NMJ3384" s="371"/>
      <c r="NMK3384" s="372"/>
      <c r="NML3384" s="371"/>
      <c r="NMM3384" s="473"/>
      <c r="NMN3384" s="371"/>
      <c r="NMO3384" s="372"/>
      <c r="NMP3384" s="372"/>
      <c r="NMQ3384" s="372"/>
      <c r="NMR3384" s="372"/>
      <c r="NMS3384" s="370"/>
      <c r="NMT3384" s="371"/>
      <c r="NMU3384" s="372"/>
      <c r="NMV3384" s="371"/>
      <c r="NMW3384" s="473"/>
      <c r="NMX3384" s="371"/>
      <c r="NMY3384" s="372"/>
      <c r="NMZ3384" s="372"/>
      <c r="NNA3384" s="372"/>
      <c r="NNB3384" s="372"/>
      <c r="NNC3384" s="370"/>
      <c r="NND3384" s="371"/>
      <c r="NNE3384" s="372"/>
      <c r="NNF3384" s="371"/>
      <c r="NNG3384" s="473"/>
      <c r="NNH3384" s="371"/>
      <c r="NNI3384" s="372"/>
      <c r="NNJ3384" s="372"/>
      <c r="NNK3384" s="372"/>
      <c r="NNL3384" s="372"/>
      <c r="NNM3384" s="370"/>
      <c r="NNN3384" s="371"/>
      <c r="NNO3384" s="372"/>
      <c r="NNP3384" s="371"/>
      <c r="NNQ3384" s="473"/>
      <c r="NNR3384" s="371"/>
      <c r="NNS3384" s="372"/>
      <c r="NNT3384" s="372"/>
      <c r="NNU3384" s="372"/>
      <c r="NNV3384" s="372"/>
      <c r="NNW3384" s="370"/>
      <c r="NNX3384" s="371"/>
      <c r="NNY3384" s="372"/>
      <c r="NNZ3384" s="371"/>
      <c r="NOA3384" s="473"/>
      <c r="NOB3384" s="371"/>
      <c r="NOC3384" s="372"/>
      <c r="NOD3384" s="372"/>
      <c r="NOE3384" s="372"/>
      <c r="NOF3384" s="372"/>
      <c r="NOG3384" s="370"/>
      <c r="NOH3384" s="371"/>
      <c r="NOI3384" s="372"/>
      <c r="NOJ3384" s="371"/>
      <c r="NOK3384" s="473"/>
      <c r="NOL3384" s="371"/>
      <c r="NOM3384" s="372"/>
      <c r="NON3384" s="372"/>
      <c r="NOO3384" s="372"/>
      <c r="NOP3384" s="372"/>
      <c r="NOQ3384" s="370"/>
      <c r="NOR3384" s="371"/>
      <c r="NOS3384" s="372"/>
      <c r="NOT3384" s="371"/>
      <c r="NOU3384" s="473"/>
      <c r="NOV3384" s="371"/>
      <c r="NOW3384" s="372"/>
      <c r="NOX3384" s="372"/>
      <c r="NOY3384" s="372"/>
      <c r="NOZ3384" s="372"/>
      <c r="NPA3384" s="370"/>
      <c r="NPB3384" s="371"/>
      <c r="NPC3384" s="372"/>
      <c r="NPD3384" s="371"/>
      <c r="NPE3384" s="473"/>
      <c r="NPF3384" s="371"/>
      <c r="NPG3384" s="372"/>
      <c r="NPH3384" s="372"/>
      <c r="NPI3384" s="372"/>
      <c r="NPJ3384" s="372"/>
      <c r="NPK3384" s="370"/>
      <c r="NPL3384" s="371"/>
      <c r="NPM3384" s="372"/>
      <c r="NPN3384" s="371"/>
      <c r="NPO3384" s="473"/>
      <c r="NPP3384" s="371"/>
      <c r="NPQ3384" s="372"/>
      <c r="NPR3384" s="372"/>
      <c r="NPS3384" s="372"/>
      <c r="NPT3384" s="372"/>
      <c r="NPU3384" s="370"/>
      <c r="NPV3384" s="371"/>
      <c r="NPW3384" s="372"/>
      <c r="NPX3384" s="371"/>
      <c r="NPY3384" s="473"/>
      <c r="NPZ3384" s="371"/>
      <c r="NQA3384" s="372"/>
      <c r="NQB3384" s="372"/>
      <c r="NQC3384" s="372"/>
      <c r="NQD3384" s="372"/>
      <c r="NQE3384" s="370"/>
      <c r="NQF3384" s="371"/>
      <c r="NQG3384" s="372"/>
      <c r="NQH3384" s="371"/>
      <c r="NQI3384" s="473"/>
      <c r="NQJ3384" s="371"/>
      <c r="NQK3384" s="372"/>
      <c r="NQL3384" s="372"/>
      <c r="NQM3384" s="372"/>
      <c r="NQN3384" s="372"/>
      <c r="NQO3384" s="370"/>
      <c r="NQP3384" s="371"/>
      <c r="NQQ3384" s="372"/>
      <c r="NQR3384" s="371"/>
      <c r="NQS3384" s="473"/>
      <c r="NQT3384" s="371"/>
      <c r="NQU3384" s="372"/>
      <c r="NQV3384" s="372"/>
      <c r="NQW3384" s="372"/>
      <c r="NQX3384" s="372"/>
      <c r="NQY3384" s="370"/>
      <c r="NQZ3384" s="371"/>
      <c r="NRA3384" s="372"/>
      <c r="NRB3384" s="371"/>
      <c r="NRC3384" s="473"/>
      <c r="NRD3384" s="371"/>
      <c r="NRE3384" s="372"/>
      <c r="NRF3384" s="372"/>
      <c r="NRG3384" s="372"/>
      <c r="NRH3384" s="372"/>
      <c r="NRI3384" s="370"/>
      <c r="NRJ3384" s="371"/>
      <c r="NRK3384" s="372"/>
      <c r="NRL3384" s="371"/>
      <c r="NRM3384" s="473"/>
      <c r="NRN3384" s="371"/>
      <c r="NRO3384" s="372"/>
      <c r="NRP3384" s="372"/>
      <c r="NRQ3384" s="372"/>
      <c r="NRR3384" s="372"/>
      <c r="NRS3384" s="370"/>
      <c r="NRT3384" s="371"/>
      <c r="NRU3384" s="372"/>
      <c r="NRV3384" s="371"/>
      <c r="NRW3384" s="473"/>
      <c r="NRX3384" s="371"/>
      <c r="NRY3384" s="372"/>
      <c r="NRZ3384" s="372"/>
      <c r="NSA3384" s="372"/>
      <c r="NSB3384" s="372"/>
      <c r="NSC3384" s="370"/>
      <c r="NSD3384" s="371"/>
      <c r="NSE3384" s="372"/>
      <c r="NSF3384" s="371"/>
      <c r="NSG3384" s="473"/>
      <c r="NSH3384" s="371"/>
      <c r="NSI3384" s="372"/>
      <c r="NSJ3384" s="372"/>
      <c r="NSK3384" s="372"/>
      <c r="NSL3384" s="372"/>
      <c r="NSM3384" s="370"/>
      <c r="NSN3384" s="371"/>
      <c r="NSO3384" s="372"/>
      <c r="NSP3384" s="371"/>
      <c r="NSQ3384" s="473"/>
      <c r="NSR3384" s="371"/>
      <c r="NSS3384" s="372"/>
      <c r="NST3384" s="372"/>
      <c r="NSU3384" s="372"/>
      <c r="NSV3384" s="372"/>
      <c r="NSW3384" s="370"/>
      <c r="NSX3384" s="371"/>
      <c r="NSY3384" s="372"/>
      <c r="NSZ3384" s="371"/>
      <c r="NTA3384" s="473"/>
      <c r="NTB3384" s="371"/>
      <c r="NTC3384" s="372"/>
      <c r="NTD3384" s="372"/>
      <c r="NTE3384" s="372"/>
      <c r="NTF3384" s="372"/>
      <c r="NTG3384" s="370"/>
      <c r="NTH3384" s="371"/>
      <c r="NTI3384" s="372"/>
      <c r="NTJ3384" s="371"/>
      <c r="NTK3384" s="473"/>
      <c r="NTL3384" s="371"/>
      <c r="NTM3384" s="372"/>
      <c r="NTN3384" s="372"/>
      <c r="NTO3384" s="372"/>
      <c r="NTP3384" s="372"/>
      <c r="NTQ3384" s="370"/>
      <c r="NTR3384" s="371"/>
      <c r="NTS3384" s="372"/>
      <c r="NTT3384" s="371"/>
      <c r="NTU3384" s="473"/>
      <c r="NTV3384" s="371"/>
      <c r="NTW3384" s="372"/>
      <c r="NTX3384" s="372"/>
      <c r="NTY3384" s="372"/>
      <c r="NTZ3384" s="372"/>
      <c r="NUA3384" s="370"/>
      <c r="NUB3384" s="371"/>
      <c r="NUC3384" s="372"/>
      <c r="NUD3384" s="371"/>
      <c r="NUE3384" s="473"/>
      <c r="NUF3384" s="371"/>
      <c r="NUG3384" s="372"/>
      <c r="NUH3384" s="372"/>
      <c r="NUI3384" s="372"/>
      <c r="NUJ3384" s="372"/>
      <c r="NUK3384" s="370"/>
      <c r="NUL3384" s="371"/>
      <c r="NUM3384" s="372"/>
      <c r="NUN3384" s="371"/>
      <c r="NUO3384" s="473"/>
      <c r="NUP3384" s="371"/>
      <c r="NUQ3384" s="372"/>
      <c r="NUR3384" s="372"/>
      <c r="NUS3384" s="372"/>
      <c r="NUT3384" s="372"/>
      <c r="NUU3384" s="370"/>
      <c r="NUV3384" s="371"/>
      <c r="NUW3384" s="372"/>
      <c r="NUX3384" s="371"/>
      <c r="NUY3384" s="473"/>
      <c r="NUZ3384" s="371"/>
      <c r="NVA3384" s="372"/>
      <c r="NVB3384" s="372"/>
      <c r="NVC3384" s="372"/>
      <c r="NVD3384" s="372"/>
      <c r="NVE3384" s="370"/>
      <c r="NVF3384" s="371"/>
      <c r="NVG3384" s="372"/>
      <c r="NVH3384" s="371"/>
      <c r="NVI3384" s="473"/>
      <c r="NVJ3384" s="371"/>
      <c r="NVK3384" s="372"/>
      <c r="NVL3384" s="372"/>
      <c r="NVM3384" s="372"/>
      <c r="NVN3384" s="372"/>
      <c r="NVO3384" s="370"/>
      <c r="NVP3384" s="371"/>
      <c r="NVQ3384" s="372"/>
      <c r="NVR3384" s="371"/>
      <c r="NVS3384" s="473"/>
      <c r="NVT3384" s="371"/>
      <c r="NVU3384" s="372"/>
      <c r="NVV3384" s="372"/>
      <c r="NVW3384" s="372"/>
      <c r="NVX3384" s="372"/>
      <c r="NVY3384" s="370"/>
      <c r="NVZ3384" s="371"/>
      <c r="NWA3384" s="372"/>
      <c r="NWB3384" s="371"/>
      <c r="NWC3384" s="473"/>
      <c r="NWD3384" s="371"/>
      <c r="NWE3384" s="372"/>
      <c r="NWF3384" s="372"/>
      <c r="NWG3384" s="372"/>
      <c r="NWH3384" s="372"/>
      <c r="NWI3384" s="370"/>
      <c r="NWJ3384" s="371"/>
      <c r="NWK3384" s="372"/>
      <c r="NWL3384" s="371"/>
      <c r="NWM3384" s="473"/>
      <c r="NWN3384" s="371"/>
      <c r="NWO3384" s="372"/>
      <c r="NWP3384" s="372"/>
      <c r="NWQ3384" s="372"/>
      <c r="NWR3384" s="372"/>
      <c r="NWS3384" s="370"/>
      <c r="NWT3384" s="371"/>
      <c r="NWU3384" s="372"/>
      <c r="NWV3384" s="371"/>
      <c r="NWW3384" s="473"/>
      <c r="NWX3384" s="371"/>
      <c r="NWY3384" s="372"/>
      <c r="NWZ3384" s="372"/>
      <c r="NXA3384" s="372"/>
      <c r="NXB3384" s="372"/>
      <c r="NXC3384" s="370"/>
      <c r="NXD3384" s="371"/>
      <c r="NXE3384" s="372"/>
      <c r="NXF3384" s="371"/>
      <c r="NXG3384" s="473"/>
      <c r="NXH3384" s="371"/>
      <c r="NXI3384" s="372"/>
      <c r="NXJ3384" s="372"/>
      <c r="NXK3384" s="372"/>
      <c r="NXL3384" s="372"/>
      <c r="NXM3384" s="370"/>
      <c r="NXN3384" s="371"/>
      <c r="NXO3384" s="372"/>
      <c r="NXP3384" s="371"/>
      <c r="NXQ3384" s="473"/>
      <c r="NXR3384" s="371"/>
      <c r="NXS3384" s="372"/>
      <c r="NXT3384" s="372"/>
      <c r="NXU3384" s="372"/>
      <c r="NXV3384" s="372"/>
      <c r="NXW3384" s="370"/>
      <c r="NXX3384" s="371"/>
      <c r="NXY3384" s="372"/>
      <c r="NXZ3384" s="371"/>
      <c r="NYA3384" s="473"/>
      <c r="NYB3384" s="371"/>
      <c r="NYC3384" s="372"/>
      <c r="NYD3384" s="372"/>
      <c r="NYE3384" s="372"/>
      <c r="NYF3384" s="372"/>
      <c r="NYG3384" s="370"/>
      <c r="NYH3384" s="371"/>
      <c r="NYI3384" s="372"/>
      <c r="NYJ3384" s="371"/>
      <c r="NYK3384" s="473"/>
      <c r="NYL3384" s="371"/>
      <c r="NYM3384" s="372"/>
      <c r="NYN3384" s="372"/>
      <c r="NYO3384" s="372"/>
      <c r="NYP3384" s="372"/>
      <c r="NYQ3384" s="370"/>
      <c r="NYR3384" s="371"/>
      <c r="NYS3384" s="372"/>
      <c r="NYT3384" s="371"/>
      <c r="NYU3384" s="473"/>
      <c r="NYV3384" s="371"/>
      <c r="NYW3384" s="372"/>
      <c r="NYX3384" s="372"/>
      <c r="NYY3384" s="372"/>
      <c r="NYZ3384" s="372"/>
      <c r="NZA3384" s="370"/>
      <c r="NZB3384" s="371"/>
      <c r="NZC3384" s="372"/>
      <c r="NZD3384" s="371"/>
      <c r="NZE3384" s="473"/>
      <c r="NZF3384" s="371"/>
      <c r="NZG3384" s="372"/>
      <c r="NZH3384" s="372"/>
      <c r="NZI3384" s="372"/>
      <c r="NZJ3384" s="372"/>
      <c r="NZK3384" s="370"/>
      <c r="NZL3384" s="371"/>
      <c r="NZM3384" s="372"/>
      <c r="NZN3384" s="371"/>
      <c r="NZO3384" s="473"/>
      <c r="NZP3384" s="371"/>
      <c r="NZQ3384" s="372"/>
      <c r="NZR3384" s="372"/>
      <c r="NZS3384" s="372"/>
      <c r="NZT3384" s="372"/>
      <c r="NZU3384" s="370"/>
      <c r="NZV3384" s="371"/>
      <c r="NZW3384" s="372"/>
      <c r="NZX3384" s="371"/>
      <c r="NZY3384" s="473"/>
      <c r="NZZ3384" s="371"/>
      <c r="OAA3384" s="372"/>
      <c r="OAB3384" s="372"/>
      <c r="OAC3384" s="372"/>
      <c r="OAD3384" s="372"/>
      <c r="OAE3384" s="370"/>
      <c r="OAF3384" s="371"/>
      <c r="OAG3384" s="372"/>
      <c r="OAH3384" s="371"/>
      <c r="OAI3384" s="473"/>
      <c r="OAJ3384" s="371"/>
      <c r="OAK3384" s="372"/>
      <c r="OAL3384" s="372"/>
      <c r="OAM3384" s="372"/>
      <c r="OAN3384" s="372"/>
      <c r="OAO3384" s="370"/>
      <c r="OAP3384" s="371"/>
      <c r="OAQ3384" s="372"/>
      <c r="OAR3384" s="371"/>
      <c r="OAS3384" s="473"/>
      <c r="OAT3384" s="371"/>
      <c r="OAU3384" s="372"/>
      <c r="OAV3384" s="372"/>
      <c r="OAW3384" s="372"/>
      <c r="OAX3384" s="372"/>
      <c r="OAY3384" s="370"/>
      <c r="OAZ3384" s="371"/>
      <c r="OBA3384" s="372"/>
      <c r="OBB3384" s="371"/>
      <c r="OBC3384" s="473"/>
      <c r="OBD3384" s="371"/>
      <c r="OBE3384" s="372"/>
      <c r="OBF3384" s="372"/>
      <c r="OBG3384" s="372"/>
      <c r="OBH3384" s="372"/>
      <c r="OBI3384" s="370"/>
      <c r="OBJ3384" s="371"/>
      <c r="OBK3384" s="372"/>
      <c r="OBL3384" s="371"/>
      <c r="OBM3384" s="473"/>
      <c r="OBN3384" s="371"/>
      <c r="OBO3384" s="372"/>
      <c r="OBP3384" s="372"/>
      <c r="OBQ3384" s="372"/>
      <c r="OBR3384" s="372"/>
      <c r="OBS3384" s="370"/>
      <c r="OBT3384" s="371"/>
      <c r="OBU3384" s="372"/>
      <c r="OBV3384" s="371"/>
      <c r="OBW3384" s="473"/>
      <c r="OBX3384" s="371"/>
      <c r="OBY3384" s="372"/>
      <c r="OBZ3384" s="372"/>
      <c r="OCA3384" s="372"/>
      <c r="OCB3384" s="372"/>
      <c r="OCC3384" s="370"/>
      <c r="OCD3384" s="371"/>
      <c r="OCE3384" s="372"/>
      <c r="OCF3384" s="371"/>
      <c r="OCG3384" s="473"/>
      <c r="OCH3384" s="371"/>
      <c r="OCI3384" s="372"/>
      <c r="OCJ3384" s="372"/>
      <c r="OCK3384" s="372"/>
      <c r="OCL3384" s="372"/>
      <c r="OCM3384" s="370"/>
      <c r="OCN3384" s="371"/>
      <c r="OCO3384" s="372"/>
      <c r="OCP3384" s="371"/>
      <c r="OCQ3384" s="473"/>
      <c r="OCR3384" s="371"/>
      <c r="OCS3384" s="372"/>
      <c r="OCT3384" s="372"/>
      <c r="OCU3384" s="372"/>
      <c r="OCV3384" s="372"/>
      <c r="OCW3384" s="370"/>
      <c r="OCX3384" s="371"/>
      <c r="OCY3384" s="372"/>
      <c r="OCZ3384" s="371"/>
      <c r="ODA3384" s="473"/>
      <c r="ODB3384" s="371"/>
      <c r="ODC3384" s="372"/>
      <c r="ODD3384" s="372"/>
      <c r="ODE3384" s="372"/>
      <c r="ODF3384" s="372"/>
      <c r="ODG3384" s="370"/>
      <c r="ODH3384" s="371"/>
      <c r="ODI3384" s="372"/>
      <c r="ODJ3384" s="371"/>
      <c r="ODK3384" s="473"/>
      <c r="ODL3384" s="371"/>
      <c r="ODM3384" s="372"/>
      <c r="ODN3384" s="372"/>
      <c r="ODO3384" s="372"/>
      <c r="ODP3384" s="372"/>
      <c r="ODQ3384" s="370"/>
      <c r="ODR3384" s="371"/>
      <c r="ODS3384" s="372"/>
      <c r="ODT3384" s="371"/>
      <c r="ODU3384" s="473"/>
      <c r="ODV3384" s="371"/>
      <c r="ODW3384" s="372"/>
      <c r="ODX3384" s="372"/>
      <c r="ODY3384" s="372"/>
      <c r="ODZ3384" s="372"/>
      <c r="OEA3384" s="370"/>
      <c r="OEB3384" s="371"/>
      <c r="OEC3384" s="372"/>
      <c r="OED3384" s="371"/>
      <c r="OEE3384" s="473"/>
      <c r="OEF3384" s="371"/>
      <c r="OEG3384" s="372"/>
      <c r="OEH3384" s="372"/>
      <c r="OEI3384" s="372"/>
      <c r="OEJ3384" s="372"/>
      <c r="OEK3384" s="370"/>
      <c r="OEL3384" s="371"/>
      <c r="OEM3384" s="372"/>
      <c r="OEN3384" s="371"/>
      <c r="OEO3384" s="473"/>
      <c r="OEP3384" s="371"/>
      <c r="OEQ3384" s="372"/>
      <c r="OER3384" s="372"/>
      <c r="OES3384" s="372"/>
      <c r="OET3384" s="372"/>
      <c r="OEU3384" s="370"/>
      <c r="OEV3384" s="371"/>
      <c r="OEW3384" s="372"/>
      <c r="OEX3384" s="371"/>
      <c r="OEY3384" s="473"/>
      <c r="OEZ3384" s="371"/>
      <c r="OFA3384" s="372"/>
      <c r="OFB3384" s="372"/>
      <c r="OFC3384" s="372"/>
      <c r="OFD3384" s="372"/>
      <c r="OFE3384" s="370"/>
      <c r="OFF3384" s="371"/>
      <c r="OFG3384" s="372"/>
      <c r="OFH3384" s="371"/>
      <c r="OFI3384" s="473"/>
      <c r="OFJ3384" s="371"/>
      <c r="OFK3384" s="372"/>
      <c r="OFL3384" s="372"/>
      <c r="OFM3384" s="372"/>
      <c r="OFN3384" s="372"/>
      <c r="OFO3384" s="370"/>
      <c r="OFP3384" s="371"/>
      <c r="OFQ3384" s="372"/>
      <c r="OFR3384" s="371"/>
      <c r="OFS3384" s="473"/>
      <c r="OFT3384" s="371"/>
      <c r="OFU3384" s="372"/>
      <c r="OFV3384" s="372"/>
      <c r="OFW3384" s="372"/>
      <c r="OFX3384" s="372"/>
      <c r="OFY3384" s="370"/>
      <c r="OFZ3384" s="371"/>
      <c r="OGA3384" s="372"/>
      <c r="OGB3384" s="371"/>
      <c r="OGC3384" s="473"/>
      <c r="OGD3384" s="371"/>
      <c r="OGE3384" s="372"/>
      <c r="OGF3384" s="372"/>
      <c r="OGG3384" s="372"/>
      <c r="OGH3384" s="372"/>
      <c r="OGI3384" s="370"/>
      <c r="OGJ3384" s="371"/>
      <c r="OGK3384" s="372"/>
      <c r="OGL3384" s="371"/>
      <c r="OGM3384" s="473"/>
      <c r="OGN3384" s="371"/>
      <c r="OGO3384" s="372"/>
      <c r="OGP3384" s="372"/>
      <c r="OGQ3384" s="372"/>
      <c r="OGR3384" s="372"/>
      <c r="OGS3384" s="370"/>
      <c r="OGT3384" s="371"/>
      <c r="OGU3384" s="372"/>
      <c r="OGV3384" s="371"/>
      <c r="OGW3384" s="473"/>
      <c r="OGX3384" s="371"/>
      <c r="OGY3384" s="372"/>
      <c r="OGZ3384" s="372"/>
      <c r="OHA3384" s="372"/>
      <c r="OHB3384" s="372"/>
      <c r="OHC3384" s="370"/>
      <c r="OHD3384" s="371"/>
      <c r="OHE3384" s="372"/>
      <c r="OHF3384" s="371"/>
      <c r="OHG3384" s="473"/>
      <c r="OHH3384" s="371"/>
      <c r="OHI3384" s="372"/>
      <c r="OHJ3384" s="372"/>
      <c r="OHK3384" s="372"/>
      <c r="OHL3384" s="372"/>
      <c r="OHM3384" s="370"/>
      <c r="OHN3384" s="371"/>
      <c r="OHO3384" s="372"/>
      <c r="OHP3384" s="371"/>
      <c r="OHQ3384" s="473"/>
      <c r="OHR3384" s="371"/>
      <c r="OHS3384" s="372"/>
      <c r="OHT3384" s="372"/>
      <c r="OHU3384" s="372"/>
      <c r="OHV3384" s="372"/>
      <c r="OHW3384" s="370"/>
      <c r="OHX3384" s="371"/>
      <c r="OHY3384" s="372"/>
      <c r="OHZ3384" s="371"/>
      <c r="OIA3384" s="473"/>
      <c r="OIB3384" s="371"/>
      <c r="OIC3384" s="372"/>
      <c r="OID3384" s="372"/>
      <c r="OIE3384" s="372"/>
      <c r="OIF3384" s="372"/>
      <c r="OIG3384" s="370"/>
      <c r="OIH3384" s="371"/>
      <c r="OII3384" s="372"/>
      <c r="OIJ3384" s="371"/>
      <c r="OIK3384" s="473"/>
      <c r="OIL3384" s="371"/>
      <c r="OIM3384" s="372"/>
      <c r="OIN3384" s="372"/>
      <c r="OIO3384" s="372"/>
      <c r="OIP3384" s="372"/>
      <c r="OIQ3384" s="370"/>
      <c r="OIR3384" s="371"/>
      <c r="OIS3384" s="372"/>
      <c r="OIT3384" s="371"/>
      <c r="OIU3384" s="473"/>
      <c r="OIV3384" s="371"/>
      <c r="OIW3384" s="372"/>
      <c r="OIX3384" s="372"/>
      <c r="OIY3384" s="372"/>
      <c r="OIZ3384" s="372"/>
      <c r="OJA3384" s="370"/>
      <c r="OJB3384" s="371"/>
      <c r="OJC3384" s="372"/>
      <c r="OJD3384" s="371"/>
      <c r="OJE3384" s="473"/>
      <c r="OJF3384" s="371"/>
      <c r="OJG3384" s="372"/>
      <c r="OJH3384" s="372"/>
      <c r="OJI3384" s="372"/>
      <c r="OJJ3384" s="372"/>
      <c r="OJK3384" s="370"/>
      <c r="OJL3384" s="371"/>
      <c r="OJM3384" s="372"/>
      <c r="OJN3384" s="371"/>
      <c r="OJO3384" s="473"/>
      <c r="OJP3384" s="371"/>
      <c r="OJQ3384" s="372"/>
      <c r="OJR3384" s="372"/>
      <c r="OJS3384" s="372"/>
      <c r="OJT3384" s="372"/>
      <c r="OJU3384" s="370"/>
      <c r="OJV3384" s="371"/>
      <c r="OJW3384" s="372"/>
      <c r="OJX3384" s="371"/>
      <c r="OJY3384" s="473"/>
      <c r="OJZ3384" s="371"/>
      <c r="OKA3384" s="372"/>
      <c r="OKB3384" s="372"/>
      <c r="OKC3384" s="372"/>
      <c r="OKD3384" s="372"/>
      <c r="OKE3384" s="370"/>
      <c r="OKF3384" s="371"/>
      <c r="OKG3384" s="372"/>
      <c r="OKH3384" s="371"/>
      <c r="OKI3384" s="473"/>
      <c r="OKJ3384" s="371"/>
      <c r="OKK3384" s="372"/>
      <c r="OKL3384" s="372"/>
      <c r="OKM3384" s="372"/>
      <c r="OKN3384" s="372"/>
      <c r="OKO3384" s="370"/>
      <c r="OKP3384" s="371"/>
      <c r="OKQ3384" s="372"/>
      <c r="OKR3384" s="371"/>
      <c r="OKS3384" s="473"/>
      <c r="OKT3384" s="371"/>
      <c r="OKU3384" s="372"/>
      <c r="OKV3384" s="372"/>
      <c r="OKW3384" s="372"/>
      <c r="OKX3384" s="372"/>
      <c r="OKY3384" s="370"/>
      <c r="OKZ3384" s="371"/>
      <c r="OLA3384" s="372"/>
      <c r="OLB3384" s="371"/>
      <c r="OLC3384" s="473"/>
      <c r="OLD3384" s="371"/>
      <c r="OLE3384" s="372"/>
      <c r="OLF3384" s="372"/>
      <c r="OLG3384" s="372"/>
      <c r="OLH3384" s="372"/>
      <c r="OLI3384" s="370"/>
      <c r="OLJ3384" s="371"/>
      <c r="OLK3384" s="372"/>
      <c r="OLL3384" s="371"/>
      <c r="OLM3384" s="473"/>
      <c r="OLN3384" s="371"/>
      <c r="OLO3384" s="372"/>
      <c r="OLP3384" s="372"/>
      <c r="OLQ3384" s="372"/>
      <c r="OLR3384" s="372"/>
      <c r="OLS3384" s="370"/>
      <c r="OLT3384" s="371"/>
      <c r="OLU3384" s="372"/>
      <c r="OLV3384" s="371"/>
      <c r="OLW3384" s="473"/>
      <c r="OLX3384" s="371"/>
      <c r="OLY3384" s="372"/>
      <c r="OLZ3384" s="372"/>
      <c r="OMA3384" s="372"/>
      <c r="OMB3384" s="372"/>
      <c r="OMC3384" s="370"/>
      <c r="OMD3384" s="371"/>
      <c r="OME3384" s="372"/>
      <c r="OMF3384" s="371"/>
      <c r="OMG3384" s="473"/>
      <c r="OMH3384" s="371"/>
      <c r="OMI3384" s="372"/>
      <c r="OMJ3384" s="372"/>
      <c r="OMK3384" s="372"/>
      <c r="OML3384" s="372"/>
      <c r="OMM3384" s="370"/>
      <c r="OMN3384" s="371"/>
      <c r="OMO3384" s="372"/>
      <c r="OMP3384" s="371"/>
      <c r="OMQ3384" s="473"/>
      <c r="OMR3384" s="371"/>
      <c r="OMS3384" s="372"/>
      <c r="OMT3384" s="372"/>
      <c r="OMU3384" s="372"/>
      <c r="OMV3384" s="372"/>
      <c r="OMW3384" s="370"/>
      <c r="OMX3384" s="371"/>
      <c r="OMY3384" s="372"/>
      <c r="OMZ3384" s="371"/>
      <c r="ONA3384" s="473"/>
      <c r="ONB3384" s="371"/>
      <c r="ONC3384" s="372"/>
      <c r="OND3384" s="372"/>
      <c r="ONE3384" s="372"/>
      <c r="ONF3384" s="372"/>
      <c r="ONG3384" s="370"/>
      <c r="ONH3384" s="371"/>
      <c r="ONI3384" s="372"/>
      <c r="ONJ3384" s="371"/>
      <c r="ONK3384" s="473"/>
      <c r="ONL3384" s="371"/>
      <c r="ONM3384" s="372"/>
      <c r="ONN3384" s="372"/>
      <c r="ONO3384" s="372"/>
      <c r="ONP3384" s="372"/>
      <c r="ONQ3384" s="370"/>
      <c r="ONR3384" s="371"/>
      <c r="ONS3384" s="372"/>
      <c r="ONT3384" s="371"/>
      <c r="ONU3384" s="473"/>
      <c r="ONV3384" s="371"/>
      <c r="ONW3384" s="372"/>
      <c r="ONX3384" s="372"/>
      <c r="ONY3384" s="372"/>
      <c r="ONZ3384" s="372"/>
      <c r="OOA3384" s="370"/>
      <c r="OOB3384" s="371"/>
      <c r="OOC3384" s="372"/>
      <c r="OOD3384" s="371"/>
      <c r="OOE3384" s="473"/>
      <c r="OOF3384" s="371"/>
      <c r="OOG3384" s="372"/>
      <c r="OOH3384" s="372"/>
      <c r="OOI3384" s="372"/>
      <c r="OOJ3384" s="372"/>
      <c r="OOK3384" s="370"/>
      <c r="OOL3384" s="371"/>
      <c r="OOM3384" s="372"/>
      <c r="OON3384" s="371"/>
      <c r="OOO3384" s="473"/>
      <c r="OOP3384" s="371"/>
      <c r="OOQ3384" s="372"/>
      <c r="OOR3384" s="372"/>
      <c r="OOS3384" s="372"/>
      <c r="OOT3384" s="372"/>
      <c r="OOU3384" s="370"/>
      <c r="OOV3384" s="371"/>
      <c r="OOW3384" s="372"/>
      <c r="OOX3384" s="371"/>
      <c r="OOY3384" s="473"/>
      <c r="OOZ3384" s="371"/>
      <c r="OPA3384" s="372"/>
      <c r="OPB3384" s="372"/>
      <c r="OPC3384" s="372"/>
      <c r="OPD3384" s="372"/>
      <c r="OPE3384" s="370"/>
      <c r="OPF3384" s="371"/>
      <c r="OPG3384" s="372"/>
      <c r="OPH3384" s="371"/>
      <c r="OPI3384" s="473"/>
      <c r="OPJ3384" s="371"/>
      <c r="OPK3384" s="372"/>
      <c r="OPL3384" s="372"/>
      <c r="OPM3384" s="372"/>
      <c r="OPN3384" s="372"/>
      <c r="OPO3384" s="370"/>
      <c r="OPP3384" s="371"/>
      <c r="OPQ3384" s="372"/>
      <c r="OPR3384" s="371"/>
      <c r="OPS3384" s="473"/>
      <c r="OPT3384" s="371"/>
      <c r="OPU3384" s="372"/>
      <c r="OPV3384" s="372"/>
      <c r="OPW3384" s="372"/>
      <c r="OPX3384" s="372"/>
      <c r="OPY3384" s="370"/>
      <c r="OPZ3384" s="371"/>
      <c r="OQA3384" s="372"/>
      <c r="OQB3384" s="371"/>
      <c r="OQC3384" s="473"/>
      <c r="OQD3384" s="371"/>
      <c r="OQE3384" s="372"/>
      <c r="OQF3384" s="372"/>
      <c r="OQG3384" s="372"/>
      <c r="OQH3384" s="372"/>
      <c r="OQI3384" s="370"/>
      <c r="OQJ3384" s="371"/>
      <c r="OQK3384" s="372"/>
      <c r="OQL3384" s="371"/>
      <c r="OQM3384" s="473"/>
      <c r="OQN3384" s="371"/>
      <c r="OQO3384" s="372"/>
      <c r="OQP3384" s="372"/>
      <c r="OQQ3384" s="372"/>
      <c r="OQR3384" s="372"/>
      <c r="OQS3384" s="370"/>
      <c r="OQT3384" s="371"/>
      <c r="OQU3384" s="372"/>
      <c r="OQV3384" s="371"/>
      <c r="OQW3384" s="473"/>
      <c r="OQX3384" s="371"/>
      <c r="OQY3384" s="372"/>
      <c r="OQZ3384" s="372"/>
      <c r="ORA3384" s="372"/>
      <c r="ORB3384" s="372"/>
      <c r="ORC3384" s="370"/>
      <c r="ORD3384" s="371"/>
      <c r="ORE3384" s="372"/>
      <c r="ORF3384" s="371"/>
      <c r="ORG3384" s="473"/>
      <c r="ORH3384" s="371"/>
      <c r="ORI3384" s="372"/>
      <c r="ORJ3384" s="372"/>
      <c r="ORK3384" s="372"/>
      <c r="ORL3384" s="372"/>
      <c r="ORM3384" s="370"/>
      <c r="ORN3384" s="371"/>
      <c r="ORO3384" s="372"/>
      <c r="ORP3384" s="371"/>
      <c r="ORQ3384" s="473"/>
      <c r="ORR3384" s="371"/>
      <c r="ORS3384" s="372"/>
      <c r="ORT3384" s="372"/>
      <c r="ORU3384" s="372"/>
      <c r="ORV3384" s="372"/>
      <c r="ORW3384" s="370"/>
      <c r="ORX3384" s="371"/>
      <c r="ORY3384" s="372"/>
      <c r="ORZ3384" s="371"/>
      <c r="OSA3384" s="473"/>
      <c r="OSB3384" s="371"/>
      <c r="OSC3384" s="372"/>
      <c r="OSD3384" s="372"/>
      <c r="OSE3384" s="372"/>
      <c r="OSF3384" s="372"/>
      <c r="OSG3384" s="370"/>
      <c r="OSH3384" s="371"/>
      <c r="OSI3384" s="372"/>
      <c r="OSJ3384" s="371"/>
      <c r="OSK3384" s="473"/>
      <c r="OSL3384" s="371"/>
      <c r="OSM3384" s="372"/>
      <c r="OSN3384" s="372"/>
      <c r="OSO3384" s="372"/>
      <c r="OSP3384" s="372"/>
      <c r="OSQ3384" s="370"/>
      <c r="OSR3384" s="371"/>
      <c r="OSS3384" s="372"/>
      <c r="OST3384" s="371"/>
      <c r="OSU3384" s="473"/>
      <c r="OSV3384" s="371"/>
      <c r="OSW3384" s="372"/>
      <c r="OSX3384" s="372"/>
      <c r="OSY3384" s="372"/>
      <c r="OSZ3384" s="372"/>
      <c r="OTA3384" s="370"/>
      <c r="OTB3384" s="371"/>
      <c r="OTC3384" s="372"/>
      <c r="OTD3384" s="371"/>
      <c r="OTE3384" s="473"/>
      <c r="OTF3384" s="371"/>
      <c r="OTG3384" s="372"/>
      <c r="OTH3384" s="372"/>
      <c r="OTI3384" s="372"/>
      <c r="OTJ3384" s="372"/>
      <c r="OTK3384" s="370"/>
      <c r="OTL3384" s="371"/>
      <c r="OTM3384" s="372"/>
      <c r="OTN3384" s="371"/>
      <c r="OTO3384" s="473"/>
      <c r="OTP3384" s="371"/>
      <c r="OTQ3384" s="372"/>
      <c r="OTR3384" s="372"/>
      <c r="OTS3384" s="372"/>
      <c r="OTT3384" s="372"/>
      <c r="OTU3384" s="370"/>
      <c r="OTV3384" s="371"/>
      <c r="OTW3384" s="372"/>
      <c r="OTX3384" s="371"/>
      <c r="OTY3384" s="473"/>
      <c r="OTZ3384" s="371"/>
      <c r="OUA3384" s="372"/>
      <c r="OUB3384" s="372"/>
      <c r="OUC3384" s="372"/>
      <c r="OUD3384" s="372"/>
      <c r="OUE3384" s="370"/>
      <c r="OUF3384" s="371"/>
      <c r="OUG3384" s="372"/>
      <c r="OUH3384" s="371"/>
      <c r="OUI3384" s="473"/>
      <c r="OUJ3384" s="371"/>
      <c r="OUK3384" s="372"/>
      <c r="OUL3384" s="372"/>
      <c r="OUM3384" s="372"/>
      <c r="OUN3384" s="372"/>
      <c r="OUO3384" s="370"/>
      <c r="OUP3384" s="371"/>
      <c r="OUQ3384" s="372"/>
      <c r="OUR3384" s="371"/>
      <c r="OUS3384" s="473"/>
      <c r="OUT3384" s="371"/>
      <c r="OUU3384" s="372"/>
      <c r="OUV3384" s="372"/>
      <c r="OUW3384" s="372"/>
      <c r="OUX3384" s="372"/>
      <c r="OUY3384" s="370"/>
      <c r="OUZ3384" s="371"/>
      <c r="OVA3384" s="372"/>
      <c r="OVB3384" s="371"/>
      <c r="OVC3384" s="473"/>
      <c r="OVD3384" s="371"/>
      <c r="OVE3384" s="372"/>
      <c r="OVF3384" s="372"/>
      <c r="OVG3384" s="372"/>
      <c r="OVH3384" s="372"/>
      <c r="OVI3384" s="370"/>
      <c r="OVJ3384" s="371"/>
      <c r="OVK3384" s="372"/>
      <c r="OVL3384" s="371"/>
      <c r="OVM3384" s="473"/>
      <c r="OVN3384" s="371"/>
      <c r="OVO3384" s="372"/>
      <c r="OVP3384" s="372"/>
      <c r="OVQ3384" s="372"/>
      <c r="OVR3384" s="372"/>
      <c r="OVS3384" s="370"/>
      <c r="OVT3384" s="371"/>
      <c r="OVU3384" s="372"/>
      <c r="OVV3384" s="371"/>
      <c r="OVW3384" s="473"/>
      <c r="OVX3384" s="371"/>
      <c r="OVY3384" s="372"/>
      <c r="OVZ3384" s="372"/>
      <c r="OWA3384" s="372"/>
      <c r="OWB3384" s="372"/>
      <c r="OWC3384" s="370"/>
      <c r="OWD3384" s="371"/>
      <c r="OWE3384" s="372"/>
      <c r="OWF3384" s="371"/>
      <c r="OWG3384" s="473"/>
      <c r="OWH3384" s="371"/>
      <c r="OWI3384" s="372"/>
      <c r="OWJ3384" s="372"/>
      <c r="OWK3384" s="372"/>
      <c r="OWL3384" s="372"/>
      <c r="OWM3384" s="370"/>
      <c r="OWN3384" s="371"/>
      <c r="OWO3384" s="372"/>
      <c r="OWP3384" s="371"/>
      <c r="OWQ3384" s="473"/>
      <c r="OWR3384" s="371"/>
      <c r="OWS3384" s="372"/>
      <c r="OWT3384" s="372"/>
      <c r="OWU3384" s="372"/>
      <c r="OWV3384" s="372"/>
      <c r="OWW3384" s="370"/>
      <c r="OWX3384" s="371"/>
      <c r="OWY3384" s="372"/>
      <c r="OWZ3384" s="371"/>
      <c r="OXA3384" s="473"/>
      <c r="OXB3384" s="371"/>
      <c r="OXC3384" s="372"/>
      <c r="OXD3384" s="372"/>
      <c r="OXE3384" s="372"/>
      <c r="OXF3384" s="372"/>
      <c r="OXG3384" s="370"/>
      <c r="OXH3384" s="371"/>
      <c r="OXI3384" s="372"/>
      <c r="OXJ3384" s="371"/>
      <c r="OXK3384" s="473"/>
      <c r="OXL3384" s="371"/>
      <c r="OXM3384" s="372"/>
      <c r="OXN3384" s="372"/>
      <c r="OXO3384" s="372"/>
      <c r="OXP3384" s="372"/>
      <c r="OXQ3384" s="370"/>
      <c r="OXR3384" s="371"/>
      <c r="OXS3384" s="372"/>
      <c r="OXT3384" s="371"/>
      <c r="OXU3384" s="473"/>
      <c r="OXV3384" s="371"/>
      <c r="OXW3384" s="372"/>
      <c r="OXX3384" s="372"/>
      <c r="OXY3384" s="372"/>
      <c r="OXZ3384" s="372"/>
      <c r="OYA3384" s="370"/>
      <c r="OYB3384" s="371"/>
      <c r="OYC3384" s="372"/>
      <c r="OYD3384" s="371"/>
      <c r="OYE3384" s="473"/>
      <c r="OYF3384" s="371"/>
      <c r="OYG3384" s="372"/>
      <c r="OYH3384" s="372"/>
      <c r="OYI3384" s="372"/>
      <c r="OYJ3384" s="372"/>
      <c r="OYK3384" s="370"/>
      <c r="OYL3384" s="371"/>
      <c r="OYM3384" s="372"/>
      <c r="OYN3384" s="371"/>
      <c r="OYO3384" s="473"/>
      <c r="OYP3384" s="371"/>
      <c r="OYQ3384" s="372"/>
      <c r="OYR3384" s="372"/>
      <c r="OYS3384" s="372"/>
      <c r="OYT3384" s="372"/>
      <c r="OYU3384" s="370"/>
      <c r="OYV3384" s="371"/>
      <c r="OYW3384" s="372"/>
      <c r="OYX3384" s="371"/>
      <c r="OYY3384" s="473"/>
      <c r="OYZ3384" s="371"/>
      <c r="OZA3384" s="372"/>
      <c r="OZB3384" s="372"/>
      <c r="OZC3384" s="372"/>
      <c r="OZD3384" s="372"/>
      <c r="OZE3384" s="370"/>
      <c r="OZF3384" s="371"/>
      <c r="OZG3384" s="372"/>
      <c r="OZH3384" s="371"/>
      <c r="OZI3384" s="473"/>
      <c r="OZJ3384" s="371"/>
      <c r="OZK3384" s="372"/>
      <c r="OZL3384" s="372"/>
      <c r="OZM3384" s="372"/>
      <c r="OZN3384" s="372"/>
      <c r="OZO3384" s="370"/>
      <c r="OZP3384" s="371"/>
      <c r="OZQ3384" s="372"/>
      <c r="OZR3384" s="371"/>
      <c r="OZS3384" s="473"/>
      <c r="OZT3384" s="371"/>
      <c r="OZU3384" s="372"/>
      <c r="OZV3384" s="372"/>
      <c r="OZW3384" s="372"/>
      <c r="OZX3384" s="372"/>
      <c r="OZY3384" s="370"/>
      <c r="OZZ3384" s="371"/>
      <c r="PAA3384" s="372"/>
      <c r="PAB3384" s="371"/>
      <c r="PAC3384" s="473"/>
      <c r="PAD3384" s="371"/>
      <c r="PAE3384" s="372"/>
      <c r="PAF3384" s="372"/>
      <c r="PAG3384" s="372"/>
      <c r="PAH3384" s="372"/>
      <c r="PAI3384" s="370"/>
      <c r="PAJ3384" s="371"/>
      <c r="PAK3384" s="372"/>
      <c r="PAL3384" s="371"/>
      <c r="PAM3384" s="473"/>
      <c r="PAN3384" s="371"/>
      <c r="PAO3384" s="372"/>
      <c r="PAP3384" s="372"/>
      <c r="PAQ3384" s="372"/>
      <c r="PAR3384" s="372"/>
      <c r="PAS3384" s="370"/>
      <c r="PAT3384" s="371"/>
      <c r="PAU3384" s="372"/>
      <c r="PAV3384" s="371"/>
      <c r="PAW3384" s="473"/>
      <c r="PAX3384" s="371"/>
      <c r="PAY3384" s="372"/>
      <c r="PAZ3384" s="372"/>
      <c r="PBA3384" s="372"/>
      <c r="PBB3384" s="372"/>
      <c r="PBC3384" s="370"/>
      <c r="PBD3384" s="371"/>
      <c r="PBE3384" s="372"/>
      <c r="PBF3384" s="371"/>
      <c r="PBG3384" s="473"/>
      <c r="PBH3384" s="371"/>
      <c r="PBI3384" s="372"/>
      <c r="PBJ3384" s="372"/>
      <c r="PBK3384" s="372"/>
      <c r="PBL3384" s="372"/>
      <c r="PBM3384" s="370"/>
      <c r="PBN3384" s="371"/>
      <c r="PBO3384" s="372"/>
      <c r="PBP3384" s="371"/>
      <c r="PBQ3384" s="473"/>
      <c r="PBR3384" s="371"/>
      <c r="PBS3384" s="372"/>
      <c r="PBT3384" s="372"/>
      <c r="PBU3384" s="372"/>
      <c r="PBV3384" s="372"/>
      <c r="PBW3384" s="370"/>
      <c r="PBX3384" s="371"/>
      <c r="PBY3384" s="372"/>
      <c r="PBZ3384" s="371"/>
      <c r="PCA3384" s="473"/>
      <c r="PCB3384" s="371"/>
      <c r="PCC3384" s="372"/>
      <c r="PCD3384" s="372"/>
      <c r="PCE3384" s="372"/>
      <c r="PCF3384" s="372"/>
      <c r="PCG3384" s="370"/>
      <c r="PCH3384" s="371"/>
      <c r="PCI3384" s="372"/>
      <c r="PCJ3384" s="371"/>
      <c r="PCK3384" s="473"/>
      <c r="PCL3384" s="371"/>
      <c r="PCM3384" s="372"/>
      <c r="PCN3384" s="372"/>
      <c r="PCO3384" s="372"/>
      <c r="PCP3384" s="372"/>
      <c r="PCQ3384" s="370"/>
      <c r="PCR3384" s="371"/>
      <c r="PCS3384" s="372"/>
      <c r="PCT3384" s="371"/>
      <c r="PCU3384" s="473"/>
      <c r="PCV3384" s="371"/>
      <c r="PCW3384" s="372"/>
      <c r="PCX3384" s="372"/>
      <c r="PCY3384" s="372"/>
      <c r="PCZ3384" s="372"/>
      <c r="PDA3384" s="370"/>
      <c r="PDB3384" s="371"/>
      <c r="PDC3384" s="372"/>
      <c r="PDD3384" s="371"/>
      <c r="PDE3384" s="473"/>
      <c r="PDF3384" s="371"/>
      <c r="PDG3384" s="372"/>
      <c r="PDH3384" s="372"/>
      <c r="PDI3384" s="372"/>
      <c r="PDJ3384" s="372"/>
      <c r="PDK3384" s="370"/>
      <c r="PDL3384" s="371"/>
      <c r="PDM3384" s="372"/>
      <c r="PDN3384" s="371"/>
      <c r="PDO3384" s="473"/>
      <c r="PDP3384" s="371"/>
      <c r="PDQ3384" s="372"/>
      <c r="PDR3384" s="372"/>
      <c r="PDS3384" s="372"/>
      <c r="PDT3384" s="372"/>
      <c r="PDU3384" s="370"/>
      <c r="PDV3384" s="371"/>
      <c r="PDW3384" s="372"/>
      <c r="PDX3384" s="371"/>
      <c r="PDY3384" s="473"/>
      <c r="PDZ3384" s="371"/>
      <c r="PEA3384" s="372"/>
      <c r="PEB3384" s="372"/>
      <c r="PEC3384" s="372"/>
      <c r="PED3384" s="372"/>
      <c r="PEE3384" s="370"/>
      <c r="PEF3384" s="371"/>
      <c r="PEG3384" s="372"/>
      <c r="PEH3384" s="371"/>
      <c r="PEI3384" s="473"/>
      <c r="PEJ3384" s="371"/>
      <c r="PEK3384" s="372"/>
      <c r="PEL3384" s="372"/>
      <c r="PEM3384" s="372"/>
      <c r="PEN3384" s="372"/>
      <c r="PEO3384" s="370"/>
      <c r="PEP3384" s="371"/>
      <c r="PEQ3384" s="372"/>
      <c r="PER3384" s="371"/>
      <c r="PES3384" s="473"/>
      <c r="PET3384" s="371"/>
      <c r="PEU3384" s="372"/>
      <c r="PEV3384" s="372"/>
      <c r="PEW3384" s="372"/>
      <c r="PEX3384" s="372"/>
      <c r="PEY3384" s="370"/>
      <c r="PEZ3384" s="371"/>
      <c r="PFA3384" s="372"/>
      <c r="PFB3384" s="371"/>
      <c r="PFC3384" s="473"/>
      <c r="PFD3384" s="371"/>
      <c r="PFE3384" s="372"/>
      <c r="PFF3384" s="372"/>
      <c r="PFG3384" s="372"/>
      <c r="PFH3384" s="372"/>
      <c r="PFI3384" s="370"/>
      <c r="PFJ3384" s="371"/>
      <c r="PFK3384" s="372"/>
      <c r="PFL3384" s="371"/>
      <c r="PFM3384" s="473"/>
      <c r="PFN3384" s="371"/>
      <c r="PFO3384" s="372"/>
      <c r="PFP3384" s="372"/>
      <c r="PFQ3384" s="372"/>
      <c r="PFR3384" s="372"/>
      <c r="PFS3384" s="370"/>
      <c r="PFT3384" s="371"/>
      <c r="PFU3384" s="372"/>
      <c r="PFV3384" s="371"/>
      <c r="PFW3384" s="473"/>
      <c r="PFX3384" s="371"/>
      <c r="PFY3384" s="372"/>
      <c r="PFZ3384" s="372"/>
      <c r="PGA3384" s="372"/>
      <c r="PGB3384" s="372"/>
      <c r="PGC3384" s="370"/>
      <c r="PGD3384" s="371"/>
      <c r="PGE3384" s="372"/>
      <c r="PGF3384" s="371"/>
      <c r="PGG3384" s="473"/>
      <c r="PGH3384" s="371"/>
      <c r="PGI3384" s="372"/>
      <c r="PGJ3384" s="372"/>
      <c r="PGK3384" s="372"/>
      <c r="PGL3384" s="372"/>
      <c r="PGM3384" s="370"/>
      <c r="PGN3384" s="371"/>
      <c r="PGO3384" s="372"/>
      <c r="PGP3384" s="371"/>
      <c r="PGQ3384" s="473"/>
      <c r="PGR3384" s="371"/>
      <c r="PGS3384" s="372"/>
      <c r="PGT3384" s="372"/>
      <c r="PGU3384" s="372"/>
      <c r="PGV3384" s="372"/>
      <c r="PGW3384" s="370"/>
      <c r="PGX3384" s="371"/>
      <c r="PGY3384" s="372"/>
      <c r="PGZ3384" s="371"/>
      <c r="PHA3384" s="473"/>
      <c r="PHB3384" s="371"/>
      <c r="PHC3384" s="372"/>
      <c r="PHD3384" s="372"/>
      <c r="PHE3384" s="372"/>
      <c r="PHF3384" s="372"/>
      <c r="PHG3384" s="370"/>
      <c r="PHH3384" s="371"/>
      <c r="PHI3384" s="372"/>
      <c r="PHJ3384" s="371"/>
      <c r="PHK3384" s="473"/>
      <c r="PHL3384" s="371"/>
      <c r="PHM3384" s="372"/>
      <c r="PHN3384" s="372"/>
      <c r="PHO3384" s="372"/>
      <c r="PHP3384" s="372"/>
      <c r="PHQ3384" s="370"/>
      <c r="PHR3384" s="371"/>
      <c r="PHS3384" s="372"/>
      <c r="PHT3384" s="371"/>
      <c r="PHU3384" s="473"/>
      <c r="PHV3384" s="371"/>
      <c r="PHW3384" s="372"/>
      <c r="PHX3384" s="372"/>
      <c r="PHY3384" s="372"/>
      <c r="PHZ3384" s="372"/>
      <c r="PIA3384" s="370"/>
      <c r="PIB3384" s="371"/>
      <c r="PIC3384" s="372"/>
      <c r="PID3384" s="371"/>
      <c r="PIE3384" s="473"/>
      <c r="PIF3384" s="371"/>
      <c r="PIG3384" s="372"/>
      <c r="PIH3384" s="372"/>
      <c r="PII3384" s="372"/>
      <c r="PIJ3384" s="372"/>
      <c r="PIK3384" s="370"/>
      <c r="PIL3384" s="371"/>
      <c r="PIM3384" s="372"/>
      <c r="PIN3384" s="371"/>
      <c r="PIO3384" s="473"/>
      <c r="PIP3384" s="371"/>
      <c r="PIQ3384" s="372"/>
      <c r="PIR3384" s="372"/>
      <c r="PIS3384" s="372"/>
      <c r="PIT3384" s="372"/>
      <c r="PIU3384" s="370"/>
      <c r="PIV3384" s="371"/>
      <c r="PIW3384" s="372"/>
      <c r="PIX3384" s="371"/>
      <c r="PIY3384" s="473"/>
      <c r="PIZ3384" s="371"/>
      <c r="PJA3384" s="372"/>
      <c r="PJB3384" s="372"/>
      <c r="PJC3384" s="372"/>
      <c r="PJD3384" s="372"/>
      <c r="PJE3384" s="370"/>
      <c r="PJF3384" s="371"/>
      <c r="PJG3384" s="372"/>
      <c r="PJH3384" s="371"/>
      <c r="PJI3384" s="473"/>
      <c r="PJJ3384" s="371"/>
      <c r="PJK3384" s="372"/>
      <c r="PJL3384" s="372"/>
      <c r="PJM3384" s="372"/>
      <c r="PJN3384" s="372"/>
      <c r="PJO3384" s="370"/>
      <c r="PJP3384" s="371"/>
      <c r="PJQ3384" s="372"/>
      <c r="PJR3384" s="371"/>
      <c r="PJS3384" s="473"/>
      <c r="PJT3384" s="371"/>
      <c r="PJU3384" s="372"/>
      <c r="PJV3384" s="372"/>
      <c r="PJW3384" s="372"/>
      <c r="PJX3384" s="372"/>
      <c r="PJY3384" s="370"/>
      <c r="PJZ3384" s="371"/>
      <c r="PKA3384" s="372"/>
      <c r="PKB3384" s="371"/>
      <c r="PKC3384" s="473"/>
      <c r="PKD3384" s="371"/>
      <c r="PKE3384" s="372"/>
      <c r="PKF3384" s="372"/>
      <c r="PKG3384" s="372"/>
      <c r="PKH3384" s="372"/>
      <c r="PKI3384" s="370"/>
      <c r="PKJ3384" s="371"/>
      <c r="PKK3384" s="372"/>
      <c r="PKL3384" s="371"/>
      <c r="PKM3384" s="473"/>
      <c r="PKN3384" s="371"/>
      <c r="PKO3384" s="372"/>
      <c r="PKP3384" s="372"/>
      <c r="PKQ3384" s="372"/>
      <c r="PKR3384" s="372"/>
      <c r="PKS3384" s="370"/>
      <c r="PKT3384" s="371"/>
      <c r="PKU3384" s="372"/>
      <c r="PKV3384" s="371"/>
      <c r="PKW3384" s="473"/>
      <c r="PKX3384" s="371"/>
      <c r="PKY3384" s="372"/>
      <c r="PKZ3384" s="372"/>
      <c r="PLA3384" s="372"/>
      <c r="PLB3384" s="372"/>
      <c r="PLC3384" s="370"/>
      <c r="PLD3384" s="371"/>
      <c r="PLE3384" s="372"/>
      <c r="PLF3384" s="371"/>
      <c r="PLG3384" s="473"/>
      <c r="PLH3384" s="371"/>
      <c r="PLI3384" s="372"/>
      <c r="PLJ3384" s="372"/>
      <c r="PLK3384" s="372"/>
      <c r="PLL3384" s="372"/>
      <c r="PLM3384" s="370"/>
      <c r="PLN3384" s="371"/>
      <c r="PLO3384" s="372"/>
      <c r="PLP3384" s="371"/>
      <c r="PLQ3384" s="473"/>
      <c r="PLR3384" s="371"/>
      <c r="PLS3384" s="372"/>
      <c r="PLT3384" s="372"/>
      <c r="PLU3384" s="372"/>
      <c r="PLV3384" s="372"/>
      <c r="PLW3384" s="370"/>
      <c r="PLX3384" s="371"/>
      <c r="PLY3384" s="372"/>
      <c r="PLZ3384" s="371"/>
      <c r="PMA3384" s="473"/>
      <c r="PMB3384" s="371"/>
      <c r="PMC3384" s="372"/>
      <c r="PMD3384" s="372"/>
      <c r="PME3384" s="372"/>
      <c r="PMF3384" s="372"/>
      <c r="PMG3384" s="370"/>
      <c r="PMH3384" s="371"/>
      <c r="PMI3384" s="372"/>
      <c r="PMJ3384" s="371"/>
      <c r="PMK3384" s="473"/>
      <c r="PML3384" s="371"/>
      <c r="PMM3384" s="372"/>
      <c r="PMN3384" s="372"/>
      <c r="PMO3384" s="372"/>
      <c r="PMP3384" s="372"/>
      <c r="PMQ3384" s="370"/>
      <c r="PMR3384" s="371"/>
      <c r="PMS3384" s="372"/>
      <c r="PMT3384" s="371"/>
      <c r="PMU3384" s="473"/>
      <c r="PMV3384" s="371"/>
      <c r="PMW3384" s="372"/>
      <c r="PMX3384" s="372"/>
      <c r="PMY3384" s="372"/>
      <c r="PMZ3384" s="372"/>
      <c r="PNA3384" s="370"/>
      <c r="PNB3384" s="371"/>
      <c r="PNC3384" s="372"/>
      <c r="PND3384" s="371"/>
      <c r="PNE3384" s="473"/>
      <c r="PNF3384" s="371"/>
      <c r="PNG3384" s="372"/>
      <c r="PNH3384" s="372"/>
      <c r="PNI3384" s="372"/>
      <c r="PNJ3384" s="372"/>
      <c r="PNK3384" s="370"/>
      <c r="PNL3384" s="371"/>
      <c r="PNM3384" s="372"/>
      <c r="PNN3384" s="371"/>
      <c r="PNO3384" s="473"/>
      <c r="PNP3384" s="371"/>
      <c r="PNQ3384" s="372"/>
      <c r="PNR3384" s="372"/>
      <c r="PNS3384" s="372"/>
      <c r="PNT3384" s="372"/>
      <c r="PNU3384" s="370"/>
      <c r="PNV3384" s="371"/>
      <c r="PNW3384" s="372"/>
      <c r="PNX3384" s="371"/>
      <c r="PNY3384" s="473"/>
      <c r="PNZ3384" s="371"/>
      <c r="POA3384" s="372"/>
      <c r="POB3384" s="372"/>
      <c r="POC3384" s="372"/>
      <c r="POD3384" s="372"/>
      <c r="POE3384" s="370"/>
      <c r="POF3384" s="371"/>
      <c r="POG3384" s="372"/>
      <c r="POH3384" s="371"/>
      <c r="POI3384" s="473"/>
      <c r="POJ3384" s="371"/>
      <c r="POK3384" s="372"/>
      <c r="POL3384" s="372"/>
      <c r="POM3384" s="372"/>
      <c r="PON3384" s="372"/>
      <c r="POO3384" s="370"/>
      <c r="POP3384" s="371"/>
      <c r="POQ3384" s="372"/>
      <c r="POR3384" s="371"/>
      <c r="POS3384" s="473"/>
      <c r="POT3384" s="371"/>
      <c r="POU3384" s="372"/>
      <c r="POV3384" s="372"/>
      <c r="POW3384" s="372"/>
      <c r="POX3384" s="372"/>
      <c r="POY3384" s="370"/>
      <c r="POZ3384" s="371"/>
      <c r="PPA3384" s="372"/>
      <c r="PPB3384" s="371"/>
      <c r="PPC3384" s="473"/>
      <c r="PPD3384" s="371"/>
      <c r="PPE3384" s="372"/>
      <c r="PPF3384" s="372"/>
      <c r="PPG3384" s="372"/>
      <c r="PPH3384" s="372"/>
      <c r="PPI3384" s="370"/>
      <c r="PPJ3384" s="371"/>
      <c r="PPK3384" s="372"/>
      <c r="PPL3384" s="371"/>
      <c r="PPM3384" s="473"/>
      <c r="PPN3384" s="371"/>
      <c r="PPO3384" s="372"/>
      <c r="PPP3384" s="372"/>
      <c r="PPQ3384" s="372"/>
      <c r="PPR3384" s="372"/>
      <c r="PPS3384" s="370"/>
      <c r="PPT3384" s="371"/>
      <c r="PPU3384" s="372"/>
      <c r="PPV3384" s="371"/>
      <c r="PPW3384" s="473"/>
      <c r="PPX3384" s="371"/>
      <c r="PPY3384" s="372"/>
      <c r="PPZ3384" s="372"/>
      <c r="PQA3384" s="372"/>
      <c r="PQB3384" s="372"/>
      <c r="PQC3384" s="370"/>
      <c r="PQD3384" s="371"/>
      <c r="PQE3384" s="372"/>
      <c r="PQF3384" s="371"/>
      <c r="PQG3384" s="473"/>
      <c r="PQH3384" s="371"/>
      <c r="PQI3384" s="372"/>
      <c r="PQJ3384" s="372"/>
      <c r="PQK3384" s="372"/>
      <c r="PQL3384" s="372"/>
      <c r="PQM3384" s="370"/>
      <c r="PQN3384" s="371"/>
      <c r="PQO3384" s="372"/>
      <c r="PQP3384" s="371"/>
      <c r="PQQ3384" s="473"/>
      <c r="PQR3384" s="371"/>
      <c r="PQS3384" s="372"/>
      <c r="PQT3384" s="372"/>
      <c r="PQU3384" s="372"/>
      <c r="PQV3384" s="372"/>
      <c r="PQW3384" s="370"/>
      <c r="PQX3384" s="371"/>
      <c r="PQY3384" s="372"/>
      <c r="PQZ3384" s="371"/>
      <c r="PRA3384" s="473"/>
      <c r="PRB3384" s="371"/>
      <c r="PRC3384" s="372"/>
      <c r="PRD3384" s="372"/>
      <c r="PRE3384" s="372"/>
      <c r="PRF3384" s="372"/>
      <c r="PRG3384" s="370"/>
      <c r="PRH3384" s="371"/>
      <c r="PRI3384" s="372"/>
      <c r="PRJ3384" s="371"/>
      <c r="PRK3384" s="473"/>
      <c r="PRL3384" s="371"/>
      <c r="PRM3384" s="372"/>
      <c r="PRN3384" s="372"/>
      <c r="PRO3384" s="372"/>
      <c r="PRP3384" s="372"/>
      <c r="PRQ3384" s="370"/>
      <c r="PRR3384" s="371"/>
      <c r="PRS3384" s="372"/>
      <c r="PRT3384" s="371"/>
      <c r="PRU3384" s="473"/>
      <c r="PRV3384" s="371"/>
      <c r="PRW3384" s="372"/>
      <c r="PRX3384" s="372"/>
      <c r="PRY3384" s="372"/>
      <c r="PRZ3384" s="372"/>
      <c r="PSA3384" s="370"/>
      <c r="PSB3384" s="371"/>
      <c r="PSC3384" s="372"/>
      <c r="PSD3384" s="371"/>
      <c r="PSE3384" s="473"/>
      <c r="PSF3384" s="371"/>
      <c r="PSG3384" s="372"/>
      <c r="PSH3384" s="372"/>
      <c r="PSI3384" s="372"/>
      <c r="PSJ3384" s="372"/>
      <c r="PSK3384" s="370"/>
      <c r="PSL3384" s="371"/>
      <c r="PSM3384" s="372"/>
      <c r="PSN3384" s="371"/>
      <c r="PSO3384" s="473"/>
      <c r="PSP3384" s="371"/>
      <c r="PSQ3384" s="372"/>
      <c r="PSR3384" s="372"/>
      <c r="PSS3384" s="372"/>
      <c r="PST3384" s="372"/>
      <c r="PSU3384" s="370"/>
      <c r="PSV3384" s="371"/>
      <c r="PSW3384" s="372"/>
      <c r="PSX3384" s="371"/>
      <c r="PSY3384" s="473"/>
      <c r="PSZ3384" s="371"/>
      <c r="PTA3384" s="372"/>
      <c r="PTB3384" s="372"/>
      <c r="PTC3384" s="372"/>
      <c r="PTD3384" s="372"/>
      <c r="PTE3384" s="370"/>
      <c r="PTF3384" s="371"/>
      <c r="PTG3384" s="372"/>
      <c r="PTH3384" s="371"/>
      <c r="PTI3384" s="473"/>
      <c r="PTJ3384" s="371"/>
      <c r="PTK3384" s="372"/>
      <c r="PTL3384" s="372"/>
      <c r="PTM3384" s="372"/>
      <c r="PTN3384" s="372"/>
      <c r="PTO3384" s="370"/>
      <c r="PTP3384" s="371"/>
      <c r="PTQ3384" s="372"/>
      <c r="PTR3384" s="371"/>
      <c r="PTS3384" s="473"/>
      <c r="PTT3384" s="371"/>
      <c r="PTU3384" s="372"/>
      <c r="PTV3384" s="372"/>
      <c r="PTW3384" s="372"/>
      <c r="PTX3384" s="372"/>
      <c r="PTY3384" s="370"/>
      <c r="PTZ3384" s="371"/>
      <c r="PUA3384" s="372"/>
      <c r="PUB3384" s="371"/>
      <c r="PUC3384" s="473"/>
      <c r="PUD3384" s="371"/>
      <c r="PUE3384" s="372"/>
      <c r="PUF3384" s="372"/>
      <c r="PUG3384" s="372"/>
      <c r="PUH3384" s="372"/>
      <c r="PUI3384" s="370"/>
      <c r="PUJ3384" s="371"/>
      <c r="PUK3384" s="372"/>
      <c r="PUL3384" s="371"/>
      <c r="PUM3384" s="473"/>
      <c r="PUN3384" s="371"/>
      <c r="PUO3384" s="372"/>
      <c r="PUP3384" s="372"/>
      <c r="PUQ3384" s="372"/>
      <c r="PUR3384" s="372"/>
      <c r="PUS3384" s="370"/>
      <c r="PUT3384" s="371"/>
      <c r="PUU3384" s="372"/>
      <c r="PUV3384" s="371"/>
      <c r="PUW3384" s="473"/>
      <c r="PUX3384" s="371"/>
      <c r="PUY3384" s="372"/>
      <c r="PUZ3384" s="372"/>
      <c r="PVA3384" s="372"/>
      <c r="PVB3384" s="372"/>
      <c r="PVC3384" s="370"/>
      <c r="PVD3384" s="371"/>
      <c r="PVE3384" s="372"/>
      <c r="PVF3384" s="371"/>
      <c r="PVG3384" s="473"/>
      <c r="PVH3384" s="371"/>
      <c r="PVI3384" s="372"/>
      <c r="PVJ3384" s="372"/>
      <c r="PVK3384" s="372"/>
      <c r="PVL3384" s="372"/>
      <c r="PVM3384" s="370"/>
      <c r="PVN3384" s="371"/>
      <c r="PVO3384" s="372"/>
      <c r="PVP3384" s="371"/>
      <c r="PVQ3384" s="473"/>
      <c r="PVR3384" s="371"/>
      <c r="PVS3384" s="372"/>
      <c r="PVT3384" s="372"/>
      <c r="PVU3384" s="372"/>
      <c r="PVV3384" s="372"/>
      <c r="PVW3384" s="370"/>
      <c r="PVX3384" s="371"/>
      <c r="PVY3384" s="372"/>
      <c r="PVZ3384" s="371"/>
      <c r="PWA3384" s="473"/>
      <c r="PWB3384" s="371"/>
      <c r="PWC3384" s="372"/>
      <c r="PWD3384" s="372"/>
      <c r="PWE3384" s="372"/>
      <c r="PWF3384" s="372"/>
      <c r="PWG3384" s="370"/>
      <c r="PWH3384" s="371"/>
      <c r="PWI3384" s="372"/>
      <c r="PWJ3384" s="371"/>
      <c r="PWK3384" s="473"/>
      <c r="PWL3384" s="371"/>
      <c r="PWM3384" s="372"/>
      <c r="PWN3384" s="372"/>
      <c r="PWO3384" s="372"/>
      <c r="PWP3384" s="372"/>
      <c r="PWQ3384" s="370"/>
      <c r="PWR3384" s="371"/>
      <c r="PWS3384" s="372"/>
      <c r="PWT3384" s="371"/>
      <c r="PWU3384" s="473"/>
      <c r="PWV3384" s="371"/>
      <c r="PWW3384" s="372"/>
      <c r="PWX3384" s="372"/>
      <c r="PWY3384" s="372"/>
      <c r="PWZ3384" s="372"/>
      <c r="PXA3384" s="370"/>
      <c r="PXB3384" s="371"/>
      <c r="PXC3384" s="372"/>
      <c r="PXD3384" s="371"/>
      <c r="PXE3384" s="473"/>
      <c r="PXF3384" s="371"/>
      <c r="PXG3384" s="372"/>
      <c r="PXH3384" s="372"/>
      <c r="PXI3384" s="372"/>
      <c r="PXJ3384" s="372"/>
      <c r="PXK3384" s="370"/>
      <c r="PXL3384" s="371"/>
      <c r="PXM3384" s="372"/>
      <c r="PXN3384" s="371"/>
      <c r="PXO3384" s="473"/>
      <c r="PXP3384" s="371"/>
      <c r="PXQ3384" s="372"/>
      <c r="PXR3384" s="372"/>
      <c r="PXS3384" s="372"/>
      <c r="PXT3384" s="372"/>
      <c r="PXU3384" s="370"/>
      <c r="PXV3384" s="371"/>
      <c r="PXW3384" s="372"/>
      <c r="PXX3384" s="371"/>
      <c r="PXY3384" s="473"/>
      <c r="PXZ3384" s="371"/>
      <c r="PYA3384" s="372"/>
      <c r="PYB3384" s="372"/>
      <c r="PYC3384" s="372"/>
      <c r="PYD3384" s="372"/>
      <c r="PYE3384" s="370"/>
      <c r="PYF3384" s="371"/>
      <c r="PYG3384" s="372"/>
      <c r="PYH3384" s="371"/>
      <c r="PYI3384" s="473"/>
      <c r="PYJ3384" s="371"/>
      <c r="PYK3384" s="372"/>
      <c r="PYL3384" s="372"/>
      <c r="PYM3384" s="372"/>
      <c r="PYN3384" s="372"/>
      <c r="PYO3384" s="370"/>
      <c r="PYP3384" s="371"/>
      <c r="PYQ3384" s="372"/>
      <c r="PYR3384" s="371"/>
      <c r="PYS3384" s="473"/>
      <c r="PYT3384" s="371"/>
      <c r="PYU3384" s="372"/>
      <c r="PYV3384" s="372"/>
      <c r="PYW3384" s="372"/>
      <c r="PYX3384" s="372"/>
      <c r="PYY3384" s="370"/>
      <c r="PYZ3384" s="371"/>
      <c r="PZA3384" s="372"/>
      <c r="PZB3384" s="371"/>
      <c r="PZC3384" s="473"/>
      <c r="PZD3384" s="371"/>
      <c r="PZE3384" s="372"/>
      <c r="PZF3384" s="372"/>
      <c r="PZG3384" s="372"/>
      <c r="PZH3384" s="372"/>
      <c r="PZI3384" s="370"/>
      <c r="PZJ3384" s="371"/>
      <c r="PZK3384" s="372"/>
      <c r="PZL3384" s="371"/>
      <c r="PZM3384" s="473"/>
      <c r="PZN3384" s="371"/>
      <c r="PZO3384" s="372"/>
      <c r="PZP3384" s="372"/>
      <c r="PZQ3384" s="372"/>
      <c r="PZR3384" s="372"/>
      <c r="PZS3384" s="370"/>
      <c r="PZT3384" s="371"/>
      <c r="PZU3384" s="372"/>
      <c r="PZV3384" s="371"/>
      <c r="PZW3384" s="473"/>
      <c r="PZX3384" s="371"/>
      <c r="PZY3384" s="372"/>
      <c r="PZZ3384" s="372"/>
      <c r="QAA3384" s="372"/>
      <c r="QAB3384" s="372"/>
      <c r="QAC3384" s="370"/>
      <c r="QAD3384" s="371"/>
      <c r="QAE3384" s="372"/>
      <c r="QAF3384" s="371"/>
      <c r="QAG3384" s="473"/>
      <c r="QAH3384" s="371"/>
      <c r="QAI3384" s="372"/>
      <c r="QAJ3384" s="372"/>
      <c r="QAK3384" s="372"/>
      <c r="QAL3384" s="372"/>
      <c r="QAM3384" s="370"/>
      <c r="QAN3384" s="371"/>
      <c r="QAO3384" s="372"/>
      <c r="QAP3384" s="371"/>
      <c r="QAQ3384" s="473"/>
      <c r="QAR3384" s="371"/>
      <c r="QAS3384" s="372"/>
      <c r="QAT3384" s="372"/>
      <c r="QAU3384" s="372"/>
      <c r="QAV3384" s="372"/>
      <c r="QAW3384" s="370"/>
      <c r="QAX3384" s="371"/>
      <c r="QAY3384" s="372"/>
      <c r="QAZ3384" s="371"/>
      <c r="QBA3384" s="473"/>
      <c r="QBB3384" s="371"/>
      <c r="QBC3384" s="372"/>
      <c r="QBD3384" s="372"/>
      <c r="QBE3384" s="372"/>
      <c r="QBF3384" s="372"/>
      <c r="QBG3384" s="370"/>
      <c r="QBH3384" s="371"/>
      <c r="QBI3384" s="372"/>
      <c r="QBJ3384" s="371"/>
      <c r="QBK3384" s="473"/>
      <c r="QBL3384" s="371"/>
      <c r="QBM3384" s="372"/>
      <c r="QBN3384" s="372"/>
      <c r="QBO3384" s="372"/>
      <c r="QBP3384" s="372"/>
      <c r="QBQ3384" s="370"/>
      <c r="QBR3384" s="371"/>
      <c r="QBS3384" s="372"/>
      <c r="QBT3384" s="371"/>
      <c r="QBU3384" s="473"/>
      <c r="QBV3384" s="371"/>
      <c r="QBW3384" s="372"/>
      <c r="QBX3384" s="372"/>
      <c r="QBY3384" s="372"/>
      <c r="QBZ3384" s="372"/>
      <c r="QCA3384" s="370"/>
      <c r="QCB3384" s="371"/>
      <c r="QCC3384" s="372"/>
      <c r="QCD3384" s="371"/>
      <c r="QCE3384" s="473"/>
      <c r="QCF3384" s="371"/>
      <c r="QCG3384" s="372"/>
      <c r="QCH3384" s="372"/>
      <c r="QCI3384" s="372"/>
      <c r="QCJ3384" s="372"/>
      <c r="QCK3384" s="370"/>
      <c r="QCL3384" s="371"/>
      <c r="QCM3384" s="372"/>
      <c r="QCN3384" s="371"/>
      <c r="QCO3384" s="473"/>
      <c r="QCP3384" s="371"/>
      <c r="QCQ3384" s="372"/>
      <c r="QCR3384" s="372"/>
      <c r="QCS3384" s="372"/>
      <c r="QCT3384" s="372"/>
      <c r="QCU3384" s="370"/>
      <c r="QCV3384" s="371"/>
      <c r="QCW3384" s="372"/>
      <c r="QCX3384" s="371"/>
      <c r="QCY3384" s="473"/>
      <c r="QCZ3384" s="371"/>
      <c r="QDA3384" s="372"/>
      <c r="QDB3384" s="372"/>
      <c r="QDC3384" s="372"/>
      <c r="QDD3384" s="372"/>
      <c r="QDE3384" s="370"/>
      <c r="QDF3384" s="371"/>
      <c r="QDG3384" s="372"/>
      <c r="QDH3384" s="371"/>
      <c r="QDI3384" s="473"/>
      <c r="QDJ3384" s="371"/>
      <c r="QDK3384" s="372"/>
      <c r="QDL3384" s="372"/>
      <c r="QDM3384" s="372"/>
      <c r="QDN3384" s="372"/>
      <c r="QDO3384" s="370"/>
      <c r="QDP3384" s="371"/>
      <c r="QDQ3384" s="372"/>
      <c r="QDR3384" s="371"/>
      <c r="QDS3384" s="473"/>
      <c r="QDT3384" s="371"/>
      <c r="QDU3384" s="372"/>
      <c r="QDV3384" s="372"/>
      <c r="QDW3384" s="372"/>
      <c r="QDX3384" s="372"/>
      <c r="QDY3384" s="370"/>
      <c r="QDZ3384" s="371"/>
      <c r="QEA3384" s="372"/>
      <c r="QEB3384" s="371"/>
      <c r="QEC3384" s="473"/>
      <c r="QED3384" s="371"/>
      <c r="QEE3384" s="372"/>
      <c r="QEF3384" s="372"/>
      <c r="QEG3384" s="372"/>
      <c r="QEH3384" s="372"/>
      <c r="QEI3384" s="370"/>
      <c r="QEJ3384" s="371"/>
      <c r="QEK3384" s="372"/>
      <c r="QEL3384" s="371"/>
      <c r="QEM3384" s="473"/>
      <c r="QEN3384" s="371"/>
      <c r="QEO3384" s="372"/>
      <c r="QEP3384" s="372"/>
      <c r="QEQ3384" s="372"/>
      <c r="QER3384" s="372"/>
      <c r="QES3384" s="370"/>
      <c r="QET3384" s="371"/>
      <c r="QEU3384" s="372"/>
      <c r="QEV3384" s="371"/>
      <c r="QEW3384" s="473"/>
      <c r="QEX3384" s="371"/>
      <c r="QEY3384" s="372"/>
      <c r="QEZ3384" s="372"/>
      <c r="QFA3384" s="372"/>
      <c r="QFB3384" s="372"/>
      <c r="QFC3384" s="370"/>
      <c r="QFD3384" s="371"/>
      <c r="QFE3384" s="372"/>
      <c r="QFF3384" s="371"/>
      <c r="QFG3384" s="473"/>
      <c r="QFH3384" s="371"/>
      <c r="QFI3384" s="372"/>
      <c r="QFJ3384" s="372"/>
      <c r="QFK3384" s="372"/>
      <c r="QFL3384" s="372"/>
      <c r="QFM3384" s="370"/>
      <c r="QFN3384" s="371"/>
      <c r="QFO3384" s="372"/>
      <c r="QFP3384" s="371"/>
      <c r="QFQ3384" s="473"/>
      <c r="QFR3384" s="371"/>
      <c r="QFS3384" s="372"/>
      <c r="QFT3384" s="372"/>
      <c r="QFU3384" s="372"/>
      <c r="QFV3384" s="372"/>
      <c r="QFW3384" s="370"/>
      <c r="QFX3384" s="371"/>
      <c r="QFY3384" s="372"/>
      <c r="QFZ3384" s="371"/>
      <c r="QGA3384" s="473"/>
      <c r="QGB3384" s="371"/>
      <c r="QGC3384" s="372"/>
      <c r="QGD3384" s="372"/>
      <c r="QGE3384" s="372"/>
      <c r="QGF3384" s="372"/>
      <c r="QGG3384" s="370"/>
      <c r="QGH3384" s="371"/>
      <c r="QGI3384" s="372"/>
      <c r="QGJ3384" s="371"/>
      <c r="QGK3384" s="473"/>
      <c r="QGL3384" s="371"/>
      <c r="QGM3384" s="372"/>
      <c r="QGN3384" s="372"/>
      <c r="QGO3384" s="372"/>
      <c r="QGP3384" s="372"/>
      <c r="QGQ3384" s="370"/>
      <c r="QGR3384" s="371"/>
      <c r="QGS3384" s="372"/>
      <c r="QGT3384" s="371"/>
      <c r="QGU3384" s="473"/>
      <c r="QGV3384" s="371"/>
      <c r="QGW3384" s="372"/>
      <c r="QGX3384" s="372"/>
      <c r="QGY3384" s="372"/>
      <c r="QGZ3384" s="372"/>
      <c r="QHA3384" s="370"/>
      <c r="QHB3384" s="371"/>
      <c r="QHC3384" s="372"/>
      <c r="QHD3384" s="371"/>
      <c r="QHE3384" s="473"/>
      <c r="QHF3384" s="371"/>
      <c r="QHG3384" s="372"/>
      <c r="QHH3384" s="372"/>
      <c r="QHI3384" s="372"/>
      <c r="QHJ3384" s="372"/>
      <c r="QHK3384" s="370"/>
      <c r="QHL3384" s="371"/>
      <c r="QHM3384" s="372"/>
      <c r="QHN3384" s="371"/>
      <c r="QHO3384" s="473"/>
      <c r="QHP3384" s="371"/>
      <c r="QHQ3384" s="372"/>
      <c r="QHR3384" s="372"/>
      <c r="QHS3384" s="372"/>
      <c r="QHT3384" s="372"/>
      <c r="QHU3384" s="370"/>
      <c r="QHV3384" s="371"/>
      <c r="QHW3384" s="372"/>
      <c r="QHX3384" s="371"/>
      <c r="QHY3384" s="473"/>
      <c r="QHZ3384" s="371"/>
      <c r="QIA3384" s="372"/>
      <c r="QIB3384" s="372"/>
      <c r="QIC3384" s="372"/>
      <c r="QID3384" s="372"/>
      <c r="QIE3384" s="370"/>
      <c r="QIF3384" s="371"/>
      <c r="QIG3384" s="372"/>
      <c r="QIH3384" s="371"/>
      <c r="QII3384" s="473"/>
      <c r="QIJ3384" s="371"/>
      <c r="QIK3384" s="372"/>
      <c r="QIL3384" s="372"/>
      <c r="QIM3384" s="372"/>
      <c r="QIN3384" s="372"/>
      <c r="QIO3384" s="370"/>
      <c r="QIP3384" s="371"/>
      <c r="QIQ3384" s="372"/>
      <c r="QIR3384" s="371"/>
      <c r="QIS3384" s="473"/>
      <c r="QIT3384" s="371"/>
      <c r="QIU3384" s="372"/>
      <c r="QIV3384" s="372"/>
      <c r="QIW3384" s="372"/>
      <c r="QIX3384" s="372"/>
      <c r="QIY3384" s="370"/>
      <c r="QIZ3384" s="371"/>
      <c r="QJA3384" s="372"/>
      <c r="QJB3384" s="371"/>
      <c r="QJC3384" s="473"/>
      <c r="QJD3384" s="371"/>
      <c r="QJE3384" s="372"/>
      <c r="QJF3384" s="372"/>
      <c r="QJG3384" s="372"/>
      <c r="QJH3384" s="372"/>
      <c r="QJI3384" s="370"/>
      <c r="QJJ3384" s="371"/>
      <c r="QJK3384" s="372"/>
      <c r="QJL3384" s="371"/>
      <c r="QJM3384" s="473"/>
      <c r="QJN3384" s="371"/>
      <c r="QJO3384" s="372"/>
      <c r="QJP3384" s="372"/>
      <c r="QJQ3384" s="372"/>
      <c r="QJR3384" s="372"/>
      <c r="QJS3384" s="370"/>
      <c r="QJT3384" s="371"/>
      <c r="QJU3384" s="372"/>
      <c r="QJV3384" s="371"/>
      <c r="QJW3384" s="473"/>
      <c r="QJX3384" s="371"/>
      <c r="QJY3384" s="372"/>
      <c r="QJZ3384" s="372"/>
      <c r="QKA3384" s="372"/>
      <c r="QKB3384" s="372"/>
      <c r="QKC3384" s="370"/>
      <c r="QKD3384" s="371"/>
      <c r="QKE3384" s="372"/>
      <c r="QKF3384" s="371"/>
      <c r="QKG3384" s="473"/>
      <c r="QKH3384" s="371"/>
      <c r="QKI3384" s="372"/>
      <c r="QKJ3384" s="372"/>
      <c r="QKK3384" s="372"/>
      <c r="QKL3384" s="372"/>
      <c r="QKM3384" s="370"/>
      <c r="QKN3384" s="371"/>
      <c r="QKO3384" s="372"/>
      <c r="QKP3384" s="371"/>
      <c r="QKQ3384" s="473"/>
      <c r="QKR3384" s="371"/>
      <c r="QKS3384" s="372"/>
      <c r="QKT3384" s="372"/>
      <c r="QKU3384" s="372"/>
      <c r="QKV3384" s="372"/>
      <c r="QKW3384" s="370"/>
      <c r="QKX3384" s="371"/>
      <c r="QKY3384" s="372"/>
      <c r="QKZ3384" s="371"/>
      <c r="QLA3384" s="473"/>
      <c r="QLB3384" s="371"/>
      <c r="QLC3384" s="372"/>
      <c r="QLD3384" s="372"/>
      <c r="QLE3384" s="372"/>
      <c r="QLF3384" s="372"/>
      <c r="QLG3384" s="370"/>
      <c r="QLH3384" s="371"/>
      <c r="QLI3384" s="372"/>
      <c r="QLJ3384" s="371"/>
      <c r="QLK3384" s="473"/>
      <c r="QLL3384" s="371"/>
      <c r="QLM3384" s="372"/>
      <c r="QLN3384" s="372"/>
      <c r="QLO3384" s="372"/>
      <c r="QLP3384" s="372"/>
      <c r="QLQ3384" s="370"/>
      <c r="QLR3384" s="371"/>
      <c r="QLS3384" s="372"/>
      <c r="QLT3384" s="371"/>
      <c r="QLU3384" s="473"/>
      <c r="QLV3384" s="371"/>
      <c r="QLW3384" s="372"/>
      <c r="QLX3384" s="372"/>
      <c r="QLY3384" s="372"/>
      <c r="QLZ3384" s="372"/>
      <c r="QMA3384" s="370"/>
      <c r="QMB3384" s="371"/>
      <c r="QMC3384" s="372"/>
      <c r="QMD3384" s="371"/>
      <c r="QME3384" s="473"/>
      <c r="QMF3384" s="371"/>
      <c r="QMG3384" s="372"/>
      <c r="QMH3384" s="372"/>
      <c r="QMI3384" s="372"/>
      <c r="QMJ3384" s="372"/>
      <c r="QMK3384" s="370"/>
      <c r="QML3384" s="371"/>
      <c r="QMM3384" s="372"/>
      <c r="QMN3384" s="371"/>
      <c r="QMO3384" s="473"/>
      <c r="QMP3384" s="371"/>
      <c r="QMQ3384" s="372"/>
      <c r="QMR3384" s="372"/>
      <c r="QMS3384" s="372"/>
      <c r="QMT3384" s="372"/>
      <c r="QMU3384" s="370"/>
      <c r="QMV3384" s="371"/>
      <c r="QMW3384" s="372"/>
      <c r="QMX3384" s="371"/>
      <c r="QMY3384" s="473"/>
      <c r="QMZ3384" s="371"/>
      <c r="QNA3384" s="372"/>
      <c r="QNB3384" s="372"/>
      <c r="QNC3384" s="372"/>
      <c r="QND3384" s="372"/>
      <c r="QNE3384" s="370"/>
      <c r="QNF3384" s="371"/>
      <c r="QNG3384" s="372"/>
      <c r="QNH3384" s="371"/>
      <c r="QNI3384" s="473"/>
      <c r="QNJ3384" s="371"/>
      <c r="QNK3384" s="372"/>
      <c r="QNL3384" s="372"/>
      <c r="QNM3384" s="372"/>
      <c r="QNN3384" s="372"/>
      <c r="QNO3384" s="370"/>
      <c r="QNP3384" s="371"/>
      <c r="QNQ3384" s="372"/>
      <c r="QNR3384" s="371"/>
      <c r="QNS3384" s="473"/>
      <c r="QNT3384" s="371"/>
      <c r="QNU3384" s="372"/>
      <c r="QNV3384" s="372"/>
      <c r="QNW3384" s="372"/>
      <c r="QNX3384" s="372"/>
      <c r="QNY3384" s="370"/>
      <c r="QNZ3384" s="371"/>
      <c r="QOA3384" s="372"/>
      <c r="QOB3384" s="371"/>
      <c r="QOC3384" s="473"/>
      <c r="QOD3384" s="371"/>
      <c r="QOE3384" s="372"/>
      <c r="QOF3384" s="372"/>
      <c r="QOG3384" s="372"/>
      <c r="QOH3384" s="372"/>
      <c r="QOI3384" s="370"/>
      <c r="QOJ3384" s="371"/>
      <c r="QOK3384" s="372"/>
      <c r="QOL3384" s="371"/>
      <c r="QOM3384" s="473"/>
      <c r="QON3384" s="371"/>
      <c r="QOO3384" s="372"/>
      <c r="QOP3384" s="372"/>
      <c r="QOQ3384" s="372"/>
      <c r="QOR3384" s="372"/>
      <c r="QOS3384" s="370"/>
      <c r="QOT3384" s="371"/>
      <c r="QOU3384" s="372"/>
      <c r="QOV3384" s="371"/>
      <c r="QOW3384" s="473"/>
      <c r="QOX3384" s="371"/>
      <c r="QOY3384" s="372"/>
      <c r="QOZ3384" s="372"/>
      <c r="QPA3384" s="372"/>
      <c r="QPB3384" s="372"/>
      <c r="QPC3384" s="370"/>
      <c r="QPD3384" s="371"/>
      <c r="QPE3384" s="372"/>
      <c r="QPF3384" s="371"/>
      <c r="QPG3384" s="473"/>
      <c r="QPH3384" s="371"/>
      <c r="QPI3384" s="372"/>
      <c r="QPJ3384" s="372"/>
      <c r="QPK3384" s="372"/>
      <c r="QPL3384" s="372"/>
      <c r="QPM3384" s="370"/>
      <c r="QPN3384" s="371"/>
      <c r="QPO3384" s="372"/>
      <c r="QPP3384" s="371"/>
      <c r="QPQ3384" s="473"/>
      <c r="QPR3384" s="371"/>
      <c r="QPS3384" s="372"/>
      <c r="QPT3384" s="372"/>
      <c r="QPU3384" s="372"/>
      <c r="QPV3384" s="372"/>
      <c r="QPW3384" s="370"/>
      <c r="QPX3384" s="371"/>
      <c r="QPY3384" s="372"/>
      <c r="QPZ3384" s="371"/>
      <c r="QQA3384" s="473"/>
      <c r="QQB3384" s="371"/>
      <c r="QQC3384" s="372"/>
      <c r="QQD3384" s="372"/>
      <c r="QQE3384" s="372"/>
      <c r="QQF3384" s="372"/>
      <c r="QQG3384" s="370"/>
      <c r="QQH3384" s="371"/>
      <c r="QQI3384" s="372"/>
      <c r="QQJ3384" s="371"/>
      <c r="QQK3384" s="473"/>
      <c r="QQL3384" s="371"/>
      <c r="QQM3384" s="372"/>
      <c r="QQN3384" s="372"/>
      <c r="QQO3384" s="372"/>
      <c r="QQP3384" s="372"/>
      <c r="QQQ3384" s="370"/>
      <c r="QQR3384" s="371"/>
      <c r="QQS3384" s="372"/>
      <c r="QQT3384" s="371"/>
      <c r="QQU3384" s="473"/>
      <c r="QQV3384" s="371"/>
      <c r="QQW3384" s="372"/>
      <c r="QQX3384" s="372"/>
      <c r="QQY3384" s="372"/>
      <c r="QQZ3384" s="372"/>
      <c r="QRA3384" s="370"/>
      <c r="QRB3384" s="371"/>
      <c r="QRC3384" s="372"/>
      <c r="QRD3384" s="371"/>
      <c r="QRE3384" s="473"/>
      <c r="QRF3384" s="371"/>
      <c r="QRG3384" s="372"/>
      <c r="QRH3384" s="372"/>
      <c r="QRI3384" s="372"/>
      <c r="QRJ3384" s="372"/>
      <c r="QRK3384" s="370"/>
      <c r="QRL3384" s="371"/>
      <c r="QRM3384" s="372"/>
      <c r="QRN3384" s="371"/>
      <c r="QRO3384" s="473"/>
      <c r="QRP3384" s="371"/>
      <c r="QRQ3384" s="372"/>
      <c r="QRR3384" s="372"/>
      <c r="QRS3384" s="372"/>
      <c r="QRT3384" s="372"/>
      <c r="QRU3384" s="370"/>
      <c r="QRV3384" s="371"/>
      <c r="QRW3384" s="372"/>
      <c r="QRX3384" s="371"/>
      <c r="QRY3384" s="473"/>
      <c r="QRZ3384" s="371"/>
      <c r="QSA3384" s="372"/>
      <c r="QSB3384" s="372"/>
      <c r="QSC3384" s="372"/>
      <c r="QSD3384" s="372"/>
      <c r="QSE3384" s="370"/>
      <c r="QSF3384" s="371"/>
      <c r="QSG3384" s="372"/>
      <c r="QSH3384" s="371"/>
      <c r="QSI3384" s="473"/>
      <c r="QSJ3384" s="371"/>
      <c r="QSK3384" s="372"/>
      <c r="QSL3384" s="372"/>
      <c r="QSM3384" s="372"/>
      <c r="QSN3384" s="372"/>
      <c r="QSO3384" s="370"/>
      <c r="QSP3384" s="371"/>
      <c r="QSQ3384" s="372"/>
      <c r="QSR3384" s="371"/>
      <c r="QSS3384" s="473"/>
      <c r="QST3384" s="371"/>
      <c r="QSU3384" s="372"/>
      <c r="QSV3384" s="372"/>
      <c r="QSW3384" s="372"/>
      <c r="QSX3384" s="372"/>
      <c r="QSY3384" s="370"/>
      <c r="QSZ3384" s="371"/>
      <c r="QTA3384" s="372"/>
      <c r="QTB3384" s="371"/>
      <c r="QTC3384" s="473"/>
      <c r="QTD3384" s="371"/>
      <c r="QTE3384" s="372"/>
      <c r="QTF3384" s="372"/>
      <c r="QTG3384" s="372"/>
      <c r="QTH3384" s="372"/>
      <c r="QTI3384" s="370"/>
      <c r="QTJ3384" s="371"/>
      <c r="QTK3384" s="372"/>
      <c r="QTL3384" s="371"/>
      <c r="QTM3384" s="473"/>
      <c r="QTN3384" s="371"/>
      <c r="QTO3384" s="372"/>
      <c r="QTP3384" s="372"/>
      <c r="QTQ3384" s="372"/>
      <c r="QTR3384" s="372"/>
      <c r="QTS3384" s="370"/>
      <c r="QTT3384" s="371"/>
      <c r="QTU3384" s="372"/>
      <c r="QTV3384" s="371"/>
      <c r="QTW3384" s="473"/>
      <c r="QTX3384" s="371"/>
      <c r="QTY3384" s="372"/>
      <c r="QTZ3384" s="372"/>
      <c r="QUA3384" s="372"/>
      <c r="QUB3384" s="372"/>
      <c r="QUC3384" s="370"/>
      <c r="QUD3384" s="371"/>
      <c r="QUE3384" s="372"/>
      <c r="QUF3384" s="371"/>
      <c r="QUG3384" s="473"/>
      <c r="QUH3384" s="371"/>
      <c r="QUI3384" s="372"/>
      <c r="QUJ3384" s="372"/>
      <c r="QUK3384" s="372"/>
      <c r="QUL3384" s="372"/>
      <c r="QUM3384" s="370"/>
      <c r="QUN3384" s="371"/>
      <c r="QUO3384" s="372"/>
      <c r="QUP3384" s="371"/>
      <c r="QUQ3384" s="473"/>
      <c r="QUR3384" s="371"/>
      <c r="QUS3384" s="372"/>
      <c r="QUT3384" s="372"/>
      <c r="QUU3384" s="372"/>
      <c r="QUV3384" s="372"/>
      <c r="QUW3384" s="370"/>
      <c r="QUX3384" s="371"/>
      <c r="QUY3384" s="372"/>
      <c r="QUZ3384" s="371"/>
      <c r="QVA3384" s="473"/>
      <c r="QVB3384" s="371"/>
      <c r="QVC3384" s="372"/>
      <c r="QVD3384" s="372"/>
      <c r="QVE3384" s="372"/>
      <c r="QVF3384" s="372"/>
      <c r="QVG3384" s="370"/>
      <c r="QVH3384" s="371"/>
      <c r="QVI3384" s="372"/>
      <c r="QVJ3384" s="371"/>
      <c r="QVK3384" s="473"/>
      <c r="QVL3384" s="371"/>
      <c r="QVM3384" s="372"/>
      <c r="QVN3384" s="372"/>
      <c r="QVO3384" s="372"/>
      <c r="QVP3384" s="372"/>
      <c r="QVQ3384" s="370"/>
      <c r="QVR3384" s="371"/>
      <c r="QVS3384" s="372"/>
      <c r="QVT3384" s="371"/>
      <c r="QVU3384" s="473"/>
      <c r="QVV3384" s="371"/>
      <c r="QVW3384" s="372"/>
      <c r="QVX3384" s="372"/>
      <c r="QVY3384" s="372"/>
      <c r="QVZ3384" s="372"/>
      <c r="QWA3384" s="370"/>
      <c r="QWB3384" s="371"/>
      <c r="QWC3384" s="372"/>
      <c r="QWD3384" s="371"/>
      <c r="QWE3384" s="473"/>
      <c r="QWF3384" s="371"/>
      <c r="QWG3384" s="372"/>
      <c r="QWH3384" s="372"/>
      <c r="QWI3384" s="372"/>
      <c r="QWJ3384" s="372"/>
      <c r="QWK3384" s="370"/>
      <c r="QWL3384" s="371"/>
      <c r="QWM3384" s="372"/>
      <c r="QWN3384" s="371"/>
      <c r="QWO3384" s="473"/>
      <c r="QWP3384" s="371"/>
      <c r="QWQ3384" s="372"/>
      <c r="QWR3384" s="372"/>
      <c r="QWS3384" s="372"/>
      <c r="QWT3384" s="372"/>
      <c r="QWU3384" s="370"/>
      <c r="QWV3384" s="371"/>
      <c r="QWW3384" s="372"/>
      <c r="QWX3384" s="371"/>
      <c r="QWY3384" s="473"/>
      <c r="QWZ3384" s="371"/>
      <c r="QXA3384" s="372"/>
      <c r="QXB3384" s="372"/>
      <c r="QXC3384" s="372"/>
      <c r="QXD3384" s="372"/>
      <c r="QXE3384" s="370"/>
      <c r="QXF3384" s="371"/>
      <c r="QXG3384" s="372"/>
      <c r="QXH3384" s="371"/>
      <c r="QXI3384" s="473"/>
      <c r="QXJ3384" s="371"/>
      <c r="QXK3384" s="372"/>
      <c r="QXL3384" s="372"/>
      <c r="QXM3384" s="372"/>
      <c r="QXN3384" s="372"/>
      <c r="QXO3384" s="370"/>
      <c r="QXP3384" s="371"/>
      <c r="QXQ3384" s="372"/>
      <c r="QXR3384" s="371"/>
      <c r="QXS3384" s="473"/>
      <c r="QXT3384" s="371"/>
      <c r="QXU3384" s="372"/>
      <c r="QXV3384" s="372"/>
      <c r="QXW3384" s="372"/>
      <c r="QXX3384" s="372"/>
      <c r="QXY3384" s="370"/>
      <c r="QXZ3384" s="371"/>
      <c r="QYA3384" s="372"/>
      <c r="QYB3384" s="371"/>
      <c r="QYC3384" s="473"/>
      <c r="QYD3384" s="371"/>
      <c r="QYE3384" s="372"/>
      <c r="QYF3384" s="372"/>
      <c r="QYG3384" s="372"/>
      <c r="QYH3384" s="372"/>
      <c r="QYI3384" s="370"/>
      <c r="QYJ3384" s="371"/>
      <c r="QYK3384" s="372"/>
      <c r="QYL3384" s="371"/>
      <c r="QYM3384" s="473"/>
      <c r="QYN3384" s="371"/>
      <c r="QYO3384" s="372"/>
      <c r="QYP3384" s="372"/>
      <c r="QYQ3384" s="372"/>
      <c r="QYR3384" s="372"/>
      <c r="QYS3384" s="370"/>
      <c r="QYT3384" s="371"/>
      <c r="QYU3384" s="372"/>
      <c r="QYV3384" s="371"/>
      <c r="QYW3384" s="473"/>
      <c r="QYX3384" s="371"/>
      <c r="QYY3384" s="372"/>
      <c r="QYZ3384" s="372"/>
      <c r="QZA3384" s="372"/>
      <c r="QZB3384" s="372"/>
      <c r="QZC3384" s="370"/>
      <c r="QZD3384" s="371"/>
      <c r="QZE3384" s="372"/>
      <c r="QZF3384" s="371"/>
      <c r="QZG3384" s="473"/>
      <c r="QZH3384" s="371"/>
      <c r="QZI3384" s="372"/>
      <c r="QZJ3384" s="372"/>
      <c r="QZK3384" s="372"/>
      <c r="QZL3384" s="372"/>
      <c r="QZM3384" s="370"/>
      <c r="QZN3384" s="371"/>
      <c r="QZO3384" s="372"/>
      <c r="QZP3384" s="371"/>
      <c r="QZQ3384" s="473"/>
      <c r="QZR3384" s="371"/>
      <c r="QZS3384" s="372"/>
      <c r="QZT3384" s="372"/>
      <c r="QZU3384" s="372"/>
      <c r="QZV3384" s="372"/>
      <c r="QZW3384" s="370"/>
      <c r="QZX3384" s="371"/>
      <c r="QZY3384" s="372"/>
      <c r="QZZ3384" s="371"/>
      <c r="RAA3384" s="473"/>
      <c r="RAB3384" s="371"/>
      <c r="RAC3384" s="372"/>
      <c r="RAD3384" s="372"/>
      <c r="RAE3384" s="372"/>
      <c r="RAF3384" s="372"/>
      <c r="RAG3384" s="370"/>
      <c r="RAH3384" s="371"/>
      <c r="RAI3384" s="372"/>
      <c r="RAJ3384" s="371"/>
      <c r="RAK3384" s="473"/>
      <c r="RAL3384" s="371"/>
      <c r="RAM3384" s="372"/>
      <c r="RAN3384" s="372"/>
      <c r="RAO3384" s="372"/>
      <c r="RAP3384" s="372"/>
      <c r="RAQ3384" s="370"/>
      <c r="RAR3384" s="371"/>
      <c r="RAS3384" s="372"/>
      <c r="RAT3384" s="371"/>
      <c r="RAU3384" s="473"/>
      <c r="RAV3384" s="371"/>
      <c r="RAW3384" s="372"/>
      <c r="RAX3384" s="372"/>
      <c r="RAY3384" s="372"/>
      <c r="RAZ3384" s="372"/>
      <c r="RBA3384" s="370"/>
      <c r="RBB3384" s="371"/>
      <c r="RBC3384" s="372"/>
      <c r="RBD3384" s="371"/>
      <c r="RBE3384" s="473"/>
      <c r="RBF3384" s="371"/>
      <c r="RBG3384" s="372"/>
      <c r="RBH3384" s="372"/>
      <c r="RBI3384" s="372"/>
      <c r="RBJ3384" s="372"/>
      <c r="RBK3384" s="370"/>
      <c r="RBL3384" s="371"/>
      <c r="RBM3384" s="372"/>
      <c r="RBN3384" s="371"/>
      <c r="RBO3384" s="473"/>
      <c r="RBP3384" s="371"/>
      <c r="RBQ3384" s="372"/>
      <c r="RBR3384" s="372"/>
      <c r="RBS3384" s="372"/>
      <c r="RBT3384" s="372"/>
      <c r="RBU3384" s="370"/>
      <c r="RBV3384" s="371"/>
      <c r="RBW3384" s="372"/>
      <c r="RBX3384" s="371"/>
      <c r="RBY3384" s="473"/>
      <c r="RBZ3384" s="371"/>
      <c r="RCA3384" s="372"/>
      <c r="RCB3384" s="372"/>
      <c r="RCC3384" s="372"/>
      <c r="RCD3384" s="372"/>
      <c r="RCE3384" s="370"/>
      <c r="RCF3384" s="371"/>
      <c r="RCG3384" s="372"/>
      <c r="RCH3384" s="371"/>
      <c r="RCI3384" s="473"/>
      <c r="RCJ3384" s="371"/>
      <c r="RCK3384" s="372"/>
      <c r="RCL3384" s="372"/>
      <c r="RCM3384" s="372"/>
      <c r="RCN3384" s="372"/>
      <c r="RCO3384" s="370"/>
      <c r="RCP3384" s="371"/>
      <c r="RCQ3384" s="372"/>
      <c r="RCR3384" s="371"/>
      <c r="RCS3384" s="473"/>
      <c r="RCT3384" s="371"/>
      <c r="RCU3384" s="372"/>
      <c r="RCV3384" s="372"/>
      <c r="RCW3384" s="372"/>
      <c r="RCX3384" s="372"/>
      <c r="RCY3384" s="370"/>
      <c r="RCZ3384" s="371"/>
      <c r="RDA3384" s="372"/>
      <c r="RDB3384" s="371"/>
      <c r="RDC3384" s="473"/>
      <c r="RDD3384" s="371"/>
      <c r="RDE3384" s="372"/>
      <c r="RDF3384" s="372"/>
      <c r="RDG3384" s="372"/>
      <c r="RDH3384" s="372"/>
      <c r="RDI3384" s="370"/>
      <c r="RDJ3384" s="371"/>
      <c r="RDK3384" s="372"/>
      <c r="RDL3384" s="371"/>
      <c r="RDM3384" s="473"/>
      <c r="RDN3384" s="371"/>
      <c r="RDO3384" s="372"/>
      <c r="RDP3384" s="372"/>
      <c r="RDQ3384" s="372"/>
      <c r="RDR3384" s="372"/>
      <c r="RDS3384" s="370"/>
      <c r="RDT3384" s="371"/>
      <c r="RDU3384" s="372"/>
      <c r="RDV3384" s="371"/>
      <c r="RDW3384" s="473"/>
      <c r="RDX3384" s="371"/>
      <c r="RDY3384" s="372"/>
      <c r="RDZ3384" s="372"/>
      <c r="REA3384" s="372"/>
      <c r="REB3384" s="372"/>
      <c r="REC3384" s="370"/>
      <c r="RED3384" s="371"/>
      <c r="REE3384" s="372"/>
      <c r="REF3384" s="371"/>
      <c r="REG3384" s="473"/>
      <c r="REH3384" s="371"/>
      <c r="REI3384" s="372"/>
      <c r="REJ3384" s="372"/>
      <c r="REK3384" s="372"/>
      <c r="REL3384" s="372"/>
      <c r="REM3384" s="370"/>
      <c r="REN3384" s="371"/>
      <c r="REO3384" s="372"/>
      <c r="REP3384" s="371"/>
      <c r="REQ3384" s="473"/>
      <c r="RER3384" s="371"/>
      <c r="RES3384" s="372"/>
      <c r="RET3384" s="372"/>
      <c r="REU3384" s="372"/>
      <c r="REV3384" s="372"/>
      <c r="REW3384" s="370"/>
      <c r="REX3384" s="371"/>
      <c r="REY3384" s="372"/>
      <c r="REZ3384" s="371"/>
      <c r="RFA3384" s="473"/>
      <c r="RFB3384" s="371"/>
      <c r="RFC3384" s="372"/>
      <c r="RFD3384" s="372"/>
      <c r="RFE3384" s="372"/>
      <c r="RFF3384" s="372"/>
      <c r="RFG3384" s="370"/>
      <c r="RFH3384" s="371"/>
      <c r="RFI3384" s="372"/>
      <c r="RFJ3384" s="371"/>
      <c r="RFK3384" s="473"/>
      <c r="RFL3384" s="371"/>
      <c r="RFM3384" s="372"/>
      <c r="RFN3384" s="372"/>
      <c r="RFO3384" s="372"/>
      <c r="RFP3384" s="372"/>
      <c r="RFQ3384" s="370"/>
      <c r="RFR3384" s="371"/>
      <c r="RFS3384" s="372"/>
      <c r="RFT3384" s="371"/>
      <c r="RFU3384" s="473"/>
      <c r="RFV3384" s="371"/>
      <c r="RFW3384" s="372"/>
      <c r="RFX3384" s="372"/>
      <c r="RFY3384" s="372"/>
      <c r="RFZ3384" s="372"/>
      <c r="RGA3384" s="370"/>
      <c r="RGB3384" s="371"/>
      <c r="RGC3384" s="372"/>
      <c r="RGD3384" s="371"/>
      <c r="RGE3384" s="473"/>
      <c r="RGF3384" s="371"/>
      <c r="RGG3384" s="372"/>
      <c r="RGH3384" s="372"/>
      <c r="RGI3384" s="372"/>
      <c r="RGJ3384" s="372"/>
      <c r="RGK3384" s="370"/>
      <c r="RGL3384" s="371"/>
      <c r="RGM3384" s="372"/>
      <c r="RGN3384" s="371"/>
      <c r="RGO3384" s="473"/>
      <c r="RGP3384" s="371"/>
      <c r="RGQ3384" s="372"/>
      <c r="RGR3384" s="372"/>
      <c r="RGS3384" s="372"/>
      <c r="RGT3384" s="372"/>
      <c r="RGU3384" s="370"/>
      <c r="RGV3384" s="371"/>
      <c r="RGW3384" s="372"/>
      <c r="RGX3384" s="371"/>
      <c r="RGY3384" s="473"/>
      <c r="RGZ3384" s="371"/>
      <c r="RHA3384" s="372"/>
      <c r="RHB3384" s="372"/>
      <c r="RHC3384" s="372"/>
      <c r="RHD3384" s="372"/>
      <c r="RHE3384" s="370"/>
      <c r="RHF3384" s="371"/>
      <c r="RHG3384" s="372"/>
      <c r="RHH3384" s="371"/>
      <c r="RHI3384" s="473"/>
      <c r="RHJ3384" s="371"/>
      <c r="RHK3384" s="372"/>
      <c r="RHL3384" s="372"/>
      <c r="RHM3384" s="372"/>
      <c r="RHN3384" s="372"/>
      <c r="RHO3384" s="370"/>
      <c r="RHP3384" s="371"/>
      <c r="RHQ3384" s="372"/>
      <c r="RHR3384" s="371"/>
      <c r="RHS3384" s="473"/>
      <c r="RHT3384" s="371"/>
      <c r="RHU3384" s="372"/>
      <c r="RHV3384" s="372"/>
      <c r="RHW3384" s="372"/>
      <c r="RHX3384" s="372"/>
      <c r="RHY3384" s="370"/>
      <c r="RHZ3384" s="371"/>
      <c r="RIA3384" s="372"/>
      <c r="RIB3384" s="371"/>
      <c r="RIC3384" s="473"/>
      <c r="RID3384" s="371"/>
      <c r="RIE3384" s="372"/>
      <c r="RIF3384" s="372"/>
      <c r="RIG3384" s="372"/>
      <c r="RIH3384" s="372"/>
      <c r="RII3384" s="370"/>
      <c r="RIJ3384" s="371"/>
      <c r="RIK3384" s="372"/>
      <c r="RIL3384" s="371"/>
      <c r="RIM3384" s="473"/>
      <c r="RIN3384" s="371"/>
      <c r="RIO3384" s="372"/>
      <c r="RIP3384" s="372"/>
      <c r="RIQ3384" s="372"/>
      <c r="RIR3384" s="372"/>
      <c r="RIS3384" s="370"/>
      <c r="RIT3384" s="371"/>
      <c r="RIU3384" s="372"/>
      <c r="RIV3384" s="371"/>
      <c r="RIW3384" s="473"/>
      <c r="RIX3384" s="371"/>
      <c r="RIY3384" s="372"/>
      <c r="RIZ3384" s="372"/>
      <c r="RJA3384" s="372"/>
      <c r="RJB3384" s="372"/>
      <c r="RJC3384" s="370"/>
      <c r="RJD3384" s="371"/>
      <c r="RJE3384" s="372"/>
      <c r="RJF3384" s="371"/>
      <c r="RJG3384" s="473"/>
      <c r="RJH3384" s="371"/>
      <c r="RJI3384" s="372"/>
      <c r="RJJ3384" s="372"/>
      <c r="RJK3384" s="372"/>
      <c r="RJL3384" s="372"/>
      <c r="RJM3384" s="370"/>
      <c r="RJN3384" s="371"/>
      <c r="RJO3384" s="372"/>
      <c r="RJP3384" s="371"/>
      <c r="RJQ3384" s="473"/>
      <c r="RJR3384" s="371"/>
      <c r="RJS3384" s="372"/>
      <c r="RJT3384" s="372"/>
      <c r="RJU3384" s="372"/>
      <c r="RJV3384" s="372"/>
      <c r="RJW3384" s="370"/>
      <c r="RJX3384" s="371"/>
      <c r="RJY3384" s="372"/>
      <c r="RJZ3384" s="371"/>
      <c r="RKA3384" s="473"/>
      <c r="RKB3384" s="371"/>
      <c r="RKC3384" s="372"/>
      <c r="RKD3384" s="372"/>
      <c r="RKE3384" s="372"/>
      <c r="RKF3384" s="372"/>
      <c r="RKG3384" s="370"/>
      <c r="RKH3384" s="371"/>
      <c r="RKI3384" s="372"/>
      <c r="RKJ3384" s="371"/>
      <c r="RKK3384" s="473"/>
      <c r="RKL3384" s="371"/>
      <c r="RKM3384" s="372"/>
      <c r="RKN3384" s="372"/>
      <c r="RKO3384" s="372"/>
      <c r="RKP3384" s="372"/>
      <c r="RKQ3384" s="370"/>
      <c r="RKR3384" s="371"/>
      <c r="RKS3384" s="372"/>
      <c r="RKT3384" s="371"/>
      <c r="RKU3384" s="473"/>
      <c r="RKV3384" s="371"/>
      <c r="RKW3384" s="372"/>
      <c r="RKX3384" s="372"/>
      <c r="RKY3384" s="372"/>
      <c r="RKZ3384" s="372"/>
      <c r="RLA3384" s="370"/>
      <c r="RLB3384" s="371"/>
      <c r="RLC3384" s="372"/>
      <c r="RLD3384" s="371"/>
      <c r="RLE3384" s="473"/>
      <c r="RLF3384" s="371"/>
      <c r="RLG3384" s="372"/>
      <c r="RLH3384" s="372"/>
      <c r="RLI3384" s="372"/>
      <c r="RLJ3384" s="372"/>
      <c r="RLK3384" s="370"/>
      <c r="RLL3384" s="371"/>
      <c r="RLM3384" s="372"/>
      <c r="RLN3384" s="371"/>
      <c r="RLO3384" s="473"/>
      <c r="RLP3384" s="371"/>
      <c r="RLQ3384" s="372"/>
      <c r="RLR3384" s="372"/>
      <c r="RLS3384" s="372"/>
      <c r="RLT3384" s="372"/>
      <c r="RLU3384" s="370"/>
      <c r="RLV3384" s="371"/>
      <c r="RLW3384" s="372"/>
      <c r="RLX3384" s="371"/>
      <c r="RLY3384" s="473"/>
      <c r="RLZ3384" s="371"/>
      <c r="RMA3384" s="372"/>
      <c r="RMB3384" s="372"/>
      <c r="RMC3384" s="372"/>
      <c r="RMD3384" s="372"/>
      <c r="RME3384" s="370"/>
      <c r="RMF3384" s="371"/>
      <c r="RMG3384" s="372"/>
      <c r="RMH3384" s="371"/>
      <c r="RMI3384" s="473"/>
      <c r="RMJ3384" s="371"/>
      <c r="RMK3384" s="372"/>
      <c r="RML3384" s="372"/>
      <c r="RMM3384" s="372"/>
      <c r="RMN3384" s="372"/>
      <c r="RMO3384" s="370"/>
      <c r="RMP3384" s="371"/>
      <c r="RMQ3384" s="372"/>
      <c r="RMR3384" s="371"/>
      <c r="RMS3384" s="473"/>
      <c r="RMT3384" s="371"/>
      <c r="RMU3384" s="372"/>
      <c r="RMV3384" s="372"/>
      <c r="RMW3384" s="372"/>
      <c r="RMX3384" s="372"/>
      <c r="RMY3384" s="370"/>
      <c r="RMZ3384" s="371"/>
      <c r="RNA3384" s="372"/>
      <c r="RNB3384" s="371"/>
      <c r="RNC3384" s="473"/>
      <c r="RND3384" s="371"/>
      <c r="RNE3384" s="372"/>
      <c r="RNF3384" s="372"/>
      <c r="RNG3384" s="372"/>
      <c r="RNH3384" s="372"/>
      <c r="RNI3384" s="370"/>
      <c r="RNJ3384" s="371"/>
      <c r="RNK3384" s="372"/>
      <c r="RNL3384" s="371"/>
      <c r="RNM3384" s="473"/>
      <c r="RNN3384" s="371"/>
      <c r="RNO3384" s="372"/>
      <c r="RNP3384" s="372"/>
      <c r="RNQ3384" s="372"/>
      <c r="RNR3384" s="372"/>
      <c r="RNS3384" s="370"/>
      <c r="RNT3384" s="371"/>
      <c r="RNU3384" s="372"/>
      <c r="RNV3384" s="371"/>
      <c r="RNW3384" s="473"/>
      <c r="RNX3384" s="371"/>
      <c r="RNY3384" s="372"/>
      <c r="RNZ3384" s="372"/>
      <c r="ROA3384" s="372"/>
      <c r="ROB3384" s="372"/>
      <c r="ROC3384" s="370"/>
      <c r="ROD3384" s="371"/>
      <c r="ROE3384" s="372"/>
      <c r="ROF3384" s="371"/>
      <c r="ROG3384" s="473"/>
      <c r="ROH3384" s="371"/>
      <c r="ROI3384" s="372"/>
      <c r="ROJ3384" s="372"/>
      <c r="ROK3384" s="372"/>
      <c r="ROL3384" s="372"/>
      <c r="ROM3384" s="370"/>
      <c r="RON3384" s="371"/>
      <c r="ROO3384" s="372"/>
      <c r="ROP3384" s="371"/>
      <c r="ROQ3384" s="473"/>
      <c r="ROR3384" s="371"/>
      <c r="ROS3384" s="372"/>
      <c r="ROT3384" s="372"/>
      <c r="ROU3384" s="372"/>
      <c r="ROV3384" s="372"/>
      <c r="ROW3384" s="370"/>
      <c r="ROX3384" s="371"/>
      <c r="ROY3384" s="372"/>
      <c r="ROZ3384" s="371"/>
      <c r="RPA3384" s="473"/>
      <c r="RPB3384" s="371"/>
      <c r="RPC3384" s="372"/>
      <c r="RPD3384" s="372"/>
      <c r="RPE3384" s="372"/>
      <c r="RPF3384" s="372"/>
      <c r="RPG3384" s="370"/>
      <c r="RPH3384" s="371"/>
      <c r="RPI3384" s="372"/>
      <c r="RPJ3384" s="371"/>
      <c r="RPK3384" s="473"/>
      <c r="RPL3384" s="371"/>
      <c r="RPM3384" s="372"/>
      <c r="RPN3384" s="372"/>
      <c r="RPO3384" s="372"/>
      <c r="RPP3384" s="372"/>
      <c r="RPQ3384" s="370"/>
      <c r="RPR3384" s="371"/>
      <c r="RPS3384" s="372"/>
      <c r="RPT3384" s="371"/>
      <c r="RPU3384" s="473"/>
      <c r="RPV3384" s="371"/>
      <c r="RPW3384" s="372"/>
      <c r="RPX3384" s="372"/>
      <c r="RPY3384" s="372"/>
      <c r="RPZ3384" s="372"/>
      <c r="RQA3384" s="370"/>
      <c r="RQB3384" s="371"/>
      <c r="RQC3384" s="372"/>
      <c r="RQD3384" s="371"/>
      <c r="RQE3384" s="473"/>
      <c r="RQF3384" s="371"/>
      <c r="RQG3384" s="372"/>
      <c r="RQH3384" s="372"/>
      <c r="RQI3384" s="372"/>
      <c r="RQJ3384" s="372"/>
      <c r="RQK3384" s="370"/>
      <c r="RQL3384" s="371"/>
      <c r="RQM3384" s="372"/>
      <c r="RQN3384" s="371"/>
      <c r="RQO3384" s="473"/>
      <c r="RQP3384" s="371"/>
      <c r="RQQ3384" s="372"/>
      <c r="RQR3384" s="372"/>
      <c r="RQS3384" s="372"/>
      <c r="RQT3384" s="372"/>
      <c r="RQU3384" s="370"/>
      <c r="RQV3384" s="371"/>
      <c r="RQW3384" s="372"/>
      <c r="RQX3384" s="371"/>
      <c r="RQY3384" s="473"/>
      <c r="RQZ3384" s="371"/>
      <c r="RRA3384" s="372"/>
      <c r="RRB3384" s="372"/>
      <c r="RRC3384" s="372"/>
      <c r="RRD3384" s="372"/>
      <c r="RRE3384" s="370"/>
      <c r="RRF3384" s="371"/>
      <c r="RRG3384" s="372"/>
      <c r="RRH3384" s="371"/>
      <c r="RRI3384" s="473"/>
      <c r="RRJ3384" s="371"/>
      <c r="RRK3384" s="372"/>
      <c r="RRL3384" s="372"/>
      <c r="RRM3384" s="372"/>
      <c r="RRN3384" s="372"/>
      <c r="RRO3384" s="370"/>
      <c r="RRP3384" s="371"/>
      <c r="RRQ3384" s="372"/>
      <c r="RRR3384" s="371"/>
      <c r="RRS3384" s="473"/>
      <c r="RRT3384" s="371"/>
      <c r="RRU3384" s="372"/>
      <c r="RRV3384" s="372"/>
      <c r="RRW3384" s="372"/>
      <c r="RRX3384" s="372"/>
      <c r="RRY3384" s="370"/>
      <c r="RRZ3384" s="371"/>
      <c r="RSA3384" s="372"/>
      <c r="RSB3384" s="371"/>
      <c r="RSC3384" s="473"/>
      <c r="RSD3384" s="371"/>
      <c r="RSE3384" s="372"/>
      <c r="RSF3384" s="372"/>
      <c r="RSG3384" s="372"/>
      <c r="RSH3384" s="372"/>
      <c r="RSI3384" s="370"/>
      <c r="RSJ3384" s="371"/>
      <c r="RSK3384" s="372"/>
      <c r="RSL3384" s="371"/>
      <c r="RSM3384" s="473"/>
      <c r="RSN3384" s="371"/>
      <c r="RSO3384" s="372"/>
      <c r="RSP3384" s="372"/>
      <c r="RSQ3384" s="372"/>
      <c r="RSR3384" s="372"/>
      <c r="RSS3384" s="370"/>
      <c r="RST3384" s="371"/>
      <c r="RSU3384" s="372"/>
      <c r="RSV3384" s="371"/>
      <c r="RSW3384" s="473"/>
      <c r="RSX3384" s="371"/>
      <c r="RSY3384" s="372"/>
      <c r="RSZ3384" s="372"/>
      <c r="RTA3384" s="372"/>
      <c r="RTB3384" s="372"/>
      <c r="RTC3384" s="370"/>
      <c r="RTD3384" s="371"/>
      <c r="RTE3384" s="372"/>
      <c r="RTF3384" s="371"/>
      <c r="RTG3384" s="473"/>
      <c r="RTH3384" s="371"/>
      <c r="RTI3384" s="372"/>
      <c r="RTJ3384" s="372"/>
      <c r="RTK3384" s="372"/>
      <c r="RTL3384" s="372"/>
      <c r="RTM3384" s="370"/>
      <c r="RTN3384" s="371"/>
      <c r="RTO3384" s="372"/>
      <c r="RTP3384" s="371"/>
      <c r="RTQ3384" s="473"/>
      <c r="RTR3384" s="371"/>
      <c r="RTS3384" s="372"/>
      <c r="RTT3384" s="372"/>
      <c r="RTU3384" s="372"/>
      <c r="RTV3384" s="372"/>
      <c r="RTW3384" s="370"/>
      <c r="RTX3384" s="371"/>
      <c r="RTY3384" s="372"/>
      <c r="RTZ3384" s="371"/>
      <c r="RUA3384" s="473"/>
      <c r="RUB3384" s="371"/>
      <c r="RUC3384" s="372"/>
      <c r="RUD3384" s="372"/>
      <c r="RUE3384" s="372"/>
      <c r="RUF3384" s="372"/>
      <c r="RUG3384" s="370"/>
      <c r="RUH3384" s="371"/>
      <c r="RUI3384" s="372"/>
      <c r="RUJ3384" s="371"/>
      <c r="RUK3384" s="473"/>
      <c r="RUL3384" s="371"/>
      <c r="RUM3384" s="372"/>
      <c r="RUN3384" s="372"/>
      <c r="RUO3384" s="372"/>
      <c r="RUP3384" s="372"/>
      <c r="RUQ3384" s="370"/>
      <c r="RUR3384" s="371"/>
      <c r="RUS3384" s="372"/>
      <c r="RUT3384" s="371"/>
      <c r="RUU3384" s="473"/>
      <c r="RUV3384" s="371"/>
      <c r="RUW3384" s="372"/>
      <c r="RUX3384" s="372"/>
      <c r="RUY3384" s="372"/>
      <c r="RUZ3384" s="372"/>
      <c r="RVA3384" s="370"/>
      <c r="RVB3384" s="371"/>
      <c r="RVC3384" s="372"/>
      <c r="RVD3384" s="371"/>
      <c r="RVE3384" s="473"/>
      <c r="RVF3384" s="371"/>
      <c r="RVG3384" s="372"/>
      <c r="RVH3384" s="372"/>
      <c r="RVI3384" s="372"/>
      <c r="RVJ3384" s="372"/>
      <c r="RVK3384" s="370"/>
      <c r="RVL3384" s="371"/>
      <c r="RVM3384" s="372"/>
      <c r="RVN3384" s="371"/>
      <c r="RVO3384" s="473"/>
      <c r="RVP3384" s="371"/>
      <c r="RVQ3384" s="372"/>
      <c r="RVR3384" s="372"/>
      <c r="RVS3384" s="372"/>
      <c r="RVT3384" s="372"/>
      <c r="RVU3384" s="370"/>
      <c r="RVV3384" s="371"/>
      <c r="RVW3384" s="372"/>
      <c r="RVX3384" s="371"/>
      <c r="RVY3384" s="473"/>
      <c r="RVZ3384" s="371"/>
      <c r="RWA3384" s="372"/>
      <c r="RWB3384" s="372"/>
      <c r="RWC3384" s="372"/>
      <c r="RWD3384" s="372"/>
      <c r="RWE3384" s="370"/>
      <c r="RWF3384" s="371"/>
      <c r="RWG3384" s="372"/>
      <c r="RWH3384" s="371"/>
      <c r="RWI3384" s="473"/>
      <c r="RWJ3384" s="371"/>
      <c r="RWK3384" s="372"/>
      <c r="RWL3384" s="372"/>
      <c r="RWM3384" s="372"/>
      <c r="RWN3384" s="372"/>
      <c r="RWO3384" s="370"/>
      <c r="RWP3384" s="371"/>
      <c r="RWQ3384" s="372"/>
      <c r="RWR3384" s="371"/>
      <c r="RWS3384" s="473"/>
      <c r="RWT3384" s="371"/>
      <c r="RWU3384" s="372"/>
      <c r="RWV3384" s="372"/>
      <c r="RWW3384" s="372"/>
      <c r="RWX3384" s="372"/>
      <c r="RWY3384" s="370"/>
      <c r="RWZ3384" s="371"/>
      <c r="RXA3384" s="372"/>
      <c r="RXB3384" s="371"/>
      <c r="RXC3384" s="473"/>
      <c r="RXD3384" s="371"/>
      <c r="RXE3384" s="372"/>
      <c r="RXF3384" s="372"/>
      <c r="RXG3384" s="372"/>
      <c r="RXH3384" s="372"/>
      <c r="RXI3384" s="370"/>
      <c r="RXJ3384" s="371"/>
      <c r="RXK3384" s="372"/>
      <c r="RXL3384" s="371"/>
      <c r="RXM3384" s="473"/>
      <c r="RXN3384" s="371"/>
      <c r="RXO3384" s="372"/>
      <c r="RXP3384" s="372"/>
      <c r="RXQ3384" s="372"/>
      <c r="RXR3384" s="372"/>
      <c r="RXS3384" s="370"/>
      <c r="RXT3384" s="371"/>
      <c r="RXU3384" s="372"/>
      <c r="RXV3384" s="371"/>
      <c r="RXW3384" s="473"/>
      <c r="RXX3384" s="371"/>
      <c r="RXY3384" s="372"/>
      <c r="RXZ3384" s="372"/>
      <c r="RYA3384" s="372"/>
      <c r="RYB3384" s="372"/>
      <c r="RYC3384" s="370"/>
      <c r="RYD3384" s="371"/>
      <c r="RYE3384" s="372"/>
      <c r="RYF3384" s="371"/>
      <c r="RYG3384" s="473"/>
      <c r="RYH3384" s="371"/>
      <c r="RYI3384" s="372"/>
      <c r="RYJ3384" s="372"/>
      <c r="RYK3384" s="372"/>
      <c r="RYL3384" s="372"/>
      <c r="RYM3384" s="370"/>
      <c r="RYN3384" s="371"/>
      <c r="RYO3384" s="372"/>
      <c r="RYP3384" s="371"/>
      <c r="RYQ3384" s="473"/>
      <c r="RYR3384" s="371"/>
      <c r="RYS3384" s="372"/>
      <c r="RYT3384" s="372"/>
      <c r="RYU3384" s="372"/>
      <c r="RYV3384" s="372"/>
      <c r="RYW3384" s="370"/>
      <c r="RYX3384" s="371"/>
      <c r="RYY3384" s="372"/>
      <c r="RYZ3384" s="371"/>
      <c r="RZA3384" s="473"/>
      <c r="RZB3384" s="371"/>
      <c r="RZC3384" s="372"/>
      <c r="RZD3384" s="372"/>
      <c r="RZE3384" s="372"/>
      <c r="RZF3384" s="372"/>
      <c r="RZG3384" s="370"/>
      <c r="RZH3384" s="371"/>
      <c r="RZI3384" s="372"/>
      <c r="RZJ3384" s="371"/>
      <c r="RZK3384" s="473"/>
      <c r="RZL3384" s="371"/>
      <c r="RZM3384" s="372"/>
      <c r="RZN3384" s="372"/>
      <c r="RZO3384" s="372"/>
      <c r="RZP3384" s="372"/>
      <c r="RZQ3384" s="370"/>
      <c r="RZR3384" s="371"/>
      <c r="RZS3384" s="372"/>
      <c r="RZT3384" s="371"/>
      <c r="RZU3384" s="473"/>
      <c r="RZV3384" s="371"/>
      <c r="RZW3384" s="372"/>
      <c r="RZX3384" s="372"/>
      <c r="RZY3384" s="372"/>
      <c r="RZZ3384" s="372"/>
      <c r="SAA3384" s="370"/>
      <c r="SAB3384" s="371"/>
      <c r="SAC3384" s="372"/>
      <c r="SAD3384" s="371"/>
      <c r="SAE3384" s="473"/>
      <c r="SAF3384" s="371"/>
      <c r="SAG3384" s="372"/>
      <c r="SAH3384" s="372"/>
      <c r="SAI3384" s="372"/>
      <c r="SAJ3384" s="372"/>
      <c r="SAK3384" s="370"/>
      <c r="SAL3384" s="371"/>
      <c r="SAM3384" s="372"/>
      <c r="SAN3384" s="371"/>
      <c r="SAO3384" s="473"/>
      <c r="SAP3384" s="371"/>
      <c r="SAQ3384" s="372"/>
      <c r="SAR3384" s="372"/>
      <c r="SAS3384" s="372"/>
      <c r="SAT3384" s="372"/>
      <c r="SAU3384" s="370"/>
      <c r="SAV3384" s="371"/>
      <c r="SAW3384" s="372"/>
      <c r="SAX3384" s="371"/>
      <c r="SAY3384" s="473"/>
      <c r="SAZ3384" s="371"/>
      <c r="SBA3384" s="372"/>
      <c r="SBB3384" s="372"/>
      <c r="SBC3384" s="372"/>
      <c r="SBD3384" s="372"/>
      <c r="SBE3384" s="370"/>
      <c r="SBF3384" s="371"/>
      <c r="SBG3384" s="372"/>
      <c r="SBH3384" s="371"/>
      <c r="SBI3384" s="473"/>
      <c r="SBJ3384" s="371"/>
      <c r="SBK3384" s="372"/>
      <c r="SBL3384" s="372"/>
      <c r="SBM3384" s="372"/>
      <c r="SBN3384" s="372"/>
      <c r="SBO3384" s="370"/>
      <c r="SBP3384" s="371"/>
      <c r="SBQ3384" s="372"/>
      <c r="SBR3384" s="371"/>
      <c r="SBS3384" s="473"/>
      <c r="SBT3384" s="371"/>
      <c r="SBU3384" s="372"/>
      <c r="SBV3384" s="372"/>
      <c r="SBW3384" s="372"/>
      <c r="SBX3384" s="372"/>
      <c r="SBY3384" s="370"/>
      <c r="SBZ3384" s="371"/>
      <c r="SCA3384" s="372"/>
      <c r="SCB3384" s="371"/>
      <c r="SCC3384" s="473"/>
      <c r="SCD3384" s="371"/>
      <c r="SCE3384" s="372"/>
      <c r="SCF3384" s="372"/>
      <c r="SCG3384" s="372"/>
      <c r="SCH3384" s="372"/>
      <c r="SCI3384" s="370"/>
      <c r="SCJ3384" s="371"/>
      <c r="SCK3384" s="372"/>
      <c r="SCL3384" s="371"/>
      <c r="SCM3384" s="473"/>
      <c r="SCN3384" s="371"/>
      <c r="SCO3384" s="372"/>
      <c r="SCP3384" s="372"/>
      <c r="SCQ3384" s="372"/>
      <c r="SCR3384" s="372"/>
      <c r="SCS3384" s="370"/>
      <c r="SCT3384" s="371"/>
      <c r="SCU3384" s="372"/>
      <c r="SCV3384" s="371"/>
      <c r="SCW3384" s="473"/>
      <c r="SCX3384" s="371"/>
      <c r="SCY3384" s="372"/>
      <c r="SCZ3384" s="372"/>
      <c r="SDA3384" s="372"/>
      <c r="SDB3384" s="372"/>
      <c r="SDC3384" s="370"/>
      <c r="SDD3384" s="371"/>
      <c r="SDE3384" s="372"/>
      <c r="SDF3384" s="371"/>
      <c r="SDG3384" s="473"/>
      <c r="SDH3384" s="371"/>
      <c r="SDI3384" s="372"/>
      <c r="SDJ3384" s="372"/>
      <c r="SDK3384" s="372"/>
      <c r="SDL3384" s="372"/>
      <c r="SDM3384" s="370"/>
      <c r="SDN3384" s="371"/>
      <c r="SDO3384" s="372"/>
      <c r="SDP3384" s="371"/>
      <c r="SDQ3384" s="473"/>
      <c r="SDR3384" s="371"/>
      <c r="SDS3384" s="372"/>
      <c r="SDT3384" s="372"/>
      <c r="SDU3384" s="372"/>
      <c r="SDV3384" s="372"/>
      <c r="SDW3384" s="370"/>
      <c r="SDX3384" s="371"/>
      <c r="SDY3384" s="372"/>
      <c r="SDZ3384" s="371"/>
      <c r="SEA3384" s="473"/>
      <c r="SEB3384" s="371"/>
      <c r="SEC3384" s="372"/>
      <c r="SED3384" s="372"/>
      <c r="SEE3384" s="372"/>
      <c r="SEF3384" s="372"/>
      <c r="SEG3384" s="370"/>
      <c r="SEH3384" s="371"/>
      <c r="SEI3384" s="372"/>
      <c r="SEJ3384" s="371"/>
      <c r="SEK3384" s="473"/>
      <c r="SEL3384" s="371"/>
      <c r="SEM3384" s="372"/>
      <c r="SEN3384" s="372"/>
      <c r="SEO3384" s="372"/>
      <c r="SEP3384" s="372"/>
      <c r="SEQ3384" s="370"/>
      <c r="SER3384" s="371"/>
      <c r="SES3384" s="372"/>
      <c r="SET3384" s="371"/>
      <c r="SEU3384" s="473"/>
      <c r="SEV3384" s="371"/>
      <c r="SEW3384" s="372"/>
      <c r="SEX3384" s="372"/>
      <c r="SEY3384" s="372"/>
      <c r="SEZ3384" s="372"/>
      <c r="SFA3384" s="370"/>
      <c r="SFB3384" s="371"/>
      <c r="SFC3384" s="372"/>
      <c r="SFD3384" s="371"/>
      <c r="SFE3384" s="473"/>
      <c r="SFF3384" s="371"/>
      <c r="SFG3384" s="372"/>
      <c r="SFH3384" s="372"/>
      <c r="SFI3384" s="372"/>
      <c r="SFJ3384" s="372"/>
      <c r="SFK3384" s="370"/>
      <c r="SFL3384" s="371"/>
      <c r="SFM3384" s="372"/>
      <c r="SFN3384" s="371"/>
      <c r="SFO3384" s="473"/>
      <c r="SFP3384" s="371"/>
      <c r="SFQ3384" s="372"/>
      <c r="SFR3384" s="372"/>
      <c r="SFS3384" s="372"/>
      <c r="SFT3384" s="372"/>
      <c r="SFU3384" s="370"/>
      <c r="SFV3384" s="371"/>
      <c r="SFW3384" s="372"/>
      <c r="SFX3384" s="371"/>
      <c r="SFY3384" s="473"/>
      <c r="SFZ3384" s="371"/>
      <c r="SGA3384" s="372"/>
      <c r="SGB3384" s="372"/>
      <c r="SGC3384" s="372"/>
      <c r="SGD3384" s="372"/>
      <c r="SGE3384" s="370"/>
      <c r="SGF3384" s="371"/>
      <c r="SGG3384" s="372"/>
      <c r="SGH3384" s="371"/>
      <c r="SGI3384" s="473"/>
      <c r="SGJ3384" s="371"/>
      <c r="SGK3384" s="372"/>
      <c r="SGL3384" s="372"/>
      <c r="SGM3384" s="372"/>
      <c r="SGN3384" s="372"/>
      <c r="SGO3384" s="370"/>
      <c r="SGP3384" s="371"/>
      <c r="SGQ3384" s="372"/>
      <c r="SGR3384" s="371"/>
      <c r="SGS3384" s="473"/>
      <c r="SGT3384" s="371"/>
      <c r="SGU3384" s="372"/>
      <c r="SGV3384" s="372"/>
      <c r="SGW3384" s="372"/>
      <c r="SGX3384" s="372"/>
      <c r="SGY3384" s="370"/>
      <c r="SGZ3384" s="371"/>
      <c r="SHA3384" s="372"/>
      <c r="SHB3384" s="371"/>
      <c r="SHC3384" s="473"/>
      <c r="SHD3384" s="371"/>
      <c r="SHE3384" s="372"/>
      <c r="SHF3384" s="372"/>
      <c r="SHG3384" s="372"/>
      <c r="SHH3384" s="372"/>
      <c r="SHI3384" s="370"/>
      <c r="SHJ3384" s="371"/>
      <c r="SHK3384" s="372"/>
      <c r="SHL3384" s="371"/>
      <c r="SHM3384" s="473"/>
      <c r="SHN3384" s="371"/>
      <c r="SHO3384" s="372"/>
      <c r="SHP3384" s="372"/>
      <c r="SHQ3384" s="372"/>
      <c r="SHR3384" s="372"/>
      <c r="SHS3384" s="370"/>
      <c r="SHT3384" s="371"/>
      <c r="SHU3384" s="372"/>
      <c r="SHV3384" s="371"/>
      <c r="SHW3384" s="473"/>
      <c r="SHX3384" s="371"/>
      <c r="SHY3384" s="372"/>
      <c r="SHZ3384" s="372"/>
      <c r="SIA3384" s="372"/>
      <c r="SIB3384" s="372"/>
      <c r="SIC3384" s="370"/>
      <c r="SID3384" s="371"/>
      <c r="SIE3384" s="372"/>
      <c r="SIF3384" s="371"/>
      <c r="SIG3384" s="473"/>
      <c r="SIH3384" s="371"/>
      <c r="SII3384" s="372"/>
      <c r="SIJ3384" s="372"/>
      <c r="SIK3384" s="372"/>
      <c r="SIL3384" s="372"/>
      <c r="SIM3384" s="370"/>
      <c r="SIN3384" s="371"/>
      <c r="SIO3384" s="372"/>
      <c r="SIP3384" s="371"/>
      <c r="SIQ3384" s="473"/>
      <c r="SIR3384" s="371"/>
      <c r="SIS3384" s="372"/>
      <c r="SIT3384" s="372"/>
      <c r="SIU3384" s="372"/>
      <c r="SIV3384" s="372"/>
      <c r="SIW3384" s="370"/>
      <c r="SIX3384" s="371"/>
      <c r="SIY3384" s="372"/>
      <c r="SIZ3384" s="371"/>
      <c r="SJA3384" s="473"/>
      <c r="SJB3384" s="371"/>
      <c r="SJC3384" s="372"/>
      <c r="SJD3384" s="372"/>
      <c r="SJE3384" s="372"/>
      <c r="SJF3384" s="372"/>
      <c r="SJG3384" s="370"/>
      <c r="SJH3384" s="371"/>
      <c r="SJI3384" s="372"/>
      <c r="SJJ3384" s="371"/>
      <c r="SJK3384" s="473"/>
      <c r="SJL3384" s="371"/>
      <c r="SJM3384" s="372"/>
      <c r="SJN3384" s="372"/>
      <c r="SJO3384" s="372"/>
      <c r="SJP3384" s="372"/>
      <c r="SJQ3384" s="370"/>
      <c r="SJR3384" s="371"/>
      <c r="SJS3384" s="372"/>
      <c r="SJT3384" s="371"/>
      <c r="SJU3384" s="473"/>
      <c r="SJV3384" s="371"/>
      <c r="SJW3384" s="372"/>
      <c r="SJX3384" s="372"/>
      <c r="SJY3384" s="372"/>
      <c r="SJZ3384" s="372"/>
      <c r="SKA3384" s="370"/>
      <c r="SKB3384" s="371"/>
      <c r="SKC3384" s="372"/>
      <c r="SKD3384" s="371"/>
      <c r="SKE3384" s="473"/>
      <c r="SKF3384" s="371"/>
      <c r="SKG3384" s="372"/>
      <c r="SKH3384" s="372"/>
      <c r="SKI3384" s="372"/>
      <c r="SKJ3384" s="372"/>
      <c r="SKK3384" s="370"/>
      <c r="SKL3384" s="371"/>
      <c r="SKM3384" s="372"/>
      <c r="SKN3384" s="371"/>
      <c r="SKO3384" s="473"/>
      <c r="SKP3384" s="371"/>
      <c r="SKQ3384" s="372"/>
      <c r="SKR3384" s="372"/>
      <c r="SKS3384" s="372"/>
      <c r="SKT3384" s="372"/>
      <c r="SKU3384" s="370"/>
      <c r="SKV3384" s="371"/>
      <c r="SKW3384" s="372"/>
      <c r="SKX3384" s="371"/>
      <c r="SKY3384" s="473"/>
      <c r="SKZ3384" s="371"/>
      <c r="SLA3384" s="372"/>
      <c r="SLB3384" s="372"/>
      <c r="SLC3384" s="372"/>
      <c r="SLD3384" s="372"/>
      <c r="SLE3384" s="370"/>
      <c r="SLF3384" s="371"/>
      <c r="SLG3384" s="372"/>
      <c r="SLH3384" s="371"/>
      <c r="SLI3384" s="473"/>
      <c r="SLJ3384" s="371"/>
      <c r="SLK3384" s="372"/>
      <c r="SLL3384" s="372"/>
      <c r="SLM3384" s="372"/>
      <c r="SLN3384" s="372"/>
      <c r="SLO3384" s="370"/>
      <c r="SLP3384" s="371"/>
      <c r="SLQ3384" s="372"/>
      <c r="SLR3384" s="371"/>
      <c r="SLS3384" s="473"/>
      <c r="SLT3384" s="371"/>
      <c r="SLU3384" s="372"/>
      <c r="SLV3384" s="372"/>
      <c r="SLW3384" s="372"/>
      <c r="SLX3384" s="372"/>
      <c r="SLY3384" s="370"/>
      <c r="SLZ3384" s="371"/>
      <c r="SMA3384" s="372"/>
      <c r="SMB3384" s="371"/>
      <c r="SMC3384" s="473"/>
      <c r="SMD3384" s="371"/>
      <c r="SME3384" s="372"/>
      <c r="SMF3384" s="372"/>
      <c r="SMG3384" s="372"/>
      <c r="SMH3384" s="372"/>
      <c r="SMI3384" s="370"/>
      <c r="SMJ3384" s="371"/>
      <c r="SMK3384" s="372"/>
      <c r="SML3384" s="371"/>
      <c r="SMM3384" s="473"/>
      <c r="SMN3384" s="371"/>
      <c r="SMO3384" s="372"/>
      <c r="SMP3384" s="372"/>
      <c r="SMQ3384" s="372"/>
      <c r="SMR3384" s="372"/>
      <c r="SMS3384" s="370"/>
      <c r="SMT3384" s="371"/>
      <c r="SMU3384" s="372"/>
      <c r="SMV3384" s="371"/>
      <c r="SMW3384" s="473"/>
      <c r="SMX3384" s="371"/>
      <c r="SMY3384" s="372"/>
      <c r="SMZ3384" s="372"/>
      <c r="SNA3384" s="372"/>
      <c r="SNB3384" s="372"/>
      <c r="SNC3384" s="370"/>
      <c r="SND3384" s="371"/>
      <c r="SNE3384" s="372"/>
      <c r="SNF3384" s="371"/>
      <c r="SNG3384" s="473"/>
      <c r="SNH3384" s="371"/>
      <c r="SNI3384" s="372"/>
      <c r="SNJ3384" s="372"/>
      <c r="SNK3384" s="372"/>
      <c r="SNL3384" s="372"/>
      <c r="SNM3384" s="370"/>
      <c r="SNN3384" s="371"/>
      <c r="SNO3384" s="372"/>
      <c r="SNP3384" s="371"/>
      <c r="SNQ3384" s="473"/>
      <c r="SNR3384" s="371"/>
      <c r="SNS3384" s="372"/>
      <c r="SNT3384" s="372"/>
      <c r="SNU3384" s="372"/>
      <c r="SNV3384" s="372"/>
      <c r="SNW3384" s="370"/>
      <c r="SNX3384" s="371"/>
      <c r="SNY3384" s="372"/>
      <c r="SNZ3384" s="371"/>
      <c r="SOA3384" s="473"/>
      <c r="SOB3384" s="371"/>
      <c r="SOC3384" s="372"/>
      <c r="SOD3384" s="372"/>
      <c r="SOE3384" s="372"/>
      <c r="SOF3384" s="372"/>
      <c r="SOG3384" s="370"/>
      <c r="SOH3384" s="371"/>
      <c r="SOI3384" s="372"/>
      <c r="SOJ3384" s="371"/>
      <c r="SOK3384" s="473"/>
      <c r="SOL3384" s="371"/>
      <c r="SOM3384" s="372"/>
      <c r="SON3384" s="372"/>
      <c r="SOO3384" s="372"/>
      <c r="SOP3384" s="372"/>
      <c r="SOQ3384" s="370"/>
      <c r="SOR3384" s="371"/>
      <c r="SOS3384" s="372"/>
      <c r="SOT3384" s="371"/>
      <c r="SOU3384" s="473"/>
      <c r="SOV3384" s="371"/>
      <c r="SOW3384" s="372"/>
      <c r="SOX3384" s="372"/>
      <c r="SOY3384" s="372"/>
      <c r="SOZ3384" s="372"/>
      <c r="SPA3384" s="370"/>
      <c r="SPB3384" s="371"/>
      <c r="SPC3384" s="372"/>
      <c r="SPD3384" s="371"/>
      <c r="SPE3384" s="473"/>
      <c r="SPF3384" s="371"/>
      <c r="SPG3384" s="372"/>
      <c r="SPH3384" s="372"/>
      <c r="SPI3384" s="372"/>
      <c r="SPJ3384" s="372"/>
      <c r="SPK3384" s="370"/>
      <c r="SPL3384" s="371"/>
      <c r="SPM3384" s="372"/>
      <c r="SPN3384" s="371"/>
      <c r="SPO3384" s="473"/>
      <c r="SPP3384" s="371"/>
      <c r="SPQ3384" s="372"/>
      <c r="SPR3384" s="372"/>
      <c r="SPS3384" s="372"/>
      <c r="SPT3384" s="372"/>
      <c r="SPU3384" s="370"/>
      <c r="SPV3384" s="371"/>
      <c r="SPW3384" s="372"/>
      <c r="SPX3384" s="371"/>
      <c r="SPY3384" s="473"/>
      <c r="SPZ3384" s="371"/>
      <c r="SQA3384" s="372"/>
      <c r="SQB3384" s="372"/>
      <c r="SQC3384" s="372"/>
      <c r="SQD3384" s="372"/>
      <c r="SQE3384" s="370"/>
      <c r="SQF3384" s="371"/>
      <c r="SQG3384" s="372"/>
      <c r="SQH3384" s="371"/>
      <c r="SQI3384" s="473"/>
      <c r="SQJ3384" s="371"/>
      <c r="SQK3384" s="372"/>
      <c r="SQL3384" s="372"/>
      <c r="SQM3384" s="372"/>
      <c r="SQN3384" s="372"/>
      <c r="SQO3384" s="370"/>
      <c r="SQP3384" s="371"/>
      <c r="SQQ3384" s="372"/>
      <c r="SQR3384" s="371"/>
      <c r="SQS3384" s="473"/>
      <c r="SQT3384" s="371"/>
      <c r="SQU3384" s="372"/>
      <c r="SQV3384" s="372"/>
      <c r="SQW3384" s="372"/>
      <c r="SQX3384" s="372"/>
      <c r="SQY3384" s="370"/>
      <c r="SQZ3384" s="371"/>
      <c r="SRA3384" s="372"/>
      <c r="SRB3384" s="371"/>
      <c r="SRC3384" s="473"/>
      <c r="SRD3384" s="371"/>
      <c r="SRE3384" s="372"/>
      <c r="SRF3384" s="372"/>
      <c r="SRG3384" s="372"/>
      <c r="SRH3384" s="372"/>
      <c r="SRI3384" s="370"/>
      <c r="SRJ3384" s="371"/>
      <c r="SRK3384" s="372"/>
      <c r="SRL3384" s="371"/>
      <c r="SRM3384" s="473"/>
      <c r="SRN3384" s="371"/>
      <c r="SRO3384" s="372"/>
      <c r="SRP3384" s="372"/>
      <c r="SRQ3384" s="372"/>
      <c r="SRR3384" s="372"/>
      <c r="SRS3384" s="370"/>
      <c r="SRT3384" s="371"/>
      <c r="SRU3384" s="372"/>
      <c r="SRV3384" s="371"/>
      <c r="SRW3384" s="473"/>
      <c r="SRX3384" s="371"/>
      <c r="SRY3384" s="372"/>
      <c r="SRZ3384" s="372"/>
      <c r="SSA3384" s="372"/>
      <c r="SSB3384" s="372"/>
      <c r="SSC3384" s="370"/>
      <c r="SSD3384" s="371"/>
      <c r="SSE3384" s="372"/>
      <c r="SSF3384" s="371"/>
      <c r="SSG3384" s="473"/>
      <c r="SSH3384" s="371"/>
      <c r="SSI3384" s="372"/>
      <c r="SSJ3384" s="372"/>
      <c r="SSK3384" s="372"/>
      <c r="SSL3384" s="372"/>
      <c r="SSM3384" s="370"/>
      <c r="SSN3384" s="371"/>
      <c r="SSO3384" s="372"/>
      <c r="SSP3384" s="371"/>
      <c r="SSQ3384" s="473"/>
      <c r="SSR3384" s="371"/>
      <c r="SSS3384" s="372"/>
      <c r="SST3384" s="372"/>
      <c r="SSU3384" s="372"/>
      <c r="SSV3384" s="372"/>
      <c r="SSW3384" s="370"/>
      <c r="SSX3384" s="371"/>
      <c r="SSY3384" s="372"/>
      <c r="SSZ3384" s="371"/>
      <c r="STA3384" s="473"/>
      <c r="STB3384" s="371"/>
      <c r="STC3384" s="372"/>
      <c r="STD3384" s="372"/>
      <c r="STE3384" s="372"/>
      <c r="STF3384" s="372"/>
      <c r="STG3384" s="370"/>
      <c r="STH3384" s="371"/>
      <c r="STI3384" s="372"/>
      <c r="STJ3384" s="371"/>
      <c r="STK3384" s="473"/>
      <c r="STL3384" s="371"/>
      <c r="STM3384" s="372"/>
      <c r="STN3384" s="372"/>
      <c r="STO3384" s="372"/>
      <c r="STP3384" s="372"/>
      <c r="STQ3384" s="370"/>
      <c r="STR3384" s="371"/>
      <c r="STS3384" s="372"/>
      <c r="STT3384" s="371"/>
      <c r="STU3384" s="473"/>
      <c r="STV3384" s="371"/>
      <c r="STW3384" s="372"/>
      <c r="STX3384" s="372"/>
      <c r="STY3384" s="372"/>
      <c r="STZ3384" s="372"/>
      <c r="SUA3384" s="370"/>
      <c r="SUB3384" s="371"/>
      <c r="SUC3384" s="372"/>
      <c r="SUD3384" s="371"/>
      <c r="SUE3384" s="473"/>
      <c r="SUF3384" s="371"/>
      <c r="SUG3384" s="372"/>
      <c r="SUH3384" s="372"/>
      <c r="SUI3384" s="372"/>
      <c r="SUJ3384" s="372"/>
      <c r="SUK3384" s="370"/>
      <c r="SUL3384" s="371"/>
      <c r="SUM3384" s="372"/>
      <c r="SUN3384" s="371"/>
      <c r="SUO3384" s="473"/>
      <c r="SUP3384" s="371"/>
      <c r="SUQ3384" s="372"/>
      <c r="SUR3384" s="372"/>
      <c r="SUS3384" s="372"/>
      <c r="SUT3384" s="372"/>
      <c r="SUU3384" s="370"/>
      <c r="SUV3384" s="371"/>
      <c r="SUW3384" s="372"/>
      <c r="SUX3384" s="371"/>
      <c r="SUY3384" s="473"/>
      <c r="SUZ3384" s="371"/>
      <c r="SVA3384" s="372"/>
      <c r="SVB3384" s="372"/>
      <c r="SVC3384" s="372"/>
      <c r="SVD3384" s="372"/>
      <c r="SVE3384" s="370"/>
      <c r="SVF3384" s="371"/>
      <c r="SVG3384" s="372"/>
      <c r="SVH3384" s="371"/>
      <c r="SVI3384" s="473"/>
      <c r="SVJ3384" s="371"/>
      <c r="SVK3384" s="372"/>
      <c r="SVL3384" s="372"/>
      <c r="SVM3384" s="372"/>
      <c r="SVN3384" s="372"/>
      <c r="SVO3384" s="370"/>
      <c r="SVP3384" s="371"/>
      <c r="SVQ3384" s="372"/>
      <c r="SVR3384" s="371"/>
      <c r="SVS3384" s="473"/>
      <c r="SVT3384" s="371"/>
      <c r="SVU3384" s="372"/>
      <c r="SVV3384" s="372"/>
      <c r="SVW3384" s="372"/>
      <c r="SVX3384" s="372"/>
      <c r="SVY3384" s="370"/>
      <c r="SVZ3384" s="371"/>
      <c r="SWA3384" s="372"/>
      <c r="SWB3384" s="371"/>
      <c r="SWC3384" s="473"/>
      <c r="SWD3384" s="371"/>
      <c r="SWE3384" s="372"/>
      <c r="SWF3384" s="372"/>
      <c r="SWG3384" s="372"/>
      <c r="SWH3384" s="372"/>
      <c r="SWI3384" s="370"/>
      <c r="SWJ3384" s="371"/>
      <c r="SWK3384" s="372"/>
      <c r="SWL3384" s="371"/>
      <c r="SWM3384" s="473"/>
      <c r="SWN3384" s="371"/>
      <c r="SWO3384" s="372"/>
      <c r="SWP3384" s="372"/>
      <c r="SWQ3384" s="372"/>
      <c r="SWR3384" s="372"/>
      <c r="SWS3384" s="370"/>
      <c r="SWT3384" s="371"/>
      <c r="SWU3384" s="372"/>
      <c r="SWV3384" s="371"/>
      <c r="SWW3384" s="473"/>
      <c r="SWX3384" s="371"/>
      <c r="SWY3384" s="372"/>
      <c r="SWZ3384" s="372"/>
      <c r="SXA3384" s="372"/>
      <c r="SXB3384" s="372"/>
      <c r="SXC3384" s="370"/>
      <c r="SXD3384" s="371"/>
      <c r="SXE3384" s="372"/>
      <c r="SXF3384" s="371"/>
      <c r="SXG3384" s="473"/>
      <c r="SXH3384" s="371"/>
      <c r="SXI3384" s="372"/>
      <c r="SXJ3384" s="372"/>
      <c r="SXK3384" s="372"/>
      <c r="SXL3384" s="372"/>
      <c r="SXM3384" s="370"/>
      <c r="SXN3384" s="371"/>
      <c r="SXO3384" s="372"/>
      <c r="SXP3384" s="371"/>
      <c r="SXQ3384" s="473"/>
      <c r="SXR3384" s="371"/>
      <c r="SXS3384" s="372"/>
      <c r="SXT3384" s="372"/>
      <c r="SXU3384" s="372"/>
      <c r="SXV3384" s="372"/>
      <c r="SXW3384" s="370"/>
      <c r="SXX3384" s="371"/>
      <c r="SXY3384" s="372"/>
      <c r="SXZ3384" s="371"/>
      <c r="SYA3384" s="473"/>
      <c r="SYB3384" s="371"/>
      <c r="SYC3384" s="372"/>
      <c r="SYD3384" s="372"/>
      <c r="SYE3384" s="372"/>
      <c r="SYF3384" s="372"/>
      <c r="SYG3384" s="370"/>
      <c r="SYH3384" s="371"/>
      <c r="SYI3384" s="372"/>
      <c r="SYJ3384" s="371"/>
      <c r="SYK3384" s="473"/>
      <c r="SYL3384" s="371"/>
      <c r="SYM3384" s="372"/>
      <c r="SYN3384" s="372"/>
      <c r="SYO3384" s="372"/>
      <c r="SYP3384" s="372"/>
      <c r="SYQ3384" s="370"/>
      <c r="SYR3384" s="371"/>
      <c r="SYS3384" s="372"/>
      <c r="SYT3384" s="371"/>
      <c r="SYU3384" s="473"/>
      <c r="SYV3384" s="371"/>
      <c r="SYW3384" s="372"/>
      <c r="SYX3384" s="372"/>
      <c r="SYY3384" s="372"/>
      <c r="SYZ3384" s="372"/>
      <c r="SZA3384" s="370"/>
      <c r="SZB3384" s="371"/>
      <c r="SZC3384" s="372"/>
      <c r="SZD3384" s="371"/>
      <c r="SZE3384" s="473"/>
      <c r="SZF3384" s="371"/>
      <c r="SZG3384" s="372"/>
      <c r="SZH3384" s="372"/>
      <c r="SZI3384" s="372"/>
      <c r="SZJ3384" s="372"/>
      <c r="SZK3384" s="370"/>
      <c r="SZL3384" s="371"/>
      <c r="SZM3384" s="372"/>
      <c r="SZN3384" s="371"/>
      <c r="SZO3384" s="473"/>
      <c r="SZP3384" s="371"/>
      <c r="SZQ3384" s="372"/>
      <c r="SZR3384" s="372"/>
      <c r="SZS3384" s="372"/>
      <c r="SZT3384" s="372"/>
      <c r="SZU3384" s="370"/>
      <c r="SZV3384" s="371"/>
      <c r="SZW3384" s="372"/>
      <c r="SZX3384" s="371"/>
      <c r="SZY3384" s="473"/>
      <c r="SZZ3384" s="371"/>
      <c r="TAA3384" s="372"/>
      <c r="TAB3384" s="372"/>
      <c r="TAC3384" s="372"/>
      <c r="TAD3384" s="372"/>
      <c r="TAE3384" s="370"/>
      <c r="TAF3384" s="371"/>
      <c r="TAG3384" s="372"/>
      <c r="TAH3384" s="371"/>
      <c r="TAI3384" s="473"/>
      <c r="TAJ3384" s="371"/>
      <c r="TAK3384" s="372"/>
      <c r="TAL3384" s="372"/>
      <c r="TAM3384" s="372"/>
      <c r="TAN3384" s="372"/>
      <c r="TAO3384" s="370"/>
      <c r="TAP3384" s="371"/>
      <c r="TAQ3384" s="372"/>
      <c r="TAR3384" s="371"/>
      <c r="TAS3384" s="473"/>
      <c r="TAT3384" s="371"/>
      <c r="TAU3384" s="372"/>
      <c r="TAV3384" s="372"/>
      <c r="TAW3384" s="372"/>
      <c r="TAX3384" s="372"/>
      <c r="TAY3384" s="370"/>
      <c r="TAZ3384" s="371"/>
      <c r="TBA3384" s="372"/>
      <c r="TBB3384" s="371"/>
      <c r="TBC3384" s="473"/>
      <c r="TBD3384" s="371"/>
      <c r="TBE3384" s="372"/>
      <c r="TBF3384" s="372"/>
      <c r="TBG3384" s="372"/>
      <c r="TBH3384" s="372"/>
      <c r="TBI3384" s="370"/>
      <c r="TBJ3384" s="371"/>
      <c r="TBK3384" s="372"/>
      <c r="TBL3384" s="371"/>
      <c r="TBM3384" s="473"/>
      <c r="TBN3384" s="371"/>
      <c r="TBO3384" s="372"/>
      <c r="TBP3384" s="372"/>
      <c r="TBQ3384" s="372"/>
      <c r="TBR3384" s="372"/>
      <c r="TBS3384" s="370"/>
      <c r="TBT3384" s="371"/>
      <c r="TBU3384" s="372"/>
      <c r="TBV3384" s="371"/>
      <c r="TBW3384" s="473"/>
      <c r="TBX3384" s="371"/>
      <c r="TBY3384" s="372"/>
      <c r="TBZ3384" s="372"/>
      <c r="TCA3384" s="372"/>
      <c r="TCB3384" s="372"/>
      <c r="TCC3384" s="370"/>
      <c r="TCD3384" s="371"/>
      <c r="TCE3384" s="372"/>
      <c r="TCF3384" s="371"/>
      <c r="TCG3384" s="473"/>
      <c r="TCH3384" s="371"/>
      <c r="TCI3384" s="372"/>
      <c r="TCJ3384" s="372"/>
      <c r="TCK3384" s="372"/>
      <c r="TCL3384" s="372"/>
      <c r="TCM3384" s="370"/>
      <c r="TCN3384" s="371"/>
      <c r="TCO3384" s="372"/>
      <c r="TCP3384" s="371"/>
      <c r="TCQ3384" s="473"/>
      <c r="TCR3384" s="371"/>
      <c r="TCS3384" s="372"/>
      <c r="TCT3384" s="372"/>
      <c r="TCU3384" s="372"/>
      <c r="TCV3384" s="372"/>
      <c r="TCW3384" s="370"/>
      <c r="TCX3384" s="371"/>
      <c r="TCY3384" s="372"/>
      <c r="TCZ3384" s="371"/>
      <c r="TDA3384" s="473"/>
      <c r="TDB3384" s="371"/>
      <c r="TDC3384" s="372"/>
      <c r="TDD3384" s="372"/>
      <c r="TDE3384" s="372"/>
      <c r="TDF3384" s="372"/>
      <c r="TDG3384" s="370"/>
      <c r="TDH3384" s="371"/>
      <c r="TDI3384" s="372"/>
      <c r="TDJ3384" s="371"/>
      <c r="TDK3384" s="473"/>
      <c r="TDL3384" s="371"/>
      <c r="TDM3384" s="372"/>
      <c r="TDN3384" s="372"/>
      <c r="TDO3384" s="372"/>
      <c r="TDP3384" s="372"/>
      <c r="TDQ3384" s="370"/>
      <c r="TDR3384" s="371"/>
      <c r="TDS3384" s="372"/>
      <c r="TDT3384" s="371"/>
      <c r="TDU3384" s="473"/>
      <c r="TDV3384" s="371"/>
      <c r="TDW3384" s="372"/>
      <c r="TDX3384" s="372"/>
      <c r="TDY3384" s="372"/>
      <c r="TDZ3384" s="372"/>
      <c r="TEA3384" s="370"/>
      <c r="TEB3384" s="371"/>
      <c r="TEC3384" s="372"/>
      <c r="TED3384" s="371"/>
      <c r="TEE3384" s="473"/>
      <c r="TEF3384" s="371"/>
      <c r="TEG3384" s="372"/>
      <c r="TEH3384" s="372"/>
      <c r="TEI3384" s="372"/>
      <c r="TEJ3384" s="372"/>
      <c r="TEK3384" s="370"/>
      <c r="TEL3384" s="371"/>
      <c r="TEM3384" s="372"/>
      <c r="TEN3384" s="371"/>
      <c r="TEO3384" s="473"/>
      <c r="TEP3384" s="371"/>
      <c r="TEQ3384" s="372"/>
      <c r="TER3384" s="372"/>
      <c r="TES3384" s="372"/>
      <c r="TET3384" s="372"/>
      <c r="TEU3384" s="370"/>
      <c r="TEV3384" s="371"/>
      <c r="TEW3384" s="372"/>
      <c r="TEX3384" s="371"/>
      <c r="TEY3384" s="473"/>
      <c r="TEZ3384" s="371"/>
      <c r="TFA3384" s="372"/>
      <c r="TFB3384" s="372"/>
      <c r="TFC3384" s="372"/>
      <c r="TFD3384" s="372"/>
      <c r="TFE3384" s="370"/>
      <c r="TFF3384" s="371"/>
      <c r="TFG3384" s="372"/>
      <c r="TFH3384" s="371"/>
      <c r="TFI3384" s="473"/>
      <c r="TFJ3384" s="371"/>
      <c r="TFK3384" s="372"/>
      <c r="TFL3384" s="372"/>
      <c r="TFM3384" s="372"/>
      <c r="TFN3384" s="372"/>
      <c r="TFO3384" s="370"/>
      <c r="TFP3384" s="371"/>
      <c r="TFQ3384" s="372"/>
      <c r="TFR3384" s="371"/>
      <c r="TFS3384" s="473"/>
      <c r="TFT3384" s="371"/>
      <c r="TFU3384" s="372"/>
      <c r="TFV3384" s="372"/>
      <c r="TFW3384" s="372"/>
      <c r="TFX3384" s="372"/>
      <c r="TFY3384" s="370"/>
      <c r="TFZ3384" s="371"/>
      <c r="TGA3384" s="372"/>
      <c r="TGB3384" s="371"/>
      <c r="TGC3384" s="473"/>
      <c r="TGD3384" s="371"/>
      <c r="TGE3384" s="372"/>
      <c r="TGF3384" s="372"/>
      <c r="TGG3384" s="372"/>
      <c r="TGH3384" s="372"/>
      <c r="TGI3384" s="370"/>
      <c r="TGJ3384" s="371"/>
      <c r="TGK3384" s="372"/>
      <c r="TGL3384" s="371"/>
      <c r="TGM3384" s="473"/>
      <c r="TGN3384" s="371"/>
      <c r="TGO3384" s="372"/>
      <c r="TGP3384" s="372"/>
      <c r="TGQ3384" s="372"/>
      <c r="TGR3384" s="372"/>
      <c r="TGS3384" s="370"/>
      <c r="TGT3384" s="371"/>
      <c r="TGU3384" s="372"/>
      <c r="TGV3384" s="371"/>
      <c r="TGW3384" s="473"/>
      <c r="TGX3384" s="371"/>
      <c r="TGY3384" s="372"/>
      <c r="TGZ3384" s="372"/>
      <c r="THA3384" s="372"/>
      <c r="THB3384" s="372"/>
      <c r="THC3384" s="370"/>
      <c r="THD3384" s="371"/>
      <c r="THE3384" s="372"/>
      <c r="THF3384" s="371"/>
      <c r="THG3384" s="473"/>
      <c r="THH3384" s="371"/>
      <c r="THI3384" s="372"/>
      <c r="THJ3384" s="372"/>
      <c r="THK3384" s="372"/>
      <c r="THL3384" s="372"/>
      <c r="THM3384" s="370"/>
      <c r="THN3384" s="371"/>
      <c r="THO3384" s="372"/>
      <c r="THP3384" s="371"/>
      <c r="THQ3384" s="473"/>
      <c r="THR3384" s="371"/>
      <c r="THS3384" s="372"/>
      <c r="THT3384" s="372"/>
      <c r="THU3384" s="372"/>
      <c r="THV3384" s="372"/>
      <c r="THW3384" s="370"/>
      <c r="THX3384" s="371"/>
      <c r="THY3384" s="372"/>
      <c r="THZ3384" s="371"/>
      <c r="TIA3384" s="473"/>
      <c r="TIB3384" s="371"/>
      <c r="TIC3384" s="372"/>
      <c r="TID3384" s="372"/>
      <c r="TIE3384" s="372"/>
      <c r="TIF3384" s="372"/>
      <c r="TIG3384" s="370"/>
      <c r="TIH3384" s="371"/>
      <c r="TII3384" s="372"/>
      <c r="TIJ3384" s="371"/>
      <c r="TIK3384" s="473"/>
      <c r="TIL3384" s="371"/>
      <c r="TIM3384" s="372"/>
      <c r="TIN3384" s="372"/>
      <c r="TIO3384" s="372"/>
      <c r="TIP3384" s="372"/>
      <c r="TIQ3384" s="370"/>
      <c r="TIR3384" s="371"/>
      <c r="TIS3384" s="372"/>
      <c r="TIT3384" s="371"/>
      <c r="TIU3384" s="473"/>
      <c r="TIV3384" s="371"/>
      <c r="TIW3384" s="372"/>
      <c r="TIX3384" s="372"/>
      <c r="TIY3384" s="372"/>
      <c r="TIZ3384" s="372"/>
      <c r="TJA3384" s="370"/>
      <c r="TJB3384" s="371"/>
      <c r="TJC3384" s="372"/>
      <c r="TJD3384" s="371"/>
      <c r="TJE3384" s="473"/>
      <c r="TJF3384" s="371"/>
      <c r="TJG3384" s="372"/>
      <c r="TJH3384" s="372"/>
      <c r="TJI3384" s="372"/>
      <c r="TJJ3384" s="372"/>
      <c r="TJK3384" s="370"/>
      <c r="TJL3384" s="371"/>
      <c r="TJM3384" s="372"/>
      <c r="TJN3384" s="371"/>
      <c r="TJO3384" s="473"/>
      <c r="TJP3384" s="371"/>
      <c r="TJQ3384" s="372"/>
      <c r="TJR3384" s="372"/>
      <c r="TJS3384" s="372"/>
      <c r="TJT3384" s="372"/>
      <c r="TJU3384" s="370"/>
      <c r="TJV3384" s="371"/>
      <c r="TJW3384" s="372"/>
      <c r="TJX3384" s="371"/>
      <c r="TJY3384" s="473"/>
      <c r="TJZ3384" s="371"/>
      <c r="TKA3384" s="372"/>
      <c r="TKB3384" s="372"/>
      <c r="TKC3384" s="372"/>
      <c r="TKD3384" s="372"/>
      <c r="TKE3384" s="370"/>
      <c r="TKF3384" s="371"/>
      <c r="TKG3384" s="372"/>
      <c r="TKH3384" s="371"/>
      <c r="TKI3384" s="473"/>
      <c r="TKJ3384" s="371"/>
      <c r="TKK3384" s="372"/>
      <c r="TKL3384" s="372"/>
      <c r="TKM3384" s="372"/>
      <c r="TKN3384" s="372"/>
      <c r="TKO3384" s="370"/>
      <c r="TKP3384" s="371"/>
      <c r="TKQ3384" s="372"/>
      <c r="TKR3384" s="371"/>
      <c r="TKS3384" s="473"/>
      <c r="TKT3384" s="371"/>
      <c r="TKU3384" s="372"/>
      <c r="TKV3384" s="372"/>
      <c r="TKW3384" s="372"/>
      <c r="TKX3384" s="372"/>
      <c r="TKY3384" s="370"/>
      <c r="TKZ3384" s="371"/>
      <c r="TLA3384" s="372"/>
      <c r="TLB3384" s="371"/>
      <c r="TLC3384" s="473"/>
      <c r="TLD3384" s="371"/>
      <c r="TLE3384" s="372"/>
      <c r="TLF3384" s="372"/>
      <c r="TLG3384" s="372"/>
      <c r="TLH3384" s="372"/>
      <c r="TLI3384" s="370"/>
      <c r="TLJ3384" s="371"/>
      <c r="TLK3384" s="372"/>
      <c r="TLL3384" s="371"/>
      <c r="TLM3384" s="473"/>
      <c r="TLN3384" s="371"/>
      <c r="TLO3384" s="372"/>
      <c r="TLP3384" s="372"/>
      <c r="TLQ3384" s="372"/>
      <c r="TLR3384" s="372"/>
      <c r="TLS3384" s="370"/>
      <c r="TLT3384" s="371"/>
      <c r="TLU3384" s="372"/>
      <c r="TLV3384" s="371"/>
      <c r="TLW3384" s="473"/>
      <c r="TLX3384" s="371"/>
      <c r="TLY3384" s="372"/>
      <c r="TLZ3384" s="372"/>
      <c r="TMA3384" s="372"/>
      <c r="TMB3384" s="372"/>
      <c r="TMC3384" s="370"/>
      <c r="TMD3384" s="371"/>
      <c r="TME3384" s="372"/>
      <c r="TMF3384" s="371"/>
      <c r="TMG3384" s="473"/>
      <c r="TMH3384" s="371"/>
      <c r="TMI3384" s="372"/>
      <c r="TMJ3384" s="372"/>
      <c r="TMK3384" s="372"/>
      <c r="TML3384" s="372"/>
      <c r="TMM3384" s="370"/>
      <c r="TMN3384" s="371"/>
      <c r="TMO3384" s="372"/>
      <c r="TMP3384" s="371"/>
      <c r="TMQ3384" s="473"/>
      <c r="TMR3384" s="371"/>
      <c r="TMS3384" s="372"/>
      <c r="TMT3384" s="372"/>
      <c r="TMU3384" s="372"/>
      <c r="TMV3384" s="372"/>
      <c r="TMW3384" s="370"/>
      <c r="TMX3384" s="371"/>
      <c r="TMY3384" s="372"/>
      <c r="TMZ3384" s="371"/>
      <c r="TNA3384" s="473"/>
      <c r="TNB3384" s="371"/>
      <c r="TNC3384" s="372"/>
      <c r="TND3384" s="372"/>
      <c r="TNE3384" s="372"/>
      <c r="TNF3384" s="372"/>
      <c r="TNG3384" s="370"/>
      <c r="TNH3384" s="371"/>
      <c r="TNI3384" s="372"/>
      <c r="TNJ3384" s="371"/>
      <c r="TNK3384" s="473"/>
      <c r="TNL3384" s="371"/>
      <c r="TNM3384" s="372"/>
      <c r="TNN3384" s="372"/>
      <c r="TNO3384" s="372"/>
      <c r="TNP3384" s="372"/>
      <c r="TNQ3384" s="370"/>
      <c r="TNR3384" s="371"/>
      <c r="TNS3384" s="372"/>
      <c r="TNT3384" s="371"/>
      <c r="TNU3384" s="473"/>
      <c r="TNV3384" s="371"/>
      <c r="TNW3384" s="372"/>
      <c r="TNX3384" s="372"/>
      <c r="TNY3384" s="372"/>
      <c r="TNZ3384" s="372"/>
      <c r="TOA3384" s="370"/>
      <c r="TOB3384" s="371"/>
      <c r="TOC3384" s="372"/>
      <c r="TOD3384" s="371"/>
      <c r="TOE3384" s="473"/>
      <c r="TOF3384" s="371"/>
      <c r="TOG3384" s="372"/>
      <c r="TOH3384" s="372"/>
      <c r="TOI3384" s="372"/>
      <c r="TOJ3384" s="372"/>
      <c r="TOK3384" s="370"/>
      <c r="TOL3384" s="371"/>
      <c r="TOM3384" s="372"/>
      <c r="TON3384" s="371"/>
      <c r="TOO3384" s="473"/>
      <c r="TOP3384" s="371"/>
      <c r="TOQ3384" s="372"/>
      <c r="TOR3384" s="372"/>
      <c r="TOS3384" s="372"/>
      <c r="TOT3384" s="372"/>
      <c r="TOU3384" s="370"/>
      <c r="TOV3384" s="371"/>
      <c r="TOW3384" s="372"/>
      <c r="TOX3384" s="371"/>
      <c r="TOY3384" s="473"/>
      <c r="TOZ3384" s="371"/>
      <c r="TPA3384" s="372"/>
      <c r="TPB3384" s="372"/>
      <c r="TPC3384" s="372"/>
      <c r="TPD3384" s="372"/>
      <c r="TPE3384" s="370"/>
      <c r="TPF3384" s="371"/>
      <c r="TPG3384" s="372"/>
      <c r="TPH3384" s="371"/>
      <c r="TPI3384" s="473"/>
      <c r="TPJ3384" s="371"/>
      <c r="TPK3384" s="372"/>
      <c r="TPL3384" s="372"/>
      <c r="TPM3384" s="372"/>
      <c r="TPN3384" s="372"/>
      <c r="TPO3384" s="370"/>
      <c r="TPP3384" s="371"/>
      <c r="TPQ3384" s="372"/>
      <c r="TPR3384" s="371"/>
      <c r="TPS3384" s="473"/>
      <c r="TPT3384" s="371"/>
      <c r="TPU3384" s="372"/>
      <c r="TPV3384" s="372"/>
      <c r="TPW3384" s="372"/>
      <c r="TPX3384" s="372"/>
      <c r="TPY3384" s="370"/>
      <c r="TPZ3384" s="371"/>
      <c r="TQA3384" s="372"/>
      <c r="TQB3384" s="371"/>
      <c r="TQC3384" s="473"/>
      <c r="TQD3384" s="371"/>
      <c r="TQE3384" s="372"/>
      <c r="TQF3384" s="372"/>
      <c r="TQG3384" s="372"/>
      <c r="TQH3384" s="372"/>
      <c r="TQI3384" s="370"/>
      <c r="TQJ3384" s="371"/>
      <c r="TQK3384" s="372"/>
      <c r="TQL3384" s="371"/>
      <c r="TQM3384" s="473"/>
      <c r="TQN3384" s="371"/>
      <c r="TQO3384" s="372"/>
      <c r="TQP3384" s="372"/>
      <c r="TQQ3384" s="372"/>
      <c r="TQR3384" s="372"/>
      <c r="TQS3384" s="370"/>
      <c r="TQT3384" s="371"/>
      <c r="TQU3384" s="372"/>
      <c r="TQV3384" s="371"/>
      <c r="TQW3384" s="473"/>
      <c r="TQX3384" s="371"/>
      <c r="TQY3384" s="372"/>
      <c r="TQZ3384" s="372"/>
      <c r="TRA3384" s="372"/>
      <c r="TRB3384" s="372"/>
      <c r="TRC3384" s="370"/>
      <c r="TRD3384" s="371"/>
      <c r="TRE3384" s="372"/>
      <c r="TRF3384" s="371"/>
      <c r="TRG3384" s="473"/>
      <c r="TRH3384" s="371"/>
      <c r="TRI3384" s="372"/>
      <c r="TRJ3384" s="372"/>
      <c r="TRK3384" s="372"/>
      <c r="TRL3384" s="372"/>
      <c r="TRM3384" s="370"/>
      <c r="TRN3384" s="371"/>
      <c r="TRO3384" s="372"/>
      <c r="TRP3384" s="371"/>
      <c r="TRQ3384" s="473"/>
      <c r="TRR3384" s="371"/>
      <c r="TRS3384" s="372"/>
      <c r="TRT3384" s="372"/>
      <c r="TRU3384" s="372"/>
      <c r="TRV3384" s="372"/>
      <c r="TRW3384" s="370"/>
      <c r="TRX3384" s="371"/>
      <c r="TRY3384" s="372"/>
      <c r="TRZ3384" s="371"/>
      <c r="TSA3384" s="473"/>
      <c r="TSB3384" s="371"/>
      <c r="TSC3384" s="372"/>
      <c r="TSD3384" s="372"/>
      <c r="TSE3384" s="372"/>
      <c r="TSF3384" s="372"/>
      <c r="TSG3384" s="370"/>
      <c r="TSH3384" s="371"/>
      <c r="TSI3384" s="372"/>
      <c r="TSJ3384" s="371"/>
      <c r="TSK3384" s="473"/>
      <c r="TSL3384" s="371"/>
      <c r="TSM3384" s="372"/>
      <c r="TSN3384" s="372"/>
      <c r="TSO3384" s="372"/>
      <c r="TSP3384" s="372"/>
      <c r="TSQ3384" s="370"/>
      <c r="TSR3384" s="371"/>
      <c r="TSS3384" s="372"/>
      <c r="TST3384" s="371"/>
      <c r="TSU3384" s="473"/>
      <c r="TSV3384" s="371"/>
      <c r="TSW3384" s="372"/>
      <c r="TSX3384" s="372"/>
      <c r="TSY3384" s="372"/>
      <c r="TSZ3384" s="372"/>
      <c r="TTA3384" s="370"/>
      <c r="TTB3384" s="371"/>
      <c r="TTC3384" s="372"/>
      <c r="TTD3384" s="371"/>
      <c r="TTE3384" s="473"/>
      <c r="TTF3384" s="371"/>
      <c r="TTG3384" s="372"/>
      <c r="TTH3384" s="372"/>
      <c r="TTI3384" s="372"/>
      <c r="TTJ3384" s="372"/>
      <c r="TTK3384" s="370"/>
      <c r="TTL3384" s="371"/>
      <c r="TTM3384" s="372"/>
      <c r="TTN3384" s="371"/>
      <c r="TTO3384" s="473"/>
      <c r="TTP3384" s="371"/>
      <c r="TTQ3384" s="372"/>
      <c r="TTR3384" s="372"/>
      <c r="TTS3384" s="372"/>
      <c r="TTT3384" s="372"/>
      <c r="TTU3384" s="370"/>
      <c r="TTV3384" s="371"/>
      <c r="TTW3384" s="372"/>
      <c r="TTX3384" s="371"/>
      <c r="TTY3384" s="473"/>
      <c r="TTZ3384" s="371"/>
      <c r="TUA3384" s="372"/>
      <c r="TUB3384" s="372"/>
      <c r="TUC3384" s="372"/>
      <c r="TUD3384" s="372"/>
      <c r="TUE3384" s="370"/>
      <c r="TUF3384" s="371"/>
      <c r="TUG3384" s="372"/>
      <c r="TUH3384" s="371"/>
      <c r="TUI3384" s="473"/>
      <c r="TUJ3384" s="371"/>
      <c r="TUK3384" s="372"/>
      <c r="TUL3384" s="372"/>
      <c r="TUM3384" s="372"/>
      <c r="TUN3384" s="372"/>
      <c r="TUO3384" s="370"/>
      <c r="TUP3384" s="371"/>
      <c r="TUQ3384" s="372"/>
      <c r="TUR3384" s="371"/>
      <c r="TUS3384" s="473"/>
      <c r="TUT3384" s="371"/>
      <c r="TUU3384" s="372"/>
      <c r="TUV3384" s="372"/>
      <c r="TUW3384" s="372"/>
      <c r="TUX3384" s="372"/>
      <c r="TUY3384" s="370"/>
      <c r="TUZ3384" s="371"/>
      <c r="TVA3384" s="372"/>
      <c r="TVB3384" s="371"/>
      <c r="TVC3384" s="473"/>
      <c r="TVD3384" s="371"/>
      <c r="TVE3384" s="372"/>
      <c r="TVF3384" s="372"/>
      <c r="TVG3384" s="372"/>
      <c r="TVH3384" s="372"/>
      <c r="TVI3384" s="370"/>
      <c r="TVJ3384" s="371"/>
      <c r="TVK3384" s="372"/>
      <c r="TVL3384" s="371"/>
      <c r="TVM3384" s="473"/>
      <c r="TVN3384" s="371"/>
      <c r="TVO3384" s="372"/>
      <c r="TVP3384" s="372"/>
      <c r="TVQ3384" s="372"/>
      <c r="TVR3384" s="372"/>
      <c r="TVS3384" s="370"/>
      <c r="TVT3384" s="371"/>
      <c r="TVU3384" s="372"/>
      <c r="TVV3384" s="371"/>
      <c r="TVW3384" s="473"/>
      <c r="TVX3384" s="371"/>
      <c r="TVY3384" s="372"/>
      <c r="TVZ3384" s="372"/>
      <c r="TWA3384" s="372"/>
      <c r="TWB3384" s="372"/>
      <c r="TWC3384" s="370"/>
      <c r="TWD3384" s="371"/>
      <c r="TWE3384" s="372"/>
      <c r="TWF3384" s="371"/>
      <c r="TWG3384" s="473"/>
      <c r="TWH3384" s="371"/>
      <c r="TWI3384" s="372"/>
      <c r="TWJ3384" s="372"/>
      <c r="TWK3384" s="372"/>
      <c r="TWL3384" s="372"/>
      <c r="TWM3384" s="370"/>
      <c r="TWN3384" s="371"/>
      <c r="TWO3384" s="372"/>
      <c r="TWP3384" s="371"/>
      <c r="TWQ3384" s="473"/>
      <c r="TWR3384" s="371"/>
      <c r="TWS3384" s="372"/>
      <c r="TWT3384" s="372"/>
      <c r="TWU3384" s="372"/>
      <c r="TWV3384" s="372"/>
      <c r="TWW3384" s="370"/>
      <c r="TWX3384" s="371"/>
      <c r="TWY3384" s="372"/>
      <c r="TWZ3384" s="371"/>
      <c r="TXA3384" s="473"/>
      <c r="TXB3384" s="371"/>
      <c r="TXC3384" s="372"/>
      <c r="TXD3384" s="372"/>
      <c r="TXE3384" s="372"/>
      <c r="TXF3384" s="372"/>
      <c r="TXG3384" s="370"/>
      <c r="TXH3384" s="371"/>
      <c r="TXI3384" s="372"/>
      <c r="TXJ3384" s="371"/>
      <c r="TXK3384" s="473"/>
      <c r="TXL3384" s="371"/>
      <c r="TXM3384" s="372"/>
      <c r="TXN3384" s="372"/>
      <c r="TXO3384" s="372"/>
      <c r="TXP3384" s="372"/>
      <c r="TXQ3384" s="370"/>
      <c r="TXR3384" s="371"/>
      <c r="TXS3384" s="372"/>
      <c r="TXT3384" s="371"/>
      <c r="TXU3384" s="473"/>
      <c r="TXV3384" s="371"/>
      <c r="TXW3384" s="372"/>
      <c r="TXX3384" s="372"/>
      <c r="TXY3384" s="372"/>
      <c r="TXZ3384" s="372"/>
      <c r="TYA3384" s="370"/>
      <c r="TYB3384" s="371"/>
      <c r="TYC3384" s="372"/>
      <c r="TYD3384" s="371"/>
      <c r="TYE3384" s="473"/>
      <c r="TYF3384" s="371"/>
      <c r="TYG3384" s="372"/>
      <c r="TYH3384" s="372"/>
      <c r="TYI3384" s="372"/>
      <c r="TYJ3384" s="372"/>
      <c r="TYK3384" s="370"/>
      <c r="TYL3384" s="371"/>
      <c r="TYM3384" s="372"/>
      <c r="TYN3384" s="371"/>
      <c r="TYO3384" s="473"/>
      <c r="TYP3384" s="371"/>
      <c r="TYQ3384" s="372"/>
      <c r="TYR3384" s="372"/>
      <c r="TYS3384" s="372"/>
      <c r="TYT3384" s="372"/>
      <c r="TYU3384" s="370"/>
      <c r="TYV3384" s="371"/>
      <c r="TYW3384" s="372"/>
      <c r="TYX3384" s="371"/>
      <c r="TYY3384" s="473"/>
      <c r="TYZ3384" s="371"/>
      <c r="TZA3384" s="372"/>
      <c r="TZB3384" s="372"/>
      <c r="TZC3384" s="372"/>
      <c r="TZD3384" s="372"/>
      <c r="TZE3384" s="370"/>
      <c r="TZF3384" s="371"/>
      <c r="TZG3384" s="372"/>
      <c r="TZH3384" s="371"/>
      <c r="TZI3384" s="473"/>
      <c r="TZJ3384" s="371"/>
      <c r="TZK3384" s="372"/>
      <c r="TZL3384" s="372"/>
      <c r="TZM3384" s="372"/>
      <c r="TZN3384" s="372"/>
      <c r="TZO3384" s="370"/>
      <c r="TZP3384" s="371"/>
      <c r="TZQ3384" s="372"/>
      <c r="TZR3384" s="371"/>
      <c r="TZS3384" s="473"/>
      <c r="TZT3384" s="371"/>
      <c r="TZU3384" s="372"/>
      <c r="TZV3384" s="372"/>
      <c r="TZW3384" s="372"/>
      <c r="TZX3384" s="372"/>
      <c r="TZY3384" s="370"/>
      <c r="TZZ3384" s="371"/>
      <c r="UAA3384" s="372"/>
      <c r="UAB3384" s="371"/>
      <c r="UAC3384" s="473"/>
      <c r="UAD3384" s="371"/>
      <c r="UAE3384" s="372"/>
      <c r="UAF3384" s="372"/>
      <c r="UAG3384" s="372"/>
      <c r="UAH3384" s="372"/>
      <c r="UAI3384" s="370"/>
      <c r="UAJ3384" s="371"/>
      <c r="UAK3384" s="372"/>
      <c r="UAL3384" s="371"/>
      <c r="UAM3384" s="473"/>
      <c r="UAN3384" s="371"/>
      <c r="UAO3384" s="372"/>
      <c r="UAP3384" s="372"/>
      <c r="UAQ3384" s="372"/>
      <c r="UAR3384" s="372"/>
      <c r="UAS3384" s="370"/>
      <c r="UAT3384" s="371"/>
      <c r="UAU3384" s="372"/>
      <c r="UAV3384" s="371"/>
      <c r="UAW3384" s="473"/>
      <c r="UAX3384" s="371"/>
      <c r="UAY3384" s="372"/>
      <c r="UAZ3384" s="372"/>
      <c r="UBA3384" s="372"/>
      <c r="UBB3384" s="372"/>
      <c r="UBC3384" s="370"/>
      <c r="UBD3384" s="371"/>
      <c r="UBE3384" s="372"/>
      <c r="UBF3384" s="371"/>
      <c r="UBG3384" s="473"/>
      <c r="UBH3384" s="371"/>
      <c r="UBI3384" s="372"/>
      <c r="UBJ3384" s="372"/>
      <c r="UBK3384" s="372"/>
      <c r="UBL3384" s="372"/>
      <c r="UBM3384" s="370"/>
      <c r="UBN3384" s="371"/>
      <c r="UBO3384" s="372"/>
      <c r="UBP3384" s="371"/>
      <c r="UBQ3384" s="473"/>
      <c r="UBR3384" s="371"/>
      <c r="UBS3384" s="372"/>
      <c r="UBT3384" s="372"/>
      <c r="UBU3384" s="372"/>
      <c r="UBV3384" s="372"/>
      <c r="UBW3384" s="370"/>
      <c r="UBX3384" s="371"/>
      <c r="UBY3384" s="372"/>
      <c r="UBZ3384" s="371"/>
      <c r="UCA3384" s="473"/>
      <c r="UCB3384" s="371"/>
      <c r="UCC3384" s="372"/>
      <c r="UCD3384" s="372"/>
      <c r="UCE3384" s="372"/>
      <c r="UCF3384" s="372"/>
      <c r="UCG3384" s="370"/>
      <c r="UCH3384" s="371"/>
      <c r="UCI3384" s="372"/>
      <c r="UCJ3384" s="371"/>
      <c r="UCK3384" s="473"/>
      <c r="UCL3384" s="371"/>
      <c r="UCM3384" s="372"/>
      <c r="UCN3384" s="372"/>
      <c r="UCO3384" s="372"/>
      <c r="UCP3384" s="372"/>
      <c r="UCQ3384" s="370"/>
      <c r="UCR3384" s="371"/>
      <c r="UCS3384" s="372"/>
      <c r="UCT3384" s="371"/>
      <c r="UCU3384" s="473"/>
      <c r="UCV3384" s="371"/>
      <c r="UCW3384" s="372"/>
      <c r="UCX3384" s="372"/>
      <c r="UCY3384" s="372"/>
      <c r="UCZ3384" s="372"/>
      <c r="UDA3384" s="370"/>
      <c r="UDB3384" s="371"/>
      <c r="UDC3384" s="372"/>
      <c r="UDD3384" s="371"/>
      <c r="UDE3384" s="473"/>
      <c r="UDF3384" s="371"/>
      <c r="UDG3384" s="372"/>
      <c r="UDH3384" s="372"/>
      <c r="UDI3384" s="372"/>
      <c r="UDJ3384" s="372"/>
      <c r="UDK3384" s="370"/>
      <c r="UDL3384" s="371"/>
      <c r="UDM3384" s="372"/>
      <c r="UDN3384" s="371"/>
      <c r="UDO3384" s="473"/>
      <c r="UDP3384" s="371"/>
      <c r="UDQ3384" s="372"/>
      <c r="UDR3384" s="372"/>
      <c r="UDS3384" s="372"/>
      <c r="UDT3384" s="372"/>
      <c r="UDU3384" s="370"/>
      <c r="UDV3384" s="371"/>
      <c r="UDW3384" s="372"/>
      <c r="UDX3384" s="371"/>
      <c r="UDY3384" s="473"/>
      <c r="UDZ3384" s="371"/>
      <c r="UEA3384" s="372"/>
      <c r="UEB3384" s="372"/>
      <c r="UEC3384" s="372"/>
      <c r="UED3384" s="372"/>
      <c r="UEE3384" s="370"/>
      <c r="UEF3384" s="371"/>
      <c r="UEG3384" s="372"/>
      <c r="UEH3384" s="371"/>
      <c r="UEI3384" s="473"/>
      <c r="UEJ3384" s="371"/>
      <c r="UEK3384" s="372"/>
      <c r="UEL3384" s="372"/>
      <c r="UEM3384" s="372"/>
      <c r="UEN3384" s="372"/>
      <c r="UEO3384" s="370"/>
      <c r="UEP3384" s="371"/>
      <c r="UEQ3384" s="372"/>
      <c r="UER3384" s="371"/>
      <c r="UES3384" s="473"/>
      <c r="UET3384" s="371"/>
      <c r="UEU3384" s="372"/>
      <c r="UEV3384" s="372"/>
      <c r="UEW3384" s="372"/>
      <c r="UEX3384" s="372"/>
      <c r="UEY3384" s="370"/>
      <c r="UEZ3384" s="371"/>
      <c r="UFA3384" s="372"/>
      <c r="UFB3384" s="371"/>
      <c r="UFC3384" s="473"/>
      <c r="UFD3384" s="371"/>
      <c r="UFE3384" s="372"/>
      <c r="UFF3384" s="372"/>
      <c r="UFG3384" s="372"/>
      <c r="UFH3384" s="372"/>
      <c r="UFI3384" s="370"/>
      <c r="UFJ3384" s="371"/>
      <c r="UFK3384" s="372"/>
      <c r="UFL3384" s="371"/>
      <c r="UFM3384" s="473"/>
      <c r="UFN3384" s="371"/>
      <c r="UFO3384" s="372"/>
      <c r="UFP3384" s="372"/>
      <c r="UFQ3384" s="372"/>
      <c r="UFR3384" s="372"/>
      <c r="UFS3384" s="370"/>
      <c r="UFT3384" s="371"/>
      <c r="UFU3384" s="372"/>
      <c r="UFV3384" s="371"/>
      <c r="UFW3384" s="473"/>
      <c r="UFX3384" s="371"/>
      <c r="UFY3384" s="372"/>
      <c r="UFZ3384" s="372"/>
      <c r="UGA3384" s="372"/>
      <c r="UGB3384" s="372"/>
      <c r="UGC3384" s="370"/>
      <c r="UGD3384" s="371"/>
      <c r="UGE3384" s="372"/>
      <c r="UGF3384" s="371"/>
      <c r="UGG3384" s="473"/>
      <c r="UGH3384" s="371"/>
      <c r="UGI3384" s="372"/>
      <c r="UGJ3384" s="372"/>
      <c r="UGK3384" s="372"/>
      <c r="UGL3384" s="372"/>
      <c r="UGM3384" s="370"/>
      <c r="UGN3384" s="371"/>
      <c r="UGO3384" s="372"/>
      <c r="UGP3384" s="371"/>
      <c r="UGQ3384" s="473"/>
      <c r="UGR3384" s="371"/>
      <c r="UGS3384" s="372"/>
      <c r="UGT3384" s="372"/>
      <c r="UGU3384" s="372"/>
      <c r="UGV3384" s="372"/>
      <c r="UGW3384" s="370"/>
      <c r="UGX3384" s="371"/>
      <c r="UGY3384" s="372"/>
      <c r="UGZ3384" s="371"/>
      <c r="UHA3384" s="473"/>
      <c r="UHB3384" s="371"/>
      <c r="UHC3384" s="372"/>
      <c r="UHD3384" s="372"/>
      <c r="UHE3384" s="372"/>
      <c r="UHF3384" s="372"/>
      <c r="UHG3384" s="370"/>
      <c r="UHH3384" s="371"/>
      <c r="UHI3384" s="372"/>
      <c r="UHJ3384" s="371"/>
      <c r="UHK3384" s="473"/>
      <c r="UHL3384" s="371"/>
      <c r="UHM3384" s="372"/>
      <c r="UHN3384" s="372"/>
      <c r="UHO3384" s="372"/>
      <c r="UHP3384" s="372"/>
      <c r="UHQ3384" s="370"/>
      <c r="UHR3384" s="371"/>
      <c r="UHS3384" s="372"/>
      <c r="UHT3384" s="371"/>
      <c r="UHU3384" s="473"/>
      <c r="UHV3384" s="371"/>
      <c r="UHW3384" s="372"/>
      <c r="UHX3384" s="372"/>
      <c r="UHY3384" s="372"/>
      <c r="UHZ3384" s="372"/>
      <c r="UIA3384" s="370"/>
      <c r="UIB3384" s="371"/>
      <c r="UIC3384" s="372"/>
      <c r="UID3384" s="371"/>
      <c r="UIE3384" s="473"/>
      <c r="UIF3384" s="371"/>
      <c r="UIG3384" s="372"/>
      <c r="UIH3384" s="372"/>
      <c r="UII3384" s="372"/>
      <c r="UIJ3384" s="372"/>
      <c r="UIK3384" s="370"/>
      <c r="UIL3384" s="371"/>
      <c r="UIM3384" s="372"/>
      <c r="UIN3384" s="371"/>
      <c r="UIO3384" s="473"/>
      <c r="UIP3384" s="371"/>
      <c r="UIQ3384" s="372"/>
      <c r="UIR3384" s="372"/>
      <c r="UIS3384" s="372"/>
      <c r="UIT3384" s="372"/>
      <c r="UIU3384" s="370"/>
      <c r="UIV3384" s="371"/>
      <c r="UIW3384" s="372"/>
      <c r="UIX3384" s="371"/>
      <c r="UIY3384" s="473"/>
      <c r="UIZ3384" s="371"/>
      <c r="UJA3384" s="372"/>
      <c r="UJB3384" s="372"/>
      <c r="UJC3384" s="372"/>
      <c r="UJD3384" s="372"/>
      <c r="UJE3384" s="370"/>
      <c r="UJF3384" s="371"/>
      <c r="UJG3384" s="372"/>
      <c r="UJH3384" s="371"/>
      <c r="UJI3384" s="473"/>
      <c r="UJJ3384" s="371"/>
      <c r="UJK3384" s="372"/>
      <c r="UJL3384" s="372"/>
      <c r="UJM3384" s="372"/>
      <c r="UJN3384" s="372"/>
      <c r="UJO3384" s="370"/>
      <c r="UJP3384" s="371"/>
      <c r="UJQ3384" s="372"/>
      <c r="UJR3384" s="371"/>
      <c r="UJS3384" s="473"/>
      <c r="UJT3384" s="371"/>
      <c r="UJU3384" s="372"/>
      <c r="UJV3384" s="372"/>
      <c r="UJW3384" s="372"/>
      <c r="UJX3384" s="372"/>
      <c r="UJY3384" s="370"/>
      <c r="UJZ3384" s="371"/>
      <c r="UKA3384" s="372"/>
      <c r="UKB3384" s="371"/>
      <c r="UKC3384" s="473"/>
      <c r="UKD3384" s="371"/>
      <c r="UKE3384" s="372"/>
      <c r="UKF3384" s="372"/>
      <c r="UKG3384" s="372"/>
      <c r="UKH3384" s="372"/>
      <c r="UKI3384" s="370"/>
      <c r="UKJ3384" s="371"/>
      <c r="UKK3384" s="372"/>
      <c r="UKL3384" s="371"/>
      <c r="UKM3384" s="473"/>
      <c r="UKN3384" s="371"/>
      <c r="UKO3384" s="372"/>
      <c r="UKP3384" s="372"/>
      <c r="UKQ3384" s="372"/>
      <c r="UKR3384" s="372"/>
      <c r="UKS3384" s="370"/>
      <c r="UKT3384" s="371"/>
      <c r="UKU3384" s="372"/>
      <c r="UKV3384" s="371"/>
      <c r="UKW3384" s="473"/>
      <c r="UKX3384" s="371"/>
      <c r="UKY3384" s="372"/>
      <c r="UKZ3384" s="372"/>
      <c r="ULA3384" s="372"/>
      <c r="ULB3384" s="372"/>
      <c r="ULC3384" s="370"/>
      <c r="ULD3384" s="371"/>
      <c r="ULE3384" s="372"/>
      <c r="ULF3384" s="371"/>
      <c r="ULG3384" s="473"/>
      <c r="ULH3384" s="371"/>
      <c r="ULI3384" s="372"/>
      <c r="ULJ3384" s="372"/>
      <c r="ULK3384" s="372"/>
      <c r="ULL3384" s="372"/>
      <c r="ULM3384" s="370"/>
      <c r="ULN3384" s="371"/>
      <c r="ULO3384" s="372"/>
      <c r="ULP3384" s="371"/>
      <c r="ULQ3384" s="473"/>
      <c r="ULR3384" s="371"/>
      <c r="ULS3384" s="372"/>
      <c r="ULT3384" s="372"/>
      <c r="ULU3384" s="372"/>
      <c r="ULV3384" s="372"/>
      <c r="ULW3384" s="370"/>
      <c r="ULX3384" s="371"/>
      <c r="ULY3384" s="372"/>
      <c r="ULZ3384" s="371"/>
      <c r="UMA3384" s="473"/>
      <c r="UMB3384" s="371"/>
      <c r="UMC3384" s="372"/>
      <c r="UMD3384" s="372"/>
      <c r="UME3384" s="372"/>
      <c r="UMF3384" s="372"/>
      <c r="UMG3384" s="370"/>
      <c r="UMH3384" s="371"/>
      <c r="UMI3384" s="372"/>
      <c r="UMJ3384" s="371"/>
      <c r="UMK3384" s="473"/>
      <c r="UML3384" s="371"/>
      <c r="UMM3384" s="372"/>
      <c r="UMN3384" s="372"/>
      <c r="UMO3384" s="372"/>
      <c r="UMP3384" s="372"/>
      <c r="UMQ3384" s="370"/>
      <c r="UMR3384" s="371"/>
      <c r="UMS3384" s="372"/>
      <c r="UMT3384" s="371"/>
      <c r="UMU3384" s="473"/>
      <c r="UMV3384" s="371"/>
      <c r="UMW3384" s="372"/>
      <c r="UMX3384" s="372"/>
      <c r="UMY3384" s="372"/>
      <c r="UMZ3384" s="372"/>
      <c r="UNA3384" s="370"/>
      <c r="UNB3384" s="371"/>
      <c r="UNC3384" s="372"/>
      <c r="UND3384" s="371"/>
      <c r="UNE3384" s="473"/>
      <c r="UNF3384" s="371"/>
      <c r="UNG3384" s="372"/>
      <c r="UNH3384" s="372"/>
      <c r="UNI3384" s="372"/>
      <c r="UNJ3384" s="372"/>
      <c r="UNK3384" s="370"/>
      <c r="UNL3384" s="371"/>
      <c r="UNM3384" s="372"/>
      <c r="UNN3384" s="371"/>
      <c r="UNO3384" s="473"/>
      <c r="UNP3384" s="371"/>
      <c r="UNQ3384" s="372"/>
      <c r="UNR3384" s="372"/>
      <c r="UNS3384" s="372"/>
      <c r="UNT3384" s="372"/>
      <c r="UNU3384" s="370"/>
      <c r="UNV3384" s="371"/>
      <c r="UNW3384" s="372"/>
      <c r="UNX3384" s="371"/>
      <c r="UNY3384" s="473"/>
      <c r="UNZ3384" s="371"/>
      <c r="UOA3384" s="372"/>
      <c r="UOB3384" s="372"/>
      <c r="UOC3384" s="372"/>
      <c r="UOD3384" s="372"/>
      <c r="UOE3384" s="370"/>
      <c r="UOF3384" s="371"/>
      <c r="UOG3384" s="372"/>
      <c r="UOH3384" s="371"/>
      <c r="UOI3384" s="473"/>
      <c r="UOJ3384" s="371"/>
      <c r="UOK3384" s="372"/>
      <c r="UOL3384" s="372"/>
      <c r="UOM3384" s="372"/>
      <c r="UON3384" s="372"/>
      <c r="UOO3384" s="370"/>
      <c r="UOP3384" s="371"/>
      <c r="UOQ3384" s="372"/>
      <c r="UOR3384" s="371"/>
      <c r="UOS3384" s="473"/>
      <c r="UOT3384" s="371"/>
      <c r="UOU3384" s="372"/>
      <c r="UOV3384" s="372"/>
      <c r="UOW3384" s="372"/>
      <c r="UOX3384" s="372"/>
      <c r="UOY3384" s="370"/>
      <c r="UOZ3384" s="371"/>
      <c r="UPA3384" s="372"/>
      <c r="UPB3384" s="371"/>
      <c r="UPC3384" s="473"/>
      <c r="UPD3384" s="371"/>
      <c r="UPE3384" s="372"/>
      <c r="UPF3384" s="372"/>
      <c r="UPG3384" s="372"/>
      <c r="UPH3384" s="372"/>
      <c r="UPI3384" s="370"/>
      <c r="UPJ3384" s="371"/>
      <c r="UPK3384" s="372"/>
      <c r="UPL3384" s="371"/>
      <c r="UPM3384" s="473"/>
      <c r="UPN3384" s="371"/>
      <c r="UPO3384" s="372"/>
      <c r="UPP3384" s="372"/>
      <c r="UPQ3384" s="372"/>
      <c r="UPR3384" s="372"/>
      <c r="UPS3384" s="370"/>
      <c r="UPT3384" s="371"/>
      <c r="UPU3384" s="372"/>
      <c r="UPV3384" s="371"/>
      <c r="UPW3384" s="473"/>
      <c r="UPX3384" s="371"/>
      <c r="UPY3384" s="372"/>
      <c r="UPZ3384" s="372"/>
      <c r="UQA3384" s="372"/>
      <c r="UQB3384" s="372"/>
      <c r="UQC3384" s="370"/>
      <c r="UQD3384" s="371"/>
      <c r="UQE3384" s="372"/>
      <c r="UQF3384" s="371"/>
      <c r="UQG3384" s="473"/>
      <c r="UQH3384" s="371"/>
      <c r="UQI3384" s="372"/>
      <c r="UQJ3384" s="372"/>
      <c r="UQK3384" s="372"/>
      <c r="UQL3384" s="372"/>
      <c r="UQM3384" s="370"/>
      <c r="UQN3384" s="371"/>
      <c r="UQO3384" s="372"/>
      <c r="UQP3384" s="371"/>
      <c r="UQQ3384" s="473"/>
      <c r="UQR3384" s="371"/>
      <c r="UQS3384" s="372"/>
      <c r="UQT3384" s="372"/>
      <c r="UQU3384" s="372"/>
      <c r="UQV3384" s="372"/>
      <c r="UQW3384" s="370"/>
      <c r="UQX3384" s="371"/>
      <c r="UQY3384" s="372"/>
      <c r="UQZ3384" s="371"/>
      <c r="URA3384" s="473"/>
      <c r="URB3384" s="371"/>
      <c r="URC3384" s="372"/>
      <c r="URD3384" s="372"/>
      <c r="URE3384" s="372"/>
      <c r="URF3384" s="372"/>
      <c r="URG3384" s="370"/>
      <c r="URH3384" s="371"/>
      <c r="URI3384" s="372"/>
      <c r="URJ3384" s="371"/>
      <c r="URK3384" s="473"/>
      <c r="URL3384" s="371"/>
      <c r="URM3384" s="372"/>
      <c r="URN3384" s="372"/>
      <c r="URO3384" s="372"/>
      <c r="URP3384" s="372"/>
      <c r="URQ3384" s="370"/>
      <c r="URR3384" s="371"/>
      <c r="URS3384" s="372"/>
      <c r="URT3384" s="371"/>
      <c r="URU3384" s="473"/>
      <c r="URV3384" s="371"/>
      <c r="URW3384" s="372"/>
      <c r="URX3384" s="372"/>
      <c r="URY3384" s="372"/>
      <c r="URZ3384" s="372"/>
      <c r="USA3384" s="370"/>
      <c r="USB3384" s="371"/>
      <c r="USC3384" s="372"/>
      <c r="USD3384" s="371"/>
      <c r="USE3384" s="473"/>
      <c r="USF3384" s="371"/>
      <c r="USG3384" s="372"/>
      <c r="USH3384" s="372"/>
      <c r="USI3384" s="372"/>
      <c r="USJ3384" s="372"/>
      <c r="USK3384" s="370"/>
      <c r="USL3384" s="371"/>
      <c r="USM3384" s="372"/>
      <c r="USN3384" s="371"/>
      <c r="USO3384" s="473"/>
      <c r="USP3384" s="371"/>
      <c r="USQ3384" s="372"/>
      <c r="USR3384" s="372"/>
      <c r="USS3384" s="372"/>
      <c r="UST3384" s="372"/>
      <c r="USU3384" s="370"/>
      <c r="USV3384" s="371"/>
      <c r="USW3384" s="372"/>
      <c r="USX3384" s="371"/>
      <c r="USY3384" s="473"/>
      <c r="USZ3384" s="371"/>
      <c r="UTA3384" s="372"/>
      <c r="UTB3384" s="372"/>
      <c r="UTC3384" s="372"/>
      <c r="UTD3384" s="372"/>
      <c r="UTE3384" s="370"/>
      <c r="UTF3384" s="371"/>
      <c r="UTG3384" s="372"/>
      <c r="UTH3384" s="371"/>
      <c r="UTI3384" s="473"/>
      <c r="UTJ3384" s="371"/>
      <c r="UTK3384" s="372"/>
      <c r="UTL3384" s="372"/>
      <c r="UTM3384" s="372"/>
      <c r="UTN3384" s="372"/>
      <c r="UTO3384" s="370"/>
      <c r="UTP3384" s="371"/>
      <c r="UTQ3384" s="372"/>
      <c r="UTR3384" s="371"/>
      <c r="UTS3384" s="473"/>
      <c r="UTT3384" s="371"/>
      <c r="UTU3384" s="372"/>
      <c r="UTV3384" s="372"/>
      <c r="UTW3384" s="372"/>
      <c r="UTX3384" s="372"/>
      <c r="UTY3384" s="370"/>
      <c r="UTZ3384" s="371"/>
      <c r="UUA3384" s="372"/>
      <c r="UUB3384" s="371"/>
      <c r="UUC3384" s="473"/>
      <c r="UUD3384" s="371"/>
      <c r="UUE3384" s="372"/>
      <c r="UUF3384" s="372"/>
      <c r="UUG3384" s="372"/>
      <c r="UUH3384" s="372"/>
      <c r="UUI3384" s="370"/>
      <c r="UUJ3384" s="371"/>
      <c r="UUK3384" s="372"/>
      <c r="UUL3384" s="371"/>
      <c r="UUM3384" s="473"/>
      <c r="UUN3384" s="371"/>
      <c r="UUO3384" s="372"/>
      <c r="UUP3384" s="372"/>
      <c r="UUQ3384" s="372"/>
      <c r="UUR3384" s="372"/>
      <c r="UUS3384" s="370"/>
      <c r="UUT3384" s="371"/>
      <c r="UUU3384" s="372"/>
      <c r="UUV3384" s="371"/>
      <c r="UUW3384" s="473"/>
      <c r="UUX3384" s="371"/>
      <c r="UUY3384" s="372"/>
      <c r="UUZ3384" s="372"/>
      <c r="UVA3384" s="372"/>
      <c r="UVB3384" s="372"/>
      <c r="UVC3384" s="370"/>
      <c r="UVD3384" s="371"/>
      <c r="UVE3384" s="372"/>
      <c r="UVF3384" s="371"/>
      <c r="UVG3384" s="473"/>
      <c r="UVH3384" s="371"/>
      <c r="UVI3384" s="372"/>
      <c r="UVJ3384" s="372"/>
      <c r="UVK3384" s="372"/>
      <c r="UVL3384" s="372"/>
      <c r="UVM3384" s="370"/>
      <c r="UVN3384" s="371"/>
      <c r="UVO3384" s="372"/>
      <c r="UVP3384" s="371"/>
      <c r="UVQ3384" s="473"/>
      <c r="UVR3384" s="371"/>
      <c r="UVS3384" s="372"/>
      <c r="UVT3384" s="372"/>
      <c r="UVU3384" s="372"/>
      <c r="UVV3384" s="372"/>
      <c r="UVW3384" s="370"/>
      <c r="UVX3384" s="371"/>
      <c r="UVY3384" s="372"/>
      <c r="UVZ3384" s="371"/>
      <c r="UWA3384" s="473"/>
      <c r="UWB3384" s="371"/>
      <c r="UWC3384" s="372"/>
      <c r="UWD3384" s="372"/>
      <c r="UWE3384" s="372"/>
      <c r="UWF3384" s="372"/>
      <c r="UWG3384" s="370"/>
      <c r="UWH3384" s="371"/>
      <c r="UWI3384" s="372"/>
      <c r="UWJ3384" s="371"/>
      <c r="UWK3384" s="473"/>
      <c r="UWL3384" s="371"/>
      <c r="UWM3384" s="372"/>
      <c r="UWN3384" s="372"/>
      <c r="UWO3384" s="372"/>
      <c r="UWP3384" s="372"/>
      <c r="UWQ3384" s="370"/>
      <c r="UWR3384" s="371"/>
      <c r="UWS3384" s="372"/>
      <c r="UWT3384" s="371"/>
      <c r="UWU3384" s="473"/>
      <c r="UWV3384" s="371"/>
      <c r="UWW3384" s="372"/>
      <c r="UWX3384" s="372"/>
      <c r="UWY3384" s="372"/>
      <c r="UWZ3384" s="372"/>
      <c r="UXA3384" s="370"/>
      <c r="UXB3384" s="371"/>
      <c r="UXC3384" s="372"/>
      <c r="UXD3384" s="371"/>
      <c r="UXE3384" s="473"/>
      <c r="UXF3384" s="371"/>
      <c r="UXG3384" s="372"/>
      <c r="UXH3384" s="372"/>
      <c r="UXI3384" s="372"/>
      <c r="UXJ3384" s="372"/>
      <c r="UXK3384" s="370"/>
      <c r="UXL3384" s="371"/>
      <c r="UXM3384" s="372"/>
      <c r="UXN3384" s="371"/>
      <c r="UXO3384" s="473"/>
      <c r="UXP3384" s="371"/>
      <c r="UXQ3384" s="372"/>
      <c r="UXR3384" s="372"/>
      <c r="UXS3384" s="372"/>
      <c r="UXT3384" s="372"/>
      <c r="UXU3384" s="370"/>
      <c r="UXV3384" s="371"/>
      <c r="UXW3384" s="372"/>
      <c r="UXX3384" s="371"/>
      <c r="UXY3384" s="473"/>
      <c r="UXZ3384" s="371"/>
      <c r="UYA3384" s="372"/>
      <c r="UYB3384" s="372"/>
      <c r="UYC3384" s="372"/>
      <c r="UYD3384" s="372"/>
      <c r="UYE3384" s="370"/>
      <c r="UYF3384" s="371"/>
      <c r="UYG3384" s="372"/>
      <c r="UYH3384" s="371"/>
      <c r="UYI3384" s="473"/>
      <c r="UYJ3384" s="371"/>
      <c r="UYK3384" s="372"/>
      <c r="UYL3384" s="372"/>
      <c r="UYM3384" s="372"/>
      <c r="UYN3384" s="372"/>
      <c r="UYO3384" s="370"/>
      <c r="UYP3384" s="371"/>
      <c r="UYQ3384" s="372"/>
      <c r="UYR3384" s="371"/>
      <c r="UYS3384" s="473"/>
      <c r="UYT3384" s="371"/>
      <c r="UYU3384" s="372"/>
      <c r="UYV3384" s="372"/>
      <c r="UYW3384" s="372"/>
      <c r="UYX3384" s="372"/>
      <c r="UYY3384" s="370"/>
      <c r="UYZ3384" s="371"/>
      <c r="UZA3384" s="372"/>
      <c r="UZB3384" s="371"/>
      <c r="UZC3384" s="473"/>
      <c r="UZD3384" s="371"/>
      <c r="UZE3384" s="372"/>
      <c r="UZF3384" s="372"/>
      <c r="UZG3384" s="372"/>
      <c r="UZH3384" s="372"/>
      <c r="UZI3384" s="370"/>
      <c r="UZJ3384" s="371"/>
      <c r="UZK3384" s="372"/>
      <c r="UZL3384" s="371"/>
      <c r="UZM3384" s="473"/>
      <c r="UZN3384" s="371"/>
      <c r="UZO3384" s="372"/>
      <c r="UZP3384" s="372"/>
      <c r="UZQ3384" s="372"/>
      <c r="UZR3384" s="372"/>
      <c r="UZS3384" s="370"/>
      <c r="UZT3384" s="371"/>
      <c r="UZU3384" s="372"/>
      <c r="UZV3384" s="371"/>
      <c r="UZW3384" s="473"/>
      <c r="UZX3384" s="371"/>
      <c r="UZY3384" s="372"/>
      <c r="UZZ3384" s="372"/>
      <c r="VAA3384" s="372"/>
      <c r="VAB3384" s="372"/>
      <c r="VAC3384" s="370"/>
      <c r="VAD3384" s="371"/>
      <c r="VAE3384" s="372"/>
      <c r="VAF3384" s="371"/>
      <c r="VAG3384" s="473"/>
      <c r="VAH3384" s="371"/>
      <c r="VAI3384" s="372"/>
      <c r="VAJ3384" s="372"/>
      <c r="VAK3384" s="372"/>
      <c r="VAL3384" s="372"/>
      <c r="VAM3384" s="370"/>
      <c r="VAN3384" s="371"/>
      <c r="VAO3384" s="372"/>
      <c r="VAP3384" s="371"/>
      <c r="VAQ3384" s="473"/>
      <c r="VAR3384" s="371"/>
      <c r="VAS3384" s="372"/>
      <c r="VAT3384" s="372"/>
      <c r="VAU3384" s="372"/>
      <c r="VAV3384" s="372"/>
      <c r="VAW3384" s="370"/>
      <c r="VAX3384" s="371"/>
      <c r="VAY3384" s="372"/>
      <c r="VAZ3384" s="371"/>
      <c r="VBA3384" s="473"/>
      <c r="VBB3384" s="371"/>
      <c r="VBC3384" s="372"/>
      <c r="VBD3384" s="372"/>
      <c r="VBE3384" s="372"/>
      <c r="VBF3384" s="372"/>
      <c r="VBG3384" s="370"/>
      <c r="VBH3384" s="371"/>
      <c r="VBI3384" s="372"/>
      <c r="VBJ3384" s="371"/>
      <c r="VBK3384" s="473"/>
      <c r="VBL3384" s="371"/>
      <c r="VBM3384" s="372"/>
      <c r="VBN3384" s="372"/>
      <c r="VBO3384" s="372"/>
      <c r="VBP3384" s="372"/>
      <c r="VBQ3384" s="370"/>
      <c r="VBR3384" s="371"/>
      <c r="VBS3384" s="372"/>
      <c r="VBT3384" s="371"/>
      <c r="VBU3384" s="473"/>
      <c r="VBV3384" s="371"/>
      <c r="VBW3384" s="372"/>
      <c r="VBX3384" s="372"/>
      <c r="VBY3384" s="372"/>
      <c r="VBZ3384" s="372"/>
      <c r="VCA3384" s="370"/>
      <c r="VCB3384" s="371"/>
      <c r="VCC3384" s="372"/>
      <c r="VCD3384" s="371"/>
      <c r="VCE3384" s="473"/>
      <c r="VCF3384" s="371"/>
      <c r="VCG3384" s="372"/>
      <c r="VCH3384" s="372"/>
      <c r="VCI3384" s="372"/>
      <c r="VCJ3384" s="372"/>
      <c r="VCK3384" s="370"/>
      <c r="VCL3384" s="371"/>
      <c r="VCM3384" s="372"/>
      <c r="VCN3384" s="371"/>
      <c r="VCO3384" s="473"/>
      <c r="VCP3384" s="371"/>
      <c r="VCQ3384" s="372"/>
      <c r="VCR3384" s="372"/>
      <c r="VCS3384" s="372"/>
      <c r="VCT3384" s="372"/>
      <c r="VCU3384" s="370"/>
      <c r="VCV3384" s="371"/>
      <c r="VCW3384" s="372"/>
      <c r="VCX3384" s="371"/>
      <c r="VCY3384" s="473"/>
      <c r="VCZ3384" s="371"/>
      <c r="VDA3384" s="372"/>
      <c r="VDB3384" s="372"/>
      <c r="VDC3384" s="372"/>
      <c r="VDD3384" s="372"/>
      <c r="VDE3384" s="370"/>
      <c r="VDF3384" s="371"/>
      <c r="VDG3384" s="372"/>
      <c r="VDH3384" s="371"/>
      <c r="VDI3384" s="473"/>
      <c r="VDJ3384" s="371"/>
      <c r="VDK3384" s="372"/>
      <c r="VDL3384" s="372"/>
      <c r="VDM3384" s="372"/>
      <c r="VDN3384" s="372"/>
      <c r="VDO3384" s="370"/>
      <c r="VDP3384" s="371"/>
      <c r="VDQ3384" s="372"/>
      <c r="VDR3384" s="371"/>
      <c r="VDS3384" s="473"/>
      <c r="VDT3384" s="371"/>
      <c r="VDU3384" s="372"/>
      <c r="VDV3384" s="372"/>
      <c r="VDW3384" s="372"/>
      <c r="VDX3384" s="372"/>
      <c r="VDY3384" s="370"/>
      <c r="VDZ3384" s="371"/>
      <c r="VEA3384" s="372"/>
      <c r="VEB3384" s="371"/>
      <c r="VEC3384" s="473"/>
      <c r="VED3384" s="371"/>
      <c r="VEE3384" s="372"/>
      <c r="VEF3384" s="372"/>
      <c r="VEG3384" s="372"/>
      <c r="VEH3384" s="372"/>
      <c r="VEI3384" s="370"/>
      <c r="VEJ3384" s="371"/>
      <c r="VEK3384" s="372"/>
      <c r="VEL3384" s="371"/>
      <c r="VEM3384" s="473"/>
      <c r="VEN3384" s="371"/>
      <c r="VEO3384" s="372"/>
      <c r="VEP3384" s="372"/>
      <c r="VEQ3384" s="372"/>
      <c r="VER3384" s="372"/>
      <c r="VES3384" s="370"/>
      <c r="VET3384" s="371"/>
      <c r="VEU3384" s="372"/>
      <c r="VEV3384" s="371"/>
      <c r="VEW3384" s="473"/>
      <c r="VEX3384" s="371"/>
      <c r="VEY3384" s="372"/>
      <c r="VEZ3384" s="372"/>
      <c r="VFA3384" s="372"/>
      <c r="VFB3384" s="372"/>
      <c r="VFC3384" s="370"/>
      <c r="VFD3384" s="371"/>
      <c r="VFE3384" s="372"/>
      <c r="VFF3384" s="371"/>
      <c r="VFG3384" s="473"/>
      <c r="VFH3384" s="371"/>
      <c r="VFI3384" s="372"/>
      <c r="VFJ3384" s="372"/>
      <c r="VFK3384" s="372"/>
      <c r="VFL3384" s="372"/>
      <c r="VFM3384" s="370"/>
      <c r="VFN3384" s="371"/>
      <c r="VFO3384" s="372"/>
      <c r="VFP3384" s="371"/>
      <c r="VFQ3384" s="473"/>
      <c r="VFR3384" s="371"/>
      <c r="VFS3384" s="372"/>
      <c r="VFT3384" s="372"/>
      <c r="VFU3384" s="372"/>
      <c r="VFV3384" s="372"/>
      <c r="VFW3384" s="370"/>
      <c r="VFX3384" s="371"/>
      <c r="VFY3384" s="372"/>
      <c r="VFZ3384" s="371"/>
      <c r="VGA3384" s="473"/>
      <c r="VGB3384" s="371"/>
      <c r="VGC3384" s="372"/>
      <c r="VGD3384" s="372"/>
      <c r="VGE3384" s="372"/>
      <c r="VGF3384" s="372"/>
      <c r="VGG3384" s="370"/>
      <c r="VGH3384" s="371"/>
      <c r="VGI3384" s="372"/>
      <c r="VGJ3384" s="371"/>
      <c r="VGK3384" s="473"/>
      <c r="VGL3384" s="371"/>
      <c r="VGM3384" s="372"/>
      <c r="VGN3384" s="372"/>
      <c r="VGO3384" s="372"/>
      <c r="VGP3384" s="372"/>
      <c r="VGQ3384" s="370"/>
      <c r="VGR3384" s="371"/>
      <c r="VGS3384" s="372"/>
      <c r="VGT3384" s="371"/>
      <c r="VGU3384" s="473"/>
      <c r="VGV3384" s="371"/>
      <c r="VGW3384" s="372"/>
      <c r="VGX3384" s="372"/>
      <c r="VGY3384" s="372"/>
      <c r="VGZ3384" s="372"/>
      <c r="VHA3384" s="370"/>
      <c r="VHB3384" s="371"/>
      <c r="VHC3384" s="372"/>
      <c r="VHD3384" s="371"/>
      <c r="VHE3384" s="473"/>
      <c r="VHF3384" s="371"/>
      <c r="VHG3384" s="372"/>
      <c r="VHH3384" s="372"/>
      <c r="VHI3384" s="372"/>
      <c r="VHJ3384" s="372"/>
      <c r="VHK3384" s="370"/>
      <c r="VHL3384" s="371"/>
      <c r="VHM3384" s="372"/>
      <c r="VHN3384" s="371"/>
      <c r="VHO3384" s="473"/>
      <c r="VHP3384" s="371"/>
      <c r="VHQ3384" s="372"/>
      <c r="VHR3384" s="372"/>
      <c r="VHS3384" s="372"/>
      <c r="VHT3384" s="372"/>
      <c r="VHU3384" s="370"/>
      <c r="VHV3384" s="371"/>
      <c r="VHW3384" s="372"/>
      <c r="VHX3384" s="371"/>
      <c r="VHY3384" s="473"/>
      <c r="VHZ3384" s="371"/>
      <c r="VIA3384" s="372"/>
      <c r="VIB3384" s="372"/>
      <c r="VIC3384" s="372"/>
      <c r="VID3384" s="372"/>
      <c r="VIE3384" s="370"/>
      <c r="VIF3384" s="371"/>
      <c r="VIG3384" s="372"/>
      <c r="VIH3384" s="371"/>
      <c r="VII3384" s="473"/>
      <c r="VIJ3384" s="371"/>
      <c r="VIK3384" s="372"/>
      <c r="VIL3384" s="372"/>
      <c r="VIM3384" s="372"/>
      <c r="VIN3384" s="372"/>
      <c r="VIO3384" s="370"/>
      <c r="VIP3384" s="371"/>
      <c r="VIQ3384" s="372"/>
      <c r="VIR3384" s="371"/>
      <c r="VIS3384" s="473"/>
      <c r="VIT3384" s="371"/>
      <c r="VIU3384" s="372"/>
      <c r="VIV3384" s="372"/>
      <c r="VIW3384" s="372"/>
      <c r="VIX3384" s="372"/>
      <c r="VIY3384" s="370"/>
      <c r="VIZ3384" s="371"/>
      <c r="VJA3384" s="372"/>
      <c r="VJB3384" s="371"/>
      <c r="VJC3384" s="473"/>
      <c r="VJD3384" s="371"/>
      <c r="VJE3384" s="372"/>
      <c r="VJF3384" s="372"/>
      <c r="VJG3384" s="372"/>
      <c r="VJH3384" s="372"/>
      <c r="VJI3384" s="370"/>
      <c r="VJJ3384" s="371"/>
      <c r="VJK3384" s="372"/>
      <c r="VJL3384" s="371"/>
      <c r="VJM3384" s="473"/>
      <c r="VJN3384" s="371"/>
      <c r="VJO3384" s="372"/>
      <c r="VJP3384" s="372"/>
      <c r="VJQ3384" s="372"/>
      <c r="VJR3384" s="372"/>
      <c r="VJS3384" s="370"/>
      <c r="VJT3384" s="371"/>
      <c r="VJU3384" s="372"/>
      <c r="VJV3384" s="371"/>
      <c r="VJW3384" s="473"/>
      <c r="VJX3384" s="371"/>
      <c r="VJY3384" s="372"/>
      <c r="VJZ3384" s="372"/>
      <c r="VKA3384" s="372"/>
      <c r="VKB3384" s="372"/>
      <c r="VKC3384" s="370"/>
      <c r="VKD3384" s="371"/>
      <c r="VKE3384" s="372"/>
      <c r="VKF3384" s="371"/>
      <c r="VKG3384" s="473"/>
      <c r="VKH3384" s="371"/>
      <c r="VKI3384" s="372"/>
      <c r="VKJ3384" s="372"/>
      <c r="VKK3384" s="372"/>
      <c r="VKL3384" s="372"/>
      <c r="VKM3384" s="370"/>
      <c r="VKN3384" s="371"/>
      <c r="VKO3384" s="372"/>
      <c r="VKP3384" s="371"/>
      <c r="VKQ3384" s="473"/>
      <c r="VKR3384" s="371"/>
      <c r="VKS3384" s="372"/>
      <c r="VKT3384" s="372"/>
      <c r="VKU3384" s="372"/>
      <c r="VKV3384" s="372"/>
      <c r="VKW3384" s="370"/>
      <c r="VKX3384" s="371"/>
      <c r="VKY3384" s="372"/>
      <c r="VKZ3384" s="371"/>
      <c r="VLA3384" s="473"/>
      <c r="VLB3384" s="371"/>
      <c r="VLC3384" s="372"/>
      <c r="VLD3384" s="372"/>
      <c r="VLE3384" s="372"/>
      <c r="VLF3384" s="372"/>
      <c r="VLG3384" s="370"/>
      <c r="VLH3384" s="371"/>
      <c r="VLI3384" s="372"/>
      <c r="VLJ3384" s="371"/>
      <c r="VLK3384" s="473"/>
      <c r="VLL3384" s="371"/>
      <c r="VLM3384" s="372"/>
      <c r="VLN3384" s="372"/>
      <c r="VLO3384" s="372"/>
      <c r="VLP3384" s="372"/>
      <c r="VLQ3384" s="370"/>
      <c r="VLR3384" s="371"/>
      <c r="VLS3384" s="372"/>
      <c r="VLT3384" s="371"/>
      <c r="VLU3384" s="473"/>
      <c r="VLV3384" s="371"/>
      <c r="VLW3384" s="372"/>
      <c r="VLX3384" s="372"/>
      <c r="VLY3384" s="372"/>
      <c r="VLZ3384" s="372"/>
      <c r="VMA3384" s="370"/>
      <c r="VMB3384" s="371"/>
      <c r="VMC3384" s="372"/>
      <c r="VMD3384" s="371"/>
      <c r="VME3384" s="473"/>
      <c r="VMF3384" s="371"/>
      <c r="VMG3384" s="372"/>
      <c r="VMH3384" s="372"/>
      <c r="VMI3384" s="372"/>
      <c r="VMJ3384" s="372"/>
      <c r="VMK3384" s="370"/>
      <c r="VML3384" s="371"/>
      <c r="VMM3384" s="372"/>
      <c r="VMN3384" s="371"/>
      <c r="VMO3384" s="473"/>
      <c r="VMP3384" s="371"/>
      <c r="VMQ3384" s="372"/>
      <c r="VMR3384" s="372"/>
      <c r="VMS3384" s="372"/>
      <c r="VMT3384" s="372"/>
      <c r="VMU3384" s="370"/>
      <c r="VMV3384" s="371"/>
      <c r="VMW3384" s="372"/>
      <c r="VMX3384" s="371"/>
      <c r="VMY3384" s="473"/>
      <c r="VMZ3384" s="371"/>
      <c r="VNA3384" s="372"/>
      <c r="VNB3384" s="372"/>
      <c r="VNC3384" s="372"/>
      <c r="VND3384" s="372"/>
      <c r="VNE3384" s="370"/>
      <c r="VNF3384" s="371"/>
      <c r="VNG3384" s="372"/>
      <c r="VNH3384" s="371"/>
      <c r="VNI3384" s="473"/>
      <c r="VNJ3384" s="371"/>
      <c r="VNK3384" s="372"/>
      <c r="VNL3384" s="372"/>
      <c r="VNM3384" s="372"/>
      <c r="VNN3384" s="372"/>
      <c r="VNO3384" s="370"/>
      <c r="VNP3384" s="371"/>
      <c r="VNQ3384" s="372"/>
      <c r="VNR3384" s="371"/>
      <c r="VNS3384" s="473"/>
      <c r="VNT3384" s="371"/>
      <c r="VNU3384" s="372"/>
      <c r="VNV3384" s="372"/>
      <c r="VNW3384" s="372"/>
      <c r="VNX3384" s="372"/>
      <c r="VNY3384" s="370"/>
      <c r="VNZ3384" s="371"/>
      <c r="VOA3384" s="372"/>
      <c r="VOB3384" s="371"/>
      <c r="VOC3384" s="473"/>
      <c r="VOD3384" s="371"/>
      <c r="VOE3384" s="372"/>
      <c r="VOF3384" s="372"/>
      <c r="VOG3384" s="372"/>
      <c r="VOH3384" s="372"/>
      <c r="VOI3384" s="370"/>
      <c r="VOJ3384" s="371"/>
      <c r="VOK3384" s="372"/>
      <c r="VOL3384" s="371"/>
      <c r="VOM3384" s="473"/>
      <c r="VON3384" s="371"/>
      <c r="VOO3384" s="372"/>
      <c r="VOP3384" s="372"/>
      <c r="VOQ3384" s="372"/>
      <c r="VOR3384" s="372"/>
      <c r="VOS3384" s="370"/>
      <c r="VOT3384" s="371"/>
      <c r="VOU3384" s="372"/>
      <c r="VOV3384" s="371"/>
      <c r="VOW3384" s="473"/>
      <c r="VOX3384" s="371"/>
      <c r="VOY3384" s="372"/>
      <c r="VOZ3384" s="372"/>
      <c r="VPA3384" s="372"/>
      <c r="VPB3384" s="372"/>
      <c r="VPC3384" s="370"/>
      <c r="VPD3384" s="371"/>
      <c r="VPE3384" s="372"/>
      <c r="VPF3384" s="371"/>
      <c r="VPG3384" s="473"/>
      <c r="VPH3384" s="371"/>
      <c r="VPI3384" s="372"/>
      <c r="VPJ3384" s="372"/>
      <c r="VPK3384" s="372"/>
      <c r="VPL3384" s="372"/>
      <c r="VPM3384" s="370"/>
      <c r="VPN3384" s="371"/>
      <c r="VPO3384" s="372"/>
      <c r="VPP3384" s="371"/>
      <c r="VPQ3384" s="473"/>
      <c r="VPR3384" s="371"/>
      <c r="VPS3384" s="372"/>
      <c r="VPT3384" s="372"/>
      <c r="VPU3384" s="372"/>
      <c r="VPV3384" s="372"/>
      <c r="VPW3384" s="370"/>
      <c r="VPX3384" s="371"/>
      <c r="VPY3384" s="372"/>
      <c r="VPZ3384" s="371"/>
      <c r="VQA3384" s="473"/>
      <c r="VQB3384" s="371"/>
      <c r="VQC3384" s="372"/>
      <c r="VQD3384" s="372"/>
      <c r="VQE3384" s="372"/>
      <c r="VQF3384" s="372"/>
      <c r="VQG3384" s="370"/>
      <c r="VQH3384" s="371"/>
      <c r="VQI3384" s="372"/>
      <c r="VQJ3384" s="371"/>
      <c r="VQK3384" s="473"/>
      <c r="VQL3384" s="371"/>
      <c r="VQM3384" s="372"/>
      <c r="VQN3384" s="372"/>
      <c r="VQO3384" s="372"/>
      <c r="VQP3384" s="372"/>
      <c r="VQQ3384" s="370"/>
      <c r="VQR3384" s="371"/>
      <c r="VQS3384" s="372"/>
      <c r="VQT3384" s="371"/>
      <c r="VQU3384" s="473"/>
      <c r="VQV3384" s="371"/>
      <c r="VQW3384" s="372"/>
      <c r="VQX3384" s="372"/>
      <c r="VQY3384" s="372"/>
      <c r="VQZ3384" s="372"/>
      <c r="VRA3384" s="370"/>
      <c r="VRB3384" s="371"/>
      <c r="VRC3384" s="372"/>
      <c r="VRD3384" s="371"/>
      <c r="VRE3384" s="473"/>
      <c r="VRF3384" s="371"/>
      <c r="VRG3384" s="372"/>
      <c r="VRH3384" s="372"/>
      <c r="VRI3384" s="372"/>
      <c r="VRJ3384" s="372"/>
      <c r="VRK3384" s="370"/>
      <c r="VRL3384" s="371"/>
      <c r="VRM3384" s="372"/>
      <c r="VRN3384" s="371"/>
      <c r="VRO3384" s="473"/>
      <c r="VRP3384" s="371"/>
      <c r="VRQ3384" s="372"/>
      <c r="VRR3384" s="372"/>
      <c r="VRS3384" s="372"/>
      <c r="VRT3384" s="372"/>
      <c r="VRU3384" s="370"/>
      <c r="VRV3384" s="371"/>
      <c r="VRW3384" s="372"/>
      <c r="VRX3384" s="371"/>
      <c r="VRY3384" s="473"/>
      <c r="VRZ3384" s="371"/>
      <c r="VSA3384" s="372"/>
      <c r="VSB3384" s="372"/>
      <c r="VSC3384" s="372"/>
      <c r="VSD3384" s="372"/>
      <c r="VSE3384" s="370"/>
      <c r="VSF3384" s="371"/>
      <c r="VSG3384" s="372"/>
      <c r="VSH3384" s="371"/>
      <c r="VSI3384" s="473"/>
      <c r="VSJ3384" s="371"/>
      <c r="VSK3384" s="372"/>
      <c r="VSL3384" s="372"/>
      <c r="VSM3384" s="372"/>
      <c r="VSN3384" s="372"/>
      <c r="VSO3384" s="370"/>
      <c r="VSP3384" s="371"/>
      <c r="VSQ3384" s="372"/>
      <c r="VSR3384" s="371"/>
      <c r="VSS3384" s="473"/>
      <c r="VST3384" s="371"/>
      <c r="VSU3384" s="372"/>
      <c r="VSV3384" s="372"/>
      <c r="VSW3384" s="372"/>
      <c r="VSX3384" s="372"/>
      <c r="VSY3384" s="370"/>
      <c r="VSZ3384" s="371"/>
      <c r="VTA3384" s="372"/>
      <c r="VTB3384" s="371"/>
      <c r="VTC3384" s="473"/>
      <c r="VTD3384" s="371"/>
      <c r="VTE3384" s="372"/>
      <c r="VTF3384" s="372"/>
      <c r="VTG3384" s="372"/>
      <c r="VTH3384" s="372"/>
      <c r="VTI3384" s="370"/>
      <c r="VTJ3384" s="371"/>
      <c r="VTK3384" s="372"/>
      <c r="VTL3384" s="371"/>
      <c r="VTM3384" s="473"/>
      <c r="VTN3384" s="371"/>
      <c r="VTO3384" s="372"/>
      <c r="VTP3384" s="372"/>
      <c r="VTQ3384" s="372"/>
      <c r="VTR3384" s="372"/>
      <c r="VTS3384" s="370"/>
      <c r="VTT3384" s="371"/>
      <c r="VTU3384" s="372"/>
      <c r="VTV3384" s="371"/>
      <c r="VTW3384" s="473"/>
      <c r="VTX3384" s="371"/>
      <c r="VTY3384" s="372"/>
      <c r="VTZ3384" s="372"/>
      <c r="VUA3384" s="372"/>
      <c r="VUB3384" s="372"/>
      <c r="VUC3384" s="370"/>
      <c r="VUD3384" s="371"/>
      <c r="VUE3384" s="372"/>
      <c r="VUF3384" s="371"/>
      <c r="VUG3384" s="473"/>
      <c r="VUH3384" s="371"/>
      <c r="VUI3384" s="372"/>
      <c r="VUJ3384" s="372"/>
      <c r="VUK3384" s="372"/>
      <c r="VUL3384" s="372"/>
      <c r="VUM3384" s="370"/>
      <c r="VUN3384" s="371"/>
      <c r="VUO3384" s="372"/>
      <c r="VUP3384" s="371"/>
      <c r="VUQ3384" s="473"/>
      <c r="VUR3384" s="371"/>
      <c r="VUS3384" s="372"/>
      <c r="VUT3384" s="372"/>
      <c r="VUU3384" s="372"/>
      <c r="VUV3384" s="372"/>
      <c r="VUW3384" s="370"/>
      <c r="VUX3384" s="371"/>
      <c r="VUY3384" s="372"/>
      <c r="VUZ3384" s="371"/>
      <c r="VVA3384" s="473"/>
      <c r="VVB3384" s="371"/>
      <c r="VVC3384" s="372"/>
      <c r="VVD3384" s="372"/>
      <c r="VVE3384" s="372"/>
      <c r="VVF3384" s="372"/>
      <c r="VVG3384" s="370"/>
      <c r="VVH3384" s="371"/>
      <c r="VVI3384" s="372"/>
      <c r="VVJ3384" s="371"/>
      <c r="VVK3384" s="473"/>
      <c r="VVL3384" s="371"/>
      <c r="VVM3384" s="372"/>
      <c r="VVN3384" s="372"/>
      <c r="VVO3384" s="372"/>
      <c r="VVP3384" s="372"/>
      <c r="VVQ3384" s="370"/>
      <c r="VVR3384" s="371"/>
      <c r="VVS3384" s="372"/>
      <c r="VVT3384" s="371"/>
      <c r="VVU3384" s="473"/>
      <c r="VVV3384" s="371"/>
      <c r="VVW3384" s="372"/>
      <c r="VVX3384" s="372"/>
      <c r="VVY3384" s="372"/>
      <c r="VVZ3384" s="372"/>
      <c r="VWA3384" s="370"/>
      <c r="VWB3384" s="371"/>
      <c r="VWC3384" s="372"/>
      <c r="VWD3384" s="371"/>
      <c r="VWE3384" s="473"/>
      <c r="VWF3384" s="371"/>
      <c r="VWG3384" s="372"/>
      <c r="VWH3384" s="372"/>
      <c r="VWI3384" s="372"/>
      <c r="VWJ3384" s="372"/>
      <c r="VWK3384" s="370"/>
      <c r="VWL3384" s="371"/>
      <c r="VWM3384" s="372"/>
      <c r="VWN3384" s="371"/>
      <c r="VWO3384" s="473"/>
      <c r="VWP3384" s="371"/>
      <c r="VWQ3384" s="372"/>
      <c r="VWR3384" s="372"/>
      <c r="VWS3384" s="372"/>
      <c r="VWT3384" s="372"/>
      <c r="VWU3384" s="370"/>
      <c r="VWV3384" s="371"/>
      <c r="VWW3384" s="372"/>
      <c r="VWX3384" s="371"/>
      <c r="VWY3384" s="473"/>
      <c r="VWZ3384" s="371"/>
      <c r="VXA3384" s="372"/>
      <c r="VXB3384" s="372"/>
      <c r="VXC3384" s="372"/>
      <c r="VXD3384" s="372"/>
      <c r="VXE3384" s="370"/>
      <c r="VXF3384" s="371"/>
      <c r="VXG3384" s="372"/>
      <c r="VXH3384" s="371"/>
      <c r="VXI3384" s="473"/>
      <c r="VXJ3384" s="371"/>
      <c r="VXK3384" s="372"/>
      <c r="VXL3384" s="372"/>
      <c r="VXM3384" s="372"/>
      <c r="VXN3384" s="372"/>
      <c r="VXO3384" s="370"/>
      <c r="VXP3384" s="371"/>
      <c r="VXQ3384" s="372"/>
      <c r="VXR3384" s="371"/>
      <c r="VXS3384" s="473"/>
      <c r="VXT3384" s="371"/>
      <c r="VXU3384" s="372"/>
      <c r="VXV3384" s="372"/>
      <c r="VXW3384" s="372"/>
      <c r="VXX3384" s="372"/>
      <c r="VXY3384" s="370"/>
      <c r="VXZ3384" s="371"/>
      <c r="VYA3384" s="372"/>
      <c r="VYB3384" s="371"/>
      <c r="VYC3384" s="473"/>
      <c r="VYD3384" s="371"/>
      <c r="VYE3384" s="372"/>
      <c r="VYF3384" s="372"/>
      <c r="VYG3384" s="372"/>
      <c r="VYH3384" s="372"/>
      <c r="VYI3384" s="370"/>
      <c r="VYJ3384" s="371"/>
      <c r="VYK3384" s="372"/>
      <c r="VYL3384" s="371"/>
      <c r="VYM3384" s="473"/>
      <c r="VYN3384" s="371"/>
      <c r="VYO3384" s="372"/>
      <c r="VYP3384" s="372"/>
      <c r="VYQ3384" s="372"/>
      <c r="VYR3384" s="372"/>
      <c r="VYS3384" s="370"/>
      <c r="VYT3384" s="371"/>
      <c r="VYU3384" s="372"/>
      <c r="VYV3384" s="371"/>
      <c r="VYW3384" s="473"/>
      <c r="VYX3384" s="371"/>
      <c r="VYY3384" s="372"/>
      <c r="VYZ3384" s="372"/>
      <c r="VZA3384" s="372"/>
      <c r="VZB3384" s="372"/>
      <c r="VZC3384" s="370"/>
      <c r="VZD3384" s="371"/>
      <c r="VZE3384" s="372"/>
      <c r="VZF3384" s="371"/>
      <c r="VZG3384" s="473"/>
      <c r="VZH3384" s="371"/>
      <c r="VZI3384" s="372"/>
      <c r="VZJ3384" s="372"/>
      <c r="VZK3384" s="372"/>
      <c r="VZL3384" s="372"/>
      <c r="VZM3384" s="370"/>
      <c r="VZN3384" s="371"/>
      <c r="VZO3384" s="372"/>
      <c r="VZP3384" s="371"/>
      <c r="VZQ3384" s="473"/>
      <c r="VZR3384" s="371"/>
      <c r="VZS3384" s="372"/>
      <c r="VZT3384" s="372"/>
      <c r="VZU3384" s="372"/>
      <c r="VZV3384" s="372"/>
      <c r="VZW3384" s="370"/>
      <c r="VZX3384" s="371"/>
      <c r="VZY3384" s="372"/>
      <c r="VZZ3384" s="371"/>
      <c r="WAA3384" s="473"/>
      <c r="WAB3384" s="371"/>
      <c r="WAC3384" s="372"/>
      <c r="WAD3384" s="372"/>
      <c r="WAE3384" s="372"/>
      <c r="WAF3384" s="372"/>
      <c r="WAG3384" s="370"/>
      <c r="WAH3384" s="371"/>
      <c r="WAI3384" s="372"/>
      <c r="WAJ3384" s="371"/>
      <c r="WAK3384" s="473"/>
      <c r="WAL3384" s="371"/>
      <c r="WAM3384" s="372"/>
      <c r="WAN3384" s="372"/>
      <c r="WAO3384" s="372"/>
      <c r="WAP3384" s="372"/>
      <c r="WAQ3384" s="370"/>
      <c r="WAR3384" s="371"/>
      <c r="WAS3384" s="372"/>
      <c r="WAT3384" s="371"/>
      <c r="WAU3384" s="473"/>
      <c r="WAV3384" s="371"/>
      <c r="WAW3384" s="372"/>
      <c r="WAX3384" s="372"/>
      <c r="WAY3384" s="372"/>
      <c r="WAZ3384" s="372"/>
      <c r="WBA3384" s="370"/>
      <c r="WBB3384" s="371"/>
      <c r="WBC3384" s="372"/>
      <c r="WBD3384" s="371"/>
      <c r="WBE3384" s="473"/>
      <c r="WBF3384" s="371"/>
      <c r="WBG3384" s="372"/>
      <c r="WBH3384" s="372"/>
      <c r="WBI3384" s="372"/>
      <c r="WBJ3384" s="372"/>
      <c r="WBK3384" s="370"/>
      <c r="WBL3384" s="371"/>
      <c r="WBM3384" s="372"/>
      <c r="WBN3384" s="371"/>
      <c r="WBO3384" s="473"/>
      <c r="WBP3384" s="371"/>
      <c r="WBQ3384" s="372"/>
      <c r="WBR3384" s="372"/>
      <c r="WBS3384" s="372"/>
      <c r="WBT3384" s="372"/>
      <c r="WBU3384" s="370"/>
      <c r="WBV3384" s="371"/>
      <c r="WBW3384" s="372"/>
      <c r="WBX3384" s="371"/>
      <c r="WBY3384" s="473"/>
      <c r="WBZ3384" s="371"/>
      <c r="WCA3384" s="372"/>
      <c r="WCB3384" s="372"/>
      <c r="WCC3384" s="372"/>
      <c r="WCD3384" s="372"/>
      <c r="WCE3384" s="370"/>
      <c r="WCF3384" s="371"/>
      <c r="WCG3384" s="372"/>
      <c r="WCH3384" s="371"/>
      <c r="WCI3384" s="473"/>
      <c r="WCJ3384" s="371"/>
      <c r="WCK3384" s="372"/>
      <c r="WCL3384" s="372"/>
      <c r="WCM3384" s="372"/>
      <c r="WCN3384" s="372"/>
      <c r="WCO3384" s="370"/>
      <c r="WCP3384" s="371"/>
      <c r="WCQ3384" s="372"/>
      <c r="WCR3384" s="371"/>
      <c r="WCS3384" s="473"/>
      <c r="WCT3384" s="371"/>
      <c r="WCU3384" s="372"/>
      <c r="WCV3384" s="372"/>
      <c r="WCW3384" s="372"/>
      <c r="WCX3384" s="372"/>
      <c r="WCY3384" s="370"/>
      <c r="WCZ3384" s="371"/>
      <c r="WDA3384" s="372"/>
      <c r="WDB3384" s="371"/>
      <c r="WDC3384" s="473"/>
      <c r="WDD3384" s="371"/>
      <c r="WDE3384" s="372"/>
      <c r="WDF3384" s="372"/>
      <c r="WDG3384" s="372"/>
      <c r="WDH3384" s="372"/>
      <c r="WDI3384" s="370"/>
      <c r="WDJ3384" s="371"/>
      <c r="WDK3384" s="372"/>
      <c r="WDL3384" s="371"/>
      <c r="WDM3384" s="473"/>
      <c r="WDN3384" s="371"/>
      <c r="WDO3384" s="372"/>
      <c r="WDP3384" s="372"/>
      <c r="WDQ3384" s="372"/>
      <c r="WDR3384" s="372"/>
      <c r="WDS3384" s="370"/>
      <c r="WDT3384" s="371"/>
      <c r="WDU3384" s="372"/>
      <c r="WDV3384" s="371"/>
      <c r="WDW3384" s="473"/>
      <c r="WDX3384" s="371"/>
      <c r="WDY3384" s="372"/>
      <c r="WDZ3384" s="372"/>
      <c r="WEA3384" s="372"/>
      <c r="WEB3384" s="372"/>
      <c r="WEC3384" s="370"/>
      <c r="WED3384" s="371"/>
      <c r="WEE3384" s="372"/>
      <c r="WEF3384" s="371"/>
      <c r="WEG3384" s="473"/>
      <c r="WEH3384" s="371"/>
      <c r="WEI3384" s="372"/>
      <c r="WEJ3384" s="372"/>
      <c r="WEK3384" s="372"/>
      <c r="WEL3384" s="372"/>
      <c r="WEM3384" s="370"/>
      <c r="WEN3384" s="371"/>
      <c r="WEO3384" s="372"/>
      <c r="WEP3384" s="371"/>
      <c r="WEQ3384" s="473"/>
      <c r="WER3384" s="371"/>
      <c r="WES3384" s="372"/>
      <c r="WET3384" s="372"/>
      <c r="WEU3384" s="372"/>
      <c r="WEV3384" s="372"/>
      <c r="WEW3384" s="370"/>
      <c r="WEX3384" s="371"/>
      <c r="WEY3384" s="372"/>
      <c r="WEZ3384" s="371"/>
      <c r="WFA3384" s="473"/>
      <c r="WFB3384" s="371"/>
      <c r="WFC3384" s="372"/>
      <c r="WFD3384" s="372"/>
      <c r="WFE3384" s="372"/>
      <c r="WFF3384" s="372"/>
      <c r="WFG3384" s="370"/>
      <c r="WFH3384" s="371"/>
      <c r="WFI3384" s="372"/>
      <c r="WFJ3384" s="371"/>
      <c r="WFK3384" s="473"/>
      <c r="WFL3384" s="371"/>
      <c r="WFM3384" s="372"/>
      <c r="WFN3384" s="372"/>
      <c r="WFO3384" s="372"/>
      <c r="WFP3384" s="372"/>
      <c r="WFQ3384" s="370"/>
      <c r="WFR3384" s="371"/>
      <c r="WFS3384" s="372"/>
      <c r="WFT3384" s="371"/>
      <c r="WFU3384" s="473"/>
      <c r="WFV3384" s="371"/>
      <c r="WFW3384" s="372"/>
      <c r="WFX3384" s="372"/>
      <c r="WFY3384" s="372"/>
      <c r="WFZ3384" s="372"/>
      <c r="WGA3384" s="370"/>
      <c r="WGB3384" s="371"/>
      <c r="WGC3384" s="372"/>
      <c r="WGD3384" s="371"/>
      <c r="WGE3384" s="473"/>
      <c r="WGF3384" s="371"/>
      <c r="WGG3384" s="372"/>
      <c r="WGH3384" s="372"/>
      <c r="WGI3384" s="372"/>
      <c r="WGJ3384" s="372"/>
      <c r="WGK3384" s="370"/>
      <c r="WGL3384" s="371"/>
      <c r="WGM3384" s="372"/>
      <c r="WGN3384" s="371"/>
      <c r="WGO3384" s="473"/>
      <c r="WGP3384" s="371"/>
      <c r="WGQ3384" s="372"/>
      <c r="WGR3384" s="372"/>
      <c r="WGS3384" s="372"/>
      <c r="WGT3384" s="372"/>
      <c r="WGU3384" s="370"/>
      <c r="WGV3384" s="371"/>
      <c r="WGW3384" s="372"/>
      <c r="WGX3384" s="371"/>
      <c r="WGY3384" s="473"/>
      <c r="WGZ3384" s="371"/>
      <c r="WHA3384" s="372"/>
      <c r="WHB3384" s="372"/>
      <c r="WHC3384" s="372"/>
      <c r="WHD3384" s="372"/>
      <c r="WHE3384" s="370"/>
      <c r="WHF3384" s="371"/>
      <c r="WHG3384" s="372"/>
      <c r="WHH3384" s="371"/>
      <c r="WHI3384" s="473"/>
      <c r="WHJ3384" s="371"/>
      <c r="WHK3384" s="372"/>
      <c r="WHL3384" s="372"/>
      <c r="WHM3384" s="372"/>
      <c r="WHN3384" s="372"/>
      <c r="WHO3384" s="370"/>
      <c r="WHP3384" s="371"/>
      <c r="WHQ3384" s="372"/>
      <c r="WHR3384" s="371"/>
      <c r="WHS3384" s="473"/>
      <c r="WHT3384" s="371"/>
      <c r="WHU3384" s="372"/>
      <c r="WHV3384" s="372"/>
      <c r="WHW3384" s="372"/>
      <c r="WHX3384" s="372"/>
      <c r="WHY3384" s="370"/>
      <c r="WHZ3384" s="371"/>
      <c r="WIA3384" s="372"/>
      <c r="WIB3384" s="371"/>
      <c r="WIC3384" s="473"/>
      <c r="WID3384" s="371"/>
      <c r="WIE3384" s="372"/>
      <c r="WIF3384" s="372"/>
      <c r="WIG3384" s="372"/>
      <c r="WIH3384" s="372"/>
      <c r="WII3384" s="370"/>
      <c r="WIJ3384" s="371"/>
      <c r="WIK3384" s="372"/>
      <c r="WIL3384" s="371"/>
      <c r="WIM3384" s="473"/>
      <c r="WIN3384" s="371"/>
      <c r="WIO3384" s="372"/>
      <c r="WIP3384" s="372"/>
      <c r="WIQ3384" s="372"/>
      <c r="WIR3384" s="372"/>
      <c r="WIS3384" s="370"/>
      <c r="WIT3384" s="371"/>
      <c r="WIU3384" s="372"/>
      <c r="WIV3384" s="371"/>
      <c r="WIW3384" s="473"/>
      <c r="WIX3384" s="371"/>
      <c r="WIY3384" s="372"/>
      <c r="WIZ3384" s="372"/>
      <c r="WJA3384" s="372"/>
      <c r="WJB3384" s="372"/>
      <c r="WJC3384" s="370"/>
      <c r="WJD3384" s="371"/>
      <c r="WJE3384" s="372"/>
      <c r="WJF3384" s="371"/>
      <c r="WJG3384" s="473"/>
      <c r="WJH3384" s="371"/>
      <c r="WJI3384" s="372"/>
      <c r="WJJ3384" s="372"/>
      <c r="WJK3384" s="372"/>
      <c r="WJL3384" s="372"/>
      <c r="WJM3384" s="370"/>
      <c r="WJN3384" s="371"/>
      <c r="WJO3384" s="372"/>
      <c r="WJP3384" s="371"/>
      <c r="WJQ3384" s="473"/>
      <c r="WJR3384" s="371"/>
      <c r="WJS3384" s="372"/>
      <c r="WJT3384" s="372"/>
      <c r="WJU3384" s="372"/>
      <c r="WJV3384" s="372"/>
      <c r="WJW3384" s="370"/>
      <c r="WJX3384" s="371"/>
      <c r="WJY3384" s="372"/>
      <c r="WJZ3384" s="371"/>
      <c r="WKA3384" s="473"/>
      <c r="WKB3384" s="371"/>
      <c r="WKC3384" s="372"/>
      <c r="WKD3384" s="372"/>
      <c r="WKE3384" s="372"/>
      <c r="WKF3384" s="372"/>
      <c r="WKG3384" s="370"/>
      <c r="WKH3384" s="371"/>
      <c r="WKI3384" s="372"/>
      <c r="WKJ3384" s="371"/>
      <c r="WKK3384" s="473"/>
      <c r="WKL3384" s="371"/>
      <c r="WKM3384" s="372"/>
      <c r="WKN3384" s="372"/>
      <c r="WKO3384" s="372"/>
      <c r="WKP3384" s="372"/>
      <c r="WKQ3384" s="370"/>
      <c r="WKR3384" s="371"/>
      <c r="WKS3384" s="372"/>
      <c r="WKT3384" s="371"/>
      <c r="WKU3384" s="473"/>
      <c r="WKV3384" s="371"/>
      <c r="WKW3384" s="372"/>
      <c r="WKX3384" s="372"/>
      <c r="WKY3384" s="372"/>
      <c r="WKZ3384" s="372"/>
      <c r="WLA3384" s="370"/>
      <c r="WLB3384" s="371"/>
      <c r="WLC3384" s="372"/>
      <c r="WLD3384" s="371"/>
      <c r="WLE3384" s="473"/>
      <c r="WLF3384" s="371"/>
      <c r="WLG3384" s="372"/>
      <c r="WLH3384" s="372"/>
      <c r="WLI3384" s="372"/>
      <c r="WLJ3384" s="372"/>
      <c r="WLK3384" s="370"/>
      <c r="WLL3384" s="371"/>
      <c r="WLM3384" s="372"/>
      <c r="WLN3384" s="371"/>
      <c r="WLO3384" s="473"/>
      <c r="WLP3384" s="371"/>
      <c r="WLQ3384" s="372"/>
      <c r="WLR3384" s="372"/>
      <c r="WLS3384" s="372"/>
      <c r="WLT3384" s="372"/>
      <c r="WLU3384" s="370"/>
      <c r="WLV3384" s="371"/>
      <c r="WLW3384" s="372"/>
      <c r="WLX3384" s="371"/>
      <c r="WLY3384" s="473"/>
      <c r="WLZ3384" s="371"/>
      <c r="WMA3384" s="372"/>
      <c r="WMB3384" s="372"/>
      <c r="WMC3384" s="372"/>
      <c r="WMD3384" s="372"/>
      <c r="WME3384" s="370"/>
      <c r="WMF3384" s="371"/>
      <c r="WMG3384" s="372"/>
      <c r="WMH3384" s="371"/>
      <c r="WMI3384" s="473"/>
      <c r="WMJ3384" s="371"/>
      <c r="WMK3384" s="372"/>
      <c r="WML3384" s="372"/>
      <c r="WMM3384" s="372"/>
      <c r="WMN3384" s="372"/>
      <c r="WMO3384" s="370"/>
      <c r="WMP3384" s="371"/>
      <c r="WMQ3384" s="372"/>
      <c r="WMR3384" s="371"/>
      <c r="WMS3384" s="473"/>
      <c r="WMT3384" s="371"/>
      <c r="WMU3384" s="372"/>
      <c r="WMV3384" s="372"/>
      <c r="WMW3384" s="372"/>
      <c r="WMX3384" s="372"/>
      <c r="WMY3384" s="370"/>
      <c r="WMZ3384" s="371"/>
      <c r="WNA3384" s="372"/>
      <c r="WNB3384" s="371"/>
      <c r="WNC3384" s="473"/>
      <c r="WND3384" s="371"/>
      <c r="WNE3384" s="372"/>
      <c r="WNF3384" s="372"/>
      <c r="WNG3384" s="372"/>
      <c r="WNH3384" s="372"/>
      <c r="WNI3384" s="370"/>
      <c r="WNJ3384" s="371"/>
      <c r="WNK3384" s="372"/>
      <c r="WNL3384" s="371"/>
      <c r="WNM3384" s="473"/>
      <c r="WNN3384" s="371"/>
      <c r="WNO3384" s="372"/>
      <c r="WNP3384" s="372"/>
      <c r="WNQ3384" s="372"/>
      <c r="WNR3384" s="372"/>
      <c r="WNS3384" s="370"/>
      <c r="WNT3384" s="371"/>
      <c r="WNU3384" s="372"/>
      <c r="WNV3384" s="371"/>
      <c r="WNW3384" s="473"/>
      <c r="WNX3384" s="371"/>
      <c r="WNY3384" s="372"/>
      <c r="WNZ3384" s="372"/>
      <c r="WOA3384" s="372"/>
      <c r="WOB3384" s="372"/>
      <c r="WOC3384" s="370"/>
      <c r="WOD3384" s="371"/>
      <c r="WOE3384" s="372"/>
      <c r="WOF3384" s="371"/>
      <c r="WOG3384" s="473"/>
      <c r="WOH3384" s="371"/>
      <c r="WOI3384" s="372"/>
      <c r="WOJ3384" s="372"/>
      <c r="WOK3384" s="372"/>
      <c r="WOL3384" s="372"/>
      <c r="WOM3384" s="370"/>
      <c r="WON3384" s="371"/>
      <c r="WOO3384" s="372"/>
      <c r="WOP3384" s="371"/>
      <c r="WOQ3384" s="473"/>
      <c r="WOR3384" s="371"/>
      <c r="WOS3384" s="372"/>
      <c r="WOT3384" s="372"/>
      <c r="WOU3384" s="372"/>
      <c r="WOV3384" s="372"/>
      <c r="WOW3384" s="370"/>
      <c r="WOX3384" s="371"/>
      <c r="WOY3384" s="372"/>
      <c r="WOZ3384" s="371"/>
      <c r="WPA3384" s="473"/>
      <c r="WPB3384" s="371"/>
      <c r="WPC3384" s="372"/>
      <c r="WPD3384" s="372"/>
      <c r="WPE3384" s="372"/>
      <c r="WPF3384" s="372"/>
      <c r="WPG3384" s="370"/>
      <c r="WPH3384" s="371"/>
      <c r="WPI3384" s="372"/>
      <c r="WPJ3384" s="371"/>
      <c r="WPK3384" s="473"/>
      <c r="WPL3384" s="371"/>
      <c r="WPM3384" s="372"/>
      <c r="WPN3384" s="372"/>
      <c r="WPO3384" s="372"/>
      <c r="WPP3384" s="372"/>
      <c r="WPQ3384" s="370"/>
      <c r="WPR3384" s="371"/>
      <c r="WPS3384" s="372"/>
      <c r="WPT3384" s="371"/>
      <c r="WPU3384" s="473"/>
      <c r="WPV3384" s="371"/>
      <c r="WPW3384" s="372"/>
      <c r="WPX3384" s="372"/>
      <c r="WPY3384" s="372"/>
      <c r="WPZ3384" s="372"/>
      <c r="WQA3384" s="370"/>
      <c r="WQB3384" s="371"/>
      <c r="WQC3384" s="372"/>
      <c r="WQD3384" s="371"/>
      <c r="WQE3384" s="473"/>
      <c r="WQF3384" s="371"/>
      <c r="WQG3384" s="372"/>
      <c r="WQH3384" s="372"/>
      <c r="WQI3384" s="372"/>
      <c r="WQJ3384" s="372"/>
      <c r="WQK3384" s="370"/>
      <c r="WQL3384" s="371"/>
      <c r="WQM3384" s="372"/>
      <c r="WQN3384" s="371"/>
      <c r="WQO3384" s="473"/>
      <c r="WQP3384" s="371"/>
      <c r="WQQ3384" s="372"/>
      <c r="WQR3384" s="372"/>
      <c r="WQS3384" s="372"/>
      <c r="WQT3384" s="372"/>
      <c r="WQU3384" s="370"/>
      <c r="WQV3384" s="371"/>
      <c r="WQW3384" s="372"/>
      <c r="WQX3384" s="371"/>
      <c r="WQY3384" s="473"/>
      <c r="WQZ3384" s="371"/>
      <c r="WRA3384" s="372"/>
      <c r="WRB3384" s="372"/>
      <c r="WRC3384" s="372"/>
      <c r="WRD3384" s="372"/>
      <c r="WRE3384" s="370"/>
      <c r="WRF3384" s="371"/>
      <c r="WRG3384" s="372"/>
      <c r="WRH3384" s="371"/>
      <c r="WRI3384" s="473"/>
      <c r="WRJ3384" s="371"/>
      <c r="WRK3384" s="372"/>
      <c r="WRL3384" s="372"/>
      <c r="WRM3384" s="372"/>
      <c r="WRN3384" s="372"/>
      <c r="WRO3384" s="370"/>
      <c r="WRP3384" s="371"/>
      <c r="WRQ3384" s="372"/>
      <c r="WRR3384" s="371"/>
      <c r="WRS3384" s="473"/>
      <c r="WRT3384" s="371"/>
      <c r="WRU3384" s="372"/>
      <c r="WRV3384" s="372"/>
      <c r="WRW3384" s="372"/>
      <c r="WRX3384" s="372"/>
      <c r="WRY3384" s="370"/>
      <c r="WRZ3384" s="371"/>
      <c r="WSA3384" s="372"/>
      <c r="WSB3384" s="371"/>
      <c r="WSC3384" s="473"/>
      <c r="WSD3384" s="371"/>
      <c r="WSE3384" s="372"/>
      <c r="WSF3384" s="372"/>
      <c r="WSG3384" s="372"/>
      <c r="WSH3384" s="372"/>
      <c r="WSI3384" s="370"/>
      <c r="WSJ3384" s="371"/>
      <c r="WSK3384" s="372"/>
      <c r="WSL3384" s="371"/>
      <c r="WSM3384" s="473"/>
      <c r="WSN3384" s="371"/>
      <c r="WSO3384" s="372"/>
      <c r="WSP3384" s="372"/>
      <c r="WSQ3384" s="372"/>
      <c r="WSR3384" s="372"/>
      <c r="WSS3384" s="370"/>
      <c r="WST3384" s="371"/>
      <c r="WSU3384" s="372"/>
      <c r="WSV3384" s="371"/>
      <c r="WSW3384" s="473"/>
      <c r="WSX3384" s="371"/>
      <c r="WSY3384" s="372"/>
      <c r="WSZ3384" s="372"/>
      <c r="WTA3384" s="372"/>
      <c r="WTB3384" s="372"/>
      <c r="WTC3384" s="370"/>
      <c r="WTD3384" s="371"/>
      <c r="WTE3384" s="372"/>
      <c r="WTF3384" s="371"/>
      <c r="WTG3384" s="473"/>
      <c r="WTH3384" s="371"/>
      <c r="WTI3384" s="372"/>
      <c r="WTJ3384" s="372"/>
      <c r="WTK3384" s="372"/>
      <c r="WTL3384" s="372"/>
      <c r="WTM3384" s="370"/>
      <c r="WTN3384" s="371"/>
      <c r="WTO3384" s="372"/>
      <c r="WTP3384" s="371"/>
      <c r="WTQ3384" s="473"/>
      <c r="WTR3384" s="371"/>
      <c r="WTS3384" s="372"/>
      <c r="WTT3384" s="372"/>
      <c r="WTU3384" s="372"/>
      <c r="WTV3384" s="372"/>
      <c r="WTW3384" s="370"/>
      <c r="WTX3384" s="371"/>
      <c r="WTY3384" s="372"/>
      <c r="WTZ3384" s="371"/>
      <c r="WUA3384" s="473"/>
      <c r="WUB3384" s="371"/>
      <c r="WUC3384" s="372"/>
      <c r="WUD3384" s="372"/>
      <c r="WUE3384" s="372"/>
      <c r="WUF3384" s="372"/>
      <c r="WUG3384" s="370"/>
      <c r="WUH3384" s="371"/>
      <c r="WUI3384" s="372"/>
      <c r="WUJ3384" s="371"/>
      <c r="WUK3384" s="473"/>
      <c r="WUL3384" s="371"/>
      <c r="WUM3384" s="372"/>
      <c r="WUN3384" s="372"/>
      <c r="WUO3384" s="372"/>
      <c r="WUP3384" s="372"/>
      <c r="WUQ3384" s="370"/>
      <c r="WUR3384" s="371"/>
      <c r="WUS3384" s="372"/>
      <c r="WUT3384" s="371"/>
      <c r="WUU3384" s="473"/>
      <c r="WUV3384" s="371"/>
      <c r="WUW3384" s="372"/>
      <c r="WUX3384" s="372"/>
      <c r="WUY3384" s="372"/>
      <c r="WUZ3384" s="372"/>
      <c r="WVA3384" s="370"/>
      <c r="WVB3384" s="371"/>
      <c r="WVC3384" s="372"/>
      <c r="WVD3384" s="371"/>
      <c r="WVE3384" s="473"/>
      <c r="WVF3384" s="371"/>
      <c r="WVG3384" s="372"/>
      <c r="WVH3384" s="372"/>
      <c r="WVI3384" s="372"/>
      <c r="WVJ3384" s="372"/>
      <c r="WVK3384" s="370"/>
      <c r="WVL3384" s="371"/>
      <c r="WVM3384" s="372"/>
      <c r="WVN3384" s="371"/>
      <c r="WVO3384" s="473"/>
      <c r="WVP3384" s="371"/>
      <c r="WVQ3384" s="372"/>
      <c r="WVR3384" s="372"/>
      <c r="WVS3384" s="372"/>
      <c r="WVT3384" s="372"/>
      <c r="WVU3384" s="370"/>
      <c r="WVV3384" s="371"/>
      <c r="WVW3384" s="372"/>
      <c r="WVX3384" s="371"/>
      <c r="WVY3384" s="473"/>
      <c r="WVZ3384" s="371"/>
      <c r="WWA3384" s="372"/>
      <c r="WWB3384" s="372"/>
      <c r="WWC3384" s="372"/>
      <c r="WWD3384" s="372"/>
      <c r="WWE3384" s="370"/>
      <c r="WWF3384" s="371"/>
      <c r="WWG3384" s="372"/>
      <c r="WWH3384" s="371"/>
      <c r="WWI3384" s="473"/>
      <c r="WWJ3384" s="371"/>
      <c r="WWK3384" s="372"/>
      <c r="WWL3384" s="372"/>
      <c r="WWM3384" s="372"/>
      <c r="WWN3384" s="372"/>
      <c r="WWO3384" s="370"/>
      <c r="WWP3384" s="371"/>
      <c r="WWQ3384" s="372"/>
      <c r="WWR3384" s="371"/>
      <c r="WWS3384" s="473"/>
      <c r="WWT3384" s="371"/>
      <c r="WWU3384" s="372"/>
      <c r="WWV3384" s="372"/>
      <c r="WWW3384" s="372"/>
      <c r="WWX3384" s="372"/>
      <c r="WWY3384" s="370"/>
      <c r="WWZ3384" s="371"/>
      <c r="WXA3384" s="372"/>
      <c r="WXB3384" s="371"/>
      <c r="WXC3384" s="473"/>
      <c r="WXD3384" s="371"/>
      <c r="WXE3384" s="372"/>
      <c r="WXF3384" s="372"/>
      <c r="WXG3384" s="372"/>
      <c r="WXH3384" s="372"/>
      <c r="WXI3384" s="370"/>
      <c r="WXJ3384" s="371"/>
      <c r="WXK3384" s="372"/>
      <c r="WXL3384" s="371"/>
      <c r="WXM3384" s="473"/>
      <c r="WXN3384" s="371"/>
      <c r="WXO3384" s="372"/>
      <c r="WXP3384" s="372"/>
      <c r="WXQ3384" s="372"/>
      <c r="WXR3384" s="372"/>
      <c r="WXS3384" s="370"/>
      <c r="WXT3384" s="371"/>
      <c r="WXU3384" s="372"/>
      <c r="WXV3384" s="371"/>
      <c r="WXW3384" s="473"/>
      <c r="WXX3384" s="371"/>
      <c r="WXY3384" s="372"/>
      <c r="WXZ3384" s="372"/>
      <c r="WYA3384" s="372"/>
      <c r="WYB3384" s="372"/>
      <c r="WYC3384" s="370"/>
      <c r="WYD3384" s="371"/>
      <c r="WYE3384" s="372"/>
      <c r="WYF3384" s="371"/>
      <c r="WYG3384" s="473"/>
      <c r="WYH3384" s="371"/>
      <c r="WYI3384" s="372"/>
      <c r="WYJ3384" s="372"/>
      <c r="WYK3384" s="372"/>
      <c r="WYL3384" s="372"/>
      <c r="WYM3384" s="370"/>
      <c r="WYN3384" s="371"/>
      <c r="WYO3384" s="372"/>
      <c r="WYP3384" s="371"/>
      <c r="WYQ3384" s="473"/>
      <c r="WYR3384" s="371"/>
      <c r="WYS3384" s="372"/>
      <c r="WYT3384" s="372"/>
      <c r="WYU3384" s="372"/>
      <c r="WYV3384" s="372"/>
      <c r="WYW3384" s="370"/>
      <c r="WYX3384" s="371"/>
      <c r="WYY3384" s="372"/>
      <c r="WYZ3384" s="371"/>
      <c r="WZA3384" s="473"/>
      <c r="WZB3384" s="371"/>
      <c r="WZC3384" s="372"/>
      <c r="WZD3384" s="372"/>
      <c r="WZE3384" s="372"/>
      <c r="WZF3384" s="372"/>
      <c r="WZG3384" s="370"/>
      <c r="WZH3384" s="371"/>
      <c r="WZI3384" s="372"/>
      <c r="WZJ3384" s="371"/>
      <c r="WZK3384" s="473"/>
      <c r="WZL3384" s="371"/>
      <c r="WZM3384" s="372"/>
      <c r="WZN3384" s="372"/>
      <c r="WZO3384" s="372"/>
      <c r="WZP3384" s="372"/>
      <c r="WZQ3384" s="370"/>
      <c r="WZR3384" s="371"/>
      <c r="WZS3384" s="372"/>
      <c r="WZT3384" s="371"/>
      <c r="WZU3384" s="473"/>
      <c r="WZV3384" s="371"/>
      <c r="WZW3384" s="372"/>
      <c r="WZX3384" s="372"/>
      <c r="WZY3384" s="372"/>
      <c r="WZZ3384" s="372"/>
      <c r="XAA3384" s="370"/>
      <c r="XAB3384" s="371"/>
      <c r="XAC3384" s="372"/>
      <c r="XAD3384" s="371"/>
      <c r="XAE3384" s="473"/>
      <c r="XAF3384" s="371"/>
      <c r="XAG3384" s="372"/>
      <c r="XAH3384" s="372"/>
      <c r="XAI3384" s="372"/>
      <c r="XAJ3384" s="372"/>
      <c r="XAK3384" s="370"/>
      <c r="XAL3384" s="371"/>
      <c r="XAM3384" s="372"/>
      <c r="XAN3384" s="371"/>
      <c r="XAO3384" s="473"/>
      <c r="XAP3384" s="371"/>
      <c r="XAQ3384" s="372"/>
      <c r="XAR3384" s="372"/>
      <c r="XAS3384" s="372"/>
      <c r="XAT3384" s="372"/>
      <c r="XAU3384" s="370"/>
      <c r="XAV3384" s="371"/>
      <c r="XAW3384" s="372"/>
      <c r="XAX3384" s="371"/>
      <c r="XAY3384" s="473"/>
      <c r="XAZ3384" s="371"/>
      <c r="XBA3384" s="372"/>
      <c r="XBB3384" s="372"/>
      <c r="XBC3384" s="372"/>
      <c r="XBD3384" s="372"/>
      <c r="XBE3384" s="370"/>
      <c r="XBF3384" s="371"/>
      <c r="XBG3384" s="372"/>
      <c r="XBH3384" s="371"/>
      <c r="XBI3384" s="473"/>
      <c r="XBJ3384" s="371"/>
      <c r="XBK3384" s="372"/>
      <c r="XBL3384" s="372"/>
      <c r="XBM3384" s="372"/>
      <c r="XBN3384" s="372"/>
      <c r="XBO3384" s="370"/>
      <c r="XBP3384" s="371"/>
      <c r="XBQ3384" s="372"/>
      <c r="XBR3384" s="371"/>
      <c r="XBS3384" s="473"/>
      <c r="XBT3384" s="371"/>
      <c r="XBU3384" s="372"/>
      <c r="XBV3384" s="372"/>
      <c r="XBW3384" s="372"/>
      <c r="XBX3384" s="372"/>
      <c r="XBY3384" s="370"/>
      <c r="XBZ3384" s="371"/>
      <c r="XCA3384" s="372"/>
      <c r="XCB3384" s="371"/>
      <c r="XCC3384" s="473"/>
      <c r="XCD3384" s="371"/>
      <c r="XCE3384" s="372"/>
      <c r="XCF3384" s="372"/>
      <c r="XCG3384" s="372"/>
      <c r="XCH3384" s="372"/>
      <c r="XCI3384" s="370"/>
      <c r="XCJ3384" s="371"/>
      <c r="XCK3384" s="372"/>
      <c r="XCL3384" s="371"/>
      <c r="XCM3384" s="473"/>
      <c r="XCN3384" s="371"/>
      <c r="XCO3384" s="372"/>
      <c r="XCP3384" s="372"/>
      <c r="XCQ3384" s="372"/>
      <c r="XCR3384" s="372"/>
      <c r="XCS3384" s="370"/>
      <c r="XCT3384" s="371"/>
      <c r="XCU3384" s="372"/>
      <c r="XCV3384" s="371"/>
      <c r="XCW3384" s="473"/>
      <c r="XCX3384" s="371"/>
      <c r="XCY3384" s="372"/>
      <c r="XCZ3384" s="372"/>
      <c r="XDA3384" s="372"/>
      <c r="XDB3384" s="372"/>
      <c r="XDC3384" s="370"/>
      <c r="XDD3384" s="371"/>
      <c r="XDE3384" s="372"/>
      <c r="XDF3384" s="371"/>
      <c r="XDG3384" s="473"/>
      <c r="XDH3384" s="371"/>
      <c r="XDI3384" s="372"/>
      <c r="XDJ3384" s="372"/>
      <c r="XDK3384" s="372"/>
      <c r="XDL3384" s="372"/>
      <c r="XDM3384" s="370"/>
      <c r="XDN3384" s="371"/>
      <c r="XDO3384" s="372"/>
      <c r="XDP3384" s="371"/>
      <c r="XDQ3384" s="473"/>
      <c r="XDR3384" s="371"/>
      <c r="XDS3384" s="372"/>
      <c r="XDT3384" s="372"/>
      <c r="XDU3384" s="372"/>
      <c r="XDV3384" s="372"/>
      <c r="XDW3384" s="370"/>
      <c r="XDX3384" s="371"/>
      <c r="XDY3384" s="372"/>
      <c r="XDZ3384" s="371"/>
      <c r="XEA3384" s="473"/>
      <c r="XEB3384" s="371"/>
      <c r="XEC3384" s="372"/>
      <c r="XED3384" s="372"/>
      <c r="XEE3384" s="372"/>
      <c r="XEF3384" s="372"/>
      <c r="XEG3384" s="370"/>
      <c r="XEH3384" s="371"/>
      <c r="XEI3384" s="372"/>
      <c r="XEJ3384" s="371"/>
      <c r="XEK3384" s="473"/>
      <c r="XEL3384" s="371"/>
      <c r="XEM3384" s="372"/>
      <c r="XEN3384" s="372"/>
      <c r="XEO3384" s="372"/>
      <c r="XEP3384" s="372"/>
      <c r="XEQ3384" s="370"/>
      <c r="XER3384" s="371"/>
      <c r="XES3384" s="372"/>
      <c r="XET3384" s="371"/>
      <c r="XEU3384" s="473"/>
      <c r="XEV3384" s="371"/>
      <c r="XEW3384" s="372"/>
      <c r="XEX3384" s="372"/>
      <c r="XEY3384" s="372"/>
      <c r="XEZ3384" s="372"/>
      <c r="XFA3384" s="370"/>
      <c r="XFB3384" s="371"/>
      <c r="XFC3384" s="372"/>
      <c r="XFD3384" s="371"/>
    </row>
    <row r="3385" spans="1:16384" s="383" customFormat="1" ht="48" customHeight="1" x14ac:dyDescent="0.25">
      <c r="A3385" s="377" t="s">
        <v>6532</v>
      </c>
      <c r="B3385" s="377" t="s">
        <v>440</v>
      </c>
      <c r="C3385" s="380" t="s">
        <v>3812</v>
      </c>
      <c r="D3385" s="378"/>
      <c r="E3385" s="379">
        <v>300000</v>
      </c>
      <c r="F3385" s="377" t="s">
        <v>5255</v>
      </c>
      <c r="G3385" s="380">
        <v>20487869105</v>
      </c>
      <c r="H3385" s="380" t="s">
        <v>917</v>
      </c>
      <c r="I3385" s="393">
        <v>44749</v>
      </c>
      <c r="J3385" s="380"/>
    </row>
    <row r="3386" spans="1:16384" s="383" customFormat="1" ht="72" x14ac:dyDescent="0.25">
      <c r="A3386" s="377" t="s">
        <v>6533</v>
      </c>
      <c r="B3386" s="377" t="s">
        <v>4726</v>
      </c>
      <c r="C3386" s="380" t="s">
        <v>3812</v>
      </c>
      <c r="D3386" s="378"/>
      <c r="E3386" s="379">
        <v>180000</v>
      </c>
      <c r="F3386" s="377" t="s">
        <v>2239</v>
      </c>
      <c r="G3386" s="380">
        <v>20397923381</v>
      </c>
      <c r="H3386" s="380" t="s">
        <v>917</v>
      </c>
      <c r="I3386" s="393">
        <v>44644</v>
      </c>
      <c r="J3386" s="380"/>
    </row>
    <row r="3387" spans="1:16384" s="383" customFormat="1" ht="48" customHeight="1" x14ac:dyDescent="0.25">
      <c r="A3387" s="377" t="s">
        <v>2426</v>
      </c>
      <c r="B3387" s="377" t="s">
        <v>440</v>
      </c>
      <c r="C3387" s="380" t="s">
        <v>3812</v>
      </c>
      <c r="D3387" s="378"/>
      <c r="E3387" s="379">
        <v>240000</v>
      </c>
      <c r="F3387" s="377" t="s">
        <v>2239</v>
      </c>
      <c r="G3387" s="380">
        <v>20397923381</v>
      </c>
      <c r="H3387" s="380" t="s">
        <v>917</v>
      </c>
      <c r="I3387" s="393">
        <v>44587</v>
      </c>
      <c r="J3387" s="380"/>
    </row>
    <row r="3388" spans="1:16384" s="383" customFormat="1" ht="13.5" x14ac:dyDescent="0.2">
      <c r="A3388" s="370" t="s">
        <v>6534</v>
      </c>
      <c r="B3388" s="371"/>
      <c r="C3388" s="372"/>
      <c r="D3388" s="371"/>
      <c r="E3388" s="373"/>
      <c r="F3388" s="371"/>
      <c r="G3388" s="372"/>
      <c r="H3388" s="372"/>
      <c r="I3388" s="372"/>
      <c r="J3388" s="372"/>
    </row>
    <row r="3389" spans="1:16384" s="383" customFormat="1" ht="26.25" customHeight="1" x14ac:dyDescent="0.25">
      <c r="A3389" s="377" t="s">
        <v>6535</v>
      </c>
      <c r="B3389" s="377" t="s">
        <v>841</v>
      </c>
      <c r="C3389" s="380" t="s">
        <v>2489</v>
      </c>
      <c r="D3389" s="378"/>
      <c r="E3389" s="379">
        <v>1224000</v>
      </c>
      <c r="F3389" s="377" t="s">
        <v>5231</v>
      </c>
      <c r="G3389" s="380">
        <v>20605077545</v>
      </c>
      <c r="H3389" s="380" t="s">
        <v>1998</v>
      </c>
      <c r="I3389" s="393">
        <v>44747</v>
      </c>
      <c r="J3389" s="380"/>
    </row>
    <row r="3390" spans="1:16384" s="383" customFormat="1" ht="27" customHeight="1" x14ac:dyDescent="0.25">
      <c r="A3390" s="377" t="s">
        <v>6536</v>
      </c>
      <c r="B3390" s="377" t="s">
        <v>841</v>
      </c>
      <c r="C3390" s="380" t="s">
        <v>2489</v>
      </c>
      <c r="D3390" s="378"/>
      <c r="E3390" s="379">
        <v>924000</v>
      </c>
      <c r="F3390" s="377"/>
      <c r="G3390" s="380"/>
      <c r="H3390" s="380"/>
      <c r="I3390" s="382"/>
      <c r="J3390" s="380"/>
    </row>
    <row r="3391" spans="1:16384" s="383" customFormat="1" ht="24" x14ac:dyDescent="0.25">
      <c r="A3391" s="377" t="s">
        <v>6537</v>
      </c>
      <c r="B3391" s="377" t="s">
        <v>455</v>
      </c>
      <c r="C3391" s="380" t="s">
        <v>2489</v>
      </c>
      <c r="D3391" s="378"/>
      <c r="E3391" s="379">
        <v>108000</v>
      </c>
      <c r="F3391" s="377"/>
      <c r="G3391" s="380"/>
      <c r="H3391" s="381"/>
      <c r="I3391" s="382"/>
      <c r="J3391" s="380"/>
    </row>
    <row r="3392" spans="1:16384" s="383" customFormat="1" ht="24" x14ac:dyDescent="0.25">
      <c r="A3392" s="377" t="s">
        <v>6538</v>
      </c>
      <c r="B3392" s="377" t="s">
        <v>455</v>
      </c>
      <c r="C3392" s="380" t="s">
        <v>2489</v>
      </c>
      <c r="D3392" s="378"/>
      <c r="E3392" s="379">
        <v>62000</v>
      </c>
      <c r="F3392" s="377"/>
      <c r="G3392" s="380"/>
      <c r="H3392" s="381"/>
      <c r="I3392" s="382"/>
      <c r="J3392" s="380"/>
    </row>
    <row r="3393" spans="1:10" s="383" customFormat="1" ht="24" x14ac:dyDescent="0.25">
      <c r="A3393" s="377" t="s">
        <v>6539</v>
      </c>
      <c r="B3393" s="377" t="s">
        <v>455</v>
      </c>
      <c r="C3393" s="380" t="s">
        <v>2489</v>
      </c>
      <c r="D3393" s="378"/>
      <c r="E3393" s="379">
        <v>162000</v>
      </c>
      <c r="F3393" s="377"/>
      <c r="G3393" s="380"/>
      <c r="H3393" s="381"/>
      <c r="I3393" s="382"/>
      <c r="J3393" s="380"/>
    </row>
    <row r="3394" spans="1:10" s="383" customFormat="1" ht="24" x14ac:dyDescent="0.25">
      <c r="A3394" s="377" t="s">
        <v>6540</v>
      </c>
      <c r="B3394" s="377" t="s">
        <v>775</v>
      </c>
      <c r="C3394" s="380" t="s">
        <v>2489</v>
      </c>
      <c r="D3394" s="378"/>
      <c r="E3394" s="379">
        <v>174000</v>
      </c>
      <c r="F3394" s="377"/>
      <c r="G3394" s="380"/>
      <c r="H3394" s="381"/>
      <c r="I3394" s="382"/>
      <c r="J3394" s="380"/>
    </row>
    <row r="3395" spans="1:10" s="383" customFormat="1" ht="13.5" x14ac:dyDescent="0.2">
      <c r="A3395" s="370" t="s">
        <v>295</v>
      </c>
      <c r="B3395" s="371" t="s">
        <v>1436</v>
      </c>
      <c r="C3395" s="372" t="s">
        <v>776</v>
      </c>
      <c r="D3395" s="371"/>
      <c r="E3395" s="373"/>
      <c r="F3395" s="371"/>
      <c r="G3395" s="372"/>
      <c r="H3395" s="372"/>
      <c r="I3395" s="372"/>
      <c r="J3395" s="372"/>
    </row>
    <row r="3396" spans="1:10" s="383" customFormat="1" ht="13.5" x14ac:dyDescent="0.25">
      <c r="A3396" s="377" t="s">
        <v>2771</v>
      </c>
      <c r="B3396" s="377" t="s">
        <v>1436</v>
      </c>
      <c r="C3396" s="380" t="s">
        <v>776</v>
      </c>
      <c r="D3396" s="378"/>
      <c r="E3396" s="379"/>
      <c r="F3396" s="377"/>
      <c r="G3396" s="380"/>
      <c r="H3396" s="381"/>
      <c r="I3396" s="393"/>
      <c r="J3396" s="380"/>
    </row>
    <row r="3397" spans="1:10" s="383" customFormat="1" ht="13.5" x14ac:dyDescent="0.25">
      <c r="A3397" s="377" t="s">
        <v>5420</v>
      </c>
      <c r="B3397" s="377" t="s">
        <v>5422</v>
      </c>
      <c r="C3397" s="380"/>
      <c r="D3397" s="378"/>
      <c r="E3397" s="379"/>
      <c r="F3397" s="377"/>
      <c r="G3397" s="380"/>
      <c r="H3397" s="381"/>
      <c r="I3397" s="393"/>
      <c r="J3397" s="380"/>
    </row>
    <row r="3398" spans="1:10" s="383" customFormat="1" ht="24" x14ac:dyDescent="0.25">
      <c r="A3398" s="377" t="s">
        <v>5421</v>
      </c>
      <c r="B3398" s="377" t="s">
        <v>4027</v>
      </c>
      <c r="C3398" s="380"/>
      <c r="D3398" s="378"/>
      <c r="E3398" s="379"/>
      <c r="F3398" s="377"/>
      <c r="G3398" s="380"/>
      <c r="H3398" s="381"/>
      <c r="I3398" s="393"/>
      <c r="J3398" s="380"/>
    </row>
    <row r="3399" spans="1:10" s="383" customFormat="1" ht="24" x14ac:dyDescent="0.25">
      <c r="A3399" s="377" t="s">
        <v>5425</v>
      </c>
      <c r="B3399" s="377" t="s">
        <v>5428</v>
      </c>
      <c r="C3399" s="380"/>
      <c r="D3399" s="378"/>
      <c r="E3399" s="379"/>
      <c r="F3399" s="377"/>
      <c r="G3399" s="380"/>
      <c r="H3399" s="381"/>
      <c r="I3399" s="393"/>
      <c r="J3399" s="380"/>
    </row>
    <row r="3400" spans="1:10" s="383" customFormat="1" ht="24" x14ac:dyDescent="0.25">
      <c r="A3400" s="377" t="s">
        <v>5427</v>
      </c>
      <c r="B3400" s="377" t="s">
        <v>5428</v>
      </c>
      <c r="C3400" s="380"/>
      <c r="D3400" s="378"/>
      <c r="E3400" s="379"/>
      <c r="F3400" s="377"/>
      <c r="G3400" s="380"/>
      <c r="H3400" s="381"/>
      <c r="I3400" s="393"/>
      <c r="J3400" s="380"/>
    </row>
    <row r="3401" spans="1:10" s="383" customFormat="1" ht="24" x14ac:dyDescent="0.25">
      <c r="A3401" s="377" t="s">
        <v>5430</v>
      </c>
      <c r="B3401" s="377" t="s">
        <v>5428</v>
      </c>
      <c r="C3401" s="380"/>
      <c r="D3401" s="378"/>
      <c r="E3401" s="379"/>
      <c r="F3401" s="377"/>
      <c r="G3401" s="380"/>
      <c r="H3401" s="380"/>
      <c r="I3401" s="382"/>
      <c r="J3401" s="380"/>
    </row>
    <row r="3402" spans="1:10" s="383" customFormat="1" ht="24" x14ac:dyDescent="0.25">
      <c r="A3402" s="377" t="s">
        <v>6541</v>
      </c>
      <c r="B3402" s="377" t="s">
        <v>455</v>
      </c>
      <c r="C3402" s="380"/>
      <c r="D3402" s="378"/>
      <c r="E3402" s="379"/>
      <c r="F3402" s="377"/>
      <c r="G3402" s="380"/>
      <c r="H3402" s="380"/>
      <c r="I3402" s="382"/>
      <c r="J3402" s="380"/>
    </row>
    <row r="3403" spans="1:10" s="383" customFormat="1" ht="13.5" x14ac:dyDescent="0.2">
      <c r="A3403" s="370" t="s">
        <v>297</v>
      </c>
      <c r="B3403" s="371"/>
      <c r="C3403" s="372"/>
      <c r="D3403" s="371"/>
      <c r="E3403" s="373"/>
      <c r="F3403" s="371"/>
      <c r="G3403" s="372"/>
      <c r="H3403" s="372"/>
      <c r="I3403" s="372"/>
      <c r="J3403" s="372"/>
    </row>
    <row r="3404" spans="1:10" s="383" customFormat="1" ht="13.5" x14ac:dyDescent="0.25">
      <c r="A3404" s="377" t="s">
        <v>5439</v>
      </c>
      <c r="B3404" s="377"/>
      <c r="C3404" s="380"/>
      <c r="D3404" s="378"/>
      <c r="E3404" s="379"/>
      <c r="F3404" s="377"/>
      <c r="G3404" s="380"/>
      <c r="H3404" s="380"/>
      <c r="I3404" s="382"/>
      <c r="J3404" s="380"/>
    </row>
    <row r="3405" spans="1:10" s="383" customFormat="1" ht="13.5" x14ac:dyDescent="0.25">
      <c r="A3405" s="377" t="s">
        <v>6542</v>
      </c>
      <c r="B3405" s="377"/>
      <c r="C3405" s="380"/>
      <c r="D3405" s="378"/>
      <c r="E3405" s="379"/>
      <c r="F3405" s="377"/>
      <c r="G3405" s="380"/>
      <c r="H3405" s="380"/>
      <c r="I3405" s="382"/>
      <c r="J3405" s="380"/>
    </row>
    <row r="3406" spans="1:10" s="383" customFormat="1" ht="13.5" x14ac:dyDescent="0.25">
      <c r="A3406" s="377" t="s">
        <v>6543</v>
      </c>
      <c r="B3406" s="377"/>
      <c r="C3406" s="380"/>
      <c r="D3406" s="378"/>
      <c r="E3406" s="379"/>
      <c r="F3406" s="377"/>
      <c r="G3406" s="380"/>
      <c r="H3406" s="380"/>
      <c r="I3406" s="382"/>
      <c r="J3406" s="380"/>
    </row>
    <row r="3407" spans="1:10" s="383" customFormat="1" ht="13.5" x14ac:dyDescent="0.25">
      <c r="A3407" s="377" t="s">
        <v>6544</v>
      </c>
      <c r="B3407" s="377"/>
      <c r="C3407" s="380"/>
      <c r="D3407" s="378"/>
      <c r="E3407" s="379"/>
      <c r="F3407" s="377"/>
      <c r="G3407" s="380"/>
      <c r="H3407" s="380"/>
      <c r="I3407" s="382"/>
      <c r="J3407" s="380"/>
    </row>
    <row r="3408" spans="1:10" s="383" customFormat="1" ht="13.5" x14ac:dyDescent="0.25">
      <c r="A3408" s="377" t="s">
        <v>6545</v>
      </c>
      <c r="B3408" s="377"/>
      <c r="C3408" s="380"/>
      <c r="D3408" s="378"/>
      <c r="E3408" s="379"/>
      <c r="F3408" s="377"/>
      <c r="G3408" s="380"/>
      <c r="H3408" s="380"/>
      <c r="I3408" s="382"/>
      <c r="J3408" s="380"/>
    </row>
    <row r="3409" spans="1:10" s="383" customFormat="1" ht="13.5" x14ac:dyDescent="0.25">
      <c r="A3409" s="377" t="s">
        <v>6546</v>
      </c>
      <c r="B3409" s="377"/>
      <c r="C3409" s="380"/>
      <c r="D3409" s="378"/>
      <c r="E3409" s="379"/>
      <c r="F3409" s="377"/>
      <c r="G3409" s="380"/>
      <c r="H3409" s="380"/>
      <c r="I3409" s="382"/>
      <c r="J3409" s="380"/>
    </row>
    <row r="3410" spans="1:10" s="383" customFormat="1" ht="13.5" x14ac:dyDescent="0.25">
      <c r="A3410" s="377" t="s">
        <v>6547</v>
      </c>
      <c r="B3410" s="377"/>
      <c r="C3410" s="380"/>
      <c r="D3410" s="378"/>
      <c r="E3410" s="379"/>
      <c r="F3410" s="377"/>
      <c r="G3410" s="380"/>
      <c r="H3410" s="380"/>
      <c r="I3410" s="382"/>
      <c r="J3410" s="380"/>
    </row>
    <row r="3411" spans="1:10" s="383" customFormat="1" ht="13.5" x14ac:dyDescent="0.25">
      <c r="A3411" s="377" t="s">
        <v>6548</v>
      </c>
      <c r="B3411" s="377"/>
      <c r="C3411" s="380"/>
      <c r="D3411" s="378"/>
      <c r="E3411" s="379"/>
      <c r="F3411" s="377"/>
      <c r="G3411" s="380"/>
      <c r="H3411" s="380"/>
      <c r="I3411" s="382"/>
      <c r="J3411" s="380"/>
    </row>
    <row r="3412" spans="1:10" s="383" customFormat="1" ht="13.5" x14ac:dyDescent="0.25">
      <c r="A3412" s="377" t="s">
        <v>6549</v>
      </c>
      <c r="B3412" s="377"/>
      <c r="C3412" s="380"/>
      <c r="D3412" s="378"/>
      <c r="E3412" s="379"/>
      <c r="F3412" s="377"/>
      <c r="G3412" s="380"/>
      <c r="H3412" s="380"/>
      <c r="I3412" s="382"/>
      <c r="J3412" s="380"/>
    </row>
    <row r="3413" spans="1:10" s="383" customFormat="1" ht="13.5" x14ac:dyDescent="0.25">
      <c r="A3413" s="377" t="s">
        <v>6550</v>
      </c>
      <c r="B3413" s="377"/>
      <c r="C3413" s="380"/>
      <c r="D3413" s="378"/>
      <c r="E3413" s="379"/>
      <c r="F3413" s="377"/>
      <c r="G3413" s="380"/>
      <c r="H3413" s="380"/>
      <c r="I3413" s="382"/>
      <c r="J3413" s="380"/>
    </row>
    <row r="3414" spans="1:10" s="383" customFormat="1" ht="13.5" x14ac:dyDescent="0.25">
      <c r="A3414" s="377" t="s">
        <v>6551</v>
      </c>
      <c r="B3414" s="377"/>
      <c r="C3414" s="380"/>
      <c r="D3414" s="378"/>
      <c r="E3414" s="379"/>
      <c r="F3414" s="377"/>
      <c r="G3414" s="380"/>
      <c r="H3414" s="380"/>
      <c r="I3414" s="382"/>
      <c r="J3414" s="380"/>
    </row>
    <row r="3415" spans="1:10" s="383" customFormat="1" ht="13.5" x14ac:dyDescent="0.2">
      <c r="A3415" s="370" t="s">
        <v>298</v>
      </c>
      <c r="B3415" s="371"/>
      <c r="C3415" s="372"/>
      <c r="D3415" s="371"/>
      <c r="E3415" s="373"/>
      <c r="F3415" s="371"/>
      <c r="G3415" s="372"/>
      <c r="H3415" s="372"/>
      <c r="I3415" s="372"/>
      <c r="J3415" s="372"/>
    </row>
    <row r="3416" spans="1:10" s="383" customFormat="1" ht="60" x14ac:dyDescent="0.25">
      <c r="A3416" s="377" t="s">
        <v>6552</v>
      </c>
      <c r="B3416" s="377" t="s">
        <v>1992</v>
      </c>
      <c r="C3416" s="380"/>
      <c r="D3416" s="378"/>
      <c r="E3416" s="379">
        <v>20858.25</v>
      </c>
      <c r="F3416" s="377" t="s">
        <v>5609</v>
      </c>
      <c r="G3416" s="380"/>
      <c r="H3416" s="380"/>
      <c r="I3416" s="382"/>
      <c r="J3416" s="380"/>
    </row>
    <row r="3417" spans="1:10" s="383" customFormat="1" ht="36" x14ac:dyDescent="0.25">
      <c r="A3417" s="377" t="s">
        <v>5593</v>
      </c>
      <c r="B3417" s="377" t="s">
        <v>1992</v>
      </c>
      <c r="C3417" s="380"/>
      <c r="D3417" s="378"/>
      <c r="E3417" s="379">
        <v>29758</v>
      </c>
      <c r="F3417" s="377" t="s">
        <v>5612</v>
      </c>
      <c r="G3417" s="380"/>
      <c r="H3417" s="380"/>
      <c r="I3417" s="382"/>
      <c r="J3417" s="380"/>
    </row>
    <row r="3418" spans="1:10" s="383" customFormat="1" ht="60" x14ac:dyDescent="0.25">
      <c r="A3418" s="377" t="s">
        <v>5595</v>
      </c>
      <c r="B3418" s="377" t="s">
        <v>1992</v>
      </c>
      <c r="C3418" s="380"/>
      <c r="D3418" s="378"/>
      <c r="E3418" s="379">
        <v>28951.9</v>
      </c>
      <c r="F3418" s="377" t="s">
        <v>5615</v>
      </c>
      <c r="G3418" s="380"/>
      <c r="H3418" s="380"/>
      <c r="I3418" s="382"/>
      <c r="J3418" s="380"/>
    </row>
    <row r="3419" spans="1:10" s="383" customFormat="1" ht="24" x14ac:dyDescent="0.25">
      <c r="A3419" s="377" t="s">
        <v>5597</v>
      </c>
      <c r="B3419" s="377" t="s">
        <v>1992</v>
      </c>
      <c r="C3419" s="380"/>
      <c r="D3419" s="378"/>
      <c r="E3419" s="379">
        <v>35549.15</v>
      </c>
      <c r="F3419" s="377" t="s">
        <v>5618</v>
      </c>
      <c r="G3419" s="380"/>
      <c r="H3419" s="380"/>
      <c r="I3419" s="382"/>
      <c r="J3419" s="380"/>
    </row>
    <row r="3420" spans="1:10" s="383" customFormat="1" ht="36" x14ac:dyDescent="0.25">
      <c r="A3420" s="377" t="s">
        <v>5599</v>
      </c>
      <c r="B3420" s="377" t="s">
        <v>1992</v>
      </c>
      <c r="C3420" s="380"/>
      <c r="D3420" s="378"/>
      <c r="E3420" s="379">
        <v>19999</v>
      </c>
      <c r="F3420" s="377" t="s">
        <v>5621</v>
      </c>
      <c r="G3420" s="380"/>
      <c r="H3420" s="380"/>
      <c r="I3420" s="382"/>
      <c r="J3420" s="380"/>
    </row>
    <row r="3421" spans="1:10" s="383" customFormat="1" ht="36" x14ac:dyDescent="0.25">
      <c r="A3421" s="377" t="s">
        <v>5601</v>
      </c>
      <c r="B3421" s="377"/>
      <c r="C3421" s="380"/>
      <c r="D3421" s="378"/>
      <c r="E3421" s="379">
        <v>18589.2</v>
      </c>
      <c r="F3421" s="377" t="s">
        <v>5624</v>
      </c>
      <c r="G3421" s="380"/>
      <c r="H3421" s="380"/>
      <c r="I3421" s="382"/>
      <c r="J3421" s="380"/>
    </row>
    <row r="3422" spans="1:10" s="383" customFormat="1" ht="36" x14ac:dyDescent="0.25">
      <c r="A3422" s="377" t="s">
        <v>5603</v>
      </c>
      <c r="B3422" s="377" t="s">
        <v>1992</v>
      </c>
      <c r="C3422" s="380"/>
      <c r="D3422" s="378"/>
      <c r="E3422" s="379">
        <v>35700</v>
      </c>
      <c r="F3422" s="377" t="s">
        <v>3129</v>
      </c>
      <c r="G3422" s="380"/>
      <c r="H3422" s="380"/>
      <c r="I3422" s="382"/>
      <c r="J3422" s="380"/>
    </row>
    <row r="3423" spans="1:10" s="383" customFormat="1" ht="24" x14ac:dyDescent="0.25">
      <c r="A3423" s="377" t="s">
        <v>5605</v>
      </c>
      <c r="B3423" s="377" t="s">
        <v>1992</v>
      </c>
      <c r="C3423" s="380"/>
      <c r="D3423" s="378"/>
      <c r="E3423" s="379">
        <v>20555.599999999999</v>
      </c>
      <c r="F3423" s="377"/>
      <c r="G3423" s="380"/>
      <c r="H3423" s="380"/>
      <c r="I3423" s="382"/>
      <c r="J3423" s="380"/>
    </row>
    <row r="3424" spans="1:10" s="383" customFormat="1" ht="24" x14ac:dyDescent="0.25">
      <c r="A3424" s="377" t="s">
        <v>5607</v>
      </c>
      <c r="B3424" s="377" t="s">
        <v>1992</v>
      </c>
      <c r="C3424" s="380"/>
      <c r="D3424" s="378"/>
      <c r="E3424" s="379">
        <v>30000</v>
      </c>
      <c r="F3424" s="377"/>
      <c r="G3424" s="380"/>
      <c r="H3424" s="380"/>
      <c r="I3424" s="382"/>
      <c r="J3424" s="380"/>
    </row>
    <row r="3425" spans="1:10" s="383" customFormat="1" ht="24" x14ac:dyDescent="0.25">
      <c r="A3425" s="377" t="s">
        <v>5610</v>
      </c>
      <c r="B3425" s="377" t="s">
        <v>1992</v>
      </c>
      <c r="C3425" s="380"/>
      <c r="D3425" s="378"/>
      <c r="E3425" s="379">
        <v>22420</v>
      </c>
      <c r="F3425" s="377"/>
      <c r="G3425" s="380"/>
      <c r="H3425" s="380"/>
      <c r="I3425" s="382"/>
      <c r="J3425" s="380"/>
    </row>
    <row r="3426" spans="1:10" s="383" customFormat="1" ht="24" x14ac:dyDescent="0.25">
      <c r="A3426" s="377" t="s">
        <v>5613</v>
      </c>
      <c r="B3426" s="377" t="s">
        <v>1992</v>
      </c>
      <c r="C3426" s="380"/>
      <c r="D3426" s="378"/>
      <c r="E3426" s="379">
        <v>36344</v>
      </c>
      <c r="F3426" s="377"/>
      <c r="G3426" s="380"/>
      <c r="H3426" s="380"/>
      <c r="I3426" s="382"/>
      <c r="J3426" s="380"/>
    </row>
    <row r="3427" spans="1:10" s="383" customFormat="1" ht="24" x14ac:dyDescent="0.25">
      <c r="A3427" s="377" t="s">
        <v>5616</v>
      </c>
      <c r="B3427" s="377" t="s">
        <v>1992</v>
      </c>
      <c r="C3427" s="380"/>
      <c r="D3427" s="378"/>
      <c r="E3427" s="379">
        <v>28000</v>
      </c>
      <c r="F3427" s="377"/>
      <c r="G3427" s="380"/>
      <c r="H3427" s="380"/>
      <c r="I3427" s="382"/>
      <c r="J3427" s="380"/>
    </row>
    <row r="3428" spans="1:10" s="383" customFormat="1" ht="13.5" x14ac:dyDescent="0.25">
      <c r="A3428" s="377" t="s">
        <v>5619</v>
      </c>
      <c r="B3428" s="377" t="s">
        <v>449</v>
      </c>
      <c r="C3428" s="380"/>
      <c r="D3428" s="378"/>
      <c r="E3428" s="379">
        <v>502204</v>
      </c>
      <c r="F3428" s="377"/>
      <c r="G3428" s="380"/>
      <c r="H3428" s="380"/>
      <c r="I3428" s="382"/>
      <c r="J3428" s="380"/>
    </row>
    <row r="3429" spans="1:10" s="383" customFormat="1" ht="24" x14ac:dyDescent="0.25">
      <c r="A3429" s="377" t="s">
        <v>5622</v>
      </c>
      <c r="B3429" s="377" t="s">
        <v>455</v>
      </c>
      <c r="C3429" s="380"/>
      <c r="D3429" s="378"/>
      <c r="E3429" s="379">
        <v>20709</v>
      </c>
      <c r="F3429" s="377"/>
      <c r="G3429" s="380"/>
      <c r="H3429" s="380"/>
      <c r="I3429" s="382"/>
      <c r="J3429" s="380"/>
    </row>
    <row r="3430" spans="1:10" s="383" customFormat="1" ht="24" x14ac:dyDescent="0.25">
      <c r="A3430" s="377" t="s">
        <v>5625</v>
      </c>
      <c r="B3430" s="377" t="s">
        <v>455</v>
      </c>
      <c r="C3430" s="380"/>
      <c r="D3430" s="378"/>
      <c r="E3430" s="379">
        <v>119980</v>
      </c>
      <c r="F3430" s="377"/>
      <c r="G3430" s="380"/>
      <c r="H3430" s="380"/>
      <c r="I3430" s="382"/>
      <c r="J3430" s="380"/>
    </row>
    <row r="3431" spans="1:10" s="383" customFormat="1" ht="24" x14ac:dyDescent="0.25">
      <c r="A3431" s="377" t="s">
        <v>5627</v>
      </c>
      <c r="B3431" s="377" t="s">
        <v>1992</v>
      </c>
      <c r="C3431" s="380"/>
      <c r="D3431" s="378"/>
      <c r="E3431" s="379">
        <v>33120</v>
      </c>
      <c r="F3431" s="377"/>
      <c r="G3431" s="380"/>
      <c r="H3431" s="380"/>
      <c r="I3431" s="382"/>
      <c r="J3431" s="380"/>
    </row>
    <row r="3432" spans="1:10" s="383" customFormat="1" ht="24" x14ac:dyDescent="0.25">
      <c r="A3432" s="377" t="s">
        <v>5630</v>
      </c>
      <c r="B3432" s="377" t="s">
        <v>5634</v>
      </c>
      <c r="C3432" s="380"/>
      <c r="D3432" s="378"/>
      <c r="E3432" s="379">
        <v>28843.919999999998</v>
      </c>
      <c r="F3432" s="377"/>
      <c r="G3432" s="380"/>
      <c r="H3432" s="380"/>
      <c r="I3432" s="382"/>
      <c r="J3432" s="380"/>
    </row>
    <row r="3433" spans="1:10" s="383" customFormat="1" ht="24" x14ac:dyDescent="0.25">
      <c r="A3433" s="377" t="s">
        <v>5633</v>
      </c>
      <c r="B3433" s="377" t="s">
        <v>1992</v>
      </c>
      <c r="C3433" s="380"/>
      <c r="D3433" s="378"/>
      <c r="E3433" s="379">
        <v>26960</v>
      </c>
      <c r="F3433" s="377"/>
      <c r="G3433" s="380"/>
      <c r="H3433" s="380"/>
      <c r="I3433" s="382"/>
      <c r="J3433" s="380"/>
    </row>
    <row r="3434" spans="1:10" s="383" customFormat="1" ht="24" x14ac:dyDescent="0.25">
      <c r="A3434" s="377" t="s">
        <v>5636</v>
      </c>
      <c r="B3434" s="377" t="s">
        <v>455</v>
      </c>
      <c r="C3434" s="380"/>
      <c r="D3434" s="378"/>
      <c r="E3434" s="379">
        <v>43596</v>
      </c>
      <c r="F3434" s="377"/>
      <c r="G3434" s="380"/>
      <c r="H3434" s="380"/>
      <c r="I3434" s="382"/>
      <c r="J3434" s="380"/>
    </row>
    <row r="3435" spans="1:10" s="383" customFormat="1" ht="24" x14ac:dyDescent="0.25">
      <c r="A3435" s="377" t="s">
        <v>5639</v>
      </c>
      <c r="B3435" s="377" t="s">
        <v>1992</v>
      </c>
      <c r="C3435" s="380"/>
      <c r="D3435" s="378"/>
      <c r="E3435" s="379">
        <v>28900</v>
      </c>
      <c r="F3435" s="377"/>
      <c r="G3435" s="380"/>
      <c r="H3435" s="380"/>
      <c r="I3435" s="382"/>
      <c r="J3435" s="380"/>
    </row>
    <row r="3436" spans="1:10" s="383" customFormat="1" ht="24" x14ac:dyDescent="0.25">
      <c r="A3436" s="377" t="s">
        <v>5642</v>
      </c>
      <c r="B3436" s="377" t="s">
        <v>5634</v>
      </c>
      <c r="C3436" s="380"/>
      <c r="D3436" s="378"/>
      <c r="E3436" s="379">
        <v>24802.97</v>
      </c>
      <c r="F3436" s="377"/>
      <c r="G3436" s="380"/>
      <c r="H3436" s="380"/>
      <c r="I3436" s="382"/>
      <c r="J3436" s="380"/>
    </row>
    <row r="3437" spans="1:10" s="383" customFormat="1" ht="24" x14ac:dyDescent="0.25">
      <c r="A3437" s="377" t="s">
        <v>5644</v>
      </c>
      <c r="B3437" s="377" t="s">
        <v>1992</v>
      </c>
      <c r="C3437" s="380"/>
      <c r="D3437" s="378"/>
      <c r="E3437" s="379">
        <v>26000</v>
      </c>
      <c r="F3437" s="377"/>
      <c r="G3437" s="380"/>
      <c r="H3437" s="380"/>
      <c r="I3437" s="382"/>
      <c r="J3437" s="380"/>
    </row>
    <row r="3438" spans="1:10" s="383" customFormat="1" ht="24" x14ac:dyDescent="0.25">
      <c r="A3438" s="377" t="s">
        <v>5647</v>
      </c>
      <c r="B3438" s="377" t="s">
        <v>1992</v>
      </c>
      <c r="C3438" s="380"/>
      <c r="D3438" s="378"/>
      <c r="E3438" s="379">
        <v>36720</v>
      </c>
      <c r="F3438" s="377"/>
      <c r="G3438" s="380"/>
      <c r="H3438" s="380"/>
      <c r="I3438" s="382"/>
      <c r="J3438" s="380"/>
    </row>
    <row r="3439" spans="1:10" s="383" customFormat="1" ht="24" x14ac:dyDescent="0.25">
      <c r="A3439" s="377" t="s">
        <v>5649</v>
      </c>
      <c r="B3439" s="377" t="s">
        <v>1992</v>
      </c>
      <c r="C3439" s="380"/>
      <c r="D3439" s="378"/>
      <c r="E3439" s="379">
        <v>30120</v>
      </c>
      <c r="F3439" s="377"/>
      <c r="G3439" s="380"/>
      <c r="H3439" s="380"/>
      <c r="I3439" s="382"/>
      <c r="J3439" s="380"/>
    </row>
    <row r="3440" spans="1:10" s="383" customFormat="1" ht="24" x14ac:dyDescent="0.25">
      <c r="A3440" s="377" t="s">
        <v>5652</v>
      </c>
      <c r="B3440" s="377" t="s">
        <v>1992</v>
      </c>
      <c r="C3440" s="380"/>
      <c r="D3440" s="378"/>
      <c r="E3440" s="379">
        <v>32550</v>
      </c>
      <c r="F3440" s="377"/>
      <c r="G3440" s="380"/>
      <c r="H3440" s="380"/>
      <c r="I3440" s="382"/>
      <c r="J3440" s="380"/>
    </row>
    <row r="3441" spans="1:10" s="383" customFormat="1" ht="24" x14ac:dyDescent="0.25">
      <c r="A3441" s="377" t="s">
        <v>5655</v>
      </c>
      <c r="B3441" s="377" t="s">
        <v>5634</v>
      </c>
      <c r="C3441" s="380"/>
      <c r="D3441" s="378"/>
      <c r="E3441" s="379">
        <v>60343.35</v>
      </c>
      <c r="F3441" s="377"/>
      <c r="G3441" s="380"/>
      <c r="H3441" s="380"/>
      <c r="I3441" s="382"/>
      <c r="J3441" s="380"/>
    </row>
    <row r="3442" spans="1:10" s="383" customFormat="1" ht="24" x14ac:dyDescent="0.25">
      <c r="A3442" s="377" t="s">
        <v>5658</v>
      </c>
      <c r="B3442" s="377" t="s">
        <v>1992</v>
      </c>
      <c r="C3442" s="380"/>
      <c r="D3442" s="378"/>
      <c r="E3442" s="379">
        <v>24500</v>
      </c>
      <c r="F3442" s="377"/>
      <c r="G3442" s="380"/>
      <c r="H3442" s="380"/>
      <c r="I3442" s="382"/>
      <c r="J3442" s="380"/>
    </row>
    <row r="3443" spans="1:10" s="383" customFormat="1" ht="24" x14ac:dyDescent="0.25">
      <c r="A3443" s="377" t="s">
        <v>5661</v>
      </c>
      <c r="B3443" s="377" t="s">
        <v>1992</v>
      </c>
      <c r="C3443" s="380"/>
      <c r="D3443" s="378"/>
      <c r="E3443" s="379">
        <v>36533</v>
      </c>
      <c r="F3443" s="377"/>
      <c r="G3443" s="380"/>
      <c r="H3443" s="380"/>
      <c r="I3443" s="382"/>
      <c r="J3443" s="380"/>
    </row>
    <row r="3444" spans="1:10" s="383" customFormat="1" ht="24" x14ac:dyDescent="0.25">
      <c r="A3444" s="377" t="s">
        <v>5664</v>
      </c>
      <c r="B3444" s="377" t="s">
        <v>1992</v>
      </c>
      <c r="C3444" s="380"/>
      <c r="D3444" s="378"/>
      <c r="E3444" s="379">
        <v>20910</v>
      </c>
      <c r="F3444" s="377"/>
      <c r="G3444" s="380"/>
      <c r="H3444" s="380"/>
      <c r="I3444" s="382"/>
      <c r="J3444" s="380"/>
    </row>
    <row r="3445" spans="1:10" s="383" customFormat="1" ht="24" x14ac:dyDescent="0.25">
      <c r="A3445" s="377" t="s">
        <v>5667</v>
      </c>
      <c r="B3445" s="377" t="s">
        <v>5634</v>
      </c>
      <c r="C3445" s="380"/>
      <c r="D3445" s="378"/>
      <c r="E3445" s="379">
        <v>223978.6</v>
      </c>
      <c r="F3445" s="377"/>
      <c r="G3445" s="380"/>
      <c r="H3445" s="380"/>
      <c r="I3445" s="382"/>
      <c r="J3445" s="380"/>
    </row>
    <row r="3446" spans="1:10" s="383" customFormat="1" ht="24" x14ac:dyDescent="0.25">
      <c r="A3446" s="377" t="s">
        <v>5670</v>
      </c>
      <c r="B3446" s="377" t="s">
        <v>1992</v>
      </c>
      <c r="C3446" s="380"/>
      <c r="D3446" s="378"/>
      <c r="E3446" s="379">
        <v>18918.900000000001</v>
      </c>
      <c r="F3446" s="377"/>
      <c r="G3446" s="380"/>
      <c r="H3446" s="380"/>
      <c r="I3446" s="382"/>
      <c r="J3446" s="380"/>
    </row>
    <row r="3447" spans="1:10" s="383" customFormat="1" ht="24" x14ac:dyDescent="0.25">
      <c r="A3447" s="377" t="s">
        <v>5673</v>
      </c>
      <c r="B3447" s="377" t="s">
        <v>1992</v>
      </c>
      <c r="C3447" s="380"/>
      <c r="D3447" s="378"/>
      <c r="E3447" s="379">
        <v>22940</v>
      </c>
      <c r="F3447" s="377"/>
      <c r="G3447" s="380"/>
      <c r="H3447" s="380"/>
      <c r="I3447" s="382"/>
      <c r="J3447" s="380"/>
    </row>
    <row r="3448" spans="1:10" s="383" customFormat="1" ht="24" x14ac:dyDescent="0.25">
      <c r="A3448" s="377" t="s">
        <v>5675</v>
      </c>
      <c r="B3448" s="377" t="s">
        <v>455</v>
      </c>
      <c r="C3448" s="380"/>
      <c r="D3448" s="378"/>
      <c r="E3448" s="379">
        <v>67709</v>
      </c>
      <c r="F3448" s="377"/>
      <c r="G3448" s="380"/>
      <c r="H3448" s="380"/>
      <c r="I3448" s="382"/>
      <c r="J3448" s="380"/>
    </row>
    <row r="3449" spans="1:10" s="383" customFormat="1" ht="24" x14ac:dyDescent="0.25">
      <c r="A3449" s="377" t="s">
        <v>5677</v>
      </c>
      <c r="B3449" s="377" t="s">
        <v>1992</v>
      </c>
      <c r="C3449" s="380"/>
      <c r="D3449" s="378"/>
      <c r="E3449" s="379">
        <v>23515</v>
      </c>
      <c r="F3449" s="377"/>
      <c r="G3449" s="380"/>
      <c r="H3449" s="380"/>
      <c r="I3449" s="382"/>
      <c r="J3449" s="380"/>
    </row>
    <row r="3450" spans="1:10" s="383" customFormat="1" ht="24" x14ac:dyDescent="0.25">
      <c r="A3450" s="377" t="s">
        <v>5679</v>
      </c>
      <c r="B3450" s="377" t="s">
        <v>1992</v>
      </c>
      <c r="C3450" s="380"/>
      <c r="D3450" s="378"/>
      <c r="E3450" s="379">
        <v>28317.45</v>
      </c>
      <c r="F3450" s="377"/>
      <c r="G3450" s="380"/>
      <c r="H3450" s="380"/>
      <c r="I3450" s="382"/>
      <c r="J3450" s="380"/>
    </row>
    <row r="3451" spans="1:10" s="383" customFormat="1" ht="24" x14ac:dyDescent="0.25">
      <c r="A3451" s="377" t="s">
        <v>5681</v>
      </c>
      <c r="B3451" s="377" t="s">
        <v>1992</v>
      </c>
      <c r="C3451" s="380"/>
      <c r="D3451" s="378"/>
      <c r="E3451" s="379">
        <v>32340</v>
      </c>
      <c r="F3451" s="377"/>
      <c r="G3451" s="380"/>
      <c r="H3451" s="380"/>
      <c r="I3451" s="382"/>
      <c r="J3451" s="380"/>
    </row>
    <row r="3452" spans="1:10" s="383" customFormat="1" ht="24" x14ac:dyDescent="0.25">
      <c r="A3452" s="377" t="s">
        <v>5684</v>
      </c>
      <c r="B3452" s="377" t="s">
        <v>1992</v>
      </c>
      <c r="C3452" s="380"/>
      <c r="D3452" s="378"/>
      <c r="E3452" s="459">
        <v>28900</v>
      </c>
      <c r="F3452" s="377"/>
      <c r="G3452" s="380"/>
      <c r="H3452" s="380"/>
      <c r="I3452" s="382"/>
      <c r="J3452" s="380"/>
    </row>
    <row r="3453" spans="1:10" s="383" customFormat="1" ht="24" x14ac:dyDescent="0.25">
      <c r="A3453" s="377" t="s">
        <v>5687</v>
      </c>
      <c r="B3453" s="377" t="s">
        <v>1992</v>
      </c>
      <c r="C3453" s="380"/>
      <c r="D3453" s="378"/>
      <c r="E3453" s="459">
        <v>27711</v>
      </c>
      <c r="F3453" s="377"/>
      <c r="G3453" s="380"/>
      <c r="H3453" s="380"/>
      <c r="I3453" s="382"/>
      <c r="J3453" s="380"/>
    </row>
    <row r="3454" spans="1:10" s="383" customFormat="1" ht="24" x14ac:dyDescent="0.25">
      <c r="A3454" s="377" t="s">
        <v>5689</v>
      </c>
      <c r="B3454" s="377" t="s">
        <v>5634</v>
      </c>
      <c r="C3454" s="380"/>
      <c r="D3454" s="378"/>
      <c r="E3454" s="379">
        <v>81409.73</v>
      </c>
      <c r="F3454" s="377"/>
      <c r="G3454" s="380"/>
      <c r="H3454" s="380"/>
      <c r="I3454" s="382"/>
      <c r="J3454" s="380"/>
    </row>
    <row r="3455" spans="1:10" s="383" customFormat="1" ht="24" x14ac:dyDescent="0.25">
      <c r="A3455" s="377" t="s">
        <v>5692</v>
      </c>
      <c r="B3455" s="377" t="s">
        <v>1992</v>
      </c>
      <c r="C3455" s="380"/>
      <c r="D3455" s="378"/>
      <c r="E3455" s="379">
        <v>36450</v>
      </c>
      <c r="F3455" s="377"/>
      <c r="G3455" s="380"/>
      <c r="H3455" s="380"/>
      <c r="I3455" s="382"/>
      <c r="J3455" s="380"/>
    </row>
    <row r="3456" spans="1:10" s="383" customFormat="1" ht="24" x14ac:dyDescent="0.25">
      <c r="A3456" s="377" t="s">
        <v>5695</v>
      </c>
      <c r="B3456" s="377" t="s">
        <v>1992</v>
      </c>
      <c r="C3456" s="380"/>
      <c r="D3456" s="378"/>
      <c r="E3456" s="379">
        <v>30645</v>
      </c>
      <c r="F3456" s="377"/>
      <c r="G3456" s="380"/>
      <c r="H3456" s="380"/>
      <c r="I3456" s="382"/>
      <c r="J3456" s="380"/>
    </row>
    <row r="3457" spans="1:10" s="383" customFormat="1" ht="24" x14ac:dyDescent="0.25">
      <c r="A3457" s="377" t="s">
        <v>5697</v>
      </c>
      <c r="B3457" s="377" t="s">
        <v>1992</v>
      </c>
      <c r="C3457" s="380"/>
      <c r="D3457" s="378"/>
      <c r="E3457" s="379">
        <v>23607.08</v>
      </c>
      <c r="F3457" s="377"/>
      <c r="G3457" s="380"/>
      <c r="H3457" s="380"/>
      <c r="I3457" s="382"/>
      <c r="J3457" s="380"/>
    </row>
    <row r="3458" spans="1:10" s="383" customFormat="1" ht="24" x14ac:dyDescent="0.25">
      <c r="A3458" s="377" t="s">
        <v>5700</v>
      </c>
      <c r="B3458" s="377" t="s">
        <v>5634</v>
      </c>
      <c r="C3458" s="380"/>
      <c r="D3458" s="378"/>
      <c r="E3458" s="379">
        <v>363123.71</v>
      </c>
      <c r="F3458" s="377"/>
      <c r="G3458" s="380"/>
      <c r="H3458" s="380"/>
      <c r="I3458" s="382"/>
      <c r="J3458" s="380"/>
    </row>
    <row r="3459" spans="1:10" s="383" customFormat="1" ht="24" x14ac:dyDescent="0.25">
      <c r="A3459" s="377" t="s">
        <v>5670</v>
      </c>
      <c r="B3459" s="377" t="s">
        <v>5634</v>
      </c>
      <c r="C3459" s="380"/>
      <c r="D3459" s="378"/>
      <c r="E3459" s="379">
        <v>62916.93</v>
      </c>
      <c r="F3459" s="377"/>
      <c r="G3459" s="380"/>
      <c r="H3459" s="380"/>
      <c r="I3459" s="382"/>
      <c r="J3459" s="380"/>
    </row>
    <row r="3460" spans="1:10" s="383" customFormat="1" ht="24" x14ac:dyDescent="0.25">
      <c r="A3460" s="377" t="s">
        <v>5658</v>
      </c>
      <c r="B3460" s="377" t="s">
        <v>5634</v>
      </c>
      <c r="C3460" s="380"/>
      <c r="D3460" s="378"/>
      <c r="E3460" s="379">
        <v>29995.48</v>
      </c>
      <c r="F3460" s="377"/>
      <c r="G3460" s="380"/>
      <c r="H3460" s="380"/>
      <c r="I3460" s="382"/>
      <c r="J3460" s="380"/>
    </row>
    <row r="3461" spans="1:10" s="383" customFormat="1" ht="24" x14ac:dyDescent="0.25">
      <c r="A3461" s="377" t="s">
        <v>5707</v>
      </c>
      <c r="B3461" s="377" t="s">
        <v>455</v>
      </c>
      <c r="C3461" s="380"/>
      <c r="D3461" s="378"/>
      <c r="E3461" s="379">
        <v>20605.75</v>
      </c>
      <c r="F3461" s="377"/>
      <c r="G3461" s="380"/>
      <c r="H3461" s="380"/>
      <c r="I3461" s="382"/>
      <c r="J3461" s="380"/>
    </row>
    <row r="3462" spans="1:10" s="383" customFormat="1" ht="24" x14ac:dyDescent="0.25">
      <c r="A3462" s="377" t="s">
        <v>5709</v>
      </c>
      <c r="B3462" s="377" t="s">
        <v>1992</v>
      </c>
      <c r="C3462" s="380"/>
      <c r="D3462" s="378"/>
      <c r="E3462" s="379">
        <v>31250</v>
      </c>
      <c r="F3462" s="377"/>
      <c r="G3462" s="380"/>
      <c r="H3462" s="380"/>
      <c r="I3462" s="382"/>
      <c r="J3462" s="380"/>
    </row>
    <row r="3463" spans="1:10" s="383" customFormat="1" ht="24" x14ac:dyDescent="0.25">
      <c r="A3463" s="377" t="s">
        <v>5712</v>
      </c>
      <c r="B3463" s="377" t="s">
        <v>455</v>
      </c>
      <c r="C3463" s="380"/>
      <c r="D3463" s="378"/>
      <c r="E3463" s="379">
        <v>130000</v>
      </c>
      <c r="F3463" s="377"/>
      <c r="G3463" s="380"/>
      <c r="H3463" s="380"/>
      <c r="I3463" s="382"/>
      <c r="J3463" s="380"/>
    </row>
    <row r="3464" spans="1:10" s="383" customFormat="1" ht="24" x14ac:dyDescent="0.25">
      <c r="A3464" s="377" t="s">
        <v>5715</v>
      </c>
      <c r="B3464" s="377" t="s">
        <v>1992</v>
      </c>
      <c r="C3464" s="380"/>
      <c r="D3464" s="378"/>
      <c r="E3464" s="379">
        <v>35567</v>
      </c>
      <c r="F3464" s="377"/>
      <c r="G3464" s="380"/>
      <c r="H3464" s="380"/>
      <c r="I3464" s="382"/>
      <c r="J3464" s="380"/>
    </row>
    <row r="3465" spans="1:10" s="383" customFormat="1" ht="24" x14ac:dyDescent="0.25">
      <c r="A3465" s="377" t="s">
        <v>5717</v>
      </c>
      <c r="B3465" s="377" t="s">
        <v>5634</v>
      </c>
      <c r="C3465" s="380"/>
      <c r="D3465" s="378"/>
      <c r="E3465" s="379">
        <v>28157.16</v>
      </c>
      <c r="F3465" s="377"/>
      <c r="G3465" s="380"/>
      <c r="H3465" s="380"/>
      <c r="I3465" s="382"/>
      <c r="J3465" s="380"/>
    </row>
    <row r="3466" spans="1:10" s="383" customFormat="1" ht="24" x14ac:dyDescent="0.25">
      <c r="A3466" s="377" t="s">
        <v>5720</v>
      </c>
      <c r="B3466" s="377" t="s">
        <v>1992</v>
      </c>
      <c r="C3466" s="380"/>
      <c r="D3466" s="378"/>
      <c r="E3466" s="379">
        <v>36000</v>
      </c>
      <c r="F3466" s="377"/>
      <c r="G3466" s="380"/>
      <c r="H3466" s="380"/>
      <c r="I3466" s="382"/>
      <c r="J3466" s="380"/>
    </row>
    <row r="3467" spans="1:10" s="383" customFormat="1" ht="24" x14ac:dyDescent="0.25">
      <c r="A3467" s="377" t="s">
        <v>5722</v>
      </c>
      <c r="B3467" s="377" t="s">
        <v>455</v>
      </c>
      <c r="C3467" s="380"/>
      <c r="D3467" s="378"/>
      <c r="E3467" s="379">
        <v>74327.5</v>
      </c>
      <c r="F3467" s="377"/>
      <c r="G3467" s="380"/>
      <c r="H3467" s="380"/>
      <c r="I3467" s="382"/>
      <c r="J3467" s="380"/>
    </row>
    <row r="3468" spans="1:10" s="383" customFormat="1" ht="24" x14ac:dyDescent="0.25">
      <c r="A3468" s="377" t="s">
        <v>5639</v>
      </c>
      <c r="B3468" s="377" t="s">
        <v>455</v>
      </c>
      <c r="C3468" s="380"/>
      <c r="D3468" s="378"/>
      <c r="E3468" s="459">
        <v>43900</v>
      </c>
      <c r="F3468" s="377"/>
      <c r="G3468" s="380"/>
      <c r="H3468" s="380"/>
      <c r="I3468" s="382"/>
      <c r="J3468" s="380"/>
    </row>
    <row r="3469" spans="1:10" s="383" customFormat="1" ht="24" x14ac:dyDescent="0.25">
      <c r="A3469" s="377" t="s">
        <v>5727</v>
      </c>
      <c r="B3469" s="377" t="s">
        <v>455</v>
      </c>
      <c r="C3469" s="380"/>
      <c r="D3469" s="378"/>
      <c r="E3469" s="379">
        <v>82500</v>
      </c>
      <c r="F3469" s="377"/>
      <c r="G3469" s="380"/>
      <c r="H3469" s="380"/>
      <c r="I3469" s="382"/>
      <c r="J3469" s="380"/>
    </row>
    <row r="3470" spans="1:10" s="383" customFormat="1" ht="24" x14ac:dyDescent="0.25">
      <c r="A3470" s="377" t="s">
        <v>5730</v>
      </c>
      <c r="B3470" s="377" t="s">
        <v>1992</v>
      </c>
      <c r="C3470" s="380"/>
      <c r="D3470" s="378"/>
      <c r="E3470" s="379">
        <v>23988.86</v>
      </c>
      <c r="F3470" s="377"/>
      <c r="G3470" s="380"/>
      <c r="H3470" s="380"/>
      <c r="I3470" s="382"/>
      <c r="J3470" s="380"/>
    </row>
    <row r="3471" spans="1:10" s="383" customFormat="1" ht="24" x14ac:dyDescent="0.25">
      <c r="A3471" s="377" t="s">
        <v>5733</v>
      </c>
      <c r="B3471" s="377" t="s">
        <v>455</v>
      </c>
      <c r="C3471" s="380"/>
      <c r="D3471" s="378"/>
      <c r="E3471" s="459">
        <v>58500</v>
      </c>
      <c r="F3471" s="377"/>
      <c r="G3471" s="380"/>
      <c r="H3471" s="380"/>
      <c r="I3471" s="382"/>
      <c r="J3471" s="380"/>
    </row>
    <row r="3472" spans="1:10" s="383" customFormat="1" ht="24" x14ac:dyDescent="0.25">
      <c r="A3472" s="377" t="s">
        <v>5736</v>
      </c>
      <c r="B3472" s="377" t="s">
        <v>5634</v>
      </c>
      <c r="C3472" s="380"/>
      <c r="D3472" s="378"/>
      <c r="E3472" s="379">
        <v>20709.32</v>
      </c>
      <c r="F3472" s="377"/>
      <c r="G3472" s="380"/>
      <c r="H3472" s="380"/>
      <c r="I3472" s="382"/>
      <c r="J3472" s="380"/>
    </row>
    <row r="3473" spans="1:10" s="383" customFormat="1" ht="24" x14ac:dyDescent="0.25">
      <c r="A3473" s="377" t="s">
        <v>5738</v>
      </c>
      <c r="B3473" s="377" t="s">
        <v>1992</v>
      </c>
      <c r="C3473" s="380"/>
      <c r="D3473" s="378"/>
      <c r="E3473" s="379">
        <v>30000</v>
      </c>
      <c r="F3473" s="377"/>
      <c r="G3473" s="380"/>
      <c r="H3473" s="380"/>
      <c r="I3473" s="382"/>
      <c r="J3473" s="380"/>
    </row>
    <row r="3474" spans="1:10" s="383" customFormat="1" ht="24" x14ac:dyDescent="0.25">
      <c r="A3474" s="377" t="s">
        <v>5741</v>
      </c>
      <c r="B3474" s="377" t="s">
        <v>1992</v>
      </c>
      <c r="C3474" s="380"/>
      <c r="D3474" s="378"/>
      <c r="E3474" s="379">
        <v>25784</v>
      </c>
      <c r="F3474" s="377"/>
      <c r="G3474" s="380"/>
      <c r="H3474" s="380"/>
      <c r="I3474" s="382"/>
      <c r="J3474" s="380"/>
    </row>
    <row r="3475" spans="1:10" s="383" customFormat="1" ht="48" x14ac:dyDescent="0.25">
      <c r="A3475" s="377" t="s">
        <v>5743</v>
      </c>
      <c r="B3475" s="377" t="s">
        <v>1992</v>
      </c>
      <c r="C3475" s="380"/>
      <c r="D3475" s="378"/>
      <c r="E3475" s="379">
        <v>18480</v>
      </c>
      <c r="F3475" s="377"/>
      <c r="G3475" s="380"/>
      <c r="H3475" s="380"/>
      <c r="I3475" s="382"/>
      <c r="J3475" s="380"/>
    </row>
    <row r="3476" spans="1:10" s="383" customFormat="1" ht="24" x14ac:dyDescent="0.25">
      <c r="A3476" s="377" t="s">
        <v>5746</v>
      </c>
      <c r="B3476" s="377" t="s">
        <v>5634</v>
      </c>
      <c r="C3476" s="380"/>
      <c r="D3476" s="378"/>
      <c r="E3476" s="379">
        <v>21082.99</v>
      </c>
      <c r="F3476" s="377"/>
      <c r="G3476" s="380"/>
      <c r="H3476" s="380"/>
      <c r="I3476" s="382"/>
      <c r="J3476" s="380"/>
    </row>
    <row r="3477" spans="1:10" s="383" customFormat="1" ht="24" x14ac:dyDescent="0.25">
      <c r="A3477" s="377" t="s">
        <v>5738</v>
      </c>
      <c r="B3477" s="377" t="s">
        <v>5634</v>
      </c>
      <c r="C3477" s="380"/>
      <c r="D3477" s="378"/>
      <c r="E3477" s="379">
        <v>24081.63</v>
      </c>
      <c r="F3477" s="377"/>
      <c r="G3477" s="380"/>
      <c r="H3477" s="380"/>
      <c r="I3477" s="382"/>
      <c r="J3477" s="380"/>
    </row>
    <row r="3478" spans="1:10" s="383" customFormat="1" ht="24" x14ac:dyDescent="0.25">
      <c r="A3478" s="377" t="s">
        <v>5751</v>
      </c>
      <c r="B3478" s="377" t="s">
        <v>5634</v>
      </c>
      <c r="C3478" s="380"/>
      <c r="D3478" s="378"/>
      <c r="E3478" s="379">
        <v>26532.89</v>
      </c>
      <c r="F3478" s="377"/>
      <c r="G3478" s="380"/>
      <c r="H3478" s="380"/>
      <c r="I3478" s="382"/>
      <c r="J3478" s="380"/>
    </row>
    <row r="3479" spans="1:10" s="383" customFormat="1" ht="24" x14ac:dyDescent="0.25">
      <c r="A3479" s="377" t="s">
        <v>1368</v>
      </c>
      <c r="B3479" s="377" t="s">
        <v>1992</v>
      </c>
      <c r="C3479" s="380"/>
      <c r="D3479" s="378"/>
      <c r="E3479" s="379">
        <v>36258</v>
      </c>
      <c r="F3479" s="377"/>
      <c r="G3479" s="380"/>
      <c r="H3479" s="380"/>
      <c r="I3479" s="382"/>
      <c r="J3479" s="380"/>
    </row>
    <row r="3480" spans="1:10" s="383" customFormat="1" ht="24" x14ac:dyDescent="0.25">
      <c r="A3480" s="377" t="s">
        <v>5755</v>
      </c>
      <c r="B3480" s="377" t="s">
        <v>1992</v>
      </c>
      <c r="C3480" s="380"/>
      <c r="D3480" s="378"/>
      <c r="E3480" s="379">
        <v>27800</v>
      </c>
      <c r="F3480" s="377"/>
      <c r="G3480" s="380"/>
      <c r="H3480" s="380"/>
      <c r="I3480" s="382"/>
      <c r="J3480" s="380"/>
    </row>
    <row r="3481" spans="1:10" s="383" customFormat="1" ht="24" x14ac:dyDescent="0.25">
      <c r="A3481" s="377" t="s">
        <v>5758</v>
      </c>
      <c r="B3481" s="377" t="s">
        <v>1992</v>
      </c>
      <c r="C3481" s="380"/>
      <c r="D3481" s="378"/>
      <c r="E3481" s="379">
        <v>22984.9</v>
      </c>
      <c r="F3481" s="377"/>
      <c r="G3481" s="380"/>
      <c r="H3481" s="380"/>
      <c r="I3481" s="382"/>
      <c r="J3481" s="380"/>
    </row>
    <row r="3482" spans="1:10" s="383" customFormat="1" ht="24" x14ac:dyDescent="0.25">
      <c r="A3482" s="377" t="s">
        <v>5760</v>
      </c>
      <c r="B3482" s="377" t="s">
        <v>1992</v>
      </c>
      <c r="C3482" s="380"/>
      <c r="D3482" s="378"/>
      <c r="E3482" s="379">
        <v>23790</v>
      </c>
      <c r="F3482" s="377"/>
      <c r="G3482" s="380"/>
      <c r="H3482" s="380"/>
      <c r="I3482" s="382"/>
      <c r="J3482" s="380"/>
    </row>
    <row r="3483" spans="1:10" s="383" customFormat="1" ht="24" x14ac:dyDescent="0.25">
      <c r="A3483" s="377" t="s">
        <v>5762</v>
      </c>
      <c r="B3483" s="377" t="s">
        <v>5634</v>
      </c>
      <c r="C3483" s="380"/>
      <c r="D3483" s="378"/>
      <c r="E3483" s="379">
        <v>21205.59</v>
      </c>
      <c r="F3483" s="377"/>
      <c r="G3483" s="380"/>
      <c r="H3483" s="380"/>
      <c r="I3483" s="382"/>
      <c r="J3483" s="380"/>
    </row>
    <row r="3484" spans="1:10" s="383" customFormat="1" ht="24" x14ac:dyDescent="0.25">
      <c r="A3484" s="377" t="s">
        <v>5738</v>
      </c>
      <c r="B3484" s="377" t="s">
        <v>455</v>
      </c>
      <c r="C3484" s="380"/>
      <c r="D3484" s="378"/>
      <c r="E3484" s="379">
        <v>303747</v>
      </c>
      <c r="F3484" s="377"/>
      <c r="G3484" s="380"/>
      <c r="H3484" s="380"/>
      <c r="I3484" s="382"/>
      <c r="J3484" s="380"/>
    </row>
    <row r="3485" spans="1:10" s="383" customFormat="1" ht="24" x14ac:dyDescent="0.25">
      <c r="A3485" s="377" t="s">
        <v>5765</v>
      </c>
      <c r="B3485" s="377" t="s">
        <v>5634</v>
      </c>
      <c r="C3485" s="380"/>
      <c r="D3485" s="378"/>
      <c r="E3485" s="379">
        <v>48760.95</v>
      </c>
      <c r="F3485" s="377"/>
      <c r="G3485" s="380"/>
      <c r="H3485" s="380"/>
      <c r="I3485" s="382"/>
      <c r="J3485" s="380"/>
    </row>
    <row r="3486" spans="1:10" s="383" customFormat="1" ht="24" x14ac:dyDescent="0.25">
      <c r="A3486" s="377" t="s">
        <v>5768</v>
      </c>
      <c r="B3486" s="377" t="s">
        <v>1992</v>
      </c>
      <c r="C3486" s="380"/>
      <c r="D3486" s="378"/>
      <c r="E3486" s="379">
        <v>20400</v>
      </c>
      <c r="F3486" s="377"/>
      <c r="G3486" s="380"/>
      <c r="H3486" s="380"/>
      <c r="I3486" s="382"/>
      <c r="J3486" s="380"/>
    </row>
    <row r="3487" spans="1:10" s="383" customFormat="1" ht="24" x14ac:dyDescent="0.25">
      <c r="A3487" s="377" t="s">
        <v>5771</v>
      </c>
      <c r="B3487" s="377" t="s">
        <v>5634</v>
      </c>
      <c r="C3487" s="380"/>
      <c r="D3487" s="378"/>
      <c r="E3487" s="379">
        <v>26725.82</v>
      </c>
      <c r="F3487" s="377"/>
      <c r="G3487" s="380"/>
      <c r="H3487" s="380"/>
      <c r="I3487" s="382"/>
      <c r="J3487" s="380"/>
    </row>
    <row r="3488" spans="1:10" s="383" customFormat="1" ht="24" x14ac:dyDescent="0.25">
      <c r="A3488" s="377" t="s">
        <v>5670</v>
      </c>
      <c r="B3488" s="377" t="s">
        <v>1992</v>
      </c>
      <c r="C3488" s="380"/>
      <c r="D3488" s="378"/>
      <c r="E3488" s="379">
        <v>25210</v>
      </c>
      <c r="F3488" s="377"/>
      <c r="G3488" s="380"/>
      <c r="H3488" s="380"/>
      <c r="I3488" s="382"/>
      <c r="J3488" s="380"/>
    </row>
    <row r="3489" spans="1:10" s="383" customFormat="1" ht="24" x14ac:dyDescent="0.25">
      <c r="A3489" s="377" t="s">
        <v>5774</v>
      </c>
      <c r="B3489" s="377" t="s">
        <v>1992</v>
      </c>
      <c r="C3489" s="380"/>
      <c r="D3489" s="378"/>
      <c r="E3489" s="379">
        <v>30810</v>
      </c>
      <c r="F3489" s="377"/>
      <c r="G3489" s="380"/>
      <c r="H3489" s="380"/>
      <c r="I3489" s="382"/>
      <c r="J3489" s="380"/>
    </row>
    <row r="3490" spans="1:10" s="383" customFormat="1" ht="24" x14ac:dyDescent="0.25">
      <c r="A3490" s="377" t="s">
        <v>5778</v>
      </c>
      <c r="B3490" s="377" t="s">
        <v>775</v>
      </c>
      <c r="C3490" s="380"/>
      <c r="D3490" s="378"/>
      <c r="E3490" s="379">
        <v>75000</v>
      </c>
      <c r="F3490" s="377"/>
      <c r="G3490" s="380"/>
      <c r="H3490" s="380"/>
      <c r="I3490" s="382"/>
      <c r="J3490" s="380"/>
    </row>
    <row r="3491" spans="1:10" s="383" customFormat="1" ht="24" x14ac:dyDescent="0.25">
      <c r="A3491" s="377" t="s">
        <v>5781</v>
      </c>
      <c r="B3491" s="377" t="s">
        <v>1992</v>
      </c>
      <c r="C3491" s="380"/>
      <c r="D3491" s="378"/>
      <c r="E3491" s="379">
        <v>33000</v>
      </c>
      <c r="F3491" s="377"/>
      <c r="G3491" s="380"/>
      <c r="H3491" s="380"/>
      <c r="I3491" s="382"/>
      <c r="J3491" s="380"/>
    </row>
    <row r="3492" spans="1:10" s="383" customFormat="1" ht="24" x14ac:dyDescent="0.25">
      <c r="A3492" s="377" t="s">
        <v>5783</v>
      </c>
      <c r="B3492" s="377" t="s">
        <v>1992</v>
      </c>
      <c r="C3492" s="380"/>
      <c r="D3492" s="378"/>
      <c r="E3492" s="379">
        <v>24840</v>
      </c>
      <c r="F3492" s="377"/>
      <c r="G3492" s="380"/>
      <c r="H3492" s="380"/>
      <c r="I3492" s="382"/>
      <c r="J3492" s="380"/>
    </row>
    <row r="3493" spans="1:10" s="383" customFormat="1" ht="24" x14ac:dyDescent="0.25">
      <c r="A3493" s="377" t="s">
        <v>5785</v>
      </c>
      <c r="B3493" s="377" t="s">
        <v>1992</v>
      </c>
      <c r="C3493" s="380"/>
      <c r="D3493" s="378"/>
      <c r="E3493" s="379">
        <v>23485</v>
      </c>
      <c r="F3493" s="377"/>
      <c r="G3493" s="380"/>
      <c r="H3493" s="380"/>
      <c r="I3493" s="382"/>
      <c r="J3493" s="380"/>
    </row>
    <row r="3494" spans="1:10" s="383" customFormat="1" ht="24" x14ac:dyDescent="0.25">
      <c r="A3494" s="377" t="s">
        <v>5787</v>
      </c>
      <c r="B3494" s="377" t="s">
        <v>455</v>
      </c>
      <c r="C3494" s="380"/>
      <c r="D3494" s="378"/>
      <c r="E3494" s="379">
        <v>250000</v>
      </c>
      <c r="F3494" s="377"/>
      <c r="G3494" s="380"/>
      <c r="H3494" s="380"/>
      <c r="I3494" s="382"/>
      <c r="J3494" s="380"/>
    </row>
    <row r="3495" spans="1:10" s="383" customFormat="1" ht="24" x14ac:dyDescent="0.25">
      <c r="A3495" s="377" t="s">
        <v>5789</v>
      </c>
      <c r="B3495" s="377" t="s">
        <v>1992</v>
      </c>
      <c r="C3495" s="380"/>
      <c r="D3495" s="378"/>
      <c r="E3495" s="379">
        <v>39840</v>
      </c>
      <c r="F3495" s="377"/>
      <c r="G3495" s="380"/>
      <c r="H3495" s="380"/>
      <c r="I3495" s="382"/>
      <c r="J3495" s="380"/>
    </row>
    <row r="3496" spans="1:10" s="383" customFormat="1" ht="24" x14ac:dyDescent="0.25">
      <c r="A3496" s="377" t="s">
        <v>5792</v>
      </c>
      <c r="B3496" s="377" t="s">
        <v>5634</v>
      </c>
      <c r="C3496" s="380"/>
      <c r="D3496" s="378"/>
      <c r="E3496" s="379">
        <v>21363.78</v>
      </c>
      <c r="F3496" s="377"/>
      <c r="G3496" s="380"/>
      <c r="H3496" s="380"/>
      <c r="I3496" s="382"/>
      <c r="J3496" s="380"/>
    </row>
    <row r="3497" spans="1:10" s="383" customFormat="1" ht="24" x14ac:dyDescent="0.25">
      <c r="A3497" s="377" t="s">
        <v>5795</v>
      </c>
      <c r="B3497" s="377" t="s">
        <v>455</v>
      </c>
      <c r="C3497" s="380"/>
      <c r="D3497" s="378"/>
      <c r="E3497" s="379">
        <v>18524.13</v>
      </c>
      <c r="F3497" s="377"/>
      <c r="G3497" s="380"/>
      <c r="H3497" s="380"/>
      <c r="I3497" s="382"/>
      <c r="J3497" s="380"/>
    </row>
    <row r="3498" spans="1:10" s="383" customFormat="1" ht="24" x14ac:dyDescent="0.25">
      <c r="A3498" s="377" t="s">
        <v>5709</v>
      </c>
      <c r="B3498" s="377" t="s">
        <v>5634</v>
      </c>
      <c r="C3498" s="380"/>
      <c r="D3498" s="378"/>
      <c r="E3498" s="379">
        <v>18158.89</v>
      </c>
      <c r="F3498" s="377"/>
      <c r="G3498" s="380"/>
      <c r="H3498" s="380"/>
      <c r="I3498" s="382"/>
      <c r="J3498" s="380"/>
    </row>
    <row r="3499" spans="1:10" s="383" customFormat="1" ht="24" x14ac:dyDescent="0.25">
      <c r="A3499" s="377" t="s">
        <v>5670</v>
      </c>
      <c r="B3499" s="377" t="s">
        <v>455</v>
      </c>
      <c r="C3499" s="380"/>
      <c r="D3499" s="378"/>
      <c r="E3499" s="379">
        <v>69697.600000000006</v>
      </c>
      <c r="F3499" s="377"/>
      <c r="G3499" s="380"/>
      <c r="H3499" s="380"/>
      <c r="I3499" s="382"/>
      <c r="J3499" s="380"/>
    </row>
    <row r="3500" spans="1:10" s="383" customFormat="1" ht="24" x14ac:dyDescent="0.25">
      <c r="A3500" s="377" t="s">
        <v>5800</v>
      </c>
      <c r="B3500" s="377" t="s">
        <v>5634</v>
      </c>
      <c r="C3500" s="380"/>
      <c r="D3500" s="378"/>
      <c r="E3500" s="379">
        <v>51524.94</v>
      </c>
      <c r="F3500" s="377"/>
      <c r="G3500" s="380"/>
      <c r="H3500" s="380"/>
      <c r="I3500" s="382"/>
      <c r="J3500" s="380"/>
    </row>
    <row r="3501" spans="1:10" s="383" customFormat="1" ht="24" x14ac:dyDescent="0.25">
      <c r="A3501" s="377" t="s">
        <v>1368</v>
      </c>
      <c r="B3501" s="377" t="s">
        <v>455</v>
      </c>
      <c r="C3501" s="380"/>
      <c r="D3501" s="378"/>
      <c r="E3501" s="379">
        <v>380000</v>
      </c>
      <c r="F3501" s="377"/>
      <c r="G3501" s="380"/>
      <c r="H3501" s="380"/>
      <c r="I3501" s="382"/>
      <c r="J3501" s="380"/>
    </row>
    <row r="3502" spans="1:10" s="383" customFormat="1" ht="24" x14ac:dyDescent="0.25">
      <c r="A3502" s="377" t="s">
        <v>5804</v>
      </c>
      <c r="B3502" s="377" t="s">
        <v>455</v>
      </c>
      <c r="C3502" s="380"/>
      <c r="D3502" s="378"/>
      <c r="E3502" s="379">
        <v>99084</v>
      </c>
      <c r="F3502" s="377"/>
      <c r="G3502" s="380"/>
      <c r="H3502" s="380"/>
      <c r="I3502" s="382"/>
      <c r="J3502" s="380"/>
    </row>
    <row r="3503" spans="1:10" s="383" customFormat="1" ht="24" x14ac:dyDescent="0.25">
      <c r="A3503" s="377" t="s">
        <v>5806</v>
      </c>
      <c r="B3503" s="377" t="s">
        <v>1992</v>
      </c>
      <c r="C3503" s="380"/>
      <c r="D3503" s="378"/>
      <c r="E3503" s="379">
        <v>38091</v>
      </c>
      <c r="F3503" s="377"/>
      <c r="G3503" s="380"/>
      <c r="H3503" s="380"/>
      <c r="I3503" s="382"/>
      <c r="J3503" s="380"/>
    </row>
    <row r="3504" spans="1:10" s="383" customFormat="1" ht="24" x14ac:dyDescent="0.25">
      <c r="A3504" s="377" t="s">
        <v>5808</v>
      </c>
      <c r="B3504" s="377" t="s">
        <v>1992</v>
      </c>
      <c r="C3504" s="380"/>
      <c r="D3504" s="378"/>
      <c r="E3504" s="379">
        <v>19982</v>
      </c>
      <c r="F3504" s="377"/>
      <c r="G3504" s="380"/>
      <c r="H3504" s="380"/>
      <c r="I3504" s="382"/>
      <c r="J3504" s="380"/>
    </row>
    <row r="3505" spans="1:10" s="383" customFormat="1" ht="24" x14ac:dyDescent="0.25">
      <c r="A3505" s="377" t="s">
        <v>5811</v>
      </c>
      <c r="B3505" s="377" t="s">
        <v>1992</v>
      </c>
      <c r="C3505" s="380"/>
      <c r="D3505" s="378"/>
      <c r="E3505" s="379">
        <v>31600</v>
      </c>
      <c r="F3505" s="377"/>
      <c r="G3505" s="380"/>
      <c r="H3505" s="380"/>
      <c r="I3505" s="382"/>
      <c r="J3505" s="380"/>
    </row>
    <row r="3506" spans="1:10" s="383" customFormat="1" ht="24" x14ac:dyDescent="0.25">
      <c r="A3506" s="377" t="s">
        <v>5813</v>
      </c>
      <c r="B3506" s="377" t="s">
        <v>1992</v>
      </c>
      <c r="C3506" s="380"/>
      <c r="D3506" s="378"/>
      <c r="E3506" s="379">
        <v>41100</v>
      </c>
      <c r="F3506" s="377"/>
      <c r="G3506" s="380"/>
      <c r="H3506" s="380"/>
      <c r="I3506" s="382"/>
      <c r="J3506" s="380"/>
    </row>
    <row r="3507" spans="1:10" s="383" customFormat="1" ht="24" x14ac:dyDescent="0.25">
      <c r="A3507" s="377" t="s">
        <v>5816</v>
      </c>
      <c r="B3507" s="377" t="s">
        <v>1992</v>
      </c>
      <c r="C3507" s="380"/>
      <c r="D3507" s="378"/>
      <c r="E3507" s="379">
        <v>20000</v>
      </c>
      <c r="F3507" s="377"/>
      <c r="G3507" s="380"/>
      <c r="H3507" s="380"/>
      <c r="I3507" s="382"/>
      <c r="J3507" s="380"/>
    </row>
    <row r="3508" spans="1:10" s="383" customFormat="1" ht="24" x14ac:dyDescent="0.25">
      <c r="A3508" s="377" t="s">
        <v>5819</v>
      </c>
      <c r="B3508" s="377" t="s">
        <v>1992</v>
      </c>
      <c r="C3508" s="380"/>
      <c r="D3508" s="378"/>
      <c r="E3508" s="379">
        <v>40617</v>
      </c>
      <c r="F3508" s="377"/>
      <c r="G3508" s="380"/>
      <c r="H3508" s="380"/>
      <c r="I3508" s="382"/>
      <c r="J3508" s="380"/>
    </row>
    <row r="3509" spans="1:10" s="383" customFormat="1" ht="24" x14ac:dyDescent="0.25">
      <c r="A3509" s="377" t="s">
        <v>5822</v>
      </c>
      <c r="B3509" s="377" t="s">
        <v>1992</v>
      </c>
      <c r="C3509" s="380"/>
      <c r="D3509" s="378"/>
      <c r="E3509" s="379">
        <v>20575.88</v>
      </c>
      <c r="F3509" s="377"/>
      <c r="G3509" s="380"/>
      <c r="H3509" s="380"/>
      <c r="I3509" s="382"/>
      <c r="J3509" s="380"/>
    </row>
    <row r="3510" spans="1:10" s="383" customFormat="1" ht="24" x14ac:dyDescent="0.25">
      <c r="A3510" s="377" t="s">
        <v>5824</v>
      </c>
      <c r="B3510" s="377" t="s">
        <v>1992</v>
      </c>
      <c r="C3510" s="380"/>
      <c r="D3510" s="378"/>
      <c r="E3510" s="379">
        <v>29152.799999999999</v>
      </c>
      <c r="F3510" s="377"/>
      <c r="G3510" s="380"/>
      <c r="H3510" s="380"/>
      <c r="I3510" s="382"/>
      <c r="J3510" s="380"/>
    </row>
    <row r="3511" spans="1:10" s="383" customFormat="1" ht="24" x14ac:dyDescent="0.25">
      <c r="A3511" s="377" t="s">
        <v>5824</v>
      </c>
      <c r="B3511" s="377" t="s">
        <v>1992</v>
      </c>
      <c r="C3511" s="380"/>
      <c r="D3511" s="378"/>
      <c r="E3511" s="379">
        <v>36458</v>
      </c>
      <c r="F3511" s="377"/>
      <c r="G3511" s="380"/>
      <c r="H3511" s="380"/>
      <c r="I3511" s="382"/>
      <c r="J3511" s="380"/>
    </row>
    <row r="3512" spans="1:10" s="383" customFormat="1" ht="24" x14ac:dyDescent="0.25">
      <c r="A3512" s="377" t="s">
        <v>5829</v>
      </c>
      <c r="B3512" s="377" t="s">
        <v>1992</v>
      </c>
      <c r="C3512" s="380"/>
      <c r="D3512" s="378"/>
      <c r="E3512" s="379">
        <v>41390</v>
      </c>
      <c r="F3512" s="377"/>
      <c r="G3512" s="380"/>
      <c r="H3512" s="380"/>
      <c r="I3512" s="382"/>
      <c r="J3512" s="380"/>
    </row>
    <row r="3513" spans="1:10" s="383" customFormat="1" ht="24" x14ac:dyDescent="0.25">
      <c r="A3513" s="377" t="s">
        <v>5832</v>
      </c>
      <c r="B3513" s="377" t="s">
        <v>1992</v>
      </c>
      <c r="C3513" s="380"/>
      <c r="D3513" s="378"/>
      <c r="E3513" s="379">
        <v>22370</v>
      </c>
      <c r="F3513" s="377"/>
      <c r="G3513" s="380"/>
      <c r="H3513" s="380"/>
      <c r="I3513" s="382"/>
      <c r="J3513" s="380"/>
    </row>
    <row r="3514" spans="1:10" s="383" customFormat="1" ht="24" x14ac:dyDescent="0.25">
      <c r="A3514" s="377" t="s">
        <v>5835</v>
      </c>
      <c r="B3514" s="377" t="s">
        <v>449</v>
      </c>
      <c r="C3514" s="380"/>
      <c r="D3514" s="378"/>
      <c r="E3514" s="379">
        <v>850000</v>
      </c>
      <c r="F3514" s="377"/>
      <c r="G3514" s="380"/>
      <c r="H3514" s="380"/>
      <c r="I3514" s="382"/>
      <c r="J3514" s="380"/>
    </row>
    <row r="3515" spans="1:10" s="383" customFormat="1" ht="24" x14ac:dyDescent="0.25">
      <c r="A3515" s="377" t="s">
        <v>5837</v>
      </c>
      <c r="B3515" s="377" t="s">
        <v>5634</v>
      </c>
      <c r="C3515" s="380"/>
      <c r="D3515" s="378"/>
      <c r="E3515" s="379">
        <v>33682.79</v>
      </c>
      <c r="F3515" s="377"/>
      <c r="G3515" s="380"/>
      <c r="H3515" s="380"/>
      <c r="I3515" s="382"/>
      <c r="J3515" s="380"/>
    </row>
    <row r="3516" spans="1:10" s="383" customFormat="1" ht="24" x14ac:dyDescent="0.25">
      <c r="A3516" s="377" t="s">
        <v>5839</v>
      </c>
      <c r="B3516" s="377" t="s">
        <v>1992</v>
      </c>
      <c r="C3516" s="380"/>
      <c r="D3516" s="378"/>
      <c r="E3516" s="379">
        <v>932844</v>
      </c>
      <c r="F3516" s="377"/>
      <c r="G3516" s="380"/>
      <c r="H3516" s="380"/>
      <c r="I3516" s="382"/>
      <c r="J3516" s="380"/>
    </row>
    <row r="3517" spans="1:10" s="383" customFormat="1" ht="24" x14ac:dyDescent="0.25">
      <c r="A3517" s="377" t="s">
        <v>2445</v>
      </c>
      <c r="B3517" s="377" t="s">
        <v>1992</v>
      </c>
      <c r="C3517" s="380"/>
      <c r="D3517" s="378"/>
      <c r="E3517" s="379">
        <v>220174</v>
      </c>
      <c r="F3517" s="377"/>
      <c r="G3517" s="380"/>
      <c r="H3517" s="380"/>
      <c r="I3517" s="382"/>
      <c r="J3517" s="380"/>
    </row>
    <row r="3518" spans="1:10" s="383" customFormat="1" ht="24" x14ac:dyDescent="0.25">
      <c r="A3518" s="377" t="s">
        <v>2445</v>
      </c>
      <c r="B3518" s="377" t="s">
        <v>1992</v>
      </c>
      <c r="C3518" s="380"/>
      <c r="D3518" s="378"/>
      <c r="E3518" s="379">
        <v>100000</v>
      </c>
      <c r="F3518" s="377"/>
      <c r="G3518" s="380"/>
      <c r="H3518" s="380"/>
      <c r="I3518" s="382"/>
      <c r="J3518" s="380"/>
    </row>
    <row r="3519" spans="1:10" s="383" customFormat="1" ht="24" x14ac:dyDescent="0.25">
      <c r="A3519" s="377" t="s">
        <v>5846</v>
      </c>
      <c r="B3519" s="377" t="s">
        <v>1992</v>
      </c>
      <c r="C3519" s="380"/>
      <c r="D3519" s="378"/>
      <c r="E3519" s="379">
        <v>300000</v>
      </c>
      <c r="F3519" s="377"/>
      <c r="G3519" s="380"/>
      <c r="H3519" s="380"/>
      <c r="I3519" s="382"/>
      <c r="J3519" s="380"/>
    </row>
    <row r="3520" spans="1:10" s="383" customFormat="1" ht="24" x14ac:dyDescent="0.25">
      <c r="A3520" s="377" t="s">
        <v>5846</v>
      </c>
      <c r="B3520" s="377" t="s">
        <v>1992</v>
      </c>
      <c r="C3520" s="380"/>
      <c r="D3520" s="378"/>
      <c r="E3520" s="379">
        <v>150000</v>
      </c>
      <c r="F3520" s="377"/>
      <c r="G3520" s="380"/>
      <c r="H3520" s="380"/>
      <c r="I3520" s="382"/>
      <c r="J3520" s="380"/>
    </row>
    <row r="3521" spans="1:10" s="383" customFormat="1" ht="24" x14ac:dyDescent="0.25">
      <c r="A3521" s="377" t="s">
        <v>5846</v>
      </c>
      <c r="B3521" s="377" t="s">
        <v>1992</v>
      </c>
      <c r="C3521" s="380"/>
      <c r="D3521" s="378"/>
      <c r="E3521" s="379">
        <v>1262680</v>
      </c>
      <c r="F3521" s="377"/>
      <c r="G3521" s="380"/>
      <c r="H3521" s="380"/>
      <c r="I3521" s="382"/>
      <c r="J3521" s="380"/>
    </row>
    <row r="3522" spans="1:10" s="383" customFormat="1" ht="24" x14ac:dyDescent="0.25">
      <c r="A3522" s="377" t="s">
        <v>2445</v>
      </c>
      <c r="B3522" s="377" t="s">
        <v>1992</v>
      </c>
      <c r="C3522" s="380"/>
      <c r="D3522" s="378"/>
      <c r="E3522" s="379">
        <v>469000</v>
      </c>
      <c r="F3522" s="377"/>
      <c r="G3522" s="380"/>
      <c r="H3522" s="380"/>
      <c r="I3522" s="382"/>
      <c r="J3522" s="380"/>
    </row>
    <row r="3523" spans="1:10" s="383" customFormat="1" ht="24" x14ac:dyDescent="0.25">
      <c r="A3523" s="377" t="s">
        <v>2445</v>
      </c>
      <c r="B3523" s="377" t="s">
        <v>1992</v>
      </c>
      <c r="C3523" s="380"/>
      <c r="D3523" s="378"/>
      <c r="E3523" s="379">
        <v>30000</v>
      </c>
      <c r="F3523" s="377"/>
      <c r="G3523" s="380"/>
      <c r="H3523" s="380"/>
      <c r="I3523" s="382"/>
      <c r="J3523" s="380"/>
    </row>
    <row r="3524" spans="1:10" s="383" customFormat="1" ht="24" x14ac:dyDescent="0.25">
      <c r="A3524" s="377" t="s">
        <v>5854</v>
      </c>
      <c r="B3524" s="377" t="s">
        <v>1992</v>
      </c>
      <c r="C3524" s="380"/>
      <c r="D3524" s="378"/>
      <c r="E3524" s="379">
        <v>30000</v>
      </c>
      <c r="F3524" s="377"/>
      <c r="G3524" s="380"/>
      <c r="H3524" s="380"/>
      <c r="I3524" s="382"/>
      <c r="J3524" s="380"/>
    </row>
    <row r="3525" spans="1:10" s="383" customFormat="1" ht="24" x14ac:dyDescent="0.25">
      <c r="A3525" s="377" t="s">
        <v>5854</v>
      </c>
      <c r="B3525" s="377" t="s">
        <v>1992</v>
      </c>
      <c r="C3525" s="380"/>
      <c r="D3525" s="378"/>
      <c r="E3525" s="379">
        <v>30000</v>
      </c>
      <c r="F3525" s="377"/>
      <c r="G3525" s="380"/>
      <c r="H3525" s="380"/>
      <c r="I3525" s="382"/>
      <c r="J3525" s="380"/>
    </row>
    <row r="3526" spans="1:10" s="383" customFormat="1" ht="24" x14ac:dyDescent="0.25">
      <c r="A3526" s="377" t="s">
        <v>5854</v>
      </c>
      <c r="B3526" s="377" t="s">
        <v>1992</v>
      </c>
      <c r="C3526" s="380"/>
      <c r="D3526" s="378"/>
      <c r="E3526" s="379">
        <v>30000</v>
      </c>
      <c r="F3526" s="377"/>
      <c r="G3526" s="380"/>
      <c r="H3526" s="380"/>
      <c r="I3526" s="382"/>
      <c r="J3526" s="380"/>
    </row>
    <row r="3527" spans="1:10" s="383" customFormat="1" ht="24" x14ac:dyDescent="0.25">
      <c r="A3527" s="377" t="s">
        <v>5854</v>
      </c>
      <c r="B3527" s="377" t="s">
        <v>1992</v>
      </c>
      <c r="C3527" s="380"/>
      <c r="D3527" s="378"/>
      <c r="E3527" s="379">
        <v>35000</v>
      </c>
      <c r="F3527" s="377"/>
      <c r="G3527" s="380"/>
      <c r="H3527" s="380"/>
      <c r="I3527" s="382"/>
      <c r="J3527" s="380"/>
    </row>
    <row r="3528" spans="1:10" s="383" customFormat="1" ht="24" x14ac:dyDescent="0.25">
      <c r="A3528" s="377" t="s">
        <v>5859</v>
      </c>
      <c r="B3528" s="377" t="s">
        <v>1992</v>
      </c>
      <c r="C3528" s="380"/>
      <c r="D3528" s="378"/>
      <c r="E3528" s="379">
        <v>35000</v>
      </c>
      <c r="F3528" s="377"/>
      <c r="G3528" s="380"/>
      <c r="H3528" s="380"/>
      <c r="I3528" s="382"/>
      <c r="J3528" s="380"/>
    </row>
    <row r="3529" spans="1:10" s="383" customFormat="1" ht="24" x14ac:dyDescent="0.25">
      <c r="A3529" s="377" t="s">
        <v>5861</v>
      </c>
      <c r="B3529" s="377" t="s">
        <v>1992</v>
      </c>
      <c r="C3529" s="380"/>
      <c r="D3529" s="378"/>
      <c r="E3529" s="379">
        <v>35000</v>
      </c>
      <c r="F3529" s="377"/>
      <c r="G3529" s="380"/>
      <c r="H3529" s="380"/>
      <c r="I3529" s="382"/>
      <c r="J3529" s="380"/>
    </row>
    <row r="3530" spans="1:10" s="383" customFormat="1" ht="24" x14ac:dyDescent="0.25">
      <c r="A3530" s="377" t="s">
        <v>5863</v>
      </c>
      <c r="B3530" s="377" t="s">
        <v>1992</v>
      </c>
      <c r="C3530" s="380"/>
      <c r="D3530" s="378"/>
      <c r="E3530" s="379">
        <v>30000</v>
      </c>
      <c r="F3530" s="377"/>
      <c r="G3530" s="380"/>
      <c r="H3530" s="380"/>
      <c r="I3530" s="382"/>
      <c r="J3530" s="380"/>
    </row>
    <row r="3531" spans="1:10" s="383" customFormat="1" ht="24" x14ac:dyDescent="0.25">
      <c r="A3531" s="377" t="s">
        <v>5865</v>
      </c>
      <c r="B3531" s="377" t="s">
        <v>1992</v>
      </c>
      <c r="C3531" s="380"/>
      <c r="D3531" s="378"/>
      <c r="E3531" s="379">
        <v>35000</v>
      </c>
      <c r="F3531" s="377"/>
      <c r="G3531" s="380"/>
      <c r="H3531" s="380"/>
      <c r="I3531" s="382"/>
      <c r="J3531" s="380"/>
    </row>
    <row r="3532" spans="1:10" s="383" customFormat="1" ht="24" x14ac:dyDescent="0.25">
      <c r="A3532" s="377" t="s">
        <v>5868</v>
      </c>
      <c r="B3532" s="377" t="s">
        <v>1992</v>
      </c>
      <c r="C3532" s="380"/>
      <c r="D3532" s="378"/>
      <c r="E3532" s="379">
        <v>35000</v>
      </c>
      <c r="F3532" s="377"/>
      <c r="G3532" s="380"/>
      <c r="H3532" s="380"/>
      <c r="I3532" s="382"/>
      <c r="J3532" s="380"/>
    </row>
    <row r="3533" spans="1:10" s="383" customFormat="1" ht="24" x14ac:dyDescent="0.25">
      <c r="A3533" s="377" t="s">
        <v>5871</v>
      </c>
      <c r="B3533" s="377" t="s">
        <v>1992</v>
      </c>
      <c r="C3533" s="380"/>
      <c r="D3533" s="378"/>
      <c r="E3533" s="379">
        <v>35000</v>
      </c>
      <c r="F3533" s="377"/>
      <c r="G3533" s="380"/>
      <c r="H3533" s="380"/>
      <c r="I3533" s="382"/>
      <c r="J3533" s="380"/>
    </row>
    <row r="3534" spans="1:10" s="383" customFormat="1" ht="24" x14ac:dyDescent="0.25">
      <c r="A3534" s="377" t="s">
        <v>5874</v>
      </c>
      <c r="B3534" s="377" t="s">
        <v>1992</v>
      </c>
      <c r="C3534" s="380"/>
      <c r="D3534" s="378"/>
      <c r="E3534" s="379">
        <v>30000</v>
      </c>
      <c r="F3534" s="377"/>
      <c r="G3534" s="380"/>
      <c r="H3534" s="380"/>
      <c r="I3534" s="382"/>
      <c r="J3534" s="380"/>
    </row>
    <row r="3535" spans="1:10" s="383" customFormat="1" ht="24" x14ac:dyDescent="0.25">
      <c r="A3535" s="377" t="s">
        <v>5854</v>
      </c>
      <c r="B3535" s="377" t="s">
        <v>1992</v>
      </c>
      <c r="C3535" s="380"/>
      <c r="D3535" s="378"/>
      <c r="E3535" s="379">
        <v>24000</v>
      </c>
      <c r="F3535" s="377"/>
      <c r="G3535" s="380"/>
      <c r="H3535" s="380"/>
      <c r="I3535" s="382"/>
      <c r="J3535" s="380"/>
    </row>
    <row r="3536" spans="1:10" s="383" customFormat="1" ht="24" x14ac:dyDescent="0.25">
      <c r="A3536" s="377" t="s">
        <v>5879</v>
      </c>
      <c r="B3536" s="377" t="s">
        <v>1992</v>
      </c>
      <c r="C3536" s="380"/>
      <c r="D3536" s="378"/>
      <c r="E3536" s="379">
        <v>24000</v>
      </c>
      <c r="F3536" s="377"/>
      <c r="G3536" s="380"/>
      <c r="H3536" s="380"/>
      <c r="I3536" s="382"/>
      <c r="J3536" s="380"/>
    </row>
    <row r="3537" spans="1:10" s="383" customFormat="1" ht="24" x14ac:dyDescent="0.25">
      <c r="A3537" s="377" t="s">
        <v>5881</v>
      </c>
      <c r="B3537" s="377" t="s">
        <v>1992</v>
      </c>
      <c r="C3537" s="380"/>
      <c r="D3537" s="378"/>
      <c r="E3537" s="379">
        <v>33300</v>
      </c>
      <c r="F3537" s="377"/>
      <c r="G3537" s="380"/>
      <c r="H3537" s="380"/>
      <c r="I3537" s="382"/>
      <c r="J3537" s="380"/>
    </row>
    <row r="3538" spans="1:10" s="383" customFormat="1" ht="24" x14ac:dyDescent="0.25">
      <c r="A3538" s="377" t="s">
        <v>5874</v>
      </c>
      <c r="B3538" s="377" t="s">
        <v>1992</v>
      </c>
      <c r="C3538" s="380"/>
      <c r="D3538" s="378"/>
      <c r="E3538" s="379">
        <v>33300</v>
      </c>
      <c r="F3538" s="377"/>
      <c r="G3538" s="380"/>
      <c r="H3538" s="380"/>
      <c r="I3538" s="382"/>
      <c r="J3538" s="380"/>
    </row>
    <row r="3539" spans="1:10" s="383" customFormat="1" ht="24" x14ac:dyDescent="0.25">
      <c r="A3539" s="377" t="s">
        <v>5886</v>
      </c>
      <c r="B3539" s="377" t="s">
        <v>1992</v>
      </c>
      <c r="C3539" s="380"/>
      <c r="D3539" s="378"/>
      <c r="E3539" s="379">
        <v>24000</v>
      </c>
      <c r="F3539" s="377"/>
      <c r="G3539" s="380"/>
      <c r="H3539" s="380"/>
      <c r="I3539" s="382"/>
      <c r="J3539" s="380"/>
    </row>
    <row r="3540" spans="1:10" s="383" customFormat="1" ht="24" x14ac:dyDescent="0.25">
      <c r="A3540" s="377" t="s">
        <v>5889</v>
      </c>
      <c r="B3540" s="377" t="s">
        <v>1992</v>
      </c>
      <c r="C3540" s="380"/>
      <c r="D3540" s="378"/>
      <c r="E3540" s="379">
        <v>24000</v>
      </c>
      <c r="F3540" s="377"/>
      <c r="G3540" s="380"/>
      <c r="H3540" s="380"/>
      <c r="I3540" s="382"/>
      <c r="J3540" s="380"/>
    </row>
    <row r="3541" spans="1:10" s="383" customFormat="1" ht="24" x14ac:dyDescent="0.25">
      <c r="A3541" s="377" t="s">
        <v>5892</v>
      </c>
      <c r="B3541" s="377" t="s">
        <v>1992</v>
      </c>
      <c r="C3541" s="380"/>
      <c r="D3541" s="378"/>
      <c r="E3541" s="379">
        <v>30000</v>
      </c>
      <c r="F3541" s="377"/>
      <c r="G3541" s="380"/>
      <c r="H3541" s="380"/>
      <c r="I3541" s="382"/>
      <c r="J3541" s="380"/>
    </row>
    <row r="3542" spans="1:10" s="383" customFormat="1" ht="24" x14ac:dyDescent="0.25">
      <c r="A3542" s="377" t="s">
        <v>5896</v>
      </c>
      <c r="B3542" s="377" t="s">
        <v>1992</v>
      </c>
      <c r="C3542" s="380"/>
      <c r="D3542" s="378"/>
      <c r="E3542" s="379">
        <v>18000</v>
      </c>
      <c r="F3542" s="377"/>
      <c r="G3542" s="380"/>
      <c r="H3542" s="380"/>
      <c r="I3542" s="382"/>
      <c r="J3542" s="380"/>
    </row>
    <row r="3543" spans="1:10" s="383" customFormat="1" ht="24" x14ac:dyDescent="0.25">
      <c r="A3543" s="377" t="s">
        <v>5899</v>
      </c>
      <c r="B3543" s="377" t="s">
        <v>1992</v>
      </c>
      <c r="C3543" s="380"/>
      <c r="D3543" s="378"/>
      <c r="E3543" s="379">
        <v>27000</v>
      </c>
      <c r="F3543" s="377"/>
      <c r="G3543" s="380"/>
      <c r="H3543" s="380"/>
      <c r="I3543" s="382"/>
      <c r="J3543" s="380"/>
    </row>
    <row r="3544" spans="1:10" s="383" customFormat="1" ht="24" x14ac:dyDescent="0.25">
      <c r="A3544" s="377" t="s">
        <v>5902</v>
      </c>
      <c r="B3544" s="377" t="s">
        <v>1992</v>
      </c>
      <c r="C3544" s="380"/>
      <c r="D3544" s="378"/>
      <c r="E3544" s="379">
        <v>36300</v>
      </c>
      <c r="F3544" s="377"/>
      <c r="G3544" s="380"/>
      <c r="H3544" s="380"/>
      <c r="I3544" s="382"/>
      <c r="J3544" s="380"/>
    </row>
    <row r="3545" spans="1:10" s="383" customFormat="1" ht="24" x14ac:dyDescent="0.25">
      <c r="A3545" s="377" t="s">
        <v>5905</v>
      </c>
      <c r="B3545" s="377" t="s">
        <v>1992</v>
      </c>
      <c r="C3545" s="380"/>
      <c r="D3545" s="378"/>
      <c r="E3545" s="379">
        <v>36000</v>
      </c>
      <c r="F3545" s="377"/>
      <c r="G3545" s="380"/>
      <c r="H3545" s="380"/>
      <c r="I3545" s="382"/>
      <c r="J3545" s="380"/>
    </row>
    <row r="3546" spans="1:10" s="383" customFormat="1" ht="24" x14ac:dyDescent="0.25">
      <c r="A3546" s="377" t="s">
        <v>5908</v>
      </c>
      <c r="B3546" s="377" t="s">
        <v>1992</v>
      </c>
      <c r="C3546" s="380"/>
      <c r="D3546" s="378"/>
      <c r="E3546" s="379">
        <v>36000</v>
      </c>
      <c r="F3546" s="377"/>
      <c r="G3546" s="380"/>
      <c r="H3546" s="380"/>
      <c r="I3546" s="382"/>
      <c r="J3546" s="380"/>
    </row>
    <row r="3547" spans="1:10" s="383" customFormat="1" ht="24" x14ac:dyDescent="0.25">
      <c r="A3547" s="377" t="s">
        <v>5911</v>
      </c>
      <c r="B3547" s="377" t="s">
        <v>1992</v>
      </c>
      <c r="C3547" s="380"/>
      <c r="D3547" s="378"/>
      <c r="E3547" s="379">
        <v>24000</v>
      </c>
      <c r="F3547" s="377"/>
      <c r="G3547" s="380"/>
      <c r="H3547" s="380"/>
      <c r="I3547" s="382"/>
      <c r="J3547" s="380"/>
    </row>
    <row r="3548" spans="1:10" s="383" customFormat="1" ht="24" x14ac:dyDescent="0.25">
      <c r="A3548" s="377" t="s">
        <v>5913</v>
      </c>
      <c r="B3548" s="377" t="s">
        <v>1992</v>
      </c>
      <c r="C3548" s="380"/>
      <c r="D3548" s="378"/>
      <c r="E3548" s="379">
        <v>30000</v>
      </c>
      <c r="F3548" s="377"/>
      <c r="G3548" s="380"/>
      <c r="H3548" s="380"/>
      <c r="I3548" s="382"/>
      <c r="J3548" s="380"/>
    </row>
    <row r="3549" spans="1:10" s="383" customFormat="1" ht="24" x14ac:dyDescent="0.25">
      <c r="A3549" s="377" t="s">
        <v>5916</v>
      </c>
      <c r="B3549" s="377" t="s">
        <v>1992</v>
      </c>
      <c r="C3549" s="380"/>
      <c r="D3549" s="378"/>
      <c r="E3549" s="379">
        <v>30000</v>
      </c>
      <c r="F3549" s="377"/>
      <c r="G3549" s="380"/>
      <c r="H3549" s="380"/>
      <c r="I3549" s="382"/>
      <c r="J3549" s="380"/>
    </row>
    <row r="3550" spans="1:10" s="383" customFormat="1" ht="24" x14ac:dyDescent="0.25">
      <c r="A3550" s="377" t="s">
        <v>5919</v>
      </c>
      <c r="B3550" s="377" t="s">
        <v>1992</v>
      </c>
      <c r="C3550" s="380"/>
      <c r="D3550" s="378"/>
      <c r="E3550" s="379">
        <v>25000</v>
      </c>
      <c r="F3550" s="377"/>
      <c r="G3550" s="380"/>
      <c r="H3550" s="380"/>
      <c r="I3550" s="382"/>
      <c r="J3550" s="380"/>
    </row>
    <row r="3551" spans="1:10" s="383" customFormat="1" ht="24" x14ac:dyDescent="0.25">
      <c r="A3551" s="377" t="s">
        <v>5922</v>
      </c>
      <c r="B3551" s="377" t="s">
        <v>1992</v>
      </c>
      <c r="C3551" s="380"/>
      <c r="D3551" s="378"/>
      <c r="E3551" s="379">
        <v>36498</v>
      </c>
      <c r="F3551" s="377"/>
      <c r="G3551" s="380"/>
      <c r="H3551" s="380"/>
      <c r="I3551" s="382"/>
      <c r="J3551" s="380"/>
    </row>
    <row r="3552" spans="1:10" s="383" customFormat="1" ht="24" x14ac:dyDescent="0.25">
      <c r="A3552" s="377" t="s">
        <v>1848</v>
      </c>
      <c r="B3552" s="377" t="s">
        <v>1992</v>
      </c>
      <c r="C3552" s="380"/>
      <c r="D3552" s="378"/>
      <c r="E3552" s="379">
        <v>18000</v>
      </c>
      <c r="F3552" s="377"/>
      <c r="G3552" s="380"/>
      <c r="H3552" s="380"/>
      <c r="I3552" s="382"/>
      <c r="J3552" s="380"/>
    </row>
    <row r="3553" spans="1:10" s="383" customFormat="1" ht="24" x14ac:dyDescent="0.25">
      <c r="A3553" s="377" t="s">
        <v>5927</v>
      </c>
      <c r="B3553" s="377" t="s">
        <v>1992</v>
      </c>
      <c r="C3553" s="380"/>
      <c r="D3553" s="378"/>
      <c r="E3553" s="379">
        <v>18000</v>
      </c>
      <c r="F3553" s="377"/>
      <c r="G3553" s="380"/>
      <c r="H3553" s="380"/>
      <c r="I3553" s="382"/>
      <c r="J3553" s="380"/>
    </row>
    <row r="3554" spans="1:10" s="383" customFormat="1" ht="24" x14ac:dyDescent="0.25">
      <c r="A3554" s="377" t="s">
        <v>5927</v>
      </c>
      <c r="B3554" s="377" t="s">
        <v>1992</v>
      </c>
      <c r="C3554" s="380"/>
      <c r="D3554" s="378"/>
      <c r="E3554" s="379">
        <v>18000</v>
      </c>
      <c r="F3554" s="377"/>
      <c r="G3554" s="380"/>
      <c r="H3554" s="380"/>
      <c r="I3554" s="382"/>
      <c r="J3554" s="380"/>
    </row>
    <row r="3555" spans="1:10" s="383" customFormat="1" ht="24" x14ac:dyDescent="0.25">
      <c r="A3555" s="377" t="s">
        <v>5927</v>
      </c>
      <c r="B3555" s="377" t="s">
        <v>1992</v>
      </c>
      <c r="C3555" s="380"/>
      <c r="D3555" s="378"/>
      <c r="E3555" s="379">
        <v>18000</v>
      </c>
      <c r="F3555" s="377"/>
      <c r="G3555" s="380"/>
      <c r="H3555" s="380"/>
      <c r="I3555" s="382"/>
      <c r="J3555" s="380"/>
    </row>
    <row r="3556" spans="1:10" s="383" customFormat="1" ht="24" x14ac:dyDescent="0.25">
      <c r="A3556" s="377" t="s">
        <v>5927</v>
      </c>
      <c r="B3556" s="377" t="s">
        <v>1992</v>
      </c>
      <c r="C3556" s="380"/>
      <c r="D3556" s="378"/>
      <c r="E3556" s="379">
        <v>18000</v>
      </c>
      <c r="F3556" s="377"/>
      <c r="G3556" s="380"/>
      <c r="H3556" s="380"/>
      <c r="I3556" s="382"/>
      <c r="J3556" s="380"/>
    </row>
    <row r="3557" spans="1:10" s="383" customFormat="1" ht="24" x14ac:dyDescent="0.25">
      <c r="A3557" s="377" t="s">
        <v>5927</v>
      </c>
      <c r="B3557" s="377" t="s">
        <v>1992</v>
      </c>
      <c r="C3557" s="380"/>
      <c r="D3557" s="378"/>
      <c r="E3557" s="379">
        <v>18000</v>
      </c>
      <c r="F3557" s="377"/>
      <c r="G3557" s="380"/>
      <c r="H3557" s="380"/>
      <c r="I3557" s="382"/>
      <c r="J3557" s="380"/>
    </row>
    <row r="3558" spans="1:10" s="383" customFormat="1" ht="24" x14ac:dyDescent="0.25">
      <c r="A3558" s="377" t="s">
        <v>5927</v>
      </c>
      <c r="B3558" s="377" t="s">
        <v>1992</v>
      </c>
      <c r="C3558" s="380"/>
      <c r="D3558" s="378"/>
      <c r="E3558" s="379">
        <v>22517</v>
      </c>
      <c r="F3558" s="377"/>
      <c r="G3558" s="380"/>
      <c r="H3558" s="380"/>
      <c r="I3558" s="382"/>
      <c r="J3558" s="380"/>
    </row>
    <row r="3559" spans="1:10" s="383" customFormat="1" ht="24" x14ac:dyDescent="0.25">
      <c r="A3559" s="377" t="s">
        <v>5922</v>
      </c>
      <c r="B3559" s="377" t="s">
        <v>1992</v>
      </c>
      <c r="C3559" s="380"/>
      <c r="D3559" s="378"/>
      <c r="E3559" s="379">
        <v>118587.5</v>
      </c>
      <c r="F3559" s="377"/>
      <c r="G3559" s="380"/>
      <c r="H3559" s="380"/>
      <c r="I3559" s="382"/>
      <c r="J3559" s="380"/>
    </row>
    <row r="3560" spans="1:10" s="383" customFormat="1" ht="24" x14ac:dyDescent="0.25">
      <c r="A3560" s="377" t="s">
        <v>1999</v>
      </c>
      <c r="B3560" s="377" t="s">
        <v>1992</v>
      </c>
      <c r="C3560" s="380"/>
      <c r="D3560" s="378"/>
      <c r="E3560" s="379">
        <v>29985</v>
      </c>
      <c r="F3560" s="377"/>
      <c r="G3560" s="380"/>
      <c r="H3560" s="380"/>
      <c r="I3560" s="382"/>
      <c r="J3560" s="380"/>
    </row>
    <row r="3561" spans="1:10" s="383" customFormat="1" ht="24" x14ac:dyDescent="0.25">
      <c r="A3561" s="377" t="s">
        <v>5943</v>
      </c>
      <c r="B3561" s="377" t="s">
        <v>1992</v>
      </c>
      <c r="C3561" s="380"/>
      <c r="D3561" s="378"/>
      <c r="E3561" s="379">
        <v>32568</v>
      </c>
      <c r="F3561" s="377"/>
      <c r="G3561" s="380"/>
      <c r="H3561" s="380"/>
      <c r="I3561" s="382"/>
      <c r="J3561" s="380"/>
    </row>
    <row r="3562" spans="1:10" s="383" customFormat="1" ht="24" x14ac:dyDescent="0.25">
      <c r="A3562" s="377" t="s">
        <v>5922</v>
      </c>
      <c r="B3562" s="377" t="s">
        <v>1992</v>
      </c>
      <c r="C3562" s="380"/>
      <c r="D3562" s="378"/>
      <c r="E3562" s="379">
        <v>18000</v>
      </c>
      <c r="F3562" s="377"/>
      <c r="G3562" s="380"/>
      <c r="H3562" s="380"/>
      <c r="I3562" s="382"/>
      <c r="J3562" s="380"/>
    </row>
    <row r="3563" spans="1:10" s="383" customFormat="1" ht="24" x14ac:dyDescent="0.25">
      <c r="A3563" s="377" t="s">
        <v>5948</v>
      </c>
      <c r="B3563" s="377" t="s">
        <v>1992</v>
      </c>
      <c r="C3563" s="380"/>
      <c r="D3563" s="378"/>
      <c r="E3563" s="379">
        <v>18000</v>
      </c>
      <c r="F3563" s="377"/>
      <c r="G3563" s="380"/>
      <c r="H3563" s="380"/>
      <c r="I3563" s="382"/>
      <c r="J3563" s="380"/>
    </row>
    <row r="3564" spans="1:10" s="383" customFormat="1" ht="24" x14ac:dyDescent="0.25">
      <c r="A3564" s="377" t="s">
        <v>5948</v>
      </c>
      <c r="B3564" s="377" t="s">
        <v>1992</v>
      </c>
      <c r="C3564" s="380"/>
      <c r="D3564" s="378"/>
      <c r="E3564" s="379">
        <v>25900</v>
      </c>
      <c r="F3564" s="377"/>
      <c r="G3564" s="380"/>
      <c r="H3564" s="380"/>
      <c r="I3564" s="382"/>
      <c r="J3564" s="380"/>
    </row>
    <row r="3565" spans="1:10" s="383" customFormat="1" ht="24" x14ac:dyDescent="0.25">
      <c r="A3565" s="377" t="s">
        <v>5953</v>
      </c>
      <c r="B3565" s="377" t="s">
        <v>1992</v>
      </c>
      <c r="C3565" s="380"/>
      <c r="D3565" s="378"/>
      <c r="E3565" s="379">
        <v>20000</v>
      </c>
      <c r="F3565" s="377"/>
      <c r="G3565" s="380"/>
      <c r="H3565" s="380"/>
      <c r="I3565" s="382"/>
      <c r="J3565" s="380"/>
    </row>
    <row r="3566" spans="1:10" s="383" customFormat="1" ht="23.25" customHeight="1" x14ac:dyDescent="0.25">
      <c r="A3566" s="377" t="s">
        <v>5956</v>
      </c>
      <c r="B3566" s="377" t="s">
        <v>1992</v>
      </c>
      <c r="C3566" s="380"/>
      <c r="D3566" s="378"/>
      <c r="E3566" s="379">
        <v>20000</v>
      </c>
      <c r="F3566" s="377"/>
      <c r="G3566" s="380"/>
      <c r="H3566" s="380"/>
      <c r="I3566" s="382"/>
      <c r="J3566" s="380"/>
    </row>
    <row r="3567" spans="1:10" s="383" customFormat="1" ht="23.25" customHeight="1" x14ac:dyDescent="0.25">
      <c r="A3567" s="377" t="s">
        <v>5956</v>
      </c>
      <c r="B3567" s="377" t="s">
        <v>841</v>
      </c>
      <c r="C3567" s="380"/>
      <c r="D3567" s="378"/>
      <c r="E3567" s="379">
        <v>624365.06999999995</v>
      </c>
      <c r="F3567" s="377"/>
      <c r="G3567" s="380"/>
      <c r="H3567" s="380"/>
      <c r="I3567" s="382"/>
      <c r="J3567" s="380"/>
    </row>
    <row r="3568" spans="1:10" s="383" customFormat="1" ht="23.25" customHeight="1" x14ac:dyDescent="0.25">
      <c r="A3568" s="377" t="s">
        <v>5958</v>
      </c>
      <c r="B3568" s="377" t="s">
        <v>1992</v>
      </c>
      <c r="C3568" s="380"/>
      <c r="D3568" s="378"/>
      <c r="E3568" s="379">
        <v>28000</v>
      </c>
      <c r="F3568" s="377"/>
      <c r="G3568" s="380"/>
      <c r="H3568" s="380"/>
      <c r="I3568" s="382"/>
      <c r="J3568" s="380"/>
    </row>
    <row r="3569" spans="1:10" s="383" customFormat="1" ht="23.25" customHeight="1" x14ac:dyDescent="0.25">
      <c r="A3569" s="377" t="s">
        <v>5960</v>
      </c>
      <c r="B3569" s="377" t="s">
        <v>1992</v>
      </c>
      <c r="C3569" s="380"/>
      <c r="D3569" s="378"/>
      <c r="E3569" s="379">
        <v>28021.5</v>
      </c>
      <c r="F3569" s="377"/>
      <c r="G3569" s="380"/>
      <c r="H3569" s="380"/>
      <c r="I3569" s="382"/>
      <c r="J3569" s="380"/>
    </row>
    <row r="3570" spans="1:10" s="383" customFormat="1" ht="23.25" customHeight="1" x14ac:dyDescent="0.25">
      <c r="A3570" s="377" t="s">
        <v>5963</v>
      </c>
      <c r="B3570" s="377" t="s">
        <v>1992</v>
      </c>
      <c r="C3570" s="380"/>
      <c r="D3570" s="378"/>
      <c r="E3570" s="379">
        <v>28021.5</v>
      </c>
      <c r="F3570" s="377"/>
      <c r="G3570" s="380"/>
      <c r="H3570" s="380"/>
      <c r="I3570" s="382"/>
      <c r="J3570" s="380"/>
    </row>
    <row r="3571" spans="1:10" s="383" customFormat="1" ht="23.25" customHeight="1" x14ac:dyDescent="0.25">
      <c r="A3571" s="377" t="s">
        <v>5963</v>
      </c>
      <c r="B3571" s="377" t="s">
        <v>1992</v>
      </c>
      <c r="C3571" s="380"/>
      <c r="D3571" s="378"/>
      <c r="E3571" s="379">
        <v>28021.5</v>
      </c>
      <c r="F3571" s="377"/>
      <c r="G3571" s="380"/>
      <c r="H3571" s="380"/>
      <c r="I3571" s="382"/>
      <c r="J3571" s="380"/>
    </row>
    <row r="3572" spans="1:10" s="383" customFormat="1" ht="23.25" customHeight="1" x14ac:dyDescent="0.25">
      <c r="A3572" s="377" t="s">
        <v>5963</v>
      </c>
      <c r="B3572" s="377" t="s">
        <v>1992</v>
      </c>
      <c r="C3572" s="380"/>
      <c r="D3572" s="378"/>
      <c r="E3572" s="379">
        <v>28021.5</v>
      </c>
      <c r="F3572" s="377"/>
      <c r="G3572" s="380"/>
      <c r="H3572" s="380"/>
      <c r="I3572" s="382"/>
      <c r="J3572" s="380"/>
    </row>
    <row r="3573" spans="1:10" s="383" customFormat="1" ht="23.25" customHeight="1" x14ac:dyDescent="0.25">
      <c r="A3573" s="377" t="s">
        <v>5963</v>
      </c>
      <c r="B3573" s="377" t="s">
        <v>1992</v>
      </c>
      <c r="C3573" s="380"/>
      <c r="D3573" s="378"/>
      <c r="E3573" s="379">
        <v>28021.5</v>
      </c>
      <c r="F3573" s="377"/>
      <c r="G3573" s="380"/>
      <c r="H3573" s="380"/>
      <c r="I3573" s="382"/>
      <c r="J3573" s="380"/>
    </row>
    <row r="3574" spans="1:10" s="383" customFormat="1" ht="23.25" customHeight="1" x14ac:dyDescent="0.25">
      <c r="A3574" s="377" t="s">
        <v>5963</v>
      </c>
      <c r="B3574" s="377" t="s">
        <v>1992</v>
      </c>
      <c r="C3574" s="380"/>
      <c r="D3574" s="378"/>
      <c r="E3574" s="379">
        <v>28021.5</v>
      </c>
      <c r="F3574" s="377"/>
      <c r="G3574" s="380"/>
      <c r="H3574" s="380"/>
      <c r="I3574" s="382"/>
      <c r="J3574" s="380"/>
    </row>
    <row r="3575" spans="1:10" s="383" customFormat="1" ht="23.25" customHeight="1" x14ac:dyDescent="0.25">
      <c r="A3575" s="377" t="s">
        <v>5963</v>
      </c>
      <c r="B3575" s="377" t="s">
        <v>1992</v>
      </c>
      <c r="C3575" s="380"/>
      <c r="D3575" s="378"/>
      <c r="E3575" s="379">
        <v>28021.5</v>
      </c>
      <c r="F3575" s="377"/>
      <c r="G3575" s="380"/>
      <c r="H3575" s="380"/>
      <c r="I3575" s="382"/>
      <c r="J3575" s="380"/>
    </row>
    <row r="3576" spans="1:10" s="383" customFormat="1" ht="23.25" customHeight="1" x14ac:dyDescent="0.25">
      <c r="A3576" s="377" t="s">
        <v>5963</v>
      </c>
      <c r="B3576" s="377" t="s">
        <v>1992</v>
      </c>
      <c r="C3576" s="380"/>
      <c r="D3576" s="378"/>
      <c r="E3576" s="379">
        <v>28021.5</v>
      </c>
      <c r="F3576" s="377"/>
      <c r="G3576" s="380"/>
      <c r="H3576" s="380"/>
      <c r="I3576" s="382"/>
      <c r="J3576" s="380"/>
    </row>
    <row r="3577" spans="1:10" s="383" customFormat="1" ht="23.25" customHeight="1" x14ac:dyDescent="0.25">
      <c r="A3577" s="377" t="s">
        <v>5963</v>
      </c>
      <c r="B3577" s="377" t="s">
        <v>1992</v>
      </c>
      <c r="C3577" s="380"/>
      <c r="D3577" s="378"/>
      <c r="E3577" s="379">
        <v>28021.5</v>
      </c>
      <c r="F3577" s="377"/>
      <c r="G3577" s="380"/>
      <c r="H3577" s="380"/>
      <c r="I3577" s="382"/>
      <c r="J3577" s="380"/>
    </row>
    <row r="3578" spans="1:10" s="383" customFormat="1" ht="23.25" customHeight="1" x14ac:dyDescent="0.25">
      <c r="A3578" s="377" t="s">
        <v>5963</v>
      </c>
      <c r="B3578" s="377" t="s">
        <v>1992</v>
      </c>
      <c r="C3578" s="380"/>
      <c r="D3578" s="378"/>
      <c r="E3578" s="379">
        <v>24500</v>
      </c>
      <c r="F3578" s="377"/>
      <c r="G3578" s="380"/>
      <c r="H3578" s="380"/>
      <c r="I3578" s="382"/>
      <c r="J3578" s="380"/>
    </row>
    <row r="3579" spans="1:10" s="383" customFormat="1" ht="23.25" customHeight="1" x14ac:dyDescent="0.25">
      <c r="A3579" s="377" t="s">
        <v>5978</v>
      </c>
      <c r="B3579" s="377" t="s">
        <v>1992</v>
      </c>
      <c r="C3579" s="380"/>
      <c r="D3579" s="378"/>
      <c r="E3579" s="379">
        <v>18000</v>
      </c>
      <c r="F3579" s="377"/>
      <c r="G3579" s="380"/>
      <c r="H3579" s="380"/>
      <c r="I3579" s="382"/>
      <c r="J3579" s="380"/>
    </row>
    <row r="3580" spans="1:10" s="383" customFormat="1" ht="23.25" customHeight="1" x14ac:dyDescent="0.25">
      <c r="A3580" s="377" t="s">
        <v>5881</v>
      </c>
      <c r="B3580" s="377" t="s">
        <v>1992</v>
      </c>
      <c r="C3580" s="380"/>
      <c r="D3580" s="378"/>
      <c r="E3580" s="379">
        <v>18000</v>
      </c>
      <c r="F3580" s="377"/>
      <c r="G3580" s="380"/>
      <c r="H3580" s="380"/>
      <c r="I3580" s="382"/>
      <c r="J3580" s="380"/>
    </row>
    <row r="3581" spans="1:10" s="383" customFormat="1" ht="23.25" customHeight="1" x14ac:dyDescent="0.25">
      <c r="A3581" s="377" t="s">
        <v>5881</v>
      </c>
      <c r="B3581" s="377" t="s">
        <v>455</v>
      </c>
      <c r="C3581" s="380"/>
      <c r="D3581" s="378"/>
      <c r="E3581" s="379">
        <v>148876.98000000001</v>
      </c>
      <c r="F3581" s="377"/>
      <c r="G3581" s="380"/>
      <c r="H3581" s="380"/>
      <c r="I3581" s="382"/>
      <c r="J3581" s="380"/>
    </row>
    <row r="3582" spans="1:10" s="383" customFormat="1" ht="23.25" customHeight="1" x14ac:dyDescent="0.25">
      <c r="A3582" s="377" t="s">
        <v>2893</v>
      </c>
      <c r="B3582" s="377" t="s">
        <v>1992</v>
      </c>
      <c r="C3582" s="380"/>
      <c r="D3582" s="378"/>
      <c r="E3582" s="379">
        <v>28800</v>
      </c>
      <c r="F3582" s="377"/>
      <c r="G3582" s="380"/>
      <c r="H3582" s="380"/>
      <c r="I3582" s="382"/>
      <c r="J3582" s="380"/>
    </row>
    <row r="3583" spans="1:10" s="383" customFormat="1" ht="23.25" customHeight="1" x14ac:dyDescent="0.25">
      <c r="A3583" s="377" t="s">
        <v>5987</v>
      </c>
      <c r="B3583" s="377" t="s">
        <v>1992</v>
      </c>
      <c r="C3583" s="380"/>
      <c r="D3583" s="378"/>
      <c r="E3583" s="379">
        <v>26250</v>
      </c>
      <c r="F3583" s="377"/>
      <c r="G3583" s="380"/>
      <c r="H3583" s="380"/>
      <c r="I3583" s="382"/>
      <c r="J3583" s="380"/>
    </row>
    <row r="3584" spans="1:10" s="383" customFormat="1" ht="23.25" customHeight="1" x14ac:dyDescent="0.25">
      <c r="A3584" s="377" t="s">
        <v>5990</v>
      </c>
      <c r="B3584" s="377" t="s">
        <v>1992</v>
      </c>
      <c r="C3584" s="380"/>
      <c r="D3584" s="378"/>
      <c r="E3584" s="379">
        <v>35300</v>
      </c>
      <c r="F3584" s="377"/>
      <c r="G3584" s="380"/>
      <c r="H3584" s="380"/>
      <c r="I3584" s="382"/>
      <c r="J3584" s="380"/>
    </row>
    <row r="3585" spans="1:10" s="383" customFormat="1" ht="23.25" customHeight="1" x14ac:dyDescent="0.25">
      <c r="A3585" s="377" t="s">
        <v>2229</v>
      </c>
      <c r="B3585" s="377" t="s">
        <v>1992</v>
      </c>
      <c r="C3585" s="380"/>
      <c r="D3585" s="378"/>
      <c r="E3585" s="379">
        <v>34250</v>
      </c>
      <c r="F3585" s="377"/>
      <c r="G3585" s="380"/>
      <c r="H3585" s="380"/>
      <c r="I3585" s="382"/>
      <c r="J3585" s="380"/>
    </row>
    <row r="3586" spans="1:10" s="383" customFormat="1" ht="23.25" customHeight="1" x14ac:dyDescent="0.25">
      <c r="A3586" s="377" t="s">
        <v>2241</v>
      </c>
      <c r="B3586" s="377" t="s">
        <v>1992</v>
      </c>
      <c r="C3586" s="380"/>
      <c r="D3586" s="378"/>
      <c r="E3586" s="379">
        <v>31500</v>
      </c>
      <c r="F3586" s="377"/>
      <c r="G3586" s="380"/>
      <c r="H3586" s="380"/>
      <c r="I3586" s="382"/>
      <c r="J3586" s="380"/>
    </row>
    <row r="3587" spans="1:10" s="383" customFormat="1" ht="23.25" customHeight="1" x14ac:dyDescent="0.25">
      <c r="A3587" s="377" t="s">
        <v>5997</v>
      </c>
      <c r="B3587" s="377" t="s">
        <v>1992</v>
      </c>
      <c r="C3587" s="380"/>
      <c r="D3587" s="378"/>
      <c r="E3587" s="379">
        <v>19021.599999999999</v>
      </c>
      <c r="F3587" s="377"/>
      <c r="G3587" s="380"/>
      <c r="H3587" s="380"/>
      <c r="I3587" s="382"/>
      <c r="J3587" s="380"/>
    </row>
    <row r="3588" spans="1:10" s="383" customFormat="1" ht="23.25" customHeight="1" x14ac:dyDescent="0.25">
      <c r="A3588" s="377" t="s">
        <v>6000</v>
      </c>
      <c r="B3588" s="377" t="s">
        <v>1992</v>
      </c>
      <c r="C3588" s="380"/>
      <c r="D3588" s="378"/>
      <c r="E3588" s="379">
        <v>31500</v>
      </c>
      <c r="F3588" s="377"/>
      <c r="G3588" s="380"/>
      <c r="H3588" s="380"/>
      <c r="I3588" s="382"/>
      <c r="J3588" s="380"/>
    </row>
    <row r="3589" spans="1:10" s="383" customFormat="1" ht="23.25" customHeight="1" x14ac:dyDescent="0.25">
      <c r="A3589" s="377" t="s">
        <v>6003</v>
      </c>
      <c r="B3589" s="377" t="s">
        <v>1992</v>
      </c>
      <c r="C3589" s="380"/>
      <c r="D3589" s="378"/>
      <c r="E3589" s="379">
        <v>26300</v>
      </c>
      <c r="F3589" s="377"/>
      <c r="G3589" s="380"/>
      <c r="H3589" s="380"/>
      <c r="I3589" s="382"/>
      <c r="J3589" s="380"/>
    </row>
    <row r="3590" spans="1:10" s="383" customFormat="1" ht="23.25" customHeight="1" x14ac:dyDescent="0.25">
      <c r="A3590" s="377" t="s">
        <v>6005</v>
      </c>
      <c r="B3590" s="377" t="s">
        <v>1992</v>
      </c>
      <c r="C3590" s="380"/>
      <c r="D3590" s="378"/>
      <c r="E3590" s="379">
        <v>26980</v>
      </c>
      <c r="F3590" s="377"/>
      <c r="G3590" s="380"/>
      <c r="H3590" s="380"/>
      <c r="I3590" s="382"/>
      <c r="J3590" s="380"/>
    </row>
    <row r="3591" spans="1:10" s="383" customFormat="1" ht="23.25" customHeight="1" x14ac:dyDescent="0.25">
      <c r="A3591" s="377" t="s">
        <v>1848</v>
      </c>
      <c r="B3591" s="377" t="s">
        <v>1992</v>
      </c>
      <c r="C3591" s="380"/>
      <c r="D3591" s="378"/>
      <c r="E3591" s="379">
        <v>35000</v>
      </c>
      <c r="F3591" s="377"/>
      <c r="G3591" s="380"/>
      <c r="H3591" s="380"/>
      <c r="I3591" s="382"/>
      <c r="J3591" s="380"/>
    </row>
    <row r="3592" spans="1:10" s="383" customFormat="1" ht="23.25" customHeight="1" x14ac:dyDescent="0.25">
      <c r="A3592" s="377" t="s">
        <v>6009</v>
      </c>
      <c r="B3592" s="377" t="s">
        <v>1992</v>
      </c>
      <c r="C3592" s="380"/>
      <c r="D3592" s="378"/>
      <c r="E3592" s="379">
        <v>28000</v>
      </c>
      <c r="F3592" s="377"/>
      <c r="G3592" s="380"/>
      <c r="H3592" s="380"/>
      <c r="I3592" s="382"/>
      <c r="J3592" s="380"/>
    </row>
    <row r="3593" spans="1:10" s="383" customFormat="1" ht="23.25" customHeight="1" x14ac:dyDescent="0.25">
      <c r="A3593" s="377" t="s">
        <v>6012</v>
      </c>
      <c r="B3593" s="377" t="s">
        <v>1992</v>
      </c>
      <c r="C3593" s="380"/>
      <c r="D3593" s="378"/>
      <c r="E3593" s="379">
        <v>28000</v>
      </c>
      <c r="F3593" s="377"/>
      <c r="G3593" s="380"/>
      <c r="H3593" s="380"/>
      <c r="I3593" s="382"/>
      <c r="J3593" s="380"/>
    </row>
    <row r="3594" spans="1:10" s="383" customFormat="1" ht="23.25" customHeight="1" x14ac:dyDescent="0.25">
      <c r="A3594" s="377" t="s">
        <v>6015</v>
      </c>
      <c r="B3594" s="377" t="s">
        <v>1992</v>
      </c>
      <c r="C3594" s="380"/>
      <c r="D3594" s="378"/>
      <c r="E3594" s="379">
        <v>20000</v>
      </c>
      <c r="F3594" s="377"/>
      <c r="G3594" s="380"/>
      <c r="H3594" s="380"/>
      <c r="I3594" s="382"/>
      <c r="J3594" s="380"/>
    </row>
    <row r="3595" spans="1:10" s="383" customFormat="1" ht="23.25" customHeight="1" x14ac:dyDescent="0.25">
      <c r="A3595" s="377" t="s">
        <v>6018</v>
      </c>
      <c r="B3595" s="377" t="s">
        <v>1992</v>
      </c>
      <c r="C3595" s="380"/>
      <c r="D3595" s="378"/>
      <c r="E3595" s="379">
        <v>22000</v>
      </c>
      <c r="F3595" s="377"/>
      <c r="G3595" s="380"/>
      <c r="H3595" s="380"/>
      <c r="I3595" s="382"/>
      <c r="J3595" s="380"/>
    </row>
    <row r="3596" spans="1:10" s="383" customFormat="1" ht="23.25" customHeight="1" x14ac:dyDescent="0.25">
      <c r="A3596" s="377" t="s">
        <v>6020</v>
      </c>
      <c r="B3596" s="377" t="s">
        <v>564</v>
      </c>
      <c r="C3596" s="380"/>
      <c r="D3596" s="378"/>
      <c r="E3596" s="379">
        <v>163161</v>
      </c>
      <c r="F3596" s="377"/>
      <c r="G3596" s="380"/>
      <c r="H3596" s="380"/>
      <c r="I3596" s="382"/>
      <c r="J3596" s="380"/>
    </row>
    <row r="3597" spans="1:10" s="383" customFormat="1" ht="23.25" customHeight="1" x14ac:dyDescent="0.25">
      <c r="A3597" s="377" t="s">
        <v>6023</v>
      </c>
      <c r="B3597" s="377" t="s">
        <v>1992</v>
      </c>
      <c r="C3597" s="380"/>
      <c r="D3597" s="378"/>
      <c r="E3597" s="379">
        <v>21000</v>
      </c>
      <c r="F3597" s="377"/>
      <c r="G3597" s="380"/>
      <c r="H3597" s="380"/>
      <c r="I3597" s="382"/>
      <c r="J3597" s="380"/>
    </row>
    <row r="3598" spans="1:10" s="383" customFormat="1" ht="23.25" customHeight="1" x14ac:dyDescent="0.25">
      <c r="A3598" s="377" t="s">
        <v>5927</v>
      </c>
      <c r="B3598" s="377" t="s">
        <v>1992</v>
      </c>
      <c r="C3598" s="380"/>
      <c r="D3598" s="378"/>
      <c r="E3598" s="379">
        <v>28000</v>
      </c>
      <c r="F3598" s="377"/>
      <c r="G3598" s="380"/>
      <c r="H3598" s="380"/>
      <c r="I3598" s="382"/>
      <c r="J3598" s="380"/>
    </row>
    <row r="3599" spans="1:10" s="383" customFormat="1" ht="23.25" customHeight="1" x14ac:dyDescent="0.25">
      <c r="A3599" s="377" t="s">
        <v>5859</v>
      </c>
      <c r="B3599" s="377" t="s">
        <v>1992</v>
      </c>
      <c r="C3599" s="380"/>
      <c r="D3599" s="378"/>
      <c r="E3599" s="379">
        <v>24500</v>
      </c>
      <c r="F3599" s="377"/>
      <c r="G3599" s="380"/>
      <c r="H3599" s="380"/>
      <c r="I3599" s="382"/>
      <c r="J3599" s="380"/>
    </row>
    <row r="3600" spans="1:10" s="383" customFormat="1" ht="23.25" customHeight="1" x14ac:dyDescent="0.25">
      <c r="A3600" s="377" t="s">
        <v>6029</v>
      </c>
      <c r="B3600" s="377" t="s">
        <v>1992</v>
      </c>
      <c r="C3600" s="380"/>
      <c r="D3600" s="378"/>
      <c r="E3600" s="379">
        <v>18000</v>
      </c>
      <c r="F3600" s="377"/>
      <c r="G3600" s="380"/>
      <c r="H3600" s="380"/>
      <c r="I3600" s="382"/>
      <c r="J3600" s="380"/>
    </row>
    <row r="3601" spans="1:10" s="383" customFormat="1" ht="23.25" customHeight="1" x14ac:dyDescent="0.25">
      <c r="A3601" s="377" t="s">
        <v>5927</v>
      </c>
      <c r="B3601" s="377" t="s">
        <v>1992</v>
      </c>
      <c r="C3601" s="380"/>
      <c r="D3601" s="378"/>
      <c r="E3601" s="379">
        <v>36790</v>
      </c>
      <c r="F3601" s="377"/>
      <c r="G3601" s="380"/>
      <c r="H3601" s="380"/>
      <c r="I3601" s="382"/>
      <c r="J3601" s="380"/>
    </row>
    <row r="3602" spans="1:10" s="383" customFormat="1" ht="21.75" customHeight="1" x14ac:dyDescent="0.25">
      <c r="A3602" s="377" t="s">
        <v>6034</v>
      </c>
      <c r="B3602" s="377" t="s">
        <v>1992</v>
      </c>
      <c r="C3602" s="380"/>
      <c r="D3602" s="378"/>
      <c r="E3602" s="379">
        <v>24000</v>
      </c>
      <c r="F3602" s="377"/>
      <c r="G3602" s="380"/>
      <c r="H3602" s="380"/>
      <c r="I3602" s="382"/>
      <c r="J3602" s="380"/>
    </row>
    <row r="3603" spans="1:10" s="383" customFormat="1" ht="21.75" customHeight="1" x14ac:dyDescent="0.25">
      <c r="A3603" s="377" t="s">
        <v>5902</v>
      </c>
      <c r="B3603" s="377" t="s">
        <v>1992</v>
      </c>
      <c r="C3603" s="380"/>
      <c r="D3603" s="378"/>
      <c r="E3603" s="379">
        <v>30842.7</v>
      </c>
      <c r="F3603" s="377"/>
      <c r="G3603" s="380"/>
      <c r="H3603" s="380"/>
      <c r="I3603" s="382"/>
      <c r="J3603" s="380"/>
    </row>
    <row r="3604" spans="1:10" s="383" customFormat="1" ht="21.75" customHeight="1" x14ac:dyDescent="0.25">
      <c r="A3604" s="377" t="s">
        <v>6038</v>
      </c>
      <c r="B3604" s="377" t="s">
        <v>455</v>
      </c>
      <c r="C3604" s="380"/>
      <c r="D3604" s="378"/>
      <c r="E3604" s="379">
        <v>83750</v>
      </c>
      <c r="F3604" s="377"/>
      <c r="G3604" s="380"/>
      <c r="H3604" s="380"/>
      <c r="I3604" s="382"/>
      <c r="J3604" s="380"/>
    </row>
    <row r="3605" spans="1:10" s="383" customFormat="1" ht="21.75" customHeight="1" x14ac:dyDescent="0.25">
      <c r="A3605" s="377" t="s">
        <v>1848</v>
      </c>
      <c r="B3605" s="377" t="s">
        <v>1992</v>
      </c>
      <c r="C3605" s="380"/>
      <c r="D3605" s="378"/>
      <c r="E3605" s="379">
        <v>20775</v>
      </c>
      <c r="F3605" s="377"/>
      <c r="G3605" s="380"/>
      <c r="H3605" s="380"/>
      <c r="I3605" s="382"/>
      <c r="J3605" s="380"/>
    </row>
    <row r="3606" spans="1:10" s="383" customFormat="1" ht="21.75" customHeight="1" x14ac:dyDescent="0.25">
      <c r="A3606" s="377" t="s">
        <v>1848</v>
      </c>
      <c r="B3606" s="377" t="s">
        <v>455</v>
      </c>
      <c r="C3606" s="380"/>
      <c r="D3606" s="378"/>
      <c r="E3606" s="379">
        <v>63377.18</v>
      </c>
      <c r="F3606" s="377"/>
      <c r="G3606" s="380"/>
      <c r="H3606" s="380"/>
      <c r="I3606" s="382"/>
      <c r="J3606" s="380"/>
    </row>
    <row r="3607" spans="1:10" s="383" customFormat="1" ht="21.75" customHeight="1" x14ac:dyDescent="0.25">
      <c r="A3607" s="377" t="s">
        <v>2002</v>
      </c>
      <c r="B3607" s="377" t="s">
        <v>1992</v>
      </c>
      <c r="C3607" s="380"/>
      <c r="D3607" s="378"/>
      <c r="E3607" s="379">
        <v>35700</v>
      </c>
      <c r="F3607" s="377"/>
      <c r="G3607" s="380"/>
      <c r="H3607" s="380"/>
      <c r="I3607" s="382"/>
      <c r="J3607" s="380"/>
    </row>
    <row r="3608" spans="1:10" s="383" customFormat="1" ht="21.75" customHeight="1" x14ac:dyDescent="0.25">
      <c r="A3608" s="377" t="s">
        <v>1848</v>
      </c>
      <c r="B3608" s="377" t="s">
        <v>1992</v>
      </c>
      <c r="C3608" s="380"/>
      <c r="D3608" s="378"/>
      <c r="E3608" s="379">
        <v>35400</v>
      </c>
      <c r="F3608" s="377"/>
      <c r="G3608" s="380"/>
      <c r="H3608" s="380"/>
      <c r="I3608" s="382"/>
      <c r="J3608" s="380"/>
    </row>
    <row r="3609" spans="1:10" s="383" customFormat="1" ht="21.75" customHeight="1" x14ac:dyDescent="0.25">
      <c r="A3609" s="377" t="s">
        <v>6048</v>
      </c>
      <c r="B3609" s="377" t="s">
        <v>564</v>
      </c>
      <c r="C3609" s="380"/>
      <c r="D3609" s="378"/>
      <c r="E3609" s="379">
        <v>121800</v>
      </c>
      <c r="F3609" s="377"/>
      <c r="G3609" s="380"/>
      <c r="H3609" s="380"/>
      <c r="I3609" s="382"/>
      <c r="J3609" s="380"/>
    </row>
    <row r="3610" spans="1:10" s="383" customFormat="1" ht="21.75" customHeight="1" x14ac:dyDescent="0.25">
      <c r="A3610" s="377" t="s">
        <v>6023</v>
      </c>
      <c r="B3610" s="377" t="s">
        <v>1992</v>
      </c>
      <c r="C3610" s="380"/>
      <c r="D3610" s="378"/>
      <c r="E3610" s="379">
        <v>32000</v>
      </c>
      <c r="F3610" s="377"/>
      <c r="G3610" s="380"/>
      <c r="H3610" s="380"/>
      <c r="I3610" s="382"/>
      <c r="J3610" s="380"/>
    </row>
    <row r="3611" spans="1:10" s="383" customFormat="1" ht="21.75" customHeight="1" x14ac:dyDescent="0.25">
      <c r="A3611" s="377" t="s">
        <v>6051</v>
      </c>
      <c r="B3611" s="377" t="s">
        <v>455</v>
      </c>
      <c r="C3611" s="380"/>
      <c r="D3611" s="378"/>
      <c r="E3611" s="379">
        <v>565954.47</v>
      </c>
      <c r="F3611" s="377"/>
      <c r="G3611" s="380"/>
      <c r="H3611" s="380"/>
      <c r="I3611" s="382"/>
      <c r="J3611" s="380"/>
    </row>
    <row r="3612" spans="1:10" s="383" customFormat="1" ht="21.75" customHeight="1" x14ac:dyDescent="0.25">
      <c r="A3612" s="377" t="s">
        <v>2893</v>
      </c>
      <c r="B3612" s="377" t="s">
        <v>1992</v>
      </c>
      <c r="C3612" s="380"/>
      <c r="D3612" s="378"/>
      <c r="E3612" s="379">
        <v>27293.33</v>
      </c>
      <c r="F3612" s="377"/>
      <c r="G3612" s="380"/>
      <c r="H3612" s="380"/>
      <c r="I3612" s="382"/>
      <c r="J3612" s="380"/>
    </row>
    <row r="3613" spans="1:10" s="383" customFormat="1" ht="21.75" customHeight="1" x14ac:dyDescent="0.25">
      <c r="A3613" s="377" t="s">
        <v>6053</v>
      </c>
      <c r="B3613" s="377" t="s">
        <v>1992</v>
      </c>
      <c r="C3613" s="380"/>
      <c r="D3613" s="378"/>
      <c r="E3613" s="379">
        <v>22500</v>
      </c>
      <c r="F3613" s="377"/>
      <c r="G3613" s="380"/>
      <c r="H3613" s="380"/>
      <c r="I3613" s="382"/>
      <c r="J3613" s="380"/>
    </row>
    <row r="3614" spans="1:10" s="383" customFormat="1" ht="21.75" customHeight="1" x14ac:dyDescent="0.25">
      <c r="A3614" s="377" t="s">
        <v>5881</v>
      </c>
      <c r="B3614" s="377" t="s">
        <v>1992</v>
      </c>
      <c r="C3614" s="380"/>
      <c r="D3614" s="378"/>
      <c r="E3614" s="379">
        <v>35120</v>
      </c>
      <c r="F3614" s="377"/>
      <c r="G3614" s="380"/>
      <c r="H3614" s="380"/>
      <c r="I3614" s="382"/>
      <c r="J3614" s="380"/>
    </row>
    <row r="3615" spans="1:10" s="383" customFormat="1" ht="21" customHeight="1" x14ac:dyDescent="0.25">
      <c r="A3615" s="377" t="s">
        <v>2241</v>
      </c>
      <c r="B3615" s="377" t="s">
        <v>1992</v>
      </c>
      <c r="C3615" s="380"/>
      <c r="D3615" s="378"/>
      <c r="E3615" s="379">
        <v>26986.67</v>
      </c>
      <c r="F3615" s="377"/>
      <c r="G3615" s="380"/>
      <c r="H3615" s="380"/>
      <c r="I3615" s="382"/>
      <c r="J3615" s="380"/>
    </row>
    <row r="3616" spans="1:10" s="383" customFormat="1" ht="21" customHeight="1" x14ac:dyDescent="0.25">
      <c r="A3616" s="377" t="s">
        <v>6053</v>
      </c>
      <c r="B3616" s="377" t="s">
        <v>1992</v>
      </c>
      <c r="C3616" s="380"/>
      <c r="D3616" s="378"/>
      <c r="E3616" s="379">
        <v>21000</v>
      </c>
      <c r="F3616" s="377"/>
      <c r="G3616" s="380"/>
      <c r="H3616" s="380"/>
      <c r="I3616" s="382"/>
      <c r="J3616" s="380"/>
    </row>
    <row r="3617" spans="1:16384" s="383" customFormat="1" ht="21" customHeight="1" x14ac:dyDescent="0.25">
      <c r="A3617" s="377" t="s">
        <v>5919</v>
      </c>
      <c r="B3617" s="377" t="s">
        <v>1992</v>
      </c>
      <c r="C3617" s="380"/>
      <c r="D3617" s="378"/>
      <c r="E3617" s="379">
        <v>35000</v>
      </c>
      <c r="F3617" s="377"/>
      <c r="G3617" s="380"/>
      <c r="H3617" s="380"/>
      <c r="I3617" s="382"/>
      <c r="J3617" s="380"/>
    </row>
    <row r="3618" spans="1:16384" s="383" customFormat="1" ht="21" customHeight="1" x14ac:dyDescent="0.25">
      <c r="A3618" s="377" t="s">
        <v>6061</v>
      </c>
      <c r="B3618" s="377" t="s">
        <v>1992</v>
      </c>
      <c r="C3618" s="380"/>
      <c r="D3618" s="378"/>
      <c r="E3618" s="379">
        <v>23100</v>
      </c>
      <c r="F3618" s="377"/>
      <c r="G3618" s="380"/>
      <c r="H3618" s="380"/>
      <c r="I3618" s="382"/>
      <c r="J3618" s="380"/>
    </row>
    <row r="3619" spans="1:16384" s="383" customFormat="1" ht="21" customHeight="1" x14ac:dyDescent="0.25">
      <c r="A3619" s="377" t="s">
        <v>5978</v>
      </c>
      <c r="B3619" s="377" t="s">
        <v>455</v>
      </c>
      <c r="C3619" s="380"/>
      <c r="D3619" s="378"/>
      <c r="E3619" s="379">
        <v>110600</v>
      </c>
      <c r="F3619" s="377"/>
      <c r="G3619" s="380"/>
      <c r="H3619" s="380"/>
      <c r="I3619" s="382"/>
      <c r="J3619" s="380"/>
    </row>
    <row r="3620" spans="1:16384" s="383" customFormat="1" ht="21" customHeight="1" x14ac:dyDescent="0.25">
      <c r="A3620" s="377" t="s">
        <v>1848</v>
      </c>
      <c r="B3620" s="377" t="s">
        <v>455</v>
      </c>
      <c r="C3620" s="380"/>
      <c r="D3620" s="378"/>
      <c r="E3620" s="379">
        <v>29640</v>
      </c>
      <c r="F3620" s="377"/>
      <c r="G3620" s="380"/>
      <c r="H3620" s="380"/>
      <c r="I3620" s="382"/>
      <c r="J3620" s="380"/>
    </row>
    <row r="3621" spans="1:16384" s="383" customFormat="1" ht="21" customHeight="1" x14ac:dyDescent="0.25">
      <c r="A3621" s="377" t="s">
        <v>2220</v>
      </c>
      <c r="B3621" s="377" t="s">
        <v>1992</v>
      </c>
      <c r="C3621" s="380"/>
      <c r="D3621" s="378"/>
      <c r="E3621" s="379">
        <v>29640</v>
      </c>
      <c r="F3621" s="377"/>
      <c r="G3621" s="380"/>
      <c r="H3621" s="380"/>
      <c r="I3621" s="382"/>
      <c r="J3621" s="380"/>
    </row>
    <row r="3622" spans="1:16384" s="383" customFormat="1" ht="21" customHeight="1" x14ac:dyDescent="0.25">
      <c r="A3622" s="377" t="s">
        <v>2220</v>
      </c>
      <c r="B3622" s="377" t="s">
        <v>1992</v>
      </c>
      <c r="C3622" s="380"/>
      <c r="D3622" s="378"/>
      <c r="E3622" s="379">
        <v>27500</v>
      </c>
      <c r="F3622" s="377"/>
      <c r="G3622" s="380"/>
      <c r="H3622" s="380"/>
      <c r="I3622" s="382"/>
      <c r="J3622" s="380"/>
    </row>
    <row r="3623" spans="1:16384" s="383" customFormat="1" ht="21" customHeight="1" x14ac:dyDescent="0.2">
      <c r="A3623" s="377" t="s">
        <v>5881</v>
      </c>
      <c r="B3623" s="377" t="s">
        <v>1992</v>
      </c>
      <c r="C3623" s="380"/>
      <c r="D3623" s="378"/>
      <c r="E3623" s="379">
        <v>35612.65</v>
      </c>
      <c r="F3623" s="377"/>
      <c r="G3623" s="380"/>
      <c r="H3623" s="380"/>
      <c r="I3623" s="382"/>
      <c r="J3623" s="429"/>
    </row>
    <row r="3624" spans="1:16384" s="383" customFormat="1" ht="21" customHeight="1" x14ac:dyDescent="0.25">
      <c r="A3624" s="377" t="s">
        <v>6009</v>
      </c>
      <c r="B3624" s="377" t="s">
        <v>1992</v>
      </c>
      <c r="C3624" s="380"/>
      <c r="D3624" s="378"/>
      <c r="E3624" s="379">
        <v>26500</v>
      </c>
      <c r="F3624" s="377"/>
      <c r="G3624" s="380"/>
      <c r="H3624" s="380"/>
      <c r="I3624" s="382"/>
      <c r="J3624" s="380"/>
    </row>
    <row r="3625" spans="1:16384" s="383" customFormat="1" ht="21" customHeight="1" x14ac:dyDescent="0.25">
      <c r="A3625" s="377" t="s">
        <v>6072</v>
      </c>
      <c r="B3625" s="377" t="s">
        <v>1992</v>
      </c>
      <c r="C3625" s="380"/>
      <c r="D3625" s="378"/>
      <c r="E3625" s="379">
        <v>24000</v>
      </c>
      <c r="F3625" s="377"/>
      <c r="G3625" s="380"/>
      <c r="H3625" s="380"/>
      <c r="I3625" s="382"/>
      <c r="J3625" s="380"/>
    </row>
    <row r="3626" spans="1:16384" s="383" customFormat="1" ht="24" x14ac:dyDescent="0.2">
      <c r="A3626" s="377" t="s">
        <v>5892</v>
      </c>
      <c r="B3626" s="377" t="s">
        <v>1992</v>
      </c>
      <c r="C3626" s="380"/>
      <c r="D3626" s="378"/>
      <c r="E3626" s="379">
        <v>18000</v>
      </c>
      <c r="F3626" s="377"/>
      <c r="G3626" s="380"/>
      <c r="H3626" s="380"/>
      <c r="I3626" s="382"/>
      <c r="J3626" s="380"/>
      <c r="K3626" s="470"/>
      <c r="L3626" s="471"/>
      <c r="M3626" s="429"/>
      <c r="N3626" s="471"/>
      <c r="O3626" s="472"/>
      <c r="P3626" s="471"/>
      <c r="Q3626" s="429"/>
      <c r="R3626" s="429"/>
      <c r="S3626" s="429"/>
      <c r="T3626" s="429"/>
      <c r="U3626" s="470"/>
      <c r="V3626" s="471"/>
      <c r="W3626" s="429"/>
      <c r="X3626" s="471"/>
      <c r="Y3626" s="472"/>
      <c r="Z3626" s="471"/>
      <c r="AA3626" s="429"/>
      <c r="AB3626" s="429"/>
      <c r="AC3626" s="429"/>
      <c r="AD3626" s="429"/>
      <c r="AE3626" s="470"/>
      <c r="AF3626" s="471"/>
      <c r="AG3626" s="372"/>
      <c r="AH3626" s="371"/>
      <c r="AI3626" s="473"/>
      <c r="AJ3626" s="371"/>
      <c r="AK3626" s="372"/>
      <c r="AL3626" s="372"/>
      <c r="AM3626" s="372"/>
      <c r="AN3626" s="372"/>
      <c r="AO3626" s="370"/>
      <c r="AP3626" s="371"/>
      <c r="AQ3626" s="372"/>
      <c r="AR3626" s="371"/>
      <c r="AS3626" s="473"/>
      <c r="AT3626" s="371"/>
      <c r="AU3626" s="372"/>
      <c r="AV3626" s="372"/>
      <c r="AW3626" s="372"/>
      <c r="AX3626" s="372"/>
      <c r="AY3626" s="370"/>
      <c r="AZ3626" s="371"/>
      <c r="BA3626" s="372"/>
      <c r="BB3626" s="371"/>
      <c r="BC3626" s="473"/>
      <c r="BD3626" s="371"/>
      <c r="BE3626" s="372"/>
      <c r="BF3626" s="372"/>
      <c r="BG3626" s="372"/>
      <c r="BH3626" s="372"/>
      <c r="BI3626" s="370"/>
      <c r="BJ3626" s="371"/>
      <c r="BK3626" s="372"/>
      <c r="BL3626" s="371"/>
      <c r="BM3626" s="473"/>
      <c r="BN3626" s="371"/>
      <c r="BO3626" s="372"/>
      <c r="BP3626" s="372"/>
      <c r="BQ3626" s="372"/>
      <c r="BR3626" s="372"/>
      <c r="BS3626" s="370"/>
      <c r="BT3626" s="371"/>
      <c r="BU3626" s="372"/>
      <c r="BV3626" s="371"/>
      <c r="BW3626" s="473"/>
      <c r="BX3626" s="371"/>
      <c r="BY3626" s="372"/>
      <c r="BZ3626" s="372"/>
      <c r="CA3626" s="372"/>
      <c r="CB3626" s="372"/>
      <c r="CC3626" s="370"/>
      <c r="CD3626" s="371"/>
      <c r="CE3626" s="372"/>
      <c r="CF3626" s="371"/>
      <c r="CG3626" s="473"/>
      <c r="CH3626" s="371"/>
      <c r="CI3626" s="372"/>
      <c r="CJ3626" s="372"/>
      <c r="CK3626" s="372"/>
      <c r="CL3626" s="372"/>
      <c r="CM3626" s="370"/>
      <c r="CN3626" s="371"/>
      <c r="CO3626" s="372"/>
      <c r="CP3626" s="371"/>
      <c r="CQ3626" s="473"/>
      <c r="CR3626" s="371"/>
      <c r="CS3626" s="372"/>
      <c r="CT3626" s="372"/>
      <c r="CU3626" s="372"/>
      <c r="CV3626" s="372"/>
      <c r="CW3626" s="370"/>
      <c r="CX3626" s="371"/>
      <c r="CY3626" s="372"/>
      <c r="CZ3626" s="371"/>
      <c r="DA3626" s="473"/>
      <c r="DB3626" s="371"/>
      <c r="DC3626" s="372"/>
      <c r="DD3626" s="372"/>
      <c r="DE3626" s="372"/>
      <c r="DF3626" s="372"/>
      <c r="DG3626" s="370"/>
      <c r="DH3626" s="371"/>
      <c r="DI3626" s="372"/>
      <c r="DJ3626" s="371"/>
      <c r="DK3626" s="473"/>
      <c r="DL3626" s="371"/>
      <c r="DM3626" s="372"/>
      <c r="DN3626" s="372"/>
      <c r="DO3626" s="372"/>
      <c r="DP3626" s="372"/>
      <c r="DQ3626" s="370"/>
      <c r="DR3626" s="371"/>
      <c r="DS3626" s="372"/>
      <c r="DT3626" s="371"/>
      <c r="DU3626" s="473"/>
      <c r="DV3626" s="371"/>
      <c r="DW3626" s="372"/>
      <c r="DX3626" s="372"/>
      <c r="DY3626" s="372"/>
      <c r="DZ3626" s="372"/>
      <c r="EA3626" s="370"/>
      <c r="EB3626" s="371"/>
      <c r="EC3626" s="372"/>
      <c r="ED3626" s="371"/>
      <c r="EE3626" s="473"/>
      <c r="EF3626" s="371"/>
      <c r="EG3626" s="372"/>
      <c r="EH3626" s="372"/>
      <c r="EI3626" s="372"/>
      <c r="EJ3626" s="372"/>
      <c r="EK3626" s="370"/>
      <c r="EL3626" s="371"/>
      <c r="EM3626" s="372"/>
      <c r="EN3626" s="371"/>
      <c r="EO3626" s="473"/>
      <c r="EP3626" s="371"/>
      <c r="EQ3626" s="372"/>
      <c r="ER3626" s="372"/>
      <c r="ES3626" s="372"/>
      <c r="ET3626" s="372"/>
      <c r="EU3626" s="370"/>
      <c r="EV3626" s="371"/>
      <c r="EW3626" s="372"/>
      <c r="EX3626" s="371"/>
      <c r="EY3626" s="473"/>
      <c r="EZ3626" s="371"/>
      <c r="FA3626" s="372"/>
      <c r="FB3626" s="372"/>
      <c r="FC3626" s="372"/>
      <c r="FD3626" s="372"/>
      <c r="FE3626" s="370"/>
      <c r="FF3626" s="371"/>
      <c r="FG3626" s="372"/>
      <c r="FH3626" s="371"/>
      <c r="FI3626" s="473"/>
      <c r="FJ3626" s="371"/>
      <c r="FK3626" s="372"/>
      <c r="FL3626" s="372"/>
      <c r="FM3626" s="372"/>
      <c r="FN3626" s="372"/>
      <c r="FO3626" s="370"/>
      <c r="FP3626" s="371"/>
      <c r="FQ3626" s="372"/>
      <c r="FR3626" s="371"/>
      <c r="FS3626" s="473"/>
      <c r="FT3626" s="371"/>
      <c r="FU3626" s="372"/>
      <c r="FV3626" s="372"/>
      <c r="FW3626" s="372"/>
      <c r="FX3626" s="372"/>
      <c r="FY3626" s="370"/>
      <c r="FZ3626" s="371"/>
      <c r="GA3626" s="372"/>
      <c r="GB3626" s="371"/>
      <c r="GC3626" s="473"/>
      <c r="GD3626" s="371"/>
      <c r="GE3626" s="372"/>
      <c r="GF3626" s="372"/>
      <c r="GG3626" s="372"/>
      <c r="GH3626" s="372"/>
      <c r="GI3626" s="370"/>
      <c r="GJ3626" s="371"/>
      <c r="GK3626" s="372"/>
      <c r="GL3626" s="371"/>
      <c r="GM3626" s="473"/>
      <c r="GN3626" s="371"/>
      <c r="GO3626" s="372"/>
      <c r="GP3626" s="372"/>
      <c r="GQ3626" s="372"/>
      <c r="GR3626" s="372"/>
      <c r="GS3626" s="370"/>
      <c r="GT3626" s="371"/>
      <c r="GU3626" s="372"/>
      <c r="GV3626" s="371"/>
      <c r="GW3626" s="473"/>
      <c r="GX3626" s="371"/>
      <c r="GY3626" s="372"/>
      <c r="GZ3626" s="372"/>
      <c r="HA3626" s="372"/>
      <c r="HB3626" s="372"/>
      <c r="HC3626" s="370"/>
      <c r="HD3626" s="371"/>
      <c r="HE3626" s="372"/>
      <c r="HF3626" s="371"/>
      <c r="HG3626" s="473"/>
      <c r="HH3626" s="371"/>
      <c r="HI3626" s="372"/>
      <c r="HJ3626" s="372"/>
      <c r="HK3626" s="372"/>
      <c r="HL3626" s="372"/>
      <c r="HM3626" s="370"/>
      <c r="HN3626" s="371"/>
      <c r="HO3626" s="372"/>
      <c r="HP3626" s="371"/>
      <c r="HQ3626" s="473"/>
      <c r="HR3626" s="371"/>
      <c r="HS3626" s="372"/>
      <c r="HT3626" s="372"/>
      <c r="HU3626" s="372"/>
      <c r="HV3626" s="372"/>
      <c r="HW3626" s="370"/>
      <c r="HX3626" s="371"/>
      <c r="HY3626" s="372"/>
      <c r="HZ3626" s="371"/>
      <c r="IA3626" s="473"/>
      <c r="IB3626" s="371"/>
      <c r="IC3626" s="372"/>
      <c r="ID3626" s="372"/>
      <c r="IE3626" s="372"/>
      <c r="IF3626" s="372"/>
      <c r="IG3626" s="370"/>
      <c r="IH3626" s="371"/>
      <c r="II3626" s="372"/>
      <c r="IJ3626" s="371"/>
      <c r="IK3626" s="473"/>
      <c r="IL3626" s="371"/>
      <c r="IM3626" s="372"/>
      <c r="IN3626" s="372"/>
      <c r="IO3626" s="372"/>
      <c r="IP3626" s="372"/>
      <c r="IQ3626" s="370"/>
      <c r="IR3626" s="371"/>
      <c r="IS3626" s="372"/>
      <c r="IT3626" s="371"/>
      <c r="IU3626" s="473"/>
      <c r="IV3626" s="371"/>
      <c r="IW3626" s="372"/>
      <c r="IX3626" s="372"/>
      <c r="IY3626" s="372"/>
      <c r="IZ3626" s="372"/>
      <c r="JA3626" s="370"/>
      <c r="JB3626" s="371"/>
      <c r="JC3626" s="372"/>
      <c r="JD3626" s="371"/>
      <c r="JE3626" s="473"/>
      <c r="JF3626" s="371"/>
      <c r="JG3626" s="372"/>
      <c r="JH3626" s="372"/>
      <c r="JI3626" s="372"/>
      <c r="JJ3626" s="372"/>
      <c r="JK3626" s="370"/>
      <c r="JL3626" s="371"/>
      <c r="JM3626" s="372"/>
      <c r="JN3626" s="371"/>
      <c r="JO3626" s="473"/>
      <c r="JP3626" s="371"/>
      <c r="JQ3626" s="372"/>
      <c r="JR3626" s="372"/>
      <c r="JS3626" s="372"/>
      <c r="JT3626" s="372"/>
      <c r="JU3626" s="370"/>
      <c r="JV3626" s="371"/>
      <c r="JW3626" s="372"/>
      <c r="JX3626" s="371"/>
      <c r="JY3626" s="473"/>
      <c r="JZ3626" s="371"/>
      <c r="KA3626" s="372"/>
      <c r="KB3626" s="372"/>
      <c r="KC3626" s="372"/>
      <c r="KD3626" s="372"/>
      <c r="KE3626" s="370"/>
      <c r="KF3626" s="371"/>
      <c r="KG3626" s="372"/>
      <c r="KH3626" s="371"/>
      <c r="KI3626" s="473"/>
      <c r="KJ3626" s="371"/>
      <c r="KK3626" s="372"/>
      <c r="KL3626" s="372"/>
      <c r="KM3626" s="372"/>
      <c r="KN3626" s="372"/>
      <c r="KO3626" s="370"/>
      <c r="KP3626" s="371"/>
      <c r="KQ3626" s="372"/>
      <c r="KR3626" s="371"/>
      <c r="KS3626" s="473"/>
      <c r="KT3626" s="371"/>
      <c r="KU3626" s="372"/>
      <c r="KV3626" s="372"/>
      <c r="KW3626" s="372"/>
      <c r="KX3626" s="372"/>
      <c r="KY3626" s="370"/>
      <c r="KZ3626" s="371"/>
      <c r="LA3626" s="372"/>
      <c r="LB3626" s="371"/>
      <c r="LC3626" s="473"/>
      <c r="LD3626" s="371"/>
      <c r="LE3626" s="372"/>
      <c r="LF3626" s="372"/>
      <c r="LG3626" s="372"/>
      <c r="LH3626" s="372"/>
      <c r="LI3626" s="370"/>
      <c r="LJ3626" s="371"/>
      <c r="LK3626" s="372"/>
      <c r="LL3626" s="371"/>
      <c r="LM3626" s="473"/>
      <c r="LN3626" s="371"/>
      <c r="LO3626" s="372"/>
      <c r="LP3626" s="372"/>
      <c r="LQ3626" s="372"/>
      <c r="LR3626" s="372"/>
      <c r="LS3626" s="370"/>
      <c r="LT3626" s="371"/>
      <c r="LU3626" s="372"/>
      <c r="LV3626" s="371"/>
      <c r="LW3626" s="473"/>
      <c r="LX3626" s="371"/>
      <c r="LY3626" s="372"/>
      <c r="LZ3626" s="372"/>
      <c r="MA3626" s="372"/>
      <c r="MB3626" s="372"/>
      <c r="MC3626" s="370"/>
      <c r="MD3626" s="371"/>
      <c r="ME3626" s="372"/>
      <c r="MF3626" s="371"/>
      <c r="MG3626" s="473"/>
      <c r="MH3626" s="371"/>
      <c r="MI3626" s="372"/>
      <c r="MJ3626" s="372"/>
      <c r="MK3626" s="372"/>
      <c r="ML3626" s="372"/>
      <c r="MM3626" s="370"/>
      <c r="MN3626" s="371"/>
      <c r="MO3626" s="372"/>
      <c r="MP3626" s="371"/>
      <c r="MQ3626" s="473"/>
      <c r="MR3626" s="371"/>
      <c r="MS3626" s="372"/>
      <c r="MT3626" s="372"/>
      <c r="MU3626" s="372"/>
      <c r="MV3626" s="372"/>
      <c r="MW3626" s="370"/>
      <c r="MX3626" s="371"/>
      <c r="MY3626" s="372"/>
      <c r="MZ3626" s="371"/>
      <c r="NA3626" s="473"/>
      <c r="NB3626" s="371"/>
      <c r="NC3626" s="372"/>
      <c r="ND3626" s="372"/>
      <c r="NE3626" s="372"/>
      <c r="NF3626" s="372"/>
      <c r="NG3626" s="370"/>
      <c r="NH3626" s="371"/>
      <c r="NI3626" s="372"/>
      <c r="NJ3626" s="371"/>
      <c r="NK3626" s="473"/>
      <c r="NL3626" s="371"/>
      <c r="NM3626" s="372"/>
      <c r="NN3626" s="372"/>
      <c r="NO3626" s="372"/>
      <c r="NP3626" s="372"/>
      <c r="NQ3626" s="370"/>
      <c r="NR3626" s="371"/>
      <c r="NS3626" s="372"/>
      <c r="NT3626" s="371"/>
      <c r="NU3626" s="473"/>
      <c r="NV3626" s="371"/>
      <c r="NW3626" s="372"/>
      <c r="NX3626" s="372"/>
      <c r="NY3626" s="372"/>
      <c r="NZ3626" s="372"/>
      <c r="OA3626" s="370"/>
      <c r="OB3626" s="371"/>
      <c r="OC3626" s="372"/>
      <c r="OD3626" s="371"/>
      <c r="OE3626" s="473"/>
      <c r="OF3626" s="371"/>
      <c r="OG3626" s="372"/>
      <c r="OH3626" s="372"/>
      <c r="OI3626" s="372"/>
      <c r="OJ3626" s="372"/>
      <c r="OK3626" s="370"/>
      <c r="OL3626" s="371"/>
      <c r="OM3626" s="372"/>
      <c r="ON3626" s="371"/>
      <c r="OO3626" s="473"/>
      <c r="OP3626" s="371"/>
      <c r="OQ3626" s="372"/>
      <c r="OR3626" s="372"/>
      <c r="OS3626" s="372"/>
      <c r="OT3626" s="372"/>
      <c r="OU3626" s="370"/>
      <c r="OV3626" s="371"/>
      <c r="OW3626" s="372"/>
      <c r="OX3626" s="371"/>
      <c r="OY3626" s="473"/>
      <c r="OZ3626" s="371"/>
      <c r="PA3626" s="372"/>
      <c r="PB3626" s="372"/>
      <c r="PC3626" s="372"/>
      <c r="PD3626" s="372"/>
      <c r="PE3626" s="370"/>
      <c r="PF3626" s="371"/>
      <c r="PG3626" s="372"/>
      <c r="PH3626" s="371"/>
      <c r="PI3626" s="473"/>
      <c r="PJ3626" s="371"/>
      <c r="PK3626" s="372"/>
      <c r="PL3626" s="372"/>
      <c r="PM3626" s="372"/>
      <c r="PN3626" s="372"/>
      <c r="PO3626" s="370"/>
      <c r="PP3626" s="371"/>
      <c r="PQ3626" s="372"/>
      <c r="PR3626" s="371"/>
      <c r="PS3626" s="473"/>
      <c r="PT3626" s="371"/>
      <c r="PU3626" s="372"/>
      <c r="PV3626" s="372"/>
      <c r="PW3626" s="372"/>
      <c r="PX3626" s="372"/>
      <c r="PY3626" s="370"/>
      <c r="PZ3626" s="371"/>
      <c r="QA3626" s="372"/>
      <c r="QB3626" s="371"/>
      <c r="QC3626" s="473"/>
      <c r="QD3626" s="371"/>
      <c r="QE3626" s="372"/>
      <c r="QF3626" s="372"/>
      <c r="QG3626" s="372"/>
      <c r="QH3626" s="372"/>
      <c r="QI3626" s="370"/>
      <c r="QJ3626" s="371"/>
      <c r="QK3626" s="372"/>
      <c r="QL3626" s="371"/>
      <c r="QM3626" s="473"/>
      <c r="QN3626" s="371"/>
      <c r="QO3626" s="372"/>
      <c r="QP3626" s="372"/>
      <c r="QQ3626" s="372"/>
      <c r="QR3626" s="372"/>
      <c r="QS3626" s="370"/>
      <c r="QT3626" s="371"/>
      <c r="QU3626" s="372"/>
      <c r="QV3626" s="371"/>
      <c r="QW3626" s="473"/>
      <c r="QX3626" s="371"/>
      <c r="QY3626" s="372"/>
      <c r="QZ3626" s="372"/>
      <c r="RA3626" s="372"/>
      <c r="RB3626" s="372"/>
      <c r="RC3626" s="370"/>
      <c r="RD3626" s="371"/>
      <c r="RE3626" s="372"/>
      <c r="RF3626" s="371"/>
      <c r="RG3626" s="473"/>
      <c r="RH3626" s="371"/>
      <c r="RI3626" s="372"/>
      <c r="RJ3626" s="372"/>
      <c r="RK3626" s="372"/>
      <c r="RL3626" s="372"/>
      <c r="RM3626" s="370"/>
      <c r="RN3626" s="371"/>
      <c r="RO3626" s="372"/>
      <c r="RP3626" s="371"/>
      <c r="RQ3626" s="473"/>
      <c r="RR3626" s="371"/>
      <c r="RS3626" s="372"/>
      <c r="RT3626" s="372"/>
      <c r="RU3626" s="372"/>
      <c r="RV3626" s="372"/>
      <c r="RW3626" s="370"/>
      <c r="RX3626" s="371"/>
      <c r="RY3626" s="372"/>
      <c r="RZ3626" s="371"/>
      <c r="SA3626" s="473"/>
      <c r="SB3626" s="371"/>
      <c r="SC3626" s="372"/>
      <c r="SD3626" s="372"/>
      <c r="SE3626" s="372"/>
      <c r="SF3626" s="372"/>
      <c r="SG3626" s="370"/>
      <c r="SH3626" s="371"/>
      <c r="SI3626" s="372"/>
      <c r="SJ3626" s="371"/>
      <c r="SK3626" s="473"/>
      <c r="SL3626" s="371"/>
      <c r="SM3626" s="372"/>
      <c r="SN3626" s="372"/>
      <c r="SO3626" s="372"/>
      <c r="SP3626" s="372"/>
      <c r="SQ3626" s="370"/>
      <c r="SR3626" s="371"/>
      <c r="SS3626" s="372"/>
      <c r="ST3626" s="371"/>
      <c r="SU3626" s="473"/>
      <c r="SV3626" s="371"/>
      <c r="SW3626" s="372"/>
      <c r="SX3626" s="372"/>
      <c r="SY3626" s="372"/>
      <c r="SZ3626" s="372"/>
      <c r="TA3626" s="370"/>
      <c r="TB3626" s="371"/>
      <c r="TC3626" s="372"/>
      <c r="TD3626" s="371"/>
      <c r="TE3626" s="473"/>
      <c r="TF3626" s="371"/>
      <c r="TG3626" s="372"/>
      <c r="TH3626" s="372"/>
      <c r="TI3626" s="372"/>
      <c r="TJ3626" s="372"/>
      <c r="TK3626" s="370"/>
      <c r="TL3626" s="371"/>
      <c r="TM3626" s="372"/>
      <c r="TN3626" s="371"/>
      <c r="TO3626" s="473"/>
      <c r="TP3626" s="371"/>
      <c r="TQ3626" s="372"/>
      <c r="TR3626" s="372"/>
      <c r="TS3626" s="372"/>
      <c r="TT3626" s="372"/>
      <c r="TU3626" s="370"/>
      <c r="TV3626" s="371"/>
      <c r="TW3626" s="372"/>
      <c r="TX3626" s="371"/>
      <c r="TY3626" s="473"/>
      <c r="TZ3626" s="371"/>
      <c r="UA3626" s="372"/>
      <c r="UB3626" s="372"/>
      <c r="UC3626" s="372"/>
      <c r="UD3626" s="372"/>
      <c r="UE3626" s="370"/>
      <c r="UF3626" s="371"/>
      <c r="UG3626" s="372"/>
      <c r="UH3626" s="371"/>
      <c r="UI3626" s="473"/>
      <c r="UJ3626" s="371"/>
      <c r="UK3626" s="372"/>
      <c r="UL3626" s="372"/>
      <c r="UM3626" s="372"/>
      <c r="UN3626" s="372"/>
      <c r="UO3626" s="370"/>
      <c r="UP3626" s="371"/>
      <c r="UQ3626" s="372"/>
      <c r="UR3626" s="371"/>
      <c r="US3626" s="473"/>
      <c r="UT3626" s="371"/>
      <c r="UU3626" s="372"/>
      <c r="UV3626" s="372"/>
      <c r="UW3626" s="372"/>
      <c r="UX3626" s="372"/>
      <c r="UY3626" s="370"/>
      <c r="UZ3626" s="371"/>
      <c r="VA3626" s="372"/>
      <c r="VB3626" s="371"/>
      <c r="VC3626" s="473"/>
      <c r="VD3626" s="371"/>
      <c r="VE3626" s="372"/>
      <c r="VF3626" s="372"/>
      <c r="VG3626" s="372"/>
      <c r="VH3626" s="372"/>
      <c r="VI3626" s="370"/>
      <c r="VJ3626" s="371"/>
      <c r="VK3626" s="372"/>
      <c r="VL3626" s="371"/>
      <c r="VM3626" s="473"/>
      <c r="VN3626" s="371"/>
      <c r="VO3626" s="372"/>
      <c r="VP3626" s="372"/>
      <c r="VQ3626" s="372"/>
      <c r="VR3626" s="372"/>
      <c r="VS3626" s="370"/>
      <c r="VT3626" s="371"/>
      <c r="VU3626" s="372"/>
      <c r="VV3626" s="371"/>
      <c r="VW3626" s="473"/>
      <c r="VX3626" s="371"/>
      <c r="VY3626" s="372"/>
      <c r="VZ3626" s="372"/>
      <c r="WA3626" s="372"/>
      <c r="WB3626" s="372"/>
      <c r="WC3626" s="370"/>
      <c r="WD3626" s="371"/>
      <c r="WE3626" s="372"/>
      <c r="WF3626" s="371"/>
      <c r="WG3626" s="473"/>
      <c r="WH3626" s="371"/>
      <c r="WI3626" s="372"/>
      <c r="WJ3626" s="372"/>
      <c r="WK3626" s="372"/>
      <c r="WL3626" s="372"/>
      <c r="WM3626" s="370"/>
      <c r="WN3626" s="371"/>
      <c r="WO3626" s="372"/>
      <c r="WP3626" s="371"/>
      <c r="WQ3626" s="473"/>
      <c r="WR3626" s="371"/>
      <c r="WS3626" s="372"/>
      <c r="WT3626" s="372"/>
      <c r="WU3626" s="372"/>
      <c r="WV3626" s="372"/>
      <c r="WW3626" s="370"/>
      <c r="WX3626" s="371"/>
      <c r="WY3626" s="372"/>
      <c r="WZ3626" s="371"/>
      <c r="XA3626" s="473"/>
      <c r="XB3626" s="371"/>
      <c r="XC3626" s="372"/>
      <c r="XD3626" s="372"/>
      <c r="XE3626" s="372"/>
      <c r="XF3626" s="372"/>
      <c r="XG3626" s="370"/>
      <c r="XH3626" s="371"/>
      <c r="XI3626" s="372"/>
      <c r="XJ3626" s="371"/>
      <c r="XK3626" s="473"/>
      <c r="XL3626" s="371"/>
      <c r="XM3626" s="372"/>
      <c r="XN3626" s="372"/>
      <c r="XO3626" s="372"/>
      <c r="XP3626" s="372"/>
      <c r="XQ3626" s="370"/>
      <c r="XR3626" s="371"/>
      <c r="XS3626" s="372"/>
      <c r="XT3626" s="371"/>
      <c r="XU3626" s="473"/>
      <c r="XV3626" s="371"/>
      <c r="XW3626" s="372"/>
      <c r="XX3626" s="372"/>
      <c r="XY3626" s="372"/>
      <c r="XZ3626" s="372"/>
      <c r="YA3626" s="370"/>
      <c r="YB3626" s="371"/>
      <c r="YC3626" s="372"/>
      <c r="YD3626" s="371"/>
      <c r="YE3626" s="473"/>
      <c r="YF3626" s="371"/>
      <c r="YG3626" s="372"/>
      <c r="YH3626" s="372"/>
      <c r="YI3626" s="372"/>
      <c r="YJ3626" s="372"/>
      <c r="YK3626" s="370"/>
      <c r="YL3626" s="371"/>
      <c r="YM3626" s="372"/>
      <c r="YN3626" s="371"/>
      <c r="YO3626" s="473"/>
      <c r="YP3626" s="371"/>
      <c r="YQ3626" s="372"/>
      <c r="YR3626" s="372"/>
      <c r="YS3626" s="372"/>
      <c r="YT3626" s="372"/>
      <c r="YU3626" s="370"/>
      <c r="YV3626" s="371"/>
      <c r="YW3626" s="372"/>
      <c r="YX3626" s="371"/>
      <c r="YY3626" s="473"/>
      <c r="YZ3626" s="371"/>
      <c r="ZA3626" s="372"/>
      <c r="ZB3626" s="372"/>
      <c r="ZC3626" s="372"/>
      <c r="ZD3626" s="372"/>
      <c r="ZE3626" s="370"/>
      <c r="ZF3626" s="371"/>
      <c r="ZG3626" s="372"/>
      <c r="ZH3626" s="371"/>
      <c r="ZI3626" s="473"/>
      <c r="ZJ3626" s="371"/>
      <c r="ZK3626" s="372"/>
      <c r="ZL3626" s="372"/>
      <c r="ZM3626" s="372"/>
      <c r="ZN3626" s="372"/>
      <c r="ZO3626" s="370"/>
      <c r="ZP3626" s="371"/>
      <c r="ZQ3626" s="372"/>
      <c r="ZR3626" s="371"/>
      <c r="ZS3626" s="473"/>
      <c r="ZT3626" s="371"/>
      <c r="ZU3626" s="372"/>
      <c r="ZV3626" s="372"/>
      <c r="ZW3626" s="372"/>
      <c r="ZX3626" s="372"/>
      <c r="ZY3626" s="370"/>
      <c r="ZZ3626" s="371"/>
      <c r="AAA3626" s="372"/>
      <c r="AAB3626" s="371"/>
      <c r="AAC3626" s="473"/>
      <c r="AAD3626" s="371"/>
      <c r="AAE3626" s="372"/>
      <c r="AAF3626" s="372"/>
      <c r="AAG3626" s="372"/>
      <c r="AAH3626" s="372"/>
      <c r="AAI3626" s="370"/>
      <c r="AAJ3626" s="371"/>
      <c r="AAK3626" s="372"/>
      <c r="AAL3626" s="371"/>
      <c r="AAM3626" s="473"/>
      <c r="AAN3626" s="371"/>
      <c r="AAO3626" s="372"/>
      <c r="AAP3626" s="372"/>
      <c r="AAQ3626" s="372"/>
      <c r="AAR3626" s="372"/>
      <c r="AAS3626" s="370"/>
      <c r="AAT3626" s="371"/>
      <c r="AAU3626" s="372"/>
      <c r="AAV3626" s="371"/>
      <c r="AAW3626" s="473"/>
      <c r="AAX3626" s="371"/>
      <c r="AAY3626" s="372"/>
      <c r="AAZ3626" s="372"/>
      <c r="ABA3626" s="372"/>
      <c r="ABB3626" s="372"/>
      <c r="ABC3626" s="370"/>
      <c r="ABD3626" s="371"/>
      <c r="ABE3626" s="372"/>
      <c r="ABF3626" s="371"/>
      <c r="ABG3626" s="473"/>
      <c r="ABH3626" s="371"/>
      <c r="ABI3626" s="372"/>
      <c r="ABJ3626" s="372"/>
      <c r="ABK3626" s="372"/>
      <c r="ABL3626" s="372"/>
      <c r="ABM3626" s="370"/>
      <c r="ABN3626" s="371"/>
      <c r="ABO3626" s="372"/>
      <c r="ABP3626" s="371"/>
      <c r="ABQ3626" s="473"/>
      <c r="ABR3626" s="371"/>
      <c r="ABS3626" s="372"/>
      <c r="ABT3626" s="372"/>
      <c r="ABU3626" s="372"/>
      <c r="ABV3626" s="372"/>
      <c r="ABW3626" s="370"/>
      <c r="ABX3626" s="371"/>
      <c r="ABY3626" s="372"/>
      <c r="ABZ3626" s="371"/>
      <c r="ACA3626" s="473"/>
      <c r="ACB3626" s="371"/>
      <c r="ACC3626" s="372"/>
      <c r="ACD3626" s="372"/>
      <c r="ACE3626" s="372"/>
      <c r="ACF3626" s="372"/>
      <c r="ACG3626" s="370"/>
      <c r="ACH3626" s="371"/>
      <c r="ACI3626" s="372"/>
      <c r="ACJ3626" s="371"/>
      <c r="ACK3626" s="473"/>
      <c r="ACL3626" s="371"/>
      <c r="ACM3626" s="372"/>
      <c r="ACN3626" s="372"/>
      <c r="ACO3626" s="372"/>
      <c r="ACP3626" s="372"/>
      <c r="ACQ3626" s="370"/>
      <c r="ACR3626" s="371"/>
      <c r="ACS3626" s="372"/>
      <c r="ACT3626" s="371"/>
      <c r="ACU3626" s="473"/>
      <c r="ACV3626" s="371"/>
      <c r="ACW3626" s="372"/>
      <c r="ACX3626" s="372"/>
      <c r="ACY3626" s="372"/>
      <c r="ACZ3626" s="372"/>
      <c r="ADA3626" s="370"/>
      <c r="ADB3626" s="371"/>
      <c r="ADC3626" s="372"/>
      <c r="ADD3626" s="371"/>
      <c r="ADE3626" s="473"/>
      <c r="ADF3626" s="371"/>
      <c r="ADG3626" s="372"/>
      <c r="ADH3626" s="372"/>
      <c r="ADI3626" s="372"/>
      <c r="ADJ3626" s="372"/>
      <c r="ADK3626" s="370"/>
      <c r="ADL3626" s="371"/>
      <c r="ADM3626" s="372"/>
      <c r="ADN3626" s="371"/>
      <c r="ADO3626" s="473"/>
      <c r="ADP3626" s="371"/>
      <c r="ADQ3626" s="372"/>
      <c r="ADR3626" s="372"/>
      <c r="ADS3626" s="372"/>
      <c r="ADT3626" s="372"/>
      <c r="ADU3626" s="370"/>
      <c r="ADV3626" s="371"/>
      <c r="ADW3626" s="372"/>
      <c r="ADX3626" s="371"/>
      <c r="ADY3626" s="473"/>
      <c r="ADZ3626" s="371"/>
      <c r="AEA3626" s="372"/>
      <c r="AEB3626" s="372"/>
      <c r="AEC3626" s="372"/>
      <c r="AED3626" s="372"/>
      <c r="AEE3626" s="370"/>
      <c r="AEF3626" s="371"/>
      <c r="AEG3626" s="372"/>
      <c r="AEH3626" s="371"/>
      <c r="AEI3626" s="473"/>
      <c r="AEJ3626" s="371"/>
      <c r="AEK3626" s="372"/>
      <c r="AEL3626" s="372"/>
      <c r="AEM3626" s="372"/>
      <c r="AEN3626" s="372"/>
      <c r="AEO3626" s="370"/>
      <c r="AEP3626" s="371"/>
      <c r="AEQ3626" s="372"/>
      <c r="AER3626" s="371"/>
      <c r="AES3626" s="473"/>
      <c r="AET3626" s="371"/>
      <c r="AEU3626" s="372"/>
      <c r="AEV3626" s="372"/>
      <c r="AEW3626" s="372"/>
      <c r="AEX3626" s="372"/>
      <c r="AEY3626" s="370"/>
      <c r="AEZ3626" s="371"/>
      <c r="AFA3626" s="372"/>
      <c r="AFB3626" s="371"/>
      <c r="AFC3626" s="473"/>
      <c r="AFD3626" s="371"/>
      <c r="AFE3626" s="372"/>
      <c r="AFF3626" s="372"/>
      <c r="AFG3626" s="372"/>
      <c r="AFH3626" s="372"/>
      <c r="AFI3626" s="370"/>
      <c r="AFJ3626" s="371"/>
      <c r="AFK3626" s="372"/>
      <c r="AFL3626" s="371"/>
      <c r="AFM3626" s="473"/>
      <c r="AFN3626" s="371"/>
      <c r="AFO3626" s="372"/>
      <c r="AFP3626" s="372"/>
      <c r="AFQ3626" s="372"/>
      <c r="AFR3626" s="372"/>
      <c r="AFS3626" s="370"/>
      <c r="AFT3626" s="371"/>
      <c r="AFU3626" s="372"/>
      <c r="AFV3626" s="371"/>
      <c r="AFW3626" s="473"/>
      <c r="AFX3626" s="371"/>
      <c r="AFY3626" s="372"/>
      <c r="AFZ3626" s="372"/>
      <c r="AGA3626" s="372"/>
      <c r="AGB3626" s="372"/>
      <c r="AGC3626" s="370"/>
      <c r="AGD3626" s="371"/>
      <c r="AGE3626" s="372"/>
      <c r="AGF3626" s="371"/>
      <c r="AGG3626" s="473"/>
      <c r="AGH3626" s="371"/>
      <c r="AGI3626" s="372"/>
      <c r="AGJ3626" s="372"/>
      <c r="AGK3626" s="372"/>
      <c r="AGL3626" s="372"/>
      <c r="AGM3626" s="370"/>
      <c r="AGN3626" s="371"/>
      <c r="AGO3626" s="372"/>
      <c r="AGP3626" s="371"/>
      <c r="AGQ3626" s="473"/>
      <c r="AGR3626" s="371"/>
      <c r="AGS3626" s="372"/>
      <c r="AGT3626" s="372"/>
      <c r="AGU3626" s="372"/>
      <c r="AGV3626" s="372"/>
      <c r="AGW3626" s="370"/>
      <c r="AGX3626" s="371"/>
      <c r="AGY3626" s="372"/>
      <c r="AGZ3626" s="371"/>
      <c r="AHA3626" s="473"/>
      <c r="AHB3626" s="371"/>
      <c r="AHC3626" s="372"/>
      <c r="AHD3626" s="372"/>
      <c r="AHE3626" s="372"/>
      <c r="AHF3626" s="372"/>
      <c r="AHG3626" s="370"/>
      <c r="AHH3626" s="371"/>
      <c r="AHI3626" s="372"/>
      <c r="AHJ3626" s="371"/>
      <c r="AHK3626" s="473"/>
      <c r="AHL3626" s="371"/>
      <c r="AHM3626" s="372"/>
      <c r="AHN3626" s="372"/>
      <c r="AHO3626" s="372"/>
      <c r="AHP3626" s="372"/>
      <c r="AHQ3626" s="370"/>
      <c r="AHR3626" s="371"/>
      <c r="AHS3626" s="372"/>
      <c r="AHT3626" s="371"/>
      <c r="AHU3626" s="473"/>
      <c r="AHV3626" s="371"/>
      <c r="AHW3626" s="372"/>
      <c r="AHX3626" s="372"/>
      <c r="AHY3626" s="372"/>
      <c r="AHZ3626" s="372"/>
      <c r="AIA3626" s="370"/>
      <c r="AIB3626" s="371"/>
      <c r="AIC3626" s="372"/>
      <c r="AID3626" s="371"/>
      <c r="AIE3626" s="473"/>
      <c r="AIF3626" s="371"/>
      <c r="AIG3626" s="372"/>
      <c r="AIH3626" s="372"/>
      <c r="AII3626" s="372"/>
      <c r="AIJ3626" s="372"/>
      <c r="AIK3626" s="370"/>
      <c r="AIL3626" s="371"/>
      <c r="AIM3626" s="372"/>
      <c r="AIN3626" s="371"/>
      <c r="AIO3626" s="473"/>
      <c r="AIP3626" s="371"/>
      <c r="AIQ3626" s="372"/>
      <c r="AIR3626" s="372"/>
      <c r="AIS3626" s="372"/>
      <c r="AIT3626" s="372"/>
      <c r="AIU3626" s="370"/>
      <c r="AIV3626" s="371"/>
      <c r="AIW3626" s="372"/>
      <c r="AIX3626" s="371"/>
      <c r="AIY3626" s="473"/>
      <c r="AIZ3626" s="371"/>
      <c r="AJA3626" s="372"/>
      <c r="AJB3626" s="372"/>
      <c r="AJC3626" s="372"/>
      <c r="AJD3626" s="372"/>
      <c r="AJE3626" s="370"/>
      <c r="AJF3626" s="371"/>
      <c r="AJG3626" s="372"/>
      <c r="AJH3626" s="371"/>
      <c r="AJI3626" s="473"/>
      <c r="AJJ3626" s="371"/>
      <c r="AJK3626" s="372"/>
      <c r="AJL3626" s="372"/>
      <c r="AJM3626" s="372"/>
      <c r="AJN3626" s="372"/>
      <c r="AJO3626" s="370"/>
      <c r="AJP3626" s="371"/>
      <c r="AJQ3626" s="372"/>
      <c r="AJR3626" s="371"/>
      <c r="AJS3626" s="473"/>
      <c r="AJT3626" s="371"/>
      <c r="AJU3626" s="372"/>
      <c r="AJV3626" s="372"/>
      <c r="AJW3626" s="372"/>
      <c r="AJX3626" s="372"/>
      <c r="AJY3626" s="370"/>
      <c r="AJZ3626" s="371"/>
      <c r="AKA3626" s="372"/>
      <c r="AKB3626" s="371"/>
      <c r="AKC3626" s="473"/>
      <c r="AKD3626" s="371"/>
      <c r="AKE3626" s="372"/>
      <c r="AKF3626" s="372"/>
      <c r="AKG3626" s="372"/>
      <c r="AKH3626" s="372"/>
      <c r="AKI3626" s="370"/>
      <c r="AKJ3626" s="371"/>
      <c r="AKK3626" s="372"/>
      <c r="AKL3626" s="371"/>
      <c r="AKM3626" s="473"/>
      <c r="AKN3626" s="371"/>
      <c r="AKO3626" s="372"/>
      <c r="AKP3626" s="372"/>
      <c r="AKQ3626" s="372"/>
      <c r="AKR3626" s="372"/>
      <c r="AKS3626" s="370"/>
      <c r="AKT3626" s="371"/>
      <c r="AKU3626" s="372"/>
      <c r="AKV3626" s="371"/>
      <c r="AKW3626" s="473"/>
      <c r="AKX3626" s="371"/>
      <c r="AKY3626" s="372"/>
      <c r="AKZ3626" s="372"/>
      <c r="ALA3626" s="372"/>
      <c r="ALB3626" s="372"/>
      <c r="ALC3626" s="370"/>
      <c r="ALD3626" s="371"/>
      <c r="ALE3626" s="372"/>
      <c r="ALF3626" s="371"/>
      <c r="ALG3626" s="473"/>
      <c r="ALH3626" s="371"/>
      <c r="ALI3626" s="372"/>
      <c r="ALJ3626" s="372"/>
      <c r="ALK3626" s="372"/>
      <c r="ALL3626" s="372"/>
      <c r="ALM3626" s="370"/>
      <c r="ALN3626" s="371"/>
      <c r="ALO3626" s="372"/>
      <c r="ALP3626" s="371"/>
      <c r="ALQ3626" s="473"/>
      <c r="ALR3626" s="371"/>
      <c r="ALS3626" s="372"/>
      <c r="ALT3626" s="372"/>
      <c r="ALU3626" s="372"/>
      <c r="ALV3626" s="372"/>
      <c r="ALW3626" s="370"/>
      <c r="ALX3626" s="371"/>
      <c r="ALY3626" s="372"/>
      <c r="ALZ3626" s="371"/>
      <c r="AMA3626" s="473"/>
      <c r="AMB3626" s="371"/>
      <c r="AMC3626" s="372"/>
      <c r="AMD3626" s="372"/>
      <c r="AME3626" s="372"/>
      <c r="AMF3626" s="372"/>
      <c r="AMG3626" s="370"/>
      <c r="AMH3626" s="371"/>
      <c r="AMI3626" s="372"/>
      <c r="AMJ3626" s="371"/>
      <c r="AMK3626" s="473"/>
      <c r="AML3626" s="371"/>
      <c r="AMM3626" s="372"/>
      <c r="AMN3626" s="372"/>
      <c r="AMO3626" s="372"/>
      <c r="AMP3626" s="372"/>
      <c r="AMQ3626" s="370"/>
      <c r="AMR3626" s="371"/>
      <c r="AMS3626" s="372"/>
      <c r="AMT3626" s="371"/>
      <c r="AMU3626" s="473"/>
      <c r="AMV3626" s="371"/>
      <c r="AMW3626" s="372"/>
      <c r="AMX3626" s="372"/>
      <c r="AMY3626" s="372"/>
      <c r="AMZ3626" s="372"/>
      <c r="ANA3626" s="370"/>
      <c r="ANB3626" s="371"/>
      <c r="ANC3626" s="372"/>
      <c r="AND3626" s="371"/>
      <c r="ANE3626" s="473"/>
      <c r="ANF3626" s="371"/>
      <c r="ANG3626" s="372"/>
      <c r="ANH3626" s="372"/>
      <c r="ANI3626" s="372"/>
      <c r="ANJ3626" s="372"/>
      <c r="ANK3626" s="370"/>
      <c r="ANL3626" s="371"/>
      <c r="ANM3626" s="372"/>
      <c r="ANN3626" s="371"/>
      <c r="ANO3626" s="473"/>
      <c r="ANP3626" s="371"/>
      <c r="ANQ3626" s="372"/>
      <c r="ANR3626" s="372"/>
      <c r="ANS3626" s="372"/>
      <c r="ANT3626" s="372"/>
      <c r="ANU3626" s="370"/>
      <c r="ANV3626" s="371"/>
      <c r="ANW3626" s="372"/>
      <c r="ANX3626" s="371"/>
      <c r="ANY3626" s="473"/>
      <c r="ANZ3626" s="371"/>
      <c r="AOA3626" s="372"/>
      <c r="AOB3626" s="372"/>
      <c r="AOC3626" s="372"/>
      <c r="AOD3626" s="372"/>
      <c r="AOE3626" s="370"/>
      <c r="AOF3626" s="371"/>
      <c r="AOG3626" s="372"/>
      <c r="AOH3626" s="371"/>
      <c r="AOI3626" s="473"/>
      <c r="AOJ3626" s="371"/>
      <c r="AOK3626" s="372"/>
      <c r="AOL3626" s="372"/>
      <c r="AOM3626" s="372"/>
      <c r="AON3626" s="372"/>
      <c r="AOO3626" s="370"/>
      <c r="AOP3626" s="371"/>
      <c r="AOQ3626" s="372"/>
      <c r="AOR3626" s="371"/>
      <c r="AOS3626" s="473"/>
      <c r="AOT3626" s="371"/>
      <c r="AOU3626" s="372"/>
      <c r="AOV3626" s="372"/>
      <c r="AOW3626" s="372"/>
      <c r="AOX3626" s="372"/>
      <c r="AOY3626" s="370"/>
      <c r="AOZ3626" s="371"/>
      <c r="APA3626" s="372"/>
      <c r="APB3626" s="371"/>
      <c r="APC3626" s="473"/>
      <c r="APD3626" s="371"/>
      <c r="APE3626" s="372"/>
      <c r="APF3626" s="372"/>
      <c r="APG3626" s="372"/>
      <c r="APH3626" s="372"/>
      <c r="API3626" s="370"/>
      <c r="APJ3626" s="371"/>
      <c r="APK3626" s="372"/>
      <c r="APL3626" s="371"/>
      <c r="APM3626" s="473"/>
      <c r="APN3626" s="371"/>
      <c r="APO3626" s="372"/>
      <c r="APP3626" s="372"/>
      <c r="APQ3626" s="372"/>
      <c r="APR3626" s="372"/>
      <c r="APS3626" s="370"/>
      <c r="APT3626" s="371"/>
      <c r="APU3626" s="372"/>
      <c r="APV3626" s="371"/>
      <c r="APW3626" s="473"/>
      <c r="APX3626" s="371"/>
      <c r="APY3626" s="372"/>
      <c r="APZ3626" s="372"/>
      <c r="AQA3626" s="372"/>
      <c r="AQB3626" s="372"/>
      <c r="AQC3626" s="370"/>
      <c r="AQD3626" s="371"/>
      <c r="AQE3626" s="372"/>
      <c r="AQF3626" s="371"/>
      <c r="AQG3626" s="473"/>
      <c r="AQH3626" s="371"/>
      <c r="AQI3626" s="372"/>
      <c r="AQJ3626" s="372"/>
      <c r="AQK3626" s="372"/>
      <c r="AQL3626" s="372"/>
      <c r="AQM3626" s="370"/>
      <c r="AQN3626" s="371"/>
      <c r="AQO3626" s="372"/>
      <c r="AQP3626" s="371"/>
      <c r="AQQ3626" s="473"/>
      <c r="AQR3626" s="371"/>
      <c r="AQS3626" s="372"/>
      <c r="AQT3626" s="372"/>
      <c r="AQU3626" s="372"/>
      <c r="AQV3626" s="372"/>
      <c r="AQW3626" s="370"/>
      <c r="AQX3626" s="371"/>
      <c r="AQY3626" s="372"/>
      <c r="AQZ3626" s="371"/>
      <c r="ARA3626" s="473"/>
      <c r="ARB3626" s="371"/>
      <c r="ARC3626" s="372"/>
      <c r="ARD3626" s="372"/>
      <c r="ARE3626" s="372"/>
      <c r="ARF3626" s="372"/>
      <c r="ARG3626" s="370"/>
      <c r="ARH3626" s="371"/>
      <c r="ARI3626" s="372"/>
      <c r="ARJ3626" s="371"/>
      <c r="ARK3626" s="473"/>
      <c r="ARL3626" s="371"/>
      <c r="ARM3626" s="372"/>
      <c r="ARN3626" s="372"/>
      <c r="ARO3626" s="372"/>
      <c r="ARP3626" s="372"/>
      <c r="ARQ3626" s="370"/>
      <c r="ARR3626" s="371"/>
      <c r="ARS3626" s="372"/>
      <c r="ART3626" s="371"/>
      <c r="ARU3626" s="473"/>
      <c r="ARV3626" s="371"/>
      <c r="ARW3626" s="372"/>
      <c r="ARX3626" s="372"/>
      <c r="ARY3626" s="372"/>
      <c r="ARZ3626" s="372"/>
      <c r="ASA3626" s="370"/>
      <c r="ASB3626" s="371"/>
      <c r="ASC3626" s="372"/>
      <c r="ASD3626" s="371"/>
      <c r="ASE3626" s="473"/>
      <c r="ASF3626" s="371"/>
      <c r="ASG3626" s="372"/>
      <c r="ASH3626" s="372"/>
      <c r="ASI3626" s="372"/>
      <c r="ASJ3626" s="372"/>
      <c r="ASK3626" s="370"/>
      <c r="ASL3626" s="371"/>
      <c r="ASM3626" s="372"/>
      <c r="ASN3626" s="371"/>
      <c r="ASO3626" s="473"/>
      <c r="ASP3626" s="371"/>
      <c r="ASQ3626" s="372"/>
      <c r="ASR3626" s="372"/>
      <c r="ASS3626" s="372"/>
      <c r="AST3626" s="372"/>
      <c r="ASU3626" s="370"/>
      <c r="ASV3626" s="371"/>
      <c r="ASW3626" s="372"/>
      <c r="ASX3626" s="371"/>
      <c r="ASY3626" s="473"/>
      <c r="ASZ3626" s="371"/>
      <c r="ATA3626" s="372"/>
      <c r="ATB3626" s="372"/>
      <c r="ATC3626" s="372"/>
      <c r="ATD3626" s="372"/>
      <c r="ATE3626" s="370"/>
      <c r="ATF3626" s="371"/>
      <c r="ATG3626" s="372"/>
      <c r="ATH3626" s="371"/>
      <c r="ATI3626" s="473"/>
      <c r="ATJ3626" s="371"/>
      <c r="ATK3626" s="372"/>
      <c r="ATL3626" s="372"/>
      <c r="ATM3626" s="372"/>
      <c r="ATN3626" s="372"/>
      <c r="ATO3626" s="370"/>
      <c r="ATP3626" s="371"/>
      <c r="ATQ3626" s="372"/>
      <c r="ATR3626" s="371"/>
      <c r="ATS3626" s="473"/>
      <c r="ATT3626" s="371"/>
      <c r="ATU3626" s="372"/>
      <c r="ATV3626" s="372"/>
      <c r="ATW3626" s="372"/>
      <c r="ATX3626" s="372"/>
      <c r="ATY3626" s="370"/>
      <c r="ATZ3626" s="371"/>
      <c r="AUA3626" s="372"/>
      <c r="AUB3626" s="371"/>
      <c r="AUC3626" s="473"/>
      <c r="AUD3626" s="371"/>
      <c r="AUE3626" s="372"/>
      <c r="AUF3626" s="372"/>
      <c r="AUG3626" s="372"/>
      <c r="AUH3626" s="372"/>
      <c r="AUI3626" s="370"/>
      <c r="AUJ3626" s="371"/>
      <c r="AUK3626" s="372"/>
      <c r="AUL3626" s="371"/>
      <c r="AUM3626" s="473"/>
      <c r="AUN3626" s="371"/>
      <c r="AUO3626" s="372"/>
      <c r="AUP3626" s="372"/>
      <c r="AUQ3626" s="372"/>
      <c r="AUR3626" s="372"/>
      <c r="AUS3626" s="370"/>
      <c r="AUT3626" s="371"/>
      <c r="AUU3626" s="372"/>
      <c r="AUV3626" s="371"/>
      <c r="AUW3626" s="473"/>
      <c r="AUX3626" s="371"/>
      <c r="AUY3626" s="372"/>
      <c r="AUZ3626" s="372"/>
      <c r="AVA3626" s="372"/>
      <c r="AVB3626" s="372"/>
      <c r="AVC3626" s="370"/>
      <c r="AVD3626" s="371"/>
      <c r="AVE3626" s="372"/>
      <c r="AVF3626" s="371"/>
      <c r="AVG3626" s="473"/>
      <c r="AVH3626" s="371"/>
      <c r="AVI3626" s="372"/>
      <c r="AVJ3626" s="372"/>
      <c r="AVK3626" s="372"/>
      <c r="AVL3626" s="372"/>
      <c r="AVM3626" s="370"/>
      <c r="AVN3626" s="371"/>
      <c r="AVO3626" s="372"/>
      <c r="AVP3626" s="371"/>
      <c r="AVQ3626" s="473"/>
      <c r="AVR3626" s="371"/>
      <c r="AVS3626" s="372"/>
      <c r="AVT3626" s="372"/>
      <c r="AVU3626" s="372"/>
      <c r="AVV3626" s="372"/>
      <c r="AVW3626" s="370"/>
      <c r="AVX3626" s="371"/>
      <c r="AVY3626" s="372"/>
      <c r="AVZ3626" s="371"/>
      <c r="AWA3626" s="473"/>
      <c r="AWB3626" s="371"/>
      <c r="AWC3626" s="372"/>
      <c r="AWD3626" s="372"/>
      <c r="AWE3626" s="372"/>
      <c r="AWF3626" s="372"/>
      <c r="AWG3626" s="370"/>
      <c r="AWH3626" s="371"/>
      <c r="AWI3626" s="372"/>
      <c r="AWJ3626" s="371"/>
      <c r="AWK3626" s="473"/>
      <c r="AWL3626" s="371"/>
      <c r="AWM3626" s="372"/>
      <c r="AWN3626" s="372"/>
      <c r="AWO3626" s="372"/>
      <c r="AWP3626" s="372"/>
      <c r="AWQ3626" s="370"/>
      <c r="AWR3626" s="371"/>
      <c r="AWS3626" s="372"/>
      <c r="AWT3626" s="371"/>
      <c r="AWU3626" s="473"/>
      <c r="AWV3626" s="371"/>
      <c r="AWW3626" s="372"/>
      <c r="AWX3626" s="372"/>
      <c r="AWY3626" s="372"/>
      <c r="AWZ3626" s="372"/>
      <c r="AXA3626" s="370"/>
      <c r="AXB3626" s="371"/>
      <c r="AXC3626" s="372"/>
      <c r="AXD3626" s="371"/>
      <c r="AXE3626" s="473"/>
      <c r="AXF3626" s="371"/>
      <c r="AXG3626" s="372"/>
      <c r="AXH3626" s="372"/>
      <c r="AXI3626" s="372"/>
      <c r="AXJ3626" s="372"/>
      <c r="AXK3626" s="370"/>
      <c r="AXL3626" s="371"/>
      <c r="AXM3626" s="372"/>
      <c r="AXN3626" s="371"/>
      <c r="AXO3626" s="473"/>
      <c r="AXP3626" s="371"/>
      <c r="AXQ3626" s="372"/>
      <c r="AXR3626" s="372"/>
      <c r="AXS3626" s="372"/>
      <c r="AXT3626" s="372"/>
      <c r="AXU3626" s="370"/>
      <c r="AXV3626" s="371"/>
      <c r="AXW3626" s="372"/>
      <c r="AXX3626" s="371"/>
      <c r="AXY3626" s="473"/>
      <c r="AXZ3626" s="371"/>
      <c r="AYA3626" s="372"/>
      <c r="AYB3626" s="372"/>
      <c r="AYC3626" s="372"/>
      <c r="AYD3626" s="372"/>
      <c r="AYE3626" s="370"/>
      <c r="AYF3626" s="371"/>
      <c r="AYG3626" s="372"/>
      <c r="AYH3626" s="371"/>
      <c r="AYI3626" s="473"/>
      <c r="AYJ3626" s="371"/>
      <c r="AYK3626" s="372"/>
      <c r="AYL3626" s="372"/>
      <c r="AYM3626" s="372"/>
      <c r="AYN3626" s="372"/>
      <c r="AYO3626" s="370"/>
      <c r="AYP3626" s="371"/>
      <c r="AYQ3626" s="372"/>
      <c r="AYR3626" s="371"/>
      <c r="AYS3626" s="473"/>
      <c r="AYT3626" s="371"/>
      <c r="AYU3626" s="372"/>
      <c r="AYV3626" s="372"/>
      <c r="AYW3626" s="372"/>
      <c r="AYX3626" s="372"/>
      <c r="AYY3626" s="370"/>
      <c r="AYZ3626" s="371"/>
      <c r="AZA3626" s="372"/>
      <c r="AZB3626" s="371"/>
      <c r="AZC3626" s="473"/>
      <c r="AZD3626" s="371"/>
      <c r="AZE3626" s="372"/>
      <c r="AZF3626" s="372"/>
      <c r="AZG3626" s="372"/>
      <c r="AZH3626" s="372"/>
      <c r="AZI3626" s="370"/>
      <c r="AZJ3626" s="371"/>
      <c r="AZK3626" s="372"/>
      <c r="AZL3626" s="371"/>
      <c r="AZM3626" s="473"/>
      <c r="AZN3626" s="371"/>
      <c r="AZO3626" s="372"/>
      <c r="AZP3626" s="372"/>
      <c r="AZQ3626" s="372"/>
      <c r="AZR3626" s="372"/>
      <c r="AZS3626" s="370"/>
      <c r="AZT3626" s="371"/>
      <c r="AZU3626" s="372"/>
      <c r="AZV3626" s="371"/>
      <c r="AZW3626" s="473"/>
      <c r="AZX3626" s="371"/>
      <c r="AZY3626" s="372"/>
      <c r="AZZ3626" s="372"/>
      <c r="BAA3626" s="372"/>
      <c r="BAB3626" s="372"/>
      <c r="BAC3626" s="370"/>
      <c r="BAD3626" s="371"/>
      <c r="BAE3626" s="372"/>
      <c r="BAF3626" s="371"/>
      <c r="BAG3626" s="473"/>
      <c r="BAH3626" s="371"/>
      <c r="BAI3626" s="372"/>
      <c r="BAJ3626" s="372"/>
      <c r="BAK3626" s="372"/>
      <c r="BAL3626" s="372"/>
      <c r="BAM3626" s="370"/>
      <c r="BAN3626" s="371"/>
      <c r="BAO3626" s="372"/>
      <c r="BAP3626" s="371"/>
      <c r="BAQ3626" s="473"/>
      <c r="BAR3626" s="371"/>
      <c r="BAS3626" s="372"/>
      <c r="BAT3626" s="372"/>
      <c r="BAU3626" s="372"/>
      <c r="BAV3626" s="372"/>
      <c r="BAW3626" s="370"/>
      <c r="BAX3626" s="371"/>
      <c r="BAY3626" s="372"/>
      <c r="BAZ3626" s="371"/>
      <c r="BBA3626" s="473"/>
      <c r="BBB3626" s="371"/>
      <c r="BBC3626" s="372"/>
      <c r="BBD3626" s="372"/>
      <c r="BBE3626" s="372"/>
      <c r="BBF3626" s="372"/>
      <c r="BBG3626" s="370"/>
      <c r="BBH3626" s="371"/>
      <c r="BBI3626" s="372"/>
      <c r="BBJ3626" s="371"/>
      <c r="BBK3626" s="473"/>
      <c r="BBL3626" s="371"/>
      <c r="BBM3626" s="372"/>
      <c r="BBN3626" s="372"/>
      <c r="BBO3626" s="372"/>
      <c r="BBP3626" s="372"/>
      <c r="BBQ3626" s="370"/>
      <c r="BBR3626" s="371"/>
      <c r="BBS3626" s="372"/>
      <c r="BBT3626" s="371"/>
      <c r="BBU3626" s="473"/>
      <c r="BBV3626" s="371"/>
      <c r="BBW3626" s="372"/>
      <c r="BBX3626" s="372"/>
      <c r="BBY3626" s="372"/>
      <c r="BBZ3626" s="372"/>
      <c r="BCA3626" s="370"/>
      <c r="BCB3626" s="371"/>
      <c r="BCC3626" s="372"/>
      <c r="BCD3626" s="371"/>
      <c r="BCE3626" s="473"/>
      <c r="BCF3626" s="371"/>
      <c r="BCG3626" s="372"/>
      <c r="BCH3626" s="372"/>
      <c r="BCI3626" s="372"/>
      <c r="BCJ3626" s="372"/>
      <c r="BCK3626" s="370"/>
      <c r="BCL3626" s="371"/>
      <c r="BCM3626" s="372"/>
      <c r="BCN3626" s="371"/>
      <c r="BCO3626" s="473"/>
      <c r="BCP3626" s="371"/>
      <c r="BCQ3626" s="372"/>
      <c r="BCR3626" s="372"/>
      <c r="BCS3626" s="372"/>
      <c r="BCT3626" s="372"/>
      <c r="BCU3626" s="370"/>
      <c r="BCV3626" s="371"/>
      <c r="BCW3626" s="372"/>
      <c r="BCX3626" s="371"/>
      <c r="BCY3626" s="473"/>
      <c r="BCZ3626" s="371"/>
      <c r="BDA3626" s="372"/>
      <c r="BDB3626" s="372"/>
      <c r="BDC3626" s="372"/>
      <c r="BDD3626" s="372"/>
      <c r="BDE3626" s="370"/>
      <c r="BDF3626" s="371"/>
      <c r="BDG3626" s="372"/>
      <c r="BDH3626" s="371"/>
      <c r="BDI3626" s="473"/>
      <c r="BDJ3626" s="371"/>
      <c r="BDK3626" s="372"/>
      <c r="BDL3626" s="372"/>
      <c r="BDM3626" s="372"/>
      <c r="BDN3626" s="372"/>
      <c r="BDO3626" s="370"/>
      <c r="BDP3626" s="371"/>
      <c r="BDQ3626" s="372"/>
      <c r="BDR3626" s="371"/>
      <c r="BDS3626" s="473"/>
      <c r="BDT3626" s="371"/>
      <c r="BDU3626" s="372"/>
      <c r="BDV3626" s="372"/>
      <c r="BDW3626" s="372"/>
      <c r="BDX3626" s="372"/>
      <c r="BDY3626" s="370"/>
      <c r="BDZ3626" s="371"/>
      <c r="BEA3626" s="372"/>
      <c r="BEB3626" s="371"/>
      <c r="BEC3626" s="473"/>
      <c r="BED3626" s="371"/>
      <c r="BEE3626" s="372"/>
      <c r="BEF3626" s="372"/>
      <c r="BEG3626" s="372"/>
      <c r="BEH3626" s="372"/>
      <c r="BEI3626" s="370"/>
      <c r="BEJ3626" s="371"/>
      <c r="BEK3626" s="372"/>
      <c r="BEL3626" s="371"/>
      <c r="BEM3626" s="473"/>
      <c r="BEN3626" s="371"/>
      <c r="BEO3626" s="372"/>
      <c r="BEP3626" s="372"/>
      <c r="BEQ3626" s="372"/>
      <c r="BER3626" s="372"/>
      <c r="BES3626" s="370"/>
      <c r="BET3626" s="371"/>
      <c r="BEU3626" s="372"/>
      <c r="BEV3626" s="371"/>
      <c r="BEW3626" s="473"/>
      <c r="BEX3626" s="371"/>
      <c r="BEY3626" s="372"/>
      <c r="BEZ3626" s="372"/>
      <c r="BFA3626" s="372"/>
      <c r="BFB3626" s="372"/>
      <c r="BFC3626" s="370"/>
      <c r="BFD3626" s="371"/>
      <c r="BFE3626" s="372"/>
      <c r="BFF3626" s="371"/>
      <c r="BFG3626" s="473"/>
      <c r="BFH3626" s="371"/>
      <c r="BFI3626" s="372"/>
      <c r="BFJ3626" s="372"/>
      <c r="BFK3626" s="372"/>
      <c r="BFL3626" s="372"/>
      <c r="BFM3626" s="370"/>
      <c r="BFN3626" s="371"/>
      <c r="BFO3626" s="372"/>
      <c r="BFP3626" s="371"/>
      <c r="BFQ3626" s="473"/>
      <c r="BFR3626" s="371"/>
      <c r="BFS3626" s="372"/>
      <c r="BFT3626" s="372"/>
      <c r="BFU3626" s="372"/>
      <c r="BFV3626" s="372"/>
      <c r="BFW3626" s="370"/>
      <c r="BFX3626" s="371"/>
      <c r="BFY3626" s="372"/>
      <c r="BFZ3626" s="371"/>
      <c r="BGA3626" s="473"/>
      <c r="BGB3626" s="371"/>
      <c r="BGC3626" s="372"/>
      <c r="BGD3626" s="372"/>
      <c r="BGE3626" s="372"/>
      <c r="BGF3626" s="372"/>
      <c r="BGG3626" s="370"/>
      <c r="BGH3626" s="371"/>
      <c r="BGI3626" s="372"/>
      <c r="BGJ3626" s="371"/>
      <c r="BGK3626" s="473"/>
      <c r="BGL3626" s="371"/>
      <c r="BGM3626" s="372"/>
      <c r="BGN3626" s="372"/>
      <c r="BGO3626" s="372"/>
      <c r="BGP3626" s="372"/>
      <c r="BGQ3626" s="370"/>
      <c r="BGR3626" s="371"/>
      <c r="BGS3626" s="372"/>
      <c r="BGT3626" s="371"/>
      <c r="BGU3626" s="473"/>
      <c r="BGV3626" s="371"/>
      <c r="BGW3626" s="372"/>
      <c r="BGX3626" s="372"/>
      <c r="BGY3626" s="372"/>
      <c r="BGZ3626" s="372"/>
      <c r="BHA3626" s="370"/>
      <c r="BHB3626" s="371"/>
      <c r="BHC3626" s="372"/>
      <c r="BHD3626" s="371"/>
      <c r="BHE3626" s="473"/>
      <c r="BHF3626" s="371"/>
      <c r="BHG3626" s="372"/>
      <c r="BHH3626" s="372"/>
      <c r="BHI3626" s="372"/>
      <c r="BHJ3626" s="372"/>
      <c r="BHK3626" s="370"/>
      <c r="BHL3626" s="371"/>
      <c r="BHM3626" s="372"/>
      <c r="BHN3626" s="371"/>
      <c r="BHO3626" s="473"/>
      <c r="BHP3626" s="371"/>
      <c r="BHQ3626" s="372"/>
      <c r="BHR3626" s="372"/>
      <c r="BHS3626" s="372"/>
      <c r="BHT3626" s="372"/>
      <c r="BHU3626" s="370"/>
      <c r="BHV3626" s="371"/>
      <c r="BHW3626" s="372"/>
      <c r="BHX3626" s="371"/>
      <c r="BHY3626" s="473"/>
      <c r="BHZ3626" s="371"/>
      <c r="BIA3626" s="372"/>
      <c r="BIB3626" s="372"/>
      <c r="BIC3626" s="372"/>
      <c r="BID3626" s="372"/>
      <c r="BIE3626" s="370"/>
      <c r="BIF3626" s="371"/>
      <c r="BIG3626" s="372"/>
      <c r="BIH3626" s="371"/>
      <c r="BII3626" s="473"/>
      <c r="BIJ3626" s="371"/>
      <c r="BIK3626" s="372"/>
      <c r="BIL3626" s="372"/>
      <c r="BIM3626" s="372"/>
      <c r="BIN3626" s="372"/>
      <c r="BIO3626" s="370"/>
      <c r="BIP3626" s="371"/>
      <c r="BIQ3626" s="372"/>
      <c r="BIR3626" s="371"/>
      <c r="BIS3626" s="473"/>
      <c r="BIT3626" s="371"/>
      <c r="BIU3626" s="372"/>
      <c r="BIV3626" s="372"/>
      <c r="BIW3626" s="372"/>
      <c r="BIX3626" s="372"/>
      <c r="BIY3626" s="370"/>
      <c r="BIZ3626" s="371"/>
      <c r="BJA3626" s="372"/>
      <c r="BJB3626" s="371"/>
      <c r="BJC3626" s="473"/>
      <c r="BJD3626" s="371"/>
      <c r="BJE3626" s="372"/>
      <c r="BJF3626" s="372"/>
      <c r="BJG3626" s="372"/>
      <c r="BJH3626" s="372"/>
      <c r="BJI3626" s="370"/>
      <c r="BJJ3626" s="371"/>
      <c r="BJK3626" s="372"/>
      <c r="BJL3626" s="371"/>
      <c r="BJM3626" s="473"/>
      <c r="BJN3626" s="371"/>
      <c r="BJO3626" s="372"/>
      <c r="BJP3626" s="372"/>
      <c r="BJQ3626" s="372"/>
      <c r="BJR3626" s="372"/>
      <c r="BJS3626" s="370"/>
      <c r="BJT3626" s="371"/>
      <c r="BJU3626" s="372"/>
      <c r="BJV3626" s="371"/>
      <c r="BJW3626" s="473"/>
      <c r="BJX3626" s="371"/>
      <c r="BJY3626" s="372"/>
      <c r="BJZ3626" s="372"/>
      <c r="BKA3626" s="372"/>
      <c r="BKB3626" s="372"/>
      <c r="BKC3626" s="370"/>
      <c r="BKD3626" s="371"/>
      <c r="BKE3626" s="372"/>
      <c r="BKF3626" s="371"/>
      <c r="BKG3626" s="473"/>
      <c r="BKH3626" s="371"/>
      <c r="BKI3626" s="372"/>
      <c r="BKJ3626" s="372"/>
      <c r="BKK3626" s="372"/>
      <c r="BKL3626" s="372"/>
      <c r="BKM3626" s="370"/>
      <c r="BKN3626" s="371"/>
      <c r="BKO3626" s="372"/>
      <c r="BKP3626" s="371"/>
      <c r="BKQ3626" s="473"/>
      <c r="BKR3626" s="371"/>
      <c r="BKS3626" s="372"/>
      <c r="BKT3626" s="372"/>
      <c r="BKU3626" s="372"/>
      <c r="BKV3626" s="372"/>
      <c r="BKW3626" s="370"/>
      <c r="BKX3626" s="371"/>
      <c r="BKY3626" s="372"/>
      <c r="BKZ3626" s="371"/>
      <c r="BLA3626" s="473"/>
      <c r="BLB3626" s="371"/>
      <c r="BLC3626" s="372"/>
      <c r="BLD3626" s="372"/>
      <c r="BLE3626" s="372"/>
      <c r="BLF3626" s="372"/>
      <c r="BLG3626" s="370"/>
      <c r="BLH3626" s="371"/>
      <c r="BLI3626" s="372"/>
      <c r="BLJ3626" s="371"/>
      <c r="BLK3626" s="473"/>
      <c r="BLL3626" s="371"/>
      <c r="BLM3626" s="372"/>
      <c r="BLN3626" s="372"/>
      <c r="BLO3626" s="372"/>
      <c r="BLP3626" s="372"/>
      <c r="BLQ3626" s="370"/>
      <c r="BLR3626" s="371"/>
      <c r="BLS3626" s="372"/>
      <c r="BLT3626" s="371"/>
      <c r="BLU3626" s="473"/>
      <c r="BLV3626" s="371"/>
      <c r="BLW3626" s="372"/>
      <c r="BLX3626" s="372"/>
      <c r="BLY3626" s="372"/>
      <c r="BLZ3626" s="372"/>
      <c r="BMA3626" s="370"/>
      <c r="BMB3626" s="371"/>
      <c r="BMC3626" s="372"/>
      <c r="BMD3626" s="371"/>
      <c r="BME3626" s="473"/>
      <c r="BMF3626" s="371"/>
      <c r="BMG3626" s="372"/>
      <c r="BMH3626" s="372"/>
      <c r="BMI3626" s="372"/>
      <c r="BMJ3626" s="372"/>
      <c r="BMK3626" s="370"/>
      <c r="BML3626" s="371"/>
      <c r="BMM3626" s="372"/>
      <c r="BMN3626" s="371"/>
      <c r="BMO3626" s="473"/>
      <c r="BMP3626" s="371"/>
      <c r="BMQ3626" s="372"/>
      <c r="BMR3626" s="372"/>
      <c r="BMS3626" s="372"/>
      <c r="BMT3626" s="372"/>
      <c r="BMU3626" s="370"/>
      <c r="BMV3626" s="371"/>
      <c r="BMW3626" s="372"/>
      <c r="BMX3626" s="371"/>
      <c r="BMY3626" s="473"/>
      <c r="BMZ3626" s="371"/>
      <c r="BNA3626" s="372"/>
      <c r="BNB3626" s="372"/>
      <c r="BNC3626" s="372"/>
      <c r="BND3626" s="372"/>
      <c r="BNE3626" s="370"/>
      <c r="BNF3626" s="371"/>
      <c r="BNG3626" s="372"/>
      <c r="BNH3626" s="371"/>
      <c r="BNI3626" s="473"/>
      <c r="BNJ3626" s="371"/>
      <c r="BNK3626" s="372"/>
      <c r="BNL3626" s="372"/>
      <c r="BNM3626" s="372"/>
      <c r="BNN3626" s="372"/>
      <c r="BNO3626" s="370"/>
      <c r="BNP3626" s="371"/>
      <c r="BNQ3626" s="372"/>
      <c r="BNR3626" s="371"/>
      <c r="BNS3626" s="473"/>
      <c r="BNT3626" s="371"/>
      <c r="BNU3626" s="372"/>
      <c r="BNV3626" s="372"/>
      <c r="BNW3626" s="372"/>
      <c r="BNX3626" s="372"/>
      <c r="BNY3626" s="370"/>
      <c r="BNZ3626" s="371"/>
      <c r="BOA3626" s="372"/>
      <c r="BOB3626" s="371"/>
      <c r="BOC3626" s="473"/>
      <c r="BOD3626" s="371"/>
      <c r="BOE3626" s="372"/>
      <c r="BOF3626" s="372"/>
      <c r="BOG3626" s="372"/>
      <c r="BOH3626" s="372"/>
      <c r="BOI3626" s="370"/>
      <c r="BOJ3626" s="371"/>
      <c r="BOK3626" s="372"/>
      <c r="BOL3626" s="371"/>
      <c r="BOM3626" s="473"/>
      <c r="BON3626" s="371"/>
      <c r="BOO3626" s="372"/>
      <c r="BOP3626" s="372"/>
      <c r="BOQ3626" s="372"/>
      <c r="BOR3626" s="372"/>
      <c r="BOS3626" s="370"/>
      <c r="BOT3626" s="371"/>
      <c r="BOU3626" s="372"/>
      <c r="BOV3626" s="371"/>
      <c r="BOW3626" s="473"/>
      <c r="BOX3626" s="371"/>
      <c r="BOY3626" s="372"/>
      <c r="BOZ3626" s="372"/>
      <c r="BPA3626" s="372"/>
      <c r="BPB3626" s="372"/>
      <c r="BPC3626" s="370"/>
      <c r="BPD3626" s="371"/>
      <c r="BPE3626" s="372"/>
      <c r="BPF3626" s="371"/>
      <c r="BPG3626" s="473"/>
      <c r="BPH3626" s="371"/>
      <c r="BPI3626" s="372"/>
      <c r="BPJ3626" s="372"/>
      <c r="BPK3626" s="372"/>
      <c r="BPL3626" s="372"/>
      <c r="BPM3626" s="370"/>
      <c r="BPN3626" s="371"/>
      <c r="BPO3626" s="372"/>
      <c r="BPP3626" s="371"/>
      <c r="BPQ3626" s="473"/>
      <c r="BPR3626" s="371"/>
      <c r="BPS3626" s="372"/>
      <c r="BPT3626" s="372"/>
      <c r="BPU3626" s="372"/>
      <c r="BPV3626" s="372"/>
      <c r="BPW3626" s="370"/>
      <c r="BPX3626" s="371"/>
      <c r="BPY3626" s="372"/>
      <c r="BPZ3626" s="371"/>
      <c r="BQA3626" s="473"/>
      <c r="BQB3626" s="371"/>
      <c r="BQC3626" s="372"/>
      <c r="BQD3626" s="372"/>
      <c r="BQE3626" s="372"/>
      <c r="BQF3626" s="372"/>
      <c r="BQG3626" s="370"/>
      <c r="BQH3626" s="371"/>
      <c r="BQI3626" s="372"/>
      <c r="BQJ3626" s="371"/>
      <c r="BQK3626" s="473"/>
      <c r="BQL3626" s="371"/>
      <c r="BQM3626" s="372"/>
      <c r="BQN3626" s="372"/>
      <c r="BQO3626" s="372"/>
      <c r="BQP3626" s="372"/>
      <c r="BQQ3626" s="370"/>
      <c r="BQR3626" s="371"/>
      <c r="BQS3626" s="372"/>
      <c r="BQT3626" s="371"/>
      <c r="BQU3626" s="473"/>
      <c r="BQV3626" s="371"/>
      <c r="BQW3626" s="372"/>
      <c r="BQX3626" s="372"/>
      <c r="BQY3626" s="372"/>
      <c r="BQZ3626" s="372"/>
      <c r="BRA3626" s="370"/>
      <c r="BRB3626" s="371"/>
      <c r="BRC3626" s="372"/>
      <c r="BRD3626" s="371"/>
      <c r="BRE3626" s="473"/>
      <c r="BRF3626" s="371"/>
      <c r="BRG3626" s="372"/>
      <c r="BRH3626" s="372"/>
      <c r="BRI3626" s="372"/>
      <c r="BRJ3626" s="372"/>
      <c r="BRK3626" s="370"/>
      <c r="BRL3626" s="371"/>
      <c r="BRM3626" s="372"/>
      <c r="BRN3626" s="371"/>
      <c r="BRO3626" s="473"/>
      <c r="BRP3626" s="371"/>
      <c r="BRQ3626" s="372"/>
      <c r="BRR3626" s="372"/>
      <c r="BRS3626" s="372"/>
      <c r="BRT3626" s="372"/>
      <c r="BRU3626" s="370"/>
      <c r="BRV3626" s="371"/>
      <c r="BRW3626" s="372"/>
      <c r="BRX3626" s="371"/>
      <c r="BRY3626" s="473"/>
      <c r="BRZ3626" s="371"/>
      <c r="BSA3626" s="372"/>
      <c r="BSB3626" s="372"/>
      <c r="BSC3626" s="372"/>
      <c r="BSD3626" s="372"/>
      <c r="BSE3626" s="370"/>
      <c r="BSF3626" s="371"/>
      <c r="BSG3626" s="372"/>
      <c r="BSH3626" s="371"/>
      <c r="BSI3626" s="473"/>
      <c r="BSJ3626" s="371"/>
      <c r="BSK3626" s="372"/>
      <c r="BSL3626" s="372"/>
      <c r="BSM3626" s="372"/>
      <c r="BSN3626" s="372"/>
      <c r="BSO3626" s="370"/>
      <c r="BSP3626" s="371"/>
      <c r="BSQ3626" s="372"/>
      <c r="BSR3626" s="371"/>
      <c r="BSS3626" s="473"/>
      <c r="BST3626" s="371"/>
      <c r="BSU3626" s="372"/>
      <c r="BSV3626" s="372"/>
      <c r="BSW3626" s="372"/>
      <c r="BSX3626" s="372"/>
      <c r="BSY3626" s="370"/>
      <c r="BSZ3626" s="371"/>
      <c r="BTA3626" s="372"/>
      <c r="BTB3626" s="371"/>
      <c r="BTC3626" s="473"/>
      <c r="BTD3626" s="371"/>
      <c r="BTE3626" s="372"/>
      <c r="BTF3626" s="372"/>
      <c r="BTG3626" s="372"/>
      <c r="BTH3626" s="372"/>
      <c r="BTI3626" s="370"/>
      <c r="BTJ3626" s="371"/>
      <c r="BTK3626" s="372"/>
      <c r="BTL3626" s="371"/>
      <c r="BTM3626" s="473"/>
      <c r="BTN3626" s="371"/>
      <c r="BTO3626" s="372"/>
      <c r="BTP3626" s="372"/>
      <c r="BTQ3626" s="372"/>
      <c r="BTR3626" s="372"/>
      <c r="BTS3626" s="370"/>
      <c r="BTT3626" s="371"/>
      <c r="BTU3626" s="372"/>
      <c r="BTV3626" s="371"/>
      <c r="BTW3626" s="473"/>
      <c r="BTX3626" s="371"/>
      <c r="BTY3626" s="372"/>
      <c r="BTZ3626" s="372"/>
      <c r="BUA3626" s="372"/>
      <c r="BUB3626" s="372"/>
      <c r="BUC3626" s="370"/>
      <c r="BUD3626" s="371"/>
      <c r="BUE3626" s="372"/>
      <c r="BUF3626" s="371"/>
      <c r="BUG3626" s="473"/>
      <c r="BUH3626" s="371"/>
      <c r="BUI3626" s="372"/>
      <c r="BUJ3626" s="372"/>
      <c r="BUK3626" s="372"/>
      <c r="BUL3626" s="372"/>
      <c r="BUM3626" s="370"/>
      <c r="BUN3626" s="371"/>
      <c r="BUO3626" s="372"/>
      <c r="BUP3626" s="371"/>
      <c r="BUQ3626" s="473"/>
      <c r="BUR3626" s="371"/>
      <c r="BUS3626" s="372"/>
      <c r="BUT3626" s="372"/>
      <c r="BUU3626" s="372"/>
      <c r="BUV3626" s="372"/>
      <c r="BUW3626" s="370"/>
      <c r="BUX3626" s="371"/>
      <c r="BUY3626" s="372"/>
      <c r="BUZ3626" s="371"/>
      <c r="BVA3626" s="473"/>
      <c r="BVB3626" s="371"/>
      <c r="BVC3626" s="372"/>
      <c r="BVD3626" s="372"/>
      <c r="BVE3626" s="372"/>
      <c r="BVF3626" s="372"/>
      <c r="BVG3626" s="370"/>
      <c r="BVH3626" s="371"/>
      <c r="BVI3626" s="372"/>
      <c r="BVJ3626" s="371"/>
      <c r="BVK3626" s="473"/>
      <c r="BVL3626" s="371"/>
      <c r="BVM3626" s="372"/>
      <c r="BVN3626" s="372"/>
      <c r="BVO3626" s="372"/>
      <c r="BVP3626" s="372"/>
      <c r="BVQ3626" s="370"/>
      <c r="BVR3626" s="371"/>
      <c r="BVS3626" s="372"/>
      <c r="BVT3626" s="371"/>
      <c r="BVU3626" s="473"/>
      <c r="BVV3626" s="371"/>
      <c r="BVW3626" s="372"/>
      <c r="BVX3626" s="372"/>
      <c r="BVY3626" s="372"/>
      <c r="BVZ3626" s="372"/>
      <c r="BWA3626" s="370"/>
      <c r="BWB3626" s="371"/>
      <c r="BWC3626" s="372"/>
      <c r="BWD3626" s="371"/>
      <c r="BWE3626" s="473"/>
      <c r="BWF3626" s="371"/>
      <c r="BWG3626" s="372"/>
      <c r="BWH3626" s="372"/>
      <c r="BWI3626" s="372"/>
      <c r="BWJ3626" s="372"/>
      <c r="BWK3626" s="370"/>
      <c r="BWL3626" s="371"/>
      <c r="BWM3626" s="372"/>
      <c r="BWN3626" s="371"/>
      <c r="BWO3626" s="473"/>
      <c r="BWP3626" s="371"/>
      <c r="BWQ3626" s="372"/>
      <c r="BWR3626" s="372"/>
      <c r="BWS3626" s="372"/>
      <c r="BWT3626" s="372"/>
      <c r="BWU3626" s="370"/>
      <c r="BWV3626" s="371"/>
      <c r="BWW3626" s="372"/>
      <c r="BWX3626" s="371"/>
      <c r="BWY3626" s="473"/>
      <c r="BWZ3626" s="371"/>
      <c r="BXA3626" s="372"/>
      <c r="BXB3626" s="372"/>
      <c r="BXC3626" s="372"/>
      <c r="BXD3626" s="372"/>
      <c r="BXE3626" s="370"/>
      <c r="BXF3626" s="371"/>
      <c r="BXG3626" s="372"/>
      <c r="BXH3626" s="371"/>
      <c r="BXI3626" s="473"/>
      <c r="BXJ3626" s="371"/>
      <c r="BXK3626" s="372"/>
      <c r="BXL3626" s="372"/>
      <c r="BXM3626" s="372"/>
      <c r="BXN3626" s="372"/>
      <c r="BXO3626" s="370"/>
      <c r="BXP3626" s="371"/>
      <c r="BXQ3626" s="372"/>
      <c r="BXR3626" s="371"/>
      <c r="BXS3626" s="473"/>
      <c r="BXT3626" s="371"/>
      <c r="BXU3626" s="372"/>
      <c r="BXV3626" s="372"/>
      <c r="BXW3626" s="372"/>
      <c r="BXX3626" s="372"/>
      <c r="BXY3626" s="370"/>
      <c r="BXZ3626" s="371"/>
      <c r="BYA3626" s="372"/>
      <c r="BYB3626" s="371"/>
      <c r="BYC3626" s="473"/>
      <c r="BYD3626" s="371"/>
      <c r="BYE3626" s="372"/>
      <c r="BYF3626" s="372"/>
      <c r="BYG3626" s="372"/>
      <c r="BYH3626" s="372"/>
      <c r="BYI3626" s="370"/>
      <c r="BYJ3626" s="371"/>
      <c r="BYK3626" s="372"/>
      <c r="BYL3626" s="371"/>
      <c r="BYM3626" s="473"/>
      <c r="BYN3626" s="371"/>
      <c r="BYO3626" s="372"/>
      <c r="BYP3626" s="372"/>
      <c r="BYQ3626" s="372"/>
      <c r="BYR3626" s="372"/>
      <c r="BYS3626" s="370"/>
      <c r="BYT3626" s="371"/>
      <c r="BYU3626" s="372"/>
      <c r="BYV3626" s="371"/>
      <c r="BYW3626" s="473"/>
      <c r="BYX3626" s="371"/>
      <c r="BYY3626" s="372"/>
      <c r="BYZ3626" s="372"/>
      <c r="BZA3626" s="372"/>
      <c r="BZB3626" s="372"/>
      <c r="BZC3626" s="370"/>
      <c r="BZD3626" s="371"/>
      <c r="BZE3626" s="372"/>
      <c r="BZF3626" s="371"/>
      <c r="BZG3626" s="473"/>
      <c r="BZH3626" s="371"/>
      <c r="BZI3626" s="372"/>
      <c r="BZJ3626" s="372"/>
      <c r="BZK3626" s="372"/>
      <c r="BZL3626" s="372"/>
      <c r="BZM3626" s="370"/>
      <c r="BZN3626" s="371"/>
      <c r="BZO3626" s="372"/>
      <c r="BZP3626" s="371"/>
      <c r="BZQ3626" s="473"/>
      <c r="BZR3626" s="371"/>
      <c r="BZS3626" s="372"/>
      <c r="BZT3626" s="372"/>
      <c r="BZU3626" s="372"/>
      <c r="BZV3626" s="372"/>
      <c r="BZW3626" s="370"/>
      <c r="BZX3626" s="371"/>
      <c r="BZY3626" s="372"/>
      <c r="BZZ3626" s="371"/>
      <c r="CAA3626" s="473"/>
      <c r="CAB3626" s="371"/>
      <c r="CAC3626" s="372"/>
      <c r="CAD3626" s="372"/>
      <c r="CAE3626" s="372"/>
      <c r="CAF3626" s="372"/>
      <c r="CAG3626" s="370"/>
      <c r="CAH3626" s="371"/>
      <c r="CAI3626" s="372"/>
      <c r="CAJ3626" s="371"/>
      <c r="CAK3626" s="473"/>
      <c r="CAL3626" s="371"/>
      <c r="CAM3626" s="372"/>
      <c r="CAN3626" s="372"/>
      <c r="CAO3626" s="372"/>
      <c r="CAP3626" s="372"/>
      <c r="CAQ3626" s="370"/>
      <c r="CAR3626" s="371"/>
      <c r="CAS3626" s="372"/>
      <c r="CAT3626" s="371"/>
      <c r="CAU3626" s="473"/>
      <c r="CAV3626" s="371"/>
      <c r="CAW3626" s="372"/>
      <c r="CAX3626" s="372"/>
      <c r="CAY3626" s="372"/>
      <c r="CAZ3626" s="372"/>
      <c r="CBA3626" s="370"/>
      <c r="CBB3626" s="371"/>
      <c r="CBC3626" s="372"/>
      <c r="CBD3626" s="371"/>
      <c r="CBE3626" s="473"/>
      <c r="CBF3626" s="371"/>
      <c r="CBG3626" s="372"/>
      <c r="CBH3626" s="372"/>
      <c r="CBI3626" s="372"/>
      <c r="CBJ3626" s="372"/>
      <c r="CBK3626" s="370"/>
      <c r="CBL3626" s="371"/>
      <c r="CBM3626" s="372"/>
      <c r="CBN3626" s="371"/>
      <c r="CBO3626" s="473"/>
      <c r="CBP3626" s="371"/>
      <c r="CBQ3626" s="372"/>
      <c r="CBR3626" s="372"/>
      <c r="CBS3626" s="372"/>
      <c r="CBT3626" s="372"/>
      <c r="CBU3626" s="370"/>
      <c r="CBV3626" s="371"/>
      <c r="CBW3626" s="372"/>
      <c r="CBX3626" s="371"/>
      <c r="CBY3626" s="473"/>
      <c r="CBZ3626" s="371"/>
      <c r="CCA3626" s="372"/>
      <c r="CCB3626" s="372"/>
      <c r="CCC3626" s="372"/>
      <c r="CCD3626" s="372"/>
      <c r="CCE3626" s="370"/>
      <c r="CCF3626" s="371"/>
      <c r="CCG3626" s="372"/>
      <c r="CCH3626" s="371"/>
      <c r="CCI3626" s="473"/>
      <c r="CCJ3626" s="371"/>
      <c r="CCK3626" s="372"/>
      <c r="CCL3626" s="372"/>
      <c r="CCM3626" s="372"/>
      <c r="CCN3626" s="372"/>
      <c r="CCO3626" s="370"/>
      <c r="CCP3626" s="371"/>
      <c r="CCQ3626" s="372"/>
      <c r="CCR3626" s="371"/>
      <c r="CCS3626" s="473"/>
      <c r="CCT3626" s="371"/>
      <c r="CCU3626" s="372"/>
      <c r="CCV3626" s="372"/>
      <c r="CCW3626" s="372"/>
      <c r="CCX3626" s="372"/>
      <c r="CCY3626" s="370"/>
      <c r="CCZ3626" s="371"/>
      <c r="CDA3626" s="372"/>
      <c r="CDB3626" s="371"/>
      <c r="CDC3626" s="473"/>
      <c r="CDD3626" s="371"/>
      <c r="CDE3626" s="372"/>
      <c r="CDF3626" s="372"/>
      <c r="CDG3626" s="372"/>
      <c r="CDH3626" s="372"/>
      <c r="CDI3626" s="370"/>
      <c r="CDJ3626" s="371"/>
      <c r="CDK3626" s="372"/>
      <c r="CDL3626" s="371"/>
      <c r="CDM3626" s="473"/>
      <c r="CDN3626" s="371"/>
      <c r="CDO3626" s="372"/>
      <c r="CDP3626" s="372"/>
      <c r="CDQ3626" s="372"/>
      <c r="CDR3626" s="372"/>
      <c r="CDS3626" s="370"/>
      <c r="CDT3626" s="371"/>
      <c r="CDU3626" s="372"/>
      <c r="CDV3626" s="371"/>
      <c r="CDW3626" s="473"/>
      <c r="CDX3626" s="371"/>
      <c r="CDY3626" s="372"/>
      <c r="CDZ3626" s="372"/>
      <c r="CEA3626" s="372"/>
      <c r="CEB3626" s="372"/>
      <c r="CEC3626" s="370"/>
      <c r="CED3626" s="371"/>
      <c r="CEE3626" s="372"/>
      <c r="CEF3626" s="371"/>
      <c r="CEG3626" s="473"/>
      <c r="CEH3626" s="371"/>
      <c r="CEI3626" s="372"/>
      <c r="CEJ3626" s="372"/>
      <c r="CEK3626" s="372"/>
      <c r="CEL3626" s="372"/>
      <c r="CEM3626" s="370"/>
      <c r="CEN3626" s="371"/>
      <c r="CEO3626" s="372"/>
      <c r="CEP3626" s="371"/>
      <c r="CEQ3626" s="473"/>
      <c r="CER3626" s="371"/>
      <c r="CES3626" s="372"/>
      <c r="CET3626" s="372"/>
      <c r="CEU3626" s="372"/>
      <c r="CEV3626" s="372"/>
      <c r="CEW3626" s="370"/>
      <c r="CEX3626" s="371"/>
      <c r="CEY3626" s="372"/>
      <c r="CEZ3626" s="371"/>
      <c r="CFA3626" s="473"/>
      <c r="CFB3626" s="371"/>
      <c r="CFC3626" s="372"/>
      <c r="CFD3626" s="372"/>
      <c r="CFE3626" s="372"/>
      <c r="CFF3626" s="372"/>
      <c r="CFG3626" s="370"/>
      <c r="CFH3626" s="371"/>
      <c r="CFI3626" s="372"/>
      <c r="CFJ3626" s="371"/>
      <c r="CFK3626" s="473"/>
      <c r="CFL3626" s="371"/>
      <c r="CFM3626" s="372"/>
      <c r="CFN3626" s="372"/>
      <c r="CFO3626" s="372"/>
      <c r="CFP3626" s="372"/>
      <c r="CFQ3626" s="370"/>
      <c r="CFR3626" s="371"/>
      <c r="CFS3626" s="372"/>
      <c r="CFT3626" s="371"/>
      <c r="CFU3626" s="473"/>
      <c r="CFV3626" s="371"/>
      <c r="CFW3626" s="372"/>
      <c r="CFX3626" s="372"/>
      <c r="CFY3626" s="372"/>
      <c r="CFZ3626" s="372"/>
      <c r="CGA3626" s="370"/>
      <c r="CGB3626" s="371"/>
      <c r="CGC3626" s="372"/>
      <c r="CGD3626" s="371"/>
      <c r="CGE3626" s="473"/>
      <c r="CGF3626" s="371"/>
      <c r="CGG3626" s="372"/>
      <c r="CGH3626" s="372"/>
      <c r="CGI3626" s="372"/>
      <c r="CGJ3626" s="372"/>
      <c r="CGK3626" s="370"/>
      <c r="CGL3626" s="371"/>
      <c r="CGM3626" s="372"/>
      <c r="CGN3626" s="371"/>
      <c r="CGO3626" s="473"/>
      <c r="CGP3626" s="371"/>
      <c r="CGQ3626" s="372"/>
      <c r="CGR3626" s="372"/>
      <c r="CGS3626" s="372"/>
      <c r="CGT3626" s="372"/>
      <c r="CGU3626" s="370"/>
      <c r="CGV3626" s="371"/>
      <c r="CGW3626" s="372"/>
      <c r="CGX3626" s="371"/>
      <c r="CGY3626" s="473"/>
      <c r="CGZ3626" s="371"/>
      <c r="CHA3626" s="372"/>
      <c r="CHB3626" s="372"/>
      <c r="CHC3626" s="372"/>
      <c r="CHD3626" s="372"/>
      <c r="CHE3626" s="370"/>
      <c r="CHF3626" s="371"/>
      <c r="CHG3626" s="372"/>
      <c r="CHH3626" s="371"/>
      <c r="CHI3626" s="473"/>
      <c r="CHJ3626" s="371"/>
      <c r="CHK3626" s="372"/>
      <c r="CHL3626" s="372"/>
      <c r="CHM3626" s="372"/>
      <c r="CHN3626" s="372"/>
      <c r="CHO3626" s="370"/>
      <c r="CHP3626" s="371"/>
      <c r="CHQ3626" s="372"/>
      <c r="CHR3626" s="371"/>
      <c r="CHS3626" s="473"/>
      <c r="CHT3626" s="371"/>
      <c r="CHU3626" s="372"/>
      <c r="CHV3626" s="372"/>
      <c r="CHW3626" s="372"/>
      <c r="CHX3626" s="372"/>
      <c r="CHY3626" s="370"/>
      <c r="CHZ3626" s="371"/>
      <c r="CIA3626" s="372"/>
      <c r="CIB3626" s="371"/>
      <c r="CIC3626" s="473"/>
      <c r="CID3626" s="371"/>
      <c r="CIE3626" s="372"/>
      <c r="CIF3626" s="372"/>
      <c r="CIG3626" s="372"/>
      <c r="CIH3626" s="372"/>
      <c r="CII3626" s="370"/>
      <c r="CIJ3626" s="371"/>
      <c r="CIK3626" s="372"/>
      <c r="CIL3626" s="371"/>
      <c r="CIM3626" s="473"/>
      <c r="CIN3626" s="371"/>
      <c r="CIO3626" s="372"/>
      <c r="CIP3626" s="372"/>
      <c r="CIQ3626" s="372"/>
      <c r="CIR3626" s="372"/>
      <c r="CIS3626" s="370"/>
      <c r="CIT3626" s="371"/>
      <c r="CIU3626" s="372"/>
      <c r="CIV3626" s="371"/>
      <c r="CIW3626" s="473"/>
      <c r="CIX3626" s="371"/>
      <c r="CIY3626" s="372"/>
      <c r="CIZ3626" s="372"/>
      <c r="CJA3626" s="372"/>
      <c r="CJB3626" s="372"/>
      <c r="CJC3626" s="370"/>
      <c r="CJD3626" s="371"/>
      <c r="CJE3626" s="372"/>
      <c r="CJF3626" s="371"/>
      <c r="CJG3626" s="473"/>
      <c r="CJH3626" s="371"/>
      <c r="CJI3626" s="372"/>
      <c r="CJJ3626" s="372"/>
      <c r="CJK3626" s="372"/>
      <c r="CJL3626" s="372"/>
      <c r="CJM3626" s="370"/>
      <c r="CJN3626" s="371"/>
      <c r="CJO3626" s="372"/>
      <c r="CJP3626" s="371"/>
      <c r="CJQ3626" s="473"/>
      <c r="CJR3626" s="371"/>
      <c r="CJS3626" s="372"/>
      <c r="CJT3626" s="372"/>
      <c r="CJU3626" s="372"/>
      <c r="CJV3626" s="372"/>
      <c r="CJW3626" s="370"/>
      <c r="CJX3626" s="371"/>
      <c r="CJY3626" s="372"/>
      <c r="CJZ3626" s="371"/>
      <c r="CKA3626" s="473"/>
      <c r="CKB3626" s="371"/>
      <c r="CKC3626" s="372"/>
      <c r="CKD3626" s="372"/>
      <c r="CKE3626" s="372"/>
      <c r="CKF3626" s="372"/>
      <c r="CKG3626" s="370"/>
      <c r="CKH3626" s="371"/>
      <c r="CKI3626" s="372"/>
      <c r="CKJ3626" s="371"/>
      <c r="CKK3626" s="473"/>
      <c r="CKL3626" s="371"/>
      <c r="CKM3626" s="372"/>
      <c r="CKN3626" s="372"/>
      <c r="CKO3626" s="372"/>
      <c r="CKP3626" s="372"/>
      <c r="CKQ3626" s="370"/>
      <c r="CKR3626" s="371"/>
      <c r="CKS3626" s="372"/>
      <c r="CKT3626" s="371"/>
      <c r="CKU3626" s="473"/>
      <c r="CKV3626" s="371"/>
      <c r="CKW3626" s="372"/>
      <c r="CKX3626" s="372"/>
      <c r="CKY3626" s="372"/>
      <c r="CKZ3626" s="372"/>
      <c r="CLA3626" s="370"/>
      <c r="CLB3626" s="371"/>
      <c r="CLC3626" s="372"/>
      <c r="CLD3626" s="371"/>
      <c r="CLE3626" s="473"/>
      <c r="CLF3626" s="371"/>
      <c r="CLG3626" s="372"/>
      <c r="CLH3626" s="372"/>
      <c r="CLI3626" s="372"/>
      <c r="CLJ3626" s="372"/>
      <c r="CLK3626" s="370"/>
      <c r="CLL3626" s="371"/>
      <c r="CLM3626" s="372"/>
      <c r="CLN3626" s="371"/>
      <c r="CLO3626" s="473"/>
      <c r="CLP3626" s="371"/>
      <c r="CLQ3626" s="372"/>
      <c r="CLR3626" s="372"/>
      <c r="CLS3626" s="372"/>
      <c r="CLT3626" s="372"/>
      <c r="CLU3626" s="370"/>
      <c r="CLV3626" s="371"/>
      <c r="CLW3626" s="372"/>
      <c r="CLX3626" s="371"/>
      <c r="CLY3626" s="473"/>
      <c r="CLZ3626" s="371"/>
      <c r="CMA3626" s="372"/>
      <c r="CMB3626" s="372"/>
      <c r="CMC3626" s="372"/>
      <c r="CMD3626" s="372"/>
      <c r="CME3626" s="370"/>
      <c r="CMF3626" s="371"/>
      <c r="CMG3626" s="372"/>
      <c r="CMH3626" s="371"/>
      <c r="CMI3626" s="473"/>
      <c r="CMJ3626" s="371"/>
      <c r="CMK3626" s="372"/>
      <c r="CML3626" s="372"/>
      <c r="CMM3626" s="372"/>
      <c r="CMN3626" s="372"/>
      <c r="CMO3626" s="370"/>
      <c r="CMP3626" s="371"/>
      <c r="CMQ3626" s="372"/>
      <c r="CMR3626" s="371"/>
      <c r="CMS3626" s="473"/>
      <c r="CMT3626" s="371"/>
      <c r="CMU3626" s="372"/>
      <c r="CMV3626" s="372"/>
      <c r="CMW3626" s="372"/>
      <c r="CMX3626" s="372"/>
      <c r="CMY3626" s="370"/>
      <c r="CMZ3626" s="371"/>
      <c r="CNA3626" s="372"/>
      <c r="CNB3626" s="371"/>
      <c r="CNC3626" s="473"/>
      <c r="CND3626" s="371"/>
      <c r="CNE3626" s="372"/>
      <c r="CNF3626" s="372"/>
      <c r="CNG3626" s="372"/>
      <c r="CNH3626" s="372"/>
      <c r="CNI3626" s="370"/>
      <c r="CNJ3626" s="371"/>
      <c r="CNK3626" s="372"/>
      <c r="CNL3626" s="371"/>
      <c r="CNM3626" s="473"/>
      <c r="CNN3626" s="371"/>
      <c r="CNO3626" s="372"/>
      <c r="CNP3626" s="372"/>
      <c r="CNQ3626" s="372"/>
      <c r="CNR3626" s="372"/>
      <c r="CNS3626" s="370"/>
      <c r="CNT3626" s="371"/>
      <c r="CNU3626" s="372"/>
      <c r="CNV3626" s="371"/>
      <c r="CNW3626" s="473"/>
      <c r="CNX3626" s="371"/>
      <c r="CNY3626" s="372"/>
      <c r="CNZ3626" s="372"/>
      <c r="COA3626" s="372"/>
      <c r="COB3626" s="372"/>
      <c r="COC3626" s="370"/>
      <c r="COD3626" s="371"/>
      <c r="COE3626" s="372"/>
      <c r="COF3626" s="371"/>
      <c r="COG3626" s="473"/>
      <c r="COH3626" s="371"/>
      <c r="COI3626" s="372"/>
      <c r="COJ3626" s="372"/>
      <c r="COK3626" s="372"/>
      <c r="COL3626" s="372"/>
      <c r="COM3626" s="370"/>
      <c r="CON3626" s="371"/>
      <c r="COO3626" s="372"/>
      <c r="COP3626" s="371"/>
      <c r="COQ3626" s="473"/>
      <c r="COR3626" s="371"/>
      <c r="COS3626" s="372"/>
      <c r="COT3626" s="372"/>
      <c r="COU3626" s="372"/>
      <c r="COV3626" s="372"/>
      <c r="COW3626" s="370"/>
      <c r="COX3626" s="371"/>
      <c r="COY3626" s="372"/>
      <c r="COZ3626" s="371"/>
      <c r="CPA3626" s="473"/>
      <c r="CPB3626" s="371"/>
      <c r="CPC3626" s="372"/>
      <c r="CPD3626" s="372"/>
      <c r="CPE3626" s="372"/>
      <c r="CPF3626" s="372"/>
      <c r="CPG3626" s="370"/>
      <c r="CPH3626" s="371"/>
      <c r="CPI3626" s="372"/>
      <c r="CPJ3626" s="371"/>
      <c r="CPK3626" s="473"/>
      <c r="CPL3626" s="371"/>
      <c r="CPM3626" s="372"/>
      <c r="CPN3626" s="372"/>
      <c r="CPO3626" s="372"/>
      <c r="CPP3626" s="372"/>
      <c r="CPQ3626" s="370"/>
      <c r="CPR3626" s="371"/>
      <c r="CPS3626" s="372"/>
      <c r="CPT3626" s="371"/>
      <c r="CPU3626" s="473"/>
      <c r="CPV3626" s="371"/>
      <c r="CPW3626" s="372"/>
      <c r="CPX3626" s="372"/>
      <c r="CPY3626" s="372"/>
      <c r="CPZ3626" s="372"/>
      <c r="CQA3626" s="370"/>
      <c r="CQB3626" s="371"/>
      <c r="CQC3626" s="372"/>
      <c r="CQD3626" s="371"/>
      <c r="CQE3626" s="473"/>
      <c r="CQF3626" s="371"/>
      <c r="CQG3626" s="372"/>
      <c r="CQH3626" s="372"/>
      <c r="CQI3626" s="372"/>
      <c r="CQJ3626" s="372"/>
      <c r="CQK3626" s="370"/>
      <c r="CQL3626" s="371"/>
      <c r="CQM3626" s="372"/>
      <c r="CQN3626" s="371"/>
      <c r="CQO3626" s="473"/>
      <c r="CQP3626" s="371"/>
      <c r="CQQ3626" s="372"/>
      <c r="CQR3626" s="372"/>
      <c r="CQS3626" s="372"/>
      <c r="CQT3626" s="372"/>
      <c r="CQU3626" s="370"/>
      <c r="CQV3626" s="371"/>
      <c r="CQW3626" s="372"/>
      <c r="CQX3626" s="371"/>
      <c r="CQY3626" s="473"/>
      <c r="CQZ3626" s="371"/>
      <c r="CRA3626" s="372"/>
      <c r="CRB3626" s="372"/>
      <c r="CRC3626" s="372"/>
      <c r="CRD3626" s="372"/>
      <c r="CRE3626" s="370"/>
      <c r="CRF3626" s="371"/>
      <c r="CRG3626" s="372"/>
      <c r="CRH3626" s="371"/>
      <c r="CRI3626" s="473"/>
      <c r="CRJ3626" s="371"/>
      <c r="CRK3626" s="372"/>
      <c r="CRL3626" s="372"/>
      <c r="CRM3626" s="372"/>
      <c r="CRN3626" s="372"/>
      <c r="CRO3626" s="370"/>
      <c r="CRP3626" s="371"/>
      <c r="CRQ3626" s="372"/>
      <c r="CRR3626" s="371"/>
      <c r="CRS3626" s="473"/>
      <c r="CRT3626" s="371"/>
      <c r="CRU3626" s="372"/>
      <c r="CRV3626" s="372"/>
      <c r="CRW3626" s="372"/>
      <c r="CRX3626" s="372"/>
      <c r="CRY3626" s="370"/>
      <c r="CRZ3626" s="371"/>
      <c r="CSA3626" s="372"/>
      <c r="CSB3626" s="371"/>
      <c r="CSC3626" s="473"/>
      <c r="CSD3626" s="371"/>
      <c r="CSE3626" s="372"/>
      <c r="CSF3626" s="372"/>
      <c r="CSG3626" s="372"/>
      <c r="CSH3626" s="372"/>
      <c r="CSI3626" s="370"/>
      <c r="CSJ3626" s="371"/>
      <c r="CSK3626" s="372"/>
      <c r="CSL3626" s="371"/>
      <c r="CSM3626" s="473"/>
      <c r="CSN3626" s="371"/>
      <c r="CSO3626" s="372"/>
      <c r="CSP3626" s="372"/>
      <c r="CSQ3626" s="372"/>
      <c r="CSR3626" s="372"/>
      <c r="CSS3626" s="370"/>
      <c r="CST3626" s="371"/>
      <c r="CSU3626" s="372"/>
      <c r="CSV3626" s="371"/>
      <c r="CSW3626" s="473"/>
      <c r="CSX3626" s="371"/>
      <c r="CSY3626" s="372"/>
      <c r="CSZ3626" s="372"/>
      <c r="CTA3626" s="372"/>
      <c r="CTB3626" s="372"/>
      <c r="CTC3626" s="370"/>
      <c r="CTD3626" s="371"/>
      <c r="CTE3626" s="372"/>
      <c r="CTF3626" s="371"/>
      <c r="CTG3626" s="473"/>
      <c r="CTH3626" s="371"/>
      <c r="CTI3626" s="372"/>
      <c r="CTJ3626" s="372"/>
      <c r="CTK3626" s="372"/>
      <c r="CTL3626" s="372"/>
      <c r="CTM3626" s="370"/>
      <c r="CTN3626" s="371"/>
      <c r="CTO3626" s="372"/>
      <c r="CTP3626" s="371"/>
      <c r="CTQ3626" s="473"/>
      <c r="CTR3626" s="371"/>
      <c r="CTS3626" s="372"/>
      <c r="CTT3626" s="372"/>
      <c r="CTU3626" s="372"/>
      <c r="CTV3626" s="372"/>
      <c r="CTW3626" s="370"/>
      <c r="CTX3626" s="371"/>
      <c r="CTY3626" s="372"/>
      <c r="CTZ3626" s="371"/>
      <c r="CUA3626" s="473"/>
      <c r="CUB3626" s="371"/>
      <c r="CUC3626" s="372"/>
      <c r="CUD3626" s="372"/>
      <c r="CUE3626" s="372"/>
      <c r="CUF3626" s="372"/>
      <c r="CUG3626" s="370"/>
      <c r="CUH3626" s="371"/>
      <c r="CUI3626" s="372"/>
      <c r="CUJ3626" s="371"/>
      <c r="CUK3626" s="473"/>
      <c r="CUL3626" s="371"/>
      <c r="CUM3626" s="372"/>
      <c r="CUN3626" s="372"/>
      <c r="CUO3626" s="372"/>
      <c r="CUP3626" s="372"/>
      <c r="CUQ3626" s="370"/>
      <c r="CUR3626" s="371"/>
      <c r="CUS3626" s="372"/>
      <c r="CUT3626" s="371"/>
      <c r="CUU3626" s="473"/>
      <c r="CUV3626" s="371"/>
      <c r="CUW3626" s="372"/>
      <c r="CUX3626" s="372"/>
      <c r="CUY3626" s="372"/>
      <c r="CUZ3626" s="372"/>
      <c r="CVA3626" s="370"/>
      <c r="CVB3626" s="371"/>
      <c r="CVC3626" s="372"/>
      <c r="CVD3626" s="371"/>
      <c r="CVE3626" s="473"/>
      <c r="CVF3626" s="371"/>
      <c r="CVG3626" s="372"/>
      <c r="CVH3626" s="372"/>
      <c r="CVI3626" s="372"/>
      <c r="CVJ3626" s="372"/>
      <c r="CVK3626" s="370"/>
      <c r="CVL3626" s="371"/>
      <c r="CVM3626" s="372"/>
      <c r="CVN3626" s="371"/>
      <c r="CVO3626" s="473"/>
      <c r="CVP3626" s="371"/>
      <c r="CVQ3626" s="372"/>
      <c r="CVR3626" s="372"/>
      <c r="CVS3626" s="372"/>
      <c r="CVT3626" s="372"/>
      <c r="CVU3626" s="370"/>
      <c r="CVV3626" s="371"/>
      <c r="CVW3626" s="372"/>
      <c r="CVX3626" s="371"/>
      <c r="CVY3626" s="473"/>
      <c r="CVZ3626" s="371"/>
      <c r="CWA3626" s="372"/>
      <c r="CWB3626" s="372"/>
      <c r="CWC3626" s="372"/>
      <c r="CWD3626" s="372"/>
      <c r="CWE3626" s="370"/>
      <c r="CWF3626" s="371"/>
      <c r="CWG3626" s="372"/>
      <c r="CWH3626" s="371"/>
      <c r="CWI3626" s="473"/>
      <c r="CWJ3626" s="371"/>
      <c r="CWK3626" s="372"/>
      <c r="CWL3626" s="372"/>
      <c r="CWM3626" s="372"/>
      <c r="CWN3626" s="372"/>
      <c r="CWO3626" s="370"/>
      <c r="CWP3626" s="371"/>
      <c r="CWQ3626" s="372"/>
      <c r="CWR3626" s="371"/>
      <c r="CWS3626" s="473"/>
      <c r="CWT3626" s="371"/>
      <c r="CWU3626" s="372"/>
      <c r="CWV3626" s="372"/>
      <c r="CWW3626" s="372"/>
      <c r="CWX3626" s="372"/>
      <c r="CWY3626" s="370"/>
      <c r="CWZ3626" s="371"/>
      <c r="CXA3626" s="372"/>
      <c r="CXB3626" s="371"/>
      <c r="CXC3626" s="473"/>
      <c r="CXD3626" s="371"/>
      <c r="CXE3626" s="372"/>
      <c r="CXF3626" s="372"/>
      <c r="CXG3626" s="372"/>
      <c r="CXH3626" s="372"/>
      <c r="CXI3626" s="370"/>
      <c r="CXJ3626" s="371"/>
      <c r="CXK3626" s="372"/>
      <c r="CXL3626" s="371"/>
      <c r="CXM3626" s="473"/>
      <c r="CXN3626" s="371"/>
      <c r="CXO3626" s="372"/>
      <c r="CXP3626" s="372"/>
      <c r="CXQ3626" s="372"/>
      <c r="CXR3626" s="372"/>
      <c r="CXS3626" s="370"/>
      <c r="CXT3626" s="371"/>
      <c r="CXU3626" s="372"/>
      <c r="CXV3626" s="371"/>
      <c r="CXW3626" s="473"/>
      <c r="CXX3626" s="371"/>
      <c r="CXY3626" s="372"/>
      <c r="CXZ3626" s="372"/>
      <c r="CYA3626" s="372"/>
      <c r="CYB3626" s="372"/>
      <c r="CYC3626" s="370"/>
      <c r="CYD3626" s="371"/>
      <c r="CYE3626" s="372"/>
      <c r="CYF3626" s="371"/>
      <c r="CYG3626" s="473"/>
      <c r="CYH3626" s="371"/>
      <c r="CYI3626" s="372"/>
      <c r="CYJ3626" s="372"/>
      <c r="CYK3626" s="372"/>
      <c r="CYL3626" s="372"/>
      <c r="CYM3626" s="370"/>
      <c r="CYN3626" s="371"/>
      <c r="CYO3626" s="372"/>
      <c r="CYP3626" s="371"/>
      <c r="CYQ3626" s="473"/>
      <c r="CYR3626" s="371"/>
      <c r="CYS3626" s="372"/>
      <c r="CYT3626" s="372"/>
      <c r="CYU3626" s="372"/>
      <c r="CYV3626" s="372"/>
      <c r="CYW3626" s="370"/>
      <c r="CYX3626" s="371"/>
      <c r="CYY3626" s="372"/>
      <c r="CYZ3626" s="371"/>
      <c r="CZA3626" s="473"/>
      <c r="CZB3626" s="371"/>
      <c r="CZC3626" s="372"/>
      <c r="CZD3626" s="372"/>
      <c r="CZE3626" s="372"/>
      <c r="CZF3626" s="372"/>
      <c r="CZG3626" s="370"/>
      <c r="CZH3626" s="371"/>
      <c r="CZI3626" s="372"/>
      <c r="CZJ3626" s="371"/>
      <c r="CZK3626" s="473"/>
      <c r="CZL3626" s="371"/>
      <c r="CZM3626" s="372"/>
      <c r="CZN3626" s="372"/>
      <c r="CZO3626" s="372"/>
      <c r="CZP3626" s="372"/>
      <c r="CZQ3626" s="370"/>
      <c r="CZR3626" s="371"/>
      <c r="CZS3626" s="372"/>
      <c r="CZT3626" s="371"/>
      <c r="CZU3626" s="473"/>
      <c r="CZV3626" s="371"/>
      <c r="CZW3626" s="372"/>
      <c r="CZX3626" s="372"/>
      <c r="CZY3626" s="372"/>
      <c r="CZZ3626" s="372"/>
      <c r="DAA3626" s="370"/>
      <c r="DAB3626" s="371"/>
      <c r="DAC3626" s="372"/>
      <c r="DAD3626" s="371"/>
      <c r="DAE3626" s="473"/>
      <c r="DAF3626" s="371"/>
      <c r="DAG3626" s="372"/>
      <c r="DAH3626" s="372"/>
      <c r="DAI3626" s="372"/>
      <c r="DAJ3626" s="372"/>
      <c r="DAK3626" s="370"/>
      <c r="DAL3626" s="371"/>
      <c r="DAM3626" s="372"/>
      <c r="DAN3626" s="371"/>
      <c r="DAO3626" s="473"/>
      <c r="DAP3626" s="371"/>
      <c r="DAQ3626" s="372"/>
      <c r="DAR3626" s="372"/>
      <c r="DAS3626" s="372"/>
      <c r="DAT3626" s="372"/>
      <c r="DAU3626" s="370"/>
      <c r="DAV3626" s="371"/>
      <c r="DAW3626" s="372"/>
      <c r="DAX3626" s="371"/>
      <c r="DAY3626" s="473"/>
      <c r="DAZ3626" s="371"/>
      <c r="DBA3626" s="372"/>
      <c r="DBB3626" s="372"/>
      <c r="DBC3626" s="372"/>
      <c r="DBD3626" s="372"/>
      <c r="DBE3626" s="370"/>
      <c r="DBF3626" s="371"/>
      <c r="DBG3626" s="372"/>
      <c r="DBH3626" s="371"/>
      <c r="DBI3626" s="473"/>
      <c r="DBJ3626" s="371"/>
      <c r="DBK3626" s="372"/>
      <c r="DBL3626" s="372"/>
      <c r="DBM3626" s="372"/>
      <c r="DBN3626" s="372"/>
      <c r="DBO3626" s="370"/>
      <c r="DBP3626" s="371"/>
      <c r="DBQ3626" s="372"/>
      <c r="DBR3626" s="371"/>
      <c r="DBS3626" s="473"/>
      <c r="DBT3626" s="371"/>
      <c r="DBU3626" s="372"/>
      <c r="DBV3626" s="372"/>
      <c r="DBW3626" s="372"/>
      <c r="DBX3626" s="372"/>
      <c r="DBY3626" s="370"/>
      <c r="DBZ3626" s="371"/>
      <c r="DCA3626" s="372"/>
      <c r="DCB3626" s="371"/>
      <c r="DCC3626" s="473"/>
      <c r="DCD3626" s="371"/>
      <c r="DCE3626" s="372"/>
      <c r="DCF3626" s="372"/>
      <c r="DCG3626" s="372"/>
      <c r="DCH3626" s="372"/>
      <c r="DCI3626" s="370"/>
      <c r="DCJ3626" s="371"/>
      <c r="DCK3626" s="372"/>
      <c r="DCL3626" s="371"/>
      <c r="DCM3626" s="473"/>
      <c r="DCN3626" s="371"/>
      <c r="DCO3626" s="372"/>
      <c r="DCP3626" s="372"/>
      <c r="DCQ3626" s="372"/>
      <c r="DCR3626" s="372"/>
      <c r="DCS3626" s="370"/>
      <c r="DCT3626" s="371"/>
      <c r="DCU3626" s="372"/>
      <c r="DCV3626" s="371"/>
      <c r="DCW3626" s="473"/>
      <c r="DCX3626" s="371"/>
      <c r="DCY3626" s="372"/>
      <c r="DCZ3626" s="372"/>
      <c r="DDA3626" s="372"/>
      <c r="DDB3626" s="372"/>
      <c r="DDC3626" s="370"/>
      <c r="DDD3626" s="371"/>
      <c r="DDE3626" s="372"/>
      <c r="DDF3626" s="371"/>
      <c r="DDG3626" s="473"/>
      <c r="DDH3626" s="371"/>
      <c r="DDI3626" s="372"/>
      <c r="DDJ3626" s="372"/>
      <c r="DDK3626" s="372"/>
      <c r="DDL3626" s="372"/>
      <c r="DDM3626" s="370"/>
      <c r="DDN3626" s="371"/>
      <c r="DDO3626" s="372"/>
      <c r="DDP3626" s="371"/>
      <c r="DDQ3626" s="473"/>
      <c r="DDR3626" s="371"/>
      <c r="DDS3626" s="372"/>
      <c r="DDT3626" s="372"/>
      <c r="DDU3626" s="372"/>
      <c r="DDV3626" s="372"/>
      <c r="DDW3626" s="370"/>
      <c r="DDX3626" s="371"/>
      <c r="DDY3626" s="372"/>
      <c r="DDZ3626" s="371"/>
      <c r="DEA3626" s="473"/>
      <c r="DEB3626" s="371"/>
      <c r="DEC3626" s="372"/>
      <c r="DED3626" s="372"/>
      <c r="DEE3626" s="372"/>
      <c r="DEF3626" s="372"/>
      <c r="DEG3626" s="370"/>
      <c r="DEH3626" s="371"/>
      <c r="DEI3626" s="372"/>
      <c r="DEJ3626" s="371"/>
      <c r="DEK3626" s="473"/>
      <c r="DEL3626" s="371"/>
      <c r="DEM3626" s="372"/>
      <c r="DEN3626" s="372"/>
      <c r="DEO3626" s="372"/>
      <c r="DEP3626" s="372"/>
      <c r="DEQ3626" s="370"/>
      <c r="DER3626" s="371"/>
      <c r="DES3626" s="372"/>
      <c r="DET3626" s="371"/>
      <c r="DEU3626" s="473"/>
      <c r="DEV3626" s="371"/>
      <c r="DEW3626" s="372"/>
      <c r="DEX3626" s="372"/>
      <c r="DEY3626" s="372"/>
      <c r="DEZ3626" s="372"/>
      <c r="DFA3626" s="370"/>
      <c r="DFB3626" s="371"/>
      <c r="DFC3626" s="372"/>
      <c r="DFD3626" s="371"/>
      <c r="DFE3626" s="473"/>
      <c r="DFF3626" s="371"/>
      <c r="DFG3626" s="372"/>
      <c r="DFH3626" s="372"/>
      <c r="DFI3626" s="372"/>
      <c r="DFJ3626" s="372"/>
      <c r="DFK3626" s="370"/>
      <c r="DFL3626" s="371"/>
      <c r="DFM3626" s="372"/>
      <c r="DFN3626" s="371"/>
      <c r="DFO3626" s="473"/>
      <c r="DFP3626" s="371"/>
      <c r="DFQ3626" s="372"/>
      <c r="DFR3626" s="372"/>
      <c r="DFS3626" s="372"/>
      <c r="DFT3626" s="372"/>
      <c r="DFU3626" s="370"/>
      <c r="DFV3626" s="371"/>
      <c r="DFW3626" s="372"/>
      <c r="DFX3626" s="371"/>
      <c r="DFY3626" s="473"/>
      <c r="DFZ3626" s="371"/>
      <c r="DGA3626" s="372"/>
      <c r="DGB3626" s="372"/>
      <c r="DGC3626" s="372"/>
      <c r="DGD3626" s="372"/>
      <c r="DGE3626" s="370"/>
      <c r="DGF3626" s="371"/>
      <c r="DGG3626" s="372"/>
      <c r="DGH3626" s="371"/>
      <c r="DGI3626" s="473"/>
      <c r="DGJ3626" s="371"/>
      <c r="DGK3626" s="372"/>
      <c r="DGL3626" s="372"/>
      <c r="DGM3626" s="372"/>
      <c r="DGN3626" s="372"/>
      <c r="DGO3626" s="370"/>
      <c r="DGP3626" s="371"/>
      <c r="DGQ3626" s="372"/>
      <c r="DGR3626" s="371"/>
      <c r="DGS3626" s="473"/>
      <c r="DGT3626" s="371"/>
      <c r="DGU3626" s="372"/>
      <c r="DGV3626" s="372"/>
      <c r="DGW3626" s="372"/>
      <c r="DGX3626" s="372"/>
      <c r="DGY3626" s="370"/>
      <c r="DGZ3626" s="371"/>
      <c r="DHA3626" s="372"/>
      <c r="DHB3626" s="371"/>
      <c r="DHC3626" s="473"/>
      <c r="DHD3626" s="371"/>
      <c r="DHE3626" s="372"/>
      <c r="DHF3626" s="372"/>
      <c r="DHG3626" s="372"/>
      <c r="DHH3626" s="372"/>
      <c r="DHI3626" s="370"/>
      <c r="DHJ3626" s="371"/>
      <c r="DHK3626" s="372"/>
      <c r="DHL3626" s="371"/>
      <c r="DHM3626" s="473"/>
      <c r="DHN3626" s="371"/>
      <c r="DHO3626" s="372"/>
      <c r="DHP3626" s="372"/>
      <c r="DHQ3626" s="372"/>
      <c r="DHR3626" s="372"/>
      <c r="DHS3626" s="370"/>
      <c r="DHT3626" s="371"/>
      <c r="DHU3626" s="372"/>
      <c r="DHV3626" s="371"/>
      <c r="DHW3626" s="473"/>
      <c r="DHX3626" s="371"/>
      <c r="DHY3626" s="372"/>
      <c r="DHZ3626" s="372"/>
      <c r="DIA3626" s="372"/>
      <c r="DIB3626" s="372"/>
      <c r="DIC3626" s="370"/>
      <c r="DID3626" s="371"/>
      <c r="DIE3626" s="372"/>
      <c r="DIF3626" s="371"/>
      <c r="DIG3626" s="473"/>
      <c r="DIH3626" s="371"/>
      <c r="DII3626" s="372"/>
      <c r="DIJ3626" s="372"/>
      <c r="DIK3626" s="372"/>
      <c r="DIL3626" s="372"/>
      <c r="DIM3626" s="370"/>
      <c r="DIN3626" s="371"/>
      <c r="DIO3626" s="372"/>
      <c r="DIP3626" s="371"/>
      <c r="DIQ3626" s="473"/>
      <c r="DIR3626" s="371"/>
      <c r="DIS3626" s="372"/>
      <c r="DIT3626" s="372"/>
      <c r="DIU3626" s="372"/>
      <c r="DIV3626" s="372"/>
      <c r="DIW3626" s="370"/>
      <c r="DIX3626" s="371"/>
      <c r="DIY3626" s="372"/>
      <c r="DIZ3626" s="371"/>
      <c r="DJA3626" s="473"/>
      <c r="DJB3626" s="371"/>
      <c r="DJC3626" s="372"/>
      <c r="DJD3626" s="372"/>
      <c r="DJE3626" s="372"/>
      <c r="DJF3626" s="372"/>
      <c r="DJG3626" s="370"/>
      <c r="DJH3626" s="371"/>
      <c r="DJI3626" s="372"/>
      <c r="DJJ3626" s="371"/>
      <c r="DJK3626" s="473"/>
      <c r="DJL3626" s="371"/>
      <c r="DJM3626" s="372"/>
      <c r="DJN3626" s="372"/>
      <c r="DJO3626" s="372"/>
      <c r="DJP3626" s="372"/>
      <c r="DJQ3626" s="370"/>
      <c r="DJR3626" s="371"/>
      <c r="DJS3626" s="372"/>
      <c r="DJT3626" s="371"/>
      <c r="DJU3626" s="473"/>
      <c r="DJV3626" s="371"/>
      <c r="DJW3626" s="372"/>
      <c r="DJX3626" s="372"/>
      <c r="DJY3626" s="372"/>
      <c r="DJZ3626" s="372"/>
      <c r="DKA3626" s="370"/>
      <c r="DKB3626" s="371"/>
      <c r="DKC3626" s="372"/>
      <c r="DKD3626" s="371"/>
      <c r="DKE3626" s="473"/>
      <c r="DKF3626" s="371"/>
      <c r="DKG3626" s="372"/>
      <c r="DKH3626" s="372"/>
      <c r="DKI3626" s="372"/>
      <c r="DKJ3626" s="372"/>
      <c r="DKK3626" s="370"/>
      <c r="DKL3626" s="371"/>
      <c r="DKM3626" s="372"/>
      <c r="DKN3626" s="371"/>
      <c r="DKO3626" s="473"/>
      <c r="DKP3626" s="371"/>
      <c r="DKQ3626" s="372"/>
      <c r="DKR3626" s="372"/>
      <c r="DKS3626" s="372"/>
      <c r="DKT3626" s="372"/>
      <c r="DKU3626" s="370"/>
      <c r="DKV3626" s="371"/>
      <c r="DKW3626" s="372"/>
      <c r="DKX3626" s="371"/>
      <c r="DKY3626" s="473"/>
      <c r="DKZ3626" s="371"/>
      <c r="DLA3626" s="372"/>
      <c r="DLB3626" s="372"/>
      <c r="DLC3626" s="372"/>
      <c r="DLD3626" s="372"/>
      <c r="DLE3626" s="370"/>
      <c r="DLF3626" s="371"/>
      <c r="DLG3626" s="372"/>
      <c r="DLH3626" s="371"/>
      <c r="DLI3626" s="473"/>
      <c r="DLJ3626" s="371"/>
      <c r="DLK3626" s="372"/>
      <c r="DLL3626" s="372"/>
      <c r="DLM3626" s="372"/>
      <c r="DLN3626" s="372"/>
      <c r="DLO3626" s="370"/>
      <c r="DLP3626" s="371"/>
      <c r="DLQ3626" s="372"/>
      <c r="DLR3626" s="371"/>
      <c r="DLS3626" s="473"/>
      <c r="DLT3626" s="371"/>
      <c r="DLU3626" s="372"/>
      <c r="DLV3626" s="372"/>
      <c r="DLW3626" s="372"/>
      <c r="DLX3626" s="372"/>
      <c r="DLY3626" s="370"/>
      <c r="DLZ3626" s="371"/>
      <c r="DMA3626" s="372"/>
      <c r="DMB3626" s="371"/>
      <c r="DMC3626" s="473"/>
      <c r="DMD3626" s="371"/>
      <c r="DME3626" s="372"/>
      <c r="DMF3626" s="372"/>
      <c r="DMG3626" s="372"/>
      <c r="DMH3626" s="372"/>
      <c r="DMI3626" s="370"/>
      <c r="DMJ3626" s="371"/>
      <c r="DMK3626" s="372"/>
      <c r="DML3626" s="371"/>
      <c r="DMM3626" s="473"/>
      <c r="DMN3626" s="371"/>
      <c r="DMO3626" s="372"/>
      <c r="DMP3626" s="372"/>
      <c r="DMQ3626" s="372"/>
      <c r="DMR3626" s="372"/>
      <c r="DMS3626" s="370"/>
      <c r="DMT3626" s="371"/>
      <c r="DMU3626" s="372"/>
      <c r="DMV3626" s="371"/>
      <c r="DMW3626" s="473"/>
      <c r="DMX3626" s="371"/>
      <c r="DMY3626" s="372"/>
      <c r="DMZ3626" s="372"/>
      <c r="DNA3626" s="372"/>
      <c r="DNB3626" s="372"/>
      <c r="DNC3626" s="370"/>
      <c r="DND3626" s="371"/>
      <c r="DNE3626" s="372"/>
      <c r="DNF3626" s="371"/>
      <c r="DNG3626" s="473"/>
      <c r="DNH3626" s="371"/>
      <c r="DNI3626" s="372"/>
      <c r="DNJ3626" s="372"/>
      <c r="DNK3626" s="372"/>
      <c r="DNL3626" s="372"/>
      <c r="DNM3626" s="370"/>
      <c r="DNN3626" s="371"/>
      <c r="DNO3626" s="372"/>
      <c r="DNP3626" s="371"/>
      <c r="DNQ3626" s="473"/>
      <c r="DNR3626" s="371"/>
      <c r="DNS3626" s="372"/>
      <c r="DNT3626" s="372"/>
      <c r="DNU3626" s="372"/>
      <c r="DNV3626" s="372"/>
      <c r="DNW3626" s="370"/>
      <c r="DNX3626" s="371"/>
      <c r="DNY3626" s="372"/>
      <c r="DNZ3626" s="371"/>
      <c r="DOA3626" s="473"/>
      <c r="DOB3626" s="371"/>
      <c r="DOC3626" s="372"/>
      <c r="DOD3626" s="372"/>
      <c r="DOE3626" s="372"/>
      <c r="DOF3626" s="372"/>
      <c r="DOG3626" s="370"/>
      <c r="DOH3626" s="371"/>
      <c r="DOI3626" s="372"/>
      <c r="DOJ3626" s="371"/>
      <c r="DOK3626" s="473"/>
      <c r="DOL3626" s="371"/>
      <c r="DOM3626" s="372"/>
      <c r="DON3626" s="372"/>
      <c r="DOO3626" s="372"/>
      <c r="DOP3626" s="372"/>
      <c r="DOQ3626" s="370"/>
      <c r="DOR3626" s="371"/>
      <c r="DOS3626" s="372"/>
      <c r="DOT3626" s="371"/>
      <c r="DOU3626" s="473"/>
      <c r="DOV3626" s="371"/>
      <c r="DOW3626" s="372"/>
      <c r="DOX3626" s="372"/>
      <c r="DOY3626" s="372"/>
      <c r="DOZ3626" s="372"/>
      <c r="DPA3626" s="370"/>
      <c r="DPB3626" s="371"/>
      <c r="DPC3626" s="372"/>
      <c r="DPD3626" s="371"/>
      <c r="DPE3626" s="473"/>
      <c r="DPF3626" s="371"/>
      <c r="DPG3626" s="372"/>
      <c r="DPH3626" s="372"/>
      <c r="DPI3626" s="372"/>
      <c r="DPJ3626" s="372"/>
      <c r="DPK3626" s="370"/>
      <c r="DPL3626" s="371"/>
      <c r="DPM3626" s="372"/>
      <c r="DPN3626" s="371"/>
      <c r="DPO3626" s="473"/>
      <c r="DPP3626" s="371"/>
      <c r="DPQ3626" s="372"/>
      <c r="DPR3626" s="372"/>
      <c r="DPS3626" s="372"/>
      <c r="DPT3626" s="372"/>
      <c r="DPU3626" s="370"/>
      <c r="DPV3626" s="371"/>
      <c r="DPW3626" s="372"/>
      <c r="DPX3626" s="371"/>
      <c r="DPY3626" s="473"/>
      <c r="DPZ3626" s="371"/>
      <c r="DQA3626" s="372"/>
      <c r="DQB3626" s="372"/>
      <c r="DQC3626" s="372"/>
      <c r="DQD3626" s="372"/>
      <c r="DQE3626" s="370"/>
      <c r="DQF3626" s="371"/>
      <c r="DQG3626" s="372"/>
      <c r="DQH3626" s="371"/>
      <c r="DQI3626" s="473"/>
      <c r="DQJ3626" s="371"/>
      <c r="DQK3626" s="372"/>
      <c r="DQL3626" s="372"/>
      <c r="DQM3626" s="372"/>
      <c r="DQN3626" s="372"/>
      <c r="DQO3626" s="370"/>
      <c r="DQP3626" s="371"/>
      <c r="DQQ3626" s="372"/>
      <c r="DQR3626" s="371"/>
      <c r="DQS3626" s="473"/>
      <c r="DQT3626" s="371"/>
      <c r="DQU3626" s="372"/>
      <c r="DQV3626" s="372"/>
      <c r="DQW3626" s="372"/>
      <c r="DQX3626" s="372"/>
      <c r="DQY3626" s="370"/>
      <c r="DQZ3626" s="371"/>
      <c r="DRA3626" s="372"/>
      <c r="DRB3626" s="371"/>
      <c r="DRC3626" s="473"/>
      <c r="DRD3626" s="371"/>
      <c r="DRE3626" s="372"/>
      <c r="DRF3626" s="372"/>
      <c r="DRG3626" s="372"/>
      <c r="DRH3626" s="372"/>
      <c r="DRI3626" s="370"/>
      <c r="DRJ3626" s="371"/>
      <c r="DRK3626" s="372"/>
      <c r="DRL3626" s="371"/>
      <c r="DRM3626" s="473"/>
      <c r="DRN3626" s="371"/>
      <c r="DRO3626" s="372"/>
      <c r="DRP3626" s="372"/>
      <c r="DRQ3626" s="372"/>
      <c r="DRR3626" s="372"/>
      <c r="DRS3626" s="370"/>
      <c r="DRT3626" s="371"/>
      <c r="DRU3626" s="372"/>
      <c r="DRV3626" s="371"/>
      <c r="DRW3626" s="473"/>
      <c r="DRX3626" s="371"/>
      <c r="DRY3626" s="372"/>
      <c r="DRZ3626" s="372"/>
      <c r="DSA3626" s="372"/>
      <c r="DSB3626" s="372"/>
      <c r="DSC3626" s="370"/>
      <c r="DSD3626" s="371"/>
      <c r="DSE3626" s="372"/>
      <c r="DSF3626" s="371"/>
      <c r="DSG3626" s="473"/>
      <c r="DSH3626" s="371"/>
      <c r="DSI3626" s="372"/>
      <c r="DSJ3626" s="372"/>
      <c r="DSK3626" s="372"/>
      <c r="DSL3626" s="372"/>
      <c r="DSM3626" s="370"/>
      <c r="DSN3626" s="371"/>
      <c r="DSO3626" s="372"/>
      <c r="DSP3626" s="371"/>
      <c r="DSQ3626" s="473"/>
      <c r="DSR3626" s="371"/>
      <c r="DSS3626" s="372"/>
      <c r="DST3626" s="372"/>
      <c r="DSU3626" s="372"/>
      <c r="DSV3626" s="372"/>
      <c r="DSW3626" s="370"/>
      <c r="DSX3626" s="371"/>
      <c r="DSY3626" s="372"/>
      <c r="DSZ3626" s="371"/>
      <c r="DTA3626" s="473"/>
      <c r="DTB3626" s="371"/>
      <c r="DTC3626" s="372"/>
      <c r="DTD3626" s="372"/>
      <c r="DTE3626" s="372"/>
      <c r="DTF3626" s="372"/>
      <c r="DTG3626" s="370"/>
      <c r="DTH3626" s="371"/>
      <c r="DTI3626" s="372"/>
      <c r="DTJ3626" s="371"/>
      <c r="DTK3626" s="473"/>
      <c r="DTL3626" s="371"/>
      <c r="DTM3626" s="372"/>
      <c r="DTN3626" s="372"/>
      <c r="DTO3626" s="372"/>
      <c r="DTP3626" s="372"/>
      <c r="DTQ3626" s="370"/>
      <c r="DTR3626" s="371"/>
      <c r="DTS3626" s="372"/>
      <c r="DTT3626" s="371"/>
      <c r="DTU3626" s="473"/>
      <c r="DTV3626" s="371"/>
      <c r="DTW3626" s="372"/>
      <c r="DTX3626" s="372"/>
      <c r="DTY3626" s="372"/>
      <c r="DTZ3626" s="372"/>
      <c r="DUA3626" s="370"/>
      <c r="DUB3626" s="371"/>
      <c r="DUC3626" s="372"/>
      <c r="DUD3626" s="371"/>
      <c r="DUE3626" s="473"/>
      <c r="DUF3626" s="371"/>
      <c r="DUG3626" s="372"/>
      <c r="DUH3626" s="372"/>
      <c r="DUI3626" s="372"/>
      <c r="DUJ3626" s="372"/>
      <c r="DUK3626" s="370"/>
      <c r="DUL3626" s="371"/>
      <c r="DUM3626" s="372"/>
      <c r="DUN3626" s="371"/>
      <c r="DUO3626" s="473"/>
      <c r="DUP3626" s="371"/>
      <c r="DUQ3626" s="372"/>
      <c r="DUR3626" s="372"/>
      <c r="DUS3626" s="372"/>
      <c r="DUT3626" s="372"/>
      <c r="DUU3626" s="370"/>
      <c r="DUV3626" s="371"/>
      <c r="DUW3626" s="372"/>
      <c r="DUX3626" s="371"/>
      <c r="DUY3626" s="473"/>
      <c r="DUZ3626" s="371"/>
      <c r="DVA3626" s="372"/>
      <c r="DVB3626" s="372"/>
      <c r="DVC3626" s="372"/>
      <c r="DVD3626" s="372"/>
      <c r="DVE3626" s="370"/>
      <c r="DVF3626" s="371"/>
      <c r="DVG3626" s="372"/>
      <c r="DVH3626" s="371"/>
      <c r="DVI3626" s="473"/>
      <c r="DVJ3626" s="371"/>
      <c r="DVK3626" s="372"/>
      <c r="DVL3626" s="372"/>
      <c r="DVM3626" s="372"/>
      <c r="DVN3626" s="372"/>
      <c r="DVO3626" s="370"/>
      <c r="DVP3626" s="371"/>
      <c r="DVQ3626" s="372"/>
      <c r="DVR3626" s="371"/>
      <c r="DVS3626" s="473"/>
      <c r="DVT3626" s="371"/>
      <c r="DVU3626" s="372"/>
      <c r="DVV3626" s="372"/>
      <c r="DVW3626" s="372"/>
      <c r="DVX3626" s="372"/>
      <c r="DVY3626" s="370"/>
      <c r="DVZ3626" s="371"/>
      <c r="DWA3626" s="372"/>
      <c r="DWB3626" s="371"/>
      <c r="DWC3626" s="473"/>
      <c r="DWD3626" s="371"/>
      <c r="DWE3626" s="372"/>
      <c r="DWF3626" s="372"/>
      <c r="DWG3626" s="372"/>
      <c r="DWH3626" s="372"/>
      <c r="DWI3626" s="370"/>
      <c r="DWJ3626" s="371"/>
      <c r="DWK3626" s="372"/>
      <c r="DWL3626" s="371"/>
      <c r="DWM3626" s="473"/>
      <c r="DWN3626" s="371"/>
      <c r="DWO3626" s="372"/>
      <c r="DWP3626" s="372"/>
      <c r="DWQ3626" s="372"/>
      <c r="DWR3626" s="372"/>
      <c r="DWS3626" s="370"/>
      <c r="DWT3626" s="371"/>
      <c r="DWU3626" s="372"/>
      <c r="DWV3626" s="371"/>
      <c r="DWW3626" s="473"/>
      <c r="DWX3626" s="371"/>
      <c r="DWY3626" s="372"/>
      <c r="DWZ3626" s="372"/>
      <c r="DXA3626" s="372"/>
      <c r="DXB3626" s="372"/>
      <c r="DXC3626" s="370"/>
      <c r="DXD3626" s="371"/>
      <c r="DXE3626" s="372"/>
      <c r="DXF3626" s="371"/>
      <c r="DXG3626" s="473"/>
      <c r="DXH3626" s="371"/>
      <c r="DXI3626" s="372"/>
      <c r="DXJ3626" s="372"/>
      <c r="DXK3626" s="372"/>
      <c r="DXL3626" s="372"/>
      <c r="DXM3626" s="370"/>
      <c r="DXN3626" s="371"/>
      <c r="DXO3626" s="372"/>
      <c r="DXP3626" s="371"/>
      <c r="DXQ3626" s="473"/>
      <c r="DXR3626" s="371"/>
      <c r="DXS3626" s="372"/>
      <c r="DXT3626" s="372"/>
      <c r="DXU3626" s="372"/>
      <c r="DXV3626" s="372"/>
      <c r="DXW3626" s="370"/>
      <c r="DXX3626" s="371"/>
      <c r="DXY3626" s="372"/>
      <c r="DXZ3626" s="371"/>
      <c r="DYA3626" s="473"/>
      <c r="DYB3626" s="371"/>
      <c r="DYC3626" s="372"/>
      <c r="DYD3626" s="372"/>
      <c r="DYE3626" s="372"/>
      <c r="DYF3626" s="372"/>
      <c r="DYG3626" s="370"/>
      <c r="DYH3626" s="371"/>
      <c r="DYI3626" s="372"/>
      <c r="DYJ3626" s="371"/>
      <c r="DYK3626" s="473"/>
      <c r="DYL3626" s="371"/>
      <c r="DYM3626" s="372"/>
      <c r="DYN3626" s="372"/>
      <c r="DYO3626" s="372"/>
      <c r="DYP3626" s="372"/>
      <c r="DYQ3626" s="370"/>
      <c r="DYR3626" s="371"/>
      <c r="DYS3626" s="372"/>
      <c r="DYT3626" s="371"/>
      <c r="DYU3626" s="473"/>
      <c r="DYV3626" s="371"/>
      <c r="DYW3626" s="372"/>
      <c r="DYX3626" s="372"/>
      <c r="DYY3626" s="372"/>
      <c r="DYZ3626" s="372"/>
      <c r="DZA3626" s="370"/>
      <c r="DZB3626" s="371"/>
      <c r="DZC3626" s="372"/>
      <c r="DZD3626" s="371"/>
      <c r="DZE3626" s="473"/>
      <c r="DZF3626" s="371"/>
      <c r="DZG3626" s="372"/>
      <c r="DZH3626" s="372"/>
      <c r="DZI3626" s="372"/>
      <c r="DZJ3626" s="372"/>
      <c r="DZK3626" s="370"/>
      <c r="DZL3626" s="371"/>
      <c r="DZM3626" s="372"/>
      <c r="DZN3626" s="371"/>
      <c r="DZO3626" s="473"/>
      <c r="DZP3626" s="371"/>
      <c r="DZQ3626" s="372"/>
      <c r="DZR3626" s="372"/>
      <c r="DZS3626" s="372"/>
      <c r="DZT3626" s="372"/>
      <c r="DZU3626" s="370"/>
      <c r="DZV3626" s="371"/>
      <c r="DZW3626" s="372"/>
      <c r="DZX3626" s="371"/>
      <c r="DZY3626" s="473"/>
      <c r="DZZ3626" s="371"/>
      <c r="EAA3626" s="372"/>
      <c r="EAB3626" s="372"/>
      <c r="EAC3626" s="372"/>
      <c r="EAD3626" s="372"/>
      <c r="EAE3626" s="370"/>
      <c r="EAF3626" s="371"/>
      <c r="EAG3626" s="372"/>
      <c r="EAH3626" s="371"/>
      <c r="EAI3626" s="473"/>
      <c r="EAJ3626" s="371"/>
      <c r="EAK3626" s="372"/>
      <c r="EAL3626" s="372"/>
      <c r="EAM3626" s="372"/>
      <c r="EAN3626" s="372"/>
      <c r="EAO3626" s="370"/>
      <c r="EAP3626" s="371"/>
      <c r="EAQ3626" s="372"/>
      <c r="EAR3626" s="371"/>
      <c r="EAS3626" s="473"/>
      <c r="EAT3626" s="371"/>
      <c r="EAU3626" s="372"/>
      <c r="EAV3626" s="372"/>
      <c r="EAW3626" s="372"/>
      <c r="EAX3626" s="372"/>
      <c r="EAY3626" s="370"/>
      <c r="EAZ3626" s="371"/>
      <c r="EBA3626" s="372"/>
      <c r="EBB3626" s="371"/>
      <c r="EBC3626" s="473"/>
      <c r="EBD3626" s="371"/>
      <c r="EBE3626" s="372"/>
      <c r="EBF3626" s="372"/>
      <c r="EBG3626" s="372"/>
      <c r="EBH3626" s="372"/>
      <c r="EBI3626" s="370"/>
      <c r="EBJ3626" s="371"/>
      <c r="EBK3626" s="372"/>
      <c r="EBL3626" s="371"/>
      <c r="EBM3626" s="473"/>
      <c r="EBN3626" s="371"/>
      <c r="EBO3626" s="372"/>
      <c r="EBP3626" s="372"/>
      <c r="EBQ3626" s="372"/>
      <c r="EBR3626" s="372"/>
      <c r="EBS3626" s="370"/>
      <c r="EBT3626" s="371"/>
      <c r="EBU3626" s="372"/>
      <c r="EBV3626" s="371"/>
      <c r="EBW3626" s="473"/>
      <c r="EBX3626" s="371"/>
      <c r="EBY3626" s="372"/>
      <c r="EBZ3626" s="372"/>
      <c r="ECA3626" s="372"/>
      <c r="ECB3626" s="372"/>
      <c r="ECC3626" s="370"/>
      <c r="ECD3626" s="371"/>
      <c r="ECE3626" s="372"/>
      <c r="ECF3626" s="371"/>
      <c r="ECG3626" s="473"/>
      <c r="ECH3626" s="371"/>
      <c r="ECI3626" s="372"/>
      <c r="ECJ3626" s="372"/>
      <c r="ECK3626" s="372"/>
      <c r="ECL3626" s="372"/>
      <c r="ECM3626" s="370"/>
      <c r="ECN3626" s="371"/>
      <c r="ECO3626" s="372"/>
      <c r="ECP3626" s="371"/>
      <c r="ECQ3626" s="473"/>
      <c r="ECR3626" s="371"/>
      <c r="ECS3626" s="372"/>
      <c r="ECT3626" s="372"/>
      <c r="ECU3626" s="372"/>
      <c r="ECV3626" s="372"/>
      <c r="ECW3626" s="370"/>
      <c r="ECX3626" s="371"/>
      <c r="ECY3626" s="372"/>
      <c r="ECZ3626" s="371"/>
      <c r="EDA3626" s="473"/>
      <c r="EDB3626" s="371"/>
      <c r="EDC3626" s="372"/>
      <c r="EDD3626" s="372"/>
      <c r="EDE3626" s="372"/>
      <c r="EDF3626" s="372"/>
      <c r="EDG3626" s="370"/>
      <c r="EDH3626" s="371"/>
      <c r="EDI3626" s="372"/>
      <c r="EDJ3626" s="371"/>
      <c r="EDK3626" s="473"/>
      <c r="EDL3626" s="371"/>
      <c r="EDM3626" s="372"/>
      <c r="EDN3626" s="372"/>
      <c r="EDO3626" s="372"/>
      <c r="EDP3626" s="372"/>
      <c r="EDQ3626" s="370"/>
      <c r="EDR3626" s="371"/>
      <c r="EDS3626" s="372"/>
      <c r="EDT3626" s="371"/>
      <c r="EDU3626" s="473"/>
      <c r="EDV3626" s="371"/>
      <c r="EDW3626" s="372"/>
      <c r="EDX3626" s="372"/>
      <c r="EDY3626" s="372"/>
      <c r="EDZ3626" s="372"/>
      <c r="EEA3626" s="370"/>
      <c r="EEB3626" s="371"/>
      <c r="EEC3626" s="372"/>
      <c r="EED3626" s="371"/>
      <c r="EEE3626" s="473"/>
      <c r="EEF3626" s="371"/>
      <c r="EEG3626" s="372"/>
      <c r="EEH3626" s="372"/>
      <c r="EEI3626" s="372"/>
      <c r="EEJ3626" s="372"/>
      <c r="EEK3626" s="370"/>
      <c r="EEL3626" s="371"/>
      <c r="EEM3626" s="372"/>
      <c r="EEN3626" s="371"/>
      <c r="EEO3626" s="473"/>
      <c r="EEP3626" s="371"/>
      <c r="EEQ3626" s="372"/>
      <c r="EER3626" s="372"/>
      <c r="EES3626" s="372"/>
      <c r="EET3626" s="372"/>
      <c r="EEU3626" s="370"/>
      <c r="EEV3626" s="371"/>
      <c r="EEW3626" s="372"/>
      <c r="EEX3626" s="371"/>
      <c r="EEY3626" s="473"/>
      <c r="EEZ3626" s="371"/>
      <c r="EFA3626" s="372"/>
      <c r="EFB3626" s="372"/>
      <c r="EFC3626" s="372"/>
      <c r="EFD3626" s="372"/>
      <c r="EFE3626" s="370"/>
      <c r="EFF3626" s="371"/>
      <c r="EFG3626" s="372"/>
      <c r="EFH3626" s="371"/>
      <c r="EFI3626" s="473"/>
      <c r="EFJ3626" s="371"/>
      <c r="EFK3626" s="372"/>
      <c r="EFL3626" s="372"/>
      <c r="EFM3626" s="372"/>
      <c r="EFN3626" s="372"/>
      <c r="EFO3626" s="370"/>
      <c r="EFP3626" s="371"/>
      <c r="EFQ3626" s="372"/>
      <c r="EFR3626" s="371"/>
      <c r="EFS3626" s="473"/>
      <c r="EFT3626" s="371"/>
      <c r="EFU3626" s="372"/>
      <c r="EFV3626" s="372"/>
      <c r="EFW3626" s="372"/>
      <c r="EFX3626" s="372"/>
      <c r="EFY3626" s="370"/>
      <c r="EFZ3626" s="371"/>
      <c r="EGA3626" s="372"/>
      <c r="EGB3626" s="371"/>
      <c r="EGC3626" s="473"/>
      <c r="EGD3626" s="371"/>
      <c r="EGE3626" s="372"/>
      <c r="EGF3626" s="372"/>
      <c r="EGG3626" s="372"/>
      <c r="EGH3626" s="372"/>
      <c r="EGI3626" s="370"/>
      <c r="EGJ3626" s="371"/>
      <c r="EGK3626" s="372"/>
      <c r="EGL3626" s="371"/>
      <c r="EGM3626" s="473"/>
      <c r="EGN3626" s="371"/>
      <c r="EGO3626" s="372"/>
      <c r="EGP3626" s="372"/>
      <c r="EGQ3626" s="372"/>
      <c r="EGR3626" s="372"/>
      <c r="EGS3626" s="370"/>
      <c r="EGT3626" s="371"/>
      <c r="EGU3626" s="372"/>
      <c r="EGV3626" s="371"/>
      <c r="EGW3626" s="473"/>
      <c r="EGX3626" s="371"/>
      <c r="EGY3626" s="372"/>
      <c r="EGZ3626" s="372"/>
      <c r="EHA3626" s="372"/>
      <c r="EHB3626" s="372"/>
      <c r="EHC3626" s="370"/>
      <c r="EHD3626" s="371"/>
      <c r="EHE3626" s="372"/>
      <c r="EHF3626" s="371"/>
      <c r="EHG3626" s="473"/>
      <c r="EHH3626" s="371"/>
      <c r="EHI3626" s="372"/>
      <c r="EHJ3626" s="372"/>
      <c r="EHK3626" s="372"/>
      <c r="EHL3626" s="372"/>
      <c r="EHM3626" s="370"/>
      <c r="EHN3626" s="371"/>
      <c r="EHO3626" s="372"/>
      <c r="EHP3626" s="371"/>
      <c r="EHQ3626" s="473"/>
      <c r="EHR3626" s="371"/>
      <c r="EHS3626" s="372"/>
      <c r="EHT3626" s="372"/>
      <c r="EHU3626" s="372"/>
      <c r="EHV3626" s="372"/>
      <c r="EHW3626" s="370"/>
      <c r="EHX3626" s="371"/>
      <c r="EHY3626" s="372"/>
      <c r="EHZ3626" s="371"/>
      <c r="EIA3626" s="473"/>
      <c r="EIB3626" s="371"/>
      <c r="EIC3626" s="372"/>
      <c r="EID3626" s="372"/>
      <c r="EIE3626" s="372"/>
      <c r="EIF3626" s="372"/>
      <c r="EIG3626" s="370"/>
      <c r="EIH3626" s="371"/>
      <c r="EII3626" s="372"/>
      <c r="EIJ3626" s="371"/>
      <c r="EIK3626" s="473"/>
      <c r="EIL3626" s="371"/>
      <c r="EIM3626" s="372"/>
      <c r="EIN3626" s="372"/>
      <c r="EIO3626" s="372"/>
      <c r="EIP3626" s="372"/>
      <c r="EIQ3626" s="370"/>
      <c r="EIR3626" s="371"/>
      <c r="EIS3626" s="372"/>
      <c r="EIT3626" s="371"/>
      <c r="EIU3626" s="473"/>
      <c r="EIV3626" s="371"/>
      <c r="EIW3626" s="372"/>
      <c r="EIX3626" s="372"/>
      <c r="EIY3626" s="372"/>
      <c r="EIZ3626" s="372"/>
      <c r="EJA3626" s="370"/>
      <c r="EJB3626" s="371"/>
      <c r="EJC3626" s="372"/>
      <c r="EJD3626" s="371"/>
      <c r="EJE3626" s="473"/>
      <c r="EJF3626" s="371"/>
      <c r="EJG3626" s="372"/>
      <c r="EJH3626" s="372"/>
      <c r="EJI3626" s="372"/>
      <c r="EJJ3626" s="372"/>
      <c r="EJK3626" s="370"/>
      <c r="EJL3626" s="371"/>
      <c r="EJM3626" s="372"/>
      <c r="EJN3626" s="371"/>
      <c r="EJO3626" s="473"/>
      <c r="EJP3626" s="371"/>
      <c r="EJQ3626" s="372"/>
      <c r="EJR3626" s="372"/>
      <c r="EJS3626" s="372"/>
      <c r="EJT3626" s="372"/>
      <c r="EJU3626" s="370"/>
      <c r="EJV3626" s="371"/>
      <c r="EJW3626" s="372"/>
      <c r="EJX3626" s="371"/>
      <c r="EJY3626" s="473"/>
      <c r="EJZ3626" s="371"/>
      <c r="EKA3626" s="372"/>
      <c r="EKB3626" s="372"/>
      <c r="EKC3626" s="372"/>
      <c r="EKD3626" s="372"/>
      <c r="EKE3626" s="370"/>
      <c r="EKF3626" s="371"/>
      <c r="EKG3626" s="372"/>
      <c r="EKH3626" s="371"/>
      <c r="EKI3626" s="473"/>
      <c r="EKJ3626" s="371"/>
      <c r="EKK3626" s="372"/>
      <c r="EKL3626" s="372"/>
      <c r="EKM3626" s="372"/>
      <c r="EKN3626" s="372"/>
      <c r="EKO3626" s="370"/>
      <c r="EKP3626" s="371"/>
      <c r="EKQ3626" s="372"/>
      <c r="EKR3626" s="371"/>
      <c r="EKS3626" s="473"/>
      <c r="EKT3626" s="371"/>
      <c r="EKU3626" s="372"/>
      <c r="EKV3626" s="372"/>
      <c r="EKW3626" s="372"/>
      <c r="EKX3626" s="372"/>
      <c r="EKY3626" s="370"/>
      <c r="EKZ3626" s="371"/>
      <c r="ELA3626" s="372"/>
      <c r="ELB3626" s="371"/>
      <c r="ELC3626" s="473"/>
      <c r="ELD3626" s="371"/>
      <c r="ELE3626" s="372"/>
      <c r="ELF3626" s="372"/>
      <c r="ELG3626" s="372"/>
      <c r="ELH3626" s="372"/>
      <c r="ELI3626" s="370"/>
      <c r="ELJ3626" s="371"/>
      <c r="ELK3626" s="372"/>
      <c r="ELL3626" s="371"/>
      <c r="ELM3626" s="473"/>
      <c r="ELN3626" s="371"/>
      <c r="ELO3626" s="372"/>
      <c r="ELP3626" s="372"/>
      <c r="ELQ3626" s="372"/>
      <c r="ELR3626" s="372"/>
      <c r="ELS3626" s="370"/>
      <c r="ELT3626" s="371"/>
      <c r="ELU3626" s="372"/>
      <c r="ELV3626" s="371"/>
      <c r="ELW3626" s="473"/>
      <c r="ELX3626" s="371"/>
      <c r="ELY3626" s="372"/>
      <c r="ELZ3626" s="372"/>
      <c r="EMA3626" s="372"/>
      <c r="EMB3626" s="372"/>
      <c r="EMC3626" s="370"/>
      <c r="EMD3626" s="371"/>
      <c r="EME3626" s="372"/>
      <c r="EMF3626" s="371"/>
      <c r="EMG3626" s="473"/>
      <c r="EMH3626" s="371"/>
      <c r="EMI3626" s="372"/>
      <c r="EMJ3626" s="372"/>
      <c r="EMK3626" s="372"/>
      <c r="EML3626" s="372"/>
      <c r="EMM3626" s="370"/>
      <c r="EMN3626" s="371"/>
      <c r="EMO3626" s="372"/>
      <c r="EMP3626" s="371"/>
      <c r="EMQ3626" s="473"/>
      <c r="EMR3626" s="371"/>
      <c r="EMS3626" s="372"/>
      <c r="EMT3626" s="372"/>
      <c r="EMU3626" s="372"/>
      <c r="EMV3626" s="372"/>
      <c r="EMW3626" s="370"/>
      <c r="EMX3626" s="371"/>
      <c r="EMY3626" s="372"/>
      <c r="EMZ3626" s="371"/>
      <c r="ENA3626" s="473"/>
      <c r="ENB3626" s="371"/>
      <c r="ENC3626" s="372"/>
      <c r="END3626" s="372"/>
      <c r="ENE3626" s="372"/>
      <c r="ENF3626" s="372"/>
      <c r="ENG3626" s="370"/>
      <c r="ENH3626" s="371"/>
      <c r="ENI3626" s="372"/>
      <c r="ENJ3626" s="371"/>
      <c r="ENK3626" s="473"/>
      <c r="ENL3626" s="371"/>
      <c r="ENM3626" s="372"/>
      <c r="ENN3626" s="372"/>
      <c r="ENO3626" s="372"/>
      <c r="ENP3626" s="372"/>
      <c r="ENQ3626" s="370"/>
      <c r="ENR3626" s="371"/>
      <c r="ENS3626" s="372"/>
      <c r="ENT3626" s="371"/>
      <c r="ENU3626" s="473"/>
      <c r="ENV3626" s="371"/>
      <c r="ENW3626" s="372"/>
      <c r="ENX3626" s="372"/>
      <c r="ENY3626" s="372"/>
      <c r="ENZ3626" s="372"/>
      <c r="EOA3626" s="370"/>
      <c r="EOB3626" s="371"/>
      <c r="EOC3626" s="372"/>
      <c r="EOD3626" s="371"/>
      <c r="EOE3626" s="473"/>
      <c r="EOF3626" s="371"/>
      <c r="EOG3626" s="372"/>
      <c r="EOH3626" s="372"/>
      <c r="EOI3626" s="372"/>
      <c r="EOJ3626" s="372"/>
      <c r="EOK3626" s="370"/>
      <c r="EOL3626" s="371"/>
      <c r="EOM3626" s="372"/>
      <c r="EON3626" s="371"/>
      <c r="EOO3626" s="473"/>
      <c r="EOP3626" s="371"/>
      <c r="EOQ3626" s="372"/>
      <c r="EOR3626" s="372"/>
      <c r="EOS3626" s="372"/>
      <c r="EOT3626" s="372"/>
      <c r="EOU3626" s="370"/>
      <c r="EOV3626" s="371"/>
      <c r="EOW3626" s="372"/>
      <c r="EOX3626" s="371"/>
      <c r="EOY3626" s="473"/>
      <c r="EOZ3626" s="371"/>
      <c r="EPA3626" s="372"/>
      <c r="EPB3626" s="372"/>
      <c r="EPC3626" s="372"/>
      <c r="EPD3626" s="372"/>
      <c r="EPE3626" s="370"/>
      <c r="EPF3626" s="371"/>
      <c r="EPG3626" s="372"/>
      <c r="EPH3626" s="371"/>
      <c r="EPI3626" s="473"/>
      <c r="EPJ3626" s="371"/>
      <c r="EPK3626" s="372"/>
      <c r="EPL3626" s="372"/>
      <c r="EPM3626" s="372"/>
      <c r="EPN3626" s="372"/>
      <c r="EPO3626" s="370"/>
      <c r="EPP3626" s="371"/>
      <c r="EPQ3626" s="372"/>
      <c r="EPR3626" s="371"/>
      <c r="EPS3626" s="473"/>
      <c r="EPT3626" s="371"/>
      <c r="EPU3626" s="372"/>
      <c r="EPV3626" s="372"/>
      <c r="EPW3626" s="372"/>
      <c r="EPX3626" s="372"/>
      <c r="EPY3626" s="370"/>
      <c r="EPZ3626" s="371"/>
      <c r="EQA3626" s="372"/>
      <c r="EQB3626" s="371"/>
      <c r="EQC3626" s="473"/>
      <c r="EQD3626" s="371"/>
      <c r="EQE3626" s="372"/>
      <c r="EQF3626" s="372"/>
      <c r="EQG3626" s="372"/>
      <c r="EQH3626" s="372"/>
      <c r="EQI3626" s="370"/>
      <c r="EQJ3626" s="371"/>
      <c r="EQK3626" s="372"/>
      <c r="EQL3626" s="371"/>
      <c r="EQM3626" s="473"/>
      <c r="EQN3626" s="371"/>
      <c r="EQO3626" s="372"/>
      <c r="EQP3626" s="372"/>
      <c r="EQQ3626" s="372"/>
      <c r="EQR3626" s="372"/>
      <c r="EQS3626" s="370"/>
      <c r="EQT3626" s="371"/>
      <c r="EQU3626" s="372"/>
      <c r="EQV3626" s="371"/>
      <c r="EQW3626" s="473"/>
      <c r="EQX3626" s="371"/>
      <c r="EQY3626" s="372"/>
      <c r="EQZ3626" s="372"/>
      <c r="ERA3626" s="372"/>
      <c r="ERB3626" s="372"/>
      <c r="ERC3626" s="370"/>
      <c r="ERD3626" s="371"/>
      <c r="ERE3626" s="372"/>
      <c r="ERF3626" s="371"/>
      <c r="ERG3626" s="473"/>
      <c r="ERH3626" s="371"/>
      <c r="ERI3626" s="372"/>
      <c r="ERJ3626" s="372"/>
      <c r="ERK3626" s="372"/>
      <c r="ERL3626" s="372"/>
      <c r="ERM3626" s="370"/>
      <c r="ERN3626" s="371"/>
      <c r="ERO3626" s="372"/>
      <c r="ERP3626" s="371"/>
      <c r="ERQ3626" s="473"/>
      <c r="ERR3626" s="371"/>
      <c r="ERS3626" s="372"/>
      <c r="ERT3626" s="372"/>
      <c r="ERU3626" s="372"/>
      <c r="ERV3626" s="372"/>
      <c r="ERW3626" s="370"/>
      <c r="ERX3626" s="371"/>
      <c r="ERY3626" s="372"/>
      <c r="ERZ3626" s="371"/>
      <c r="ESA3626" s="473"/>
      <c r="ESB3626" s="371"/>
      <c r="ESC3626" s="372"/>
      <c r="ESD3626" s="372"/>
      <c r="ESE3626" s="372"/>
      <c r="ESF3626" s="372"/>
      <c r="ESG3626" s="370"/>
      <c r="ESH3626" s="371"/>
      <c r="ESI3626" s="372"/>
      <c r="ESJ3626" s="371"/>
      <c r="ESK3626" s="473"/>
      <c r="ESL3626" s="371"/>
      <c r="ESM3626" s="372"/>
      <c r="ESN3626" s="372"/>
      <c r="ESO3626" s="372"/>
      <c r="ESP3626" s="372"/>
      <c r="ESQ3626" s="370"/>
      <c r="ESR3626" s="371"/>
      <c r="ESS3626" s="372"/>
      <c r="EST3626" s="371"/>
      <c r="ESU3626" s="473"/>
      <c r="ESV3626" s="371"/>
      <c r="ESW3626" s="372"/>
      <c r="ESX3626" s="372"/>
      <c r="ESY3626" s="372"/>
      <c r="ESZ3626" s="372"/>
      <c r="ETA3626" s="370"/>
      <c r="ETB3626" s="371"/>
      <c r="ETC3626" s="372"/>
      <c r="ETD3626" s="371"/>
      <c r="ETE3626" s="473"/>
      <c r="ETF3626" s="371"/>
      <c r="ETG3626" s="372"/>
      <c r="ETH3626" s="372"/>
      <c r="ETI3626" s="372"/>
      <c r="ETJ3626" s="372"/>
      <c r="ETK3626" s="370"/>
      <c r="ETL3626" s="371"/>
      <c r="ETM3626" s="372"/>
      <c r="ETN3626" s="371"/>
      <c r="ETO3626" s="473"/>
      <c r="ETP3626" s="371"/>
      <c r="ETQ3626" s="372"/>
      <c r="ETR3626" s="372"/>
      <c r="ETS3626" s="372"/>
      <c r="ETT3626" s="372"/>
      <c r="ETU3626" s="370"/>
      <c r="ETV3626" s="371"/>
      <c r="ETW3626" s="372"/>
      <c r="ETX3626" s="371"/>
      <c r="ETY3626" s="473"/>
      <c r="ETZ3626" s="371"/>
      <c r="EUA3626" s="372"/>
      <c r="EUB3626" s="372"/>
      <c r="EUC3626" s="372"/>
      <c r="EUD3626" s="372"/>
      <c r="EUE3626" s="370"/>
      <c r="EUF3626" s="371"/>
      <c r="EUG3626" s="372"/>
      <c r="EUH3626" s="371"/>
      <c r="EUI3626" s="473"/>
      <c r="EUJ3626" s="371"/>
      <c r="EUK3626" s="372"/>
      <c r="EUL3626" s="372"/>
      <c r="EUM3626" s="372"/>
      <c r="EUN3626" s="372"/>
      <c r="EUO3626" s="370"/>
      <c r="EUP3626" s="371"/>
      <c r="EUQ3626" s="372"/>
      <c r="EUR3626" s="371"/>
      <c r="EUS3626" s="473"/>
      <c r="EUT3626" s="371"/>
      <c r="EUU3626" s="372"/>
      <c r="EUV3626" s="372"/>
      <c r="EUW3626" s="372"/>
      <c r="EUX3626" s="372"/>
      <c r="EUY3626" s="370"/>
      <c r="EUZ3626" s="371"/>
      <c r="EVA3626" s="372"/>
      <c r="EVB3626" s="371"/>
      <c r="EVC3626" s="473"/>
      <c r="EVD3626" s="371"/>
      <c r="EVE3626" s="372"/>
      <c r="EVF3626" s="372"/>
      <c r="EVG3626" s="372"/>
      <c r="EVH3626" s="372"/>
      <c r="EVI3626" s="370"/>
      <c r="EVJ3626" s="371"/>
      <c r="EVK3626" s="372"/>
      <c r="EVL3626" s="371"/>
      <c r="EVM3626" s="473"/>
      <c r="EVN3626" s="371"/>
      <c r="EVO3626" s="372"/>
      <c r="EVP3626" s="372"/>
      <c r="EVQ3626" s="372"/>
      <c r="EVR3626" s="372"/>
      <c r="EVS3626" s="370"/>
      <c r="EVT3626" s="371"/>
      <c r="EVU3626" s="372"/>
      <c r="EVV3626" s="371"/>
      <c r="EVW3626" s="473"/>
      <c r="EVX3626" s="371"/>
      <c r="EVY3626" s="372"/>
      <c r="EVZ3626" s="372"/>
      <c r="EWA3626" s="372"/>
      <c r="EWB3626" s="372"/>
      <c r="EWC3626" s="370"/>
      <c r="EWD3626" s="371"/>
      <c r="EWE3626" s="372"/>
      <c r="EWF3626" s="371"/>
      <c r="EWG3626" s="473"/>
      <c r="EWH3626" s="371"/>
      <c r="EWI3626" s="372"/>
      <c r="EWJ3626" s="372"/>
      <c r="EWK3626" s="372"/>
      <c r="EWL3626" s="372"/>
      <c r="EWM3626" s="370"/>
      <c r="EWN3626" s="371"/>
      <c r="EWO3626" s="372"/>
      <c r="EWP3626" s="371"/>
      <c r="EWQ3626" s="473"/>
      <c r="EWR3626" s="371"/>
      <c r="EWS3626" s="372"/>
      <c r="EWT3626" s="372"/>
      <c r="EWU3626" s="372"/>
      <c r="EWV3626" s="372"/>
      <c r="EWW3626" s="370"/>
      <c r="EWX3626" s="371"/>
      <c r="EWY3626" s="372"/>
      <c r="EWZ3626" s="371"/>
      <c r="EXA3626" s="473"/>
      <c r="EXB3626" s="371"/>
      <c r="EXC3626" s="372"/>
      <c r="EXD3626" s="372"/>
      <c r="EXE3626" s="372"/>
      <c r="EXF3626" s="372"/>
      <c r="EXG3626" s="370"/>
      <c r="EXH3626" s="371"/>
      <c r="EXI3626" s="372"/>
      <c r="EXJ3626" s="371"/>
      <c r="EXK3626" s="473"/>
      <c r="EXL3626" s="371"/>
      <c r="EXM3626" s="372"/>
      <c r="EXN3626" s="372"/>
      <c r="EXO3626" s="372"/>
      <c r="EXP3626" s="372"/>
      <c r="EXQ3626" s="370"/>
      <c r="EXR3626" s="371"/>
      <c r="EXS3626" s="372"/>
      <c r="EXT3626" s="371"/>
      <c r="EXU3626" s="473"/>
      <c r="EXV3626" s="371"/>
      <c r="EXW3626" s="372"/>
      <c r="EXX3626" s="372"/>
      <c r="EXY3626" s="372"/>
      <c r="EXZ3626" s="372"/>
      <c r="EYA3626" s="370"/>
      <c r="EYB3626" s="371"/>
      <c r="EYC3626" s="372"/>
      <c r="EYD3626" s="371"/>
      <c r="EYE3626" s="473"/>
      <c r="EYF3626" s="371"/>
      <c r="EYG3626" s="372"/>
      <c r="EYH3626" s="372"/>
      <c r="EYI3626" s="372"/>
      <c r="EYJ3626" s="372"/>
      <c r="EYK3626" s="370"/>
      <c r="EYL3626" s="371"/>
      <c r="EYM3626" s="372"/>
      <c r="EYN3626" s="371"/>
      <c r="EYO3626" s="473"/>
      <c r="EYP3626" s="371"/>
      <c r="EYQ3626" s="372"/>
      <c r="EYR3626" s="372"/>
      <c r="EYS3626" s="372"/>
      <c r="EYT3626" s="372"/>
      <c r="EYU3626" s="370"/>
      <c r="EYV3626" s="371"/>
      <c r="EYW3626" s="372"/>
      <c r="EYX3626" s="371"/>
      <c r="EYY3626" s="473"/>
      <c r="EYZ3626" s="371"/>
      <c r="EZA3626" s="372"/>
      <c r="EZB3626" s="372"/>
      <c r="EZC3626" s="372"/>
      <c r="EZD3626" s="372"/>
      <c r="EZE3626" s="370"/>
      <c r="EZF3626" s="371"/>
      <c r="EZG3626" s="372"/>
      <c r="EZH3626" s="371"/>
      <c r="EZI3626" s="473"/>
      <c r="EZJ3626" s="371"/>
      <c r="EZK3626" s="372"/>
      <c r="EZL3626" s="372"/>
      <c r="EZM3626" s="372"/>
      <c r="EZN3626" s="372"/>
      <c r="EZO3626" s="370"/>
      <c r="EZP3626" s="371"/>
      <c r="EZQ3626" s="372"/>
      <c r="EZR3626" s="371"/>
      <c r="EZS3626" s="473"/>
      <c r="EZT3626" s="371"/>
      <c r="EZU3626" s="372"/>
      <c r="EZV3626" s="372"/>
      <c r="EZW3626" s="372"/>
      <c r="EZX3626" s="372"/>
      <c r="EZY3626" s="370"/>
      <c r="EZZ3626" s="371"/>
      <c r="FAA3626" s="372"/>
      <c r="FAB3626" s="371"/>
      <c r="FAC3626" s="473"/>
      <c r="FAD3626" s="371"/>
      <c r="FAE3626" s="372"/>
      <c r="FAF3626" s="372"/>
      <c r="FAG3626" s="372"/>
      <c r="FAH3626" s="372"/>
      <c r="FAI3626" s="370"/>
      <c r="FAJ3626" s="371"/>
      <c r="FAK3626" s="372"/>
      <c r="FAL3626" s="371"/>
      <c r="FAM3626" s="473"/>
      <c r="FAN3626" s="371"/>
      <c r="FAO3626" s="372"/>
      <c r="FAP3626" s="372"/>
      <c r="FAQ3626" s="372"/>
      <c r="FAR3626" s="372"/>
      <c r="FAS3626" s="370"/>
      <c r="FAT3626" s="371"/>
      <c r="FAU3626" s="372"/>
      <c r="FAV3626" s="371"/>
      <c r="FAW3626" s="473"/>
      <c r="FAX3626" s="371"/>
      <c r="FAY3626" s="372"/>
      <c r="FAZ3626" s="372"/>
      <c r="FBA3626" s="372"/>
      <c r="FBB3626" s="372"/>
      <c r="FBC3626" s="370"/>
      <c r="FBD3626" s="371"/>
      <c r="FBE3626" s="372"/>
      <c r="FBF3626" s="371"/>
      <c r="FBG3626" s="473"/>
      <c r="FBH3626" s="371"/>
      <c r="FBI3626" s="372"/>
      <c r="FBJ3626" s="372"/>
      <c r="FBK3626" s="372"/>
      <c r="FBL3626" s="372"/>
      <c r="FBM3626" s="370"/>
      <c r="FBN3626" s="371"/>
      <c r="FBO3626" s="372"/>
      <c r="FBP3626" s="371"/>
      <c r="FBQ3626" s="473"/>
      <c r="FBR3626" s="371"/>
      <c r="FBS3626" s="372"/>
      <c r="FBT3626" s="372"/>
      <c r="FBU3626" s="372"/>
      <c r="FBV3626" s="372"/>
      <c r="FBW3626" s="370"/>
      <c r="FBX3626" s="371"/>
      <c r="FBY3626" s="372"/>
      <c r="FBZ3626" s="371"/>
      <c r="FCA3626" s="473"/>
      <c r="FCB3626" s="371"/>
      <c r="FCC3626" s="372"/>
      <c r="FCD3626" s="372"/>
      <c r="FCE3626" s="372"/>
      <c r="FCF3626" s="372"/>
      <c r="FCG3626" s="370"/>
      <c r="FCH3626" s="371"/>
      <c r="FCI3626" s="372"/>
      <c r="FCJ3626" s="371"/>
      <c r="FCK3626" s="473"/>
      <c r="FCL3626" s="371"/>
      <c r="FCM3626" s="372"/>
      <c r="FCN3626" s="372"/>
      <c r="FCO3626" s="372"/>
      <c r="FCP3626" s="372"/>
      <c r="FCQ3626" s="370"/>
      <c r="FCR3626" s="371"/>
      <c r="FCS3626" s="372"/>
      <c r="FCT3626" s="371"/>
      <c r="FCU3626" s="473"/>
      <c r="FCV3626" s="371"/>
      <c r="FCW3626" s="372"/>
      <c r="FCX3626" s="372"/>
      <c r="FCY3626" s="372"/>
      <c r="FCZ3626" s="372"/>
      <c r="FDA3626" s="370"/>
      <c r="FDB3626" s="371"/>
      <c r="FDC3626" s="372"/>
      <c r="FDD3626" s="371"/>
      <c r="FDE3626" s="473"/>
      <c r="FDF3626" s="371"/>
      <c r="FDG3626" s="372"/>
      <c r="FDH3626" s="372"/>
      <c r="FDI3626" s="372"/>
      <c r="FDJ3626" s="372"/>
      <c r="FDK3626" s="370"/>
      <c r="FDL3626" s="371"/>
      <c r="FDM3626" s="372"/>
      <c r="FDN3626" s="371"/>
      <c r="FDO3626" s="473"/>
      <c r="FDP3626" s="371"/>
      <c r="FDQ3626" s="372"/>
      <c r="FDR3626" s="372"/>
      <c r="FDS3626" s="372"/>
      <c r="FDT3626" s="372"/>
      <c r="FDU3626" s="370"/>
      <c r="FDV3626" s="371"/>
      <c r="FDW3626" s="372"/>
      <c r="FDX3626" s="371"/>
      <c r="FDY3626" s="473"/>
      <c r="FDZ3626" s="371"/>
      <c r="FEA3626" s="372"/>
      <c r="FEB3626" s="372"/>
      <c r="FEC3626" s="372"/>
      <c r="FED3626" s="372"/>
      <c r="FEE3626" s="370"/>
      <c r="FEF3626" s="371"/>
      <c r="FEG3626" s="372"/>
      <c r="FEH3626" s="371"/>
      <c r="FEI3626" s="473"/>
      <c r="FEJ3626" s="371"/>
      <c r="FEK3626" s="372"/>
      <c r="FEL3626" s="372"/>
      <c r="FEM3626" s="372"/>
      <c r="FEN3626" s="372"/>
      <c r="FEO3626" s="370"/>
      <c r="FEP3626" s="371"/>
      <c r="FEQ3626" s="372"/>
      <c r="FER3626" s="371"/>
      <c r="FES3626" s="473"/>
      <c r="FET3626" s="371"/>
      <c r="FEU3626" s="372"/>
      <c r="FEV3626" s="372"/>
      <c r="FEW3626" s="372"/>
      <c r="FEX3626" s="372"/>
      <c r="FEY3626" s="370"/>
      <c r="FEZ3626" s="371"/>
      <c r="FFA3626" s="372"/>
      <c r="FFB3626" s="371"/>
      <c r="FFC3626" s="473"/>
      <c r="FFD3626" s="371"/>
      <c r="FFE3626" s="372"/>
      <c r="FFF3626" s="372"/>
      <c r="FFG3626" s="372"/>
      <c r="FFH3626" s="372"/>
      <c r="FFI3626" s="370"/>
      <c r="FFJ3626" s="371"/>
      <c r="FFK3626" s="372"/>
      <c r="FFL3626" s="371"/>
      <c r="FFM3626" s="473"/>
      <c r="FFN3626" s="371"/>
      <c r="FFO3626" s="372"/>
      <c r="FFP3626" s="372"/>
      <c r="FFQ3626" s="372"/>
      <c r="FFR3626" s="372"/>
      <c r="FFS3626" s="370"/>
      <c r="FFT3626" s="371"/>
      <c r="FFU3626" s="372"/>
      <c r="FFV3626" s="371"/>
      <c r="FFW3626" s="473"/>
      <c r="FFX3626" s="371"/>
      <c r="FFY3626" s="372"/>
      <c r="FFZ3626" s="372"/>
      <c r="FGA3626" s="372"/>
      <c r="FGB3626" s="372"/>
      <c r="FGC3626" s="370"/>
      <c r="FGD3626" s="371"/>
      <c r="FGE3626" s="372"/>
      <c r="FGF3626" s="371"/>
      <c r="FGG3626" s="473"/>
      <c r="FGH3626" s="371"/>
      <c r="FGI3626" s="372"/>
      <c r="FGJ3626" s="372"/>
      <c r="FGK3626" s="372"/>
      <c r="FGL3626" s="372"/>
      <c r="FGM3626" s="370"/>
      <c r="FGN3626" s="371"/>
      <c r="FGO3626" s="372"/>
      <c r="FGP3626" s="371"/>
      <c r="FGQ3626" s="473"/>
      <c r="FGR3626" s="371"/>
      <c r="FGS3626" s="372"/>
      <c r="FGT3626" s="372"/>
      <c r="FGU3626" s="372"/>
      <c r="FGV3626" s="372"/>
      <c r="FGW3626" s="370"/>
      <c r="FGX3626" s="371"/>
      <c r="FGY3626" s="372"/>
      <c r="FGZ3626" s="371"/>
      <c r="FHA3626" s="473"/>
      <c r="FHB3626" s="371"/>
      <c r="FHC3626" s="372"/>
      <c r="FHD3626" s="372"/>
      <c r="FHE3626" s="372"/>
      <c r="FHF3626" s="372"/>
      <c r="FHG3626" s="370"/>
      <c r="FHH3626" s="371"/>
      <c r="FHI3626" s="372"/>
      <c r="FHJ3626" s="371"/>
      <c r="FHK3626" s="473"/>
      <c r="FHL3626" s="371"/>
      <c r="FHM3626" s="372"/>
      <c r="FHN3626" s="372"/>
      <c r="FHO3626" s="372"/>
      <c r="FHP3626" s="372"/>
      <c r="FHQ3626" s="370"/>
      <c r="FHR3626" s="371"/>
      <c r="FHS3626" s="372"/>
      <c r="FHT3626" s="371"/>
      <c r="FHU3626" s="473"/>
      <c r="FHV3626" s="371"/>
      <c r="FHW3626" s="372"/>
      <c r="FHX3626" s="372"/>
      <c r="FHY3626" s="372"/>
      <c r="FHZ3626" s="372"/>
      <c r="FIA3626" s="370"/>
      <c r="FIB3626" s="371"/>
      <c r="FIC3626" s="372"/>
      <c r="FID3626" s="371"/>
      <c r="FIE3626" s="473"/>
      <c r="FIF3626" s="371"/>
      <c r="FIG3626" s="372"/>
      <c r="FIH3626" s="372"/>
      <c r="FII3626" s="372"/>
      <c r="FIJ3626" s="372"/>
      <c r="FIK3626" s="370"/>
      <c r="FIL3626" s="371"/>
      <c r="FIM3626" s="372"/>
      <c r="FIN3626" s="371"/>
      <c r="FIO3626" s="473"/>
      <c r="FIP3626" s="371"/>
      <c r="FIQ3626" s="372"/>
      <c r="FIR3626" s="372"/>
      <c r="FIS3626" s="372"/>
      <c r="FIT3626" s="372"/>
      <c r="FIU3626" s="370"/>
      <c r="FIV3626" s="371"/>
      <c r="FIW3626" s="372"/>
      <c r="FIX3626" s="371"/>
      <c r="FIY3626" s="473"/>
      <c r="FIZ3626" s="371"/>
      <c r="FJA3626" s="372"/>
      <c r="FJB3626" s="372"/>
      <c r="FJC3626" s="372"/>
      <c r="FJD3626" s="372"/>
      <c r="FJE3626" s="370"/>
      <c r="FJF3626" s="371"/>
      <c r="FJG3626" s="372"/>
      <c r="FJH3626" s="371"/>
      <c r="FJI3626" s="473"/>
      <c r="FJJ3626" s="371"/>
      <c r="FJK3626" s="372"/>
      <c r="FJL3626" s="372"/>
      <c r="FJM3626" s="372"/>
      <c r="FJN3626" s="372"/>
      <c r="FJO3626" s="370"/>
      <c r="FJP3626" s="371"/>
      <c r="FJQ3626" s="372"/>
      <c r="FJR3626" s="371"/>
      <c r="FJS3626" s="473"/>
      <c r="FJT3626" s="371"/>
      <c r="FJU3626" s="372"/>
      <c r="FJV3626" s="372"/>
      <c r="FJW3626" s="372"/>
      <c r="FJX3626" s="372"/>
      <c r="FJY3626" s="370"/>
      <c r="FJZ3626" s="371"/>
      <c r="FKA3626" s="372"/>
      <c r="FKB3626" s="371"/>
      <c r="FKC3626" s="473"/>
      <c r="FKD3626" s="371"/>
      <c r="FKE3626" s="372"/>
      <c r="FKF3626" s="372"/>
      <c r="FKG3626" s="372"/>
      <c r="FKH3626" s="372"/>
      <c r="FKI3626" s="370"/>
      <c r="FKJ3626" s="371"/>
      <c r="FKK3626" s="372"/>
      <c r="FKL3626" s="371"/>
      <c r="FKM3626" s="473"/>
      <c r="FKN3626" s="371"/>
      <c r="FKO3626" s="372"/>
      <c r="FKP3626" s="372"/>
      <c r="FKQ3626" s="372"/>
      <c r="FKR3626" s="372"/>
      <c r="FKS3626" s="370"/>
      <c r="FKT3626" s="371"/>
      <c r="FKU3626" s="372"/>
      <c r="FKV3626" s="371"/>
      <c r="FKW3626" s="473"/>
      <c r="FKX3626" s="371"/>
      <c r="FKY3626" s="372"/>
      <c r="FKZ3626" s="372"/>
      <c r="FLA3626" s="372"/>
      <c r="FLB3626" s="372"/>
      <c r="FLC3626" s="370"/>
      <c r="FLD3626" s="371"/>
      <c r="FLE3626" s="372"/>
      <c r="FLF3626" s="371"/>
      <c r="FLG3626" s="473"/>
      <c r="FLH3626" s="371"/>
      <c r="FLI3626" s="372"/>
      <c r="FLJ3626" s="372"/>
      <c r="FLK3626" s="372"/>
      <c r="FLL3626" s="372"/>
      <c r="FLM3626" s="370"/>
      <c r="FLN3626" s="371"/>
      <c r="FLO3626" s="372"/>
      <c r="FLP3626" s="371"/>
      <c r="FLQ3626" s="473"/>
      <c r="FLR3626" s="371"/>
      <c r="FLS3626" s="372"/>
      <c r="FLT3626" s="372"/>
      <c r="FLU3626" s="372"/>
      <c r="FLV3626" s="372"/>
      <c r="FLW3626" s="370"/>
      <c r="FLX3626" s="371"/>
      <c r="FLY3626" s="372"/>
      <c r="FLZ3626" s="371"/>
      <c r="FMA3626" s="473"/>
      <c r="FMB3626" s="371"/>
      <c r="FMC3626" s="372"/>
      <c r="FMD3626" s="372"/>
      <c r="FME3626" s="372"/>
      <c r="FMF3626" s="372"/>
      <c r="FMG3626" s="370"/>
      <c r="FMH3626" s="371"/>
      <c r="FMI3626" s="372"/>
      <c r="FMJ3626" s="371"/>
      <c r="FMK3626" s="473"/>
      <c r="FML3626" s="371"/>
      <c r="FMM3626" s="372"/>
      <c r="FMN3626" s="372"/>
      <c r="FMO3626" s="372"/>
      <c r="FMP3626" s="372"/>
      <c r="FMQ3626" s="370"/>
      <c r="FMR3626" s="371"/>
      <c r="FMS3626" s="372"/>
      <c r="FMT3626" s="371"/>
      <c r="FMU3626" s="473"/>
      <c r="FMV3626" s="371"/>
      <c r="FMW3626" s="372"/>
      <c r="FMX3626" s="372"/>
      <c r="FMY3626" s="372"/>
      <c r="FMZ3626" s="372"/>
      <c r="FNA3626" s="370"/>
      <c r="FNB3626" s="371"/>
      <c r="FNC3626" s="372"/>
      <c r="FND3626" s="371"/>
      <c r="FNE3626" s="473"/>
      <c r="FNF3626" s="371"/>
      <c r="FNG3626" s="372"/>
      <c r="FNH3626" s="372"/>
      <c r="FNI3626" s="372"/>
      <c r="FNJ3626" s="372"/>
      <c r="FNK3626" s="370"/>
      <c r="FNL3626" s="371"/>
      <c r="FNM3626" s="372"/>
      <c r="FNN3626" s="371"/>
      <c r="FNO3626" s="473"/>
      <c r="FNP3626" s="371"/>
      <c r="FNQ3626" s="372"/>
      <c r="FNR3626" s="372"/>
      <c r="FNS3626" s="372"/>
      <c r="FNT3626" s="372"/>
      <c r="FNU3626" s="370"/>
      <c r="FNV3626" s="371"/>
      <c r="FNW3626" s="372"/>
      <c r="FNX3626" s="371"/>
      <c r="FNY3626" s="473"/>
      <c r="FNZ3626" s="371"/>
      <c r="FOA3626" s="372"/>
      <c r="FOB3626" s="372"/>
      <c r="FOC3626" s="372"/>
      <c r="FOD3626" s="372"/>
      <c r="FOE3626" s="370"/>
      <c r="FOF3626" s="371"/>
      <c r="FOG3626" s="372"/>
      <c r="FOH3626" s="371"/>
      <c r="FOI3626" s="473"/>
      <c r="FOJ3626" s="371"/>
      <c r="FOK3626" s="372"/>
      <c r="FOL3626" s="372"/>
      <c r="FOM3626" s="372"/>
      <c r="FON3626" s="372"/>
      <c r="FOO3626" s="370"/>
      <c r="FOP3626" s="371"/>
      <c r="FOQ3626" s="372"/>
      <c r="FOR3626" s="371"/>
      <c r="FOS3626" s="473"/>
      <c r="FOT3626" s="371"/>
      <c r="FOU3626" s="372"/>
      <c r="FOV3626" s="372"/>
      <c r="FOW3626" s="372"/>
      <c r="FOX3626" s="372"/>
      <c r="FOY3626" s="370"/>
      <c r="FOZ3626" s="371"/>
      <c r="FPA3626" s="372"/>
      <c r="FPB3626" s="371"/>
      <c r="FPC3626" s="473"/>
      <c r="FPD3626" s="371"/>
      <c r="FPE3626" s="372"/>
      <c r="FPF3626" s="372"/>
      <c r="FPG3626" s="372"/>
      <c r="FPH3626" s="372"/>
      <c r="FPI3626" s="370"/>
      <c r="FPJ3626" s="371"/>
      <c r="FPK3626" s="372"/>
      <c r="FPL3626" s="371"/>
      <c r="FPM3626" s="473"/>
      <c r="FPN3626" s="371"/>
      <c r="FPO3626" s="372"/>
      <c r="FPP3626" s="372"/>
      <c r="FPQ3626" s="372"/>
      <c r="FPR3626" s="372"/>
      <c r="FPS3626" s="370"/>
      <c r="FPT3626" s="371"/>
      <c r="FPU3626" s="372"/>
      <c r="FPV3626" s="371"/>
      <c r="FPW3626" s="473"/>
      <c r="FPX3626" s="371"/>
      <c r="FPY3626" s="372"/>
      <c r="FPZ3626" s="372"/>
      <c r="FQA3626" s="372"/>
      <c r="FQB3626" s="372"/>
      <c r="FQC3626" s="370"/>
      <c r="FQD3626" s="371"/>
      <c r="FQE3626" s="372"/>
      <c r="FQF3626" s="371"/>
      <c r="FQG3626" s="473"/>
      <c r="FQH3626" s="371"/>
      <c r="FQI3626" s="372"/>
      <c r="FQJ3626" s="372"/>
      <c r="FQK3626" s="372"/>
      <c r="FQL3626" s="372"/>
      <c r="FQM3626" s="370"/>
      <c r="FQN3626" s="371"/>
      <c r="FQO3626" s="372"/>
      <c r="FQP3626" s="371"/>
      <c r="FQQ3626" s="473"/>
      <c r="FQR3626" s="371"/>
      <c r="FQS3626" s="372"/>
      <c r="FQT3626" s="372"/>
      <c r="FQU3626" s="372"/>
      <c r="FQV3626" s="372"/>
      <c r="FQW3626" s="370"/>
      <c r="FQX3626" s="371"/>
      <c r="FQY3626" s="372"/>
      <c r="FQZ3626" s="371"/>
      <c r="FRA3626" s="473"/>
      <c r="FRB3626" s="371"/>
      <c r="FRC3626" s="372"/>
      <c r="FRD3626" s="372"/>
      <c r="FRE3626" s="372"/>
      <c r="FRF3626" s="372"/>
      <c r="FRG3626" s="370"/>
      <c r="FRH3626" s="371"/>
      <c r="FRI3626" s="372"/>
      <c r="FRJ3626" s="371"/>
      <c r="FRK3626" s="473"/>
      <c r="FRL3626" s="371"/>
      <c r="FRM3626" s="372"/>
      <c r="FRN3626" s="372"/>
      <c r="FRO3626" s="372"/>
      <c r="FRP3626" s="372"/>
      <c r="FRQ3626" s="370"/>
      <c r="FRR3626" s="371"/>
      <c r="FRS3626" s="372"/>
      <c r="FRT3626" s="371"/>
      <c r="FRU3626" s="473"/>
      <c r="FRV3626" s="371"/>
      <c r="FRW3626" s="372"/>
      <c r="FRX3626" s="372"/>
      <c r="FRY3626" s="372"/>
      <c r="FRZ3626" s="372"/>
      <c r="FSA3626" s="370"/>
      <c r="FSB3626" s="371"/>
      <c r="FSC3626" s="372"/>
      <c r="FSD3626" s="371"/>
      <c r="FSE3626" s="473"/>
      <c r="FSF3626" s="371"/>
      <c r="FSG3626" s="372"/>
      <c r="FSH3626" s="372"/>
      <c r="FSI3626" s="372"/>
      <c r="FSJ3626" s="372"/>
      <c r="FSK3626" s="370"/>
      <c r="FSL3626" s="371"/>
      <c r="FSM3626" s="372"/>
      <c r="FSN3626" s="371"/>
      <c r="FSO3626" s="473"/>
      <c r="FSP3626" s="371"/>
      <c r="FSQ3626" s="372"/>
      <c r="FSR3626" s="372"/>
      <c r="FSS3626" s="372"/>
      <c r="FST3626" s="372"/>
      <c r="FSU3626" s="370"/>
      <c r="FSV3626" s="371"/>
      <c r="FSW3626" s="372"/>
      <c r="FSX3626" s="371"/>
      <c r="FSY3626" s="473"/>
      <c r="FSZ3626" s="371"/>
      <c r="FTA3626" s="372"/>
      <c r="FTB3626" s="372"/>
      <c r="FTC3626" s="372"/>
      <c r="FTD3626" s="372"/>
      <c r="FTE3626" s="370"/>
      <c r="FTF3626" s="371"/>
      <c r="FTG3626" s="372"/>
      <c r="FTH3626" s="371"/>
      <c r="FTI3626" s="473"/>
      <c r="FTJ3626" s="371"/>
      <c r="FTK3626" s="372"/>
      <c r="FTL3626" s="372"/>
      <c r="FTM3626" s="372"/>
      <c r="FTN3626" s="372"/>
      <c r="FTO3626" s="370"/>
      <c r="FTP3626" s="371"/>
      <c r="FTQ3626" s="372"/>
      <c r="FTR3626" s="371"/>
      <c r="FTS3626" s="473"/>
      <c r="FTT3626" s="371"/>
      <c r="FTU3626" s="372"/>
      <c r="FTV3626" s="372"/>
      <c r="FTW3626" s="372"/>
      <c r="FTX3626" s="372"/>
      <c r="FTY3626" s="370"/>
      <c r="FTZ3626" s="371"/>
      <c r="FUA3626" s="372"/>
      <c r="FUB3626" s="371"/>
      <c r="FUC3626" s="473"/>
      <c r="FUD3626" s="371"/>
      <c r="FUE3626" s="372"/>
      <c r="FUF3626" s="372"/>
      <c r="FUG3626" s="372"/>
      <c r="FUH3626" s="372"/>
      <c r="FUI3626" s="370"/>
      <c r="FUJ3626" s="371"/>
      <c r="FUK3626" s="372"/>
      <c r="FUL3626" s="371"/>
      <c r="FUM3626" s="473"/>
      <c r="FUN3626" s="371"/>
      <c r="FUO3626" s="372"/>
      <c r="FUP3626" s="372"/>
      <c r="FUQ3626" s="372"/>
      <c r="FUR3626" s="372"/>
      <c r="FUS3626" s="370"/>
      <c r="FUT3626" s="371"/>
      <c r="FUU3626" s="372"/>
      <c r="FUV3626" s="371"/>
      <c r="FUW3626" s="473"/>
      <c r="FUX3626" s="371"/>
      <c r="FUY3626" s="372"/>
      <c r="FUZ3626" s="372"/>
      <c r="FVA3626" s="372"/>
      <c r="FVB3626" s="372"/>
      <c r="FVC3626" s="370"/>
      <c r="FVD3626" s="371"/>
      <c r="FVE3626" s="372"/>
      <c r="FVF3626" s="371"/>
      <c r="FVG3626" s="473"/>
      <c r="FVH3626" s="371"/>
      <c r="FVI3626" s="372"/>
      <c r="FVJ3626" s="372"/>
      <c r="FVK3626" s="372"/>
      <c r="FVL3626" s="372"/>
      <c r="FVM3626" s="370"/>
      <c r="FVN3626" s="371"/>
      <c r="FVO3626" s="372"/>
      <c r="FVP3626" s="371"/>
      <c r="FVQ3626" s="473"/>
      <c r="FVR3626" s="371"/>
      <c r="FVS3626" s="372"/>
      <c r="FVT3626" s="372"/>
      <c r="FVU3626" s="372"/>
      <c r="FVV3626" s="372"/>
      <c r="FVW3626" s="370"/>
      <c r="FVX3626" s="371"/>
      <c r="FVY3626" s="372"/>
      <c r="FVZ3626" s="371"/>
      <c r="FWA3626" s="473"/>
      <c r="FWB3626" s="371"/>
      <c r="FWC3626" s="372"/>
      <c r="FWD3626" s="372"/>
      <c r="FWE3626" s="372"/>
      <c r="FWF3626" s="372"/>
      <c r="FWG3626" s="370"/>
      <c r="FWH3626" s="371"/>
      <c r="FWI3626" s="372"/>
      <c r="FWJ3626" s="371"/>
      <c r="FWK3626" s="473"/>
      <c r="FWL3626" s="371"/>
      <c r="FWM3626" s="372"/>
      <c r="FWN3626" s="372"/>
      <c r="FWO3626" s="372"/>
      <c r="FWP3626" s="372"/>
      <c r="FWQ3626" s="370"/>
      <c r="FWR3626" s="371"/>
      <c r="FWS3626" s="372"/>
      <c r="FWT3626" s="371"/>
      <c r="FWU3626" s="473"/>
      <c r="FWV3626" s="371"/>
      <c r="FWW3626" s="372"/>
      <c r="FWX3626" s="372"/>
      <c r="FWY3626" s="372"/>
      <c r="FWZ3626" s="372"/>
      <c r="FXA3626" s="370"/>
      <c r="FXB3626" s="371"/>
      <c r="FXC3626" s="372"/>
      <c r="FXD3626" s="371"/>
      <c r="FXE3626" s="473"/>
      <c r="FXF3626" s="371"/>
      <c r="FXG3626" s="372"/>
      <c r="FXH3626" s="372"/>
      <c r="FXI3626" s="372"/>
      <c r="FXJ3626" s="372"/>
      <c r="FXK3626" s="370"/>
      <c r="FXL3626" s="371"/>
      <c r="FXM3626" s="372"/>
      <c r="FXN3626" s="371"/>
      <c r="FXO3626" s="473"/>
      <c r="FXP3626" s="371"/>
      <c r="FXQ3626" s="372"/>
      <c r="FXR3626" s="372"/>
      <c r="FXS3626" s="372"/>
      <c r="FXT3626" s="372"/>
      <c r="FXU3626" s="370"/>
      <c r="FXV3626" s="371"/>
      <c r="FXW3626" s="372"/>
      <c r="FXX3626" s="371"/>
      <c r="FXY3626" s="473"/>
      <c r="FXZ3626" s="371"/>
      <c r="FYA3626" s="372"/>
      <c r="FYB3626" s="372"/>
      <c r="FYC3626" s="372"/>
      <c r="FYD3626" s="372"/>
      <c r="FYE3626" s="370"/>
      <c r="FYF3626" s="371"/>
      <c r="FYG3626" s="372"/>
      <c r="FYH3626" s="371"/>
      <c r="FYI3626" s="473"/>
      <c r="FYJ3626" s="371"/>
      <c r="FYK3626" s="372"/>
      <c r="FYL3626" s="372"/>
      <c r="FYM3626" s="372"/>
      <c r="FYN3626" s="372"/>
      <c r="FYO3626" s="370"/>
      <c r="FYP3626" s="371"/>
      <c r="FYQ3626" s="372"/>
      <c r="FYR3626" s="371"/>
      <c r="FYS3626" s="473"/>
      <c r="FYT3626" s="371"/>
      <c r="FYU3626" s="372"/>
      <c r="FYV3626" s="372"/>
      <c r="FYW3626" s="372"/>
      <c r="FYX3626" s="372"/>
      <c r="FYY3626" s="370"/>
      <c r="FYZ3626" s="371"/>
      <c r="FZA3626" s="372"/>
      <c r="FZB3626" s="371"/>
      <c r="FZC3626" s="473"/>
      <c r="FZD3626" s="371"/>
      <c r="FZE3626" s="372"/>
      <c r="FZF3626" s="372"/>
      <c r="FZG3626" s="372"/>
      <c r="FZH3626" s="372"/>
      <c r="FZI3626" s="370"/>
      <c r="FZJ3626" s="371"/>
      <c r="FZK3626" s="372"/>
      <c r="FZL3626" s="371"/>
      <c r="FZM3626" s="473"/>
      <c r="FZN3626" s="371"/>
      <c r="FZO3626" s="372"/>
      <c r="FZP3626" s="372"/>
      <c r="FZQ3626" s="372"/>
      <c r="FZR3626" s="372"/>
      <c r="FZS3626" s="370"/>
      <c r="FZT3626" s="371"/>
      <c r="FZU3626" s="372"/>
      <c r="FZV3626" s="371"/>
      <c r="FZW3626" s="473"/>
      <c r="FZX3626" s="371"/>
      <c r="FZY3626" s="372"/>
      <c r="FZZ3626" s="372"/>
      <c r="GAA3626" s="372"/>
      <c r="GAB3626" s="372"/>
      <c r="GAC3626" s="370"/>
      <c r="GAD3626" s="371"/>
      <c r="GAE3626" s="372"/>
      <c r="GAF3626" s="371"/>
      <c r="GAG3626" s="473"/>
      <c r="GAH3626" s="371"/>
      <c r="GAI3626" s="372"/>
      <c r="GAJ3626" s="372"/>
      <c r="GAK3626" s="372"/>
      <c r="GAL3626" s="372"/>
      <c r="GAM3626" s="370"/>
      <c r="GAN3626" s="371"/>
      <c r="GAO3626" s="372"/>
      <c r="GAP3626" s="371"/>
      <c r="GAQ3626" s="473"/>
      <c r="GAR3626" s="371"/>
      <c r="GAS3626" s="372"/>
      <c r="GAT3626" s="372"/>
      <c r="GAU3626" s="372"/>
      <c r="GAV3626" s="372"/>
      <c r="GAW3626" s="370"/>
      <c r="GAX3626" s="371"/>
      <c r="GAY3626" s="372"/>
      <c r="GAZ3626" s="371"/>
      <c r="GBA3626" s="473"/>
      <c r="GBB3626" s="371"/>
      <c r="GBC3626" s="372"/>
      <c r="GBD3626" s="372"/>
      <c r="GBE3626" s="372"/>
      <c r="GBF3626" s="372"/>
      <c r="GBG3626" s="370"/>
      <c r="GBH3626" s="371"/>
      <c r="GBI3626" s="372"/>
      <c r="GBJ3626" s="371"/>
      <c r="GBK3626" s="473"/>
      <c r="GBL3626" s="371"/>
      <c r="GBM3626" s="372"/>
      <c r="GBN3626" s="372"/>
      <c r="GBO3626" s="372"/>
      <c r="GBP3626" s="372"/>
      <c r="GBQ3626" s="370"/>
      <c r="GBR3626" s="371"/>
      <c r="GBS3626" s="372"/>
      <c r="GBT3626" s="371"/>
      <c r="GBU3626" s="473"/>
      <c r="GBV3626" s="371"/>
      <c r="GBW3626" s="372"/>
      <c r="GBX3626" s="372"/>
      <c r="GBY3626" s="372"/>
      <c r="GBZ3626" s="372"/>
      <c r="GCA3626" s="370"/>
      <c r="GCB3626" s="371"/>
      <c r="GCC3626" s="372"/>
      <c r="GCD3626" s="371"/>
      <c r="GCE3626" s="473"/>
      <c r="GCF3626" s="371"/>
      <c r="GCG3626" s="372"/>
      <c r="GCH3626" s="372"/>
      <c r="GCI3626" s="372"/>
      <c r="GCJ3626" s="372"/>
      <c r="GCK3626" s="370"/>
      <c r="GCL3626" s="371"/>
      <c r="GCM3626" s="372"/>
      <c r="GCN3626" s="371"/>
      <c r="GCO3626" s="473"/>
      <c r="GCP3626" s="371"/>
      <c r="GCQ3626" s="372"/>
      <c r="GCR3626" s="372"/>
      <c r="GCS3626" s="372"/>
      <c r="GCT3626" s="372"/>
      <c r="GCU3626" s="370"/>
      <c r="GCV3626" s="371"/>
      <c r="GCW3626" s="372"/>
      <c r="GCX3626" s="371"/>
      <c r="GCY3626" s="473"/>
      <c r="GCZ3626" s="371"/>
      <c r="GDA3626" s="372"/>
      <c r="GDB3626" s="372"/>
      <c r="GDC3626" s="372"/>
      <c r="GDD3626" s="372"/>
      <c r="GDE3626" s="370"/>
      <c r="GDF3626" s="371"/>
      <c r="GDG3626" s="372"/>
      <c r="GDH3626" s="371"/>
      <c r="GDI3626" s="473"/>
      <c r="GDJ3626" s="371"/>
      <c r="GDK3626" s="372"/>
      <c r="GDL3626" s="372"/>
      <c r="GDM3626" s="372"/>
      <c r="GDN3626" s="372"/>
      <c r="GDO3626" s="370"/>
      <c r="GDP3626" s="371"/>
      <c r="GDQ3626" s="372"/>
      <c r="GDR3626" s="371"/>
      <c r="GDS3626" s="473"/>
      <c r="GDT3626" s="371"/>
      <c r="GDU3626" s="372"/>
      <c r="GDV3626" s="372"/>
      <c r="GDW3626" s="372"/>
      <c r="GDX3626" s="372"/>
      <c r="GDY3626" s="370"/>
      <c r="GDZ3626" s="371"/>
      <c r="GEA3626" s="372"/>
      <c r="GEB3626" s="371"/>
      <c r="GEC3626" s="473"/>
      <c r="GED3626" s="371"/>
      <c r="GEE3626" s="372"/>
      <c r="GEF3626" s="372"/>
      <c r="GEG3626" s="372"/>
      <c r="GEH3626" s="372"/>
      <c r="GEI3626" s="370"/>
      <c r="GEJ3626" s="371"/>
      <c r="GEK3626" s="372"/>
      <c r="GEL3626" s="371"/>
      <c r="GEM3626" s="473"/>
      <c r="GEN3626" s="371"/>
      <c r="GEO3626" s="372"/>
      <c r="GEP3626" s="372"/>
      <c r="GEQ3626" s="372"/>
      <c r="GER3626" s="372"/>
      <c r="GES3626" s="370"/>
      <c r="GET3626" s="371"/>
      <c r="GEU3626" s="372"/>
      <c r="GEV3626" s="371"/>
      <c r="GEW3626" s="473"/>
      <c r="GEX3626" s="371"/>
      <c r="GEY3626" s="372"/>
      <c r="GEZ3626" s="372"/>
      <c r="GFA3626" s="372"/>
      <c r="GFB3626" s="372"/>
      <c r="GFC3626" s="370"/>
      <c r="GFD3626" s="371"/>
      <c r="GFE3626" s="372"/>
      <c r="GFF3626" s="371"/>
      <c r="GFG3626" s="473"/>
      <c r="GFH3626" s="371"/>
      <c r="GFI3626" s="372"/>
      <c r="GFJ3626" s="372"/>
      <c r="GFK3626" s="372"/>
      <c r="GFL3626" s="372"/>
      <c r="GFM3626" s="370"/>
      <c r="GFN3626" s="371"/>
      <c r="GFO3626" s="372"/>
      <c r="GFP3626" s="371"/>
      <c r="GFQ3626" s="473"/>
      <c r="GFR3626" s="371"/>
      <c r="GFS3626" s="372"/>
      <c r="GFT3626" s="372"/>
      <c r="GFU3626" s="372"/>
      <c r="GFV3626" s="372"/>
      <c r="GFW3626" s="370"/>
      <c r="GFX3626" s="371"/>
      <c r="GFY3626" s="372"/>
      <c r="GFZ3626" s="371"/>
      <c r="GGA3626" s="473"/>
      <c r="GGB3626" s="371"/>
      <c r="GGC3626" s="372"/>
      <c r="GGD3626" s="372"/>
      <c r="GGE3626" s="372"/>
      <c r="GGF3626" s="372"/>
      <c r="GGG3626" s="370"/>
      <c r="GGH3626" s="371"/>
      <c r="GGI3626" s="372"/>
      <c r="GGJ3626" s="371"/>
      <c r="GGK3626" s="473"/>
      <c r="GGL3626" s="371"/>
      <c r="GGM3626" s="372"/>
      <c r="GGN3626" s="372"/>
      <c r="GGO3626" s="372"/>
      <c r="GGP3626" s="372"/>
      <c r="GGQ3626" s="370"/>
      <c r="GGR3626" s="371"/>
      <c r="GGS3626" s="372"/>
      <c r="GGT3626" s="371"/>
      <c r="GGU3626" s="473"/>
      <c r="GGV3626" s="371"/>
      <c r="GGW3626" s="372"/>
      <c r="GGX3626" s="372"/>
      <c r="GGY3626" s="372"/>
      <c r="GGZ3626" s="372"/>
      <c r="GHA3626" s="370"/>
      <c r="GHB3626" s="371"/>
      <c r="GHC3626" s="372"/>
      <c r="GHD3626" s="371"/>
      <c r="GHE3626" s="473"/>
      <c r="GHF3626" s="371"/>
      <c r="GHG3626" s="372"/>
      <c r="GHH3626" s="372"/>
      <c r="GHI3626" s="372"/>
      <c r="GHJ3626" s="372"/>
      <c r="GHK3626" s="370"/>
      <c r="GHL3626" s="371"/>
      <c r="GHM3626" s="372"/>
      <c r="GHN3626" s="371"/>
      <c r="GHO3626" s="473"/>
      <c r="GHP3626" s="371"/>
      <c r="GHQ3626" s="372"/>
      <c r="GHR3626" s="372"/>
      <c r="GHS3626" s="372"/>
      <c r="GHT3626" s="372"/>
      <c r="GHU3626" s="370"/>
      <c r="GHV3626" s="371"/>
      <c r="GHW3626" s="372"/>
      <c r="GHX3626" s="371"/>
      <c r="GHY3626" s="473"/>
      <c r="GHZ3626" s="371"/>
      <c r="GIA3626" s="372"/>
      <c r="GIB3626" s="372"/>
      <c r="GIC3626" s="372"/>
      <c r="GID3626" s="372"/>
      <c r="GIE3626" s="370"/>
      <c r="GIF3626" s="371"/>
      <c r="GIG3626" s="372"/>
      <c r="GIH3626" s="371"/>
      <c r="GII3626" s="473"/>
      <c r="GIJ3626" s="371"/>
      <c r="GIK3626" s="372"/>
      <c r="GIL3626" s="372"/>
      <c r="GIM3626" s="372"/>
      <c r="GIN3626" s="372"/>
      <c r="GIO3626" s="370"/>
      <c r="GIP3626" s="371"/>
      <c r="GIQ3626" s="372"/>
      <c r="GIR3626" s="371"/>
      <c r="GIS3626" s="473"/>
      <c r="GIT3626" s="371"/>
      <c r="GIU3626" s="372"/>
      <c r="GIV3626" s="372"/>
      <c r="GIW3626" s="372"/>
      <c r="GIX3626" s="372"/>
      <c r="GIY3626" s="370"/>
      <c r="GIZ3626" s="371"/>
      <c r="GJA3626" s="372"/>
      <c r="GJB3626" s="371"/>
      <c r="GJC3626" s="473"/>
      <c r="GJD3626" s="371"/>
      <c r="GJE3626" s="372"/>
      <c r="GJF3626" s="372"/>
      <c r="GJG3626" s="372"/>
      <c r="GJH3626" s="372"/>
      <c r="GJI3626" s="370"/>
      <c r="GJJ3626" s="371"/>
      <c r="GJK3626" s="372"/>
      <c r="GJL3626" s="371"/>
      <c r="GJM3626" s="473"/>
      <c r="GJN3626" s="371"/>
      <c r="GJO3626" s="372"/>
      <c r="GJP3626" s="372"/>
      <c r="GJQ3626" s="372"/>
      <c r="GJR3626" s="372"/>
      <c r="GJS3626" s="370"/>
      <c r="GJT3626" s="371"/>
      <c r="GJU3626" s="372"/>
      <c r="GJV3626" s="371"/>
      <c r="GJW3626" s="473"/>
      <c r="GJX3626" s="371"/>
      <c r="GJY3626" s="372"/>
      <c r="GJZ3626" s="372"/>
      <c r="GKA3626" s="372"/>
      <c r="GKB3626" s="372"/>
      <c r="GKC3626" s="370"/>
      <c r="GKD3626" s="371"/>
      <c r="GKE3626" s="372"/>
      <c r="GKF3626" s="371"/>
      <c r="GKG3626" s="473"/>
      <c r="GKH3626" s="371"/>
      <c r="GKI3626" s="372"/>
      <c r="GKJ3626" s="372"/>
      <c r="GKK3626" s="372"/>
      <c r="GKL3626" s="372"/>
      <c r="GKM3626" s="370"/>
      <c r="GKN3626" s="371"/>
      <c r="GKO3626" s="372"/>
      <c r="GKP3626" s="371"/>
      <c r="GKQ3626" s="473"/>
      <c r="GKR3626" s="371"/>
      <c r="GKS3626" s="372"/>
      <c r="GKT3626" s="372"/>
      <c r="GKU3626" s="372"/>
      <c r="GKV3626" s="372"/>
      <c r="GKW3626" s="370"/>
      <c r="GKX3626" s="371"/>
      <c r="GKY3626" s="372"/>
      <c r="GKZ3626" s="371"/>
      <c r="GLA3626" s="473"/>
      <c r="GLB3626" s="371"/>
      <c r="GLC3626" s="372"/>
      <c r="GLD3626" s="372"/>
      <c r="GLE3626" s="372"/>
      <c r="GLF3626" s="372"/>
      <c r="GLG3626" s="370"/>
      <c r="GLH3626" s="371"/>
      <c r="GLI3626" s="372"/>
      <c r="GLJ3626" s="371"/>
      <c r="GLK3626" s="473"/>
      <c r="GLL3626" s="371"/>
      <c r="GLM3626" s="372"/>
      <c r="GLN3626" s="372"/>
      <c r="GLO3626" s="372"/>
      <c r="GLP3626" s="372"/>
      <c r="GLQ3626" s="370"/>
      <c r="GLR3626" s="371"/>
      <c r="GLS3626" s="372"/>
      <c r="GLT3626" s="371"/>
      <c r="GLU3626" s="473"/>
      <c r="GLV3626" s="371"/>
      <c r="GLW3626" s="372"/>
      <c r="GLX3626" s="372"/>
      <c r="GLY3626" s="372"/>
      <c r="GLZ3626" s="372"/>
      <c r="GMA3626" s="370"/>
      <c r="GMB3626" s="371"/>
      <c r="GMC3626" s="372"/>
      <c r="GMD3626" s="371"/>
      <c r="GME3626" s="473"/>
      <c r="GMF3626" s="371"/>
      <c r="GMG3626" s="372"/>
      <c r="GMH3626" s="372"/>
      <c r="GMI3626" s="372"/>
      <c r="GMJ3626" s="372"/>
      <c r="GMK3626" s="370"/>
      <c r="GML3626" s="371"/>
      <c r="GMM3626" s="372"/>
      <c r="GMN3626" s="371"/>
      <c r="GMO3626" s="473"/>
      <c r="GMP3626" s="371"/>
      <c r="GMQ3626" s="372"/>
      <c r="GMR3626" s="372"/>
      <c r="GMS3626" s="372"/>
      <c r="GMT3626" s="372"/>
      <c r="GMU3626" s="370"/>
      <c r="GMV3626" s="371"/>
      <c r="GMW3626" s="372"/>
      <c r="GMX3626" s="371"/>
      <c r="GMY3626" s="473"/>
      <c r="GMZ3626" s="371"/>
      <c r="GNA3626" s="372"/>
      <c r="GNB3626" s="372"/>
      <c r="GNC3626" s="372"/>
      <c r="GND3626" s="372"/>
      <c r="GNE3626" s="370"/>
      <c r="GNF3626" s="371"/>
      <c r="GNG3626" s="372"/>
      <c r="GNH3626" s="371"/>
      <c r="GNI3626" s="473"/>
      <c r="GNJ3626" s="371"/>
      <c r="GNK3626" s="372"/>
      <c r="GNL3626" s="372"/>
      <c r="GNM3626" s="372"/>
      <c r="GNN3626" s="372"/>
      <c r="GNO3626" s="370"/>
      <c r="GNP3626" s="371"/>
      <c r="GNQ3626" s="372"/>
      <c r="GNR3626" s="371"/>
      <c r="GNS3626" s="473"/>
      <c r="GNT3626" s="371"/>
      <c r="GNU3626" s="372"/>
      <c r="GNV3626" s="372"/>
      <c r="GNW3626" s="372"/>
      <c r="GNX3626" s="372"/>
      <c r="GNY3626" s="370"/>
      <c r="GNZ3626" s="371"/>
      <c r="GOA3626" s="372"/>
      <c r="GOB3626" s="371"/>
      <c r="GOC3626" s="473"/>
      <c r="GOD3626" s="371"/>
      <c r="GOE3626" s="372"/>
      <c r="GOF3626" s="372"/>
      <c r="GOG3626" s="372"/>
      <c r="GOH3626" s="372"/>
      <c r="GOI3626" s="370"/>
      <c r="GOJ3626" s="371"/>
      <c r="GOK3626" s="372"/>
      <c r="GOL3626" s="371"/>
      <c r="GOM3626" s="473"/>
      <c r="GON3626" s="371"/>
      <c r="GOO3626" s="372"/>
      <c r="GOP3626" s="372"/>
      <c r="GOQ3626" s="372"/>
      <c r="GOR3626" s="372"/>
      <c r="GOS3626" s="370"/>
      <c r="GOT3626" s="371"/>
      <c r="GOU3626" s="372"/>
      <c r="GOV3626" s="371"/>
      <c r="GOW3626" s="473"/>
      <c r="GOX3626" s="371"/>
      <c r="GOY3626" s="372"/>
      <c r="GOZ3626" s="372"/>
      <c r="GPA3626" s="372"/>
      <c r="GPB3626" s="372"/>
      <c r="GPC3626" s="370"/>
      <c r="GPD3626" s="371"/>
      <c r="GPE3626" s="372"/>
      <c r="GPF3626" s="371"/>
      <c r="GPG3626" s="473"/>
      <c r="GPH3626" s="371"/>
      <c r="GPI3626" s="372"/>
      <c r="GPJ3626" s="372"/>
      <c r="GPK3626" s="372"/>
      <c r="GPL3626" s="372"/>
      <c r="GPM3626" s="370"/>
      <c r="GPN3626" s="371"/>
      <c r="GPO3626" s="372"/>
      <c r="GPP3626" s="371"/>
      <c r="GPQ3626" s="473"/>
      <c r="GPR3626" s="371"/>
      <c r="GPS3626" s="372"/>
      <c r="GPT3626" s="372"/>
      <c r="GPU3626" s="372"/>
      <c r="GPV3626" s="372"/>
      <c r="GPW3626" s="370"/>
      <c r="GPX3626" s="371"/>
      <c r="GPY3626" s="372"/>
      <c r="GPZ3626" s="371"/>
      <c r="GQA3626" s="473"/>
      <c r="GQB3626" s="371"/>
      <c r="GQC3626" s="372"/>
      <c r="GQD3626" s="372"/>
      <c r="GQE3626" s="372"/>
      <c r="GQF3626" s="372"/>
      <c r="GQG3626" s="370"/>
      <c r="GQH3626" s="371"/>
      <c r="GQI3626" s="372"/>
      <c r="GQJ3626" s="371"/>
      <c r="GQK3626" s="473"/>
      <c r="GQL3626" s="371"/>
      <c r="GQM3626" s="372"/>
      <c r="GQN3626" s="372"/>
      <c r="GQO3626" s="372"/>
      <c r="GQP3626" s="372"/>
      <c r="GQQ3626" s="370"/>
      <c r="GQR3626" s="371"/>
      <c r="GQS3626" s="372"/>
      <c r="GQT3626" s="371"/>
      <c r="GQU3626" s="473"/>
      <c r="GQV3626" s="371"/>
      <c r="GQW3626" s="372"/>
      <c r="GQX3626" s="372"/>
      <c r="GQY3626" s="372"/>
      <c r="GQZ3626" s="372"/>
      <c r="GRA3626" s="370"/>
      <c r="GRB3626" s="371"/>
      <c r="GRC3626" s="372"/>
      <c r="GRD3626" s="371"/>
      <c r="GRE3626" s="473"/>
      <c r="GRF3626" s="371"/>
      <c r="GRG3626" s="372"/>
      <c r="GRH3626" s="372"/>
      <c r="GRI3626" s="372"/>
      <c r="GRJ3626" s="372"/>
      <c r="GRK3626" s="370"/>
      <c r="GRL3626" s="371"/>
      <c r="GRM3626" s="372"/>
      <c r="GRN3626" s="371"/>
      <c r="GRO3626" s="473"/>
      <c r="GRP3626" s="371"/>
      <c r="GRQ3626" s="372"/>
      <c r="GRR3626" s="372"/>
      <c r="GRS3626" s="372"/>
      <c r="GRT3626" s="372"/>
      <c r="GRU3626" s="370"/>
      <c r="GRV3626" s="371"/>
      <c r="GRW3626" s="372"/>
      <c r="GRX3626" s="371"/>
      <c r="GRY3626" s="473"/>
      <c r="GRZ3626" s="371"/>
      <c r="GSA3626" s="372"/>
      <c r="GSB3626" s="372"/>
      <c r="GSC3626" s="372"/>
      <c r="GSD3626" s="372"/>
      <c r="GSE3626" s="370"/>
      <c r="GSF3626" s="371"/>
      <c r="GSG3626" s="372"/>
      <c r="GSH3626" s="371"/>
      <c r="GSI3626" s="473"/>
      <c r="GSJ3626" s="371"/>
      <c r="GSK3626" s="372"/>
      <c r="GSL3626" s="372"/>
      <c r="GSM3626" s="372"/>
      <c r="GSN3626" s="372"/>
      <c r="GSO3626" s="370"/>
      <c r="GSP3626" s="371"/>
      <c r="GSQ3626" s="372"/>
      <c r="GSR3626" s="371"/>
      <c r="GSS3626" s="473"/>
      <c r="GST3626" s="371"/>
      <c r="GSU3626" s="372"/>
      <c r="GSV3626" s="372"/>
      <c r="GSW3626" s="372"/>
      <c r="GSX3626" s="372"/>
      <c r="GSY3626" s="370"/>
      <c r="GSZ3626" s="371"/>
      <c r="GTA3626" s="372"/>
      <c r="GTB3626" s="371"/>
      <c r="GTC3626" s="473"/>
      <c r="GTD3626" s="371"/>
      <c r="GTE3626" s="372"/>
      <c r="GTF3626" s="372"/>
      <c r="GTG3626" s="372"/>
      <c r="GTH3626" s="372"/>
      <c r="GTI3626" s="370"/>
      <c r="GTJ3626" s="371"/>
      <c r="GTK3626" s="372"/>
      <c r="GTL3626" s="371"/>
      <c r="GTM3626" s="473"/>
      <c r="GTN3626" s="371"/>
      <c r="GTO3626" s="372"/>
      <c r="GTP3626" s="372"/>
      <c r="GTQ3626" s="372"/>
      <c r="GTR3626" s="372"/>
      <c r="GTS3626" s="370"/>
      <c r="GTT3626" s="371"/>
      <c r="GTU3626" s="372"/>
      <c r="GTV3626" s="371"/>
      <c r="GTW3626" s="473"/>
      <c r="GTX3626" s="371"/>
      <c r="GTY3626" s="372"/>
      <c r="GTZ3626" s="372"/>
      <c r="GUA3626" s="372"/>
      <c r="GUB3626" s="372"/>
      <c r="GUC3626" s="370"/>
      <c r="GUD3626" s="371"/>
      <c r="GUE3626" s="372"/>
      <c r="GUF3626" s="371"/>
      <c r="GUG3626" s="473"/>
      <c r="GUH3626" s="371"/>
      <c r="GUI3626" s="372"/>
      <c r="GUJ3626" s="372"/>
      <c r="GUK3626" s="372"/>
      <c r="GUL3626" s="372"/>
      <c r="GUM3626" s="370"/>
      <c r="GUN3626" s="371"/>
      <c r="GUO3626" s="372"/>
      <c r="GUP3626" s="371"/>
      <c r="GUQ3626" s="473"/>
      <c r="GUR3626" s="371"/>
      <c r="GUS3626" s="372"/>
      <c r="GUT3626" s="372"/>
      <c r="GUU3626" s="372"/>
      <c r="GUV3626" s="372"/>
      <c r="GUW3626" s="370"/>
      <c r="GUX3626" s="371"/>
      <c r="GUY3626" s="372"/>
      <c r="GUZ3626" s="371"/>
      <c r="GVA3626" s="473"/>
      <c r="GVB3626" s="371"/>
      <c r="GVC3626" s="372"/>
      <c r="GVD3626" s="372"/>
      <c r="GVE3626" s="372"/>
      <c r="GVF3626" s="372"/>
      <c r="GVG3626" s="370"/>
      <c r="GVH3626" s="371"/>
      <c r="GVI3626" s="372"/>
      <c r="GVJ3626" s="371"/>
      <c r="GVK3626" s="473"/>
      <c r="GVL3626" s="371"/>
      <c r="GVM3626" s="372"/>
      <c r="GVN3626" s="372"/>
      <c r="GVO3626" s="372"/>
      <c r="GVP3626" s="372"/>
      <c r="GVQ3626" s="370"/>
      <c r="GVR3626" s="371"/>
      <c r="GVS3626" s="372"/>
      <c r="GVT3626" s="371"/>
      <c r="GVU3626" s="473"/>
      <c r="GVV3626" s="371"/>
      <c r="GVW3626" s="372"/>
      <c r="GVX3626" s="372"/>
      <c r="GVY3626" s="372"/>
      <c r="GVZ3626" s="372"/>
      <c r="GWA3626" s="370"/>
      <c r="GWB3626" s="371"/>
      <c r="GWC3626" s="372"/>
      <c r="GWD3626" s="371"/>
      <c r="GWE3626" s="473"/>
      <c r="GWF3626" s="371"/>
      <c r="GWG3626" s="372"/>
      <c r="GWH3626" s="372"/>
      <c r="GWI3626" s="372"/>
      <c r="GWJ3626" s="372"/>
      <c r="GWK3626" s="370"/>
      <c r="GWL3626" s="371"/>
      <c r="GWM3626" s="372"/>
      <c r="GWN3626" s="371"/>
      <c r="GWO3626" s="473"/>
      <c r="GWP3626" s="371"/>
      <c r="GWQ3626" s="372"/>
      <c r="GWR3626" s="372"/>
      <c r="GWS3626" s="372"/>
      <c r="GWT3626" s="372"/>
      <c r="GWU3626" s="370"/>
      <c r="GWV3626" s="371"/>
      <c r="GWW3626" s="372"/>
      <c r="GWX3626" s="371"/>
      <c r="GWY3626" s="473"/>
      <c r="GWZ3626" s="371"/>
      <c r="GXA3626" s="372"/>
      <c r="GXB3626" s="372"/>
      <c r="GXC3626" s="372"/>
      <c r="GXD3626" s="372"/>
      <c r="GXE3626" s="370"/>
      <c r="GXF3626" s="371"/>
      <c r="GXG3626" s="372"/>
      <c r="GXH3626" s="371"/>
      <c r="GXI3626" s="473"/>
      <c r="GXJ3626" s="371"/>
      <c r="GXK3626" s="372"/>
      <c r="GXL3626" s="372"/>
      <c r="GXM3626" s="372"/>
      <c r="GXN3626" s="372"/>
      <c r="GXO3626" s="370"/>
      <c r="GXP3626" s="371"/>
      <c r="GXQ3626" s="372"/>
      <c r="GXR3626" s="371"/>
      <c r="GXS3626" s="473"/>
      <c r="GXT3626" s="371"/>
      <c r="GXU3626" s="372"/>
      <c r="GXV3626" s="372"/>
      <c r="GXW3626" s="372"/>
      <c r="GXX3626" s="372"/>
      <c r="GXY3626" s="370"/>
      <c r="GXZ3626" s="371"/>
      <c r="GYA3626" s="372"/>
      <c r="GYB3626" s="371"/>
      <c r="GYC3626" s="473"/>
      <c r="GYD3626" s="371"/>
      <c r="GYE3626" s="372"/>
      <c r="GYF3626" s="372"/>
      <c r="GYG3626" s="372"/>
      <c r="GYH3626" s="372"/>
      <c r="GYI3626" s="370"/>
      <c r="GYJ3626" s="371"/>
      <c r="GYK3626" s="372"/>
      <c r="GYL3626" s="371"/>
      <c r="GYM3626" s="473"/>
      <c r="GYN3626" s="371"/>
      <c r="GYO3626" s="372"/>
      <c r="GYP3626" s="372"/>
      <c r="GYQ3626" s="372"/>
      <c r="GYR3626" s="372"/>
      <c r="GYS3626" s="370"/>
      <c r="GYT3626" s="371"/>
      <c r="GYU3626" s="372"/>
      <c r="GYV3626" s="371"/>
      <c r="GYW3626" s="473"/>
      <c r="GYX3626" s="371"/>
      <c r="GYY3626" s="372"/>
      <c r="GYZ3626" s="372"/>
      <c r="GZA3626" s="372"/>
      <c r="GZB3626" s="372"/>
      <c r="GZC3626" s="370"/>
      <c r="GZD3626" s="371"/>
      <c r="GZE3626" s="372"/>
      <c r="GZF3626" s="371"/>
      <c r="GZG3626" s="473"/>
      <c r="GZH3626" s="371"/>
      <c r="GZI3626" s="372"/>
      <c r="GZJ3626" s="372"/>
      <c r="GZK3626" s="372"/>
      <c r="GZL3626" s="372"/>
      <c r="GZM3626" s="370"/>
      <c r="GZN3626" s="371"/>
      <c r="GZO3626" s="372"/>
      <c r="GZP3626" s="371"/>
      <c r="GZQ3626" s="473"/>
      <c r="GZR3626" s="371"/>
      <c r="GZS3626" s="372"/>
      <c r="GZT3626" s="372"/>
      <c r="GZU3626" s="372"/>
      <c r="GZV3626" s="372"/>
      <c r="GZW3626" s="370"/>
      <c r="GZX3626" s="371"/>
      <c r="GZY3626" s="372"/>
      <c r="GZZ3626" s="371"/>
      <c r="HAA3626" s="473"/>
      <c r="HAB3626" s="371"/>
      <c r="HAC3626" s="372"/>
      <c r="HAD3626" s="372"/>
      <c r="HAE3626" s="372"/>
      <c r="HAF3626" s="372"/>
      <c r="HAG3626" s="370"/>
      <c r="HAH3626" s="371"/>
      <c r="HAI3626" s="372"/>
      <c r="HAJ3626" s="371"/>
      <c r="HAK3626" s="473"/>
      <c r="HAL3626" s="371"/>
      <c r="HAM3626" s="372"/>
      <c r="HAN3626" s="372"/>
      <c r="HAO3626" s="372"/>
      <c r="HAP3626" s="372"/>
      <c r="HAQ3626" s="370"/>
      <c r="HAR3626" s="371"/>
      <c r="HAS3626" s="372"/>
      <c r="HAT3626" s="371"/>
      <c r="HAU3626" s="473"/>
      <c r="HAV3626" s="371"/>
      <c r="HAW3626" s="372"/>
      <c r="HAX3626" s="372"/>
      <c r="HAY3626" s="372"/>
      <c r="HAZ3626" s="372"/>
      <c r="HBA3626" s="370"/>
      <c r="HBB3626" s="371"/>
      <c r="HBC3626" s="372"/>
      <c r="HBD3626" s="371"/>
      <c r="HBE3626" s="473"/>
      <c r="HBF3626" s="371"/>
      <c r="HBG3626" s="372"/>
      <c r="HBH3626" s="372"/>
      <c r="HBI3626" s="372"/>
      <c r="HBJ3626" s="372"/>
      <c r="HBK3626" s="370"/>
      <c r="HBL3626" s="371"/>
      <c r="HBM3626" s="372"/>
      <c r="HBN3626" s="371"/>
      <c r="HBO3626" s="473"/>
      <c r="HBP3626" s="371"/>
      <c r="HBQ3626" s="372"/>
      <c r="HBR3626" s="372"/>
      <c r="HBS3626" s="372"/>
      <c r="HBT3626" s="372"/>
      <c r="HBU3626" s="370"/>
      <c r="HBV3626" s="371"/>
      <c r="HBW3626" s="372"/>
      <c r="HBX3626" s="371"/>
      <c r="HBY3626" s="473"/>
      <c r="HBZ3626" s="371"/>
      <c r="HCA3626" s="372"/>
      <c r="HCB3626" s="372"/>
      <c r="HCC3626" s="372"/>
      <c r="HCD3626" s="372"/>
      <c r="HCE3626" s="370"/>
      <c r="HCF3626" s="371"/>
      <c r="HCG3626" s="372"/>
      <c r="HCH3626" s="371"/>
      <c r="HCI3626" s="473"/>
      <c r="HCJ3626" s="371"/>
      <c r="HCK3626" s="372"/>
      <c r="HCL3626" s="372"/>
      <c r="HCM3626" s="372"/>
      <c r="HCN3626" s="372"/>
      <c r="HCO3626" s="370"/>
      <c r="HCP3626" s="371"/>
      <c r="HCQ3626" s="372"/>
      <c r="HCR3626" s="371"/>
      <c r="HCS3626" s="473"/>
      <c r="HCT3626" s="371"/>
      <c r="HCU3626" s="372"/>
      <c r="HCV3626" s="372"/>
      <c r="HCW3626" s="372"/>
      <c r="HCX3626" s="372"/>
      <c r="HCY3626" s="370"/>
      <c r="HCZ3626" s="371"/>
      <c r="HDA3626" s="372"/>
      <c r="HDB3626" s="371"/>
      <c r="HDC3626" s="473"/>
      <c r="HDD3626" s="371"/>
      <c r="HDE3626" s="372"/>
      <c r="HDF3626" s="372"/>
      <c r="HDG3626" s="372"/>
      <c r="HDH3626" s="372"/>
      <c r="HDI3626" s="370"/>
      <c r="HDJ3626" s="371"/>
      <c r="HDK3626" s="372"/>
      <c r="HDL3626" s="371"/>
      <c r="HDM3626" s="473"/>
      <c r="HDN3626" s="371"/>
      <c r="HDO3626" s="372"/>
      <c r="HDP3626" s="372"/>
      <c r="HDQ3626" s="372"/>
      <c r="HDR3626" s="372"/>
      <c r="HDS3626" s="370"/>
      <c r="HDT3626" s="371"/>
      <c r="HDU3626" s="372"/>
      <c r="HDV3626" s="371"/>
      <c r="HDW3626" s="473"/>
      <c r="HDX3626" s="371"/>
      <c r="HDY3626" s="372"/>
      <c r="HDZ3626" s="372"/>
      <c r="HEA3626" s="372"/>
      <c r="HEB3626" s="372"/>
      <c r="HEC3626" s="370"/>
      <c r="HED3626" s="371"/>
      <c r="HEE3626" s="372"/>
      <c r="HEF3626" s="371"/>
      <c r="HEG3626" s="473"/>
      <c r="HEH3626" s="371"/>
      <c r="HEI3626" s="372"/>
      <c r="HEJ3626" s="372"/>
      <c r="HEK3626" s="372"/>
      <c r="HEL3626" s="372"/>
      <c r="HEM3626" s="370"/>
      <c r="HEN3626" s="371"/>
      <c r="HEO3626" s="372"/>
      <c r="HEP3626" s="371"/>
      <c r="HEQ3626" s="473"/>
      <c r="HER3626" s="371"/>
      <c r="HES3626" s="372"/>
      <c r="HET3626" s="372"/>
      <c r="HEU3626" s="372"/>
      <c r="HEV3626" s="372"/>
      <c r="HEW3626" s="370"/>
      <c r="HEX3626" s="371"/>
      <c r="HEY3626" s="372"/>
      <c r="HEZ3626" s="371"/>
      <c r="HFA3626" s="473"/>
      <c r="HFB3626" s="371"/>
      <c r="HFC3626" s="372"/>
      <c r="HFD3626" s="372"/>
      <c r="HFE3626" s="372"/>
      <c r="HFF3626" s="372"/>
      <c r="HFG3626" s="370"/>
      <c r="HFH3626" s="371"/>
      <c r="HFI3626" s="372"/>
      <c r="HFJ3626" s="371"/>
      <c r="HFK3626" s="473"/>
      <c r="HFL3626" s="371"/>
      <c r="HFM3626" s="372"/>
      <c r="HFN3626" s="372"/>
      <c r="HFO3626" s="372"/>
      <c r="HFP3626" s="372"/>
      <c r="HFQ3626" s="370"/>
      <c r="HFR3626" s="371"/>
      <c r="HFS3626" s="372"/>
      <c r="HFT3626" s="371"/>
      <c r="HFU3626" s="473"/>
      <c r="HFV3626" s="371"/>
      <c r="HFW3626" s="372"/>
      <c r="HFX3626" s="372"/>
      <c r="HFY3626" s="372"/>
      <c r="HFZ3626" s="372"/>
      <c r="HGA3626" s="370"/>
      <c r="HGB3626" s="371"/>
      <c r="HGC3626" s="372"/>
      <c r="HGD3626" s="371"/>
      <c r="HGE3626" s="473"/>
      <c r="HGF3626" s="371"/>
      <c r="HGG3626" s="372"/>
      <c r="HGH3626" s="372"/>
      <c r="HGI3626" s="372"/>
      <c r="HGJ3626" s="372"/>
      <c r="HGK3626" s="370"/>
      <c r="HGL3626" s="371"/>
      <c r="HGM3626" s="372"/>
      <c r="HGN3626" s="371"/>
      <c r="HGO3626" s="473"/>
      <c r="HGP3626" s="371"/>
      <c r="HGQ3626" s="372"/>
      <c r="HGR3626" s="372"/>
      <c r="HGS3626" s="372"/>
      <c r="HGT3626" s="372"/>
      <c r="HGU3626" s="370"/>
      <c r="HGV3626" s="371"/>
      <c r="HGW3626" s="372"/>
      <c r="HGX3626" s="371"/>
      <c r="HGY3626" s="473"/>
      <c r="HGZ3626" s="371"/>
      <c r="HHA3626" s="372"/>
      <c r="HHB3626" s="372"/>
      <c r="HHC3626" s="372"/>
      <c r="HHD3626" s="372"/>
      <c r="HHE3626" s="370"/>
      <c r="HHF3626" s="371"/>
      <c r="HHG3626" s="372"/>
      <c r="HHH3626" s="371"/>
      <c r="HHI3626" s="473"/>
      <c r="HHJ3626" s="371"/>
      <c r="HHK3626" s="372"/>
      <c r="HHL3626" s="372"/>
      <c r="HHM3626" s="372"/>
      <c r="HHN3626" s="372"/>
      <c r="HHO3626" s="370"/>
      <c r="HHP3626" s="371"/>
      <c r="HHQ3626" s="372"/>
      <c r="HHR3626" s="371"/>
      <c r="HHS3626" s="473"/>
      <c r="HHT3626" s="371"/>
      <c r="HHU3626" s="372"/>
      <c r="HHV3626" s="372"/>
      <c r="HHW3626" s="372"/>
      <c r="HHX3626" s="372"/>
      <c r="HHY3626" s="370"/>
      <c r="HHZ3626" s="371"/>
      <c r="HIA3626" s="372"/>
      <c r="HIB3626" s="371"/>
      <c r="HIC3626" s="473"/>
      <c r="HID3626" s="371"/>
      <c r="HIE3626" s="372"/>
      <c r="HIF3626" s="372"/>
      <c r="HIG3626" s="372"/>
      <c r="HIH3626" s="372"/>
      <c r="HII3626" s="370"/>
      <c r="HIJ3626" s="371"/>
      <c r="HIK3626" s="372"/>
      <c r="HIL3626" s="371"/>
      <c r="HIM3626" s="473"/>
      <c r="HIN3626" s="371"/>
      <c r="HIO3626" s="372"/>
      <c r="HIP3626" s="372"/>
      <c r="HIQ3626" s="372"/>
      <c r="HIR3626" s="372"/>
      <c r="HIS3626" s="370"/>
      <c r="HIT3626" s="371"/>
      <c r="HIU3626" s="372"/>
      <c r="HIV3626" s="371"/>
      <c r="HIW3626" s="473"/>
      <c r="HIX3626" s="371"/>
      <c r="HIY3626" s="372"/>
      <c r="HIZ3626" s="372"/>
      <c r="HJA3626" s="372"/>
      <c r="HJB3626" s="372"/>
      <c r="HJC3626" s="370"/>
      <c r="HJD3626" s="371"/>
      <c r="HJE3626" s="372"/>
      <c r="HJF3626" s="371"/>
      <c r="HJG3626" s="473"/>
      <c r="HJH3626" s="371"/>
      <c r="HJI3626" s="372"/>
      <c r="HJJ3626" s="372"/>
      <c r="HJK3626" s="372"/>
      <c r="HJL3626" s="372"/>
      <c r="HJM3626" s="370"/>
      <c r="HJN3626" s="371"/>
      <c r="HJO3626" s="372"/>
      <c r="HJP3626" s="371"/>
      <c r="HJQ3626" s="473"/>
      <c r="HJR3626" s="371"/>
      <c r="HJS3626" s="372"/>
      <c r="HJT3626" s="372"/>
      <c r="HJU3626" s="372"/>
      <c r="HJV3626" s="372"/>
      <c r="HJW3626" s="370"/>
      <c r="HJX3626" s="371"/>
      <c r="HJY3626" s="372"/>
      <c r="HJZ3626" s="371"/>
      <c r="HKA3626" s="473"/>
      <c r="HKB3626" s="371"/>
      <c r="HKC3626" s="372"/>
      <c r="HKD3626" s="372"/>
      <c r="HKE3626" s="372"/>
      <c r="HKF3626" s="372"/>
      <c r="HKG3626" s="370"/>
      <c r="HKH3626" s="371"/>
      <c r="HKI3626" s="372"/>
      <c r="HKJ3626" s="371"/>
      <c r="HKK3626" s="473"/>
      <c r="HKL3626" s="371"/>
      <c r="HKM3626" s="372"/>
      <c r="HKN3626" s="372"/>
      <c r="HKO3626" s="372"/>
      <c r="HKP3626" s="372"/>
      <c r="HKQ3626" s="370"/>
      <c r="HKR3626" s="371"/>
      <c r="HKS3626" s="372"/>
      <c r="HKT3626" s="371"/>
      <c r="HKU3626" s="473"/>
      <c r="HKV3626" s="371"/>
      <c r="HKW3626" s="372"/>
      <c r="HKX3626" s="372"/>
      <c r="HKY3626" s="372"/>
      <c r="HKZ3626" s="372"/>
      <c r="HLA3626" s="370"/>
      <c r="HLB3626" s="371"/>
      <c r="HLC3626" s="372"/>
      <c r="HLD3626" s="371"/>
      <c r="HLE3626" s="473"/>
      <c r="HLF3626" s="371"/>
      <c r="HLG3626" s="372"/>
      <c r="HLH3626" s="372"/>
      <c r="HLI3626" s="372"/>
      <c r="HLJ3626" s="372"/>
      <c r="HLK3626" s="370"/>
      <c r="HLL3626" s="371"/>
      <c r="HLM3626" s="372"/>
      <c r="HLN3626" s="371"/>
      <c r="HLO3626" s="473"/>
      <c r="HLP3626" s="371"/>
      <c r="HLQ3626" s="372"/>
      <c r="HLR3626" s="372"/>
      <c r="HLS3626" s="372"/>
      <c r="HLT3626" s="372"/>
      <c r="HLU3626" s="370"/>
      <c r="HLV3626" s="371"/>
      <c r="HLW3626" s="372"/>
      <c r="HLX3626" s="371"/>
      <c r="HLY3626" s="473"/>
      <c r="HLZ3626" s="371"/>
      <c r="HMA3626" s="372"/>
      <c r="HMB3626" s="372"/>
      <c r="HMC3626" s="372"/>
      <c r="HMD3626" s="372"/>
      <c r="HME3626" s="370"/>
      <c r="HMF3626" s="371"/>
      <c r="HMG3626" s="372"/>
      <c r="HMH3626" s="371"/>
      <c r="HMI3626" s="473"/>
      <c r="HMJ3626" s="371"/>
      <c r="HMK3626" s="372"/>
      <c r="HML3626" s="372"/>
      <c r="HMM3626" s="372"/>
      <c r="HMN3626" s="372"/>
      <c r="HMO3626" s="370"/>
      <c r="HMP3626" s="371"/>
      <c r="HMQ3626" s="372"/>
      <c r="HMR3626" s="371"/>
      <c r="HMS3626" s="473"/>
      <c r="HMT3626" s="371"/>
      <c r="HMU3626" s="372"/>
      <c r="HMV3626" s="372"/>
      <c r="HMW3626" s="372"/>
      <c r="HMX3626" s="372"/>
      <c r="HMY3626" s="370"/>
      <c r="HMZ3626" s="371"/>
      <c r="HNA3626" s="372"/>
      <c r="HNB3626" s="371"/>
      <c r="HNC3626" s="473"/>
      <c r="HND3626" s="371"/>
      <c r="HNE3626" s="372"/>
      <c r="HNF3626" s="372"/>
      <c r="HNG3626" s="372"/>
      <c r="HNH3626" s="372"/>
      <c r="HNI3626" s="370"/>
      <c r="HNJ3626" s="371"/>
      <c r="HNK3626" s="372"/>
      <c r="HNL3626" s="371"/>
      <c r="HNM3626" s="473"/>
      <c r="HNN3626" s="371"/>
      <c r="HNO3626" s="372"/>
      <c r="HNP3626" s="372"/>
      <c r="HNQ3626" s="372"/>
      <c r="HNR3626" s="372"/>
      <c r="HNS3626" s="370"/>
      <c r="HNT3626" s="371"/>
      <c r="HNU3626" s="372"/>
      <c r="HNV3626" s="371"/>
      <c r="HNW3626" s="473"/>
      <c r="HNX3626" s="371"/>
      <c r="HNY3626" s="372"/>
      <c r="HNZ3626" s="372"/>
      <c r="HOA3626" s="372"/>
      <c r="HOB3626" s="372"/>
      <c r="HOC3626" s="370"/>
      <c r="HOD3626" s="371"/>
      <c r="HOE3626" s="372"/>
      <c r="HOF3626" s="371"/>
      <c r="HOG3626" s="473"/>
      <c r="HOH3626" s="371"/>
      <c r="HOI3626" s="372"/>
      <c r="HOJ3626" s="372"/>
      <c r="HOK3626" s="372"/>
      <c r="HOL3626" s="372"/>
      <c r="HOM3626" s="370"/>
      <c r="HON3626" s="371"/>
      <c r="HOO3626" s="372"/>
      <c r="HOP3626" s="371"/>
      <c r="HOQ3626" s="473"/>
      <c r="HOR3626" s="371"/>
      <c r="HOS3626" s="372"/>
      <c r="HOT3626" s="372"/>
      <c r="HOU3626" s="372"/>
      <c r="HOV3626" s="372"/>
      <c r="HOW3626" s="370"/>
      <c r="HOX3626" s="371"/>
      <c r="HOY3626" s="372"/>
      <c r="HOZ3626" s="371"/>
      <c r="HPA3626" s="473"/>
      <c r="HPB3626" s="371"/>
      <c r="HPC3626" s="372"/>
      <c r="HPD3626" s="372"/>
      <c r="HPE3626" s="372"/>
      <c r="HPF3626" s="372"/>
      <c r="HPG3626" s="370"/>
      <c r="HPH3626" s="371"/>
      <c r="HPI3626" s="372"/>
      <c r="HPJ3626" s="371"/>
      <c r="HPK3626" s="473"/>
      <c r="HPL3626" s="371"/>
      <c r="HPM3626" s="372"/>
      <c r="HPN3626" s="372"/>
      <c r="HPO3626" s="372"/>
      <c r="HPP3626" s="372"/>
      <c r="HPQ3626" s="370"/>
      <c r="HPR3626" s="371"/>
      <c r="HPS3626" s="372"/>
      <c r="HPT3626" s="371"/>
      <c r="HPU3626" s="473"/>
      <c r="HPV3626" s="371"/>
      <c r="HPW3626" s="372"/>
      <c r="HPX3626" s="372"/>
      <c r="HPY3626" s="372"/>
      <c r="HPZ3626" s="372"/>
      <c r="HQA3626" s="370"/>
      <c r="HQB3626" s="371"/>
      <c r="HQC3626" s="372"/>
      <c r="HQD3626" s="371"/>
      <c r="HQE3626" s="473"/>
      <c r="HQF3626" s="371"/>
      <c r="HQG3626" s="372"/>
      <c r="HQH3626" s="372"/>
      <c r="HQI3626" s="372"/>
      <c r="HQJ3626" s="372"/>
      <c r="HQK3626" s="370"/>
      <c r="HQL3626" s="371"/>
      <c r="HQM3626" s="372"/>
      <c r="HQN3626" s="371"/>
      <c r="HQO3626" s="473"/>
      <c r="HQP3626" s="371"/>
      <c r="HQQ3626" s="372"/>
      <c r="HQR3626" s="372"/>
      <c r="HQS3626" s="372"/>
      <c r="HQT3626" s="372"/>
      <c r="HQU3626" s="370"/>
      <c r="HQV3626" s="371"/>
      <c r="HQW3626" s="372"/>
      <c r="HQX3626" s="371"/>
      <c r="HQY3626" s="473"/>
      <c r="HQZ3626" s="371"/>
      <c r="HRA3626" s="372"/>
      <c r="HRB3626" s="372"/>
      <c r="HRC3626" s="372"/>
      <c r="HRD3626" s="372"/>
      <c r="HRE3626" s="370"/>
      <c r="HRF3626" s="371"/>
      <c r="HRG3626" s="372"/>
      <c r="HRH3626" s="371"/>
      <c r="HRI3626" s="473"/>
      <c r="HRJ3626" s="371"/>
      <c r="HRK3626" s="372"/>
      <c r="HRL3626" s="372"/>
      <c r="HRM3626" s="372"/>
      <c r="HRN3626" s="372"/>
      <c r="HRO3626" s="370"/>
      <c r="HRP3626" s="371"/>
      <c r="HRQ3626" s="372"/>
      <c r="HRR3626" s="371"/>
      <c r="HRS3626" s="473"/>
      <c r="HRT3626" s="371"/>
      <c r="HRU3626" s="372"/>
      <c r="HRV3626" s="372"/>
      <c r="HRW3626" s="372"/>
      <c r="HRX3626" s="372"/>
      <c r="HRY3626" s="370"/>
      <c r="HRZ3626" s="371"/>
      <c r="HSA3626" s="372"/>
      <c r="HSB3626" s="371"/>
      <c r="HSC3626" s="473"/>
      <c r="HSD3626" s="371"/>
      <c r="HSE3626" s="372"/>
      <c r="HSF3626" s="372"/>
      <c r="HSG3626" s="372"/>
      <c r="HSH3626" s="372"/>
      <c r="HSI3626" s="370"/>
      <c r="HSJ3626" s="371"/>
      <c r="HSK3626" s="372"/>
      <c r="HSL3626" s="371"/>
      <c r="HSM3626" s="473"/>
      <c r="HSN3626" s="371"/>
      <c r="HSO3626" s="372"/>
      <c r="HSP3626" s="372"/>
      <c r="HSQ3626" s="372"/>
      <c r="HSR3626" s="372"/>
      <c r="HSS3626" s="370"/>
      <c r="HST3626" s="371"/>
      <c r="HSU3626" s="372"/>
      <c r="HSV3626" s="371"/>
      <c r="HSW3626" s="473"/>
      <c r="HSX3626" s="371"/>
      <c r="HSY3626" s="372"/>
      <c r="HSZ3626" s="372"/>
      <c r="HTA3626" s="372"/>
      <c r="HTB3626" s="372"/>
      <c r="HTC3626" s="370"/>
      <c r="HTD3626" s="371"/>
      <c r="HTE3626" s="372"/>
      <c r="HTF3626" s="371"/>
      <c r="HTG3626" s="473"/>
      <c r="HTH3626" s="371"/>
      <c r="HTI3626" s="372"/>
      <c r="HTJ3626" s="372"/>
      <c r="HTK3626" s="372"/>
      <c r="HTL3626" s="372"/>
      <c r="HTM3626" s="370"/>
      <c r="HTN3626" s="371"/>
      <c r="HTO3626" s="372"/>
      <c r="HTP3626" s="371"/>
      <c r="HTQ3626" s="473"/>
      <c r="HTR3626" s="371"/>
      <c r="HTS3626" s="372"/>
      <c r="HTT3626" s="372"/>
      <c r="HTU3626" s="372"/>
      <c r="HTV3626" s="372"/>
      <c r="HTW3626" s="370"/>
      <c r="HTX3626" s="371"/>
      <c r="HTY3626" s="372"/>
      <c r="HTZ3626" s="371"/>
      <c r="HUA3626" s="473"/>
      <c r="HUB3626" s="371"/>
      <c r="HUC3626" s="372"/>
      <c r="HUD3626" s="372"/>
      <c r="HUE3626" s="372"/>
      <c r="HUF3626" s="372"/>
      <c r="HUG3626" s="370"/>
      <c r="HUH3626" s="371"/>
      <c r="HUI3626" s="372"/>
      <c r="HUJ3626" s="371"/>
      <c r="HUK3626" s="473"/>
      <c r="HUL3626" s="371"/>
      <c r="HUM3626" s="372"/>
      <c r="HUN3626" s="372"/>
      <c r="HUO3626" s="372"/>
      <c r="HUP3626" s="372"/>
      <c r="HUQ3626" s="370"/>
      <c r="HUR3626" s="371"/>
      <c r="HUS3626" s="372"/>
      <c r="HUT3626" s="371"/>
      <c r="HUU3626" s="473"/>
      <c r="HUV3626" s="371"/>
      <c r="HUW3626" s="372"/>
      <c r="HUX3626" s="372"/>
      <c r="HUY3626" s="372"/>
      <c r="HUZ3626" s="372"/>
      <c r="HVA3626" s="370"/>
      <c r="HVB3626" s="371"/>
      <c r="HVC3626" s="372"/>
      <c r="HVD3626" s="371"/>
      <c r="HVE3626" s="473"/>
      <c r="HVF3626" s="371"/>
      <c r="HVG3626" s="372"/>
      <c r="HVH3626" s="372"/>
      <c r="HVI3626" s="372"/>
      <c r="HVJ3626" s="372"/>
      <c r="HVK3626" s="370"/>
      <c r="HVL3626" s="371"/>
      <c r="HVM3626" s="372"/>
      <c r="HVN3626" s="371"/>
      <c r="HVO3626" s="473"/>
      <c r="HVP3626" s="371"/>
      <c r="HVQ3626" s="372"/>
      <c r="HVR3626" s="372"/>
      <c r="HVS3626" s="372"/>
      <c r="HVT3626" s="372"/>
      <c r="HVU3626" s="370"/>
      <c r="HVV3626" s="371"/>
      <c r="HVW3626" s="372"/>
      <c r="HVX3626" s="371"/>
      <c r="HVY3626" s="473"/>
      <c r="HVZ3626" s="371"/>
      <c r="HWA3626" s="372"/>
      <c r="HWB3626" s="372"/>
      <c r="HWC3626" s="372"/>
      <c r="HWD3626" s="372"/>
      <c r="HWE3626" s="370"/>
      <c r="HWF3626" s="371"/>
      <c r="HWG3626" s="372"/>
      <c r="HWH3626" s="371"/>
      <c r="HWI3626" s="473"/>
      <c r="HWJ3626" s="371"/>
      <c r="HWK3626" s="372"/>
      <c r="HWL3626" s="372"/>
      <c r="HWM3626" s="372"/>
      <c r="HWN3626" s="372"/>
      <c r="HWO3626" s="370"/>
      <c r="HWP3626" s="371"/>
      <c r="HWQ3626" s="372"/>
      <c r="HWR3626" s="371"/>
      <c r="HWS3626" s="473"/>
      <c r="HWT3626" s="371"/>
      <c r="HWU3626" s="372"/>
      <c r="HWV3626" s="372"/>
      <c r="HWW3626" s="372"/>
      <c r="HWX3626" s="372"/>
      <c r="HWY3626" s="370"/>
      <c r="HWZ3626" s="371"/>
      <c r="HXA3626" s="372"/>
      <c r="HXB3626" s="371"/>
      <c r="HXC3626" s="473"/>
      <c r="HXD3626" s="371"/>
      <c r="HXE3626" s="372"/>
      <c r="HXF3626" s="372"/>
      <c r="HXG3626" s="372"/>
      <c r="HXH3626" s="372"/>
      <c r="HXI3626" s="370"/>
      <c r="HXJ3626" s="371"/>
      <c r="HXK3626" s="372"/>
      <c r="HXL3626" s="371"/>
      <c r="HXM3626" s="473"/>
      <c r="HXN3626" s="371"/>
      <c r="HXO3626" s="372"/>
      <c r="HXP3626" s="372"/>
      <c r="HXQ3626" s="372"/>
      <c r="HXR3626" s="372"/>
      <c r="HXS3626" s="370"/>
      <c r="HXT3626" s="371"/>
      <c r="HXU3626" s="372"/>
      <c r="HXV3626" s="371"/>
      <c r="HXW3626" s="473"/>
      <c r="HXX3626" s="371"/>
      <c r="HXY3626" s="372"/>
      <c r="HXZ3626" s="372"/>
      <c r="HYA3626" s="372"/>
      <c r="HYB3626" s="372"/>
      <c r="HYC3626" s="370"/>
      <c r="HYD3626" s="371"/>
      <c r="HYE3626" s="372"/>
      <c r="HYF3626" s="371"/>
      <c r="HYG3626" s="473"/>
      <c r="HYH3626" s="371"/>
      <c r="HYI3626" s="372"/>
      <c r="HYJ3626" s="372"/>
      <c r="HYK3626" s="372"/>
      <c r="HYL3626" s="372"/>
      <c r="HYM3626" s="370"/>
      <c r="HYN3626" s="371"/>
      <c r="HYO3626" s="372"/>
      <c r="HYP3626" s="371"/>
      <c r="HYQ3626" s="473"/>
      <c r="HYR3626" s="371"/>
      <c r="HYS3626" s="372"/>
      <c r="HYT3626" s="372"/>
      <c r="HYU3626" s="372"/>
      <c r="HYV3626" s="372"/>
      <c r="HYW3626" s="370"/>
      <c r="HYX3626" s="371"/>
      <c r="HYY3626" s="372"/>
      <c r="HYZ3626" s="371"/>
      <c r="HZA3626" s="473"/>
      <c r="HZB3626" s="371"/>
      <c r="HZC3626" s="372"/>
      <c r="HZD3626" s="372"/>
      <c r="HZE3626" s="372"/>
      <c r="HZF3626" s="372"/>
      <c r="HZG3626" s="370"/>
      <c r="HZH3626" s="371"/>
      <c r="HZI3626" s="372"/>
      <c r="HZJ3626" s="371"/>
      <c r="HZK3626" s="473"/>
      <c r="HZL3626" s="371"/>
      <c r="HZM3626" s="372"/>
      <c r="HZN3626" s="372"/>
      <c r="HZO3626" s="372"/>
      <c r="HZP3626" s="372"/>
      <c r="HZQ3626" s="370"/>
      <c r="HZR3626" s="371"/>
      <c r="HZS3626" s="372"/>
      <c r="HZT3626" s="371"/>
      <c r="HZU3626" s="473"/>
      <c r="HZV3626" s="371"/>
      <c r="HZW3626" s="372"/>
      <c r="HZX3626" s="372"/>
      <c r="HZY3626" s="372"/>
      <c r="HZZ3626" s="372"/>
      <c r="IAA3626" s="370"/>
      <c r="IAB3626" s="371"/>
      <c r="IAC3626" s="372"/>
      <c r="IAD3626" s="371"/>
      <c r="IAE3626" s="473"/>
      <c r="IAF3626" s="371"/>
      <c r="IAG3626" s="372"/>
      <c r="IAH3626" s="372"/>
      <c r="IAI3626" s="372"/>
      <c r="IAJ3626" s="372"/>
      <c r="IAK3626" s="370"/>
      <c r="IAL3626" s="371"/>
      <c r="IAM3626" s="372"/>
      <c r="IAN3626" s="371"/>
      <c r="IAO3626" s="473"/>
      <c r="IAP3626" s="371"/>
      <c r="IAQ3626" s="372"/>
      <c r="IAR3626" s="372"/>
      <c r="IAS3626" s="372"/>
      <c r="IAT3626" s="372"/>
      <c r="IAU3626" s="370"/>
      <c r="IAV3626" s="371"/>
      <c r="IAW3626" s="372"/>
      <c r="IAX3626" s="371"/>
      <c r="IAY3626" s="473"/>
      <c r="IAZ3626" s="371"/>
      <c r="IBA3626" s="372"/>
      <c r="IBB3626" s="372"/>
      <c r="IBC3626" s="372"/>
      <c r="IBD3626" s="372"/>
      <c r="IBE3626" s="370"/>
      <c r="IBF3626" s="371"/>
      <c r="IBG3626" s="372"/>
      <c r="IBH3626" s="371"/>
      <c r="IBI3626" s="473"/>
      <c r="IBJ3626" s="371"/>
      <c r="IBK3626" s="372"/>
      <c r="IBL3626" s="372"/>
      <c r="IBM3626" s="372"/>
      <c r="IBN3626" s="372"/>
      <c r="IBO3626" s="370"/>
      <c r="IBP3626" s="371"/>
      <c r="IBQ3626" s="372"/>
      <c r="IBR3626" s="371"/>
      <c r="IBS3626" s="473"/>
      <c r="IBT3626" s="371"/>
      <c r="IBU3626" s="372"/>
      <c r="IBV3626" s="372"/>
      <c r="IBW3626" s="372"/>
      <c r="IBX3626" s="372"/>
      <c r="IBY3626" s="370"/>
      <c r="IBZ3626" s="371"/>
      <c r="ICA3626" s="372"/>
      <c r="ICB3626" s="371"/>
      <c r="ICC3626" s="473"/>
      <c r="ICD3626" s="371"/>
      <c r="ICE3626" s="372"/>
      <c r="ICF3626" s="372"/>
      <c r="ICG3626" s="372"/>
      <c r="ICH3626" s="372"/>
      <c r="ICI3626" s="370"/>
      <c r="ICJ3626" s="371"/>
      <c r="ICK3626" s="372"/>
      <c r="ICL3626" s="371"/>
      <c r="ICM3626" s="473"/>
      <c r="ICN3626" s="371"/>
      <c r="ICO3626" s="372"/>
      <c r="ICP3626" s="372"/>
      <c r="ICQ3626" s="372"/>
      <c r="ICR3626" s="372"/>
      <c r="ICS3626" s="370"/>
      <c r="ICT3626" s="371"/>
      <c r="ICU3626" s="372"/>
      <c r="ICV3626" s="371"/>
      <c r="ICW3626" s="473"/>
      <c r="ICX3626" s="371"/>
      <c r="ICY3626" s="372"/>
      <c r="ICZ3626" s="372"/>
      <c r="IDA3626" s="372"/>
      <c r="IDB3626" s="372"/>
      <c r="IDC3626" s="370"/>
      <c r="IDD3626" s="371"/>
      <c r="IDE3626" s="372"/>
      <c r="IDF3626" s="371"/>
      <c r="IDG3626" s="473"/>
      <c r="IDH3626" s="371"/>
      <c r="IDI3626" s="372"/>
      <c r="IDJ3626" s="372"/>
      <c r="IDK3626" s="372"/>
      <c r="IDL3626" s="372"/>
      <c r="IDM3626" s="370"/>
      <c r="IDN3626" s="371"/>
      <c r="IDO3626" s="372"/>
      <c r="IDP3626" s="371"/>
      <c r="IDQ3626" s="473"/>
      <c r="IDR3626" s="371"/>
      <c r="IDS3626" s="372"/>
      <c r="IDT3626" s="372"/>
      <c r="IDU3626" s="372"/>
      <c r="IDV3626" s="372"/>
      <c r="IDW3626" s="370"/>
      <c r="IDX3626" s="371"/>
      <c r="IDY3626" s="372"/>
      <c r="IDZ3626" s="371"/>
      <c r="IEA3626" s="473"/>
      <c r="IEB3626" s="371"/>
      <c r="IEC3626" s="372"/>
      <c r="IED3626" s="372"/>
      <c r="IEE3626" s="372"/>
      <c r="IEF3626" s="372"/>
      <c r="IEG3626" s="370"/>
      <c r="IEH3626" s="371"/>
      <c r="IEI3626" s="372"/>
      <c r="IEJ3626" s="371"/>
      <c r="IEK3626" s="473"/>
      <c r="IEL3626" s="371"/>
      <c r="IEM3626" s="372"/>
      <c r="IEN3626" s="372"/>
      <c r="IEO3626" s="372"/>
      <c r="IEP3626" s="372"/>
      <c r="IEQ3626" s="370"/>
      <c r="IER3626" s="371"/>
      <c r="IES3626" s="372"/>
      <c r="IET3626" s="371"/>
      <c r="IEU3626" s="473"/>
      <c r="IEV3626" s="371"/>
      <c r="IEW3626" s="372"/>
      <c r="IEX3626" s="372"/>
      <c r="IEY3626" s="372"/>
      <c r="IEZ3626" s="372"/>
      <c r="IFA3626" s="370"/>
      <c r="IFB3626" s="371"/>
      <c r="IFC3626" s="372"/>
      <c r="IFD3626" s="371"/>
      <c r="IFE3626" s="473"/>
      <c r="IFF3626" s="371"/>
      <c r="IFG3626" s="372"/>
      <c r="IFH3626" s="372"/>
      <c r="IFI3626" s="372"/>
      <c r="IFJ3626" s="372"/>
      <c r="IFK3626" s="370"/>
      <c r="IFL3626" s="371"/>
      <c r="IFM3626" s="372"/>
      <c r="IFN3626" s="371"/>
      <c r="IFO3626" s="473"/>
      <c r="IFP3626" s="371"/>
      <c r="IFQ3626" s="372"/>
      <c r="IFR3626" s="372"/>
      <c r="IFS3626" s="372"/>
      <c r="IFT3626" s="372"/>
      <c r="IFU3626" s="370"/>
      <c r="IFV3626" s="371"/>
      <c r="IFW3626" s="372"/>
      <c r="IFX3626" s="371"/>
      <c r="IFY3626" s="473"/>
      <c r="IFZ3626" s="371"/>
      <c r="IGA3626" s="372"/>
      <c r="IGB3626" s="372"/>
      <c r="IGC3626" s="372"/>
      <c r="IGD3626" s="372"/>
      <c r="IGE3626" s="370"/>
      <c r="IGF3626" s="371"/>
      <c r="IGG3626" s="372"/>
      <c r="IGH3626" s="371"/>
      <c r="IGI3626" s="473"/>
      <c r="IGJ3626" s="371"/>
      <c r="IGK3626" s="372"/>
      <c r="IGL3626" s="372"/>
      <c r="IGM3626" s="372"/>
      <c r="IGN3626" s="372"/>
      <c r="IGO3626" s="370"/>
      <c r="IGP3626" s="371"/>
      <c r="IGQ3626" s="372"/>
      <c r="IGR3626" s="371"/>
      <c r="IGS3626" s="473"/>
      <c r="IGT3626" s="371"/>
      <c r="IGU3626" s="372"/>
      <c r="IGV3626" s="372"/>
      <c r="IGW3626" s="372"/>
      <c r="IGX3626" s="372"/>
      <c r="IGY3626" s="370"/>
      <c r="IGZ3626" s="371"/>
      <c r="IHA3626" s="372"/>
      <c r="IHB3626" s="371"/>
      <c r="IHC3626" s="473"/>
      <c r="IHD3626" s="371"/>
      <c r="IHE3626" s="372"/>
      <c r="IHF3626" s="372"/>
      <c r="IHG3626" s="372"/>
      <c r="IHH3626" s="372"/>
      <c r="IHI3626" s="370"/>
      <c r="IHJ3626" s="371"/>
      <c r="IHK3626" s="372"/>
      <c r="IHL3626" s="371"/>
      <c r="IHM3626" s="473"/>
      <c r="IHN3626" s="371"/>
      <c r="IHO3626" s="372"/>
      <c r="IHP3626" s="372"/>
      <c r="IHQ3626" s="372"/>
      <c r="IHR3626" s="372"/>
      <c r="IHS3626" s="370"/>
      <c r="IHT3626" s="371"/>
      <c r="IHU3626" s="372"/>
      <c r="IHV3626" s="371"/>
      <c r="IHW3626" s="473"/>
      <c r="IHX3626" s="371"/>
      <c r="IHY3626" s="372"/>
      <c r="IHZ3626" s="372"/>
      <c r="IIA3626" s="372"/>
      <c r="IIB3626" s="372"/>
      <c r="IIC3626" s="370"/>
      <c r="IID3626" s="371"/>
      <c r="IIE3626" s="372"/>
      <c r="IIF3626" s="371"/>
      <c r="IIG3626" s="473"/>
      <c r="IIH3626" s="371"/>
      <c r="III3626" s="372"/>
      <c r="IIJ3626" s="372"/>
      <c r="IIK3626" s="372"/>
      <c r="IIL3626" s="372"/>
      <c r="IIM3626" s="370"/>
      <c r="IIN3626" s="371"/>
      <c r="IIO3626" s="372"/>
      <c r="IIP3626" s="371"/>
      <c r="IIQ3626" s="473"/>
      <c r="IIR3626" s="371"/>
      <c r="IIS3626" s="372"/>
      <c r="IIT3626" s="372"/>
      <c r="IIU3626" s="372"/>
      <c r="IIV3626" s="372"/>
      <c r="IIW3626" s="370"/>
      <c r="IIX3626" s="371"/>
      <c r="IIY3626" s="372"/>
      <c r="IIZ3626" s="371"/>
      <c r="IJA3626" s="473"/>
      <c r="IJB3626" s="371"/>
      <c r="IJC3626" s="372"/>
      <c r="IJD3626" s="372"/>
      <c r="IJE3626" s="372"/>
      <c r="IJF3626" s="372"/>
      <c r="IJG3626" s="370"/>
      <c r="IJH3626" s="371"/>
      <c r="IJI3626" s="372"/>
      <c r="IJJ3626" s="371"/>
      <c r="IJK3626" s="473"/>
      <c r="IJL3626" s="371"/>
      <c r="IJM3626" s="372"/>
      <c r="IJN3626" s="372"/>
      <c r="IJO3626" s="372"/>
      <c r="IJP3626" s="372"/>
      <c r="IJQ3626" s="370"/>
      <c r="IJR3626" s="371"/>
      <c r="IJS3626" s="372"/>
      <c r="IJT3626" s="371"/>
      <c r="IJU3626" s="473"/>
      <c r="IJV3626" s="371"/>
      <c r="IJW3626" s="372"/>
      <c r="IJX3626" s="372"/>
      <c r="IJY3626" s="372"/>
      <c r="IJZ3626" s="372"/>
      <c r="IKA3626" s="370"/>
      <c r="IKB3626" s="371"/>
      <c r="IKC3626" s="372"/>
      <c r="IKD3626" s="371"/>
      <c r="IKE3626" s="473"/>
      <c r="IKF3626" s="371"/>
      <c r="IKG3626" s="372"/>
      <c r="IKH3626" s="372"/>
      <c r="IKI3626" s="372"/>
      <c r="IKJ3626" s="372"/>
      <c r="IKK3626" s="370"/>
      <c r="IKL3626" s="371"/>
      <c r="IKM3626" s="372"/>
      <c r="IKN3626" s="371"/>
      <c r="IKO3626" s="473"/>
      <c r="IKP3626" s="371"/>
      <c r="IKQ3626" s="372"/>
      <c r="IKR3626" s="372"/>
      <c r="IKS3626" s="372"/>
      <c r="IKT3626" s="372"/>
      <c r="IKU3626" s="370"/>
      <c r="IKV3626" s="371"/>
      <c r="IKW3626" s="372"/>
      <c r="IKX3626" s="371"/>
      <c r="IKY3626" s="473"/>
      <c r="IKZ3626" s="371"/>
      <c r="ILA3626" s="372"/>
      <c r="ILB3626" s="372"/>
      <c r="ILC3626" s="372"/>
      <c r="ILD3626" s="372"/>
      <c r="ILE3626" s="370"/>
      <c r="ILF3626" s="371"/>
      <c r="ILG3626" s="372"/>
      <c r="ILH3626" s="371"/>
      <c r="ILI3626" s="473"/>
      <c r="ILJ3626" s="371"/>
      <c r="ILK3626" s="372"/>
      <c r="ILL3626" s="372"/>
      <c r="ILM3626" s="372"/>
      <c r="ILN3626" s="372"/>
      <c r="ILO3626" s="370"/>
      <c r="ILP3626" s="371"/>
      <c r="ILQ3626" s="372"/>
      <c r="ILR3626" s="371"/>
      <c r="ILS3626" s="473"/>
      <c r="ILT3626" s="371"/>
      <c r="ILU3626" s="372"/>
      <c r="ILV3626" s="372"/>
      <c r="ILW3626" s="372"/>
      <c r="ILX3626" s="372"/>
      <c r="ILY3626" s="370"/>
      <c r="ILZ3626" s="371"/>
      <c r="IMA3626" s="372"/>
      <c r="IMB3626" s="371"/>
      <c r="IMC3626" s="473"/>
      <c r="IMD3626" s="371"/>
      <c r="IME3626" s="372"/>
      <c r="IMF3626" s="372"/>
      <c r="IMG3626" s="372"/>
      <c r="IMH3626" s="372"/>
      <c r="IMI3626" s="370"/>
      <c r="IMJ3626" s="371"/>
      <c r="IMK3626" s="372"/>
      <c r="IML3626" s="371"/>
      <c r="IMM3626" s="473"/>
      <c r="IMN3626" s="371"/>
      <c r="IMO3626" s="372"/>
      <c r="IMP3626" s="372"/>
      <c r="IMQ3626" s="372"/>
      <c r="IMR3626" s="372"/>
      <c r="IMS3626" s="370"/>
      <c r="IMT3626" s="371"/>
      <c r="IMU3626" s="372"/>
      <c r="IMV3626" s="371"/>
      <c r="IMW3626" s="473"/>
      <c r="IMX3626" s="371"/>
      <c r="IMY3626" s="372"/>
      <c r="IMZ3626" s="372"/>
      <c r="INA3626" s="372"/>
      <c r="INB3626" s="372"/>
      <c r="INC3626" s="370"/>
      <c r="IND3626" s="371"/>
      <c r="INE3626" s="372"/>
      <c r="INF3626" s="371"/>
      <c r="ING3626" s="473"/>
      <c r="INH3626" s="371"/>
      <c r="INI3626" s="372"/>
      <c r="INJ3626" s="372"/>
      <c r="INK3626" s="372"/>
      <c r="INL3626" s="372"/>
      <c r="INM3626" s="370"/>
      <c r="INN3626" s="371"/>
      <c r="INO3626" s="372"/>
      <c r="INP3626" s="371"/>
      <c r="INQ3626" s="473"/>
      <c r="INR3626" s="371"/>
      <c r="INS3626" s="372"/>
      <c r="INT3626" s="372"/>
      <c r="INU3626" s="372"/>
      <c r="INV3626" s="372"/>
      <c r="INW3626" s="370"/>
      <c r="INX3626" s="371"/>
      <c r="INY3626" s="372"/>
      <c r="INZ3626" s="371"/>
      <c r="IOA3626" s="473"/>
      <c r="IOB3626" s="371"/>
      <c r="IOC3626" s="372"/>
      <c r="IOD3626" s="372"/>
      <c r="IOE3626" s="372"/>
      <c r="IOF3626" s="372"/>
      <c r="IOG3626" s="370"/>
      <c r="IOH3626" s="371"/>
      <c r="IOI3626" s="372"/>
      <c r="IOJ3626" s="371"/>
      <c r="IOK3626" s="473"/>
      <c r="IOL3626" s="371"/>
      <c r="IOM3626" s="372"/>
      <c r="ION3626" s="372"/>
      <c r="IOO3626" s="372"/>
      <c r="IOP3626" s="372"/>
      <c r="IOQ3626" s="370"/>
      <c r="IOR3626" s="371"/>
      <c r="IOS3626" s="372"/>
      <c r="IOT3626" s="371"/>
      <c r="IOU3626" s="473"/>
      <c r="IOV3626" s="371"/>
      <c r="IOW3626" s="372"/>
      <c r="IOX3626" s="372"/>
      <c r="IOY3626" s="372"/>
      <c r="IOZ3626" s="372"/>
      <c r="IPA3626" s="370"/>
      <c r="IPB3626" s="371"/>
      <c r="IPC3626" s="372"/>
      <c r="IPD3626" s="371"/>
      <c r="IPE3626" s="473"/>
      <c r="IPF3626" s="371"/>
      <c r="IPG3626" s="372"/>
      <c r="IPH3626" s="372"/>
      <c r="IPI3626" s="372"/>
      <c r="IPJ3626" s="372"/>
      <c r="IPK3626" s="370"/>
      <c r="IPL3626" s="371"/>
      <c r="IPM3626" s="372"/>
      <c r="IPN3626" s="371"/>
      <c r="IPO3626" s="473"/>
      <c r="IPP3626" s="371"/>
      <c r="IPQ3626" s="372"/>
      <c r="IPR3626" s="372"/>
      <c r="IPS3626" s="372"/>
      <c r="IPT3626" s="372"/>
      <c r="IPU3626" s="370"/>
      <c r="IPV3626" s="371"/>
      <c r="IPW3626" s="372"/>
      <c r="IPX3626" s="371"/>
      <c r="IPY3626" s="473"/>
      <c r="IPZ3626" s="371"/>
      <c r="IQA3626" s="372"/>
      <c r="IQB3626" s="372"/>
      <c r="IQC3626" s="372"/>
      <c r="IQD3626" s="372"/>
      <c r="IQE3626" s="370"/>
      <c r="IQF3626" s="371"/>
      <c r="IQG3626" s="372"/>
      <c r="IQH3626" s="371"/>
      <c r="IQI3626" s="473"/>
      <c r="IQJ3626" s="371"/>
      <c r="IQK3626" s="372"/>
      <c r="IQL3626" s="372"/>
      <c r="IQM3626" s="372"/>
      <c r="IQN3626" s="372"/>
      <c r="IQO3626" s="370"/>
      <c r="IQP3626" s="371"/>
      <c r="IQQ3626" s="372"/>
      <c r="IQR3626" s="371"/>
      <c r="IQS3626" s="473"/>
      <c r="IQT3626" s="371"/>
      <c r="IQU3626" s="372"/>
      <c r="IQV3626" s="372"/>
      <c r="IQW3626" s="372"/>
      <c r="IQX3626" s="372"/>
      <c r="IQY3626" s="370"/>
      <c r="IQZ3626" s="371"/>
      <c r="IRA3626" s="372"/>
      <c r="IRB3626" s="371"/>
      <c r="IRC3626" s="473"/>
      <c r="IRD3626" s="371"/>
      <c r="IRE3626" s="372"/>
      <c r="IRF3626" s="372"/>
      <c r="IRG3626" s="372"/>
      <c r="IRH3626" s="372"/>
      <c r="IRI3626" s="370"/>
      <c r="IRJ3626" s="371"/>
      <c r="IRK3626" s="372"/>
      <c r="IRL3626" s="371"/>
      <c r="IRM3626" s="473"/>
      <c r="IRN3626" s="371"/>
      <c r="IRO3626" s="372"/>
      <c r="IRP3626" s="372"/>
      <c r="IRQ3626" s="372"/>
      <c r="IRR3626" s="372"/>
      <c r="IRS3626" s="370"/>
      <c r="IRT3626" s="371"/>
      <c r="IRU3626" s="372"/>
      <c r="IRV3626" s="371"/>
      <c r="IRW3626" s="473"/>
      <c r="IRX3626" s="371"/>
      <c r="IRY3626" s="372"/>
      <c r="IRZ3626" s="372"/>
      <c r="ISA3626" s="372"/>
      <c r="ISB3626" s="372"/>
      <c r="ISC3626" s="370"/>
      <c r="ISD3626" s="371"/>
      <c r="ISE3626" s="372"/>
      <c r="ISF3626" s="371"/>
      <c r="ISG3626" s="473"/>
      <c r="ISH3626" s="371"/>
      <c r="ISI3626" s="372"/>
      <c r="ISJ3626" s="372"/>
      <c r="ISK3626" s="372"/>
      <c r="ISL3626" s="372"/>
      <c r="ISM3626" s="370"/>
      <c r="ISN3626" s="371"/>
      <c r="ISO3626" s="372"/>
      <c r="ISP3626" s="371"/>
      <c r="ISQ3626" s="473"/>
      <c r="ISR3626" s="371"/>
      <c r="ISS3626" s="372"/>
      <c r="IST3626" s="372"/>
      <c r="ISU3626" s="372"/>
      <c r="ISV3626" s="372"/>
      <c r="ISW3626" s="370"/>
      <c r="ISX3626" s="371"/>
      <c r="ISY3626" s="372"/>
      <c r="ISZ3626" s="371"/>
      <c r="ITA3626" s="473"/>
      <c r="ITB3626" s="371"/>
      <c r="ITC3626" s="372"/>
      <c r="ITD3626" s="372"/>
      <c r="ITE3626" s="372"/>
      <c r="ITF3626" s="372"/>
      <c r="ITG3626" s="370"/>
      <c r="ITH3626" s="371"/>
      <c r="ITI3626" s="372"/>
      <c r="ITJ3626" s="371"/>
      <c r="ITK3626" s="473"/>
      <c r="ITL3626" s="371"/>
      <c r="ITM3626" s="372"/>
      <c r="ITN3626" s="372"/>
      <c r="ITO3626" s="372"/>
      <c r="ITP3626" s="372"/>
      <c r="ITQ3626" s="370"/>
      <c r="ITR3626" s="371"/>
      <c r="ITS3626" s="372"/>
      <c r="ITT3626" s="371"/>
      <c r="ITU3626" s="473"/>
      <c r="ITV3626" s="371"/>
      <c r="ITW3626" s="372"/>
      <c r="ITX3626" s="372"/>
      <c r="ITY3626" s="372"/>
      <c r="ITZ3626" s="372"/>
      <c r="IUA3626" s="370"/>
      <c r="IUB3626" s="371"/>
      <c r="IUC3626" s="372"/>
      <c r="IUD3626" s="371"/>
      <c r="IUE3626" s="473"/>
      <c r="IUF3626" s="371"/>
      <c r="IUG3626" s="372"/>
      <c r="IUH3626" s="372"/>
      <c r="IUI3626" s="372"/>
      <c r="IUJ3626" s="372"/>
      <c r="IUK3626" s="370"/>
      <c r="IUL3626" s="371"/>
      <c r="IUM3626" s="372"/>
      <c r="IUN3626" s="371"/>
      <c r="IUO3626" s="473"/>
      <c r="IUP3626" s="371"/>
      <c r="IUQ3626" s="372"/>
      <c r="IUR3626" s="372"/>
      <c r="IUS3626" s="372"/>
      <c r="IUT3626" s="372"/>
      <c r="IUU3626" s="370"/>
      <c r="IUV3626" s="371"/>
      <c r="IUW3626" s="372"/>
      <c r="IUX3626" s="371"/>
      <c r="IUY3626" s="473"/>
      <c r="IUZ3626" s="371"/>
      <c r="IVA3626" s="372"/>
      <c r="IVB3626" s="372"/>
      <c r="IVC3626" s="372"/>
      <c r="IVD3626" s="372"/>
      <c r="IVE3626" s="370"/>
      <c r="IVF3626" s="371"/>
      <c r="IVG3626" s="372"/>
      <c r="IVH3626" s="371"/>
      <c r="IVI3626" s="473"/>
      <c r="IVJ3626" s="371"/>
      <c r="IVK3626" s="372"/>
      <c r="IVL3626" s="372"/>
      <c r="IVM3626" s="372"/>
      <c r="IVN3626" s="372"/>
      <c r="IVO3626" s="370"/>
      <c r="IVP3626" s="371"/>
      <c r="IVQ3626" s="372"/>
      <c r="IVR3626" s="371"/>
      <c r="IVS3626" s="473"/>
      <c r="IVT3626" s="371"/>
      <c r="IVU3626" s="372"/>
      <c r="IVV3626" s="372"/>
      <c r="IVW3626" s="372"/>
      <c r="IVX3626" s="372"/>
      <c r="IVY3626" s="370"/>
      <c r="IVZ3626" s="371"/>
      <c r="IWA3626" s="372"/>
      <c r="IWB3626" s="371"/>
      <c r="IWC3626" s="473"/>
      <c r="IWD3626" s="371"/>
      <c r="IWE3626" s="372"/>
      <c r="IWF3626" s="372"/>
      <c r="IWG3626" s="372"/>
      <c r="IWH3626" s="372"/>
      <c r="IWI3626" s="370"/>
      <c r="IWJ3626" s="371"/>
      <c r="IWK3626" s="372"/>
      <c r="IWL3626" s="371"/>
      <c r="IWM3626" s="473"/>
      <c r="IWN3626" s="371"/>
      <c r="IWO3626" s="372"/>
      <c r="IWP3626" s="372"/>
      <c r="IWQ3626" s="372"/>
      <c r="IWR3626" s="372"/>
      <c r="IWS3626" s="370"/>
      <c r="IWT3626" s="371"/>
      <c r="IWU3626" s="372"/>
      <c r="IWV3626" s="371"/>
      <c r="IWW3626" s="473"/>
      <c r="IWX3626" s="371"/>
      <c r="IWY3626" s="372"/>
      <c r="IWZ3626" s="372"/>
      <c r="IXA3626" s="372"/>
      <c r="IXB3626" s="372"/>
      <c r="IXC3626" s="370"/>
      <c r="IXD3626" s="371"/>
      <c r="IXE3626" s="372"/>
      <c r="IXF3626" s="371"/>
      <c r="IXG3626" s="473"/>
      <c r="IXH3626" s="371"/>
      <c r="IXI3626" s="372"/>
      <c r="IXJ3626" s="372"/>
      <c r="IXK3626" s="372"/>
      <c r="IXL3626" s="372"/>
      <c r="IXM3626" s="370"/>
      <c r="IXN3626" s="371"/>
      <c r="IXO3626" s="372"/>
      <c r="IXP3626" s="371"/>
      <c r="IXQ3626" s="473"/>
      <c r="IXR3626" s="371"/>
      <c r="IXS3626" s="372"/>
      <c r="IXT3626" s="372"/>
      <c r="IXU3626" s="372"/>
      <c r="IXV3626" s="372"/>
      <c r="IXW3626" s="370"/>
      <c r="IXX3626" s="371"/>
      <c r="IXY3626" s="372"/>
      <c r="IXZ3626" s="371"/>
      <c r="IYA3626" s="473"/>
      <c r="IYB3626" s="371"/>
      <c r="IYC3626" s="372"/>
      <c r="IYD3626" s="372"/>
      <c r="IYE3626" s="372"/>
      <c r="IYF3626" s="372"/>
      <c r="IYG3626" s="370"/>
      <c r="IYH3626" s="371"/>
      <c r="IYI3626" s="372"/>
      <c r="IYJ3626" s="371"/>
      <c r="IYK3626" s="473"/>
      <c r="IYL3626" s="371"/>
      <c r="IYM3626" s="372"/>
      <c r="IYN3626" s="372"/>
      <c r="IYO3626" s="372"/>
      <c r="IYP3626" s="372"/>
      <c r="IYQ3626" s="370"/>
      <c r="IYR3626" s="371"/>
      <c r="IYS3626" s="372"/>
      <c r="IYT3626" s="371"/>
      <c r="IYU3626" s="473"/>
      <c r="IYV3626" s="371"/>
      <c r="IYW3626" s="372"/>
      <c r="IYX3626" s="372"/>
      <c r="IYY3626" s="372"/>
      <c r="IYZ3626" s="372"/>
      <c r="IZA3626" s="370"/>
      <c r="IZB3626" s="371"/>
      <c r="IZC3626" s="372"/>
      <c r="IZD3626" s="371"/>
      <c r="IZE3626" s="473"/>
      <c r="IZF3626" s="371"/>
      <c r="IZG3626" s="372"/>
      <c r="IZH3626" s="372"/>
      <c r="IZI3626" s="372"/>
      <c r="IZJ3626" s="372"/>
      <c r="IZK3626" s="370"/>
      <c r="IZL3626" s="371"/>
      <c r="IZM3626" s="372"/>
      <c r="IZN3626" s="371"/>
      <c r="IZO3626" s="473"/>
      <c r="IZP3626" s="371"/>
      <c r="IZQ3626" s="372"/>
      <c r="IZR3626" s="372"/>
      <c r="IZS3626" s="372"/>
      <c r="IZT3626" s="372"/>
      <c r="IZU3626" s="370"/>
      <c r="IZV3626" s="371"/>
      <c r="IZW3626" s="372"/>
      <c r="IZX3626" s="371"/>
      <c r="IZY3626" s="473"/>
      <c r="IZZ3626" s="371"/>
      <c r="JAA3626" s="372"/>
      <c r="JAB3626" s="372"/>
      <c r="JAC3626" s="372"/>
      <c r="JAD3626" s="372"/>
      <c r="JAE3626" s="370"/>
      <c r="JAF3626" s="371"/>
      <c r="JAG3626" s="372"/>
      <c r="JAH3626" s="371"/>
      <c r="JAI3626" s="473"/>
      <c r="JAJ3626" s="371"/>
      <c r="JAK3626" s="372"/>
      <c r="JAL3626" s="372"/>
      <c r="JAM3626" s="372"/>
      <c r="JAN3626" s="372"/>
      <c r="JAO3626" s="370"/>
      <c r="JAP3626" s="371"/>
      <c r="JAQ3626" s="372"/>
      <c r="JAR3626" s="371"/>
      <c r="JAS3626" s="473"/>
      <c r="JAT3626" s="371"/>
      <c r="JAU3626" s="372"/>
      <c r="JAV3626" s="372"/>
      <c r="JAW3626" s="372"/>
      <c r="JAX3626" s="372"/>
      <c r="JAY3626" s="370"/>
      <c r="JAZ3626" s="371"/>
      <c r="JBA3626" s="372"/>
      <c r="JBB3626" s="371"/>
      <c r="JBC3626" s="473"/>
      <c r="JBD3626" s="371"/>
      <c r="JBE3626" s="372"/>
      <c r="JBF3626" s="372"/>
      <c r="JBG3626" s="372"/>
      <c r="JBH3626" s="372"/>
      <c r="JBI3626" s="370"/>
      <c r="JBJ3626" s="371"/>
      <c r="JBK3626" s="372"/>
      <c r="JBL3626" s="371"/>
      <c r="JBM3626" s="473"/>
      <c r="JBN3626" s="371"/>
      <c r="JBO3626" s="372"/>
      <c r="JBP3626" s="372"/>
      <c r="JBQ3626" s="372"/>
      <c r="JBR3626" s="372"/>
      <c r="JBS3626" s="370"/>
      <c r="JBT3626" s="371"/>
      <c r="JBU3626" s="372"/>
      <c r="JBV3626" s="371"/>
      <c r="JBW3626" s="473"/>
      <c r="JBX3626" s="371"/>
      <c r="JBY3626" s="372"/>
      <c r="JBZ3626" s="372"/>
      <c r="JCA3626" s="372"/>
      <c r="JCB3626" s="372"/>
      <c r="JCC3626" s="370"/>
      <c r="JCD3626" s="371"/>
      <c r="JCE3626" s="372"/>
      <c r="JCF3626" s="371"/>
      <c r="JCG3626" s="473"/>
      <c r="JCH3626" s="371"/>
      <c r="JCI3626" s="372"/>
      <c r="JCJ3626" s="372"/>
      <c r="JCK3626" s="372"/>
      <c r="JCL3626" s="372"/>
      <c r="JCM3626" s="370"/>
      <c r="JCN3626" s="371"/>
      <c r="JCO3626" s="372"/>
      <c r="JCP3626" s="371"/>
      <c r="JCQ3626" s="473"/>
      <c r="JCR3626" s="371"/>
      <c r="JCS3626" s="372"/>
      <c r="JCT3626" s="372"/>
      <c r="JCU3626" s="372"/>
      <c r="JCV3626" s="372"/>
      <c r="JCW3626" s="370"/>
      <c r="JCX3626" s="371"/>
      <c r="JCY3626" s="372"/>
      <c r="JCZ3626" s="371"/>
      <c r="JDA3626" s="473"/>
      <c r="JDB3626" s="371"/>
      <c r="JDC3626" s="372"/>
      <c r="JDD3626" s="372"/>
      <c r="JDE3626" s="372"/>
      <c r="JDF3626" s="372"/>
      <c r="JDG3626" s="370"/>
      <c r="JDH3626" s="371"/>
      <c r="JDI3626" s="372"/>
      <c r="JDJ3626" s="371"/>
      <c r="JDK3626" s="473"/>
      <c r="JDL3626" s="371"/>
      <c r="JDM3626" s="372"/>
      <c r="JDN3626" s="372"/>
      <c r="JDO3626" s="372"/>
      <c r="JDP3626" s="372"/>
      <c r="JDQ3626" s="370"/>
      <c r="JDR3626" s="371"/>
      <c r="JDS3626" s="372"/>
      <c r="JDT3626" s="371"/>
      <c r="JDU3626" s="473"/>
      <c r="JDV3626" s="371"/>
      <c r="JDW3626" s="372"/>
      <c r="JDX3626" s="372"/>
      <c r="JDY3626" s="372"/>
      <c r="JDZ3626" s="372"/>
      <c r="JEA3626" s="370"/>
      <c r="JEB3626" s="371"/>
      <c r="JEC3626" s="372"/>
      <c r="JED3626" s="371"/>
      <c r="JEE3626" s="473"/>
      <c r="JEF3626" s="371"/>
      <c r="JEG3626" s="372"/>
      <c r="JEH3626" s="372"/>
      <c r="JEI3626" s="372"/>
      <c r="JEJ3626" s="372"/>
      <c r="JEK3626" s="370"/>
      <c r="JEL3626" s="371"/>
      <c r="JEM3626" s="372"/>
      <c r="JEN3626" s="371"/>
      <c r="JEO3626" s="473"/>
      <c r="JEP3626" s="371"/>
      <c r="JEQ3626" s="372"/>
      <c r="JER3626" s="372"/>
      <c r="JES3626" s="372"/>
      <c r="JET3626" s="372"/>
      <c r="JEU3626" s="370"/>
      <c r="JEV3626" s="371"/>
      <c r="JEW3626" s="372"/>
      <c r="JEX3626" s="371"/>
      <c r="JEY3626" s="473"/>
      <c r="JEZ3626" s="371"/>
      <c r="JFA3626" s="372"/>
      <c r="JFB3626" s="372"/>
      <c r="JFC3626" s="372"/>
      <c r="JFD3626" s="372"/>
      <c r="JFE3626" s="370"/>
      <c r="JFF3626" s="371"/>
      <c r="JFG3626" s="372"/>
      <c r="JFH3626" s="371"/>
      <c r="JFI3626" s="473"/>
      <c r="JFJ3626" s="371"/>
      <c r="JFK3626" s="372"/>
      <c r="JFL3626" s="372"/>
      <c r="JFM3626" s="372"/>
      <c r="JFN3626" s="372"/>
      <c r="JFO3626" s="370"/>
      <c r="JFP3626" s="371"/>
      <c r="JFQ3626" s="372"/>
      <c r="JFR3626" s="371"/>
      <c r="JFS3626" s="473"/>
      <c r="JFT3626" s="371"/>
      <c r="JFU3626" s="372"/>
      <c r="JFV3626" s="372"/>
      <c r="JFW3626" s="372"/>
      <c r="JFX3626" s="372"/>
      <c r="JFY3626" s="370"/>
      <c r="JFZ3626" s="371"/>
      <c r="JGA3626" s="372"/>
      <c r="JGB3626" s="371"/>
      <c r="JGC3626" s="473"/>
      <c r="JGD3626" s="371"/>
      <c r="JGE3626" s="372"/>
      <c r="JGF3626" s="372"/>
      <c r="JGG3626" s="372"/>
      <c r="JGH3626" s="372"/>
      <c r="JGI3626" s="370"/>
      <c r="JGJ3626" s="371"/>
      <c r="JGK3626" s="372"/>
      <c r="JGL3626" s="371"/>
      <c r="JGM3626" s="473"/>
      <c r="JGN3626" s="371"/>
      <c r="JGO3626" s="372"/>
      <c r="JGP3626" s="372"/>
      <c r="JGQ3626" s="372"/>
      <c r="JGR3626" s="372"/>
      <c r="JGS3626" s="370"/>
      <c r="JGT3626" s="371"/>
      <c r="JGU3626" s="372"/>
      <c r="JGV3626" s="371"/>
      <c r="JGW3626" s="473"/>
      <c r="JGX3626" s="371"/>
      <c r="JGY3626" s="372"/>
      <c r="JGZ3626" s="372"/>
      <c r="JHA3626" s="372"/>
      <c r="JHB3626" s="372"/>
      <c r="JHC3626" s="370"/>
      <c r="JHD3626" s="371"/>
      <c r="JHE3626" s="372"/>
      <c r="JHF3626" s="371"/>
      <c r="JHG3626" s="473"/>
      <c r="JHH3626" s="371"/>
      <c r="JHI3626" s="372"/>
      <c r="JHJ3626" s="372"/>
      <c r="JHK3626" s="372"/>
      <c r="JHL3626" s="372"/>
      <c r="JHM3626" s="370"/>
      <c r="JHN3626" s="371"/>
      <c r="JHO3626" s="372"/>
      <c r="JHP3626" s="371"/>
      <c r="JHQ3626" s="473"/>
      <c r="JHR3626" s="371"/>
      <c r="JHS3626" s="372"/>
      <c r="JHT3626" s="372"/>
      <c r="JHU3626" s="372"/>
      <c r="JHV3626" s="372"/>
      <c r="JHW3626" s="370"/>
      <c r="JHX3626" s="371"/>
      <c r="JHY3626" s="372"/>
      <c r="JHZ3626" s="371"/>
      <c r="JIA3626" s="473"/>
      <c r="JIB3626" s="371"/>
      <c r="JIC3626" s="372"/>
      <c r="JID3626" s="372"/>
      <c r="JIE3626" s="372"/>
      <c r="JIF3626" s="372"/>
      <c r="JIG3626" s="370"/>
      <c r="JIH3626" s="371"/>
      <c r="JII3626" s="372"/>
      <c r="JIJ3626" s="371"/>
      <c r="JIK3626" s="473"/>
      <c r="JIL3626" s="371"/>
      <c r="JIM3626" s="372"/>
      <c r="JIN3626" s="372"/>
      <c r="JIO3626" s="372"/>
      <c r="JIP3626" s="372"/>
      <c r="JIQ3626" s="370"/>
      <c r="JIR3626" s="371"/>
      <c r="JIS3626" s="372"/>
      <c r="JIT3626" s="371"/>
      <c r="JIU3626" s="473"/>
      <c r="JIV3626" s="371"/>
      <c r="JIW3626" s="372"/>
      <c r="JIX3626" s="372"/>
      <c r="JIY3626" s="372"/>
      <c r="JIZ3626" s="372"/>
      <c r="JJA3626" s="370"/>
      <c r="JJB3626" s="371"/>
      <c r="JJC3626" s="372"/>
      <c r="JJD3626" s="371"/>
      <c r="JJE3626" s="473"/>
      <c r="JJF3626" s="371"/>
      <c r="JJG3626" s="372"/>
      <c r="JJH3626" s="372"/>
      <c r="JJI3626" s="372"/>
      <c r="JJJ3626" s="372"/>
      <c r="JJK3626" s="370"/>
      <c r="JJL3626" s="371"/>
      <c r="JJM3626" s="372"/>
      <c r="JJN3626" s="371"/>
      <c r="JJO3626" s="473"/>
      <c r="JJP3626" s="371"/>
      <c r="JJQ3626" s="372"/>
      <c r="JJR3626" s="372"/>
      <c r="JJS3626" s="372"/>
      <c r="JJT3626" s="372"/>
      <c r="JJU3626" s="370"/>
      <c r="JJV3626" s="371"/>
      <c r="JJW3626" s="372"/>
      <c r="JJX3626" s="371"/>
      <c r="JJY3626" s="473"/>
      <c r="JJZ3626" s="371"/>
      <c r="JKA3626" s="372"/>
      <c r="JKB3626" s="372"/>
      <c r="JKC3626" s="372"/>
      <c r="JKD3626" s="372"/>
      <c r="JKE3626" s="370"/>
      <c r="JKF3626" s="371"/>
      <c r="JKG3626" s="372"/>
      <c r="JKH3626" s="371"/>
      <c r="JKI3626" s="473"/>
      <c r="JKJ3626" s="371"/>
      <c r="JKK3626" s="372"/>
      <c r="JKL3626" s="372"/>
      <c r="JKM3626" s="372"/>
      <c r="JKN3626" s="372"/>
      <c r="JKO3626" s="370"/>
      <c r="JKP3626" s="371"/>
      <c r="JKQ3626" s="372"/>
      <c r="JKR3626" s="371"/>
      <c r="JKS3626" s="473"/>
      <c r="JKT3626" s="371"/>
      <c r="JKU3626" s="372"/>
      <c r="JKV3626" s="372"/>
      <c r="JKW3626" s="372"/>
      <c r="JKX3626" s="372"/>
      <c r="JKY3626" s="370"/>
      <c r="JKZ3626" s="371"/>
      <c r="JLA3626" s="372"/>
      <c r="JLB3626" s="371"/>
      <c r="JLC3626" s="473"/>
      <c r="JLD3626" s="371"/>
      <c r="JLE3626" s="372"/>
      <c r="JLF3626" s="372"/>
      <c r="JLG3626" s="372"/>
      <c r="JLH3626" s="372"/>
      <c r="JLI3626" s="370"/>
      <c r="JLJ3626" s="371"/>
      <c r="JLK3626" s="372"/>
      <c r="JLL3626" s="371"/>
      <c r="JLM3626" s="473"/>
      <c r="JLN3626" s="371"/>
      <c r="JLO3626" s="372"/>
      <c r="JLP3626" s="372"/>
      <c r="JLQ3626" s="372"/>
      <c r="JLR3626" s="372"/>
      <c r="JLS3626" s="370"/>
      <c r="JLT3626" s="371"/>
      <c r="JLU3626" s="372"/>
      <c r="JLV3626" s="371"/>
      <c r="JLW3626" s="473"/>
      <c r="JLX3626" s="371"/>
      <c r="JLY3626" s="372"/>
      <c r="JLZ3626" s="372"/>
      <c r="JMA3626" s="372"/>
      <c r="JMB3626" s="372"/>
      <c r="JMC3626" s="370"/>
      <c r="JMD3626" s="371"/>
      <c r="JME3626" s="372"/>
      <c r="JMF3626" s="371"/>
      <c r="JMG3626" s="473"/>
      <c r="JMH3626" s="371"/>
      <c r="JMI3626" s="372"/>
      <c r="JMJ3626" s="372"/>
      <c r="JMK3626" s="372"/>
      <c r="JML3626" s="372"/>
      <c r="JMM3626" s="370"/>
      <c r="JMN3626" s="371"/>
      <c r="JMO3626" s="372"/>
      <c r="JMP3626" s="371"/>
      <c r="JMQ3626" s="473"/>
      <c r="JMR3626" s="371"/>
      <c r="JMS3626" s="372"/>
      <c r="JMT3626" s="372"/>
      <c r="JMU3626" s="372"/>
      <c r="JMV3626" s="372"/>
      <c r="JMW3626" s="370"/>
      <c r="JMX3626" s="371"/>
      <c r="JMY3626" s="372"/>
      <c r="JMZ3626" s="371"/>
      <c r="JNA3626" s="473"/>
      <c r="JNB3626" s="371"/>
      <c r="JNC3626" s="372"/>
      <c r="JND3626" s="372"/>
      <c r="JNE3626" s="372"/>
      <c r="JNF3626" s="372"/>
      <c r="JNG3626" s="370"/>
      <c r="JNH3626" s="371"/>
      <c r="JNI3626" s="372"/>
      <c r="JNJ3626" s="371"/>
      <c r="JNK3626" s="473"/>
      <c r="JNL3626" s="371"/>
      <c r="JNM3626" s="372"/>
      <c r="JNN3626" s="372"/>
      <c r="JNO3626" s="372"/>
      <c r="JNP3626" s="372"/>
      <c r="JNQ3626" s="370"/>
      <c r="JNR3626" s="371"/>
      <c r="JNS3626" s="372"/>
      <c r="JNT3626" s="371"/>
      <c r="JNU3626" s="473"/>
      <c r="JNV3626" s="371"/>
      <c r="JNW3626" s="372"/>
      <c r="JNX3626" s="372"/>
      <c r="JNY3626" s="372"/>
      <c r="JNZ3626" s="372"/>
      <c r="JOA3626" s="370"/>
      <c r="JOB3626" s="371"/>
      <c r="JOC3626" s="372"/>
      <c r="JOD3626" s="371"/>
      <c r="JOE3626" s="473"/>
      <c r="JOF3626" s="371"/>
      <c r="JOG3626" s="372"/>
      <c r="JOH3626" s="372"/>
      <c r="JOI3626" s="372"/>
      <c r="JOJ3626" s="372"/>
      <c r="JOK3626" s="370"/>
      <c r="JOL3626" s="371"/>
      <c r="JOM3626" s="372"/>
      <c r="JON3626" s="371"/>
      <c r="JOO3626" s="473"/>
      <c r="JOP3626" s="371"/>
      <c r="JOQ3626" s="372"/>
      <c r="JOR3626" s="372"/>
      <c r="JOS3626" s="372"/>
      <c r="JOT3626" s="372"/>
      <c r="JOU3626" s="370"/>
      <c r="JOV3626" s="371"/>
      <c r="JOW3626" s="372"/>
      <c r="JOX3626" s="371"/>
      <c r="JOY3626" s="473"/>
      <c r="JOZ3626" s="371"/>
      <c r="JPA3626" s="372"/>
      <c r="JPB3626" s="372"/>
      <c r="JPC3626" s="372"/>
      <c r="JPD3626" s="372"/>
      <c r="JPE3626" s="370"/>
      <c r="JPF3626" s="371"/>
      <c r="JPG3626" s="372"/>
      <c r="JPH3626" s="371"/>
      <c r="JPI3626" s="473"/>
      <c r="JPJ3626" s="371"/>
      <c r="JPK3626" s="372"/>
      <c r="JPL3626" s="372"/>
      <c r="JPM3626" s="372"/>
      <c r="JPN3626" s="372"/>
      <c r="JPO3626" s="370"/>
      <c r="JPP3626" s="371"/>
      <c r="JPQ3626" s="372"/>
      <c r="JPR3626" s="371"/>
      <c r="JPS3626" s="473"/>
      <c r="JPT3626" s="371"/>
      <c r="JPU3626" s="372"/>
      <c r="JPV3626" s="372"/>
      <c r="JPW3626" s="372"/>
      <c r="JPX3626" s="372"/>
      <c r="JPY3626" s="370"/>
      <c r="JPZ3626" s="371"/>
      <c r="JQA3626" s="372"/>
      <c r="JQB3626" s="371"/>
      <c r="JQC3626" s="473"/>
      <c r="JQD3626" s="371"/>
      <c r="JQE3626" s="372"/>
      <c r="JQF3626" s="372"/>
      <c r="JQG3626" s="372"/>
      <c r="JQH3626" s="372"/>
      <c r="JQI3626" s="370"/>
      <c r="JQJ3626" s="371"/>
      <c r="JQK3626" s="372"/>
      <c r="JQL3626" s="371"/>
      <c r="JQM3626" s="473"/>
      <c r="JQN3626" s="371"/>
      <c r="JQO3626" s="372"/>
      <c r="JQP3626" s="372"/>
      <c r="JQQ3626" s="372"/>
      <c r="JQR3626" s="372"/>
      <c r="JQS3626" s="370"/>
      <c r="JQT3626" s="371"/>
      <c r="JQU3626" s="372"/>
      <c r="JQV3626" s="371"/>
      <c r="JQW3626" s="473"/>
      <c r="JQX3626" s="371"/>
      <c r="JQY3626" s="372"/>
      <c r="JQZ3626" s="372"/>
      <c r="JRA3626" s="372"/>
      <c r="JRB3626" s="372"/>
      <c r="JRC3626" s="370"/>
      <c r="JRD3626" s="371"/>
      <c r="JRE3626" s="372"/>
      <c r="JRF3626" s="371"/>
      <c r="JRG3626" s="473"/>
      <c r="JRH3626" s="371"/>
      <c r="JRI3626" s="372"/>
      <c r="JRJ3626" s="372"/>
      <c r="JRK3626" s="372"/>
      <c r="JRL3626" s="372"/>
      <c r="JRM3626" s="370"/>
      <c r="JRN3626" s="371"/>
      <c r="JRO3626" s="372"/>
      <c r="JRP3626" s="371"/>
      <c r="JRQ3626" s="473"/>
      <c r="JRR3626" s="371"/>
      <c r="JRS3626" s="372"/>
      <c r="JRT3626" s="372"/>
      <c r="JRU3626" s="372"/>
      <c r="JRV3626" s="372"/>
      <c r="JRW3626" s="370"/>
      <c r="JRX3626" s="371"/>
      <c r="JRY3626" s="372"/>
      <c r="JRZ3626" s="371"/>
      <c r="JSA3626" s="473"/>
      <c r="JSB3626" s="371"/>
      <c r="JSC3626" s="372"/>
      <c r="JSD3626" s="372"/>
      <c r="JSE3626" s="372"/>
      <c r="JSF3626" s="372"/>
      <c r="JSG3626" s="370"/>
      <c r="JSH3626" s="371"/>
      <c r="JSI3626" s="372"/>
      <c r="JSJ3626" s="371"/>
      <c r="JSK3626" s="473"/>
      <c r="JSL3626" s="371"/>
      <c r="JSM3626" s="372"/>
      <c r="JSN3626" s="372"/>
      <c r="JSO3626" s="372"/>
      <c r="JSP3626" s="372"/>
      <c r="JSQ3626" s="370"/>
      <c r="JSR3626" s="371"/>
      <c r="JSS3626" s="372"/>
      <c r="JST3626" s="371"/>
      <c r="JSU3626" s="473"/>
      <c r="JSV3626" s="371"/>
      <c r="JSW3626" s="372"/>
      <c r="JSX3626" s="372"/>
      <c r="JSY3626" s="372"/>
      <c r="JSZ3626" s="372"/>
      <c r="JTA3626" s="370"/>
      <c r="JTB3626" s="371"/>
      <c r="JTC3626" s="372"/>
      <c r="JTD3626" s="371"/>
      <c r="JTE3626" s="473"/>
      <c r="JTF3626" s="371"/>
      <c r="JTG3626" s="372"/>
      <c r="JTH3626" s="372"/>
      <c r="JTI3626" s="372"/>
      <c r="JTJ3626" s="372"/>
      <c r="JTK3626" s="370"/>
      <c r="JTL3626" s="371"/>
      <c r="JTM3626" s="372"/>
      <c r="JTN3626" s="371"/>
      <c r="JTO3626" s="473"/>
      <c r="JTP3626" s="371"/>
      <c r="JTQ3626" s="372"/>
      <c r="JTR3626" s="372"/>
      <c r="JTS3626" s="372"/>
      <c r="JTT3626" s="372"/>
      <c r="JTU3626" s="370"/>
      <c r="JTV3626" s="371"/>
      <c r="JTW3626" s="372"/>
      <c r="JTX3626" s="371"/>
      <c r="JTY3626" s="473"/>
      <c r="JTZ3626" s="371"/>
      <c r="JUA3626" s="372"/>
      <c r="JUB3626" s="372"/>
      <c r="JUC3626" s="372"/>
      <c r="JUD3626" s="372"/>
      <c r="JUE3626" s="370"/>
      <c r="JUF3626" s="371"/>
      <c r="JUG3626" s="372"/>
      <c r="JUH3626" s="371"/>
      <c r="JUI3626" s="473"/>
      <c r="JUJ3626" s="371"/>
      <c r="JUK3626" s="372"/>
      <c r="JUL3626" s="372"/>
      <c r="JUM3626" s="372"/>
      <c r="JUN3626" s="372"/>
      <c r="JUO3626" s="370"/>
      <c r="JUP3626" s="371"/>
      <c r="JUQ3626" s="372"/>
      <c r="JUR3626" s="371"/>
      <c r="JUS3626" s="473"/>
      <c r="JUT3626" s="371"/>
      <c r="JUU3626" s="372"/>
      <c r="JUV3626" s="372"/>
      <c r="JUW3626" s="372"/>
      <c r="JUX3626" s="372"/>
      <c r="JUY3626" s="370"/>
      <c r="JUZ3626" s="371"/>
      <c r="JVA3626" s="372"/>
      <c r="JVB3626" s="371"/>
      <c r="JVC3626" s="473"/>
      <c r="JVD3626" s="371"/>
      <c r="JVE3626" s="372"/>
      <c r="JVF3626" s="372"/>
      <c r="JVG3626" s="372"/>
      <c r="JVH3626" s="372"/>
      <c r="JVI3626" s="370"/>
      <c r="JVJ3626" s="371"/>
      <c r="JVK3626" s="372"/>
      <c r="JVL3626" s="371"/>
      <c r="JVM3626" s="473"/>
      <c r="JVN3626" s="371"/>
      <c r="JVO3626" s="372"/>
      <c r="JVP3626" s="372"/>
      <c r="JVQ3626" s="372"/>
      <c r="JVR3626" s="372"/>
      <c r="JVS3626" s="370"/>
      <c r="JVT3626" s="371"/>
      <c r="JVU3626" s="372"/>
      <c r="JVV3626" s="371"/>
      <c r="JVW3626" s="473"/>
      <c r="JVX3626" s="371"/>
      <c r="JVY3626" s="372"/>
      <c r="JVZ3626" s="372"/>
      <c r="JWA3626" s="372"/>
      <c r="JWB3626" s="372"/>
      <c r="JWC3626" s="370"/>
      <c r="JWD3626" s="371"/>
      <c r="JWE3626" s="372"/>
      <c r="JWF3626" s="371"/>
      <c r="JWG3626" s="473"/>
      <c r="JWH3626" s="371"/>
      <c r="JWI3626" s="372"/>
      <c r="JWJ3626" s="372"/>
      <c r="JWK3626" s="372"/>
      <c r="JWL3626" s="372"/>
      <c r="JWM3626" s="370"/>
      <c r="JWN3626" s="371"/>
      <c r="JWO3626" s="372"/>
      <c r="JWP3626" s="371"/>
      <c r="JWQ3626" s="473"/>
      <c r="JWR3626" s="371"/>
      <c r="JWS3626" s="372"/>
      <c r="JWT3626" s="372"/>
      <c r="JWU3626" s="372"/>
      <c r="JWV3626" s="372"/>
      <c r="JWW3626" s="370"/>
      <c r="JWX3626" s="371"/>
      <c r="JWY3626" s="372"/>
      <c r="JWZ3626" s="371"/>
      <c r="JXA3626" s="473"/>
      <c r="JXB3626" s="371"/>
      <c r="JXC3626" s="372"/>
      <c r="JXD3626" s="372"/>
      <c r="JXE3626" s="372"/>
      <c r="JXF3626" s="372"/>
      <c r="JXG3626" s="370"/>
      <c r="JXH3626" s="371"/>
      <c r="JXI3626" s="372"/>
      <c r="JXJ3626" s="371"/>
      <c r="JXK3626" s="473"/>
      <c r="JXL3626" s="371"/>
      <c r="JXM3626" s="372"/>
      <c r="JXN3626" s="372"/>
      <c r="JXO3626" s="372"/>
      <c r="JXP3626" s="372"/>
      <c r="JXQ3626" s="370"/>
      <c r="JXR3626" s="371"/>
      <c r="JXS3626" s="372"/>
      <c r="JXT3626" s="371"/>
      <c r="JXU3626" s="473"/>
      <c r="JXV3626" s="371"/>
      <c r="JXW3626" s="372"/>
      <c r="JXX3626" s="372"/>
      <c r="JXY3626" s="372"/>
      <c r="JXZ3626" s="372"/>
      <c r="JYA3626" s="370"/>
      <c r="JYB3626" s="371"/>
      <c r="JYC3626" s="372"/>
      <c r="JYD3626" s="371"/>
      <c r="JYE3626" s="473"/>
      <c r="JYF3626" s="371"/>
      <c r="JYG3626" s="372"/>
      <c r="JYH3626" s="372"/>
      <c r="JYI3626" s="372"/>
      <c r="JYJ3626" s="372"/>
      <c r="JYK3626" s="370"/>
      <c r="JYL3626" s="371"/>
      <c r="JYM3626" s="372"/>
      <c r="JYN3626" s="371"/>
      <c r="JYO3626" s="473"/>
      <c r="JYP3626" s="371"/>
      <c r="JYQ3626" s="372"/>
      <c r="JYR3626" s="372"/>
      <c r="JYS3626" s="372"/>
      <c r="JYT3626" s="372"/>
      <c r="JYU3626" s="370"/>
      <c r="JYV3626" s="371"/>
      <c r="JYW3626" s="372"/>
      <c r="JYX3626" s="371"/>
      <c r="JYY3626" s="473"/>
      <c r="JYZ3626" s="371"/>
      <c r="JZA3626" s="372"/>
      <c r="JZB3626" s="372"/>
      <c r="JZC3626" s="372"/>
      <c r="JZD3626" s="372"/>
      <c r="JZE3626" s="370"/>
      <c r="JZF3626" s="371"/>
      <c r="JZG3626" s="372"/>
      <c r="JZH3626" s="371"/>
      <c r="JZI3626" s="473"/>
      <c r="JZJ3626" s="371"/>
      <c r="JZK3626" s="372"/>
      <c r="JZL3626" s="372"/>
      <c r="JZM3626" s="372"/>
      <c r="JZN3626" s="372"/>
      <c r="JZO3626" s="370"/>
      <c r="JZP3626" s="371"/>
      <c r="JZQ3626" s="372"/>
      <c r="JZR3626" s="371"/>
      <c r="JZS3626" s="473"/>
      <c r="JZT3626" s="371"/>
      <c r="JZU3626" s="372"/>
      <c r="JZV3626" s="372"/>
      <c r="JZW3626" s="372"/>
      <c r="JZX3626" s="372"/>
      <c r="JZY3626" s="370"/>
      <c r="JZZ3626" s="371"/>
      <c r="KAA3626" s="372"/>
      <c r="KAB3626" s="371"/>
      <c r="KAC3626" s="473"/>
      <c r="KAD3626" s="371"/>
      <c r="KAE3626" s="372"/>
      <c r="KAF3626" s="372"/>
      <c r="KAG3626" s="372"/>
      <c r="KAH3626" s="372"/>
      <c r="KAI3626" s="370"/>
      <c r="KAJ3626" s="371"/>
      <c r="KAK3626" s="372"/>
      <c r="KAL3626" s="371"/>
      <c r="KAM3626" s="473"/>
      <c r="KAN3626" s="371"/>
      <c r="KAO3626" s="372"/>
      <c r="KAP3626" s="372"/>
      <c r="KAQ3626" s="372"/>
      <c r="KAR3626" s="372"/>
      <c r="KAS3626" s="370"/>
      <c r="KAT3626" s="371"/>
      <c r="KAU3626" s="372"/>
      <c r="KAV3626" s="371"/>
      <c r="KAW3626" s="473"/>
      <c r="KAX3626" s="371"/>
      <c r="KAY3626" s="372"/>
      <c r="KAZ3626" s="372"/>
      <c r="KBA3626" s="372"/>
      <c r="KBB3626" s="372"/>
      <c r="KBC3626" s="370"/>
      <c r="KBD3626" s="371"/>
      <c r="KBE3626" s="372"/>
      <c r="KBF3626" s="371"/>
      <c r="KBG3626" s="473"/>
      <c r="KBH3626" s="371"/>
      <c r="KBI3626" s="372"/>
      <c r="KBJ3626" s="372"/>
      <c r="KBK3626" s="372"/>
      <c r="KBL3626" s="372"/>
      <c r="KBM3626" s="370"/>
      <c r="KBN3626" s="371"/>
      <c r="KBO3626" s="372"/>
      <c r="KBP3626" s="371"/>
      <c r="KBQ3626" s="473"/>
      <c r="KBR3626" s="371"/>
      <c r="KBS3626" s="372"/>
      <c r="KBT3626" s="372"/>
      <c r="KBU3626" s="372"/>
      <c r="KBV3626" s="372"/>
      <c r="KBW3626" s="370"/>
      <c r="KBX3626" s="371"/>
      <c r="KBY3626" s="372"/>
      <c r="KBZ3626" s="371"/>
      <c r="KCA3626" s="473"/>
      <c r="KCB3626" s="371"/>
      <c r="KCC3626" s="372"/>
      <c r="KCD3626" s="372"/>
      <c r="KCE3626" s="372"/>
      <c r="KCF3626" s="372"/>
      <c r="KCG3626" s="370"/>
      <c r="KCH3626" s="371"/>
      <c r="KCI3626" s="372"/>
      <c r="KCJ3626" s="371"/>
      <c r="KCK3626" s="473"/>
      <c r="KCL3626" s="371"/>
      <c r="KCM3626" s="372"/>
      <c r="KCN3626" s="372"/>
      <c r="KCO3626" s="372"/>
      <c r="KCP3626" s="372"/>
      <c r="KCQ3626" s="370"/>
      <c r="KCR3626" s="371"/>
      <c r="KCS3626" s="372"/>
      <c r="KCT3626" s="371"/>
      <c r="KCU3626" s="473"/>
      <c r="KCV3626" s="371"/>
      <c r="KCW3626" s="372"/>
      <c r="KCX3626" s="372"/>
      <c r="KCY3626" s="372"/>
      <c r="KCZ3626" s="372"/>
      <c r="KDA3626" s="370"/>
      <c r="KDB3626" s="371"/>
      <c r="KDC3626" s="372"/>
      <c r="KDD3626" s="371"/>
      <c r="KDE3626" s="473"/>
      <c r="KDF3626" s="371"/>
      <c r="KDG3626" s="372"/>
      <c r="KDH3626" s="372"/>
      <c r="KDI3626" s="372"/>
      <c r="KDJ3626" s="372"/>
      <c r="KDK3626" s="370"/>
      <c r="KDL3626" s="371"/>
      <c r="KDM3626" s="372"/>
      <c r="KDN3626" s="371"/>
      <c r="KDO3626" s="473"/>
      <c r="KDP3626" s="371"/>
      <c r="KDQ3626" s="372"/>
      <c r="KDR3626" s="372"/>
      <c r="KDS3626" s="372"/>
      <c r="KDT3626" s="372"/>
      <c r="KDU3626" s="370"/>
      <c r="KDV3626" s="371"/>
      <c r="KDW3626" s="372"/>
      <c r="KDX3626" s="371"/>
      <c r="KDY3626" s="473"/>
      <c r="KDZ3626" s="371"/>
      <c r="KEA3626" s="372"/>
      <c r="KEB3626" s="372"/>
      <c r="KEC3626" s="372"/>
      <c r="KED3626" s="372"/>
      <c r="KEE3626" s="370"/>
      <c r="KEF3626" s="371"/>
      <c r="KEG3626" s="372"/>
      <c r="KEH3626" s="371"/>
      <c r="KEI3626" s="473"/>
      <c r="KEJ3626" s="371"/>
      <c r="KEK3626" s="372"/>
      <c r="KEL3626" s="372"/>
      <c r="KEM3626" s="372"/>
      <c r="KEN3626" s="372"/>
      <c r="KEO3626" s="370"/>
      <c r="KEP3626" s="371"/>
      <c r="KEQ3626" s="372"/>
      <c r="KER3626" s="371"/>
      <c r="KES3626" s="473"/>
      <c r="KET3626" s="371"/>
      <c r="KEU3626" s="372"/>
      <c r="KEV3626" s="372"/>
      <c r="KEW3626" s="372"/>
      <c r="KEX3626" s="372"/>
      <c r="KEY3626" s="370"/>
      <c r="KEZ3626" s="371"/>
      <c r="KFA3626" s="372"/>
      <c r="KFB3626" s="371"/>
      <c r="KFC3626" s="473"/>
      <c r="KFD3626" s="371"/>
      <c r="KFE3626" s="372"/>
      <c r="KFF3626" s="372"/>
      <c r="KFG3626" s="372"/>
      <c r="KFH3626" s="372"/>
      <c r="KFI3626" s="370"/>
      <c r="KFJ3626" s="371"/>
      <c r="KFK3626" s="372"/>
      <c r="KFL3626" s="371"/>
      <c r="KFM3626" s="473"/>
      <c r="KFN3626" s="371"/>
      <c r="KFO3626" s="372"/>
      <c r="KFP3626" s="372"/>
      <c r="KFQ3626" s="372"/>
      <c r="KFR3626" s="372"/>
      <c r="KFS3626" s="370"/>
      <c r="KFT3626" s="371"/>
      <c r="KFU3626" s="372"/>
      <c r="KFV3626" s="371"/>
      <c r="KFW3626" s="473"/>
      <c r="KFX3626" s="371"/>
      <c r="KFY3626" s="372"/>
      <c r="KFZ3626" s="372"/>
      <c r="KGA3626" s="372"/>
      <c r="KGB3626" s="372"/>
      <c r="KGC3626" s="370"/>
      <c r="KGD3626" s="371"/>
      <c r="KGE3626" s="372"/>
      <c r="KGF3626" s="371"/>
      <c r="KGG3626" s="473"/>
      <c r="KGH3626" s="371"/>
      <c r="KGI3626" s="372"/>
      <c r="KGJ3626" s="372"/>
      <c r="KGK3626" s="372"/>
      <c r="KGL3626" s="372"/>
      <c r="KGM3626" s="370"/>
      <c r="KGN3626" s="371"/>
      <c r="KGO3626" s="372"/>
      <c r="KGP3626" s="371"/>
      <c r="KGQ3626" s="473"/>
      <c r="KGR3626" s="371"/>
      <c r="KGS3626" s="372"/>
      <c r="KGT3626" s="372"/>
      <c r="KGU3626" s="372"/>
      <c r="KGV3626" s="372"/>
      <c r="KGW3626" s="370"/>
      <c r="KGX3626" s="371"/>
      <c r="KGY3626" s="372"/>
      <c r="KGZ3626" s="371"/>
      <c r="KHA3626" s="473"/>
      <c r="KHB3626" s="371"/>
      <c r="KHC3626" s="372"/>
      <c r="KHD3626" s="372"/>
      <c r="KHE3626" s="372"/>
      <c r="KHF3626" s="372"/>
      <c r="KHG3626" s="370"/>
      <c r="KHH3626" s="371"/>
      <c r="KHI3626" s="372"/>
      <c r="KHJ3626" s="371"/>
      <c r="KHK3626" s="473"/>
      <c r="KHL3626" s="371"/>
      <c r="KHM3626" s="372"/>
      <c r="KHN3626" s="372"/>
      <c r="KHO3626" s="372"/>
      <c r="KHP3626" s="372"/>
      <c r="KHQ3626" s="370"/>
      <c r="KHR3626" s="371"/>
      <c r="KHS3626" s="372"/>
      <c r="KHT3626" s="371"/>
      <c r="KHU3626" s="473"/>
      <c r="KHV3626" s="371"/>
      <c r="KHW3626" s="372"/>
      <c r="KHX3626" s="372"/>
      <c r="KHY3626" s="372"/>
      <c r="KHZ3626" s="372"/>
      <c r="KIA3626" s="370"/>
      <c r="KIB3626" s="371"/>
      <c r="KIC3626" s="372"/>
      <c r="KID3626" s="371"/>
      <c r="KIE3626" s="473"/>
      <c r="KIF3626" s="371"/>
      <c r="KIG3626" s="372"/>
      <c r="KIH3626" s="372"/>
      <c r="KII3626" s="372"/>
      <c r="KIJ3626" s="372"/>
      <c r="KIK3626" s="370"/>
      <c r="KIL3626" s="371"/>
      <c r="KIM3626" s="372"/>
      <c r="KIN3626" s="371"/>
      <c r="KIO3626" s="473"/>
      <c r="KIP3626" s="371"/>
      <c r="KIQ3626" s="372"/>
      <c r="KIR3626" s="372"/>
      <c r="KIS3626" s="372"/>
      <c r="KIT3626" s="372"/>
      <c r="KIU3626" s="370"/>
      <c r="KIV3626" s="371"/>
      <c r="KIW3626" s="372"/>
      <c r="KIX3626" s="371"/>
      <c r="KIY3626" s="473"/>
      <c r="KIZ3626" s="371"/>
      <c r="KJA3626" s="372"/>
      <c r="KJB3626" s="372"/>
      <c r="KJC3626" s="372"/>
      <c r="KJD3626" s="372"/>
      <c r="KJE3626" s="370"/>
      <c r="KJF3626" s="371"/>
      <c r="KJG3626" s="372"/>
      <c r="KJH3626" s="371"/>
      <c r="KJI3626" s="473"/>
      <c r="KJJ3626" s="371"/>
      <c r="KJK3626" s="372"/>
      <c r="KJL3626" s="372"/>
      <c r="KJM3626" s="372"/>
      <c r="KJN3626" s="372"/>
      <c r="KJO3626" s="370"/>
      <c r="KJP3626" s="371"/>
      <c r="KJQ3626" s="372"/>
      <c r="KJR3626" s="371"/>
      <c r="KJS3626" s="473"/>
      <c r="KJT3626" s="371"/>
      <c r="KJU3626" s="372"/>
      <c r="KJV3626" s="372"/>
      <c r="KJW3626" s="372"/>
      <c r="KJX3626" s="372"/>
      <c r="KJY3626" s="370"/>
      <c r="KJZ3626" s="371"/>
      <c r="KKA3626" s="372"/>
      <c r="KKB3626" s="371"/>
      <c r="KKC3626" s="473"/>
      <c r="KKD3626" s="371"/>
      <c r="KKE3626" s="372"/>
      <c r="KKF3626" s="372"/>
      <c r="KKG3626" s="372"/>
      <c r="KKH3626" s="372"/>
      <c r="KKI3626" s="370"/>
      <c r="KKJ3626" s="371"/>
      <c r="KKK3626" s="372"/>
      <c r="KKL3626" s="371"/>
      <c r="KKM3626" s="473"/>
      <c r="KKN3626" s="371"/>
      <c r="KKO3626" s="372"/>
      <c r="KKP3626" s="372"/>
      <c r="KKQ3626" s="372"/>
      <c r="KKR3626" s="372"/>
      <c r="KKS3626" s="370"/>
      <c r="KKT3626" s="371"/>
      <c r="KKU3626" s="372"/>
      <c r="KKV3626" s="371"/>
      <c r="KKW3626" s="473"/>
      <c r="KKX3626" s="371"/>
      <c r="KKY3626" s="372"/>
      <c r="KKZ3626" s="372"/>
      <c r="KLA3626" s="372"/>
      <c r="KLB3626" s="372"/>
      <c r="KLC3626" s="370"/>
      <c r="KLD3626" s="371"/>
      <c r="KLE3626" s="372"/>
      <c r="KLF3626" s="371"/>
      <c r="KLG3626" s="473"/>
      <c r="KLH3626" s="371"/>
      <c r="KLI3626" s="372"/>
      <c r="KLJ3626" s="372"/>
      <c r="KLK3626" s="372"/>
      <c r="KLL3626" s="372"/>
      <c r="KLM3626" s="370"/>
      <c r="KLN3626" s="371"/>
      <c r="KLO3626" s="372"/>
      <c r="KLP3626" s="371"/>
      <c r="KLQ3626" s="473"/>
      <c r="KLR3626" s="371"/>
      <c r="KLS3626" s="372"/>
      <c r="KLT3626" s="372"/>
      <c r="KLU3626" s="372"/>
      <c r="KLV3626" s="372"/>
      <c r="KLW3626" s="370"/>
      <c r="KLX3626" s="371"/>
      <c r="KLY3626" s="372"/>
      <c r="KLZ3626" s="371"/>
      <c r="KMA3626" s="473"/>
      <c r="KMB3626" s="371"/>
      <c r="KMC3626" s="372"/>
      <c r="KMD3626" s="372"/>
      <c r="KME3626" s="372"/>
      <c r="KMF3626" s="372"/>
      <c r="KMG3626" s="370"/>
      <c r="KMH3626" s="371"/>
      <c r="KMI3626" s="372"/>
      <c r="KMJ3626" s="371"/>
      <c r="KMK3626" s="473"/>
      <c r="KML3626" s="371"/>
      <c r="KMM3626" s="372"/>
      <c r="KMN3626" s="372"/>
      <c r="KMO3626" s="372"/>
      <c r="KMP3626" s="372"/>
      <c r="KMQ3626" s="370"/>
      <c r="KMR3626" s="371"/>
      <c r="KMS3626" s="372"/>
      <c r="KMT3626" s="371"/>
      <c r="KMU3626" s="473"/>
      <c r="KMV3626" s="371"/>
      <c r="KMW3626" s="372"/>
      <c r="KMX3626" s="372"/>
      <c r="KMY3626" s="372"/>
      <c r="KMZ3626" s="372"/>
      <c r="KNA3626" s="370"/>
      <c r="KNB3626" s="371"/>
      <c r="KNC3626" s="372"/>
      <c r="KND3626" s="371"/>
      <c r="KNE3626" s="473"/>
      <c r="KNF3626" s="371"/>
      <c r="KNG3626" s="372"/>
      <c r="KNH3626" s="372"/>
      <c r="KNI3626" s="372"/>
      <c r="KNJ3626" s="372"/>
      <c r="KNK3626" s="370"/>
      <c r="KNL3626" s="371"/>
      <c r="KNM3626" s="372"/>
      <c r="KNN3626" s="371"/>
      <c r="KNO3626" s="473"/>
      <c r="KNP3626" s="371"/>
      <c r="KNQ3626" s="372"/>
      <c r="KNR3626" s="372"/>
      <c r="KNS3626" s="372"/>
      <c r="KNT3626" s="372"/>
      <c r="KNU3626" s="370"/>
      <c r="KNV3626" s="371"/>
      <c r="KNW3626" s="372"/>
      <c r="KNX3626" s="371"/>
      <c r="KNY3626" s="473"/>
      <c r="KNZ3626" s="371"/>
      <c r="KOA3626" s="372"/>
      <c r="KOB3626" s="372"/>
      <c r="KOC3626" s="372"/>
      <c r="KOD3626" s="372"/>
      <c r="KOE3626" s="370"/>
      <c r="KOF3626" s="371"/>
      <c r="KOG3626" s="372"/>
      <c r="KOH3626" s="371"/>
      <c r="KOI3626" s="473"/>
      <c r="KOJ3626" s="371"/>
      <c r="KOK3626" s="372"/>
      <c r="KOL3626" s="372"/>
      <c r="KOM3626" s="372"/>
      <c r="KON3626" s="372"/>
      <c r="KOO3626" s="370"/>
      <c r="KOP3626" s="371"/>
      <c r="KOQ3626" s="372"/>
      <c r="KOR3626" s="371"/>
      <c r="KOS3626" s="473"/>
      <c r="KOT3626" s="371"/>
      <c r="KOU3626" s="372"/>
      <c r="KOV3626" s="372"/>
      <c r="KOW3626" s="372"/>
      <c r="KOX3626" s="372"/>
      <c r="KOY3626" s="370"/>
      <c r="KOZ3626" s="371"/>
      <c r="KPA3626" s="372"/>
      <c r="KPB3626" s="371"/>
      <c r="KPC3626" s="473"/>
      <c r="KPD3626" s="371"/>
      <c r="KPE3626" s="372"/>
      <c r="KPF3626" s="372"/>
      <c r="KPG3626" s="372"/>
      <c r="KPH3626" s="372"/>
      <c r="KPI3626" s="370"/>
      <c r="KPJ3626" s="371"/>
      <c r="KPK3626" s="372"/>
      <c r="KPL3626" s="371"/>
      <c r="KPM3626" s="473"/>
      <c r="KPN3626" s="371"/>
      <c r="KPO3626" s="372"/>
      <c r="KPP3626" s="372"/>
      <c r="KPQ3626" s="372"/>
      <c r="KPR3626" s="372"/>
      <c r="KPS3626" s="370"/>
      <c r="KPT3626" s="371"/>
      <c r="KPU3626" s="372"/>
      <c r="KPV3626" s="371"/>
      <c r="KPW3626" s="473"/>
      <c r="KPX3626" s="371"/>
      <c r="KPY3626" s="372"/>
      <c r="KPZ3626" s="372"/>
      <c r="KQA3626" s="372"/>
      <c r="KQB3626" s="372"/>
      <c r="KQC3626" s="370"/>
      <c r="KQD3626" s="371"/>
      <c r="KQE3626" s="372"/>
      <c r="KQF3626" s="371"/>
      <c r="KQG3626" s="473"/>
      <c r="KQH3626" s="371"/>
      <c r="KQI3626" s="372"/>
      <c r="KQJ3626" s="372"/>
      <c r="KQK3626" s="372"/>
      <c r="KQL3626" s="372"/>
      <c r="KQM3626" s="370"/>
      <c r="KQN3626" s="371"/>
      <c r="KQO3626" s="372"/>
      <c r="KQP3626" s="371"/>
      <c r="KQQ3626" s="473"/>
      <c r="KQR3626" s="371"/>
      <c r="KQS3626" s="372"/>
      <c r="KQT3626" s="372"/>
      <c r="KQU3626" s="372"/>
      <c r="KQV3626" s="372"/>
      <c r="KQW3626" s="370"/>
      <c r="KQX3626" s="371"/>
      <c r="KQY3626" s="372"/>
      <c r="KQZ3626" s="371"/>
      <c r="KRA3626" s="473"/>
      <c r="KRB3626" s="371"/>
      <c r="KRC3626" s="372"/>
      <c r="KRD3626" s="372"/>
      <c r="KRE3626" s="372"/>
      <c r="KRF3626" s="372"/>
      <c r="KRG3626" s="370"/>
      <c r="KRH3626" s="371"/>
      <c r="KRI3626" s="372"/>
      <c r="KRJ3626" s="371"/>
      <c r="KRK3626" s="473"/>
      <c r="KRL3626" s="371"/>
      <c r="KRM3626" s="372"/>
      <c r="KRN3626" s="372"/>
      <c r="KRO3626" s="372"/>
      <c r="KRP3626" s="372"/>
      <c r="KRQ3626" s="370"/>
      <c r="KRR3626" s="371"/>
      <c r="KRS3626" s="372"/>
      <c r="KRT3626" s="371"/>
      <c r="KRU3626" s="473"/>
      <c r="KRV3626" s="371"/>
      <c r="KRW3626" s="372"/>
      <c r="KRX3626" s="372"/>
      <c r="KRY3626" s="372"/>
      <c r="KRZ3626" s="372"/>
      <c r="KSA3626" s="370"/>
      <c r="KSB3626" s="371"/>
      <c r="KSC3626" s="372"/>
      <c r="KSD3626" s="371"/>
      <c r="KSE3626" s="473"/>
      <c r="KSF3626" s="371"/>
      <c r="KSG3626" s="372"/>
      <c r="KSH3626" s="372"/>
      <c r="KSI3626" s="372"/>
      <c r="KSJ3626" s="372"/>
      <c r="KSK3626" s="370"/>
      <c r="KSL3626" s="371"/>
      <c r="KSM3626" s="372"/>
      <c r="KSN3626" s="371"/>
      <c r="KSO3626" s="473"/>
      <c r="KSP3626" s="371"/>
      <c r="KSQ3626" s="372"/>
      <c r="KSR3626" s="372"/>
      <c r="KSS3626" s="372"/>
      <c r="KST3626" s="372"/>
      <c r="KSU3626" s="370"/>
      <c r="KSV3626" s="371"/>
      <c r="KSW3626" s="372"/>
      <c r="KSX3626" s="371"/>
      <c r="KSY3626" s="473"/>
      <c r="KSZ3626" s="371"/>
      <c r="KTA3626" s="372"/>
      <c r="KTB3626" s="372"/>
      <c r="KTC3626" s="372"/>
      <c r="KTD3626" s="372"/>
      <c r="KTE3626" s="370"/>
      <c r="KTF3626" s="371"/>
      <c r="KTG3626" s="372"/>
      <c r="KTH3626" s="371"/>
      <c r="KTI3626" s="473"/>
      <c r="KTJ3626" s="371"/>
      <c r="KTK3626" s="372"/>
      <c r="KTL3626" s="372"/>
      <c r="KTM3626" s="372"/>
      <c r="KTN3626" s="372"/>
      <c r="KTO3626" s="370"/>
      <c r="KTP3626" s="371"/>
      <c r="KTQ3626" s="372"/>
      <c r="KTR3626" s="371"/>
      <c r="KTS3626" s="473"/>
      <c r="KTT3626" s="371"/>
      <c r="KTU3626" s="372"/>
      <c r="KTV3626" s="372"/>
      <c r="KTW3626" s="372"/>
      <c r="KTX3626" s="372"/>
      <c r="KTY3626" s="370"/>
      <c r="KTZ3626" s="371"/>
      <c r="KUA3626" s="372"/>
      <c r="KUB3626" s="371"/>
      <c r="KUC3626" s="473"/>
      <c r="KUD3626" s="371"/>
      <c r="KUE3626" s="372"/>
      <c r="KUF3626" s="372"/>
      <c r="KUG3626" s="372"/>
      <c r="KUH3626" s="372"/>
      <c r="KUI3626" s="370"/>
      <c r="KUJ3626" s="371"/>
      <c r="KUK3626" s="372"/>
      <c r="KUL3626" s="371"/>
      <c r="KUM3626" s="473"/>
      <c r="KUN3626" s="371"/>
      <c r="KUO3626" s="372"/>
      <c r="KUP3626" s="372"/>
      <c r="KUQ3626" s="372"/>
      <c r="KUR3626" s="372"/>
      <c r="KUS3626" s="370"/>
      <c r="KUT3626" s="371"/>
      <c r="KUU3626" s="372"/>
      <c r="KUV3626" s="371"/>
      <c r="KUW3626" s="473"/>
      <c r="KUX3626" s="371"/>
      <c r="KUY3626" s="372"/>
      <c r="KUZ3626" s="372"/>
      <c r="KVA3626" s="372"/>
      <c r="KVB3626" s="372"/>
      <c r="KVC3626" s="370"/>
      <c r="KVD3626" s="371"/>
      <c r="KVE3626" s="372"/>
      <c r="KVF3626" s="371"/>
      <c r="KVG3626" s="473"/>
      <c r="KVH3626" s="371"/>
      <c r="KVI3626" s="372"/>
      <c r="KVJ3626" s="372"/>
      <c r="KVK3626" s="372"/>
      <c r="KVL3626" s="372"/>
      <c r="KVM3626" s="370"/>
      <c r="KVN3626" s="371"/>
      <c r="KVO3626" s="372"/>
      <c r="KVP3626" s="371"/>
      <c r="KVQ3626" s="473"/>
      <c r="KVR3626" s="371"/>
      <c r="KVS3626" s="372"/>
      <c r="KVT3626" s="372"/>
      <c r="KVU3626" s="372"/>
      <c r="KVV3626" s="372"/>
      <c r="KVW3626" s="370"/>
      <c r="KVX3626" s="371"/>
      <c r="KVY3626" s="372"/>
      <c r="KVZ3626" s="371"/>
      <c r="KWA3626" s="473"/>
      <c r="KWB3626" s="371"/>
      <c r="KWC3626" s="372"/>
      <c r="KWD3626" s="372"/>
      <c r="KWE3626" s="372"/>
      <c r="KWF3626" s="372"/>
      <c r="KWG3626" s="370"/>
      <c r="KWH3626" s="371"/>
      <c r="KWI3626" s="372"/>
      <c r="KWJ3626" s="371"/>
      <c r="KWK3626" s="473"/>
      <c r="KWL3626" s="371"/>
      <c r="KWM3626" s="372"/>
      <c r="KWN3626" s="372"/>
      <c r="KWO3626" s="372"/>
      <c r="KWP3626" s="372"/>
      <c r="KWQ3626" s="370"/>
      <c r="KWR3626" s="371"/>
      <c r="KWS3626" s="372"/>
      <c r="KWT3626" s="371"/>
      <c r="KWU3626" s="473"/>
      <c r="KWV3626" s="371"/>
      <c r="KWW3626" s="372"/>
      <c r="KWX3626" s="372"/>
      <c r="KWY3626" s="372"/>
      <c r="KWZ3626" s="372"/>
      <c r="KXA3626" s="370"/>
      <c r="KXB3626" s="371"/>
      <c r="KXC3626" s="372"/>
      <c r="KXD3626" s="371"/>
      <c r="KXE3626" s="473"/>
      <c r="KXF3626" s="371"/>
      <c r="KXG3626" s="372"/>
      <c r="KXH3626" s="372"/>
      <c r="KXI3626" s="372"/>
      <c r="KXJ3626" s="372"/>
      <c r="KXK3626" s="370"/>
      <c r="KXL3626" s="371"/>
      <c r="KXM3626" s="372"/>
      <c r="KXN3626" s="371"/>
      <c r="KXO3626" s="473"/>
      <c r="KXP3626" s="371"/>
      <c r="KXQ3626" s="372"/>
      <c r="KXR3626" s="372"/>
      <c r="KXS3626" s="372"/>
      <c r="KXT3626" s="372"/>
      <c r="KXU3626" s="370"/>
      <c r="KXV3626" s="371"/>
      <c r="KXW3626" s="372"/>
      <c r="KXX3626" s="371"/>
      <c r="KXY3626" s="473"/>
      <c r="KXZ3626" s="371"/>
      <c r="KYA3626" s="372"/>
      <c r="KYB3626" s="372"/>
      <c r="KYC3626" s="372"/>
      <c r="KYD3626" s="372"/>
      <c r="KYE3626" s="370"/>
      <c r="KYF3626" s="371"/>
      <c r="KYG3626" s="372"/>
      <c r="KYH3626" s="371"/>
      <c r="KYI3626" s="473"/>
      <c r="KYJ3626" s="371"/>
      <c r="KYK3626" s="372"/>
      <c r="KYL3626" s="372"/>
      <c r="KYM3626" s="372"/>
      <c r="KYN3626" s="372"/>
      <c r="KYO3626" s="370"/>
      <c r="KYP3626" s="371"/>
      <c r="KYQ3626" s="372"/>
      <c r="KYR3626" s="371"/>
      <c r="KYS3626" s="473"/>
      <c r="KYT3626" s="371"/>
      <c r="KYU3626" s="372"/>
      <c r="KYV3626" s="372"/>
      <c r="KYW3626" s="372"/>
      <c r="KYX3626" s="372"/>
      <c r="KYY3626" s="370"/>
      <c r="KYZ3626" s="371"/>
      <c r="KZA3626" s="372"/>
      <c r="KZB3626" s="371"/>
      <c r="KZC3626" s="473"/>
      <c r="KZD3626" s="371"/>
      <c r="KZE3626" s="372"/>
      <c r="KZF3626" s="372"/>
      <c r="KZG3626" s="372"/>
      <c r="KZH3626" s="372"/>
      <c r="KZI3626" s="370"/>
      <c r="KZJ3626" s="371"/>
      <c r="KZK3626" s="372"/>
      <c r="KZL3626" s="371"/>
      <c r="KZM3626" s="473"/>
      <c r="KZN3626" s="371"/>
      <c r="KZO3626" s="372"/>
      <c r="KZP3626" s="372"/>
      <c r="KZQ3626" s="372"/>
      <c r="KZR3626" s="372"/>
      <c r="KZS3626" s="370"/>
      <c r="KZT3626" s="371"/>
      <c r="KZU3626" s="372"/>
      <c r="KZV3626" s="371"/>
      <c r="KZW3626" s="473"/>
      <c r="KZX3626" s="371"/>
      <c r="KZY3626" s="372"/>
      <c r="KZZ3626" s="372"/>
      <c r="LAA3626" s="372"/>
      <c r="LAB3626" s="372"/>
      <c r="LAC3626" s="370"/>
      <c r="LAD3626" s="371"/>
      <c r="LAE3626" s="372"/>
      <c r="LAF3626" s="371"/>
      <c r="LAG3626" s="473"/>
      <c r="LAH3626" s="371"/>
      <c r="LAI3626" s="372"/>
      <c r="LAJ3626" s="372"/>
      <c r="LAK3626" s="372"/>
      <c r="LAL3626" s="372"/>
      <c r="LAM3626" s="370"/>
      <c r="LAN3626" s="371"/>
      <c r="LAO3626" s="372"/>
      <c r="LAP3626" s="371"/>
      <c r="LAQ3626" s="473"/>
      <c r="LAR3626" s="371"/>
      <c r="LAS3626" s="372"/>
      <c r="LAT3626" s="372"/>
      <c r="LAU3626" s="372"/>
      <c r="LAV3626" s="372"/>
      <c r="LAW3626" s="370"/>
      <c r="LAX3626" s="371"/>
      <c r="LAY3626" s="372"/>
      <c r="LAZ3626" s="371"/>
      <c r="LBA3626" s="473"/>
      <c r="LBB3626" s="371"/>
      <c r="LBC3626" s="372"/>
      <c r="LBD3626" s="372"/>
      <c r="LBE3626" s="372"/>
      <c r="LBF3626" s="372"/>
      <c r="LBG3626" s="370"/>
      <c r="LBH3626" s="371"/>
      <c r="LBI3626" s="372"/>
      <c r="LBJ3626" s="371"/>
      <c r="LBK3626" s="473"/>
      <c r="LBL3626" s="371"/>
      <c r="LBM3626" s="372"/>
      <c r="LBN3626" s="372"/>
      <c r="LBO3626" s="372"/>
      <c r="LBP3626" s="372"/>
      <c r="LBQ3626" s="370"/>
      <c r="LBR3626" s="371"/>
      <c r="LBS3626" s="372"/>
      <c r="LBT3626" s="371"/>
      <c r="LBU3626" s="473"/>
      <c r="LBV3626" s="371"/>
      <c r="LBW3626" s="372"/>
      <c r="LBX3626" s="372"/>
      <c r="LBY3626" s="372"/>
      <c r="LBZ3626" s="372"/>
      <c r="LCA3626" s="370"/>
      <c r="LCB3626" s="371"/>
      <c r="LCC3626" s="372"/>
      <c r="LCD3626" s="371"/>
      <c r="LCE3626" s="473"/>
      <c r="LCF3626" s="371"/>
      <c r="LCG3626" s="372"/>
      <c r="LCH3626" s="372"/>
      <c r="LCI3626" s="372"/>
      <c r="LCJ3626" s="372"/>
      <c r="LCK3626" s="370"/>
      <c r="LCL3626" s="371"/>
      <c r="LCM3626" s="372"/>
      <c r="LCN3626" s="371"/>
      <c r="LCO3626" s="473"/>
      <c r="LCP3626" s="371"/>
      <c r="LCQ3626" s="372"/>
      <c r="LCR3626" s="372"/>
      <c r="LCS3626" s="372"/>
      <c r="LCT3626" s="372"/>
      <c r="LCU3626" s="370"/>
      <c r="LCV3626" s="371"/>
      <c r="LCW3626" s="372"/>
      <c r="LCX3626" s="371"/>
      <c r="LCY3626" s="473"/>
      <c r="LCZ3626" s="371"/>
      <c r="LDA3626" s="372"/>
      <c r="LDB3626" s="372"/>
      <c r="LDC3626" s="372"/>
      <c r="LDD3626" s="372"/>
      <c r="LDE3626" s="370"/>
      <c r="LDF3626" s="371"/>
      <c r="LDG3626" s="372"/>
      <c r="LDH3626" s="371"/>
      <c r="LDI3626" s="473"/>
      <c r="LDJ3626" s="371"/>
      <c r="LDK3626" s="372"/>
      <c r="LDL3626" s="372"/>
      <c r="LDM3626" s="372"/>
      <c r="LDN3626" s="372"/>
      <c r="LDO3626" s="370"/>
      <c r="LDP3626" s="371"/>
      <c r="LDQ3626" s="372"/>
      <c r="LDR3626" s="371"/>
      <c r="LDS3626" s="473"/>
      <c r="LDT3626" s="371"/>
      <c r="LDU3626" s="372"/>
      <c r="LDV3626" s="372"/>
      <c r="LDW3626" s="372"/>
      <c r="LDX3626" s="372"/>
      <c r="LDY3626" s="370"/>
      <c r="LDZ3626" s="371"/>
      <c r="LEA3626" s="372"/>
      <c r="LEB3626" s="371"/>
      <c r="LEC3626" s="473"/>
      <c r="LED3626" s="371"/>
      <c r="LEE3626" s="372"/>
      <c r="LEF3626" s="372"/>
      <c r="LEG3626" s="372"/>
      <c r="LEH3626" s="372"/>
      <c r="LEI3626" s="370"/>
      <c r="LEJ3626" s="371"/>
      <c r="LEK3626" s="372"/>
      <c r="LEL3626" s="371"/>
      <c r="LEM3626" s="473"/>
      <c r="LEN3626" s="371"/>
      <c r="LEO3626" s="372"/>
      <c r="LEP3626" s="372"/>
      <c r="LEQ3626" s="372"/>
      <c r="LER3626" s="372"/>
      <c r="LES3626" s="370"/>
      <c r="LET3626" s="371"/>
      <c r="LEU3626" s="372"/>
      <c r="LEV3626" s="371"/>
      <c r="LEW3626" s="473"/>
      <c r="LEX3626" s="371"/>
      <c r="LEY3626" s="372"/>
      <c r="LEZ3626" s="372"/>
      <c r="LFA3626" s="372"/>
      <c r="LFB3626" s="372"/>
      <c r="LFC3626" s="370"/>
      <c r="LFD3626" s="371"/>
      <c r="LFE3626" s="372"/>
      <c r="LFF3626" s="371"/>
      <c r="LFG3626" s="473"/>
      <c r="LFH3626" s="371"/>
      <c r="LFI3626" s="372"/>
      <c r="LFJ3626" s="372"/>
      <c r="LFK3626" s="372"/>
      <c r="LFL3626" s="372"/>
      <c r="LFM3626" s="370"/>
      <c r="LFN3626" s="371"/>
      <c r="LFO3626" s="372"/>
      <c r="LFP3626" s="371"/>
      <c r="LFQ3626" s="473"/>
      <c r="LFR3626" s="371"/>
      <c r="LFS3626" s="372"/>
      <c r="LFT3626" s="372"/>
      <c r="LFU3626" s="372"/>
      <c r="LFV3626" s="372"/>
      <c r="LFW3626" s="370"/>
      <c r="LFX3626" s="371"/>
      <c r="LFY3626" s="372"/>
      <c r="LFZ3626" s="371"/>
      <c r="LGA3626" s="473"/>
      <c r="LGB3626" s="371"/>
      <c r="LGC3626" s="372"/>
      <c r="LGD3626" s="372"/>
      <c r="LGE3626" s="372"/>
      <c r="LGF3626" s="372"/>
      <c r="LGG3626" s="370"/>
      <c r="LGH3626" s="371"/>
      <c r="LGI3626" s="372"/>
      <c r="LGJ3626" s="371"/>
      <c r="LGK3626" s="473"/>
      <c r="LGL3626" s="371"/>
      <c r="LGM3626" s="372"/>
      <c r="LGN3626" s="372"/>
      <c r="LGO3626" s="372"/>
      <c r="LGP3626" s="372"/>
      <c r="LGQ3626" s="370"/>
      <c r="LGR3626" s="371"/>
      <c r="LGS3626" s="372"/>
      <c r="LGT3626" s="371"/>
      <c r="LGU3626" s="473"/>
      <c r="LGV3626" s="371"/>
      <c r="LGW3626" s="372"/>
      <c r="LGX3626" s="372"/>
      <c r="LGY3626" s="372"/>
      <c r="LGZ3626" s="372"/>
      <c r="LHA3626" s="370"/>
      <c r="LHB3626" s="371"/>
      <c r="LHC3626" s="372"/>
      <c r="LHD3626" s="371"/>
      <c r="LHE3626" s="473"/>
      <c r="LHF3626" s="371"/>
      <c r="LHG3626" s="372"/>
      <c r="LHH3626" s="372"/>
      <c r="LHI3626" s="372"/>
      <c r="LHJ3626" s="372"/>
      <c r="LHK3626" s="370"/>
      <c r="LHL3626" s="371"/>
      <c r="LHM3626" s="372"/>
      <c r="LHN3626" s="371"/>
      <c r="LHO3626" s="473"/>
      <c r="LHP3626" s="371"/>
      <c r="LHQ3626" s="372"/>
      <c r="LHR3626" s="372"/>
      <c r="LHS3626" s="372"/>
      <c r="LHT3626" s="372"/>
      <c r="LHU3626" s="370"/>
      <c r="LHV3626" s="371"/>
      <c r="LHW3626" s="372"/>
      <c r="LHX3626" s="371"/>
      <c r="LHY3626" s="473"/>
      <c r="LHZ3626" s="371"/>
      <c r="LIA3626" s="372"/>
      <c r="LIB3626" s="372"/>
      <c r="LIC3626" s="372"/>
      <c r="LID3626" s="372"/>
      <c r="LIE3626" s="370"/>
      <c r="LIF3626" s="371"/>
      <c r="LIG3626" s="372"/>
      <c r="LIH3626" s="371"/>
      <c r="LII3626" s="473"/>
      <c r="LIJ3626" s="371"/>
      <c r="LIK3626" s="372"/>
      <c r="LIL3626" s="372"/>
      <c r="LIM3626" s="372"/>
      <c r="LIN3626" s="372"/>
      <c r="LIO3626" s="370"/>
      <c r="LIP3626" s="371"/>
      <c r="LIQ3626" s="372"/>
      <c r="LIR3626" s="371"/>
      <c r="LIS3626" s="473"/>
      <c r="LIT3626" s="371"/>
      <c r="LIU3626" s="372"/>
      <c r="LIV3626" s="372"/>
      <c r="LIW3626" s="372"/>
      <c r="LIX3626" s="372"/>
      <c r="LIY3626" s="370"/>
      <c r="LIZ3626" s="371"/>
      <c r="LJA3626" s="372"/>
      <c r="LJB3626" s="371"/>
      <c r="LJC3626" s="473"/>
      <c r="LJD3626" s="371"/>
      <c r="LJE3626" s="372"/>
      <c r="LJF3626" s="372"/>
      <c r="LJG3626" s="372"/>
      <c r="LJH3626" s="372"/>
      <c r="LJI3626" s="370"/>
      <c r="LJJ3626" s="371"/>
      <c r="LJK3626" s="372"/>
      <c r="LJL3626" s="371"/>
      <c r="LJM3626" s="473"/>
      <c r="LJN3626" s="371"/>
      <c r="LJO3626" s="372"/>
      <c r="LJP3626" s="372"/>
      <c r="LJQ3626" s="372"/>
      <c r="LJR3626" s="372"/>
      <c r="LJS3626" s="370"/>
      <c r="LJT3626" s="371"/>
      <c r="LJU3626" s="372"/>
      <c r="LJV3626" s="371"/>
      <c r="LJW3626" s="473"/>
      <c r="LJX3626" s="371"/>
      <c r="LJY3626" s="372"/>
      <c r="LJZ3626" s="372"/>
      <c r="LKA3626" s="372"/>
      <c r="LKB3626" s="372"/>
      <c r="LKC3626" s="370"/>
      <c r="LKD3626" s="371"/>
      <c r="LKE3626" s="372"/>
      <c r="LKF3626" s="371"/>
      <c r="LKG3626" s="473"/>
      <c r="LKH3626" s="371"/>
      <c r="LKI3626" s="372"/>
      <c r="LKJ3626" s="372"/>
      <c r="LKK3626" s="372"/>
      <c r="LKL3626" s="372"/>
      <c r="LKM3626" s="370"/>
      <c r="LKN3626" s="371"/>
      <c r="LKO3626" s="372"/>
      <c r="LKP3626" s="371"/>
      <c r="LKQ3626" s="473"/>
      <c r="LKR3626" s="371"/>
      <c r="LKS3626" s="372"/>
      <c r="LKT3626" s="372"/>
      <c r="LKU3626" s="372"/>
      <c r="LKV3626" s="372"/>
      <c r="LKW3626" s="370"/>
      <c r="LKX3626" s="371"/>
      <c r="LKY3626" s="372"/>
      <c r="LKZ3626" s="371"/>
      <c r="LLA3626" s="473"/>
      <c r="LLB3626" s="371"/>
      <c r="LLC3626" s="372"/>
      <c r="LLD3626" s="372"/>
      <c r="LLE3626" s="372"/>
      <c r="LLF3626" s="372"/>
      <c r="LLG3626" s="370"/>
      <c r="LLH3626" s="371"/>
      <c r="LLI3626" s="372"/>
      <c r="LLJ3626" s="371"/>
      <c r="LLK3626" s="473"/>
      <c r="LLL3626" s="371"/>
      <c r="LLM3626" s="372"/>
      <c r="LLN3626" s="372"/>
      <c r="LLO3626" s="372"/>
      <c r="LLP3626" s="372"/>
      <c r="LLQ3626" s="370"/>
      <c r="LLR3626" s="371"/>
      <c r="LLS3626" s="372"/>
      <c r="LLT3626" s="371"/>
      <c r="LLU3626" s="473"/>
      <c r="LLV3626" s="371"/>
      <c r="LLW3626" s="372"/>
      <c r="LLX3626" s="372"/>
      <c r="LLY3626" s="372"/>
      <c r="LLZ3626" s="372"/>
      <c r="LMA3626" s="370"/>
      <c r="LMB3626" s="371"/>
      <c r="LMC3626" s="372"/>
      <c r="LMD3626" s="371"/>
      <c r="LME3626" s="473"/>
      <c r="LMF3626" s="371"/>
      <c r="LMG3626" s="372"/>
      <c r="LMH3626" s="372"/>
      <c r="LMI3626" s="372"/>
      <c r="LMJ3626" s="372"/>
      <c r="LMK3626" s="370"/>
      <c r="LML3626" s="371"/>
      <c r="LMM3626" s="372"/>
      <c r="LMN3626" s="371"/>
      <c r="LMO3626" s="473"/>
      <c r="LMP3626" s="371"/>
      <c r="LMQ3626" s="372"/>
      <c r="LMR3626" s="372"/>
      <c r="LMS3626" s="372"/>
      <c r="LMT3626" s="372"/>
      <c r="LMU3626" s="370"/>
      <c r="LMV3626" s="371"/>
      <c r="LMW3626" s="372"/>
      <c r="LMX3626" s="371"/>
      <c r="LMY3626" s="473"/>
      <c r="LMZ3626" s="371"/>
      <c r="LNA3626" s="372"/>
      <c r="LNB3626" s="372"/>
      <c r="LNC3626" s="372"/>
      <c r="LND3626" s="372"/>
      <c r="LNE3626" s="370"/>
      <c r="LNF3626" s="371"/>
      <c r="LNG3626" s="372"/>
      <c r="LNH3626" s="371"/>
      <c r="LNI3626" s="473"/>
      <c r="LNJ3626" s="371"/>
      <c r="LNK3626" s="372"/>
      <c r="LNL3626" s="372"/>
      <c r="LNM3626" s="372"/>
      <c r="LNN3626" s="372"/>
      <c r="LNO3626" s="370"/>
      <c r="LNP3626" s="371"/>
      <c r="LNQ3626" s="372"/>
      <c r="LNR3626" s="371"/>
      <c r="LNS3626" s="473"/>
      <c r="LNT3626" s="371"/>
      <c r="LNU3626" s="372"/>
      <c r="LNV3626" s="372"/>
      <c r="LNW3626" s="372"/>
      <c r="LNX3626" s="372"/>
      <c r="LNY3626" s="370"/>
      <c r="LNZ3626" s="371"/>
      <c r="LOA3626" s="372"/>
      <c r="LOB3626" s="371"/>
      <c r="LOC3626" s="473"/>
      <c r="LOD3626" s="371"/>
      <c r="LOE3626" s="372"/>
      <c r="LOF3626" s="372"/>
      <c r="LOG3626" s="372"/>
      <c r="LOH3626" s="372"/>
      <c r="LOI3626" s="370"/>
      <c r="LOJ3626" s="371"/>
      <c r="LOK3626" s="372"/>
      <c r="LOL3626" s="371"/>
      <c r="LOM3626" s="473"/>
      <c r="LON3626" s="371"/>
      <c r="LOO3626" s="372"/>
      <c r="LOP3626" s="372"/>
      <c r="LOQ3626" s="372"/>
      <c r="LOR3626" s="372"/>
      <c r="LOS3626" s="370"/>
      <c r="LOT3626" s="371"/>
      <c r="LOU3626" s="372"/>
      <c r="LOV3626" s="371"/>
      <c r="LOW3626" s="473"/>
      <c r="LOX3626" s="371"/>
      <c r="LOY3626" s="372"/>
      <c r="LOZ3626" s="372"/>
      <c r="LPA3626" s="372"/>
      <c r="LPB3626" s="372"/>
      <c r="LPC3626" s="370"/>
      <c r="LPD3626" s="371"/>
      <c r="LPE3626" s="372"/>
      <c r="LPF3626" s="371"/>
      <c r="LPG3626" s="473"/>
      <c r="LPH3626" s="371"/>
      <c r="LPI3626" s="372"/>
      <c r="LPJ3626" s="372"/>
      <c r="LPK3626" s="372"/>
      <c r="LPL3626" s="372"/>
      <c r="LPM3626" s="370"/>
      <c r="LPN3626" s="371"/>
      <c r="LPO3626" s="372"/>
      <c r="LPP3626" s="371"/>
      <c r="LPQ3626" s="473"/>
      <c r="LPR3626" s="371"/>
      <c r="LPS3626" s="372"/>
      <c r="LPT3626" s="372"/>
      <c r="LPU3626" s="372"/>
      <c r="LPV3626" s="372"/>
      <c r="LPW3626" s="370"/>
      <c r="LPX3626" s="371"/>
      <c r="LPY3626" s="372"/>
      <c r="LPZ3626" s="371"/>
      <c r="LQA3626" s="473"/>
      <c r="LQB3626" s="371"/>
      <c r="LQC3626" s="372"/>
      <c r="LQD3626" s="372"/>
      <c r="LQE3626" s="372"/>
      <c r="LQF3626" s="372"/>
      <c r="LQG3626" s="370"/>
      <c r="LQH3626" s="371"/>
      <c r="LQI3626" s="372"/>
      <c r="LQJ3626" s="371"/>
      <c r="LQK3626" s="473"/>
      <c r="LQL3626" s="371"/>
      <c r="LQM3626" s="372"/>
      <c r="LQN3626" s="372"/>
      <c r="LQO3626" s="372"/>
      <c r="LQP3626" s="372"/>
      <c r="LQQ3626" s="370"/>
      <c r="LQR3626" s="371"/>
      <c r="LQS3626" s="372"/>
      <c r="LQT3626" s="371"/>
      <c r="LQU3626" s="473"/>
      <c r="LQV3626" s="371"/>
      <c r="LQW3626" s="372"/>
      <c r="LQX3626" s="372"/>
      <c r="LQY3626" s="372"/>
      <c r="LQZ3626" s="372"/>
      <c r="LRA3626" s="370"/>
      <c r="LRB3626" s="371"/>
      <c r="LRC3626" s="372"/>
      <c r="LRD3626" s="371"/>
      <c r="LRE3626" s="473"/>
      <c r="LRF3626" s="371"/>
      <c r="LRG3626" s="372"/>
      <c r="LRH3626" s="372"/>
      <c r="LRI3626" s="372"/>
      <c r="LRJ3626" s="372"/>
      <c r="LRK3626" s="370"/>
      <c r="LRL3626" s="371"/>
      <c r="LRM3626" s="372"/>
      <c r="LRN3626" s="371"/>
      <c r="LRO3626" s="473"/>
      <c r="LRP3626" s="371"/>
      <c r="LRQ3626" s="372"/>
      <c r="LRR3626" s="372"/>
      <c r="LRS3626" s="372"/>
      <c r="LRT3626" s="372"/>
      <c r="LRU3626" s="370"/>
      <c r="LRV3626" s="371"/>
      <c r="LRW3626" s="372"/>
      <c r="LRX3626" s="371"/>
      <c r="LRY3626" s="473"/>
      <c r="LRZ3626" s="371"/>
      <c r="LSA3626" s="372"/>
      <c r="LSB3626" s="372"/>
      <c r="LSC3626" s="372"/>
      <c r="LSD3626" s="372"/>
      <c r="LSE3626" s="370"/>
      <c r="LSF3626" s="371"/>
      <c r="LSG3626" s="372"/>
      <c r="LSH3626" s="371"/>
      <c r="LSI3626" s="473"/>
      <c r="LSJ3626" s="371"/>
      <c r="LSK3626" s="372"/>
      <c r="LSL3626" s="372"/>
      <c r="LSM3626" s="372"/>
      <c r="LSN3626" s="372"/>
      <c r="LSO3626" s="370"/>
      <c r="LSP3626" s="371"/>
      <c r="LSQ3626" s="372"/>
      <c r="LSR3626" s="371"/>
      <c r="LSS3626" s="473"/>
      <c r="LST3626" s="371"/>
      <c r="LSU3626" s="372"/>
      <c r="LSV3626" s="372"/>
      <c r="LSW3626" s="372"/>
      <c r="LSX3626" s="372"/>
      <c r="LSY3626" s="370"/>
      <c r="LSZ3626" s="371"/>
      <c r="LTA3626" s="372"/>
      <c r="LTB3626" s="371"/>
      <c r="LTC3626" s="473"/>
      <c r="LTD3626" s="371"/>
      <c r="LTE3626" s="372"/>
      <c r="LTF3626" s="372"/>
      <c r="LTG3626" s="372"/>
      <c r="LTH3626" s="372"/>
      <c r="LTI3626" s="370"/>
      <c r="LTJ3626" s="371"/>
      <c r="LTK3626" s="372"/>
      <c r="LTL3626" s="371"/>
      <c r="LTM3626" s="473"/>
      <c r="LTN3626" s="371"/>
      <c r="LTO3626" s="372"/>
      <c r="LTP3626" s="372"/>
      <c r="LTQ3626" s="372"/>
      <c r="LTR3626" s="372"/>
      <c r="LTS3626" s="370"/>
      <c r="LTT3626" s="371"/>
      <c r="LTU3626" s="372"/>
      <c r="LTV3626" s="371"/>
      <c r="LTW3626" s="473"/>
      <c r="LTX3626" s="371"/>
      <c r="LTY3626" s="372"/>
      <c r="LTZ3626" s="372"/>
      <c r="LUA3626" s="372"/>
      <c r="LUB3626" s="372"/>
      <c r="LUC3626" s="370"/>
      <c r="LUD3626" s="371"/>
      <c r="LUE3626" s="372"/>
      <c r="LUF3626" s="371"/>
      <c r="LUG3626" s="473"/>
      <c r="LUH3626" s="371"/>
      <c r="LUI3626" s="372"/>
      <c r="LUJ3626" s="372"/>
      <c r="LUK3626" s="372"/>
      <c r="LUL3626" s="372"/>
      <c r="LUM3626" s="370"/>
      <c r="LUN3626" s="371"/>
      <c r="LUO3626" s="372"/>
      <c r="LUP3626" s="371"/>
      <c r="LUQ3626" s="473"/>
      <c r="LUR3626" s="371"/>
      <c r="LUS3626" s="372"/>
      <c r="LUT3626" s="372"/>
      <c r="LUU3626" s="372"/>
      <c r="LUV3626" s="372"/>
      <c r="LUW3626" s="370"/>
      <c r="LUX3626" s="371"/>
      <c r="LUY3626" s="372"/>
      <c r="LUZ3626" s="371"/>
      <c r="LVA3626" s="473"/>
      <c r="LVB3626" s="371"/>
      <c r="LVC3626" s="372"/>
      <c r="LVD3626" s="372"/>
      <c r="LVE3626" s="372"/>
      <c r="LVF3626" s="372"/>
      <c r="LVG3626" s="370"/>
      <c r="LVH3626" s="371"/>
      <c r="LVI3626" s="372"/>
      <c r="LVJ3626" s="371"/>
      <c r="LVK3626" s="473"/>
      <c r="LVL3626" s="371"/>
      <c r="LVM3626" s="372"/>
      <c r="LVN3626" s="372"/>
      <c r="LVO3626" s="372"/>
      <c r="LVP3626" s="372"/>
      <c r="LVQ3626" s="370"/>
      <c r="LVR3626" s="371"/>
      <c r="LVS3626" s="372"/>
      <c r="LVT3626" s="371"/>
      <c r="LVU3626" s="473"/>
      <c r="LVV3626" s="371"/>
      <c r="LVW3626" s="372"/>
      <c r="LVX3626" s="372"/>
      <c r="LVY3626" s="372"/>
      <c r="LVZ3626" s="372"/>
      <c r="LWA3626" s="370"/>
      <c r="LWB3626" s="371"/>
      <c r="LWC3626" s="372"/>
      <c r="LWD3626" s="371"/>
      <c r="LWE3626" s="473"/>
      <c r="LWF3626" s="371"/>
      <c r="LWG3626" s="372"/>
      <c r="LWH3626" s="372"/>
      <c r="LWI3626" s="372"/>
      <c r="LWJ3626" s="372"/>
      <c r="LWK3626" s="370"/>
      <c r="LWL3626" s="371"/>
      <c r="LWM3626" s="372"/>
      <c r="LWN3626" s="371"/>
      <c r="LWO3626" s="473"/>
      <c r="LWP3626" s="371"/>
      <c r="LWQ3626" s="372"/>
      <c r="LWR3626" s="372"/>
      <c r="LWS3626" s="372"/>
      <c r="LWT3626" s="372"/>
      <c r="LWU3626" s="370"/>
      <c r="LWV3626" s="371"/>
      <c r="LWW3626" s="372"/>
      <c r="LWX3626" s="371"/>
      <c r="LWY3626" s="473"/>
      <c r="LWZ3626" s="371"/>
      <c r="LXA3626" s="372"/>
      <c r="LXB3626" s="372"/>
      <c r="LXC3626" s="372"/>
      <c r="LXD3626" s="372"/>
      <c r="LXE3626" s="370"/>
      <c r="LXF3626" s="371"/>
      <c r="LXG3626" s="372"/>
      <c r="LXH3626" s="371"/>
      <c r="LXI3626" s="473"/>
      <c r="LXJ3626" s="371"/>
      <c r="LXK3626" s="372"/>
      <c r="LXL3626" s="372"/>
      <c r="LXM3626" s="372"/>
      <c r="LXN3626" s="372"/>
      <c r="LXO3626" s="370"/>
      <c r="LXP3626" s="371"/>
      <c r="LXQ3626" s="372"/>
      <c r="LXR3626" s="371"/>
      <c r="LXS3626" s="473"/>
      <c r="LXT3626" s="371"/>
      <c r="LXU3626" s="372"/>
      <c r="LXV3626" s="372"/>
      <c r="LXW3626" s="372"/>
      <c r="LXX3626" s="372"/>
      <c r="LXY3626" s="370"/>
      <c r="LXZ3626" s="371"/>
      <c r="LYA3626" s="372"/>
      <c r="LYB3626" s="371"/>
      <c r="LYC3626" s="473"/>
      <c r="LYD3626" s="371"/>
      <c r="LYE3626" s="372"/>
      <c r="LYF3626" s="372"/>
      <c r="LYG3626" s="372"/>
      <c r="LYH3626" s="372"/>
      <c r="LYI3626" s="370"/>
      <c r="LYJ3626" s="371"/>
      <c r="LYK3626" s="372"/>
      <c r="LYL3626" s="371"/>
      <c r="LYM3626" s="473"/>
      <c r="LYN3626" s="371"/>
      <c r="LYO3626" s="372"/>
      <c r="LYP3626" s="372"/>
      <c r="LYQ3626" s="372"/>
      <c r="LYR3626" s="372"/>
      <c r="LYS3626" s="370"/>
      <c r="LYT3626" s="371"/>
      <c r="LYU3626" s="372"/>
      <c r="LYV3626" s="371"/>
      <c r="LYW3626" s="473"/>
      <c r="LYX3626" s="371"/>
      <c r="LYY3626" s="372"/>
      <c r="LYZ3626" s="372"/>
      <c r="LZA3626" s="372"/>
      <c r="LZB3626" s="372"/>
      <c r="LZC3626" s="370"/>
      <c r="LZD3626" s="371"/>
      <c r="LZE3626" s="372"/>
      <c r="LZF3626" s="371"/>
      <c r="LZG3626" s="473"/>
      <c r="LZH3626" s="371"/>
      <c r="LZI3626" s="372"/>
      <c r="LZJ3626" s="372"/>
      <c r="LZK3626" s="372"/>
      <c r="LZL3626" s="372"/>
      <c r="LZM3626" s="370"/>
      <c r="LZN3626" s="371"/>
      <c r="LZO3626" s="372"/>
      <c r="LZP3626" s="371"/>
      <c r="LZQ3626" s="473"/>
      <c r="LZR3626" s="371"/>
      <c r="LZS3626" s="372"/>
      <c r="LZT3626" s="372"/>
      <c r="LZU3626" s="372"/>
      <c r="LZV3626" s="372"/>
      <c r="LZW3626" s="370"/>
      <c r="LZX3626" s="371"/>
      <c r="LZY3626" s="372"/>
      <c r="LZZ3626" s="371"/>
      <c r="MAA3626" s="473"/>
      <c r="MAB3626" s="371"/>
      <c r="MAC3626" s="372"/>
      <c r="MAD3626" s="372"/>
      <c r="MAE3626" s="372"/>
      <c r="MAF3626" s="372"/>
      <c r="MAG3626" s="370"/>
      <c r="MAH3626" s="371"/>
      <c r="MAI3626" s="372"/>
      <c r="MAJ3626" s="371"/>
      <c r="MAK3626" s="473"/>
      <c r="MAL3626" s="371"/>
      <c r="MAM3626" s="372"/>
      <c r="MAN3626" s="372"/>
      <c r="MAO3626" s="372"/>
      <c r="MAP3626" s="372"/>
      <c r="MAQ3626" s="370"/>
      <c r="MAR3626" s="371"/>
      <c r="MAS3626" s="372"/>
      <c r="MAT3626" s="371"/>
      <c r="MAU3626" s="473"/>
      <c r="MAV3626" s="371"/>
      <c r="MAW3626" s="372"/>
      <c r="MAX3626" s="372"/>
      <c r="MAY3626" s="372"/>
      <c r="MAZ3626" s="372"/>
      <c r="MBA3626" s="370"/>
      <c r="MBB3626" s="371"/>
      <c r="MBC3626" s="372"/>
      <c r="MBD3626" s="371"/>
      <c r="MBE3626" s="473"/>
      <c r="MBF3626" s="371"/>
      <c r="MBG3626" s="372"/>
      <c r="MBH3626" s="372"/>
      <c r="MBI3626" s="372"/>
      <c r="MBJ3626" s="372"/>
      <c r="MBK3626" s="370"/>
      <c r="MBL3626" s="371"/>
      <c r="MBM3626" s="372"/>
      <c r="MBN3626" s="371"/>
      <c r="MBO3626" s="473"/>
      <c r="MBP3626" s="371"/>
      <c r="MBQ3626" s="372"/>
      <c r="MBR3626" s="372"/>
      <c r="MBS3626" s="372"/>
      <c r="MBT3626" s="372"/>
      <c r="MBU3626" s="370"/>
      <c r="MBV3626" s="371"/>
      <c r="MBW3626" s="372"/>
      <c r="MBX3626" s="371"/>
      <c r="MBY3626" s="473"/>
      <c r="MBZ3626" s="371"/>
      <c r="MCA3626" s="372"/>
      <c r="MCB3626" s="372"/>
      <c r="MCC3626" s="372"/>
      <c r="MCD3626" s="372"/>
      <c r="MCE3626" s="370"/>
      <c r="MCF3626" s="371"/>
      <c r="MCG3626" s="372"/>
      <c r="MCH3626" s="371"/>
      <c r="MCI3626" s="473"/>
      <c r="MCJ3626" s="371"/>
      <c r="MCK3626" s="372"/>
      <c r="MCL3626" s="372"/>
      <c r="MCM3626" s="372"/>
      <c r="MCN3626" s="372"/>
      <c r="MCO3626" s="370"/>
      <c r="MCP3626" s="371"/>
      <c r="MCQ3626" s="372"/>
      <c r="MCR3626" s="371"/>
      <c r="MCS3626" s="473"/>
      <c r="MCT3626" s="371"/>
      <c r="MCU3626" s="372"/>
      <c r="MCV3626" s="372"/>
      <c r="MCW3626" s="372"/>
      <c r="MCX3626" s="372"/>
      <c r="MCY3626" s="370"/>
      <c r="MCZ3626" s="371"/>
      <c r="MDA3626" s="372"/>
      <c r="MDB3626" s="371"/>
      <c r="MDC3626" s="473"/>
      <c r="MDD3626" s="371"/>
      <c r="MDE3626" s="372"/>
      <c r="MDF3626" s="372"/>
      <c r="MDG3626" s="372"/>
      <c r="MDH3626" s="372"/>
      <c r="MDI3626" s="370"/>
      <c r="MDJ3626" s="371"/>
      <c r="MDK3626" s="372"/>
      <c r="MDL3626" s="371"/>
      <c r="MDM3626" s="473"/>
      <c r="MDN3626" s="371"/>
      <c r="MDO3626" s="372"/>
      <c r="MDP3626" s="372"/>
      <c r="MDQ3626" s="372"/>
      <c r="MDR3626" s="372"/>
      <c r="MDS3626" s="370"/>
      <c r="MDT3626" s="371"/>
      <c r="MDU3626" s="372"/>
      <c r="MDV3626" s="371"/>
      <c r="MDW3626" s="473"/>
      <c r="MDX3626" s="371"/>
      <c r="MDY3626" s="372"/>
      <c r="MDZ3626" s="372"/>
      <c r="MEA3626" s="372"/>
      <c r="MEB3626" s="372"/>
      <c r="MEC3626" s="370"/>
      <c r="MED3626" s="371"/>
      <c r="MEE3626" s="372"/>
      <c r="MEF3626" s="371"/>
      <c r="MEG3626" s="473"/>
      <c r="MEH3626" s="371"/>
      <c r="MEI3626" s="372"/>
      <c r="MEJ3626" s="372"/>
      <c r="MEK3626" s="372"/>
      <c r="MEL3626" s="372"/>
      <c r="MEM3626" s="370"/>
      <c r="MEN3626" s="371"/>
      <c r="MEO3626" s="372"/>
      <c r="MEP3626" s="371"/>
      <c r="MEQ3626" s="473"/>
      <c r="MER3626" s="371"/>
      <c r="MES3626" s="372"/>
      <c r="MET3626" s="372"/>
      <c r="MEU3626" s="372"/>
      <c r="MEV3626" s="372"/>
      <c r="MEW3626" s="370"/>
      <c r="MEX3626" s="371"/>
      <c r="MEY3626" s="372"/>
      <c r="MEZ3626" s="371"/>
      <c r="MFA3626" s="473"/>
      <c r="MFB3626" s="371"/>
      <c r="MFC3626" s="372"/>
      <c r="MFD3626" s="372"/>
      <c r="MFE3626" s="372"/>
      <c r="MFF3626" s="372"/>
      <c r="MFG3626" s="370"/>
      <c r="MFH3626" s="371"/>
      <c r="MFI3626" s="372"/>
      <c r="MFJ3626" s="371"/>
      <c r="MFK3626" s="473"/>
      <c r="MFL3626" s="371"/>
      <c r="MFM3626" s="372"/>
      <c r="MFN3626" s="372"/>
      <c r="MFO3626" s="372"/>
      <c r="MFP3626" s="372"/>
      <c r="MFQ3626" s="370"/>
      <c r="MFR3626" s="371"/>
      <c r="MFS3626" s="372"/>
      <c r="MFT3626" s="371"/>
      <c r="MFU3626" s="473"/>
      <c r="MFV3626" s="371"/>
      <c r="MFW3626" s="372"/>
      <c r="MFX3626" s="372"/>
      <c r="MFY3626" s="372"/>
      <c r="MFZ3626" s="372"/>
      <c r="MGA3626" s="370"/>
      <c r="MGB3626" s="371"/>
      <c r="MGC3626" s="372"/>
      <c r="MGD3626" s="371"/>
      <c r="MGE3626" s="473"/>
      <c r="MGF3626" s="371"/>
      <c r="MGG3626" s="372"/>
      <c r="MGH3626" s="372"/>
      <c r="MGI3626" s="372"/>
      <c r="MGJ3626" s="372"/>
      <c r="MGK3626" s="370"/>
      <c r="MGL3626" s="371"/>
      <c r="MGM3626" s="372"/>
      <c r="MGN3626" s="371"/>
      <c r="MGO3626" s="473"/>
      <c r="MGP3626" s="371"/>
      <c r="MGQ3626" s="372"/>
      <c r="MGR3626" s="372"/>
      <c r="MGS3626" s="372"/>
      <c r="MGT3626" s="372"/>
      <c r="MGU3626" s="370"/>
      <c r="MGV3626" s="371"/>
      <c r="MGW3626" s="372"/>
      <c r="MGX3626" s="371"/>
      <c r="MGY3626" s="473"/>
      <c r="MGZ3626" s="371"/>
      <c r="MHA3626" s="372"/>
      <c r="MHB3626" s="372"/>
      <c r="MHC3626" s="372"/>
      <c r="MHD3626" s="372"/>
      <c r="MHE3626" s="370"/>
      <c r="MHF3626" s="371"/>
      <c r="MHG3626" s="372"/>
      <c r="MHH3626" s="371"/>
      <c r="MHI3626" s="473"/>
      <c r="MHJ3626" s="371"/>
      <c r="MHK3626" s="372"/>
      <c r="MHL3626" s="372"/>
      <c r="MHM3626" s="372"/>
      <c r="MHN3626" s="372"/>
      <c r="MHO3626" s="370"/>
      <c r="MHP3626" s="371"/>
      <c r="MHQ3626" s="372"/>
      <c r="MHR3626" s="371"/>
      <c r="MHS3626" s="473"/>
      <c r="MHT3626" s="371"/>
      <c r="MHU3626" s="372"/>
      <c r="MHV3626" s="372"/>
      <c r="MHW3626" s="372"/>
      <c r="MHX3626" s="372"/>
      <c r="MHY3626" s="370"/>
      <c r="MHZ3626" s="371"/>
      <c r="MIA3626" s="372"/>
      <c r="MIB3626" s="371"/>
      <c r="MIC3626" s="473"/>
      <c r="MID3626" s="371"/>
      <c r="MIE3626" s="372"/>
      <c r="MIF3626" s="372"/>
      <c r="MIG3626" s="372"/>
      <c r="MIH3626" s="372"/>
      <c r="MII3626" s="370"/>
      <c r="MIJ3626" s="371"/>
      <c r="MIK3626" s="372"/>
      <c r="MIL3626" s="371"/>
      <c r="MIM3626" s="473"/>
      <c r="MIN3626" s="371"/>
      <c r="MIO3626" s="372"/>
      <c r="MIP3626" s="372"/>
      <c r="MIQ3626" s="372"/>
      <c r="MIR3626" s="372"/>
      <c r="MIS3626" s="370"/>
      <c r="MIT3626" s="371"/>
      <c r="MIU3626" s="372"/>
      <c r="MIV3626" s="371"/>
      <c r="MIW3626" s="473"/>
      <c r="MIX3626" s="371"/>
      <c r="MIY3626" s="372"/>
      <c r="MIZ3626" s="372"/>
      <c r="MJA3626" s="372"/>
      <c r="MJB3626" s="372"/>
      <c r="MJC3626" s="370"/>
      <c r="MJD3626" s="371"/>
      <c r="MJE3626" s="372"/>
      <c r="MJF3626" s="371"/>
      <c r="MJG3626" s="473"/>
      <c r="MJH3626" s="371"/>
      <c r="MJI3626" s="372"/>
      <c r="MJJ3626" s="372"/>
      <c r="MJK3626" s="372"/>
      <c r="MJL3626" s="372"/>
      <c r="MJM3626" s="370"/>
      <c r="MJN3626" s="371"/>
      <c r="MJO3626" s="372"/>
      <c r="MJP3626" s="371"/>
      <c r="MJQ3626" s="473"/>
      <c r="MJR3626" s="371"/>
      <c r="MJS3626" s="372"/>
      <c r="MJT3626" s="372"/>
      <c r="MJU3626" s="372"/>
      <c r="MJV3626" s="372"/>
      <c r="MJW3626" s="370"/>
      <c r="MJX3626" s="371"/>
      <c r="MJY3626" s="372"/>
      <c r="MJZ3626" s="371"/>
      <c r="MKA3626" s="473"/>
      <c r="MKB3626" s="371"/>
      <c r="MKC3626" s="372"/>
      <c r="MKD3626" s="372"/>
      <c r="MKE3626" s="372"/>
      <c r="MKF3626" s="372"/>
      <c r="MKG3626" s="370"/>
      <c r="MKH3626" s="371"/>
      <c r="MKI3626" s="372"/>
      <c r="MKJ3626" s="371"/>
      <c r="MKK3626" s="473"/>
      <c r="MKL3626" s="371"/>
      <c r="MKM3626" s="372"/>
      <c r="MKN3626" s="372"/>
      <c r="MKO3626" s="372"/>
      <c r="MKP3626" s="372"/>
      <c r="MKQ3626" s="370"/>
      <c r="MKR3626" s="371"/>
      <c r="MKS3626" s="372"/>
      <c r="MKT3626" s="371"/>
      <c r="MKU3626" s="473"/>
      <c r="MKV3626" s="371"/>
      <c r="MKW3626" s="372"/>
      <c r="MKX3626" s="372"/>
      <c r="MKY3626" s="372"/>
      <c r="MKZ3626" s="372"/>
      <c r="MLA3626" s="370"/>
      <c r="MLB3626" s="371"/>
      <c r="MLC3626" s="372"/>
      <c r="MLD3626" s="371"/>
      <c r="MLE3626" s="473"/>
      <c r="MLF3626" s="371"/>
      <c r="MLG3626" s="372"/>
      <c r="MLH3626" s="372"/>
      <c r="MLI3626" s="372"/>
      <c r="MLJ3626" s="372"/>
      <c r="MLK3626" s="370"/>
      <c r="MLL3626" s="371"/>
      <c r="MLM3626" s="372"/>
      <c r="MLN3626" s="371"/>
      <c r="MLO3626" s="473"/>
      <c r="MLP3626" s="371"/>
      <c r="MLQ3626" s="372"/>
      <c r="MLR3626" s="372"/>
      <c r="MLS3626" s="372"/>
      <c r="MLT3626" s="372"/>
      <c r="MLU3626" s="370"/>
      <c r="MLV3626" s="371"/>
      <c r="MLW3626" s="372"/>
      <c r="MLX3626" s="371"/>
      <c r="MLY3626" s="473"/>
      <c r="MLZ3626" s="371"/>
      <c r="MMA3626" s="372"/>
      <c r="MMB3626" s="372"/>
      <c r="MMC3626" s="372"/>
      <c r="MMD3626" s="372"/>
      <c r="MME3626" s="370"/>
      <c r="MMF3626" s="371"/>
      <c r="MMG3626" s="372"/>
      <c r="MMH3626" s="371"/>
      <c r="MMI3626" s="473"/>
      <c r="MMJ3626" s="371"/>
      <c r="MMK3626" s="372"/>
      <c r="MML3626" s="372"/>
      <c r="MMM3626" s="372"/>
      <c r="MMN3626" s="372"/>
      <c r="MMO3626" s="370"/>
      <c r="MMP3626" s="371"/>
      <c r="MMQ3626" s="372"/>
      <c r="MMR3626" s="371"/>
      <c r="MMS3626" s="473"/>
      <c r="MMT3626" s="371"/>
      <c r="MMU3626" s="372"/>
      <c r="MMV3626" s="372"/>
      <c r="MMW3626" s="372"/>
      <c r="MMX3626" s="372"/>
      <c r="MMY3626" s="370"/>
      <c r="MMZ3626" s="371"/>
      <c r="MNA3626" s="372"/>
      <c r="MNB3626" s="371"/>
      <c r="MNC3626" s="473"/>
      <c r="MND3626" s="371"/>
      <c r="MNE3626" s="372"/>
      <c r="MNF3626" s="372"/>
      <c r="MNG3626" s="372"/>
      <c r="MNH3626" s="372"/>
      <c r="MNI3626" s="370"/>
      <c r="MNJ3626" s="371"/>
      <c r="MNK3626" s="372"/>
      <c r="MNL3626" s="371"/>
      <c r="MNM3626" s="473"/>
      <c r="MNN3626" s="371"/>
      <c r="MNO3626" s="372"/>
      <c r="MNP3626" s="372"/>
      <c r="MNQ3626" s="372"/>
      <c r="MNR3626" s="372"/>
      <c r="MNS3626" s="370"/>
      <c r="MNT3626" s="371"/>
      <c r="MNU3626" s="372"/>
      <c r="MNV3626" s="371"/>
      <c r="MNW3626" s="473"/>
      <c r="MNX3626" s="371"/>
      <c r="MNY3626" s="372"/>
      <c r="MNZ3626" s="372"/>
      <c r="MOA3626" s="372"/>
      <c r="MOB3626" s="372"/>
      <c r="MOC3626" s="370"/>
      <c r="MOD3626" s="371"/>
      <c r="MOE3626" s="372"/>
      <c r="MOF3626" s="371"/>
      <c r="MOG3626" s="473"/>
      <c r="MOH3626" s="371"/>
      <c r="MOI3626" s="372"/>
      <c r="MOJ3626" s="372"/>
      <c r="MOK3626" s="372"/>
      <c r="MOL3626" s="372"/>
      <c r="MOM3626" s="370"/>
      <c r="MON3626" s="371"/>
      <c r="MOO3626" s="372"/>
      <c r="MOP3626" s="371"/>
      <c r="MOQ3626" s="473"/>
      <c r="MOR3626" s="371"/>
      <c r="MOS3626" s="372"/>
      <c r="MOT3626" s="372"/>
      <c r="MOU3626" s="372"/>
      <c r="MOV3626" s="372"/>
      <c r="MOW3626" s="370"/>
      <c r="MOX3626" s="371"/>
      <c r="MOY3626" s="372"/>
      <c r="MOZ3626" s="371"/>
      <c r="MPA3626" s="473"/>
      <c r="MPB3626" s="371"/>
      <c r="MPC3626" s="372"/>
      <c r="MPD3626" s="372"/>
      <c r="MPE3626" s="372"/>
      <c r="MPF3626" s="372"/>
      <c r="MPG3626" s="370"/>
      <c r="MPH3626" s="371"/>
      <c r="MPI3626" s="372"/>
      <c r="MPJ3626" s="371"/>
      <c r="MPK3626" s="473"/>
      <c r="MPL3626" s="371"/>
      <c r="MPM3626" s="372"/>
      <c r="MPN3626" s="372"/>
      <c r="MPO3626" s="372"/>
      <c r="MPP3626" s="372"/>
      <c r="MPQ3626" s="370"/>
      <c r="MPR3626" s="371"/>
      <c r="MPS3626" s="372"/>
      <c r="MPT3626" s="371"/>
      <c r="MPU3626" s="473"/>
      <c r="MPV3626" s="371"/>
      <c r="MPW3626" s="372"/>
      <c r="MPX3626" s="372"/>
      <c r="MPY3626" s="372"/>
      <c r="MPZ3626" s="372"/>
      <c r="MQA3626" s="370"/>
      <c r="MQB3626" s="371"/>
      <c r="MQC3626" s="372"/>
      <c r="MQD3626" s="371"/>
      <c r="MQE3626" s="473"/>
      <c r="MQF3626" s="371"/>
      <c r="MQG3626" s="372"/>
      <c r="MQH3626" s="372"/>
      <c r="MQI3626" s="372"/>
      <c r="MQJ3626" s="372"/>
      <c r="MQK3626" s="370"/>
      <c r="MQL3626" s="371"/>
      <c r="MQM3626" s="372"/>
      <c r="MQN3626" s="371"/>
      <c r="MQO3626" s="473"/>
      <c r="MQP3626" s="371"/>
      <c r="MQQ3626" s="372"/>
      <c r="MQR3626" s="372"/>
      <c r="MQS3626" s="372"/>
      <c r="MQT3626" s="372"/>
      <c r="MQU3626" s="370"/>
      <c r="MQV3626" s="371"/>
      <c r="MQW3626" s="372"/>
      <c r="MQX3626" s="371"/>
      <c r="MQY3626" s="473"/>
      <c r="MQZ3626" s="371"/>
      <c r="MRA3626" s="372"/>
      <c r="MRB3626" s="372"/>
      <c r="MRC3626" s="372"/>
      <c r="MRD3626" s="372"/>
      <c r="MRE3626" s="370"/>
      <c r="MRF3626" s="371"/>
      <c r="MRG3626" s="372"/>
      <c r="MRH3626" s="371"/>
      <c r="MRI3626" s="473"/>
      <c r="MRJ3626" s="371"/>
      <c r="MRK3626" s="372"/>
      <c r="MRL3626" s="372"/>
      <c r="MRM3626" s="372"/>
      <c r="MRN3626" s="372"/>
      <c r="MRO3626" s="370"/>
      <c r="MRP3626" s="371"/>
      <c r="MRQ3626" s="372"/>
      <c r="MRR3626" s="371"/>
      <c r="MRS3626" s="473"/>
      <c r="MRT3626" s="371"/>
      <c r="MRU3626" s="372"/>
      <c r="MRV3626" s="372"/>
      <c r="MRW3626" s="372"/>
      <c r="MRX3626" s="372"/>
      <c r="MRY3626" s="370"/>
      <c r="MRZ3626" s="371"/>
      <c r="MSA3626" s="372"/>
      <c r="MSB3626" s="371"/>
      <c r="MSC3626" s="473"/>
      <c r="MSD3626" s="371"/>
      <c r="MSE3626" s="372"/>
      <c r="MSF3626" s="372"/>
      <c r="MSG3626" s="372"/>
      <c r="MSH3626" s="372"/>
      <c r="MSI3626" s="370"/>
      <c r="MSJ3626" s="371"/>
      <c r="MSK3626" s="372"/>
      <c r="MSL3626" s="371"/>
      <c r="MSM3626" s="473"/>
      <c r="MSN3626" s="371"/>
      <c r="MSO3626" s="372"/>
      <c r="MSP3626" s="372"/>
      <c r="MSQ3626" s="372"/>
      <c r="MSR3626" s="372"/>
      <c r="MSS3626" s="370"/>
      <c r="MST3626" s="371"/>
      <c r="MSU3626" s="372"/>
      <c r="MSV3626" s="371"/>
      <c r="MSW3626" s="473"/>
      <c r="MSX3626" s="371"/>
      <c r="MSY3626" s="372"/>
      <c r="MSZ3626" s="372"/>
      <c r="MTA3626" s="372"/>
      <c r="MTB3626" s="372"/>
      <c r="MTC3626" s="370"/>
      <c r="MTD3626" s="371"/>
      <c r="MTE3626" s="372"/>
      <c r="MTF3626" s="371"/>
      <c r="MTG3626" s="473"/>
      <c r="MTH3626" s="371"/>
      <c r="MTI3626" s="372"/>
      <c r="MTJ3626" s="372"/>
      <c r="MTK3626" s="372"/>
      <c r="MTL3626" s="372"/>
      <c r="MTM3626" s="370"/>
      <c r="MTN3626" s="371"/>
      <c r="MTO3626" s="372"/>
      <c r="MTP3626" s="371"/>
      <c r="MTQ3626" s="473"/>
      <c r="MTR3626" s="371"/>
      <c r="MTS3626" s="372"/>
      <c r="MTT3626" s="372"/>
      <c r="MTU3626" s="372"/>
      <c r="MTV3626" s="372"/>
      <c r="MTW3626" s="370"/>
      <c r="MTX3626" s="371"/>
      <c r="MTY3626" s="372"/>
      <c r="MTZ3626" s="371"/>
      <c r="MUA3626" s="473"/>
      <c r="MUB3626" s="371"/>
      <c r="MUC3626" s="372"/>
      <c r="MUD3626" s="372"/>
      <c r="MUE3626" s="372"/>
      <c r="MUF3626" s="372"/>
      <c r="MUG3626" s="370"/>
      <c r="MUH3626" s="371"/>
      <c r="MUI3626" s="372"/>
      <c r="MUJ3626" s="371"/>
      <c r="MUK3626" s="473"/>
      <c r="MUL3626" s="371"/>
      <c r="MUM3626" s="372"/>
      <c r="MUN3626" s="372"/>
      <c r="MUO3626" s="372"/>
      <c r="MUP3626" s="372"/>
      <c r="MUQ3626" s="370"/>
      <c r="MUR3626" s="371"/>
      <c r="MUS3626" s="372"/>
      <c r="MUT3626" s="371"/>
      <c r="MUU3626" s="473"/>
      <c r="MUV3626" s="371"/>
      <c r="MUW3626" s="372"/>
      <c r="MUX3626" s="372"/>
      <c r="MUY3626" s="372"/>
      <c r="MUZ3626" s="372"/>
      <c r="MVA3626" s="370"/>
      <c r="MVB3626" s="371"/>
      <c r="MVC3626" s="372"/>
      <c r="MVD3626" s="371"/>
      <c r="MVE3626" s="473"/>
      <c r="MVF3626" s="371"/>
      <c r="MVG3626" s="372"/>
      <c r="MVH3626" s="372"/>
      <c r="MVI3626" s="372"/>
      <c r="MVJ3626" s="372"/>
      <c r="MVK3626" s="370"/>
      <c r="MVL3626" s="371"/>
      <c r="MVM3626" s="372"/>
      <c r="MVN3626" s="371"/>
      <c r="MVO3626" s="473"/>
      <c r="MVP3626" s="371"/>
      <c r="MVQ3626" s="372"/>
      <c r="MVR3626" s="372"/>
      <c r="MVS3626" s="372"/>
      <c r="MVT3626" s="372"/>
      <c r="MVU3626" s="370"/>
      <c r="MVV3626" s="371"/>
      <c r="MVW3626" s="372"/>
      <c r="MVX3626" s="371"/>
      <c r="MVY3626" s="473"/>
      <c r="MVZ3626" s="371"/>
      <c r="MWA3626" s="372"/>
      <c r="MWB3626" s="372"/>
      <c r="MWC3626" s="372"/>
      <c r="MWD3626" s="372"/>
      <c r="MWE3626" s="370"/>
      <c r="MWF3626" s="371"/>
      <c r="MWG3626" s="372"/>
      <c r="MWH3626" s="371"/>
      <c r="MWI3626" s="473"/>
      <c r="MWJ3626" s="371"/>
      <c r="MWK3626" s="372"/>
      <c r="MWL3626" s="372"/>
      <c r="MWM3626" s="372"/>
      <c r="MWN3626" s="372"/>
      <c r="MWO3626" s="370"/>
      <c r="MWP3626" s="371"/>
      <c r="MWQ3626" s="372"/>
      <c r="MWR3626" s="371"/>
      <c r="MWS3626" s="473"/>
      <c r="MWT3626" s="371"/>
      <c r="MWU3626" s="372"/>
      <c r="MWV3626" s="372"/>
      <c r="MWW3626" s="372"/>
      <c r="MWX3626" s="372"/>
      <c r="MWY3626" s="370"/>
      <c r="MWZ3626" s="371"/>
      <c r="MXA3626" s="372"/>
      <c r="MXB3626" s="371"/>
      <c r="MXC3626" s="473"/>
      <c r="MXD3626" s="371"/>
      <c r="MXE3626" s="372"/>
      <c r="MXF3626" s="372"/>
      <c r="MXG3626" s="372"/>
      <c r="MXH3626" s="372"/>
      <c r="MXI3626" s="370"/>
      <c r="MXJ3626" s="371"/>
      <c r="MXK3626" s="372"/>
      <c r="MXL3626" s="371"/>
      <c r="MXM3626" s="473"/>
      <c r="MXN3626" s="371"/>
      <c r="MXO3626" s="372"/>
      <c r="MXP3626" s="372"/>
      <c r="MXQ3626" s="372"/>
      <c r="MXR3626" s="372"/>
      <c r="MXS3626" s="370"/>
      <c r="MXT3626" s="371"/>
      <c r="MXU3626" s="372"/>
      <c r="MXV3626" s="371"/>
      <c r="MXW3626" s="473"/>
      <c r="MXX3626" s="371"/>
      <c r="MXY3626" s="372"/>
      <c r="MXZ3626" s="372"/>
      <c r="MYA3626" s="372"/>
      <c r="MYB3626" s="372"/>
      <c r="MYC3626" s="370"/>
      <c r="MYD3626" s="371"/>
      <c r="MYE3626" s="372"/>
      <c r="MYF3626" s="371"/>
      <c r="MYG3626" s="473"/>
      <c r="MYH3626" s="371"/>
      <c r="MYI3626" s="372"/>
      <c r="MYJ3626" s="372"/>
      <c r="MYK3626" s="372"/>
      <c r="MYL3626" s="372"/>
      <c r="MYM3626" s="370"/>
      <c r="MYN3626" s="371"/>
      <c r="MYO3626" s="372"/>
      <c r="MYP3626" s="371"/>
      <c r="MYQ3626" s="473"/>
      <c r="MYR3626" s="371"/>
      <c r="MYS3626" s="372"/>
      <c r="MYT3626" s="372"/>
      <c r="MYU3626" s="372"/>
      <c r="MYV3626" s="372"/>
      <c r="MYW3626" s="370"/>
      <c r="MYX3626" s="371"/>
      <c r="MYY3626" s="372"/>
      <c r="MYZ3626" s="371"/>
      <c r="MZA3626" s="473"/>
      <c r="MZB3626" s="371"/>
      <c r="MZC3626" s="372"/>
      <c r="MZD3626" s="372"/>
      <c r="MZE3626" s="372"/>
      <c r="MZF3626" s="372"/>
      <c r="MZG3626" s="370"/>
      <c r="MZH3626" s="371"/>
      <c r="MZI3626" s="372"/>
      <c r="MZJ3626" s="371"/>
      <c r="MZK3626" s="473"/>
      <c r="MZL3626" s="371"/>
      <c r="MZM3626" s="372"/>
      <c r="MZN3626" s="372"/>
      <c r="MZO3626" s="372"/>
      <c r="MZP3626" s="372"/>
      <c r="MZQ3626" s="370"/>
      <c r="MZR3626" s="371"/>
      <c r="MZS3626" s="372"/>
      <c r="MZT3626" s="371"/>
      <c r="MZU3626" s="473"/>
      <c r="MZV3626" s="371"/>
      <c r="MZW3626" s="372"/>
      <c r="MZX3626" s="372"/>
      <c r="MZY3626" s="372"/>
      <c r="MZZ3626" s="372"/>
      <c r="NAA3626" s="370"/>
      <c r="NAB3626" s="371"/>
      <c r="NAC3626" s="372"/>
      <c r="NAD3626" s="371"/>
      <c r="NAE3626" s="473"/>
      <c r="NAF3626" s="371"/>
      <c r="NAG3626" s="372"/>
      <c r="NAH3626" s="372"/>
      <c r="NAI3626" s="372"/>
      <c r="NAJ3626" s="372"/>
      <c r="NAK3626" s="370"/>
      <c r="NAL3626" s="371"/>
      <c r="NAM3626" s="372"/>
      <c r="NAN3626" s="371"/>
      <c r="NAO3626" s="473"/>
      <c r="NAP3626" s="371"/>
      <c r="NAQ3626" s="372"/>
      <c r="NAR3626" s="372"/>
      <c r="NAS3626" s="372"/>
      <c r="NAT3626" s="372"/>
      <c r="NAU3626" s="370"/>
      <c r="NAV3626" s="371"/>
      <c r="NAW3626" s="372"/>
      <c r="NAX3626" s="371"/>
      <c r="NAY3626" s="473"/>
      <c r="NAZ3626" s="371"/>
      <c r="NBA3626" s="372"/>
      <c r="NBB3626" s="372"/>
      <c r="NBC3626" s="372"/>
      <c r="NBD3626" s="372"/>
      <c r="NBE3626" s="370"/>
      <c r="NBF3626" s="371"/>
      <c r="NBG3626" s="372"/>
      <c r="NBH3626" s="371"/>
      <c r="NBI3626" s="473"/>
      <c r="NBJ3626" s="371"/>
      <c r="NBK3626" s="372"/>
      <c r="NBL3626" s="372"/>
      <c r="NBM3626" s="372"/>
      <c r="NBN3626" s="372"/>
      <c r="NBO3626" s="370"/>
      <c r="NBP3626" s="371"/>
      <c r="NBQ3626" s="372"/>
      <c r="NBR3626" s="371"/>
      <c r="NBS3626" s="473"/>
      <c r="NBT3626" s="371"/>
      <c r="NBU3626" s="372"/>
      <c r="NBV3626" s="372"/>
      <c r="NBW3626" s="372"/>
      <c r="NBX3626" s="372"/>
      <c r="NBY3626" s="370"/>
      <c r="NBZ3626" s="371"/>
      <c r="NCA3626" s="372"/>
      <c r="NCB3626" s="371"/>
      <c r="NCC3626" s="473"/>
      <c r="NCD3626" s="371"/>
      <c r="NCE3626" s="372"/>
      <c r="NCF3626" s="372"/>
      <c r="NCG3626" s="372"/>
      <c r="NCH3626" s="372"/>
      <c r="NCI3626" s="370"/>
      <c r="NCJ3626" s="371"/>
      <c r="NCK3626" s="372"/>
      <c r="NCL3626" s="371"/>
      <c r="NCM3626" s="473"/>
      <c r="NCN3626" s="371"/>
      <c r="NCO3626" s="372"/>
      <c r="NCP3626" s="372"/>
      <c r="NCQ3626" s="372"/>
      <c r="NCR3626" s="372"/>
      <c r="NCS3626" s="370"/>
      <c r="NCT3626" s="371"/>
      <c r="NCU3626" s="372"/>
      <c r="NCV3626" s="371"/>
      <c r="NCW3626" s="473"/>
      <c r="NCX3626" s="371"/>
      <c r="NCY3626" s="372"/>
      <c r="NCZ3626" s="372"/>
      <c r="NDA3626" s="372"/>
      <c r="NDB3626" s="372"/>
      <c r="NDC3626" s="370"/>
      <c r="NDD3626" s="371"/>
      <c r="NDE3626" s="372"/>
      <c r="NDF3626" s="371"/>
      <c r="NDG3626" s="473"/>
      <c r="NDH3626" s="371"/>
      <c r="NDI3626" s="372"/>
      <c r="NDJ3626" s="372"/>
      <c r="NDK3626" s="372"/>
      <c r="NDL3626" s="372"/>
      <c r="NDM3626" s="370"/>
      <c r="NDN3626" s="371"/>
      <c r="NDO3626" s="372"/>
      <c r="NDP3626" s="371"/>
      <c r="NDQ3626" s="473"/>
      <c r="NDR3626" s="371"/>
      <c r="NDS3626" s="372"/>
      <c r="NDT3626" s="372"/>
      <c r="NDU3626" s="372"/>
      <c r="NDV3626" s="372"/>
      <c r="NDW3626" s="370"/>
      <c r="NDX3626" s="371"/>
      <c r="NDY3626" s="372"/>
      <c r="NDZ3626" s="371"/>
      <c r="NEA3626" s="473"/>
      <c r="NEB3626" s="371"/>
      <c r="NEC3626" s="372"/>
      <c r="NED3626" s="372"/>
      <c r="NEE3626" s="372"/>
      <c r="NEF3626" s="372"/>
      <c r="NEG3626" s="370"/>
      <c r="NEH3626" s="371"/>
      <c r="NEI3626" s="372"/>
      <c r="NEJ3626" s="371"/>
      <c r="NEK3626" s="473"/>
      <c r="NEL3626" s="371"/>
      <c r="NEM3626" s="372"/>
      <c r="NEN3626" s="372"/>
      <c r="NEO3626" s="372"/>
      <c r="NEP3626" s="372"/>
      <c r="NEQ3626" s="370"/>
      <c r="NER3626" s="371"/>
      <c r="NES3626" s="372"/>
      <c r="NET3626" s="371"/>
      <c r="NEU3626" s="473"/>
      <c r="NEV3626" s="371"/>
      <c r="NEW3626" s="372"/>
      <c r="NEX3626" s="372"/>
      <c r="NEY3626" s="372"/>
      <c r="NEZ3626" s="372"/>
      <c r="NFA3626" s="370"/>
      <c r="NFB3626" s="371"/>
      <c r="NFC3626" s="372"/>
      <c r="NFD3626" s="371"/>
      <c r="NFE3626" s="473"/>
      <c r="NFF3626" s="371"/>
      <c r="NFG3626" s="372"/>
      <c r="NFH3626" s="372"/>
      <c r="NFI3626" s="372"/>
      <c r="NFJ3626" s="372"/>
      <c r="NFK3626" s="370"/>
      <c r="NFL3626" s="371"/>
      <c r="NFM3626" s="372"/>
      <c r="NFN3626" s="371"/>
      <c r="NFO3626" s="473"/>
      <c r="NFP3626" s="371"/>
      <c r="NFQ3626" s="372"/>
      <c r="NFR3626" s="372"/>
      <c r="NFS3626" s="372"/>
      <c r="NFT3626" s="372"/>
      <c r="NFU3626" s="370"/>
      <c r="NFV3626" s="371"/>
      <c r="NFW3626" s="372"/>
      <c r="NFX3626" s="371"/>
      <c r="NFY3626" s="473"/>
      <c r="NFZ3626" s="371"/>
      <c r="NGA3626" s="372"/>
      <c r="NGB3626" s="372"/>
      <c r="NGC3626" s="372"/>
      <c r="NGD3626" s="372"/>
      <c r="NGE3626" s="370"/>
      <c r="NGF3626" s="371"/>
      <c r="NGG3626" s="372"/>
      <c r="NGH3626" s="371"/>
      <c r="NGI3626" s="473"/>
      <c r="NGJ3626" s="371"/>
      <c r="NGK3626" s="372"/>
      <c r="NGL3626" s="372"/>
      <c r="NGM3626" s="372"/>
      <c r="NGN3626" s="372"/>
      <c r="NGO3626" s="370"/>
      <c r="NGP3626" s="371"/>
      <c r="NGQ3626" s="372"/>
      <c r="NGR3626" s="371"/>
      <c r="NGS3626" s="473"/>
      <c r="NGT3626" s="371"/>
      <c r="NGU3626" s="372"/>
      <c r="NGV3626" s="372"/>
      <c r="NGW3626" s="372"/>
      <c r="NGX3626" s="372"/>
      <c r="NGY3626" s="370"/>
      <c r="NGZ3626" s="371"/>
      <c r="NHA3626" s="372"/>
      <c r="NHB3626" s="371"/>
      <c r="NHC3626" s="473"/>
      <c r="NHD3626" s="371"/>
      <c r="NHE3626" s="372"/>
      <c r="NHF3626" s="372"/>
      <c r="NHG3626" s="372"/>
      <c r="NHH3626" s="372"/>
      <c r="NHI3626" s="370"/>
      <c r="NHJ3626" s="371"/>
      <c r="NHK3626" s="372"/>
      <c r="NHL3626" s="371"/>
      <c r="NHM3626" s="473"/>
      <c r="NHN3626" s="371"/>
      <c r="NHO3626" s="372"/>
      <c r="NHP3626" s="372"/>
      <c r="NHQ3626" s="372"/>
      <c r="NHR3626" s="372"/>
      <c r="NHS3626" s="370"/>
      <c r="NHT3626" s="371"/>
      <c r="NHU3626" s="372"/>
      <c r="NHV3626" s="371"/>
      <c r="NHW3626" s="473"/>
      <c r="NHX3626" s="371"/>
      <c r="NHY3626" s="372"/>
      <c r="NHZ3626" s="372"/>
      <c r="NIA3626" s="372"/>
      <c r="NIB3626" s="372"/>
      <c r="NIC3626" s="370"/>
      <c r="NID3626" s="371"/>
      <c r="NIE3626" s="372"/>
      <c r="NIF3626" s="371"/>
      <c r="NIG3626" s="473"/>
      <c r="NIH3626" s="371"/>
      <c r="NII3626" s="372"/>
      <c r="NIJ3626" s="372"/>
      <c r="NIK3626" s="372"/>
      <c r="NIL3626" s="372"/>
      <c r="NIM3626" s="370"/>
      <c r="NIN3626" s="371"/>
      <c r="NIO3626" s="372"/>
      <c r="NIP3626" s="371"/>
      <c r="NIQ3626" s="473"/>
      <c r="NIR3626" s="371"/>
      <c r="NIS3626" s="372"/>
      <c r="NIT3626" s="372"/>
      <c r="NIU3626" s="372"/>
      <c r="NIV3626" s="372"/>
      <c r="NIW3626" s="370"/>
      <c r="NIX3626" s="371"/>
      <c r="NIY3626" s="372"/>
      <c r="NIZ3626" s="371"/>
      <c r="NJA3626" s="473"/>
      <c r="NJB3626" s="371"/>
      <c r="NJC3626" s="372"/>
      <c r="NJD3626" s="372"/>
      <c r="NJE3626" s="372"/>
      <c r="NJF3626" s="372"/>
      <c r="NJG3626" s="370"/>
      <c r="NJH3626" s="371"/>
      <c r="NJI3626" s="372"/>
      <c r="NJJ3626" s="371"/>
      <c r="NJK3626" s="473"/>
      <c r="NJL3626" s="371"/>
      <c r="NJM3626" s="372"/>
      <c r="NJN3626" s="372"/>
      <c r="NJO3626" s="372"/>
      <c r="NJP3626" s="372"/>
      <c r="NJQ3626" s="370"/>
      <c r="NJR3626" s="371"/>
      <c r="NJS3626" s="372"/>
      <c r="NJT3626" s="371"/>
      <c r="NJU3626" s="473"/>
      <c r="NJV3626" s="371"/>
      <c r="NJW3626" s="372"/>
      <c r="NJX3626" s="372"/>
      <c r="NJY3626" s="372"/>
      <c r="NJZ3626" s="372"/>
      <c r="NKA3626" s="370"/>
      <c r="NKB3626" s="371"/>
      <c r="NKC3626" s="372"/>
      <c r="NKD3626" s="371"/>
      <c r="NKE3626" s="473"/>
      <c r="NKF3626" s="371"/>
      <c r="NKG3626" s="372"/>
      <c r="NKH3626" s="372"/>
      <c r="NKI3626" s="372"/>
      <c r="NKJ3626" s="372"/>
      <c r="NKK3626" s="370"/>
      <c r="NKL3626" s="371"/>
      <c r="NKM3626" s="372"/>
      <c r="NKN3626" s="371"/>
      <c r="NKO3626" s="473"/>
      <c r="NKP3626" s="371"/>
      <c r="NKQ3626" s="372"/>
      <c r="NKR3626" s="372"/>
      <c r="NKS3626" s="372"/>
      <c r="NKT3626" s="372"/>
      <c r="NKU3626" s="370"/>
      <c r="NKV3626" s="371"/>
      <c r="NKW3626" s="372"/>
      <c r="NKX3626" s="371"/>
      <c r="NKY3626" s="473"/>
      <c r="NKZ3626" s="371"/>
      <c r="NLA3626" s="372"/>
      <c r="NLB3626" s="372"/>
      <c r="NLC3626" s="372"/>
      <c r="NLD3626" s="372"/>
      <c r="NLE3626" s="370"/>
      <c r="NLF3626" s="371"/>
      <c r="NLG3626" s="372"/>
      <c r="NLH3626" s="371"/>
      <c r="NLI3626" s="473"/>
      <c r="NLJ3626" s="371"/>
      <c r="NLK3626" s="372"/>
      <c r="NLL3626" s="372"/>
      <c r="NLM3626" s="372"/>
      <c r="NLN3626" s="372"/>
      <c r="NLO3626" s="370"/>
      <c r="NLP3626" s="371"/>
      <c r="NLQ3626" s="372"/>
      <c r="NLR3626" s="371"/>
      <c r="NLS3626" s="473"/>
      <c r="NLT3626" s="371"/>
      <c r="NLU3626" s="372"/>
      <c r="NLV3626" s="372"/>
      <c r="NLW3626" s="372"/>
      <c r="NLX3626" s="372"/>
      <c r="NLY3626" s="370"/>
      <c r="NLZ3626" s="371"/>
      <c r="NMA3626" s="372"/>
      <c r="NMB3626" s="371"/>
      <c r="NMC3626" s="473"/>
      <c r="NMD3626" s="371"/>
      <c r="NME3626" s="372"/>
      <c r="NMF3626" s="372"/>
      <c r="NMG3626" s="372"/>
      <c r="NMH3626" s="372"/>
      <c r="NMI3626" s="370"/>
      <c r="NMJ3626" s="371"/>
      <c r="NMK3626" s="372"/>
      <c r="NML3626" s="371"/>
      <c r="NMM3626" s="473"/>
      <c r="NMN3626" s="371"/>
      <c r="NMO3626" s="372"/>
      <c r="NMP3626" s="372"/>
      <c r="NMQ3626" s="372"/>
      <c r="NMR3626" s="372"/>
      <c r="NMS3626" s="370"/>
      <c r="NMT3626" s="371"/>
      <c r="NMU3626" s="372"/>
      <c r="NMV3626" s="371"/>
      <c r="NMW3626" s="473"/>
      <c r="NMX3626" s="371"/>
      <c r="NMY3626" s="372"/>
      <c r="NMZ3626" s="372"/>
      <c r="NNA3626" s="372"/>
      <c r="NNB3626" s="372"/>
      <c r="NNC3626" s="370"/>
      <c r="NND3626" s="371"/>
      <c r="NNE3626" s="372"/>
      <c r="NNF3626" s="371"/>
      <c r="NNG3626" s="473"/>
      <c r="NNH3626" s="371"/>
      <c r="NNI3626" s="372"/>
      <c r="NNJ3626" s="372"/>
      <c r="NNK3626" s="372"/>
      <c r="NNL3626" s="372"/>
      <c r="NNM3626" s="370"/>
      <c r="NNN3626" s="371"/>
      <c r="NNO3626" s="372"/>
      <c r="NNP3626" s="371"/>
      <c r="NNQ3626" s="473"/>
      <c r="NNR3626" s="371"/>
      <c r="NNS3626" s="372"/>
      <c r="NNT3626" s="372"/>
      <c r="NNU3626" s="372"/>
      <c r="NNV3626" s="372"/>
      <c r="NNW3626" s="370"/>
      <c r="NNX3626" s="371"/>
      <c r="NNY3626" s="372"/>
      <c r="NNZ3626" s="371"/>
      <c r="NOA3626" s="473"/>
      <c r="NOB3626" s="371"/>
      <c r="NOC3626" s="372"/>
      <c r="NOD3626" s="372"/>
      <c r="NOE3626" s="372"/>
      <c r="NOF3626" s="372"/>
      <c r="NOG3626" s="370"/>
      <c r="NOH3626" s="371"/>
      <c r="NOI3626" s="372"/>
      <c r="NOJ3626" s="371"/>
      <c r="NOK3626" s="473"/>
      <c r="NOL3626" s="371"/>
      <c r="NOM3626" s="372"/>
      <c r="NON3626" s="372"/>
      <c r="NOO3626" s="372"/>
      <c r="NOP3626" s="372"/>
      <c r="NOQ3626" s="370"/>
      <c r="NOR3626" s="371"/>
      <c r="NOS3626" s="372"/>
      <c r="NOT3626" s="371"/>
      <c r="NOU3626" s="473"/>
      <c r="NOV3626" s="371"/>
      <c r="NOW3626" s="372"/>
      <c r="NOX3626" s="372"/>
      <c r="NOY3626" s="372"/>
      <c r="NOZ3626" s="372"/>
      <c r="NPA3626" s="370"/>
      <c r="NPB3626" s="371"/>
      <c r="NPC3626" s="372"/>
      <c r="NPD3626" s="371"/>
      <c r="NPE3626" s="473"/>
      <c r="NPF3626" s="371"/>
      <c r="NPG3626" s="372"/>
      <c r="NPH3626" s="372"/>
      <c r="NPI3626" s="372"/>
      <c r="NPJ3626" s="372"/>
      <c r="NPK3626" s="370"/>
      <c r="NPL3626" s="371"/>
      <c r="NPM3626" s="372"/>
      <c r="NPN3626" s="371"/>
      <c r="NPO3626" s="473"/>
      <c r="NPP3626" s="371"/>
      <c r="NPQ3626" s="372"/>
      <c r="NPR3626" s="372"/>
      <c r="NPS3626" s="372"/>
      <c r="NPT3626" s="372"/>
      <c r="NPU3626" s="370"/>
      <c r="NPV3626" s="371"/>
      <c r="NPW3626" s="372"/>
      <c r="NPX3626" s="371"/>
      <c r="NPY3626" s="473"/>
      <c r="NPZ3626" s="371"/>
      <c r="NQA3626" s="372"/>
      <c r="NQB3626" s="372"/>
      <c r="NQC3626" s="372"/>
      <c r="NQD3626" s="372"/>
      <c r="NQE3626" s="370"/>
      <c r="NQF3626" s="371"/>
      <c r="NQG3626" s="372"/>
      <c r="NQH3626" s="371"/>
      <c r="NQI3626" s="473"/>
      <c r="NQJ3626" s="371"/>
      <c r="NQK3626" s="372"/>
      <c r="NQL3626" s="372"/>
      <c r="NQM3626" s="372"/>
      <c r="NQN3626" s="372"/>
      <c r="NQO3626" s="370"/>
      <c r="NQP3626" s="371"/>
      <c r="NQQ3626" s="372"/>
      <c r="NQR3626" s="371"/>
      <c r="NQS3626" s="473"/>
      <c r="NQT3626" s="371"/>
      <c r="NQU3626" s="372"/>
      <c r="NQV3626" s="372"/>
      <c r="NQW3626" s="372"/>
      <c r="NQX3626" s="372"/>
      <c r="NQY3626" s="370"/>
      <c r="NQZ3626" s="371"/>
      <c r="NRA3626" s="372"/>
      <c r="NRB3626" s="371"/>
      <c r="NRC3626" s="473"/>
      <c r="NRD3626" s="371"/>
      <c r="NRE3626" s="372"/>
      <c r="NRF3626" s="372"/>
      <c r="NRG3626" s="372"/>
      <c r="NRH3626" s="372"/>
      <c r="NRI3626" s="370"/>
      <c r="NRJ3626" s="371"/>
      <c r="NRK3626" s="372"/>
      <c r="NRL3626" s="371"/>
      <c r="NRM3626" s="473"/>
      <c r="NRN3626" s="371"/>
      <c r="NRO3626" s="372"/>
      <c r="NRP3626" s="372"/>
      <c r="NRQ3626" s="372"/>
      <c r="NRR3626" s="372"/>
      <c r="NRS3626" s="370"/>
      <c r="NRT3626" s="371"/>
      <c r="NRU3626" s="372"/>
      <c r="NRV3626" s="371"/>
      <c r="NRW3626" s="473"/>
      <c r="NRX3626" s="371"/>
      <c r="NRY3626" s="372"/>
      <c r="NRZ3626" s="372"/>
      <c r="NSA3626" s="372"/>
      <c r="NSB3626" s="372"/>
      <c r="NSC3626" s="370"/>
      <c r="NSD3626" s="371"/>
      <c r="NSE3626" s="372"/>
      <c r="NSF3626" s="371"/>
      <c r="NSG3626" s="473"/>
      <c r="NSH3626" s="371"/>
      <c r="NSI3626" s="372"/>
      <c r="NSJ3626" s="372"/>
      <c r="NSK3626" s="372"/>
      <c r="NSL3626" s="372"/>
      <c r="NSM3626" s="370"/>
      <c r="NSN3626" s="371"/>
      <c r="NSO3626" s="372"/>
      <c r="NSP3626" s="371"/>
      <c r="NSQ3626" s="473"/>
      <c r="NSR3626" s="371"/>
      <c r="NSS3626" s="372"/>
      <c r="NST3626" s="372"/>
      <c r="NSU3626" s="372"/>
      <c r="NSV3626" s="372"/>
      <c r="NSW3626" s="370"/>
      <c r="NSX3626" s="371"/>
      <c r="NSY3626" s="372"/>
      <c r="NSZ3626" s="371"/>
      <c r="NTA3626" s="473"/>
      <c r="NTB3626" s="371"/>
      <c r="NTC3626" s="372"/>
      <c r="NTD3626" s="372"/>
      <c r="NTE3626" s="372"/>
      <c r="NTF3626" s="372"/>
      <c r="NTG3626" s="370"/>
      <c r="NTH3626" s="371"/>
      <c r="NTI3626" s="372"/>
      <c r="NTJ3626" s="371"/>
      <c r="NTK3626" s="473"/>
      <c r="NTL3626" s="371"/>
      <c r="NTM3626" s="372"/>
      <c r="NTN3626" s="372"/>
      <c r="NTO3626" s="372"/>
      <c r="NTP3626" s="372"/>
      <c r="NTQ3626" s="370"/>
      <c r="NTR3626" s="371"/>
      <c r="NTS3626" s="372"/>
      <c r="NTT3626" s="371"/>
      <c r="NTU3626" s="473"/>
      <c r="NTV3626" s="371"/>
      <c r="NTW3626" s="372"/>
      <c r="NTX3626" s="372"/>
      <c r="NTY3626" s="372"/>
      <c r="NTZ3626" s="372"/>
      <c r="NUA3626" s="370"/>
      <c r="NUB3626" s="371"/>
      <c r="NUC3626" s="372"/>
      <c r="NUD3626" s="371"/>
      <c r="NUE3626" s="473"/>
      <c r="NUF3626" s="371"/>
      <c r="NUG3626" s="372"/>
      <c r="NUH3626" s="372"/>
      <c r="NUI3626" s="372"/>
      <c r="NUJ3626" s="372"/>
      <c r="NUK3626" s="370"/>
      <c r="NUL3626" s="371"/>
      <c r="NUM3626" s="372"/>
      <c r="NUN3626" s="371"/>
      <c r="NUO3626" s="473"/>
      <c r="NUP3626" s="371"/>
      <c r="NUQ3626" s="372"/>
      <c r="NUR3626" s="372"/>
      <c r="NUS3626" s="372"/>
      <c r="NUT3626" s="372"/>
      <c r="NUU3626" s="370"/>
      <c r="NUV3626" s="371"/>
      <c r="NUW3626" s="372"/>
      <c r="NUX3626" s="371"/>
      <c r="NUY3626" s="473"/>
      <c r="NUZ3626" s="371"/>
      <c r="NVA3626" s="372"/>
      <c r="NVB3626" s="372"/>
      <c r="NVC3626" s="372"/>
      <c r="NVD3626" s="372"/>
      <c r="NVE3626" s="370"/>
      <c r="NVF3626" s="371"/>
      <c r="NVG3626" s="372"/>
      <c r="NVH3626" s="371"/>
      <c r="NVI3626" s="473"/>
      <c r="NVJ3626" s="371"/>
      <c r="NVK3626" s="372"/>
      <c r="NVL3626" s="372"/>
      <c r="NVM3626" s="372"/>
      <c r="NVN3626" s="372"/>
      <c r="NVO3626" s="370"/>
      <c r="NVP3626" s="371"/>
      <c r="NVQ3626" s="372"/>
      <c r="NVR3626" s="371"/>
      <c r="NVS3626" s="473"/>
      <c r="NVT3626" s="371"/>
      <c r="NVU3626" s="372"/>
      <c r="NVV3626" s="372"/>
      <c r="NVW3626" s="372"/>
      <c r="NVX3626" s="372"/>
      <c r="NVY3626" s="370"/>
      <c r="NVZ3626" s="371"/>
      <c r="NWA3626" s="372"/>
      <c r="NWB3626" s="371"/>
      <c r="NWC3626" s="473"/>
      <c r="NWD3626" s="371"/>
      <c r="NWE3626" s="372"/>
      <c r="NWF3626" s="372"/>
      <c r="NWG3626" s="372"/>
      <c r="NWH3626" s="372"/>
      <c r="NWI3626" s="370"/>
      <c r="NWJ3626" s="371"/>
      <c r="NWK3626" s="372"/>
      <c r="NWL3626" s="371"/>
      <c r="NWM3626" s="473"/>
      <c r="NWN3626" s="371"/>
      <c r="NWO3626" s="372"/>
      <c r="NWP3626" s="372"/>
      <c r="NWQ3626" s="372"/>
      <c r="NWR3626" s="372"/>
      <c r="NWS3626" s="370"/>
      <c r="NWT3626" s="371"/>
      <c r="NWU3626" s="372"/>
      <c r="NWV3626" s="371"/>
      <c r="NWW3626" s="473"/>
      <c r="NWX3626" s="371"/>
      <c r="NWY3626" s="372"/>
      <c r="NWZ3626" s="372"/>
      <c r="NXA3626" s="372"/>
      <c r="NXB3626" s="372"/>
      <c r="NXC3626" s="370"/>
      <c r="NXD3626" s="371"/>
      <c r="NXE3626" s="372"/>
      <c r="NXF3626" s="371"/>
      <c r="NXG3626" s="473"/>
      <c r="NXH3626" s="371"/>
      <c r="NXI3626" s="372"/>
      <c r="NXJ3626" s="372"/>
      <c r="NXK3626" s="372"/>
      <c r="NXL3626" s="372"/>
      <c r="NXM3626" s="370"/>
      <c r="NXN3626" s="371"/>
      <c r="NXO3626" s="372"/>
      <c r="NXP3626" s="371"/>
      <c r="NXQ3626" s="473"/>
      <c r="NXR3626" s="371"/>
      <c r="NXS3626" s="372"/>
      <c r="NXT3626" s="372"/>
      <c r="NXU3626" s="372"/>
      <c r="NXV3626" s="372"/>
      <c r="NXW3626" s="370"/>
      <c r="NXX3626" s="371"/>
      <c r="NXY3626" s="372"/>
      <c r="NXZ3626" s="371"/>
      <c r="NYA3626" s="473"/>
      <c r="NYB3626" s="371"/>
      <c r="NYC3626" s="372"/>
      <c r="NYD3626" s="372"/>
      <c r="NYE3626" s="372"/>
      <c r="NYF3626" s="372"/>
      <c r="NYG3626" s="370"/>
      <c r="NYH3626" s="371"/>
      <c r="NYI3626" s="372"/>
      <c r="NYJ3626" s="371"/>
      <c r="NYK3626" s="473"/>
      <c r="NYL3626" s="371"/>
      <c r="NYM3626" s="372"/>
      <c r="NYN3626" s="372"/>
      <c r="NYO3626" s="372"/>
      <c r="NYP3626" s="372"/>
      <c r="NYQ3626" s="370"/>
      <c r="NYR3626" s="371"/>
      <c r="NYS3626" s="372"/>
      <c r="NYT3626" s="371"/>
      <c r="NYU3626" s="473"/>
      <c r="NYV3626" s="371"/>
      <c r="NYW3626" s="372"/>
      <c r="NYX3626" s="372"/>
      <c r="NYY3626" s="372"/>
      <c r="NYZ3626" s="372"/>
      <c r="NZA3626" s="370"/>
      <c r="NZB3626" s="371"/>
      <c r="NZC3626" s="372"/>
      <c r="NZD3626" s="371"/>
      <c r="NZE3626" s="473"/>
      <c r="NZF3626" s="371"/>
      <c r="NZG3626" s="372"/>
      <c r="NZH3626" s="372"/>
      <c r="NZI3626" s="372"/>
      <c r="NZJ3626" s="372"/>
      <c r="NZK3626" s="370"/>
      <c r="NZL3626" s="371"/>
      <c r="NZM3626" s="372"/>
      <c r="NZN3626" s="371"/>
      <c r="NZO3626" s="473"/>
      <c r="NZP3626" s="371"/>
      <c r="NZQ3626" s="372"/>
      <c r="NZR3626" s="372"/>
      <c r="NZS3626" s="372"/>
      <c r="NZT3626" s="372"/>
      <c r="NZU3626" s="370"/>
      <c r="NZV3626" s="371"/>
      <c r="NZW3626" s="372"/>
      <c r="NZX3626" s="371"/>
      <c r="NZY3626" s="473"/>
      <c r="NZZ3626" s="371"/>
      <c r="OAA3626" s="372"/>
      <c r="OAB3626" s="372"/>
      <c r="OAC3626" s="372"/>
      <c r="OAD3626" s="372"/>
      <c r="OAE3626" s="370"/>
      <c r="OAF3626" s="371"/>
      <c r="OAG3626" s="372"/>
      <c r="OAH3626" s="371"/>
      <c r="OAI3626" s="473"/>
      <c r="OAJ3626" s="371"/>
      <c r="OAK3626" s="372"/>
      <c r="OAL3626" s="372"/>
      <c r="OAM3626" s="372"/>
      <c r="OAN3626" s="372"/>
      <c r="OAO3626" s="370"/>
      <c r="OAP3626" s="371"/>
      <c r="OAQ3626" s="372"/>
      <c r="OAR3626" s="371"/>
      <c r="OAS3626" s="473"/>
      <c r="OAT3626" s="371"/>
      <c r="OAU3626" s="372"/>
      <c r="OAV3626" s="372"/>
      <c r="OAW3626" s="372"/>
      <c r="OAX3626" s="372"/>
      <c r="OAY3626" s="370"/>
      <c r="OAZ3626" s="371"/>
      <c r="OBA3626" s="372"/>
      <c r="OBB3626" s="371"/>
      <c r="OBC3626" s="473"/>
      <c r="OBD3626" s="371"/>
      <c r="OBE3626" s="372"/>
      <c r="OBF3626" s="372"/>
      <c r="OBG3626" s="372"/>
      <c r="OBH3626" s="372"/>
      <c r="OBI3626" s="370"/>
      <c r="OBJ3626" s="371"/>
      <c r="OBK3626" s="372"/>
      <c r="OBL3626" s="371"/>
      <c r="OBM3626" s="473"/>
      <c r="OBN3626" s="371"/>
      <c r="OBO3626" s="372"/>
      <c r="OBP3626" s="372"/>
      <c r="OBQ3626" s="372"/>
      <c r="OBR3626" s="372"/>
      <c r="OBS3626" s="370"/>
      <c r="OBT3626" s="371"/>
      <c r="OBU3626" s="372"/>
      <c r="OBV3626" s="371"/>
      <c r="OBW3626" s="473"/>
      <c r="OBX3626" s="371"/>
      <c r="OBY3626" s="372"/>
      <c r="OBZ3626" s="372"/>
      <c r="OCA3626" s="372"/>
      <c r="OCB3626" s="372"/>
      <c r="OCC3626" s="370"/>
      <c r="OCD3626" s="371"/>
      <c r="OCE3626" s="372"/>
      <c r="OCF3626" s="371"/>
      <c r="OCG3626" s="473"/>
      <c r="OCH3626" s="371"/>
      <c r="OCI3626" s="372"/>
      <c r="OCJ3626" s="372"/>
      <c r="OCK3626" s="372"/>
      <c r="OCL3626" s="372"/>
      <c r="OCM3626" s="370"/>
      <c r="OCN3626" s="371"/>
      <c r="OCO3626" s="372"/>
      <c r="OCP3626" s="371"/>
      <c r="OCQ3626" s="473"/>
      <c r="OCR3626" s="371"/>
      <c r="OCS3626" s="372"/>
      <c r="OCT3626" s="372"/>
      <c r="OCU3626" s="372"/>
      <c r="OCV3626" s="372"/>
      <c r="OCW3626" s="370"/>
      <c r="OCX3626" s="371"/>
      <c r="OCY3626" s="372"/>
      <c r="OCZ3626" s="371"/>
      <c r="ODA3626" s="473"/>
      <c r="ODB3626" s="371"/>
      <c r="ODC3626" s="372"/>
      <c r="ODD3626" s="372"/>
      <c r="ODE3626" s="372"/>
      <c r="ODF3626" s="372"/>
      <c r="ODG3626" s="370"/>
      <c r="ODH3626" s="371"/>
      <c r="ODI3626" s="372"/>
      <c r="ODJ3626" s="371"/>
      <c r="ODK3626" s="473"/>
      <c r="ODL3626" s="371"/>
      <c r="ODM3626" s="372"/>
      <c r="ODN3626" s="372"/>
      <c r="ODO3626" s="372"/>
      <c r="ODP3626" s="372"/>
      <c r="ODQ3626" s="370"/>
      <c r="ODR3626" s="371"/>
      <c r="ODS3626" s="372"/>
      <c r="ODT3626" s="371"/>
      <c r="ODU3626" s="473"/>
      <c r="ODV3626" s="371"/>
      <c r="ODW3626" s="372"/>
      <c r="ODX3626" s="372"/>
      <c r="ODY3626" s="372"/>
      <c r="ODZ3626" s="372"/>
      <c r="OEA3626" s="370"/>
      <c r="OEB3626" s="371"/>
      <c r="OEC3626" s="372"/>
      <c r="OED3626" s="371"/>
      <c r="OEE3626" s="473"/>
      <c r="OEF3626" s="371"/>
      <c r="OEG3626" s="372"/>
      <c r="OEH3626" s="372"/>
      <c r="OEI3626" s="372"/>
      <c r="OEJ3626" s="372"/>
      <c r="OEK3626" s="370"/>
      <c r="OEL3626" s="371"/>
      <c r="OEM3626" s="372"/>
      <c r="OEN3626" s="371"/>
      <c r="OEO3626" s="473"/>
      <c r="OEP3626" s="371"/>
      <c r="OEQ3626" s="372"/>
      <c r="OER3626" s="372"/>
      <c r="OES3626" s="372"/>
      <c r="OET3626" s="372"/>
      <c r="OEU3626" s="370"/>
      <c r="OEV3626" s="371"/>
      <c r="OEW3626" s="372"/>
      <c r="OEX3626" s="371"/>
      <c r="OEY3626" s="473"/>
      <c r="OEZ3626" s="371"/>
      <c r="OFA3626" s="372"/>
      <c r="OFB3626" s="372"/>
      <c r="OFC3626" s="372"/>
      <c r="OFD3626" s="372"/>
      <c r="OFE3626" s="370"/>
      <c r="OFF3626" s="371"/>
      <c r="OFG3626" s="372"/>
      <c r="OFH3626" s="371"/>
      <c r="OFI3626" s="473"/>
      <c r="OFJ3626" s="371"/>
      <c r="OFK3626" s="372"/>
      <c r="OFL3626" s="372"/>
      <c r="OFM3626" s="372"/>
      <c r="OFN3626" s="372"/>
      <c r="OFO3626" s="370"/>
      <c r="OFP3626" s="371"/>
      <c r="OFQ3626" s="372"/>
      <c r="OFR3626" s="371"/>
      <c r="OFS3626" s="473"/>
      <c r="OFT3626" s="371"/>
      <c r="OFU3626" s="372"/>
      <c r="OFV3626" s="372"/>
      <c r="OFW3626" s="372"/>
      <c r="OFX3626" s="372"/>
      <c r="OFY3626" s="370"/>
      <c r="OFZ3626" s="371"/>
      <c r="OGA3626" s="372"/>
      <c r="OGB3626" s="371"/>
      <c r="OGC3626" s="473"/>
      <c r="OGD3626" s="371"/>
      <c r="OGE3626" s="372"/>
      <c r="OGF3626" s="372"/>
      <c r="OGG3626" s="372"/>
      <c r="OGH3626" s="372"/>
      <c r="OGI3626" s="370"/>
      <c r="OGJ3626" s="371"/>
      <c r="OGK3626" s="372"/>
      <c r="OGL3626" s="371"/>
      <c r="OGM3626" s="473"/>
      <c r="OGN3626" s="371"/>
      <c r="OGO3626" s="372"/>
      <c r="OGP3626" s="372"/>
      <c r="OGQ3626" s="372"/>
      <c r="OGR3626" s="372"/>
      <c r="OGS3626" s="370"/>
      <c r="OGT3626" s="371"/>
      <c r="OGU3626" s="372"/>
      <c r="OGV3626" s="371"/>
      <c r="OGW3626" s="473"/>
      <c r="OGX3626" s="371"/>
      <c r="OGY3626" s="372"/>
      <c r="OGZ3626" s="372"/>
      <c r="OHA3626" s="372"/>
      <c r="OHB3626" s="372"/>
      <c r="OHC3626" s="370"/>
      <c r="OHD3626" s="371"/>
      <c r="OHE3626" s="372"/>
      <c r="OHF3626" s="371"/>
      <c r="OHG3626" s="473"/>
      <c r="OHH3626" s="371"/>
      <c r="OHI3626" s="372"/>
      <c r="OHJ3626" s="372"/>
      <c r="OHK3626" s="372"/>
      <c r="OHL3626" s="372"/>
      <c r="OHM3626" s="370"/>
      <c r="OHN3626" s="371"/>
      <c r="OHO3626" s="372"/>
      <c r="OHP3626" s="371"/>
      <c r="OHQ3626" s="473"/>
      <c r="OHR3626" s="371"/>
      <c r="OHS3626" s="372"/>
      <c r="OHT3626" s="372"/>
      <c r="OHU3626" s="372"/>
      <c r="OHV3626" s="372"/>
      <c r="OHW3626" s="370"/>
      <c r="OHX3626" s="371"/>
      <c r="OHY3626" s="372"/>
      <c r="OHZ3626" s="371"/>
      <c r="OIA3626" s="473"/>
      <c r="OIB3626" s="371"/>
      <c r="OIC3626" s="372"/>
      <c r="OID3626" s="372"/>
      <c r="OIE3626" s="372"/>
      <c r="OIF3626" s="372"/>
      <c r="OIG3626" s="370"/>
      <c r="OIH3626" s="371"/>
      <c r="OII3626" s="372"/>
      <c r="OIJ3626" s="371"/>
      <c r="OIK3626" s="473"/>
      <c r="OIL3626" s="371"/>
      <c r="OIM3626" s="372"/>
      <c r="OIN3626" s="372"/>
      <c r="OIO3626" s="372"/>
      <c r="OIP3626" s="372"/>
      <c r="OIQ3626" s="370"/>
      <c r="OIR3626" s="371"/>
      <c r="OIS3626" s="372"/>
      <c r="OIT3626" s="371"/>
      <c r="OIU3626" s="473"/>
      <c r="OIV3626" s="371"/>
      <c r="OIW3626" s="372"/>
      <c r="OIX3626" s="372"/>
      <c r="OIY3626" s="372"/>
      <c r="OIZ3626" s="372"/>
      <c r="OJA3626" s="370"/>
      <c r="OJB3626" s="371"/>
      <c r="OJC3626" s="372"/>
      <c r="OJD3626" s="371"/>
      <c r="OJE3626" s="473"/>
      <c r="OJF3626" s="371"/>
      <c r="OJG3626" s="372"/>
      <c r="OJH3626" s="372"/>
      <c r="OJI3626" s="372"/>
      <c r="OJJ3626" s="372"/>
      <c r="OJK3626" s="370"/>
      <c r="OJL3626" s="371"/>
      <c r="OJM3626" s="372"/>
      <c r="OJN3626" s="371"/>
      <c r="OJO3626" s="473"/>
      <c r="OJP3626" s="371"/>
      <c r="OJQ3626" s="372"/>
      <c r="OJR3626" s="372"/>
      <c r="OJS3626" s="372"/>
      <c r="OJT3626" s="372"/>
      <c r="OJU3626" s="370"/>
      <c r="OJV3626" s="371"/>
      <c r="OJW3626" s="372"/>
      <c r="OJX3626" s="371"/>
      <c r="OJY3626" s="473"/>
      <c r="OJZ3626" s="371"/>
      <c r="OKA3626" s="372"/>
      <c r="OKB3626" s="372"/>
      <c r="OKC3626" s="372"/>
      <c r="OKD3626" s="372"/>
      <c r="OKE3626" s="370"/>
      <c r="OKF3626" s="371"/>
      <c r="OKG3626" s="372"/>
      <c r="OKH3626" s="371"/>
      <c r="OKI3626" s="473"/>
      <c r="OKJ3626" s="371"/>
      <c r="OKK3626" s="372"/>
      <c r="OKL3626" s="372"/>
      <c r="OKM3626" s="372"/>
      <c r="OKN3626" s="372"/>
      <c r="OKO3626" s="370"/>
      <c r="OKP3626" s="371"/>
      <c r="OKQ3626" s="372"/>
      <c r="OKR3626" s="371"/>
      <c r="OKS3626" s="473"/>
      <c r="OKT3626" s="371"/>
      <c r="OKU3626" s="372"/>
      <c r="OKV3626" s="372"/>
      <c r="OKW3626" s="372"/>
      <c r="OKX3626" s="372"/>
      <c r="OKY3626" s="370"/>
      <c r="OKZ3626" s="371"/>
      <c r="OLA3626" s="372"/>
      <c r="OLB3626" s="371"/>
      <c r="OLC3626" s="473"/>
      <c r="OLD3626" s="371"/>
      <c r="OLE3626" s="372"/>
      <c r="OLF3626" s="372"/>
      <c r="OLG3626" s="372"/>
      <c r="OLH3626" s="372"/>
      <c r="OLI3626" s="370"/>
      <c r="OLJ3626" s="371"/>
      <c r="OLK3626" s="372"/>
      <c r="OLL3626" s="371"/>
      <c r="OLM3626" s="473"/>
      <c r="OLN3626" s="371"/>
      <c r="OLO3626" s="372"/>
      <c r="OLP3626" s="372"/>
      <c r="OLQ3626" s="372"/>
      <c r="OLR3626" s="372"/>
      <c r="OLS3626" s="370"/>
      <c r="OLT3626" s="371"/>
      <c r="OLU3626" s="372"/>
      <c r="OLV3626" s="371"/>
      <c r="OLW3626" s="473"/>
      <c r="OLX3626" s="371"/>
      <c r="OLY3626" s="372"/>
      <c r="OLZ3626" s="372"/>
      <c r="OMA3626" s="372"/>
      <c r="OMB3626" s="372"/>
      <c r="OMC3626" s="370"/>
      <c r="OMD3626" s="371"/>
      <c r="OME3626" s="372"/>
      <c r="OMF3626" s="371"/>
      <c r="OMG3626" s="473"/>
      <c r="OMH3626" s="371"/>
      <c r="OMI3626" s="372"/>
      <c r="OMJ3626" s="372"/>
      <c r="OMK3626" s="372"/>
      <c r="OML3626" s="372"/>
      <c r="OMM3626" s="370"/>
      <c r="OMN3626" s="371"/>
      <c r="OMO3626" s="372"/>
      <c r="OMP3626" s="371"/>
      <c r="OMQ3626" s="473"/>
      <c r="OMR3626" s="371"/>
      <c r="OMS3626" s="372"/>
      <c r="OMT3626" s="372"/>
      <c r="OMU3626" s="372"/>
      <c r="OMV3626" s="372"/>
      <c r="OMW3626" s="370"/>
      <c r="OMX3626" s="371"/>
      <c r="OMY3626" s="372"/>
      <c r="OMZ3626" s="371"/>
      <c r="ONA3626" s="473"/>
      <c r="ONB3626" s="371"/>
      <c r="ONC3626" s="372"/>
      <c r="OND3626" s="372"/>
      <c r="ONE3626" s="372"/>
      <c r="ONF3626" s="372"/>
      <c r="ONG3626" s="370"/>
      <c r="ONH3626" s="371"/>
      <c r="ONI3626" s="372"/>
      <c r="ONJ3626" s="371"/>
      <c r="ONK3626" s="473"/>
      <c r="ONL3626" s="371"/>
      <c r="ONM3626" s="372"/>
      <c r="ONN3626" s="372"/>
      <c r="ONO3626" s="372"/>
      <c r="ONP3626" s="372"/>
      <c r="ONQ3626" s="370"/>
      <c r="ONR3626" s="371"/>
      <c r="ONS3626" s="372"/>
      <c r="ONT3626" s="371"/>
      <c r="ONU3626" s="473"/>
      <c r="ONV3626" s="371"/>
      <c r="ONW3626" s="372"/>
      <c r="ONX3626" s="372"/>
      <c r="ONY3626" s="372"/>
      <c r="ONZ3626" s="372"/>
      <c r="OOA3626" s="370"/>
      <c r="OOB3626" s="371"/>
      <c r="OOC3626" s="372"/>
      <c r="OOD3626" s="371"/>
      <c r="OOE3626" s="473"/>
      <c r="OOF3626" s="371"/>
      <c r="OOG3626" s="372"/>
      <c r="OOH3626" s="372"/>
      <c r="OOI3626" s="372"/>
      <c r="OOJ3626" s="372"/>
      <c r="OOK3626" s="370"/>
      <c r="OOL3626" s="371"/>
      <c r="OOM3626" s="372"/>
      <c r="OON3626" s="371"/>
      <c r="OOO3626" s="473"/>
      <c r="OOP3626" s="371"/>
      <c r="OOQ3626" s="372"/>
      <c r="OOR3626" s="372"/>
      <c r="OOS3626" s="372"/>
      <c r="OOT3626" s="372"/>
      <c r="OOU3626" s="370"/>
      <c r="OOV3626" s="371"/>
      <c r="OOW3626" s="372"/>
      <c r="OOX3626" s="371"/>
      <c r="OOY3626" s="473"/>
      <c r="OOZ3626" s="371"/>
      <c r="OPA3626" s="372"/>
      <c r="OPB3626" s="372"/>
      <c r="OPC3626" s="372"/>
      <c r="OPD3626" s="372"/>
      <c r="OPE3626" s="370"/>
      <c r="OPF3626" s="371"/>
      <c r="OPG3626" s="372"/>
      <c r="OPH3626" s="371"/>
      <c r="OPI3626" s="473"/>
      <c r="OPJ3626" s="371"/>
      <c r="OPK3626" s="372"/>
      <c r="OPL3626" s="372"/>
      <c r="OPM3626" s="372"/>
      <c r="OPN3626" s="372"/>
      <c r="OPO3626" s="370"/>
      <c r="OPP3626" s="371"/>
      <c r="OPQ3626" s="372"/>
      <c r="OPR3626" s="371"/>
      <c r="OPS3626" s="473"/>
      <c r="OPT3626" s="371"/>
      <c r="OPU3626" s="372"/>
      <c r="OPV3626" s="372"/>
      <c r="OPW3626" s="372"/>
      <c r="OPX3626" s="372"/>
      <c r="OPY3626" s="370"/>
      <c r="OPZ3626" s="371"/>
      <c r="OQA3626" s="372"/>
      <c r="OQB3626" s="371"/>
      <c r="OQC3626" s="473"/>
      <c r="OQD3626" s="371"/>
      <c r="OQE3626" s="372"/>
      <c r="OQF3626" s="372"/>
      <c r="OQG3626" s="372"/>
      <c r="OQH3626" s="372"/>
      <c r="OQI3626" s="370"/>
      <c r="OQJ3626" s="371"/>
      <c r="OQK3626" s="372"/>
      <c r="OQL3626" s="371"/>
      <c r="OQM3626" s="473"/>
      <c r="OQN3626" s="371"/>
      <c r="OQO3626" s="372"/>
      <c r="OQP3626" s="372"/>
      <c r="OQQ3626" s="372"/>
      <c r="OQR3626" s="372"/>
      <c r="OQS3626" s="370"/>
      <c r="OQT3626" s="371"/>
      <c r="OQU3626" s="372"/>
      <c r="OQV3626" s="371"/>
      <c r="OQW3626" s="473"/>
      <c r="OQX3626" s="371"/>
      <c r="OQY3626" s="372"/>
      <c r="OQZ3626" s="372"/>
      <c r="ORA3626" s="372"/>
      <c r="ORB3626" s="372"/>
      <c r="ORC3626" s="370"/>
      <c r="ORD3626" s="371"/>
      <c r="ORE3626" s="372"/>
      <c r="ORF3626" s="371"/>
      <c r="ORG3626" s="473"/>
      <c r="ORH3626" s="371"/>
      <c r="ORI3626" s="372"/>
      <c r="ORJ3626" s="372"/>
      <c r="ORK3626" s="372"/>
      <c r="ORL3626" s="372"/>
      <c r="ORM3626" s="370"/>
      <c r="ORN3626" s="371"/>
      <c r="ORO3626" s="372"/>
      <c r="ORP3626" s="371"/>
      <c r="ORQ3626" s="473"/>
      <c r="ORR3626" s="371"/>
      <c r="ORS3626" s="372"/>
      <c r="ORT3626" s="372"/>
      <c r="ORU3626" s="372"/>
      <c r="ORV3626" s="372"/>
      <c r="ORW3626" s="370"/>
      <c r="ORX3626" s="371"/>
      <c r="ORY3626" s="372"/>
      <c r="ORZ3626" s="371"/>
      <c r="OSA3626" s="473"/>
      <c r="OSB3626" s="371"/>
      <c r="OSC3626" s="372"/>
      <c r="OSD3626" s="372"/>
      <c r="OSE3626" s="372"/>
      <c r="OSF3626" s="372"/>
      <c r="OSG3626" s="370"/>
      <c r="OSH3626" s="371"/>
      <c r="OSI3626" s="372"/>
      <c r="OSJ3626" s="371"/>
      <c r="OSK3626" s="473"/>
      <c r="OSL3626" s="371"/>
      <c r="OSM3626" s="372"/>
      <c r="OSN3626" s="372"/>
      <c r="OSO3626" s="372"/>
      <c r="OSP3626" s="372"/>
      <c r="OSQ3626" s="370"/>
      <c r="OSR3626" s="371"/>
      <c r="OSS3626" s="372"/>
      <c r="OST3626" s="371"/>
      <c r="OSU3626" s="473"/>
      <c r="OSV3626" s="371"/>
      <c r="OSW3626" s="372"/>
      <c r="OSX3626" s="372"/>
      <c r="OSY3626" s="372"/>
      <c r="OSZ3626" s="372"/>
      <c r="OTA3626" s="370"/>
      <c r="OTB3626" s="371"/>
      <c r="OTC3626" s="372"/>
      <c r="OTD3626" s="371"/>
      <c r="OTE3626" s="473"/>
      <c r="OTF3626" s="371"/>
      <c r="OTG3626" s="372"/>
      <c r="OTH3626" s="372"/>
      <c r="OTI3626" s="372"/>
      <c r="OTJ3626" s="372"/>
      <c r="OTK3626" s="370"/>
      <c r="OTL3626" s="371"/>
      <c r="OTM3626" s="372"/>
      <c r="OTN3626" s="371"/>
      <c r="OTO3626" s="473"/>
      <c r="OTP3626" s="371"/>
      <c r="OTQ3626" s="372"/>
      <c r="OTR3626" s="372"/>
      <c r="OTS3626" s="372"/>
      <c r="OTT3626" s="372"/>
      <c r="OTU3626" s="370"/>
      <c r="OTV3626" s="371"/>
      <c r="OTW3626" s="372"/>
      <c r="OTX3626" s="371"/>
      <c r="OTY3626" s="473"/>
      <c r="OTZ3626" s="371"/>
      <c r="OUA3626" s="372"/>
      <c r="OUB3626" s="372"/>
      <c r="OUC3626" s="372"/>
      <c r="OUD3626" s="372"/>
      <c r="OUE3626" s="370"/>
      <c r="OUF3626" s="371"/>
      <c r="OUG3626" s="372"/>
      <c r="OUH3626" s="371"/>
      <c r="OUI3626" s="473"/>
      <c r="OUJ3626" s="371"/>
      <c r="OUK3626" s="372"/>
      <c r="OUL3626" s="372"/>
      <c r="OUM3626" s="372"/>
      <c r="OUN3626" s="372"/>
      <c r="OUO3626" s="370"/>
      <c r="OUP3626" s="371"/>
      <c r="OUQ3626" s="372"/>
      <c r="OUR3626" s="371"/>
      <c r="OUS3626" s="473"/>
      <c r="OUT3626" s="371"/>
      <c r="OUU3626" s="372"/>
      <c r="OUV3626" s="372"/>
      <c r="OUW3626" s="372"/>
      <c r="OUX3626" s="372"/>
      <c r="OUY3626" s="370"/>
      <c r="OUZ3626" s="371"/>
      <c r="OVA3626" s="372"/>
      <c r="OVB3626" s="371"/>
      <c r="OVC3626" s="473"/>
      <c r="OVD3626" s="371"/>
      <c r="OVE3626" s="372"/>
      <c r="OVF3626" s="372"/>
      <c r="OVG3626" s="372"/>
      <c r="OVH3626" s="372"/>
      <c r="OVI3626" s="370"/>
      <c r="OVJ3626" s="371"/>
      <c r="OVK3626" s="372"/>
      <c r="OVL3626" s="371"/>
      <c r="OVM3626" s="473"/>
      <c r="OVN3626" s="371"/>
      <c r="OVO3626" s="372"/>
      <c r="OVP3626" s="372"/>
      <c r="OVQ3626" s="372"/>
      <c r="OVR3626" s="372"/>
      <c r="OVS3626" s="370"/>
      <c r="OVT3626" s="371"/>
      <c r="OVU3626" s="372"/>
      <c r="OVV3626" s="371"/>
      <c r="OVW3626" s="473"/>
      <c r="OVX3626" s="371"/>
      <c r="OVY3626" s="372"/>
      <c r="OVZ3626" s="372"/>
      <c r="OWA3626" s="372"/>
      <c r="OWB3626" s="372"/>
      <c r="OWC3626" s="370"/>
      <c r="OWD3626" s="371"/>
      <c r="OWE3626" s="372"/>
      <c r="OWF3626" s="371"/>
      <c r="OWG3626" s="473"/>
      <c r="OWH3626" s="371"/>
      <c r="OWI3626" s="372"/>
      <c r="OWJ3626" s="372"/>
      <c r="OWK3626" s="372"/>
      <c r="OWL3626" s="372"/>
      <c r="OWM3626" s="370"/>
      <c r="OWN3626" s="371"/>
      <c r="OWO3626" s="372"/>
      <c r="OWP3626" s="371"/>
      <c r="OWQ3626" s="473"/>
      <c r="OWR3626" s="371"/>
      <c r="OWS3626" s="372"/>
      <c r="OWT3626" s="372"/>
      <c r="OWU3626" s="372"/>
      <c r="OWV3626" s="372"/>
      <c r="OWW3626" s="370"/>
      <c r="OWX3626" s="371"/>
      <c r="OWY3626" s="372"/>
      <c r="OWZ3626" s="371"/>
      <c r="OXA3626" s="473"/>
      <c r="OXB3626" s="371"/>
      <c r="OXC3626" s="372"/>
      <c r="OXD3626" s="372"/>
      <c r="OXE3626" s="372"/>
      <c r="OXF3626" s="372"/>
      <c r="OXG3626" s="370"/>
      <c r="OXH3626" s="371"/>
      <c r="OXI3626" s="372"/>
      <c r="OXJ3626" s="371"/>
      <c r="OXK3626" s="473"/>
      <c r="OXL3626" s="371"/>
      <c r="OXM3626" s="372"/>
      <c r="OXN3626" s="372"/>
      <c r="OXO3626" s="372"/>
      <c r="OXP3626" s="372"/>
      <c r="OXQ3626" s="370"/>
      <c r="OXR3626" s="371"/>
      <c r="OXS3626" s="372"/>
      <c r="OXT3626" s="371"/>
      <c r="OXU3626" s="473"/>
      <c r="OXV3626" s="371"/>
      <c r="OXW3626" s="372"/>
      <c r="OXX3626" s="372"/>
      <c r="OXY3626" s="372"/>
      <c r="OXZ3626" s="372"/>
      <c r="OYA3626" s="370"/>
      <c r="OYB3626" s="371"/>
      <c r="OYC3626" s="372"/>
      <c r="OYD3626" s="371"/>
      <c r="OYE3626" s="473"/>
      <c r="OYF3626" s="371"/>
      <c r="OYG3626" s="372"/>
      <c r="OYH3626" s="372"/>
      <c r="OYI3626" s="372"/>
      <c r="OYJ3626" s="372"/>
      <c r="OYK3626" s="370"/>
      <c r="OYL3626" s="371"/>
      <c r="OYM3626" s="372"/>
      <c r="OYN3626" s="371"/>
      <c r="OYO3626" s="473"/>
      <c r="OYP3626" s="371"/>
      <c r="OYQ3626" s="372"/>
      <c r="OYR3626" s="372"/>
      <c r="OYS3626" s="372"/>
      <c r="OYT3626" s="372"/>
      <c r="OYU3626" s="370"/>
      <c r="OYV3626" s="371"/>
      <c r="OYW3626" s="372"/>
      <c r="OYX3626" s="371"/>
      <c r="OYY3626" s="473"/>
      <c r="OYZ3626" s="371"/>
      <c r="OZA3626" s="372"/>
      <c r="OZB3626" s="372"/>
      <c r="OZC3626" s="372"/>
      <c r="OZD3626" s="372"/>
      <c r="OZE3626" s="370"/>
      <c r="OZF3626" s="371"/>
      <c r="OZG3626" s="372"/>
      <c r="OZH3626" s="371"/>
      <c r="OZI3626" s="473"/>
      <c r="OZJ3626" s="371"/>
      <c r="OZK3626" s="372"/>
      <c r="OZL3626" s="372"/>
      <c r="OZM3626" s="372"/>
      <c r="OZN3626" s="372"/>
      <c r="OZO3626" s="370"/>
      <c r="OZP3626" s="371"/>
      <c r="OZQ3626" s="372"/>
      <c r="OZR3626" s="371"/>
      <c r="OZS3626" s="473"/>
      <c r="OZT3626" s="371"/>
      <c r="OZU3626" s="372"/>
      <c r="OZV3626" s="372"/>
      <c r="OZW3626" s="372"/>
      <c r="OZX3626" s="372"/>
      <c r="OZY3626" s="370"/>
      <c r="OZZ3626" s="371"/>
      <c r="PAA3626" s="372"/>
      <c r="PAB3626" s="371"/>
      <c r="PAC3626" s="473"/>
      <c r="PAD3626" s="371"/>
      <c r="PAE3626" s="372"/>
      <c r="PAF3626" s="372"/>
      <c r="PAG3626" s="372"/>
      <c r="PAH3626" s="372"/>
      <c r="PAI3626" s="370"/>
      <c r="PAJ3626" s="371"/>
      <c r="PAK3626" s="372"/>
      <c r="PAL3626" s="371"/>
      <c r="PAM3626" s="473"/>
      <c r="PAN3626" s="371"/>
      <c r="PAO3626" s="372"/>
      <c r="PAP3626" s="372"/>
      <c r="PAQ3626" s="372"/>
      <c r="PAR3626" s="372"/>
      <c r="PAS3626" s="370"/>
      <c r="PAT3626" s="371"/>
      <c r="PAU3626" s="372"/>
      <c r="PAV3626" s="371"/>
      <c r="PAW3626" s="473"/>
      <c r="PAX3626" s="371"/>
      <c r="PAY3626" s="372"/>
      <c r="PAZ3626" s="372"/>
      <c r="PBA3626" s="372"/>
      <c r="PBB3626" s="372"/>
      <c r="PBC3626" s="370"/>
      <c r="PBD3626" s="371"/>
      <c r="PBE3626" s="372"/>
      <c r="PBF3626" s="371"/>
      <c r="PBG3626" s="473"/>
      <c r="PBH3626" s="371"/>
      <c r="PBI3626" s="372"/>
      <c r="PBJ3626" s="372"/>
      <c r="PBK3626" s="372"/>
      <c r="PBL3626" s="372"/>
      <c r="PBM3626" s="370"/>
      <c r="PBN3626" s="371"/>
      <c r="PBO3626" s="372"/>
      <c r="PBP3626" s="371"/>
      <c r="PBQ3626" s="473"/>
      <c r="PBR3626" s="371"/>
      <c r="PBS3626" s="372"/>
      <c r="PBT3626" s="372"/>
      <c r="PBU3626" s="372"/>
      <c r="PBV3626" s="372"/>
      <c r="PBW3626" s="370"/>
      <c r="PBX3626" s="371"/>
      <c r="PBY3626" s="372"/>
      <c r="PBZ3626" s="371"/>
      <c r="PCA3626" s="473"/>
      <c r="PCB3626" s="371"/>
      <c r="PCC3626" s="372"/>
      <c r="PCD3626" s="372"/>
      <c r="PCE3626" s="372"/>
      <c r="PCF3626" s="372"/>
      <c r="PCG3626" s="370"/>
      <c r="PCH3626" s="371"/>
      <c r="PCI3626" s="372"/>
      <c r="PCJ3626" s="371"/>
      <c r="PCK3626" s="473"/>
      <c r="PCL3626" s="371"/>
      <c r="PCM3626" s="372"/>
      <c r="PCN3626" s="372"/>
      <c r="PCO3626" s="372"/>
      <c r="PCP3626" s="372"/>
      <c r="PCQ3626" s="370"/>
      <c r="PCR3626" s="371"/>
      <c r="PCS3626" s="372"/>
      <c r="PCT3626" s="371"/>
      <c r="PCU3626" s="473"/>
      <c r="PCV3626" s="371"/>
      <c r="PCW3626" s="372"/>
      <c r="PCX3626" s="372"/>
      <c r="PCY3626" s="372"/>
      <c r="PCZ3626" s="372"/>
      <c r="PDA3626" s="370"/>
      <c r="PDB3626" s="371"/>
      <c r="PDC3626" s="372"/>
      <c r="PDD3626" s="371"/>
      <c r="PDE3626" s="473"/>
      <c r="PDF3626" s="371"/>
      <c r="PDG3626" s="372"/>
      <c r="PDH3626" s="372"/>
      <c r="PDI3626" s="372"/>
      <c r="PDJ3626" s="372"/>
      <c r="PDK3626" s="370"/>
      <c r="PDL3626" s="371"/>
      <c r="PDM3626" s="372"/>
      <c r="PDN3626" s="371"/>
      <c r="PDO3626" s="473"/>
      <c r="PDP3626" s="371"/>
      <c r="PDQ3626" s="372"/>
      <c r="PDR3626" s="372"/>
      <c r="PDS3626" s="372"/>
      <c r="PDT3626" s="372"/>
      <c r="PDU3626" s="370"/>
      <c r="PDV3626" s="371"/>
      <c r="PDW3626" s="372"/>
      <c r="PDX3626" s="371"/>
      <c r="PDY3626" s="473"/>
      <c r="PDZ3626" s="371"/>
      <c r="PEA3626" s="372"/>
      <c r="PEB3626" s="372"/>
      <c r="PEC3626" s="372"/>
      <c r="PED3626" s="372"/>
      <c r="PEE3626" s="370"/>
      <c r="PEF3626" s="371"/>
      <c r="PEG3626" s="372"/>
      <c r="PEH3626" s="371"/>
      <c r="PEI3626" s="473"/>
      <c r="PEJ3626" s="371"/>
      <c r="PEK3626" s="372"/>
      <c r="PEL3626" s="372"/>
      <c r="PEM3626" s="372"/>
      <c r="PEN3626" s="372"/>
      <c r="PEO3626" s="370"/>
      <c r="PEP3626" s="371"/>
      <c r="PEQ3626" s="372"/>
      <c r="PER3626" s="371"/>
      <c r="PES3626" s="473"/>
      <c r="PET3626" s="371"/>
      <c r="PEU3626" s="372"/>
      <c r="PEV3626" s="372"/>
      <c r="PEW3626" s="372"/>
      <c r="PEX3626" s="372"/>
      <c r="PEY3626" s="370"/>
      <c r="PEZ3626" s="371"/>
      <c r="PFA3626" s="372"/>
      <c r="PFB3626" s="371"/>
      <c r="PFC3626" s="473"/>
      <c r="PFD3626" s="371"/>
      <c r="PFE3626" s="372"/>
      <c r="PFF3626" s="372"/>
      <c r="PFG3626" s="372"/>
      <c r="PFH3626" s="372"/>
      <c r="PFI3626" s="370"/>
      <c r="PFJ3626" s="371"/>
      <c r="PFK3626" s="372"/>
      <c r="PFL3626" s="371"/>
      <c r="PFM3626" s="473"/>
      <c r="PFN3626" s="371"/>
      <c r="PFO3626" s="372"/>
      <c r="PFP3626" s="372"/>
      <c r="PFQ3626" s="372"/>
      <c r="PFR3626" s="372"/>
      <c r="PFS3626" s="370"/>
      <c r="PFT3626" s="371"/>
      <c r="PFU3626" s="372"/>
      <c r="PFV3626" s="371"/>
      <c r="PFW3626" s="473"/>
      <c r="PFX3626" s="371"/>
      <c r="PFY3626" s="372"/>
      <c r="PFZ3626" s="372"/>
      <c r="PGA3626" s="372"/>
      <c r="PGB3626" s="372"/>
      <c r="PGC3626" s="370"/>
      <c r="PGD3626" s="371"/>
      <c r="PGE3626" s="372"/>
      <c r="PGF3626" s="371"/>
      <c r="PGG3626" s="473"/>
      <c r="PGH3626" s="371"/>
      <c r="PGI3626" s="372"/>
      <c r="PGJ3626" s="372"/>
      <c r="PGK3626" s="372"/>
      <c r="PGL3626" s="372"/>
      <c r="PGM3626" s="370"/>
      <c r="PGN3626" s="371"/>
      <c r="PGO3626" s="372"/>
      <c r="PGP3626" s="371"/>
      <c r="PGQ3626" s="473"/>
      <c r="PGR3626" s="371"/>
      <c r="PGS3626" s="372"/>
      <c r="PGT3626" s="372"/>
      <c r="PGU3626" s="372"/>
      <c r="PGV3626" s="372"/>
      <c r="PGW3626" s="370"/>
      <c r="PGX3626" s="371"/>
      <c r="PGY3626" s="372"/>
      <c r="PGZ3626" s="371"/>
      <c r="PHA3626" s="473"/>
      <c r="PHB3626" s="371"/>
      <c r="PHC3626" s="372"/>
      <c r="PHD3626" s="372"/>
      <c r="PHE3626" s="372"/>
      <c r="PHF3626" s="372"/>
      <c r="PHG3626" s="370"/>
      <c r="PHH3626" s="371"/>
      <c r="PHI3626" s="372"/>
      <c r="PHJ3626" s="371"/>
      <c r="PHK3626" s="473"/>
      <c r="PHL3626" s="371"/>
      <c r="PHM3626" s="372"/>
      <c r="PHN3626" s="372"/>
      <c r="PHO3626" s="372"/>
      <c r="PHP3626" s="372"/>
      <c r="PHQ3626" s="370"/>
      <c r="PHR3626" s="371"/>
      <c r="PHS3626" s="372"/>
      <c r="PHT3626" s="371"/>
      <c r="PHU3626" s="473"/>
      <c r="PHV3626" s="371"/>
      <c r="PHW3626" s="372"/>
      <c r="PHX3626" s="372"/>
      <c r="PHY3626" s="372"/>
      <c r="PHZ3626" s="372"/>
      <c r="PIA3626" s="370"/>
      <c r="PIB3626" s="371"/>
      <c r="PIC3626" s="372"/>
      <c r="PID3626" s="371"/>
      <c r="PIE3626" s="473"/>
      <c r="PIF3626" s="371"/>
      <c r="PIG3626" s="372"/>
      <c r="PIH3626" s="372"/>
      <c r="PII3626" s="372"/>
      <c r="PIJ3626" s="372"/>
      <c r="PIK3626" s="370"/>
      <c r="PIL3626" s="371"/>
      <c r="PIM3626" s="372"/>
      <c r="PIN3626" s="371"/>
      <c r="PIO3626" s="473"/>
      <c r="PIP3626" s="371"/>
      <c r="PIQ3626" s="372"/>
      <c r="PIR3626" s="372"/>
      <c r="PIS3626" s="372"/>
      <c r="PIT3626" s="372"/>
      <c r="PIU3626" s="370"/>
      <c r="PIV3626" s="371"/>
      <c r="PIW3626" s="372"/>
      <c r="PIX3626" s="371"/>
      <c r="PIY3626" s="473"/>
      <c r="PIZ3626" s="371"/>
      <c r="PJA3626" s="372"/>
      <c r="PJB3626" s="372"/>
      <c r="PJC3626" s="372"/>
      <c r="PJD3626" s="372"/>
      <c r="PJE3626" s="370"/>
      <c r="PJF3626" s="371"/>
      <c r="PJG3626" s="372"/>
      <c r="PJH3626" s="371"/>
      <c r="PJI3626" s="473"/>
      <c r="PJJ3626" s="371"/>
      <c r="PJK3626" s="372"/>
      <c r="PJL3626" s="372"/>
      <c r="PJM3626" s="372"/>
      <c r="PJN3626" s="372"/>
      <c r="PJO3626" s="370"/>
      <c r="PJP3626" s="371"/>
      <c r="PJQ3626" s="372"/>
      <c r="PJR3626" s="371"/>
      <c r="PJS3626" s="473"/>
      <c r="PJT3626" s="371"/>
      <c r="PJU3626" s="372"/>
      <c r="PJV3626" s="372"/>
      <c r="PJW3626" s="372"/>
      <c r="PJX3626" s="372"/>
      <c r="PJY3626" s="370"/>
      <c r="PJZ3626" s="371"/>
      <c r="PKA3626" s="372"/>
      <c r="PKB3626" s="371"/>
      <c r="PKC3626" s="473"/>
      <c r="PKD3626" s="371"/>
      <c r="PKE3626" s="372"/>
      <c r="PKF3626" s="372"/>
      <c r="PKG3626" s="372"/>
      <c r="PKH3626" s="372"/>
      <c r="PKI3626" s="370"/>
      <c r="PKJ3626" s="371"/>
      <c r="PKK3626" s="372"/>
      <c r="PKL3626" s="371"/>
      <c r="PKM3626" s="473"/>
      <c r="PKN3626" s="371"/>
      <c r="PKO3626" s="372"/>
      <c r="PKP3626" s="372"/>
      <c r="PKQ3626" s="372"/>
      <c r="PKR3626" s="372"/>
      <c r="PKS3626" s="370"/>
      <c r="PKT3626" s="371"/>
      <c r="PKU3626" s="372"/>
      <c r="PKV3626" s="371"/>
      <c r="PKW3626" s="473"/>
      <c r="PKX3626" s="371"/>
      <c r="PKY3626" s="372"/>
      <c r="PKZ3626" s="372"/>
      <c r="PLA3626" s="372"/>
      <c r="PLB3626" s="372"/>
      <c r="PLC3626" s="370"/>
      <c r="PLD3626" s="371"/>
      <c r="PLE3626" s="372"/>
      <c r="PLF3626" s="371"/>
      <c r="PLG3626" s="473"/>
      <c r="PLH3626" s="371"/>
      <c r="PLI3626" s="372"/>
      <c r="PLJ3626" s="372"/>
      <c r="PLK3626" s="372"/>
      <c r="PLL3626" s="372"/>
      <c r="PLM3626" s="370"/>
      <c r="PLN3626" s="371"/>
      <c r="PLO3626" s="372"/>
      <c r="PLP3626" s="371"/>
      <c r="PLQ3626" s="473"/>
      <c r="PLR3626" s="371"/>
      <c r="PLS3626" s="372"/>
      <c r="PLT3626" s="372"/>
      <c r="PLU3626" s="372"/>
      <c r="PLV3626" s="372"/>
      <c r="PLW3626" s="370"/>
      <c r="PLX3626" s="371"/>
      <c r="PLY3626" s="372"/>
      <c r="PLZ3626" s="371"/>
      <c r="PMA3626" s="473"/>
      <c r="PMB3626" s="371"/>
      <c r="PMC3626" s="372"/>
      <c r="PMD3626" s="372"/>
      <c r="PME3626" s="372"/>
      <c r="PMF3626" s="372"/>
      <c r="PMG3626" s="370"/>
      <c r="PMH3626" s="371"/>
      <c r="PMI3626" s="372"/>
      <c r="PMJ3626" s="371"/>
      <c r="PMK3626" s="473"/>
      <c r="PML3626" s="371"/>
      <c r="PMM3626" s="372"/>
      <c r="PMN3626" s="372"/>
      <c r="PMO3626" s="372"/>
      <c r="PMP3626" s="372"/>
      <c r="PMQ3626" s="370"/>
      <c r="PMR3626" s="371"/>
      <c r="PMS3626" s="372"/>
      <c r="PMT3626" s="371"/>
      <c r="PMU3626" s="473"/>
      <c r="PMV3626" s="371"/>
      <c r="PMW3626" s="372"/>
      <c r="PMX3626" s="372"/>
      <c r="PMY3626" s="372"/>
      <c r="PMZ3626" s="372"/>
      <c r="PNA3626" s="370"/>
      <c r="PNB3626" s="371"/>
      <c r="PNC3626" s="372"/>
      <c r="PND3626" s="371"/>
      <c r="PNE3626" s="473"/>
      <c r="PNF3626" s="371"/>
      <c r="PNG3626" s="372"/>
      <c r="PNH3626" s="372"/>
      <c r="PNI3626" s="372"/>
      <c r="PNJ3626" s="372"/>
      <c r="PNK3626" s="370"/>
      <c r="PNL3626" s="371"/>
      <c r="PNM3626" s="372"/>
      <c r="PNN3626" s="371"/>
      <c r="PNO3626" s="473"/>
      <c r="PNP3626" s="371"/>
      <c r="PNQ3626" s="372"/>
      <c r="PNR3626" s="372"/>
      <c r="PNS3626" s="372"/>
      <c r="PNT3626" s="372"/>
      <c r="PNU3626" s="370"/>
      <c r="PNV3626" s="371"/>
      <c r="PNW3626" s="372"/>
      <c r="PNX3626" s="371"/>
      <c r="PNY3626" s="473"/>
      <c r="PNZ3626" s="371"/>
      <c r="POA3626" s="372"/>
      <c r="POB3626" s="372"/>
      <c r="POC3626" s="372"/>
      <c r="POD3626" s="372"/>
      <c r="POE3626" s="370"/>
      <c r="POF3626" s="371"/>
      <c r="POG3626" s="372"/>
      <c r="POH3626" s="371"/>
      <c r="POI3626" s="473"/>
      <c r="POJ3626" s="371"/>
      <c r="POK3626" s="372"/>
      <c r="POL3626" s="372"/>
      <c r="POM3626" s="372"/>
      <c r="PON3626" s="372"/>
      <c r="POO3626" s="370"/>
      <c r="POP3626" s="371"/>
      <c r="POQ3626" s="372"/>
      <c r="POR3626" s="371"/>
      <c r="POS3626" s="473"/>
      <c r="POT3626" s="371"/>
      <c r="POU3626" s="372"/>
      <c r="POV3626" s="372"/>
      <c r="POW3626" s="372"/>
      <c r="POX3626" s="372"/>
      <c r="POY3626" s="370"/>
      <c r="POZ3626" s="371"/>
      <c r="PPA3626" s="372"/>
      <c r="PPB3626" s="371"/>
      <c r="PPC3626" s="473"/>
      <c r="PPD3626" s="371"/>
      <c r="PPE3626" s="372"/>
      <c r="PPF3626" s="372"/>
      <c r="PPG3626" s="372"/>
      <c r="PPH3626" s="372"/>
      <c r="PPI3626" s="370"/>
      <c r="PPJ3626" s="371"/>
      <c r="PPK3626" s="372"/>
      <c r="PPL3626" s="371"/>
      <c r="PPM3626" s="473"/>
      <c r="PPN3626" s="371"/>
      <c r="PPO3626" s="372"/>
      <c r="PPP3626" s="372"/>
      <c r="PPQ3626" s="372"/>
      <c r="PPR3626" s="372"/>
      <c r="PPS3626" s="370"/>
      <c r="PPT3626" s="371"/>
      <c r="PPU3626" s="372"/>
      <c r="PPV3626" s="371"/>
      <c r="PPW3626" s="473"/>
      <c r="PPX3626" s="371"/>
      <c r="PPY3626" s="372"/>
      <c r="PPZ3626" s="372"/>
      <c r="PQA3626" s="372"/>
      <c r="PQB3626" s="372"/>
      <c r="PQC3626" s="370"/>
      <c r="PQD3626" s="371"/>
      <c r="PQE3626" s="372"/>
      <c r="PQF3626" s="371"/>
      <c r="PQG3626" s="473"/>
      <c r="PQH3626" s="371"/>
      <c r="PQI3626" s="372"/>
      <c r="PQJ3626" s="372"/>
      <c r="PQK3626" s="372"/>
      <c r="PQL3626" s="372"/>
      <c r="PQM3626" s="370"/>
      <c r="PQN3626" s="371"/>
      <c r="PQO3626" s="372"/>
      <c r="PQP3626" s="371"/>
      <c r="PQQ3626" s="473"/>
      <c r="PQR3626" s="371"/>
      <c r="PQS3626" s="372"/>
      <c r="PQT3626" s="372"/>
      <c r="PQU3626" s="372"/>
      <c r="PQV3626" s="372"/>
      <c r="PQW3626" s="370"/>
      <c r="PQX3626" s="371"/>
      <c r="PQY3626" s="372"/>
      <c r="PQZ3626" s="371"/>
      <c r="PRA3626" s="473"/>
      <c r="PRB3626" s="371"/>
      <c r="PRC3626" s="372"/>
      <c r="PRD3626" s="372"/>
      <c r="PRE3626" s="372"/>
      <c r="PRF3626" s="372"/>
      <c r="PRG3626" s="370"/>
      <c r="PRH3626" s="371"/>
      <c r="PRI3626" s="372"/>
      <c r="PRJ3626" s="371"/>
      <c r="PRK3626" s="473"/>
      <c r="PRL3626" s="371"/>
      <c r="PRM3626" s="372"/>
      <c r="PRN3626" s="372"/>
      <c r="PRO3626" s="372"/>
      <c r="PRP3626" s="372"/>
      <c r="PRQ3626" s="370"/>
      <c r="PRR3626" s="371"/>
      <c r="PRS3626" s="372"/>
      <c r="PRT3626" s="371"/>
      <c r="PRU3626" s="473"/>
      <c r="PRV3626" s="371"/>
      <c r="PRW3626" s="372"/>
      <c r="PRX3626" s="372"/>
      <c r="PRY3626" s="372"/>
      <c r="PRZ3626" s="372"/>
      <c r="PSA3626" s="370"/>
      <c r="PSB3626" s="371"/>
      <c r="PSC3626" s="372"/>
      <c r="PSD3626" s="371"/>
      <c r="PSE3626" s="473"/>
      <c r="PSF3626" s="371"/>
      <c r="PSG3626" s="372"/>
      <c r="PSH3626" s="372"/>
      <c r="PSI3626" s="372"/>
      <c r="PSJ3626" s="372"/>
      <c r="PSK3626" s="370"/>
      <c r="PSL3626" s="371"/>
      <c r="PSM3626" s="372"/>
      <c r="PSN3626" s="371"/>
      <c r="PSO3626" s="473"/>
      <c r="PSP3626" s="371"/>
      <c r="PSQ3626" s="372"/>
      <c r="PSR3626" s="372"/>
      <c r="PSS3626" s="372"/>
      <c r="PST3626" s="372"/>
      <c r="PSU3626" s="370"/>
      <c r="PSV3626" s="371"/>
      <c r="PSW3626" s="372"/>
      <c r="PSX3626" s="371"/>
      <c r="PSY3626" s="473"/>
      <c r="PSZ3626" s="371"/>
      <c r="PTA3626" s="372"/>
      <c r="PTB3626" s="372"/>
      <c r="PTC3626" s="372"/>
      <c r="PTD3626" s="372"/>
      <c r="PTE3626" s="370"/>
      <c r="PTF3626" s="371"/>
      <c r="PTG3626" s="372"/>
      <c r="PTH3626" s="371"/>
      <c r="PTI3626" s="473"/>
      <c r="PTJ3626" s="371"/>
      <c r="PTK3626" s="372"/>
      <c r="PTL3626" s="372"/>
      <c r="PTM3626" s="372"/>
      <c r="PTN3626" s="372"/>
      <c r="PTO3626" s="370"/>
      <c r="PTP3626" s="371"/>
      <c r="PTQ3626" s="372"/>
      <c r="PTR3626" s="371"/>
      <c r="PTS3626" s="473"/>
      <c r="PTT3626" s="371"/>
      <c r="PTU3626" s="372"/>
      <c r="PTV3626" s="372"/>
      <c r="PTW3626" s="372"/>
      <c r="PTX3626" s="372"/>
      <c r="PTY3626" s="370"/>
      <c r="PTZ3626" s="371"/>
      <c r="PUA3626" s="372"/>
      <c r="PUB3626" s="371"/>
      <c r="PUC3626" s="473"/>
      <c r="PUD3626" s="371"/>
      <c r="PUE3626" s="372"/>
      <c r="PUF3626" s="372"/>
      <c r="PUG3626" s="372"/>
      <c r="PUH3626" s="372"/>
      <c r="PUI3626" s="370"/>
      <c r="PUJ3626" s="371"/>
      <c r="PUK3626" s="372"/>
      <c r="PUL3626" s="371"/>
      <c r="PUM3626" s="473"/>
      <c r="PUN3626" s="371"/>
      <c r="PUO3626" s="372"/>
      <c r="PUP3626" s="372"/>
      <c r="PUQ3626" s="372"/>
      <c r="PUR3626" s="372"/>
      <c r="PUS3626" s="370"/>
      <c r="PUT3626" s="371"/>
      <c r="PUU3626" s="372"/>
      <c r="PUV3626" s="371"/>
      <c r="PUW3626" s="473"/>
      <c r="PUX3626" s="371"/>
      <c r="PUY3626" s="372"/>
      <c r="PUZ3626" s="372"/>
      <c r="PVA3626" s="372"/>
      <c r="PVB3626" s="372"/>
      <c r="PVC3626" s="370"/>
      <c r="PVD3626" s="371"/>
      <c r="PVE3626" s="372"/>
      <c r="PVF3626" s="371"/>
      <c r="PVG3626" s="473"/>
      <c r="PVH3626" s="371"/>
      <c r="PVI3626" s="372"/>
      <c r="PVJ3626" s="372"/>
      <c r="PVK3626" s="372"/>
      <c r="PVL3626" s="372"/>
      <c r="PVM3626" s="370"/>
      <c r="PVN3626" s="371"/>
      <c r="PVO3626" s="372"/>
      <c r="PVP3626" s="371"/>
      <c r="PVQ3626" s="473"/>
      <c r="PVR3626" s="371"/>
      <c r="PVS3626" s="372"/>
      <c r="PVT3626" s="372"/>
      <c r="PVU3626" s="372"/>
      <c r="PVV3626" s="372"/>
      <c r="PVW3626" s="370"/>
      <c r="PVX3626" s="371"/>
      <c r="PVY3626" s="372"/>
      <c r="PVZ3626" s="371"/>
      <c r="PWA3626" s="473"/>
      <c r="PWB3626" s="371"/>
      <c r="PWC3626" s="372"/>
      <c r="PWD3626" s="372"/>
      <c r="PWE3626" s="372"/>
      <c r="PWF3626" s="372"/>
      <c r="PWG3626" s="370"/>
      <c r="PWH3626" s="371"/>
      <c r="PWI3626" s="372"/>
      <c r="PWJ3626" s="371"/>
      <c r="PWK3626" s="473"/>
      <c r="PWL3626" s="371"/>
      <c r="PWM3626" s="372"/>
      <c r="PWN3626" s="372"/>
      <c r="PWO3626" s="372"/>
      <c r="PWP3626" s="372"/>
      <c r="PWQ3626" s="370"/>
      <c r="PWR3626" s="371"/>
      <c r="PWS3626" s="372"/>
      <c r="PWT3626" s="371"/>
      <c r="PWU3626" s="473"/>
      <c r="PWV3626" s="371"/>
      <c r="PWW3626" s="372"/>
      <c r="PWX3626" s="372"/>
      <c r="PWY3626" s="372"/>
      <c r="PWZ3626" s="372"/>
      <c r="PXA3626" s="370"/>
      <c r="PXB3626" s="371"/>
      <c r="PXC3626" s="372"/>
      <c r="PXD3626" s="371"/>
      <c r="PXE3626" s="473"/>
      <c r="PXF3626" s="371"/>
      <c r="PXG3626" s="372"/>
      <c r="PXH3626" s="372"/>
      <c r="PXI3626" s="372"/>
      <c r="PXJ3626" s="372"/>
      <c r="PXK3626" s="370"/>
      <c r="PXL3626" s="371"/>
      <c r="PXM3626" s="372"/>
      <c r="PXN3626" s="371"/>
      <c r="PXO3626" s="473"/>
      <c r="PXP3626" s="371"/>
      <c r="PXQ3626" s="372"/>
      <c r="PXR3626" s="372"/>
      <c r="PXS3626" s="372"/>
      <c r="PXT3626" s="372"/>
      <c r="PXU3626" s="370"/>
      <c r="PXV3626" s="371"/>
      <c r="PXW3626" s="372"/>
      <c r="PXX3626" s="371"/>
      <c r="PXY3626" s="473"/>
      <c r="PXZ3626" s="371"/>
      <c r="PYA3626" s="372"/>
      <c r="PYB3626" s="372"/>
      <c r="PYC3626" s="372"/>
      <c r="PYD3626" s="372"/>
      <c r="PYE3626" s="370"/>
      <c r="PYF3626" s="371"/>
      <c r="PYG3626" s="372"/>
      <c r="PYH3626" s="371"/>
      <c r="PYI3626" s="473"/>
      <c r="PYJ3626" s="371"/>
      <c r="PYK3626" s="372"/>
      <c r="PYL3626" s="372"/>
      <c r="PYM3626" s="372"/>
      <c r="PYN3626" s="372"/>
      <c r="PYO3626" s="370"/>
      <c r="PYP3626" s="371"/>
      <c r="PYQ3626" s="372"/>
      <c r="PYR3626" s="371"/>
      <c r="PYS3626" s="473"/>
      <c r="PYT3626" s="371"/>
      <c r="PYU3626" s="372"/>
      <c r="PYV3626" s="372"/>
      <c r="PYW3626" s="372"/>
      <c r="PYX3626" s="372"/>
      <c r="PYY3626" s="370"/>
      <c r="PYZ3626" s="371"/>
      <c r="PZA3626" s="372"/>
      <c r="PZB3626" s="371"/>
      <c r="PZC3626" s="473"/>
      <c r="PZD3626" s="371"/>
      <c r="PZE3626" s="372"/>
      <c r="PZF3626" s="372"/>
      <c r="PZG3626" s="372"/>
      <c r="PZH3626" s="372"/>
      <c r="PZI3626" s="370"/>
      <c r="PZJ3626" s="371"/>
      <c r="PZK3626" s="372"/>
      <c r="PZL3626" s="371"/>
      <c r="PZM3626" s="473"/>
      <c r="PZN3626" s="371"/>
      <c r="PZO3626" s="372"/>
      <c r="PZP3626" s="372"/>
      <c r="PZQ3626" s="372"/>
      <c r="PZR3626" s="372"/>
      <c r="PZS3626" s="370"/>
      <c r="PZT3626" s="371"/>
      <c r="PZU3626" s="372"/>
      <c r="PZV3626" s="371"/>
      <c r="PZW3626" s="473"/>
      <c r="PZX3626" s="371"/>
      <c r="PZY3626" s="372"/>
      <c r="PZZ3626" s="372"/>
      <c r="QAA3626" s="372"/>
      <c r="QAB3626" s="372"/>
      <c r="QAC3626" s="370"/>
      <c r="QAD3626" s="371"/>
      <c r="QAE3626" s="372"/>
      <c r="QAF3626" s="371"/>
      <c r="QAG3626" s="473"/>
      <c r="QAH3626" s="371"/>
      <c r="QAI3626" s="372"/>
      <c r="QAJ3626" s="372"/>
      <c r="QAK3626" s="372"/>
      <c r="QAL3626" s="372"/>
      <c r="QAM3626" s="370"/>
      <c r="QAN3626" s="371"/>
      <c r="QAO3626" s="372"/>
      <c r="QAP3626" s="371"/>
      <c r="QAQ3626" s="473"/>
      <c r="QAR3626" s="371"/>
      <c r="QAS3626" s="372"/>
      <c r="QAT3626" s="372"/>
      <c r="QAU3626" s="372"/>
      <c r="QAV3626" s="372"/>
      <c r="QAW3626" s="370"/>
      <c r="QAX3626" s="371"/>
      <c r="QAY3626" s="372"/>
      <c r="QAZ3626" s="371"/>
      <c r="QBA3626" s="473"/>
      <c r="QBB3626" s="371"/>
      <c r="QBC3626" s="372"/>
      <c r="QBD3626" s="372"/>
      <c r="QBE3626" s="372"/>
      <c r="QBF3626" s="372"/>
      <c r="QBG3626" s="370"/>
      <c r="QBH3626" s="371"/>
      <c r="QBI3626" s="372"/>
      <c r="QBJ3626" s="371"/>
      <c r="QBK3626" s="473"/>
      <c r="QBL3626" s="371"/>
      <c r="QBM3626" s="372"/>
      <c r="QBN3626" s="372"/>
      <c r="QBO3626" s="372"/>
      <c r="QBP3626" s="372"/>
      <c r="QBQ3626" s="370"/>
      <c r="QBR3626" s="371"/>
      <c r="QBS3626" s="372"/>
      <c r="QBT3626" s="371"/>
      <c r="QBU3626" s="473"/>
      <c r="QBV3626" s="371"/>
      <c r="QBW3626" s="372"/>
      <c r="QBX3626" s="372"/>
      <c r="QBY3626" s="372"/>
      <c r="QBZ3626" s="372"/>
      <c r="QCA3626" s="370"/>
      <c r="QCB3626" s="371"/>
      <c r="QCC3626" s="372"/>
      <c r="QCD3626" s="371"/>
      <c r="QCE3626" s="473"/>
      <c r="QCF3626" s="371"/>
      <c r="QCG3626" s="372"/>
      <c r="QCH3626" s="372"/>
      <c r="QCI3626" s="372"/>
      <c r="QCJ3626" s="372"/>
      <c r="QCK3626" s="370"/>
      <c r="QCL3626" s="371"/>
      <c r="QCM3626" s="372"/>
      <c r="QCN3626" s="371"/>
      <c r="QCO3626" s="473"/>
      <c r="QCP3626" s="371"/>
      <c r="QCQ3626" s="372"/>
      <c r="QCR3626" s="372"/>
      <c r="QCS3626" s="372"/>
      <c r="QCT3626" s="372"/>
      <c r="QCU3626" s="370"/>
      <c r="QCV3626" s="371"/>
      <c r="QCW3626" s="372"/>
      <c r="QCX3626" s="371"/>
      <c r="QCY3626" s="473"/>
      <c r="QCZ3626" s="371"/>
      <c r="QDA3626" s="372"/>
      <c r="QDB3626" s="372"/>
      <c r="QDC3626" s="372"/>
      <c r="QDD3626" s="372"/>
      <c r="QDE3626" s="370"/>
      <c r="QDF3626" s="371"/>
      <c r="QDG3626" s="372"/>
      <c r="QDH3626" s="371"/>
      <c r="QDI3626" s="473"/>
      <c r="QDJ3626" s="371"/>
      <c r="QDK3626" s="372"/>
      <c r="QDL3626" s="372"/>
      <c r="QDM3626" s="372"/>
      <c r="QDN3626" s="372"/>
      <c r="QDO3626" s="370"/>
      <c r="QDP3626" s="371"/>
      <c r="QDQ3626" s="372"/>
      <c r="QDR3626" s="371"/>
      <c r="QDS3626" s="473"/>
      <c r="QDT3626" s="371"/>
      <c r="QDU3626" s="372"/>
      <c r="QDV3626" s="372"/>
      <c r="QDW3626" s="372"/>
      <c r="QDX3626" s="372"/>
      <c r="QDY3626" s="370"/>
      <c r="QDZ3626" s="371"/>
      <c r="QEA3626" s="372"/>
      <c r="QEB3626" s="371"/>
      <c r="QEC3626" s="473"/>
      <c r="QED3626" s="371"/>
      <c r="QEE3626" s="372"/>
      <c r="QEF3626" s="372"/>
      <c r="QEG3626" s="372"/>
      <c r="QEH3626" s="372"/>
      <c r="QEI3626" s="370"/>
      <c r="QEJ3626" s="371"/>
      <c r="QEK3626" s="372"/>
      <c r="QEL3626" s="371"/>
      <c r="QEM3626" s="473"/>
      <c r="QEN3626" s="371"/>
      <c r="QEO3626" s="372"/>
      <c r="QEP3626" s="372"/>
      <c r="QEQ3626" s="372"/>
      <c r="QER3626" s="372"/>
      <c r="QES3626" s="370"/>
      <c r="QET3626" s="371"/>
      <c r="QEU3626" s="372"/>
      <c r="QEV3626" s="371"/>
      <c r="QEW3626" s="473"/>
      <c r="QEX3626" s="371"/>
      <c r="QEY3626" s="372"/>
      <c r="QEZ3626" s="372"/>
      <c r="QFA3626" s="372"/>
      <c r="QFB3626" s="372"/>
      <c r="QFC3626" s="370"/>
      <c r="QFD3626" s="371"/>
      <c r="QFE3626" s="372"/>
      <c r="QFF3626" s="371"/>
      <c r="QFG3626" s="473"/>
      <c r="QFH3626" s="371"/>
      <c r="QFI3626" s="372"/>
      <c r="QFJ3626" s="372"/>
      <c r="QFK3626" s="372"/>
      <c r="QFL3626" s="372"/>
      <c r="QFM3626" s="370"/>
      <c r="QFN3626" s="371"/>
      <c r="QFO3626" s="372"/>
      <c r="QFP3626" s="371"/>
      <c r="QFQ3626" s="473"/>
      <c r="QFR3626" s="371"/>
      <c r="QFS3626" s="372"/>
      <c r="QFT3626" s="372"/>
      <c r="QFU3626" s="372"/>
      <c r="QFV3626" s="372"/>
      <c r="QFW3626" s="370"/>
      <c r="QFX3626" s="371"/>
      <c r="QFY3626" s="372"/>
      <c r="QFZ3626" s="371"/>
      <c r="QGA3626" s="473"/>
      <c r="QGB3626" s="371"/>
      <c r="QGC3626" s="372"/>
      <c r="QGD3626" s="372"/>
      <c r="QGE3626" s="372"/>
      <c r="QGF3626" s="372"/>
      <c r="QGG3626" s="370"/>
      <c r="QGH3626" s="371"/>
      <c r="QGI3626" s="372"/>
      <c r="QGJ3626" s="371"/>
      <c r="QGK3626" s="473"/>
      <c r="QGL3626" s="371"/>
      <c r="QGM3626" s="372"/>
      <c r="QGN3626" s="372"/>
      <c r="QGO3626" s="372"/>
      <c r="QGP3626" s="372"/>
      <c r="QGQ3626" s="370"/>
      <c r="QGR3626" s="371"/>
      <c r="QGS3626" s="372"/>
      <c r="QGT3626" s="371"/>
      <c r="QGU3626" s="473"/>
      <c r="QGV3626" s="371"/>
      <c r="QGW3626" s="372"/>
      <c r="QGX3626" s="372"/>
      <c r="QGY3626" s="372"/>
      <c r="QGZ3626" s="372"/>
      <c r="QHA3626" s="370"/>
      <c r="QHB3626" s="371"/>
      <c r="QHC3626" s="372"/>
      <c r="QHD3626" s="371"/>
      <c r="QHE3626" s="473"/>
      <c r="QHF3626" s="371"/>
      <c r="QHG3626" s="372"/>
      <c r="QHH3626" s="372"/>
      <c r="QHI3626" s="372"/>
      <c r="QHJ3626" s="372"/>
      <c r="QHK3626" s="370"/>
      <c r="QHL3626" s="371"/>
      <c r="QHM3626" s="372"/>
      <c r="QHN3626" s="371"/>
      <c r="QHO3626" s="473"/>
      <c r="QHP3626" s="371"/>
      <c r="QHQ3626" s="372"/>
      <c r="QHR3626" s="372"/>
      <c r="QHS3626" s="372"/>
      <c r="QHT3626" s="372"/>
      <c r="QHU3626" s="370"/>
      <c r="QHV3626" s="371"/>
      <c r="QHW3626" s="372"/>
      <c r="QHX3626" s="371"/>
      <c r="QHY3626" s="473"/>
      <c r="QHZ3626" s="371"/>
      <c r="QIA3626" s="372"/>
      <c r="QIB3626" s="372"/>
      <c r="QIC3626" s="372"/>
      <c r="QID3626" s="372"/>
      <c r="QIE3626" s="370"/>
      <c r="QIF3626" s="371"/>
      <c r="QIG3626" s="372"/>
      <c r="QIH3626" s="371"/>
      <c r="QII3626" s="473"/>
      <c r="QIJ3626" s="371"/>
      <c r="QIK3626" s="372"/>
      <c r="QIL3626" s="372"/>
      <c r="QIM3626" s="372"/>
      <c r="QIN3626" s="372"/>
      <c r="QIO3626" s="370"/>
      <c r="QIP3626" s="371"/>
      <c r="QIQ3626" s="372"/>
      <c r="QIR3626" s="371"/>
      <c r="QIS3626" s="473"/>
      <c r="QIT3626" s="371"/>
      <c r="QIU3626" s="372"/>
      <c r="QIV3626" s="372"/>
      <c r="QIW3626" s="372"/>
      <c r="QIX3626" s="372"/>
      <c r="QIY3626" s="370"/>
      <c r="QIZ3626" s="371"/>
      <c r="QJA3626" s="372"/>
      <c r="QJB3626" s="371"/>
      <c r="QJC3626" s="473"/>
      <c r="QJD3626" s="371"/>
      <c r="QJE3626" s="372"/>
      <c r="QJF3626" s="372"/>
      <c r="QJG3626" s="372"/>
      <c r="QJH3626" s="372"/>
      <c r="QJI3626" s="370"/>
      <c r="QJJ3626" s="371"/>
      <c r="QJK3626" s="372"/>
      <c r="QJL3626" s="371"/>
      <c r="QJM3626" s="473"/>
      <c r="QJN3626" s="371"/>
      <c r="QJO3626" s="372"/>
      <c r="QJP3626" s="372"/>
      <c r="QJQ3626" s="372"/>
      <c r="QJR3626" s="372"/>
      <c r="QJS3626" s="370"/>
      <c r="QJT3626" s="371"/>
      <c r="QJU3626" s="372"/>
      <c r="QJV3626" s="371"/>
      <c r="QJW3626" s="473"/>
      <c r="QJX3626" s="371"/>
      <c r="QJY3626" s="372"/>
      <c r="QJZ3626" s="372"/>
      <c r="QKA3626" s="372"/>
      <c r="QKB3626" s="372"/>
      <c r="QKC3626" s="370"/>
      <c r="QKD3626" s="371"/>
      <c r="QKE3626" s="372"/>
      <c r="QKF3626" s="371"/>
      <c r="QKG3626" s="473"/>
      <c r="QKH3626" s="371"/>
      <c r="QKI3626" s="372"/>
      <c r="QKJ3626" s="372"/>
      <c r="QKK3626" s="372"/>
      <c r="QKL3626" s="372"/>
      <c r="QKM3626" s="370"/>
      <c r="QKN3626" s="371"/>
      <c r="QKO3626" s="372"/>
      <c r="QKP3626" s="371"/>
      <c r="QKQ3626" s="473"/>
      <c r="QKR3626" s="371"/>
      <c r="QKS3626" s="372"/>
      <c r="QKT3626" s="372"/>
      <c r="QKU3626" s="372"/>
      <c r="QKV3626" s="372"/>
      <c r="QKW3626" s="370"/>
      <c r="QKX3626" s="371"/>
      <c r="QKY3626" s="372"/>
      <c r="QKZ3626" s="371"/>
      <c r="QLA3626" s="473"/>
      <c r="QLB3626" s="371"/>
      <c r="QLC3626" s="372"/>
      <c r="QLD3626" s="372"/>
      <c r="QLE3626" s="372"/>
      <c r="QLF3626" s="372"/>
      <c r="QLG3626" s="370"/>
      <c r="QLH3626" s="371"/>
      <c r="QLI3626" s="372"/>
      <c r="QLJ3626" s="371"/>
      <c r="QLK3626" s="473"/>
      <c r="QLL3626" s="371"/>
      <c r="QLM3626" s="372"/>
      <c r="QLN3626" s="372"/>
      <c r="QLO3626" s="372"/>
      <c r="QLP3626" s="372"/>
      <c r="QLQ3626" s="370"/>
      <c r="QLR3626" s="371"/>
      <c r="QLS3626" s="372"/>
      <c r="QLT3626" s="371"/>
      <c r="QLU3626" s="473"/>
      <c r="QLV3626" s="371"/>
      <c r="QLW3626" s="372"/>
      <c r="QLX3626" s="372"/>
      <c r="QLY3626" s="372"/>
      <c r="QLZ3626" s="372"/>
      <c r="QMA3626" s="370"/>
      <c r="QMB3626" s="371"/>
      <c r="QMC3626" s="372"/>
      <c r="QMD3626" s="371"/>
      <c r="QME3626" s="473"/>
      <c r="QMF3626" s="371"/>
      <c r="QMG3626" s="372"/>
      <c r="QMH3626" s="372"/>
      <c r="QMI3626" s="372"/>
      <c r="QMJ3626" s="372"/>
      <c r="QMK3626" s="370"/>
      <c r="QML3626" s="371"/>
      <c r="QMM3626" s="372"/>
      <c r="QMN3626" s="371"/>
      <c r="QMO3626" s="473"/>
      <c r="QMP3626" s="371"/>
      <c r="QMQ3626" s="372"/>
      <c r="QMR3626" s="372"/>
      <c r="QMS3626" s="372"/>
      <c r="QMT3626" s="372"/>
      <c r="QMU3626" s="370"/>
      <c r="QMV3626" s="371"/>
      <c r="QMW3626" s="372"/>
      <c r="QMX3626" s="371"/>
      <c r="QMY3626" s="473"/>
      <c r="QMZ3626" s="371"/>
      <c r="QNA3626" s="372"/>
      <c r="QNB3626" s="372"/>
      <c r="QNC3626" s="372"/>
      <c r="QND3626" s="372"/>
      <c r="QNE3626" s="370"/>
      <c r="QNF3626" s="371"/>
      <c r="QNG3626" s="372"/>
      <c r="QNH3626" s="371"/>
      <c r="QNI3626" s="473"/>
      <c r="QNJ3626" s="371"/>
      <c r="QNK3626" s="372"/>
      <c r="QNL3626" s="372"/>
      <c r="QNM3626" s="372"/>
      <c r="QNN3626" s="372"/>
      <c r="QNO3626" s="370"/>
      <c r="QNP3626" s="371"/>
      <c r="QNQ3626" s="372"/>
      <c r="QNR3626" s="371"/>
      <c r="QNS3626" s="473"/>
      <c r="QNT3626" s="371"/>
      <c r="QNU3626" s="372"/>
      <c r="QNV3626" s="372"/>
      <c r="QNW3626" s="372"/>
      <c r="QNX3626" s="372"/>
      <c r="QNY3626" s="370"/>
      <c r="QNZ3626" s="371"/>
      <c r="QOA3626" s="372"/>
      <c r="QOB3626" s="371"/>
      <c r="QOC3626" s="473"/>
      <c r="QOD3626" s="371"/>
      <c r="QOE3626" s="372"/>
      <c r="QOF3626" s="372"/>
      <c r="QOG3626" s="372"/>
      <c r="QOH3626" s="372"/>
      <c r="QOI3626" s="370"/>
      <c r="QOJ3626" s="371"/>
      <c r="QOK3626" s="372"/>
      <c r="QOL3626" s="371"/>
      <c r="QOM3626" s="473"/>
      <c r="QON3626" s="371"/>
      <c r="QOO3626" s="372"/>
      <c r="QOP3626" s="372"/>
      <c r="QOQ3626" s="372"/>
      <c r="QOR3626" s="372"/>
      <c r="QOS3626" s="370"/>
      <c r="QOT3626" s="371"/>
      <c r="QOU3626" s="372"/>
      <c r="QOV3626" s="371"/>
      <c r="QOW3626" s="473"/>
      <c r="QOX3626" s="371"/>
      <c r="QOY3626" s="372"/>
      <c r="QOZ3626" s="372"/>
      <c r="QPA3626" s="372"/>
      <c r="QPB3626" s="372"/>
      <c r="QPC3626" s="370"/>
      <c r="QPD3626" s="371"/>
      <c r="QPE3626" s="372"/>
      <c r="QPF3626" s="371"/>
      <c r="QPG3626" s="473"/>
      <c r="QPH3626" s="371"/>
      <c r="QPI3626" s="372"/>
      <c r="QPJ3626" s="372"/>
      <c r="QPK3626" s="372"/>
      <c r="QPL3626" s="372"/>
      <c r="QPM3626" s="370"/>
      <c r="QPN3626" s="371"/>
      <c r="QPO3626" s="372"/>
      <c r="QPP3626" s="371"/>
      <c r="QPQ3626" s="473"/>
      <c r="QPR3626" s="371"/>
      <c r="QPS3626" s="372"/>
      <c r="QPT3626" s="372"/>
      <c r="QPU3626" s="372"/>
      <c r="QPV3626" s="372"/>
      <c r="QPW3626" s="370"/>
      <c r="QPX3626" s="371"/>
      <c r="QPY3626" s="372"/>
      <c r="QPZ3626" s="371"/>
      <c r="QQA3626" s="473"/>
      <c r="QQB3626" s="371"/>
      <c r="QQC3626" s="372"/>
      <c r="QQD3626" s="372"/>
      <c r="QQE3626" s="372"/>
      <c r="QQF3626" s="372"/>
      <c r="QQG3626" s="370"/>
      <c r="QQH3626" s="371"/>
      <c r="QQI3626" s="372"/>
      <c r="QQJ3626" s="371"/>
      <c r="QQK3626" s="473"/>
      <c r="QQL3626" s="371"/>
      <c r="QQM3626" s="372"/>
      <c r="QQN3626" s="372"/>
      <c r="QQO3626" s="372"/>
      <c r="QQP3626" s="372"/>
      <c r="QQQ3626" s="370"/>
      <c r="QQR3626" s="371"/>
      <c r="QQS3626" s="372"/>
      <c r="QQT3626" s="371"/>
      <c r="QQU3626" s="473"/>
      <c r="QQV3626" s="371"/>
      <c r="QQW3626" s="372"/>
      <c r="QQX3626" s="372"/>
      <c r="QQY3626" s="372"/>
      <c r="QQZ3626" s="372"/>
      <c r="QRA3626" s="370"/>
      <c r="QRB3626" s="371"/>
      <c r="QRC3626" s="372"/>
      <c r="QRD3626" s="371"/>
      <c r="QRE3626" s="473"/>
      <c r="QRF3626" s="371"/>
      <c r="QRG3626" s="372"/>
      <c r="QRH3626" s="372"/>
      <c r="QRI3626" s="372"/>
      <c r="QRJ3626" s="372"/>
      <c r="QRK3626" s="370"/>
      <c r="QRL3626" s="371"/>
      <c r="QRM3626" s="372"/>
      <c r="QRN3626" s="371"/>
      <c r="QRO3626" s="473"/>
      <c r="QRP3626" s="371"/>
      <c r="QRQ3626" s="372"/>
      <c r="QRR3626" s="372"/>
      <c r="QRS3626" s="372"/>
      <c r="QRT3626" s="372"/>
      <c r="QRU3626" s="370"/>
      <c r="QRV3626" s="371"/>
      <c r="QRW3626" s="372"/>
      <c r="QRX3626" s="371"/>
      <c r="QRY3626" s="473"/>
      <c r="QRZ3626" s="371"/>
      <c r="QSA3626" s="372"/>
      <c r="QSB3626" s="372"/>
      <c r="QSC3626" s="372"/>
      <c r="QSD3626" s="372"/>
      <c r="QSE3626" s="370"/>
      <c r="QSF3626" s="371"/>
      <c r="QSG3626" s="372"/>
      <c r="QSH3626" s="371"/>
      <c r="QSI3626" s="473"/>
      <c r="QSJ3626" s="371"/>
      <c r="QSK3626" s="372"/>
      <c r="QSL3626" s="372"/>
      <c r="QSM3626" s="372"/>
      <c r="QSN3626" s="372"/>
      <c r="QSO3626" s="370"/>
      <c r="QSP3626" s="371"/>
      <c r="QSQ3626" s="372"/>
      <c r="QSR3626" s="371"/>
      <c r="QSS3626" s="473"/>
      <c r="QST3626" s="371"/>
      <c r="QSU3626" s="372"/>
      <c r="QSV3626" s="372"/>
      <c r="QSW3626" s="372"/>
      <c r="QSX3626" s="372"/>
      <c r="QSY3626" s="370"/>
      <c r="QSZ3626" s="371"/>
      <c r="QTA3626" s="372"/>
      <c r="QTB3626" s="371"/>
      <c r="QTC3626" s="473"/>
      <c r="QTD3626" s="371"/>
      <c r="QTE3626" s="372"/>
      <c r="QTF3626" s="372"/>
      <c r="QTG3626" s="372"/>
      <c r="QTH3626" s="372"/>
      <c r="QTI3626" s="370"/>
      <c r="QTJ3626" s="371"/>
      <c r="QTK3626" s="372"/>
      <c r="QTL3626" s="371"/>
      <c r="QTM3626" s="473"/>
      <c r="QTN3626" s="371"/>
      <c r="QTO3626" s="372"/>
      <c r="QTP3626" s="372"/>
      <c r="QTQ3626" s="372"/>
      <c r="QTR3626" s="372"/>
      <c r="QTS3626" s="370"/>
      <c r="QTT3626" s="371"/>
      <c r="QTU3626" s="372"/>
      <c r="QTV3626" s="371"/>
      <c r="QTW3626" s="473"/>
      <c r="QTX3626" s="371"/>
      <c r="QTY3626" s="372"/>
      <c r="QTZ3626" s="372"/>
      <c r="QUA3626" s="372"/>
      <c r="QUB3626" s="372"/>
      <c r="QUC3626" s="370"/>
      <c r="QUD3626" s="371"/>
      <c r="QUE3626" s="372"/>
      <c r="QUF3626" s="371"/>
      <c r="QUG3626" s="473"/>
      <c r="QUH3626" s="371"/>
      <c r="QUI3626" s="372"/>
      <c r="QUJ3626" s="372"/>
      <c r="QUK3626" s="372"/>
      <c r="QUL3626" s="372"/>
      <c r="QUM3626" s="370"/>
      <c r="QUN3626" s="371"/>
      <c r="QUO3626" s="372"/>
      <c r="QUP3626" s="371"/>
      <c r="QUQ3626" s="473"/>
      <c r="QUR3626" s="371"/>
      <c r="QUS3626" s="372"/>
      <c r="QUT3626" s="372"/>
      <c r="QUU3626" s="372"/>
      <c r="QUV3626" s="372"/>
      <c r="QUW3626" s="370"/>
      <c r="QUX3626" s="371"/>
      <c r="QUY3626" s="372"/>
      <c r="QUZ3626" s="371"/>
      <c r="QVA3626" s="473"/>
      <c r="QVB3626" s="371"/>
      <c r="QVC3626" s="372"/>
      <c r="QVD3626" s="372"/>
      <c r="QVE3626" s="372"/>
      <c r="QVF3626" s="372"/>
      <c r="QVG3626" s="370"/>
      <c r="QVH3626" s="371"/>
      <c r="QVI3626" s="372"/>
      <c r="QVJ3626" s="371"/>
      <c r="QVK3626" s="473"/>
      <c r="QVL3626" s="371"/>
      <c r="QVM3626" s="372"/>
      <c r="QVN3626" s="372"/>
      <c r="QVO3626" s="372"/>
      <c r="QVP3626" s="372"/>
      <c r="QVQ3626" s="370"/>
      <c r="QVR3626" s="371"/>
      <c r="QVS3626" s="372"/>
      <c r="QVT3626" s="371"/>
      <c r="QVU3626" s="473"/>
      <c r="QVV3626" s="371"/>
      <c r="QVW3626" s="372"/>
      <c r="QVX3626" s="372"/>
      <c r="QVY3626" s="372"/>
      <c r="QVZ3626" s="372"/>
      <c r="QWA3626" s="370"/>
      <c r="QWB3626" s="371"/>
      <c r="QWC3626" s="372"/>
      <c r="QWD3626" s="371"/>
      <c r="QWE3626" s="473"/>
      <c r="QWF3626" s="371"/>
      <c r="QWG3626" s="372"/>
      <c r="QWH3626" s="372"/>
      <c r="QWI3626" s="372"/>
      <c r="QWJ3626" s="372"/>
      <c r="QWK3626" s="370"/>
      <c r="QWL3626" s="371"/>
      <c r="QWM3626" s="372"/>
      <c r="QWN3626" s="371"/>
      <c r="QWO3626" s="473"/>
      <c r="QWP3626" s="371"/>
      <c r="QWQ3626" s="372"/>
      <c r="QWR3626" s="372"/>
      <c r="QWS3626" s="372"/>
      <c r="QWT3626" s="372"/>
      <c r="QWU3626" s="370"/>
      <c r="QWV3626" s="371"/>
      <c r="QWW3626" s="372"/>
      <c r="QWX3626" s="371"/>
      <c r="QWY3626" s="473"/>
      <c r="QWZ3626" s="371"/>
      <c r="QXA3626" s="372"/>
      <c r="QXB3626" s="372"/>
      <c r="QXC3626" s="372"/>
      <c r="QXD3626" s="372"/>
      <c r="QXE3626" s="370"/>
      <c r="QXF3626" s="371"/>
      <c r="QXG3626" s="372"/>
      <c r="QXH3626" s="371"/>
      <c r="QXI3626" s="473"/>
      <c r="QXJ3626" s="371"/>
      <c r="QXK3626" s="372"/>
      <c r="QXL3626" s="372"/>
      <c r="QXM3626" s="372"/>
      <c r="QXN3626" s="372"/>
      <c r="QXO3626" s="370"/>
      <c r="QXP3626" s="371"/>
      <c r="QXQ3626" s="372"/>
      <c r="QXR3626" s="371"/>
      <c r="QXS3626" s="473"/>
      <c r="QXT3626" s="371"/>
      <c r="QXU3626" s="372"/>
      <c r="QXV3626" s="372"/>
      <c r="QXW3626" s="372"/>
      <c r="QXX3626" s="372"/>
      <c r="QXY3626" s="370"/>
      <c r="QXZ3626" s="371"/>
      <c r="QYA3626" s="372"/>
      <c r="QYB3626" s="371"/>
      <c r="QYC3626" s="473"/>
      <c r="QYD3626" s="371"/>
      <c r="QYE3626" s="372"/>
      <c r="QYF3626" s="372"/>
      <c r="QYG3626" s="372"/>
      <c r="QYH3626" s="372"/>
      <c r="QYI3626" s="370"/>
      <c r="QYJ3626" s="371"/>
      <c r="QYK3626" s="372"/>
      <c r="QYL3626" s="371"/>
      <c r="QYM3626" s="473"/>
      <c r="QYN3626" s="371"/>
      <c r="QYO3626" s="372"/>
      <c r="QYP3626" s="372"/>
      <c r="QYQ3626" s="372"/>
      <c r="QYR3626" s="372"/>
      <c r="QYS3626" s="370"/>
      <c r="QYT3626" s="371"/>
      <c r="QYU3626" s="372"/>
      <c r="QYV3626" s="371"/>
      <c r="QYW3626" s="473"/>
      <c r="QYX3626" s="371"/>
      <c r="QYY3626" s="372"/>
      <c r="QYZ3626" s="372"/>
      <c r="QZA3626" s="372"/>
      <c r="QZB3626" s="372"/>
      <c r="QZC3626" s="370"/>
      <c r="QZD3626" s="371"/>
      <c r="QZE3626" s="372"/>
      <c r="QZF3626" s="371"/>
      <c r="QZG3626" s="473"/>
      <c r="QZH3626" s="371"/>
      <c r="QZI3626" s="372"/>
      <c r="QZJ3626" s="372"/>
      <c r="QZK3626" s="372"/>
      <c r="QZL3626" s="372"/>
      <c r="QZM3626" s="370"/>
      <c r="QZN3626" s="371"/>
      <c r="QZO3626" s="372"/>
      <c r="QZP3626" s="371"/>
      <c r="QZQ3626" s="473"/>
      <c r="QZR3626" s="371"/>
      <c r="QZS3626" s="372"/>
      <c r="QZT3626" s="372"/>
      <c r="QZU3626" s="372"/>
      <c r="QZV3626" s="372"/>
      <c r="QZW3626" s="370"/>
      <c r="QZX3626" s="371"/>
      <c r="QZY3626" s="372"/>
      <c r="QZZ3626" s="371"/>
      <c r="RAA3626" s="473"/>
      <c r="RAB3626" s="371"/>
      <c r="RAC3626" s="372"/>
      <c r="RAD3626" s="372"/>
      <c r="RAE3626" s="372"/>
      <c r="RAF3626" s="372"/>
      <c r="RAG3626" s="370"/>
      <c r="RAH3626" s="371"/>
      <c r="RAI3626" s="372"/>
      <c r="RAJ3626" s="371"/>
      <c r="RAK3626" s="473"/>
      <c r="RAL3626" s="371"/>
      <c r="RAM3626" s="372"/>
      <c r="RAN3626" s="372"/>
      <c r="RAO3626" s="372"/>
      <c r="RAP3626" s="372"/>
      <c r="RAQ3626" s="370"/>
      <c r="RAR3626" s="371"/>
      <c r="RAS3626" s="372"/>
      <c r="RAT3626" s="371"/>
      <c r="RAU3626" s="473"/>
      <c r="RAV3626" s="371"/>
      <c r="RAW3626" s="372"/>
      <c r="RAX3626" s="372"/>
      <c r="RAY3626" s="372"/>
      <c r="RAZ3626" s="372"/>
      <c r="RBA3626" s="370"/>
      <c r="RBB3626" s="371"/>
      <c r="RBC3626" s="372"/>
      <c r="RBD3626" s="371"/>
      <c r="RBE3626" s="473"/>
      <c r="RBF3626" s="371"/>
      <c r="RBG3626" s="372"/>
      <c r="RBH3626" s="372"/>
      <c r="RBI3626" s="372"/>
      <c r="RBJ3626" s="372"/>
      <c r="RBK3626" s="370"/>
      <c r="RBL3626" s="371"/>
      <c r="RBM3626" s="372"/>
      <c r="RBN3626" s="371"/>
      <c r="RBO3626" s="473"/>
      <c r="RBP3626" s="371"/>
      <c r="RBQ3626" s="372"/>
      <c r="RBR3626" s="372"/>
      <c r="RBS3626" s="372"/>
      <c r="RBT3626" s="372"/>
      <c r="RBU3626" s="370"/>
      <c r="RBV3626" s="371"/>
      <c r="RBW3626" s="372"/>
      <c r="RBX3626" s="371"/>
      <c r="RBY3626" s="473"/>
      <c r="RBZ3626" s="371"/>
      <c r="RCA3626" s="372"/>
      <c r="RCB3626" s="372"/>
      <c r="RCC3626" s="372"/>
      <c r="RCD3626" s="372"/>
      <c r="RCE3626" s="370"/>
      <c r="RCF3626" s="371"/>
      <c r="RCG3626" s="372"/>
      <c r="RCH3626" s="371"/>
      <c r="RCI3626" s="473"/>
      <c r="RCJ3626" s="371"/>
      <c r="RCK3626" s="372"/>
      <c r="RCL3626" s="372"/>
      <c r="RCM3626" s="372"/>
      <c r="RCN3626" s="372"/>
      <c r="RCO3626" s="370"/>
      <c r="RCP3626" s="371"/>
      <c r="RCQ3626" s="372"/>
      <c r="RCR3626" s="371"/>
      <c r="RCS3626" s="473"/>
      <c r="RCT3626" s="371"/>
      <c r="RCU3626" s="372"/>
      <c r="RCV3626" s="372"/>
      <c r="RCW3626" s="372"/>
      <c r="RCX3626" s="372"/>
      <c r="RCY3626" s="370"/>
      <c r="RCZ3626" s="371"/>
      <c r="RDA3626" s="372"/>
      <c r="RDB3626" s="371"/>
      <c r="RDC3626" s="473"/>
      <c r="RDD3626" s="371"/>
      <c r="RDE3626" s="372"/>
      <c r="RDF3626" s="372"/>
      <c r="RDG3626" s="372"/>
      <c r="RDH3626" s="372"/>
      <c r="RDI3626" s="370"/>
      <c r="RDJ3626" s="371"/>
      <c r="RDK3626" s="372"/>
      <c r="RDL3626" s="371"/>
      <c r="RDM3626" s="473"/>
      <c r="RDN3626" s="371"/>
      <c r="RDO3626" s="372"/>
      <c r="RDP3626" s="372"/>
      <c r="RDQ3626" s="372"/>
      <c r="RDR3626" s="372"/>
      <c r="RDS3626" s="370"/>
      <c r="RDT3626" s="371"/>
      <c r="RDU3626" s="372"/>
      <c r="RDV3626" s="371"/>
      <c r="RDW3626" s="473"/>
      <c r="RDX3626" s="371"/>
      <c r="RDY3626" s="372"/>
      <c r="RDZ3626" s="372"/>
      <c r="REA3626" s="372"/>
      <c r="REB3626" s="372"/>
      <c r="REC3626" s="370"/>
      <c r="RED3626" s="371"/>
      <c r="REE3626" s="372"/>
      <c r="REF3626" s="371"/>
      <c r="REG3626" s="473"/>
      <c r="REH3626" s="371"/>
      <c r="REI3626" s="372"/>
      <c r="REJ3626" s="372"/>
      <c r="REK3626" s="372"/>
      <c r="REL3626" s="372"/>
      <c r="REM3626" s="370"/>
      <c r="REN3626" s="371"/>
      <c r="REO3626" s="372"/>
      <c r="REP3626" s="371"/>
      <c r="REQ3626" s="473"/>
      <c r="RER3626" s="371"/>
      <c r="RES3626" s="372"/>
      <c r="RET3626" s="372"/>
      <c r="REU3626" s="372"/>
      <c r="REV3626" s="372"/>
      <c r="REW3626" s="370"/>
      <c r="REX3626" s="371"/>
      <c r="REY3626" s="372"/>
      <c r="REZ3626" s="371"/>
      <c r="RFA3626" s="473"/>
      <c r="RFB3626" s="371"/>
      <c r="RFC3626" s="372"/>
      <c r="RFD3626" s="372"/>
      <c r="RFE3626" s="372"/>
      <c r="RFF3626" s="372"/>
      <c r="RFG3626" s="370"/>
      <c r="RFH3626" s="371"/>
      <c r="RFI3626" s="372"/>
      <c r="RFJ3626" s="371"/>
      <c r="RFK3626" s="473"/>
      <c r="RFL3626" s="371"/>
      <c r="RFM3626" s="372"/>
      <c r="RFN3626" s="372"/>
      <c r="RFO3626" s="372"/>
      <c r="RFP3626" s="372"/>
      <c r="RFQ3626" s="370"/>
      <c r="RFR3626" s="371"/>
      <c r="RFS3626" s="372"/>
      <c r="RFT3626" s="371"/>
      <c r="RFU3626" s="473"/>
      <c r="RFV3626" s="371"/>
      <c r="RFW3626" s="372"/>
      <c r="RFX3626" s="372"/>
      <c r="RFY3626" s="372"/>
      <c r="RFZ3626" s="372"/>
      <c r="RGA3626" s="370"/>
      <c r="RGB3626" s="371"/>
      <c r="RGC3626" s="372"/>
      <c r="RGD3626" s="371"/>
      <c r="RGE3626" s="473"/>
      <c r="RGF3626" s="371"/>
      <c r="RGG3626" s="372"/>
      <c r="RGH3626" s="372"/>
      <c r="RGI3626" s="372"/>
      <c r="RGJ3626" s="372"/>
      <c r="RGK3626" s="370"/>
      <c r="RGL3626" s="371"/>
      <c r="RGM3626" s="372"/>
      <c r="RGN3626" s="371"/>
      <c r="RGO3626" s="473"/>
      <c r="RGP3626" s="371"/>
      <c r="RGQ3626" s="372"/>
      <c r="RGR3626" s="372"/>
      <c r="RGS3626" s="372"/>
      <c r="RGT3626" s="372"/>
      <c r="RGU3626" s="370"/>
      <c r="RGV3626" s="371"/>
      <c r="RGW3626" s="372"/>
      <c r="RGX3626" s="371"/>
      <c r="RGY3626" s="473"/>
      <c r="RGZ3626" s="371"/>
      <c r="RHA3626" s="372"/>
      <c r="RHB3626" s="372"/>
      <c r="RHC3626" s="372"/>
      <c r="RHD3626" s="372"/>
      <c r="RHE3626" s="370"/>
      <c r="RHF3626" s="371"/>
      <c r="RHG3626" s="372"/>
      <c r="RHH3626" s="371"/>
      <c r="RHI3626" s="473"/>
      <c r="RHJ3626" s="371"/>
      <c r="RHK3626" s="372"/>
      <c r="RHL3626" s="372"/>
      <c r="RHM3626" s="372"/>
      <c r="RHN3626" s="372"/>
      <c r="RHO3626" s="370"/>
      <c r="RHP3626" s="371"/>
      <c r="RHQ3626" s="372"/>
      <c r="RHR3626" s="371"/>
      <c r="RHS3626" s="473"/>
      <c r="RHT3626" s="371"/>
      <c r="RHU3626" s="372"/>
      <c r="RHV3626" s="372"/>
      <c r="RHW3626" s="372"/>
      <c r="RHX3626" s="372"/>
      <c r="RHY3626" s="370"/>
      <c r="RHZ3626" s="371"/>
      <c r="RIA3626" s="372"/>
      <c r="RIB3626" s="371"/>
      <c r="RIC3626" s="473"/>
      <c r="RID3626" s="371"/>
      <c r="RIE3626" s="372"/>
      <c r="RIF3626" s="372"/>
      <c r="RIG3626" s="372"/>
      <c r="RIH3626" s="372"/>
      <c r="RII3626" s="370"/>
      <c r="RIJ3626" s="371"/>
      <c r="RIK3626" s="372"/>
      <c r="RIL3626" s="371"/>
      <c r="RIM3626" s="473"/>
      <c r="RIN3626" s="371"/>
      <c r="RIO3626" s="372"/>
      <c r="RIP3626" s="372"/>
      <c r="RIQ3626" s="372"/>
      <c r="RIR3626" s="372"/>
      <c r="RIS3626" s="370"/>
      <c r="RIT3626" s="371"/>
      <c r="RIU3626" s="372"/>
      <c r="RIV3626" s="371"/>
      <c r="RIW3626" s="473"/>
      <c r="RIX3626" s="371"/>
      <c r="RIY3626" s="372"/>
      <c r="RIZ3626" s="372"/>
      <c r="RJA3626" s="372"/>
      <c r="RJB3626" s="372"/>
      <c r="RJC3626" s="370"/>
      <c r="RJD3626" s="371"/>
      <c r="RJE3626" s="372"/>
      <c r="RJF3626" s="371"/>
      <c r="RJG3626" s="473"/>
      <c r="RJH3626" s="371"/>
      <c r="RJI3626" s="372"/>
      <c r="RJJ3626" s="372"/>
      <c r="RJK3626" s="372"/>
      <c r="RJL3626" s="372"/>
      <c r="RJM3626" s="370"/>
      <c r="RJN3626" s="371"/>
      <c r="RJO3626" s="372"/>
      <c r="RJP3626" s="371"/>
      <c r="RJQ3626" s="473"/>
      <c r="RJR3626" s="371"/>
      <c r="RJS3626" s="372"/>
      <c r="RJT3626" s="372"/>
      <c r="RJU3626" s="372"/>
      <c r="RJV3626" s="372"/>
      <c r="RJW3626" s="370"/>
      <c r="RJX3626" s="371"/>
      <c r="RJY3626" s="372"/>
      <c r="RJZ3626" s="371"/>
      <c r="RKA3626" s="473"/>
      <c r="RKB3626" s="371"/>
      <c r="RKC3626" s="372"/>
      <c r="RKD3626" s="372"/>
      <c r="RKE3626" s="372"/>
      <c r="RKF3626" s="372"/>
      <c r="RKG3626" s="370"/>
      <c r="RKH3626" s="371"/>
      <c r="RKI3626" s="372"/>
      <c r="RKJ3626" s="371"/>
      <c r="RKK3626" s="473"/>
      <c r="RKL3626" s="371"/>
      <c r="RKM3626" s="372"/>
      <c r="RKN3626" s="372"/>
      <c r="RKO3626" s="372"/>
      <c r="RKP3626" s="372"/>
      <c r="RKQ3626" s="370"/>
      <c r="RKR3626" s="371"/>
      <c r="RKS3626" s="372"/>
      <c r="RKT3626" s="371"/>
      <c r="RKU3626" s="473"/>
      <c r="RKV3626" s="371"/>
      <c r="RKW3626" s="372"/>
      <c r="RKX3626" s="372"/>
      <c r="RKY3626" s="372"/>
      <c r="RKZ3626" s="372"/>
      <c r="RLA3626" s="370"/>
      <c r="RLB3626" s="371"/>
      <c r="RLC3626" s="372"/>
      <c r="RLD3626" s="371"/>
      <c r="RLE3626" s="473"/>
      <c r="RLF3626" s="371"/>
      <c r="RLG3626" s="372"/>
      <c r="RLH3626" s="372"/>
      <c r="RLI3626" s="372"/>
      <c r="RLJ3626" s="372"/>
      <c r="RLK3626" s="370"/>
      <c r="RLL3626" s="371"/>
      <c r="RLM3626" s="372"/>
      <c r="RLN3626" s="371"/>
      <c r="RLO3626" s="473"/>
      <c r="RLP3626" s="371"/>
      <c r="RLQ3626" s="372"/>
      <c r="RLR3626" s="372"/>
      <c r="RLS3626" s="372"/>
      <c r="RLT3626" s="372"/>
      <c r="RLU3626" s="370"/>
      <c r="RLV3626" s="371"/>
      <c r="RLW3626" s="372"/>
      <c r="RLX3626" s="371"/>
      <c r="RLY3626" s="473"/>
      <c r="RLZ3626" s="371"/>
      <c r="RMA3626" s="372"/>
      <c r="RMB3626" s="372"/>
      <c r="RMC3626" s="372"/>
      <c r="RMD3626" s="372"/>
      <c r="RME3626" s="370"/>
      <c r="RMF3626" s="371"/>
      <c r="RMG3626" s="372"/>
      <c r="RMH3626" s="371"/>
      <c r="RMI3626" s="473"/>
      <c r="RMJ3626" s="371"/>
      <c r="RMK3626" s="372"/>
      <c r="RML3626" s="372"/>
      <c r="RMM3626" s="372"/>
      <c r="RMN3626" s="372"/>
      <c r="RMO3626" s="370"/>
      <c r="RMP3626" s="371"/>
      <c r="RMQ3626" s="372"/>
      <c r="RMR3626" s="371"/>
      <c r="RMS3626" s="473"/>
      <c r="RMT3626" s="371"/>
      <c r="RMU3626" s="372"/>
      <c r="RMV3626" s="372"/>
      <c r="RMW3626" s="372"/>
      <c r="RMX3626" s="372"/>
      <c r="RMY3626" s="370"/>
      <c r="RMZ3626" s="371"/>
      <c r="RNA3626" s="372"/>
      <c r="RNB3626" s="371"/>
      <c r="RNC3626" s="473"/>
      <c r="RND3626" s="371"/>
      <c r="RNE3626" s="372"/>
      <c r="RNF3626" s="372"/>
      <c r="RNG3626" s="372"/>
      <c r="RNH3626" s="372"/>
      <c r="RNI3626" s="370"/>
      <c r="RNJ3626" s="371"/>
      <c r="RNK3626" s="372"/>
      <c r="RNL3626" s="371"/>
      <c r="RNM3626" s="473"/>
      <c r="RNN3626" s="371"/>
      <c r="RNO3626" s="372"/>
      <c r="RNP3626" s="372"/>
      <c r="RNQ3626" s="372"/>
      <c r="RNR3626" s="372"/>
      <c r="RNS3626" s="370"/>
      <c r="RNT3626" s="371"/>
      <c r="RNU3626" s="372"/>
      <c r="RNV3626" s="371"/>
      <c r="RNW3626" s="473"/>
      <c r="RNX3626" s="371"/>
      <c r="RNY3626" s="372"/>
      <c r="RNZ3626" s="372"/>
      <c r="ROA3626" s="372"/>
      <c r="ROB3626" s="372"/>
      <c r="ROC3626" s="370"/>
      <c r="ROD3626" s="371"/>
      <c r="ROE3626" s="372"/>
      <c r="ROF3626" s="371"/>
      <c r="ROG3626" s="473"/>
      <c r="ROH3626" s="371"/>
      <c r="ROI3626" s="372"/>
      <c r="ROJ3626" s="372"/>
      <c r="ROK3626" s="372"/>
      <c r="ROL3626" s="372"/>
      <c r="ROM3626" s="370"/>
      <c r="RON3626" s="371"/>
      <c r="ROO3626" s="372"/>
      <c r="ROP3626" s="371"/>
      <c r="ROQ3626" s="473"/>
      <c r="ROR3626" s="371"/>
      <c r="ROS3626" s="372"/>
      <c r="ROT3626" s="372"/>
      <c r="ROU3626" s="372"/>
      <c r="ROV3626" s="372"/>
      <c r="ROW3626" s="370"/>
      <c r="ROX3626" s="371"/>
      <c r="ROY3626" s="372"/>
      <c r="ROZ3626" s="371"/>
      <c r="RPA3626" s="473"/>
      <c r="RPB3626" s="371"/>
      <c r="RPC3626" s="372"/>
      <c r="RPD3626" s="372"/>
      <c r="RPE3626" s="372"/>
      <c r="RPF3626" s="372"/>
      <c r="RPG3626" s="370"/>
      <c r="RPH3626" s="371"/>
      <c r="RPI3626" s="372"/>
      <c r="RPJ3626" s="371"/>
      <c r="RPK3626" s="473"/>
      <c r="RPL3626" s="371"/>
      <c r="RPM3626" s="372"/>
      <c r="RPN3626" s="372"/>
      <c r="RPO3626" s="372"/>
      <c r="RPP3626" s="372"/>
      <c r="RPQ3626" s="370"/>
      <c r="RPR3626" s="371"/>
      <c r="RPS3626" s="372"/>
      <c r="RPT3626" s="371"/>
      <c r="RPU3626" s="473"/>
      <c r="RPV3626" s="371"/>
      <c r="RPW3626" s="372"/>
      <c r="RPX3626" s="372"/>
      <c r="RPY3626" s="372"/>
      <c r="RPZ3626" s="372"/>
      <c r="RQA3626" s="370"/>
      <c r="RQB3626" s="371"/>
      <c r="RQC3626" s="372"/>
      <c r="RQD3626" s="371"/>
      <c r="RQE3626" s="473"/>
      <c r="RQF3626" s="371"/>
      <c r="RQG3626" s="372"/>
      <c r="RQH3626" s="372"/>
      <c r="RQI3626" s="372"/>
      <c r="RQJ3626" s="372"/>
      <c r="RQK3626" s="370"/>
      <c r="RQL3626" s="371"/>
      <c r="RQM3626" s="372"/>
      <c r="RQN3626" s="371"/>
      <c r="RQO3626" s="473"/>
      <c r="RQP3626" s="371"/>
      <c r="RQQ3626" s="372"/>
      <c r="RQR3626" s="372"/>
      <c r="RQS3626" s="372"/>
      <c r="RQT3626" s="372"/>
      <c r="RQU3626" s="370"/>
      <c r="RQV3626" s="371"/>
      <c r="RQW3626" s="372"/>
      <c r="RQX3626" s="371"/>
      <c r="RQY3626" s="473"/>
      <c r="RQZ3626" s="371"/>
      <c r="RRA3626" s="372"/>
      <c r="RRB3626" s="372"/>
      <c r="RRC3626" s="372"/>
      <c r="RRD3626" s="372"/>
      <c r="RRE3626" s="370"/>
      <c r="RRF3626" s="371"/>
      <c r="RRG3626" s="372"/>
      <c r="RRH3626" s="371"/>
      <c r="RRI3626" s="473"/>
      <c r="RRJ3626" s="371"/>
      <c r="RRK3626" s="372"/>
      <c r="RRL3626" s="372"/>
      <c r="RRM3626" s="372"/>
      <c r="RRN3626" s="372"/>
      <c r="RRO3626" s="370"/>
      <c r="RRP3626" s="371"/>
      <c r="RRQ3626" s="372"/>
      <c r="RRR3626" s="371"/>
      <c r="RRS3626" s="473"/>
      <c r="RRT3626" s="371"/>
      <c r="RRU3626" s="372"/>
      <c r="RRV3626" s="372"/>
      <c r="RRW3626" s="372"/>
      <c r="RRX3626" s="372"/>
      <c r="RRY3626" s="370"/>
      <c r="RRZ3626" s="371"/>
      <c r="RSA3626" s="372"/>
      <c r="RSB3626" s="371"/>
      <c r="RSC3626" s="473"/>
      <c r="RSD3626" s="371"/>
      <c r="RSE3626" s="372"/>
      <c r="RSF3626" s="372"/>
      <c r="RSG3626" s="372"/>
      <c r="RSH3626" s="372"/>
      <c r="RSI3626" s="370"/>
      <c r="RSJ3626" s="371"/>
      <c r="RSK3626" s="372"/>
      <c r="RSL3626" s="371"/>
      <c r="RSM3626" s="473"/>
      <c r="RSN3626" s="371"/>
      <c r="RSO3626" s="372"/>
      <c r="RSP3626" s="372"/>
      <c r="RSQ3626" s="372"/>
      <c r="RSR3626" s="372"/>
      <c r="RSS3626" s="370"/>
      <c r="RST3626" s="371"/>
      <c r="RSU3626" s="372"/>
      <c r="RSV3626" s="371"/>
      <c r="RSW3626" s="473"/>
      <c r="RSX3626" s="371"/>
      <c r="RSY3626" s="372"/>
      <c r="RSZ3626" s="372"/>
      <c r="RTA3626" s="372"/>
      <c r="RTB3626" s="372"/>
      <c r="RTC3626" s="370"/>
      <c r="RTD3626" s="371"/>
      <c r="RTE3626" s="372"/>
      <c r="RTF3626" s="371"/>
      <c r="RTG3626" s="473"/>
      <c r="RTH3626" s="371"/>
      <c r="RTI3626" s="372"/>
      <c r="RTJ3626" s="372"/>
      <c r="RTK3626" s="372"/>
      <c r="RTL3626" s="372"/>
      <c r="RTM3626" s="370"/>
      <c r="RTN3626" s="371"/>
      <c r="RTO3626" s="372"/>
      <c r="RTP3626" s="371"/>
      <c r="RTQ3626" s="473"/>
      <c r="RTR3626" s="371"/>
      <c r="RTS3626" s="372"/>
      <c r="RTT3626" s="372"/>
      <c r="RTU3626" s="372"/>
      <c r="RTV3626" s="372"/>
      <c r="RTW3626" s="370"/>
      <c r="RTX3626" s="371"/>
      <c r="RTY3626" s="372"/>
      <c r="RTZ3626" s="371"/>
      <c r="RUA3626" s="473"/>
      <c r="RUB3626" s="371"/>
      <c r="RUC3626" s="372"/>
      <c r="RUD3626" s="372"/>
      <c r="RUE3626" s="372"/>
      <c r="RUF3626" s="372"/>
      <c r="RUG3626" s="370"/>
      <c r="RUH3626" s="371"/>
      <c r="RUI3626" s="372"/>
      <c r="RUJ3626" s="371"/>
      <c r="RUK3626" s="473"/>
      <c r="RUL3626" s="371"/>
      <c r="RUM3626" s="372"/>
      <c r="RUN3626" s="372"/>
      <c r="RUO3626" s="372"/>
      <c r="RUP3626" s="372"/>
      <c r="RUQ3626" s="370"/>
      <c r="RUR3626" s="371"/>
      <c r="RUS3626" s="372"/>
      <c r="RUT3626" s="371"/>
      <c r="RUU3626" s="473"/>
      <c r="RUV3626" s="371"/>
      <c r="RUW3626" s="372"/>
      <c r="RUX3626" s="372"/>
      <c r="RUY3626" s="372"/>
      <c r="RUZ3626" s="372"/>
      <c r="RVA3626" s="370"/>
      <c r="RVB3626" s="371"/>
      <c r="RVC3626" s="372"/>
      <c r="RVD3626" s="371"/>
      <c r="RVE3626" s="473"/>
      <c r="RVF3626" s="371"/>
      <c r="RVG3626" s="372"/>
      <c r="RVH3626" s="372"/>
      <c r="RVI3626" s="372"/>
      <c r="RVJ3626" s="372"/>
      <c r="RVK3626" s="370"/>
      <c r="RVL3626" s="371"/>
      <c r="RVM3626" s="372"/>
      <c r="RVN3626" s="371"/>
      <c r="RVO3626" s="473"/>
      <c r="RVP3626" s="371"/>
      <c r="RVQ3626" s="372"/>
      <c r="RVR3626" s="372"/>
      <c r="RVS3626" s="372"/>
      <c r="RVT3626" s="372"/>
      <c r="RVU3626" s="370"/>
      <c r="RVV3626" s="371"/>
      <c r="RVW3626" s="372"/>
      <c r="RVX3626" s="371"/>
      <c r="RVY3626" s="473"/>
      <c r="RVZ3626" s="371"/>
      <c r="RWA3626" s="372"/>
      <c r="RWB3626" s="372"/>
      <c r="RWC3626" s="372"/>
      <c r="RWD3626" s="372"/>
      <c r="RWE3626" s="370"/>
      <c r="RWF3626" s="371"/>
      <c r="RWG3626" s="372"/>
      <c r="RWH3626" s="371"/>
      <c r="RWI3626" s="473"/>
      <c r="RWJ3626" s="371"/>
      <c r="RWK3626" s="372"/>
      <c r="RWL3626" s="372"/>
      <c r="RWM3626" s="372"/>
      <c r="RWN3626" s="372"/>
      <c r="RWO3626" s="370"/>
      <c r="RWP3626" s="371"/>
      <c r="RWQ3626" s="372"/>
      <c r="RWR3626" s="371"/>
      <c r="RWS3626" s="473"/>
      <c r="RWT3626" s="371"/>
      <c r="RWU3626" s="372"/>
      <c r="RWV3626" s="372"/>
      <c r="RWW3626" s="372"/>
      <c r="RWX3626" s="372"/>
      <c r="RWY3626" s="370"/>
      <c r="RWZ3626" s="371"/>
      <c r="RXA3626" s="372"/>
      <c r="RXB3626" s="371"/>
      <c r="RXC3626" s="473"/>
      <c r="RXD3626" s="371"/>
      <c r="RXE3626" s="372"/>
      <c r="RXF3626" s="372"/>
      <c r="RXG3626" s="372"/>
      <c r="RXH3626" s="372"/>
      <c r="RXI3626" s="370"/>
      <c r="RXJ3626" s="371"/>
      <c r="RXK3626" s="372"/>
      <c r="RXL3626" s="371"/>
      <c r="RXM3626" s="473"/>
      <c r="RXN3626" s="371"/>
      <c r="RXO3626" s="372"/>
      <c r="RXP3626" s="372"/>
      <c r="RXQ3626" s="372"/>
      <c r="RXR3626" s="372"/>
      <c r="RXS3626" s="370"/>
      <c r="RXT3626" s="371"/>
      <c r="RXU3626" s="372"/>
      <c r="RXV3626" s="371"/>
      <c r="RXW3626" s="473"/>
      <c r="RXX3626" s="371"/>
      <c r="RXY3626" s="372"/>
      <c r="RXZ3626" s="372"/>
      <c r="RYA3626" s="372"/>
      <c r="RYB3626" s="372"/>
      <c r="RYC3626" s="370"/>
      <c r="RYD3626" s="371"/>
      <c r="RYE3626" s="372"/>
      <c r="RYF3626" s="371"/>
      <c r="RYG3626" s="473"/>
      <c r="RYH3626" s="371"/>
      <c r="RYI3626" s="372"/>
      <c r="RYJ3626" s="372"/>
      <c r="RYK3626" s="372"/>
      <c r="RYL3626" s="372"/>
      <c r="RYM3626" s="370"/>
      <c r="RYN3626" s="371"/>
      <c r="RYO3626" s="372"/>
      <c r="RYP3626" s="371"/>
      <c r="RYQ3626" s="473"/>
      <c r="RYR3626" s="371"/>
      <c r="RYS3626" s="372"/>
      <c r="RYT3626" s="372"/>
      <c r="RYU3626" s="372"/>
      <c r="RYV3626" s="372"/>
      <c r="RYW3626" s="370"/>
      <c r="RYX3626" s="371"/>
      <c r="RYY3626" s="372"/>
      <c r="RYZ3626" s="371"/>
      <c r="RZA3626" s="473"/>
      <c r="RZB3626" s="371"/>
      <c r="RZC3626" s="372"/>
      <c r="RZD3626" s="372"/>
      <c r="RZE3626" s="372"/>
      <c r="RZF3626" s="372"/>
      <c r="RZG3626" s="370"/>
      <c r="RZH3626" s="371"/>
      <c r="RZI3626" s="372"/>
      <c r="RZJ3626" s="371"/>
      <c r="RZK3626" s="473"/>
      <c r="RZL3626" s="371"/>
      <c r="RZM3626" s="372"/>
      <c r="RZN3626" s="372"/>
      <c r="RZO3626" s="372"/>
      <c r="RZP3626" s="372"/>
      <c r="RZQ3626" s="370"/>
      <c r="RZR3626" s="371"/>
      <c r="RZS3626" s="372"/>
      <c r="RZT3626" s="371"/>
      <c r="RZU3626" s="473"/>
      <c r="RZV3626" s="371"/>
      <c r="RZW3626" s="372"/>
      <c r="RZX3626" s="372"/>
      <c r="RZY3626" s="372"/>
      <c r="RZZ3626" s="372"/>
      <c r="SAA3626" s="370"/>
      <c r="SAB3626" s="371"/>
      <c r="SAC3626" s="372"/>
      <c r="SAD3626" s="371"/>
      <c r="SAE3626" s="473"/>
      <c r="SAF3626" s="371"/>
      <c r="SAG3626" s="372"/>
      <c r="SAH3626" s="372"/>
      <c r="SAI3626" s="372"/>
      <c r="SAJ3626" s="372"/>
      <c r="SAK3626" s="370"/>
      <c r="SAL3626" s="371"/>
      <c r="SAM3626" s="372"/>
      <c r="SAN3626" s="371"/>
      <c r="SAO3626" s="473"/>
      <c r="SAP3626" s="371"/>
      <c r="SAQ3626" s="372"/>
      <c r="SAR3626" s="372"/>
      <c r="SAS3626" s="372"/>
      <c r="SAT3626" s="372"/>
      <c r="SAU3626" s="370"/>
      <c r="SAV3626" s="371"/>
      <c r="SAW3626" s="372"/>
      <c r="SAX3626" s="371"/>
      <c r="SAY3626" s="473"/>
      <c r="SAZ3626" s="371"/>
      <c r="SBA3626" s="372"/>
      <c r="SBB3626" s="372"/>
      <c r="SBC3626" s="372"/>
      <c r="SBD3626" s="372"/>
      <c r="SBE3626" s="370"/>
      <c r="SBF3626" s="371"/>
      <c r="SBG3626" s="372"/>
      <c r="SBH3626" s="371"/>
      <c r="SBI3626" s="473"/>
      <c r="SBJ3626" s="371"/>
      <c r="SBK3626" s="372"/>
      <c r="SBL3626" s="372"/>
      <c r="SBM3626" s="372"/>
      <c r="SBN3626" s="372"/>
      <c r="SBO3626" s="370"/>
      <c r="SBP3626" s="371"/>
      <c r="SBQ3626" s="372"/>
      <c r="SBR3626" s="371"/>
      <c r="SBS3626" s="473"/>
      <c r="SBT3626" s="371"/>
      <c r="SBU3626" s="372"/>
      <c r="SBV3626" s="372"/>
      <c r="SBW3626" s="372"/>
      <c r="SBX3626" s="372"/>
      <c r="SBY3626" s="370"/>
      <c r="SBZ3626" s="371"/>
      <c r="SCA3626" s="372"/>
      <c r="SCB3626" s="371"/>
      <c r="SCC3626" s="473"/>
      <c r="SCD3626" s="371"/>
      <c r="SCE3626" s="372"/>
      <c r="SCF3626" s="372"/>
      <c r="SCG3626" s="372"/>
      <c r="SCH3626" s="372"/>
      <c r="SCI3626" s="370"/>
      <c r="SCJ3626" s="371"/>
      <c r="SCK3626" s="372"/>
      <c r="SCL3626" s="371"/>
      <c r="SCM3626" s="473"/>
      <c r="SCN3626" s="371"/>
      <c r="SCO3626" s="372"/>
      <c r="SCP3626" s="372"/>
      <c r="SCQ3626" s="372"/>
      <c r="SCR3626" s="372"/>
      <c r="SCS3626" s="370"/>
      <c r="SCT3626" s="371"/>
      <c r="SCU3626" s="372"/>
      <c r="SCV3626" s="371"/>
      <c r="SCW3626" s="473"/>
      <c r="SCX3626" s="371"/>
      <c r="SCY3626" s="372"/>
      <c r="SCZ3626" s="372"/>
      <c r="SDA3626" s="372"/>
      <c r="SDB3626" s="372"/>
      <c r="SDC3626" s="370"/>
      <c r="SDD3626" s="371"/>
      <c r="SDE3626" s="372"/>
      <c r="SDF3626" s="371"/>
      <c r="SDG3626" s="473"/>
      <c r="SDH3626" s="371"/>
      <c r="SDI3626" s="372"/>
      <c r="SDJ3626" s="372"/>
      <c r="SDK3626" s="372"/>
      <c r="SDL3626" s="372"/>
      <c r="SDM3626" s="370"/>
      <c r="SDN3626" s="371"/>
      <c r="SDO3626" s="372"/>
      <c r="SDP3626" s="371"/>
      <c r="SDQ3626" s="473"/>
      <c r="SDR3626" s="371"/>
      <c r="SDS3626" s="372"/>
      <c r="SDT3626" s="372"/>
      <c r="SDU3626" s="372"/>
      <c r="SDV3626" s="372"/>
      <c r="SDW3626" s="370"/>
      <c r="SDX3626" s="371"/>
      <c r="SDY3626" s="372"/>
      <c r="SDZ3626" s="371"/>
      <c r="SEA3626" s="473"/>
      <c r="SEB3626" s="371"/>
      <c r="SEC3626" s="372"/>
      <c r="SED3626" s="372"/>
      <c r="SEE3626" s="372"/>
      <c r="SEF3626" s="372"/>
      <c r="SEG3626" s="370"/>
      <c r="SEH3626" s="371"/>
      <c r="SEI3626" s="372"/>
      <c r="SEJ3626" s="371"/>
      <c r="SEK3626" s="473"/>
      <c r="SEL3626" s="371"/>
      <c r="SEM3626" s="372"/>
      <c r="SEN3626" s="372"/>
      <c r="SEO3626" s="372"/>
      <c r="SEP3626" s="372"/>
      <c r="SEQ3626" s="370"/>
      <c r="SER3626" s="371"/>
      <c r="SES3626" s="372"/>
      <c r="SET3626" s="371"/>
      <c r="SEU3626" s="473"/>
      <c r="SEV3626" s="371"/>
      <c r="SEW3626" s="372"/>
      <c r="SEX3626" s="372"/>
      <c r="SEY3626" s="372"/>
      <c r="SEZ3626" s="372"/>
      <c r="SFA3626" s="370"/>
      <c r="SFB3626" s="371"/>
      <c r="SFC3626" s="372"/>
      <c r="SFD3626" s="371"/>
      <c r="SFE3626" s="473"/>
      <c r="SFF3626" s="371"/>
      <c r="SFG3626" s="372"/>
      <c r="SFH3626" s="372"/>
      <c r="SFI3626" s="372"/>
      <c r="SFJ3626" s="372"/>
      <c r="SFK3626" s="370"/>
      <c r="SFL3626" s="371"/>
      <c r="SFM3626" s="372"/>
      <c r="SFN3626" s="371"/>
      <c r="SFO3626" s="473"/>
      <c r="SFP3626" s="371"/>
      <c r="SFQ3626" s="372"/>
      <c r="SFR3626" s="372"/>
      <c r="SFS3626" s="372"/>
      <c r="SFT3626" s="372"/>
      <c r="SFU3626" s="370"/>
      <c r="SFV3626" s="371"/>
      <c r="SFW3626" s="372"/>
      <c r="SFX3626" s="371"/>
      <c r="SFY3626" s="473"/>
      <c r="SFZ3626" s="371"/>
      <c r="SGA3626" s="372"/>
      <c r="SGB3626" s="372"/>
      <c r="SGC3626" s="372"/>
      <c r="SGD3626" s="372"/>
      <c r="SGE3626" s="370"/>
      <c r="SGF3626" s="371"/>
      <c r="SGG3626" s="372"/>
      <c r="SGH3626" s="371"/>
      <c r="SGI3626" s="473"/>
      <c r="SGJ3626" s="371"/>
      <c r="SGK3626" s="372"/>
      <c r="SGL3626" s="372"/>
      <c r="SGM3626" s="372"/>
      <c r="SGN3626" s="372"/>
      <c r="SGO3626" s="370"/>
      <c r="SGP3626" s="371"/>
      <c r="SGQ3626" s="372"/>
      <c r="SGR3626" s="371"/>
      <c r="SGS3626" s="473"/>
      <c r="SGT3626" s="371"/>
      <c r="SGU3626" s="372"/>
      <c r="SGV3626" s="372"/>
      <c r="SGW3626" s="372"/>
      <c r="SGX3626" s="372"/>
      <c r="SGY3626" s="370"/>
      <c r="SGZ3626" s="371"/>
      <c r="SHA3626" s="372"/>
      <c r="SHB3626" s="371"/>
      <c r="SHC3626" s="473"/>
      <c r="SHD3626" s="371"/>
      <c r="SHE3626" s="372"/>
      <c r="SHF3626" s="372"/>
      <c r="SHG3626" s="372"/>
      <c r="SHH3626" s="372"/>
      <c r="SHI3626" s="370"/>
      <c r="SHJ3626" s="371"/>
      <c r="SHK3626" s="372"/>
      <c r="SHL3626" s="371"/>
      <c r="SHM3626" s="473"/>
      <c r="SHN3626" s="371"/>
      <c r="SHO3626" s="372"/>
      <c r="SHP3626" s="372"/>
      <c r="SHQ3626" s="372"/>
      <c r="SHR3626" s="372"/>
      <c r="SHS3626" s="370"/>
      <c r="SHT3626" s="371"/>
      <c r="SHU3626" s="372"/>
      <c r="SHV3626" s="371"/>
      <c r="SHW3626" s="473"/>
      <c r="SHX3626" s="371"/>
      <c r="SHY3626" s="372"/>
      <c r="SHZ3626" s="372"/>
      <c r="SIA3626" s="372"/>
      <c r="SIB3626" s="372"/>
      <c r="SIC3626" s="370"/>
      <c r="SID3626" s="371"/>
      <c r="SIE3626" s="372"/>
      <c r="SIF3626" s="371"/>
      <c r="SIG3626" s="473"/>
      <c r="SIH3626" s="371"/>
      <c r="SII3626" s="372"/>
      <c r="SIJ3626" s="372"/>
      <c r="SIK3626" s="372"/>
      <c r="SIL3626" s="372"/>
      <c r="SIM3626" s="370"/>
      <c r="SIN3626" s="371"/>
      <c r="SIO3626" s="372"/>
      <c r="SIP3626" s="371"/>
      <c r="SIQ3626" s="473"/>
      <c r="SIR3626" s="371"/>
      <c r="SIS3626" s="372"/>
      <c r="SIT3626" s="372"/>
      <c r="SIU3626" s="372"/>
      <c r="SIV3626" s="372"/>
      <c r="SIW3626" s="370"/>
      <c r="SIX3626" s="371"/>
      <c r="SIY3626" s="372"/>
      <c r="SIZ3626" s="371"/>
      <c r="SJA3626" s="473"/>
      <c r="SJB3626" s="371"/>
      <c r="SJC3626" s="372"/>
      <c r="SJD3626" s="372"/>
      <c r="SJE3626" s="372"/>
      <c r="SJF3626" s="372"/>
      <c r="SJG3626" s="370"/>
      <c r="SJH3626" s="371"/>
      <c r="SJI3626" s="372"/>
      <c r="SJJ3626" s="371"/>
      <c r="SJK3626" s="473"/>
      <c r="SJL3626" s="371"/>
      <c r="SJM3626" s="372"/>
      <c r="SJN3626" s="372"/>
      <c r="SJO3626" s="372"/>
      <c r="SJP3626" s="372"/>
      <c r="SJQ3626" s="370"/>
      <c r="SJR3626" s="371"/>
      <c r="SJS3626" s="372"/>
      <c r="SJT3626" s="371"/>
      <c r="SJU3626" s="473"/>
      <c r="SJV3626" s="371"/>
      <c r="SJW3626" s="372"/>
      <c r="SJX3626" s="372"/>
      <c r="SJY3626" s="372"/>
      <c r="SJZ3626" s="372"/>
      <c r="SKA3626" s="370"/>
      <c r="SKB3626" s="371"/>
      <c r="SKC3626" s="372"/>
      <c r="SKD3626" s="371"/>
      <c r="SKE3626" s="473"/>
      <c r="SKF3626" s="371"/>
      <c r="SKG3626" s="372"/>
      <c r="SKH3626" s="372"/>
      <c r="SKI3626" s="372"/>
      <c r="SKJ3626" s="372"/>
      <c r="SKK3626" s="370"/>
      <c r="SKL3626" s="371"/>
      <c r="SKM3626" s="372"/>
      <c r="SKN3626" s="371"/>
      <c r="SKO3626" s="473"/>
      <c r="SKP3626" s="371"/>
      <c r="SKQ3626" s="372"/>
      <c r="SKR3626" s="372"/>
      <c r="SKS3626" s="372"/>
      <c r="SKT3626" s="372"/>
      <c r="SKU3626" s="370"/>
      <c r="SKV3626" s="371"/>
      <c r="SKW3626" s="372"/>
      <c r="SKX3626" s="371"/>
      <c r="SKY3626" s="473"/>
      <c r="SKZ3626" s="371"/>
      <c r="SLA3626" s="372"/>
      <c r="SLB3626" s="372"/>
      <c r="SLC3626" s="372"/>
      <c r="SLD3626" s="372"/>
      <c r="SLE3626" s="370"/>
      <c r="SLF3626" s="371"/>
      <c r="SLG3626" s="372"/>
      <c r="SLH3626" s="371"/>
      <c r="SLI3626" s="473"/>
      <c r="SLJ3626" s="371"/>
      <c r="SLK3626" s="372"/>
      <c r="SLL3626" s="372"/>
      <c r="SLM3626" s="372"/>
      <c r="SLN3626" s="372"/>
      <c r="SLO3626" s="370"/>
      <c r="SLP3626" s="371"/>
      <c r="SLQ3626" s="372"/>
      <c r="SLR3626" s="371"/>
      <c r="SLS3626" s="473"/>
      <c r="SLT3626" s="371"/>
      <c r="SLU3626" s="372"/>
      <c r="SLV3626" s="372"/>
      <c r="SLW3626" s="372"/>
      <c r="SLX3626" s="372"/>
      <c r="SLY3626" s="370"/>
      <c r="SLZ3626" s="371"/>
      <c r="SMA3626" s="372"/>
      <c r="SMB3626" s="371"/>
      <c r="SMC3626" s="473"/>
      <c r="SMD3626" s="371"/>
      <c r="SME3626" s="372"/>
      <c r="SMF3626" s="372"/>
      <c r="SMG3626" s="372"/>
      <c r="SMH3626" s="372"/>
      <c r="SMI3626" s="370"/>
      <c r="SMJ3626" s="371"/>
      <c r="SMK3626" s="372"/>
      <c r="SML3626" s="371"/>
      <c r="SMM3626" s="473"/>
      <c r="SMN3626" s="371"/>
      <c r="SMO3626" s="372"/>
      <c r="SMP3626" s="372"/>
      <c r="SMQ3626" s="372"/>
      <c r="SMR3626" s="372"/>
      <c r="SMS3626" s="370"/>
      <c r="SMT3626" s="371"/>
      <c r="SMU3626" s="372"/>
      <c r="SMV3626" s="371"/>
      <c r="SMW3626" s="473"/>
      <c r="SMX3626" s="371"/>
      <c r="SMY3626" s="372"/>
      <c r="SMZ3626" s="372"/>
      <c r="SNA3626" s="372"/>
      <c r="SNB3626" s="372"/>
      <c r="SNC3626" s="370"/>
      <c r="SND3626" s="371"/>
      <c r="SNE3626" s="372"/>
      <c r="SNF3626" s="371"/>
      <c r="SNG3626" s="473"/>
      <c r="SNH3626" s="371"/>
      <c r="SNI3626" s="372"/>
      <c r="SNJ3626" s="372"/>
      <c r="SNK3626" s="372"/>
      <c r="SNL3626" s="372"/>
      <c r="SNM3626" s="370"/>
      <c r="SNN3626" s="371"/>
      <c r="SNO3626" s="372"/>
      <c r="SNP3626" s="371"/>
      <c r="SNQ3626" s="473"/>
      <c r="SNR3626" s="371"/>
      <c r="SNS3626" s="372"/>
      <c r="SNT3626" s="372"/>
      <c r="SNU3626" s="372"/>
      <c r="SNV3626" s="372"/>
      <c r="SNW3626" s="370"/>
      <c r="SNX3626" s="371"/>
      <c r="SNY3626" s="372"/>
      <c r="SNZ3626" s="371"/>
      <c r="SOA3626" s="473"/>
      <c r="SOB3626" s="371"/>
      <c r="SOC3626" s="372"/>
      <c r="SOD3626" s="372"/>
      <c r="SOE3626" s="372"/>
      <c r="SOF3626" s="372"/>
      <c r="SOG3626" s="370"/>
      <c r="SOH3626" s="371"/>
      <c r="SOI3626" s="372"/>
      <c r="SOJ3626" s="371"/>
      <c r="SOK3626" s="473"/>
      <c r="SOL3626" s="371"/>
      <c r="SOM3626" s="372"/>
      <c r="SON3626" s="372"/>
      <c r="SOO3626" s="372"/>
      <c r="SOP3626" s="372"/>
      <c r="SOQ3626" s="370"/>
      <c r="SOR3626" s="371"/>
      <c r="SOS3626" s="372"/>
      <c r="SOT3626" s="371"/>
      <c r="SOU3626" s="473"/>
      <c r="SOV3626" s="371"/>
      <c r="SOW3626" s="372"/>
      <c r="SOX3626" s="372"/>
      <c r="SOY3626" s="372"/>
      <c r="SOZ3626" s="372"/>
      <c r="SPA3626" s="370"/>
      <c r="SPB3626" s="371"/>
      <c r="SPC3626" s="372"/>
      <c r="SPD3626" s="371"/>
      <c r="SPE3626" s="473"/>
      <c r="SPF3626" s="371"/>
      <c r="SPG3626" s="372"/>
      <c r="SPH3626" s="372"/>
      <c r="SPI3626" s="372"/>
      <c r="SPJ3626" s="372"/>
      <c r="SPK3626" s="370"/>
      <c r="SPL3626" s="371"/>
      <c r="SPM3626" s="372"/>
      <c r="SPN3626" s="371"/>
      <c r="SPO3626" s="473"/>
      <c r="SPP3626" s="371"/>
      <c r="SPQ3626" s="372"/>
      <c r="SPR3626" s="372"/>
      <c r="SPS3626" s="372"/>
      <c r="SPT3626" s="372"/>
      <c r="SPU3626" s="370"/>
      <c r="SPV3626" s="371"/>
      <c r="SPW3626" s="372"/>
      <c r="SPX3626" s="371"/>
      <c r="SPY3626" s="473"/>
      <c r="SPZ3626" s="371"/>
      <c r="SQA3626" s="372"/>
      <c r="SQB3626" s="372"/>
      <c r="SQC3626" s="372"/>
      <c r="SQD3626" s="372"/>
      <c r="SQE3626" s="370"/>
      <c r="SQF3626" s="371"/>
      <c r="SQG3626" s="372"/>
      <c r="SQH3626" s="371"/>
      <c r="SQI3626" s="473"/>
      <c r="SQJ3626" s="371"/>
      <c r="SQK3626" s="372"/>
      <c r="SQL3626" s="372"/>
      <c r="SQM3626" s="372"/>
      <c r="SQN3626" s="372"/>
      <c r="SQO3626" s="370"/>
      <c r="SQP3626" s="371"/>
      <c r="SQQ3626" s="372"/>
      <c r="SQR3626" s="371"/>
      <c r="SQS3626" s="473"/>
      <c r="SQT3626" s="371"/>
      <c r="SQU3626" s="372"/>
      <c r="SQV3626" s="372"/>
      <c r="SQW3626" s="372"/>
      <c r="SQX3626" s="372"/>
      <c r="SQY3626" s="370"/>
      <c r="SQZ3626" s="371"/>
      <c r="SRA3626" s="372"/>
      <c r="SRB3626" s="371"/>
      <c r="SRC3626" s="473"/>
      <c r="SRD3626" s="371"/>
      <c r="SRE3626" s="372"/>
      <c r="SRF3626" s="372"/>
      <c r="SRG3626" s="372"/>
      <c r="SRH3626" s="372"/>
      <c r="SRI3626" s="370"/>
      <c r="SRJ3626" s="371"/>
      <c r="SRK3626" s="372"/>
      <c r="SRL3626" s="371"/>
      <c r="SRM3626" s="473"/>
      <c r="SRN3626" s="371"/>
      <c r="SRO3626" s="372"/>
      <c r="SRP3626" s="372"/>
      <c r="SRQ3626" s="372"/>
      <c r="SRR3626" s="372"/>
      <c r="SRS3626" s="370"/>
      <c r="SRT3626" s="371"/>
      <c r="SRU3626" s="372"/>
      <c r="SRV3626" s="371"/>
      <c r="SRW3626" s="473"/>
      <c r="SRX3626" s="371"/>
      <c r="SRY3626" s="372"/>
      <c r="SRZ3626" s="372"/>
      <c r="SSA3626" s="372"/>
      <c r="SSB3626" s="372"/>
      <c r="SSC3626" s="370"/>
      <c r="SSD3626" s="371"/>
      <c r="SSE3626" s="372"/>
      <c r="SSF3626" s="371"/>
      <c r="SSG3626" s="473"/>
      <c r="SSH3626" s="371"/>
      <c r="SSI3626" s="372"/>
      <c r="SSJ3626" s="372"/>
      <c r="SSK3626" s="372"/>
      <c r="SSL3626" s="372"/>
      <c r="SSM3626" s="370"/>
      <c r="SSN3626" s="371"/>
      <c r="SSO3626" s="372"/>
      <c r="SSP3626" s="371"/>
      <c r="SSQ3626" s="473"/>
      <c r="SSR3626" s="371"/>
      <c r="SSS3626" s="372"/>
      <c r="SST3626" s="372"/>
      <c r="SSU3626" s="372"/>
      <c r="SSV3626" s="372"/>
      <c r="SSW3626" s="370"/>
      <c r="SSX3626" s="371"/>
      <c r="SSY3626" s="372"/>
      <c r="SSZ3626" s="371"/>
      <c r="STA3626" s="473"/>
      <c r="STB3626" s="371"/>
      <c r="STC3626" s="372"/>
      <c r="STD3626" s="372"/>
      <c r="STE3626" s="372"/>
      <c r="STF3626" s="372"/>
      <c r="STG3626" s="370"/>
      <c r="STH3626" s="371"/>
      <c r="STI3626" s="372"/>
      <c r="STJ3626" s="371"/>
      <c r="STK3626" s="473"/>
      <c r="STL3626" s="371"/>
      <c r="STM3626" s="372"/>
      <c r="STN3626" s="372"/>
      <c r="STO3626" s="372"/>
      <c r="STP3626" s="372"/>
      <c r="STQ3626" s="370"/>
      <c r="STR3626" s="371"/>
      <c r="STS3626" s="372"/>
      <c r="STT3626" s="371"/>
      <c r="STU3626" s="473"/>
      <c r="STV3626" s="371"/>
      <c r="STW3626" s="372"/>
      <c r="STX3626" s="372"/>
      <c r="STY3626" s="372"/>
      <c r="STZ3626" s="372"/>
      <c r="SUA3626" s="370"/>
      <c r="SUB3626" s="371"/>
      <c r="SUC3626" s="372"/>
      <c r="SUD3626" s="371"/>
      <c r="SUE3626" s="473"/>
      <c r="SUF3626" s="371"/>
      <c r="SUG3626" s="372"/>
      <c r="SUH3626" s="372"/>
      <c r="SUI3626" s="372"/>
      <c r="SUJ3626" s="372"/>
      <c r="SUK3626" s="370"/>
      <c r="SUL3626" s="371"/>
      <c r="SUM3626" s="372"/>
      <c r="SUN3626" s="371"/>
      <c r="SUO3626" s="473"/>
      <c r="SUP3626" s="371"/>
      <c r="SUQ3626" s="372"/>
      <c r="SUR3626" s="372"/>
      <c r="SUS3626" s="372"/>
      <c r="SUT3626" s="372"/>
      <c r="SUU3626" s="370"/>
      <c r="SUV3626" s="371"/>
      <c r="SUW3626" s="372"/>
      <c r="SUX3626" s="371"/>
      <c r="SUY3626" s="473"/>
      <c r="SUZ3626" s="371"/>
      <c r="SVA3626" s="372"/>
      <c r="SVB3626" s="372"/>
      <c r="SVC3626" s="372"/>
      <c r="SVD3626" s="372"/>
      <c r="SVE3626" s="370"/>
      <c r="SVF3626" s="371"/>
      <c r="SVG3626" s="372"/>
      <c r="SVH3626" s="371"/>
      <c r="SVI3626" s="473"/>
      <c r="SVJ3626" s="371"/>
      <c r="SVK3626" s="372"/>
      <c r="SVL3626" s="372"/>
      <c r="SVM3626" s="372"/>
      <c r="SVN3626" s="372"/>
      <c r="SVO3626" s="370"/>
      <c r="SVP3626" s="371"/>
      <c r="SVQ3626" s="372"/>
      <c r="SVR3626" s="371"/>
      <c r="SVS3626" s="473"/>
      <c r="SVT3626" s="371"/>
      <c r="SVU3626" s="372"/>
      <c r="SVV3626" s="372"/>
      <c r="SVW3626" s="372"/>
      <c r="SVX3626" s="372"/>
      <c r="SVY3626" s="370"/>
      <c r="SVZ3626" s="371"/>
      <c r="SWA3626" s="372"/>
      <c r="SWB3626" s="371"/>
      <c r="SWC3626" s="473"/>
      <c r="SWD3626" s="371"/>
      <c r="SWE3626" s="372"/>
      <c r="SWF3626" s="372"/>
      <c r="SWG3626" s="372"/>
      <c r="SWH3626" s="372"/>
      <c r="SWI3626" s="370"/>
      <c r="SWJ3626" s="371"/>
      <c r="SWK3626" s="372"/>
      <c r="SWL3626" s="371"/>
      <c r="SWM3626" s="473"/>
      <c r="SWN3626" s="371"/>
      <c r="SWO3626" s="372"/>
      <c r="SWP3626" s="372"/>
      <c r="SWQ3626" s="372"/>
      <c r="SWR3626" s="372"/>
      <c r="SWS3626" s="370"/>
      <c r="SWT3626" s="371"/>
      <c r="SWU3626" s="372"/>
      <c r="SWV3626" s="371"/>
      <c r="SWW3626" s="473"/>
      <c r="SWX3626" s="371"/>
      <c r="SWY3626" s="372"/>
      <c r="SWZ3626" s="372"/>
      <c r="SXA3626" s="372"/>
      <c r="SXB3626" s="372"/>
      <c r="SXC3626" s="370"/>
      <c r="SXD3626" s="371"/>
      <c r="SXE3626" s="372"/>
      <c r="SXF3626" s="371"/>
      <c r="SXG3626" s="473"/>
      <c r="SXH3626" s="371"/>
      <c r="SXI3626" s="372"/>
      <c r="SXJ3626" s="372"/>
      <c r="SXK3626" s="372"/>
      <c r="SXL3626" s="372"/>
      <c r="SXM3626" s="370"/>
      <c r="SXN3626" s="371"/>
      <c r="SXO3626" s="372"/>
      <c r="SXP3626" s="371"/>
      <c r="SXQ3626" s="473"/>
      <c r="SXR3626" s="371"/>
      <c r="SXS3626" s="372"/>
      <c r="SXT3626" s="372"/>
      <c r="SXU3626" s="372"/>
      <c r="SXV3626" s="372"/>
      <c r="SXW3626" s="370"/>
      <c r="SXX3626" s="371"/>
      <c r="SXY3626" s="372"/>
      <c r="SXZ3626" s="371"/>
      <c r="SYA3626" s="473"/>
      <c r="SYB3626" s="371"/>
      <c r="SYC3626" s="372"/>
      <c r="SYD3626" s="372"/>
      <c r="SYE3626" s="372"/>
      <c r="SYF3626" s="372"/>
      <c r="SYG3626" s="370"/>
      <c r="SYH3626" s="371"/>
      <c r="SYI3626" s="372"/>
      <c r="SYJ3626" s="371"/>
      <c r="SYK3626" s="473"/>
      <c r="SYL3626" s="371"/>
      <c r="SYM3626" s="372"/>
      <c r="SYN3626" s="372"/>
      <c r="SYO3626" s="372"/>
      <c r="SYP3626" s="372"/>
      <c r="SYQ3626" s="370"/>
      <c r="SYR3626" s="371"/>
      <c r="SYS3626" s="372"/>
      <c r="SYT3626" s="371"/>
      <c r="SYU3626" s="473"/>
      <c r="SYV3626" s="371"/>
      <c r="SYW3626" s="372"/>
      <c r="SYX3626" s="372"/>
      <c r="SYY3626" s="372"/>
      <c r="SYZ3626" s="372"/>
      <c r="SZA3626" s="370"/>
      <c r="SZB3626" s="371"/>
      <c r="SZC3626" s="372"/>
      <c r="SZD3626" s="371"/>
      <c r="SZE3626" s="473"/>
      <c r="SZF3626" s="371"/>
      <c r="SZG3626" s="372"/>
      <c r="SZH3626" s="372"/>
      <c r="SZI3626" s="372"/>
      <c r="SZJ3626" s="372"/>
      <c r="SZK3626" s="370"/>
      <c r="SZL3626" s="371"/>
      <c r="SZM3626" s="372"/>
      <c r="SZN3626" s="371"/>
      <c r="SZO3626" s="473"/>
      <c r="SZP3626" s="371"/>
      <c r="SZQ3626" s="372"/>
      <c r="SZR3626" s="372"/>
      <c r="SZS3626" s="372"/>
      <c r="SZT3626" s="372"/>
      <c r="SZU3626" s="370"/>
      <c r="SZV3626" s="371"/>
      <c r="SZW3626" s="372"/>
      <c r="SZX3626" s="371"/>
      <c r="SZY3626" s="473"/>
      <c r="SZZ3626" s="371"/>
      <c r="TAA3626" s="372"/>
      <c r="TAB3626" s="372"/>
      <c r="TAC3626" s="372"/>
      <c r="TAD3626" s="372"/>
      <c r="TAE3626" s="370"/>
      <c r="TAF3626" s="371"/>
      <c r="TAG3626" s="372"/>
      <c r="TAH3626" s="371"/>
      <c r="TAI3626" s="473"/>
      <c r="TAJ3626" s="371"/>
      <c r="TAK3626" s="372"/>
      <c r="TAL3626" s="372"/>
      <c r="TAM3626" s="372"/>
      <c r="TAN3626" s="372"/>
      <c r="TAO3626" s="370"/>
      <c r="TAP3626" s="371"/>
      <c r="TAQ3626" s="372"/>
      <c r="TAR3626" s="371"/>
      <c r="TAS3626" s="473"/>
      <c r="TAT3626" s="371"/>
      <c r="TAU3626" s="372"/>
      <c r="TAV3626" s="372"/>
      <c r="TAW3626" s="372"/>
      <c r="TAX3626" s="372"/>
      <c r="TAY3626" s="370"/>
      <c r="TAZ3626" s="371"/>
      <c r="TBA3626" s="372"/>
      <c r="TBB3626" s="371"/>
      <c r="TBC3626" s="473"/>
      <c r="TBD3626" s="371"/>
      <c r="TBE3626" s="372"/>
      <c r="TBF3626" s="372"/>
      <c r="TBG3626" s="372"/>
      <c r="TBH3626" s="372"/>
      <c r="TBI3626" s="370"/>
      <c r="TBJ3626" s="371"/>
      <c r="TBK3626" s="372"/>
      <c r="TBL3626" s="371"/>
      <c r="TBM3626" s="473"/>
      <c r="TBN3626" s="371"/>
      <c r="TBO3626" s="372"/>
      <c r="TBP3626" s="372"/>
      <c r="TBQ3626" s="372"/>
      <c r="TBR3626" s="372"/>
      <c r="TBS3626" s="370"/>
      <c r="TBT3626" s="371"/>
      <c r="TBU3626" s="372"/>
      <c r="TBV3626" s="371"/>
      <c r="TBW3626" s="473"/>
      <c r="TBX3626" s="371"/>
      <c r="TBY3626" s="372"/>
      <c r="TBZ3626" s="372"/>
      <c r="TCA3626" s="372"/>
      <c r="TCB3626" s="372"/>
      <c r="TCC3626" s="370"/>
      <c r="TCD3626" s="371"/>
      <c r="TCE3626" s="372"/>
      <c r="TCF3626" s="371"/>
      <c r="TCG3626" s="473"/>
      <c r="TCH3626" s="371"/>
      <c r="TCI3626" s="372"/>
      <c r="TCJ3626" s="372"/>
      <c r="TCK3626" s="372"/>
      <c r="TCL3626" s="372"/>
      <c r="TCM3626" s="370"/>
      <c r="TCN3626" s="371"/>
      <c r="TCO3626" s="372"/>
      <c r="TCP3626" s="371"/>
      <c r="TCQ3626" s="473"/>
      <c r="TCR3626" s="371"/>
      <c r="TCS3626" s="372"/>
      <c r="TCT3626" s="372"/>
      <c r="TCU3626" s="372"/>
      <c r="TCV3626" s="372"/>
      <c r="TCW3626" s="370"/>
      <c r="TCX3626" s="371"/>
      <c r="TCY3626" s="372"/>
      <c r="TCZ3626" s="371"/>
      <c r="TDA3626" s="473"/>
      <c r="TDB3626" s="371"/>
      <c r="TDC3626" s="372"/>
      <c r="TDD3626" s="372"/>
      <c r="TDE3626" s="372"/>
      <c r="TDF3626" s="372"/>
      <c r="TDG3626" s="370"/>
      <c r="TDH3626" s="371"/>
      <c r="TDI3626" s="372"/>
      <c r="TDJ3626" s="371"/>
      <c r="TDK3626" s="473"/>
      <c r="TDL3626" s="371"/>
      <c r="TDM3626" s="372"/>
      <c r="TDN3626" s="372"/>
      <c r="TDO3626" s="372"/>
      <c r="TDP3626" s="372"/>
      <c r="TDQ3626" s="370"/>
      <c r="TDR3626" s="371"/>
      <c r="TDS3626" s="372"/>
      <c r="TDT3626" s="371"/>
      <c r="TDU3626" s="473"/>
      <c r="TDV3626" s="371"/>
      <c r="TDW3626" s="372"/>
      <c r="TDX3626" s="372"/>
      <c r="TDY3626" s="372"/>
      <c r="TDZ3626" s="372"/>
      <c r="TEA3626" s="370"/>
      <c r="TEB3626" s="371"/>
      <c r="TEC3626" s="372"/>
      <c r="TED3626" s="371"/>
      <c r="TEE3626" s="473"/>
      <c r="TEF3626" s="371"/>
      <c r="TEG3626" s="372"/>
      <c r="TEH3626" s="372"/>
      <c r="TEI3626" s="372"/>
      <c r="TEJ3626" s="372"/>
      <c r="TEK3626" s="370"/>
      <c r="TEL3626" s="371"/>
      <c r="TEM3626" s="372"/>
      <c r="TEN3626" s="371"/>
      <c r="TEO3626" s="473"/>
      <c r="TEP3626" s="371"/>
      <c r="TEQ3626" s="372"/>
      <c r="TER3626" s="372"/>
      <c r="TES3626" s="372"/>
      <c r="TET3626" s="372"/>
      <c r="TEU3626" s="370"/>
      <c r="TEV3626" s="371"/>
      <c r="TEW3626" s="372"/>
      <c r="TEX3626" s="371"/>
      <c r="TEY3626" s="473"/>
      <c r="TEZ3626" s="371"/>
      <c r="TFA3626" s="372"/>
      <c r="TFB3626" s="372"/>
      <c r="TFC3626" s="372"/>
      <c r="TFD3626" s="372"/>
      <c r="TFE3626" s="370"/>
      <c r="TFF3626" s="371"/>
      <c r="TFG3626" s="372"/>
      <c r="TFH3626" s="371"/>
      <c r="TFI3626" s="473"/>
      <c r="TFJ3626" s="371"/>
      <c r="TFK3626" s="372"/>
      <c r="TFL3626" s="372"/>
      <c r="TFM3626" s="372"/>
      <c r="TFN3626" s="372"/>
      <c r="TFO3626" s="370"/>
      <c r="TFP3626" s="371"/>
      <c r="TFQ3626" s="372"/>
      <c r="TFR3626" s="371"/>
      <c r="TFS3626" s="473"/>
      <c r="TFT3626" s="371"/>
      <c r="TFU3626" s="372"/>
      <c r="TFV3626" s="372"/>
      <c r="TFW3626" s="372"/>
      <c r="TFX3626" s="372"/>
      <c r="TFY3626" s="370"/>
      <c r="TFZ3626" s="371"/>
      <c r="TGA3626" s="372"/>
      <c r="TGB3626" s="371"/>
      <c r="TGC3626" s="473"/>
      <c r="TGD3626" s="371"/>
      <c r="TGE3626" s="372"/>
      <c r="TGF3626" s="372"/>
      <c r="TGG3626" s="372"/>
      <c r="TGH3626" s="372"/>
      <c r="TGI3626" s="370"/>
      <c r="TGJ3626" s="371"/>
      <c r="TGK3626" s="372"/>
      <c r="TGL3626" s="371"/>
      <c r="TGM3626" s="473"/>
      <c r="TGN3626" s="371"/>
      <c r="TGO3626" s="372"/>
      <c r="TGP3626" s="372"/>
      <c r="TGQ3626" s="372"/>
      <c r="TGR3626" s="372"/>
      <c r="TGS3626" s="370"/>
      <c r="TGT3626" s="371"/>
      <c r="TGU3626" s="372"/>
      <c r="TGV3626" s="371"/>
      <c r="TGW3626" s="473"/>
      <c r="TGX3626" s="371"/>
      <c r="TGY3626" s="372"/>
      <c r="TGZ3626" s="372"/>
      <c r="THA3626" s="372"/>
      <c r="THB3626" s="372"/>
      <c r="THC3626" s="370"/>
      <c r="THD3626" s="371"/>
      <c r="THE3626" s="372"/>
      <c r="THF3626" s="371"/>
      <c r="THG3626" s="473"/>
      <c r="THH3626" s="371"/>
      <c r="THI3626" s="372"/>
      <c r="THJ3626" s="372"/>
      <c r="THK3626" s="372"/>
      <c r="THL3626" s="372"/>
      <c r="THM3626" s="370"/>
      <c r="THN3626" s="371"/>
      <c r="THO3626" s="372"/>
      <c r="THP3626" s="371"/>
      <c r="THQ3626" s="473"/>
      <c r="THR3626" s="371"/>
      <c r="THS3626" s="372"/>
      <c r="THT3626" s="372"/>
      <c r="THU3626" s="372"/>
      <c r="THV3626" s="372"/>
      <c r="THW3626" s="370"/>
      <c r="THX3626" s="371"/>
      <c r="THY3626" s="372"/>
      <c r="THZ3626" s="371"/>
      <c r="TIA3626" s="473"/>
      <c r="TIB3626" s="371"/>
      <c r="TIC3626" s="372"/>
      <c r="TID3626" s="372"/>
      <c r="TIE3626" s="372"/>
      <c r="TIF3626" s="372"/>
      <c r="TIG3626" s="370"/>
      <c r="TIH3626" s="371"/>
      <c r="TII3626" s="372"/>
      <c r="TIJ3626" s="371"/>
      <c r="TIK3626" s="473"/>
      <c r="TIL3626" s="371"/>
      <c r="TIM3626" s="372"/>
      <c r="TIN3626" s="372"/>
      <c r="TIO3626" s="372"/>
      <c r="TIP3626" s="372"/>
      <c r="TIQ3626" s="370"/>
      <c r="TIR3626" s="371"/>
      <c r="TIS3626" s="372"/>
      <c r="TIT3626" s="371"/>
      <c r="TIU3626" s="473"/>
      <c r="TIV3626" s="371"/>
      <c r="TIW3626" s="372"/>
      <c r="TIX3626" s="372"/>
      <c r="TIY3626" s="372"/>
      <c r="TIZ3626" s="372"/>
      <c r="TJA3626" s="370"/>
      <c r="TJB3626" s="371"/>
      <c r="TJC3626" s="372"/>
      <c r="TJD3626" s="371"/>
      <c r="TJE3626" s="473"/>
      <c r="TJF3626" s="371"/>
      <c r="TJG3626" s="372"/>
      <c r="TJH3626" s="372"/>
      <c r="TJI3626" s="372"/>
      <c r="TJJ3626" s="372"/>
      <c r="TJK3626" s="370"/>
      <c r="TJL3626" s="371"/>
      <c r="TJM3626" s="372"/>
      <c r="TJN3626" s="371"/>
      <c r="TJO3626" s="473"/>
      <c r="TJP3626" s="371"/>
      <c r="TJQ3626" s="372"/>
      <c r="TJR3626" s="372"/>
      <c r="TJS3626" s="372"/>
      <c r="TJT3626" s="372"/>
      <c r="TJU3626" s="370"/>
      <c r="TJV3626" s="371"/>
      <c r="TJW3626" s="372"/>
      <c r="TJX3626" s="371"/>
      <c r="TJY3626" s="473"/>
      <c r="TJZ3626" s="371"/>
      <c r="TKA3626" s="372"/>
      <c r="TKB3626" s="372"/>
      <c r="TKC3626" s="372"/>
      <c r="TKD3626" s="372"/>
      <c r="TKE3626" s="370"/>
      <c r="TKF3626" s="371"/>
      <c r="TKG3626" s="372"/>
      <c r="TKH3626" s="371"/>
      <c r="TKI3626" s="473"/>
      <c r="TKJ3626" s="371"/>
      <c r="TKK3626" s="372"/>
      <c r="TKL3626" s="372"/>
      <c r="TKM3626" s="372"/>
      <c r="TKN3626" s="372"/>
      <c r="TKO3626" s="370"/>
      <c r="TKP3626" s="371"/>
      <c r="TKQ3626" s="372"/>
      <c r="TKR3626" s="371"/>
      <c r="TKS3626" s="473"/>
      <c r="TKT3626" s="371"/>
      <c r="TKU3626" s="372"/>
      <c r="TKV3626" s="372"/>
      <c r="TKW3626" s="372"/>
      <c r="TKX3626" s="372"/>
      <c r="TKY3626" s="370"/>
      <c r="TKZ3626" s="371"/>
      <c r="TLA3626" s="372"/>
      <c r="TLB3626" s="371"/>
      <c r="TLC3626" s="473"/>
      <c r="TLD3626" s="371"/>
      <c r="TLE3626" s="372"/>
      <c r="TLF3626" s="372"/>
      <c r="TLG3626" s="372"/>
      <c r="TLH3626" s="372"/>
      <c r="TLI3626" s="370"/>
      <c r="TLJ3626" s="371"/>
      <c r="TLK3626" s="372"/>
      <c r="TLL3626" s="371"/>
      <c r="TLM3626" s="473"/>
      <c r="TLN3626" s="371"/>
      <c r="TLO3626" s="372"/>
      <c r="TLP3626" s="372"/>
      <c r="TLQ3626" s="372"/>
      <c r="TLR3626" s="372"/>
      <c r="TLS3626" s="370"/>
      <c r="TLT3626" s="371"/>
      <c r="TLU3626" s="372"/>
      <c r="TLV3626" s="371"/>
      <c r="TLW3626" s="473"/>
      <c r="TLX3626" s="371"/>
      <c r="TLY3626" s="372"/>
      <c r="TLZ3626" s="372"/>
      <c r="TMA3626" s="372"/>
      <c r="TMB3626" s="372"/>
      <c r="TMC3626" s="370"/>
      <c r="TMD3626" s="371"/>
      <c r="TME3626" s="372"/>
      <c r="TMF3626" s="371"/>
      <c r="TMG3626" s="473"/>
      <c r="TMH3626" s="371"/>
      <c r="TMI3626" s="372"/>
      <c r="TMJ3626" s="372"/>
      <c r="TMK3626" s="372"/>
      <c r="TML3626" s="372"/>
      <c r="TMM3626" s="370"/>
      <c r="TMN3626" s="371"/>
      <c r="TMO3626" s="372"/>
      <c r="TMP3626" s="371"/>
      <c r="TMQ3626" s="473"/>
      <c r="TMR3626" s="371"/>
      <c r="TMS3626" s="372"/>
      <c r="TMT3626" s="372"/>
      <c r="TMU3626" s="372"/>
      <c r="TMV3626" s="372"/>
      <c r="TMW3626" s="370"/>
      <c r="TMX3626" s="371"/>
      <c r="TMY3626" s="372"/>
      <c r="TMZ3626" s="371"/>
      <c r="TNA3626" s="473"/>
      <c r="TNB3626" s="371"/>
      <c r="TNC3626" s="372"/>
      <c r="TND3626" s="372"/>
      <c r="TNE3626" s="372"/>
      <c r="TNF3626" s="372"/>
      <c r="TNG3626" s="370"/>
      <c r="TNH3626" s="371"/>
      <c r="TNI3626" s="372"/>
      <c r="TNJ3626" s="371"/>
      <c r="TNK3626" s="473"/>
      <c r="TNL3626" s="371"/>
      <c r="TNM3626" s="372"/>
      <c r="TNN3626" s="372"/>
      <c r="TNO3626" s="372"/>
      <c r="TNP3626" s="372"/>
      <c r="TNQ3626" s="370"/>
      <c r="TNR3626" s="371"/>
      <c r="TNS3626" s="372"/>
      <c r="TNT3626" s="371"/>
      <c r="TNU3626" s="473"/>
      <c r="TNV3626" s="371"/>
      <c r="TNW3626" s="372"/>
      <c r="TNX3626" s="372"/>
      <c r="TNY3626" s="372"/>
      <c r="TNZ3626" s="372"/>
      <c r="TOA3626" s="370"/>
      <c r="TOB3626" s="371"/>
      <c r="TOC3626" s="372"/>
      <c r="TOD3626" s="371"/>
      <c r="TOE3626" s="473"/>
      <c r="TOF3626" s="371"/>
      <c r="TOG3626" s="372"/>
      <c r="TOH3626" s="372"/>
      <c r="TOI3626" s="372"/>
      <c r="TOJ3626" s="372"/>
      <c r="TOK3626" s="370"/>
      <c r="TOL3626" s="371"/>
      <c r="TOM3626" s="372"/>
      <c r="TON3626" s="371"/>
      <c r="TOO3626" s="473"/>
      <c r="TOP3626" s="371"/>
      <c r="TOQ3626" s="372"/>
      <c r="TOR3626" s="372"/>
      <c r="TOS3626" s="372"/>
      <c r="TOT3626" s="372"/>
      <c r="TOU3626" s="370"/>
      <c r="TOV3626" s="371"/>
      <c r="TOW3626" s="372"/>
      <c r="TOX3626" s="371"/>
      <c r="TOY3626" s="473"/>
      <c r="TOZ3626" s="371"/>
      <c r="TPA3626" s="372"/>
      <c r="TPB3626" s="372"/>
      <c r="TPC3626" s="372"/>
      <c r="TPD3626" s="372"/>
      <c r="TPE3626" s="370"/>
      <c r="TPF3626" s="371"/>
      <c r="TPG3626" s="372"/>
      <c r="TPH3626" s="371"/>
      <c r="TPI3626" s="473"/>
      <c r="TPJ3626" s="371"/>
      <c r="TPK3626" s="372"/>
      <c r="TPL3626" s="372"/>
      <c r="TPM3626" s="372"/>
      <c r="TPN3626" s="372"/>
      <c r="TPO3626" s="370"/>
      <c r="TPP3626" s="371"/>
      <c r="TPQ3626" s="372"/>
      <c r="TPR3626" s="371"/>
      <c r="TPS3626" s="473"/>
      <c r="TPT3626" s="371"/>
      <c r="TPU3626" s="372"/>
      <c r="TPV3626" s="372"/>
      <c r="TPW3626" s="372"/>
      <c r="TPX3626" s="372"/>
      <c r="TPY3626" s="370"/>
      <c r="TPZ3626" s="371"/>
      <c r="TQA3626" s="372"/>
      <c r="TQB3626" s="371"/>
      <c r="TQC3626" s="473"/>
      <c r="TQD3626" s="371"/>
      <c r="TQE3626" s="372"/>
      <c r="TQF3626" s="372"/>
      <c r="TQG3626" s="372"/>
      <c r="TQH3626" s="372"/>
      <c r="TQI3626" s="370"/>
      <c r="TQJ3626" s="371"/>
      <c r="TQK3626" s="372"/>
      <c r="TQL3626" s="371"/>
      <c r="TQM3626" s="473"/>
      <c r="TQN3626" s="371"/>
      <c r="TQO3626" s="372"/>
      <c r="TQP3626" s="372"/>
      <c r="TQQ3626" s="372"/>
      <c r="TQR3626" s="372"/>
      <c r="TQS3626" s="370"/>
      <c r="TQT3626" s="371"/>
      <c r="TQU3626" s="372"/>
      <c r="TQV3626" s="371"/>
      <c r="TQW3626" s="473"/>
      <c r="TQX3626" s="371"/>
      <c r="TQY3626" s="372"/>
      <c r="TQZ3626" s="372"/>
      <c r="TRA3626" s="372"/>
      <c r="TRB3626" s="372"/>
      <c r="TRC3626" s="370"/>
      <c r="TRD3626" s="371"/>
      <c r="TRE3626" s="372"/>
      <c r="TRF3626" s="371"/>
      <c r="TRG3626" s="473"/>
      <c r="TRH3626" s="371"/>
      <c r="TRI3626" s="372"/>
      <c r="TRJ3626" s="372"/>
      <c r="TRK3626" s="372"/>
      <c r="TRL3626" s="372"/>
      <c r="TRM3626" s="370"/>
      <c r="TRN3626" s="371"/>
      <c r="TRO3626" s="372"/>
      <c r="TRP3626" s="371"/>
      <c r="TRQ3626" s="473"/>
      <c r="TRR3626" s="371"/>
      <c r="TRS3626" s="372"/>
      <c r="TRT3626" s="372"/>
      <c r="TRU3626" s="372"/>
      <c r="TRV3626" s="372"/>
      <c r="TRW3626" s="370"/>
      <c r="TRX3626" s="371"/>
      <c r="TRY3626" s="372"/>
      <c r="TRZ3626" s="371"/>
      <c r="TSA3626" s="473"/>
      <c r="TSB3626" s="371"/>
      <c r="TSC3626" s="372"/>
      <c r="TSD3626" s="372"/>
      <c r="TSE3626" s="372"/>
      <c r="TSF3626" s="372"/>
      <c r="TSG3626" s="370"/>
      <c r="TSH3626" s="371"/>
      <c r="TSI3626" s="372"/>
      <c r="TSJ3626" s="371"/>
      <c r="TSK3626" s="473"/>
      <c r="TSL3626" s="371"/>
      <c r="TSM3626" s="372"/>
      <c r="TSN3626" s="372"/>
      <c r="TSO3626" s="372"/>
      <c r="TSP3626" s="372"/>
      <c r="TSQ3626" s="370"/>
      <c r="TSR3626" s="371"/>
      <c r="TSS3626" s="372"/>
      <c r="TST3626" s="371"/>
      <c r="TSU3626" s="473"/>
      <c r="TSV3626" s="371"/>
      <c r="TSW3626" s="372"/>
      <c r="TSX3626" s="372"/>
      <c r="TSY3626" s="372"/>
      <c r="TSZ3626" s="372"/>
      <c r="TTA3626" s="370"/>
      <c r="TTB3626" s="371"/>
      <c r="TTC3626" s="372"/>
      <c r="TTD3626" s="371"/>
      <c r="TTE3626" s="473"/>
      <c r="TTF3626" s="371"/>
      <c r="TTG3626" s="372"/>
      <c r="TTH3626" s="372"/>
      <c r="TTI3626" s="372"/>
      <c r="TTJ3626" s="372"/>
      <c r="TTK3626" s="370"/>
      <c r="TTL3626" s="371"/>
      <c r="TTM3626" s="372"/>
      <c r="TTN3626" s="371"/>
      <c r="TTO3626" s="473"/>
      <c r="TTP3626" s="371"/>
      <c r="TTQ3626" s="372"/>
      <c r="TTR3626" s="372"/>
      <c r="TTS3626" s="372"/>
      <c r="TTT3626" s="372"/>
      <c r="TTU3626" s="370"/>
      <c r="TTV3626" s="371"/>
      <c r="TTW3626" s="372"/>
      <c r="TTX3626" s="371"/>
      <c r="TTY3626" s="473"/>
      <c r="TTZ3626" s="371"/>
      <c r="TUA3626" s="372"/>
      <c r="TUB3626" s="372"/>
      <c r="TUC3626" s="372"/>
      <c r="TUD3626" s="372"/>
      <c r="TUE3626" s="370"/>
      <c r="TUF3626" s="371"/>
      <c r="TUG3626" s="372"/>
      <c r="TUH3626" s="371"/>
      <c r="TUI3626" s="473"/>
      <c r="TUJ3626" s="371"/>
      <c r="TUK3626" s="372"/>
      <c r="TUL3626" s="372"/>
      <c r="TUM3626" s="372"/>
      <c r="TUN3626" s="372"/>
      <c r="TUO3626" s="370"/>
      <c r="TUP3626" s="371"/>
      <c r="TUQ3626" s="372"/>
      <c r="TUR3626" s="371"/>
      <c r="TUS3626" s="473"/>
      <c r="TUT3626" s="371"/>
      <c r="TUU3626" s="372"/>
      <c r="TUV3626" s="372"/>
      <c r="TUW3626" s="372"/>
      <c r="TUX3626" s="372"/>
      <c r="TUY3626" s="370"/>
      <c r="TUZ3626" s="371"/>
      <c r="TVA3626" s="372"/>
      <c r="TVB3626" s="371"/>
      <c r="TVC3626" s="473"/>
      <c r="TVD3626" s="371"/>
      <c r="TVE3626" s="372"/>
      <c r="TVF3626" s="372"/>
      <c r="TVG3626" s="372"/>
      <c r="TVH3626" s="372"/>
      <c r="TVI3626" s="370"/>
      <c r="TVJ3626" s="371"/>
      <c r="TVK3626" s="372"/>
      <c r="TVL3626" s="371"/>
      <c r="TVM3626" s="473"/>
      <c r="TVN3626" s="371"/>
      <c r="TVO3626" s="372"/>
      <c r="TVP3626" s="372"/>
      <c r="TVQ3626" s="372"/>
      <c r="TVR3626" s="372"/>
      <c r="TVS3626" s="370"/>
      <c r="TVT3626" s="371"/>
      <c r="TVU3626" s="372"/>
      <c r="TVV3626" s="371"/>
      <c r="TVW3626" s="473"/>
      <c r="TVX3626" s="371"/>
      <c r="TVY3626" s="372"/>
      <c r="TVZ3626" s="372"/>
      <c r="TWA3626" s="372"/>
      <c r="TWB3626" s="372"/>
      <c r="TWC3626" s="370"/>
      <c r="TWD3626" s="371"/>
      <c r="TWE3626" s="372"/>
      <c r="TWF3626" s="371"/>
      <c r="TWG3626" s="473"/>
      <c r="TWH3626" s="371"/>
      <c r="TWI3626" s="372"/>
      <c r="TWJ3626" s="372"/>
      <c r="TWK3626" s="372"/>
      <c r="TWL3626" s="372"/>
      <c r="TWM3626" s="370"/>
      <c r="TWN3626" s="371"/>
      <c r="TWO3626" s="372"/>
      <c r="TWP3626" s="371"/>
      <c r="TWQ3626" s="473"/>
      <c r="TWR3626" s="371"/>
      <c r="TWS3626" s="372"/>
      <c r="TWT3626" s="372"/>
      <c r="TWU3626" s="372"/>
      <c r="TWV3626" s="372"/>
      <c r="TWW3626" s="370"/>
      <c r="TWX3626" s="371"/>
      <c r="TWY3626" s="372"/>
      <c r="TWZ3626" s="371"/>
      <c r="TXA3626" s="473"/>
      <c r="TXB3626" s="371"/>
      <c r="TXC3626" s="372"/>
      <c r="TXD3626" s="372"/>
      <c r="TXE3626" s="372"/>
      <c r="TXF3626" s="372"/>
      <c r="TXG3626" s="370"/>
      <c r="TXH3626" s="371"/>
      <c r="TXI3626" s="372"/>
      <c r="TXJ3626" s="371"/>
      <c r="TXK3626" s="473"/>
      <c r="TXL3626" s="371"/>
      <c r="TXM3626" s="372"/>
      <c r="TXN3626" s="372"/>
      <c r="TXO3626" s="372"/>
      <c r="TXP3626" s="372"/>
      <c r="TXQ3626" s="370"/>
      <c r="TXR3626" s="371"/>
      <c r="TXS3626" s="372"/>
      <c r="TXT3626" s="371"/>
      <c r="TXU3626" s="473"/>
      <c r="TXV3626" s="371"/>
      <c r="TXW3626" s="372"/>
      <c r="TXX3626" s="372"/>
      <c r="TXY3626" s="372"/>
      <c r="TXZ3626" s="372"/>
      <c r="TYA3626" s="370"/>
      <c r="TYB3626" s="371"/>
      <c r="TYC3626" s="372"/>
      <c r="TYD3626" s="371"/>
      <c r="TYE3626" s="473"/>
      <c r="TYF3626" s="371"/>
      <c r="TYG3626" s="372"/>
      <c r="TYH3626" s="372"/>
      <c r="TYI3626" s="372"/>
      <c r="TYJ3626" s="372"/>
      <c r="TYK3626" s="370"/>
      <c r="TYL3626" s="371"/>
      <c r="TYM3626" s="372"/>
      <c r="TYN3626" s="371"/>
      <c r="TYO3626" s="473"/>
      <c r="TYP3626" s="371"/>
      <c r="TYQ3626" s="372"/>
      <c r="TYR3626" s="372"/>
      <c r="TYS3626" s="372"/>
      <c r="TYT3626" s="372"/>
      <c r="TYU3626" s="370"/>
      <c r="TYV3626" s="371"/>
      <c r="TYW3626" s="372"/>
      <c r="TYX3626" s="371"/>
      <c r="TYY3626" s="473"/>
      <c r="TYZ3626" s="371"/>
      <c r="TZA3626" s="372"/>
      <c r="TZB3626" s="372"/>
      <c r="TZC3626" s="372"/>
      <c r="TZD3626" s="372"/>
      <c r="TZE3626" s="370"/>
      <c r="TZF3626" s="371"/>
      <c r="TZG3626" s="372"/>
      <c r="TZH3626" s="371"/>
      <c r="TZI3626" s="473"/>
      <c r="TZJ3626" s="371"/>
      <c r="TZK3626" s="372"/>
      <c r="TZL3626" s="372"/>
      <c r="TZM3626" s="372"/>
      <c r="TZN3626" s="372"/>
      <c r="TZO3626" s="370"/>
      <c r="TZP3626" s="371"/>
      <c r="TZQ3626" s="372"/>
      <c r="TZR3626" s="371"/>
      <c r="TZS3626" s="473"/>
      <c r="TZT3626" s="371"/>
      <c r="TZU3626" s="372"/>
      <c r="TZV3626" s="372"/>
      <c r="TZW3626" s="372"/>
      <c r="TZX3626" s="372"/>
      <c r="TZY3626" s="370"/>
      <c r="TZZ3626" s="371"/>
      <c r="UAA3626" s="372"/>
      <c r="UAB3626" s="371"/>
      <c r="UAC3626" s="473"/>
      <c r="UAD3626" s="371"/>
      <c r="UAE3626" s="372"/>
      <c r="UAF3626" s="372"/>
      <c r="UAG3626" s="372"/>
      <c r="UAH3626" s="372"/>
      <c r="UAI3626" s="370"/>
      <c r="UAJ3626" s="371"/>
      <c r="UAK3626" s="372"/>
      <c r="UAL3626" s="371"/>
      <c r="UAM3626" s="473"/>
      <c r="UAN3626" s="371"/>
      <c r="UAO3626" s="372"/>
      <c r="UAP3626" s="372"/>
      <c r="UAQ3626" s="372"/>
      <c r="UAR3626" s="372"/>
      <c r="UAS3626" s="370"/>
      <c r="UAT3626" s="371"/>
      <c r="UAU3626" s="372"/>
      <c r="UAV3626" s="371"/>
      <c r="UAW3626" s="473"/>
      <c r="UAX3626" s="371"/>
      <c r="UAY3626" s="372"/>
      <c r="UAZ3626" s="372"/>
      <c r="UBA3626" s="372"/>
      <c r="UBB3626" s="372"/>
      <c r="UBC3626" s="370"/>
      <c r="UBD3626" s="371"/>
      <c r="UBE3626" s="372"/>
      <c r="UBF3626" s="371"/>
      <c r="UBG3626" s="473"/>
      <c r="UBH3626" s="371"/>
      <c r="UBI3626" s="372"/>
      <c r="UBJ3626" s="372"/>
      <c r="UBK3626" s="372"/>
      <c r="UBL3626" s="372"/>
      <c r="UBM3626" s="370"/>
      <c r="UBN3626" s="371"/>
      <c r="UBO3626" s="372"/>
      <c r="UBP3626" s="371"/>
      <c r="UBQ3626" s="473"/>
      <c r="UBR3626" s="371"/>
      <c r="UBS3626" s="372"/>
      <c r="UBT3626" s="372"/>
      <c r="UBU3626" s="372"/>
      <c r="UBV3626" s="372"/>
      <c r="UBW3626" s="370"/>
      <c r="UBX3626" s="371"/>
      <c r="UBY3626" s="372"/>
      <c r="UBZ3626" s="371"/>
      <c r="UCA3626" s="473"/>
      <c r="UCB3626" s="371"/>
      <c r="UCC3626" s="372"/>
      <c r="UCD3626" s="372"/>
      <c r="UCE3626" s="372"/>
      <c r="UCF3626" s="372"/>
      <c r="UCG3626" s="370"/>
      <c r="UCH3626" s="371"/>
      <c r="UCI3626" s="372"/>
      <c r="UCJ3626" s="371"/>
      <c r="UCK3626" s="473"/>
      <c r="UCL3626" s="371"/>
      <c r="UCM3626" s="372"/>
      <c r="UCN3626" s="372"/>
      <c r="UCO3626" s="372"/>
      <c r="UCP3626" s="372"/>
      <c r="UCQ3626" s="370"/>
      <c r="UCR3626" s="371"/>
      <c r="UCS3626" s="372"/>
      <c r="UCT3626" s="371"/>
      <c r="UCU3626" s="473"/>
      <c r="UCV3626" s="371"/>
      <c r="UCW3626" s="372"/>
      <c r="UCX3626" s="372"/>
      <c r="UCY3626" s="372"/>
      <c r="UCZ3626" s="372"/>
      <c r="UDA3626" s="370"/>
      <c r="UDB3626" s="371"/>
      <c r="UDC3626" s="372"/>
      <c r="UDD3626" s="371"/>
      <c r="UDE3626" s="473"/>
      <c r="UDF3626" s="371"/>
      <c r="UDG3626" s="372"/>
      <c r="UDH3626" s="372"/>
      <c r="UDI3626" s="372"/>
      <c r="UDJ3626" s="372"/>
      <c r="UDK3626" s="370"/>
      <c r="UDL3626" s="371"/>
      <c r="UDM3626" s="372"/>
      <c r="UDN3626" s="371"/>
      <c r="UDO3626" s="473"/>
      <c r="UDP3626" s="371"/>
      <c r="UDQ3626" s="372"/>
      <c r="UDR3626" s="372"/>
      <c r="UDS3626" s="372"/>
      <c r="UDT3626" s="372"/>
      <c r="UDU3626" s="370"/>
      <c r="UDV3626" s="371"/>
      <c r="UDW3626" s="372"/>
      <c r="UDX3626" s="371"/>
      <c r="UDY3626" s="473"/>
      <c r="UDZ3626" s="371"/>
      <c r="UEA3626" s="372"/>
      <c r="UEB3626" s="372"/>
      <c r="UEC3626" s="372"/>
      <c r="UED3626" s="372"/>
      <c r="UEE3626" s="370"/>
      <c r="UEF3626" s="371"/>
      <c r="UEG3626" s="372"/>
      <c r="UEH3626" s="371"/>
      <c r="UEI3626" s="473"/>
      <c r="UEJ3626" s="371"/>
      <c r="UEK3626" s="372"/>
      <c r="UEL3626" s="372"/>
      <c r="UEM3626" s="372"/>
      <c r="UEN3626" s="372"/>
      <c r="UEO3626" s="370"/>
      <c r="UEP3626" s="371"/>
      <c r="UEQ3626" s="372"/>
      <c r="UER3626" s="371"/>
      <c r="UES3626" s="473"/>
      <c r="UET3626" s="371"/>
      <c r="UEU3626" s="372"/>
      <c r="UEV3626" s="372"/>
      <c r="UEW3626" s="372"/>
      <c r="UEX3626" s="372"/>
      <c r="UEY3626" s="370"/>
      <c r="UEZ3626" s="371"/>
      <c r="UFA3626" s="372"/>
      <c r="UFB3626" s="371"/>
      <c r="UFC3626" s="473"/>
      <c r="UFD3626" s="371"/>
      <c r="UFE3626" s="372"/>
      <c r="UFF3626" s="372"/>
      <c r="UFG3626" s="372"/>
      <c r="UFH3626" s="372"/>
      <c r="UFI3626" s="370"/>
      <c r="UFJ3626" s="371"/>
      <c r="UFK3626" s="372"/>
      <c r="UFL3626" s="371"/>
      <c r="UFM3626" s="473"/>
      <c r="UFN3626" s="371"/>
      <c r="UFO3626" s="372"/>
      <c r="UFP3626" s="372"/>
      <c r="UFQ3626" s="372"/>
      <c r="UFR3626" s="372"/>
      <c r="UFS3626" s="370"/>
      <c r="UFT3626" s="371"/>
      <c r="UFU3626" s="372"/>
      <c r="UFV3626" s="371"/>
      <c r="UFW3626" s="473"/>
      <c r="UFX3626" s="371"/>
      <c r="UFY3626" s="372"/>
      <c r="UFZ3626" s="372"/>
      <c r="UGA3626" s="372"/>
      <c r="UGB3626" s="372"/>
      <c r="UGC3626" s="370"/>
      <c r="UGD3626" s="371"/>
      <c r="UGE3626" s="372"/>
      <c r="UGF3626" s="371"/>
      <c r="UGG3626" s="473"/>
      <c r="UGH3626" s="371"/>
      <c r="UGI3626" s="372"/>
      <c r="UGJ3626" s="372"/>
      <c r="UGK3626" s="372"/>
      <c r="UGL3626" s="372"/>
      <c r="UGM3626" s="370"/>
      <c r="UGN3626" s="371"/>
      <c r="UGO3626" s="372"/>
      <c r="UGP3626" s="371"/>
      <c r="UGQ3626" s="473"/>
      <c r="UGR3626" s="371"/>
      <c r="UGS3626" s="372"/>
      <c r="UGT3626" s="372"/>
      <c r="UGU3626" s="372"/>
      <c r="UGV3626" s="372"/>
      <c r="UGW3626" s="370"/>
      <c r="UGX3626" s="371"/>
      <c r="UGY3626" s="372"/>
      <c r="UGZ3626" s="371"/>
      <c r="UHA3626" s="473"/>
      <c r="UHB3626" s="371"/>
      <c r="UHC3626" s="372"/>
      <c r="UHD3626" s="372"/>
      <c r="UHE3626" s="372"/>
      <c r="UHF3626" s="372"/>
      <c r="UHG3626" s="370"/>
      <c r="UHH3626" s="371"/>
      <c r="UHI3626" s="372"/>
      <c r="UHJ3626" s="371"/>
      <c r="UHK3626" s="473"/>
      <c r="UHL3626" s="371"/>
      <c r="UHM3626" s="372"/>
      <c r="UHN3626" s="372"/>
      <c r="UHO3626" s="372"/>
      <c r="UHP3626" s="372"/>
      <c r="UHQ3626" s="370"/>
      <c r="UHR3626" s="371"/>
      <c r="UHS3626" s="372"/>
      <c r="UHT3626" s="371"/>
      <c r="UHU3626" s="473"/>
      <c r="UHV3626" s="371"/>
      <c r="UHW3626" s="372"/>
      <c r="UHX3626" s="372"/>
      <c r="UHY3626" s="372"/>
      <c r="UHZ3626" s="372"/>
      <c r="UIA3626" s="370"/>
      <c r="UIB3626" s="371"/>
      <c r="UIC3626" s="372"/>
      <c r="UID3626" s="371"/>
      <c r="UIE3626" s="473"/>
      <c r="UIF3626" s="371"/>
      <c r="UIG3626" s="372"/>
      <c r="UIH3626" s="372"/>
      <c r="UII3626" s="372"/>
      <c r="UIJ3626" s="372"/>
      <c r="UIK3626" s="370"/>
      <c r="UIL3626" s="371"/>
      <c r="UIM3626" s="372"/>
      <c r="UIN3626" s="371"/>
      <c r="UIO3626" s="473"/>
      <c r="UIP3626" s="371"/>
      <c r="UIQ3626" s="372"/>
      <c r="UIR3626" s="372"/>
      <c r="UIS3626" s="372"/>
      <c r="UIT3626" s="372"/>
      <c r="UIU3626" s="370"/>
      <c r="UIV3626" s="371"/>
      <c r="UIW3626" s="372"/>
      <c r="UIX3626" s="371"/>
      <c r="UIY3626" s="473"/>
      <c r="UIZ3626" s="371"/>
      <c r="UJA3626" s="372"/>
      <c r="UJB3626" s="372"/>
      <c r="UJC3626" s="372"/>
      <c r="UJD3626" s="372"/>
      <c r="UJE3626" s="370"/>
      <c r="UJF3626" s="371"/>
      <c r="UJG3626" s="372"/>
      <c r="UJH3626" s="371"/>
      <c r="UJI3626" s="473"/>
      <c r="UJJ3626" s="371"/>
      <c r="UJK3626" s="372"/>
      <c r="UJL3626" s="372"/>
      <c r="UJM3626" s="372"/>
      <c r="UJN3626" s="372"/>
      <c r="UJO3626" s="370"/>
      <c r="UJP3626" s="371"/>
      <c r="UJQ3626" s="372"/>
      <c r="UJR3626" s="371"/>
      <c r="UJS3626" s="473"/>
      <c r="UJT3626" s="371"/>
      <c r="UJU3626" s="372"/>
      <c r="UJV3626" s="372"/>
      <c r="UJW3626" s="372"/>
      <c r="UJX3626" s="372"/>
      <c r="UJY3626" s="370"/>
      <c r="UJZ3626" s="371"/>
      <c r="UKA3626" s="372"/>
      <c r="UKB3626" s="371"/>
      <c r="UKC3626" s="473"/>
      <c r="UKD3626" s="371"/>
      <c r="UKE3626" s="372"/>
      <c r="UKF3626" s="372"/>
      <c r="UKG3626" s="372"/>
      <c r="UKH3626" s="372"/>
      <c r="UKI3626" s="370"/>
      <c r="UKJ3626" s="371"/>
      <c r="UKK3626" s="372"/>
      <c r="UKL3626" s="371"/>
      <c r="UKM3626" s="473"/>
      <c r="UKN3626" s="371"/>
      <c r="UKO3626" s="372"/>
      <c r="UKP3626" s="372"/>
      <c r="UKQ3626" s="372"/>
      <c r="UKR3626" s="372"/>
      <c r="UKS3626" s="370"/>
      <c r="UKT3626" s="371"/>
      <c r="UKU3626" s="372"/>
      <c r="UKV3626" s="371"/>
      <c r="UKW3626" s="473"/>
      <c r="UKX3626" s="371"/>
      <c r="UKY3626" s="372"/>
      <c r="UKZ3626" s="372"/>
      <c r="ULA3626" s="372"/>
      <c r="ULB3626" s="372"/>
      <c r="ULC3626" s="370"/>
      <c r="ULD3626" s="371"/>
      <c r="ULE3626" s="372"/>
      <c r="ULF3626" s="371"/>
      <c r="ULG3626" s="473"/>
      <c r="ULH3626" s="371"/>
      <c r="ULI3626" s="372"/>
      <c r="ULJ3626" s="372"/>
      <c r="ULK3626" s="372"/>
      <c r="ULL3626" s="372"/>
      <c r="ULM3626" s="370"/>
      <c r="ULN3626" s="371"/>
      <c r="ULO3626" s="372"/>
      <c r="ULP3626" s="371"/>
      <c r="ULQ3626" s="473"/>
      <c r="ULR3626" s="371"/>
      <c r="ULS3626" s="372"/>
      <c r="ULT3626" s="372"/>
      <c r="ULU3626" s="372"/>
      <c r="ULV3626" s="372"/>
      <c r="ULW3626" s="370"/>
      <c r="ULX3626" s="371"/>
      <c r="ULY3626" s="372"/>
      <c r="ULZ3626" s="371"/>
      <c r="UMA3626" s="473"/>
      <c r="UMB3626" s="371"/>
      <c r="UMC3626" s="372"/>
      <c r="UMD3626" s="372"/>
      <c r="UME3626" s="372"/>
      <c r="UMF3626" s="372"/>
      <c r="UMG3626" s="370"/>
      <c r="UMH3626" s="371"/>
      <c r="UMI3626" s="372"/>
      <c r="UMJ3626" s="371"/>
      <c r="UMK3626" s="473"/>
      <c r="UML3626" s="371"/>
      <c r="UMM3626" s="372"/>
      <c r="UMN3626" s="372"/>
      <c r="UMO3626" s="372"/>
      <c r="UMP3626" s="372"/>
      <c r="UMQ3626" s="370"/>
      <c r="UMR3626" s="371"/>
      <c r="UMS3626" s="372"/>
      <c r="UMT3626" s="371"/>
      <c r="UMU3626" s="473"/>
      <c r="UMV3626" s="371"/>
      <c r="UMW3626" s="372"/>
      <c r="UMX3626" s="372"/>
      <c r="UMY3626" s="372"/>
      <c r="UMZ3626" s="372"/>
      <c r="UNA3626" s="370"/>
      <c r="UNB3626" s="371"/>
      <c r="UNC3626" s="372"/>
      <c r="UND3626" s="371"/>
      <c r="UNE3626" s="473"/>
      <c r="UNF3626" s="371"/>
      <c r="UNG3626" s="372"/>
      <c r="UNH3626" s="372"/>
      <c r="UNI3626" s="372"/>
      <c r="UNJ3626" s="372"/>
      <c r="UNK3626" s="370"/>
      <c r="UNL3626" s="371"/>
      <c r="UNM3626" s="372"/>
      <c r="UNN3626" s="371"/>
      <c r="UNO3626" s="473"/>
      <c r="UNP3626" s="371"/>
      <c r="UNQ3626" s="372"/>
      <c r="UNR3626" s="372"/>
      <c r="UNS3626" s="372"/>
      <c r="UNT3626" s="372"/>
      <c r="UNU3626" s="370"/>
      <c r="UNV3626" s="371"/>
      <c r="UNW3626" s="372"/>
      <c r="UNX3626" s="371"/>
      <c r="UNY3626" s="473"/>
      <c r="UNZ3626" s="371"/>
      <c r="UOA3626" s="372"/>
      <c r="UOB3626" s="372"/>
      <c r="UOC3626" s="372"/>
      <c r="UOD3626" s="372"/>
      <c r="UOE3626" s="370"/>
      <c r="UOF3626" s="371"/>
      <c r="UOG3626" s="372"/>
      <c r="UOH3626" s="371"/>
      <c r="UOI3626" s="473"/>
      <c r="UOJ3626" s="371"/>
      <c r="UOK3626" s="372"/>
      <c r="UOL3626" s="372"/>
      <c r="UOM3626" s="372"/>
      <c r="UON3626" s="372"/>
      <c r="UOO3626" s="370"/>
      <c r="UOP3626" s="371"/>
      <c r="UOQ3626" s="372"/>
      <c r="UOR3626" s="371"/>
      <c r="UOS3626" s="473"/>
      <c r="UOT3626" s="371"/>
      <c r="UOU3626" s="372"/>
      <c r="UOV3626" s="372"/>
      <c r="UOW3626" s="372"/>
      <c r="UOX3626" s="372"/>
      <c r="UOY3626" s="370"/>
      <c r="UOZ3626" s="371"/>
      <c r="UPA3626" s="372"/>
      <c r="UPB3626" s="371"/>
      <c r="UPC3626" s="473"/>
      <c r="UPD3626" s="371"/>
      <c r="UPE3626" s="372"/>
      <c r="UPF3626" s="372"/>
      <c r="UPG3626" s="372"/>
      <c r="UPH3626" s="372"/>
      <c r="UPI3626" s="370"/>
      <c r="UPJ3626" s="371"/>
      <c r="UPK3626" s="372"/>
      <c r="UPL3626" s="371"/>
      <c r="UPM3626" s="473"/>
      <c r="UPN3626" s="371"/>
      <c r="UPO3626" s="372"/>
      <c r="UPP3626" s="372"/>
      <c r="UPQ3626" s="372"/>
      <c r="UPR3626" s="372"/>
      <c r="UPS3626" s="370"/>
      <c r="UPT3626" s="371"/>
      <c r="UPU3626" s="372"/>
      <c r="UPV3626" s="371"/>
      <c r="UPW3626" s="473"/>
      <c r="UPX3626" s="371"/>
      <c r="UPY3626" s="372"/>
      <c r="UPZ3626" s="372"/>
      <c r="UQA3626" s="372"/>
      <c r="UQB3626" s="372"/>
      <c r="UQC3626" s="370"/>
      <c r="UQD3626" s="371"/>
      <c r="UQE3626" s="372"/>
      <c r="UQF3626" s="371"/>
      <c r="UQG3626" s="473"/>
      <c r="UQH3626" s="371"/>
      <c r="UQI3626" s="372"/>
      <c r="UQJ3626" s="372"/>
      <c r="UQK3626" s="372"/>
      <c r="UQL3626" s="372"/>
      <c r="UQM3626" s="370"/>
      <c r="UQN3626" s="371"/>
      <c r="UQO3626" s="372"/>
      <c r="UQP3626" s="371"/>
      <c r="UQQ3626" s="473"/>
      <c r="UQR3626" s="371"/>
      <c r="UQS3626" s="372"/>
      <c r="UQT3626" s="372"/>
      <c r="UQU3626" s="372"/>
      <c r="UQV3626" s="372"/>
      <c r="UQW3626" s="370"/>
      <c r="UQX3626" s="371"/>
      <c r="UQY3626" s="372"/>
      <c r="UQZ3626" s="371"/>
      <c r="URA3626" s="473"/>
      <c r="URB3626" s="371"/>
      <c r="URC3626" s="372"/>
      <c r="URD3626" s="372"/>
      <c r="URE3626" s="372"/>
      <c r="URF3626" s="372"/>
      <c r="URG3626" s="370"/>
      <c r="URH3626" s="371"/>
      <c r="URI3626" s="372"/>
      <c r="URJ3626" s="371"/>
      <c r="URK3626" s="473"/>
      <c r="URL3626" s="371"/>
      <c r="URM3626" s="372"/>
      <c r="URN3626" s="372"/>
      <c r="URO3626" s="372"/>
      <c r="URP3626" s="372"/>
      <c r="URQ3626" s="370"/>
      <c r="URR3626" s="371"/>
      <c r="URS3626" s="372"/>
      <c r="URT3626" s="371"/>
      <c r="URU3626" s="473"/>
      <c r="URV3626" s="371"/>
      <c r="URW3626" s="372"/>
      <c r="URX3626" s="372"/>
      <c r="URY3626" s="372"/>
      <c r="URZ3626" s="372"/>
      <c r="USA3626" s="370"/>
      <c r="USB3626" s="371"/>
      <c r="USC3626" s="372"/>
      <c r="USD3626" s="371"/>
      <c r="USE3626" s="473"/>
      <c r="USF3626" s="371"/>
      <c r="USG3626" s="372"/>
      <c r="USH3626" s="372"/>
      <c r="USI3626" s="372"/>
      <c r="USJ3626" s="372"/>
      <c r="USK3626" s="370"/>
      <c r="USL3626" s="371"/>
      <c r="USM3626" s="372"/>
      <c r="USN3626" s="371"/>
      <c r="USO3626" s="473"/>
      <c r="USP3626" s="371"/>
      <c r="USQ3626" s="372"/>
      <c r="USR3626" s="372"/>
      <c r="USS3626" s="372"/>
      <c r="UST3626" s="372"/>
      <c r="USU3626" s="370"/>
      <c r="USV3626" s="371"/>
      <c r="USW3626" s="372"/>
      <c r="USX3626" s="371"/>
      <c r="USY3626" s="473"/>
      <c r="USZ3626" s="371"/>
      <c r="UTA3626" s="372"/>
      <c r="UTB3626" s="372"/>
      <c r="UTC3626" s="372"/>
      <c r="UTD3626" s="372"/>
      <c r="UTE3626" s="370"/>
      <c r="UTF3626" s="371"/>
      <c r="UTG3626" s="372"/>
      <c r="UTH3626" s="371"/>
      <c r="UTI3626" s="473"/>
      <c r="UTJ3626" s="371"/>
      <c r="UTK3626" s="372"/>
      <c r="UTL3626" s="372"/>
      <c r="UTM3626" s="372"/>
      <c r="UTN3626" s="372"/>
      <c r="UTO3626" s="370"/>
      <c r="UTP3626" s="371"/>
      <c r="UTQ3626" s="372"/>
      <c r="UTR3626" s="371"/>
      <c r="UTS3626" s="473"/>
      <c r="UTT3626" s="371"/>
      <c r="UTU3626" s="372"/>
      <c r="UTV3626" s="372"/>
      <c r="UTW3626" s="372"/>
      <c r="UTX3626" s="372"/>
      <c r="UTY3626" s="370"/>
      <c r="UTZ3626" s="371"/>
      <c r="UUA3626" s="372"/>
      <c r="UUB3626" s="371"/>
      <c r="UUC3626" s="473"/>
      <c r="UUD3626" s="371"/>
      <c r="UUE3626" s="372"/>
      <c r="UUF3626" s="372"/>
      <c r="UUG3626" s="372"/>
      <c r="UUH3626" s="372"/>
      <c r="UUI3626" s="370"/>
      <c r="UUJ3626" s="371"/>
      <c r="UUK3626" s="372"/>
      <c r="UUL3626" s="371"/>
      <c r="UUM3626" s="473"/>
      <c r="UUN3626" s="371"/>
      <c r="UUO3626" s="372"/>
      <c r="UUP3626" s="372"/>
      <c r="UUQ3626" s="372"/>
      <c r="UUR3626" s="372"/>
      <c r="UUS3626" s="370"/>
      <c r="UUT3626" s="371"/>
      <c r="UUU3626" s="372"/>
      <c r="UUV3626" s="371"/>
      <c r="UUW3626" s="473"/>
      <c r="UUX3626" s="371"/>
      <c r="UUY3626" s="372"/>
      <c r="UUZ3626" s="372"/>
      <c r="UVA3626" s="372"/>
      <c r="UVB3626" s="372"/>
      <c r="UVC3626" s="370"/>
      <c r="UVD3626" s="371"/>
      <c r="UVE3626" s="372"/>
      <c r="UVF3626" s="371"/>
      <c r="UVG3626" s="473"/>
      <c r="UVH3626" s="371"/>
      <c r="UVI3626" s="372"/>
      <c r="UVJ3626" s="372"/>
      <c r="UVK3626" s="372"/>
      <c r="UVL3626" s="372"/>
      <c r="UVM3626" s="370"/>
      <c r="UVN3626" s="371"/>
      <c r="UVO3626" s="372"/>
      <c r="UVP3626" s="371"/>
      <c r="UVQ3626" s="473"/>
      <c r="UVR3626" s="371"/>
      <c r="UVS3626" s="372"/>
      <c r="UVT3626" s="372"/>
      <c r="UVU3626" s="372"/>
      <c r="UVV3626" s="372"/>
      <c r="UVW3626" s="370"/>
      <c r="UVX3626" s="371"/>
      <c r="UVY3626" s="372"/>
      <c r="UVZ3626" s="371"/>
      <c r="UWA3626" s="473"/>
      <c r="UWB3626" s="371"/>
      <c r="UWC3626" s="372"/>
      <c r="UWD3626" s="372"/>
      <c r="UWE3626" s="372"/>
      <c r="UWF3626" s="372"/>
      <c r="UWG3626" s="370"/>
      <c r="UWH3626" s="371"/>
      <c r="UWI3626" s="372"/>
      <c r="UWJ3626" s="371"/>
      <c r="UWK3626" s="473"/>
      <c r="UWL3626" s="371"/>
      <c r="UWM3626" s="372"/>
      <c r="UWN3626" s="372"/>
      <c r="UWO3626" s="372"/>
      <c r="UWP3626" s="372"/>
      <c r="UWQ3626" s="370"/>
      <c r="UWR3626" s="371"/>
      <c r="UWS3626" s="372"/>
      <c r="UWT3626" s="371"/>
      <c r="UWU3626" s="473"/>
      <c r="UWV3626" s="371"/>
      <c r="UWW3626" s="372"/>
      <c r="UWX3626" s="372"/>
      <c r="UWY3626" s="372"/>
      <c r="UWZ3626" s="372"/>
      <c r="UXA3626" s="370"/>
      <c r="UXB3626" s="371"/>
      <c r="UXC3626" s="372"/>
      <c r="UXD3626" s="371"/>
      <c r="UXE3626" s="473"/>
      <c r="UXF3626" s="371"/>
      <c r="UXG3626" s="372"/>
      <c r="UXH3626" s="372"/>
      <c r="UXI3626" s="372"/>
      <c r="UXJ3626" s="372"/>
      <c r="UXK3626" s="370"/>
      <c r="UXL3626" s="371"/>
      <c r="UXM3626" s="372"/>
      <c r="UXN3626" s="371"/>
      <c r="UXO3626" s="473"/>
      <c r="UXP3626" s="371"/>
      <c r="UXQ3626" s="372"/>
      <c r="UXR3626" s="372"/>
      <c r="UXS3626" s="372"/>
      <c r="UXT3626" s="372"/>
      <c r="UXU3626" s="370"/>
      <c r="UXV3626" s="371"/>
      <c r="UXW3626" s="372"/>
      <c r="UXX3626" s="371"/>
      <c r="UXY3626" s="473"/>
      <c r="UXZ3626" s="371"/>
      <c r="UYA3626" s="372"/>
      <c r="UYB3626" s="372"/>
      <c r="UYC3626" s="372"/>
      <c r="UYD3626" s="372"/>
      <c r="UYE3626" s="370"/>
      <c r="UYF3626" s="371"/>
      <c r="UYG3626" s="372"/>
      <c r="UYH3626" s="371"/>
      <c r="UYI3626" s="473"/>
      <c r="UYJ3626" s="371"/>
      <c r="UYK3626" s="372"/>
      <c r="UYL3626" s="372"/>
      <c r="UYM3626" s="372"/>
      <c r="UYN3626" s="372"/>
      <c r="UYO3626" s="370"/>
      <c r="UYP3626" s="371"/>
      <c r="UYQ3626" s="372"/>
      <c r="UYR3626" s="371"/>
      <c r="UYS3626" s="473"/>
      <c r="UYT3626" s="371"/>
      <c r="UYU3626" s="372"/>
      <c r="UYV3626" s="372"/>
      <c r="UYW3626" s="372"/>
      <c r="UYX3626" s="372"/>
      <c r="UYY3626" s="370"/>
      <c r="UYZ3626" s="371"/>
      <c r="UZA3626" s="372"/>
      <c r="UZB3626" s="371"/>
      <c r="UZC3626" s="473"/>
      <c r="UZD3626" s="371"/>
      <c r="UZE3626" s="372"/>
      <c r="UZF3626" s="372"/>
      <c r="UZG3626" s="372"/>
      <c r="UZH3626" s="372"/>
      <c r="UZI3626" s="370"/>
      <c r="UZJ3626" s="371"/>
      <c r="UZK3626" s="372"/>
      <c r="UZL3626" s="371"/>
      <c r="UZM3626" s="473"/>
      <c r="UZN3626" s="371"/>
      <c r="UZO3626" s="372"/>
      <c r="UZP3626" s="372"/>
      <c r="UZQ3626" s="372"/>
      <c r="UZR3626" s="372"/>
      <c r="UZS3626" s="370"/>
      <c r="UZT3626" s="371"/>
      <c r="UZU3626" s="372"/>
      <c r="UZV3626" s="371"/>
      <c r="UZW3626" s="473"/>
      <c r="UZX3626" s="371"/>
      <c r="UZY3626" s="372"/>
      <c r="UZZ3626" s="372"/>
      <c r="VAA3626" s="372"/>
      <c r="VAB3626" s="372"/>
      <c r="VAC3626" s="370"/>
      <c r="VAD3626" s="371"/>
      <c r="VAE3626" s="372"/>
      <c r="VAF3626" s="371"/>
      <c r="VAG3626" s="473"/>
      <c r="VAH3626" s="371"/>
      <c r="VAI3626" s="372"/>
      <c r="VAJ3626" s="372"/>
      <c r="VAK3626" s="372"/>
      <c r="VAL3626" s="372"/>
      <c r="VAM3626" s="370"/>
      <c r="VAN3626" s="371"/>
      <c r="VAO3626" s="372"/>
      <c r="VAP3626" s="371"/>
      <c r="VAQ3626" s="473"/>
      <c r="VAR3626" s="371"/>
      <c r="VAS3626" s="372"/>
      <c r="VAT3626" s="372"/>
      <c r="VAU3626" s="372"/>
      <c r="VAV3626" s="372"/>
      <c r="VAW3626" s="370"/>
      <c r="VAX3626" s="371"/>
      <c r="VAY3626" s="372"/>
      <c r="VAZ3626" s="371"/>
      <c r="VBA3626" s="473"/>
      <c r="VBB3626" s="371"/>
      <c r="VBC3626" s="372"/>
      <c r="VBD3626" s="372"/>
      <c r="VBE3626" s="372"/>
      <c r="VBF3626" s="372"/>
      <c r="VBG3626" s="370"/>
      <c r="VBH3626" s="371"/>
      <c r="VBI3626" s="372"/>
      <c r="VBJ3626" s="371"/>
      <c r="VBK3626" s="473"/>
      <c r="VBL3626" s="371"/>
      <c r="VBM3626" s="372"/>
      <c r="VBN3626" s="372"/>
      <c r="VBO3626" s="372"/>
      <c r="VBP3626" s="372"/>
      <c r="VBQ3626" s="370"/>
      <c r="VBR3626" s="371"/>
      <c r="VBS3626" s="372"/>
      <c r="VBT3626" s="371"/>
      <c r="VBU3626" s="473"/>
      <c r="VBV3626" s="371"/>
      <c r="VBW3626" s="372"/>
      <c r="VBX3626" s="372"/>
      <c r="VBY3626" s="372"/>
      <c r="VBZ3626" s="372"/>
      <c r="VCA3626" s="370"/>
      <c r="VCB3626" s="371"/>
      <c r="VCC3626" s="372"/>
      <c r="VCD3626" s="371"/>
      <c r="VCE3626" s="473"/>
      <c r="VCF3626" s="371"/>
      <c r="VCG3626" s="372"/>
      <c r="VCH3626" s="372"/>
      <c r="VCI3626" s="372"/>
      <c r="VCJ3626" s="372"/>
      <c r="VCK3626" s="370"/>
      <c r="VCL3626" s="371"/>
      <c r="VCM3626" s="372"/>
      <c r="VCN3626" s="371"/>
      <c r="VCO3626" s="473"/>
      <c r="VCP3626" s="371"/>
      <c r="VCQ3626" s="372"/>
      <c r="VCR3626" s="372"/>
      <c r="VCS3626" s="372"/>
      <c r="VCT3626" s="372"/>
      <c r="VCU3626" s="370"/>
      <c r="VCV3626" s="371"/>
      <c r="VCW3626" s="372"/>
      <c r="VCX3626" s="371"/>
      <c r="VCY3626" s="473"/>
      <c r="VCZ3626" s="371"/>
      <c r="VDA3626" s="372"/>
      <c r="VDB3626" s="372"/>
      <c r="VDC3626" s="372"/>
      <c r="VDD3626" s="372"/>
      <c r="VDE3626" s="370"/>
      <c r="VDF3626" s="371"/>
      <c r="VDG3626" s="372"/>
      <c r="VDH3626" s="371"/>
      <c r="VDI3626" s="473"/>
      <c r="VDJ3626" s="371"/>
      <c r="VDK3626" s="372"/>
      <c r="VDL3626" s="372"/>
      <c r="VDM3626" s="372"/>
      <c r="VDN3626" s="372"/>
      <c r="VDO3626" s="370"/>
      <c r="VDP3626" s="371"/>
      <c r="VDQ3626" s="372"/>
      <c r="VDR3626" s="371"/>
      <c r="VDS3626" s="473"/>
      <c r="VDT3626" s="371"/>
      <c r="VDU3626" s="372"/>
      <c r="VDV3626" s="372"/>
      <c r="VDW3626" s="372"/>
      <c r="VDX3626" s="372"/>
      <c r="VDY3626" s="370"/>
      <c r="VDZ3626" s="371"/>
      <c r="VEA3626" s="372"/>
      <c r="VEB3626" s="371"/>
      <c r="VEC3626" s="473"/>
      <c r="VED3626" s="371"/>
      <c r="VEE3626" s="372"/>
      <c r="VEF3626" s="372"/>
      <c r="VEG3626" s="372"/>
      <c r="VEH3626" s="372"/>
      <c r="VEI3626" s="370"/>
      <c r="VEJ3626" s="371"/>
      <c r="VEK3626" s="372"/>
      <c r="VEL3626" s="371"/>
      <c r="VEM3626" s="473"/>
      <c r="VEN3626" s="371"/>
      <c r="VEO3626" s="372"/>
      <c r="VEP3626" s="372"/>
      <c r="VEQ3626" s="372"/>
      <c r="VER3626" s="372"/>
      <c r="VES3626" s="370"/>
      <c r="VET3626" s="371"/>
      <c r="VEU3626" s="372"/>
      <c r="VEV3626" s="371"/>
      <c r="VEW3626" s="473"/>
      <c r="VEX3626" s="371"/>
      <c r="VEY3626" s="372"/>
      <c r="VEZ3626" s="372"/>
      <c r="VFA3626" s="372"/>
      <c r="VFB3626" s="372"/>
      <c r="VFC3626" s="370"/>
      <c r="VFD3626" s="371"/>
      <c r="VFE3626" s="372"/>
      <c r="VFF3626" s="371"/>
      <c r="VFG3626" s="473"/>
      <c r="VFH3626" s="371"/>
      <c r="VFI3626" s="372"/>
      <c r="VFJ3626" s="372"/>
      <c r="VFK3626" s="372"/>
      <c r="VFL3626" s="372"/>
      <c r="VFM3626" s="370"/>
      <c r="VFN3626" s="371"/>
      <c r="VFO3626" s="372"/>
      <c r="VFP3626" s="371"/>
      <c r="VFQ3626" s="473"/>
      <c r="VFR3626" s="371"/>
      <c r="VFS3626" s="372"/>
      <c r="VFT3626" s="372"/>
      <c r="VFU3626" s="372"/>
      <c r="VFV3626" s="372"/>
      <c r="VFW3626" s="370"/>
      <c r="VFX3626" s="371"/>
      <c r="VFY3626" s="372"/>
      <c r="VFZ3626" s="371"/>
      <c r="VGA3626" s="473"/>
      <c r="VGB3626" s="371"/>
      <c r="VGC3626" s="372"/>
      <c r="VGD3626" s="372"/>
      <c r="VGE3626" s="372"/>
      <c r="VGF3626" s="372"/>
      <c r="VGG3626" s="370"/>
      <c r="VGH3626" s="371"/>
      <c r="VGI3626" s="372"/>
      <c r="VGJ3626" s="371"/>
      <c r="VGK3626" s="473"/>
      <c r="VGL3626" s="371"/>
      <c r="VGM3626" s="372"/>
      <c r="VGN3626" s="372"/>
      <c r="VGO3626" s="372"/>
      <c r="VGP3626" s="372"/>
      <c r="VGQ3626" s="370"/>
      <c r="VGR3626" s="371"/>
      <c r="VGS3626" s="372"/>
      <c r="VGT3626" s="371"/>
      <c r="VGU3626" s="473"/>
      <c r="VGV3626" s="371"/>
      <c r="VGW3626" s="372"/>
      <c r="VGX3626" s="372"/>
      <c r="VGY3626" s="372"/>
      <c r="VGZ3626" s="372"/>
      <c r="VHA3626" s="370"/>
      <c r="VHB3626" s="371"/>
      <c r="VHC3626" s="372"/>
      <c r="VHD3626" s="371"/>
      <c r="VHE3626" s="473"/>
      <c r="VHF3626" s="371"/>
      <c r="VHG3626" s="372"/>
      <c r="VHH3626" s="372"/>
      <c r="VHI3626" s="372"/>
      <c r="VHJ3626" s="372"/>
      <c r="VHK3626" s="370"/>
      <c r="VHL3626" s="371"/>
      <c r="VHM3626" s="372"/>
      <c r="VHN3626" s="371"/>
      <c r="VHO3626" s="473"/>
      <c r="VHP3626" s="371"/>
      <c r="VHQ3626" s="372"/>
      <c r="VHR3626" s="372"/>
      <c r="VHS3626" s="372"/>
      <c r="VHT3626" s="372"/>
      <c r="VHU3626" s="370"/>
      <c r="VHV3626" s="371"/>
      <c r="VHW3626" s="372"/>
      <c r="VHX3626" s="371"/>
      <c r="VHY3626" s="473"/>
      <c r="VHZ3626" s="371"/>
      <c r="VIA3626" s="372"/>
      <c r="VIB3626" s="372"/>
      <c r="VIC3626" s="372"/>
      <c r="VID3626" s="372"/>
      <c r="VIE3626" s="370"/>
      <c r="VIF3626" s="371"/>
      <c r="VIG3626" s="372"/>
      <c r="VIH3626" s="371"/>
      <c r="VII3626" s="473"/>
      <c r="VIJ3626" s="371"/>
      <c r="VIK3626" s="372"/>
      <c r="VIL3626" s="372"/>
      <c r="VIM3626" s="372"/>
      <c r="VIN3626" s="372"/>
      <c r="VIO3626" s="370"/>
      <c r="VIP3626" s="371"/>
      <c r="VIQ3626" s="372"/>
      <c r="VIR3626" s="371"/>
      <c r="VIS3626" s="473"/>
      <c r="VIT3626" s="371"/>
      <c r="VIU3626" s="372"/>
      <c r="VIV3626" s="372"/>
      <c r="VIW3626" s="372"/>
      <c r="VIX3626" s="372"/>
      <c r="VIY3626" s="370"/>
      <c r="VIZ3626" s="371"/>
      <c r="VJA3626" s="372"/>
      <c r="VJB3626" s="371"/>
      <c r="VJC3626" s="473"/>
      <c r="VJD3626" s="371"/>
      <c r="VJE3626" s="372"/>
      <c r="VJF3626" s="372"/>
      <c r="VJG3626" s="372"/>
      <c r="VJH3626" s="372"/>
      <c r="VJI3626" s="370"/>
      <c r="VJJ3626" s="371"/>
      <c r="VJK3626" s="372"/>
      <c r="VJL3626" s="371"/>
      <c r="VJM3626" s="473"/>
      <c r="VJN3626" s="371"/>
      <c r="VJO3626" s="372"/>
      <c r="VJP3626" s="372"/>
      <c r="VJQ3626" s="372"/>
      <c r="VJR3626" s="372"/>
      <c r="VJS3626" s="370"/>
      <c r="VJT3626" s="371"/>
      <c r="VJU3626" s="372"/>
      <c r="VJV3626" s="371"/>
      <c r="VJW3626" s="473"/>
      <c r="VJX3626" s="371"/>
      <c r="VJY3626" s="372"/>
      <c r="VJZ3626" s="372"/>
      <c r="VKA3626" s="372"/>
      <c r="VKB3626" s="372"/>
      <c r="VKC3626" s="370"/>
      <c r="VKD3626" s="371"/>
      <c r="VKE3626" s="372"/>
      <c r="VKF3626" s="371"/>
      <c r="VKG3626" s="473"/>
      <c r="VKH3626" s="371"/>
      <c r="VKI3626" s="372"/>
      <c r="VKJ3626" s="372"/>
      <c r="VKK3626" s="372"/>
      <c r="VKL3626" s="372"/>
      <c r="VKM3626" s="370"/>
      <c r="VKN3626" s="371"/>
      <c r="VKO3626" s="372"/>
      <c r="VKP3626" s="371"/>
      <c r="VKQ3626" s="473"/>
      <c r="VKR3626" s="371"/>
      <c r="VKS3626" s="372"/>
      <c r="VKT3626" s="372"/>
      <c r="VKU3626" s="372"/>
      <c r="VKV3626" s="372"/>
      <c r="VKW3626" s="370"/>
      <c r="VKX3626" s="371"/>
      <c r="VKY3626" s="372"/>
      <c r="VKZ3626" s="371"/>
      <c r="VLA3626" s="473"/>
      <c r="VLB3626" s="371"/>
      <c r="VLC3626" s="372"/>
      <c r="VLD3626" s="372"/>
      <c r="VLE3626" s="372"/>
      <c r="VLF3626" s="372"/>
      <c r="VLG3626" s="370"/>
      <c r="VLH3626" s="371"/>
      <c r="VLI3626" s="372"/>
      <c r="VLJ3626" s="371"/>
      <c r="VLK3626" s="473"/>
      <c r="VLL3626" s="371"/>
      <c r="VLM3626" s="372"/>
      <c r="VLN3626" s="372"/>
      <c r="VLO3626" s="372"/>
      <c r="VLP3626" s="372"/>
      <c r="VLQ3626" s="370"/>
      <c r="VLR3626" s="371"/>
      <c r="VLS3626" s="372"/>
      <c r="VLT3626" s="371"/>
      <c r="VLU3626" s="473"/>
      <c r="VLV3626" s="371"/>
      <c r="VLW3626" s="372"/>
      <c r="VLX3626" s="372"/>
      <c r="VLY3626" s="372"/>
      <c r="VLZ3626" s="372"/>
      <c r="VMA3626" s="370"/>
      <c r="VMB3626" s="371"/>
      <c r="VMC3626" s="372"/>
      <c r="VMD3626" s="371"/>
      <c r="VME3626" s="473"/>
      <c r="VMF3626" s="371"/>
      <c r="VMG3626" s="372"/>
      <c r="VMH3626" s="372"/>
      <c r="VMI3626" s="372"/>
      <c r="VMJ3626" s="372"/>
      <c r="VMK3626" s="370"/>
      <c r="VML3626" s="371"/>
      <c r="VMM3626" s="372"/>
      <c r="VMN3626" s="371"/>
      <c r="VMO3626" s="473"/>
      <c r="VMP3626" s="371"/>
      <c r="VMQ3626" s="372"/>
      <c r="VMR3626" s="372"/>
      <c r="VMS3626" s="372"/>
      <c r="VMT3626" s="372"/>
      <c r="VMU3626" s="370"/>
      <c r="VMV3626" s="371"/>
      <c r="VMW3626" s="372"/>
      <c r="VMX3626" s="371"/>
      <c r="VMY3626" s="473"/>
      <c r="VMZ3626" s="371"/>
      <c r="VNA3626" s="372"/>
      <c r="VNB3626" s="372"/>
      <c r="VNC3626" s="372"/>
      <c r="VND3626" s="372"/>
      <c r="VNE3626" s="370"/>
      <c r="VNF3626" s="371"/>
      <c r="VNG3626" s="372"/>
      <c r="VNH3626" s="371"/>
      <c r="VNI3626" s="473"/>
      <c r="VNJ3626" s="371"/>
      <c r="VNK3626" s="372"/>
      <c r="VNL3626" s="372"/>
      <c r="VNM3626" s="372"/>
      <c r="VNN3626" s="372"/>
      <c r="VNO3626" s="370"/>
      <c r="VNP3626" s="371"/>
      <c r="VNQ3626" s="372"/>
      <c r="VNR3626" s="371"/>
      <c r="VNS3626" s="473"/>
      <c r="VNT3626" s="371"/>
      <c r="VNU3626" s="372"/>
      <c r="VNV3626" s="372"/>
      <c r="VNW3626" s="372"/>
      <c r="VNX3626" s="372"/>
      <c r="VNY3626" s="370"/>
      <c r="VNZ3626" s="371"/>
      <c r="VOA3626" s="372"/>
      <c r="VOB3626" s="371"/>
      <c r="VOC3626" s="473"/>
      <c r="VOD3626" s="371"/>
      <c r="VOE3626" s="372"/>
      <c r="VOF3626" s="372"/>
      <c r="VOG3626" s="372"/>
      <c r="VOH3626" s="372"/>
      <c r="VOI3626" s="370"/>
      <c r="VOJ3626" s="371"/>
      <c r="VOK3626" s="372"/>
      <c r="VOL3626" s="371"/>
      <c r="VOM3626" s="473"/>
      <c r="VON3626" s="371"/>
      <c r="VOO3626" s="372"/>
      <c r="VOP3626" s="372"/>
      <c r="VOQ3626" s="372"/>
      <c r="VOR3626" s="372"/>
      <c r="VOS3626" s="370"/>
      <c r="VOT3626" s="371"/>
      <c r="VOU3626" s="372"/>
      <c r="VOV3626" s="371"/>
      <c r="VOW3626" s="473"/>
      <c r="VOX3626" s="371"/>
      <c r="VOY3626" s="372"/>
      <c r="VOZ3626" s="372"/>
      <c r="VPA3626" s="372"/>
      <c r="VPB3626" s="372"/>
      <c r="VPC3626" s="370"/>
      <c r="VPD3626" s="371"/>
      <c r="VPE3626" s="372"/>
      <c r="VPF3626" s="371"/>
      <c r="VPG3626" s="473"/>
      <c r="VPH3626" s="371"/>
      <c r="VPI3626" s="372"/>
      <c r="VPJ3626" s="372"/>
      <c r="VPK3626" s="372"/>
      <c r="VPL3626" s="372"/>
      <c r="VPM3626" s="370"/>
      <c r="VPN3626" s="371"/>
      <c r="VPO3626" s="372"/>
      <c r="VPP3626" s="371"/>
      <c r="VPQ3626" s="473"/>
      <c r="VPR3626" s="371"/>
      <c r="VPS3626" s="372"/>
      <c r="VPT3626" s="372"/>
      <c r="VPU3626" s="372"/>
      <c r="VPV3626" s="372"/>
      <c r="VPW3626" s="370"/>
      <c r="VPX3626" s="371"/>
      <c r="VPY3626" s="372"/>
      <c r="VPZ3626" s="371"/>
      <c r="VQA3626" s="473"/>
      <c r="VQB3626" s="371"/>
      <c r="VQC3626" s="372"/>
      <c r="VQD3626" s="372"/>
      <c r="VQE3626" s="372"/>
      <c r="VQF3626" s="372"/>
      <c r="VQG3626" s="370"/>
      <c r="VQH3626" s="371"/>
      <c r="VQI3626" s="372"/>
      <c r="VQJ3626" s="371"/>
      <c r="VQK3626" s="473"/>
      <c r="VQL3626" s="371"/>
      <c r="VQM3626" s="372"/>
      <c r="VQN3626" s="372"/>
      <c r="VQO3626" s="372"/>
      <c r="VQP3626" s="372"/>
      <c r="VQQ3626" s="370"/>
      <c r="VQR3626" s="371"/>
      <c r="VQS3626" s="372"/>
      <c r="VQT3626" s="371"/>
      <c r="VQU3626" s="473"/>
      <c r="VQV3626" s="371"/>
      <c r="VQW3626" s="372"/>
      <c r="VQX3626" s="372"/>
      <c r="VQY3626" s="372"/>
      <c r="VQZ3626" s="372"/>
      <c r="VRA3626" s="370"/>
      <c r="VRB3626" s="371"/>
      <c r="VRC3626" s="372"/>
      <c r="VRD3626" s="371"/>
      <c r="VRE3626" s="473"/>
      <c r="VRF3626" s="371"/>
      <c r="VRG3626" s="372"/>
      <c r="VRH3626" s="372"/>
      <c r="VRI3626" s="372"/>
      <c r="VRJ3626" s="372"/>
      <c r="VRK3626" s="370"/>
      <c r="VRL3626" s="371"/>
      <c r="VRM3626" s="372"/>
      <c r="VRN3626" s="371"/>
      <c r="VRO3626" s="473"/>
      <c r="VRP3626" s="371"/>
      <c r="VRQ3626" s="372"/>
      <c r="VRR3626" s="372"/>
      <c r="VRS3626" s="372"/>
      <c r="VRT3626" s="372"/>
      <c r="VRU3626" s="370"/>
      <c r="VRV3626" s="371"/>
      <c r="VRW3626" s="372"/>
      <c r="VRX3626" s="371"/>
      <c r="VRY3626" s="473"/>
      <c r="VRZ3626" s="371"/>
      <c r="VSA3626" s="372"/>
      <c r="VSB3626" s="372"/>
      <c r="VSC3626" s="372"/>
      <c r="VSD3626" s="372"/>
      <c r="VSE3626" s="370"/>
      <c r="VSF3626" s="371"/>
      <c r="VSG3626" s="372"/>
      <c r="VSH3626" s="371"/>
      <c r="VSI3626" s="473"/>
      <c r="VSJ3626" s="371"/>
      <c r="VSK3626" s="372"/>
      <c r="VSL3626" s="372"/>
      <c r="VSM3626" s="372"/>
      <c r="VSN3626" s="372"/>
      <c r="VSO3626" s="370"/>
      <c r="VSP3626" s="371"/>
      <c r="VSQ3626" s="372"/>
      <c r="VSR3626" s="371"/>
      <c r="VSS3626" s="473"/>
      <c r="VST3626" s="371"/>
      <c r="VSU3626" s="372"/>
      <c r="VSV3626" s="372"/>
      <c r="VSW3626" s="372"/>
      <c r="VSX3626" s="372"/>
      <c r="VSY3626" s="370"/>
      <c r="VSZ3626" s="371"/>
      <c r="VTA3626" s="372"/>
      <c r="VTB3626" s="371"/>
      <c r="VTC3626" s="473"/>
      <c r="VTD3626" s="371"/>
      <c r="VTE3626" s="372"/>
      <c r="VTF3626" s="372"/>
      <c r="VTG3626" s="372"/>
      <c r="VTH3626" s="372"/>
      <c r="VTI3626" s="370"/>
      <c r="VTJ3626" s="371"/>
      <c r="VTK3626" s="372"/>
      <c r="VTL3626" s="371"/>
      <c r="VTM3626" s="473"/>
      <c r="VTN3626" s="371"/>
      <c r="VTO3626" s="372"/>
      <c r="VTP3626" s="372"/>
      <c r="VTQ3626" s="372"/>
      <c r="VTR3626" s="372"/>
      <c r="VTS3626" s="370"/>
      <c r="VTT3626" s="371"/>
      <c r="VTU3626" s="372"/>
      <c r="VTV3626" s="371"/>
      <c r="VTW3626" s="473"/>
      <c r="VTX3626" s="371"/>
      <c r="VTY3626" s="372"/>
      <c r="VTZ3626" s="372"/>
      <c r="VUA3626" s="372"/>
      <c r="VUB3626" s="372"/>
      <c r="VUC3626" s="370"/>
      <c r="VUD3626" s="371"/>
      <c r="VUE3626" s="372"/>
      <c r="VUF3626" s="371"/>
      <c r="VUG3626" s="473"/>
      <c r="VUH3626" s="371"/>
      <c r="VUI3626" s="372"/>
      <c r="VUJ3626" s="372"/>
      <c r="VUK3626" s="372"/>
      <c r="VUL3626" s="372"/>
      <c r="VUM3626" s="370"/>
      <c r="VUN3626" s="371"/>
      <c r="VUO3626" s="372"/>
      <c r="VUP3626" s="371"/>
      <c r="VUQ3626" s="473"/>
      <c r="VUR3626" s="371"/>
      <c r="VUS3626" s="372"/>
      <c r="VUT3626" s="372"/>
      <c r="VUU3626" s="372"/>
      <c r="VUV3626" s="372"/>
      <c r="VUW3626" s="370"/>
      <c r="VUX3626" s="371"/>
      <c r="VUY3626" s="372"/>
      <c r="VUZ3626" s="371"/>
      <c r="VVA3626" s="473"/>
      <c r="VVB3626" s="371"/>
      <c r="VVC3626" s="372"/>
      <c r="VVD3626" s="372"/>
      <c r="VVE3626" s="372"/>
      <c r="VVF3626" s="372"/>
      <c r="VVG3626" s="370"/>
      <c r="VVH3626" s="371"/>
      <c r="VVI3626" s="372"/>
      <c r="VVJ3626" s="371"/>
      <c r="VVK3626" s="473"/>
      <c r="VVL3626" s="371"/>
      <c r="VVM3626" s="372"/>
      <c r="VVN3626" s="372"/>
      <c r="VVO3626" s="372"/>
      <c r="VVP3626" s="372"/>
      <c r="VVQ3626" s="370"/>
      <c r="VVR3626" s="371"/>
      <c r="VVS3626" s="372"/>
      <c r="VVT3626" s="371"/>
      <c r="VVU3626" s="473"/>
      <c r="VVV3626" s="371"/>
      <c r="VVW3626" s="372"/>
      <c r="VVX3626" s="372"/>
      <c r="VVY3626" s="372"/>
      <c r="VVZ3626" s="372"/>
      <c r="VWA3626" s="370"/>
      <c r="VWB3626" s="371"/>
      <c r="VWC3626" s="372"/>
      <c r="VWD3626" s="371"/>
      <c r="VWE3626" s="473"/>
      <c r="VWF3626" s="371"/>
      <c r="VWG3626" s="372"/>
      <c r="VWH3626" s="372"/>
      <c r="VWI3626" s="372"/>
      <c r="VWJ3626" s="372"/>
      <c r="VWK3626" s="370"/>
      <c r="VWL3626" s="371"/>
      <c r="VWM3626" s="372"/>
      <c r="VWN3626" s="371"/>
      <c r="VWO3626" s="473"/>
      <c r="VWP3626" s="371"/>
      <c r="VWQ3626" s="372"/>
      <c r="VWR3626" s="372"/>
      <c r="VWS3626" s="372"/>
      <c r="VWT3626" s="372"/>
      <c r="VWU3626" s="370"/>
      <c r="VWV3626" s="371"/>
      <c r="VWW3626" s="372"/>
      <c r="VWX3626" s="371"/>
      <c r="VWY3626" s="473"/>
      <c r="VWZ3626" s="371"/>
      <c r="VXA3626" s="372"/>
      <c r="VXB3626" s="372"/>
      <c r="VXC3626" s="372"/>
      <c r="VXD3626" s="372"/>
      <c r="VXE3626" s="370"/>
      <c r="VXF3626" s="371"/>
      <c r="VXG3626" s="372"/>
      <c r="VXH3626" s="371"/>
      <c r="VXI3626" s="473"/>
      <c r="VXJ3626" s="371"/>
      <c r="VXK3626" s="372"/>
      <c r="VXL3626" s="372"/>
      <c r="VXM3626" s="372"/>
      <c r="VXN3626" s="372"/>
      <c r="VXO3626" s="370"/>
      <c r="VXP3626" s="371"/>
      <c r="VXQ3626" s="372"/>
      <c r="VXR3626" s="371"/>
      <c r="VXS3626" s="473"/>
      <c r="VXT3626" s="371"/>
      <c r="VXU3626" s="372"/>
      <c r="VXV3626" s="372"/>
      <c r="VXW3626" s="372"/>
      <c r="VXX3626" s="372"/>
      <c r="VXY3626" s="370"/>
      <c r="VXZ3626" s="371"/>
      <c r="VYA3626" s="372"/>
      <c r="VYB3626" s="371"/>
      <c r="VYC3626" s="473"/>
      <c r="VYD3626" s="371"/>
      <c r="VYE3626" s="372"/>
      <c r="VYF3626" s="372"/>
      <c r="VYG3626" s="372"/>
      <c r="VYH3626" s="372"/>
      <c r="VYI3626" s="370"/>
      <c r="VYJ3626" s="371"/>
      <c r="VYK3626" s="372"/>
      <c r="VYL3626" s="371"/>
      <c r="VYM3626" s="473"/>
      <c r="VYN3626" s="371"/>
      <c r="VYO3626" s="372"/>
      <c r="VYP3626" s="372"/>
      <c r="VYQ3626" s="372"/>
      <c r="VYR3626" s="372"/>
      <c r="VYS3626" s="370"/>
      <c r="VYT3626" s="371"/>
      <c r="VYU3626" s="372"/>
      <c r="VYV3626" s="371"/>
      <c r="VYW3626" s="473"/>
      <c r="VYX3626" s="371"/>
      <c r="VYY3626" s="372"/>
      <c r="VYZ3626" s="372"/>
      <c r="VZA3626" s="372"/>
      <c r="VZB3626" s="372"/>
      <c r="VZC3626" s="370"/>
      <c r="VZD3626" s="371"/>
      <c r="VZE3626" s="372"/>
      <c r="VZF3626" s="371"/>
      <c r="VZG3626" s="473"/>
      <c r="VZH3626" s="371"/>
      <c r="VZI3626" s="372"/>
      <c r="VZJ3626" s="372"/>
      <c r="VZK3626" s="372"/>
      <c r="VZL3626" s="372"/>
      <c r="VZM3626" s="370"/>
      <c r="VZN3626" s="371"/>
      <c r="VZO3626" s="372"/>
      <c r="VZP3626" s="371"/>
      <c r="VZQ3626" s="473"/>
      <c r="VZR3626" s="371"/>
      <c r="VZS3626" s="372"/>
      <c r="VZT3626" s="372"/>
      <c r="VZU3626" s="372"/>
      <c r="VZV3626" s="372"/>
      <c r="VZW3626" s="370"/>
      <c r="VZX3626" s="371"/>
      <c r="VZY3626" s="372"/>
      <c r="VZZ3626" s="371"/>
      <c r="WAA3626" s="473"/>
      <c r="WAB3626" s="371"/>
      <c r="WAC3626" s="372"/>
      <c r="WAD3626" s="372"/>
      <c r="WAE3626" s="372"/>
      <c r="WAF3626" s="372"/>
      <c r="WAG3626" s="370"/>
      <c r="WAH3626" s="371"/>
      <c r="WAI3626" s="372"/>
      <c r="WAJ3626" s="371"/>
      <c r="WAK3626" s="473"/>
      <c r="WAL3626" s="371"/>
      <c r="WAM3626" s="372"/>
      <c r="WAN3626" s="372"/>
      <c r="WAO3626" s="372"/>
      <c r="WAP3626" s="372"/>
      <c r="WAQ3626" s="370"/>
      <c r="WAR3626" s="371"/>
      <c r="WAS3626" s="372"/>
      <c r="WAT3626" s="371"/>
      <c r="WAU3626" s="473"/>
      <c r="WAV3626" s="371"/>
      <c r="WAW3626" s="372"/>
      <c r="WAX3626" s="372"/>
      <c r="WAY3626" s="372"/>
      <c r="WAZ3626" s="372"/>
      <c r="WBA3626" s="370"/>
      <c r="WBB3626" s="371"/>
      <c r="WBC3626" s="372"/>
      <c r="WBD3626" s="371"/>
      <c r="WBE3626" s="473"/>
      <c r="WBF3626" s="371"/>
      <c r="WBG3626" s="372"/>
      <c r="WBH3626" s="372"/>
      <c r="WBI3626" s="372"/>
      <c r="WBJ3626" s="372"/>
      <c r="WBK3626" s="370"/>
      <c r="WBL3626" s="371"/>
      <c r="WBM3626" s="372"/>
      <c r="WBN3626" s="371"/>
      <c r="WBO3626" s="473"/>
      <c r="WBP3626" s="371"/>
      <c r="WBQ3626" s="372"/>
      <c r="WBR3626" s="372"/>
      <c r="WBS3626" s="372"/>
      <c r="WBT3626" s="372"/>
      <c r="WBU3626" s="370"/>
      <c r="WBV3626" s="371"/>
      <c r="WBW3626" s="372"/>
      <c r="WBX3626" s="371"/>
      <c r="WBY3626" s="473"/>
      <c r="WBZ3626" s="371"/>
      <c r="WCA3626" s="372"/>
      <c r="WCB3626" s="372"/>
      <c r="WCC3626" s="372"/>
      <c r="WCD3626" s="372"/>
      <c r="WCE3626" s="370"/>
      <c r="WCF3626" s="371"/>
      <c r="WCG3626" s="372"/>
      <c r="WCH3626" s="371"/>
      <c r="WCI3626" s="473"/>
      <c r="WCJ3626" s="371"/>
      <c r="WCK3626" s="372"/>
      <c r="WCL3626" s="372"/>
      <c r="WCM3626" s="372"/>
      <c r="WCN3626" s="372"/>
      <c r="WCO3626" s="370"/>
      <c r="WCP3626" s="371"/>
      <c r="WCQ3626" s="372"/>
      <c r="WCR3626" s="371"/>
      <c r="WCS3626" s="473"/>
      <c r="WCT3626" s="371"/>
      <c r="WCU3626" s="372"/>
      <c r="WCV3626" s="372"/>
      <c r="WCW3626" s="372"/>
      <c r="WCX3626" s="372"/>
      <c r="WCY3626" s="370"/>
      <c r="WCZ3626" s="371"/>
      <c r="WDA3626" s="372"/>
      <c r="WDB3626" s="371"/>
      <c r="WDC3626" s="473"/>
      <c r="WDD3626" s="371"/>
      <c r="WDE3626" s="372"/>
      <c r="WDF3626" s="372"/>
      <c r="WDG3626" s="372"/>
      <c r="WDH3626" s="372"/>
      <c r="WDI3626" s="370"/>
      <c r="WDJ3626" s="371"/>
      <c r="WDK3626" s="372"/>
      <c r="WDL3626" s="371"/>
      <c r="WDM3626" s="473"/>
      <c r="WDN3626" s="371"/>
      <c r="WDO3626" s="372"/>
      <c r="WDP3626" s="372"/>
      <c r="WDQ3626" s="372"/>
      <c r="WDR3626" s="372"/>
      <c r="WDS3626" s="370"/>
      <c r="WDT3626" s="371"/>
      <c r="WDU3626" s="372"/>
      <c r="WDV3626" s="371"/>
      <c r="WDW3626" s="473"/>
      <c r="WDX3626" s="371"/>
      <c r="WDY3626" s="372"/>
      <c r="WDZ3626" s="372"/>
      <c r="WEA3626" s="372"/>
      <c r="WEB3626" s="372"/>
      <c r="WEC3626" s="370"/>
      <c r="WED3626" s="371"/>
      <c r="WEE3626" s="372"/>
      <c r="WEF3626" s="371"/>
      <c r="WEG3626" s="473"/>
      <c r="WEH3626" s="371"/>
      <c r="WEI3626" s="372"/>
      <c r="WEJ3626" s="372"/>
      <c r="WEK3626" s="372"/>
      <c r="WEL3626" s="372"/>
      <c r="WEM3626" s="370"/>
      <c r="WEN3626" s="371"/>
      <c r="WEO3626" s="372"/>
      <c r="WEP3626" s="371"/>
      <c r="WEQ3626" s="473"/>
      <c r="WER3626" s="371"/>
      <c r="WES3626" s="372"/>
      <c r="WET3626" s="372"/>
      <c r="WEU3626" s="372"/>
      <c r="WEV3626" s="372"/>
      <c r="WEW3626" s="370"/>
      <c r="WEX3626" s="371"/>
      <c r="WEY3626" s="372"/>
      <c r="WEZ3626" s="371"/>
      <c r="WFA3626" s="473"/>
      <c r="WFB3626" s="371"/>
      <c r="WFC3626" s="372"/>
      <c r="WFD3626" s="372"/>
      <c r="WFE3626" s="372"/>
      <c r="WFF3626" s="372"/>
      <c r="WFG3626" s="370"/>
      <c r="WFH3626" s="371"/>
      <c r="WFI3626" s="372"/>
      <c r="WFJ3626" s="371"/>
      <c r="WFK3626" s="473"/>
      <c r="WFL3626" s="371"/>
      <c r="WFM3626" s="372"/>
      <c r="WFN3626" s="372"/>
      <c r="WFO3626" s="372"/>
      <c r="WFP3626" s="372"/>
      <c r="WFQ3626" s="370"/>
      <c r="WFR3626" s="371"/>
      <c r="WFS3626" s="372"/>
      <c r="WFT3626" s="371"/>
      <c r="WFU3626" s="473"/>
      <c r="WFV3626" s="371"/>
      <c r="WFW3626" s="372"/>
      <c r="WFX3626" s="372"/>
      <c r="WFY3626" s="372"/>
      <c r="WFZ3626" s="372"/>
      <c r="WGA3626" s="370"/>
      <c r="WGB3626" s="371"/>
      <c r="WGC3626" s="372"/>
      <c r="WGD3626" s="371"/>
      <c r="WGE3626" s="473"/>
      <c r="WGF3626" s="371"/>
      <c r="WGG3626" s="372"/>
      <c r="WGH3626" s="372"/>
      <c r="WGI3626" s="372"/>
      <c r="WGJ3626" s="372"/>
      <c r="WGK3626" s="370"/>
      <c r="WGL3626" s="371"/>
      <c r="WGM3626" s="372"/>
      <c r="WGN3626" s="371"/>
      <c r="WGO3626" s="473"/>
      <c r="WGP3626" s="371"/>
      <c r="WGQ3626" s="372"/>
      <c r="WGR3626" s="372"/>
      <c r="WGS3626" s="372"/>
      <c r="WGT3626" s="372"/>
      <c r="WGU3626" s="370"/>
      <c r="WGV3626" s="371"/>
      <c r="WGW3626" s="372"/>
      <c r="WGX3626" s="371"/>
      <c r="WGY3626" s="473"/>
      <c r="WGZ3626" s="371"/>
      <c r="WHA3626" s="372"/>
      <c r="WHB3626" s="372"/>
      <c r="WHC3626" s="372"/>
      <c r="WHD3626" s="372"/>
      <c r="WHE3626" s="370"/>
      <c r="WHF3626" s="371"/>
      <c r="WHG3626" s="372"/>
      <c r="WHH3626" s="371"/>
      <c r="WHI3626" s="473"/>
      <c r="WHJ3626" s="371"/>
      <c r="WHK3626" s="372"/>
      <c r="WHL3626" s="372"/>
      <c r="WHM3626" s="372"/>
      <c r="WHN3626" s="372"/>
      <c r="WHO3626" s="370"/>
      <c r="WHP3626" s="371"/>
      <c r="WHQ3626" s="372"/>
      <c r="WHR3626" s="371"/>
      <c r="WHS3626" s="473"/>
      <c r="WHT3626" s="371"/>
      <c r="WHU3626" s="372"/>
      <c r="WHV3626" s="372"/>
      <c r="WHW3626" s="372"/>
      <c r="WHX3626" s="372"/>
      <c r="WHY3626" s="370"/>
      <c r="WHZ3626" s="371"/>
      <c r="WIA3626" s="372"/>
      <c r="WIB3626" s="371"/>
      <c r="WIC3626" s="473"/>
      <c r="WID3626" s="371"/>
      <c r="WIE3626" s="372"/>
      <c r="WIF3626" s="372"/>
      <c r="WIG3626" s="372"/>
      <c r="WIH3626" s="372"/>
      <c r="WII3626" s="370"/>
      <c r="WIJ3626" s="371"/>
      <c r="WIK3626" s="372"/>
      <c r="WIL3626" s="371"/>
      <c r="WIM3626" s="473"/>
      <c r="WIN3626" s="371"/>
      <c r="WIO3626" s="372"/>
      <c r="WIP3626" s="372"/>
      <c r="WIQ3626" s="372"/>
      <c r="WIR3626" s="372"/>
      <c r="WIS3626" s="370"/>
      <c r="WIT3626" s="371"/>
      <c r="WIU3626" s="372"/>
      <c r="WIV3626" s="371"/>
      <c r="WIW3626" s="473"/>
      <c r="WIX3626" s="371"/>
      <c r="WIY3626" s="372"/>
      <c r="WIZ3626" s="372"/>
      <c r="WJA3626" s="372"/>
      <c r="WJB3626" s="372"/>
      <c r="WJC3626" s="370"/>
      <c r="WJD3626" s="371"/>
      <c r="WJE3626" s="372"/>
      <c r="WJF3626" s="371"/>
      <c r="WJG3626" s="473"/>
      <c r="WJH3626" s="371"/>
      <c r="WJI3626" s="372"/>
      <c r="WJJ3626" s="372"/>
      <c r="WJK3626" s="372"/>
      <c r="WJL3626" s="372"/>
      <c r="WJM3626" s="370"/>
      <c r="WJN3626" s="371"/>
      <c r="WJO3626" s="372"/>
      <c r="WJP3626" s="371"/>
      <c r="WJQ3626" s="473"/>
      <c r="WJR3626" s="371"/>
      <c r="WJS3626" s="372"/>
      <c r="WJT3626" s="372"/>
      <c r="WJU3626" s="372"/>
      <c r="WJV3626" s="372"/>
      <c r="WJW3626" s="370"/>
      <c r="WJX3626" s="371"/>
      <c r="WJY3626" s="372"/>
      <c r="WJZ3626" s="371"/>
      <c r="WKA3626" s="473"/>
      <c r="WKB3626" s="371"/>
      <c r="WKC3626" s="372"/>
      <c r="WKD3626" s="372"/>
      <c r="WKE3626" s="372"/>
      <c r="WKF3626" s="372"/>
      <c r="WKG3626" s="370"/>
      <c r="WKH3626" s="371"/>
      <c r="WKI3626" s="372"/>
      <c r="WKJ3626" s="371"/>
      <c r="WKK3626" s="473"/>
      <c r="WKL3626" s="371"/>
      <c r="WKM3626" s="372"/>
      <c r="WKN3626" s="372"/>
      <c r="WKO3626" s="372"/>
      <c r="WKP3626" s="372"/>
      <c r="WKQ3626" s="370"/>
      <c r="WKR3626" s="371"/>
      <c r="WKS3626" s="372"/>
      <c r="WKT3626" s="371"/>
      <c r="WKU3626" s="473"/>
      <c r="WKV3626" s="371"/>
      <c r="WKW3626" s="372"/>
      <c r="WKX3626" s="372"/>
      <c r="WKY3626" s="372"/>
      <c r="WKZ3626" s="372"/>
      <c r="WLA3626" s="370"/>
      <c r="WLB3626" s="371"/>
      <c r="WLC3626" s="372"/>
      <c r="WLD3626" s="371"/>
      <c r="WLE3626" s="473"/>
      <c r="WLF3626" s="371"/>
      <c r="WLG3626" s="372"/>
      <c r="WLH3626" s="372"/>
      <c r="WLI3626" s="372"/>
      <c r="WLJ3626" s="372"/>
      <c r="WLK3626" s="370"/>
      <c r="WLL3626" s="371"/>
      <c r="WLM3626" s="372"/>
      <c r="WLN3626" s="371"/>
      <c r="WLO3626" s="473"/>
      <c r="WLP3626" s="371"/>
      <c r="WLQ3626" s="372"/>
      <c r="WLR3626" s="372"/>
      <c r="WLS3626" s="372"/>
      <c r="WLT3626" s="372"/>
      <c r="WLU3626" s="370"/>
      <c r="WLV3626" s="371"/>
      <c r="WLW3626" s="372"/>
      <c r="WLX3626" s="371"/>
      <c r="WLY3626" s="473"/>
      <c r="WLZ3626" s="371"/>
      <c r="WMA3626" s="372"/>
      <c r="WMB3626" s="372"/>
      <c r="WMC3626" s="372"/>
      <c r="WMD3626" s="372"/>
      <c r="WME3626" s="370"/>
      <c r="WMF3626" s="371"/>
      <c r="WMG3626" s="372"/>
      <c r="WMH3626" s="371"/>
      <c r="WMI3626" s="473"/>
      <c r="WMJ3626" s="371"/>
      <c r="WMK3626" s="372"/>
      <c r="WML3626" s="372"/>
      <c r="WMM3626" s="372"/>
      <c r="WMN3626" s="372"/>
      <c r="WMO3626" s="370"/>
      <c r="WMP3626" s="371"/>
      <c r="WMQ3626" s="372"/>
      <c r="WMR3626" s="371"/>
      <c r="WMS3626" s="473"/>
      <c r="WMT3626" s="371"/>
      <c r="WMU3626" s="372"/>
      <c r="WMV3626" s="372"/>
      <c r="WMW3626" s="372"/>
      <c r="WMX3626" s="372"/>
      <c r="WMY3626" s="370"/>
      <c r="WMZ3626" s="371"/>
      <c r="WNA3626" s="372"/>
      <c r="WNB3626" s="371"/>
      <c r="WNC3626" s="473"/>
      <c r="WND3626" s="371"/>
      <c r="WNE3626" s="372"/>
      <c r="WNF3626" s="372"/>
      <c r="WNG3626" s="372"/>
      <c r="WNH3626" s="372"/>
      <c r="WNI3626" s="370"/>
      <c r="WNJ3626" s="371"/>
      <c r="WNK3626" s="372"/>
      <c r="WNL3626" s="371"/>
      <c r="WNM3626" s="473"/>
      <c r="WNN3626" s="371"/>
      <c r="WNO3626" s="372"/>
      <c r="WNP3626" s="372"/>
      <c r="WNQ3626" s="372"/>
      <c r="WNR3626" s="372"/>
      <c r="WNS3626" s="370"/>
      <c r="WNT3626" s="371"/>
      <c r="WNU3626" s="372"/>
      <c r="WNV3626" s="371"/>
      <c r="WNW3626" s="473"/>
      <c r="WNX3626" s="371"/>
      <c r="WNY3626" s="372"/>
      <c r="WNZ3626" s="372"/>
      <c r="WOA3626" s="372"/>
      <c r="WOB3626" s="372"/>
      <c r="WOC3626" s="370"/>
      <c r="WOD3626" s="371"/>
      <c r="WOE3626" s="372"/>
      <c r="WOF3626" s="371"/>
      <c r="WOG3626" s="473"/>
      <c r="WOH3626" s="371"/>
      <c r="WOI3626" s="372"/>
      <c r="WOJ3626" s="372"/>
      <c r="WOK3626" s="372"/>
      <c r="WOL3626" s="372"/>
      <c r="WOM3626" s="370"/>
      <c r="WON3626" s="371"/>
      <c r="WOO3626" s="372"/>
      <c r="WOP3626" s="371"/>
      <c r="WOQ3626" s="473"/>
      <c r="WOR3626" s="371"/>
      <c r="WOS3626" s="372"/>
      <c r="WOT3626" s="372"/>
      <c r="WOU3626" s="372"/>
      <c r="WOV3626" s="372"/>
      <c r="WOW3626" s="370"/>
      <c r="WOX3626" s="371"/>
      <c r="WOY3626" s="372"/>
      <c r="WOZ3626" s="371"/>
      <c r="WPA3626" s="473"/>
      <c r="WPB3626" s="371"/>
      <c r="WPC3626" s="372"/>
      <c r="WPD3626" s="372"/>
      <c r="WPE3626" s="372"/>
      <c r="WPF3626" s="372"/>
      <c r="WPG3626" s="370"/>
      <c r="WPH3626" s="371"/>
      <c r="WPI3626" s="372"/>
      <c r="WPJ3626" s="371"/>
      <c r="WPK3626" s="473"/>
      <c r="WPL3626" s="371"/>
      <c r="WPM3626" s="372"/>
      <c r="WPN3626" s="372"/>
      <c r="WPO3626" s="372"/>
      <c r="WPP3626" s="372"/>
      <c r="WPQ3626" s="370"/>
      <c r="WPR3626" s="371"/>
      <c r="WPS3626" s="372"/>
      <c r="WPT3626" s="371"/>
      <c r="WPU3626" s="473"/>
      <c r="WPV3626" s="371"/>
      <c r="WPW3626" s="372"/>
      <c r="WPX3626" s="372"/>
      <c r="WPY3626" s="372"/>
      <c r="WPZ3626" s="372"/>
      <c r="WQA3626" s="370"/>
      <c r="WQB3626" s="371"/>
      <c r="WQC3626" s="372"/>
      <c r="WQD3626" s="371"/>
      <c r="WQE3626" s="473"/>
      <c r="WQF3626" s="371"/>
      <c r="WQG3626" s="372"/>
      <c r="WQH3626" s="372"/>
      <c r="WQI3626" s="372"/>
      <c r="WQJ3626" s="372"/>
      <c r="WQK3626" s="370"/>
      <c r="WQL3626" s="371"/>
      <c r="WQM3626" s="372"/>
      <c r="WQN3626" s="371"/>
      <c r="WQO3626" s="473"/>
      <c r="WQP3626" s="371"/>
      <c r="WQQ3626" s="372"/>
      <c r="WQR3626" s="372"/>
      <c r="WQS3626" s="372"/>
      <c r="WQT3626" s="372"/>
      <c r="WQU3626" s="370"/>
      <c r="WQV3626" s="371"/>
      <c r="WQW3626" s="372"/>
      <c r="WQX3626" s="371"/>
      <c r="WQY3626" s="473"/>
      <c r="WQZ3626" s="371"/>
      <c r="WRA3626" s="372"/>
      <c r="WRB3626" s="372"/>
      <c r="WRC3626" s="372"/>
      <c r="WRD3626" s="372"/>
      <c r="WRE3626" s="370"/>
      <c r="WRF3626" s="371"/>
      <c r="WRG3626" s="372"/>
      <c r="WRH3626" s="371"/>
      <c r="WRI3626" s="473"/>
      <c r="WRJ3626" s="371"/>
      <c r="WRK3626" s="372"/>
      <c r="WRL3626" s="372"/>
      <c r="WRM3626" s="372"/>
      <c r="WRN3626" s="372"/>
      <c r="WRO3626" s="370"/>
      <c r="WRP3626" s="371"/>
      <c r="WRQ3626" s="372"/>
      <c r="WRR3626" s="371"/>
      <c r="WRS3626" s="473"/>
      <c r="WRT3626" s="371"/>
      <c r="WRU3626" s="372"/>
      <c r="WRV3626" s="372"/>
      <c r="WRW3626" s="372"/>
      <c r="WRX3626" s="372"/>
      <c r="WRY3626" s="370"/>
      <c r="WRZ3626" s="371"/>
      <c r="WSA3626" s="372"/>
      <c r="WSB3626" s="371"/>
      <c r="WSC3626" s="473"/>
      <c r="WSD3626" s="371"/>
      <c r="WSE3626" s="372"/>
      <c r="WSF3626" s="372"/>
      <c r="WSG3626" s="372"/>
      <c r="WSH3626" s="372"/>
      <c r="WSI3626" s="370"/>
      <c r="WSJ3626" s="371"/>
      <c r="WSK3626" s="372"/>
      <c r="WSL3626" s="371"/>
      <c r="WSM3626" s="473"/>
      <c r="WSN3626" s="371"/>
      <c r="WSO3626" s="372"/>
      <c r="WSP3626" s="372"/>
      <c r="WSQ3626" s="372"/>
      <c r="WSR3626" s="372"/>
      <c r="WSS3626" s="370"/>
      <c r="WST3626" s="371"/>
      <c r="WSU3626" s="372"/>
      <c r="WSV3626" s="371"/>
      <c r="WSW3626" s="473"/>
      <c r="WSX3626" s="371"/>
      <c r="WSY3626" s="372"/>
      <c r="WSZ3626" s="372"/>
      <c r="WTA3626" s="372"/>
      <c r="WTB3626" s="372"/>
      <c r="WTC3626" s="370"/>
      <c r="WTD3626" s="371"/>
      <c r="WTE3626" s="372"/>
      <c r="WTF3626" s="371"/>
      <c r="WTG3626" s="473"/>
      <c r="WTH3626" s="371"/>
      <c r="WTI3626" s="372"/>
      <c r="WTJ3626" s="372"/>
      <c r="WTK3626" s="372"/>
      <c r="WTL3626" s="372"/>
      <c r="WTM3626" s="370"/>
      <c r="WTN3626" s="371"/>
      <c r="WTO3626" s="372"/>
      <c r="WTP3626" s="371"/>
      <c r="WTQ3626" s="473"/>
      <c r="WTR3626" s="371"/>
      <c r="WTS3626" s="372"/>
      <c r="WTT3626" s="372"/>
      <c r="WTU3626" s="372"/>
      <c r="WTV3626" s="372"/>
      <c r="WTW3626" s="370"/>
      <c r="WTX3626" s="371"/>
      <c r="WTY3626" s="372"/>
      <c r="WTZ3626" s="371"/>
      <c r="WUA3626" s="473"/>
      <c r="WUB3626" s="371"/>
      <c r="WUC3626" s="372"/>
      <c r="WUD3626" s="372"/>
      <c r="WUE3626" s="372"/>
      <c r="WUF3626" s="372"/>
      <c r="WUG3626" s="370"/>
      <c r="WUH3626" s="371"/>
      <c r="WUI3626" s="372"/>
      <c r="WUJ3626" s="371"/>
      <c r="WUK3626" s="473"/>
      <c r="WUL3626" s="371"/>
      <c r="WUM3626" s="372"/>
      <c r="WUN3626" s="372"/>
      <c r="WUO3626" s="372"/>
      <c r="WUP3626" s="372"/>
      <c r="WUQ3626" s="370"/>
      <c r="WUR3626" s="371"/>
      <c r="WUS3626" s="372"/>
      <c r="WUT3626" s="371"/>
      <c r="WUU3626" s="473"/>
      <c r="WUV3626" s="371"/>
      <c r="WUW3626" s="372"/>
      <c r="WUX3626" s="372"/>
      <c r="WUY3626" s="372"/>
      <c r="WUZ3626" s="372"/>
      <c r="WVA3626" s="370"/>
      <c r="WVB3626" s="371"/>
      <c r="WVC3626" s="372"/>
      <c r="WVD3626" s="371"/>
      <c r="WVE3626" s="473"/>
      <c r="WVF3626" s="371"/>
      <c r="WVG3626" s="372"/>
      <c r="WVH3626" s="372"/>
      <c r="WVI3626" s="372"/>
      <c r="WVJ3626" s="372"/>
      <c r="WVK3626" s="370"/>
      <c r="WVL3626" s="371"/>
      <c r="WVM3626" s="372"/>
      <c r="WVN3626" s="371"/>
      <c r="WVO3626" s="473"/>
      <c r="WVP3626" s="371"/>
      <c r="WVQ3626" s="372"/>
      <c r="WVR3626" s="372"/>
      <c r="WVS3626" s="372"/>
      <c r="WVT3626" s="372"/>
      <c r="WVU3626" s="370"/>
      <c r="WVV3626" s="371"/>
      <c r="WVW3626" s="372"/>
      <c r="WVX3626" s="371"/>
      <c r="WVY3626" s="473"/>
      <c r="WVZ3626" s="371"/>
      <c r="WWA3626" s="372"/>
      <c r="WWB3626" s="372"/>
      <c r="WWC3626" s="372"/>
      <c r="WWD3626" s="372"/>
      <c r="WWE3626" s="370"/>
      <c r="WWF3626" s="371"/>
      <c r="WWG3626" s="372"/>
      <c r="WWH3626" s="371"/>
      <c r="WWI3626" s="473"/>
      <c r="WWJ3626" s="371"/>
      <c r="WWK3626" s="372"/>
      <c r="WWL3626" s="372"/>
      <c r="WWM3626" s="372"/>
      <c r="WWN3626" s="372"/>
      <c r="WWO3626" s="370"/>
      <c r="WWP3626" s="371"/>
      <c r="WWQ3626" s="372"/>
      <c r="WWR3626" s="371"/>
      <c r="WWS3626" s="473"/>
      <c r="WWT3626" s="371"/>
      <c r="WWU3626" s="372"/>
      <c r="WWV3626" s="372"/>
      <c r="WWW3626" s="372"/>
      <c r="WWX3626" s="372"/>
      <c r="WWY3626" s="370"/>
      <c r="WWZ3626" s="371"/>
      <c r="WXA3626" s="372"/>
      <c r="WXB3626" s="371"/>
      <c r="WXC3626" s="473"/>
      <c r="WXD3626" s="371"/>
      <c r="WXE3626" s="372"/>
      <c r="WXF3626" s="372"/>
      <c r="WXG3626" s="372"/>
      <c r="WXH3626" s="372"/>
      <c r="WXI3626" s="370"/>
      <c r="WXJ3626" s="371"/>
      <c r="WXK3626" s="372"/>
      <c r="WXL3626" s="371"/>
      <c r="WXM3626" s="473"/>
      <c r="WXN3626" s="371"/>
      <c r="WXO3626" s="372"/>
      <c r="WXP3626" s="372"/>
      <c r="WXQ3626" s="372"/>
      <c r="WXR3626" s="372"/>
      <c r="WXS3626" s="370"/>
      <c r="WXT3626" s="371"/>
      <c r="WXU3626" s="372"/>
      <c r="WXV3626" s="371"/>
      <c r="WXW3626" s="473"/>
      <c r="WXX3626" s="371"/>
      <c r="WXY3626" s="372"/>
      <c r="WXZ3626" s="372"/>
      <c r="WYA3626" s="372"/>
      <c r="WYB3626" s="372"/>
      <c r="WYC3626" s="370"/>
      <c r="WYD3626" s="371"/>
      <c r="WYE3626" s="372"/>
      <c r="WYF3626" s="371"/>
      <c r="WYG3626" s="473"/>
      <c r="WYH3626" s="371"/>
      <c r="WYI3626" s="372"/>
      <c r="WYJ3626" s="372"/>
      <c r="WYK3626" s="372"/>
      <c r="WYL3626" s="372"/>
      <c r="WYM3626" s="370"/>
      <c r="WYN3626" s="371"/>
      <c r="WYO3626" s="372"/>
      <c r="WYP3626" s="371"/>
      <c r="WYQ3626" s="473"/>
      <c r="WYR3626" s="371"/>
      <c r="WYS3626" s="372"/>
      <c r="WYT3626" s="372"/>
      <c r="WYU3626" s="372"/>
      <c r="WYV3626" s="372"/>
      <c r="WYW3626" s="370"/>
      <c r="WYX3626" s="371"/>
      <c r="WYY3626" s="372"/>
      <c r="WYZ3626" s="371"/>
      <c r="WZA3626" s="473"/>
      <c r="WZB3626" s="371"/>
      <c r="WZC3626" s="372"/>
      <c r="WZD3626" s="372"/>
      <c r="WZE3626" s="372"/>
      <c r="WZF3626" s="372"/>
      <c r="WZG3626" s="370"/>
      <c r="WZH3626" s="371"/>
      <c r="WZI3626" s="372"/>
      <c r="WZJ3626" s="371"/>
      <c r="WZK3626" s="473"/>
      <c r="WZL3626" s="371"/>
      <c r="WZM3626" s="372"/>
      <c r="WZN3626" s="372"/>
      <c r="WZO3626" s="372"/>
      <c r="WZP3626" s="372"/>
      <c r="WZQ3626" s="370"/>
      <c r="WZR3626" s="371"/>
      <c r="WZS3626" s="372"/>
      <c r="WZT3626" s="371"/>
      <c r="WZU3626" s="473"/>
      <c r="WZV3626" s="371"/>
      <c r="WZW3626" s="372"/>
      <c r="WZX3626" s="372"/>
      <c r="WZY3626" s="372"/>
      <c r="WZZ3626" s="372"/>
      <c r="XAA3626" s="370"/>
      <c r="XAB3626" s="371"/>
      <c r="XAC3626" s="372"/>
      <c r="XAD3626" s="371"/>
      <c r="XAE3626" s="473"/>
      <c r="XAF3626" s="371"/>
      <c r="XAG3626" s="372"/>
      <c r="XAH3626" s="372"/>
      <c r="XAI3626" s="372"/>
      <c r="XAJ3626" s="372"/>
      <c r="XAK3626" s="370"/>
      <c r="XAL3626" s="371"/>
      <c r="XAM3626" s="372"/>
      <c r="XAN3626" s="371"/>
      <c r="XAO3626" s="473"/>
      <c r="XAP3626" s="371"/>
      <c r="XAQ3626" s="372"/>
      <c r="XAR3626" s="372"/>
      <c r="XAS3626" s="372"/>
      <c r="XAT3626" s="372"/>
      <c r="XAU3626" s="370"/>
      <c r="XAV3626" s="371"/>
      <c r="XAW3626" s="372"/>
      <c r="XAX3626" s="371"/>
      <c r="XAY3626" s="473"/>
      <c r="XAZ3626" s="371"/>
      <c r="XBA3626" s="372"/>
      <c r="XBB3626" s="372"/>
      <c r="XBC3626" s="372"/>
      <c r="XBD3626" s="372"/>
      <c r="XBE3626" s="370"/>
      <c r="XBF3626" s="371"/>
      <c r="XBG3626" s="372"/>
      <c r="XBH3626" s="371"/>
      <c r="XBI3626" s="473"/>
      <c r="XBJ3626" s="371"/>
      <c r="XBK3626" s="372"/>
      <c r="XBL3626" s="372"/>
      <c r="XBM3626" s="372"/>
      <c r="XBN3626" s="372"/>
      <c r="XBO3626" s="370"/>
      <c r="XBP3626" s="371"/>
      <c r="XBQ3626" s="372"/>
      <c r="XBR3626" s="371"/>
      <c r="XBS3626" s="473"/>
      <c r="XBT3626" s="371"/>
      <c r="XBU3626" s="372"/>
      <c r="XBV3626" s="372"/>
      <c r="XBW3626" s="372"/>
      <c r="XBX3626" s="372"/>
      <c r="XBY3626" s="370"/>
      <c r="XBZ3626" s="371"/>
      <c r="XCA3626" s="372"/>
      <c r="XCB3626" s="371"/>
      <c r="XCC3626" s="473"/>
      <c r="XCD3626" s="371"/>
      <c r="XCE3626" s="372"/>
      <c r="XCF3626" s="372"/>
      <c r="XCG3626" s="372"/>
      <c r="XCH3626" s="372"/>
      <c r="XCI3626" s="370"/>
      <c r="XCJ3626" s="371"/>
      <c r="XCK3626" s="372"/>
      <c r="XCL3626" s="371"/>
      <c r="XCM3626" s="473"/>
      <c r="XCN3626" s="371"/>
      <c r="XCO3626" s="372"/>
      <c r="XCP3626" s="372"/>
      <c r="XCQ3626" s="372"/>
      <c r="XCR3626" s="372"/>
      <c r="XCS3626" s="370"/>
      <c r="XCT3626" s="371"/>
      <c r="XCU3626" s="372"/>
      <c r="XCV3626" s="371"/>
      <c r="XCW3626" s="473"/>
      <c r="XCX3626" s="371"/>
      <c r="XCY3626" s="372"/>
      <c r="XCZ3626" s="372"/>
      <c r="XDA3626" s="372"/>
      <c r="XDB3626" s="372"/>
      <c r="XDC3626" s="370"/>
      <c r="XDD3626" s="371"/>
      <c r="XDE3626" s="372"/>
      <c r="XDF3626" s="371"/>
      <c r="XDG3626" s="473"/>
      <c r="XDH3626" s="371"/>
      <c r="XDI3626" s="372"/>
      <c r="XDJ3626" s="372"/>
      <c r="XDK3626" s="372"/>
      <c r="XDL3626" s="372"/>
      <c r="XDM3626" s="370"/>
      <c r="XDN3626" s="371"/>
      <c r="XDO3626" s="372"/>
      <c r="XDP3626" s="371"/>
      <c r="XDQ3626" s="473"/>
      <c r="XDR3626" s="371"/>
      <c r="XDS3626" s="372"/>
      <c r="XDT3626" s="372"/>
      <c r="XDU3626" s="372"/>
      <c r="XDV3626" s="372"/>
      <c r="XDW3626" s="370"/>
      <c r="XDX3626" s="371"/>
      <c r="XDY3626" s="372"/>
      <c r="XDZ3626" s="371"/>
      <c r="XEA3626" s="473"/>
      <c r="XEB3626" s="371"/>
      <c r="XEC3626" s="372"/>
      <c r="XED3626" s="372"/>
      <c r="XEE3626" s="372"/>
      <c r="XEF3626" s="372"/>
      <c r="XEG3626" s="370"/>
      <c r="XEH3626" s="371"/>
      <c r="XEI3626" s="372"/>
      <c r="XEJ3626" s="371"/>
      <c r="XEK3626" s="473"/>
      <c r="XEL3626" s="371"/>
      <c r="XEM3626" s="372"/>
      <c r="XEN3626" s="372"/>
      <c r="XEO3626" s="372"/>
      <c r="XEP3626" s="372"/>
      <c r="XEQ3626" s="370"/>
      <c r="XER3626" s="371"/>
      <c r="XES3626" s="372"/>
      <c r="XET3626" s="371"/>
      <c r="XEU3626" s="473"/>
      <c r="XEV3626" s="371"/>
      <c r="XEW3626" s="372"/>
      <c r="XEX3626" s="372"/>
      <c r="XEY3626" s="372"/>
      <c r="XEZ3626" s="372"/>
      <c r="XFA3626" s="370"/>
      <c r="XFB3626" s="371"/>
      <c r="XFC3626" s="372"/>
      <c r="XFD3626" s="371"/>
    </row>
    <row r="3627" spans="1:16384" s="383" customFormat="1" ht="15.75" customHeight="1" x14ac:dyDescent="0.25">
      <c r="A3627" s="377" t="s">
        <v>6076</v>
      </c>
      <c r="B3627" s="377" t="s">
        <v>1992</v>
      </c>
      <c r="C3627" s="380"/>
      <c r="D3627" s="378"/>
      <c r="E3627" s="379">
        <v>18000</v>
      </c>
      <c r="F3627" s="377"/>
      <c r="G3627" s="380"/>
      <c r="H3627" s="380"/>
      <c r="I3627" s="382"/>
      <c r="J3627" s="380"/>
    </row>
    <row r="3628" spans="1:16384" s="383" customFormat="1" ht="15.75" customHeight="1" x14ac:dyDescent="0.25">
      <c r="A3628" s="377" t="s">
        <v>6076</v>
      </c>
      <c r="B3628" s="377" t="s">
        <v>1992</v>
      </c>
      <c r="C3628" s="380"/>
      <c r="D3628" s="378"/>
      <c r="E3628" s="379">
        <v>18900</v>
      </c>
      <c r="F3628" s="377"/>
      <c r="G3628" s="380"/>
      <c r="H3628" s="380"/>
      <c r="I3628" s="382"/>
      <c r="J3628" s="380"/>
    </row>
    <row r="3629" spans="1:16384" s="383" customFormat="1" ht="15.75" customHeight="1" x14ac:dyDescent="0.25">
      <c r="A3629" s="377" t="s">
        <v>5963</v>
      </c>
      <c r="B3629" s="377" t="s">
        <v>1992</v>
      </c>
      <c r="C3629" s="380"/>
      <c r="D3629" s="378"/>
      <c r="E3629" s="379">
        <v>21000</v>
      </c>
      <c r="F3629" s="377"/>
      <c r="G3629" s="380"/>
      <c r="H3629" s="380"/>
      <c r="I3629" s="382"/>
      <c r="J3629" s="380"/>
    </row>
    <row r="3630" spans="1:16384" s="383" customFormat="1" ht="15.75" customHeight="1" x14ac:dyDescent="0.25">
      <c r="A3630" s="377" t="s">
        <v>5892</v>
      </c>
      <c r="B3630" s="377" t="s">
        <v>1992</v>
      </c>
      <c r="C3630" s="380"/>
      <c r="D3630" s="378"/>
      <c r="E3630" s="379">
        <v>36800</v>
      </c>
      <c r="F3630" s="377"/>
      <c r="G3630" s="380"/>
      <c r="H3630" s="380"/>
      <c r="I3630" s="382"/>
      <c r="J3630" s="380"/>
    </row>
    <row r="3631" spans="1:16384" s="383" customFormat="1" ht="27.75" customHeight="1" x14ac:dyDescent="0.25">
      <c r="A3631" s="377" t="s">
        <v>6085</v>
      </c>
      <c r="B3631" s="377" t="s">
        <v>1992</v>
      </c>
      <c r="C3631" s="380"/>
      <c r="D3631" s="378"/>
      <c r="E3631" s="379">
        <v>35000</v>
      </c>
      <c r="F3631" s="377"/>
      <c r="G3631" s="380"/>
      <c r="H3631" s="380"/>
      <c r="I3631" s="382"/>
      <c r="J3631" s="380"/>
    </row>
    <row r="3632" spans="1:16384" s="383" customFormat="1" ht="27.75" customHeight="1" x14ac:dyDescent="0.25">
      <c r="A3632" s="377" t="s">
        <v>1848</v>
      </c>
      <c r="B3632" s="377" t="s">
        <v>1992</v>
      </c>
      <c r="C3632" s="380"/>
      <c r="D3632" s="378"/>
      <c r="E3632" s="379">
        <v>36000</v>
      </c>
      <c r="F3632" s="377"/>
      <c r="G3632" s="380"/>
      <c r="H3632" s="380"/>
      <c r="I3632" s="382"/>
      <c r="J3632" s="380"/>
    </row>
    <row r="3633" spans="1:16384" s="383" customFormat="1" ht="27.75" customHeight="1" x14ac:dyDescent="0.2">
      <c r="A3633" s="377" t="s">
        <v>5956</v>
      </c>
      <c r="B3633" s="377" t="s">
        <v>1992</v>
      </c>
      <c r="C3633" s="380"/>
      <c r="D3633" s="378"/>
      <c r="E3633" s="379">
        <v>36000</v>
      </c>
      <c r="F3633" s="377"/>
      <c r="G3633" s="380"/>
      <c r="H3633" s="380"/>
      <c r="I3633" s="382"/>
      <c r="J3633" s="429"/>
    </row>
    <row r="3634" spans="1:16384" s="383" customFormat="1" ht="27.75" customHeight="1" x14ac:dyDescent="0.25">
      <c r="A3634" s="377" t="s">
        <v>5956</v>
      </c>
      <c r="B3634" s="377" t="s">
        <v>1992</v>
      </c>
      <c r="C3634" s="380"/>
      <c r="D3634" s="378"/>
      <c r="E3634" s="379">
        <v>22800</v>
      </c>
      <c r="F3634" s="377"/>
      <c r="G3634" s="380"/>
      <c r="H3634" s="380"/>
      <c r="I3634" s="382"/>
      <c r="J3634" s="380" t="s">
        <v>6450</v>
      </c>
    </row>
    <row r="3635" spans="1:16384" s="383" customFormat="1" ht="24" x14ac:dyDescent="0.25">
      <c r="A3635" s="377" t="s">
        <v>6094</v>
      </c>
      <c r="B3635" s="377" t="s">
        <v>1992</v>
      </c>
      <c r="C3635" s="380"/>
      <c r="D3635" s="378"/>
      <c r="E3635" s="379">
        <v>36000</v>
      </c>
      <c r="F3635" s="377"/>
      <c r="G3635" s="380"/>
      <c r="H3635" s="380"/>
      <c r="I3635" s="382"/>
      <c r="J3635" s="380" t="s">
        <v>6450</v>
      </c>
    </row>
    <row r="3636" spans="1:16384" s="383" customFormat="1" ht="24" x14ac:dyDescent="0.2">
      <c r="A3636" s="377" t="s">
        <v>5956</v>
      </c>
      <c r="B3636" s="377" t="s">
        <v>1992</v>
      </c>
      <c r="C3636" s="380"/>
      <c r="D3636" s="378"/>
      <c r="E3636" s="379">
        <v>24000</v>
      </c>
      <c r="F3636" s="377"/>
      <c r="G3636" s="380"/>
      <c r="H3636" s="380"/>
      <c r="I3636" s="382"/>
      <c r="J3636" s="380" t="s">
        <v>6450</v>
      </c>
      <c r="K3636" s="470"/>
      <c r="L3636" s="471"/>
      <c r="M3636" s="429"/>
      <c r="N3636" s="471"/>
      <c r="O3636" s="472"/>
      <c r="P3636" s="471"/>
      <c r="Q3636" s="429"/>
      <c r="R3636" s="429"/>
      <c r="S3636" s="429"/>
      <c r="T3636" s="429"/>
      <c r="U3636" s="470"/>
      <c r="V3636" s="471"/>
      <c r="W3636" s="429"/>
      <c r="X3636" s="471"/>
      <c r="Y3636" s="472"/>
      <c r="Z3636" s="471"/>
      <c r="AA3636" s="429"/>
      <c r="AB3636" s="429"/>
      <c r="AC3636" s="429"/>
      <c r="AD3636" s="429"/>
      <c r="AE3636" s="470"/>
      <c r="AF3636" s="471"/>
      <c r="AG3636" s="372"/>
      <c r="AH3636" s="371"/>
      <c r="AI3636" s="473"/>
      <c r="AJ3636" s="371"/>
      <c r="AK3636" s="372"/>
      <c r="AL3636" s="372"/>
      <c r="AM3636" s="372"/>
      <c r="AN3636" s="372"/>
      <c r="AO3636" s="370"/>
      <c r="AP3636" s="371"/>
      <c r="AQ3636" s="372"/>
      <c r="AR3636" s="371"/>
      <c r="AS3636" s="473"/>
      <c r="AT3636" s="371"/>
      <c r="AU3636" s="372"/>
      <c r="AV3636" s="372"/>
      <c r="AW3636" s="372"/>
      <c r="AX3636" s="372"/>
      <c r="AY3636" s="370"/>
      <c r="AZ3636" s="371"/>
      <c r="BA3636" s="372"/>
      <c r="BB3636" s="371"/>
      <c r="BC3636" s="473"/>
      <c r="BD3636" s="371"/>
      <c r="BE3636" s="372"/>
      <c r="BF3636" s="372"/>
      <c r="BG3636" s="372"/>
      <c r="BH3636" s="372"/>
      <c r="BI3636" s="370"/>
      <c r="BJ3636" s="371"/>
      <c r="BK3636" s="372"/>
      <c r="BL3636" s="371"/>
      <c r="BM3636" s="473"/>
      <c r="BN3636" s="371"/>
      <c r="BO3636" s="372"/>
      <c r="BP3636" s="372"/>
      <c r="BQ3636" s="372"/>
      <c r="BR3636" s="372"/>
      <c r="BS3636" s="370"/>
      <c r="BT3636" s="371"/>
      <c r="BU3636" s="372"/>
      <c r="BV3636" s="371"/>
      <c r="BW3636" s="473"/>
      <c r="BX3636" s="371"/>
      <c r="BY3636" s="372"/>
      <c r="BZ3636" s="372"/>
      <c r="CA3636" s="372"/>
      <c r="CB3636" s="372"/>
      <c r="CC3636" s="370"/>
      <c r="CD3636" s="371"/>
      <c r="CE3636" s="372"/>
      <c r="CF3636" s="371"/>
      <c r="CG3636" s="473"/>
      <c r="CH3636" s="371"/>
      <c r="CI3636" s="372"/>
      <c r="CJ3636" s="372"/>
      <c r="CK3636" s="372"/>
      <c r="CL3636" s="372"/>
      <c r="CM3636" s="370"/>
      <c r="CN3636" s="371"/>
      <c r="CO3636" s="372"/>
      <c r="CP3636" s="371"/>
      <c r="CQ3636" s="473"/>
      <c r="CR3636" s="371"/>
      <c r="CS3636" s="372"/>
      <c r="CT3636" s="372"/>
      <c r="CU3636" s="372"/>
      <c r="CV3636" s="372"/>
      <c r="CW3636" s="370"/>
      <c r="CX3636" s="371"/>
      <c r="CY3636" s="372"/>
      <c r="CZ3636" s="371"/>
      <c r="DA3636" s="473"/>
      <c r="DB3636" s="371"/>
      <c r="DC3636" s="372"/>
      <c r="DD3636" s="372"/>
      <c r="DE3636" s="372"/>
      <c r="DF3636" s="372"/>
      <c r="DG3636" s="370"/>
      <c r="DH3636" s="371"/>
      <c r="DI3636" s="372"/>
      <c r="DJ3636" s="371"/>
      <c r="DK3636" s="473"/>
      <c r="DL3636" s="371"/>
      <c r="DM3636" s="372"/>
      <c r="DN3636" s="372"/>
      <c r="DO3636" s="372"/>
      <c r="DP3636" s="372"/>
      <c r="DQ3636" s="370"/>
      <c r="DR3636" s="371"/>
      <c r="DS3636" s="372"/>
      <c r="DT3636" s="371"/>
      <c r="DU3636" s="473"/>
      <c r="DV3636" s="371"/>
      <c r="DW3636" s="372"/>
      <c r="DX3636" s="372"/>
      <c r="DY3636" s="372"/>
      <c r="DZ3636" s="372"/>
      <c r="EA3636" s="370"/>
      <c r="EB3636" s="371"/>
      <c r="EC3636" s="372"/>
      <c r="ED3636" s="371"/>
      <c r="EE3636" s="473"/>
      <c r="EF3636" s="371"/>
      <c r="EG3636" s="372"/>
      <c r="EH3636" s="372"/>
      <c r="EI3636" s="372"/>
      <c r="EJ3636" s="372"/>
      <c r="EK3636" s="370"/>
      <c r="EL3636" s="371"/>
      <c r="EM3636" s="372"/>
      <c r="EN3636" s="371"/>
      <c r="EO3636" s="473"/>
      <c r="EP3636" s="371"/>
      <c r="EQ3636" s="372"/>
      <c r="ER3636" s="372"/>
      <c r="ES3636" s="372"/>
      <c r="ET3636" s="372"/>
      <c r="EU3636" s="370"/>
      <c r="EV3636" s="371"/>
      <c r="EW3636" s="372"/>
      <c r="EX3636" s="371"/>
      <c r="EY3636" s="473"/>
      <c r="EZ3636" s="371"/>
      <c r="FA3636" s="372"/>
      <c r="FB3636" s="372"/>
      <c r="FC3636" s="372"/>
      <c r="FD3636" s="372"/>
      <c r="FE3636" s="370"/>
      <c r="FF3636" s="371"/>
      <c r="FG3636" s="372"/>
      <c r="FH3636" s="371"/>
      <c r="FI3636" s="473"/>
      <c r="FJ3636" s="371"/>
      <c r="FK3636" s="372"/>
      <c r="FL3636" s="372"/>
      <c r="FM3636" s="372"/>
      <c r="FN3636" s="372"/>
      <c r="FO3636" s="370"/>
      <c r="FP3636" s="371"/>
      <c r="FQ3636" s="372"/>
      <c r="FR3636" s="371"/>
      <c r="FS3636" s="473"/>
      <c r="FT3636" s="371"/>
      <c r="FU3636" s="372"/>
      <c r="FV3636" s="372"/>
      <c r="FW3636" s="372"/>
      <c r="FX3636" s="372"/>
      <c r="FY3636" s="370"/>
      <c r="FZ3636" s="371"/>
      <c r="GA3636" s="372"/>
      <c r="GB3636" s="371"/>
      <c r="GC3636" s="473"/>
      <c r="GD3636" s="371"/>
      <c r="GE3636" s="372"/>
      <c r="GF3636" s="372"/>
      <c r="GG3636" s="372"/>
      <c r="GH3636" s="372"/>
      <c r="GI3636" s="370"/>
      <c r="GJ3636" s="371"/>
      <c r="GK3636" s="372"/>
      <c r="GL3636" s="371"/>
      <c r="GM3636" s="473"/>
      <c r="GN3636" s="371"/>
      <c r="GO3636" s="372"/>
      <c r="GP3636" s="372"/>
      <c r="GQ3636" s="372"/>
      <c r="GR3636" s="372"/>
      <c r="GS3636" s="370"/>
      <c r="GT3636" s="371"/>
      <c r="GU3636" s="372"/>
      <c r="GV3636" s="371"/>
      <c r="GW3636" s="473"/>
      <c r="GX3636" s="371"/>
      <c r="GY3636" s="372"/>
      <c r="GZ3636" s="372"/>
      <c r="HA3636" s="372"/>
      <c r="HB3636" s="372"/>
      <c r="HC3636" s="370"/>
      <c r="HD3636" s="371"/>
      <c r="HE3636" s="372"/>
      <c r="HF3636" s="371"/>
      <c r="HG3636" s="473"/>
      <c r="HH3636" s="371"/>
      <c r="HI3636" s="372"/>
      <c r="HJ3636" s="372"/>
      <c r="HK3636" s="372"/>
      <c r="HL3636" s="372"/>
      <c r="HM3636" s="370"/>
      <c r="HN3636" s="371"/>
      <c r="HO3636" s="372"/>
      <c r="HP3636" s="371"/>
      <c r="HQ3636" s="473"/>
      <c r="HR3636" s="371"/>
      <c r="HS3636" s="372"/>
      <c r="HT3636" s="372"/>
      <c r="HU3636" s="372"/>
      <c r="HV3636" s="372"/>
      <c r="HW3636" s="370"/>
      <c r="HX3636" s="371"/>
      <c r="HY3636" s="372"/>
      <c r="HZ3636" s="371"/>
      <c r="IA3636" s="473"/>
      <c r="IB3636" s="371"/>
      <c r="IC3636" s="372"/>
      <c r="ID3636" s="372"/>
      <c r="IE3636" s="372"/>
      <c r="IF3636" s="372"/>
      <c r="IG3636" s="370"/>
      <c r="IH3636" s="371"/>
      <c r="II3636" s="372"/>
      <c r="IJ3636" s="371"/>
      <c r="IK3636" s="473"/>
      <c r="IL3636" s="371"/>
      <c r="IM3636" s="372"/>
      <c r="IN3636" s="372"/>
      <c r="IO3636" s="372"/>
      <c r="IP3636" s="372"/>
      <c r="IQ3636" s="370"/>
      <c r="IR3636" s="371"/>
      <c r="IS3636" s="372"/>
      <c r="IT3636" s="371"/>
      <c r="IU3636" s="473"/>
      <c r="IV3636" s="371"/>
      <c r="IW3636" s="372"/>
      <c r="IX3636" s="372"/>
      <c r="IY3636" s="372"/>
      <c r="IZ3636" s="372"/>
      <c r="JA3636" s="370"/>
      <c r="JB3636" s="371"/>
      <c r="JC3636" s="372"/>
      <c r="JD3636" s="371"/>
      <c r="JE3636" s="473"/>
      <c r="JF3636" s="371"/>
      <c r="JG3636" s="372"/>
      <c r="JH3636" s="372"/>
      <c r="JI3636" s="372"/>
      <c r="JJ3636" s="372"/>
      <c r="JK3636" s="370"/>
      <c r="JL3636" s="371"/>
      <c r="JM3636" s="372"/>
      <c r="JN3636" s="371"/>
      <c r="JO3636" s="473"/>
      <c r="JP3636" s="371"/>
      <c r="JQ3636" s="372"/>
      <c r="JR3636" s="372"/>
      <c r="JS3636" s="372"/>
      <c r="JT3636" s="372"/>
      <c r="JU3636" s="370"/>
      <c r="JV3636" s="371"/>
      <c r="JW3636" s="372"/>
      <c r="JX3636" s="371"/>
      <c r="JY3636" s="473"/>
      <c r="JZ3636" s="371"/>
      <c r="KA3636" s="372"/>
      <c r="KB3636" s="372"/>
      <c r="KC3636" s="372"/>
      <c r="KD3636" s="372"/>
      <c r="KE3636" s="370"/>
      <c r="KF3636" s="371"/>
      <c r="KG3636" s="372"/>
      <c r="KH3636" s="371"/>
      <c r="KI3636" s="473"/>
      <c r="KJ3636" s="371"/>
      <c r="KK3636" s="372"/>
      <c r="KL3636" s="372"/>
      <c r="KM3636" s="372"/>
      <c r="KN3636" s="372"/>
      <c r="KO3636" s="370"/>
      <c r="KP3636" s="371"/>
      <c r="KQ3636" s="372"/>
      <c r="KR3636" s="371"/>
      <c r="KS3636" s="473"/>
      <c r="KT3636" s="371"/>
      <c r="KU3636" s="372"/>
      <c r="KV3636" s="372"/>
      <c r="KW3636" s="372"/>
      <c r="KX3636" s="372"/>
      <c r="KY3636" s="370"/>
      <c r="KZ3636" s="371"/>
      <c r="LA3636" s="372"/>
      <c r="LB3636" s="371"/>
      <c r="LC3636" s="473"/>
      <c r="LD3636" s="371"/>
      <c r="LE3636" s="372"/>
      <c r="LF3636" s="372"/>
      <c r="LG3636" s="372"/>
      <c r="LH3636" s="372"/>
      <c r="LI3636" s="370"/>
      <c r="LJ3636" s="371"/>
      <c r="LK3636" s="372"/>
      <c r="LL3636" s="371"/>
      <c r="LM3636" s="473"/>
      <c r="LN3636" s="371"/>
      <c r="LO3636" s="372"/>
      <c r="LP3636" s="372"/>
      <c r="LQ3636" s="372"/>
      <c r="LR3636" s="372"/>
      <c r="LS3636" s="370"/>
      <c r="LT3636" s="371"/>
      <c r="LU3636" s="372"/>
      <c r="LV3636" s="371"/>
      <c r="LW3636" s="473"/>
      <c r="LX3636" s="371"/>
      <c r="LY3636" s="372"/>
      <c r="LZ3636" s="372"/>
      <c r="MA3636" s="372"/>
      <c r="MB3636" s="372"/>
      <c r="MC3636" s="370"/>
      <c r="MD3636" s="371"/>
      <c r="ME3636" s="372"/>
      <c r="MF3636" s="371"/>
      <c r="MG3636" s="473"/>
      <c r="MH3636" s="371"/>
      <c r="MI3636" s="372"/>
      <c r="MJ3636" s="372"/>
      <c r="MK3636" s="372"/>
      <c r="ML3636" s="372"/>
      <c r="MM3636" s="370"/>
      <c r="MN3636" s="371"/>
      <c r="MO3636" s="372"/>
      <c r="MP3636" s="371"/>
      <c r="MQ3636" s="473"/>
      <c r="MR3636" s="371"/>
      <c r="MS3636" s="372"/>
      <c r="MT3636" s="372"/>
      <c r="MU3636" s="372"/>
      <c r="MV3636" s="372"/>
      <c r="MW3636" s="370"/>
      <c r="MX3636" s="371"/>
      <c r="MY3636" s="372"/>
      <c r="MZ3636" s="371"/>
      <c r="NA3636" s="473"/>
      <c r="NB3636" s="371"/>
      <c r="NC3636" s="372"/>
      <c r="ND3636" s="372"/>
      <c r="NE3636" s="372"/>
      <c r="NF3636" s="372"/>
      <c r="NG3636" s="370"/>
      <c r="NH3636" s="371"/>
      <c r="NI3636" s="372"/>
      <c r="NJ3636" s="371"/>
      <c r="NK3636" s="473"/>
      <c r="NL3636" s="371"/>
      <c r="NM3636" s="372"/>
      <c r="NN3636" s="372"/>
      <c r="NO3636" s="372"/>
      <c r="NP3636" s="372"/>
      <c r="NQ3636" s="370"/>
      <c r="NR3636" s="371"/>
      <c r="NS3636" s="372"/>
      <c r="NT3636" s="371"/>
      <c r="NU3636" s="473"/>
      <c r="NV3636" s="371"/>
      <c r="NW3636" s="372"/>
      <c r="NX3636" s="372"/>
      <c r="NY3636" s="372"/>
      <c r="NZ3636" s="372"/>
      <c r="OA3636" s="370"/>
      <c r="OB3636" s="371"/>
      <c r="OC3636" s="372"/>
      <c r="OD3636" s="371"/>
      <c r="OE3636" s="473"/>
      <c r="OF3636" s="371"/>
      <c r="OG3636" s="372"/>
      <c r="OH3636" s="372"/>
      <c r="OI3636" s="372"/>
      <c r="OJ3636" s="372"/>
      <c r="OK3636" s="370"/>
      <c r="OL3636" s="371"/>
      <c r="OM3636" s="372"/>
      <c r="ON3636" s="371"/>
      <c r="OO3636" s="473"/>
      <c r="OP3636" s="371"/>
      <c r="OQ3636" s="372"/>
      <c r="OR3636" s="372"/>
      <c r="OS3636" s="372"/>
      <c r="OT3636" s="372"/>
      <c r="OU3636" s="370"/>
      <c r="OV3636" s="371"/>
      <c r="OW3636" s="372"/>
      <c r="OX3636" s="371"/>
      <c r="OY3636" s="473"/>
      <c r="OZ3636" s="371"/>
      <c r="PA3636" s="372"/>
      <c r="PB3636" s="372"/>
      <c r="PC3636" s="372"/>
      <c r="PD3636" s="372"/>
      <c r="PE3636" s="370"/>
      <c r="PF3636" s="371"/>
      <c r="PG3636" s="372"/>
      <c r="PH3636" s="371"/>
      <c r="PI3636" s="473"/>
      <c r="PJ3636" s="371"/>
      <c r="PK3636" s="372"/>
      <c r="PL3636" s="372"/>
      <c r="PM3636" s="372"/>
      <c r="PN3636" s="372"/>
      <c r="PO3636" s="370"/>
      <c r="PP3636" s="371"/>
      <c r="PQ3636" s="372"/>
      <c r="PR3636" s="371"/>
      <c r="PS3636" s="473"/>
      <c r="PT3636" s="371"/>
      <c r="PU3636" s="372"/>
      <c r="PV3636" s="372"/>
      <c r="PW3636" s="372"/>
      <c r="PX3636" s="372"/>
      <c r="PY3636" s="370"/>
      <c r="PZ3636" s="371"/>
      <c r="QA3636" s="372"/>
      <c r="QB3636" s="371"/>
      <c r="QC3636" s="473"/>
      <c r="QD3636" s="371"/>
      <c r="QE3636" s="372"/>
      <c r="QF3636" s="372"/>
      <c r="QG3636" s="372"/>
      <c r="QH3636" s="372"/>
      <c r="QI3636" s="370"/>
      <c r="QJ3636" s="371"/>
      <c r="QK3636" s="372"/>
      <c r="QL3636" s="371"/>
      <c r="QM3636" s="473"/>
      <c r="QN3636" s="371"/>
      <c r="QO3636" s="372"/>
      <c r="QP3636" s="372"/>
      <c r="QQ3636" s="372"/>
      <c r="QR3636" s="372"/>
      <c r="QS3636" s="370"/>
      <c r="QT3636" s="371"/>
      <c r="QU3636" s="372"/>
      <c r="QV3636" s="371"/>
      <c r="QW3636" s="473"/>
      <c r="QX3636" s="371"/>
      <c r="QY3636" s="372"/>
      <c r="QZ3636" s="372"/>
      <c r="RA3636" s="372"/>
      <c r="RB3636" s="372"/>
      <c r="RC3636" s="370"/>
      <c r="RD3636" s="371"/>
      <c r="RE3636" s="372"/>
      <c r="RF3636" s="371"/>
      <c r="RG3636" s="473"/>
      <c r="RH3636" s="371"/>
      <c r="RI3636" s="372"/>
      <c r="RJ3636" s="372"/>
      <c r="RK3636" s="372"/>
      <c r="RL3636" s="372"/>
      <c r="RM3636" s="370"/>
      <c r="RN3636" s="371"/>
      <c r="RO3636" s="372"/>
      <c r="RP3636" s="371"/>
      <c r="RQ3636" s="473"/>
      <c r="RR3636" s="371"/>
      <c r="RS3636" s="372"/>
      <c r="RT3636" s="372"/>
      <c r="RU3636" s="372"/>
      <c r="RV3636" s="372"/>
      <c r="RW3636" s="370"/>
      <c r="RX3636" s="371"/>
      <c r="RY3636" s="372"/>
      <c r="RZ3636" s="371"/>
      <c r="SA3636" s="473"/>
      <c r="SB3636" s="371"/>
      <c r="SC3636" s="372"/>
      <c r="SD3636" s="372"/>
      <c r="SE3636" s="372"/>
      <c r="SF3636" s="372"/>
      <c r="SG3636" s="370"/>
      <c r="SH3636" s="371"/>
      <c r="SI3636" s="372"/>
      <c r="SJ3636" s="371"/>
      <c r="SK3636" s="473"/>
      <c r="SL3636" s="371"/>
      <c r="SM3636" s="372"/>
      <c r="SN3636" s="372"/>
      <c r="SO3636" s="372"/>
      <c r="SP3636" s="372"/>
      <c r="SQ3636" s="370"/>
      <c r="SR3636" s="371"/>
      <c r="SS3636" s="372"/>
      <c r="ST3636" s="371"/>
      <c r="SU3636" s="473"/>
      <c r="SV3636" s="371"/>
      <c r="SW3636" s="372"/>
      <c r="SX3636" s="372"/>
      <c r="SY3636" s="372"/>
      <c r="SZ3636" s="372"/>
      <c r="TA3636" s="370"/>
      <c r="TB3636" s="371"/>
      <c r="TC3636" s="372"/>
      <c r="TD3636" s="371"/>
      <c r="TE3636" s="473"/>
      <c r="TF3636" s="371"/>
      <c r="TG3636" s="372"/>
      <c r="TH3636" s="372"/>
      <c r="TI3636" s="372"/>
      <c r="TJ3636" s="372"/>
      <c r="TK3636" s="370"/>
      <c r="TL3636" s="371"/>
      <c r="TM3636" s="372"/>
      <c r="TN3636" s="371"/>
      <c r="TO3636" s="473"/>
      <c r="TP3636" s="371"/>
      <c r="TQ3636" s="372"/>
      <c r="TR3636" s="372"/>
      <c r="TS3636" s="372"/>
      <c r="TT3636" s="372"/>
      <c r="TU3636" s="370"/>
      <c r="TV3636" s="371"/>
      <c r="TW3636" s="372"/>
      <c r="TX3636" s="371"/>
      <c r="TY3636" s="473"/>
      <c r="TZ3636" s="371"/>
      <c r="UA3636" s="372"/>
      <c r="UB3636" s="372"/>
      <c r="UC3636" s="372"/>
      <c r="UD3636" s="372"/>
      <c r="UE3636" s="370"/>
      <c r="UF3636" s="371"/>
      <c r="UG3636" s="372"/>
      <c r="UH3636" s="371"/>
      <c r="UI3636" s="473"/>
      <c r="UJ3636" s="371"/>
      <c r="UK3636" s="372"/>
      <c r="UL3636" s="372"/>
      <c r="UM3636" s="372"/>
      <c r="UN3636" s="372"/>
      <c r="UO3636" s="370"/>
      <c r="UP3636" s="371"/>
      <c r="UQ3636" s="372"/>
      <c r="UR3636" s="371"/>
      <c r="US3636" s="473"/>
      <c r="UT3636" s="371"/>
      <c r="UU3636" s="372"/>
      <c r="UV3636" s="372"/>
      <c r="UW3636" s="372"/>
      <c r="UX3636" s="372"/>
      <c r="UY3636" s="370"/>
      <c r="UZ3636" s="371"/>
      <c r="VA3636" s="372"/>
      <c r="VB3636" s="371"/>
      <c r="VC3636" s="473"/>
      <c r="VD3636" s="371"/>
      <c r="VE3636" s="372"/>
      <c r="VF3636" s="372"/>
      <c r="VG3636" s="372"/>
      <c r="VH3636" s="372"/>
      <c r="VI3636" s="370"/>
      <c r="VJ3636" s="371"/>
      <c r="VK3636" s="372"/>
      <c r="VL3636" s="371"/>
      <c r="VM3636" s="473"/>
      <c r="VN3636" s="371"/>
      <c r="VO3636" s="372"/>
      <c r="VP3636" s="372"/>
      <c r="VQ3636" s="372"/>
      <c r="VR3636" s="372"/>
      <c r="VS3636" s="370"/>
      <c r="VT3636" s="371"/>
      <c r="VU3636" s="372"/>
      <c r="VV3636" s="371"/>
      <c r="VW3636" s="473"/>
      <c r="VX3636" s="371"/>
      <c r="VY3636" s="372"/>
      <c r="VZ3636" s="372"/>
      <c r="WA3636" s="372"/>
      <c r="WB3636" s="372"/>
      <c r="WC3636" s="370"/>
      <c r="WD3636" s="371"/>
      <c r="WE3636" s="372"/>
      <c r="WF3636" s="371"/>
      <c r="WG3636" s="473"/>
      <c r="WH3636" s="371"/>
      <c r="WI3636" s="372"/>
      <c r="WJ3636" s="372"/>
      <c r="WK3636" s="372"/>
      <c r="WL3636" s="372"/>
      <c r="WM3636" s="370"/>
      <c r="WN3636" s="371"/>
      <c r="WO3636" s="372"/>
      <c r="WP3636" s="371"/>
      <c r="WQ3636" s="473"/>
      <c r="WR3636" s="371"/>
      <c r="WS3636" s="372"/>
      <c r="WT3636" s="372"/>
      <c r="WU3636" s="372"/>
      <c r="WV3636" s="372"/>
      <c r="WW3636" s="370"/>
      <c r="WX3636" s="371"/>
      <c r="WY3636" s="372"/>
      <c r="WZ3636" s="371"/>
      <c r="XA3636" s="473"/>
      <c r="XB3636" s="371"/>
      <c r="XC3636" s="372"/>
      <c r="XD3636" s="372"/>
      <c r="XE3636" s="372"/>
      <c r="XF3636" s="372"/>
      <c r="XG3636" s="370"/>
      <c r="XH3636" s="371"/>
      <c r="XI3636" s="372"/>
      <c r="XJ3636" s="371"/>
      <c r="XK3636" s="473"/>
      <c r="XL3636" s="371"/>
      <c r="XM3636" s="372"/>
      <c r="XN3636" s="372"/>
      <c r="XO3636" s="372"/>
      <c r="XP3636" s="372"/>
      <c r="XQ3636" s="370"/>
      <c r="XR3636" s="371"/>
      <c r="XS3636" s="372"/>
      <c r="XT3636" s="371"/>
      <c r="XU3636" s="473"/>
      <c r="XV3636" s="371"/>
      <c r="XW3636" s="372"/>
      <c r="XX3636" s="372"/>
      <c r="XY3636" s="372"/>
      <c r="XZ3636" s="372"/>
      <c r="YA3636" s="370"/>
      <c r="YB3636" s="371"/>
      <c r="YC3636" s="372"/>
      <c r="YD3636" s="371"/>
      <c r="YE3636" s="473"/>
      <c r="YF3636" s="371"/>
      <c r="YG3636" s="372"/>
      <c r="YH3636" s="372"/>
      <c r="YI3636" s="372"/>
      <c r="YJ3636" s="372"/>
      <c r="YK3636" s="370"/>
      <c r="YL3636" s="371"/>
      <c r="YM3636" s="372"/>
      <c r="YN3636" s="371"/>
      <c r="YO3636" s="473"/>
      <c r="YP3636" s="371"/>
      <c r="YQ3636" s="372"/>
      <c r="YR3636" s="372"/>
      <c r="YS3636" s="372"/>
      <c r="YT3636" s="372"/>
      <c r="YU3636" s="370"/>
      <c r="YV3636" s="371"/>
      <c r="YW3636" s="372"/>
      <c r="YX3636" s="371"/>
      <c r="YY3636" s="473"/>
      <c r="YZ3636" s="371"/>
      <c r="ZA3636" s="372"/>
      <c r="ZB3636" s="372"/>
      <c r="ZC3636" s="372"/>
      <c r="ZD3636" s="372"/>
      <c r="ZE3636" s="370"/>
      <c r="ZF3636" s="371"/>
      <c r="ZG3636" s="372"/>
      <c r="ZH3636" s="371"/>
      <c r="ZI3636" s="473"/>
      <c r="ZJ3636" s="371"/>
      <c r="ZK3636" s="372"/>
      <c r="ZL3636" s="372"/>
      <c r="ZM3636" s="372"/>
      <c r="ZN3636" s="372"/>
      <c r="ZO3636" s="370"/>
      <c r="ZP3636" s="371"/>
      <c r="ZQ3636" s="372"/>
      <c r="ZR3636" s="371"/>
      <c r="ZS3636" s="473"/>
      <c r="ZT3636" s="371"/>
      <c r="ZU3636" s="372"/>
      <c r="ZV3636" s="372"/>
      <c r="ZW3636" s="372"/>
      <c r="ZX3636" s="372"/>
      <c r="ZY3636" s="370"/>
      <c r="ZZ3636" s="371"/>
      <c r="AAA3636" s="372"/>
      <c r="AAB3636" s="371"/>
      <c r="AAC3636" s="473"/>
      <c r="AAD3636" s="371"/>
      <c r="AAE3636" s="372"/>
      <c r="AAF3636" s="372"/>
      <c r="AAG3636" s="372"/>
      <c r="AAH3636" s="372"/>
      <c r="AAI3636" s="370"/>
      <c r="AAJ3636" s="371"/>
      <c r="AAK3636" s="372"/>
      <c r="AAL3636" s="371"/>
      <c r="AAM3636" s="473"/>
      <c r="AAN3636" s="371"/>
      <c r="AAO3636" s="372"/>
      <c r="AAP3636" s="372"/>
      <c r="AAQ3636" s="372"/>
      <c r="AAR3636" s="372"/>
      <c r="AAS3636" s="370"/>
      <c r="AAT3636" s="371"/>
      <c r="AAU3636" s="372"/>
      <c r="AAV3636" s="371"/>
      <c r="AAW3636" s="473"/>
      <c r="AAX3636" s="371"/>
      <c r="AAY3636" s="372"/>
      <c r="AAZ3636" s="372"/>
      <c r="ABA3636" s="372"/>
      <c r="ABB3636" s="372"/>
      <c r="ABC3636" s="370"/>
      <c r="ABD3636" s="371"/>
      <c r="ABE3636" s="372"/>
      <c r="ABF3636" s="371"/>
      <c r="ABG3636" s="473"/>
      <c r="ABH3636" s="371"/>
      <c r="ABI3636" s="372"/>
      <c r="ABJ3636" s="372"/>
      <c r="ABK3636" s="372"/>
      <c r="ABL3636" s="372"/>
      <c r="ABM3636" s="370"/>
      <c r="ABN3636" s="371"/>
      <c r="ABO3636" s="372"/>
      <c r="ABP3636" s="371"/>
      <c r="ABQ3636" s="473"/>
      <c r="ABR3636" s="371"/>
      <c r="ABS3636" s="372"/>
      <c r="ABT3636" s="372"/>
      <c r="ABU3636" s="372"/>
      <c r="ABV3636" s="372"/>
      <c r="ABW3636" s="370"/>
      <c r="ABX3636" s="371"/>
      <c r="ABY3636" s="372"/>
      <c r="ABZ3636" s="371"/>
      <c r="ACA3636" s="473"/>
      <c r="ACB3636" s="371"/>
      <c r="ACC3636" s="372"/>
      <c r="ACD3636" s="372"/>
      <c r="ACE3636" s="372"/>
      <c r="ACF3636" s="372"/>
      <c r="ACG3636" s="370"/>
      <c r="ACH3636" s="371"/>
      <c r="ACI3636" s="372"/>
      <c r="ACJ3636" s="371"/>
      <c r="ACK3636" s="473"/>
      <c r="ACL3636" s="371"/>
      <c r="ACM3636" s="372"/>
      <c r="ACN3636" s="372"/>
      <c r="ACO3636" s="372"/>
      <c r="ACP3636" s="372"/>
      <c r="ACQ3636" s="370"/>
      <c r="ACR3636" s="371"/>
      <c r="ACS3636" s="372"/>
      <c r="ACT3636" s="371"/>
      <c r="ACU3636" s="473"/>
      <c r="ACV3636" s="371"/>
      <c r="ACW3636" s="372"/>
      <c r="ACX3636" s="372"/>
      <c r="ACY3636" s="372"/>
      <c r="ACZ3636" s="372"/>
      <c r="ADA3636" s="370"/>
      <c r="ADB3636" s="371"/>
      <c r="ADC3636" s="372"/>
      <c r="ADD3636" s="371"/>
      <c r="ADE3636" s="473"/>
      <c r="ADF3636" s="371"/>
      <c r="ADG3636" s="372"/>
      <c r="ADH3636" s="372"/>
      <c r="ADI3636" s="372"/>
      <c r="ADJ3636" s="372"/>
      <c r="ADK3636" s="370"/>
      <c r="ADL3636" s="371"/>
      <c r="ADM3636" s="372"/>
      <c r="ADN3636" s="371"/>
      <c r="ADO3636" s="473"/>
      <c r="ADP3636" s="371"/>
      <c r="ADQ3636" s="372"/>
      <c r="ADR3636" s="372"/>
      <c r="ADS3636" s="372"/>
      <c r="ADT3636" s="372"/>
      <c r="ADU3636" s="370"/>
      <c r="ADV3636" s="371"/>
      <c r="ADW3636" s="372"/>
      <c r="ADX3636" s="371"/>
      <c r="ADY3636" s="473"/>
      <c r="ADZ3636" s="371"/>
      <c r="AEA3636" s="372"/>
      <c r="AEB3636" s="372"/>
      <c r="AEC3636" s="372"/>
      <c r="AED3636" s="372"/>
      <c r="AEE3636" s="370"/>
      <c r="AEF3636" s="371"/>
      <c r="AEG3636" s="372"/>
      <c r="AEH3636" s="371"/>
      <c r="AEI3636" s="473"/>
      <c r="AEJ3636" s="371"/>
      <c r="AEK3636" s="372"/>
      <c r="AEL3636" s="372"/>
      <c r="AEM3636" s="372"/>
      <c r="AEN3636" s="372"/>
      <c r="AEO3636" s="370"/>
      <c r="AEP3636" s="371"/>
      <c r="AEQ3636" s="372"/>
      <c r="AER3636" s="371"/>
      <c r="AES3636" s="473"/>
      <c r="AET3636" s="371"/>
      <c r="AEU3636" s="372"/>
      <c r="AEV3636" s="372"/>
      <c r="AEW3636" s="372"/>
      <c r="AEX3636" s="372"/>
      <c r="AEY3636" s="370"/>
      <c r="AEZ3636" s="371"/>
      <c r="AFA3636" s="372"/>
      <c r="AFB3636" s="371"/>
      <c r="AFC3636" s="473"/>
      <c r="AFD3636" s="371"/>
      <c r="AFE3636" s="372"/>
      <c r="AFF3636" s="372"/>
      <c r="AFG3636" s="372"/>
      <c r="AFH3636" s="372"/>
      <c r="AFI3636" s="370"/>
      <c r="AFJ3636" s="371"/>
      <c r="AFK3636" s="372"/>
      <c r="AFL3636" s="371"/>
      <c r="AFM3636" s="473"/>
      <c r="AFN3636" s="371"/>
      <c r="AFO3636" s="372"/>
      <c r="AFP3636" s="372"/>
      <c r="AFQ3636" s="372"/>
      <c r="AFR3636" s="372"/>
      <c r="AFS3636" s="370"/>
      <c r="AFT3636" s="371"/>
      <c r="AFU3636" s="372"/>
      <c r="AFV3636" s="371"/>
      <c r="AFW3636" s="473"/>
      <c r="AFX3636" s="371"/>
      <c r="AFY3636" s="372"/>
      <c r="AFZ3636" s="372"/>
      <c r="AGA3636" s="372"/>
      <c r="AGB3636" s="372"/>
      <c r="AGC3636" s="370"/>
      <c r="AGD3636" s="371"/>
      <c r="AGE3636" s="372"/>
      <c r="AGF3636" s="371"/>
      <c r="AGG3636" s="473"/>
      <c r="AGH3636" s="371"/>
      <c r="AGI3636" s="372"/>
      <c r="AGJ3636" s="372"/>
      <c r="AGK3636" s="372"/>
      <c r="AGL3636" s="372"/>
      <c r="AGM3636" s="370"/>
      <c r="AGN3636" s="371"/>
      <c r="AGO3636" s="372"/>
      <c r="AGP3636" s="371"/>
      <c r="AGQ3636" s="473"/>
      <c r="AGR3636" s="371"/>
      <c r="AGS3636" s="372"/>
      <c r="AGT3636" s="372"/>
      <c r="AGU3636" s="372"/>
      <c r="AGV3636" s="372"/>
      <c r="AGW3636" s="370"/>
      <c r="AGX3636" s="371"/>
      <c r="AGY3636" s="372"/>
      <c r="AGZ3636" s="371"/>
      <c r="AHA3636" s="473"/>
      <c r="AHB3636" s="371"/>
      <c r="AHC3636" s="372"/>
      <c r="AHD3636" s="372"/>
      <c r="AHE3636" s="372"/>
      <c r="AHF3636" s="372"/>
      <c r="AHG3636" s="370"/>
      <c r="AHH3636" s="371"/>
      <c r="AHI3636" s="372"/>
      <c r="AHJ3636" s="371"/>
      <c r="AHK3636" s="473"/>
      <c r="AHL3636" s="371"/>
      <c r="AHM3636" s="372"/>
      <c r="AHN3636" s="372"/>
      <c r="AHO3636" s="372"/>
      <c r="AHP3636" s="372"/>
      <c r="AHQ3636" s="370"/>
      <c r="AHR3636" s="371"/>
      <c r="AHS3636" s="372"/>
      <c r="AHT3636" s="371"/>
      <c r="AHU3636" s="473"/>
      <c r="AHV3636" s="371"/>
      <c r="AHW3636" s="372"/>
      <c r="AHX3636" s="372"/>
      <c r="AHY3636" s="372"/>
      <c r="AHZ3636" s="372"/>
      <c r="AIA3636" s="370"/>
      <c r="AIB3636" s="371"/>
      <c r="AIC3636" s="372"/>
      <c r="AID3636" s="371"/>
      <c r="AIE3636" s="473"/>
      <c r="AIF3636" s="371"/>
      <c r="AIG3636" s="372"/>
      <c r="AIH3636" s="372"/>
      <c r="AII3636" s="372"/>
      <c r="AIJ3636" s="372"/>
      <c r="AIK3636" s="370"/>
      <c r="AIL3636" s="371"/>
      <c r="AIM3636" s="372"/>
      <c r="AIN3636" s="371"/>
      <c r="AIO3636" s="473"/>
      <c r="AIP3636" s="371"/>
      <c r="AIQ3636" s="372"/>
      <c r="AIR3636" s="372"/>
      <c r="AIS3636" s="372"/>
      <c r="AIT3636" s="372"/>
      <c r="AIU3636" s="370"/>
      <c r="AIV3636" s="371"/>
      <c r="AIW3636" s="372"/>
      <c r="AIX3636" s="371"/>
      <c r="AIY3636" s="473"/>
      <c r="AIZ3636" s="371"/>
      <c r="AJA3636" s="372"/>
      <c r="AJB3636" s="372"/>
      <c r="AJC3636" s="372"/>
      <c r="AJD3636" s="372"/>
      <c r="AJE3636" s="370"/>
      <c r="AJF3636" s="371"/>
      <c r="AJG3636" s="372"/>
      <c r="AJH3636" s="371"/>
      <c r="AJI3636" s="473"/>
      <c r="AJJ3636" s="371"/>
      <c r="AJK3636" s="372"/>
      <c r="AJL3636" s="372"/>
      <c r="AJM3636" s="372"/>
      <c r="AJN3636" s="372"/>
      <c r="AJO3636" s="370"/>
      <c r="AJP3636" s="371"/>
      <c r="AJQ3636" s="372"/>
      <c r="AJR3636" s="371"/>
      <c r="AJS3636" s="473"/>
      <c r="AJT3636" s="371"/>
      <c r="AJU3636" s="372"/>
      <c r="AJV3636" s="372"/>
      <c r="AJW3636" s="372"/>
      <c r="AJX3636" s="372"/>
      <c r="AJY3636" s="370"/>
      <c r="AJZ3636" s="371"/>
      <c r="AKA3636" s="372"/>
      <c r="AKB3636" s="371"/>
      <c r="AKC3636" s="473"/>
      <c r="AKD3636" s="371"/>
      <c r="AKE3636" s="372"/>
      <c r="AKF3636" s="372"/>
      <c r="AKG3636" s="372"/>
      <c r="AKH3636" s="372"/>
      <c r="AKI3636" s="370"/>
      <c r="AKJ3636" s="371"/>
      <c r="AKK3636" s="372"/>
      <c r="AKL3636" s="371"/>
      <c r="AKM3636" s="473"/>
      <c r="AKN3636" s="371"/>
      <c r="AKO3636" s="372"/>
      <c r="AKP3636" s="372"/>
      <c r="AKQ3636" s="372"/>
      <c r="AKR3636" s="372"/>
      <c r="AKS3636" s="370"/>
      <c r="AKT3636" s="371"/>
      <c r="AKU3636" s="372"/>
      <c r="AKV3636" s="371"/>
      <c r="AKW3636" s="473"/>
      <c r="AKX3636" s="371"/>
      <c r="AKY3636" s="372"/>
      <c r="AKZ3636" s="372"/>
      <c r="ALA3636" s="372"/>
      <c r="ALB3636" s="372"/>
      <c r="ALC3636" s="370"/>
      <c r="ALD3636" s="371"/>
      <c r="ALE3636" s="372"/>
      <c r="ALF3636" s="371"/>
      <c r="ALG3636" s="473"/>
      <c r="ALH3636" s="371"/>
      <c r="ALI3636" s="372"/>
      <c r="ALJ3636" s="372"/>
      <c r="ALK3636" s="372"/>
      <c r="ALL3636" s="372"/>
      <c r="ALM3636" s="370"/>
      <c r="ALN3636" s="371"/>
      <c r="ALO3636" s="372"/>
      <c r="ALP3636" s="371"/>
      <c r="ALQ3636" s="473"/>
      <c r="ALR3636" s="371"/>
      <c r="ALS3636" s="372"/>
      <c r="ALT3636" s="372"/>
      <c r="ALU3636" s="372"/>
      <c r="ALV3636" s="372"/>
      <c r="ALW3636" s="370"/>
      <c r="ALX3636" s="371"/>
      <c r="ALY3636" s="372"/>
      <c r="ALZ3636" s="371"/>
      <c r="AMA3636" s="473"/>
      <c r="AMB3636" s="371"/>
      <c r="AMC3636" s="372"/>
      <c r="AMD3636" s="372"/>
      <c r="AME3636" s="372"/>
      <c r="AMF3636" s="372"/>
      <c r="AMG3636" s="370"/>
      <c r="AMH3636" s="371"/>
      <c r="AMI3636" s="372"/>
      <c r="AMJ3636" s="371"/>
      <c r="AMK3636" s="473"/>
      <c r="AML3636" s="371"/>
      <c r="AMM3636" s="372"/>
      <c r="AMN3636" s="372"/>
      <c r="AMO3636" s="372"/>
      <c r="AMP3636" s="372"/>
      <c r="AMQ3636" s="370"/>
      <c r="AMR3636" s="371"/>
      <c r="AMS3636" s="372"/>
      <c r="AMT3636" s="371"/>
      <c r="AMU3636" s="473"/>
      <c r="AMV3636" s="371"/>
      <c r="AMW3636" s="372"/>
      <c r="AMX3636" s="372"/>
      <c r="AMY3636" s="372"/>
      <c r="AMZ3636" s="372"/>
      <c r="ANA3636" s="370"/>
      <c r="ANB3636" s="371"/>
      <c r="ANC3636" s="372"/>
      <c r="AND3636" s="371"/>
      <c r="ANE3636" s="473"/>
      <c r="ANF3636" s="371"/>
      <c r="ANG3636" s="372"/>
      <c r="ANH3636" s="372"/>
      <c r="ANI3636" s="372"/>
      <c r="ANJ3636" s="372"/>
      <c r="ANK3636" s="370"/>
      <c r="ANL3636" s="371"/>
      <c r="ANM3636" s="372"/>
      <c r="ANN3636" s="371"/>
      <c r="ANO3636" s="473"/>
      <c r="ANP3636" s="371"/>
      <c r="ANQ3636" s="372"/>
      <c r="ANR3636" s="372"/>
      <c r="ANS3636" s="372"/>
      <c r="ANT3636" s="372"/>
      <c r="ANU3636" s="370"/>
      <c r="ANV3636" s="371"/>
      <c r="ANW3636" s="372"/>
      <c r="ANX3636" s="371"/>
      <c r="ANY3636" s="473"/>
      <c r="ANZ3636" s="371"/>
      <c r="AOA3636" s="372"/>
      <c r="AOB3636" s="372"/>
      <c r="AOC3636" s="372"/>
      <c r="AOD3636" s="372"/>
      <c r="AOE3636" s="370"/>
      <c r="AOF3636" s="371"/>
      <c r="AOG3636" s="372"/>
      <c r="AOH3636" s="371"/>
      <c r="AOI3636" s="473"/>
      <c r="AOJ3636" s="371"/>
      <c r="AOK3636" s="372"/>
      <c r="AOL3636" s="372"/>
      <c r="AOM3636" s="372"/>
      <c r="AON3636" s="372"/>
      <c r="AOO3636" s="370"/>
      <c r="AOP3636" s="371"/>
      <c r="AOQ3636" s="372"/>
      <c r="AOR3636" s="371"/>
      <c r="AOS3636" s="473"/>
      <c r="AOT3636" s="371"/>
      <c r="AOU3636" s="372"/>
      <c r="AOV3636" s="372"/>
      <c r="AOW3636" s="372"/>
      <c r="AOX3636" s="372"/>
      <c r="AOY3636" s="370"/>
      <c r="AOZ3636" s="371"/>
      <c r="APA3636" s="372"/>
      <c r="APB3636" s="371"/>
      <c r="APC3636" s="473"/>
      <c r="APD3636" s="371"/>
      <c r="APE3636" s="372"/>
      <c r="APF3636" s="372"/>
      <c r="APG3636" s="372"/>
      <c r="APH3636" s="372"/>
      <c r="API3636" s="370"/>
      <c r="APJ3636" s="371"/>
      <c r="APK3636" s="372"/>
      <c r="APL3636" s="371"/>
      <c r="APM3636" s="473"/>
      <c r="APN3636" s="371"/>
      <c r="APO3636" s="372"/>
      <c r="APP3636" s="372"/>
      <c r="APQ3636" s="372"/>
      <c r="APR3636" s="372"/>
      <c r="APS3636" s="370"/>
      <c r="APT3636" s="371"/>
      <c r="APU3636" s="372"/>
      <c r="APV3636" s="371"/>
      <c r="APW3636" s="473"/>
      <c r="APX3636" s="371"/>
      <c r="APY3636" s="372"/>
      <c r="APZ3636" s="372"/>
      <c r="AQA3636" s="372"/>
      <c r="AQB3636" s="372"/>
      <c r="AQC3636" s="370"/>
      <c r="AQD3636" s="371"/>
      <c r="AQE3636" s="372"/>
      <c r="AQF3636" s="371"/>
      <c r="AQG3636" s="473"/>
      <c r="AQH3636" s="371"/>
      <c r="AQI3636" s="372"/>
      <c r="AQJ3636" s="372"/>
      <c r="AQK3636" s="372"/>
      <c r="AQL3636" s="372"/>
      <c r="AQM3636" s="370"/>
      <c r="AQN3636" s="371"/>
      <c r="AQO3636" s="372"/>
      <c r="AQP3636" s="371"/>
      <c r="AQQ3636" s="473"/>
      <c r="AQR3636" s="371"/>
      <c r="AQS3636" s="372"/>
      <c r="AQT3636" s="372"/>
      <c r="AQU3636" s="372"/>
      <c r="AQV3636" s="372"/>
      <c r="AQW3636" s="370"/>
      <c r="AQX3636" s="371"/>
      <c r="AQY3636" s="372"/>
      <c r="AQZ3636" s="371"/>
      <c r="ARA3636" s="473"/>
      <c r="ARB3636" s="371"/>
      <c r="ARC3636" s="372"/>
      <c r="ARD3636" s="372"/>
      <c r="ARE3636" s="372"/>
      <c r="ARF3636" s="372"/>
      <c r="ARG3636" s="370"/>
      <c r="ARH3636" s="371"/>
      <c r="ARI3636" s="372"/>
      <c r="ARJ3636" s="371"/>
      <c r="ARK3636" s="473"/>
      <c r="ARL3636" s="371"/>
      <c r="ARM3636" s="372"/>
      <c r="ARN3636" s="372"/>
      <c r="ARO3636" s="372"/>
      <c r="ARP3636" s="372"/>
      <c r="ARQ3636" s="370"/>
      <c r="ARR3636" s="371"/>
      <c r="ARS3636" s="372"/>
      <c r="ART3636" s="371"/>
      <c r="ARU3636" s="473"/>
      <c r="ARV3636" s="371"/>
      <c r="ARW3636" s="372"/>
      <c r="ARX3636" s="372"/>
      <c r="ARY3636" s="372"/>
      <c r="ARZ3636" s="372"/>
      <c r="ASA3636" s="370"/>
      <c r="ASB3636" s="371"/>
      <c r="ASC3636" s="372"/>
      <c r="ASD3636" s="371"/>
      <c r="ASE3636" s="473"/>
      <c r="ASF3636" s="371"/>
      <c r="ASG3636" s="372"/>
      <c r="ASH3636" s="372"/>
      <c r="ASI3636" s="372"/>
      <c r="ASJ3636" s="372"/>
      <c r="ASK3636" s="370"/>
      <c r="ASL3636" s="371"/>
      <c r="ASM3636" s="372"/>
      <c r="ASN3636" s="371"/>
      <c r="ASO3636" s="473"/>
      <c r="ASP3636" s="371"/>
      <c r="ASQ3636" s="372"/>
      <c r="ASR3636" s="372"/>
      <c r="ASS3636" s="372"/>
      <c r="AST3636" s="372"/>
      <c r="ASU3636" s="370"/>
      <c r="ASV3636" s="371"/>
      <c r="ASW3636" s="372"/>
      <c r="ASX3636" s="371"/>
      <c r="ASY3636" s="473"/>
      <c r="ASZ3636" s="371"/>
      <c r="ATA3636" s="372"/>
      <c r="ATB3636" s="372"/>
      <c r="ATC3636" s="372"/>
      <c r="ATD3636" s="372"/>
      <c r="ATE3636" s="370"/>
      <c r="ATF3636" s="371"/>
      <c r="ATG3636" s="372"/>
      <c r="ATH3636" s="371"/>
      <c r="ATI3636" s="473"/>
      <c r="ATJ3636" s="371"/>
      <c r="ATK3636" s="372"/>
      <c r="ATL3636" s="372"/>
      <c r="ATM3636" s="372"/>
      <c r="ATN3636" s="372"/>
      <c r="ATO3636" s="370"/>
      <c r="ATP3636" s="371"/>
      <c r="ATQ3636" s="372"/>
      <c r="ATR3636" s="371"/>
      <c r="ATS3636" s="473"/>
      <c r="ATT3636" s="371"/>
      <c r="ATU3636" s="372"/>
      <c r="ATV3636" s="372"/>
      <c r="ATW3636" s="372"/>
      <c r="ATX3636" s="372"/>
      <c r="ATY3636" s="370"/>
      <c r="ATZ3636" s="371"/>
      <c r="AUA3636" s="372"/>
      <c r="AUB3636" s="371"/>
      <c r="AUC3636" s="473"/>
      <c r="AUD3636" s="371"/>
      <c r="AUE3636" s="372"/>
      <c r="AUF3636" s="372"/>
      <c r="AUG3636" s="372"/>
      <c r="AUH3636" s="372"/>
      <c r="AUI3636" s="370"/>
      <c r="AUJ3636" s="371"/>
      <c r="AUK3636" s="372"/>
      <c r="AUL3636" s="371"/>
      <c r="AUM3636" s="473"/>
      <c r="AUN3636" s="371"/>
      <c r="AUO3636" s="372"/>
      <c r="AUP3636" s="372"/>
      <c r="AUQ3636" s="372"/>
      <c r="AUR3636" s="372"/>
      <c r="AUS3636" s="370"/>
      <c r="AUT3636" s="371"/>
      <c r="AUU3636" s="372"/>
      <c r="AUV3636" s="371"/>
      <c r="AUW3636" s="473"/>
      <c r="AUX3636" s="371"/>
      <c r="AUY3636" s="372"/>
      <c r="AUZ3636" s="372"/>
      <c r="AVA3636" s="372"/>
      <c r="AVB3636" s="372"/>
      <c r="AVC3636" s="370"/>
      <c r="AVD3636" s="371"/>
      <c r="AVE3636" s="372"/>
      <c r="AVF3636" s="371"/>
      <c r="AVG3636" s="473"/>
      <c r="AVH3636" s="371"/>
      <c r="AVI3636" s="372"/>
      <c r="AVJ3636" s="372"/>
      <c r="AVK3636" s="372"/>
      <c r="AVL3636" s="372"/>
      <c r="AVM3636" s="370"/>
      <c r="AVN3636" s="371"/>
      <c r="AVO3636" s="372"/>
      <c r="AVP3636" s="371"/>
      <c r="AVQ3636" s="473"/>
      <c r="AVR3636" s="371"/>
      <c r="AVS3636" s="372"/>
      <c r="AVT3636" s="372"/>
      <c r="AVU3636" s="372"/>
      <c r="AVV3636" s="372"/>
      <c r="AVW3636" s="370"/>
      <c r="AVX3636" s="371"/>
      <c r="AVY3636" s="372"/>
      <c r="AVZ3636" s="371"/>
      <c r="AWA3636" s="473"/>
      <c r="AWB3636" s="371"/>
      <c r="AWC3636" s="372"/>
      <c r="AWD3636" s="372"/>
      <c r="AWE3636" s="372"/>
      <c r="AWF3636" s="372"/>
      <c r="AWG3636" s="370"/>
      <c r="AWH3636" s="371"/>
      <c r="AWI3636" s="372"/>
      <c r="AWJ3636" s="371"/>
      <c r="AWK3636" s="473"/>
      <c r="AWL3636" s="371"/>
      <c r="AWM3636" s="372"/>
      <c r="AWN3636" s="372"/>
      <c r="AWO3636" s="372"/>
      <c r="AWP3636" s="372"/>
      <c r="AWQ3636" s="370"/>
      <c r="AWR3636" s="371"/>
      <c r="AWS3636" s="372"/>
      <c r="AWT3636" s="371"/>
      <c r="AWU3636" s="473"/>
      <c r="AWV3636" s="371"/>
      <c r="AWW3636" s="372"/>
      <c r="AWX3636" s="372"/>
      <c r="AWY3636" s="372"/>
      <c r="AWZ3636" s="372"/>
      <c r="AXA3636" s="370"/>
      <c r="AXB3636" s="371"/>
      <c r="AXC3636" s="372"/>
      <c r="AXD3636" s="371"/>
      <c r="AXE3636" s="473"/>
      <c r="AXF3636" s="371"/>
      <c r="AXG3636" s="372"/>
      <c r="AXH3636" s="372"/>
      <c r="AXI3636" s="372"/>
      <c r="AXJ3636" s="372"/>
      <c r="AXK3636" s="370"/>
      <c r="AXL3636" s="371"/>
      <c r="AXM3636" s="372"/>
      <c r="AXN3636" s="371"/>
      <c r="AXO3636" s="473"/>
      <c r="AXP3636" s="371"/>
      <c r="AXQ3636" s="372"/>
      <c r="AXR3636" s="372"/>
      <c r="AXS3636" s="372"/>
      <c r="AXT3636" s="372"/>
      <c r="AXU3636" s="370"/>
      <c r="AXV3636" s="371"/>
      <c r="AXW3636" s="372"/>
      <c r="AXX3636" s="371"/>
      <c r="AXY3636" s="473"/>
      <c r="AXZ3636" s="371"/>
      <c r="AYA3636" s="372"/>
      <c r="AYB3636" s="372"/>
      <c r="AYC3636" s="372"/>
      <c r="AYD3636" s="372"/>
      <c r="AYE3636" s="370"/>
      <c r="AYF3636" s="371"/>
      <c r="AYG3636" s="372"/>
      <c r="AYH3636" s="371"/>
      <c r="AYI3636" s="473"/>
      <c r="AYJ3636" s="371"/>
      <c r="AYK3636" s="372"/>
      <c r="AYL3636" s="372"/>
      <c r="AYM3636" s="372"/>
      <c r="AYN3636" s="372"/>
      <c r="AYO3636" s="370"/>
      <c r="AYP3636" s="371"/>
      <c r="AYQ3636" s="372"/>
      <c r="AYR3636" s="371"/>
      <c r="AYS3636" s="473"/>
      <c r="AYT3636" s="371"/>
      <c r="AYU3636" s="372"/>
      <c r="AYV3636" s="372"/>
      <c r="AYW3636" s="372"/>
      <c r="AYX3636" s="372"/>
      <c r="AYY3636" s="370"/>
      <c r="AYZ3636" s="371"/>
      <c r="AZA3636" s="372"/>
      <c r="AZB3636" s="371"/>
      <c r="AZC3636" s="473"/>
      <c r="AZD3636" s="371"/>
      <c r="AZE3636" s="372"/>
      <c r="AZF3636" s="372"/>
      <c r="AZG3636" s="372"/>
      <c r="AZH3636" s="372"/>
      <c r="AZI3636" s="370"/>
      <c r="AZJ3636" s="371"/>
      <c r="AZK3636" s="372"/>
      <c r="AZL3636" s="371"/>
      <c r="AZM3636" s="473"/>
      <c r="AZN3636" s="371"/>
      <c r="AZO3636" s="372"/>
      <c r="AZP3636" s="372"/>
      <c r="AZQ3636" s="372"/>
      <c r="AZR3636" s="372"/>
      <c r="AZS3636" s="370"/>
      <c r="AZT3636" s="371"/>
      <c r="AZU3636" s="372"/>
      <c r="AZV3636" s="371"/>
      <c r="AZW3636" s="473"/>
      <c r="AZX3636" s="371"/>
      <c r="AZY3636" s="372"/>
      <c r="AZZ3636" s="372"/>
      <c r="BAA3636" s="372"/>
      <c r="BAB3636" s="372"/>
      <c r="BAC3636" s="370"/>
      <c r="BAD3636" s="371"/>
      <c r="BAE3636" s="372"/>
      <c r="BAF3636" s="371"/>
      <c r="BAG3636" s="473"/>
      <c r="BAH3636" s="371"/>
      <c r="BAI3636" s="372"/>
      <c r="BAJ3636" s="372"/>
      <c r="BAK3636" s="372"/>
      <c r="BAL3636" s="372"/>
      <c r="BAM3636" s="370"/>
      <c r="BAN3636" s="371"/>
      <c r="BAO3636" s="372"/>
      <c r="BAP3636" s="371"/>
      <c r="BAQ3636" s="473"/>
      <c r="BAR3636" s="371"/>
      <c r="BAS3636" s="372"/>
      <c r="BAT3636" s="372"/>
      <c r="BAU3636" s="372"/>
      <c r="BAV3636" s="372"/>
      <c r="BAW3636" s="370"/>
      <c r="BAX3636" s="371"/>
      <c r="BAY3636" s="372"/>
      <c r="BAZ3636" s="371"/>
      <c r="BBA3636" s="473"/>
      <c r="BBB3636" s="371"/>
      <c r="BBC3636" s="372"/>
      <c r="BBD3636" s="372"/>
      <c r="BBE3636" s="372"/>
      <c r="BBF3636" s="372"/>
      <c r="BBG3636" s="370"/>
      <c r="BBH3636" s="371"/>
      <c r="BBI3636" s="372"/>
      <c r="BBJ3636" s="371"/>
      <c r="BBK3636" s="473"/>
      <c r="BBL3636" s="371"/>
      <c r="BBM3636" s="372"/>
      <c r="BBN3636" s="372"/>
      <c r="BBO3636" s="372"/>
      <c r="BBP3636" s="372"/>
      <c r="BBQ3636" s="370"/>
      <c r="BBR3636" s="371"/>
      <c r="BBS3636" s="372"/>
      <c r="BBT3636" s="371"/>
      <c r="BBU3636" s="473"/>
      <c r="BBV3636" s="371"/>
      <c r="BBW3636" s="372"/>
      <c r="BBX3636" s="372"/>
      <c r="BBY3636" s="372"/>
      <c r="BBZ3636" s="372"/>
      <c r="BCA3636" s="370"/>
      <c r="BCB3636" s="371"/>
      <c r="BCC3636" s="372"/>
      <c r="BCD3636" s="371"/>
      <c r="BCE3636" s="473"/>
      <c r="BCF3636" s="371"/>
      <c r="BCG3636" s="372"/>
      <c r="BCH3636" s="372"/>
      <c r="BCI3636" s="372"/>
      <c r="BCJ3636" s="372"/>
      <c r="BCK3636" s="370"/>
      <c r="BCL3636" s="371"/>
      <c r="BCM3636" s="372"/>
      <c r="BCN3636" s="371"/>
      <c r="BCO3636" s="473"/>
      <c r="BCP3636" s="371"/>
      <c r="BCQ3636" s="372"/>
      <c r="BCR3636" s="372"/>
      <c r="BCS3636" s="372"/>
      <c r="BCT3636" s="372"/>
      <c r="BCU3636" s="370"/>
      <c r="BCV3636" s="371"/>
      <c r="BCW3636" s="372"/>
      <c r="BCX3636" s="371"/>
      <c r="BCY3636" s="473"/>
      <c r="BCZ3636" s="371"/>
      <c r="BDA3636" s="372"/>
      <c r="BDB3636" s="372"/>
      <c r="BDC3636" s="372"/>
      <c r="BDD3636" s="372"/>
      <c r="BDE3636" s="370"/>
      <c r="BDF3636" s="371"/>
      <c r="BDG3636" s="372"/>
      <c r="BDH3636" s="371"/>
      <c r="BDI3636" s="473"/>
      <c r="BDJ3636" s="371"/>
      <c r="BDK3636" s="372"/>
      <c r="BDL3636" s="372"/>
      <c r="BDM3636" s="372"/>
      <c r="BDN3636" s="372"/>
      <c r="BDO3636" s="370"/>
      <c r="BDP3636" s="371"/>
      <c r="BDQ3636" s="372"/>
      <c r="BDR3636" s="371"/>
      <c r="BDS3636" s="473"/>
      <c r="BDT3636" s="371"/>
      <c r="BDU3636" s="372"/>
      <c r="BDV3636" s="372"/>
      <c r="BDW3636" s="372"/>
      <c r="BDX3636" s="372"/>
      <c r="BDY3636" s="370"/>
      <c r="BDZ3636" s="371"/>
      <c r="BEA3636" s="372"/>
      <c r="BEB3636" s="371"/>
      <c r="BEC3636" s="473"/>
      <c r="BED3636" s="371"/>
      <c r="BEE3636" s="372"/>
      <c r="BEF3636" s="372"/>
      <c r="BEG3636" s="372"/>
      <c r="BEH3636" s="372"/>
      <c r="BEI3636" s="370"/>
      <c r="BEJ3636" s="371"/>
      <c r="BEK3636" s="372"/>
      <c r="BEL3636" s="371"/>
      <c r="BEM3636" s="473"/>
      <c r="BEN3636" s="371"/>
      <c r="BEO3636" s="372"/>
      <c r="BEP3636" s="372"/>
      <c r="BEQ3636" s="372"/>
      <c r="BER3636" s="372"/>
      <c r="BES3636" s="370"/>
      <c r="BET3636" s="371"/>
      <c r="BEU3636" s="372"/>
      <c r="BEV3636" s="371"/>
      <c r="BEW3636" s="473"/>
      <c r="BEX3636" s="371"/>
      <c r="BEY3636" s="372"/>
      <c r="BEZ3636" s="372"/>
      <c r="BFA3636" s="372"/>
      <c r="BFB3636" s="372"/>
      <c r="BFC3636" s="370"/>
      <c r="BFD3636" s="371"/>
      <c r="BFE3636" s="372"/>
      <c r="BFF3636" s="371"/>
      <c r="BFG3636" s="473"/>
      <c r="BFH3636" s="371"/>
      <c r="BFI3636" s="372"/>
      <c r="BFJ3636" s="372"/>
      <c r="BFK3636" s="372"/>
      <c r="BFL3636" s="372"/>
      <c r="BFM3636" s="370"/>
      <c r="BFN3636" s="371"/>
      <c r="BFO3636" s="372"/>
      <c r="BFP3636" s="371"/>
      <c r="BFQ3636" s="473"/>
      <c r="BFR3636" s="371"/>
      <c r="BFS3636" s="372"/>
      <c r="BFT3636" s="372"/>
      <c r="BFU3636" s="372"/>
      <c r="BFV3636" s="372"/>
      <c r="BFW3636" s="370"/>
      <c r="BFX3636" s="371"/>
      <c r="BFY3636" s="372"/>
      <c r="BFZ3636" s="371"/>
      <c r="BGA3636" s="473"/>
      <c r="BGB3636" s="371"/>
      <c r="BGC3636" s="372"/>
      <c r="BGD3636" s="372"/>
      <c r="BGE3636" s="372"/>
      <c r="BGF3636" s="372"/>
      <c r="BGG3636" s="370"/>
      <c r="BGH3636" s="371"/>
      <c r="BGI3636" s="372"/>
      <c r="BGJ3636" s="371"/>
      <c r="BGK3636" s="473"/>
      <c r="BGL3636" s="371"/>
      <c r="BGM3636" s="372"/>
      <c r="BGN3636" s="372"/>
      <c r="BGO3636" s="372"/>
      <c r="BGP3636" s="372"/>
      <c r="BGQ3636" s="370"/>
      <c r="BGR3636" s="371"/>
      <c r="BGS3636" s="372"/>
      <c r="BGT3636" s="371"/>
      <c r="BGU3636" s="473"/>
      <c r="BGV3636" s="371"/>
      <c r="BGW3636" s="372"/>
      <c r="BGX3636" s="372"/>
      <c r="BGY3636" s="372"/>
      <c r="BGZ3636" s="372"/>
      <c r="BHA3636" s="370"/>
      <c r="BHB3636" s="371"/>
      <c r="BHC3636" s="372"/>
      <c r="BHD3636" s="371"/>
      <c r="BHE3636" s="473"/>
      <c r="BHF3636" s="371"/>
      <c r="BHG3636" s="372"/>
      <c r="BHH3636" s="372"/>
      <c r="BHI3636" s="372"/>
      <c r="BHJ3636" s="372"/>
      <c r="BHK3636" s="370"/>
      <c r="BHL3636" s="371"/>
      <c r="BHM3636" s="372"/>
      <c r="BHN3636" s="371"/>
      <c r="BHO3636" s="473"/>
      <c r="BHP3636" s="371"/>
      <c r="BHQ3636" s="372"/>
      <c r="BHR3636" s="372"/>
      <c r="BHS3636" s="372"/>
      <c r="BHT3636" s="372"/>
      <c r="BHU3636" s="370"/>
      <c r="BHV3636" s="371"/>
      <c r="BHW3636" s="372"/>
      <c r="BHX3636" s="371"/>
      <c r="BHY3636" s="473"/>
      <c r="BHZ3636" s="371"/>
      <c r="BIA3636" s="372"/>
      <c r="BIB3636" s="372"/>
      <c r="BIC3636" s="372"/>
      <c r="BID3636" s="372"/>
      <c r="BIE3636" s="370"/>
      <c r="BIF3636" s="371"/>
      <c r="BIG3636" s="372"/>
      <c r="BIH3636" s="371"/>
      <c r="BII3636" s="473"/>
      <c r="BIJ3636" s="371"/>
      <c r="BIK3636" s="372"/>
      <c r="BIL3636" s="372"/>
      <c r="BIM3636" s="372"/>
      <c r="BIN3636" s="372"/>
      <c r="BIO3636" s="370"/>
      <c r="BIP3636" s="371"/>
      <c r="BIQ3636" s="372"/>
      <c r="BIR3636" s="371"/>
      <c r="BIS3636" s="473"/>
      <c r="BIT3636" s="371"/>
      <c r="BIU3636" s="372"/>
      <c r="BIV3636" s="372"/>
      <c r="BIW3636" s="372"/>
      <c r="BIX3636" s="372"/>
      <c r="BIY3636" s="370"/>
      <c r="BIZ3636" s="371"/>
      <c r="BJA3636" s="372"/>
      <c r="BJB3636" s="371"/>
      <c r="BJC3636" s="473"/>
      <c r="BJD3636" s="371"/>
      <c r="BJE3636" s="372"/>
      <c r="BJF3636" s="372"/>
      <c r="BJG3636" s="372"/>
      <c r="BJH3636" s="372"/>
      <c r="BJI3636" s="370"/>
      <c r="BJJ3636" s="371"/>
      <c r="BJK3636" s="372"/>
      <c r="BJL3636" s="371"/>
      <c r="BJM3636" s="473"/>
      <c r="BJN3636" s="371"/>
      <c r="BJO3636" s="372"/>
      <c r="BJP3636" s="372"/>
      <c r="BJQ3636" s="372"/>
      <c r="BJR3636" s="372"/>
      <c r="BJS3636" s="370"/>
      <c r="BJT3636" s="371"/>
      <c r="BJU3636" s="372"/>
      <c r="BJV3636" s="371"/>
      <c r="BJW3636" s="473"/>
      <c r="BJX3636" s="371"/>
      <c r="BJY3636" s="372"/>
      <c r="BJZ3636" s="372"/>
      <c r="BKA3636" s="372"/>
      <c r="BKB3636" s="372"/>
      <c r="BKC3636" s="370"/>
      <c r="BKD3636" s="371"/>
      <c r="BKE3636" s="372"/>
      <c r="BKF3636" s="371"/>
      <c r="BKG3636" s="473"/>
      <c r="BKH3636" s="371"/>
      <c r="BKI3636" s="372"/>
      <c r="BKJ3636" s="372"/>
      <c r="BKK3636" s="372"/>
      <c r="BKL3636" s="372"/>
      <c r="BKM3636" s="370"/>
      <c r="BKN3636" s="371"/>
      <c r="BKO3636" s="372"/>
      <c r="BKP3636" s="371"/>
      <c r="BKQ3636" s="473"/>
      <c r="BKR3636" s="371"/>
      <c r="BKS3636" s="372"/>
      <c r="BKT3636" s="372"/>
      <c r="BKU3636" s="372"/>
      <c r="BKV3636" s="372"/>
      <c r="BKW3636" s="370"/>
      <c r="BKX3636" s="371"/>
      <c r="BKY3636" s="372"/>
      <c r="BKZ3636" s="371"/>
      <c r="BLA3636" s="473"/>
      <c r="BLB3636" s="371"/>
      <c r="BLC3636" s="372"/>
      <c r="BLD3636" s="372"/>
      <c r="BLE3636" s="372"/>
      <c r="BLF3636" s="372"/>
      <c r="BLG3636" s="370"/>
      <c r="BLH3636" s="371"/>
      <c r="BLI3636" s="372"/>
      <c r="BLJ3636" s="371"/>
      <c r="BLK3636" s="473"/>
      <c r="BLL3636" s="371"/>
      <c r="BLM3636" s="372"/>
      <c r="BLN3636" s="372"/>
      <c r="BLO3636" s="372"/>
      <c r="BLP3636" s="372"/>
      <c r="BLQ3636" s="370"/>
      <c r="BLR3636" s="371"/>
      <c r="BLS3636" s="372"/>
      <c r="BLT3636" s="371"/>
      <c r="BLU3636" s="473"/>
      <c r="BLV3636" s="371"/>
      <c r="BLW3636" s="372"/>
      <c r="BLX3636" s="372"/>
      <c r="BLY3636" s="372"/>
      <c r="BLZ3636" s="372"/>
      <c r="BMA3636" s="370"/>
      <c r="BMB3636" s="371"/>
      <c r="BMC3636" s="372"/>
      <c r="BMD3636" s="371"/>
      <c r="BME3636" s="473"/>
      <c r="BMF3636" s="371"/>
      <c r="BMG3636" s="372"/>
      <c r="BMH3636" s="372"/>
      <c r="BMI3636" s="372"/>
      <c r="BMJ3636" s="372"/>
      <c r="BMK3636" s="370"/>
      <c r="BML3636" s="371"/>
      <c r="BMM3636" s="372"/>
      <c r="BMN3636" s="371"/>
      <c r="BMO3636" s="473"/>
      <c r="BMP3636" s="371"/>
      <c r="BMQ3636" s="372"/>
      <c r="BMR3636" s="372"/>
      <c r="BMS3636" s="372"/>
      <c r="BMT3636" s="372"/>
      <c r="BMU3636" s="370"/>
      <c r="BMV3636" s="371"/>
      <c r="BMW3636" s="372"/>
      <c r="BMX3636" s="371"/>
      <c r="BMY3636" s="473"/>
      <c r="BMZ3636" s="371"/>
      <c r="BNA3636" s="372"/>
      <c r="BNB3636" s="372"/>
      <c r="BNC3636" s="372"/>
      <c r="BND3636" s="372"/>
      <c r="BNE3636" s="370"/>
      <c r="BNF3636" s="371"/>
      <c r="BNG3636" s="372"/>
      <c r="BNH3636" s="371"/>
      <c r="BNI3636" s="473"/>
      <c r="BNJ3636" s="371"/>
      <c r="BNK3636" s="372"/>
      <c r="BNL3636" s="372"/>
      <c r="BNM3636" s="372"/>
      <c r="BNN3636" s="372"/>
      <c r="BNO3636" s="370"/>
      <c r="BNP3636" s="371"/>
      <c r="BNQ3636" s="372"/>
      <c r="BNR3636" s="371"/>
      <c r="BNS3636" s="473"/>
      <c r="BNT3636" s="371"/>
      <c r="BNU3636" s="372"/>
      <c r="BNV3636" s="372"/>
      <c r="BNW3636" s="372"/>
      <c r="BNX3636" s="372"/>
      <c r="BNY3636" s="370"/>
      <c r="BNZ3636" s="371"/>
      <c r="BOA3636" s="372"/>
      <c r="BOB3636" s="371"/>
      <c r="BOC3636" s="473"/>
      <c r="BOD3636" s="371"/>
      <c r="BOE3636" s="372"/>
      <c r="BOF3636" s="372"/>
      <c r="BOG3636" s="372"/>
      <c r="BOH3636" s="372"/>
      <c r="BOI3636" s="370"/>
      <c r="BOJ3636" s="371"/>
      <c r="BOK3636" s="372"/>
      <c r="BOL3636" s="371"/>
      <c r="BOM3636" s="473"/>
      <c r="BON3636" s="371"/>
      <c r="BOO3636" s="372"/>
      <c r="BOP3636" s="372"/>
      <c r="BOQ3636" s="372"/>
      <c r="BOR3636" s="372"/>
      <c r="BOS3636" s="370"/>
      <c r="BOT3636" s="371"/>
      <c r="BOU3636" s="372"/>
      <c r="BOV3636" s="371"/>
      <c r="BOW3636" s="473"/>
      <c r="BOX3636" s="371"/>
      <c r="BOY3636" s="372"/>
      <c r="BOZ3636" s="372"/>
      <c r="BPA3636" s="372"/>
      <c r="BPB3636" s="372"/>
      <c r="BPC3636" s="370"/>
      <c r="BPD3636" s="371"/>
      <c r="BPE3636" s="372"/>
      <c r="BPF3636" s="371"/>
      <c r="BPG3636" s="473"/>
      <c r="BPH3636" s="371"/>
      <c r="BPI3636" s="372"/>
      <c r="BPJ3636" s="372"/>
      <c r="BPK3636" s="372"/>
      <c r="BPL3636" s="372"/>
      <c r="BPM3636" s="370"/>
      <c r="BPN3636" s="371"/>
      <c r="BPO3636" s="372"/>
      <c r="BPP3636" s="371"/>
      <c r="BPQ3636" s="473"/>
      <c r="BPR3636" s="371"/>
      <c r="BPS3636" s="372"/>
      <c r="BPT3636" s="372"/>
      <c r="BPU3636" s="372"/>
      <c r="BPV3636" s="372"/>
      <c r="BPW3636" s="370"/>
      <c r="BPX3636" s="371"/>
      <c r="BPY3636" s="372"/>
      <c r="BPZ3636" s="371"/>
      <c r="BQA3636" s="473"/>
      <c r="BQB3636" s="371"/>
      <c r="BQC3636" s="372"/>
      <c r="BQD3636" s="372"/>
      <c r="BQE3636" s="372"/>
      <c r="BQF3636" s="372"/>
      <c r="BQG3636" s="370"/>
      <c r="BQH3636" s="371"/>
      <c r="BQI3636" s="372"/>
      <c r="BQJ3636" s="371"/>
      <c r="BQK3636" s="473"/>
      <c r="BQL3636" s="371"/>
      <c r="BQM3636" s="372"/>
      <c r="BQN3636" s="372"/>
      <c r="BQO3636" s="372"/>
      <c r="BQP3636" s="372"/>
      <c r="BQQ3636" s="370"/>
      <c r="BQR3636" s="371"/>
      <c r="BQS3636" s="372"/>
      <c r="BQT3636" s="371"/>
      <c r="BQU3636" s="473"/>
      <c r="BQV3636" s="371"/>
      <c r="BQW3636" s="372"/>
      <c r="BQX3636" s="372"/>
      <c r="BQY3636" s="372"/>
      <c r="BQZ3636" s="372"/>
      <c r="BRA3636" s="370"/>
      <c r="BRB3636" s="371"/>
      <c r="BRC3636" s="372"/>
      <c r="BRD3636" s="371"/>
      <c r="BRE3636" s="473"/>
      <c r="BRF3636" s="371"/>
      <c r="BRG3636" s="372"/>
      <c r="BRH3636" s="372"/>
      <c r="BRI3636" s="372"/>
      <c r="BRJ3636" s="372"/>
      <c r="BRK3636" s="370"/>
      <c r="BRL3636" s="371"/>
      <c r="BRM3636" s="372"/>
      <c r="BRN3636" s="371"/>
      <c r="BRO3636" s="473"/>
      <c r="BRP3636" s="371"/>
      <c r="BRQ3636" s="372"/>
      <c r="BRR3636" s="372"/>
      <c r="BRS3636" s="372"/>
      <c r="BRT3636" s="372"/>
      <c r="BRU3636" s="370"/>
      <c r="BRV3636" s="371"/>
      <c r="BRW3636" s="372"/>
      <c r="BRX3636" s="371"/>
      <c r="BRY3636" s="473"/>
      <c r="BRZ3636" s="371"/>
      <c r="BSA3636" s="372"/>
      <c r="BSB3636" s="372"/>
      <c r="BSC3636" s="372"/>
      <c r="BSD3636" s="372"/>
      <c r="BSE3636" s="370"/>
      <c r="BSF3636" s="371"/>
      <c r="BSG3636" s="372"/>
      <c r="BSH3636" s="371"/>
      <c r="BSI3636" s="473"/>
      <c r="BSJ3636" s="371"/>
      <c r="BSK3636" s="372"/>
      <c r="BSL3636" s="372"/>
      <c r="BSM3636" s="372"/>
      <c r="BSN3636" s="372"/>
      <c r="BSO3636" s="370"/>
      <c r="BSP3636" s="371"/>
      <c r="BSQ3636" s="372"/>
      <c r="BSR3636" s="371"/>
      <c r="BSS3636" s="473"/>
      <c r="BST3636" s="371"/>
      <c r="BSU3636" s="372"/>
      <c r="BSV3636" s="372"/>
      <c r="BSW3636" s="372"/>
      <c r="BSX3636" s="372"/>
      <c r="BSY3636" s="370"/>
      <c r="BSZ3636" s="371"/>
      <c r="BTA3636" s="372"/>
      <c r="BTB3636" s="371"/>
      <c r="BTC3636" s="473"/>
      <c r="BTD3636" s="371"/>
      <c r="BTE3636" s="372"/>
      <c r="BTF3636" s="372"/>
      <c r="BTG3636" s="372"/>
      <c r="BTH3636" s="372"/>
      <c r="BTI3636" s="370"/>
      <c r="BTJ3636" s="371"/>
      <c r="BTK3636" s="372"/>
      <c r="BTL3636" s="371"/>
      <c r="BTM3636" s="473"/>
      <c r="BTN3636" s="371"/>
      <c r="BTO3636" s="372"/>
      <c r="BTP3636" s="372"/>
      <c r="BTQ3636" s="372"/>
      <c r="BTR3636" s="372"/>
      <c r="BTS3636" s="370"/>
      <c r="BTT3636" s="371"/>
      <c r="BTU3636" s="372"/>
      <c r="BTV3636" s="371"/>
      <c r="BTW3636" s="473"/>
      <c r="BTX3636" s="371"/>
      <c r="BTY3636" s="372"/>
      <c r="BTZ3636" s="372"/>
      <c r="BUA3636" s="372"/>
      <c r="BUB3636" s="372"/>
      <c r="BUC3636" s="370"/>
      <c r="BUD3636" s="371"/>
      <c r="BUE3636" s="372"/>
      <c r="BUF3636" s="371"/>
      <c r="BUG3636" s="473"/>
      <c r="BUH3636" s="371"/>
      <c r="BUI3636" s="372"/>
      <c r="BUJ3636" s="372"/>
      <c r="BUK3636" s="372"/>
      <c r="BUL3636" s="372"/>
      <c r="BUM3636" s="370"/>
      <c r="BUN3636" s="371"/>
      <c r="BUO3636" s="372"/>
      <c r="BUP3636" s="371"/>
      <c r="BUQ3636" s="473"/>
      <c r="BUR3636" s="371"/>
      <c r="BUS3636" s="372"/>
      <c r="BUT3636" s="372"/>
      <c r="BUU3636" s="372"/>
      <c r="BUV3636" s="372"/>
      <c r="BUW3636" s="370"/>
      <c r="BUX3636" s="371"/>
      <c r="BUY3636" s="372"/>
      <c r="BUZ3636" s="371"/>
      <c r="BVA3636" s="473"/>
      <c r="BVB3636" s="371"/>
      <c r="BVC3636" s="372"/>
      <c r="BVD3636" s="372"/>
      <c r="BVE3636" s="372"/>
      <c r="BVF3636" s="372"/>
      <c r="BVG3636" s="370"/>
      <c r="BVH3636" s="371"/>
      <c r="BVI3636" s="372"/>
      <c r="BVJ3636" s="371"/>
      <c r="BVK3636" s="473"/>
      <c r="BVL3636" s="371"/>
      <c r="BVM3636" s="372"/>
      <c r="BVN3636" s="372"/>
      <c r="BVO3636" s="372"/>
      <c r="BVP3636" s="372"/>
      <c r="BVQ3636" s="370"/>
      <c r="BVR3636" s="371"/>
      <c r="BVS3636" s="372"/>
      <c r="BVT3636" s="371"/>
      <c r="BVU3636" s="473"/>
      <c r="BVV3636" s="371"/>
      <c r="BVW3636" s="372"/>
      <c r="BVX3636" s="372"/>
      <c r="BVY3636" s="372"/>
      <c r="BVZ3636" s="372"/>
      <c r="BWA3636" s="370"/>
      <c r="BWB3636" s="371"/>
      <c r="BWC3636" s="372"/>
      <c r="BWD3636" s="371"/>
      <c r="BWE3636" s="473"/>
      <c r="BWF3636" s="371"/>
      <c r="BWG3636" s="372"/>
      <c r="BWH3636" s="372"/>
      <c r="BWI3636" s="372"/>
      <c r="BWJ3636" s="372"/>
      <c r="BWK3636" s="370"/>
      <c r="BWL3636" s="371"/>
      <c r="BWM3636" s="372"/>
      <c r="BWN3636" s="371"/>
      <c r="BWO3636" s="473"/>
      <c r="BWP3636" s="371"/>
      <c r="BWQ3636" s="372"/>
      <c r="BWR3636" s="372"/>
      <c r="BWS3636" s="372"/>
      <c r="BWT3636" s="372"/>
      <c r="BWU3636" s="370"/>
      <c r="BWV3636" s="371"/>
      <c r="BWW3636" s="372"/>
      <c r="BWX3636" s="371"/>
      <c r="BWY3636" s="473"/>
      <c r="BWZ3636" s="371"/>
      <c r="BXA3636" s="372"/>
      <c r="BXB3636" s="372"/>
      <c r="BXC3636" s="372"/>
      <c r="BXD3636" s="372"/>
      <c r="BXE3636" s="370"/>
      <c r="BXF3636" s="371"/>
      <c r="BXG3636" s="372"/>
      <c r="BXH3636" s="371"/>
      <c r="BXI3636" s="473"/>
      <c r="BXJ3636" s="371"/>
      <c r="BXK3636" s="372"/>
      <c r="BXL3636" s="372"/>
      <c r="BXM3636" s="372"/>
      <c r="BXN3636" s="372"/>
      <c r="BXO3636" s="370"/>
      <c r="BXP3636" s="371"/>
      <c r="BXQ3636" s="372"/>
      <c r="BXR3636" s="371"/>
      <c r="BXS3636" s="473"/>
      <c r="BXT3636" s="371"/>
      <c r="BXU3636" s="372"/>
      <c r="BXV3636" s="372"/>
      <c r="BXW3636" s="372"/>
      <c r="BXX3636" s="372"/>
      <c r="BXY3636" s="370"/>
      <c r="BXZ3636" s="371"/>
      <c r="BYA3636" s="372"/>
      <c r="BYB3636" s="371"/>
      <c r="BYC3636" s="473"/>
      <c r="BYD3636" s="371"/>
      <c r="BYE3636" s="372"/>
      <c r="BYF3636" s="372"/>
      <c r="BYG3636" s="372"/>
      <c r="BYH3636" s="372"/>
      <c r="BYI3636" s="370"/>
      <c r="BYJ3636" s="371"/>
      <c r="BYK3636" s="372"/>
      <c r="BYL3636" s="371"/>
      <c r="BYM3636" s="473"/>
      <c r="BYN3636" s="371"/>
      <c r="BYO3636" s="372"/>
      <c r="BYP3636" s="372"/>
      <c r="BYQ3636" s="372"/>
      <c r="BYR3636" s="372"/>
      <c r="BYS3636" s="370"/>
      <c r="BYT3636" s="371"/>
      <c r="BYU3636" s="372"/>
      <c r="BYV3636" s="371"/>
      <c r="BYW3636" s="473"/>
      <c r="BYX3636" s="371"/>
      <c r="BYY3636" s="372"/>
      <c r="BYZ3636" s="372"/>
      <c r="BZA3636" s="372"/>
      <c r="BZB3636" s="372"/>
      <c r="BZC3636" s="370"/>
      <c r="BZD3636" s="371"/>
      <c r="BZE3636" s="372"/>
      <c r="BZF3636" s="371"/>
      <c r="BZG3636" s="473"/>
      <c r="BZH3636" s="371"/>
      <c r="BZI3636" s="372"/>
      <c r="BZJ3636" s="372"/>
      <c r="BZK3636" s="372"/>
      <c r="BZL3636" s="372"/>
      <c r="BZM3636" s="370"/>
      <c r="BZN3636" s="371"/>
      <c r="BZO3636" s="372"/>
      <c r="BZP3636" s="371"/>
      <c r="BZQ3636" s="473"/>
      <c r="BZR3636" s="371"/>
      <c r="BZS3636" s="372"/>
      <c r="BZT3636" s="372"/>
      <c r="BZU3636" s="372"/>
      <c r="BZV3636" s="372"/>
      <c r="BZW3636" s="370"/>
      <c r="BZX3636" s="371"/>
      <c r="BZY3636" s="372"/>
      <c r="BZZ3636" s="371"/>
      <c r="CAA3636" s="473"/>
      <c r="CAB3636" s="371"/>
      <c r="CAC3636" s="372"/>
      <c r="CAD3636" s="372"/>
      <c r="CAE3636" s="372"/>
      <c r="CAF3636" s="372"/>
      <c r="CAG3636" s="370"/>
      <c r="CAH3636" s="371"/>
      <c r="CAI3636" s="372"/>
      <c r="CAJ3636" s="371"/>
      <c r="CAK3636" s="473"/>
      <c r="CAL3636" s="371"/>
      <c r="CAM3636" s="372"/>
      <c r="CAN3636" s="372"/>
      <c r="CAO3636" s="372"/>
      <c r="CAP3636" s="372"/>
      <c r="CAQ3636" s="370"/>
      <c r="CAR3636" s="371"/>
      <c r="CAS3636" s="372"/>
      <c r="CAT3636" s="371"/>
      <c r="CAU3636" s="473"/>
      <c r="CAV3636" s="371"/>
      <c r="CAW3636" s="372"/>
      <c r="CAX3636" s="372"/>
      <c r="CAY3636" s="372"/>
      <c r="CAZ3636" s="372"/>
      <c r="CBA3636" s="370"/>
      <c r="CBB3636" s="371"/>
      <c r="CBC3636" s="372"/>
      <c r="CBD3636" s="371"/>
      <c r="CBE3636" s="473"/>
      <c r="CBF3636" s="371"/>
      <c r="CBG3636" s="372"/>
      <c r="CBH3636" s="372"/>
      <c r="CBI3636" s="372"/>
      <c r="CBJ3636" s="372"/>
      <c r="CBK3636" s="370"/>
      <c r="CBL3636" s="371"/>
      <c r="CBM3636" s="372"/>
      <c r="CBN3636" s="371"/>
      <c r="CBO3636" s="473"/>
      <c r="CBP3636" s="371"/>
      <c r="CBQ3636" s="372"/>
      <c r="CBR3636" s="372"/>
      <c r="CBS3636" s="372"/>
      <c r="CBT3636" s="372"/>
      <c r="CBU3636" s="370"/>
      <c r="CBV3636" s="371"/>
      <c r="CBW3636" s="372"/>
      <c r="CBX3636" s="371"/>
      <c r="CBY3636" s="473"/>
      <c r="CBZ3636" s="371"/>
      <c r="CCA3636" s="372"/>
      <c r="CCB3636" s="372"/>
      <c r="CCC3636" s="372"/>
      <c r="CCD3636" s="372"/>
      <c r="CCE3636" s="370"/>
      <c r="CCF3636" s="371"/>
      <c r="CCG3636" s="372"/>
      <c r="CCH3636" s="371"/>
      <c r="CCI3636" s="473"/>
      <c r="CCJ3636" s="371"/>
      <c r="CCK3636" s="372"/>
      <c r="CCL3636" s="372"/>
      <c r="CCM3636" s="372"/>
      <c r="CCN3636" s="372"/>
      <c r="CCO3636" s="370"/>
      <c r="CCP3636" s="371"/>
      <c r="CCQ3636" s="372"/>
      <c r="CCR3636" s="371"/>
      <c r="CCS3636" s="473"/>
      <c r="CCT3636" s="371"/>
      <c r="CCU3636" s="372"/>
      <c r="CCV3636" s="372"/>
      <c r="CCW3636" s="372"/>
      <c r="CCX3636" s="372"/>
      <c r="CCY3636" s="370"/>
      <c r="CCZ3636" s="371"/>
      <c r="CDA3636" s="372"/>
      <c r="CDB3636" s="371"/>
      <c r="CDC3636" s="473"/>
      <c r="CDD3636" s="371"/>
      <c r="CDE3636" s="372"/>
      <c r="CDF3636" s="372"/>
      <c r="CDG3636" s="372"/>
      <c r="CDH3636" s="372"/>
      <c r="CDI3636" s="370"/>
      <c r="CDJ3636" s="371"/>
      <c r="CDK3636" s="372"/>
      <c r="CDL3636" s="371"/>
      <c r="CDM3636" s="473"/>
      <c r="CDN3636" s="371"/>
      <c r="CDO3636" s="372"/>
      <c r="CDP3636" s="372"/>
      <c r="CDQ3636" s="372"/>
      <c r="CDR3636" s="372"/>
      <c r="CDS3636" s="370"/>
      <c r="CDT3636" s="371"/>
      <c r="CDU3636" s="372"/>
      <c r="CDV3636" s="371"/>
      <c r="CDW3636" s="473"/>
      <c r="CDX3636" s="371"/>
      <c r="CDY3636" s="372"/>
      <c r="CDZ3636" s="372"/>
      <c r="CEA3636" s="372"/>
      <c r="CEB3636" s="372"/>
      <c r="CEC3636" s="370"/>
      <c r="CED3636" s="371"/>
      <c r="CEE3636" s="372"/>
      <c r="CEF3636" s="371"/>
      <c r="CEG3636" s="473"/>
      <c r="CEH3636" s="371"/>
      <c r="CEI3636" s="372"/>
      <c r="CEJ3636" s="372"/>
      <c r="CEK3636" s="372"/>
      <c r="CEL3636" s="372"/>
      <c r="CEM3636" s="370"/>
      <c r="CEN3636" s="371"/>
      <c r="CEO3636" s="372"/>
      <c r="CEP3636" s="371"/>
      <c r="CEQ3636" s="473"/>
      <c r="CER3636" s="371"/>
      <c r="CES3636" s="372"/>
      <c r="CET3636" s="372"/>
      <c r="CEU3636" s="372"/>
      <c r="CEV3636" s="372"/>
      <c r="CEW3636" s="370"/>
      <c r="CEX3636" s="371"/>
      <c r="CEY3636" s="372"/>
      <c r="CEZ3636" s="371"/>
      <c r="CFA3636" s="473"/>
      <c r="CFB3636" s="371"/>
      <c r="CFC3636" s="372"/>
      <c r="CFD3636" s="372"/>
      <c r="CFE3636" s="372"/>
      <c r="CFF3636" s="372"/>
      <c r="CFG3636" s="370"/>
      <c r="CFH3636" s="371"/>
      <c r="CFI3636" s="372"/>
      <c r="CFJ3636" s="371"/>
      <c r="CFK3636" s="473"/>
      <c r="CFL3636" s="371"/>
      <c r="CFM3636" s="372"/>
      <c r="CFN3636" s="372"/>
      <c r="CFO3636" s="372"/>
      <c r="CFP3636" s="372"/>
      <c r="CFQ3636" s="370"/>
      <c r="CFR3636" s="371"/>
      <c r="CFS3636" s="372"/>
      <c r="CFT3636" s="371"/>
      <c r="CFU3636" s="473"/>
      <c r="CFV3636" s="371"/>
      <c r="CFW3636" s="372"/>
      <c r="CFX3636" s="372"/>
      <c r="CFY3636" s="372"/>
      <c r="CFZ3636" s="372"/>
      <c r="CGA3636" s="370"/>
      <c r="CGB3636" s="371"/>
      <c r="CGC3636" s="372"/>
      <c r="CGD3636" s="371"/>
      <c r="CGE3636" s="473"/>
      <c r="CGF3636" s="371"/>
      <c r="CGG3636" s="372"/>
      <c r="CGH3636" s="372"/>
      <c r="CGI3636" s="372"/>
      <c r="CGJ3636" s="372"/>
      <c r="CGK3636" s="370"/>
      <c r="CGL3636" s="371"/>
      <c r="CGM3636" s="372"/>
      <c r="CGN3636" s="371"/>
      <c r="CGO3636" s="473"/>
      <c r="CGP3636" s="371"/>
      <c r="CGQ3636" s="372"/>
      <c r="CGR3636" s="372"/>
      <c r="CGS3636" s="372"/>
      <c r="CGT3636" s="372"/>
      <c r="CGU3636" s="370"/>
      <c r="CGV3636" s="371"/>
      <c r="CGW3636" s="372"/>
      <c r="CGX3636" s="371"/>
      <c r="CGY3636" s="473"/>
      <c r="CGZ3636" s="371"/>
      <c r="CHA3636" s="372"/>
      <c r="CHB3636" s="372"/>
      <c r="CHC3636" s="372"/>
      <c r="CHD3636" s="372"/>
      <c r="CHE3636" s="370"/>
      <c r="CHF3636" s="371"/>
      <c r="CHG3636" s="372"/>
      <c r="CHH3636" s="371"/>
      <c r="CHI3636" s="473"/>
      <c r="CHJ3636" s="371"/>
      <c r="CHK3636" s="372"/>
      <c r="CHL3636" s="372"/>
      <c r="CHM3636" s="372"/>
      <c r="CHN3636" s="372"/>
      <c r="CHO3636" s="370"/>
      <c r="CHP3636" s="371"/>
      <c r="CHQ3636" s="372"/>
      <c r="CHR3636" s="371"/>
      <c r="CHS3636" s="473"/>
      <c r="CHT3636" s="371"/>
      <c r="CHU3636" s="372"/>
      <c r="CHV3636" s="372"/>
      <c r="CHW3636" s="372"/>
      <c r="CHX3636" s="372"/>
      <c r="CHY3636" s="370"/>
      <c r="CHZ3636" s="371"/>
      <c r="CIA3636" s="372"/>
      <c r="CIB3636" s="371"/>
      <c r="CIC3636" s="473"/>
      <c r="CID3636" s="371"/>
      <c r="CIE3636" s="372"/>
      <c r="CIF3636" s="372"/>
      <c r="CIG3636" s="372"/>
      <c r="CIH3636" s="372"/>
      <c r="CII3636" s="370"/>
      <c r="CIJ3636" s="371"/>
      <c r="CIK3636" s="372"/>
      <c r="CIL3636" s="371"/>
      <c r="CIM3636" s="473"/>
      <c r="CIN3636" s="371"/>
      <c r="CIO3636" s="372"/>
      <c r="CIP3636" s="372"/>
      <c r="CIQ3636" s="372"/>
      <c r="CIR3636" s="372"/>
      <c r="CIS3636" s="370"/>
      <c r="CIT3636" s="371"/>
      <c r="CIU3636" s="372"/>
      <c r="CIV3636" s="371"/>
      <c r="CIW3636" s="473"/>
      <c r="CIX3636" s="371"/>
      <c r="CIY3636" s="372"/>
      <c r="CIZ3636" s="372"/>
      <c r="CJA3636" s="372"/>
      <c r="CJB3636" s="372"/>
      <c r="CJC3636" s="370"/>
      <c r="CJD3636" s="371"/>
      <c r="CJE3636" s="372"/>
      <c r="CJF3636" s="371"/>
      <c r="CJG3636" s="473"/>
      <c r="CJH3636" s="371"/>
      <c r="CJI3636" s="372"/>
      <c r="CJJ3636" s="372"/>
      <c r="CJK3636" s="372"/>
      <c r="CJL3636" s="372"/>
      <c r="CJM3636" s="370"/>
      <c r="CJN3636" s="371"/>
      <c r="CJO3636" s="372"/>
      <c r="CJP3636" s="371"/>
      <c r="CJQ3636" s="473"/>
      <c r="CJR3636" s="371"/>
      <c r="CJS3636" s="372"/>
      <c r="CJT3636" s="372"/>
      <c r="CJU3636" s="372"/>
      <c r="CJV3636" s="372"/>
      <c r="CJW3636" s="370"/>
      <c r="CJX3636" s="371"/>
      <c r="CJY3636" s="372"/>
      <c r="CJZ3636" s="371"/>
      <c r="CKA3636" s="473"/>
      <c r="CKB3636" s="371"/>
      <c r="CKC3636" s="372"/>
      <c r="CKD3636" s="372"/>
      <c r="CKE3636" s="372"/>
      <c r="CKF3636" s="372"/>
      <c r="CKG3636" s="370"/>
      <c r="CKH3636" s="371"/>
      <c r="CKI3636" s="372"/>
      <c r="CKJ3636" s="371"/>
      <c r="CKK3636" s="473"/>
      <c r="CKL3636" s="371"/>
      <c r="CKM3636" s="372"/>
      <c r="CKN3636" s="372"/>
      <c r="CKO3636" s="372"/>
      <c r="CKP3636" s="372"/>
      <c r="CKQ3636" s="370"/>
      <c r="CKR3636" s="371"/>
      <c r="CKS3636" s="372"/>
      <c r="CKT3636" s="371"/>
      <c r="CKU3636" s="473"/>
      <c r="CKV3636" s="371"/>
      <c r="CKW3636" s="372"/>
      <c r="CKX3636" s="372"/>
      <c r="CKY3636" s="372"/>
      <c r="CKZ3636" s="372"/>
      <c r="CLA3636" s="370"/>
      <c r="CLB3636" s="371"/>
      <c r="CLC3636" s="372"/>
      <c r="CLD3636" s="371"/>
      <c r="CLE3636" s="473"/>
      <c r="CLF3636" s="371"/>
      <c r="CLG3636" s="372"/>
      <c r="CLH3636" s="372"/>
      <c r="CLI3636" s="372"/>
      <c r="CLJ3636" s="372"/>
      <c r="CLK3636" s="370"/>
      <c r="CLL3636" s="371"/>
      <c r="CLM3636" s="372"/>
      <c r="CLN3636" s="371"/>
      <c r="CLO3636" s="473"/>
      <c r="CLP3636" s="371"/>
      <c r="CLQ3636" s="372"/>
      <c r="CLR3636" s="372"/>
      <c r="CLS3636" s="372"/>
      <c r="CLT3636" s="372"/>
      <c r="CLU3636" s="370"/>
      <c r="CLV3636" s="371"/>
      <c r="CLW3636" s="372"/>
      <c r="CLX3636" s="371"/>
      <c r="CLY3636" s="473"/>
      <c r="CLZ3636" s="371"/>
      <c r="CMA3636" s="372"/>
      <c r="CMB3636" s="372"/>
      <c r="CMC3636" s="372"/>
      <c r="CMD3636" s="372"/>
      <c r="CME3636" s="370"/>
      <c r="CMF3636" s="371"/>
      <c r="CMG3636" s="372"/>
      <c r="CMH3636" s="371"/>
      <c r="CMI3636" s="473"/>
      <c r="CMJ3636" s="371"/>
      <c r="CMK3636" s="372"/>
      <c r="CML3636" s="372"/>
      <c r="CMM3636" s="372"/>
      <c r="CMN3636" s="372"/>
      <c r="CMO3636" s="370"/>
      <c r="CMP3636" s="371"/>
      <c r="CMQ3636" s="372"/>
      <c r="CMR3636" s="371"/>
      <c r="CMS3636" s="473"/>
      <c r="CMT3636" s="371"/>
      <c r="CMU3636" s="372"/>
      <c r="CMV3636" s="372"/>
      <c r="CMW3636" s="372"/>
      <c r="CMX3636" s="372"/>
      <c r="CMY3636" s="370"/>
      <c r="CMZ3636" s="371"/>
      <c r="CNA3636" s="372"/>
      <c r="CNB3636" s="371"/>
      <c r="CNC3636" s="473"/>
      <c r="CND3636" s="371"/>
      <c r="CNE3636" s="372"/>
      <c r="CNF3636" s="372"/>
      <c r="CNG3636" s="372"/>
      <c r="CNH3636" s="372"/>
      <c r="CNI3636" s="370"/>
      <c r="CNJ3636" s="371"/>
      <c r="CNK3636" s="372"/>
      <c r="CNL3636" s="371"/>
      <c r="CNM3636" s="473"/>
      <c r="CNN3636" s="371"/>
      <c r="CNO3636" s="372"/>
      <c r="CNP3636" s="372"/>
      <c r="CNQ3636" s="372"/>
      <c r="CNR3636" s="372"/>
      <c r="CNS3636" s="370"/>
      <c r="CNT3636" s="371"/>
      <c r="CNU3636" s="372"/>
      <c r="CNV3636" s="371"/>
      <c r="CNW3636" s="473"/>
      <c r="CNX3636" s="371"/>
      <c r="CNY3636" s="372"/>
      <c r="CNZ3636" s="372"/>
      <c r="COA3636" s="372"/>
      <c r="COB3636" s="372"/>
      <c r="COC3636" s="370"/>
      <c r="COD3636" s="371"/>
      <c r="COE3636" s="372"/>
      <c r="COF3636" s="371"/>
      <c r="COG3636" s="473"/>
      <c r="COH3636" s="371"/>
      <c r="COI3636" s="372"/>
      <c r="COJ3636" s="372"/>
      <c r="COK3636" s="372"/>
      <c r="COL3636" s="372"/>
      <c r="COM3636" s="370"/>
      <c r="CON3636" s="371"/>
      <c r="COO3636" s="372"/>
      <c r="COP3636" s="371"/>
      <c r="COQ3636" s="473"/>
      <c r="COR3636" s="371"/>
      <c r="COS3636" s="372"/>
      <c r="COT3636" s="372"/>
      <c r="COU3636" s="372"/>
      <c r="COV3636" s="372"/>
      <c r="COW3636" s="370"/>
      <c r="COX3636" s="371"/>
      <c r="COY3636" s="372"/>
      <c r="COZ3636" s="371"/>
      <c r="CPA3636" s="473"/>
      <c r="CPB3636" s="371"/>
      <c r="CPC3636" s="372"/>
      <c r="CPD3636" s="372"/>
      <c r="CPE3636" s="372"/>
      <c r="CPF3636" s="372"/>
      <c r="CPG3636" s="370"/>
      <c r="CPH3636" s="371"/>
      <c r="CPI3636" s="372"/>
      <c r="CPJ3636" s="371"/>
      <c r="CPK3636" s="473"/>
      <c r="CPL3636" s="371"/>
      <c r="CPM3636" s="372"/>
      <c r="CPN3636" s="372"/>
      <c r="CPO3636" s="372"/>
      <c r="CPP3636" s="372"/>
      <c r="CPQ3636" s="370"/>
      <c r="CPR3636" s="371"/>
      <c r="CPS3636" s="372"/>
      <c r="CPT3636" s="371"/>
      <c r="CPU3636" s="473"/>
      <c r="CPV3636" s="371"/>
      <c r="CPW3636" s="372"/>
      <c r="CPX3636" s="372"/>
      <c r="CPY3636" s="372"/>
      <c r="CPZ3636" s="372"/>
      <c r="CQA3636" s="370"/>
      <c r="CQB3636" s="371"/>
      <c r="CQC3636" s="372"/>
      <c r="CQD3636" s="371"/>
      <c r="CQE3636" s="473"/>
      <c r="CQF3636" s="371"/>
      <c r="CQG3636" s="372"/>
      <c r="CQH3636" s="372"/>
      <c r="CQI3636" s="372"/>
      <c r="CQJ3636" s="372"/>
      <c r="CQK3636" s="370"/>
      <c r="CQL3636" s="371"/>
      <c r="CQM3636" s="372"/>
      <c r="CQN3636" s="371"/>
      <c r="CQO3636" s="473"/>
      <c r="CQP3636" s="371"/>
      <c r="CQQ3636" s="372"/>
      <c r="CQR3636" s="372"/>
      <c r="CQS3636" s="372"/>
      <c r="CQT3636" s="372"/>
      <c r="CQU3636" s="370"/>
      <c r="CQV3636" s="371"/>
      <c r="CQW3636" s="372"/>
      <c r="CQX3636" s="371"/>
      <c r="CQY3636" s="473"/>
      <c r="CQZ3636" s="371"/>
      <c r="CRA3636" s="372"/>
      <c r="CRB3636" s="372"/>
      <c r="CRC3636" s="372"/>
      <c r="CRD3636" s="372"/>
      <c r="CRE3636" s="370"/>
      <c r="CRF3636" s="371"/>
      <c r="CRG3636" s="372"/>
      <c r="CRH3636" s="371"/>
      <c r="CRI3636" s="473"/>
      <c r="CRJ3636" s="371"/>
      <c r="CRK3636" s="372"/>
      <c r="CRL3636" s="372"/>
      <c r="CRM3636" s="372"/>
      <c r="CRN3636" s="372"/>
      <c r="CRO3636" s="370"/>
      <c r="CRP3636" s="371"/>
      <c r="CRQ3636" s="372"/>
      <c r="CRR3636" s="371"/>
      <c r="CRS3636" s="473"/>
      <c r="CRT3636" s="371"/>
      <c r="CRU3636" s="372"/>
      <c r="CRV3636" s="372"/>
      <c r="CRW3636" s="372"/>
      <c r="CRX3636" s="372"/>
      <c r="CRY3636" s="370"/>
      <c r="CRZ3636" s="371"/>
      <c r="CSA3636" s="372"/>
      <c r="CSB3636" s="371"/>
      <c r="CSC3636" s="473"/>
      <c r="CSD3636" s="371"/>
      <c r="CSE3636" s="372"/>
      <c r="CSF3636" s="372"/>
      <c r="CSG3636" s="372"/>
      <c r="CSH3636" s="372"/>
      <c r="CSI3636" s="370"/>
      <c r="CSJ3636" s="371"/>
      <c r="CSK3636" s="372"/>
      <c r="CSL3636" s="371"/>
      <c r="CSM3636" s="473"/>
      <c r="CSN3636" s="371"/>
      <c r="CSO3636" s="372"/>
      <c r="CSP3636" s="372"/>
      <c r="CSQ3636" s="372"/>
      <c r="CSR3636" s="372"/>
      <c r="CSS3636" s="370"/>
      <c r="CST3636" s="371"/>
      <c r="CSU3636" s="372"/>
      <c r="CSV3636" s="371"/>
      <c r="CSW3636" s="473"/>
      <c r="CSX3636" s="371"/>
      <c r="CSY3636" s="372"/>
      <c r="CSZ3636" s="372"/>
      <c r="CTA3636" s="372"/>
      <c r="CTB3636" s="372"/>
      <c r="CTC3636" s="370"/>
      <c r="CTD3636" s="371"/>
      <c r="CTE3636" s="372"/>
      <c r="CTF3636" s="371"/>
      <c r="CTG3636" s="473"/>
      <c r="CTH3636" s="371"/>
      <c r="CTI3636" s="372"/>
      <c r="CTJ3636" s="372"/>
      <c r="CTK3636" s="372"/>
      <c r="CTL3636" s="372"/>
      <c r="CTM3636" s="370"/>
      <c r="CTN3636" s="371"/>
      <c r="CTO3636" s="372"/>
      <c r="CTP3636" s="371"/>
      <c r="CTQ3636" s="473"/>
      <c r="CTR3636" s="371"/>
      <c r="CTS3636" s="372"/>
      <c r="CTT3636" s="372"/>
      <c r="CTU3636" s="372"/>
      <c r="CTV3636" s="372"/>
      <c r="CTW3636" s="370"/>
      <c r="CTX3636" s="371"/>
      <c r="CTY3636" s="372"/>
      <c r="CTZ3636" s="371"/>
      <c r="CUA3636" s="473"/>
      <c r="CUB3636" s="371"/>
      <c r="CUC3636" s="372"/>
      <c r="CUD3636" s="372"/>
      <c r="CUE3636" s="372"/>
      <c r="CUF3636" s="372"/>
      <c r="CUG3636" s="370"/>
      <c r="CUH3636" s="371"/>
      <c r="CUI3636" s="372"/>
      <c r="CUJ3636" s="371"/>
      <c r="CUK3636" s="473"/>
      <c r="CUL3636" s="371"/>
      <c r="CUM3636" s="372"/>
      <c r="CUN3636" s="372"/>
      <c r="CUO3636" s="372"/>
      <c r="CUP3636" s="372"/>
      <c r="CUQ3636" s="370"/>
      <c r="CUR3636" s="371"/>
      <c r="CUS3636" s="372"/>
      <c r="CUT3636" s="371"/>
      <c r="CUU3636" s="473"/>
      <c r="CUV3636" s="371"/>
      <c r="CUW3636" s="372"/>
      <c r="CUX3636" s="372"/>
      <c r="CUY3636" s="372"/>
      <c r="CUZ3636" s="372"/>
      <c r="CVA3636" s="370"/>
      <c r="CVB3636" s="371"/>
      <c r="CVC3636" s="372"/>
      <c r="CVD3636" s="371"/>
      <c r="CVE3636" s="473"/>
      <c r="CVF3636" s="371"/>
      <c r="CVG3636" s="372"/>
      <c r="CVH3636" s="372"/>
      <c r="CVI3636" s="372"/>
      <c r="CVJ3636" s="372"/>
      <c r="CVK3636" s="370"/>
      <c r="CVL3636" s="371"/>
      <c r="CVM3636" s="372"/>
      <c r="CVN3636" s="371"/>
      <c r="CVO3636" s="473"/>
      <c r="CVP3636" s="371"/>
      <c r="CVQ3636" s="372"/>
      <c r="CVR3636" s="372"/>
      <c r="CVS3636" s="372"/>
      <c r="CVT3636" s="372"/>
      <c r="CVU3636" s="370"/>
      <c r="CVV3636" s="371"/>
      <c r="CVW3636" s="372"/>
      <c r="CVX3636" s="371"/>
      <c r="CVY3636" s="473"/>
      <c r="CVZ3636" s="371"/>
      <c r="CWA3636" s="372"/>
      <c r="CWB3636" s="372"/>
      <c r="CWC3636" s="372"/>
      <c r="CWD3636" s="372"/>
      <c r="CWE3636" s="370"/>
      <c r="CWF3636" s="371"/>
      <c r="CWG3636" s="372"/>
      <c r="CWH3636" s="371"/>
      <c r="CWI3636" s="473"/>
      <c r="CWJ3636" s="371"/>
      <c r="CWK3636" s="372"/>
      <c r="CWL3636" s="372"/>
      <c r="CWM3636" s="372"/>
      <c r="CWN3636" s="372"/>
      <c r="CWO3636" s="370"/>
      <c r="CWP3636" s="371"/>
      <c r="CWQ3636" s="372"/>
      <c r="CWR3636" s="371"/>
      <c r="CWS3636" s="473"/>
      <c r="CWT3636" s="371"/>
      <c r="CWU3636" s="372"/>
      <c r="CWV3636" s="372"/>
      <c r="CWW3636" s="372"/>
      <c r="CWX3636" s="372"/>
      <c r="CWY3636" s="370"/>
      <c r="CWZ3636" s="371"/>
      <c r="CXA3636" s="372"/>
      <c r="CXB3636" s="371"/>
      <c r="CXC3636" s="473"/>
      <c r="CXD3636" s="371"/>
      <c r="CXE3636" s="372"/>
      <c r="CXF3636" s="372"/>
      <c r="CXG3636" s="372"/>
      <c r="CXH3636" s="372"/>
      <c r="CXI3636" s="370"/>
      <c r="CXJ3636" s="371"/>
      <c r="CXK3636" s="372"/>
      <c r="CXL3636" s="371"/>
      <c r="CXM3636" s="473"/>
      <c r="CXN3636" s="371"/>
      <c r="CXO3636" s="372"/>
      <c r="CXP3636" s="372"/>
      <c r="CXQ3636" s="372"/>
      <c r="CXR3636" s="372"/>
      <c r="CXS3636" s="370"/>
      <c r="CXT3636" s="371"/>
      <c r="CXU3636" s="372"/>
      <c r="CXV3636" s="371"/>
      <c r="CXW3636" s="473"/>
      <c r="CXX3636" s="371"/>
      <c r="CXY3636" s="372"/>
      <c r="CXZ3636" s="372"/>
      <c r="CYA3636" s="372"/>
      <c r="CYB3636" s="372"/>
      <c r="CYC3636" s="370"/>
      <c r="CYD3636" s="371"/>
      <c r="CYE3636" s="372"/>
      <c r="CYF3636" s="371"/>
      <c r="CYG3636" s="473"/>
      <c r="CYH3636" s="371"/>
      <c r="CYI3636" s="372"/>
      <c r="CYJ3636" s="372"/>
      <c r="CYK3636" s="372"/>
      <c r="CYL3636" s="372"/>
      <c r="CYM3636" s="370"/>
      <c r="CYN3636" s="371"/>
      <c r="CYO3636" s="372"/>
      <c r="CYP3636" s="371"/>
      <c r="CYQ3636" s="473"/>
      <c r="CYR3636" s="371"/>
      <c r="CYS3636" s="372"/>
      <c r="CYT3636" s="372"/>
      <c r="CYU3636" s="372"/>
      <c r="CYV3636" s="372"/>
      <c r="CYW3636" s="370"/>
      <c r="CYX3636" s="371"/>
      <c r="CYY3636" s="372"/>
      <c r="CYZ3636" s="371"/>
      <c r="CZA3636" s="473"/>
      <c r="CZB3636" s="371"/>
      <c r="CZC3636" s="372"/>
      <c r="CZD3636" s="372"/>
      <c r="CZE3636" s="372"/>
      <c r="CZF3636" s="372"/>
      <c r="CZG3636" s="370"/>
      <c r="CZH3636" s="371"/>
      <c r="CZI3636" s="372"/>
      <c r="CZJ3636" s="371"/>
      <c r="CZK3636" s="473"/>
      <c r="CZL3636" s="371"/>
      <c r="CZM3636" s="372"/>
      <c r="CZN3636" s="372"/>
      <c r="CZO3636" s="372"/>
      <c r="CZP3636" s="372"/>
      <c r="CZQ3636" s="370"/>
      <c r="CZR3636" s="371"/>
      <c r="CZS3636" s="372"/>
      <c r="CZT3636" s="371"/>
      <c r="CZU3636" s="473"/>
      <c r="CZV3636" s="371"/>
      <c r="CZW3636" s="372"/>
      <c r="CZX3636" s="372"/>
      <c r="CZY3636" s="372"/>
      <c r="CZZ3636" s="372"/>
      <c r="DAA3636" s="370"/>
      <c r="DAB3636" s="371"/>
      <c r="DAC3636" s="372"/>
      <c r="DAD3636" s="371"/>
      <c r="DAE3636" s="473"/>
      <c r="DAF3636" s="371"/>
      <c r="DAG3636" s="372"/>
      <c r="DAH3636" s="372"/>
      <c r="DAI3636" s="372"/>
      <c r="DAJ3636" s="372"/>
      <c r="DAK3636" s="370"/>
      <c r="DAL3636" s="371"/>
      <c r="DAM3636" s="372"/>
      <c r="DAN3636" s="371"/>
      <c r="DAO3636" s="473"/>
      <c r="DAP3636" s="371"/>
      <c r="DAQ3636" s="372"/>
      <c r="DAR3636" s="372"/>
      <c r="DAS3636" s="372"/>
      <c r="DAT3636" s="372"/>
      <c r="DAU3636" s="370"/>
      <c r="DAV3636" s="371"/>
      <c r="DAW3636" s="372"/>
      <c r="DAX3636" s="371"/>
      <c r="DAY3636" s="473"/>
      <c r="DAZ3636" s="371"/>
      <c r="DBA3636" s="372"/>
      <c r="DBB3636" s="372"/>
      <c r="DBC3636" s="372"/>
      <c r="DBD3636" s="372"/>
      <c r="DBE3636" s="370"/>
      <c r="DBF3636" s="371"/>
      <c r="DBG3636" s="372"/>
      <c r="DBH3636" s="371"/>
      <c r="DBI3636" s="473"/>
      <c r="DBJ3636" s="371"/>
      <c r="DBK3636" s="372"/>
      <c r="DBL3636" s="372"/>
      <c r="DBM3636" s="372"/>
      <c r="DBN3636" s="372"/>
      <c r="DBO3636" s="370"/>
      <c r="DBP3636" s="371"/>
      <c r="DBQ3636" s="372"/>
      <c r="DBR3636" s="371"/>
      <c r="DBS3636" s="473"/>
      <c r="DBT3636" s="371"/>
      <c r="DBU3636" s="372"/>
      <c r="DBV3636" s="372"/>
      <c r="DBW3636" s="372"/>
      <c r="DBX3636" s="372"/>
      <c r="DBY3636" s="370"/>
      <c r="DBZ3636" s="371"/>
      <c r="DCA3636" s="372"/>
      <c r="DCB3636" s="371"/>
      <c r="DCC3636" s="473"/>
      <c r="DCD3636" s="371"/>
      <c r="DCE3636" s="372"/>
      <c r="DCF3636" s="372"/>
      <c r="DCG3636" s="372"/>
      <c r="DCH3636" s="372"/>
      <c r="DCI3636" s="370"/>
      <c r="DCJ3636" s="371"/>
      <c r="DCK3636" s="372"/>
      <c r="DCL3636" s="371"/>
      <c r="DCM3636" s="473"/>
      <c r="DCN3636" s="371"/>
      <c r="DCO3636" s="372"/>
      <c r="DCP3636" s="372"/>
      <c r="DCQ3636" s="372"/>
      <c r="DCR3636" s="372"/>
      <c r="DCS3636" s="370"/>
      <c r="DCT3636" s="371"/>
      <c r="DCU3636" s="372"/>
      <c r="DCV3636" s="371"/>
      <c r="DCW3636" s="473"/>
      <c r="DCX3636" s="371"/>
      <c r="DCY3636" s="372"/>
      <c r="DCZ3636" s="372"/>
      <c r="DDA3636" s="372"/>
      <c r="DDB3636" s="372"/>
      <c r="DDC3636" s="370"/>
      <c r="DDD3636" s="371"/>
      <c r="DDE3636" s="372"/>
      <c r="DDF3636" s="371"/>
      <c r="DDG3636" s="473"/>
      <c r="DDH3636" s="371"/>
      <c r="DDI3636" s="372"/>
      <c r="DDJ3636" s="372"/>
      <c r="DDK3636" s="372"/>
      <c r="DDL3636" s="372"/>
      <c r="DDM3636" s="370"/>
      <c r="DDN3636" s="371"/>
      <c r="DDO3636" s="372"/>
      <c r="DDP3636" s="371"/>
      <c r="DDQ3636" s="473"/>
      <c r="DDR3636" s="371"/>
      <c r="DDS3636" s="372"/>
      <c r="DDT3636" s="372"/>
      <c r="DDU3636" s="372"/>
      <c r="DDV3636" s="372"/>
      <c r="DDW3636" s="370"/>
      <c r="DDX3636" s="371"/>
      <c r="DDY3636" s="372"/>
      <c r="DDZ3636" s="371"/>
      <c r="DEA3636" s="473"/>
      <c r="DEB3636" s="371"/>
      <c r="DEC3636" s="372"/>
      <c r="DED3636" s="372"/>
      <c r="DEE3636" s="372"/>
      <c r="DEF3636" s="372"/>
      <c r="DEG3636" s="370"/>
      <c r="DEH3636" s="371"/>
      <c r="DEI3636" s="372"/>
      <c r="DEJ3636" s="371"/>
      <c r="DEK3636" s="473"/>
      <c r="DEL3636" s="371"/>
      <c r="DEM3636" s="372"/>
      <c r="DEN3636" s="372"/>
      <c r="DEO3636" s="372"/>
      <c r="DEP3636" s="372"/>
      <c r="DEQ3636" s="370"/>
      <c r="DER3636" s="371"/>
      <c r="DES3636" s="372"/>
      <c r="DET3636" s="371"/>
      <c r="DEU3636" s="473"/>
      <c r="DEV3636" s="371"/>
      <c r="DEW3636" s="372"/>
      <c r="DEX3636" s="372"/>
      <c r="DEY3636" s="372"/>
      <c r="DEZ3636" s="372"/>
      <c r="DFA3636" s="370"/>
      <c r="DFB3636" s="371"/>
      <c r="DFC3636" s="372"/>
      <c r="DFD3636" s="371"/>
      <c r="DFE3636" s="473"/>
      <c r="DFF3636" s="371"/>
      <c r="DFG3636" s="372"/>
      <c r="DFH3636" s="372"/>
      <c r="DFI3636" s="372"/>
      <c r="DFJ3636" s="372"/>
      <c r="DFK3636" s="370"/>
      <c r="DFL3636" s="371"/>
      <c r="DFM3636" s="372"/>
      <c r="DFN3636" s="371"/>
      <c r="DFO3636" s="473"/>
      <c r="DFP3636" s="371"/>
      <c r="DFQ3636" s="372"/>
      <c r="DFR3636" s="372"/>
      <c r="DFS3636" s="372"/>
      <c r="DFT3636" s="372"/>
      <c r="DFU3636" s="370"/>
      <c r="DFV3636" s="371"/>
      <c r="DFW3636" s="372"/>
      <c r="DFX3636" s="371"/>
      <c r="DFY3636" s="473"/>
      <c r="DFZ3636" s="371"/>
      <c r="DGA3636" s="372"/>
      <c r="DGB3636" s="372"/>
      <c r="DGC3636" s="372"/>
      <c r="DGD3636" s="372"/>
      <c r="DGE3636" s="370"/>
      <c r="DGF3636" s="371"/>
      <c r="DGG3636" s="372"/>
      <c r="DGH3636" s="371"/>
      <c r="DGI3636" s="473"/>
      <c r="DGJ3636" s="371"/>
      <c r="DGK3636" s="372"/>
      <c r="DGL3636" s="372"/>
      <c r="DGM3636" s="372"/>
      <c r="DGN3636" s="372"/>
      <c r="DGO3636" s="370"/>
      <c r="DGP3636" s="371"/>
      <c r="DGQ3636" s="372"/>
      <c r="DGR3636" s="371"/>
      <c r="DGS3636" s="473"/>
      <c r="DGT3636" s="371"/>
      <c r="DGU3636" s="372"/>
      <c r="DGV3636" s="372"/>
      <c r="DGW3636" s="372"/>
      <c r="DGX3636" s="372"/>
      <c r="DGY3636" s="370"/>
      <c r="DGZ3636" s="371"/>
      <c r="DHA3636" s="372"/>
      <c r="DHB3636" s="371"/>
      <c r="DHC3636" s="473"/>
      <c r="DHD3636" s="371"/>
      <c r="DHE3636" s="372"/>
      <c r="DHF3636" s="372"/>
      <c r="DHG3636" s="372"/>
      <c r="DHH3636" s="372"/>
      <c r="DHI3636" s="370"/>
      <c r="DHJ3636" s="371"/>
      <c r="DHK3636" s="372"/>
      <c r="DHL3636" s="371"/>
      <c r="DHM3636" s="473"/>
      <c r="DHN3636" s="371"/>
      <c r="DHO3636" s="372"/>
      <c r="DHP3636" s="372"/>
      <c r="DHQ3636" s="372"/>
      <c r="DHR3636" s="372"/>
      <c r="DHS3636" s="370"/>
      <c r="DHT3636" s="371"/>
      <c r="DHU3636" s="372"/>
      <c r="DHV3636" s="371"/>
      <c r="DHW3636" s="473"/>
      <c r="DHX3636" s="371"/>
      <c r="DHY3636" s="372"/>
      <c r="DHZ3636" s="372"/>
      <c r="DIA3636" s="372"/>
      <c r="DIB3636" s="372"/>
      <c r="DIC3636" s="370"/>
      <c r="DID3636" s="371"/>
      <c r="DIE3636" s="372"/>
      <c r="DIF3636" s="371"/>
      <c r="DIG3636" s="473"/>
      <c r="DIH3636" s="371"/>
      <c r="DII3636" s="372"/>
      <c r="DIJ3636" s="372"/>
      <c r="DIK3636" s="372"/>
      <c r="DIL3636" s="372"/>
      <c r="DIM3636" s="370"/>
      <c r="DIN3636" s="371"/>
      <c r="DIO3636" s="372"/>
      <c r="DIP3636" s="371"/>
      <c r="DIQ3636" s="473"/>
      <c r="DIR3636" s="371"/>
      <c r="DIS3636" s="372"/>
      <c r="DIT3636" s="372"/>
      <c r="DIU3636" s="372"/>
      <c r="DIV3636" s="372"/>
      <c r="DIW3636" s="370"/>
      <c r="DIX3636" s="371"/>
      <c r="DIY3636" s="372"/>
      <c r="DIZ3636" s="371"/>
      <c r="DJA3636" s="473"/>
      <c r="DJB3636" s="371"/>
      <c r="DJC3636" s="372"/>
      <c r="DJD3636" s="372"/>
      <c r="DJE3636" s="372"/>
      <c r="DJF3636" s="372"/>
      <c r="DJG3636" s="370"/>
      <c r="DJH3636" s="371"/>
      <c r="DJI3636" s="372"/>
      <c r="DJJ3636" s="371"/>
      <c r="DJK3636" s="473"/>
      <c r="DJL3636" s="371"/>
      <c r="DJM3636" s="372"/>
      <c r="DJN3636" s="372"/>
      <c r="DJO3636" s="372"/>
      <c r="DJP3636" s="372"/>
      <c r="DJQ3636" s="370"/>
      <c r="DJR3636" s="371"/>
      <c r="DJS3636" s="372"/>
      <c r="DJT3636" s="371"/>
      <c r="DJU3636" s="473"/>
      <c r="DJV3636" s="371"/>
      <c r="DJW3636" s="372"/>
      <c r="DJX3636" s="372"/>
      <c r="DJY3636" s="372"/>
      <c r="DJZ3636" s="372"/>
      <c r="DKA3636" s="370"/>
      <c r="DKB3636" s="371"/>
      <c r="DKC3636" s="372"/>
      <c r="DKD3636" s="371"/>
      <c r="DKE3636" s="473"/>
      <c r="DKF3636" s="371"/>
      <c r="DKG3636" s="372"/>
      <c r="DKH3636" s="372"/>
      <c r="DKI3636" s="372"/>
      <c r="DKJ3636" s="372"/>
      <c r="DKK3636" s="370"/>
      <c r="DKL3636" s="371"/>
      <c r="DKM3636" s="372"/>
      <c r="DKN3636" s="371"/>
      <c r="DKO3636" s="473"/>
      <c r="DKP3636" s="371"/>
      <c r="DKQ3636" s="372"/>
      <c r="DKR3636" s="372"/>
      <c r="DKS3636" s="372"/>
      <c r="DKT3636" s="372"/>
      <c r="DKU3636" s="370"/>
      <c r="DKV3636" s="371"/>
      <c r="DKW3636" s="372"/>
      <c r="DKX3636" s="371"/>
      <c r="DKY3636" s="473"/>
      <c r="DKZ3636" s="371"/>
      <c r="DLA3636" s="372"/>
      <c r="DLB3636" s="372"/>
      <c r="DLC3636" s="372"/>
      <c r="DLD3636" s="372"/>
      <c r="DLE3636" s="370"/>
      <c r="DLF3636" s="371"/>
      <c r="DLG3636" s="372"/>
      <c r="DLH3636" s="371"/>
      <c r="DLI3636" s="473"/>
      <c r="DLJ3636" s="371"/>
      <c r="DLK3636" s="372"/>
      <c r="DLL3636" s="372"/>
      <c r="DLM3636" s="372"/>
      <c r="DLN3636" s="372"/>
      <c r="DLO3636" s="370"/>
      <c r="DLP3636" s="371"/>
      <c r="DLQ3636" s="372"/>
      <c r="DLR3636" s="371"/>
      <c r="DLS3636" s="473"/>
      <c r="DLT3636" s="371"/>
      <c r="DLU3636" s="372"/>
      <c r="DLV3636" s="372"/>
      <c r="DLW3636" s="372"/>
      <c r="DLX3636" s="372"/>
      <c r="DLY3636" s="370"/>
      <c r="DLZ3636" s="371"/>
      <c r="DMA3636" s="372"/>
      <c r="DMB3636" s="371"/>
      <c r="DMC3636" s="473"/>
      <c r="DMD3636" s="371"/>
      <c r="DME3636" s="372"/>
      <c r="DMF3636" s="372"/>
      <c r="DMG3636" s="372"/>
      <c r="DMH3636" s="372"/>
      <c r="DMI3636" s="370"/>
      <c r="DMJ3636" s="371"/>
      <c r="DMK3636" s="372"/>
      <c r="DML3636" s="371"/>
      <c r="DMM3636" s="473"/>
      <c r="DMN3636" s="371"/>
      <c r="DMO3636" s="372"/>
      <c r="DMP3636" s="372"/>
      <c r="DMQ3636" s="372"/>
      <c r="DMR3636" s="372"/>
      <c r="DMS3636" s="370"/>
      <c r="DMT3636" s="371"/>
      <c r="DMU3636" s="372"/>
      <c r="DMV3636" s="371"/>
      <c r="DMW3636" s="473"/>
      <c r="DMX3636" s="371"/>
      <c r="DMY3636" s="372"/>
      <c r="DMZ3636" s="372"/>
      <c r="DNA3636" s="372"/>
      <c r="DNB3636" s="372"/>
      <c r="DNC3636" s="370"/>
      <c r="DND3636" s="371"/>
      <c r="DNE3636" s="372"/>
      <c r="DNF3636" s="371"/>
      <c r="DNG3636" s="473"/>
      <c r="DNH3636" s="371"/>
      <c r="DNI3636" s="372"/>
      <c r="DNJ3636" s="372"/>
      <c r="DNK3636" s="372"/>
      <c r="DNL3636" s="372"/>
      <c r="DNM3636" s="370"/>
      <c r="DNN3636" s="371"/>
      <c r="DNO3636" s="372"/>
      <c r="DNP3636" s="371"/>
      <c r="DNQ3636" s="473"/>
      <c r="DNR3636" s="371"/>
      <c r="DNS3636" s="372"/>
      <c r="DNT3636" s="372"/>
      <c r="DNU3636" s="372"/>
      <c r="DNV3636" s="372"/>
      <c r="DNW3636" s="370"/>
      <c r="DNX3636" s="371"/>
      <c r="DNY3636" s="372"/>
      <c r="DNZ3636" s="371"/>
      <c r="DOA3636" s="473"/>
      <c r="DOB3636" s="371"/>
      <c r="DOC3636" s="372"/>
      <c r="DOD3636" s="372"/>
      <c r="DOE3636" s="372"/>
      <c r="DOF3636" s="372"/>
      <c r="DOG3636" s="370"/>
      <c r="DOH3636" s="371"/>
      <c r="DOI3636" s="372"/>
      <c r="DOJ3636" s="371"/>
      <c r="DOK3636" s="473"/>
      <c r="DOL3636" s="371"/>
      <c r="DOM3636" s="372"/>
      <c r="DON3636" s="372"/>
      <c r="DOO3636" s="372"/>
      <c r="DOP3636" s="372"/>
      <c r="DOQ3636" s="370"/>
      <c r="DOR3636" s="371"/>
      <c r="DOS3636" s="372"/>
      <c r="DOT3636" s="371"/>
      <c r="DOU3636" s="473"/>
      <c r="DOV3636" s="371"/>
      <c r="DOW3636" s="372"/>
      <c r="DOX3636" s="372"/>
      <c r="DOY3636" s="372"/>
      <c r="DOZ3636" s="372"/>
      <c r="DPA3636" s="370"/>
      <c r="DPB3636" s="371"/>
      <c r="DPC3636" s="372"/>
      <c r="DPD3636" s="371"/>
      <c r="DPE3636" s="473"/>
      <c r="DPF3636" s="371"/>
      <c r="DPG3636" s="372"/>
      <c r="DPH3636" s="372"/>
      <c r="DPI3636" s="372"/>
      <c r="DPJ3636" s="372"/>
      <c r="DPK3636" s="370"/>
      <c r="DPL3636" s="371"/>
      <c r="DPM3636" s="372"/>
      <c r="DPN3636" s="371"/>
      <c r="DPO3636" s="473"/>
      <c r="DPP3636" s="371"/>
      <c r="DPQ3636" s="372"/>
      <c r="DPR3636" s="372"/>
      <c r="DPS3636" s="372"/>
      <c r="DPT3636" s="372"/>
      <c r="DPU3636" s="370"/>
      <c r="DPV3636" s="371"/>
      <c r="DPW3636" s="372"/>
      <c r="DPX3636" s="371"/>
      <c r="DPY3636" s="473"/>
      <c r="DPZ3636" s="371"/>
      <c r="DQA3636" s="372"/>
      <c r="DQB3636" s="372"/>
      <c r="DQC3636" s="372"/>
      <c r="DQD3636" s="372"/>
      <c r="DQE3636" s="370"/>
      <c r="DQF3636" s="371"/>
      <c r="DQG3636" s="372"/>
      <c r="DQH3636" s="371"/>
      <c r="DQI3636" s="473"/>
      <c r="DQJ3636" s="371"/>
      <c r="DQK3636" s="372"/>
      <c r="DQL3636" s="372"/>
      <c r="DQM3636" s="372"/>
      <c r="DQN3636" s="372"/>
      <c r="DQO3636" s="370"/>
      <c r="DQP3636" s="371"/>
      <c r="DQQ3636" s="372"/>
      <c r="DQR3636" s="371"/>
      <c r="DQS3636" s="473"/>
      <c r="DQT3636" s="371"/>
      <c r="DQU3636" s="372"/>
      <c r="DQV3636" s="372"/>
      <c r="DQW3636" s="372"/>
      <c r="DQX3636" s="372"/>
      <c r="DQY3636" s="370"/>
      <c r="DQZ3636" s="371"/>
      <c r="DRA3636" s="372"/>
      <c r="DRB3636" s="371"/>
      <c r="DRC3636" s="473"/>
      <c r="DRD3636" s="371"/>
      <c r="DRE3636" s="372"/>
      <c r="DRF3636" s="372"/>
      <c r="DRG3636" s="372"/>
      <c r="DRH3636" s="372"/>
      <c r="DRI3636" s="370"/>
      <c r="DRJ3636" s="371"/>
      <c r="DRK3636" s="372"/>
      <c r="DRL3636" s="371"/>
      <c r="DRM3636" s="473"/>
      <c r="DRN3636" s="371"/>
      <c r="DRO3636" s="372"/>
      <c r="DRP3636" s="372"/>
      <c r="DRQ3636" s="372"/>
      <c r="DRR3636" s="372"/>
      <c r="DRS3636" s="370"/>
      <c r="DRT3636" s="371"/>
      <c r="DRU3636" s="372"/>
      <c r="DRV3636" s="371"/>
      <c r="DRW3636" s="473"/>
      <c r="DRX3636" s="371"/>
      <c r="DRY3636" s="372"/>
      <c r="DRZ3636" s="372"/>
      <c r="DSA3636" s="372"/>
      <c r="DSB3636" s="372"/>
      <c r="DSC3636" s="370"/>
      <c r="DSD3636" s="371"/>
      <c r="DSE3636" s="372"/>
      <c r="DSF3636" s="371"/>
      <c r="DSG3636" s="473"/>
      <c r="DSH3636" s="371"/>
      <c r="DSI3636" s="372"/>
      <c r="DSJ3636" s="372"/>
      <c r="DSK3636" s="372"/>
      <c r="DSL3636" s="372"/>
      <c r="DSM3636" s="370"/>
      <c r="DSN3636" s="371"/>
      <c r="DSO3636" s="372"/>
      <c r="DSP3636" s="371"/>
      <c r="DSQ3636" s="473"/>
      <c r="DSR3636" s="371"/>
      <c r="DSS3636" s="372"/>
      <c r="DST3636" s="372"/>
      <c r="DSU3636" s="372"/>
      <c r="DSV3636" s="372"/>
      <c r="DSW3636" s="370"/>
      <c r="DSX3636" s="371"/>
      <c r="DSY3636" s="372"/>
      <c r="DSZ3636" s="371"/>
      <c r="DTA3636" s="473"/>
      <c r="DTB3636" s="371"/>
      <c r="DTC3636" s="372"/>
      <c r="DTD3636" s="372"/>
      <c r="DTE3636" s="372"/>
      <c r="DTF3636" s="372"/>
      <c r="DTG3636" s="370"/>
      <c r="DTH3636" s="371"/>
      <c r="DTI3636" s="372"/>
      <c r="DTJ3636" s="371"/>
      <c r="DTK3636" s="473"/>
      <c r="DTL3636" s="371"/>
      <c r="DTM3636" s="372"/>
      <c r="DTN3636" s="372"/>
      <c r="DTO3636" s="372"/>
      <c r="DTP3636" s="372"/>
      <c r="DTQ3636" s="370"/>
      <c r="DTR3636" s="371"/>
      <c r="DTS3636" s="372"/>
      <c r="DTT3636" s="371"/>
      <c r="DTU3636" s="473"/>
      <c r="DTV3636" s="371"/>
      <c r="DTW3636" s="372"/>
      <c r="DTX3636" s="372"/>
      <c r="DTY3636" s="372"/>
      <c r="DTZ3636" s="372"/>
      <c r="DUA3636" s="370"/>
      <c r="DUB3636" s="371"/>
      <c r="DUC3636" s="372"/>
      <c r="DUD3636" s="371"/>
      <c r="DUE3636" s="473"/>
      <c r="DUF3636" s="371"/>
      <c r="DUG3636" s="372"/>
      <c r="DUH3636" s="372"/>
      <c r="DUI3636" s="372"/>
      <c r="DUJ3636" s="372"/>
      <c r="DUK3636" s="370"/>
      <c r="DUL3636" s="371"/>
      <c r="DUM3636" s="372"/>
      <c r="DUN3636" s="371"/>
      <c r="DUO3636" s="473"/>
      <c r="DUP3636" s="371"/>
      <c r="DUQ3636" s="372"/>
      <c r="DUR3636" s="372"/>
      <c r="DUS3636" s="372"/>
      <c r="DUT3636" s="372"/>
      <c r="DUU3636" s="370"/>
      <c r="DUV3636" s="371"/>
      <c r="DUW3636" s="372"/>
      <c r="DUX3636" s="371"/>
      <c r="DUY3636" s="473"/>
      <c r="DUZ3636" s="371"/>
      <c r="DVA3636" s="372"/>
      <c r="DVB3636" s="372"/>
      <c r="DVC3636" s="372"/>
      <c r="DVD3636" s="372"/>
      <c r="DVE3636" s="370"/>
      <c r="DVF3636" s="371"/>
      <c r="DVG3636" s="372"/>
      <c r="DVH3636" s="371"/>
      <c r="DVI3636" s="473"/>
      <c r="DVJ3636" s="371"/>
      <c r="DVK3636" s="372"/>
      <c r="DVL3636" s="372"/>
      <c r="DVM3636" s="372"/>
      <c r="DVN3636" s="372"/>
      <c r="DVO3636" s="370"/>
      <c r="DVP3636" s="371"/>
      <c r="DVQ3636" s="372"/>
      <c r="DVR3636" s="371"/>
      <c r="DVS3636" s="473"/>
      <c r="DVT3636" s="371"/>
      <c r="DVU3636" s="372"/>
      <c r="DVV3636" s="372"/>
      <c r="DVW3636" s="372"/>
      <c r="DVX3636" s="372"/>
      <c r="DVY3636" s="370"/>
      <c r="DVZ3636" s="371"/>
      <c r="DWA3636" s="372"/>
      <c r="DWB3636" s="371"/>
      <c r="DWC3636" s="473"/>
      <c r="DWD3636" s="371"/>
      <c r="DWE3636" s="372"/>
      <c r="DWF3636" s="372"/>
      <c r="DWG3636" s="372"/>
      <c r="DWH3636" s="372"/>
      <c r="DWI3636" s="370"/>
      <c r="DWJ3636" s="371"/>
      <c r="DWK3636" s="372"/>
      <c r="DWL3636" s="371"/>
      <c r="DWM3636" s="473"/>
      <c r="DWN3636" s="371"/>
      <c r="DWO3636" s="372"/>
      <c r="DWP3636" s="372"/>
      <c r="DWQ3636" s="372"/>
      <c r="DWR3636" s="372"/>
      <c r="DWS3636" s="370"/>
      <c r="DWT3636" s="371"/>
      <c r="DWU3636" s="372"/>
      <c r="DWV3636" s="371"/>
      <c r="DWW3636" s="473"/>
      <c r="DWX3636" s="371"/>
      <c r="DWY3636" s="372"/>
      <c r="DWZ3636" s="372"/>
      <c r="DXA3636" s="372"/>
      <c r="DXB3636" s="372"/>
      <c r="DXC3636" s="370"/>
      <c r="DXD3636" s="371"/>
      <c r="DXE3636" s="372"/>
      <c r="DXF3636" s="371"/>
      <c r="DXG3636" s="473"/>
      <c r="DXH3636" s="371"/>
      <c r="DXI3636" s="372"/>
      <c r="DXJ3636" s="372"/>
      <c r="DXK3636" s="372"/>
      <c r="DXL3636" s="372"/>
      <c r="DXM3636" s="370"/>
      <c r="DXN3636" s="371"/>
      <c r="DXO3636" s="372"/>
      <c r="DXP3636" s="371"/>
      <c r="DXQ3636" s="473"/>
      <c r="DXR3636" s="371"/>
      <c r="DXS3636" s="372"/>
      <c r="DXT3636" s="372"/>
      <c r="DXU3636" s="372"/>
      <c r="DXV3636" s="372"/>
      <c r="DXW3636" s="370"/>
      <c r="DXX3636" s="371"/>
      <c r="DXY3636" s="372"/>
      <c r="DXZ3636" s="371"/>
      <c r="DYA3636" s="473"/>
      <c r="DYB3636" s="371"/>
      <c r="DYC3636" s="372"/>
      <c r="DYD3636" s="372"/>
      <c r="DYE3636" s="372"/>
      <c r="DYF3636" s="372"/>
      <c r="DYG3636" s="370"/>
      <c r="DYH3636" s="371"/>
      <c r="DYI3636" s="372"/>
      <c r="DYJ3636" s="371"/>
      <c r="DYK3636" s="473"/>
      <c r="DYL3636" s="371"/>
      <c r="DYM3636" s="372"/>
      <c r="DYN3636" s="372"/>
      <c r="DYO3636" s="372"/>
      <c r="DYP3636" s="372"/>
      <c r="DYQ3636" s="370"/>
      <c r="DYR3636" s="371"/>
      <c r="DYS3636" s="372"/>
      <c r="DYT3636" s="371"/>
      <c r="DYU3636" s="473"/>
      <c r="DYV3636" s="371"/>
      <c r="DYW3636" s="372"/>
      <c r="DYX3636" s="372"/>
      <c r="DYY3636" s="372"/>
      <c r="DYZ3636" s="372"/>
      <c r="DZA3636" s="370"/>
      <c r="DZB3636" s="371"/>
      <c r="DZC3636" s="372"/>
      <c r="DZD3636" s="371"/>
      <c r="DZE3636" s="473"/>
      <c r="DZF3636" s="371"/>
      <c r="DZG3636" s="372"/>
      <c r="DZH3636" s="372"/>
      <c r="DZI3636" s="372"/>
      <c r="DZJ3636" s="372"/>
      <c r="DZK3636" s="370"/>
      <c r="DZL3636" s="371"/>
      <c r="DZM3636" s="372"/>
      <c r="DZN3636" s="371"/>
      <c r="DZO3636" s="473"/>
      <c r="DZP3636" s="371"/>
      <c r="DZQ3636" s="372"/>
      <c r="DZR3636" s="372"/>
      <c r="DZS3636" s="372"/>
      <c r="DZT3636" s="372"/>
      <c r="DZU3636" s="370"/>
      <c r="DZV3636" s="371"/>
      <c r="DZW3636" s="372"/>
      <c r="DZX3636" s="371"/>
      <c r="DZY3636" s="473"/>
      <c r="DZZ3636" s="371"/>
      <c r="EAA3636" s="372"/>
      <c r="EAB3636" s="372"/>
      <c r="EAC3636" s="372"/>
      <c r="EAD3636" s="372"/>
      <c r="EAE3636" s="370"/>
      <c r="EAF3636" s="371"/>
      <c r="EAG3636" s="372"/>
      <c r="EAH3636" s="371"/>
      <c r="EAI3636" s="473"/>
      <c r="EAJ3636" s="371"/>
      <c r="EAK3636" s="372"/>
      <c r="EAL3636" s="372"/>
      <c r="EAM3636" s="372"/>
      <c r="EAN3636" s="372"/>
      <c r="EAO3636" s="370"/>
      <c r="EAP3636" s="371"/>
      <c r="EAQ3636" s="372"/>
      <c r="EAR3636" s="371"/>
      <c r="EAS3636" s="473"/>
      <c r="EAT3636" s="371"/>
      <c r="EAU3636" s="372"/>
      <c r="EAV3636" s="372"/>
      <c r="EAW3636" s="372"/>
      <c r="EAX3636" s="372"/>
      <c r="EAY3636" s="370"/>
      <c r="EAZ3636" s="371"/>
      <c r="EBA3636" s="372"/>
      <c r="EBB3636" s="371"/>
      <c r="EBC3636" s="473"/>
      <c r="EBD3636" s="371"/>
      <c r="EBE3636" s="372"/>
      <c r="EBF3636" s="372"/>
      <c r="EBG3636" s="372"/>
      <c r="EBH3636" s="372"/>
      <c r="EBI3636" s="370"/>
      <c r="EBJ3636" s="371"/>
      <c r="EBK3636" s="372"/>
      <c r="EBL3636" s="371"/>
      <c r="EBM3636" s="473"/>
      <c r="EBN3636" s="371"/>
      <c r="EBO3636" s="372"/>
      <c r="EBP3636" s="372"/>
      <c r="EBQ3636" s="372"/>
      <c r="EBR3636" s="372"/>
      <c r="EBS3636" s="370"/>
      <c r="EBT3636" s="371"/>
      <c r="EBU3636" s="372"/>
      <c r="EBV3636" s="371"/>
      <c r="EBW3636" s="473"/>
      <c r="EBX3636" s="371"/>
      <c r="EBY3636" s="372"/>
      <c r="EBZ3636" s="372"/>
      <c r="ECA3636" s="372"/>
      <c r="ECB3636" s="372"/>
      <c r="ECC3636" s="370"/>
      <c r="ECD3636" s="371"/>
      <c r="ECE3636" s="372"/>
      <c r="ECF3636" s="371"/>
      <c r="ECG3636" s="473"/>
      <c r="ECH3636" s="371"/>
      <c r="ECI3636" s="372"/>
      <c r="ECJ3636" s="372"/>
      <c r="ECK3636" s="372"/>
      <c r="ECL3636" s="372"/>
      <c r="ECM3636" s="370"/>
      <c r="ECN3636" s="371"/>
      <c r="ECO3636" s="372"/>
      <c r="ECP3636" s="371"/>
      <c r="ECQ3636" s="473"/>
      <c r="ECR3636" s="371"/>
      <c r="ECS3636" s="372"/>
      <c r="ECT3636" s="372"/>
      <c r="ECU3636" s="372"/>
      <c r="ECV3636" s="372"/>
      <c r="ECW3636" s="370"/>
      <c r="ECX3636" s="371"/>
      <c r="ECY3636" s="372"/>
      <c r="ECZ3636" s="371"/>
      <c r="EDA3636" s="473"/>
      <c r="EDB3636" s="371"/>
      <c r="EDC3636" s="372"/>
      <c r="EDD3636" s="372"/>
      <c r="EDE3636" s="372"/>
      <c r="EDF3636" s="372"/>
      <c r="EDG3636" s="370"/>
      <c r="EDH3636" s="371"/>
      <c r="EDI3636" s="372"/>
      <c r="EDJ3636" s="371"/>
      <c r="EDK3636" s="473"/>
      <c r="EDL3636" s="371"/>
      <c r="EDM3636" s="372"/>
      <c r="EDN3636" s="372"/>
      <c r="EDO3636" s="372"/>
      <c r="EDP3636" s="372"/>
      <c r="EDQ3636" s="370"/>
      <c r="EDR3636" s="371"/>
      <c r="EDS3636" s="372"/>
      <c r="EDT3636" s="371"/>
      <c r="EDU3636" s="473"/>
      <c r="EDV3636" s="371"/>
      <c r="EDW3636" s="372"/>
      <c r="EDX3636" s="372"/>
      <c r="EDY3636" s="372"/>
      <c r="EDZ3636" s="372"/>
      <c r="EEA3636" s="370"/>
      <c r="EEB3636" s="371"/>
      <c r="EEC3636" s="372"/>
      <c r="EED3636" s="371"/>
      <c r="EEE3636" s="473"/>
      <c r="EEF3636" s="371"/>
      <c r="EEG3636" s="372"/>
      <c r="EEH3636" s="372"/>
      <c r="EEI3636" s="372"/>
      <c r="EEJ3636" s="372"/>
      <c r="EEK3636" s="370"/>
      <c r="EEL3636" s="371"/>
      <c r="EEM3636" s="372"/>
      <c r="EEN3636" s="371"/>
      <c r="EEO3636" s="473"/>
      <c r="EEP3636" s="371"/>
      <c r="EEQ3636" s="372"/>
      <c r="EER3636" s="372"/>
      <c r="EES3636" s="372"/>
      <c r="EET3636" s="372"/>
      <c r="EEU3636" s="370"/>
      <c r="EEV3636" s="371"/>
      <c r="EEW3636" s="372"/>
      <c r="EEX3636" s="371"/>
      <c r="EEY3636" s="473"/>
      <c r="EEZ3636" s="371"/>
      <c r="EFA3636" s="372"/>
      <c r="EFB3636" s="372"/>
      <c r="EFC3636" s="372"/>
      <c r="EFD3636" s="372"/>
      <c r="EFE3636" s="370"/>
      <c r="EFF3636" s="371"/>
      <c r="EFG3636" s="372"/>
      <c r="EFH3636" s="371"/>
      <c r="EFI3636" s="473"/>
      <c r="EFJ3636" s="371"/>
      <c r="EFK3636" s="372"/>
      <c r="EFL3636" s="372"/>
      <c r="EFM3636" s="372"/>
      <c r="EFN3636" s="372"/>
      <c r="EFO3636" s="370"/>
      <c r="EFP3636" s="371"/>
      <c r="EFQ3636" s="372"/>
      <c r="EFR3636" s="371"/>
      <c r="EFS3636" s="473"/>
      <c r="EFT3636" s="371"/>
      <c r="EFU3636" s="372"/>
      <c r="EFV3636" s="372"/>
      <c r="EFW3636" s="372"/>
      <c r="EFX3636" s="372"/>
      <c r="EFY3636" s="370"/>
      <c r="EFZ3636" s="371"/>
      <c r="EGA3636" s="372"/>
      <c r="EGB3636" s="371"/>
      <c r="EGC3636" s="473"/>
      <c r="EGD3636" s="371"/>
      <c r="EGE3636" s="372"/>
      <c r="EGF3636" s="372"/>
      <c r="EGG3636" s="372"/>
      <c r="EGH3636" s="372"/>
      <c r="EGI3636" s="370"/>
      <c r="EGJ3636" s="371"/>
      <c r="EGK3636" s="372"/>
      <c r="EGL3636" s="371"/>
      <c r="EGM3636" s="473"/>
      <c r="EGN3636" s="371"/>
      <c r="EGO3636" s="372"/>
      <c r="EGP3636" s="372"/>
      <c r="EGQ3636" s="372"/>
      <c r="EGR3636" s="372"/>
      <c r="EGS3636" s="370"/>
      <c r="EGT3636" s="371"/>
      <c r="EGU3636" s="372"/>
      <c r="EGV3636" s="371"/>
      <c r="EGW3636" s="473"/>
      <c r="EGX3636" s="371"/>
      <c r="EGY3636" s="372"/>
      <c r="EGZ3636" s="372"/>
      <c r="EHA3636" s="372"/>
      <c r="EHB3636" s="372"/>
      <c r="EHC3636" s="370"/>
      <c r="EHD3636" s="371"/>
      <c r="EHE3636" s="372"/>
      <c r="EHF3636" s="371"/>
      <c r="EHG3636" s="473"/>
      <c r="EHH3636" s="371"/>
      <c r="EHI3636" s="372"/>
      <c r="EHJ3636" s="372"/>
      <c r="EHK3636" s="372"/>
      <c r="EHL3636" s="372"/>
      <c r="EHM3636" s="370"/>
      <c r="EHN3636" s="371"/>
      <c r="EHO3636" s="372"/>
      <c r="EHP3636" s="371"/>
      <c r="EHQ3636" s="473"/>
      <c r="EHR3636" s="371"/>
      <c r="EHS3636" s="372"/>
      <c r="EHT3636" s="372"/>
      <c r="EHU3636" s="372"/>
      <c r="EHV3636" s="372"/>
      <c r="EHW3636" s="370"/>
      <c r="EHX3636" s="371"/>
      <c r="EHY3636" s="372"/>
      <c r="EHZ3636" s="371"/>
      <c r="EIA3636" s="473"/>
      <c r="EIB3636" s="371"/>
      <c r="EIC3636" s="372"/>
      <c r="EID3636" s="372"/>
      <c r="EIE3636" s="372"/>
      <c r="EIF3636" s="372"/>
      <c r="EIG3636" s="370"/>
      <c r="EIH3636" s="371"/>
      <c r="EII3636" s="372"/>
      <c r="EIJ3636" s="371"/>
      <c r="EIK3636" s="473"/>
      <c r="EIL3636" s="371"/>
      <c r="EIM3636" s="372"/>
      <c r="EIN3636" s="372"/>
      <c r="EIO3636" s="372"/>
      <c r="EIP3636" s="372"/>
      <c r="EIQ3636" s="370"/>
      <c r="EIR3636" s="371"/>
      <c r="EIS3636" s="372"/>
      <c r="EIT3636" s="371"/>
      <c r="EIU3636" s="473"/>
      <c r="EIV3636" s="371"/>
      <c r="EIW3636" s="372"/>
      <c r="EIX3636" s="372"/>
      <c r="EIY3636" s="372"/>
      <c r="EIZ3636" s="372"/>
      <c r="EJA3636" s="370"/>
      <c r="EJB3636" s="371"/>
      <c r="EJC3636" s="372"/>
      <c r="EJD3636" s="371"/>
      <c r="EJE3636" s="473"/>
      <c r="EJF3636" s="371"/>
      <c r="EJG3636" s="372"/>
      <c r="EJH3636" s="372"/>
      <c r="EJI3636" s="372"/>
      <c r="EJJ3636" s="372"/>
      <c r="EJK3636" s="370"/>
      <c r="EJL3636" s="371"/>
      <c r="EJM3636" s="372"/>
      <c r="EJN3636" s="371"/>
      <c r="EJO3636" s="473"/>
      <c r="EJP3636" s="371"/>
      <c r="EJQ3636" s="372"/>
      <c r="EJR3636" s="372"/>
      <c r="EJS3636" s="372"/>
      <c r="EJT3636" s="372"/>
      <c r="EJU3636" s="370"/>
      <c r="EJV3636" s="371"/>
      <c r="EJW3636" s="372"/>
      <c r="EJX3636" s="371"/>
      <c r="EJY3636" s="473"/>
      <c r="EJZ3636" s="371"/>
      <c r="EKA3636" s="372"/>
      <c r="EKB3636" s="372"/>
      <c r="EKC3636" s="372"/>
      <c r="EKD3636" s="372"/>
      <c r="EKE3636" s="370"/>
      <c r="EKF3636" s="371"/>
      <c r="EKG3636" s="372"/>
      <c r="EKH3636" s="371"/>
      <c r="EKI3636" s="473"/>
      <c r="EKJ3636" s="371"/>
      <c r="EKK3636" s="372"/>
      <c r="EKL3636" s="372"/>
      <c r="EKM3636" s="372"/>
      <c r="EKN3636" s="372"/>
      <c r="EKO3636" s="370"/>
      <c r="EKP3636" s="371"/>
      <c r="EKQ3636" s="372"/>
      <c r="EKR3636" s="371"/>
      <c r="EKS3636" s="473"/>
      <c r="EKT3636" s="371"/>
      <c r="EKU3636" s="372"/>
      <c r="EKV3636" s="372"/>
      <c r="EKW3636" s="372"/>
      <c r="EKX3636" s="372"/>
      <c r="EKY3636" s="370"/>
      <c r="EKZ3636" s="371"/>
      <c r="ELA3636" s="372"/>
      <c r="ELB3636" s="371"/>
      <c r="ELC3636" s="473"/>
      <c r="ELD3636" s="371"/>
      <c r="ELE3636" s="372"/>
      <c r="ELF3636" s="372"/>
      <c r="ELG3636" s="372"/>
      <c r="ELH3636" s="372"/>
      <c r="ELI3636" s="370"/>
      <c r="ELJ3636" s="371"/>
      <c r="ELK3636" s="372"/>
      <c r="ELL3636" s="371"/>
      <c r="ELM3636" s="473"/>
      <c r="ELN3636" s="371"/>
      <c r="ELO3636" s="372"/>
      <c r="ELP3636" s="372"/>
      <c r="ELQ3636" s="372"/>
      <c r="ELR3636" s="372"/>
      <c r="ELS3636" s="370"/>
      <c r="ELT3636" s="371"/>
      <c r="ELU3636" s="372"/>
      <c r="ELV3636" s="371"/>
      <c r="ELW3636" s="473"/>
      <c r="ELX3636" s="371"/>
      <c r="ELY3636" s="372"/>
      <c r="ELZ3636" s="372"/>
      <c r="EMA3636" s="372"/>
      <c r="EMB3636" s="372"/>
      <c r="EMC3636" s="370"/>
      <c r="EMD3636" s="371"/>
      <c r="EME3636" s="372"/>
      <c r="EMF3636" s="371"/>
      <c r="EMG3636" s="473"/>
      <c r="EMH3636" s="371"/>
      <c r="EMI3636" s="372"/>
      <c r="EMJ3636" s="372"/>
      <c r="EMK3636" s="372"/>
      <c r="EML3636" s="372"/>
      <c r="EMM3636" s="370"/>
      <c r="EMN3636" s="371"/>
      <c r="EMO3636" s="372"/>
      <c r="EMP3636" s="371"/>
      <c r="EMQ3636" s="473"/>
      <c r="EMR3636" s="371"/>
      <c r="EMS3636" s="372"/>
      <c r="EMT3636" s="372"/>
      <c r="EMU3636" s="372"/>
      <c r="EMV3636" s="372"/>
      <c r="EMW3636" s="370"/>
      <c r="EMX3636" s="371"/>
      <c r="EMY3636" s="372"/>
      <c r="EMZ3636" s="371"/>
      <c r="ENA3636" s="473"/>
      <c r="ENB3636" s="371"/>
      <c r="ENC3636" s="372"/>
      <c r="END3636" s="372"/>
      <c r="ENE3636" s="372"/>
      <c r="ENF3636" s="372"/>
      <c r="ENG3636" s="370"/>
      <c r="ENH3636" s="371"/>
      <c r="ENI3636" s="372"/>
      <c r="ENJ3636" s="371"/>
      <c r="ENK3636" s="473"/>
      <c r="ENL3636" s="371"/>
      <c r="ENM3636" s="372"/>
      <c r="ENN3636" s="372"/>
      <c r="ENO3636" s="372"/>
      <c r="ENP3636" s="372"/>
      <c r="ENQ3636" s="370"/>
      <c r="ENR3636" s="371"/>
      <c r="ENS3636" s="372"/>
      <c r="ENT3636" s="371"/>
      <c r="ENU3636" s="473"/>
      <c r="ENV3636" s="371"/>
      <c r="ENW3636" s="372"/>
      <c r="ENX3636" s="372"/>
      <c r="ENY3636" s="372"/>
      <c r="ENZ3636" s="372"/>
      <c r="EOA3636" s="370"/>
      <c r="EOB3636" s="371"/>
      <c r="EOC3636" s="372"/>
      <c r="EOD3636" s="371"/>
      <c r="EOE3636" s="473"/>
      <c r="EOF3636" s="371"/>
      <c r="EOG3636" s="372"/>
      <c r="EOH3636" s="372"/>
      <c r="EOI3636" s="372"/>
      <c r="EOJ3636" s="372"/>
      <c r="EOK3636" s="370"/>
      <c r="EOL3636" s="371"/>
      <c r="EOM3636" s="372"/>
      <c r="EON3636" s="371"/>
      <c r="EOO3636" s="473"/>
      <c r="EOP3636" s="371"/>
      <c r="EOQ3636" s="372"/>
      <c r="EOR3636" s="372"/>
      <c r="EOS3636" s="372"/>
      <c r="EOT3636" s="372"/>
      <c r="EOU3636" s="370"/>
      <c r="EOV3636" s="371"/>
      <c r="EOW3636" s="372"/>
      <c r="EOX3636" s="371"/>
      <c r="EOY3636" s="473"/>
      <c r="EOZ3636" s="371"/>
      <c r="EPA3636" s="372"/>
      <c r="EPB3636" s="372"/>
      <c r="EPC3636" s="372"/>
      <c r="EPD3636" s="372"/>
      <c r="EPE3636" s="370"/>
      <c r="EPF3636" s="371"/>
      <c r="EPG3636" s="372"/>
      <c r="EPH3636" s="371"/>
      <c r="EPI3636" s="473"/>
      <c r="EPJ3636" s="371"/>
      <c r="EPK3636" s="372"/>
      <c r="EPL3636" s="372"/>
      <c r="EPM3636" s="372"/>
      <c r="EPN3636" s="372"/>
      <c r="EPO3636" s="370"/>
      <c r="EPP3636" s="371"/>
      <c r="EPQ3636" s="372"/>
      <c r="EPR3636" s="371"/>
      <c r="EPS3636" s="473"/>
      <c r="EPT3636" s="371"/>
      <c r="EPU3636" s="372"/>
      <c r="EPV3636" s="372"/>
      <c r="EPW3636" s="372"/>
      <c r="EPX3636" s="372"/>
      <c r="EPY3636" s="370"/>
      <c r="EPZ3636" s="371"/>
      <c r="EQA3636" s="372"/>
      <c r="EQB3636" s="371"/>
      <c r="EQC3636" s="473"/>
      <c r="EQD3636" s="371"/>
      <c r="EQE3636" s="372"/>
      <c r="EQF3636" s="372"/>
      <c r="EQG3636" s="372"/>
      <c r="EQH3636" s="372"/>
      <c r="EQI3636" s="370"/>
      <c r="EQJ3636" s="371"/>
      <c r="EQK3636" s="372"/>
      <c r="EQL3636" s="371"/>
      <c r="EQM3636" s="473"/>
      <c r="EQN3636" s="371"/>
      <c r="EQO3636" s="372"/>
      <c r="EQP3636" s="372"/>
      <c r="EQQ3636" s="372"/>
      <c r="EQR3636" s="372"/>
      <c r="EQS3636" s="370"/>
      <c r="EQT3636" s="371"/>
      <c r="EQU3636" s="372"/>
      <c r="EQV3636" s="371"/>
      <c r="EQW3636" s="473"/>
      <c r="EQX3636" s="371"/>
      <c r="EQY3636" s="372"/>
      <c r="EQZ3636" s="372"/>
      <c r="ERA3636" s="372"/>
      <c r="ERB3636" s="372"/>
      <c r="ERC3636" s="370"/>
      <c r="ERD3636" s="371"/>
      <c r="ERE3636" s="372"/>
      <c r="ERF3636" s="371"/>
      <c r="ERG3636" s="473"/>
      <c r="ERH3636" s="371"/>
      <c r="ERI3636" s="372"/>
      <c r="ERJ3636" s="372"/>
      <c r="ERK3636" s="372"/>
      <c r="ERL3636" s="372"/>
      <c r="ERM3636" s="370"/>
      <c r="ERN3636" s="371"/>
      <c r="ERO3636" s="372"/>
      <c r="ERP3636" s="371"/>
      <c r="ERQ3636" s="473"/>
      <c r="ERR3636" s="371"/>
      <c r="ERS3636" s="372"/>
      <c r="ERT3636" s="372"/>
      <c r="ERU3636" s="372"/>
      <c r="ERV3636" s="372"/>
      <c r="ERW3636" s="370"/>
      <c r="ERX3636" s="371"/>
      <c r="ERY3636" s="372"/>
      <c r="ERZ3636" s="371"/>
      <c r="ESA3636" s="473"/>
      <c r="ESB3636" s="371"/>
      <c r="ESC3636" s="372"/>
      <c r="ESD3636" s="372"/>
      <c r="ESE3636" s="372"/>
      <c r="ESF3636" s="372"/>
      <c r="ESG3636" s="370"/>
      <c r="ESH3636" s="371"/>
      <c r="ESI3636" s="372"/>
      <c r="ESJ3636" s="371"/>
      <c r="ESK3636" s="473"/>
      <c r="ESL3636" s="371"/>
      <c r="ESM3636" s="372"/>
      <c r="ESN3636" s="372"/>
      <c r="ESO3636" s="372"/>
      <c r="ESP3636" s="372"/>
      <c r="ESQ3636" s="370"/>
      <c r="ESR3636" s="371"/>
      <c r="ESS3636" s="372"/>
      <c r="EST3636" s="371"/>
      <c r="ESU3636" s="473"/>
      <c r="ESV3636" s="371"/>
      <c r="ESW3636" s="372"/>
      <c r="ESX3636" s="372"/>
      <c r="ESY3636" s="372"/>
      <c r="ESZ3636" s="372"/>
      <c r="ETA3636" s="370"/>
      <c r="ETB3636" s="371"/>
      <c r="ETC3636" s="372"/>
      <c r="ETD3636" s="371"/>
      <c r="ETE3636" s="473"/>
      <c r="ETF3636" s="371"/>
      <c r="ETG3636" s="372"/>
      <c r="ETH3636" s="372"/>
      <c r="ETI3636" s="372"/>
      <c r="ETJ3636" s="372"/>
      <c r="ETK3636" s="370"/>
      <c r="ETL3636" s="371"/>
      <c r="ETM3636" s="372"/>
      <c r="ETN3636" s="371"/>
      <c r="ETO3636" s="473"/>
      <c r="ETP3636" s="371"/>
      <c r="ETQ3636" s="372"/>
      <c r="ETR3636" s="372"/>
      <c r="ETS3636" s="372"/>
      <c r="ETT3636" s="372"/>
      <c r="ETU3636" s="370"/>
      <c r="ETV3636" s="371"/>
      <c r="ETW3636" s="372"/>
      <c r="ETX3636" s="371"/>
      <c r="ETY3636" s="473"/>
      <c r="ETZ3636" s="371"/>
      <c r="EUA3636" s="372"/>
      <c r="EUB3636" s="372"/>
      <c r="EUC3636" s="372"/>
      <c r="EUD3636" s="372"/>
      <c r="EUE3636" s="370"/>
      <c r="EUF3636" s="371"/>
      <c r="EUG3636" s="372"/>
      <c r="EUH3636" s="371"/>
      <c r="EUI3636" s="473"/>
      <c r="EUJ3636" s="371"/>
      <c r="EUK3636" s="372"/>
      <c r="EUL3636" s="372"/>
      <c r="EUM3636" s="372"/>
      <c r="EUN3636" s="372"/>
      <c r="EUO3636" s="370"/>
      <c r="EUP3636" s="371"/>
      <c r="EUQ3636" s="372"/>
      <c r="EUR3636" s="371"/>
      <c r="EUS3636" s="473"/>
      <c r="EUT3636" s="371"/>
      <c r="EUU3636" s="372"/>
      <c r="EUV3636" s="372"/>
      <c r="EUW3636" s="372"/>
      <c r="EUX3636" s="372"/>
      <c r="EUY3636" s="370"/>
      <c r="EUZ3636" s="371"/>
      <c r="EVA3636" s="372"/>
      <c r="EVB3636" s="371"/>
      <c r="EVC3636" s="473"/>
      <c r="EVD3636" s="371"/>
      <c r="EVE3636" s="372"/>
      <c r="EVF3636" s="372"/>
      <c r="EVG3636" s="372"/>
      <c r="EVH3636" s="372"/>
      <c r="EVI3636" s="370"/>
      <c r="EVJ3636" s="371"/>
      <c r="EVK3636" s="372"/>
      <c r="EVL3636" s="371"/>
      <c r="EVM3636" s="473"/>
      <c r="EVN3636" s="371"/>
      <c r="EVO3636" s="372"/>
      <c r="EVP3636" s="372"/>
      <c r="EVQ3636" s="372"/>
      <c r="EVR3636" s="372"/>
      <c r="EVS3636" s="370"/>
      <c r="EVT3636" s="371"/>
      <c r="EVU3636" s="372"/>
      <c r="EVV3636" s="371"/>
      <c r="EVW3636" s="473"/>
      <c r="EVX3636" s="371"/>
      <c r="EVY3636" s="372"/>
      <c r="EVZ3636" s="372"/>
      <c r="EWA3636" s="372"/>
      <c r="EWB3636" s="372"/>
      <c r="EWC3636" s="370"/>
      <c r="EWD3636" s="371"/>
      <c r="EWE3636" s="372"/>
      <c r="EWF3636" s="371"/>
      <c r="EWG3636" s="473"/>
      <c r="EWH3636" s="371"/>
      <c r="EWI3636" s="372"/>
      <c r="EWJ3636" s="372"/>
      <c r="EWK3636" s="372"/>
      <c r="EWL3636" s="372"/>
      <c r="EWM3636" s="370"/>
      <c r="EWN3636" s="371"/>
      <c r="EWO3636" s="372"/>
      <c r="EWP3636" s="371"/>
      <c r="EWQ3636" s="473"/>
      <c r="EWR3636" s="371"/>
      <c r="EWS3636" s="372"/>
      <c r="EWT3636" s="372"/>
      <c r="EWU3636" s="372"/>
      <c r="EWV3636" s="372"/>
      <c r="EWW3636" s="370"/>
      <c r="EWX3636" s="371"/>
      <c r="EWY3636" s="372"/>
      <c r="EWZ3636" s="371"/>
      <c r="EXA3636" s="473"/>
      <c r="EXB3636" s="371"/>
      <c r="EXC3636" s="372"/>
      <c r="EXD3636" s="372"/>
      <c r="EXE3636" s="372"/>
      <c r="EXF3636" s="372"/>
      <c r="EXG3636" s="370"/>
      <c r="EXH3636" s="371"/>
      <c r="EXI3636" s="372"/>
      <c r="EXJ3636" s="371"/>
      <c r="EXK3636" s="473"/>
      <c r="EXL3636" s="371"/>
      <c r="EXM3636" s="372"/>
      <c r="EXN3636" s="372"/>
      <c r="EXO3636" s="372"/>
      <c r="EXP3636" s="372"/>
      <c r="EXQ3636" s="370"/>
      <c r="EXR3636" s="371"/>
      <c r="EXS3636" s="372"/>
      <c r="EXT3636" s="371"/>
      <c r="EXU3636" s="473"/>
      <c r="EXV3636" s="371"/>
      <c r="EXW3636" s="372"/>
      <c r="EXX3636" s="372"/>
      <c r="EXY3636" s="372"/>
      <c r="EXZ3636" s="372"/>
      <c r="EYA3636" s="370"/>
      <c r="EYB3636" s="371"/>
      <c r="EYC3636" s="372"/>
      <c r="EYD3636" s="371"/>
      <c r="EYE3636" s="473"/>
      <c r="EYF3636" s="371"/>
      <c r="EYG3636" s="372"/>
      <c r="EYH3636" s="372"/>
      <c r="EYI3636" s="372"/>
      <c r="EYJ3636" s="372"/>
      <c r="EYK3636" s="370"/>
      <c r="EYL3636" s="371"/>
      <c r="EYM3636" s="372"/>
      <c r="EYN3636" s="371"/>
      <c r="EYO3636" s="473"/>
      <c r="EYP3636" s="371"/>
      <c r="EYQ3636" s="372"/>
      <c r="EYR3636" s="372"/>
      <c r="EYS3636" s="372"/>
      <c r="EYT3636" s="372"/>
      <c r="EYU3636" s="370"/>
      <c r="EYV3636" s="371"/>
      <c r="EYW3636" s="372"/>
      <c r="EYX3636" s="371"/>
      <c r="EYY3636" s="473"/>
      <c r="EYZ3636" s="371"/>
      <c r="EZA3636" s="372"/>
      <c r="EZB3636" s="372"/>
      <c r="EZC3636" s="372"/>
      <c r="EZD3636" s="372"/>
      <c r="EZE3636" s="370"/>
      <c r="EZF3636" s="371"/>
      <c r="EZG3636" s="372"/>
      <c r="EZH3636" s="371"/>
      <c r="EZI3636" s="473"/>
      <c r="EZJ3636" s="371"/>
      <c r="EZK3636" s="372"/>
      <c r="EZL3636" s="372"/>
      <c r="EZM3636" s="372"/>
      <c r="EZN3636" s="372"/>
      <c r="EZO3636" s="370"/>
      <c r="EZP3636" s="371"/>
      <c r="EZQ3636" s="372"/>
      <c r="EZR3636" s="371"/>
      <c r="EZS3636" s="473"/>
      <c r="EZT3636" s="371"/>
      <c r="EZU3636" s="372"/>
      <c r="EZV3636" s="372"/>
      <c r="EZW3636" s="372"/>
      <c r="EZX3636" s="372"/>
      <c r="EZY3636" s="370"/>
      <c r="EZZ3636" s="371"/>
      <c r="FAA3636" s="372"/>
      <c r="FAB3636" s="371"/>
      <c r="FAC3636" s="473"/>
      <c r="FAD3636" s="371"/>
      <c r="FAE3636" s="372"/>
      <c r="FAF3636" s="372"/>
      <c r="FAG3636" s="372"/>
      <c r="FAH3636" s="372"/>
      <c r="FAI3636" s="370"/>
      <c r="FAJ3636" s="371"/>
      <c r="FAK3636" s="372"/>
      <c r="FAL3636" s="371"/>
      <c r="FAM3636" s="473"/>
      <c r="FAN3636" s="371"/>
      <c r="FAO3636" s="372"/>
      <c r="FAP3636" s="372"/>
      <c r="FAQ3636" s="372"/>
      <c r="FAR3636" s="372"/>
      <c r="FAS3636" s="370"/>
      <c r="FAT3636" s="371"/>
      <c r="FAU3636" s="372"/>
      <c r="FAV3636" s="371"/>
      <c r="FAW3636" s="473"/>
      <c r="FAX3636" s="371"/>
      <c r="FAY3636" s="372"/>
      <c r="FAZ3636" s="372"/>
      <c r="FBA3636" s="372"/>
      <c r="FBB3636" s="372"/>
      <c r="FBC3636" s="370"/>
      <c r="FBD3636" s="371"/>
      <c r="FBE3636" s="372"/>
      <c r="FBF3636" s="371"/>
      <c r="FBG3636" s="473"/>
      <c r="FBH3636" s="371"/>
      <c r="FBI3636" s="372"/>
      <c r="FBJ3636" s="372"/>
      <c r="FBK3636" s="372"/>
      <c r="FBL3636" s="372"/>
      <c r="FBM3636" s="370"/>
      <c r="FBN3636" s="371"/>
      <c r="FBO3636" s="372"/>
      <c r="FBP3636" s="371"/>
      <c r="FBQ3636" s="473"/>
      <c r="FBR3636" s="371"/>
      <c r="FBS3636" s="372"/>
      <c r="FBT3636" s="372"/>
      <c r="FBU3636" s="372"/>
      <c r="FBV3636" s="372"/>
      <c r="FBW3636" s="370"/>
      <c r="FBX3636" s="371"/>
      <c r="FBY3636" s="372"/>
      <c r="FBZ3636" s="371"/>
      <c r="FCA3636" s="473"/>
      <c r="FCB3636" s="371"/>
      <c r="FCC3636" s="372"/>
      <c r="FCD3636" s="372"/>
      <c r="FCE3636" s="372"/>
      <c r="FCF3636" s="372"/>
      <c r="FCG3636" s="370"/>
      <c r="FCH3636" s="371"/>
      <c r="FCI3636" s="372"/>
      <c r="FCJ3636" s="371"/>
      <c r="FCK3636" s="473"/>
      <c r="FCL3636" s="371"/>
      <c r="FCM3636" s="372"/>
      <c r="FCN3636" s="372"/>
      <c r="FCO3636" s="372"/>
      <c r="FCP3636" s="372"/>
      <c r="FCQ3636" s="370"/>
      <c r="FCR3636" s="371"/>
      <c r="FCS3636" s="372"/>
      <c r="FCT3636" s="371"/>
      <c r="FCU3636" s="473"/>
      <c r="FCV3636" s="371"/>
      <c r="FCW3636" s="372"/>
      <c r="FCX3636" s="372"/>
      <c r="FCY3636" s="372"/>
      <c r="FCZ3636" s="372"/>
      <c r="FDA3636" s="370"/>
      <c r="FDB3636" s="371"/>
      <c r="FDC3636" s="372"/>
      <c r="FDD3636" s="371"/>
      <c r="FDE3636" s="473"/>
      <c r="FDF3636" s="371"/>
      <c r="FDG3636" s="372"/>
      <c r="FDH3636" s="372"/>
      <c r="FDI3636" s="372"/>
      <c r="FDJ3636" s="372"/>
      <c r="FDK3636" s="370"/>
      <c r="FDL3636" s="371"/>
      <c r="FDM3636" s="372"/>
      <c r="FDN3636" s="371"/>
      <c r="FDO3636" s="473"/>
      <c r="FDP3636" s="371"/>
      <c r="FDQ3636" s="372"/>
      <c r="FDR3636" s="372"/>
      <c r="FDS3636" s="372"/>
      <c r="FDT3636" s="372"/>
      <c r="FDU3636" s="370"/>
      <c r="FDV3636" s="371"/>
      <c r="FDW3636" s="372"/>
      <c r="FDX3636" s="371"/>
      <c r="FDY3636" s="473"/>
      <c r="FDZ3636" s="371"/>
      <c r="FEA3636" s="372"/>
      <c r="FEB3636" s="372"/>
      <c r="FEC3636" s="372"/>
      <c r="FED3636" s="372"/>
      <c r="FEE3636" s="370"/>
      <c r="FEF3636" s="371"/>
      <c r="FEG3636" s="372"/>
      <c r="FEH3636" s="371"/>
      <c r="FEI3636" s="473"/>
      <c r="FEJ3636" s="371"/>
      <c r="FEK3636" s="372"/>
      <c r="FEL3636" s="372"/>
      <c r="FEM3636" s="372"/>
      <c r="FEN3636" s="372"/>
      <c r="FEO3636" s="370"/>
      <c r="FEP3636" s="371"/>
      <c r="FEQ3636" s="372"/>
      <c r="FER3636" s="371"/>
      <c r="FES3636" s="473"/>
      <c r="FET3636" s="371"/>
      <c r="FEU3636" s="372"/>
      <c r="FEV3636" s="372"/>
      <c r="FEW3636" s="372"/>
      <c r="FEX3636" s="372"/>
      <c r="FEY3636" s="370"/>
      <c r="FEZ3636" s="371"/>
      <c r="FFA3636" s="372"/>
      <c r="FFB3636" s="371"/>
      <c r="FFC3636" s="473"/>
      <c r="FFD3636" s="371"/>
      <c r="FFE3636" s="372"/>
      <c r="FFF3636" s="372"/>
      <c r="FFG3636" s="372"/>
      <c r="FFH3636" s="372"/>
      <c r="FFI3636" s="370"/>
      <c r="FFJ3636" s="371"/>
      <c r="FFK3636" s="372"/>
      <c r="FFL3636" s="371"/>
      <c r="FFM3636" s="473"/>
      <c r="FFN3636" s="371"/>
      <c r="FFO3636" s="372"/>
      <c r="FFP3636" s="372"/>
      <c r="FFQ3636" s="372"/>
      <c r="FFR3636" s="372"/>
      <c r="FFS3636" s="370"/>
      <c r="FFT3636" s="371"/>
      <c r="FFU3636" s="372"/>
      <c r="FFV3636" s="371"/>
      <c r="FFW3636" s="473"/>
      <c r="FFX3636" s="371"/>
      <c r="FFY3636" s="372"/>
      <c r="FFZ3636" s="372"/>
      <c r="FGA3636" s="372"/>
      <c r="FGB3636" s="372"/>
      <c r="FGC3636" s="370"/>
      <c r="FGD3636" s="371"/>
      <c r="FGE3636" s="372"/>
      <c r="FGF3636" s="371"/>
      <c r="FGG3636" s="473"/>
      <c r="FGH3636" s="371"/>
      <c r="FGI3636" s="372"/>
      <c r="FGJ3636" s="372"/>
      <c r="FGK3636" s="372"/>
      <c r="FGL3636" s="372"/>
      <c r="FGM3636" s="370"/>
      <c r="FGN3636" s="371"/>
      <c r="FGO3636" s="372"/>
      <c r="FGP3636" s="371"/>
      <c r="FGQ3636" s="473"/>
      <c r="FGR3636" s="371"/>
      <c r="FGS3636" s="372"/>
      <c r="FGT3636" s="372"/>
      <c r="FGU3636" s="372"/>
      <c r="FGV3636" s="372"/>
      <c r="FGW3636" s="370"/>
      <c r="FGX3636" s="371"/>
      <c r="FGY3636" s="372"/>
      <c r="FGZ3636" s="371"/>
      <c r="FHA3636" s="473"/>
      <c r="FHB3636" s="371"/>
      <c r="FHC3636" s="372"/>
      <c r="FHD3636" s="372"/>
      <c r="FHE3636" s="372"/>
      <c r="FHF3636" s="372"/>
      <c r="FHG3636" s="370"/>
      <c r="FHH3636" s="371"/>
      <c r="FHI3636" s="372"/>
      <c r="FHJ3636" s="371"/>
      <c r="FHK3636" s="473"/>
      <c r="FHL3636" s="371"/>
      <c r="FHM3636" s="372"/>
      <c r="FHN3636" s="372"/>
      <c r="FHO3636" s="372"/>
      <c r="FHP3636" s="372"/>
      <c r="FHQ3636" s="370"/>
      <c r="FHR3636" s="371"/>
      <c r="FHS3636" s="372"/>
      <c r="FHT3636" s="371"/>
      <c r="FHU3636" s="473"/>
      <c r="FHV3636" s="371"/>
      <c r="FHW3636" s="372"/>
      <c r="FHX3636" s="372"/>
      <c r="FHY3636" s="372"/>
      <c r="FHZ3636" s="372"/>
      <c r="FIA3636" s="370"/>
      <c r="FIB3636" s="371"/>
      <c r="FIC3636" s="372"/>
      <c r="FID3636" s="371"/>
      <c r="FIE3636" s="473"/>
      <c r="FIF3636" s="371"/>
      <c r="FIG3636" s="372"/>
      <c r="FIH3636" s="372"/>
      <c r="FII3636" s="372"/>
      <c r="FIJ3636" s="372"/>
      <c r="FIK3636" s="370"/>
      <c r="FIL3636" s="371"/>
      <c r="FIM3636" s="372"/>
      <c r="FIN3636" s="371"/>
      <c r="FIO3636" s="473"/>
      <c r="FIP3636" s="371"/>
      <c r="FIQ3636" s="372"/>
      <c r="FIR3636" s="372"/>
      <c r="FIS3636" s="372"/>
      <c r="FIT3636" s="372"/>
      <c r="FIU3636" s="370"/>
      <c r="FIV3636" s="371"/>
      <c r="FIW3636" s="372"/>
      <c r="FIX3636" s="371"/>
      <c r="FIY3636" s="473"/>
      <c r="FIZ3636" s="371"/>
      <c r="FJA3636" s="372"/>
      <c r="FJB3636" s="372"/>
      <c r="FJC3636" s="372"/>
      <c r="FJD3636" s="372"/>
      <c r="FJE3636" s="370"/>
      <c r="FJF3636" s="371"/>
      <c r="FJG3636" s="372"/>
      <c r="FJH3636" s="371"/>
      <c r="FJI3636" s="473"/>
      <c r="FJJ3636" s="371"/>
      <c r="FJK3636" s="372"/>
      <c r="FJL3636" s="372"/>
      <c r="FJM3636" s="372"/>
      <c r="FJN3636" s="372"/>
      <c r="FJO3636" s="370"/>
      <c r="FJP3636" s="371"/>
      <c r="FJQ3636" s="372"/>
      <c r="FJR3636" s="371"/>
      <c r="FJS3636" s="473"/>
      <c r="FJT3636" s="371"/>
      <c r="FJU3636" s="372"/>
      <c r="FJV3636" s="372"/>
      <c r="FJW3636" s="372"/>
      <c r="FJX3636" s="372"/>
      <c r="FJY3636" s="370"/>
      <c r="FJZ3636" s="371"/>
      <c r="FKA3636" s="372"/>
      <c r="FKB3636" s="371"/>
      <c r="FKC3636" s="473"/>
      <c r="FKD3636" s="371"/>
      <c r="FKE3636" s="372"/>
      <c r="FKF3636" s="372"/>
      <c r="FKG3636" s="372"/>
      <c r="FKH3636" s="372"/>
      <c r="FKI3636" s="370"/>
      <c r="FKJ3636" s="371"/>
      <c r="FKK3636" s="372"/>
      <c r="FKL3636" s="371"/>
      <c r="FKM3636" s="473"/>
      <c r="FKN3636" s="371"/>
      <c r="FKO3636" s="372"/>
      <c r="FKP3636" s="372"/>
      <c r="FKQ3636" s="372"/>
      <c r="FKR3636" s="372"/>
      <c r="FKS3636" s="370"/>
      <c r="FKT3636" s="371"/>
      <c r="FKU3636" s="372"/>
      <c r="FKV3636" s="371"/>
      <c r="FKW3636" s="473"/>
      <c r="FKX3636" s="371"/>
      <c r="FKY3636" s="372"/>
      <c r="FKZ3636" s="372"/>
      <c r="FLA3636" s="372"/>
      <c r="FLB3636" s="372"/>
      <c r="FLC3636" s="370"/>
      <c r="FLD3636" s="371"/>
      <c r="FLE3636" s="372"/>
      <c r="FLF3636" s="371"/>
      <c r="FLG3636" s="473"/>
      <c r="FLH3636" s="371"/>
      <c r="FLI3636" s="372"/>
      <c r="FLJ3636" s="372"/>
      <c r="FLK3636" s="372"/>
      <c r="FLL3636" s="372"/>
      <c r="FLM3636" s="370"/>
      <c r="FLN3636" s="371"/>
      <c r="FLO3636" s="372"/>
      <c r="FLP3636" s="371"/>
      <c r="FLQ3636" s="473"/>
      <c r="FLR3636" s="371"/>
      <c r="FLS3636" s="372"/>
      <c r="FLT3636" s="372"/>
      <c r="FLU3636" s="372"/>
      <c r="FLV3636" s="372"/>
      <c r="FLW3636" s="370"/>
      <c r="FLX3636" s="371"/>
      <c r="FLY3636" s="372"/>
      <c r="FLZ3636" s="371"/>
      <c r="FMA3636" s="473"/>
      <c r="FMB3636" s="371"/>
      <c r="FMC3636" s="372"/>
      <c r="FMD3636" s="372"/>
      <c r="FME3636" s="372"/>
      <c r="FMF3636" s="372"/>
      <c r="FMG3636" s="370"/>
      <c r="FMH3636" s="371"/>
      <c r="FMI3636" s="372"/>
      <c r="FMJ3636" s="371"/>
      <c r="FMK3636" s="473"/>
      <c r="FML3636" s="371"/>
      <c r="FMM3636" s="372"/>
      <c r="FMN3636" s="372"/>
      <c r="FMO3636" s="372"/>
      <c r="FMP3636" s="372"/>
      <c r="FMQ3636" s="370"/>
      <c r="FMR3636" s="371"/>
      <c r="FMS3636" s="372"/>
      <c r="FMT3636" s="371"/>
      <c r="FMU3636" s="473"/>
      <c r="FMV3636" s="371"/>
      <c r="FMW3636" s="372"/>
      <c r="FMX3636" s="372"/>
      <c r="FMY3636" s="372"/>
      <c r="FMZ3636" s="372"/>
      <c r="FNA3636" s="370"/>
      <c r="FNB3636" s="371"/>
      <c r="FNC3636" s="372"/>
      <c r="FND3636" s="371"/>
      <c r="FNE3636" s="473"/>
      <c r="FNF3636" s="371"/>
      <c r="FNG3636" s="372"/>
      <c r="FNH3636" s="372"/>
      <c r="FNI3636" s="372"/>
      <c r="FNJ3636" s="372"/>
      <c r="FNK3636" s="370"/>
      <c r="FNL3636" s="371"/>
      <c r="FNM3636" s="372"/>
      <c r="FNN3636" s="371"/>
      <c r="FNO3636" s="473"/>
      <c r="FNP3636" s="371"/>
      <c r="FNQ3636" s="372"/>
      <c r="FNR3636" s="372"/>
      <c r="FNS3636" s="372"/>
      <c r="FNT3636" s="372"/>
      <c r="FNU3636" s="370"/>
      <c r="FNV3636" s="371"/>
      <c r="FNW3636" s="372"/>
      <c r="FNX3636" s="371"/>
      <c r="FNY3636" s="473"/>
      <c r="FNZ3636" s="371"/>
      <c r="FOA3636" s="372"/>
      <c r="FOB3636" s="372"/>
      <c r="FOC3636" s="372"/>
      <c r="FOD3636" s="372"/>
      <c r="FOE3636" s="370"/>
      <c r="FOF3636" s="371"/>
      <c r="FOG3636" s="372"/>
      <c r="FOH3636" s="371"/>
      <c r="FOI3636" s="473"/>
      <c r="FOJ3636" s="371"/>
      <c r="FOK3636" s="372"/>
      <c r="FOL3636" s="372"/>
      <c r="FOM3636" s="372"/>
      <c r="FON3636" s="372"/>
      <c r="FOO3636" s="370"/>
      <c r="FOP3636" s="371"/>
      <c r="FOQ3636" s="372"/>
      <c r="FOR3636" s="371"/>
      <c r="FOS3636" s="473"/>
      <c r="FOT3636" s="371"/>
      <c r="FOU3636" s="372"/>
      <c r="FOV3636" s="372"/>
      <c r="FOW3636" s="372"/>
      <c r="FOX3636" s="372"/>
      <c r="FOY3636" s="370"/>
      <c r="FOZ3636" s="371"/>
      <c r="FPA3636" s="372"/>
      <c r="FPB3636" s="371"/>
      <c r="FPC3636" s="473"/>
      <c r="FPD3636" s="371"/>
      <c r="FPE3636" s="372"/>
      <c r="FPF3636" s="372"/>
      <c r="FPG3636" s="372"/>
      <c r="FPH3636" s="372"/>
      <c r="FPI3636" s="370"/>
      <c r="FPJ3636" s="371"/>
      <c r="FPK3636" s="372"/>
      <c r="FPL3636" s="371"/>
      <c r="FPM3636" s="473"/>
      <c r="FPN3636" s="371"/>
      <c r="FPO3636" s="372"/>
      <c r="FPP3636" s="372"/>
      <c r="FPQ3636" s="372"/>
      <c r="FPR3636" s="372"/>
      <c r="FPS3636" s="370"/>
      <c r="FPT3636" s="371"/>
      <c r="FPU3636" s="372"/>
      <c r="FPV3636" s="371"/>
      <c r="FPW3636" s="473"/>
      <c r="FPX3636" s="371"/>
      <c r="FPY3636" s="372"/>
      <c r="FPZ3636" s="372"/>
      <c r="FQA3636" s="372"/>
      <c r="FQB3636" s="372"/>
      <c r="FQC3636" s="370"/>
      <c r="FQD3636" s="371"/>
      <c r="FQE3636" s="372"/>
      <c r="FQF3636" s="371"/>
      <c r="FQG3636" s="473"/>
      <c r="FQH3636" s="371"/>
      <c r="FQI3636" s="372"/>
      <c r="FQJ3636" s="372"/>
      <c r="FQK3636" s="372"/>
      <c r="FQL3636" s="372"/>
      <c r="FQM3636" s="370"/>
      <c r="FQN3636" s="371"/>
      <c r="FQO3636" s="372"/>
      <c r="FQP3636" s="371"/>
      <c r="FQQ3636" s="473"/>
      <c r="FQR3636" s="371"/>
      <c r="FQS3636" s="372"/>
      <c r="FQT3636" s="372"/>
      <c r="FQU3636" s="372"/>
      <c r="FQV3636" s="372"/>
      <c r="FQW3636" s="370"/>
      <c r="FQX3636" s="371"/>
      <c r="FQY3636" s="372"/>
      <c r="FQZ3636" s="371"/>
      <c r="FRA3636" s="473"/>
      <c r="FRB3636" s="371"/>
      <c r="FRC3636" s="372"/>
      <c r="FRD3636" s="372"/>
      <c r="FRE3636" s="372"/>
      <c r="FRF3636" s="372"/>
      <c r="FRG3636" s="370"/>
      <c r="FRH3636" s="371"/>
      <c r="FRI3636" s="372"/>
      <c r="FRJ3636" s="371"/>
      <c r="FRK3636" s="473"/>
      <c r="FRL3636" s="371"/>
      <c r="FRM3636" s="372"/>
      <c r="FRN3636" s="372"/>
      <c r="FRO3636" s="372"/>
      <c r="FRP3636" s="372"/>
      <c r="FRQ3636" s="370"/>
      <c r="FRR3636" s="371"/>
      <c r="FRS3636" s="372"/>
      <c r="FRT3636" s="371"/>
      <c r="FRU3636" s="473"/>
      <c r="FRV3636" s="371"/>
      <c r="FRW3636" s="372"/>
      <c r="FRX3636" s="372"/>
      <c r="FRY3636" s="372"/>
      <c r="FRZ3636" s="372"/>
      <c r="FSA3636" s="370"/>
      <c r="FSB3636" s="371"/>
      <c r="FSC3636" s="372"/>
      <c r="FSD3636" s="371"/>
      <c r="FSE3636" s="473"/>
      <c r="FSF3636" s="371"/>
      <c r="FSG3636" s="372"/>
      <c r="FSH3636" s="372"/>
      <c r="FSI3636" s="372"/>
      <c r="FSJ3636" s="372"/>
      <c r="FSK3636" s="370"/>
      <c r="FSL3636" s="371"/>
      <c r="FSM3636" s="372"/>
      <c r="FSN3636" s="371"/>
      <c r="FSO3636" s="473"/>
      <c r="FSP3636" s="371"/>
      <c r="FSQ3636" s="372"/>
      <c r="FSR3636" s="372"/>
      <c r="FSS3636" s="372"/>
      <c r="FST3636" s="372"/>
      <c r="FSU3636" s="370"/>
      <c r="FSV3636" s="371"/>
      <c r="FSW3636" s="372"/>
      <c r="FSX3636" s="371"/>
      <c r="FSY3636" s="473"/>
      <c r="FSZ3636" s="371"/>
      <c r="FTA3636" s="372"/>
      <c r="FTB3636" s="372"/>
      <c r="FTC3636" s="372"/>
      <c r="FTD3636" s="372"/>
      <c r="FTE3636" s="370"/>
      <c r="FTF3636" s="371"/>
      <c r="FTG3636" s="372"/>
      <c r="FTH3636" s="371"/>
      <c r="FTI3636" s="473"/>
      <c r="FTJ3636" s="371"/>
      <c r="FTK3636" s="372"/>
      <c r="FTL3636" s="372"/>
      <c r="FTM3636" s="372"/>
      <c r="FTN3636" s="372"/>
      <c r="FTO3636" s="370"/>
      <c r="FTP3636" s="371"/>
      <c r="FTQ3636" s="372"/>
      <c r="FTR3636" s="371"/>
      <c r="FTS3636" s="473"/>
      <c r="FTT3636" s="371"/>
      <c r="FTU3636" s="372"/>
      <c r="FTV3636" s="372"/>
      <c r="FTW3636" s="372"/>
      <c r="FTX3636" s="372"/>
      <c r="FTY3636" s="370"/>
      <c r="FTZ3636" s="371"/>
      <c r="FUA3636" s="372"/>
      <c r="FUB3636" s="371"/>
      <c r="FUC3636" s="473"/>
      <c r="FUD3636" s="371"/>
      <c r="FUE3636" s="372"/>
      <c r="FUF3636" s="372"/>
      <c r="FUG3636" s="372"/>
      <c r="FUH3636" s="372"/>
      <c r="FUI3636" s="370"/>
      <c r="FUJ3636" s="371"/>
      <c r="FUK3636" s="372"/>
      <c r="FUL3636" s="371"/>
      <c r="FUM3636" s="473"/>
      <c r="FUN3636" s="371"/>
      <c r="FUO3636" s="372"/>
      <c r="FUP3636" s="372"/>
      <c r="FUQ3636" s="372"/>
      <c r="FUR3636" s="372"/>
      <c r="FUS3636" s="370"/>
      <c r="FUT3636" s="371"/>
      <c r="FUU3636" s="372"/>
      <c r="FUV3636" s="371"/>
      <c r="FUW3636" s="473"/>
      <c r="FUX3636" s="371"/>
      <c r="FUY3636" s="372"/>
      <c r="FUZ3636" s="372"/>
      <c r="FVA3636" s="372"/>
      <c r="FVB3636" s="372"/>
      <c r="FVC3636" s="370"/>
      <c r="FVD3636" s="371"/>
      <c r="FVE3636" s="372"/>
      <c r="FVF3636" s="371"/>
      <c r="FVG3636" s="473"/>
      <c r="FVH3636" s="371"/>
      <c r="FVI3636" s="372"/>
      <c r="FVJ3636" s="372"/>
      <c r="FVK3636" s="372"/>
      <c r="FVL3636" s="372"/>
      <c r="FVM3636" s="370"/>
      <c r="FVN3636" s="371"/>
      <c r="FVO3636" s="372"/>
      <c r="FVP3636" s="371"/>
      <c r="FVQ3636" s="473"/>
      <c r="FVR3636" s="371"/>
      <c r="FVS3636" s="372"/>
      <c r="FVT3636" s="372"/>
      <c r="FVU3636" s="372"/>
      <c r="FVV3636" s="372"/>
      <c r="FVW3636" s="370"/>
      <c r="FVX3636" s="371"/>
      <c r="FVY3636" s="372"/>
      <c r="FVZ3636" s="371"/>
      <c r="FWA3636" s="473"/>
      <c r="FWB3636" s="371"/>
      <c r="FWC3636" s="372"/>
      <c r="FWD3636" s="372"/>
      <c r="FWE3636" s="372"/>
      <c r="FWF3636" s="372"/>
      <c r="FWG3636" s="370"/>
      <c r="FWH3636" s="371"/>
      <c r="FWI3636" s="372"/>
      <c r="FWJ3636" s="371"/>
      <c r="FWK3636" s="473"/>
      <c r="FWL3636" s="371"/>
      <c r="FWM3636" s="372"/>
      <c r="FWN3636" s="372"/>
      <c r="FWO3636" s="372"/>
      <c r="FWP3636" s="372"/>
      <c r="FWQ3636" s="370"/>
      <c r="FWR3636" s="371"/>
      <c r="FWS3636" s="372"/>
      <c r="FWT3636" s="371"/>
      <c r="FWU3636" s="473"/>
      <c r="FWV3636" s="371"/>
      <c r="FWW3636" s="372"/>
      <c r="FWX3636" s="372"/>
      <c r="FWY3636" s="372"/>
      <c r="FWZ3636" s="372"/>
      <c r="FXA3636" s="370"/>
      <c r="FXB3636" s="371"/>
      <c r="FXC3636" s="372"/>
      <c r="FXD3636" s="371"/>
      <c r="FXE3636" s="473"/>
      <c r="FXF3636" s="371"/>
      <c r="FXG3636" s="372"/>
      <c r="FXH3636" s="372"/>
      <c r="FXI3636" s="372"/>
      <c r="FXJ3636" s="372"/>
      <c r="FXK3636" s="370"/>
      <c r="FXL3636" s="371"/>
      <c r="FXM3636" s="372"/>
      <c r="FXN3636" s="371"/>
      <c r="FXO3636" s="473"/>
      <c r="FXP3636" s="371"/>
      <c r="FXQ3636" s="372"/>
      <c r="FXR3636" s="372"/>
      <c r="FXS3636" s="372"/>
      <c r="FXT3636" s="372"/>
      <c r="FXU3636" s="370"/>
      <c r="FXV3636" s="371"/>
      <c r="FXW3636" s="372"/>
      <c r="FXX3636" s="371"/>
      <c r="FXY3636" s="473"/>
      <c r="FXZ3636" s="371"/>
      <c r="FYA3636" s="372"/>
      <c r="FYB3636" s="372"/>
      <c r="FYC3636" s="372"/>
      <c r="FYD3636" s="372"/>
      <c r="FYE3636" s="370"/>
      <c r="FYF3636" s="371"/>
      <c r="FYG3636" s="372"/>
      <c r="FYH3636" s="371"/>
      <c r="FYI3636" s="473"/>
      <c r="FYJ3636" s="371"/>
      <c r="FYK3636" s="372"/>
      <c r="FYL3636" s="372"/>
      <c r="FYM3636" s="372"/>
      <c r="FYN3636" s="372"/>
      <c r="FYO3636" s="370"/>
      <c r="FYP3636" s="371"/>
      <c r="FYQ3636" s="372"/>
      <c r="FYR3636" s="371"/>
      <c r="FYS3636" s="473"/>
      <c r="FYT3636" s="371"/>
      <c r="FYU3636" s="372"/>
      <c r="FYV3636" s="372"/>
      <c r="FYW3636" s="372"/>
      <c r="FYX3636" s="372"/>
      <c r="FYY3636" s="370"/>
      <c r="FYZ3636" s="371"/>
      <c r="FZA3636" s="372"/>
      <c r="FZB3636" s="371"/>
      <c r="FZC3636" s="473"/>
      <c r="FZD3636" s="371"/>
      <c r="FZE3636" s="372"/>
      <c r="FZF3636" s="372"/>
      <c r="FZG3636" s="372"/>
      <c r="FZH3636" s="372"/>
      <c r="FZI3636" s="370"/>
      <c r="FZJ3636" s="371"/>
      <c r="FZK3636" s="372"/>
      <c r="FZL3636" s="371"/>
      <c r="FZM3636" s="473"/>
      <c r="FZN3636" s="371"/>
      <c r="FZO3636" s="372"/>
      <c r="FZP3636" s="372"/>
      <c r="FZQ3636" s="372"/>
      <c r="FZR3636" s="372"/>
      <c r="FZS3636" s="370"/>
      <c r="FZT3636" s="371"/>
      <c r="FZU3636" s="372"/>
      <c r="FZV3636" s="371"/>
      <c r="FZW3636" s="473"/>
      <c r="FZX3636" s="371"/>
      <c r="FZY3636" s="372"/>
      <c r="FZZ3636" s="372"/>
      <c r="GAA3636" s="372"/>
      <c r="GAB3636" s="372"/>
      <c r="GAC3636" s="370"/>
      <c r="GAD3636" s="371"/>
      <c r="GAE3636" s="372"/>
      <c r="GAF3636" s="371"/>
      <c r="GAG3636" s="473"/>
      <c r="GAH3636" s="371"/>
      <c r="GAI3636" s="372"/>
      <c r="GAJ3636" s="372"/>
      <c r="GAK3636" s="372"/>
      <c r="GAL3636" s="372"/>
      <c r="GAM3636" s="370"/>
      <c r="GAN3636" s="371"/>
      <c r="GAO3636" s="372"/>
      <c r="GAP3636" s="371"/>
      <c r="GAQ3636" s="473"/>
      <c r="GAR3636" s="371"/>
      <c r="GAS3636" s="372"/>
      <c r="GAT3636" s="372"/>
      <c r="GAU3636" s="372"/>
      <c r="GAV3636" s="372"/>
      <c r="GAW3636" s="370"/>
      <c r="GAX3636" s="371"/>
      <c r="GAY3636" s="372"/>
      <c r="GAZ3636" s="371"/>
      <c r="GBA3636" s="473"/>
      <c r="GBB3636" s="371"/>
      <c r="GBC3636" s="372"/>
      <c r="GBD3636" s="372"/>
      <c r="GBE3636" s="372"/>
      <c r="GBF3636" s="372"/>
      <c r="GBG3636" s="370"/>
      <c r="GBH3636" s="371"/>
      <c r="GBI3636" s="372"/>
      <c r="GBJ3636" s="371"/>
      <c r="GBK3636" s="473"/>
      <c r="GBL3636" s="371"/>
      <c r="GBM3636" s="372"/>
      <c r="GBN3636" s="372"/>
      <c r="GBO3636" s="372"/>
      <c r="GBP3636" s="372"/>
      <c r="GBQ3636" s="370"/>
      <c r="GBR3636" s="371"/>
      <c r="GBS3636" s="372"/>
      <c r="GBT3636" s="371"/>
      <c r="GBU3636" s="473"/>
      <c r="GBV3636" s="371"/>
      <c r="GBW3636" s="372"/>
      <c r="GBX3636" s="372"/>
      <c r="GBY3636" s="372"/>
      <c r="GBZ3636" s="372"/>
      <c r="GCA3636" s="370"/>
      <c r="GCB3636" s="371"/>
      <c r="GCC3636" s="372"/>
      <c r="GCD3636" s="371"/>
      <c r="GCE3636" s="473"/>
      <c r="GCF3636" s="371"/>
      <c r="GCG3636" s="372"/>
      <c r="GCH3636" s="372"/>
      <c r="GCI3636" s="372"/>
      <c r="GCJ3636" s="372"/>
      <c r="GCK3636" s="370"/>
      <c r="GCL3636" s="371"/>
      <c r="GCM3636" s="372"/>
      <c r="GCN3636" s="371"/>
      <c r="GCO3636" s="473"/>
      <c r="GCP3636" s="371"/>
      <c r="GCQ3636" s="372"/>
      <c r="GCR3636" s="372"/>
      <c r="GCS3636" s="372"/>
      <c r="GCT3636" s="372"/>
      <c r="GCU3636" s="370"/>
      <c r="GCV3636" s="371"/>
      <c r="GCW3636" s="372"/>
      <c r="GCX3636" s="371"/>
      <c r="GCY3636" s="473"/>
      <c r="GCZ3636" s="371"/>
      <c r="GDA3636" s="372"/>
      <c r="GDB3636" s="372"/>
      <c r="GDC3636" s="372"/>
      <c r="GDD3636" s="372"/>
      <c r="GDE3636" s="370"/>
      <c r="GDF3636" s="371"/>
      <c r="GDG3636" s="372"/>
      <c r="GDH3636" s="371"/>
      <c r="GDI3636" s="473"/>
      <c r="GDJ3636" s="371"/>
      <c r="GDK3636" s="372"/>
      <c r="GDL3636" s="372"/>
      <c r="GDM3636" s="372"/>
      <c r="GDN3636" s="372"/>
      <c r="GDO3636" s="370"/>
      <c r="GDP3636" s="371"/>
      <c r="GDQ3636" s="372"/>
      <c r="GDR3636" s="371"/>
      <c r="GDS3636" s="473"/>
      <c r="GDT3636" s="371"/>
      <c r="GDU3636" s="372"/>
      <c r="GDV3636" s="372"/>
      <c r="GDW3636" s="372"/>
      <c r="GDX3636" s="372"/>
      <c r="GDY3636" s="370"/>
      <c r="GDZ3636" s="371"/>
      <c r="GEA3636" s="372"/>
      <c r="GEB3636" s="371"/>
      <c r="GEC3636" s="473"/>
      <c r="GED3636" s="371"/>
      <c r="GEE3636" s="372"/>
      <c r="GEF3636" s="372"/>
      <c r="GEG3636" s="372"/>
      <c r="GEH3636" s="372"/>
      <c r="GEI3636" s="370"/>
      <c r="GEJ3636" s="371"/>
      <c r="GEK3636" s="372"/>
      <c r="GEL3636" s="371"/>
      <c r="GEM3636" s="473"/>
      <c r="GEN3636" s="371"/>
      <c r="GEO3636" s="372"/>
      <c r="GEP3636" s="372"/>
      <c r="GEQ3636" s="372"/>
      <c r="GER3636" s="372"/>
      <c r="GES3636" s="370"/>
      <c r="GET3636" s="371"/>
      <c r="GEU3636" s="372"/>
      <c r="GEV3636" s="371"/>
      <c r="GEW3636" s="473"/>
      <c r="GEX3636" s="371"/>
      <c r="GEY3636" s="372"/>
      <c r="GEZ3636" s="372"/>
      <c r="GFA3636" s="372"/>
      <c r="GFB3636" s="372"/>
      <c r="GFC3636" s="370"/>
      <c r="GFD3636" s="371"/>
      <c r="GFE3636" s="372"/>
      <c r="GFF3636" s="371"/>
      <c r="GFG3636" s="473"/>
      <c r="GFH3636" s="371"/>
      <c r="GFI3636" s="372"/>
      <c r="GFJ3636" s="372"/>
      <c r="GFK3636" s="372"/>
      <c r="GFL3636" s="372"/>
      <c r="GFM3636" s="370"/>
      <c r="GFN3636" s="371"/>
      <c r="GFO3636" s="372"/>
      <c r="GFP3636" s="371"/>
      <c r="GFQ3636" s="473"/>
      <c r="GFR3636" s="371"/>
      <c r="GFS3636" s="372"/>
      <c r="GFT3636" s="372"/>
      <c r="GFU3636" s="372"/>
      <c r="GFV3636" s="372"/>
      <c r="GFW3636" s="370"/>
      <c r="GFX3636" s="371"/>
      <c r="GFY3636" s="372"/>
      <c r="GFZ3636" s="371"/>
      <c r="GGA3636" s="473"/>
      <c r="GGB3636" s="371"/>
      <c r="GGC3636" s="372"/>
      <c r="GGD3636" s="372"/>
      <c r="GGE3636" s="372"/>
      <c r="GGF3636" s="372"/>
      <c r="GGG3636" s="370"/>
      <c r="GGH3636" s="371"/>
      <c r="GGI3636" s="372"/>
      <c r="GGJ3636" s="371"/>
      <c r="GGK3636" s="473"/>
      <c r="GGL3636" s="371"/>
      <c r="GGM3636" s="372"/>
      <c r="GGN3636" s="372"/>
      <c r="GGO3636" s="372"/>
      <c r="GGP3636" s="372"/>
      <c r="GGQ3636" s="370"/>
      <c r="GGR3636" s="371"/>
      <c r="GGS3636" s="372"/>
      <c r="GGT3636" s="371"/>
      <c r="GGU3636" s="473"/>
      <c r="GGV3636" s="371"/>
      <c r="GGW3636" s="372"/>
      <c r="GGX3636" s="372"/>
      <c r="GGY3636" s="372"/>
      <c r="GGZ3636" s="372"/>
      <c r="GHA3636" s="370"/>
      <c r="GHB3636" s="371"/>
      <c r="GHC3636" s="372"/>
      <c r="GHD3636" s="371"/>
      <c r="GHE3636" s="473"/>
      <c r="GHF3636" s="371"/>
      <c r="GHG3636" s="372"/>
      <c r="GHH3636" s="372"/>
      <c r="GHI3636" s="372"/>
      <c r="GHJ3636" s="372"/>
      <c r="GHK3636" s="370"/>
      <c r="GHL3636" s="371"/>
      <c r="GHM3636" s="372"/>
      <c r="GHN3636" s="371"/>
      <c r="GHO3636" s="473"/>
      <c r="GHP3636" s="371"/>
      <c r="GHQ3636" s="372"/>
      <c r="GHR3636" s="372"/>
      <c r="GHS3636" s="372"/>
      <c r="GHT3636" s="372"/>
      <c r="GHU3636" s="370"/>
      <c r="GHV3636" s="371"/>
      <c r="GHW3636" s="372"/>
      <c r="GHX3636" s="371"/>
      <c r="GHY3636" s="473"/>
      <c r="GHZ3636" s="371"/>
      <c r="GIA3636" s="372"/>
      <c r="GIB3636" s="372"/>
      <c r="GIC3636" s="372"/>
      <c r="GID3636" s="372"/>
      <c r="GIE3636" s="370"/>
      <c r="GIF3636" s="371"/>
      <c r="GIG3636" s="372"/>
      <c r="GIH3636" s="371"/>
      <c r="GII3636" s="473"/>
      <c r="GIJ3636" s="371"/>
      <c r="GIK3636" s="372"/>
      <c r="GIL3636" s="372"/>
      <c r="GIM3636" s="372"/>
      <c r="GIN3636" s="372"/>
      <c r="GIO3636" s="370"/>
      <c r="GIP3636" s="371"/>
      <c r="GIQ3636" s="372"/>
      <c r="GIR3636" s="371"/>
      <c r="GIS3636" s="473"/>
      <c r="GIT3636" s="371"/>
      <c r="GIU3636" s="372"/>
      <c r="GIV3636" s="372"/>
      <c r="GIW3636" s="372"/>
      <c r="GIX3636" s="372"/>
      <c r="GIY3636" s="370"/>
      <c r="GIZ3636" s="371"/>
      <c r="GJA3636" s="372"/>
      <c r="GJB3636" s="371"/>
      <c r="GJC3636" s="473"/>
      <c r="GJD3636" s="371"/>
      <c r="GJE3636" s="372"/>
      <c r="GJF3636" s="372"/>
      <c r="GJG3636" s="372"/>
      <c r="GJH3636" s="372"/>
      <c r="GJI3636" s="370"/>
      <c r="GJJ3636" s="371"/>
      <c r="GJK3636" s="372"/>
      <c r="GJL3636" s="371"/>
      <c r="GJM3636" s="473"/>
      <c r="GJN3636" s="371"/>
      <c r="GJO3636" s="372"/>
      <c r="GJP3636" s="372"/>
      <c r="GJQ3636" s="372"/>
      <c r="GJR3636" s="372"/>
      <c r="GJS3636" s="370"/>
      <c r="GJT3636" s="371"/>
      <c r="GJU3636" s="372"/>
      <c r="GJV3636" s="371"/>
      <c r="GJW3636" s="473"/>
      <c r="GJX3636" s="371"/>
      <c r="GJY3636" s="372"/>
      <c r="GJZ3636" s="372"/>
      <c r="GKA3636" s="372"/>
      <c r="GKB3636" s="372"/>
      <c r="GKC3636" s="370"/>
      <c r="GKD3636" s="371"/>
      <c r="GKE3636" s="372"/>
      <c r="GKF3636" s="371"/>
      <c r="GKG3636" s="473"/>
      <c r="GKH3636" s="371"/>
      <c r="GKI3636" s="372"/>
      <c r="GKJ3636" s="372"/>
      <c r="GKK3636" s="372"/>
      <c r="GKL3636" s="372"/>
      <c r="GKM3636" s="370"/>
      <c r="GKN3636" s="371"/>
      <c r="GKO3636" s="372"/>
      <c r="GKP3636" s="371"/>
      <c r="GKQ3636" s="473"/>
      <c r="GKR3636" s="371"/>
      <c r="GKS3636" s="372"/>
      <c r="GKT3636" s="372"/>
      <c r="GKU3636" s="372"/>
      <c r="GKV3636" s="372"/>
      <c r="GKW3636" s="370"/>
      <c r="GKX3636" s="371"/>
      <c r="GKY3636" s="372"/>
      <c r="GKZ3636" s="371"/>
      <c r="GLA3636" s="473"/>
      <c r="GLB3636" s="371"/>
      <c r="GLC3636" s="372"/>
      <c r="GLD3636" s="372"/>
      <c r="GLE3636" s="372"/>
      <c r="GLF3636" s="372"/>
      <c r="GLG3636" s="370"/>
      <c r="GLH3636" s="371"/>
      <c r="GLI3636" s="372"/>
      <c r="GLJ3636" s="371"/>
      <c r="GLK3636" s="473"/>
      <c r="GLL3636" s="371"/>
      <c r="GLM3636" s="372"/>
      <c r="GLN3636" s="372"/>
      <c r="GLO3636" s="372"/>
      <c r="GLP3636" s="372"/>
      <c r="GLQ3636" s="370"/>
      <c r="GLR3636" s="371"/>
      <c r="GLS3636" s="372"/>
      <c r="GLT3636" s="371"/>
      <c r="GLU3636" s="473"/>
      <c r="GLV3636" s="371"/>
      <c r="GLW3636" s="372"/>
      <c r="GLX3636" s="372"/>
      <c r="GLY3636" s="372"/>
      <c r="GLZ3636" s="372"/>
      <c r="GMA3636" s="370"/>
      <c r="GMB3636" s="371"/>
      <c r="GMC3636" s="372"/>
      <c r="GMD3636" s="371"/>
      <c r="GME3636" s="473"/>
      <c r="GMF3636" s="371"/>
      <c r="GMG3636" s="372"/>
      <c r="GMH3636" s="372"/>
      <c r="GMI3636" s="372"/>
      <c r="GMJ3636" s="372"/>
      <c r="GMK3636" s="370"/>
      <c r="GML3636" s="371"/>
      <c r="GMM3636" s="372"/>
      <c r="GMN3636" s="371"/>
      <c r="GMO3636" s="473"/>
      <c r="GMP3636" s="371"/>
      <c r="GMQ3636" s="372"/>
      <c r="GMR3636" s="372"/>
      <c r="GMS3636" s="372"/>
      <c r="GMT3636" s="372"/>
      <c r="GMU3636" s="370"/>
      <c r="GMV3636" s="371"/>
      <c r="GMW3636" s="372"/>
      <c r="GMX3636" s="371"/>
      <c r="GMY3636" s="473"/>
      <c r="GMZ3636" s="371"/>
      <c r="GNA3636" s="372"/>
      <c r="GNB3636" s="372"/>
      <c r="GNC3636" s="372"/>
      <c r="GND3636" s="372"/>
      <c r="GNE3636" s="370"/>
      <c r="GNF3636" s="371"/>
      <c r="GNG3636" s="372"/>
      <c r="GNH3636" s="371"/>
      <c r="GNI3636" s="473"/>
      <c r="GNJ3636" s="371"/>
      <c r="GNK3636" s="372"/>
      <c r="GNL3636" s="372"/>
      <c r="GNM3636" s="372"/>
      <c r="GNN3636" s="372"/>
      <c r="GNO3636" s="370"/>
      <c r="GNP3636" s="371"/>
      <c r="GNQ3636" s="372"/>
      <c r="GNR3636" s="371"/>
      <c r="GNS3636" s="473"/>
      <c r="GNT3636" s="371"/>
      <c r="GNU3636" s="372"/>
      <c r="GNV3636" s="372"/>
      <c r="GNW3636" s="372"/>
      <c r="GNX3636" s="372"/>
      <c r="GNY3636" s="370"/>
      <c r="GNZ3636" s="371"/>
      <c r="GOA3636" s="372"/>
      <c r="GOB3636" s="371"/>
      <c r="GOC3636" s="473"/>
      <c r="GOD3636" s="371"/>
      <c r="GOE3636" s="372"/>
      <c r="GOF3636" s="372"/>
      <c r="GOG3636" s="372"/>
      <c r="GOH3636" s="372"/>
      <c r="GOI3636" s="370"/>
      <c r="GOJ3636" s="371"/>
      <c r="GOK3636" s="372"/>
      <c r="GOL3636" s="371"/>
      <c r="GOM3636" s="473"/>
      <c r="GON3636" s="371"/>
      <c r="GOO3636" s="372"/>
      <c r="GOP3636" s="372"/>
      <c r="GOQ3636" s="372"/>
      <c r="GOR3636" s="372"/>
      <c r="GOS3636" s="370"/>
      <c r="GOT3636" s="371"/>
      <c r="GOU3636" s="372"/>
      <c r="GOV3636" s="371"/>
      <c r="GOW3636" s="473"/>
      <c r="GOX3636" s="371"/>
      <c r="GOY3636" s="372"/>
      <c r="GOZ3636" s="372"/>
      <c r="GPA3636" s="372"/>
      <c r="GPB3636" s="372"/>
      <c r="GPC3636" s="370"/>
      <c r="GPD3636" s="371"/>
      <c r="GPE3636" s="372"/>
      <c r="GPF3636" s="371"/>
      <c r="GPG3636" s="473"/>
      <c r="GPH3636" s="371"/>
      <c r="GPI3636" s="372"/>
      <c r="GPJ3636" s="372"/>
      <c r="GPK3636" s="372"/>
      <c r="GPL3636" s="372"/>
      <c r="GPM3636" s="370"/>
      <c r="GPN3636" s="371"/>
      <c r="GPO3636" s="372"/>
      <c r="GPP3636" s="371"/>
      <c r="GPQ3636" s="473"/>
      <c r="GPR3636" s="371"/>
      <c r="GPS3636" s="372"/>
      <c r="GPT3636" s="372"/>
      <c r="GPU3636" s="372"/>
      <c r="GPV3636" s="372"/>
      <c r="GPW3636" s="370"/>
      <c r="GPX3636" s="371"/>
      <c r="GPY3636" s="372"/>
      <c r="GPZ3636" s="371"/>
      <c r="GQA3636" s="473"/>
      <c r="GQB3636" s="371"/>
      <c r="GQC3636" s="372"/>
      <c r="GQD3636" s="372"/>
      <c r="GQE3636" s="372"/>
      <c r="GQF3636" s="372"/>
      <c r="GQG3636" s="370"/>
      <c r="GQH3636" s="371"/>
      <c r="GQI3636" s="372"/>
      <c r="GQJ3636" s="371"/>
      <c r="GQK3636" s="473"/>
      <c r="GQL3636" s="371"/>
      <c r="GQM3636" s="372"/>
      <c r="GQN3636" s="372"/>
      <c r="GQO3636" s="372"/>
      <c r="GQP3636" s="372"/>
      <c r="GQQ3636" s="370"/>
      <c r="GQR3636" s="371"/>
      <c r="GQS3636" s="372"/>
      <c r="GQT3636" s="371"/>
      <c r="GQU3636" s="473"/>
      <c r="GQV3636" s="371"/>
      <c r="GQW3636" s="372"/>
      <c r="GQX3636" s="372"/>
      <c r="GQY3636" s="372"/>
      <c r="GQZ3636" s="372"/>
      <c r="GRA3636" s="370"/>
      <c r="GRB3636" s="371"/>
      <c r="GRC3636" s="372"/>
      <c r="GRD3636" s="371"/>
      <c r="GRE3636" s="473"/>
      <c r="GRF3636" s="371"/>
      <c r="GRG3636" s="372"/>
      <c r="GRH3636" s="372"/>
      <c r="GRI3636" s="372"/>
      <c r="GRJ3636" s="372"/>
      <c r="GRK3636" s="370"/>
      <c r="GRL3636" s="371"/>
      <c r="GRM3636" s="372"/>
      <c r="GRN3636" s="371"/>
      <c r="GRO3636" s="473"/>
      <c r="GRP3636" s="371"/>
      <c r="GRQ3636" s="372"/>
      <c r="GRR3636" s="372"/>
      <c r="GRS3636" s="372"/>
      <c r="GRT3636" s="372"/>
      <c r="GRU3636" s="370"/>
      <c r="GRV3636" s="371"/>
      <c r="GRW3636" s="372"/>
      <c r="GRX3636" s="371"/>
      <c r="GRY3636" s="473"/>
      <c r="GRZ3636" s="371"/>
      <c r="GSA3636" s="372"/>
      <c r="GSB3636" s="372"/>
      <c r="GSC3636" s="372"/>
      <c r="GSD3636" s="372"/>
      <c r="GSE3636" s="370"/>
      <c r="GSF3636" s="371"/>
      <c r="GSG3636" s="372"/>
      <c r="GSH3636" s="371"/>
      <c r="GSI3636" s="473"/>
      <c r="GSJ3636" s="371"/>
      <c r="GSK3636" s="372"/>
      <c r="GSL3636" s="372"/>
      <c r="GSM3636" s="372"/>
      <c r="GSN3636" s="372"/>
      <c r="GSO3636" s="370"/>
      <c r="GSP3636" s="371"/>
      <c r="GSQ3636" s="372"/>
      <c r="GSR3636" s="371"/>
      <c r="GSS3636" s="473"/>
      <c r="GST3636" s="371"/>
      <c r="GSU3636" s="372"/>
      <c r="GSV3636" s="372"/>
      <c r="GSW3636" s="372"/>
      <c r="GSX3636" s="372"/>
      <c r="GSY3636" s="370"/>
      <c r="GSZ3636" s="371"/>
      <c r="GTA3636" s="372"/>
      <c r="GTB3636" s="371"/>
      <c r="GTC3636" s="473"/>
      <c r="GTD3636" s="371"/>
      <c r="GTE3636" s="372"/>
      <c r="GTF3636" s="372"/>
      <c r="GTG3636" s="372"/>
      <c r="GTH3636" s="372"/>
      <c r="GTI3636" s="370"/>
      <c r="GTJ3636" s="371"/>
      <c r="GTK3636" s="372"/>
      <c r="GTL3636" s="371"/>
      <c r="GTM3636" s="473"/>
      <c r="GTN3636" s="371"/>
      <c r="GTO3636" s="372"/>
      <c r="GTP3636" s="372"/>
      <c r="GTQ3636" s="372"/>
      <c r="GTR3636" s="372"/>
      <c r="GTS3636" s="370"/>
      <c r="GTT3636" s="371"/>
      <c r="GTU3636" s="372"/>
      <c r="GTV3636" s="371"/>
      <c r="GTW3636" s="473"/>
      <c r="GTX3636" s="371"/>
      <c r="GTY3636" s="372"/>
      <c r="GTZ3636" s="372"/>
      <c r="GUA3636" s="372"/>
      <c r="GUB3636" s="372"/>
      <c r="GUC3636" s="370"/>
      <c r="GUD3636" s="371"/>
      <c r="GUE3636" s="372"/>
      <c r="GUF3636" s="371"/>
      <c r="GUG3636" s="473"/>
      <c r="GUH3636" s="371"/>
      <c r="GUI3636" s="372"/>
      <c r="GUJ3636" s="372"/>
      <c r="GUK3636" s="372"/>
      <c r="GUL3636" s="372"/>
      <c r="GUM3636" s="370"/>
      <c r="GUN3636" s="371"/>
      <c r="GUO3636" s="372"/>
      <c r="GUP3636" s="371"/>
      <c r="GUQ3636" s="473"/>
      <c r="GUR3636" s="371"/>
      <c r="GUS3636" s="372"/>
      <c r="GUT3636" s="372"/>
      <c r="GUU3636" s="372"/>
      <c r="GUV3636" s="372"/>
      <c r="GUW3636" s="370"/>
      <c r="GUX3636" s="371"/>
      <c r="GUY3636" s="372"/>
      <c r="GUZ3636" s="371"/>
      <c r="GVA3636" s="473"/>
      <c r="GVB3636" s="371"/>
      <c r="GVC3636" s="372"/>
      <c r="GVD3636" s="372"/>
      <c r="GVE3636" s="372"/>
      <c r="GVF3636" s="372"/>
      <c r="GVG3636" s="370"/>
      <c r="GVH3636" s="371"/>
      <c r="GVI3636" s="372"/>
      <c r="GVJ3636" s="371"/>
      <c r="GVK3636" s="473"/>
      <c r="GVL3636" s="371"/>
      <c r="GVM3636" s="372"/>
      <c r="GVN3636" s="372"/>
      <c r="GVO3636" s="372"/>
      <c r="GVP3636" s="372"/>
      <c r="GVQ3636" s="370"/>
      <c r="GVR3636" s="371"/>
      <c r="GVS3636" s="372"/>
      <c r="GVT3636" s="371"/>
      <c r="GVU3636" s="473"/>
      <c r="GVV3636" s="371"/>
      <c r="GVW3636" s="372"/>
      <c r="GVX3636" s="372"/>
      <c r="GVY3636" s="372"/>
      <c r="GVZ3636" s="372"/>
      <c r="GWA3636" s="370"/>
      <c r="GWB3636" s="371"/>
      <c r="GWC3636" s="372"/>
      <c r="GWD3636" s="371"/>
      <c r="GWE3636" s="473"/>
      <c r="GWF3636" s="371"/>
      <c r="GWG3636" s="372"/>
      <c r="GWH3636" s="372"/>
      <c r="GWI3636" s="372"/>
      <c r="GWJ3636" s="372"/>
      <c r="GWK3636" s="370"/>
      <c r="GWL3636" s="371"/>
      <c r="GWM3636" s="372"/>
      <c r="GWN3636" s="371"/>
      <c r="GWO3636" s="473"/>
      <c r="GWP3636" s="371"/>
      <c r="GWQ3636" s="372"/>
      <c r="GWR3636" s="372"/>
      <c r="GWS3636" s="372"/>
      <c r="GWT3636" s="372"/>
      <c r="GWU3636" s="370"/>
      <c r="GWV3636" s="371"/>
      <c r="GWW3636" s="372"/>
      <c r="GWX3636" s="371"/>
      <c r="GWY3636" s="473"/>
      <c r="GWZ3636" s="371"/>
      <c r="GXA3636" s="372"/>
      <c r="GXB3636" s="372"/>
      <c r="GXC3636" s="372"/>
      <c r="GXD3636" s="372"/>
      <c r="GXE3636" s="370"/>
      <c r="GXF3636" s="371"/>
      <c r="GXG3636" s="372"/>
      <c r="GXH3636" s="371"/>
      <c r="GXI3636" s="473"/>
      <c r="GXJ3636" s="371"/>
      <c r="GXK3636" s="372"/>
      <c r="GXL3636" s="372"/>
      <c r="GXM3636" s="372"/>
      <c r="GXN3636" s="372"/>
      <c r="GXO3636" s="370"/>
      <c r="GXP3636" s="371"/>
      <c r="GXQ3636" s="372"/>
      <c r="GXR3636" s="371"/>
      <c r="GXS3636" s="473"/>
      <c r="GXT3636" s="371"/>
      <c r="GXU3636" s="372"/>
      <c r="GXV3636" s="372"/>
      <c r="GXW3636" s="372"/>
      <c r="GXX3636" s="372"/>
      <c r="GXY3636" s="370"/>
      <c r="GXZ3636" s="371"/>
      <c r="GYA3636" s="372"/>
      <c r="GYB3636" s="371"/>
      <c r="GYC3636" s="473"/>
      <c r="GYD3636" s="371"/>
      <c r="GYE3636" s="372"/>
      <c r="GYF3636" s="372"/>
      <c r="GYG3636" s="372"/>
      <c r="GYH3636" s="372"/>
      <c r="GYI3636" s="370"/>
      <c r="GYJ3636" s="371"/>
      <c r="GYK3636" s="372"/>
      <c r="GYL3636" s="371"/>
      <c r="GYM3636" s="473"/>
      <c r="GYN3636" s="371"/>
      <c r="GYO3636" s="372"/>
      <c r="GYP3636" s="372"/>
      <c r="GYQ3636" s="372"/>
      <c r="GYR3636" s="372"/>
      <c r="GYS3636" s="370"/>
      <c r="GYT3636" s="371"/>
      <c r="GYU3636" s="372"/>
      <c r="GYV3636" s="371"/>
      <c r="GYW3636" s="473"/>
      <c r="GYX3636" s="371"/>
      <c r="GYY3636" s="372"/>
      <c r="GYZ3636" s="372"/>
      <c r="GZA3636" s="372"/>
      <c r="GZB3636" s="372"/>
      <c r="GZC3636" s="370"/>
      <c r="GZD3636" s="371"/>
      <c r="GZE3636" s="372"/>
      <c r="GZF3636" s="371"/>
      <c r="GZG3636" s="473"/>
      <c r="GZH3636" s="371"/>
      <c r="GZI3636" s="372"/>
      <c r="GZJ3636" s="372"/>
      <c r="GZK3636" s="372"/>
      <c r="GZL3636" s="372"/>
      <c r="GZM3636" s="370"/>
      <c r="GZN3636" s="371"/>
      <c r="GZO3636" s="372"/>
      <c r="GZP3636" s="371"/>
      <c r="GZQ3636" s="473"/>
      <c r="GZR3636" s="371"/>
      <c r="GZS3636" s="372"/>
      <c r="GZT3636" s="372"/>
      <c r="GZU3636" s="372"/>
      <c r="GZV3636" s="372"/>
      <c r="GZW3636" s="370"/>
      <c r="GZX3636" s="371"/>
      <c r="GZY3636" s="372"/>
      <c r="GZZ3636" s="371"/>
      <c r="HAA3636" s="473"/>
      <c r="HAB3636" s="371"/>
      <c r="HAC3636" s="372"/>
      <c r="HAD3636" s="372"/>
      <c r="HAE3636" s="372"/>
      <c r="HAF3636" s="372"/>
      <c r="HAG3636" s="370"/>
      <c r="HAH3636" s="371"/>
      <c r="HAI3636" s="372"/>
      <c r="HAJ3636" s="371"/>
      <c r="HAK3636" s="473"/>
      <c r="HAL3636" s="371"/>
      <c r="HAM3636" s="372"/>
      <c r="HAN3636" s="372"/>
      <c r="HAO3636" s="372"/>
      <c r="HAP3636" s="372"/>
      <c r="HAQ3636" s="370"/>
      <c r="HAR3636" s="371"/>
      <c r="HAS3636" s="372"/>
      <c r="HAT3636" s="371"/>
      <c r="HAU3636" s="473"/>
      <c r="HAV3636" s="371"/>
      <c r="HAW3636" s="372"/>
      <c r="HAX3636" s="372"/>
      <c r="HAY3636" s="372"/>
      <c r="HAZ3636" s="372"/>
      <c r="HBA3636" s="370"/>
      <c r="HBB3636" s="371"/>
      <c r="HBC3636" s="372"/>
      <c r="HBD3636" s="371"/>
      <c r="HBE3636" s="473"/>
      <c r="HBF3636" s="371"/>
      <c r="HBG3636" s="372"/>
      <c r="HBH3636" s="372"/>
      <c r="HBI3636" s="372"/>
      <c r="HBJ3636" s="372"/>
      <c r="HBK3636" s="370"/>
      <c r="HBL3636" s="371"/>
      <c r="HBM3636" s="372"/>
      <c r="HBN3636" s="371"/>
      <c r="HBO3636" s="473"/>
      <c r="HBP3636" s="371"/>
      <c r="HBQ3636" s="372"/>
      <c r="HBR3636" s="372"/>
      <c r="HBS3636" s="372"/>
      <c r="HBT3636" s="372"/>
      <c r="HBU3636" s="370"/>
      <c r="HBV3636" s="371"/>
      <c r="HBW3636" s="372"/>
      <c r="HBX3636" s="371"/>
      <c r="HBY3636" s="473"/>
      <c r="HBZ3636" s="371"/>
      <c r="HCA3636" s="372"/>
      <c r="HCB3636" s="372"/>
      <c r="HCC3636" s="372"/>
      <c r="HCD3636" s="372"/>
      <c r="HCE3636" s="370"/>
      <c r="HCF3636" s="371"/>
      <c r="HCG3636" s="372"/>
      <c r="HCH3636" s="371"/>
      <c r="HCI3636" s="473"/>
      <c r="HCJ3636" s="371"/>
      <c r="HCK3636" s="372"/>
      <c r="HCL3636" s="372"/>
      <c r="HCM3636" s="372"/>
      <c r="HCN3636" s="372"/>
      <c r="HCO3636" s="370"/>
      <c r="HCP3636" s="371"/>
      <c r="HCQ3636" s="372"/>
      <c r="HCR3636" s="371"/>
      <c r="HCS3636" s="473"/>
      <c r="HCT3636" s="371"/>
      <c r="HCU3636" s="372"/>
      <c r="HCV3636" s="372"/>
      <c r="HCW3636" s="372"/>
      <c r="HCX3636" s="372"/>
      <c r="HCY3636" s="370"/>
      <c r="HCZ3636" s="371"/>
      <c r="HDA3636" s="372"/>
      <c r="HDB3636" s="371"/>
      <c r="HDC3636" s="473"/>
      <c r="HDD3636" s="371"/>
      <c r="HDE3636" s="372"/>
      <c r="HDF3636" s="372"/>
      <c r="HDG3636" s="372"/>
      <c r="HDH3636" s="372"/>
      <c r="HDI3636" s="370"/>
      <c r="HDJ3636" s="371"/>
      <c r="HDK3636" s="372"/>
      <c r="HDL3636" s="371"/>
      <c r="HDM3636" s="473"/>
      <c r="HDN3636" s="371"/>
      <c r="HDO3636" s="372"/>
      <c r="HDP3636" s="372"/>
      <c r="HDQ3636" s="372"/>
      <c r="HDR3636" s="372"/>
      <c r="HDS3636" s="370"/>
      <c r="HDT3636" s="371"/>
      <c r="HDU3636" s="372"/>
      <c r="HDV3636" s="371"/>
      <c r="HDW3636" s="473"/>
      <c r="HDX3636" s="371"/>
      <c r="HDY3636" s="372"/>
      <c r="HDZ3636" s="372"/>
      <c r="HEA3636" s="372"/>
      <c r="HEB3636" s="372"/>
      <c r="HEC3636" s="370"/>
      <c r="HED3636" s="371"/>
      <c r="HEE3636" s="372"/>
      <c r="HEF3636" s="371"/>
      <c r="HEG3636" s="473"/>
      <c r="HEH3636" s="371"/>
      <c r="HEI3636" s="372"/>
      <c r="HEJ3636" s="372"/>
      <c r="HEK3636" s="372"/>
      <c r="HEL3636" s="372"/>
      <c r="HEM3636" s="370"/>
      <c r="HEN3636" s="371"/>
      <c r="HEO3636" s="372"/>
      <c r="HEP3636" s="371"/>
      <c r="HEQ3636" s="473"/>
      <c r="HER3636" s="371"/>
      <c r="HES3636" s="372"/>
      <c r="HET3636" s="372"/>
      <c r="HEU3636" s="372"/>
      <c r="HEV3636" s="372"/>
      <c r="HEW3636" s="370"/>
      <c r="HEX3636" s="371"/>
      <c r="HEY3636" s="372"/>
      <c r="HEZ3636" s="371"/>
      <c r="HFA3636" s="473"/>
      <c r="HFB3636" s="371"/>
      <c r="HFC3636" s="372"/>
      <c r="HFD3636" s="372"/>
      <c r="HFE3636" s="372"/>
      <c r="HFF3636" s="372"/>
      <c r="HFG3636" s="370"/>
      <c r="HFH3636" s="371"/>
      <c r="HFI3636" s="372"/>
      <c r="HFJ3636" s="371"/>
      <c r="HFK3636" s="473"/>
      <c r="HFL3636" s="371"/>
      <c r="HFM3636" s="372"/>
      <c r="HFN3636" s="372"/>
      <c r="HFO3636" s="372"/>
      <c r="HFP3636" s="372"/>
      <c r="HFQ3636" s="370"/>
      <c r="HFR3636" s="371"/>
      <c r="HFS3636" s="372"/>
      <c r="HFT3636" s="371"/>
      <c r="HFU3636" s="473"/>
      <c r="HFV3636" s="371"/>
      <c r="HFW3636" s="372"/>
      <c r="HFX3636" s="372"/>
      <c r="HFY3636" s="372"/>
      <c r="HFZ3636" s="372"/>
      <c r="HGA3636" s="370"/>
      <c r="HGB3636" s="371"/>
      <c r="HGC3636" s="372"/>
      <c r="HGD3636" s="371"/>
      <c r="HGE3636" s="473"/>
      <c r="HGF3636" s="371"/>
      <c r="HGG3636" s="372"/>
      <c r="HGH3636" s="372"/>
      <c r="HGI3636" s="372"/>
      <c r="HGJ3636" s="372"/>
      <c r="HGK3636" s="370"/>
      <c r="HGL3636" s="371"/>
      <c r="HGM3636" s="372"/>
      <c r="HGN3636" s="371"/>
      <c r="HGO3636" s="473"/>
      <c r="HGP3636" s="371"/>
      <c r="HGQ3636" s="372"/>
      <c r="HGR3636" s="372"/>
      <c r="HGS3636" s="372"/>
      <c r="HGT3636" s="372"/>
      <c r="HGU3636" s="370"/>
      <c r="HGV3636" s="371"/>
      <c r="HGW3636" s="372"/>
      <c r="HGX3636" s="371"/>
      <c r="HGY3636" s="473"/>
      <c r="HGZ3636" s="371"/>
      <c r="HHA3636" s="372"/>
      <c r="HHB3636" s="372"/>
      <c r="HHC3636" s="372"/>
      <c r="HHD3636" s="372"/>
      <c r="HHE3636" s="370"/>
      <c r="HHF3636" s="371"/>
      <c r="HHG3636" s="372"/>
      <c r="HHH3636" s="371"/>
      <c r="HHI3636" s="473"/>
      <c r="HHJ3636" s="371"/>
      <c r="HHK3636" s="372"/>
      <c r="HHL3636" s="372"/>
      <c r="HHM3636" s="372"/>
      <c r="HHN3636" s="372"/>
      <c r="HHO3636" s="370"/>
      <c r="HHP3636" s="371"/>
      <c r="HHQ3636" s="372"/>
      <c r="HHR3636" s="371"/>
      <c r="HHS3636" s="473"/>
      <c r="HHT3636" s="371"/>
      <c r="HHU3636" s="372"/>
      <c r="HHV3636" s="372"/>
      <c r="HHW3636" s="372"/>
      <c r="HHX3636" s="372"/>
      <c r="HHY3636" s="370"/>
      <c r="HHZ3636" s="371"/>
      <c r="HIA3636" s="372"/>
      <c r="HIB3636" s="371"/>
      <c r="HIC3636" s="473"/>
      <c r="HID3636" s="371"/>
      <c r="HIE3636" s="372"/>
      <c r="HIF3636" s="372"/>
      <c r="HIG3636" s="372"/>
      <c r="HIH3636" s="372"/>
      <c r="HII3636" s="370"/>
      <c r="HIJ3636" s="371"/>
      <c r="HIK3636" s="372"/>
      <c r="HIL3636" s="371"/>
      <c r="HIM3636" s="473"/>
      <c r="HIN3636" s="371"/>
      <c r="HIO3636" s="372"/>
      <c r="HIP3636" s="372"/>
      <c r="HIQ3636" s="372"/>
      <c r="HIR3636" s="372"/>
      <c r="HIS3636" s="370"/>
      <c r="HIT3636" s="371"/>
      <c r="HIU3636" s="372"/>
      <c r="HIV3636" s="371"/>
      <c r="HIW3636" s="473"/>
      <c r="HIX3636" s="371"/>
      <c r="HIY3636" s="372"/>
      <c r="HIZ3636" s="372"/>
      <c r="HJA3636" s="372"/>
      <c r="HJB3636" s="372"/>
      <c r="HJC3636" s="370"/>
      <c r="HJD3636" s="371"/>
      <c r="HJE3636" s="372"/>
      <c r="HJF3636" s="371"/>
      <c r="HJG3636" s="473"/>
      <c r="HJH3636" s="371"/>
      <c r="HJI3636" s="372"/>
      <c r="HJJ3636" s="372"/>
      <c r="HJK3636" s="372"/>
      <c r="HJL3636" s="372"/>
      <c r="HJM3636" s="370"/>
      <c r="HJN3636" s="371"/>
      <c r="HJO3636" s="372"/>
      <c r="HJP3636" s="371"/>
      <c r="HJQ3636" s="473"/>
      <c r="HJR3636" s="371"/>
      <c r="HJS3636" s="372"/>
      <c r="HJT3636" s="372"/>
      <c r="HJU3636" s="372"/>
      <c r="HJV3636" s="372"/>
      <c r="HJW3636" s="370"/>
      <c r="HJX3636" s="371"/>
      <c r="HJY3636" s="372"/>
      <c r="HJZ3636" s="371"/>
      <c r="HKA3636" s="473"/>
      <c r="HKB3636" s="371"/>
      <c r="HKC3636" s="372"/>
      <c r="HKD3636" s="372"/>
      <c r="HKE3636" s="372"/>
      <c r="HKF3636" s="372"/>
      <c r="HKG3636" s="370"/>
      <c r="HKH3636" s="371"/>
      <c r="HKI3636" s="372"/>
      <c r="HKJ3636" s="371"/>
      <c r="HKK3636" s="473"/>
      <c r="HKL3636" s="371"/>
      <c r="HKM3636" s="372"/>
      <c r="HKN3636" s="372"/>
      <c r="HKO3636" s="372"/>
      <c r="HKP3636" s="372"/>
      <c r="HKQ3636" s="370"/>
      <c r="HKR3636" s="371"/>
      <c r="HKS3636" s="372"/>
      <c r="HKT3636" s="371"/>
      <c r="HKU3636" s="473"/>
      <c r="HKV3636" s="371"/>
      <c r="HKW3636" s="372"/>
      <c r="HKX3636" s="372"/>
      <c r="HKY3636" s="372"/>
      <c r="HKZ3636" s="372"/>
      <c r="HLA3636" s="370"/>
      <c r="HLB3636" s="371"/>
      <c r="HLC3636" s="372"/>
      <c r="HLD3636" s="371"/>
      <c r="HLE3636" s="473"/>
      <c r="HLF3636" s="371"/>
      <c r="HLG3636" s="372"/>
      <c r="HLH3636" s="372"/>
      <c r="HLI3636" s="372"/>
      <c r="HLJ3636" s="372"/>
      <c r="HLK3636" s="370"/>
      <c r="HLL3636" s="371"/>
      <c r="HLM3636" s="372"/>
      <c r="HLN3636" s="371"/>
      <c r="HLO3636" s="473"/>
      <c r="HLP3636" s="371"/>
      <c r="HLQ3636" s="372"/>
      <c r="HLR3636" s="372"/>
      <c r="HLS3636" s="372"/>
      <c r="HLT3636" s="372"/>
      <c r="HLU3636" s="370"/>
      <c r="HLV3636" s="371"/>
      <c r="HLW3636" s="372"/>
      <c r="HLX3636" s="371"/>
      <c r="HLY3636" s="473"/>
      <c r="HLZ3636" s="371"/>
      <c r="HMA3636" s="372"/>
      <c r="HMB3636" s="372"/>
      <c r="HMC3636" s="372"/>
      <c r="HMD3636" s="372"/>
      <c r="HME3636" s="370"/>
      <c r="HMF3636" s="371"/>
      <c r="HMG3636" s="372"/>
      <c r="HMH3636" s="371"/>
      <c r="HMI3636" s="473"/>
      <c r="HMJ3636" s="371"/>
      <c r="HMK3636" s="372"/>
      <c r="HML3636" s="372"/>
      <c r="HMM3636" s="372"/>
      <c r="HMN3636" s="372"/>
      <c r="HMO3636" s="370"/>
      <c r="HMP3636" s="371"/>
      <c r="HMQ3636" s="372"/>
      <c r="HMR3636" s="371"/>
      <c r="HMS3636" s="473"/>
      <c r="HMT3636" s="371"/>
      <c r="HMU3636" s="372"/>
      <c r="HMV3636" s="372"/>
      <c r="HMW3636" s="372"/>
      <c r="HMX3636" s="372"/>
      <c r="HMY3636" s="370"/>
      <c r="HMZ3636" s="371"/>
      <c r="HNA3636" s="372"/>
      <c r="HNB3636" s="371"/>
      <c r="HNC3636" s="473"/>
      <c r="HND3636" s="371"/>
      <c r="HNE3636" s="372"/>
      <c r="HNF3636" s="372"/>
      <c r="HNG3636" s="372"/>
      <c r="HNH3636" s="372"/>
      <c r="HNI3636" s="370"/>
      <c r="HNJ3636" s="371"/>
      <c r="HNK3636" s="372"/>
      <c r="HNL3636" s="371"/>
      <c r="HNM3636" s="473"/>
      <c r="HNN3636" s="371"/>
      <c r="HNO3636" s="372"/>
      <c r="HNP3636" s="372"/>
      <c r="HNQ3636" s="372"/>
      <c r="HNR3636" s="372"/>
      <c r="HNS3636" s="370"/>
      <c r="HNT3636" s="371"/>
      <c r="HNU3636" s="372"/>
      <c r="HNV3636" s="371"/>
      <c r="HNW3636" s="473"/>
      <c r="HNX3636" s="371"/>
      <c r="HNY3636" s="372"/>
      <c r="HNZ3636" s="372"/>
      <c r="HOA3636" s="372"/>
      <c r="HOB3636" s="372"/>
      <c r="HOC3636" s="370"/>
      <c r="HOD3636" s="371"/>
      <c r="HOE3636" s="372"/>
      <c r="HOF3636" s="371"/>
      <c r="HOG3636" s="473"/>
      <c r="HOH3636" s="371"/>
      <c r="HOI3636" s="372"/>
      <c r="HOJ3636" s="372"/>
      <c r="HOK3636" s="372"/>
      <c r="HOL3636" s="372"/>
      <c r="HOM3636" s="370"/>
      <c r="HON3636" s="371"/>
      <c r="HOO3636" s="372"/>
      <c r="HOP3636" s="371"/>
      <c r="HOQ3636" s="473"/>
      <c r="HOR3636" s="371"/>
      <c r="HOS3636" s="372"/>
      <c r="HOT3636" s="372"/>
      <c r="HOU3636" s="372"/>
      <c r="HOV3636" s="372"/>
      <c r="HOW3636" s="370"/>
      <c r="HOX3636" s="371"/>
      <c r="HOY3636" s="372"/>
      <c r="HOZ3636" s="371"/>
      <c r="HPA3636" s="473"/>
      <c r="HPB3636" s="371"/>
      <c r="HPC3636" s="372"/>
      <c r="HPD3636" s="372"/>
      <c r="HPE3636" s="372"/>
      <c r="HPF3636" s="372"/>
      <c r="HPG3636" s="370"/>
      <c r="HPH3636" s="371"/>
      <c r="HPI3636" s="372"/>
      <c r="HPJ3636" s="371"/>
      <c r="HPK3636" s="473"/>
      <c r="HPL3636" s="371"/>
      <c r="HPM3636" s="372"/>
      <c r="HPN3636" s="372"/>
      <c r="HPO3636" s="372"/>
      <c r="HPP3636" s="372"/>
      <c r="HPQ3636" s="370"/>
      <c r="HPR3636" s="371"/>
      <c r="HPS3636" s="372"/>
      <c r="HPT3636" s="371"/>
      <c r="HPU3636" s="473"/>
      <c r="HPV3636" s="371"/>
      <c r="HPW3636" s="372"/>
      <c r="HPX3636" s="372"/>
      <c r="HPY3636" s="372"/>
      <c r="HPZ3636" s="372"/>
      <c r="HQA3636" s="370"/>
      <c r="HQB3636" s="371"/>
      <c r="HQC3636" s="372"/>
      <c r="HQD3636" s="371"/>
      <c r="HQE3636" s="473"/>
      <c r="HQF3636" s="371"/>
      <c r="HQG3636" s="372"/>
      <c r="HQH3636" s="372"/>
      <c r="HQI3636" s="372"/>
      <c r="HQJ3636" s="372"/>
      <c r="HQK3636" s="370"/>
      <c r="HQL3636" s="371"/>
      <c r="HQM3636" s="372"/>
      <c r="HQN3636" s="371"/>
      <c r="HQO3636" s="473"/>
      <c r="HQP3636" s="371"/>
      <c r="HQQ3636" s="372"/>
      <c r="HQR3636" s="372"/>
      <c r="HQS3636" s="372"/>
      <c r="HQT3636" s="372"/>
      <c r="HQU3636" s="370"/>
      <c r="HQV3636" s="371"/>
      <c r="HQW3636" s="372"/>
      <c r="HQX3636" s="371"/>
      <c r="HQY3636" s="473"/>
      <c r="HQZ3636" s="371"/>
      <c r="HRA3636" s="372"/>
      <c r="HRB3636" s="372"/>
      <c r="HRC3636" s="372"/>
      <c r="HRD3636" s="372"/>
      <c r="HRE3636" s="370"/>
      <c r="HRF3636" s="371"/>
      <c r="HRG3636" s="372"/>
      <c r="HRH3636" s="371"/>
      <c r="HRI3636" s="473"/>
      <c r="HRJ3636" s="371"/>
      <c r="HRK3636" s="372"/>
      <c r="HRL3636" s="372"/>
      <c r="HRM3636" s="372"/>
      <c r="HRN3636" s="372"/>
      <c r="HRO3636" s="370"/>
      <c r="HRP3636" s="371"/>
      <c r="HRQ3636" s="372"/>
      <c r="HRR3636" s="371"/>
      <c r="HRS3636" s="473"/>
      <c r="HRT3636" s="371"/>
      <c r="HRU3636" s="372"/>
      <c r="HRV3636" s="372"/>
      <c r="HRW3636" s="372"/>
      <c r="HRX3636" s="372"/>
      <c r="HRY3636" s="370"/>
      <c r="HRZ3636" s="371"/>
      <c r="HSA3636" s="372"/>
      <c r="HSB3636" s="371"/>
      <c r="HSC3636" s="473"/>
      <c r="HSD3636" s="371"/>
      <c r="HSE3636" s="372"/>
      <c r="HSF3636" s="372"/>
      <c r="HSG3636" s="372"/>
      <c r="HSH3636" s="372"/>
      <c r="HSI3636" s="370"/>
      <c r="HSJ3636" s="371"/>
      <c r="HSK3636" s="372"/>
      <c r="HSL3636" s="371"/>
      <c r="HSM3636" s="473"/>
      <c r="HSN3636" s="371"/>
      <c r="HSO3636" s="372"/>
      <c r="HSP3636" s="372"/>
      <c r="HSQ3636" s="372"/>
      <c r="HSR3636" s="372"/>
      <c r="HSS3636" s="370"/>
      <c r="HST3636" s="371"/>
      <c r="HSU3636" s="372"/>
      <c r="HSV3636" s="371"/>
      <c r="HSW3636" s="473"/>
      <c r="HSX3636" s="371"/>
      <c r="HSY3636" s="372"/>
      <c r="HSZ3636" s="372"/>
      <c r="HTA3636" s="372"/>
      <c r="HTB3636" s="372"/>
      <c r="HTC3636" s="370"/>
      <c r="HTD3636" s="371"/>
      <c r="HTE3636" s="372"/>
      <c r="HTF3636" s="371"/>
      <c r="HTG3636" s="473"/>
      <c r="HTH3636" s="371"/>
      <c r="HTI3636" s="372"/>
      <c r="HTJ3636" s="372"/>
      <c r="HTK3636" s="372"/>
      <c r="HTL3636" s="372"/>
      <c r="HTM3636" s="370"/>
      <c r="HTN3636" s="371"/>
      <c r="HTO3636" s="372"/>
      <c r="HTP3636" s="371"/>
      <c r="HTQ3636" s="473"/>
      <c r="HTR3636" s="371"/>
      <c r="HTS3636" s="372"/>
      <c r="HTT3636" s="372"/>
      <c r="HTU3636" s="372"/>
      <c r="HTV3636" s="372"/>
      <c r="HTW3636" s="370"/>
      <c r="HTX3636" s="371"/>
      <c r="HTY3636" s="372"/>
      <c r="HTZ3636" s="371"/>
      <c r="HUA3636" s="473"/>
      <c r="HUB3636" s="371"/>
      <c r="HUC3636" s="372"/>
      <c r="HUD3636" s="372"/>
      <c r="HUE3636" s="372"/>
      <c r="HUF3636" s="372"/>
      <c r="HUG3636" s="370"/>
      <c r="HUH3636" s="371"/>
      <c r="HUI3636" s="372"/>
      <c r="HUJ3636" s="371"/>
      <c r="HUK3636" s="473"/>
      <c r="HUL3636" s="371"/>
      <c r="HUM3636" s="372"/>
      <c r="HUN3636" s="372"/>
      <c r="HUO3636" s="372"/>
      <c r="HUP3636" s="372"/>
      <c r="HUQ3636" s="370"/>
      <c r="HUR3636" s="371"/>
      <c r="HUS3636" s="372"/>
      <c r="HUT3636" s="371"/>
      <c r="HUU3636" s="473"/>
      <c r="HUV3636" s="371"/>
      <c r="HUW3636" s="372"/>
      <c r="HUX3636" s="372"/>
      <c r="HUY3636" s="372"/>
      <c r="HUZ3636" s="372"/>
      <c r="HVA3636" s="370"/>
      <c r="HVB3636" s="371"/>
      <c r="HVC3636" s="372"/>
      <c r="HVD3636" s="371"/>
      <c r="HVE3636" s="473"/>
      <c r="HVF3636" s="371"/>
      <c r="HVG3636" s="372"/>
      <c r="HVH3636" s="372"/>
      <c r="HVI3636" s="372"/>
      <c r="HVJ3636" s="372"/>
      <c r="HVK3636" s="370"/>
      <c r="HVL3636" s="371"/>
      <c r="HVM3636" s="372"/>
      <c r="HVN3636" s="371"/>
      <c r="HVO3636" s="473"/>
      <c r="HVP3636" s="371"/>
      <c r="HVQ3636" s="372"/>
      <c r="HVR3636" s="372"/>
      <c r="HVS3636" s="372"/>
      <c r="HVT3636" s="372"/>
      <c r="HVU3636" s="370"/>
      <c r="HVV3636" s="371"/>
      <c r="HVW3636" s="372"/>
      <c r="HVX3636" s="371"/>
      <c r="HVY3636" s="473"/>
      <c r="HVZ3636" s="371"/>
      <c r="HWA3636" s="372"/>
      <c r="HWB3636" s="372"/>
      <c r="HWC3636" s="372"/>
      <c r="HWD3636" s="372"/>
      <c r="HWE3636" s="370"/>
      <c r="HWF3636" s="371"/>
      <c r="HWG3636" s="372"/>
      <c r="HWH3636" s="371"/>
      <c r="HWI3636" s="473"/>
      <c r="HWJ3636" s="371"/>
      <c r="HWK3636" s="372"/>
      <c r="HWL3636" s="372"/>
      <c r="HWM3636" s="372"/>
      <c r="HWN3636" s="372"/>
      <c r="HWO3636" s="370"/>
      <c r="HWP3636" s="371"/>
      <c r="HWQ3636" s="372"/>
      <c r="HWR3636" s="371"/>
      <c r="HWS3636" s="473"/>
      <c r="HWT3636" s="371"/>
      <c r="HWU3636" s="372"/>
      <c r="HWV3636" s="372"/>
      <c r="HWW3636" s="372"/>
      <c r="HWX3636" s="372"/>
      <c r="HWY3636" s="370"/>
      <c r="HWZ3636" s="371"/>
      <c r="HXA3636" s="372"/>
      <c r="HXB3636" s="371"/>
      <c r="HXC3636" s="473"/>
      <c r="HXD3636" s="371"/>
      <c r="HXE3636" s="372"/>
      <c r="HXF3636" s="372"/>
      <c r="HXG3636" s="372"/>
      <c r="HXH3636" s="372"/>
      <c r="HXI3636" s="370"/>
      <c r="HXJ3636" s="371"/>
      <c r="HXK3636" s="372"/>
      <c r="HXL3636" s="371"/>
      <c r="HXM3636" s="473"/>
      <c r="HXN3636" s="371"/>
      <c r="HXO3636" s="372"/>
      <c r="HXP3636" s="372"/>
      <c r="HXQ3636" s="372"/>
      <c r="HXR3636" s="372"/>
      <c r="HXS3636" s="370"/>
      <c r="HXT3636" s="371"/>
      <c r="HXU3636" s="372"/>
      <c r="HXV3636" s="371"/>
      <c r="HXW3636" s="473"/>
      <c r="HXX3636" s="371"/>
      <c r="HXY3636" s="372"/>
      <c r="HXZ3636" s="372"/>
      <c r="HYA3636" s="372"/>
      <c r="HYB3636" s="372"/>
      <c r="HYC3636" s="370"/>
      <c r="HYD3636" s="371"/>
      <c r="HYE3636" s="372"/>
      <c r="HYF3636" s="371"/>
      <c r="HYG3636" s="473"/>
      <c r="HYH3636" s="371"/>
      <c r="HYI3636" s="372"/>
      <c r="HYJ3636" s="372"/>
      <c r="HYK3636" s="372"/>
      <c r="HYL3636" s="372"/>
      <c r="HYM3636" s="370"/>
      <c r="HYN3636" s="371"/>
      <c r="HYO3636" s="372"/>
      <c r="HYP3636" s="371"/>
      <c r="HYQ3636" s="473"/>
      <c r="HYR3636" s="371"/>
      <c r="HYS3636" s="372"/>
      <c r="HYT3636" s="372"/>
      <c r="HYU3636" s="372"/>
      <c r="HYV3636" s="372"/>
      <c r="HYW3636" s="370"/>
      <c r="HYX3636" s="371"/>
      <c r="HYY3636" s="372"/>
      <c r="HYZ3636" s="371"/>
      <c r="HZA3636" s="473"/>
      <c r="HZB3636" s="371"/>
      <c r="HZC3636" s="372"/>
      <c r="HZD3636" s="372"/>
      <c r="HZE3636" s="372"/>
      <c r="HZF3636" s="372"/>
      <c r="HZG3636" s="370"/>
      <c r="HZH3636" s="371"/>
      <c r="HZI3636" s="372"/>
      <c r="HZJ3636" s="371"/>
      <c r="HZK3636" s="473"/>
      <c r="HZL3636" s="371"/>
      <c r="HZM3636" s="372"/>
      <c r="HZN3636" s="372"/>
      <c r="HZO3636" s="372"/>
      <c r="HZP3636" s="372"/>
      <c r="HZQ3636" s="370"/>
      <c r="HZR3636" s="371"/>
      <c r="HZS3636" s="372"/>
      <c r="HZT3636" s="371"/>
      <c r="HZU3636" s="473"/>
      <c r="HZV3636" s="371"/>
      <c r="HZW3636" s="372"/>
      <c r="HZX3636" s="372"/>
      <c r="HZY3636" s="372"/>
      <c r="HZZ3636" s="372"/>
      <c r="IAA3636" s="370"/>
      <c r="IAB3636" s="371"/>
      <c r="IAC3636" s="372"/>
      <c r="IAD3636" s="371"/>
      <c r="IAE3636" s="473"/>
      <c r="IAF3636" s="371"/>
      <c r="IAG3636" s="372"/>
      <c r="IAH3636" s="372"/>
      <c r="IAI3636" s="372"/>
      <c r="IAJ3636" s="372"/>
      <c r="IAK3636" s="370"/>
      <c r="IAL3636" s="371"/>
      <c r="IAM3636" s="372"/>
      <c r="IAN3636" s="371"/>
      <c r="IAO3636" s="473"/>
      <c r="IAP3636" s="371"/>
      <c r="IAQ3636" s="372"/>
      <c r="IAR3636" s="372"/>
      <c r="IAS3636" s="372"/>
      <c r="IAT3636" s="372"/>
      <c r="IAU3636" s="370"/>
      <c r="IAV3636" s="371"/>
      <c r="IAW3636" s="372"/>
      <c r="IAX3636" s="371"/>
      <c r="IAY3636" s="473"/>
      <c r="IAZ3636" s="371"/>
      <c r="IBA3636" s="372"/>
      <c r="IBB3636" s="372"/>
      <c r="IBC3636" s="372"/>
      <c r="IBD3636" s="372"/>
      <c r="IBE3636" s="370"/>
      <c r="IBF3636" s="371"/>
      <c r="IBG3636" s="372"/>
      <c r="IBH3636" s="371"/>
      <c r="IBI3636" s="473"/>
      <c r="IBJ3636" s="371"/>
      <c r="IBK3636" s="372"/>
      <c r="IBL3636" s="372"/>
      <c r="IBM3636" s="372"/>
      <c r="IBN3636" s="372"/>
      <c r="IBO3636" s="370"/>
      <c r="IBP3636" s="371"/>
      <c r="IBQ3636" s="372"/>
      <c r="IBR3636" s="371"/>
      <c r="IBS3636" s="473"/>
      <c r="IBT3636" s="371"/>
      <c r="IBU3636" s="372"/>
      <c r="IBV3636" s="372"/>
      <c r="IBW3636" s="372"/>
      <c r="IBX3636" s="372"/>
      <c r="IBY3636" s="370"/>
      <c r="IBZ3636" s="371"/>
      <c r="ICA3636" s="372"/>
      <c r="ICB3636" s="371"/>
      <c r="ICC3636" s="473"/>
      <c r="ICD3636" s="371"/>
      <c r="ICE3636" s="372"/>
      <c r="ICF3636" s="372"/>
      <c r="ICG3636" s="372"/>
      <c r="ICH3636" s="372"/>
      <c r="ICI3636" s="370"/>
      <c r="ICJ3636" s="371"/>
      <c r="ICK3636" s="372"/>
      <c r="ICL3636" s="371"/>
      <c r="ICM3636" s="473"/>
      <c r="ICN3636" s="371"/>
      <c r="ICO3636" s="372"/>
      <c r="ICP3636" s="372"/>
      <c r="ICQ3636" s="372"/>
      <c r="ICR3636" s="372"/>
      <c r="ICS3636" s="370"/>
      <c r="ICT3636" s="371"/>
      <c r="ICU3636" s="372"/>
      <c r="ICV3636" s="371"/>
      <c r="ICW3636" s="473"/>
      <c r="ICX3636" s="371"/>
      <c r="ICY3636" s="372"/>
      <c r="ICZ3636" s="372"/>
      <c r="IDA3636" s="372"/>
      <c r="IDB3636" s="372"/>
      <c r="IDC3636" s="370"/>
      <c r="IDD3636" s="371"/>
      <c r="IDE3636" s="372"/>
      <c r="IDF3636" s="371"/>
      <c r="IDG3636" s="473"/>
      <c r="IDH3636" s="371"/>
      <c r="IDI3636" s="372"/>
      <c r="IDJ3636" s="372"/>
      <c r="IDK3636" s="372"/>
      <c r="IDL3636" s="372"/>
      <c r="IDM3636" s="370"/>
      <c r="IDN3636" s="371"/>
      <c r="IDO3636" s="372"/>
      <c r="IDP3636" s="371"/>
      <c r="IDQ3636" s="473"/>
      <c r="IDR3636" s="371"/>
      <c r="IDS3636" s="372"/>
      <c r="IDT3636" s="372"/>
      <c r="IDU3636" s="372"/>
      <c r="IDV3636" s="372"/>
      <c r="IDW3636" s="370"/>
      <c r="IDX3636" s="371"/>
      <c r="IDY3636" s="372"/>
      <c r="IDZ3636" s="371"/>
      <c r="IEA3636" s="473"/>
      <c r="IEB3636" s="371"/>
      <c r="IEC3636" s="372"/>
      <c r="IED3636" s="372"/>
      <c r="IEE3636" s="372"/>
      <c r="IEF3636" s="372"/>
      <c r="IEG3636" s="370"/>
      <c r="IEH3636" s="371"/>
      <c r="IEI3636" s="372"/>
      <c r="IEJ3636" s="371"/>
      <c r="IEK3636" s="473"/>
      <c r="IEL3636" s="371"/>
      <c r="IEM3636" s="372"/>
      <c r="IEN3636" s="372"/>
      <c r="IEO3636" s="372"/>
      <c r="IEP3636" s="372"/>
      <c r="IEQ3636" s="370"/>
      <c r="IER3636" s="371"/>
      <c r="IES3636" s="372"/>
      <c r="IET3636" s="371"/>
      <c r="IEU3636" s="473"/>
      <c r="IEV3636" s="371"/>
      <c r="IEW3636" s="372"/>
      <c r="IEX3636" s="372"/>
      <c r="IEY3636" s="372"/>
      <c r="IEZ3636" s="372"/>
      <c r="IFA3636" s="370"/>
      <c r="IFB3636" s="371"/>
      <c r="IFC3636" s="372"/>
      <c r="IFD3636" s="371"/>
      <c r="IFE3636" s="473"/>
      <c r="IFF3636" s="371"/>
      <c r="IFG3636" s="372"/>
      <c r="IFH3636" s="372"/>
      <c r="IFI3636" s="372"/>
      <c r="IFJ3636" s="372"/>
      <c r="IFK3636" s="370"/>
      <c r="IFL3636" s="371"/>
      <c r="IFM3636" s="372"/>
      <c r="IFN3636" s="371"/>
      <c r="IFO3636" s="473"/>
      <c r="IFP3636" s="371"/>
      <c r="IFQ3636" s="372"/>
      <c r="IFR3636" s="372"/>
      <c r="IFS3636" s="372"/>
      <c r="IFT3636" s="372"/>
      <c r="IFU3636" s="370"/>
      <c r="IFV3636" s="371"/>
      <c r="IFW3636" s="372"/>
      <c r="IFX3636" s="371"/>
      <c r="IFY3636" s="473"/>
      <c r="IFZ3636" s="371"/>
      <c r="IGA3636" s="372"/>
      <c r="IGB3636" s="372"/>
      <c r="IGC3636" s="372"/>
      <c r="IGD3636" s="372"/>
      <c r="IGE3636" s="370"/>
      <c r="IGF3636" s="371"/>
      <c r="IGG3636" s="372"/>
      <c r="IGH3636" s="371"/>
      <c r="IGI3636" s="473"/>
      <c r="IGJ3636" s="371"/>
      <c r="IGK3636" s="372"/>
      <c r="IGL3636" s="372"/>
      <c r="IGM3636" s="372"/>
      <c r="IGN3636" s="372"/>
      <c r="IGO3636" s="370"/>
      <c r="IGP3636" s="371"/>
      <c r="IGQ3636" s="372"/>
      <c r="IGR3636" s="371"/>
      <c r="IGS3636" s="473"/>
      <c r="IGT3636" s="371"/>
      <c r="IGU3636" s="372"/>
      <c r="IGV3636" s="372"/>
      <c r="IGW3636" s="372"/>
      <c r="IGX3636" s="372"/>
      <c r="IGY3636" s="370"/>
      <c r="IGZ3636" s="371"/>
      <c r="IHA3636" s="372"/>
      <c r="IHB3636" s="371"/>
      <c r="IHC3636" s="473"/>
      <c r="IHD3636" s="371"/>
      <c r="IHE3636" s="372"/>
      <c r="IHF3636" s="372"/>
      <c r="IHG3636" s="372"/>
      <c r="IHH3636" s="372"/>
      <c r="IHI3636" s="370"/>
      <c r="IHJ3636" s="371"/>
      <c r="IHK3636" s="372"/>
      <c r="IHL3636" s="371"/>
      <c r="IHM3636" s="473"/>
      <c r="IHN3636" s="371"/>
      <c r="IHO3636" s="372"/>
      <c r="IHP3636" s="372"/>
      <c r="IHQ3636" s="372"/>
      <c r="IHR3636" s="372"/>
      <c r="IHS3636" s="370"/>
      <c r="IHT3636" s="371"/>
      <c r="IHU3636" s="372"/>
      <c r="IHV3636" s="371"/>
      <c r="IHW3636" s="473"/>
      <c r="IHX3636" s="371"/>
      <c r="IHY3636" s="372"/>
      <c r="IHZ3636" s="372"/>
      <c r="IIA3636" s="372"/>
      <c r="IIB3636" s="372"/>
      <c r="IIC3636" s="370"/>
      <c r="IID3636" s="371"/>
      <c r="IIE3636" s="372"/>
      <c r="IIF3636" s="371"/>
      <c r="IIG3636" s="473"/>
      <c r="IIH3636" s="371"/>
      <c r="III3636" s="372"/>
      <c r="IIJ3636" s="372"/>
      <c r="IIK3636" s="372"/>
      <c r="IIL3636" s="372"/>
      <c r="IIM3636" s="370"/>
      <c r="IIN3636" s="371"/>
      <c r="IIO3636" s="372"/>
      <c r="IIP3636" s="371"/>
      <c r="IIQ3636" s="473"/>
      <c r="IIR3636" s="371"/>
      <c r="IIS3636" s="372"/>
      <c r="IIT3636" s="372"/>
      <c r="IIU3636" s="372"/>
      <c r="IIV3636" s="372"/>
      <c r="IIW3636" s="370"/>
      <c r="IIX3636" s="371"/>
      <c r="IIY3636" s="372"/>
      <c r="IIZ3636" s="371"/>
      <c r="IJA3636" s="473"/>
      <c r="IJB3636" s="371"/>
      <c r="IJC3636" s="372"/>
      <c r="IJD3636" s="372"/>
      <c r="IJE3636" s="372"/>
      <c r="IJF3636" s="372"/>
      <c r="IJG3636" s="370"/>
      <c r="IJH3636" s="371"/>
      <c r="IJI3636" s="372"/>
      <c r="IJJ3636" s="371"/>
      <c r="IJK3636" s="473"/>
      <c r="IJL3636" s="371"/>
      <c r="IJM3636" s="372"/>
      <c r="IJN3636" s="372"/>
      <c r="IJO3636" s="372"/>
      <c r="IJP3636" s="372"/>
      <c r="IJQ3636" s="370"/>
      <c r="IJR3636" s="371"/>
      <c r="IJS3636" s="372"/>
      <c r="IJT3636" s="371"/>
      <c r="IJU3636" s="473"/>
      <c r="IJV3636" s="371"/>
      <c r="IJW3636" s="372"/>
      <c r="IJX3636" s="372"/>
      <c r="IJY3636" s="372"/>
      <c r="IJZ3636" s="372"/>
      <c r="IKA3636" s="370"/>
      <c r="IKB3636" s="371"/>
      <c r="IKC3636" s="372"/>
      <c r="IKD3636" s="371"/>
      <c r="IKE3636" s="473"/>
      <c r="IKF3636" s="371"/>
      <c r="IKG3636" s="372"/>
      <c r="IKH3636" s="372"/>
      <c r="IKI3636" s="372"/>
      <c r="IKJ3636" s="372"/>
      <c r="IKK3636" s="370"/>
      <c r="IKL3636" s="371"/>
      <c r="IKM3636" s="372"/>
      <c r="IKN3636" s="371"/>
      <c r="IKO3636" s="473"/>
      <c r="IKP3636" s="371"/>
      <c r="IKQ3636" s="372"/>
      <c r="IKR3636" s="372"/>
      <c r="IKS3636" s="372"/>
      <c r="IKT3636" s="372"/>
      <c r="IKU3636" s="370"/>
      <c r="IKV3636" s="371"/>
      <c r="IKW3636" s="372"/>
      <c r="IKX3636" s="371"/>
      <c r="IKY3636" s="473"/>
      <c r="IKZ3636" s="371"/>
      <c r="ILA3636" s="372"/>
      <c r="ILB3636" s="372"/>
      <c r="ILC3636" s="372"/>
      <c r="ILD3636" s="372"/>
      <c r="ILE3636" s="370"/>
      <c r="ILF3636" s="371"/>
      <c r="ILG3636" s="372"/>
      <c r="ILH3636" s="371"/>
      <c r="ILI3636" s="473"/>
      <c r="ILJ3636" s="371"/>
      <c r="ILK3636" s="372"/>
      <c r="ILL3636" s="372"/>
      <c r="ILM3636" s="372"/>
      <c r="ILN3636" s="372"/>
      <c r="ILO3636" s="370"/>
      <c r="ILP3636" s="371"/>
      <c r="ILQ3636" s="372"/>
      <c r="ILR3636" s="371"/>
      <c r="ILS3636" s="473"/>
      <c r="ILT3636" s="371"/>
      <c r="ILU3636" s="372"/>
      <c r="ILV3636" s="372"/>
      <c r="ILW3636" s="372"/>
      <c r="ILX3636" s="372"/>
      <c r="ILY3636" s="370"/>
      <c r="ILZ3636" s="371"/>
      <c r="IMA3636" s="372"/>
      <c r="IMB3636" s="371"/>
      <c r="IMC3636" s="473"/>
      <c r="IMD3636" s="371"/>
      <c r="IME3636" s="372"/>
      <c r="IMF3636" s="372"/>
      <c r="IMG3636" s="372"/>
      <c r="IMH3636" s="372"/>
      <c r="IMI3636" s="370"/>
      <c r="IMJ3636" s="371"/>
      <c r="IMK3636" s="372"/>
      <c r="IML3636" s="371"/>
      <c r="IMM3636" s="473"/>
      <c r="IMN3636" s="371"/>
      <c r="IMO3636" s="372"/>
      <c r="IMP3636" s="372"/>
      <c r="IMQ3636" s="372"/>
      <c r="IMR3636" s="372"/>
      <c r="IMS3636" s="370"/>
      <c r="IMT3636" s="371"/>
      <c r="IMU3636" s="372"/>
      <c r="IMV3636" s="371"/>
      <c r="IMW3636" s="473"/>
      <c r="IMX3636" s="371"/>
      <c r="IMY3636" s="372"/>
      <c r="IMZ3636" s="372"/>
      <c r="INA3636" s="372"/>
      <c r="INB3636" s="372"/>
      <c r="INC3636" s="370"/>
      <c r="IND3636" s="371"/>
      <c r="INE3636" s="372"/>
      <c r="INF3636" s="371"/>
      <c r="ING3636" s="473"/>
      <c r="INH3636" s="371"/>
      <c r="INI3636" s="372"/>
      <c r="INJ3636" s="372"/>
      <c r="INK3636" s="372"/>
      <c r="INL3636" s="372"/>
      <c r="INM3636" s="370"/>
      <c r="INN3636" s="371"/>
      <c r="INO3636" s="372"/>
      <c r="INP3636" s="371"/>
      <c r="INQ3636" s="473"/>
      <c r="INR3636" s="371"/>
      <c r="INS3636" s="372"/>
      <c r="INT3636" s="372"/>
      <c r="INU3636" s="372"/>
      <c r="INV3636" s="372"/>
      <c r="INW3636" s="370"/>
      <c r="INX3636" s="371"/>
      <c r="INY3636" s="372"/>
      <c r="INZ3636" s="371"/>
      <c r="IOA3636" s="473"/>
      <c r="IOB3636" s="371"/>
      <c r="IOC3636" s="372"/>
      <c r="IOD3636" s="372"/>
      <c r="IOE3636" s="372"/>
      <c r="IOF3636" s="372"/>
      <c r="IOG3636" s="370"/>
      <c r="IOH3636" s="371"/>
      <c r="IOI3636" s="372"/>
      <c r="IOJ3636" s="371"/>
      <c r="IOK3636" s="473"/>
      <c r="IOL3636" s="371"/>
      <c r="IOM3636" s="372"/>
      <c r="ION3636" s="372"/>
      <c r="IOO3636" s="372"/>
      <c r="IOP3636" s="372"/>
      <c r="IOQ3636" s="370"/>
      <c r="IOR3636" s="371"/>
      <c r="IOS3636" s="372"/>
      <c r="IOT3636" s="371"/>
      <c r="IOU3636" s="473"/>
      <c r="IOV3636" s="371"/>
      <c r="IOW3636" s="372"/>
      <c r="IOX3636" s="372"/>
      <c r="IOY3636" s="372"/>
      <c r="IOZ3636" s="372"/>
      <c r="IPA3636" s="370"/>
      <c r="IPB3636" s="371"/>
      <c r="IPC3636" s="372"/>
      <c r="IPD3636" s="371"/>
      <c r="IPE3636" s="473"/>
      <c r="IPF3636" s="371"/>
      <c r="IPG3636" s="372"/>
      <c r="IPH3636" s="372"/>
      <c r="IPI3636" s="372"/>
      <c r="IPJ3636" s="372"/>
      <c r="IPK3636" s="370"/>
      <c r="IPL3636" s="371"/>
      <c r="IPM3636" s="372"/>
      <c r="IPN3636" s="371"/>
      <c r="IPO3636" s="473"/>
      <c r="IPP3636" s="371"/>
      <c r="IPQ3636" s="372"/>
      <c r="IPR3636" s="372"/>
      <c r="IPS3636" s="372"/>
      <c r="IPT3636" s="372"/>
      <c r="IPU3636" s="370"/>
      <c r="IPV3636" s="371"/>
      <c r="IPW3636" s="372"/>
      <c r="IPX3636" s="371"/>
      <c r="IPY3636" s="473"/>
      <c r="IPZ3636" s="371"/>
      <c r="IQA3636" s="372"/>
      <c r="IQB3636" s="372"/>
      <c r="IQC3636" s="372"/>
      <c r="IQD3636" s="372"/>
      <c r="IQE3636" s="370"/>
      <c r="IQF3636" s="371"/>
      <c r="IQG3636" s="372"/>
      <c r="IQH3636" s="371"/>
      <c r="IQI3636" s="473"/>
      <c r="IQJ3636" s="371"/>
      <c r="IQK3636" s="372"/>
      <c r="IQL3636" s="372"/>
      <c r="IQM3636" s="372"/>
      <c r="IQN3636" s="372"/>
      <c r="IQO3636" s="370"/>
      <c r="IQP3636" s="371"/>
      <c r="IQQ3636" s="372"/>
      <c r="IQR3636" s="371"/>
      <c r="IQS3636" s="473"/>
      <c r="IQT3636" s="371"/>
      <c r="IQU3636" s="372"/>
      <c r="IQV3636" s="372"/>
      <c r="IQW3636" s="372"/>
      <c r="IQX3636" s="372"/>
      <c r="IQY3636" s="370"/>
      <c r="IQZ3636" s="371"/>
      <c r="IRA3636" s="372"/>
      <c r="IRB3636" s="371"/>
      <c r="IRC3636" s="473"/>
      <c r="IRD3636" s="371"/>
      <c r="IRE3636" s="372"/>
      <c r="IRF3636" s="372"/>
      <c r="IRG3636" s="372"/>
      <c r="IRH3636" s="372"/>
      <c r="IRI3636" s="370"/>
      <c r="IRJ3636" s="371"/>
      <c r="IRK3636" s="372"/>
      <c r="IRL3636" s="371"/>
      <c r="IRM3636" s="473"/>
      <c r="IRN3636" s="371"/>
      <c r="IRO3636" s="372"/>
      <c r="IRP3636" s="372"/>
      <c r="IRQ3636" s="372"/>
      <c r="IRR3636" s="372"/>
      <c r="IRS3636" s="370"/>
      <c r="IRT3636" s="371"/>
      <c r="IRU3636" s="372"/>
      <c r="IRV3636" s="371"/>
      <c r="IRW3636" s="473"/>
      <c r="IRX3636" s="371"/>
      <c r="IRY3636" s="372"/>
      <c r="IRZ3636" s="372"/>
      <c r="ISA3636" s="372"/>
      <c r="ISB3636" s="372"/>
      <c r="ISC3636" s="370"/>
      <c r="ISD3636" s="371"/>
      <c r="ISE3636" s="372"/>
      <c r="ISF3636" s="371"/>
      <c r="ISG3636" s="473"/>
      <c r="ISH3636" s="371"/>
      <c r="ISI3636" s="372"/>
      <c r="ISJ3636" s="372"/>
      <c r="ISK3636" s="372"/>
      <c r="ISL3636" s="372"/>
      <c r="ISM3636" s="370"/>
      <c r="ISN3636" s="371"/>
      <c r="ISO3636" s="372"/>
      <c r="ISP3636" s="371"/>
      <c r="ISQ3636" s="473"/>
      <c r="ISR3636" s="371"/>
      <c r="ISS3636" s="372"/>
      <c r="IST3636" s="372"/>
      <c r="ISU3636" s="372"/>
      <c r="ISV3636" s="372"/>
      <c r="ISW3636" s="370"/>
      <c r="ISX3636" s="371"/>
      <c r="ISY3636" s="372"/>
      <c r="ISZ3636" s="371"/>
      <c r="ITA3636" s="473"/>
      <c r="ITB3636" s="371"/>
      <c r="ITC3636" s="372"/>
      <c r="ITD3636" s="372"/>
      <c r="ITE3636" s="372"/>
      <c r="ITF3636" s="372"/>
      <c r="ITG3636" s="370"/>
      <c r="ITH3636" s="371"/>
      <c r="ITI3636" s="372"/>
      <c r="ITJ3636" s="371"/>
      <c r="ITK3636" s="473"/>
      <c r="ITL3636" s="371"/>
      <c r="ITM3636" s="372"/>
      <c r="ITN3636" s="372"/>
      <c r="ITO3636" s="372"/>
      <c r="ITP3636" s="372"/>
      <c r="ITQ3636" s="370"/>
      <c r="ITR3636" s="371"/>
      <c r="ITS3636" s="372"/>
      <c r="ITT3636" s="371"/>
      <c r="ITU3636" s="473"/>
      <c r="ITV3636" s="371"/>
      <c r="ITW3636" s="372"/>
      <c r="ITX3636" s="372"/>
      <c r="ITY3636" s="372"/>
      <c r="ITZ3636" s="372"/>
      <c r="IUA3636" s="370"/>
      <c r="IUB3636" s="371"/>
      <c r="IUC3636" s="372"/>
      <c r="IUD3636" s="371"/>
      <c r="IUE3636" s="473"/>
      <c r="IUF3636" s="371"/>
      <c r="IUG3636" s="372"/>
      <c r="IUH3636" s="372"/>
      <c r="IUI3636" s="372"/>
      <c r="IUJ3636" s="372"/>
      <c r="IUK3636" s="370"/>
      <c r="IUL3636" s="371"/>
      <c r="IUM3636" s="372"/>
      <c r="IUN3636" s="371"/>
      <c r="IUO3636" s="473"/>
      <c r="IUP3636" s="371"/>
      <c r="IUQ3636" s="372"/>
      <c r="IUR3636" s="372"/>
      <c r="IUS3636" s="372"/>
      <c r="IUT3636" s="372"/>
      <c r="IUU3636" s="370"/>
      <c r="IUV3636" s="371"/>
      <c r="IUW3636" s="372"/>
      <c r="IUX3636" s="371"/>
      <c r="IUY3636" s="473"/>
      <c r="IUZ3636" s="371"/>
      <c r="IVA3636" s="372"/>
      <c r="IVB3636" s="372"/>
      <c r="IVC3636" s="372"/>
      <c r="IVD3636" s="372"/>
      <c r="IVE3636" s="370"/>
      <c r="IVF3636" s="371"/>
      <c r="IVG3636" s="372"/>
      <c r="IVH3636" s="371"/>
      <c r="IVI3636" s="473"/>
      <c r="IVJ3636" s="371"/>
      <c r="IVK3636" s="372"/>
      <c r="IVL3636" s="372"/>
      <c r="IVM3636" s="372"/>
      <c r="IVN3636" s="372"/>
      <c r="IVO3636" s="370"/>
      <c r="IVP3636" s="371"/>
      <c r="IVQ3636" s="372"/>
      <c r="IVR3636" s="371"/>
      <c r="IVS3636" s="473"/>
      <c r="IVT3636" s="371"/>
      <c r="IVU3636" s="372"/>
      <c r="IVV3636" s="372"/>
      <c r="IVW3636" s="372"/>
      <c r="IVX3636" s="372"/>
      <c r="IVY3636" s="370"/>
      <c r="IVZ3636" s="371"/>
      <c r="IWA3636" s="372"/>
      <c r="IWB3636" s="371"/>
      <c r="IWC3636" s="473"/>
      <c r="IWD3636" s="371"/>
      <c r="IWE3636" s="372"/>
      <c r="IWF3636" s="372"/>
      <c r="IWG3636" s="372"/>
      <c r="IWH3636" s="372"/>
      <c r="IWI3636" s="370"/>
      <c r="IWJ3636" s="371"/>
      <c r="IWK3636" s="372"/>
      <c r="IWL3636" s="371"/>
      <c r="IWM3636" s="473"/>
      <c r="IWN3636" s="371"/>
      <c r="IWO3636" s="372"/>
      <c r="IWP3636" s="372"/>
      <c r="IWQ3636" s="372"/>
      <c r="IWR3636" s="372"/>
      <c r="IWS3636" s="370"/>
      <c r="IWT3636" s="371"/>
      <c r="IWU3636" s="372"/>
      <c r="IWV3636" s="371"/>
      <c r="IWW3636" s="473"/>
      <c r="IWX3636" s="371"/>
      <c r="IWY3636" s="372"/>
      <c r="IWZ3636" s="372"/>
      <c r="IXA3636" s="372"/>
      <c r="IXB3636" s="372"/>
      <c r="IXC3636" s="370"/>
      <c r="IXD3636" s="371"/>
      <c r="IXE3636" s="372"/>
      <c r="IXF3636" s="371"/>
      <c r="IXG3636" s="473"/>
      <c r="IXH3636" s="371"/>
      <c r="IXI3636" s="372"/>
      <c r="IXJ3636" s="372"/>
      <c r="IXK3636" s="372"/>
      <c r="IXL3636" s="372"/>
      <c r="IXM3636" s="370"/>
      <c r="IXN3636" s="371"/>
      <c r="IXO3636" s="372"/>
      <c r="IXP3636" s="371"/>
      <c r="IXQ3636" s="473"/>
      <c r="IXR3636" s="371"/>
      <c r="IXS3636" s="372"/>
      <c r="IXT3636" s="372"/>
      <c r="IXU3636" s="372"/>
      <c r="IXV3636" s="372"/>
      <c r="IXW3636" s="370"/>
      <c r="IXX3636" s="371"/>
      <c r="IXY3636" s="372"/>
      <c r="IXZ3636" s="371"/>
      <c r="IYA3636" s="473"/>
      <c r="IYB3636" s="371"/>
      <c r="IYC3636" s="372"/>
      <c r="IYD3636" s="372"/>
      <c r="IYE3636" s="372"/>
      <c r="IYF3636" s="372"/>
      <c r="IYG3636" s="370"/>
      <c r="IYH3636" s="371"/>
      <c r="IYI3636" s="372"/>
      <c r="IYJ3636" s="371"/>
      <c r="IYK3636" s="473"/>
      <c r="IYL3636" s="371"/>
      <c r="IYM3636" s="372"/>
      <c r="IYN3636" s="372"/>
      <c r="IYO3636" s="372"/>
      <c r="IYP3636" s="372"/>
      <c r="IYQ3636" s="370"/>
      <c r="IYR3636" s="371"/>
      <c r="IYS3636" s="372"/>
      <c r="IYT3636" s="371"/>
      <c r="IYU3636" s="473"/>
      <c r="IYV3636" s="371"/>
      <c r="IYW3636" s="372"/>
      <c r="IYX3636" s="372"/>
      <c r="IYY3636" s="372"/>
      <c r="IYZ3636" s="372"/>
      <c r="IZA3636" s="370"/>
      <c r="IZB3636" s="371"/>
      <c r="IZC3636" s="372"/>
      <c r="IZD3636" s="371"/>
      <c r="IZE3636" s="473"/>
      <c r="IZF3636" s="371"/>
      <c r="IZG3636" s="372"/>
      <c r="IZH3636" s="372"/>
      <c r="IZI3636" s="372"/>
      <c r="IZJ3636" s="372"/>
      <c r="IZK3636" s="370"/>
      <c r="IZL3636" s="371"/>
      <c r="IZM3636" s="372"/>
      <c r="IZN3636" s="371"/>
      <c r="IZO3636" s="473"/>
      <c r="IZP3636" s="371"/>
      <c r="IZQ3636" s="372"/>
      <c r="IZR3636" s="372"/>
      <c r="IZS3636" s="372"/>
      <c r="IZT3636" s="372"/>
      <c r="IZU3636" s="370"/>
      <c r="IZV3636" s="371"/>
      <c r="IZW3636" s="372"/>
      <c r="IZX3636" s="371"/>
      <c r="IZY3636" s="473"/>
      <c r="IZZ3636" s="371"/>
      <c r="JAA3636" s="372"/>
      <c r="JAB3636" s="372"/>
      <c r="JAC3636" s="372"/>
      <c r="JAD3636" s="372"/>
      <c r="JAE3636" s="370"/>
      <c r="JAF3636" s="371"/>
      <c r="JAG3636" s="372"/>
      <c r="JAH3636" s="371"/>
      <c r="JAI3636" s="473"/>
      <c r="JAJ3636" s="371"/>
      <c r="JAK3636" s="372"/>
      <c r="JAL3636" s="372"/>
      <c r="JAM3636" s="372"/>
      <c r="JAN3636" s="372"/>
      <c r="JAO3636" s="370"/>
      <c r="JAP3636" s="371"/>
      <c r="JAQ3636" s="372"/>
      <c r="JAR3636" s="371"/>
      <c r="JAS3636" s="473"/>
      <c r="JAT3636" s="371"/>
      <c r="JAU3636" s="372"/>
      <c r="JAV3636" s="372"/>
      <c r="JAW3636" s="372"/>
      <c r="JAX3636" s="372"/>
      <c r="JAY3636" s="370"/>
      <c r="JAZ3636" s="371"/>
      <c r="JBA3636" s="372"/>
      <c r="JBB3636" s="371"/>
      <c r="JBC3636" s="473"/>
      <c r="JBD3636" s="371"/>
      <c r="JBE3636" s="372"/>
      <c r="JBF3636" s="372"/>
      <c r="JBG3636" s="372"/>
      <c r="JBH3636" s="372"/>
      <c r="JBI3636" s="370"/>
      <c r="JBJ3636" s="371"/>
      <c r="JBK3636" s="372"/>
      <c r="JBL3636" s="371"/>
      <c r="JBM3636" s="473"/>
      <c r="JBN3636" s="371"/>
      <c r="JBO3636" s="372"/>
      <c r="JBP3636" s="372"/>
      <c r="JBQ3636" s="372"/>
      <c r="JBR3636" s="372"/>
      <c r="JBS3636" s="370"/>
      <c r="JBT3636" s="371"/>
      <c r="JBU3636" s="372"/>
      <c r="JBV3636" s="371"/>
      <c r="JBW3636" s="473"/>
      <c r="JBX3636" s="371"/>
      <c r="JBY3636" s="372"/>
      <c r="JBZ3636" s="372"/>
      <c r="JCA3636" s="372"/>
      <c r="JCB3636" s="372"/>
      <c r="JCC3636" s="370"/>
      <c r="JCD3636" s="371"/>
      <c r="JCE3636" s="372"/>
      <c r="JCF3636" s="371"/>
      <c r="JCG3636" s="473"/>
      <c r="JCH3636" s="371"/>
      <c r="JCI3636" s="372"/>
      <c r="JCJ3636" s="372"/>
      <c r="JCK3636" s="372"/>
      <c r="JCL3636" s="372"/>
      <c r="JCM3636" s="370"/>
      <c r="JCN3636" s="371"/>
      <c r="JCO3636" s="372"/>
      <c r="JCP3636" s="371"/>
      <c r="JCQ3636" s="473"/>
      <c r="JCR3636" s="371"/>
      <c r="JCS3636" s="372"/>
      <c r="JCT3636" s="372"/>
      <c r="JCU3636" s="372"/>
      <c r="JCV3636" s="372"/>
      <c r="JCW3636" s="370"/>
      <c r="JCX3636" s="371"/>
      <c r="JCY3636" s="372"/>
      <c r="JCZ3636" s="371"/>
      <c r="JDA3636" s="473"/>
      <c r="JDB3636" s="371"/>
      <c r="JDC3636" s="372"/>
      <c r="JDD3636" s="372"/>
      <c r="JDE3636" s="372"/>
      <c r="JDF3636" s="372"/>
      <c r="JDG3636" s="370"/>
      <c r="JDH3636" s="371"/>
      <c r="JDI3636" s="372"/>
      <c r="JDJ3636" s="371"/>
      <c r="JDK3636" s="473"/>
      <c r="JDL3636" s="371"/>
      <c r="JDM3636" s="372"/>
      <c r="JDN3636" s="372"/>
      <c r="JDO3636" s="372"/>
      <c r="JDP3636" s="372"/>
      <c r="JDQ3636" s="370"/>
      <c r="JDR3636" s="371"/>
      <c r="JDS3636" s="372"/>
      <c r="JDT3636" s="371"/>
      <c r="JDU3636" s="473"/>
      <c r="JDV3636" s="371"/>
      <c r="JDW3636" s="372"/>
      <c r="JDX3636" s="372"/>
      <c r="JDY3636" s="372"/>
      <c r="JDZ3636" s="372"/>
      <c r="JEA3636" s="370"/>
      <c r="JEB3636" s="371"/>
      <c r="JEC3636" s="372"/>
      <c r="JED3636" s="371"/>
      <c r="JEE3636" s="473"/>
      <c r="JEF3636" s="371"/>
      <c r="JEG3636" s="372"/>
      <c r="JEH3636" s="372"/>
      <c r="JEI3636" s="372"/>
      <c r="JEJ3636" s="372"/>
      <c r="JEK3636" s="370"/>
      <c r="JEL3636" s="371"/>
      <c r="JEM3636" s="372"/>
      <c r="JEN3636" s="371"/>
      <c r="JEO3636" s="473"/>
      <c r="JEP3636" s="371"/>
      <c r="JEQ3636" s="372"/>
      <c r="JER3636" s="372"/>
      <c r="JES3636" s="372"/>
      <c r="JET3636" s="372"/>
      <c r="JEU3636" s="370"/>
      <c r="JEV3636" s="371"/>
      <c r="JEW3636" s="372"/>
      <c r="JEX3636" s="371"/>
      <c r="JEY3636" s="473"/>
      <c r="JEZ3636" s="371"/>
      <c r="JFA3636" s="372"/>
      <c r="JFB3636" s="372"/>
      <c r="JFC3636" s="372"/>
      <c r="JFD3636" s="372"/>
      <c r="JFE3636" s="370"/>
      <c r="JFF3636" s="371"/>
      <c r="JFG3636" s="372"/>
      <c r="JFH3636" s="371"/>
      <c r="JFI3636" s="473"/>
      <c r="JFJ3636" s="371"/>
      <c r="JFK3636" s="372"/>
      <c r="JFL3636" s="372"/>
      <c r="JFM3636" s="372"/>
      <c r="JFN3636" s="372"/>
      <c r="JFO3636" s="370"/>
      <c r="JFP3636" s="371"/>
      <c r="JFQ3636" s="372"/>
      <c r="JFR3636" s="371"/>
      <c r="JFS3636" s="473"/>
      <c r="JFT3636" s="371"/>
      <c r="JFU3636" s="372"/>
      <c r="JFV3636" s="372"/>
      <c r="JFW3636" s="372"/>
      <c r="JFX3636" s="372"/>
      <c r="JFY3636" s="370"/>
      <c r="JFZ3636" s="371"/>
      <c r="JGA3636" s="372"/>
      <c r="JGB3636" s="371"/>
      <c r="JGC3636" s="473"/>
      <c r="JGD3636" s="371"/>
      <c r="JGE3636" s="372"/>
      <c r="JGF3636" s="372"/>
      <c r="JGG3636" s="372"/>
      <c r="JGH3636" s="372"/>
      <c r="JGI3636" s="370"/>
      <c r="JGJ3636" s="371"/>
      <c r="JGK3636" s="372"/>
      <c r="JGL3636" s="371"/>
      <c r="JGM3636" s="473"/>
      <c r="JGN3636" s="371"/>
      <c r="JGO3636" s="372"/>
      <c r="JGP3636" s="372"/>
      <c r="JGQ3636" s="372"/>
      <c r="JGR3636" s="372"/>
      <c r="JGS3636" s="370"/>
      <c r="JGT3636" s="371"/>
      <c r="JGU3636" s="372"/>
      <c r="JGV3636" s="371"/>
      <c r="JGW3636" s="473"/>
      <c r="JGX3636" s="371"/>
      <c r="JGY3636" s="372"/>
      <c r="JGZ3636" s="372"/>
      <c r="JHA3636" s="372"/>
      <c r="JHB3636" s="372"/>
      <c r="JHC3636" s="370"/>
      <c r="JHD3636" s="371"/>
      <c r="JHE3636" s="372"/>
      <c r="JHF3636" s="371"/>
      <c r="JHG3636" s="473"/>
      <c r="JHH3636" s="371"/>
      <c r="JHI3636" s="372"/>
      <c r="JHJ3636" s="372"/>
      <c r="JHK3636" s="372"/>
      <c r="JHL3636" s="372"/>
      <c r="JHM3636" s="370"/>
      <c r="JHN3636" s="371"/>
      <c r="JHO3636" s="372"/>
      <c r="JHP3636" s="371"/>
      <c r="JHQ3636" s="473"/>
      <c r="JHR3636" s="371"/>
      <c r="JHS3636" s="372"/>
      <c r="JHT3636" s="372"/>
      <c r="JHU3636" s="372"/>
      <c r="JHV3636" s="372"/>
      <c r="JHW3636" s="370"/>
      <c r="JHX3636" s="371"/>
      <c r="JHY3636" s="372"/>
      <c r="JHZ3636" s="371"/>
      <c r="JIA3636" s="473"/>
      <c r="JIB3636" s="371"/>
      <c r="JIC3636" s="372"/>
      <c r="JID3636" s="372"/>
      <c r="JIE3636" s="372"/>
      <c r="JIF3636" s="372"/>
      <c r="JIG3636" s="370"/>
      <c r="JIH3636" s="371"/>
      <c r="JII3636" s="372"/>
      <c r="JIJ3636" s="371"/>
      <c r="JIK3636" s="473"/>
      <c r="JIL3636" s="371"/>
      <c r="JIM3636" s="372"/>
      <c r="JIN3636" s="372"/>
      <c r="JIO3636" s="372"/>
      <c r="JIP3636" s="372"/>
      <c r="JIQ3636" s="370"/>
      <c r="JIR3636" s="371"/>
      <c r="JIS3636" s="372"/>
      <c r="JIT3636" s="371"/>
      <c r="JIU3636" s="473"/>
      <c r="JIV3636" s="371"/>
      <c r="JIW3636" s="372"/>
      <c r="JIX3636" s="372"/>
      <c r="JIY3636" s="372"/>
      <c r="JIZ3636" s="372"/>
      <c r="JJA3636" s="370"/>
      <c r="JJB3636" s="371"/>
      <c r="JJC3636" s="372"/>
      <c r="JJD3636" s="371"/>
      <c r="JJE3636" s="473"/>
      <c r="JJF3636" s="371"/>
      <c r="JJG3636" s="372"/>
      <c r="JJH3636" s="372"/>
      <c r="JJI3636" s="372"/>
      <c r="JJJ3636" s="372"/>
      <c r="JJK3636" s="370"/>
      <c r="JJL3636" s="371"/>
      <c r="JJM3636" s="372"/>
      <c r="JJN3636" s="371"/>
      <c r="JJO3636" s="473"/>
      <c r="JJP3636" s="371"/>
      <c r="JJQ3636" s="372"/>
      <c r="JJR3636" s="372"/>
      <c r="JJS3636" s="372"/>
      <c r="JJT3636" s="372"/>
      <c r="JJU3636" s="370"/>
      <c r="JJV3636" s="371"/>
      <c r="JJW3636" s="372"/>
      <c r="JJX3636" s="371"/>
      <c r="JJY3636" s="473"/>
      <c r="JJZ3636" s="371"/>
      <c r="JKA3636" s="372"/>
      <c r="JKB3636" s="372"/>
      <c r="JKC3636" s="372"/>
      <c r="JKD3636" s="372"/>
      <c r="JKE3636" s="370"/>
      <c r="JKF3636" s="371"/>
      <c r="JKG3636" s="372"/>
      <c r="JKH3636" s="371"/>
      <c r="JKI3636" s="473"/>
      <c r="JKJ3636" s="371"/>
      <c r="JKK3636" s="372"/>
      <c r="JKL3636" s="372"/>
      <c r="JKM3636" s="372"/>
      <c r="JKN3636" s="372"/>
      <c r="JKO3636" s="370"/>
      <c r="JKP3636" s="371"/>
      <c r="JKQ3636" s="372"/>
      <c r="JKR3636" s="371"/>
      <c r="JKS3636" s="473"/>
      <c r="JKT3636" s="371"/>
      <c r="JKU3636" s="372"/>
      <c r="JKV3636" s="372"/>
      <c r="JKW3636" s="372"/>
      <c r="JKX3636" s="372"/>
      <c r="JKY3636" s="370"/>
      <c r="JKZ3636" s="371"/>
      <c r="JLA3636" s="372"/>
      <c r="JLB3636" s="371"/>
      <c r="JLC3636" s="473"/>
      <c r="JLD3636" s="371"/>
      <c r="JLE3636" s="372"/>
      <c r="JLF3636" s="372"/>
      <c r="JLG3636" s="372"/>
      <c r="JLH3636" s="372"/>
      <c r="JLI3636" s="370"/>
      <c r="JLJ3636" s="371"/>
      <c r="JLK3636" s="372"/>
      <c r="JLL3636" s="371"/>
      <c r="JLM3636" s="473"/>
      <c r="JLN3636" s="371"/>
      <c r="JLO3636" s="372"/>
      <c r="JLP3636" s="372"/>
      <c r="JLQ3636" s="372"/>
      <c r="JLR3636" s="372"/>
      <c r="JLS3636" s="370"/>
      <c r="JLT3636" s="371"/>
      <c r="JLU3636" s="372"/>
      <c r="JLV3636" s="371"/>
      <c r="JLW3636" s="473"/>
      <c r="JLX3636" s="371"/>
      <c r="JLY3636" s="372"/>
      <c r="JLZ3636" s="372"/>
      <c r="JMA3636" s="372"/>
      <c r="JMB3636" s="372"/>
      <c r="JMC3636" s="370"/>
      <c r="JMD3636" s="371"/>
      <c r="JME3636" s="372"/>
      <c r="JMF3636" s="371"/>
      <c r="JMG3636" s="473"/>
      <c r="JMH3636" s="371"/>
      <c r="JMI3636" s="372"/>
      <c r="JMJ3636" s="372"/>
      <c r="JMK3636" s="372"/>
      <c r="JML3636" s="372"/>
      <c r="JMM3636" s="370"/>
      <c r="JMN3636" s="371"/>
      <c r="JMO3636" s="372"/>
      <c r="JMP3636" s="371"/>
      <c r="JMQ3636" s="473"/>
      <c r="JMR3636" s="371"/>
      <c r="JMS3636" s="372"/>
      <c r="JMT3636" s="372"/>
      <c r="JMU3636" s="372"/>
      <c r="JMV3636" s="372"/>
      <c r="JMW3636" s="370"/>
      <c r="JMX3636" s="371"/>
      <c r="JMY3636" s="372"/>
      <c r="JMZ3636" s="371"/>
      <c r="JNA3636" s="473"/>
      <c r="JNB3636" s="371"/>
      <c r="JNC3636" s="372"/>
      <c r="JND3636" s="372"/>
      <c r="JNE3636" s="372"/>
      <c r="JNF3636" s="372"/>
      <c r="JNG3636" s="370"/>
      <c r="JNH3636" s="371"/>
      <c r="JNI3636" s="372"/>
      <c r="JNJ3636" s="371"/>
      <c r="JNK3636" s="473"/>
      <c r="JNL3636" s="371"/>
      <c r="JNM3636" s="372"/>
      <c r="JNN3636" s="372"/>
      <c r="JNO3636" s="372"/>
      <c r="JNP3636" s="372"/>
      <c r="JNQ3636" s="370"/>
      <c r="JNR3636" s="371"/>
      <c r="JNS3636" s="372"/>
      <c r="JNT3636" s="371"/>
      <c r="JNU3636" s="473"/>
      <c r="JNV3636" s="371"/>
      <c r="JNW3636" s="372"/>
      <c r="JNX3636" s="372"/>
      <c r="JNY3636" s="372"/>
      <c r="JNZ3636" s="372"/>
      <c r="JOA3636" s="370"/>
      <c r="JOB3636" s="371"/>
      <c r="JOC3636" s="372"/>
      <c r="JOD3636" s="371"/>
      <c r="JOE3636" s="473"/>
      <c r="JOF3636" s="371"/>
      <c r="JOG3636" s="372"/>
      <c r="JOH3636" s="372"/>
      <c r="JOI3636" s="372"/>
      <c r="JOJ3636" s="372"/>
      <c r="JOK3636" s="370"/>
      <c r="JOL3636" s="371"/>
      <c r="JOM3636" s="372"/>
      <c r="JON3636" s="371"/>
      <c r="JOO3636" s="473"/>
      <c r="JOP3636" s="371"/>
      <c r="JOQ3636" s="372"/>
      <c r="JOR3636" s="372"/>
      <c r="JOS3636" s="372"/>
      <c r="JOT3636" s="372"/>
      <c r="JOU3636" s="370"/>
      <c r="JOV3636" s="371"/>
      <c r="JOW3636" s="372"/>
      <c r="JOX3636" s="371"/>
      <c r="JOY3636" s="473"/>
      <c r="JOZ3636" s="371"/>
      <c r="JPA3636" s="372"/>
      <c r="JPB3636" s="372"/>
      <c r="JPC3636" s="372"/>
      <c r="JPD3636" s="372"/>
      <c r="JPE3636" s="370"/>
      <c r="JPF3636" s="371"/>
      <c r="JPG3636" s="372"/>
      <c r="JPH3636" s="371"/>
      <c r="JPI3636" s="473"/>
      <c r="JPJ3636" s="371"/>
      <c r="JPK3636" s="372"/>
      <c r="JPL3636" s="372"/>
      <c r="JPM3636" s="372"/>
      <c r="JPN3636" s="372"/>
      <c r="JPO3636" s="370"/>
      <c r="JPP3636" s="371"/>
      <c r="JPQ3636" s="372"/>
      <c r="JPR3636" s="371"/>
      <c r="JPS3636" s="473"/>
      <c r="JPT3636" s="371"/>
      <c r="JPU3636" s="372"/>
      <c r="JPV3636" s="372"/>
      <c r="JPW3636" s="372"/>
      <c r="JPX3636" s="372"/>
      <c r="JPY3636" s="370"/>
      <c r="JPZ3636" s="371"/>
      <c r="JQA3636" s="372"/>
      <c r="JQB3636" s="371"/>
      <c r="JQC3636" s="473"/>
      <c r="JQD3636" s="371"/>
      <c r="JQE3636" s="372"/>
      <c r="JQF3636" s="372"/>
      <c r="JQG3636" s="372"/>
      <c r="JQH3636" s="372"/>
      <c r="JQI3636" s="370"/>
      <c r="JQJ3636" s="371"/>
      <c r="JQK3636" s="372"/>
      <c r="JQL3636" s="371"/>
      <c r="JQM3636" s="473"/>
      <c r="JQN3636" s="371"/>
      <c r="JQO3636" s="372"/>
      <c r="JQP3636" s="372"/>
      <c r="JQQ3636" s="372"/>
      <c r="JQR3636" s="372"/>
      <c r="JQS3636" s="370"/>
      <c r="JQT3636" s="371"/>
      <c r="JQU3636" s="372"/>
      <c r="JQV3636" s="371"/>
      <c r="JQW3636" s="473"/>
      <c r="JQX3636" s="371"/>
      <c r="JQY3636" s="372"/>
      <c r="JQZ3636" s="372"/>
      <c r="JRA3636" s="372"/>
      <c r="JRB3636" s="372"/>
      <c r="JRC3636" s="370"/>
      <c r="JRD3636" s="371"/>
      <c r="JRE3636" s="372"/>
      <c r="JRF3636" s="371"/>
      <c r="JRG3636" s="473"/>
      <c r="JRH3636" s="371"/>
      <c r="JRI3636" s="372"/>
      <c r="JRJ3636" s="372"/>
      <c r="JRK3636" s="372"/>
      <c r="JRL3636" s="372"/>
      <c r="JRM3636" s="370"/>
      <c r="JRN3636" s="371"/>
      <c r="JRO3636" s="372"/>
      <c r="JRP3636" s="371"/>
      <c r="JRQ3636" s="473"/>
      <c r="JRR3636" s="371"/>
      <c r="JRS3636" s="372"/>
      <c r="JRT3636" s="372"/>
      <c r="JRU3636" s="372"/>
      <c r="JRV3636" s="372"/>
      <c r="JRW3636" s="370"/>
      <c r="JRX3636" s="371"/>
      <c r="JRY3636" s="372"/>
      <c r="JRZ3636" s="371"/>
      <c r="JSA3636" s="473"/>
      <c r="JSB3636" s="371"/>
      <c r="JSC3636" s="372"/>
      <c r="JSD3636" s="372"/>
      <c r="JSE3636" s="372"/>
      <c r="JSF3636" s="372"/>
      <c r="JSG3636" s="370"/>
      <c r="JSH3636" s="371"/>
      <c r="JSI3636" s="372"/>
      <c r="JSJ3636" s="371"/>
      <c r="JSK3636" s="473"/>
      <c r="JSL3636" s="371"/>
      <c r="JSM3636" s="372"/>
      <c r="JSN3636" s="372"/>
      <c r="JSO3636" s="372"/>
      <c r="JSP3636" s="372"/>
      <c r="JSQ3636" s="370"/>
      <c r="JSR3636" s="371"/>
      <c r="JSS3636" s="372"/>
      <c r="JST3636" s="371"/>
      <c r="JSU3636" s="473"/>
      <c r="JSV3636" s="371"/>
      <c r="JSW3636" s="372"/>
      <c r="JSX3636" s="372"/>
      <c r="JSY3636" s="372"/>
      <c r="JSZ3636" s="372"/>
      <c r="JTA3636" s="370"/>
      <c r="JTB3636" s="371"/>
      <c r="JTC3636" s="372"/>
      <c r="JTD3636" s="371"/>
      <c r="JTE3636" s="473"/>
      <c r="JTF3636" s="371"/>
      <c r="JTG3636" s="372"/>
      <c r="JTH3636" s="372"/>
      <c r="JTI3636" s="372"/>
      <c r="JTJ3636" s="372"/>
      <c r="JTK3636" s="370"/>
      <c r="JTL3636" s="371"/>
      <c r="JTM3636" s="372"/>
      <c r="JTN3636" s="371"/>
      <c r="JTO3636" s="473"/>
      <c r="JTP3636" s="371"/>
      <c r="JTQ3636" s="372"/>
      <c r="JTR3636" s="372"/>
      <c r="JTS3636" s="372"/>
      <c r="JTT3636" s="372"/>
      <c r="JTU3636" s="370"/>
      <c r="JTV3636" s="371"/>
      <c r="JTW3636" s="372"/>
      <c r="JTX3636" s="371"/>
      <c r="JTY3636" s="473"/>
      <c r="JTZ3636" s="371"/>
      <c r="JUA3636" s="372"/>
      <c r="JUB3636" s="372"/>
      <c r="JUC3636" s="372"/>
      <c r="JUD3636" s="372"/>
      <c r="JUE3636" s="370"/>
      <c r="JUF3636" s="371"/>
      <c r="JUG3636" s="372"/>
      <c r="JUH3636" s="371"/>
      <c r="JUI3636" s="473"/>
      <c r="JUJ3636" s="371"/>
      <c r="JUK3636" s="372"/>
      <c r="JUL3636" s="372"/>
      <c r="JUM3636" s="372"/>
      <c r="JUN3636" s="372"/>
      <c r="JUO3636" s="370"/>
      <c r="JUP3636" s="371"/>
      <c r="JUQ3636" s="372"/>
      <c r="JUR3636" s="371"/>
      <c r="JUS3636" s="473"/>
      <c r="JUT3636" s="371"/>
      <c r="JUU3636" s="372"/>
      <c r="JUV3636" s="372"/>
      <c r="JUW3636" s="372"/>
      <c r="JUX3636" s="372"/>
      <c r="JUY3636" s="370"/>
      <c r="JUZ3636" s="371"/>
      <c r="JVA3636" s="372"/>
      <c r="JVB3636" s="371"/>
      <c r="JVC3636" s="473"/>
      <c r="JVD3636" s="371"/>
      <c r="JVE3636" s="372"/>
      <c r="JVF3636" s="372"/>
      <c r="JVG3636" s="372"/>
      <c r="JVH3636" s="372"/>
      <c r="JVI3636" s="370"/>
      <c r="JVJ3636" s="371"/>
      <c r="JVK3636" s="372"/>
      <c r="JVL3636" s="371"/>
      <c r="JVM3636" s="473"/>
      <c r="JVN3636" s="371"/>
      <c r="JVO3636" s="372"/>
      <c r="JVP3636" s="372"/>
      <c r="JVQ3636" s="372"/>
      <c r="JVR3636" s="372"/>
      <c r="JVS3636" s="370"/>
      <c r="JVT3636" s="371"/>
      <c r="JVU3636" s="372"/>
      <c r="JVV3636" s="371"/>
      <c r="JVW3636" s="473"/>
      <c r="JVX3636" s="371"/>
      <c r="JVY3636" s="372"/>
      <c r="JVZ3636" s="372"/>
      <c r="JWA3636" s="372"/>
      <c r="JWB3636" s="372"/>
      <c r="JWC3636" s="370"/>
      <c r="JWD3636" s="371"/>
      <c r="JWE3636" s="372"/>
      <c r="JWF3636" s="371"/>
      <c r="JWG3636" s="473"/>
      <c r="JWH3636" s="371"/>
      <c r="JWI3636" s="372"/>
      <c r="JWJ3636" s="372"/>
      <c r="JWK3636" s="372"/>
      <c r="JWL3636" s="372"/>
      <c r="JWM3636" s="370"/>
      <c r="JWN3636" s="371"/>
      <c r="JWO3636" s="372"/>
      <c r="JWP3636" s="371"/>
      <c r="JWQ3636" s="473"/>
      <c r="JWR3636" s="371"/>
      <c r="JWS3636" s="372"/>
      <c r="JWT3636" s="372"/>
      <c r="JWU3636" s="372"/>
      <c r="JWV3636" s="372"/>
      <c r="JWW3636" s="370"/>
      <c r="JWX3636" s="371"/>
      <c r="JWY3636" s="372"/>
      <c r="JWZ3636" s="371"/>
      <c r="JXA3636" s="473"/>
      <c r="JXB3636" s="371"/>
      <c r="JXC3636" s="372"/>
      <c r="JXD3636" s="372"/>
      <c r="JXE3636" s="372"/>
      <c r="JXF3636" s="372"/>
      <c r="JXG3636" s="370"/>
      <c r="JXH3636" s="371"/>
      <c r="JXI3636" s="372"/>
      <c r="JXJ3636" s="371"/>
      <c r="JXK3636" s="473"/>
      <c r="JXL3636" s="371"/>
      <c r="JXM3636" s="372"/>
      <c r="JXN3636" s="372"/>
      <c r="JXO3636" s="372"/>
      <c r="JXP3636" s="372"/>
      <c r="JXQ3636" s="370"/>
      <c r="JXR3636" s="371"/>
      <c r="JXS3636" s="372"/>
      <c r="JXT3636" s="371"/>
      <c r="JXU3636" s="473"/>
      <c r="JXV3636" s="371"/>
      <c r="JXW3636" s="372"/>
      <c r="JXX3636" s="372"/>
      <c r="JXY3636" s="372"/>
      <c r="JXZ3636" s="372"/>
      <c r="JYA3636" s="370"/>
      <c r="JYB3636" s="371"/>
      <c r="JYC3636" s="372"/>
      <c r="JYD3636" s="371"/>
      <c r="JYE3636" s="473"/>
      <c r="JYF3636" s="371"/>
      <c r="JYG3636" s="372"/>
      <c r="JYH3636" s="372"/>
      <c r="JYI3636" s="372"/>
      <c r="JYJ3636" s="372"/>
      <c r="JYK3636" s="370"/>
      <c r="JYL3636" s="371"/>
      <c r="JYM3636" s="372"/>
      <c r="JYN3636" s="371"/>
      <c r="JYO3636" s="473"/>
      <c r="JYP3636" s="371"/>
      <c r="JYQ3636" s="372"/>
      <c r="JYR3636" s="372"/>
      <c r="JYS3636" s="372"/>
      <c r="JYT3636" s="372"/>
      <c r="JYU3636" s="370"/>
      <c r="JYV3636" s="371"/>
      <c r="JYW3636" s="372"/>
      <c r="JYX3636" s="371"/>
      <c r="JYY3636" s="473"/>
      <c r="JYZ3636" s="371"/>
      <c r="JZA3636" s="372"/>
      <c r="JZB3636" s="372"/>
      <c r="JZC3636" s="372"/>
      <c r="JZD3636" s="372"/>
      <c r="JZE3636" s="370"/>
      <c r="JZF3636" s="371"/>
      <c r="JZG3636" s="372"/>
      <c r="JZH3636" s="371"/>
      <c r="JZI3636" s="473"/>
      <c r="JZJ3636" s="371"/>
      <c r="JZK3636" s="372"/>
      <c r="JZL3636" s="372"/>
      <c r="JZM3636" s="372"/>
      <c r="JZN3636" s="372"/>
      <c r="JZO3636" s="370"/>
      <c r="JZP3636" s="371"/>
      <c r="JZQ3636" s="372"/>
      <c r="JZR3636" s="371"/>
      <c r="JZS3636" s="473"/>
      <c r="JZT3636" s="371"/>
      <c r="JZU3636" s="372"/>
      <c r="JZV3636" s="372"/>
      <c r="JZW3636" s="372"/>
      <c r="JZX3636" s="372"/>
      <c r="JZY3636" s="370"/>
      <c r="JZZ3636" s="371"/>
      <c r="KAA3636" s="372"/>
      <c r="KAB3636" s="371"/>
      <c r="KAC3636" s="473"/>
      <c r="KAD3636" s="371"/>
      <c r="KAE3636" s="372"/>
      <c r="KAF3636" s="372"/>
      <c r="KAG3636" s="372"/>
      <c r="KAH3636" s="372"/>
      <c r="KAI3636" s="370"/>
      <c r="KAJ3636" s="371"/>
      <c r="KAK3636" s="372"/>
      <c r="KAL3636" s="371"/>
      <c r="KAM3636" s="473"/>
      <c r="KAN3636" s="371"/>
      <c r="KAO3636" s="372"/>
      <c r="KAP3636" s="372"/>
      <c r="KAQ3636" s="372"/>
      <c r="KAR3636" s="372"/>
      <c r="KAS3636" s="370"/>
      <c r="KAT3636" s="371"/>
      <c r="KAU3636" s="372"/>
      <c r="KAV3636" s="371"/>
      <c r="KAW3636" s="473"/>
      <c r="KAX3636" s="371"/>
      <c r="KAY3636" s="372"/>
      <c r="KAZ3636" s="372"/>
      <c r="KBA3636" s="372"/>
      <c r="KBB3636" s="372"/>
      <c r="KBC3636" s="370"/>
      <c r="KBD3636" s="371"/>
      <c r="KBE3636" s="372"/>
      <c r="KBF3636" s="371"/>
      <c r="KBG3636" s="473"/>
      <c r="KBH3636" s="371"/>
      <c r="KBI3636" s="372"/>
      <c r="KBJ3636" s="372"/>
      <c r="KBK3636" s="372"/>
      <c r="KBL3636" s="372"/>
      <c r="KBM3636" s="370"/>
      <c r="KBN3636" s="371"/>
      <c r="KBO3636" s="372"/>
      <c r="KBP3636" s="371"/>
      <c r="KBQ3636" s="473"/>
      <c r="KBR3636" s="371"/>
      <c r="KBS3636" s="372"/>
      <c r="KBT3636" s="372"/>
      <c r="KBU3636" s="372"/>
      <c r="KBV3636" s="372"/>
      <c r="KBW3636" s="370"/>
      <c r="KBX3636" s="371"/>
      <c r="KBY3636" s="372"/>
      <c r="KBZ3636" s="371"/>
      <c r="KCA3636" s="473"/>
      <c r="KCB3636" s="371"/>
      <c r="KCC3636" s="372"/>
      <c r="KCD3636" s="372"/>
      <c r="KCE3636" s="372"/>
      <c r="KCF3636" s="372"/>
      <c r="KCG3636" s="370"/>
      <c r="KCH3636" s="371"/>
      <c r="KCI3636" s="372"/>
      <c r="KCJ3636" s="371"/>
      <c r="KCK3636" s="473"/>
      <c r="KCL3636" s="371"/>
      <c r="KCM3636" s="372"/>
      <c r="KCN3636" s="372"/>
      <c r="KCO3636" s="372"/>
      <c r="KCP3636" s="372"/>
      <c r="KCQ3636" s="370"/>
      <c r="KCR3636" s="371"/>
      <c r="KCS3636" s="372"/>
      <c r="KCT3636" s="371"/>
      <c r="KCU3636" s="473"/>
      <c r="KCV3636" s="371"/>
      <c r="KCW3636" s="372"/>
      <c r="KCX3636" s="372"/>
      <c r="KCY3636" s="372"/>
      <c r="KCZ3636" s="372"/>
      <c r="KDA3636" s="370"/>
      <c r="KDB3636" s="371"/>
      <c r="KDC3636" s="372"/>
      <c r="KDD3636" s="371"/>
      <c r="KDE3636" s="473"/>
      <c r="KDF3636" s="371"/>
      <c r="KDG3636" s="372"/>
      <c r="KDH3636" s="372"/>
      <c r="KDI3636" s="372"/>
      <c r="KDJ3636" s="372"/>
      <c r="KDK3636" s="370"/>
      <c r="KDL3636" s="371"/>
      <c r="KDM3636" s="372"/>
      <c r="KDN3636" s="371"/>
      <c r="KDO3636" s="473"/>
      <c r="KDP3636" s="371"/>
      <c r="KDQ3636" s="372"/>
      <c r="KDR3636" s="372"/>
      <c r="KDS3636" s="372"/>
      <c r="KDT3636" s="372"/>
      <c r="KDU3636" s="370"/>
      <c r="KDV3636" s="371"/>
      <c r="KDW3636" s="372"/>
      <c r="KDX3636" s="371"/>
      <c r="KDY3636" s="473"/>
      <c r="KDZ3636" s="371"/>
      <c r="KEA3636" s="372"/>
      <c r="KEB3636" s="372"/>
      <c r="KEC3636" s="372"/>
      <c r="KED3636" s="372"/>
      <c r="KEE3636" s="370"/>
      <c r="KEF3636" s="371"/>
      <c r="KEG3636" s="372"/>
      <c r="KEH3636" s="371"/>
      <c r="KEI3636" s="473"/>
      <c r="KEJ3636" s="371"/>
      <c r="KEK3636" s="372"/>
      <c r="KEL3636" s="372"/>
      <c r="KEM3636" s="372"/>
      <c r="KEN3636" s="372"/>
      <c r="KEO3636" s="370"/>
      <c r="KEP3636" s="371"/>
      <c r="KEQ3636" s="372"/>
      <c r="KER3636" s="371"/>
      <c r="KES3636" s="473"/>
      <c r="KET3636" s="371"/>
      <c r="KEU3636" s="372"/>
      <c r="KEV3636" s="372"/>
      <c r="KEW3636" s="372"/>
      <c r="KEX3636" s="372"/>
      <c r="KEY3636" s="370"/>
      <c r="KEZ3636" s="371"/>
      <c r="KFA3636" s="372"/>
      <c r="KFB3636" s="371"/>
      <c r="KFC3636" s="473"/>
      <c r="KFD3636" s="371"/>
      <c r="KFE3636" s="372"/>
      <c r="KFF3636" s="372"/>
      <c r="KFG3636" s="372"/>
      <c r="KFH3636" s="372"/>
      <c r="KFI3636" s="370"/>
      <c r="KFJ3636" s="371"/>
      <c r="KFK3636" s="372"/>
      <c r="KFL3636" s="371"/>
      <c r="KFM3636" s="473"/>
      <c r="KFN3636" s="371"/>
      <c r="KFO3636" s="372"/>
      <c r="KFP3636" s="372"/>
      <c r="KFQ3636" s="372"/>
      <c r="KFR3636" s="372"/>
      <c r="KFS3636" s="370"/>
      <c r="KFT3636" s="371"/>
      <c r="KFU3636" s="372"/>
      <c r="KFV3636" s="371"/>
      <c r="KFW3636" s="473"/>
      <c r="KFX3636" s="371"/>
      <c r="KFY3636" s="372"/>
      <c r="KFZ3636" s="372"/>
      <c r="KGA3636" s="372"/>
      <c r="KGB3636" s="372"/>
      <c r="KGC3636" s="370"/>
      <c r="KGD3636" s="371"/>
      <c r="KGE3636" s="372"/>
      <c r="KGF3636" s="371"/>
      <c r="KGG3636" s="473"/>
      <c r="KGH3636" s="371"/>
      <c r="KGI3636" s="372"/>
      <c r="KGJ3636" s="372"/>
      <c r="KGK3636" s="372"/>
      <c r="KGL3636" s="372"/>
      <c r="KGM3636" s="370"/>
      <c r="KGN3636" s="371"/>
      <c r="KGO3636" s="372"/>
      <c r="KGP3636" s="371"/>
      <c r="KGQ3636" s="473"/>
      <c r="KGR3636" s="371"/>
      <c r="KGS3636" s="372"/>
      <c r="KGT3636" s="372"/>
      <c r="KGU3636" s="372"/>
      <c r="KGV3636" s="372"/>
      <c r="KGW3636" s="370"/>
      <c r="KGX3636" s="371"/>
      <c r="KGY3636" s="372"/>
      <c r="KGZ3636" s="371"/>
      <c r="KHA3636" s="473"/>
      <c r="KHB3636" s="371"/>
      <c r="KHC3636" s="372"/>
      <c r="KHD3636" s="372"/>
      <c r="KHE3636" s="372"/>
      <c r="KHF3636" s="372"/>
      <c r="KHG3636" s="370"/>
      <c r="KHH3636" s="371"/>
      <c r="KHI3636" s="372"/>
      <c r="KHJ3636" s="371"/>
      <c r="KHK3636" s="473"/>
      <c r="KHL3636" s="371"/>
      <c r="KHM3636" s="372"/>
      <c r="KHN3636" s="372"/>
      <c r="KHO3636" s="372"/>
      <c r="KHP3636" s="372"/>
      <c r="KHQ3636" s="370"/>
      <c r="KHR3636" s="371"/>
      <c r="KHS3636" s="372"/>
      <c r="KHT3636" s="371"/>
      <c r="KHU3636" s="473"/>
      <c r="KHV3636" s="371"/>
      <c r="KHW3636" s="372"/>
      <c r="KHX3636" s="372"/>
      <c r="KHY3636" s="372"/>
      <c r="KHZ3636" s="372"/>
      <c r="KIA3636" s="370"/>
      <c r="KIB3636" s="371"/>
      <c r="KIC3636" s="372"/>
      <c r="KID3636" s="371"/>
      <c r="KIE3636" s="473"/>
      <c r="KIF3636" s="371"/>
      <c r="KIG3636" s="372"/>
      <c r="KIH3636" s="372"/>
      <c r="KII3636" s="372"/>
      <c r="KIJ3636" s="372"/>
      <c r="KIK3636" s="370"/>
      <c r="KIL3636" s="371"/>
      <c r="KIM3636" s="372"/>
      <c r="KIN3636" s="371"/>
      <c r="KIO3636" s="473"/>
      <c r="KIP3636" s="371"/>
      <c r="KIQ3636" s="372"/>
      <c r="KIR3636" s="372"/>
      <c r="KIS3636" s="372"/>
      <c r="KIT3636" s="372"/>
      <c r="KIU3636" s="370"/>
      <c r="KIV3636" s="371"/>
      <c r="KIW3636" s="372"/>
      <c r="KIX3636" s="371"/>
      <c r="KIY3636" s="473"/>
      <c r="KIZ3636" s="371"/>
      <c r="KJA3636" s="372"/>
      <c r="KJB3636" s="372"/>
      <c r="KJC3636" s="372"/>
      <c r="KJD3636" s="372"/>
      <c r="KJE3636" s="370"/>
      <c r="KJF3636" s="371"/>
      <c r="KJG3636" s="372"/>
      <c r="KJH3636" s="371"/>
      <c r="KJI3636" s="473"/>
      <c r="KJJ3636" s="371"/>
      <c r="KJK3636" s="372"/>
      <c r="KJL3636" s="372"/>
      <c r="KJM3636" s="372"/>
      <c r="KJN3636" s="372"/>
      <c r="KJO3636" s="370"/>
      <c r="KJP3636" s="371"/>
      <c r="KJQ3636" s="372"/>
      <c r="KJR3636" s="371"/>
      <c r="KJS3636" s="473"/>
      <c r="KJT3636" s="371"/>
      <c r="KJU3636" s="372"/>
      <c r="KJV3636" s="372"/>
      <c r="KJW3636" s="372"/>
      <c r="KJX3636" s="372"/>
      <c r="KJY3636" s="370"/>
      <c r="KJZ3636" s="371"/>
      <c r="KKA3636" s="372"/>
      <c r="KKB3636" s="371"/>
      <c r="KKC3636" s="473"/>
      <c r="KKD3636" s="371"/>
      <c r="KKE3636" s="372"/>
      <c r="KKF3636" s="372"/>
      <c r="KKG3636" s="372"/>
      <c r="KKH3636" s="372"/>
      <c r="KKI3636" s="370"/>
      <c r="KKJ3636" s="371"/>
      <c r="KKK3636" s="372"/>
      <c r="KKL3636" s="371"/>
      <c r="KKM3636" s="473"/>
      <c r="KKN3636" s="371"/>
      <c r="KKO3636" s="372"/>
      <c r="KKP3636" s="372"/>
      <c r="KKQ3636" s="372"/>
      <c r="KKR3636" s="372"/>
      <c r="KKS3636" s="370"/>
      <c r="KKT3636" s="371"/>
      <c r="KKU3636" s="372"/>
      <c r="KKV3636" s="371"/>
      <c r="KKW3636" s="473"/>
      <c r="KKX3636" s="371"/>
      <c r="KKY3636" s="372"/>
      <c r="KKZ3636" s="372"/>
      <c r="KLA3636" s="372"/>
      <c r="KLB3636" s="372"/>
      <c r="KLC3636" s="370"/>
      <c r="KLD3636" s="371"/>
      <c r="KLE3636" s="372"/>
      <c r="KLF3636" s="371"/>
      <c r="KLG3636" s="473"/>
      <c r="KLH3636" s="371"/>
      <c r="KLI3636" s="372"/>
      <c r="KLJ3636" s="372"/>
      <c r="KLK3636" s="372"/>
      <c r="KLL3636" s="372"/>
      <c r="KLM3636" s="370"/>
      <c r="KLN3636" s="371"/>
      <c r="KLO3636" s="372"/>
      <c r="KLP3636" s="371"/>
      <c r="KLQ3636" s="473"/>
      <c r="KLR3636" s="371"/>
      <c r="KLS3636" s="372"/>
      <c r="KLT3636" s="372"/>
      <c r="KLU3636" s="372"/>
      <c r="KLV3636" s="372"/>
      <c r="KLW3636" s="370"/>
      <c r="KLX3636" s="371"/>
      <c r="KLY3636" s="372"/>
      <c r="KLZ3636" s="371"/>
      <c r="KMA3636" s="473"/>
      <c r="KMB3636" s="371"/>
      <c r="KMC3636" s="372"/>
      <c r="KMD3636" s="372"/>
      <c r="KME3636" s="372"/>
      <c r="KMF3636" s="372"/>
      <c r="KMG3636" s="370"/>
      <c r="KMH3636" s="371"/>
      <c r="KMI3636" s="372"/>
      <c r="KMJ3636" s="371"/>
      <c r="KMK3636" s="473"/>
      <c r="KML3636" s="371"/>
      <c r="KMM3636" s="372"/>
      <c r="KMN3636" s="372"/>
      <c r="KMO3636" s="372"/>
      <c r="KMP3636" s="372"/>
      <c r="KMQ3636" s="370"/>
      <c r="KMR3636" s="371"/>
      <c r="KMS3636" s="372"/>
      <c r="KMT3636" s="371"/>
      <c r="KMU3636" s="473"/>
      <c r="KMV3636" s="371"/>
      <c r="KMW3636" s="372"/>
      <c r="KMX3636" s="372"/>
      <c r="KMY3636" s="372"/>
      <c r="KMZ3636" s="372"/>
      <c r="KNA3636" s="370"/>
      <c r="KNB3636" s="371"/>
      <c r="KNC3636" s="372"/>
      <c r="KND3636" s="371"/>
      <c r="KNE3636" s="473"/>
      <c r="KNF3636" s="371"/>
      <c r="KNG3636" s="372"/>
      <c r="KNH3636" s="372"/>
      <c r="KNI3636" s="372"/>
      <c r="KNJ3636" s="372"/>
      <c r="KNK3636" s="370"/>
      <c r="KNL3636" s="371"/>
      <c r="KNM3636" s="372"/>
      <c r="KNN3636" s="371"/>
      <c r="KNO3636" s="473"/>
      <c r="KNP3636" s="371"/>
      <c r="KNQ3636" s="372"/>
      <c r="KNR3636" s="372"/>
      <c r="KNS3636" s="372"/>
      <c r="KNT3636" s="372"/>
      <c r="KNU3636" s="370"/>
      <c r="KNV3636" s="371"/>
      <c r="KNW3636" s="372"/>
      <c r="KNX3636" s="371"/>
      <c r="KNY3636" s="473"/>
      <c r="KNZ3636" s="371"/>
      <c r="KOA3636" s="372"/>
      <c r="KOB3636" s="372"/>
      <c r="KOC3636" s="372"/>
      <c r="KOD3636" s="372"/>
      <c r="KOE3636" s="370"/>
      <c r="KOF3636" s="371"/>
      <c r="KOG3636" s="372"/>
      <c r="KOH3636" s="371"/>
      <c r="KOI3636" s="473"/>
      <c r="KOJ3636" s="371"/>
      <c r="KOK3636" s="372"/>
      <c r="KOL3636" s="372"/>
      <c r="KOM3636" s="372"/>
      <c r="KON3636" s="372"/>
      <c r="KOO3636" s="370"/>
      <c r="KOP3636" s="371"/>
      <c r="KOQ3636" s="372"/>
      <c r="KOR3636" s="371"/>
      <c r="KOS3636" s="473"/>
      <c r="KOT3636" s="371"/>
      <c r="KOU3636" s="372"/>
      <c r="KOV3636" s="372"/>
      <c r="KOW3636" s="372"/>
      <c r="KOX3636" s="372"/>
      <c r="KOY3636" s="370"/>
      <c r="KOZ3636" s="371"/>
      <c r="KPA3636" s="372"/>
      <c r="KPB3636" s="371"/>
      <c r="KPC3636" s="473"/>
      <c r="KPD3636" s="371"/>
      <c r="KPE3636" s="372"/>
      <c r="KPF3636" s="372"/>
      <c r="KPG3636" s="372"/>
      <c r="KPH3636" s="372"/>
      <c r="KPI3636" s="370"/>
      <c r="KPJ3636" s="371"/>
      <c r="KPK3636" s="372"/>
      <c r="KPL3636" s="371"/>
      <c r="KPM3636" s="473"/>
      <c r="KPN3636" s="371"/>
      <c r="KPO3636" s="372"/>
      <c r="KPP3636" s="372"/>
      <c r="KPQ3636" s="372"/>
      <c r="KPR3636" s="372"/>
      <c r="KPS3636" s="370"/>
      <c r="KPT3636" s="371"/>
      <c r="KPU3636" s="372"/>
      <c r="KPV3636" s="371"/>
      <c r="KPW3636" s="473"/>
      <c r="KPX3636" s="371"/>
      <c r="KPY3636" s="372"/>
      <c r="KPZ3636" s="372"/>
      <c r="KQA3636" s="372"/>
      <c r="KQB3636" s="372"/>
      <c r="KQC3636" s="370"/>
      <c r="KQD3636" s="371"/>
      <c r="KQE3636" s="372"/>
      <c r="KQF3636" s="371"/>
      <c r="KQG3636" s="473"/>
      <c r="KQH3636" s="371"/>
      <c r="KQI3636" s="372"/>
      <c r="KQJ3636" s="372"/>
      <c r="KQK3636" s="372"/>
      <c r="KQL3636" s="372"/>
      <c r="KQM3636" s="370"/>
      <c r="KQN3636" s="371"/>
      <c r="KQO3636" s="372"/>
      <c r="KQP3636" s="371"/>
      <c r="KQQ3636" s="473"/>
      <c r="KQR3636" s="371"/>
      <c r="KQS3636" s="372"/>
      <c r="KQT3636" s="372"/>
      <c r="KQU3636" s="372"/>
      <c r="KQV3636" s="372"/>
      <c r="KQW3636" s="370"/>
      <c r="KQX3636" s="371"/>
      <c r="KQY3636" s="372"/>
      <c r="KQZ3636" s="371"/>
      <c r="KRA3636" s="473"/>
      <c r="KRB3636" s="371"/>
      <c r="KRC3636" s="372"/>
      <c r="KRD3636" s="372"/>
      <c r="KRE3636" s="372"/>
      <c r="KRF3636" s="372"/>
      <c r="KRG3636" s="370"/>
      <c r="KRH3636" s="371"/>
      <c r="KRI3636" s="372"/>
      <c r="KRJ3636" s="371"/>
      <c r="KRK3636" s="473"/>
      <c r="KRL3636" s="371"/>
      <c r="KRM3636" s="372"/>
      <c r="KRN3636" s="372"/>
      <c r="KRO3636" s="372"/>
      <c r="KRP3636" s="372"/>
      <c r="KRQ3636" s="370"/>
      <c r="KRR3636" s="371"/>
      <c r="KRS3636" s="372"/>
      <c r="KRT3636" s="371"/>
      <c r="KRU3636" s="473"/>
      <c r="KRV3636" s="371"/>
      <c r="KRW3636" s="372"/>
      <c r="KRX3636" s="372"/>
      <c r="KRY3636" s="372"/>
      <c r="KRZ3636" s="372"/>
      <c r="KSA3636" s="370"/>
      <c r="KSB3636" s="371"/>
      <c r="KSC3636" s="372"/>
      <c r="KSD3636" s="371"/>
      <c r="KSE3636" s="473"/>
      <c r="KSF3636" s="371"/>
      <c r="KSG3636" s="372"/>
      <c r="KSH3636" s="372"/>
      <c r="KSI3636" s="372"/>
      <c r="KSJ3636" s="372"/>
      <c r="KSK3636" s="370"/>
      <c r="KSL3636" s="371"/>
      <c r="KSM3636" s="372"/>
      <c r="KSN3636" s="371"/>
      <c r="KSO3636" s="473"/>
      <c r="KSP3636" s="371"/>
      <c r="KSQ3636" s="372"/>
      <c r="KSR3636" s="372"/>
      <c r="KSS3636" s="372"/>
      <c r="KST3636" s="372"/>
      <c r="KSU3636" s="370"/>
      <c r="KSV3636" s="371"/>
      <c r="KSW3636" s="372"/>
      <c r="KSX3636" s="371"/>
      <c r="KSY3636" s="473"/>
      <c r="KSZ3636" s="371"/>
      <c r="KTA3636" s="372"/>
      <c r="KTB3636" s="372"/>
      <c r="KTC3636" s="372"/>
      <c r="KTD3636" s="372"/>
      <c r="KTE3636" s="370"/>
      <c r="KTF3636" s="371"/>
      <c r="KTG3636" s="372"/>
      <c r="KTH3636" s="371"/>
      <c r="KTI3636" s="473"/>
      <c r="KTJ3636" s="371"/>
      <c r="KTK3636" s="372"/>
      <c r="KTL3636" s="372"/>
      <c r="KTM3636" s="372"/>
      <c r="KTN3636" s="372"/>
      <c r="KTO3636" s="370"/>
      <c r="KTP3636" s="371"/>
      <c r="KTQ3636" s="372"/>
      <c r="KTR3636" s="371"/>
      <c r="KTS3636" s="473"/>
      <c r="KTT3636" s="371"/>
      <c r="KTU3636" s="372"/>
      <c r="KTV3636" s="372"/>
      <c r="KTW3636" s="372"/>
      <c r="KTX3636" s="372"/>
      <c r="KTY3636" s="370"/>
      <c r="KTZ3636" s="371"/>
      <c r="KUA3636" s="372"/>
      <c r="KUB3636" s="371"/>
      <c r="KUC3636" s="473"/>
      <c r="KUD3636" s="371"/>
      <c r="KUE3636" s="372"/>
      <c r="KUF3636" s="372"/>
      <c r="KUG3636" s="372"/>
      <c r="KUH3636" s="372"/>
      <c r="KUI3636" s="370"/>
      <c r="KUJ3636" s="371"/>
      <c r="KUK3636" s="372"/>
      <c r="KUL3636" s="371"/>
      <c r="KUM3636" s="473"/>
      <c r="KUN3636" s="371"/>
      <c r="KUO3636" s="372"/>
      <c r="KUP3636" s="372"/>
      <c r="KUQ3636" s="372"/>
      <c r="KUR3636" s="372"/>
      <c r="KUS3636" s="370"/>
      <c r="KUT3636" s="371"/>
      <c r="KUU3636" s="372"/>
      <c r="KUV3636" s="371"/>
      <c r="KUW3636" s="473"/>
      <c r="KUX3636" s="371"/>
      <c r="KUY3636" s="372"/>
      <c r="KUZ3636" s="372"/>
      <c r="KVA3636" s="372"/>
      <c r="KVB3636" s="372"/>
      <c r="KVC3636" s="370"/>
      <c r="KVD3636" s="371"/>
      <c r="KVE3636" s="372"/>
      <c r="KVF3636" s="371"/>
      <c r="KVG3636" s="473"/>
      <c r="KVH3636" s="371"/>
      <c r="KVI3636" s="372"/>
      <c r="KVJ3636" s="372"/>
      <c r="KVK3636" s="372"/>
      <c r="KVL3636" s="372"/>
      <c r="KVM3636" s="370"/>
      <c r="KVN3636" s="371"/>
      <c r="KVO3636" s="372"/>
      <c r="KVP3636" s="371"/>
      <c r="KVQ3636" s="473"/>
      <c r="KVR3636" s="371"/>
      <c r="KVS3636" s="372"/>
      <c r="KVT3636" s="372"/>
      <c r="KVU3636" s="372"/>
      <c r="KVV3636" s="372"/>
      <c r="KVW3636" s="370"/>
      <c r="KVX3636" s="371"/>
      <c r="KVY3636" s="372"/>
      <c r="KVZ3636" s="371"/>
      <c r="KWA3636" s="473"/>
      <c r="KWB3636" s="371"/>
      <c r="KWC3636" s="372"/>
      <c r="KWD3636" s="372"/>
      <c r="KWE3636" s="372"/>
      <c r="KWF3636" s="372"/>
      <c r="KWG3636" s="370"/>
      <c r="KWH3636" s="371"/>
      <c r="KWI3636" s="372"/>
      <c r="KWJ3636" s="371"/>
      <c r="KWK3636" s="473"/>
      <c r="KWL3636" s="371"/>
      <c r="KWM3636" s="372"/>
      <c r="KWN3636" s="372"/>
      <c r="KWO3636" s="372"/>
      <c r="KWP3636" s="372"/>
      <c r="KWQ3636" s="370"/>
      <c r="KWR3636" s="371"/>
      <c r="KWS3636" s="372"/>
      <c r="KWT3636" s="371"/>
      <c r="KWU3636" s="473"/>
      <c r="KWV3636" s="371"/>
      <c r="KWW3636" s="372"/>
      <c r="KWX3636" s="372"/>
      <c r="KWY3636" s="372"/>
      <c r="KWZ3636" s="372"/>
      <c r="KXA3636" s="370"/>
      <c r="KXB3636" s="371"/>
      <c r="KXC3636" s="372"/>
      <c r="KXD3636" s="371"/>
      <c r="KXE3636" s="473"/>
      <c r="KXF3636" s="371"/>
      <c r="KXG3636" s="372"/>
      <c r="KXH3636" s="372"/>
      <c r="KXI3636" s="372"/>
      <c r="KXJ3636" s="372"/>
      <c r="KXK3636" s="370"/>
      <c r="KXL3636" s="371"/>
      <c r="KXM3636" s="372"/>
      <c r="KXN3636" s="371"/>
      <c r="KXO3636" s="473"/>
      <c r="KXP3636" s="371"/>
      <c r="KXQ3636" s="372"/>
      <c r="KXR3636" s="372"/>
      <c r="KXS3636" s="372"/>
      <c r="KXT3636" s="372"/>
      <c r="KXU3636" s="370"/>
      <c r="KXV3636" s="371"/>
      <c r="KXW3636" s="372"/>
      <c r="KXX3636" s="371"/>
      <c r="KXY3636" s="473"/>
      <c r="KXZ3636" s="371"/>
      <c r="KYA3636" s="372"/>
      <c r="KYB3636" s="372"/>
      <c r="KYC3636" s="372"/>
      <c r="KYD3636" s="372"/>
      <c r="KYE3636" s="370"/>
      <c r="KYF3636" s="371"/>
      <c r="KYG3636" s="372"/>
      <c r="KYH3636" s="371"/>
      <c r="KYI3636" s="473"/>
      <c r="KYJ3636" s="371"/>
      <c r="KYK3636" s="372"/>
      <c r="KYL3636" s="372"/>
      <c r="KYM3636" s="372"/>
      <c r="KYN3636" s="372"/>
      <c r="KYO3636" s="370"/>
      <c r="KYP3636" s="371"/>
      <c r="KYQ3636" s="372"/>
      <c r="KYR3636" s="371"/>
      <c r="KYS3636" s="473"/>
      <c r="KYT3636" s="371"/>
      <c r="KYU3636" s="372"/>
      <c r="KYV3636" s="372"/>
      <c r="KYW3636" s="372"/>
      <c r="KYX3636" s="372"/>
      <c r="KYY3636" s="370"/>
      <c r="KYZ3636" s="371"/>
      <c r="KZA3636" s="372"/>
      <c r="KZB3636" s="371"/>
      <c r="KZC3636" s="473"/>
      <c r="KZD3636" s="371"/>
      <c r="KZE3636" s="372"/>
      <c r="KZF3636" s="372"/>
      <c r="KZG3636" s="372"/>
      <c r="KZH3636" s="372"/>
      <c r="KZI3636" s="370"/>
      <c r="KZJ3636" s="371"/>
      <c r="KZK3636" s="372"/>
      <c r="KZL3636" s="371"/>
      <c r="KZM3636" s="473"/>
      <c r="KZN3636" s="371"/>
      <c r="KZO3636" s="372"/>
      <c r="KZP3636" s="372"/>
      <c r="KZQ3636" s="372"/>
      <c r="KZR3636" s="372"/>
      <c r="KZS3636" s="370"/>
      <c r="KZT3636" s="371"/>
      <c r="KZU3636" s="372"/>
      <c r="KZV3636" s="371"/>
      <c r="KZW3636" s="473"/>
      <c r="KZX3636" s="371"/>
      <c r="KZY3636" s="372"/>
      <c r="KZZ3636" s="372"/>
      <c r="LAA3636" s="372"/>
      <c r="LAB3636" s="372"/>
      <c r="LAC3636" s="370"/>
      <c r="LAD3636" s="371"/>
      <c r="LAE3636" s="372"/>
      <c r="LAF3636" s="371"/>
      <c r="LAG3636" s="473"/>
      <c r="LAH3636" s="371"/>
      <c r="LAI3636" s="372"/>
      <c r="LAJ3636" s="372"/>
      <c r="LAK3636" s="372"/>
      <c r="LAL3636" s="372"/>
      <c r="LAM3636" s="370"/>
      <c r="LAN3636" s="371"/>
      <c r="LAO3636" s="372"/>
      <c r="LAP3636" s="371"/>
      <c r="LAQ3636" s="473"/>
      <c r="LAR3636" s="371"/>
      <c r="LAS3636" s="372"/>
      <c r="LAT3636" s="372"/>
      <c r="LAU3636" s="372"/>
      <c r="LAV3636" s="372"/>
      <c r="LAW3636" s="370"/>
      <c r="LAX3636" s="371"/>
      <c r="LAY3636" s="372"/>
      <c r="LAZ3636" s="371"/>
      <c r="LBA3636" s="473"/>
      <c r="LBB3636" s="371"/>
      <c r="LBC3636" s="372"/>
      <c r="LBD3636" s="372"/>
      <c r="LBE3636" s="372"/>
      <c r="LBF3636" s="372"/>
      <c r="LBG3636" s="370"/>
      <c r="LBH3636" s="371"/>
      <c r="LBI3636" s="372"/>
      <c r="LBJ3636" s="371"/>
      <c r="LBK3636" s="473"/>
      <c r="LBL3636" s="371"/>
      <c r="LBM3636" s="372"/>
      <c r="LBN3636" s="372"/>
      <c r="LBO3636" s="372"/>
      <c r="LBP3636" s="372"/>
      <c r="LBQ3636" s="370"/>
      <c r="LBR3636" s="371"/>
      <c r="LBS3636" s="372"/>
      <c r="LBT3636" s="371"/>
      <c r="LBU3636" s="473"/>
      <c r="LBV3636" s="371"/>
      <c r="LBW3636" s="372"/>
      <c r="LBX3636" s="372"/>
      <c r="LBY3636" s="372"/>
      <c r="LBZ3636" s="372"/>
      <c r="LCA3636" s="370"/>
      <c r="LCB3636" s="371"/>
      <c r="LCC3636" s="372"/>
      <c r="LCD3636" s="371"/>
      <c r="LCE3636" s="473"/>
      <c r="LCF3636" s="371"/>
      <c r="LCG3636" s="372"/>
      <c r="LCH3636" s="372"/>
      <c r="LCI3636" s="372"/>
      <c r="LCJ3636" s="372"/>
      <c r="LCK3636" s="370"/>
      <c r="LCL3636" s="371"/>
      <c r="LCM3636" s="372"/>
      <c r="LCN3636" s="371"/>
      <c r="LCO3636" s="473"/>
      <c r="LCP3636" s="371"/>
      <c r="LCQ3636" s="372"/>
      <c r="LCR3636" s="372"/>
      <c r="LCS3636" s="372"/>
      <c r="LCT3636" s="372"/>
      <c r="LCU3636" s="370"/>
      <c r="LCV3636" s="371"/>
      <c r="LCW3636" s="372"/>
      <c r="LCX3636" s="371"/>
      <c r="LCY3636" s="473"/>
      <c r="LCZ3636" s="371"/>
      <c r="LDA3636" s="372"/>
      <c r="LDB3636" s="372"/>
      <c r="LDC3636" s="372"/>
      <c r="LDD3636" s="372"/>
      <c r="LDE3636" s="370"/>
      <c r="LDF3636" s="371"/>
      <c r="LDG3636" s="372"/>
      <c r="LDH3636" s="371"/>
      <c r="LDI3636" s="473"/>
      <c r="LDJ3636" s="371"/>
      <c r="LDK3636" s="372"/>
      <c r="LDL3636" s="372"/>
      <c r="LDM3636" s="372"/>
      <c r="LDN3636" s="372"/>
      <c r="LDO3636" s="370"/>
      <c r="LDP3636" s="371"/>
      <c r="LDQ3636" s="372"/>
      <c r="LDR3636" s="371"/>
      <c r="LDS3636" s="473"/>
      <c r="LDT3636" s="371"/>
      <c r="LDU3636" s="372"/>
      <c r="LDV3636" s="372"/>
      <c r="LDW3636" s="372"/>
      <c r="LDX3636" s="372"/>
      <c r="LDY3636" s="370"/>
      <c r="LDZ3636" s="371"/>
      <c r="LEA3636" s="372"/>
      <c r="LEB3636" s="371"/>
      <c r="LEC3636" s="473"/>
      <c r="LED3636" s="371"/>
      <c r="LEE3636" s="372"/>
      <c r="LEF3636" s="372"/>
      <c r="LEG3636" s="372"/>
      <c r="LEH3636" s="372"/>
      <c r="LEI3636" s="370"/>
      <c r="LEJ3636" s="371"/>
      <c r="LEK3636" s="372"/>
      <c r="LEL3636" s="371"/>
      <c r="LEM3636" s="473"/>
      <c r="LEN3636" s="371"/>
      <c r="LEO3636" s="372"/>
      <c r="LEP3636" s="372"/>
      <c r="LEQ3636" s="372"/>
      <c r="LER3636" s="372"/>
      <c r="LES3636" s="370"/>
      <c r="LET3636" s="371"/>
      <c r="LEU3636" s="372"/>
      <c r="LEV3636" s="371"/>
      <c r="LEW3636" s="473"/>
      <c r="LEX3636" s="371"/>
      <c r="LEY3636" s="372"/>
      <c r="LEZ3636" s="372"/>
      <c r="LFA3636" s="372"/>
      <c r="LFB3636" s="372"/>
      <c r="LFC3636" s="370"/>
      <c r="LFD3636" s="371"/>
      <c r="LFE3636" s="372"/>
      <c r="LFF3636" s="371"/>
      <c r="LFG3636" s="473"/>
      <c r="LFH3636" s="371"/>
      <c r="LFI3636" s="372"/>
      <c r="LFJ3636" s="372"/>
      <c r="LFK3636" s="372"/>
      <c r="LFL3636" s="372"/>
      <c r="LFM3636" s="370"/>
      <c r="LFN3636" s="371"/>
      <c r="LFO3636" s="372"/>
      <c r="LFP3636" s="371"/>
      <c r="LFQ3636" s="473"/>
      <c r="LFR3636" s="371"/>
      <c r="LFS3636" s="372"/>
      <c r="LFT3636" s="372"/>
      <c r="LFU3636" s="372"/>
      <c r="LFV3636" s="372"/>
      <c r="LFW3636" s="370"/>
      <c r="LFX3636" s="371"/>
      <c r="LFY3636" s="372"/>
      <c r="LFZ3636" s="371"/>
      <c r="LGA3636" s="473"/>
      <c r="LGB3636" s="371"/>
      <c r="LGC3636" s="372"/>
      <c r="LGD3636" s="372"/>
      <c r="LGE3636" s="372"/>
      <c r="LGF3636" s="372"/>
      <c r="LGG3636" s="370"/>
      <c r="LGH3636" s="371"/>
      <c r="LGI3636" s="372"/>
      <c r="LGJ3636" s="371"/>
      <c r="LGK3636" s="473"/>
      <c r="LGL3636" s="371"/>
      <c r="LGM3636" s="372"/>
      <c r="LGN3636" s="372"/>
      <c r="LGO3636" s="372"/>
      <c r="LGP3636" s="372"/>
      <c r="LGQ3636" s="370"/>
      <c r="LGR3636" s="371"/>
      <c r="LGS3636" s="372"/>
      <c r="LGT3636" s="371"/>
      <c r="LGU3636" s="473"/>
      <c r="LGV3636" s="371"/>
      <c r="LGW3636" s="372"/>
      <c r="LGX3636" s="372"/>
      <c r="LGY3636" s="372"/>
      <c r="LGZ3636" s="372"/>
      <c r="LHA3636" s="370"/>
      <c r="LHB3636" s="371"/>
      <c r="LHC3636" s="372"/>
      <c r="LHD3636" s="371"/>
      <c r="LHE3636" s="473"/>
      <c r="LHF3636" s="371"/>
      <c r="LHG3636" s="372"/>
      <c r="LHH3636" s="372"/>
      <c r="LHI3636" s="372"/>
      <c r="LHJ3636" s="372"/>
      <c r="LHK3636" s="370"/>
      <c r="LHL3636" s="371"/>
      <c r="LHM3636" s="372"/>
      <c r="LHN3636" s="371"/>
      <c r="LHO3636" s="473"/>
      <c r="LHP3636" s="371"/>
      <c r="LHQ3636" s="372"/>
      <c r="LHR3636" s="372"/>
      <c r="LHS3636" s="372"/>
      <c r="LHT3636" s="372"/>
      <c r="LHU3636" s="370"/>
      <c r="LHV3636" s="371"/>
      <c r="LHW3636" s="372"/>
      <c r="LHX3636" s="371"/>
      <c r="LHY3636" s="473"/>
      <c r="LHZ3636" s="371"/>
      <c r="LIA3636" s="372"/>
      <c r="LIB3636" s="372"/>
      <c r="LIC3636" s="372"/>
      <c r="LID3636" s="372"/>
      <c r="LIE3636" s="370"/>
      <c r="LIF3636" s="371"/>
      <c r="LIG3636" s="372"/>
      <c r="LIH3636" s="371"/>
      <c r="LII3636" s="473"/>
      <c r="LIJ3636" s="371"/>
      <c r="LIK3636" s="372"/>
      <c r="LIL3636" s="372"/>
      <c r="LIM3636" s="372"/>
      <c r="LIN3636" s="372"/>
      <c r="LIO3636" s="370"/>
      <c r="LIP3636" s="371"/>
      <c r="LIQ3636" s="372"/>
      <c r="LIR3636" s="371"/>
      <c r="LIS3636" s="473"/>
      <c r="LIT3636" s="371"/>
      <c r="LIU3636" s="372"/>
      <c r="LIV3636" s="372"/>
      <c r="LIW3636" s="372"/>
      <c r="LIX3636" s="372"/>
      <c r="LIY3636" s="370"/>
      <c r="LIZ3636" s="371"/>
      <c r="LJA3636" s="372"/>
      <c r="LJB3636" s="371"/>
      <c r="LJC3636" s="473"/>
      <c r="LJD3636" s="371"/>
      <c r="LJE3636" s="372"/>
      <c r="LJF3636" s="372"/>
      <c r="LJG3636" s="372"/>
      <c r="LJH3636" s="372"/>
      <c r="LJI3636" s="370"/>
      <c r="LJJ3636" s="371"/>
      <c r="LJK3636" s="372"/>
      <c r="LJL3636" s="371"/>
      <c r="LJM3636" s="473"/>
      <c r="LJN3636" s="371"/>
      <c r="LJO3636" s="372"/>
      <c r="LJP3636" s="372"/>
      <c r="LJQ3636" s="372"/>
      <c r="LJR3636" s="372"/>
      <c r="LJS3636" s="370"/>
      <c r="LJT3636" s="371"/>
      <c r="LJU3636" s="372"/>
      <c r="LJV3636" s="371"/>
      <c r="LJW3636" s="473"/>
      <c r="LJX3636" s="371"/>
      <c r="LJY3636" s="372"/>
      <c r="LJZ3636" s="372"/>
      <c r="LKA3636" s="372"/>
      <c r="LKB3636" s="372"/>
      <c r="LKC3636" s="370"/>
      <c r="LKD3636" s="371"/>
      <c r="LKE3636" s="372"/>
      <c r="LKF3636" s="371"/>
      <c r="LKG3636" s="473"/>
      <c r="LKH3636" s="371"/>
      <c r="LKI3636" s="372"/>
      <c r="LKJ3636" s="372"/>
      <c r="LKK3636" s="372"/>
      <c r="LKL3636" s="372"/>
      <c r="LKM3636" s="370"/>
      <c r="LKN3636" s="371"/>
      <c r="LKO3636" s="372"/>
      <c r="LKP3636" s="371"/>
      <c r="LKQ3636" s="473"/>
      <c r="LKR3636" s="371"/>
      <c r="LKS3636" s="372"/>
      <c r="LKT3636" s="372"/>
      <c r="LKU3636" s="372"/>
      <c r="LKV3636" s="372"/>
      <c r="LKW3636" s="370"/>
      <c r="LKX3636" s="371"/>
      <c r="LKY3636" s="372"/>
      <c r="LKZ3636" s="371"/>
      <c r="LLA3636" s="473"/>
      <c r="LLB3636" s="371"/>
      <c r="LLC3636" s="372"/>
      <c r="LLD3636" s="372"/>
      <c r="LLE3636" s="372"/>
      <c r="LLF3636" s="372"/>
      <c r="LLG3636" s="370"/>
      <c r="LLH3636" s="371"/>
      <c r="LLI3636" s="372"/>
      <c r="LLJ3636" s="371"/>
      <c r="LLK3636" s="473"/>
      <c r="LLL3636" s="371"/>
      <c r="LLM3636" s="372"/>
      <c r="LLN3636" s="372"/>
      <c r="LLO3636" s="372"/>
      <c r="LLP3636" s="372"/>
      <c r="LLQ3636" s="370"/>
      <c r="LLR3636" s="371"/>
      <c r="LLS3636" s="372"/>
      <c r="LLT3636" s="371"/>
      <c r="LLU3636" s="473"/>
      <c r="LLV3636" s="371"/>
      <c r="LLW3636" s="372"/>
      <c r="LLX3636" s="372"/>
      <c r="LLY3636" s="372"/>
      <c r="LLZ3636" s="372"/>
      <c r="LMA3636" s="370"/>
      <c r="LMB3636" s="371"/>
      <c r="LMC3636" s="372"/>
      <c r="LMD3636" s="371"/>
      <c r="LME3636" s="473"/>
      <c r="LMF3636" s="371"/>
      <c r="LMG3636" s="372"/>
      <c r="LMH3636" s="372"/>
      <c r="LMI3636" s="372"/>
      <c r="LMJ3636" s="372"/>
      <c r="LMK3636" s="370"/>
      <c r="LML3636" s="371"/>
      <c r="LMM3636" s="372"/>
      <c r="LMN3636" s="371"/>
      <c r="LMO3636" s="473"/>
      <c r="LMP3636" s="371"/>
      <c r="LMQ3636" s="372"/>
      <c r="LMR3636" s="372"/>
      <c r="LMS3636" s="372"/>
      <c r="LMT3636" s="372"/>
      <c r="LMU3636" s="370"/>
      <c r="LMV3636" s="371"/>
      <c r="LMW3636" s="372"/>
      <c r="LMX3636" s="371"/>
      <c r="LMY3636" s="473"/>
      <c r="LMZ3636" s="371"/>
      <c r="LNA3636" s="372"/>
      <c r="LNB3636" s="372"/>
      <c r="LNC3636" s="372"/>
      <c r="LND3636" s="372"/>
      <c r="LNE3636" s="370"/>
      <c r="LNF3636" s="371"/>
      <c r="LNG3636" s="372"/>
      <c r="LNH3636" s="371"/>
      <c r="LNI3636" s="473"/>
      <c r="LNJ3636" s="371"/>
      <c r="LNK3636" s="372"/>
      <c r="LNL3636" s="372"/>
      <c r="LNM3636" s="372"/>
      <c r="LNN3636" s="372"/>
      <c r="LNO3636" s="370"/>
      <c r="LNP3636" s="371"/>
      <c r="LNQ3636" s="372"/>
      <c r="LNR3636" s="371"/>
      <c r="LNS3636" s="473"/>
      <c r="LNT3636" s="371"/>
      <c r="LNU3636" s="372"/>
      <c r="LNV3636" s="372"/>
      <c r="LNW3636" s="372"/>
      <c r="LNX3636" s="372"/>
      <c r="LNY3636" s="370"/>
      <c r="LNZ3636" s="371"/>
      <c r="LOA3636" s="372"/>
      <c r="LOB3636" s="371"/>
      <c r="LOC3636" s="473"/>
      <c r="LOD3636" s="371"/>
      <c r="LOE3636" s="372"/>
      <c r="LOF3636" s="372"/>
      <c r="LOG3636" s="372"/>
      <c r="LOH3636" s="372"/>
      <c r="LOI3636" s="370"/>
      <c r="LOJ3636" s="371"/>
      <c r="LOK3636" s="372"/>
      <c r="LOL3636" s="371"/>
      <c r="LOM3636" s="473"/>
      <c r="LON3636" s="371"/>
      <c r="LOO3636" s="372"/>
      <c r="LOP3636" s="372"/>
      <c r="LOQ3636" s="372"/>
      <c r="LOR3636" s="372"/>
      <c r="LOS3636" s="370"/>
      <c r="LOT3636" s="371"/>
      <c r="LOU3636" s="372"/>
      <c r="LOV3636" s="371"/>
      <c r="LOW3636" s="473"/>
      <c r="LOX3636" s="371"/>
      <c r="LOY3636" s="372"/>
      <c r="LOZ3636" s="372"/>
      <c r="LPA3636" s="372"/>
      <c r="LPB3636" s="372"/>
      <c r="LPC3636" s="370"/>
      <c r="LPD3636" s="371"/>
      <c r="LPE3636" s="372"/>
      <c r="LPF3636" s="371"/>
      <c r="LPG3636" s="473"/>
      <c r="LPH3636" s="371"/>
      <c r="LPI3636" s="372"/>
      <c r="LPJ3636" s="372"/>
      <c r="LPK3636" s="372"/>
      <c r="LPL3636" s="372"/>
      <c r="LPM3636" s="370"/>
      <c r="LPN3636" s="371"/>
      <c r="LPO3636" s="372"/>
      <c r="LPP3636" s="371"/>
      <c r="LPQ3636" s="473"/>
      <c r="LPR3636" s="371"/>
      <c r="LPS3636" s="372"/>
      <c r="LPT3636" s="372"/>
      <c r="LPU3636" s="372"/>
      <c r="LPV3636" s="372"/>
      <c r="LPW3636" s="370"/>
      <c r="LPX3636" s="371"/>
      <c r="LPY3636" s="372"/>
      <c r="LPZ3636" s="371"/>
      <c r="LQA3636" s="473"/>
      <c r="LQB3636" s="371"/>
      <c r="LQC3636" s="372"/>
      <c r="LQD3636" s="372"/>
      <c r="LQE3636" s="372"/>
      <c r="LQF3636" s="372"/>
      <c r="LQG3636" s="370"/>
      <c r="LQH3636" s="371"/>
      <c r="LQI3636" s="372"/>
      <c r="LQJ3636" s="371"/>
      <c r="LQK3636" s="473"/>
      <c r="LQL3636" s="371"/>
      <c r="LQM3636" s="372"/>
      <c r="LQN3636" s="372"/>
      <c r="LQO3636" s="372"/>
      <c r="LQP3636" s="372"/>
      <c r="LQQ3636" s="370"/>
      <c r="LQR3636" s="371"/>
      <c r="LQS3636" s="372"/>
      <c r="LQT3636" s="371"/>
      <c r="LQU3636" s="473"/>
      <c r="LQV3636" s="371"/>
      <c r="LQW3636" s="372"/>
      <c r="LQX3636" s="372"/>
      <c r="LQY3636" s="372"/>
      <c r="LQZ3636" s="372"/>
      <c r="LRA3636" s="370"/>
      <c r="LRB3636" s="371"/>
      <c r="LRC3636" s="372"/>
      <c r="LRD3636" s="371"/>
      <c r="LRE3636" s="473"/>
      <c r="LRF3636" s="371"/>
      <c r="LRG3636" s="372"/>
      <c r="LRH3636" s="372"/>
      <c r="LRI3636" s="372"/>
      <c r="LRJ3636" s="372"/>
      <c r="LRK3636" s="370"/>
      <c r="LRL3636" s="371"/>
      <c r="LRM3636" s="372"/>
      <c r="LRN3636" s="371"/>
      <c r="LRO3636" s="473"/>
      <c r="LRP3636" s="371"/>
      <c r="LRQ3636" s="372"/>
      <c r="LRR3636" s="372"/>
      <c r="LRS3636" s="372"/>
      <c r="LRT3636" s="372"/>
      <c r="LRU3636" s="370"/>
      <c r="LRV3636" s="371"/>
      <c r="LRW3636" s="372"/>
      <c r="LRX3636" s="371"/>
      <c r="LRY3636" s="473"/>
      <c r="LRZ3636" s="371"/>
      <c r="LSA3636" s="372"/>
      <c r="LSB3636" s="372"/>
      <c r="LSC3636" s="372"/>
      <c r="LSD3636" s="372"/>
      <c r="LSE3636" s="370"/>
      <c r="LSF3636" s="371"/>
      <c r="LSG3636" s="372"/>
      <c r="LSH3636" s="371"/>
      <c r="LSI3636" s="473"/>
      <c r="LSJ3636" s="371"/>
      <c r="LSK3636" s="372"/>
      <c r="LSL3636" s="372"/>
      <c r="LSM3636" s="372"/>
      <c r="LSN3636" s="372"/>
      <c r="LSO3636" s="370"/>
      <c r="LSP3636" s="371"/>
      <c r="LSQ3636" s="372"/>
      <c r="LSR3636" s="371"/>
      <c r="LSS3636" s="473"/>
      <c r="LST3636" s="371"/>
      <c r="LSU3636" s="372"/>
      <c r="LSV3636" s="372"/>
      <c r="LSW3636" s="372"/>
      <c r="LSX3636" s="372"/>
      <c r="LSY3636" s="370"/>
      <c r="LSZ3636" s="371"/>
      <c r="LTA3636" s="372"/>
      <c r="LTB3636" s="371"/>
      <c r="LTC3636" s="473"/>
      <c r="LTD3636" s="371"/>
      <c r="LTE3636" s="372"/>
      <c r="LTF3636" s="372"/>
      <c r="LTG3636" s="372"/>
      <c r="LTH3636" s="372"/>
      <c r="LTI3636" s="370"/>
      <c r="LTJ3636" s="371"/>
      <c r="LTK3636" s="372"/>
      <c r="LTL3636" s="371"/>
      <c r="LTM3636" s="473"/>
      <c r="LTN3636" s="371"/>
      <c r="LTO3636" s="372"/>
      <c r="LTP3636" s="372"/>
      <c r="LTQ3636" s="372"/>
      <c r="LTR3636" s="372"/>
      <c r="LTS3636" s="370"/>
      <c r="LTT3636" s="371"/>
      <c r="LTU3636" s="372"/>
      <c r="LTV3636" s="371"/>
      <c r="LTW3636" s="473"/>
      <c r="LTX3636" s="371"/>
      <c r="LTY3636" s="372"/>
      <c r="LTZ3636" s="372"/>
      <c r="LUA3636" s="372"/>
      <c r="LUB3636" s="372"/>
      <c r="LUC3636" s="370"/>
      <c r="LUD3636" s="371"/>
      <c r="LUE3636" s="372"/>
      <c r="LUF3636" s="371"/>
      <c r="LUG3636" s="473"/>
      <c r="LUH3636" s="371"/>
      <c r="LUI3636" s="372"/>
      <c r="LUJ3636" s="372"/>
      <c r="LUK3636" s="372"/>
      <c r="LUL3636" s="372"/>
      <c r="LUM3636" s="370"/>
      <c r="LUN3636" s="371"/>
      <c r="LUO3636" s="372"/>
      <c r="LUP3636" s="371"/>
      <c r="LUQ3636" s="473"/>
      <c r="LUR3636" s="371"/>
      <c r="LUS3636" s="372"/>
      <c r="LUT3636" s="372"/>
      <c r="LUU3636" s="372"/>
      <c r="LUV3636" s="372"/>
      <c r="LUW3636" s="370"/>
      <c r="LUX3636" s="371"/>
      <c r="LUY3636" s="372"/>
      <c r="LUZ3636" s="371"/>
      <c r="LVA3636" s="473"/>
      <c r="LVB3636" s="371"/>
      <c r="LVC3636" s="372"/>
      <c r="LVD3636" s="372"/>
      <c r="LVE3636" s="372"/>
      <c r="LVF3636" s="372"/>
      <c r="LVG3636" s="370"/>
      <c r="LVH3636" s="371"/>
      <c r="LVI3636" s="372"/>
      <c r="LVJ3636" s="371"/>
      <c r="LVK3636" s="473"/>
      <c r="LVL3636" s="371"/>
      <c r="LVM3636" s="372"/>
      <c r="LVN3636" s="372"/>
      <c r="LVO3636" s="372"/>
      <c r="LVP3636" s="372"/>
      <c r="LVQ3636" s="370"/>
      <c r="LVR3636" s="371"/>
      <c r="LVS3636" s="372"/>
      <c r="LVT3636" s="371"/>
      <c r="LVU3636" s="473"/>
      <c r="LVV3636" s="371"/>
      <c r="LVW3636" s="372"/>
      <c r="LVX3636" s="372"/>
      <c r="LVY3636" s="372"/>
      <c r="LVZ3636" s="372"/>
      <c r="LWA3636" s="370"/>
      <c r="LWB3636" s="371"/>
      <c r="LWC3636" s="372"/>
      <c r="LWD3636" s="371"/>
      <c r="LWE3636" s="473"/>
      <c r="LWF3636" s="371"/>
      <c r="LWG3636" s="372"/>
      <c r="LWH3636" s="372"/>
      <c r="LWI3636" s="372"/>
      <c r="LWJ3636" s="372"/>
      <c r="LWK3636" s="370"/>
      <c r="LWL3636" s="371"/>
      <c r="LWM3636" s="372"/>
      <c r="LWN3636" s="371"/>
      <c r="LWO3636" s="473"/>
      <c r="LWP3636" s="371"/>
      <c r="LWQ3636" s="372"/>
      <c r="LWR3636" s="372"/>
      <c r="LWS3636" s="372"/>
      <c r="LWT3636" s="372"/>
      <c r="LWU3636" s="370"/>
      <c r="LWV3636" s="371"/>
      <c r="LWW3636" s="372"/>
      <c r="LWX3636" s="371"/>
      <c r="LWY3636" s="473"/>
      <c r="LWZ3636" s="371"/>
      <c r="LXA3636" s="372"/>
      <c r="LXB3636" s="372"/>
      <c r="LXC3636" s="372"/>
      <c r="LXD3636" s="372"/>
      <c r="LXE3636" s="370"/>
      <c r="LXF3636" s="371"/>
      <c r="LXG3636" s="372"/>
      <c r="LXH3636" s="371"/>
      <c r="LXI3636" s="473"/>
      <c r="LXJ3636" s="371"/>
      <c r="LXK3636" s="372"/>
      <c r="LXL3636" s="372"/>
      <c r="LXM3636" s="372"/>
      <c r="LXN3636" s="372"/>
      <c r="LXO3636" s="370"/>
      <c r="LXP3636" s="371"/>
      <c r="LXQ3636" s="372"/>
      <c r="LXR3636" s="371"/>
      <c r="LXS3636" s="473"/>
      <c r="LXT3636" s="371"/>
      <c r="LXU3636" s="372"/>
      <c r="LXV3636" s="372"/>
      <c r="LXW3636" s="372"/>
      <c r="LXX3636" s="372"/>
      <c r="LXY3636" s="370"/>
      <c r="LXZ3636" s="371"/>
      <c r="LYA3636" s="372"/>
      <c r="LYB3636" s="371"/>
      <c r="LYC3636" s="473"/>
      <c r="LYD3636" s="371"/>
      <c r="LYE3636" s="372"/>
      <c r="LYF3636" s="372"/>
      <c r="LYG3636" s="372"/>
      <c r="LYH3636" s="372"/>
      <c r="LYI3636" s="370"/>
      <c r="LYJ3636" s="371"/>
      <c r="LYK3636" s="372"/>
      <c r="LYL3636" s="371"/>
      <c r="LYM3636" s="473"/>
      <c r="LYN3636" s="371"/>
      <c r="LYO3636" s="372"/>
      <c r="LYP3636" s="372"/>
      <c r="LYQ3636" s="372"/>
      <c r="LYR3636" s="372"/>
      <c r="LYS3636" s="370"/>
      <c r="LYT3636" s="371"/>
      <c r="LYU3636" s="372"/>
      <c r="LYV3636" s="371"/>
      <c r="LYW3636" s="473"/>
      <c r="LYX3636" s="371"/>
      <c r="LYY3636" s="372"/>
      <c r="LYZ3636" s="372"/>
      <c r="LZA3636" s="372"/>
      <c r="LZB3636" s="372"/>
      <c r="LZC3636" s="370"/>
      <c r="LZD3636" s="371"/>
      <c r="LZE3636" s="372"/>
      <c r="LZF3636" s="371"/>
      <c r="LZG3636" s="473"/>
      <c r="LZH3636" s="371"/>
      <c r="LZI3636" s="372"/>
      <c r="LZJ3636" s="372"/>
      <c r="LZK3636" s="372"/>
      <c r="LZL3636" s="372"/>
      <c r="LZM3636" s="370"/>
      <c r="LZN3636" s="371"/>
      <c r="LZO3636" s="372"/>
      <c r="LZP3636" s="371"/>
      <c r="LZQ3636" s="473"/>
      <c r="LZR3636" s="371"/>
      <c r="LZS3636" s="372"/>
      <c r="LZT3636" s="372"/>
      <c r="LZU3636" s="372"/>
      <c r="LZV3636" s="372"/>
      <c r="LZW3636" s="370"/>
      <c r="LZX3636" s="371"/>
      <c r="LZY3636" s="372"/>
      <c r="LZZ3636" s="371"/>
      <c r="MAA3636" s="473"/>
      <c r="MAB3636" s="371"/>
      <c r="MAC3636" s="372"/>
      <c r="MAD3636" s="372"/>
      <c r="MAE3636" s="372"/>
      <c r="MAF3636" s="372"/>
      <c r="MAG3636" s="370"/>
      <c r="MAH3636" s="371"/>
      <c r="MAI3636" s="372"/>
      <c r="MAJ3636" s="371"/>
      <c r="MAK3636" s="473"/>
      <c r="MAL3636" s="371"/>
      <c r="MAM3636" s="372"/>
      <c r="MAN3636" s="372"/>
      <c r="MAO3636" s="372"/>
      <c r="MAP3636" s="372"/>
      <c r="MAQ3636" s="370"/>
      <c r="MAR3636" s="371"/>
      <c r="MAS3636" s="372"/>
      <c r="MAT3636" s="371"/>
      <c r="MAU3636" s="473"/>
      <c r="MAV3636" s="371"/>
      <c r="MAW3636" s="372"/>
      <c r="MAX3636" s="372"/>
      <c r="MAY3636" s="372"/>
      <c r="MAZ3636" s="372"/>
      <c r="MBA3636" s="370"/>
      <c r="MBB3636" s="371"/>
      <c r="MBC3636" s="372"/>
      <c r="MBD3636" s="371"/>
      <c r="MBE3636" s="473"/>
      <c r="MBF3636" s="371"/>
      <c r="MBG3636" s="372"/>
      <c r="MBH3636" s="372"/>
      <c r="MBI3636" s="372"/>
      <c r="MBJ3636" s="372"/>
      <c r="MBK3636" s="370"/>
      <c r="MBL3636" s="371"/>
      <c r="MBM3636" s="372"/>
      <c r="MBN3636" s="371"/>
      <c r="MBO3636" s="473"/>
      <c r="MBP3636" s="371"/>
      <c r="MBQ3636" s="372"/>
      <c r="MBR3636" s="372"/>
      <c r="MBS3636" s="372"/>
      <c r="MBT3636" s="372"/>
      <c r="MBU3636" s="370"/>
      <c r="MBV3636" s="371"/>
      <c r="MBW3636" s="372"/>
      <c r="MBX3636" s="371"/>
      <c r="MBY3636" s="473"/>
      <c r="MBZ3636" s="371"/>
      <c r="MCA3636" s="372"/>
      <c r="MCB3636" s="372"/>
      <c r="MCC3636" s="372"/>
      <c r="MCD3636" s="372"/>
      <c r="MCE3636" s="370"/>
      <c r="MCF3636" s="371"/>
      <c r="MCG3636" s="372"/>
      <c r="MCH3636" s="371"/>
      <c r="MCI3636" s="473"/>
      <c r="MCJ3636" s="371"/>
      <c r="MCK3636" s="372"/>
      <c r="MCL3636" s="372"/>
      <c r="MCM3636" s="372"/>
      <c r="MCN3636" s="372"/>
      <c r="MCO3636" s="370"/>
      <c r="MCP3636" s="371"/>
      <c r="MCQ3636" s="372"/>
      <c r="MCR3636" s="371"/>
      <c r="MCS3636" s="473"/>
      <c r="MCT3636" s="371"/>
      <c r="MCU3636" s="372"/>
      <c r="MCV3636" s="372"/>
      <c r="MCW3636" s="372"/>
      <c r="MCX3636" s="372"/>
      <c r="MCY3636" s="370"/>
      <c r="MCZ3636" s="371"/>
      <c r="MDA3636" s="372"/>
      <c r="MDB3636" s="371"/>
      <c r="MDC3636" s="473"/>
      <c r="MDD3636" s="371"/>
      <c r="MDE3636" s="372"/>
      <c r="MDF3636" s="372"/>
      <c r="MDG3636" s="372"/>
      <c r="MDH3636" s="372"/>
      <c r="MDI3636" s="370"/>
      <c r="MDJ3636" s="371"/>
      <c r="MDK3636" s="372"/>
      <c r="MDL3636" s="371"/>
      <c r="MDM3636" s="473"/>
      <c r="MDN3636" s="371"/>
      <c r="MDO3636" s="372"/>
      <c r="MDP3636" s="372"/>
      <c r="MDQ3636" s="372"/>
      <c r="MDR3636" s="372"/>
      <c r="MDS3636" s="370"/>
      <c r="MDT3636" s="371"/>
      <c r="MDU3636" s="372"/>
      <c r="MDV3636" s="371"/>
      <c r="MDW3636" s="473"/>
      <c r="MDX3636" s="371"/>
      <c r="MDY3636" s="372"/>
      <c r="MDZ3636" s="372"/>
      <c r="MEA3636" s="372"/>
      <c r="MEB3636" s="372"/>
      <c r="MEC3636" s="370"/>
      <c r="MED3636" s="371"/>
      <c r="MEE3636" s="372"/>
      <c r="MEF3636" s="371"/>
      <c r="MEG3636" s="473"/>
      <c r="MEH3636" s="371"/>
      <c r="MEI3636" s="372"/>
      <c r="MEJ3636" s="372"/>
      <c r="MEK3636" s="372"/>
      <c r="MEL3636" s="372"/>
      <c r="MEM3636" s="370"/>
      <c r="MEN3636" s="371"/>
      <c r="MEO3636" s="372"/>
      <c r="MEP3636" s="371"/>
      <c r="MEQ3636" s="473"/>
      <c r="MER3636" s="371"/>
      <c r="MES3636" s="372"/>
      <c r="MET3636" s="372"/>
      <c r="MEU3636" s="372"/>
      <c r="MEV3636" s="372"/>
      <c r="MEW3636" s="370"/>
      <c r="MEX3636" s="371"/>
      <c r="MEY3636" s="372"/>
      <c r="MEZ3636" s="371"/>
      <c r="MFA3636" s="473"/>
      <c r="MFB3636" s="371"/>
      <c r="MFC3636" s="372"/>
      <c r="MFD3636" s="372"/>
      <c r="MFE3636" s="372"/>
      <c r="MFF3636" s="372"/>
      <c r="MFG3636" s="370"/>
      <c r="MFH3636" s="371"/>
      <c r="MFI3636" s="372"/>
      <c r="MFJ3636" s="371"/>
      <c r="MFK3636" s="473"/>
      <c r="MFL3636" s="371"/>
      <c r="MFM3636" s="372"/>
      <c r="MFN3636" s="372"/>
      <c r="MFO3636" s="372"/>
      <c r="MFP3636" s="372"/>
      <c r="MFQ3636" s="370"/>
      <c r="MFR3636" s="371"/>
      <c r="MFS3636" s="372"/>
      <c r="MFT3636" s="371"/>
      <c r="MFU3636" s="473"/>
      <c r="MFV3636" s="371"/>
      <c r="MFW3636" s="372"/>
      <c r="MFX3636" s="372"/>
      <c r="MFY3636" s="372"/>
      <c r="MFZ3636" s="372"/>
      <c r="MGA3636" s="370"/>
      <c r="MGB3636" s="371"/>
      <c r="MGC3636" s="372"/>
      <c r="MGD3636" s="371"/>
      <c r="MGE3636" s="473"/>
      <c r="MGF3636" s="371"/>
      <c r="MGG3636" s="372"/>
      <c r="MGH3636" s="372"/>
      <c r="MGI3636" s="372"/>
      <c r="MGJ3636" s="372"/>
      <c r="MGK3636" s="370"/>
      <c r="MGL3636" s="371"/>
      <c r="MGM3636" s="372"/>
      <c r="MGN3636" s="371"/>
      <c r="MGO3636" s="473"/>
      <c r="MGP3636" s="371"/>
      <c r="MGQ3636" s="372"/>
      <c r="MGR3636" s="372"/>
      <c r="MGS3636" s="372"/>
      <c r="MGT3636" s="372"/>
      <c r="MGU3636" s="370"/>
      <c r="MGV3636" s="371"/>
      <c r="MGW3636" s="372"/>
      <c r="MGX3636" s="371"/>
      <c r="MGY3636" s="473"/>
      <c r="MGZ3636" s="371"/>
      <c r="MHA3636" s="372"/>
      <c r="MHB3636" s="372"/>
      <c r="MHC3636" s="372"/>
      <c r="MHD3636" s="372"/>
      <c r="MHE3636" s="370"/>
      <c r="MHF3636" s="371"/>
      <c r="MHG3636" s="372"/>
      <c r="MHH3636" s="371"/>
      <c r="MHI3636" s="473"/>
      <c r="MHJ3636" s="371"/>
      <c r="MHK3636" s="372"/>
      <c r="MHL3636" s="372"/>
      <c r="MHM3636" s="372"/>
      <c r="MHN3636" s="372"/>
      <c r="MHO3636" s="370"/>
      <c r="MHP3636" s="371"/>
      <c r="MHQ3636" s="372"/>
      <c r="MHR3636" s="371"/>
      <c r="MHS3636" s="473"/>
      <c r="MHT3636" s="371"/>
      <c r="MHU3636" s="372"/>
      <c r="MHV3636" s="372"/>
      <c r="MHW3636" s="372"/>
      <c r="MHX3636" s="372"/>
      <c r="MHY3636" s="370"/>
      <c r="MHZ3636" s="371"/>
      <c r="MIA3636" s="372"/>
      <c r="MIB3636" s="371"/>
      <c r="MIC3636" s="473"/>
      <c r="MID3636" s="371"/>
      <c r="MIE3636" s="372"/>
      <c r="MIF3636" s="372"/>
      <c r="MIG3636" s="372"/>
      <c r="MIH3636" s="372"/>
      <c r="MII3636" s="370"/>
      <c r="MIJ3636" s="371"/>
      <c r="MIK3636" s="372"/>
      <c r="MIL3636" s="371"/>
      <c r="MIM3636" s="473"/>
      <c r="MIN3636" s="371"/>
      <c r="MIO3636" s="372"/>
      <c r="MIP3636" s="372"/>
      <c r="MIQ3636" s="372"/>
      <c r="MIR3636" s="372"/>
      <c r="MIS3636" s="370"/>
      <c r="MIT3636" s="371"/>
      <c r="MIU3636" s="372"/>
      <c r="MIV3636" s="371"/>
      <c r="MIW3636" s="473"/>
      <c r="MIX3636" s="371"/>
      <c r="MIY3636" s="372"/>
      <c r="MIZ3636" s="372"/>
      <c r="MJA3636" s="372"/>
      <c r="MJB3636" s="372"/>
      <c r="MJC3636" s="370"/>
      <c r="MJD3636" s="371"/>
      <c r="MJE3636" s="372"/>
      <c r="MJF3636" s="371"/>
      <c r="MJG3636" s="473"/>
      <c r="MJH3636" s="371"/>
      <c r="MJI3636" s="372"/>
      <c r="MJJ3636" s="372"/>
      <c r="MJK3636" s="372"/>
      <c r="MJL3636" s="372"/>
      <c r="MJM3636" s="370"/>
      <c r="MJN3636" s="371"/>
      <c r="MJO3636" s="372"/>
      <c r="MJP3636" s="371"/>
      <c r="MJQ3636" s="473"/>
      <c r="MJR3636" s="371"/>
      <c r="MJS3636" s="372"/>
      <c r="MJT3636" s="372"/>
      <c r="MJU3636" s="372"/>
      <c r="MJV3636" s="372"/>
      <c r="MJW3636" s="370"/>
      <c r="MJX3636" s="371"/>
      <c r="MJY3636" s="372"/>
      <c r="MJZ3636" s="371"/>
      <c r="MKA3636" s="473"/>
      <c r="MKB3636" s="371"/>
      <c r="MKC3636" s="372"/>
      <c r="MKD3636" s="372"/>
      <c r="MKE3636" s="372"/>
      <c r="MKF3636" s="372"/>
      <c r="MKG3636" s="370"/>
      <c r="MKH3636" s="371"/>
      <c r="MKI3636" s="372"/>
      <c r="MKJ3636" s="371"/>
      <c r="MKK3636" s="473"/>
      <c r="MKL3636" s="371"/>
      <c r="MKM3636" s="372"/>
      <c r="MKN3636" s="372"/>
      <c r="MKO3636" s="372"/>
      <c r="MKP3636" s="372"/>
      <c r="MKQ3636" s="370"/>
      <c r="MKR3636" s="371"/>
      <c r="MKS3636" s="372"/>
      <c r="MKT3636" s="371"/>
      <c r="MKU3636" s="473"/>
      <c r="MKV3636" s="371"/>
      <c r="MKW3636" s="372"/>
      <c r="MKX3636" s="372"/>
      <c r="MKY3636" s="372"/>
      <c r="MKZ3636" s="372"/>
      <c r="MLA3636" s="370"/>
      <c r="MLB3636" s="371"/>
      <c r="MLC3636" s="372"/>
      <c r="MLD3636" s="371"/>
      <c r="MLE3636" s="473"/>
      <c r="MLF3636" s="371"/>
      <c r="MLG3636" s="372"/>
      <c r="MLH3636" s="372"/>
      <c r="MLI3636" s="372"/>
      <c r="MLJ3636" s="372"/>
      <c r="MLK3636" s="370"/>
      <c r="MLL3636" s="371"/>
      <c r="MLM3636" s="372"/>
      <c r="MLN3636" s="371"/>
      <c r="MLO3636" s="473"/>
      <c r="MLP3636" s="371"/>
      <c r="MLQ3636" s="372"/>
      <c r="MLR3636" s="372"/>
      <c r="MLS3636" s="372"/>
      <c r="MLT3636" s="372"/>
      <c r="MLU3636" s="370"/>
      <c r="MLV3636" s="371"/>
      <c r="MLW3636" s="372"/>
      <c r="MLX3636" s="371"/>
      <c r="MLY3636" s="473"/>
      <c r="MLZ3636" s="371"/>
      <c r="MMA3636" s="372"/>
      <c r="MMB3636" s="372"/>
      <c r="MMC3636" s="372"/>
      <c r="MMD3636" s="372"/>
      <c r="MME3636" s="370"/>
      <c r="MMF3636" s="371"/>
      <c r="MMG3636" s="372"/>
      <c r="MMH3636" s="371"/>
      <c r="MMI3636" s="473"/>
      <c r="MMJ3636" s="371"/>
      <c r="MMK3636" s="372"/>
      <c r="MML3636" s="372"/>
      <c r="MMM3636" s="372"/>
      <c r="MMN3636" s="372"/>
      <c r="MMO3636" s="370"/>
      <c r="MMP3636" s="371"/>
      <c r="MMQ3636" s="372"/>
      <c r="MMR3636" s="371"/>
      <c r="MMS3636" s="473"/>
      <c r="MMT3636" s="371"/>
      <c r="MMU3636" s="372"/>
      <c r="MMV3636" s="372"/>
      <c r="MMW3636" s="372"/>
      <c r="MMX3636" s="372"/>
      <c r="MMY3636" s="370"/>
      <c r="MMZ3636" s="371"/>
      <c r="MNA3636" s="372"/>
      <c r="MNB3636" s="371"/>
      <c r="MNC3636" s="473"/>
      <c r="MND3636" s="371"/>
      <c r="MNE3636" s="372"/>
      <c r="MNF3636" s="372"/>
      <c r="MNG3636" s="372"/>
      <c r="MNH3636" s="372"/>
      <c r="MNI3636" s="370"/>
      <c r="MNJ3636" s="371"/>
      <c r="MNK3636" s="372"/>
      <c r="MNL3636" s="371"/>
      <c r="MNM3636" s="473"/>
      <c r="MNN3636" s="371"/>
      <c r="MNO3636" s="372"/>
      <c r="MNP3636" s="372"/>
      <c r="MNQ3636" s="372"/>
      <c r="MNR3636" s="372"/>
      <c r="MNS3636" s="370"/>
      <c r="MNT3636" s="371"/>
      <c r="MNU3636" s="372"/>
      <c r="MNV3636" s="371"/>
      <c r="MNW3636" s="473"/>
      <c r="MNX3636" s="371"/>
      <c r="MNY3636" s="372"/>
      <c r="MNZ3636" s="372"/>
      <c r="MOA3636" s="372"/>
      <c r="MOB3636" s="372"/>
      <c r="MOC3636" s="370"/>
      <c r="MOD3636" s="371"/>
      <c r="MOE3636" s="372"/>
      <c r="MOF3636" s="371"/>
      <c r="MOG3636" s="473"/>
      <c r="MOH3636" s="371"/>
      <c r="MOI3636" s="372"/>
      <c r="MOJ3636" s="372"/>
      <c r="MOK3636" s="372"/>
      <c r="MOL3636" s="372"/>
      <c r="MOM3636" s="370"/>
      <c r="MON3636" s="371"/>
      <c r="MOO3636" s="372"/>
      <c r="MOP3636" s="371"/>
      <c r="MOQ3636" s="473"/>
      <c r="MOR3636" s="371"/>
      <c r="MOS3636" s="372"/>
      <c r="MOT3636" s="372"/>
      <c r="MOU3636" s="372"/>
      <c r="MOV3636" s="372"/>
      <c r="MOW3636" s="370"/>
      <c r="MOX3636" s="371"/>
      <c r="MOY3636" s="372"/>
      <c r="MOZ3636" s="371"/>
      <c r="MPA3636" s="473"/>
      <c r="MPB3636" s="371"/>
      <c r="MPC3636" s="372"/>
      <c r="MPD3636" s="372"/>
      <c r="MPE3636" s="372"/>
      <c r="MPF3636" s="372"/>
      <c r="MPG3636" s="370"/>
      <c r="MPH3636" s="371"/>
      <c r="MPI3636" s="372"/>
      <c r="MPJ3636" s="371"/>
      <c r="MPK3636" s="473"/>
      <c r="MPL3636" s="371"/>
      <c r="MPM3636" s="372"/>
      <c r="MPN3636" s="372"/>
      <c r="MPO3636" s="372"/>
      <c r="MPP3636" s="372"/>
      <c r="MPQ3636" s="370"/>
      <c r="MPR3636" s="371"/>
      <c r="MPS3636" s="372"/>
      <c r="MPT3636" s="371"/>
      <c r="MPU3636" s="473"/>
      <c r="MPV3636" s="371"/>
      <c r="MPW3636" s="372"/>
      <c r="MPX3636" s="372"/>
      <c r="MPY3636" s="372"/>
      <c r="MPZ3636" s="372"/>
      <c r="MQA3636" s="370"/>
      <c r="MQB3636" s="371"/>
      <c r="MQC3636" s="372"/>
      <c r="MQD3636" s="371"/>
      <c r="MQE3636" s="473"/>
      <c r="MQF3636" s="371"/>
      <c r="MQG3636" s="372"/>
      <c r="MQH3636" s="372"/>
      <c r="MQI3636" s="372"/>
      <c r="MQJ3636" s="372"/>
      <c r="MQK3636" s="370"/>
      <c r="MQL3636" s="371"/>
      <c r="MQM3636" s="372"/>
      <c r="MQN3636" s="371"/>
      <c r="MQO3636" s="473"/>
      <c r="MQP3636" s="371"/>
      <c r="MQQ3636" s="372"/>
      <c r="MQR3636" s="372"/>
      <c r="MQS3636" s="372"/>
      <c r="MQT3636" s="372"/>
      <c r="MQU3636" s="370"/>
      <c r="MQV3636" s="371"/>
      <c r="MQW3636" s="372"/>
      <c r="MQX3636" s="371"/>
      <c r="MQY3636" s="473"/>
      <c r="MQZ3636" s="371"/>
      <c r="MRA3636" s="372"/>
      <c r="MRB3636" s="372"/>
      <c r="MRC3636" s="372"/>
      <c r="MRD3636" s="372"/>
      <c r="MRE3636" s="370"/>
      <c r="MRF3636" s="371"/>
      <c r="MRG3636" s="372"/>
      <c r="MRH3636" s="371"/>
      <c r="MRI3636" s="473"/>
      <c r="MRJ3636" s="371"/>
      <c r="MRK3636" s="372"/>
      <c r="MRL3636" s="372"/>
      <c r="MRM3636" s="372"/>
      <c r="MRN3636" s="372"/>
      <c r="MRO3636" s="370"/>
      <c r="MRP3636" s="371"/>
      <c r="MRQ3636" s="372"/>
      <c r="MRR3636" s="371"/>
      <c r="MRS3636" s="473"/>
      <c r="MRT3636" s="371"/>
      <c r="MRU3636" s="372"/>
      <c r="MRV3636" s="372"/>
      <c r="MRW3636" s="372"/>
      <c r="MRX3636" s="372"/>
      <c r="MRY3636" s="370"/>
      <c r="MRZ3636" s="371"/>
      <c r="MSA3636" s="372"/>
      <c r="MSB3636" s="371"/>
      <c r="MSC3636" s="473"/>
      <c r="MSD3636" s="371"/>
      <c r="MSE3636" s="372"/>
      <c r="MSF3636" s="372"/>
      <c r="MSG3636" s="372"/>
      <c r="MSH3636" s="372"/>
      <c r="MSI3636" s="370"/>
      <c r="MSJ3636" s="371"/>
      <c r="MSK3636" s="372"/>
      <c r="MSL3636" s="371"/>
      <c r="MSM3636" s="473"/>
      <c r="MSN3636" s="371"/>
      <c r="MSO3636" s="372"/>
      <c r="MSP3636" s="372"/>
      <c r="MSQ3636" s="372"/>
      <c r="MSR3636" s="372"/>
      <c r="MSS3636" s="370"/>
      <c r="MST3636" s="371"/>
      <c r="MSU3636" s="372"/>
      <c r="MSV3636" s="371"/>
      <c r="MSW3636" s="473"/>
      <c r="MSX3636" s="371"/>
      <c r="MSY3636" s="372"/>
      <c r="MSZ3636" s="372"/>
      <c r="MTA3636" s="372"/>
      <c r="MTB3636" s="372"/>
      <c r="MTC3636" s="370"/>
      <c r="MTD3636" s="371"/>
      <c r="MTE3636" s="372"/>
      <c r="MTF3636" s="371"/>
      <c r="MTG3636" s="473"/>
      <c r="MTH3636" s="371"/>
      <c r="MTI3636" s="372"/>
      <c r="MTJ3636" s="372"/>
      <c r="MTK3636" s="372"/>
      <c r="MTL3636" s="372"/>
      <c r="MTM3636" s="370"/>
      <c r="MTN3636" s="371"/>
      <c r="MTO3636" s="372"/>
      <c r="MTP3636" s="371"/>
      <c r="MTQ3636" s="473"/>
      <c r="MTR3636" s="371"/>
      <c r="MTS3636" s="372"/>
      <c r="MTT3636" s="372"/>
      <c r="MTU3636" s="372"/>
      <c r="MTV3636" s="372"/>
      <c r="MTW3636" s="370"/>
      <c r="MTX3636" s="371"/>
      <c r="MTY3636" s="372"/>
      <c r="MTZ3636" s="371"/>
      <c r="MUA3636" s="473"/>
      <c r="MUB3636" s="371"/>
      <c r="MUC3636" s="372"/>
      <c r="MUD3636" s="372"/>
      <c r="MUE3636" s="372"/>
      <c r="MUF3636" s="372"/>
      <c r="MUG3636" s="370"/>
      <c r="MUH3636" s="371"/>
      <c r="MUI3636" s="372"/>
      <c r="MUJ3636" s="371"/>
      <c r="MUK3636" s="473"/>
      <c r="MUL3636" s="371"/>
      <c r="MUM3636" s="372"/>
      <c r="MUN3636" s="372"/>
      <c r="MUO3636" s="372"/>
      <c r="MUP3636" s="372"/>
      <c r="MUQ3636" s="370"/>
      <c r="MUR3636" s="371"/>
      <c r="MUS3636" s="372"/>
      <c r="MUT3636" s="371"/>
      <c r="MUU3636" s="473"/>
      <c r="MUV3636" s="371"/>
      <c r="MUW3636" s="372"/>
      <c r="MUX3636" s="372"/>
      <c r="MUY3636" s="372"/>
      <c r="MUZ3636" s="372"/>
      <c r="MVA3636" s="370"/>
      <c r="MVB3636" s="371"/>
      <c r="MVC3636" s="372"/>
      <c r="MVD3636" s="371"/>
      <c r="MVE3636" s="473"/>
      <c r="MVF3636" s="371"/>
      <c r="MVG3636" s="372"/>
      <c r="MVH3636" s="372"/>
      <c r="MVI3636" s="372"/>
      <c r="MVJ3636" s="372"/>
      <c r="MVK3636" s="370"/>
      <c r="MVL3636" s="371"/>
      <c r="MVM3636" s="372"/>
      <c r="MVN3636" s="371"/>
      <c r="MVO3636" s="473"/>
      <c r="MVP3636" s="371"/>
      <c r="MVQ3636" s="372"/>
      <c r="MVR3636" s="372"/>
      <c r="MVS3636" s="372"/>
      <c r="MVT3636" s="372"/>
      <c r="MVU3636" s="370"/>
      <c r="MVV3636" s="371"/>
      <c r="MVW3636" s="372"/>
      <c r="MVX3636" s="371"/>
      <c r="MVY3636" s="473"/>
      <c r="MVZ3636" s="371"/>
      <c r="MWA3636" s="372"/>
      <c r="MWB3636" s="372"/>
      <c r="MWC3636" s="372"/>
      <c r="MWD3636" s="372"/>
      <c r="MWE3636" s="370"/>
      <c r="MWF3636" s="371"/>
      <c r="MWG3636" s="372"/>
      <c r="MWH3636" s="371"/>
      <c r="MWI3636" s="473"/>
      <c r="MWJ3636" s="371"/>
      <c r="MWK3636" s="372"/>
      <c r="MWL3636" s="372"/>
      <c r="MWM3636" s="372"/>
      <c r="MWN3636" s="372"/>
      <c r="MWO3636" s="370"/>
      <c r="MWP3636" s="371"/>
      <c r="MWQ3636" s="372"/>
      <c r="MWR3636" s="371"/>
      <c r="MWS3636" s="473"/>
      <c r="MWT3636" s="371"/>
      <c r="MWU3636" s="372"/>
      <c r="MWV3636" s="372"/>
      <c r="MWW3636" s="372"/>
      <c r="MWX3636" s="372"/>
      <c r="MWY3636" s="370"/>
      <c r="MWZ3636" s="371"/>
      <c r="MXA3636" s="372"/>
      <c r="MXB3636" s="371"/>
      <c r="MXC3636" s="473"/>
      <c r="MXD3636" s="371"/>
      <c r="MXE3636" s="372"/>
      <c r="MXF3636" s="372"/>
      <c r="MXG3636" s="372"/>
      <c r="MXH3636" s="372"/>
      <c r="MXI3636" s="370"/>
      <c r="MXJ3636" s="371"/>
      <c r="MXK3636" s="372"/>
      <c r="MXL3636" s="371"/>
      <c r="MXM3636" s="473"/>
      <c r="MXN3636" s="371"/>
      <c r="MXO3636" s="372"/>
      <c r="MXP3636" s="372"/>
      <c r="MXQ3636" s="372"/>
      <c r="MXR3636" s="372"/>
      <c r="MXS3636" s="370"/>
      <c r="MXT3636" s="371"/>
      <c r="MXU3636" s="372"/>
      <c r="MXV3636" s="371"/>
      <c r="MXW3636" s="473"/>
      <c r="MXX3636" s="371"/>
      <c r="MXY3636" s="372"/>
      <c r="MXZ3636" s="372"/>
      <c r="MYA3636" s="372"/>
      <c r="MYB3636" s="372"/>
      <c r="MYC3636" s="370"/>
      <c r="MYD3636" s="371"/>
      <c r="MYE3636" s="372"/>
      <c r="MYF3636" s="371"/>
      <c r="MYG3636" s="473"/>
      <c r="MYH3636" s="371"/>
      <c r="MYI3636" s="372"/>
      <c r="MYJ3636" s="372"/>
      <c r="MYK3636" s="372"/>
      <c r="MYL3636" s="372"/>
      <c r="MYM3636" s="370"/>
      <c r="MYN3636" s="371"/>
      <c r="MYO3636" s="372"/>
      <c r="MYP3636" s="371"/>
      <c r="MYQ3636" s="473"/>
      <c r="MYR3636" s="371"/>
      <c r="MYS3636" s="372"/>
      <c r="MYT3636" s="372"/>
      <c r="MYU3636" s="372"/>
      <c r="MYV3636" s="372"/>
      <c r="MYW3636" s="370"/>
      <c r="MYX3636" s="371"/>
      <c r="MYY3636" s="372"/>
      <c r="MYZ3636" s="371"/>
      <c r="MZA3636" s="473"/>
      <c r="MZB3636" s="371"/>
      <c r="MZC3636" s="372"/>
      <c r="MZD3636" s="372"/>
      <c r="MZE3636" s="372"/>
      <c r="MZF3636" s="372"/>
      <c r="MZG3636" s="370"/>
      <c r="MZH3636" s="371"/>
      <c r="MZI3636" s="372"/>
      <c r="MZJ3636" s="371"/>
      <c r="MZK3636" s="473"/>
      <c r="MZL3636" s="371"/>
      <c r="MZM3636" s="372"/>
      <c r="MZN3636" s="372"/>
      <c r="MZO3636" s="372"/>
      <c r="MZP3636" s="372"/>
      <c r="MZQ3636" s="370"/>
      <c r="MZR3636" s="371"/>
      <c r="MZS3636" s="372"/>
      <c r="MZT3636" s="371"/>
      <c r="MZU3636" s="473"/>
      <c r="MZV3636" s="371"/>
      <c r="MZW3636" s="372"/>
      <c r="MZX3636" s="372"/>
      <c r="MZY3636" s="372"/>
      <c r="MZZ3636" s="372"/>
      <c r="NAA3636" s="370"/>
      <c r="NAB3636" s="371"/>
      <c r="NAC3636" s="372"/>
      <c r="NAD3636" s="371"/>
      <c r="NAE3636" s="473"/>
      <c r="NAF3636" s="371"/>
      <c r="NAG3636" s="372"/>
      <c r="NAH3636" s="372"/>
      <c r="NAI3636" s="372"/>
      <c r="NAJ3636" s="372"/>
      <c r="NAK3636" s="370"/>
      <c r="NAL3636" s="371"/>
      <c r="NAM3636" s="372"/>
      <c r="NAN3636" s="371"/>
      <c r="NAO3636" s="473"/>
      <c r="NAP3636" s="371"/>
      <c r="NAQ3636" s="372"/>
      <c r="NAR3636" s="372"/>
      <c r="NAS3636" s="372"/>
      <c r="NAT3636" s="372"/>
      <c r="NAU3636" s="370"/>
      <c r="NAV3636" s="371"/>
      <c r="NAW3636" s="372"/>
      <c r="NAX3636" s="371"/>
      <c r="NAY3636" s="473"/>
      <c r="NAZ3636" s="371"/>
      <c r="NBA3636" s="372"/>
      <c r="NBB3636" s="372"/>
      <c r="NBC3636" s="372"/>
      <c r="NBD3636" s="372"/>
      <c r="NBE3636" s="370"/>
      <c r="NBF3636" s="371"/>
      <c r="NBG3636" s="372"/>
      <c r="NBH3636" s="371"/>
      <c r="NBI3636" s="473"/>
      <c r="NBJ3636" s="371"/>
      <c r="NBK3636" s="372"/>
      <c r="NBL3636" s="372"/>
      <c r="NBM3636" s="372"/>
      <c r="NBN3636" s="372"/>
      <c r="NBO3636" s="370"/>
      <c r="NBP3636" s="371"/>
      <c r="NBQ3636" s="372"/>
      <c r="NBR3636" s="371"/>
      <c r="NBS3636" s="473"/>
      <c r="NBT3636" s="371"/>
      <c r="NBU3636" s="372"/>
      <c r="NBV3636" s="372"/>
      <c r="NBW3636" s="372"/>
      <c r="NBX3636" s="372"/>
      <c r="NBY3636" s="370"/>
      <c r="NBZ3636" s="371"/>
      <c r="NCA3636" s="372"/>
      <c r="NCB3636" s="371"/>
      <c r="NCC3636" s="473"/>
      <c r="NCD3636" s="371"/>
      <c r="NCE3636" s="372"/>
      <c r="NCF3636" s="372"/>
      <c r="NCG3636" s="372"/>
      <c r="NCH3636" s="372"/>
      <c r="NCI3636" s="370"/>
      <c r="NCJ3636" s="371"/>
      <c r="NCK3636" s="372"/>
      <c r="NCL3636" s="371"/>
      <c r="NCM3636" s="473"/>
      <c r="NCN3636" s="371"/>
      <c r="NCO3636" s="372"/>
      <c r="NCP3636" s="372"/>
      <c r="NCQ3636" s="372"/>
      <c r="NCR3636" s="372"/>
      <c r="NCS3636" s="370"/>
      <c r="NCT3636" s="371"/>
      <c r="NCU3636" s="372"/>
      <c r="NCV3636" s="371"/>
      <c r="NCW3636" s="473"/>
      <c r="NCX3636" s="371"/>
      <c r="NCY3636" s="372"/>
      <c r="NCZ3636" s="372"/>
      <c r="NDA3636" s="372"/>
      <c r="NDB3636" s="372"/>
      <c r="NDC3636" s="370"/>
      <c r="NDD3636" s="371"/>
      <c r="NDE3636" s="372"/>
      <c r="NDF3636" s="371"/>
      <c r="NDG3636" s="473"/>
      <c r="NDH3636" s="371"/>
      <c r="NDI3636" s="372"/>
      <c r="NDJ3636" s="372"/>
      <c r="NDK3636" s="372"/>
      <c r="NDL3636" s="372"/>
      <c r="NDM3636" s="370"/>
      <c r="NDN3636" s="371"/>
      <c r="NDO3636" s="372"/>
      <c r="NDP3636" s="371"/>
      <c r="NDQ3636" s="473"/>
      <c r="NDR3636" s="371"/>
      <c r="NDS3636" s="372"/>
      <c r="NDT3636" s="372"/>
      <c r="NDU3636" s="372"/>
      <c r="NDV3636" s="372"/>
      <c r="NDW3636" s="370"/>
      <c r="NDX3636" s="371"/>
      <c r="NDY3636" s="372"/>
      <c r="NDZ3636" s="371"/>
      <c r="NEA3636" s="473"/>
      <c r="NEB3636" s="371"/>
      <c r="NEC3636" s="372"/>
      <c r="NED3636" s="372"/>
      <c r="NEE3636" s="372"/>
      <c r="NEF3636" s="372"/>
      <c r="NEG3636" s="370"/>
      <c r="NEH3636" s="371"/>
      <c r="NEI3636" s="372"/>
      <c r="NEJ3636" s="371"/>
      <c r="NEK3636" s="473"/>
      <c r="NEL3636" s="371"/>
      <c r="NEM3636" s="372"/>
      <c r="NEN3636" s="372"/>
      <c r="NEO3636" s="372"/>
      <c r="NEP3636" s="372"/>
      <c r="NEQ3636" s="370"/>
      <c r="NER3636" s="371"/>
      <c r="NES3636" s="372"/>
      <c r="NET3636" s="371"/>
      <c r="NEU3636" s="473"/>
      <c r="NEV3636" s="371"/>
      <c r="NEW3636" s="372"/>
      <c r="NEX3636" s="372"/>
      <c r="NEY3636" s="372"/>
      <c r="NEZ3636" s="372"/>
      <c r="NFA3636" s="370"/>
      <c r="NFB3636" s="371"/>
      <c r="NFC3636" s="372"/>
      <c r="NFD3636" s="371"/>
      <c r="NFE3636" s="473"/>
      <c r="NFF3636" s="371"/>
      <c r="NFG3636" s="372"/>
      <c r="NFH3636" s="372"/>
      <c r="NFI3636" s="372"/>
      <c r="NFJ3636" s="372"/>
      <c r="NFK3636" s="370"/>
      <c r="NFL3636" s="371"/>
      <c r="NFM3636" s="372"/>
      <c r="NFN3636" s="371"/>
      <c r="NFO3636" s="473"/>
      <c r="NFP3636" s="371"/>
      <c r="NFQ3636" s="372"/>
      <c r="NFR3636" s="372"/>
      <c r="NFS3636" s="372"/>
      <c r="NFT3636" s="372"/>
      <c r="NFU3636" s="370"/>
      <c r="NFV3636" s="371"/>
      <c r="NFW3636" s="372"/>
      <c r="NFX3636" s="371"/>
      <c r="NFY3636" s="473"/>
      <c r="NFZ3636" s="371"/>
      <c r="NGA3636" s="372"/>
      <c r="NGB3636" s="372"/>
      <c r="NGC3636" s="372"/>
      <c r="NGD3636" s="372"/>
      <c r="NGE3636" s="370"/>
      <c r="NGF3636" s="371"/>
      <c r="NGG3636" s="372"/>
      <c r="NGH3636" s="371"/>
      <c r="NGI3636" s="473"/>
      <c r="NGJ3636" s="371"/>
      <c r="NGK3636" s="372"/>
      <c r="NGL3636" s="372"/>
      <c r="NGM3636" s="372"/>
      <c r="NGN3636" s="372"/>
      <c r="NGO3636" s="370"/>
      <c r="NGP3636" s="371"/>
      <c r="NGQ3636" s="372"/>
      <c r="NGR3636" s="371"/>
      <c r="NGS3636" s="473"/>
      <c r="NGT3636" s="371"/>
      <c r="NGU3636" s="372"/>
      <c r="NGV3636" s="372"/>
      <c r="NGW3636" s="372"/>
      <c r="NGX3636" s="372"/>
      <c r="NGY3636" s="370"/>
      <c r="NGZ3636" s="371"/>
      <c r="NHA3636" s="372"/>
      <c r="NHB3636" s="371"/>
      <c r="NHC3636" s="473"/>
      <c r="NHD3636" s="371"/>
      <c r="NHE3636" s="372"/>
      <c r="NHF3636" s="372"/>
      <c r="NHG3636" s="372"/>
      <c r="NHH3636" s="372"/>
      <c r="NHI3636" s="370"/>
      <c r="NHJ3636" s="371"/>
      <c r="NHK3636" s="372"/>
      <c r="NHL3636" s="371"/>
      <c r="NHM3636" s="473"/>
      <c r="NHN3636" s="371"/>
      <c r="NHO3636" s="372"/>
      <c r="NHP3636" s="372"/>
      <c r="NHQ3636" s="372"/>
      <c r="NHR3636" s="372"/>
      <c r="NHS3636" s="370"/>
      <c r="NHT3636" s="371"/>
      <c r="NHU3636" s="372"/>
      <c r="NHV3636" s="371"/>
      <c r="NHW3636" s="473"/>
      <c r="NHX3636" s="371"/>
      <c r="NHY3636" s="372"/>
      <c r="NHZ3636" s="372"/>
      <c r="NIA3636" s="372"/>
      <c r="NIB3636" s="372"/>
      <c r="NIC3636" s="370"/>
      <c r="NID3636" s="371"/>
      <c r="NIE3636" s="372"/>
      <c r="NIF3636" s="371"/>
      <c r="NIG3636" s="473"/>
      <c r="NIH3636" s="371"/>
      <c r="NII3636" s="372"/>
      <c r="NIJ3636" s="372"/>
      <c r="NIK3636" s="372"/>
      <c r="NIL3636" s="372"/>
      <c r="NIM3636" s="370"/>
      <c r="NIN3636" s="371"/>
      <c r="NIO3636" s="372"/>
      <c r="NIP3636" s="371"/>
      <c r="NIQ3636" s="473"/>
      <c r="NIR3636" s="371"/>
      <c r="NIS3636" s="372"/>
      <c r="NIT3636" s="372"/>
      <c r="NIU3636" s="372"/>
      <c r="NIV3636" s="372"/>
      <c r="NIW3636" s="370"/>
      <c r="NIX3636" s="371"/>
      <c r="NIY3636" s="372"/>
      <c r="NIZ3636" s="371"/>
      <c r="NJA3636" s="473"/>
      <c r="NJB3636" s="371"/>
      <c r="NJC3636" s="372"/>
      <c r="NJD3636" s="372"/>
      <c r="NJE3636" s="372"/>
      <c r="NJF3636" s="372"/>
      <c r="NJG3636" s="370"/>
      <c r="NJH3636" s="371"/>
      <c r="NJI3636" s="372"/>
      <c r="NJJ3636" s="371"/>
      <c r="NJK3636" s="473"/>
      <c r="NJL3636" s="371"/>
      <c r="NJM3636" s="372"/>
      <c r="NJN3636" s="372"/>
      <c r="NJO3636" s="372"/>
      <c r="NJP3636" s="372"/>
      <c r="NJQ3636" s="370"/>
      <c r="NJR3636" s="371"/>
      <c r="NJS3636" s="372"/>
      <c r="NJT3636" s="371"/>
      <c r="NJU3636" s="473"/>
      <c r="NJV3636" s="371"/>
      <c r="NJW3636" s="372"/>
      <c r="NJX3636" s="372"/>
      <c r="NJY3636" s="372"/>
      <c r="NJZ3636" s="372"/>
      <c r="NKA3636" s="370"/>
      <c r="NKB3636" s="371"/>
      <c r="NKC3636" s="372"/>
      <c r="NKD3636" s="371"/>
      <c r="NKE3636" s="473"/>
      <c r="NKF3636" s="371"/>
      <c r="NKG3636" s="372"/>
      <c r="NKH3636" s="372"/>
      <c r="NKI3636" s="372"/>
      <c r="NKJ3636" s="372"/>
      <c r="NKK3636" s="370"/>
      <c r="NKL3636" s="371"/>
      <c r="NKM3636" s="372"/>
      <c r="NKN3636" s="371"/>
      <c r="NKO3636" s="473"/>
      <c r="NKP3636" s="371"/>
      <c r="NKQ3636" s="372"/>
      <c r="NKR3636" s="372"/>
      <c r="NKS3636" s="372"/>
      <c r="NKT3636" s="372"/>
      <c r="NKU3636" s="370"/>
      <c r="NKV3636" s="371"/>
      <c r="NKW3636" s="372"/>
      <c r="NKX3636" s="371"/>
      <c r="NKY3636" s="473"/>
      <c r="NKZ3636" s="371"/>
      <c r="NLA3636" s="372"/>
      <c r="NLB3636" s="372"/>
      <c r="NLC3636" s="372"/>
      <c r="NLD3636" s="372"/>
      <c r="NLE3636" s="370"/>
      <c r="NLF3636" s="371"/>
      <c r="NLG3636" s="372"/>
      <c r="NLH3636" s="371"/>
      <c r="NLI3636" s="473"/>
      <c r="NLJ3636" s="371"/>
      <c r="NLK3636" s="372"/>
      <c r="NLL3636" s="372"/>
      <c r="NLM3636" s="372"/>
      <c r="NLN3636" s="372"/>
      <c r="NLO3636" s="370"/>
      <c r="NLP3636" s="371"/>
      <c r="NLQ3636" s="372"/>
      <c r="NLR3636" s="371"/>
      <c r="NLS3636" s="473"/>
      <c r="NLT3636" s="371"/>
      <c r="NLU3636" s="372"/>
      <c r="NLV3636" s="372"/>
      <c r="NLW3636" s="372"/>
      <c r="NLX3636" s="372"/>
      <c r="NLY3636" s="370"/>
      <c r="NLZ3636" s="371"/>
      <c r="NMA3636" s="372"/>
      <c r="NMB3636" s="371"/>
      <c r="NMC3636" s="473"/>
      <c r="NMD3636" s="371"/>
      <c r="NME3636" s="372"/>
      <c r="NMF3636" s="372"/>
      <c r="NMG3636" s="372"/>
      <c r="NMH3636" s="372"/>
      <c r="NMI3636" s="370"/>
      <c r="NMJ3636" s="371"/>
      <c r="NMK3636" s="372"/>
      <c r="NML3636" s="371"/>
      <c r="NMM3636" s="473"/>
      <c r="NMN3636" s="371"/>
      <c r="NMO3636" s="372"/>
      <c r="NMP3636" s="372"/>
      <c r="NMQ3636" s="372"/>
      <c r="NMR3636" s="372"/>
      <c r="NMS3636" s="370"/>
      <c r="NMT3636" s="371"/>
      <c r="NMU3636" s="372"/>
      <c r="NMV3636" s="371"/>
      <c r="NMW3636" s="473"/>
      <c r="NMX3636" s="371"/>
      <c r="NMY3636" s="372"/>
      <c r="NMZ3636" s="372"/>
      <c r="NNA3636" s="372"/>
      <c r="NNB3636" s="372"/>
      <c r="NNC3636" s="370"/>
      <c r="NND3636" s="371"/>
      <c r="NNE3636" s="372"/>
      <c r="NNF3636" s="371"/>
      <c r="NNG3636" s="473"/>
      <c r="NNH3636" s="371"/>
      <c r="NNI3636" s="372"/>
      <c r="NNJ3636" s="372"/>
      <c r="NNK3636" s="372"/>
      <c r="NNL3636" s="372"/>
      <c r="NNM3636" s="370"/>
      <c r="NNN3636" s="371"/>
      <c r="NNO3636" s="372"/>
      <c r="NNP3636" s="371"/>
      <c r="NNQ3636" s="473"/>
      <c r="NNR3636" s="371"/>
      <c r="NNS3636" s="372"/>
      <c r="NNT3636" s="372"/>
      <c r="NNU3636" s="372"/>
      <c r="NNV3636" s="372"/>
      <c r="NNW3636" s="370"/>
      <c r="NNX3636" s="371"/>
      <c r="NNY3636" s="372"/>
      <c r="NNZ3636" s="371"/>
      <c r="NOA3636" s="473"/>
      <c r="NOB3636" s="371"/>
      <c r="NOC3636" s="372"/>
      <c r="NOD3636" s="372"/>
      <c r="NOE3636" s="372"/>
      <c r="NOF3636" s="372"/>
      <c r="NOG3636" s="370"/>
      <c r="NOH3636" s="371"/>
      <c r="NOI3636" s="372"/>
      <c r="NOJ3636" s="371"/>
      <c r="NOK3636" s="473"/>
      <c r="NOL3636" s="371"/>
      <c r="NOM3636" s="372"/>
      <c r="NON3636" s="372"/>
      <c r="NOO3636" s="372"/>
      <c r="NOP3636" s="372"/>
      <c r="NOQ3636" s="370"/>
      <c r="NOR3636" s="371"/>
      <c r="NOS3636" s="372"/>
      <c r="NOT3636" s="371"/>
      <c r="NOU3636" s="473"/>
      <c r="NOV3636" s="371"/>
      <c r="NOW3636" s="372"/>
      <c r="NOX3636" s="372"/>
      <c r="NOY3636" s="372"/>
      <c r="NOZ3636" s="372"/>
      <c r="NPA3636" s="370"/>
      <c r="NPB3636" s="371"/>
      <c r="NPC3636" s="372"/>
      <c r="NPD3636" s="371"/>
      <c r="NPE3636" s="473"/>
      <c r="NPF3636" s="371"/>
      <c r="NPG3636" s="372"/>
      <c r="NPH3636" s="372"/>
      <c r="NPI3636" s="372"/>
      <c r="NPJ3636" s="372"/>
      <c r="NPK3636" s="370"/>
      <c r="NPL3636" s="371"/>
      <c r="NPM3636" s="372"/>
      <c r="NPN3636" s="371"/>
      <c r="NPO3636" s="473"/>
      <c r="NPP3636" s="371"/>
      <c r="NPQ3636" s="372"/>
      <c r="NPR3636" s="372"/>
      <c r="NPS3636" s="372"/>
      <c r="NPT3636" s="372"/>
      <c r="NPU3636" s="370"/>
      <c r="NPV3636" s="371"/>
      <c r="NPW3636" s="372"/>
      <c r="NPX3636" s="371"/>
      <c r="NPY3636" s="473"/>
      <c r="NPZ3636" s="371"/>
      <c r="NQA3636" s="372"/>
      <c r="NQB3636" s="372"/>
      <c r="NQC3636" s="372"/>
      <c r="NQD3636" s="372"/>
      <c r="NQE3636" s="370"/>
      <c r="NQF3636" s="371"/>
      <c r="NQG3636" s="372"/>
      <c r="NQH3636" s="371"/>
      <c r="NQI3636" s="473"/>
      <c r="NQJ3636" s="371"/>
      <c r="NQK3636" s="372"/>
      <c r="NQL3636" s="372"/>
      <c r="NQM3636" s="372"/>
      <c r="NQN3636" s="372"/>
      <c r="NQO3636" s="370"/>
      <c r="NQP3636" s="371"/>
      <c r="NQQ3636" s="372"/>
      <c r="NQR3636" s="371"/>
      <c r="NQS3636" s="473"/>
      <c r="NQT3636" s="371"/>
      <c r="NQU3636" s="372"/>
      <c r="NQV3636" s="372"/>
      <c r="NQW3636" s="372"/>
      <c r="NQX3636" s="372"/>
      <c r="NQY3636" s="370"/>
      <c r="NQZ3636" s="371"/>
      <c r="NRA3636" s="372"/>
      <c r="NRB3636" s="371"/>
      <c r="NRC3636" s="473"/>
      <c r="NRD3636" s="371"/>
      <c r="NRE3636" s="372"/>
      <c r="NRF3636" s="372"/>
      <c r="NRG3636" s="372"/>
      <c r="NRH3636" s="372"/>
      <c r="NRI3636" s="370"/>
      <c r="NRJ3636" s="371"/>
      <c r="NRK3636" s="372"/>
      <c r="NRL3636" s="371"/>
      <c r="NRM3636" s="473"/>
      <c r="NRN3636" s="371"/>
      <c r="NRO3636" s="372"/>
      <c r="NRP3636" s="372"/>
      <c r="NRQ3636" s="372"/>
      <c r="NRR3636" s="372"/>
      <c r="NRS3636" s="370"/>
      <c r="NRT3636" s="371"/>
      <c r="NRU3636" s="372"/>
      <c r="NRV3636" s="371"/>
      <c r="NRW3636" s="473"/>
      <c r="NRX3636" s="371"/>
      <c r="NRY3636" s="372"/>
      <c r="NRZ3636" s="372"/>
      <c r="NSA3636" s="372"/>
      <c r="NSB3636" s="372"/>
      <c r="NSC3636" s="370"/>
      <c r="NSD3636" s="371"/>
      <c r="NSE3636" s="372"/>
      <c r="NSF3636" s="371"/>
      <c r="NSG3636" s="473"/>
      <c r="NSH3636" s="371"/>
      <c r="NSI3636" s="372"/>
      <c r="NSJ3636" s="372"/>
      <c r="NSK3636" s="372"/>
      <c r="NSL3636" s="372"/>
      <c r="NSM3636" s="370"/>
      <c r="NSN3636" s="371"/>
      <c r="NSO3636" s="372"/>
      <c r="NSP3636" s="371"/>
      <c r="NSQ3636" s="473"/>
      <c r="NSR3636" s="371"/>
      <c r="NSS3636" s="372"/>
      <c r="NST3636" s="372"/>
      <c r="NSU3636" s="372"/>
      <c r="NSV3636" s="372"/>
      <c r="NSW3636" s="370"/>
      <c r="NSX3636" s="371"/>
      <c r="NSY3636" s="372"/>
      <c r="NSZ3636" s="371"/>
      <c r="NTA3636" s="473"/>
      <c r="NTB3636" s="371"/>
      <c r="NTC3636" s="372"/>
      <c r="NTD3636" s="372"/>
      <c r="NTE3636" s="372"/>
      <c r="NTF3636" s="372"/>
      <c r="NTG3636" s="370"/>
      <c r="NTH3636" s="371"/>
      <c r="NTI3636" s="372"/>
      <c r="NTJ3636" s="371"/>
      <c r="NTK3636" s="473"/>
      <c r="NTL3636" s="371"/>
      <c r="NTM3636" s="372"/>
      <c r="NTN3636" s="372"/>
      <c r="NTO3636" s="372"/>
      <c r="NTP3636" s="372"/>
      <c r="NTQ3636" s="370"/>
      <c r="NTR3636" s="371"/>
      <c r="NTS3636" s="372"/>
      <c r="NTT3636" s="371"/>
      <c r="NTU3636" s="473"/>
      <c r="NTV3636" s="371"/>
      <c r="NTW3636" s="372"/>
      <c r="NTX3636" s="372"/>
      <c r="NTY3636" s="372"/>
      <c r="NTZ3636" s="372"/>
      <c r="NUA3636" s="370"/>
      <c r="NUB3636" s="371"/>
      <c r="NUC3636" s="372"/>
      <c r="NUD3636" s="371"/>
      <c r="NUE3636" s="473"/>
      <c r="NUF3636" s="371"/>
      <c r="NUG3636" s="372"/>
      <c r="NUH3636" s="372"/>
      <c r="NUI3636" s="372"/>
      <c r="NUJ3636" s="372"/>
      <c r="NUK3636" s="370"/>
      <c r="NUL3636" s="371"/>
      <c r="NUM3636" s="372"/>
      <c r="NUN3636" s="371"/>
      <c r="NUO3636" s="473"/>
      <c r="NUP3636" s="371"/>
      <c r="NUQ3636" s="372"/>
      <c r="NUR3636" s="372"/>
      <c r="NUS3636" s="372"/>
      <c r="NUT3636" s="372"/>
      <c r="NUU3636" s="370"/>
      <c r="NUV3636" s="371"/>
      <c r="NUW3636" s="372"/>
      <c r="NUX3636" s="371"/>
      <c r="NUY3636" s="473"/>
      <c r="NUZ3636" s="371"/>
      <c r="NVA3636" s="372"/>
      <c r="NVB3636" s="372"/>
      <c r="NVC3636" s="372"/>
      <c r="NVD3636" s="372"/>
      <c r="NVE3636" s="370"/>
      <c r="NVF3636" s="371"/>
      <c r="NVG3636" s="372"/>
      <c r="NVH3636" s="371"/>
      <c r="NVI3636" s="473"/>
      <c r="NVJ3636" s="371"/>
      <c r="NVK3636" s="372"/>
      <c r="NVL3636" s="372"/>
      <c r="NVM3636" s="372"/>
      <c r="NVN3636" s="372"/>
      <c r="NVO3636" s="370"/>
      <c r="NVP3636" s="371"/>
      <c r="NVQ3636" s="372"/>
      <c r="NVR3636" s="371"/>
      <c r="NVS3636" s="473"/>
      <c r="NVT3636" s="371"/>
      <c r="NVU3636" s="372"/>
      <c r="NVV3636" s="372"/>
      <c r="NVW3636" s="372"/>
      <c r="NVX3636" s="372"/>
      <c r="NVY3636" s="370"/>
      <c r="NVZ3636" s="371"/>
      <c r="NWA3636" s="372"/>
      <c r="NWB3636" s="371"/>
      <c r="NWC3636" s="473"/>
      <c r="NWD3636" s="371"/>
      <c r="NWE3636" s="372"/>
      <c r="NWF3636" s="372"/>
      <c r="NWG3636" s="372"/>
      <c r="NWH3636" s="372"/>
      <c r="NWI3636" s="370"/>
      <c r="NWJ3636" s="371"/>
      <c r="NWK3636" s="372"/>
      <c r="NWL3636" s="371"/>
      <c r="NWM3636" s="473"/>
      <c r="NWN3636" s="371"/>
      <c r="NWO3636" s="372"/>
      <c r="NWP3636" s="372"/>
      <c r="NWQ3636" s="372"/>
      <c r="NWR3636" s="372"/>
      <c r="NWS3636" s="370"/>
      <c r="NWT3636" s="371"/>
      <c r="NWU3636" s="372"/>
      <c r="NWV3636" s="371"/>
      <c r="NWW3636" s="473"/>
      <c r="NWX3636" s="371"/>
      <c r="NWY3636" s="372"/>
      <c r="NWZ3636" s="372"/>
      <c r="NXA3636" s="372"/>
      <c r="NXB3636" s="372"/>
      <c r="NXC3636" s="370"/>
      <c r="NXD3636" s="371"/>
      <c r="NXE3636" s="372"/>
      <c r="NXF3636" s="371"/>
      <c r="NXG3636" s="473"/>
      <c r="NXH3636" s="371"/>
      <c r="NXI3636" s="372"/>
      <c r="NXJ3636" s="372"/>
      <c r="NXK3636" s="372"/>
      <c r="NXL3636" s="372"/>
      <c r="NXM3636" s="370"/>
      <c r="NXN3636" s="371"/>
      <c r="NXO3636" s="372"/>
      <c r="NXP3636" s="371"/>
      <c r="NXQ3636" s="473"/>
      <c r="NXR3636" s="371"/>
      <c r="NXS3636" s="372"/>
      <c r="NXT3636" s="372"/>
      <c r="NXU3636" s="372"/>
      <c r="NXV3636" s="372"/>
      <c r="NXW3636" s="370"/>
      <c r="NXX3636" s="371"/>
      <c r="NXY3636" s="372"/>
      <c r="NXZ3636" s="371"/>
      <c r="NYA3636" s="473"/>
      <c r="NYB3636" s="371"/>
      <c r="NYC3636" s="372"/>
      <c r="NYD3636" s="372"/>
      <c r="NYE3636" s="372"/>
      <c r="NYF3636" s="372"/>
      <c r="NYG3636" s="370"/>
      <c r="NYH3636" s="371"/>
      <c r="NYI3636" s="372"/>
      <c r="NYJ3636" s="371"/>
      <c r="NYK3636" s="473"/>
      <c r="NYL3636" s="371"/>
      <c r="NYM3636" s="372"/>
      <c r="NYN3636" s="372"/>
      <c r="NYO3636" s="372"/>
      <c r="NYP3636" s="372"/>
      <c r="NYQ3636" s="370"/>
      <c r="NYR3636" s="371"/>
      <c r="NYS3636" s="372"/>
      <c r="NYT3636" s="371"/>
      <c r="NYU3636" s="473"/>
      <c r="NYV3636" s="371"/>
      <c r="NYW3636" s="372"/>
      <c r="NYX3636" s="372"/>
      <c r="NYY3636" s="372"/>
      <c r="NYZ3636" s="372"/>
      <c r="NZA3636" s="370"/>
      <c r="NZB3636" s="371"/>
      <c r="NZC3636" s="372"/>
      <c r="NZD3636" s="371"/>
      <c r="NZE3636" s="473"/>
      <c r="NZF3636" s="371"/>
      <c r="NZG3636" s="372"/>
      <c r="NZH3636" s="372"/>
      <c r="NZI3636" s="372"/>
      <c r="NZJ3636" s="372"/>
      <c r="NZK3636" s="370"/>
      <c r="NZL3636" s="371"/>
      <c r="NZM3636" s="372"/>
      <c r="NZN3636" s="371"/>
      <c r="NZO3636" s="473"/>
      <c r="NZP3636" s="371"/>
      <c r="NZQ3636" s="372"/>
      <c r="NZR3636" s="372"/>
      <c r="NZS3636" s="372"/>
      <c r="NZT3636" s="372"/>
      <c r="NZU3636" s="370"/>
      <c r="NZV3636" s="371"/>
      <c r="NZW3636" s="372"/>
      <c r="NZX3636" s="371"/>
      <c r="NZY3636" s="473"/>
      <c r="NZZ3636" s="371"/>
      <c r="OAA3636" s="372"/>
      <c r="OAB3636" s="372"/>
      <c r="OAC3636" s="372"/>
      <c r="OAD3636" s="372"/>
      <c r="OAE3636" s="370"/>
      <c r="OAF3636" s="371"/>
      <c r="OAG3636" s="372"/>
      <c r="OAH3636" s="371"/>
      <c r="OAI3636" s="473"/>
      <c r="OAJ3636" s="371"/>
      <c r="OAK3636" s="372"/>
      <c r="OAL3636" s="372"/>
      <c r="OAM3636" s="372"/>
      <c r="OAN3636" s="372"/>
      <c r="OAO3636" s="370"/>
      <c r="OAP3636" s="371"/>
      <c r="OAQ3636" s="372"/>
      <c r="OAR3636" s="371"/>
      <c r="OAS3636" s="473"/>
      <c r="OAT3636" s="371"/>
      <c r="OAU3636" s="372"/>
      <c r="OAV3636" s="372"/>
      <c r="OAW3636" s="372"/>
      <c r="OAX3636" s="372"/>
      <c r="OAY3636" s="370"/>
      <c r="OAZ3636" s="371"/>
      <c r="OBA3636" s="372"/>
      <c r="OBB3636" s="371"/>
      <c r="OBC3636" s="473"/>
      <c r="OBD3636" s="371"/>
      <c r="OBE3636" s="372"/>
      <c r="OBF3636" s="372"/>
      <c r="OBG3636" s="372"/>
      <c r="OBH3636" s="372"/>
      <c r="OBI3636" s="370"/>
      <c r="OBJ3636" s="371"/>
      <c r="OBK3636" s="372"/>
      <c r="OBL3636" s="371"/>
      <c r="OBM3636" s="473"/>
      <c r="OBN3636" s="371"/>
      <c r="OBO3636" s="372"/>
      <c r="OBP3636" s="372"/>
      <c r="OBQ3636" s="372"/>
      <c r="OBR3636" s="372"/>
      <c r="OBS3636" s="370"/>
      <c r="OBT3636" s="371"/>
      <c r="OBU3636" s="372"/>
      <c r="OBV3636" s="371"/>
      <c r="OBW3636" s="473"/>
      <c r="OBX3636" s="371"/>
      <c r="OBY3636" s="372"/>
      <c r="OBZ3636" s="372"/>
      <c r="OCA3636" s="372"/>
      <c r="OCB3636" s="372"/>
      <c r="OCC3636" s="370"/>
      <c r="OCD3636" s="371"/>
      <c r="OCE3636" s="372"/>
      <c r="OCF3636" s="371"/>
      <c r="OCG3636" s="473"/>
      <c r="OCH3636" s="371"/>
      <c r="OCI3636" s="372"/>
      <c r="OCJ3636" s="372"/>
      <c r="OCK3636" s="372"/>
      <c r="OCL3636" s="372"/>
      <c r="OCM3636" s="370"/>
      <c r="OCN3636" s="371"/>
      <c r="OCO3636" s="372"/>
      <c r="OCP3636" s="371"/>
      <c r="OCQ3636" s="473"/>
      <c r="OCR3636" s="371"/>
      <c r="OCS3636" s="372"/>
      <c r="OCT3636" s="372"/>
      <c r="OCU3636" s="372"/>
      <c r="OCV3636" s="372"/>
      <c r="OCW3636" s="370"/>
      <c r="OCX3636" s="371"/>
      <c r="OCY3636" s="372"/>
      <c r="OCZ3636" s="371"/>
      <c r="ODA3636" s="473"/>
      <c r="ODB3636" s="371"/>
      <c r="ODC3636" s="372"/>
      <c r="ODD3636" s="372"/>
      <c r="ODE3636" s="372"/>
      <c r="ODF3636" s="372"/>
      <c r="ODG3636" s="370"/>
      <c r="ODH3636" s="371"/>
      <c r="ODI3636" s="372"/>
      <c r="ODJ3636" s="371"/>
      <c r="ODK3636" s="473"/>
      <c r="ODL3636" s="371"/>
      <c r="ODM3636" s="372"/>
      <c r="ODN3636" s="372"/>
      <c r="ODO3636" s="372"/>
      <c r="ODP3636" s="372"/>
      <c r="ODQ3636" s="370"/>
      <c r="ODR3636" s="371"/>
      <c r="ODS3636" s="372"/>
      <c r="ODT3636" s="371"/>
      <c r="ODU3636" s="473"/>
      <c r="ODV3636" s="371"/>
      <c r="ODW3636" s="372"/>
      <c r="ODX3636" s="372"/>
      <c r="ODY3636" s="372"/>
      <c r="ODZ3636" s="372"/>
      <c r="OEA3636" s="370"/>
      <c r="OEB3636" s="371"/>
      <c r="OEC3636" s="372"/>
      <c r="OED3636" s="371"/>
      <c r="OEE3636" s="473"/>
      <c r="OEF3636" s="371"/>
      <c r="OEG3636" s="372"/>
      <c r="OEH3636" s="372"/>
      <c r="OEI3636" s="372"/>
      <c r="OEJ3636" s="372"/>
      <c r="OEK3636" s="370"/>
      <c r="OEL3636" s="371"/>
      <c r="OEM3636" s="372"/>
      <c r="OEN3636" s="371"/>
      <c r="OEO3636" s="473"/>
      <c r="OEP3636" s="371"/>
      <c r="OEQ3636" s="372"/>
      <c r="OER3636" s="372"/>
      <c r="OES3636" s="372"/>
      <c r="OET3636" s="372"/>
      <c r="OEU3636" s="370"/>
      <c r="OEV3636" s="371"/>
      <c r="OEW3636" s="372"/>
      <c r="OEX3636" s="371"/>
      <c r="OEY3636" s="473"/>
      <c r="OEZ3636" s="371"/>
      <c r="OFA3636" s="372"/>
      <c r="OFB3636" s="372"/>
      <c r="OFC3636" s="372"/>
      <c r="OFD3636" s="372"/>
      <c r="OFE3636" s="370"/>
      <c r="OFF3636" s="371"/>
      <c r="OFG3636" s="372"/>
      <c r="OFH3636" s="371"/>
      <c r="OFI3636" s="473"/>
      <c r="OFJ3636" s="371"/>
      <c r="OFK3636" s="372"/>
      <c r="OFL3636" s="372"/>
      <c r="OFM3636" s="372"/>
      <c r="OFN3636" s="372"/>
      <c r="OFO3636" s="370"/>
      <c r="OFP3636" s="371"/>
      <c r="OFQ3636" s="372"/>
      <c r="OFR3636" s="371"/>
      <c r="OFS3636" s="473"/>
      <c r="OFT3636" s="371"/>
      <c r="OFU3636" s="372"/>
      <c r="OFV3636" s="372"/>
      <c r="OFW3636" s="372"/>
      <c r="OFX3636" s="372"/>
      <c r="OFY3636" s="370"/>
      <c r="OFZ3636" s="371"/>
      <c r="OGA3636" s="372"/>
      <c r="OGB3636" s="371"/>
      <c r="OGC3636" s="473"/>
      <c r="OGD3636" s="371"/>
      <c r="OGE3636" s="372"/>
      <c r="OGF3636" s="372"/>
      <c r="OGG3636" s="372"/>
      <c r="OGH3636" s="372"/>
      <c r="OGI3636" s="370"/>
      <c r="OGJ3636" s="371"/>
      <c r="OGK3636" s="372"/>
      <c r="OGL3636" s="371"/>
      <c r="OGM3636" s="473"/>
      <c r="OGN3636" s="371"/>
      <c r="OGO3636" s="372"/>
      <c r="OGP3636" s="372"/>
      <c r="OGQ3636" s="372"/>
      <c r="OGR3636" s="372"/>
      <c r="OGS3636" s="370"/>
      <c r="OGT3636" s="371"/>
      <c r="OGU3636" s="372"/>
      <c r="OGV3636" s="371"/>
      <c r="OGW3636" s="473"/>
      <c r="OGX3636" s="371"/>
      <c r="OGY3636" s="372"/>
      <c r="OGZ3636" s="372"/>
      <c r="OHA3636" s="372"/>
      <c r="OHB3636" s="372"/>
      <c r="OHC3636" s="370"/>
      <c r="OHD3636" s="371"/>
      <c r="OHE3636" s="372"/>
      <c r="OHF3636" s="371"/>
      <c r="OHG3636" s="473"/>
      <c r="OHH3636" s="371"/>
      <c r="OHI3636" s="372"/>
      <c r="OHJ3636" s="372"/>
      <c r="OHK3636" s="372"/>
      <c r="OHL3636" s="372"/>
      <c r="OHM3636" s="370"/>
      <c r="OHN3636" s="371"/>
      <c r="OHO3636" s="372"/>
      <c r="OHP3636" s="371"/>
      <c r="OHQ3636" s="473"/>
      <c r="OHR3636" s="371"/>
      <c r="OHS3636" s="372"/>
      <c r="OHT3636" s="372"/>
      <c r="OHU3636" s="372"/>
      <c r="OHV3636" s="372"/>
      <c r="OHW3636" s="370"/>
      <c r="OHX3636" s="371"/>
      <c r="OHY3636" s="372"/>
      <c r="OHZ3636" s="371"/>
      <c r="OIA3636" s="473"/>
      <c r="OIB3636" s="371"/>
      <c r="OIC3636" s="372"/>
      <c r="OID3636" s="372"/>
      <c r="OIE3636" s="372"/>
      <c r="OIF3636" s="372"/>
      <c r="OIG3636" s="370"/>
      <c r="OIH3636" s="371"/>
      <c r="OII3636" s="372"/>
      <c r="OIJ3636" s="371"/>
      <c r="OIK3636" s="473"/>
      <c r="OIL3636" s="371"/>
      <c r="OIM3636" s="372"/>
      <c r="OIN3636" s="372"/>
      <c r="OIO3636" s="372"/>
      <c r="OIP3636" s="372"/>
      <c r="OIQ3636" s="370"/>
      <c r="OIR3636" s="371"/>
      <c r="OIS3636" s="372"/>
      <c r="OIT3636" s="371"/>
      <c r="OIU3636" s="473"/>
      <c r="OIV3636" s="371"/>
      <c r="OIW3636" s="372"/>
      <c r="OIX3636" s="372"/>
      <c r="OIY3636" s="372"/>
      <c r="OIZ3636" s="372"/>
      <c r="OJA3636" s="370"/>
      <c r="OJB3636" s="371"/>
      <c r="OJC3636" s="372"/>
      <c r="OJD3636" s="371"/>
      <c r="OJE3636" s="473"/>
      <c r="OJF3636" s="371"/>
      <c r="OJG3636" s="372"/>
      <c r="OJH3636" s="372"/>
      <c r="OJI3636" s="372"/>
      <c r="OJJ3636" s="372"/>
      <c r="OJK3636" s="370"/>
      <c r="OJL3636" s="371"/>
      <c r="OJM3636" s="372"/>
      <c r="OJN3636" s="371"/>
      <c r="OJO3636" s="473"/>
      <c r="OJP3636" s="371"/>
      <c r="OJQ3636" s="372"/>
      <c r="OJR3636" s="372"/>
      <c r="OJS3636" s="372"/>
      <c r="OJT3636" s="372"/>
      <c r="OJU3636" s="370"/>
      <c r="OJV3636" s="371"/>
      <c r="OJW3636" s="372"/>
      <c r="OJX3636" s="371"/>
      <c r="OJY3636" s="473"/>
      <c r="OJZ3636" s="371"/>
      <c r="OKA3636" s="372"/>
      <c r="OKB3636" s="372"/>
      <c r="OKC3636" s="372"/>
      <c r="OKD3636" s="372"/>
      <c r="OKE3636" s="370"/>
      <c r="OKF3636" s="371"/>
      <c r="OKG3636" s="372"/>
      <c r="OKH3636" s="371"/>
      <c r="OKI3636" s="473"/>
      <c r="OKJ3636" s="371"/>
      <c r="OKK3636" s="372"/>
      <c r="OKL3636" s="372"/>
      <c r="OKM3636" s="372"/>
      <c r="OKN3636" s="372"/>
      <c r="OKO3636" s="370"/>
      <c r="OKP3636" s="371"/>
      <c r="OKQ3636" s="372"/>
      <c r="OKR3636" s="371"/>
      <c r="OKS3636" s="473"/>
      <c r="OKT3636" s="371"/>
      <c r="OKU3636" s="372"/>
      <c r="OKV3636" s="372"/>
      <c r="OKW3636" s="372"/>
      <c r="OKX3636" s="372"/>
      <c r="OKY3636" s="370"/>
      <c r="OKZ3636" s="371"/>
      <c r="OLA3636" s="372"/>
      <c r="OLB3636" s="371"/>
      <c r="OLC3636" s="473"/>
      <c r="OLD3636" s="371"/>
      <c r="OLE3636" s="372"/>
      <c r="OLF3636" s="372"/>
      <c r="OLG3636" s="372"/>
      <c r="OLH3636" s="372"/>
      <c r="OLI3636" s="370"/>
      <c r="OLJ3636" s="371"/>
      <c r="OLK3636" s="372"/>
      <c r="OLL3636" s="371"/>
      <c r="OLM3636" s="473"/>
      <c r="OLN3636" s="371"/>
      <c r="OLO3636" s="372"/>
      <c r="OLP3636" s="372"/>
      <c r="OLQ3636" s="372"/>
      <c r="OLR3636" s="372"/>
      <c r="OLS3636" s="370"/>
      <c r="OLT3636" s="371"/>
      <c r="OLU3636" s="372"/>
      <c r="OLV3636" s="371"/>
      <c r="OLW3636" s="473"/>
      <c r="OLX3636" s="371"/>
      <c r="OLY3636" s="372"/>
      <c r="OLZ3636" s="372"/>
      <c r="OMA3636" s="372"/>
      <c r="OMB3636" s="372"/>
      <c r="OMC3636" s="370"/>
      <c r="OMD3636" s="371"/>
      <c r="OME3636" s="372"/>
      <c r="OMF3636" s="371"/>
      <c r="OMG3636" s="473"/>
      <c r="OMH3636" s="371"/>
      <c r="OMI3636" s="372"/>
      <c r="OMJ3636" s="372"/>
      <c r="OMK3636" s="372"/>
      <c r="OML3636" s="372"/>
      <c r="OMM3636" s="370"/>
      <c r="OMN3636" s="371"/>
      <c r="OMO3636" s="372"/>
      <c r="OMP3636" s="371"/>
      <c r="OMQ3636" s="473"/>
      <c r="OMR3636" s="371"/>
      <c r="OMS3636" s="372"/>
      <c r="OMT3636" s="372"/>
      <c r="OMU3636" s="372"/>
      <c r="OMV3636" s="372"/>
      <c r="OMW3636" s="370"/>
      <c r="OMX3636" s="371"/>
      <c r="OMY3636" s="372"/>
      <c r="OMZ3636" s="371"/>
      <c r="ONA3636" s="473"/>
      <c r="ONB3636" s="371"/>
      <c r="ONC3636" s="372"/>
      <c r="OND3636" s="372"/>
      <c r="ONE3636" s="372"/>
      <c r="ONF3636" s="372"/>
      <c r="ONG3636" s="370"/>
      <c r="ONH3636" s="371"/>
      <c r="ONI3636" s="372"/>
      <c r="ONJ3636" s="371"/>
      <c r="ONK3636" s="473"/>
      <c r="ONL3636" s="371"/>
      <c r="ONM3636" s="372"/>
      <c r="ONN3636" s="372"/>
      <c r="ONO3636" s="372"/>
      <c r="ONP3636" s="372"/>
      <c r="ONQ3636" s="370"/>
      <c r="ONR3636" s="371"/>
      <c r="ONS3636" s="372"/>
      <c r="ONT3636" s="371"/>
      <c r="ONU3636" s="473"/>
      <c r="ONV3636" s="371"/>
      <c r="ONW3636" s="372"/>
      <c r="ONX3636" s="372"/>
      <c r="ONY3636" s="372"/>
      <c r="ONZ3636" s="372"/>
      <c r="OOA3636" s="370"/>
      <c r="OOB3636" s="371"/>
      <c r="OOC3636" s="372"/>
      <c r="OOD3636" s="371"/>
      <c r="OOE3636" s="473"/>
      <c r="OOF3636" s="371"/>
      <c r="OOG3636" s="372"/>
      <c r="OOH3636" s="372"/>
      <c r="OOI3636" s="372"/>
      <c r="OOJ3636" s="372"/>
      <c r="OOK3636" s="370"/>
      <c r="OOL3636" s="371"/>
      <c r="OOM3636" s="372"/>
      <c r="OON3636" s="371"/>
      <c r="OOO3636" s="473"/>
      <c r="OOP3636" s="371"/>
      <c r="OOQ3636" s="372"/>
      <c r="OOR3636" s="372"/>
      <c r="OOS3636" s="372"/>
      <c r="OOT3636" s="372"/>
      <c r="OOU3636" s="370"/>
      <c r="OOV3636" s="371"/>
      <c r="OOW3636" s="372"/>
      <c r="OOX3636" s="371"/>
      <c r="OOY3636" s="473"/>
      <c r="OOZ3636" s="371"/>
      <c r="OPA3636" s="372"/>
      <c r="OPB3636" s="372"/>
      <c r="OPC3636" s="372"/>
      <c r="OPD3636" s="372"/>
      <c r="OPE3636" s="370"/>
      <c r="OPF3636" s="371"/>
      <c r="OPG3636" s="372"/>
      <c r="OPH3636" s="371"/>
      <c r="OPI3636" s="473"/>
      <c r="OPJ3636" s="371"/>
      <c r="OPK3636" s="372"/>
      <c r="OPL3636" s="372"/>
      <c r="OPM3636" s="372"/>
      <c r="OPN3636" s="372"/>
      <c r="OPO3636" s="370"/>
      <c r="OPP3636" s="371"/>
      <c r="OPQ3636" s="372"/>
      <c r="OPR3636" s="371"/>
      <c r="OPS3636" s="473"/>
      <c r="OPT3636" s="371"/>
      <c r="OPU3636" s="372"/>
      <c r="OPV3636" s="372"/>
      <c r="OPW3636" s="372"/>
      <c r="OPX3636" s="372"/>
      <c r="OPY3636" s="370"/>
      <c r="OPZ3636" s="371"/>
      <c r="OQA3636" s="372"/>
      <c r="OQB3636" s="371"/>
      <c r="OQC3636" s="473"/>
      <c r="OQD3636" s="371"/>
      <c r="OQE3636" s="372"/>
      <c r="OQF3636" s="372"/>
      <c r="OQG3636" s="372"/>
      <c r="OQH3636" s="372"/>
      <c r="OQI3636" s="370"/>
      <c r="OQJ3636" s="371"/>
      <c r="OQK3636" s="372"/>
      <c r="OQL3636" s="371"/>
      <c r="OQM3636" s="473"/>
      <c r="OQN3636" s="371"/>
      <c r="OQO3636" s="372"/>
      <c r="OQP3636" s="372"/>
      <c r="OQQ3636" s="372"/>
      <c r="OQR3636" s="372"/>
      <c r="OQS3636" s="370"/>
      <c r="OQT3636" s="371"/>
      <c r="OQU3636" s="372"/>
      <c r="OQV3636" s="371"/>
      <c r="OQW3636" s="473"/>
      <c r="OQX3636" s="371"/>
      <c r="OQY3636" s="372"/>
      <c r="OQZ3636" s="372"/>
      <c r="ORA3636" s="372"/>
      <c r="ORB3636" s="372"/>
      <c r="ORC3636" s="370"/>
      <c r="ORD3636" s="371"/>
      <c r="ORE3636" s="372"/>
      <c r="ORF3636" s="371"/>
      <c r="ORG3636" s="473"/>
      <c r="ORH3636" s="371"/>
      <c r="ORI3636" s="372"/>
      <c r="ORJ3636" s="372"/>
      <c r="ORK3636" s="372"/>
      <c r="ORL3636" s="372"/>
      <c r="ORM3636" s="370"/>
      <c r="ORN3636" s="371"/>
      <c r="ORO3636" s="372"/>
      <c r="ORP3636" s="371"/>
      <c r="ORQ3636" s="473"/>
      <c r="ORR3636" s="371"/>
      <c r="ORS3636" s="372"/>
      <c r="ORT3636" s="372"/>
      <c r="ORU3636" s="372"/>
      <c r="ORV3636" s="372"/>
      <c r="ORW3636" s="370"/>
      <c r="ORX3636" s="371"/>
      <c r="ORY3636" s="372"/>
      <c r="ORZ3636" s="371"/>
      <c r="OSA3636" s="473"/>
      <c r="OSB3636" s="371"/>
      <c r="OSC3636" s="372"/>
      <c r="OSD3636" s="372"/>
      <c r="OSE3636" s="372"/>
      <c r="OSF3636" s="372"/>
      <c r="OSG3636" s="370"/>
      <c r="OSH3636" s="371"/>
      <c r="OSI3636" s="372"/>
      <c r="OSJ3636" s="371"/>
      <c r="OSK3636" s="473"/>
      <c r="OSL3636" s="371"/>
      <c r="OSM3636" s="372"/>
      <c r="OSN3636" s="372"/>
      <c r="OSO3636" s="372"/>
      <c r="OSP3636" s="372"/>
      <c r="OSQ3636" s="370"/>
      <c r="OSR3636" s="371"/>
      <c r="OSS3636" s="372"/>
      <c r="OST3636" s="371"/>
      <c r="OSU3636" s="473"/>
      <c r="OSV3636" s="371"/>
      <c r="OSW3636" s="372"/>
      <c r="OSX3636" s="372"/>
      <c r="OSY3636" s="372"/>
      <c r="OSZ3636" s="372"/>
      <c r="OTA3636" s="370"/>
      <c r="OTB3636" s="371"/>
      <c r="OTC3636" s="372"/>
      <c r="OTD3636" s="371"/>
      <c r="OTE3636" s="473"/>
      <c r="OTF3636" s="371"/>
      <c r="OTG3636" s="372"/>
      <c r="OTH3636" s="372"/>
      <c r="OTI3636" s="372"/>
      <c r="OTJ3636" s="372"/>
      <c r="OTK3636" s="370"/>
      <c r="OTL3636" s="371"/>
      <c r="OTM3636" s="372"/>
      <c r="OTN3636" s="371"/>
      <c r="OTO3636" s="473"/>
      <c r="OTP3636" s="371"/>
      <c r="OTQ3636" s="372"/>
      <c r="OTR3636" s="372"/>
      <c r="OTS3636" s="372"/>
      <c r="OTT3636" s="372"/>
      <c r="OTU3636" s="370"/>
      <c r="OTV3636" s="371"/>
      <c r="OTW3636" s="372"/>
      <c r="OTX3636" s="371"/>
      <c r="OTY3636" s="473"/>
      <c r="OTZ3636" s="371"/>
      <c r="OUA3636" s="372"/>
      <c r="OUB3636" s="372"/>
      <c r="OUC3636" s="372"/>
      <c r="OUD3636" s="372"/>
      <c r="OUE3636" s="370"/>
      <c r="OUF3636" s="371"/>
      <c r="OUG3636" s="372"/>
      <c r="OUH3636" s="371"/>
      <c r="OUI3636" s="473"/>
      <c r="OUJ3636" s="371"/>
      <c r="OUK3636" s="372"/>
      <c r="OUL3636" s="372"/>
      <c r="OUM3636" s="372"/>
      <c r="OUN3636" s="372"/>
      <c r="OUO3636" s="370"/>
      <c r="OUP3636" s="371"/>
      <c r="OUQ3636" s="372"/>
      <c r="OUR3636" s="371"/>
      <c r="OUS3636" s="473"/>
      <c r="OUT3636" s="371"/>
      <c r="OUU3636" s="372"/>
      <c r="OUV3636" s="372"/>
      <c r="OUW3636" s="372"/>
      <c r="OUX3636" s="372"/>
      <c r="OUY3636" s="370"/>
      <c r="OUZ3636" s="371"/>
      <c r="OVA3636" s="372"/>
      <c r="OVB3636" s="371"/>
      <c r="OVC3636" s="473"/>
      <c r="OVD3636" s="371"/>
      <c r="OVE3636" s="372"/>
      <c r="OVF3636" s="372"/>
      <c r="OVG3636" s="372"/>
      <c r="OVH3636" s="372"/>
      <c r="OVI3636" s="370"/>
      <c r="OVJ3636" s="371"/>
      <c r="OVK3636" s="372"/>
      <c r="OVL3636" s="371"/>
      <c r="OVM3636" s="473"/>
      <c r="OVN3636" s="371"/>
      <c r="OVO3636" s="372"/>
      <c r="OVP3636" s="372"/>
      <c r="OVQ3636" s="372"/>
      <c r="OVR3636" s="372"/>
      <c r="OVS3636" s="370"/>
      <c r="OVT3636" s="371"/>
      <c r="OVU3636" s="372"/>
      <c r="OVV3636" s="371"/>
      <c r="OVW3636" s="473"/>
      <c r="OVX3636" s="371"/>
      <c r="OVY3636" s="372"/>
      <c r="OVZ3636" s="372"/>
      <c r="OWA3636" s="372"/>
      <c r="OWB3636" s="372"/>
      <c r="OWC3636" s="370"/>
      <c r="OWD3636" s="371"/>
      <c r="OWE3636" s="372"/>
      <c r="OWF3636" s="371"/>
      <c r="OWG3636" s="473"/>
      <c r="OWH3636" s="371"/>
      <c r="OWI3636" s="372"/>
      <c r="OWJ3636" s="372"/>
      <c r="OWK3636" s="372"/>
      <c r="OWL3636" s="372"/>
      <c r="OWM3636" s="370"/>
      <c r="OWN3636" s="371"/>
      <c r="OWO3636" s="372"/>
      <c r="OWP3636" s="371"/>
      <c r="OWQ3636" s="473"/>
      <c r="OWR3636" s="371"/>
      <c r="OWS3636" s="372"/>
      <c r="OWT3636" s="372"/>
      <c r="OWU3636" s="372"/>
      <c r="OWV3636" s="372"/>
      <c r="OWW3636" s="370"/>
      <c r="OWX3636" s="371"/>
      <c r="OWY3636" s="372"/>
      <c r="OWZ3636" s="371"/>
      <c r="OXA3636" s="473"/>
      <c r="OXB3636" s="371"/>
      <c r="OXC3636" s="372"/>
      <c r="OXD3636" s="372"/>
      <c r="OXE3636" s="372"/>
      <c r="OXF3636" s="372"/>
      <c r="OXG3636" s="370"/>
      <c r="OXH3636" s="371"/>
      <c r="OXI3636" s="372"/>
      <c r="OXJ3636" s="371"/>
      <c r="OXK3636" s="473"/>
      <c r="OXL3636" s="371"/>
      <c r="OXM3636" s="372"/>
      <c r="OXN3636" s="372"/>
      <c r="OXO3636" s="372"/>
      <c r="OXP3636" s="372"/>
      <c r="OXQ3636" s="370"/>
      <c r="OXR3636" s="371"/>
      <c r="OXS3636" s="372"/>
      <c r="OXT3636" s="371"/>
      <c r="OXU3636" s="473"/>
      <c r="OXV3636" s="371"/>
      <c r="OXW3636" s="372"/>
      <c r="OXX3636" s="372"/>
      <c r="OXY3636" s="372"/>
      <c r="OXZ3636" s="372"/>
      <c r="OYA3636" s="370"/>
      <c r="OYB3636" s="371"/>
      <c r="OYC3636" s="372"/>
      <c r="OYD3636" s="371"/>
      <c r="OYE3636" s="473"/>
      <c r="OYF3636" s="371"/>
      <c r="OYG3636" s="372"/>
      <c r="OYH3636" s="372"/>
      <c r="OYI3636" s="372"/>
      <c r="OYJ3636" s="372"/>
      <c r="OYK3636" s="370"/>
      <c r="OYL3636" s="371"/>
      <c r="OYM3636" s="372"/>
      <c r="OYN3636" s="371"/>
      <c r="OYO3636" s="473"/>
      <c r="OYP3636" s="371"/>
      <c r="OYQ3636" s="372"/>
      <c r="OYR3636" s="372"/>
      <c r="OYS3636" s="372"/>
      <c r="OYT3636" s="372"/>
      <c r="OYU3636" s="370"/>
      <c r="OYV3636" s="371"/>
      <c r="OYW3636" s="372"/>
      <c r="OYX3636" s="371"/>
      <c r="OYY3636" s="473"/>
      <c r="OYZ3636" s="371"/>
      <c r="OZA3636" s="372"/>
      <c r="OZB3636" s="372"/>
      <c r="OZC3636" s="372"/>
      <c r="OZD3636" s="372"/>
      <c r="OZE3636" s="370"/>
      <c r="OZF3636" s="371"/>
      <c r="OZG3636" s="372"/>
      <c r="OZH3636" s="371"/>
      <c r="OZI3636" s="473"/>
      <c r="OZJ3636" s="371"/>
      <c r="OZK3636" s="372"/>
      <c r="OZL3636" s="372"/>
      <c r="OZM3636" s="372"/>
      <c r="OZN3636" s="372"/>
      <c r="OZO3636" s="370"/>
      <c r="OZP3636" s="371"/>
      <c r="OZQ3636" s="372"/>
      <c r="OZR3636" s="371"/>
      <c r="OZS3636" s="473"/>
      <c r="OZT3636" s="371"/>
      <c r="OZU3636" s="372"/>
      <c r="OZV3636" s="372"/>
      <c r="OZW3636" s="372"/>
      <c r="OZX3636" s="372"/>
      <c r="OZY3636" s="370"/>
      <c r="OZZ3636" s="371"/>
      <c r="PAA3636" s="372"/>
      <c r="PAB3636" s="371"/>
      <c r="PAC3636" s="473"/>
      <c r="PAD3636" s="371"/>
      <c r="PAE3636" s="372"/>
      <c r="PAF3636" s="372"/>
      <c r="PAG3636" s="372"/>
      <c r="PAH3636" s="372"/>
      <c r="PAI3636" s="370"/>
      <c r="PAJ3636" s="371"/>
      <c r="PAK3636" s="372"/>
      <c r="PAL3636" s="371"/>
      <c r="PAM3636" s="473"/>
      <c r="PAN3636" s="371"/>
      <c r="PAO3636" s="372"/>
      <c r="PAP3636" s="372"/>
      <c r="PAQ3636" s="372"/>
      <c r="PAR3636" s="372"/>
      <c r="PAS3636" s="370"/>
      <c r="PAT3636" s="371"/>
      <c r="PAU3636" s="372"/>
      <c r="PAV3636" s="371"/>
      <c r="PAW3636" s="473"/>
      <c r="PAX3636" s="371"/>
      <c r="PAY3636" s="372"/>
      <c r="PAZ3636" s="372"/>
      <c r="PBA3636" s="372"/>
      <c r="PBB3636" s="372"/>
      <c r="PBC3636" s="370"/>
      <c r="PBD3636" s="371"/>
      <c r="PBE3636" s="372"/>
      <c r="PBF3636" s="371"/>
      <c r="PBG3636" s="473"/>
      <c r="PBH3636" s="371"/>
      <c r="PBI3636" s="372"/>
      <c r="PBJ3636" s="372"/>
      <c r="PBK3636" s="372"/>
      <c r="PBL3636" s="372"/>
      <c r="PBM3636" s="370"/>
      <c r="PBN3636" s="371"/>
      <c r="PBO3636" s="372"/>
      <c r="PBP3636" s="371"/>
      <c r="PBQ3636" s="473"/>
      <c r="PBR3636" s="371"/>
      <c r="PBS3636" s="372"/>
      <c r="PBT3636" s="372"/>
      <c r="PBU3636" s="372"/>
      <c r="PBV3636" s="372"/>
      <c r="PBW3636" s="370"/>
      <c r="PBX3636" s="371"/>
      <c r="PBY3636" s="372"/>
      <c r="PBZ3636" s="371"/>
      <c r="PCA3636" s="473"/>
      <c r="PCB3636" s="371"/>
      <c r="PCC3636" s="372"/>
      <c r="PCD3636" s="372"/>
      <c r="PCE3636" s="372"/>
      <c r="PCF3636" s="372"/>
      <c r="PCG3636" s="370"/>
      <c r="PCH3636" s="371"/>
      <c r="PCI3636" s="372"/>
      <c r="PCJ3636" s="371"/>
      <c r="PCK3636" s="473"/>
      <c r="PCL3636" s="371"/>
      <c r="PCM3636" s="372"/>
      <c r="PCN3636" s="372"/>
      <c r="PCO3636" s="372"/>
      <c r="PCP3636" s="372"/>
      <c r="PCQ3636" s="370"/>
      <c r="PCR3636" s="371"/>
      <c r="PCS3636" s="372"/>
      <c r="PCT3636" s="371"/>
      <c r="PCU3636" s="473"/>
      <c r="PCV3636" s="371"/>
      <c r="PCW3636" s="372"/>
      <c r="PCX3636" s="372"/>
      <c r="PCY3636" s="372"/>
      <c r="PCZ3636" s="372"/>
      <c r="PDA3636" s="370"/>
      <c r="PDB3636" s="371"/>
      <c r="PDC3636" s="372"/>
      <c r="PDD3636" s="371"/>
      <c r="PDE3636" s="473"/>
      <c r="PDF3636" s="371"/>
      <c r="PDG3636" s="372"/>
      <c r="PDH3636" s="372"/>
      <c r="PDI3636" s="372"/>
      <c r="PDJ3636" s="372"/>
      <c r="PDK3636" s="370"/>
      <c r="PDL3636" s="371"/>
      <c r="PDM3636" s="372"/>
      <c r="PDN3636" s="371"/>
      <c r="PDO3636" s="473"/>
      <c r="PDP3636" s="371"/>
      <c r="PDQ3636" s="372"/>
      <c r="PDR3636" s="372"/>
      <c r="PDS3636" s="372"/>
      <c r="PDT3636" s="372"/>
      <c r="PDU3636" s="370"/>
      <c r="PDV3636" s="371"/>
      <c r="PDW3636" s="372"/>
      <c r="PDX3636" s="371"/>
      <c r="PDY3636" s="473"/>
      <c r="PDZ3636" s="371"/>
      <c r="PEA3636" s="372"/>
      <c r="PEB3636" s="372"/>
      <c r="PEC3636" s="372"/>
      <c r="PED3636" s="372"/>
      <c r="PEE3636" s="370"/>
      <c r="PEF3636" s="371"/>
      <c r="PEG3636" s="372"/>
      <c r="PEH3636" s="371"/>
      <c r="PEI3636" s="473"/>
      <c r="PEJ3636" s="371"/>
      <c r="PEK3636" s="372"/>
      <c r="PEL3636" s="372"/>
      <c r="PEM3636" s="372"/>
      <c r="PEN3636" s="372"/>
      <c r="PEO3636" s="370"/>
      <c r="PEP3636" s="371"/>
      <c r="PEQ3636" s="372"/>
      <c r="PER3636" s="371"/>
      <c r="PES3636" s="473"/>
      <c r="PET3636" s="371"/>
      <c r="PEU3636" s="372"/>
      <c r="PEV3636" s="372"/>
      <c r="PEW3636" s="372"/>
      <c r="PEX3636" s="372"/>
      <c r="PEY3636" s="370"/>
      <c r="PEZ3636" s="371"/>
      <c r="PFA3636" s="372"/>
      <c r="PFB3636" s="371"/>
      <c r="PFC3636" s="473"/>
      <c r="PFD3636" s="371"/>
      <c r="PFE3636" s="372"/>
      <c r="PFF3636" s="372"/>
      <c r="PFG3636" s="372"/>
      <c r="PFH3636" s="372"/>
      <c r="PFI3636" s="370"/>
      <c r="PFJ3636" s="371"/>
      <c r="PFK3636" s="372"/>
      <c r="PFL3636" s="371"/>
      <c r="PFM3636" s="473"/>
      <c r="PFN3636" s="371"/>
      <c r="PFO3636" s="372"/>
      <c r="PFP3636" s="372"/>
      <c r="PFQ3636" s="372"/>
      <c r="PFR3636" s="372"/>
      <c r="PFS3636" s="370"/>
      <c r="PFT3636" s="371"/>
      <c r="PFU3636" s="372"/>
      <c r="PFV3636" s="371"/>
      <c r="PFW3636" s="473"/>
      <c r="PFX3636" s="371"/>
      <c r="PFY3636" s="372"/>
      <c r="PFZ3636" s="372"/>
      <c r="PGA3636" s="372"/>
      <c r="PGB3636" s="372"/>
      <c r="PGC3636" s="370"/>
      <c r="PGD3636" s="371"/>
      <c r="PGE3636" s="372"/>
      <c r="PGF3636" s="371"/>
      <c r="PGG3636" s="473"/>
      <c r="PGH3636" s="371"/>
      <c r="PGI3636" s="372"/>
      <c r="PGJ3636" s="372"/>
      <c r="PGK3636" s="372"/>
      <c r="PGL3636" s="372"/>
      <c r="PGM3636" s="370"/>
      <c r="PGN3636" s="371"/>
      <c r="PGO3636" s="372"/>
      <c r="PGP3636" s="371"/>
      <c r="PGQ3636" s="473"/>
      <c r="PGR3636" s="371"/>
      <c r="PGS3636" s="372"/>
      <c r="PGT3636" s="372"/>
      <c r="PGU3636" s="372"/>
      <c r="PGV3636" s="372"/>
      <c r="PGW3636" s="370"/>
      <c r="PGX3636" s="371"/>
      <c r="PGY3636" s="372"/>
      <c r="PGZ3636" s="371"/>
      <c r="PHA3636" s="473"/>
      <c r="PHB3636" s="371"/>
      <c r="PHC3636" s="372"/>
      <c r="PHD3636" s="372"/>
      <c r="PHE3636" s="372"/>
      <c r="PHF3636" s="372"/>
      <c r="PHG3636" s="370"/>
      <c r="PHH3636" s="371"/>
      <c r="PHI3636" s="372"/>
      <c r="PHJ3636" s="371"/>
      <c r="PHK3636" s="473"/>
      <c r="PHL3636" s="371"/>
      <c r="PHM3636" s="372"/>
      <c r="PHN3636" s="372"/>
      <c r="PHO3636" s="372"/>
      <c r="PHP3636" s="372"/>
      <c r="PHQ3636" s="370"/>
      <c r="PHR3636" s="371"/>
      <c r="PHS3636" s="372"/>
      <c r="PHT3636" s="371"/>
      <c r="PHU3636" s="473"/>
      <c r="PHV3636" s="371"/>
      <c r="PHW3636" s="372"/>
      <c r="PHX3636" s="372"/>
      <c r="PHY3636" s="372"/>
      <c r="PHZ3636" s="372"/>
      <c r="PIA3636" s="370"/>
      <c r="PIB3636" s="371"/>
      <c r="PIC3636" s="372"/>
      <c r="PID3636" s="371"/>
      <c r="PIE3636" s="473"/>
      <c r="PIF3636" s="371"/>
      <c r="PIG3636" s="372"/>
      <c r="PIH3636" s="372"/>
      <c r="PII3636" s="372"/>
      <c r="PIJ3636" s="372"/>
      <c r="PIK3636" s="370"/>
      <c r="PIL3636" s="371"/>
      <c r="PIM3636" s="372"/>
      <c r="PIN3636" s="371"/>
      <c r="PIO3636" s="473"/>
      <c r="PIP3636" s="371"/>
      <c r="PIQ3636" s="372"/>
      <c r="PIR3636" s="372"/>
      <c r="PIS3636" s="372"/>
      <c r="PIT3636" s="372"/>
      <c r="PIU3636" s="370"/>
      <c r="PIV3636" s="371"/>
      <c r="PIW3636" s="372"/>
      <c r="PIX3636" s="371"/>
      <c r="PIY3636" s="473"/>
      <c r="PIZ3636" s="371"/>
      <c r="PJA3636" s="372"/>
      <c r="PJB3636" s="372"/>
      <c r="PJC3636" s="372"/>
      <c r="PJD3636" s="372"/>
      <c r="PJE3636" s="370"/>
      <c r="PJF3636" s="371"/>
      <c r="PJG3636" s="372"/>
      <c r="PJH3636" s="371"/>
      <c r="PJI3636" s="473"/>
      <c r="PJJ3636" s="371"/>
      <c r="PJK3636" s="372"/>
      <c r="PJL3636" s="372"/>
      <c r="PJM3636" s="372"/>
      <c r="PJN3636" s="372"/>
      <c r="PJO3636" s="370"/>
      <c r="PJP3636" s="371"/>
      <c r="PJQ3636" s="372"/>
      <c r="PJR3636" s="371"/>
      <c r="PJS3636" s="473"/>
      <c r="PJT3636" s="371"/>
      <c r="PJU3636" s="372"/>
      <c r="PJV3636" s="372"/>
      <c r="PJW3636" s="372"/>
      <c r="PJX3636" s="372"/>
      <c r="PJY3636" s="370"/>
      <c r="PJZ3636" s="371"/>
      <c r="PKA3636" s="372"/>
      <c r="PKB3636" s="371"/>
      <c r="PKC3636" s="473"/>
      <c r="PKD3636" s="371"/>
      <c r="PKE3636" s="372"/>
      <c r="PKF3636" s="372"/>
      <c r="PKG3636" s="372"/>
      <c r="PKH3636" s="372"/>
      <c r="PKI3636" s="370"/>
      <c r="PKJ3636" s="371"/>
      <c r="PKK3636" s="372"/>
      <c r="PKL3636" s="371"/>
      <c r="PKM3636" s="473"/>
      <c r="PKN3636" s="371"/>
      <c r="PKO3636" s="372"/>
      <c r="PKP3636" s="372"/>
      <c r="PKQ3636" s="372"/>
      <c r="PKR3636" s="372"/>
      <c r="PKS3636" s="370"/>
      <c r="PKT3636" s="371"/>
      <c r="PKU3636" s="372"/>
      <c r="PKV3636" s="371"/>
      <c r="PKW3636" s="473"/>
      <c r="PKX3636" s="371"/>
      <c r="PKY3636" s="372"/>
      <c r="PKZ3636" s="372"/>
      <c r="PLA3636" s="372"/>
      <c r="PLB3636" s="372"/>
      <c r="PLC3636" s="370"/>
      <c r="PLD3636" s="371"/>
      <c r="PLE3636" s="372"/>
      <c r="PLF3636" s="371"/>
      <c r="PLG3636" s="473"/>
      <c r="PLH3636" s="371"/>
      <c r="PLI3636" s="372"/>
      <c r="PLJ3636" s="372"/>
      <c r="PLK3636" s="372"/>
      <c r="PLL3636" s="372"/>
      <c r="PLM3636" s="370"/>
      <c r="PLN3636" s="371"/>
      <c r="PLO3636" s="372"/>
      <c r="PLP3636" s="371"/>
      <c r="PLQ3636" s="473"/>
      <c r="PLR3636" s="371"/>
      <c r="PLS3636" s="372"/>
      <c r="PLT3636" s="372"/>
      <c r="PLU3636" s="372"/>
      <c r="PLV3636" s="372"/>
      <c r="PLW3636" s="370"/>
      <c r="PLX3636" s="371"/>
      <c r="PLY3636" s="372"/>
      <c r="PLZ3636" s="371"/>
      <c r="PMA3636" s="473"/>
      <c r="PMB3636" s="371"/>
      <c r="PMC3636" s="372"/>
      <c r="PMD3636" s="372"/>
      <c r="PME3636" s="372"/>
      <c r="PMF3636" s="372"/>
      <c r="PMG3636" s="370"/>
      <c r="PMH3636" s="371"/>
      <c r="PMI3636" s="372"/>
      <c r="PMJ3636" s="371"/>
      <c r="PMK3636" s="473"/>
      <c r="PML3636" s="371"/>
      <c r="PMM3636" s="372"/>
      <c r="PMN3636" s="372"/>
      <c r="PMO3636" s="372"/>
      <c r="PMP3636" s="372"/>
      <c r="PMQ3636" s="370"/>
      <c r="PMR3636" s="371"/>
      <c r="PMS3636" s="372"/>
      <c r="PMT3636" s="371"/>
      <c r="PMU3636" s="473"/>
      <c r="PMV3636" s="371"/>
      <c r="PMW3636" s="372"/>
      <c r="PMX3636" s="372"/>
      <c r="PMY3636" s="372"/>
      <c r="PMZ3636" s="372"/>
      <c r="PNA3636" s="370"/>
      <c r="PNB3636" s="371"/>
      <c r="PNC3636" s="372"/>
      <c r="PND3636" s="371"/>
      <c r="PNE3636" s="473"/>
      <c r="PNF3636" s="371"/>
      <c r="PNG3636" s="372"/>
      <c r="PNH3636" s="372"/>
      <c r="PNI3636" s="372"/>
      <c r="PNJ3636" s="372"/>
      <c r="PNK3636" s="370"/>
      <c r="PNL3636" s="371"/>
      <c r="PNM3636" s="372"/>
      <c r="PNN3636" s="371"/>
      <c r="PNO3636" s="473"/>
      <c r="PNP3636" s="371"/>
      <c r="PNQ3636" s="372"/>
      <c r="PNR3636" s="372"/>
      <c r="PNS3636" s="372"/>
      <c r="PNT3636" s="372"/>
      <c r="PNU3636" s="370"/>
      <c r="PNV3636" s="371"/>
      <c r="PNW3636" s="372"/>
      <c r="PNX3636" s="371"/>
      <c r="PNY3636" s="473"/>
      <c r="PNZ3636" s="371"/>
      <c r="POA3636" s="372"/>
      <c r="POB3636" s="372"/>
      <c r="POC3636" s="372"/>
      <c r="POD3636" s="372"/>
      <c r="POE3636" s="370"/>
      <c r="POF3636" s="371"/>
      <c r="POG3636" s="372"/>
      <c r="POH3636" s="371"/>
      <c r="POI3636" s="473"/>
      <c r="POJ3636" s="371"/>
      <c r="POK3636" s="372"/>
      <c r="POL3636" s="372"/>
      <c r="POM3636" s="372"/>
      <c r="PON3636" s="372"/>
      <c r="POO3636" s="370"/>
      <c r="POP3636" s="371"/>
      <c r="POQ3636" s="372"/>
      <c r="POR3636" s="371"/>
      <c r="POS3636" s="473"/>
      <c r="POT3636" s="371"/>
      <c r="POU3636" s="372"/>
      <c r="POV3636" s="372"/>
      <c r="POW3636" s="372"/>
      <c r="POX3636" s="372"/>
      <c r="POY3636" s="370"/>
      <c r="POZ3636" s="371"/>
      <c r="PPA3636" s="372"/>
      <c r="PPB3636" s="371"/>
      <c r="PPC3636" s="473"/>
      <c r="PPD3636" s="371"/>
      <c r="PPE3636" s="372"/>
      <c r="PPF3636" s="372"/>
      <c r="PPG3636" s="372"/>
      <c r="PPH3636" s="372"/>
      <c r="PPI3636" s="370"/>
      <c r="PPJ3636" s="371"/>
      <c r="PPK3636" s="372"/>
      <c r="PPL3636" s="371"/>
      <c r="PPM3636" s="473"/>
      <c r="PPN3636" s="371"/>
      <c r="PPO3636" s="372"/>
      <c r="PPP3636" s="372"/>
      <c r="PPQ3636" s="372"/>
      <c r="PPR3636" s="372"/>
      <c r="PPS3636" s="370"/>
      <c r="PPT3636" s="371"/>
      <c r="PPU3636" s="372"/>
      <c r="PPV3636" s="371"/>
      <c r="PPW3636" s="473"/>
      <c r="PPX3636" s="371"/>
      <c r="PPY3636" s="372"/>
      <c r="PPZ3636" s="372"/>
      <c r="PQA3636" s="372"/>
      <c r="PQB3636" s="372"/>
      <c r="PQC3636" s="370"/>
      <c r="PQD3636" s="371"/>
      <c r="PQE3636" s="372"/>
      <c r="PQF3636" s="371"/>
      <c r="PQG3636" s="473"/>
      <c r="PQH3636" s="371"/>
      <c r="PQI3636" s="372"/>
      <c r="PQJ3636" s="372"/>
      <c r="PQK3636" s="372"/>
      <c r="PQL3636" s="372"/>
      <c r="PQM3636" s="370"/>
      <c r="PQN3636" s="371"/>
      <c r="PQO3636" s="372"/>
      <c r="PQP3636" s="371"/>
      <c r="PQQ3636" s="473"/>
      <c r="PQR3636" s="371"/>
      <c r="PQS3636" s="372"/>
      <c r="PQT3636" s="372"/>
      <c r="PQU3636" s="372"/>
      <c r="PQV3636" s="372"/>
      <c r="PQW3636" s="370"/>
      <c r="PQX3636" s="371"/>
      <c r="PQY3636" s="372"/>
      <c r="PQZ3636" s="371"/>
      <c r="PRA3636" s="473"/>
      <c r="PRB3636" s="371"/>
      <c r="PRC3636" s="372"/>
      <c r="PRD3636" s="372"/>
      <c r="PRE3636" s="372"/>
      <c r="PRF3636" s="372"/>
      <c r="PRG3636" s="370"/>
      <c r="PRH3636" s="371"/>
      <c r="PRI3636" s="372"/>
      <c r="PRJ3636" s="371"/>
      <c r="PRK3636" s="473"/>
      <c r="PRL3636" s="371"/>
      <c r="PRM3636" s="372"/>
      <c r="PRN3636" s="372"/>
      <c r="PRO3636" s="372"/>
      <c r="PRP3636" s="372"/>
      <c r="PRQ3636" s="370"/>
      <c r="PRR3636" s="371"/>
      <c r="PRS3636" s="372"/>
      <c r="PRT3636" s="371"/>
      <c r="PRU3636" s="473"/>
      <c r="PRV3636" s="371"/>
      <c r="PRW3636" s="372"/>
      <c r="PRX3636" s="372"/>
      <c r="PRY3636" s="372"/>
      <c r="PRZ3636" s="372"/>
      <c r="PSA3636" s="370"/>
      <c r="PSB3636" s="371"/>
      <c r="PSC3636" s="372"/>
      <c r="PSD3636" s="371"/>
      <c r="PSE3636" s="473"/>
      <c r="PSF3636" s="371"/>
      <c r="PSG3636" s="372"/>
      <c r="PSH3636" s="372"/>
      <c r="PSI3636" s="372"/>
      <c r="PSJ3636" s="372"/>
      <c r="PSK3636" s="370"/>
      <c r="PSL3636" s="371"/>
      <c r="PSM3636" s="372"/>
      <c r="PSN3636" s="371"/>
      <c r="PSO3636" s="473"/>
      <c r="PSP3636" s="371"/>
      <c r="PSQ3636" s="372"/>
      <c r="PSR3636" s="372"/>
      <c r="PSS3636" s="372"/>
      <c r="PST3636" s="372"/>
      <c r="PSU3636" s="370"/>
      <c r="PSV3636" s="371"/>
      <c r="PSW3636" s="372"/>
      <c r="PSX3636" s="371"/>
      <c r="PSY3636" s="473"/>
      <c r="PSZ3636" s="371"/>
      <c r="PTA3636" s="372"/>
      <c r="PTB3636" s="372"/>
      <c r="PTC3636" s="372"/>
      <c r="PTD3636" s="372"/>
      <c r="PTE3636" s="370"/>
      <c r="PTF3636" s="371"/>
      <c r="PTG3636" s="372"/>
      <c r="PTH3636" s="371"/>
      <c r="PTI3636" s="473"/>
      <c r="PTJ3636" s="371"/>
      <c r="PTK3636" s="372"/>
      <c r="PTL3636" s="372"/>
      <c r="PTM3636" s="372"/>
      <c r="PTN3636" s="372"/>
      <c r="PTO3636" s="370"/>
      <c r="PTP3636" s="371"/>
      <c r="PTQ3636" s="372"/>
      <c r="PTR3636" s="371"/>
      <c r="PTS3636" s="473"/>
      <c r="PTT3636" s="371"/>
      <c r="PTU3636" s="372"/>
      <c r="PTV3636" s="372"/>
      <c r="PTW3636" s="372"/>
      <c r="PTX3636" s="372"/>
      <c r="PTY3636" s="370"/>
      <c r="PTZ3636" s="371"/>
      <c r="PUA3636" s="372"/>
      <c r="PUB3636" s="371"/>
      <c r="PUC3636" s="473"/>
      <c r="PUD3636" s="371"/>
      <c r="PUE3636" s="372"/>
      <c r="PUF3636" s="372"/>
      <c r="PUG3636" s="372"/>
      <c r="PUH3636" s="372"/>
      <c r="PUI3636" s="370"/>
      <c r="PUJ3636" s="371"/>
      <c r="PUK3636" s="372"/>
      <c r="PUL3636" s="371"/>
      <c r="PUM3636" s="473"/>
      <c r="PUN3636" s="371"/>
      <c r="PUO3636" s="372"/>
      <c r="PUP3636" s="372"/>
      <c r="PUQ3636" s="372"/>
      <c r="PUR3636" s="372"/>
      <c r="PUS3636" s="370"/>
      <c r="PUT3636" s="371"/>
      <c r="PUU3636" s="372"/>
      <c r="PUV3636" s="371"/>
      <c r="PUW3636" s="473"/>
      <c r="PUX3636" s="371"/>
      <c r="PUY3636" s="372"/>
      <c r="PUZ3636" s="372"/>
      <c r="PVA3636" s="372"/>
      <c r="PVB3636" s="372"/>
      <c r="PVC3636" s="370"/>
      <c r="PVD3636" s="371"/>
      <c r="PVE3636" s="372"/>
      <c r="PVF3636" s="371"/>
      <c r="PVG3636" s="473"/>
      <c r="PVH3636" s="371"/>
      <c r="PVI3636" s="372"/>
      <c r="PVJ3636" s="372"/>
      <c r="PVK3636" s="372"/>
      <c r="PVL3636" s="372"/>
      <c r="PVM3636" s="370"/>
      <c r="PVN3636" s="371"/>
      <c r="PVO3636" s="372"/>
      <c r="PVP3636" s="371"/>
      <c r="PVQ3636" s="473"/>
      <c r="PVR3636" s="371"/>
      <c r="PVS3636" s="372"/>
      <c r="PVT3636" s="372"/>
      <c r="PVU3636" s="372"/>
      <c r="PVV3636" s="372"/>
      <c r="PVW3636" s="370"/>
      <c r="PVX3636" s="371"/>
      <c r="PVY3636" s="372"/>
      <c r="PVZ3636" s="371"/>
      <c r="PWA3636" s="473"/>
      <c r="PWB3636" s="371"/>
      <c r="PWC3636" s="372"/>
      <c r="PWD3636" s="372"/>
      <c r="PWE3636" s="372"/>
      <c r="PWF3636" s="372"/>
      <c r="PWG3636" s="370"/>
      <c r="PWH3636" s="371"/>
      <c r="PWI3636" s="372"/>
      <c r="PWJ3636" s="371"/>
      <c r="PWK3636" s="473"/>
      <c r="PWL3636" s="371"/>
      <c r="PWM3636" s="372"/>
      <c r="PWN3636" s="372"/>
      <c r="PWO3636" s="372"/>
      <c r="PWP3636" s="372"/>
      <c r="PWQ3636" s="370"/>
      <c r="PWR3636" s="371"/>
      <c r="PWS3636" s="372"/>
      <c r="PWT3636" s="371"/>
      <c r="PWU3636" s="473"/>
      <c r="PWV3636" s="371"/>
      <c r="PWW3636" s="372"/>
      <c r="PWX3636" s="372"/>
      <c r="PWY3636" s="372"/>
      <c r="PWZ3636" s="372"/>
      <c r="PXA3636" s="370"/>
      <c r="PXB3636" s="371"/>
      <c r="PXC3636" s="372"/>
      <c r="PXD3636" s="371"/>
      <c r="PXE3636" s="473"/>
      <c r="PXF3636" s="371"/>
      <c r="PXG3636" s="372"/>
      <c r="PXH3636" s="372"/>
      <c r="PXI3636" s="372"/>
      <c r="PXJ3636" s="372"/>
      <c r="PXK3636" s="370"/>
      <c r="PXL3636" s="371"/>
      <c r="PXM3636" s="372"/>
      <c r="PXN3636" s="371"/>
      <c r="PXO3636" s="473"/>
      <c r="PXP3636" s="371"/>
      <c r="PXQ3636" s="372"/>
      <c r="PXR3636" s="372"/>
      <c r="PXS3636" s="372"/>
      <c r="PXT3636" s="372"/>
      <c r="PXU3636" s="370"/>
      <c r="PXV3636" s="371"/>
      <c r="PXW3636" s="372"/>
      <c r="PXX3636" s="371"/>
      <c r="PXY3636" s="473"/>
      <c r="PXZ3636" s="371"/>
      <c r="PYA3636" s="372"/>
      <c r="PYB3636" s="372"/>
      <c r="PYC3636" s="372"/>
      <c r="PYD3636" s="372"/>
      <c r="PYE3636" s="370"/>
      <c r="PYF3636" s="371"/>
      <c r="PYG3636" s="372"/>
      <c r="PYH3636" s="371"/>
      <c r="PYI3636" s="473"/>
      <c r="PYJ3636" s="371"/>
      <c r="PYK3636" s="372"/>
      <c r="PYL3636" s="372"/>
      <c r="PYM3636" s="372"/>
      <c r="PYN3636" s="372"/>
      <c r="PYO3636" s="370"/>
      <c r="PYP3636" s="371"/>
      <c r="PYQ3636" s="372"/>
      <c r="PYR3636" s="371"/>
      <c r="PYS3636" s="473"/>
      <c r="PYT3636" s="371"/>
      <c r="PYU3636" s="372"/>
      <c r="PYV3636" s="372"/>
      <c r="PYW3636" s="372"/>
      <c r="PYX3636" s="372"/>
      <c r="PYY3636" s="370"/>
      <c r="PYZ3636" s="371"/>
      <c r="PZA3636" s="372"/>
      <c r="PZB3636" s="371"/>
      <c r="PZC3636" s="473"/>
      <c r="PZD3636" s="371"/>
      <c r="PZE3636" s="372"/>
      <c r="PZF3636" s="372"/>
      <c r="PZG3636" s="372"/>
      <c r="PZH3636" s="372"/>
      <c r="PZI3636" s="370"/>
      <c r="PZJ3636" s="371"/>
      <c r="PZK3636" s="372"/>
      <c r="PZL3636" s="371"/>
      <c r="PZM3636" s="473"/>
      <c r="PZN3636" s="371"/>
      <c r="PZO3636" s="372"/>
      <c r="PZP3636" s="372"/>
      <c r="PZQ3636" s="372"/>
      <c r="PZR3636" s="372"/>
      <c r="PZS3636" s="370"/>
      <c r="PZT3636" s="371"/>
      <c r="PZU3636" s="372"/>
      <c r="PZV3636" s="371"/>
      <c r="PZW3636" s="473"/>
      <c r="PZX3636" s="371"/>
      <c r="PZY3636" s="372"/>
      <c r="PZZ3636" s="372"/>
      <c r="QAA3636" s="372"/>
      <c r="QAB3636" s="372"/>
      <c r="QAC3636" s="370"/>
      <c r="QAD3636" s="371"/>
      <c r="QAE3636" s="372"/>
      <c r="QAF3636" s="371"/>
      <c r="QAG3636" s="473"/>
      <c r="QAH3636" s="371"/>
      <c r="QAI3636" s="372"/>
      <c r="QAJ3636" s="372"/>
      <c r="QAK3636" s="372"/>
      <c r="QAL3636" s="372"/>
      <c r="QAM3636" s="370"/>
      <c r="QAN3636" s="371"/>
      <c r="QAO3636" s="372"/>
      <c r="QAP3636" s="371"/>
      <c r="QAQ3636" s="473"/>
      <c r="QAR3636" s="371"/>
      <c r="QAS3636" s="372"/>
      <c r="QAT3636" s="372"/>
      <c r="QAU3636" s="372"/>
      <c r="QAV3636" s="372"/>
      <c r="QAW3636" s="370"/>
      <c r="QAX3636" s="371"/>
      <c r="QAY3636" s="372"/>
      <c r="QAZ3636" s="371"/>
      <c r="QBA3636" s="473"/>
      <c r="QBB3636" s="371"/>
      <c r="QBC3636" s="372"/>
      <c r="QBD3636" s="372"/>
      <c r="QBE3636" s="372"/>
      <c r="QBF3636" s="372"/>
      <c r="QBG3636" s="370"/>
      <c r="QBH3636" s="371"/>
      <c r="QBI3636" s="372"/>
      <c r="QBJ3636" s="371"/>
      <c r="QBK3636" s="473"/>
      <c r="QBL3636" s="371"/>
      <c r="QBM3636" s="372"/>
      <c r="QBN3636" s="372"/>
      <c r="QBO3636" s="372"/>
      <c r="QBP3636" s="372"/>
      <c r="QBQ3636" s="370"/>
      <c r="QBR3636" s="371"/>
      <c r="QBS3636" s="372"/>
      <c r="QBT3636" s="371"/>
      <c r="QBU3636" s="473"/>
      <c r="QBV3636" s="371"/>
      <c r="QBW3636" s="372"/>
      <c r="QBX3636" s="372"/>
      <c r="QBY3636" s="372"/>
      <c r="QBZ3636" s="372"/>
      <c r="QCA3636" s="370"/>
      <c r="QCB3636" s="371"/>
      <c r="QCC3636" s="372"/>
      <c r="QCD3636" s="371"/>
      <c r="QCE3636" s="473"/>
      <c r="QCF3636" s="371"/>
      <c r="QCG3636" s="372"/>
      <c r="QCH3636" s="372"/>
      <c r="QCI3636" s="372"/>
      <c r="QCJ3636" s="372"/>
      <c r="QCK3636" s="370"/>
      <c r="QCL3636" s="371"/>
      <c r="QCM3636" s="372"/>
      <c r="QCN3636" s="371"/>
      <c r="QCO3636" s="473"/>
      <c r="QCP3636" s="371"/>
      <c r="QCQ3636" s="372"/>
      <c r="QCR3636" s="372"/>
      <c r="QCS3636" s="372"/>
      <c r="QCT3636" s="372"/>
      <c r="QCU3636" s="370"/>
      <c r="QCV3636" s="371"/>
      <c r="QCW3636" s="372"/>
      <c r="QCX3636" s="371"/>
      <c r="QCY3636" s="473"/>
      <c r="QCZ3636" s="371"/>
      <c r="QDA3636" s="372"/>
      <c r="QDB3636" s="372"/>
      <c r="QDC3636" s="372"/>
      <c r="QDD3636" s="372"/>
      <c r="QDE3636" s="370"/>
      <c r="QDF3636" s="371"/>
      <c r="QDG3636" s="372"/>
      <c r="QDH3636" s="371"/>
      <c r="QDI3636" s="473"/>
      <c r="QDJ3636" s="371"/>
      <c r="QDK3636" s="372"/>
      <c r="QDL3636" s="372"/>
      <c r="QDM3636" s="372"/>
      <c r="QDN3636" s="372"/>
      <c r="QDO3636" s="370"/>
      <c r="QDP3636" s="371"/>
      <c r="QDQ3636" s="372"/>
      <c r="QDR3636" s="371"/>
      <c r="QDS3636" s="473"/>
      <c r="QDT3636" s="371"/>
      <c r="QDU3636" s="372"/>
      <c r="QDV3636" s="372"/>
      <c r="QDW3636" s="372"/>
      <c r="QDX3636" s="372"/>
      <c r="QDY3636" s="370"/>
      <c r="QDZ3636" s="371"/>
      <c r="QEA3636" s="372"/>
      <c r="QEB3636" s="371"/>
      <c r="QEC3636" s="473"/>
      <c r="QED3636" s="371"/>
      <c r="QEE3636" s="372"/>
      <c r="QEF3636" s="372"/>
      <c r="QEG3636" s="372"/>
      <c r="QEH3636" s="372"/>
      <c r="QEI3636" s="370"/>
      <c r="QEJ3636" s="371"/>
      <c r="QEK3636" s="372"/>
      <c r="QEL3636" s="371"/>
      <c r="QEM3636" s="473"/>
      <c r="QEN3636" s="371"/>
      <c r="QEO3636" s="372"/>
      <c r="QEP3636" s="372"/>
      <c r="QEQ3636" s="372"/>
      <c r="QER3636" s="372"/>
      <c r="QES3636" s="370"/>
      <c r="QET3636" s="371"/>
      <c r="QEU3636" s="372"/>
      <c r="QEV3636" s="371"/>
      <c r="QEW3636" s="473"/>
      <c r="QEX3636" s="371"/>
      <c r="QEY3636" s="372"/>
      <c r="QEZ3636" s="372"/>
      <c r="QFA3636" s="372"/>
      <c r="QFB3636" s="372"/>
      <c r="QFC3636" s="370"/>
      <c r="QFD3636" s="371"/>
      <c r="QFE3636" s="372"/>
      <c r="QFF3636" s="371"/>
      <c r="QFG3636" s="473"/>
      <c r="QFH3636" s="371"/>
      <c r="QFI3636" s="372"/>
      <c r="QFJ3636" s="372"/>
      <c r="QFK3636" s="372"/>
      <c r="QFL3636" s="372"/>
      <c r="QFM3636" s="370"/>
      <c r="QFN3636" s="371"/>
      <c r="QFO3636" s="372"/>
      <c r="QFP3636" s="371"/>
      <c r="QFQ3636" s="473"/>
      <c r="QFR3636" s="371"/>
      <c r="QFS3636" s="372"/>
      <c r="QFT3636" s="372"/>
      <c r="QFU3636" s="372"/>
      <c r="QFV3636" s="372"/>
      <c r="QFW3636" s="370"/>
      <c r="QFX3636" s="371"/>
      <c r="QFY3636" s="372"/>
      <c r="QFZ3636" s="371"/>
      <c r="QGA3636" s="473"/>
      <c r="QGB3636" s="371"/>
      <c r="QGC3636" s="372"/>
      <c r="QGD3636" s="372"/>
      <c r="QGE3636" s="372"/>
      <c r="QGF3636" s="372"/>
      <c r="QGG3636" s="370"/>
      <c r="QGH3636" s="371"/>
      <c r="QGI3636" s="372"/>
      <c r="QGJ3636" s="371"/>
      <c r="QGK3636" s="473"/>
      <c r="QGL3636" s="371"/>
      <c r="QGM3636" s="372"/>
      <c r="QGN3636" s="372"/>
      <c r="QGO3636" s="372"/>
      <c r="QGP3636" s="372"/>
      <c r="QGQ3636" s="370"/>
      <c r="QGR3636" s="371"/>
      <c r="QGS3636" s="372"/>
      <c r="QGT3636" s="371"/>
      <c r="QGU3636" s="473"/>
      <c r="QGV3636" s="371"/>
      <c r="QGW3636" s="372"/>
      <c r="QGX3636" s="372"/>
      <c r="QGY3636" s="372"/>
      <c r="QGZ3636" s="372"/>
      <c r="QHA3636" s="370"/>
      <c r="QHB3636" s="371"/>
      <c r="QHC3636" s="372"/>
      <c r="QHD3636" s="371"/>
      <c r="QHE3636" s="473"/>
      <c r="QHF3636" s="371"/>
      <c r="QHG3636" s="372"/>
      <c r="QHH3636" s="372"/>
      <c r="QHI3636" s="372"/>
      <c r="QHJ3636" s="372"/>
      <c r="QHK3636" s="370"/>
      <c r="QHL3636" s="371"/>
      <c r="QHM3636" s="372"/>
      <c r="QHN3636" s="371"/>
      <c r="QHO3636" s="473"/>
      <c r="QHP3636" s="371"/>
      <c r="QHQ3636" s="372"/>
      <c r="QHR3636" s="372"/>
      <c r="QHS3636" s="372"/>
      <c r="QHT3636" s="372"/>
      <c r="QHU3636" s="370"/>
      <c r="QHV3636" s="371"/>
      <c r="QHW3636" s="372"/>
      <c r="QHX3636" s="371"/>
      <c r="QHY3636" s="473"/>
      <c r="QHZ3636" s="371"/>
      <c r="QIA3636" s="372"/>
      <c r="QIB3636" s="372"/>
      <c r="QIC3636" s="372"/>
      <c r="QID3636" s="372"/>
      <c r="QIE3636" s="370"/>
      <c r="QIF3636" s="371"/>
      <c r="QIG3636" s="372"/>
      <c r="QIH3636" s="371"/>
      <c r="QII3636" s="473"/>
      <c r="QIJ3636" s="371"/>
      <c r="QIK3636" s="372"/>
      <c r="QIL3636" s="372"/>
      <c r="QIM3636" s="372"/>
      <c r="QIN3636" s="372"/>
      <c r="QIO3636" s="370"/>
      <c r="QIP3636" s="371"/>
      <c r="QIQ3636" s="372"/>
      <c r="QIR3636" s="371"/>
      <c r="QIS3636" s="473"/>
      <c r="QIT3636" s="371"/>
      <c r="QIU3636" s="372"/>
      <c r="QIV3636" s="372"/>
      <c r="QIW3636" s="372"/>
      <c r="QIX3636" s="372"/>
      <c r="QIY3636" s="370"/>
      <c r="QIZ3636" s="371"/>
      <c r="QJA3636" s="372"/>
      <c r="QJB3636" s="371"/>
      <c r="QJC3636" s="473"/>
      <c r="QJD3636" s="371"/>
      <c r="QJE3636" s="372"/>
      <c r="QJF3636" s="372"/>
      <c r="QJG3636" s="372"/>
      <c r="QJH3636" s="372"/>
      <c r="QJI3636" s="370"/>
      <c r="QJJ3636" s="371"/>
      <c r="QJK3636" s="372"/>
      <c r="QJL3636" s="371"/>
      <c r="QJM3636" s="473"/>
      <c r="QJN3636" s="371"/>
      <c r="QJO3636" s="372"/>
      <c r="QJP3636" s="372"/>
      <c r="QJQ3636" s="372"/>
      <c r="QJR3636" s="372"/>
      <c r="QJS3636" s="370"/>
      <c r="QJT3636" s="371"/>
      <c r="QJU3636" s="372"/>
      <c r="QJV3636" s="371"/>
      <c r="QJW3636" s="473"/>
      <c r="QJX3636" s="371"/>
      <c r="QJY3636" s="372"/>
      <c r="QJZ3636" s="372"/>
      <c r="QKA3636" s="372"/>
      <c r="QKB3636" s="372"/>
      <c r="QKC3636" s="370"/>
      <c r="QKD3636" s="371"/>
      <c r="QKE3636" s="372"/>
      <c r="QKF3636" s="371"/>
      <c r="QKG3636" s="473"/>
      <c r="QKH3636" s="371"/>
      <c r="QKI3636" s="372"/>
      <c r="QKJ3636" s="372"/>
      <c r="QKK3636" s="372"/>
      <c r="QKL3636" s="372"/>
      <c r="QKM3636" s="370"/>
      <c r="QKN3636" s="371"/>
      <c r="QKO3636" s="372"/>
      <c r="QKP3636" s="371"/>
      <c r="QKQ3636" s="473"/>
      <c r="QKR3636" s="371"/>
      <c r="QKS3636" s="372"/>
      <c r="QKT3636" s="372"/>
      <c r="QKU3636" s="372"/>
      <c r="QKV3636" s="372"/>
      <c r="QKW3636" s="370"/>
      <c r="QKX3636" s="371"/>
      <c r="QKY3636" s="372"/>
      <c r="QKZ3636" s="371"/>
      <c r="QLA3636" s="473"/>
      <c r="QLB3636" s="371"/>
      <c r="QLC3636" s="372"/>
      <c r="QLD3636" s="372"/>
      <c r="QLE3636" s="372"/>
      <c r="QLF3636" s="372"/>
      <c r="QLG3636" s="370"/>
      <c r="QLH3636" s="371"/>
      <c r="QLI3636" s="372"/>
      <c r="QLJ3636" s="371"/>
      <c r="QLK3636" s="473"/>
      <c r="QLL3636" s="371"/>
      <c r="QLM3636" s="372"/>
      <c r="QLN3636" s="372"/>
      <c r="QLO3636" s="372"/>
      <c r="QLP3636" s="372"/>
      <c r="QLQ3636" s="370"/>
      <c r="QLR3636" s="371"/>
      <c r="QLS3636" s="372"/>
      <c r="QLT3636" s="371"/>
      <c r="QLU3636" s="473"/>
      <c r="QLV3636" s="371"/>
      <c r="QLW3636" s="372"/>
      <c r="QLX3636" s="372"/>
      <c r="QLY3636" s="372"/>
      <c r="QLZ3636" s="372"/>
      <c r="QMA3636" s="370"/>
      <c r="QMB3636" s="371"/>
      <c r="QMC3636" s="372"/>
      <c r="QMD3636" s="371"/>
      <c r="QME3636" s="473"/>
      <c r="QMF3636" s="371"/>
      <c r="QMG3636" s="372"/>
      <c r="QMH3636" s="372"/>
      <c r="QMI3636" s="372"/>
      <c r="QMJ3636" s="372"/>
      <c r="QMK3636" s="370"/>
      <c r="QML3636" s="371"/>
      <c r="QMM3636" s="372"/>
      <c r="QMN3636" s="371"/>
      <c r="QMO3636" s="473"/>
      <c r="QMP3636" s="371"/>
      <c r="QMQ3636" s="372"/>
      <c r="QMR3636" s="372"/>
      <c r="QMS3636" s="372"/>
      <c r="QMT3636" s="372"/>
      <c r="QMU3636" s="370"/>
      <c r="QMV3636" s="371"/>
      <c r="QMW3636" s="372"/>
      <c r="QMX3636" s="371"/>
      <c r="QMY3636" s="473"/>
      <c r="QMZ3636" s="371"/>
      <c r="QNA3636" s="372"/>
      <c r="QNB3636" s="372"/>
      <c r="QNC3636" s="372"/>
      <c r="QND3636" s="372"/>
      <c r="QNE3636" s="370"/>
      <c r="QNF3636" s="371"/>
      <c r="QNG3636" s="372"/>
      <c r="QNH3636" s="371"/>
      <c r="QNI3636" s="473"/>
      <c r="QNJ3636" s="371"/>
      <c r="QNK3636" s="372"/>
      <c r="QNL3636" s="372"/>
      <c r="QNM3636" s="372"/>
      <c r="QNN3636" s="372"/>
      <c r="QNO3636" s="370"/>
      <c r="QNP3636" s="371"/>
      <c r="QNQ3636" s="372"/>
      <c r="QNR3636" s="371"/>
      <c r="QNS3636" s="473"/>
      <c r="QNT3636" s="371"/>
      <c r="QNU3636" s="372"/>
      <c r="QNV3636" s="372"/>
      <c r="QNW3636" s="372"/>
      <c r="QNX3636" s="372"/>
      <c r="QNY3636" s="370"/>
      <c r="QNZ3636" s="371"/>
      <c r="QOA3636" s="372"/>
      <c r="QOB3636" s="371"/>
      <c r="QOC3636" s="473"/>
      <c r="QOD3636" s="371"/>
      <c r="QOE3636" s="372"/>
      <c r="QOF3636" s="372"/>
      <c r="QOG3636" s="372"/>
      <c r="QOH3636" s="372"/>
      <c r="QOI3636" s="370"/>
      <c r="QOJ3636" s="371"/>
      <c r="QOK3636" s="372"/>
      <c r="QOL3636" s="371"/>
      <c r="QOM3636" s="473"/>
      <c r="QON3636" s="371"/>
      <c r="QOO3636" s="372"/>
      <c r="QOP3636" s="372"/>
      <c r="QOQ3636" s="372"/>
      <c r="QOR3636" s="372"/>
      <c r="QOS3636" s="370"/>
      <c r="QOT3636" s="371"/>
      <c r="QOU3636" s="372"/>
      <c r="QOV3636" s="371"/>
      <c r="QOW3636" s="473"/>
      <c r="QOX3636" s="371"/>
      <c r="QOY3636" s="372"/>
      <c r="QOZ3636" s="372"/>
      <c r="QPA3636" s="372"/>
      <c r="QPB3636" s="372"/>
      <c r="QPC3636" s="370"/>
      <c r="QPD3636" s="371"/>
      <c r="QPE3636" s="372"/>
      <c r="QPF3636" s="371"/>
      <c r="QPG3636" s="473"/>
      <c r="QPH3636" s="371"/>
      <c r="QPI3636" s="372"/>
      <c r="QPJ3636" s="372"/>
      <c r="QPK3636" s="372"/>
      <c r="QPL3636" s="372"/>
      <c r="QPM3636" s="370"/>
      <c r="QPN3636" s="371"/>
      <c r="QPO3636" s="372"/>
      <c r="QPP3636" s="371"/>
      <c r="QPQ3636" s="473"/>
      <c r="QPR3636" s="371"/>
      <c r="QPS3636" s="372"/>
      <c r="QPT3636" s="372"/>
      <c r="QPU3636" s="372"/>
      <c r="QPV3636" s="372"/>
      <c r="QPW3636" s="370"/>
      <c r="QPX3636" s="371"/>
      <c r="QPY3636" s="372"/>
      <c r="QPZ3636" s="371"/>
      <c r="QQA3636" s="473"/>
      <c r="QQB3636" s="371"/>
      <c r="QQC3636" s="372"/>
      <c r="QQD3636" s="372"/>
      <c r="QQE3636" s="372"/>
      <c r="QQF3636" s="372"/>
      <c r="QQG3636" s="370"/>
      <c r="QQH3636" s="371"/>
      <c r="QQI3636" s="372"/>
      <c r="QQJ3636" s="371"/>
      <c r="QQK3636" s="473"/>
      <c r="QQL3636" s="371"/>
      <c r="QQM3636" s="372"/>
      <c r="QQN3636" s="372"/>
      <c r="QQO3636" s="372"/>
      <c r="QQP3636" s="372"/>
      <c r="QQQ3636" s="370"/>
      <c r="QQR3636" s="371"/>
      <c r="QQS3636" s="372"/>
      <c r="QQT3636" s="371"/>
      <c r="QQU3636" s="473"/>
      <c r="QQV3636" s="371"/>
      <c r="QQW3636" s="372"/>
      <c r="QQX3636" s="372"/>
      <c r="QQY3636" s="372"/>
      <c r="QQZ3636" s="372"/>
      <c r="QRA3636" s="370"/>
      <c r="QRB3636" s="371"/>
      <c r="QRC3636" s="372"/>
      <c r="QRD3636" s="371"/>
      <c r="QRE3636" s="473"/>
      <c r="QRF3636" s="371"/>
      <c r="QRG3636" s="372"/>
      <c r="QRH3636" s="372"/>
      <c r="QRI3636" s="372"/>
      <c r="QRJ3636" s="372"/>
      <c r="QRK3636" s="370"/>
      <c r="QRL3636" s="371"/>
      <c r="QRM3636" s="372"/>
      <c r="QRN3636" s="371"/>
      <c r="QRO3636" s="473"/>
      <c r="QRP3636" s="371"/>
      <c r="QRQ3636" s="372"/>
      <c r="QRR3636" s="372"/>
      <c r="QRS3636" s="372"/>
      <c r="QRT3636" s="372"/>
      <c r="QRU3636" s="370"/>
      <c r="QRV3636" s="371"/>
      <c r="QRW3636" s="372"/>
      <c r="QRX3636" s="371"/>
      <c r="QRY3636" s="473"/>
      <c r="QRZ3636" s="371"/>
      <c r="QSA3636" s="372"/>
      <c r="QSB3636" s="372"/>
      <c r="QSC3636" s="372"/>
      <c r="QSD3636" s="372"/>
      <c r="QSE3636" s="370"/>
      <c r="QSF3636" s="371"/>
      <c r="QSG3636" s="372"/>
      <c r="QSH3636" s="371"/>
      <c r="QSI3636" s="473"/>
      <c r="QSJ3636" s="371"/>
      <c r="QSK3636" s="372"/>
      <c r="QSL3636" s="372"/>
      <c r="QSM3636" s="372"/>
      <c r="QSN3636" s="372"/>
      <c r="QSO3636" s="370"/>
      <c r="QSP3636" s="371"/>
      <c r="QSQ3636" s="372"/>
      <c r="QSR3636" s="371"/>
      <c r="QSS3636" s="473"/>
      <c r="QST3636" s="371"/>
      <c r="QSU3636" s="372"/>
      <c r="QSV3636" s="372"/>
      <c r="QSW3636" s="372"/>
      <c r="QSX3636" s="372"/>
      <c r="QSY3636" s="370"/>
      <c r="QSZ3636" s="371"/>
      <c r="QTA3636" s="372"/>
      <c r="QTB3636" s="371"/>
      <c r="QTC3636" s="473"/>
      <c r="QTD3636" s="371"/>
      <c r="QTE3636" s="372"/>
      <c r="QTF3636" s="372"/>
      <c r="QTG3636" s="372"/>
      <c r="QTH3636" s="372"/>
      <c r="QTI3636" s="370"/>
      <c r="QTJ3636" s="371"/>
      <c r="QTK3636" s="372"/>
      <c r="QTL3636" s="371"/>
      <c r="QTM3636" s="473"/>
      <c r="QTN3636" s="371"/>
      <c r="QTO3636" s="372"/>
      <c r="QTP3636" s="372"/>
      <c r="QTQ3636" s="372"/>
      <c r="QTR3636" s="372"/>
      <c r="QTS3636" s="370"/>
      <c r="QTT3636" s="371"/>
      <c r="QTU3636" s="372"/>
      <c r="QTV3636" s="371"/>
      <c r="QTW3636" s="473"/>
      <c r="QTX3636" s="371"/>
      <c r="QTY3636" s="372"/>
      <c r="QTZ3636" s="372"/>
      <c r="QUA3636" s="372"/>
      <c r="QUB3636" s="372"/>
      <c r="QUC3636" s="370"/>
      <c r="QUD3636" s="371"/>
      <c r="QUE3636" s="372"/>
      <c r="QUF3636" s="371"/>
      <c r="QUG3636" s="473"/>
      <c r="QUH3636" s="371"/>
      <c r="QUI3636" s="372"/>
      <c r="QUJ3636" s="372"/>
      <c r="QUK3636" s="372"/>
      <c r="QUL3636" s="372"/>
      <c r="QUM3636" s="370"/>
      <c r="QUN3636" s="371"/>
      <c r="QUO3636" s="372"/>
      <c r="QUP3636" s="371"/>
      <c r="QUQ3636" s="473"/>
      <c r="QUR3636" s="371"/>
      <c r="QUS3636" s="372"/>
      <c r="QUT3636" s="372"/>
      <c r="QUU3636" s="372"/>
      <c r="QUV3636" s="372"/>
      <c r="QUW3636" s="370"/>
      <c r="QUX3636" s="371"/>
      <c r="QUY3636" s="372"/>
      <c r="QUZ3636" s="371"/>
      <c r="QVA3636" s="473"/>
      <c r="QVB3636" s="371"/>
      <c r="QVC3636" s="372"/>
      <c r="QVD3636" s="372"/>
      <c r="QVE3636" s="372"/>
      <c r="QVF3636" s="372"/>
      <c r="QVG3636" s="370"/>
      <c r="QVH3636" s="371"/>
      <c r="QVI3636" s="372"/>
      <c r="QVJ3636" s="371"/>
      <c r="QVK3636" s="473"/>
      <c r="QVL3636" s="371"/>
      <c r="QVM3636" s="372"/>
      <c r="QVN3636" s="372"/>
      <c r="QVO3636" s="372"/>
      <c r="QVP3636" s="372"/>
      <c r="QVQ3636" s="370"/>
      <c r="QVR3636" s="371"/>
      <c r="QVS3636" s="372"/>
      <c r="QVT3636" s="371"/>
      <c r="QVU3636" s="473"/>
      <c r="QVV3636" s="371"/>
      <c r="QVW3636" s="372"/>
      <c r="QVX3636" s="372"/>
      <c r="QVY3636" s="372"/>
      <c r="QVZ3636" s="372"/>
      <c r="QWA3636" s="370"/>
      <c r="QWB3636" s="371"/>
      <c r="QWC3636" s="372"/>
      <c r="QWD3636" s="371"/>
      <c r="QWE3636" s="473"/>
      <c r="QWF3636" s="371"/>
      <c r="QWG3636" s="372"/>
      <c r="QWH3636" s="372"/>
      <c r="QWI3636" s="372"/>
      <c r="QWJ3636" s="372"/>
      <c r="QWK3636" s="370"/>
      <c r="QWL3636" s="371"/>
      <c r="QWM3636" s="372"/>
      <c r="QWN3636" s="371"/>
      <c r="QWO3636" s="473"/>
      <c r="QWP3636" s="371"/>
      <c r="QWQ3636" s="372"/>
      <c r="QWR3636" s="372"/>
      <c r="QWS3636" s="372"/>
      <c r="QWT3636" s="372"/>
      <c r="QWU3636" s="370"/>
      <c r="QWV3636" s="371"/>
      <c r="QWW3636" s="372"/>
      <c r="QWX3636" s="371"/>
      <c r="QWY3636" s="473"/>
      <c r="QWZ3636" s="371"/>
      <c r="QXA3636" s="372"/>
      <c r="QXB3636" s="372"/>
      <c r="QXC3636" s="372"/>
      <c r="QXD3636" s="372"/>
      <c r="QXE3636" s="370"/>
      <c r="QXF3636" s="371"/>
      <c r="QXG3636" s="372"/>
      <c r="QXH3636" s="371"/>
      <c r="QXI3636" s="473"/>
      <c r="QXJ3636" s="371"/>
      <c r="QXK3636" s="372"/>
      <c r="QXL3636" s="372"/>
      <c r="QXM3636" s="372"/>
      <c r="QXN3636" s="372"/>
      <c r="QXO3636" s="370"/>
      <c r="QXP3636" s="371"/>
      <c r="QXQ3636" s="372"/>
      <c r="QXR3636" s="371"/>
      <c r="QXS3636" s="473"/>
      <c r="QXT3636" s="371"/>
      <c r="QXU3636" s="372"/>
      <c r="QXV3636" s="372"/>
      <c r="QXW3636" s="372"/>
      <c r="QXX3636" s="372"/>
      <c r="QXY3636" s="370"/>
      <c r="QXZ3636" s="371"/>
      <c r="QYA3636" s="372"/>
      <c r="QYB3636" s="371"/>
      <c r="QYC3636" s="473"/>
      <c r="QYD3636" s="371"/>
      <c r="QYE3636" s="372"/>
      <c r="QYF3636" s="372"/>
      <c r="QYG3636" s="372"/>
      <c r="QYH3636" s="372"/>
      <c r="QYI3636" s="370"/>
      <c r="QYJ3636" s="371"/>
      <c r="QYK3636" s="372"/>
      <c r="QYL3636" s="371"/>
      <c r="QYM3636" s="473"/>
      <c r="QYN3636" s="371"/>
      <c r="QYO3636" s="372"/>
      <c r="QYP3636" s="372"/>
      <c r="QYQ3636" s="372"/>
      <c r="QYR3636" s="372"/>
      <c r="QYS3636" s="370"/>
      <c r="QYT3636" s="371"/>
      <c r="QYU3636" s="372"/>
      <c r="QYV3636" s="371"/>
      <c r="QYW3636" s="473"/>
      <c r="QYX3636" s="371"/>
      <c r="QYY3636" s="372"/>
      <c r="QYZ3636" s="372"/>
      <c r="QZA3636" s="372"/>
      <c r="QZB3636" s="372"/>
      <c r="QZC3636" s="370"/>
      <c r="QZD3636" s="371"/>
      <c r="QZE3636" s="372"/>
      <c r="QZF3636" s="371"/>
      <c r="QZG3636" s="473"/>
      <c r="QZH3636" s="371"/>
      <c r="QZI3636" s="372"/>
      <c r="QZJ3636" s="372"/>
      <c r="QZK3636" s="372"/>
      <c r="QZL3636" s="372"/>
      <c r="QZM3636" s="370"/>
      <c r="QZN3636" s="371"/>
      <c r="QZO3636" s="372"/>
      <c r="QZP3636" s="371"/>
      <c r="QZQ3636" s="473"/>
      <c r="QZR3636" s="371"/>
      <c r="QZS3636" s="372"/>
      <c r="QZT3636" s="372"/>
      <c r="QZU3636" s="372"/>
      <c r="QZV3636" s="372"/>
      <c r="QZW3636" s="370"/>
      <c r="QZX3636" s="371"/>
      <c r="QZY3636" s="372"/>
      <c r="QZZ3636" s="371"/>
      <c r="RAA3636" s="473"/>
      <c r="RAB3636" s="371"/>
      <c r="RAC3636" s="372"/>
      <c r="RAD3636" s="372"/>
      <c r="RAE3636" s="372"/>
      <c r="RAF3636" s="372"/>
      <c r="RAG3636" s="370"/>
      <c r="RAH3636" s="371"/>
      <c r="RAI3636" s="372"/>
      <c r="RAJ3636" s="371"/>
      <c r="RAK3636" s="473"/>
      <c r="RAL3636" s="371"/>
      <c r="RAM3636" s="372"/>
      <c r="RAN3636" s="372"/>
      <c r="RAO3636" s="372"/>
      <c r="RAP3636" s="372"/>
      <c r="RAQ3636" s="370"/>
      <c r="RAR3636" s="371"/>
      <c r="RAS3636" s="372"/>
      <c r="RAT3636" s="371"/>
      <c r="RAU3636" s="473"/>
      <c r="RAV3636" s="371"/>
      <c r="RAW3636" s="372"/>
      <c r="RAX3636" s="372"/>
      <c r="RAY3636" s="372"/>
      <c r="RAZ3636" s="372"/>
      <c r="RBA3636" s="370"/>
      <c r="RBB3636" s="371"/>
      <c r="RBC3636" s="372"/>
      <c r="RBD3636" s="371"/>
      <c r="RBE3636" s="473"/>
      <c r="RBF3636" s="371"/>
      <c r="RBG3636" s="372"/>
      <c r="RBH3636" s="372"/>
      <c r="RBI3636" s="372"/>
      <c r="RBJ3636" s="372"/>
      <c r="RBK3636" s="370"/>
      <c r="RBL3636" s="371"/>
      <c r="RBM3636" s="372"/>
      <c r="RBN3636" s="371"/>
      <c r="RBO3636" s="473"/>
      <c r="RBP3636" s="371"/>
      <c r="RBQ3636" s="372"/>
      <c r="RBR3636" s="372"/>
      <c r="RBS3636" s="372"/>
      <c r="RBT3636" s="372"/>
      <c r="RBU3636" s="370"/>
      <c r="RBV3636" s="371"/>
      <c r="RBW3636" s="372"/>
      <c r="RBX3636" s="371"/>
      <c r="RBY3636" s="473"/>
      <c r="RBZ3636" s="371"/>
      <c r="RCA3636" s="372"/>
      <c r="RCB3636" s="372"/>
      <c r="RCC3636" s="372"/>
      <c r="RCD3636" s="372"/>
      <c r="RCE3636" s="370"/>
      <c r="RCF3636" s="371"/>
      <c r="RCG3636" s="372"/>
      <c r="RCH3636" s="371"/>
      <c r="RCI3636" s="473"/>
      <c r="RCJ3636" s="371"/>
      <c r="RCK3636" s="372"/>
      <c r="RCL3636" s="372"/>
      <c r="RCM3636" s="372"/>
      <c r="RCN3636" s="372"/>
      <c r="RCO3636" s="370"/>
      <c r="RCP3636" s="371"/>
      <c r="RCQ3636" s="372"/>
      <c r="RCR3636" s="371"/>
      <c r="RCS3636" s="473"/>
      <c r="RCT3636" s="371"/>
      <c r="RCU3636" s="372"/>
      <c r="RCV3636" s="372"/>
      <c r="RCW3636" s="372"/>
      <c r="RCX3636" s="372"/>
      <c r="RCY3636" s="370"/>
      <c r="RCZ3636" s="371"/>
      <c r="RDA3636" s="372"/>
      <c r="RDB3636" s="371"/>
      <c r="RDC3636" s="473"/>
      <c r="RDD3636" s="371"/>
      <c r="RDE3636" s="372"/>
      <c r="RDF3636" s="372"/>
      <c r="RDG3636" s="372"/>
      <c r="RDH3636" s="372"/>
      <c r="RDI3636" s="370"/>
      <c r="RDJ3636" s="371"/>
      <c r="RDK3636" s="372"/>
      <c r="RDL3636" s="371"/>
      <c r="RDM3636" s="473"/>
      <c r="RDN3636" s="371"/>
      <c r="RDO3636" s="372"/>
      <c r="RDP3636" s="372"/>
      <c r="RDQ3636" s="372"/>
      <c r="RDR3636" s="372"/>
      <c r="RDS3636" s="370"/>
      <c r="RDT3636" s="371"/>
      <c r="RDU3636" s="372"/>
      <c r="RDV3636" s="371"/>
      <c r="RDW3636" s="473"/>
      <c r="RDX3636" s="371"/>
      <c r="RDY3636" s="372"/>
      <c r="RDZ3636" s="372"/>
      <c r="REA3636" s="372"/>
      <c r="REB3636" s="372"/>
      <c r="REC3636" s="370"/>
      <c r="RED3636" s="371"/>
      <c r="REE3636" s="372"/>
      <c r="REF3636" s="371"/>
      <c r="REG3636" s="473"/>
      <c r="REH3636" s="371"/>
      <c r="REI3636" s="372"/>
      <c r="REJ3636" s="372"/>
      <c r="REK3636" s="372"/>
      <c r="REL3636" s="372"/>
      <c r="REM3636" s="370"/>
      <c r="REN3636" s="371"/>
      <c r="REO3636" s="372"/>
      <c r="REP3636" s="371"/>
      <c r="REQ3636" s="473"/>
      <c r="RER3636" s="371"/>
      <c r="RES3636" s="372"/>
      <c r="RET3636" s="372"/>
      <c r="REU3636" s="372"/>
      <c r="REV3636" s="372"/>
      <c r="REW3636" s="370"/>
      <c r="REX3636" s="371"/>
      <c r="REY3636" s="372"/>
      <c r="REZ3636" s="371"/>
      <c r="RFA3636" s="473"/>
      <c r="RFB3636" s="371"/>
      <c r="RFC3636" s="372"/>
      <c r="RFD3636" s="372"/>
      <c r="RFE3636" s="372"/>
      <c r="RFF3636" s="372"/>
      <c r="RFG3636" s="370"/>
      <c r="RFH3636" s="371"/>
      <c r="RFI3636" s="372"/>
      <c r="RFJ3636" s="371"/>
      <c r="RFK3636" s="473"/>
      <c r="RFL3636" s="371"/>
      <c r="RFM3636" s="372"/>
      <c r="RFN3636" s="372"/>
      <c r="RFO3636" s="372"/>
      <c r="RFP3636" s="372"/>
      <c r="RFQ3636" s="370"/>
      <c r="RFR3636" s="371"/>
      <c r="RFS3636" s="372"/>
      <c r="RFT3636" s="371"/>
      <c r="RFU3636" s="473"/>
      <c r="RFV3636" s="371"/>
      <c r="RFW3636" s="372"/>
      <c r="RFX3636" s="372"/>
      <c r="RFY3636" s="372"/>
      <c r="RFZ3636" s="372"/>
      <c r="RGA3636" s="370"/>
      <c r="RGB3636" s="371"/>
      <c r="RGC3636" s="372"/>
      <c r="RGD3636" s="371"/>
      <c r="RGE3636" s="473"/>
      <c r="RGF3636" s="371"/>
      <c r="RGG3636" s="372"/>
      <c r="RGH3636" s="372"/>
      <c r="RGI3636" s="372"/>
      <c r="RGJ3636" s="372"/>
      <c r="RGK3636" s="370"/>
      <c r="RGL3636" s="371"/>
      <c r="RGM3636" s="372"/>
      <c r="RGN3636" s="371"/>
      <c r="RGO3636" s="473"/>
      <c r="RGP3636" s="371"/>
      <c r="RGQ3636" s="372"/>
      <c r="RGR3636" s="372"/>
      <c r="RGS3636" s="372"/>
      <c r="RGT3636" s="372"/>
      <c r="RGU3636" s="370"/>
      <c r="RGV3636" s="371"/>
      <c r="RGW3636" s="372"/>
      <c r="RGX3636" s="371"/>
      <c r="RGY3636" s="473"/>
      <c r="RGZ3636" s="371"/>
      <c r="RHA3636" s="372"/>
      <c r="RHB3636" s="372"/>
      <c r="RHC3636" s="372"/>
      <c r="RHD3636" s="372"/>
      <c r="RHE3636" s="370"/>
      <c r="RHF3636" s="371"/>
      <c r="RHG3636" s="372"/>
      <c r="RHH3636" s="371"/>
      <c r="RHI3636" s="473"/>
      <c r="RHJ3636" s="371"/>
      <c r="RHK3636" s="372"/>
      <c r="RHL3636" s="372"/>
      <c r="RHM3636" s="372"/>
      <c r="RHN3636" s="372"/>
      <c r="RHO3636" s="370"/>
      <c r="RHP3636" s="371"/>
      <c r="RHQ3636" s="372"/>
      <c r="RHR3636" s="371"/>
      <c r="RHS3636" s="473"/>
      <c r="RHT3636" s="371"/>
      <c r="RHU3636" s="372"/>
      <c r="RHV3636" s="372"/>
      <c r="RHW3636" s="372"/>
      <c r="RHX3636" s="372"/>
      <c r="RHY3636" s="370"/>
      <c r="RHZ3636" s="371"/>
      <c r="RIA3636" s="372"/>
      <c r="RIB3636" s="371"/>
      <c r="RIC3636" s="473"/>
      <c r="RID3636" s="371"/>
      <c r="RIE3636" s="372"/>
      <c r="RIF3636" s="372"/>
      <c r="RIG3636" s="372"/>
      <c r="RIH3636" s="372"/>
      <c r="RII3636" s="370"/>
      <c r="RIJ3636" s="371"/>
      <c r="RIK3636" s="372"/>
      <c r="RIL3636" s="371"/>
      <c r="RIM3636" s="473"/>
      <c r="RIN3636" s="371"/>
      <c r="RIO3636" s="372"/>
      <c r="RIP3636" s="372"/>
      <c r="RIQ3636" s="372"/>
      <c r="RIR3636" s="372"/>
      <c r="RIS3636" s="370"/>
      <c r="RIT3636" s="371"/>
      <c r="RIU3636" s="372"/>
      <c r="RIV3636" s="371"/>
      <c r="RIW3636" s="473"/>
      <c r="RIX3636" s="371"/>
      <c r="RIY3636" s="372"/>
      <c r="RIZ3636" s="372"/>
      <c r="RJA3636" s="372"/>
      <c r="RJB3636" s="372"/>
      <c r="RJC3636" s="370"/>
      <c r="RJD3636" s="371"/>
      <c r="RJE3636" s="372"/>
      <c r="RJF3636" s="371"/>
      <c r="RJG3636" s="473"/>
      <c r="RJH3636" s="371"/>
      <c r="RJI3636" s="372"/>
      <c r="RJJ3636" s="372"/>
      <c r="RJK3636" s="372"/>
      <c r="RJL3636" s="372"/>
      <c r="RJM3636" s="370"/>
      <c r="RJN3636" s="371"/>
      <c r="RJO3636" s="372"/>
      <c r="RJP3636" s="371"/>
      <c r="RJQ3636" s="473"/>
      <c r="RJR3636" s="371"/>
      <c r="RJS3636" s="372"/>
      <c r="RJT3636" s="372"/>
      <c r="RJU3636" s="372"/>
      <c r="RJV3636" s="372"/>
      <c r="RJW3636" s="370"/>
      <c r="RJX3636" s="371"/>
      <c r="RJY3636" s="372"/>
      <c r="RJZ3636" s="371"/>
      <c r="RKA3636" s="473"/>
      <c r="RKB3636" s="371"/>
      <c r="RKC3636" s="372"/>
      <c r="RKD3636" s="372"/>
      <c r="RKE3636" s="372"/>
      <c r="RKF3636" s="372"/>
      <c r="RKG3636" s="370"/>
      <c r="RKH3636" s="371"/>
      <c r="RKI3636" s="372"/>
      <c r="RKJ3636" s="371"/>
      <c r="RKK3636" s="473"/>
      <c r="RKL3636" s="371"/>
      <c r="RKM3636" s="372"/>
      <c r="RKN3636" s="372"/>
      <c r="RKO3636" s="372"/>
      <c r="RKP3636" s="372"/>
      <c r="RKQ3636" s="370"/>
      <c r="RKR3636" s="371"/>
      <c r="RKS3636" s="372"/>
      <c r="RKT3636" s="371"/>
      <c r="RKU3636" s="473"/>
      <c r="RKV3636" s="371"/>
      <c r="RKW3636" s="372"/>
      <c r="RKX3636" s="372"/>
      <c r="RKY3636" s="372"/>
      <c r="RKZ3636" s="372"/>
      <c r="RLA3636" s="370"/>
      <c r="RLB3636" s="371"/>
      <c r="RLC3636" s="372"/>
      <c r="RLD3636" s="371"/>
      <c r="RLE3636" s="473"/>
      <c r="RLF3636" s="371"/>
      <c r="RLG3636" s="372"/>
      <c r="RLH3636" s="372"/>
      <c r="RLI3636" s="372"/>
      <c r="RLJ3636" s="372"/>
      <c r="RLK3636" s="370"/>
      <c r="RLL3636" s="371"/>
      <c r="RLM3636" s="372"/>
      <c r="RLN3636" s="371"/>
      <c r="RLO3636" s="473"/>
      <c r="RLP3636" s="371"/>
      <c r="RLQ3636" s="372"/>
      <c r="RLR3636" s="372"/>
      <c r="RLS3636" s="372"/>
      <c r="RLT3636" s="372"/>
      <c r="RLU3636" s="370"/>
      <c r="RLV3636" s="371"/>
      <c r="RLW3636" s="372"/>
      <c r="RLX3636" s="371"/>
      <c r="RLY3636" s="473"/>
      <c r="RLZ3636" s="371"/>
      <c r="RMA3636" s="372"/>
      <c r="RMB3636" s="372"/>
      <c r="RMC3636" s="372"/>
      <c r="RMD3636" s="372"/>
      <c r="RME3636" s="370"/>
      <c r="RMF3636" s="371"/>
      <c r="RMG3636" s="372"/>
      <c r="RMH3636" s="371"/>
      <c r="RMI3636" s="473"/>
      <c r="RMJ3636" s="371"/>
      <c r="RMK3636" s="372"/>
      <c r="RML3636" s="372"/>
      <c r="RMM3636" s="372"/>
      <c r="RMN3636" s="372"/>
      <c r="RMO3636" s="370"/>
      <c r="RMP3636" s="371"/>
      <c r="RMQ3636" s="372"/>
      <c r="RMR3636" s="371"/>
      <c r="RMS3636" s="473"/>
      <c r="RMT3636" s="371"/>
      <c r="RMU3636" s="372"/>
      <c r="RMV3636" s="372"/>
      <c r="RMW3636" s="372"/>
      <c r="RMX3636" s="372"/>
      <c r="RMY3636" s="370"/>
      <c r="RMZ3636" s="371"/>
      <c r="RNA3636" s="372"/>
      <c r="RNB3636" s="371"/>
      <c r="RNC3636" s="473"/>
      <c r="RND3636" s="371"/>
      <c r="RNE3636" s="372"/>
      <c r="RNF3636" s="372"/>
      <c r="RNG3636" s="372"/>
      <c r="RNH3636" s="372"/>
      <c r="RNI3636" s="370"/>
      <c r="RNJ3636" s="371"/>
      <c r="RNK3636" s="372"/>
      <c r="RNL3636" s="371"/>
      <c r="RNM3636" s="473"/>
      <c r="RNN3636" s="371"/>
      <c r="RNO3636" s="372"/>
      <c r="RNP3636" s="372"/>
      <c r="RNQ3636" s="372"/>
      <c r="RNR3636" s="372"/>
      <c r="RNS3636" s="370"/>
      <c r="RNT3636" s="371"/>
      <c r="RNU3636" s="372"/>
      <c r="RNV3636" s="371"/>
      <c r="RNW3636" s="473"/>
      <c r="RNX3636" s="371"/>
      <c r="RNY3636" s="372"/>
      <c r="RNZ3636" s="372"/>
      <c r="ROA3636" s="372"/>
      <c r="ROB3636" s="372"/>
      <c r="ROC3636" s="370"/>
      <c r="ROD3636" s="371"/>
      <c r="ROE3636" s="372"/>
      <c r="ROF3636" s="371"/>
      <c r="ROG3636" s="473"/>
      <c r="ROH3636" s="371"/>
      <c r="ROI3636" s="372"/>
      <c r="ROJ3636" s="372"/>
      <c r="ROK3636" s="372"/>
      <c r="ROL3636" s="372"/>
      <c r="ROM3636" s="370"/>
      <c r="RON3636" s="371"/>
      <c r="ROO3636" s="372"/>
      <c r="ROP3636" s="371"/>
      <c r="ROQ3636" s="473"/>
      <c r="ROR3636" s="371"/>
      <c r="ROS3636" s="372"/>
      <c r="ROT3636" s="372"/>
      <c r="ROU3636" s="372"/>
      <c r="ROV3636" s="372"/>
      <c r="ROW3636" s="370"/>
      <c r="ROX3636" s="371"/>
      <c r="ROY3636" s="372"/>
      <c r="ROZ3636" s="371"/>
      <c r="RPA3636" s="473"/>
      <c r="RPB3636" s="371"/>
      <c r="RPC3636" s="372"/>
      <c r="RPD3636" s="372"/>
      <c r="RPE3636" s="372"/>
      <c r="RPF3636" s="372"/>
      <c r="RPG3636" s="370"/>
      <c r="RPH3636" s="371"/>
      <c r="RPI3636" s="372"/>
      <c r="RPJ3636" s="371"/>
      <c r="RPK3636" s="473"/>
      <c r="RPL3636" s="371"/>
      <c r="RPM3636" s="372"/>
      <c r="RPN3636" s="372"/>
      <c r="RPO3636" s="372"/>
      <c r="RPP3636" s="372"/>
      <c r="RPQ3636" s="370"/>
      <c r="RPR3636" s="371"/>
      <c r="RPS3636" s="372"/>
      <c r="RPT3636" s="371"/>
      <c r="RPU3636" s="473"/>
      <c r="RPV3636" s="371"/>
      <c r="RPW3636" s="372"/>
      <c r="RPX3636" s="372"/>
      <c r="RPY3636" s="372"/>
      <c r="RPZ3636" s="372"/>
      <c r="RQA3636" s="370"/>
      <c r="RQB3636" s="371"/>
      <c r="RQC3636" s="372"/>
      <c r="RQD3636" s="371"/>
      <c r="RQE3636" s="473"/>
      <c r="RQF3636" s="371"/>
      <c r="RQG3636" s="372"/>
      <c r="RQH3636" s="372"/>
      <c r="RQI3636" s="372"/>
      <c r="RQJ3636" s="372"/>
      <c r="RQK3636" s="370"/>
      <c r="RQL3636" s="371"/>
      <c r="RQM3636" s="372"/>
      <c r="RQN3636" s="371"/>
      <c r="RQO3636" s="473"/>
      <c r="RQP3636" s="371"/>
      <c r="RQQ3636" s="372"/>
      <c r="RQR3636" s="372"/>
      <c r="RQS3636" s="372"/>
      <c r="RQT3636" s="372"/>
      <c r="RQU3636" s="370"/>
      <c r="RQV3636" s="371"/>
      <c r="RQW3636" s="372"/>
      <c r="RQX3636" s="371"/>
      <c r="RQY3636" s="473"/>
      <c r="RQZ3636" s="371"/>
      <c r="RRA3636" s="372"/>
      <c r="RRB3636" s="372"/>
      <c r="RRC3636" s="372"/>
      <c r="RRD3636" s="372"/>
      <c r="RRE3636" s="370"/>
      <c r="RRF3636" s="371"/>
      <c r="RRG3636" s="372"/>
      <c r="RRH3636" s="371"/>
      <c r="RRI3636" s="473"/>
      <c r="RRJ3636" s="371"/>
      <c r="RRK3636" s="372"/>
      <c r="RRL3636" s="372"/>
      <c r="RRM3636" s="372"/>
      <c r="RRN3636" s="372"/>
      <c r="RRO3636" s="370"/>
      <c r="RRP3636" s="371"/>
      <c r="RRQ3636" s="372"/>
      <c r="RRR3636" s="371"/>
      <c r="RRS3636" s="473"/>
      <c r="RRT3636" s="371"/>
      <c r="RRU3636" s="372"/>
      <c r="RRV3636" s="372"/>
      <c r="RRW3636" s="372"/>
      <c r="RRX3636" s="372"/>
      <c r="RRY3636" s="370"/>
      <c r="RRZ3636" s="371"/>
      <c r="RSA3636" s="372"/>
      <c r="RSB3636" s="371"/>
      <c r="RSC3636" s="473"/>
      <c r="RSD3636" s="371"/>
      <c r="RSE3636" s="372"/>
      <c r="RSF3636" s="372"/>
      <c r="RSG3636" s="372"/>
      <c r="RSH3636" s="372"/>
      <c r="RSI3636" s="370"/>
      <c r="RSJ3636" s="371"/>
      <c r="RSK3636" s="372"/>
      <c r="RSL3636" s="371"/>
      <c r="RSM3636" s="473"/>
      <c r="RSN3636" s="371"/>
      <c r="RSO3636" s="372"/>
      <c r="RSP3636" s="372"/>
      <c r="RSQ3636" s="372"/>
      <c r="RSR3636" s="372"/>
      <c r="RSS3636" s="370"/>
      <c r="RST3636" s="371"/>
      <c r="RSU3636" s="372"/>
      <c r="RSV3636" s="371"/>
      <c r="RSW3636" s="473"/>
      <c r="RSX3636" s="371"/>
      <c r="RSY3636" s="372"/>
      <c r="RSZ3636" s="372"/>
      <c r="RTA3636" s="372"/>
      <c r="RTB3636" s="372"/>
      <c r="RTC3636" s="370"/>
      <c r="RTD3636" s="371"/>
      <c r="RTE3636" s="372"/>
      <c r="RTF3636" s="371"/>
      <c r="RTG3636" s="473"/>
      <c r="RTH3636" s="371"/>
      <c r="RTI3636" s="372"/>
      <c r="RTJ3636" s="372"/>
      <c r="RTK3636" s="372"/>
      <c r="RTL3636" s="372"/>
      <c r="RTM3636" s="370"/>
      <c r="RTN3636" s="371"/>
      <c r="RTO3636" s="372"/>
      <c r="RTP3636" s="371"/>
      <c r="RTQ3636" s="473"/>
      <c r="RTR3636" s="371"/>
      <c r="RTS3636" s="372"/>
      <c r="RTT3636" s="372"/>
      <c r="RTU3636" s="372"/>
      <c r="RTV3636" s="372"/>
      <c r="RTW3636" s="370"/>
      <c r="RTX3636" s="371"/>
      <c r="RTY3636" s="372"/>
      <c r="RTZ3636" s="371"/>
      <c r="RUA3636" s="473"/>
      <c r="RUB3636" s="371"/>
      <c r="RUC3636" s="372"/>
      <c r="RUD3636" s="372"/>
      <c r="RUE3636" s="372"/>
      <c r="RUF3636" s="372"/>
      <c r="RUG3636" s="370"/>
      <c r="RUH3636" s="371"/>
      <c r="RUI3636" s="372"/>
      <c r="RUJ3636" s="371"/>
      <c r="RUK3636" s="473"/>
      <c r="RUL3636" s="371"/>
      <c r="RUM3636" s="372"/>
      <c r="RUN3636" s="372"/>
      <c r="RUO3636" s="372"/>
      <c r="RUP3636" s="372"/>
      <c r="RUQ3636" s="370"/>
      <c r="RUR3636" s="371"/>
      <c r="RUS3636" s="372"/>
      <c r="RUT3636" s="371"/>
      <c r="RUU3636" s="473"/>
      <c r="RUV3636" s="371"/>
      <c r="RUW3636" s="372"/>
      <c r="RUX3636" s="372"/>
      <c r="RUY3636" s="372"/>
      <c r="RUZ3636" s="372"/>
      <c r="RVA3636" s="370"/>
      <c r="RVB3636" s="371"/>
      <c r="RVC3636" s="372"/>
      <c r="RVD3636" s="371"/>
      <c r="RVE3636" s="473"/>
      <c r="RVF3636" s="371"/>
      <c r="RVG3636" s="372"/>
      <c r="RVH3636" s="372"/>
      <c r="RVI3636" s="372"/>
      <c r="RVJ3636" s="372"/>
      <c r="RVK3636" s="370"/>
      <c r="RVL3636" s="371"/>
      <c r="RVM3636" s="372"/>
      <c r="RVN3636" s="371"/>
      <c r="RVO3636" s="473"/>
      <c r="RVP3636" s="371"/>
      <c r="RVQ3636" s="372"/>
      <c r="RVR3636" s="372"/>
      <c r="RVS3636" s="372"/>
      <c r="RVT3636" s="372"/>
      <c r="RVU3636" s="370"/>
      <c r="RVV3636" s="371"/>
      <c r="RVW3636" s="372"/>
      <c r="RVX3636" s="371"/>
      <c r="RVY3636" s="473"/>
      <c r="RVZ3636" s="371"/>
      <c r="RWA3636" s="372"/>
      <c r="RWB3636" s="372"/>
      <c r="RWC3636" s="372"/>
      <c r="RWD3636" s="372"/>
      <c r="RWE3636" s="370"/>
      <c r="RWF3636" s="371"/>
      <c r="RWG3636" s="372"/>
      <c r="RWH3636" s="371"/>
      <c r="RWI3636" s="473"/>
      <c r="RWJ3636" s="371"/>
      <c r="RWK3636" s="372"/>
      <c r="RWL3636" s="372"/>
      <c r="RWM3636" s="372"/>
      <c r="RWN3636" s="372"/>
      <c r="RWO3636" s="370"/>
      <c r="RWP3636" s="371"/>
      <c r="RWQ3636" s="372"/>
      <c r="RWR3636" s="371"/>
      <c r="RWS3636" s="473"/>
      <c r="RWT3636" s="371"/>
      <c r="RWU3636" s="372"/>
      <c r="RWV3636" s="372"/>
      <c r="RWW3636" s="372"/>
      <c r="RWX3636" s="372"/>
      <c r="RWY3636" s="370"/>
      <c r="RWZ3636" s="371"/>
      <c r="RXA3636" s="372"/>
      <c r="RXB3636" s="371"/>
      <c r="RXC3636" s="473"/>
      <c r="RXD3636" s="371"/>
      <c r="RXE3636" s="372"/>
      <c r="RXF3636" s="372"/>
      <c r="RXG3636" s="372"/>
      <c r="RXH3636" s="372"/>
      <c r="RXI3636" s="370"/>
      <c r="RXJ3636" s="371"/>
      <c r="RXK3636" s="372"/>
      <c r="RXL3636" s="371"/>
      <c r="RXM3636" s="473"/>
      <c r="RXN3636" s="371"/>
      <c r="RXO3636" s="372"/>
      <c r="RXP3636" s="372"/>
      <c r="RXQ3636" s="372"/>
      <c r="RXR3636" s="372"/>
      <c r="RXS3636" s="370"/>
      <c r="RXT3636" s="371"/>
      <c r="RXU3636" s="372"/>
      <c r="RXV3636" s="371"/>
      <c r="RXW3636" s="473"/>
      <c r="RXX3636" s="371"/>
      <c r="RXY3636" s="372"/>
      <c r="RXZ3636" s="372"/>
      <c r="RYA3636" s="372"/>
      <c r="RYB3636" s="372"/>
      <c r="RYC3636" s="370"/>
      <c r="RYD3636" s="371"/>
      <c r="RYE3636" s="372"/>
      <c r="RYF3636" s="371"/>
      <c r="RYG3636" s="473"/>
      <c r="RYH3636" s="371"/>
      <c r="RYI3636" s="372"/>
      <c r="RYJ3636" s="372"/>
      <c r="RYK3636" s="372"/>
      <c r="RYL3636" s="372"/>
      <c r="RYM3636" s="370"/>
      <c r="RYN3636" s="371"/>
      <c r="RYO3636" s="372"/>
      <c r="RYP3636" s="371"/>
      <c r="RYQ3636" s="473"/>
      <c r="RYR3636" s="371"/>
      <c r="RYS3636" s="372"/>
      <c r="RYT3636" s="372"/>
      <c r="RYU3636" s="372"/>
      <c r="RYV3636" s="372"/>
      <c r="RYW3636" s="370"/>
      <c r="RYX3636" s="371"/>
      <c r="RYY3636" s="372"/>
      <c r="RYZ3636" s="371"/>
      <c r="RZA3636" s="473"/>
      <c r="RZB3636" s="371"/>
      <c r="RZC3636" s="372"/>
      <c r="RZD3636" s="372"/>
      <c r="RZE3636" s="372"/>
      <c r="RZF3636" s="372"/>
      <c r="RZG3636" s="370"/>
      <c r="RZH3636" s="371"/>
      <c r="RZI3636" s="372"/>
      <c r="RZJ3636" s="371"/>
      <c r="RZK3636" s="473"/>
      <c r="RZL3636" s="371"/>
      <c r="RZM3636" s="372"/>
      <c r="RZN3636" s="372"/>
      <c r="RZO3636" s="372"/>
      <c r="RZP3636" s="372"/>
      <c r="RZQ3636" s="370"/>
      <c r="RZR3636" s="371"/>
      <c r="RZS3636" s="372"/>
      <c r="RZT3636" s="371"/>
      <c r="RZU3636" s="473"/>
      <c r="RZV3636" s="371"/>
      <c r="RZW3636" s="372"/>
      <c r="RZX3636" s="372"/>
      <c r="RZY3636" s="372"/>
      <c r="RZZ3636" s="372"/>
      <c r="SAA3636" s="370"/>
      <c r="SAB3636" s="371"/>
      <c r="SAC3636" s="372"/>
      <c r="SAD3636" s="371"/>
      <c r="SAE3636" s="473"/>
      <c r="SAF3636" s="371"/>
      <c r="SAG3636" s="372"/>
      <c r="SAH3636" s="372"/>
      <c r="SAI3636" s="372"/>
      <c r="SAJ3636" s="372"/>
      <c r="SAK3636" s="370"/>
      <c r="SAL3636" s="371"/>
      <c r="SAM3636" s="372"/>
      <c r="SAN3636" s="371"/>
      <c r="SAO3636" s="473"/>
      <c r="SAP3636" s="371"/>
      <c r="SAQ3636" s="372"/>
      <c r="SAR3636" s="372"/>
      <c r="SAS3636" s="372"/>
      <c r="SAT3636" s="372"/>
      <c r="SAU3636" s="370"/>
      <c r="SAV3636" s="371"/>
      <c r="SAW3636" s="372"/>
      <c r="SAX3636" s="371"/>
      <c r="SAY3636" s="473"/>
      <c r="SAZ3636" s="371"/>
      <c r="SBA3636" s="372"/>
      <c r="SBB3636" s="372"/>
      <c r="SBC3636" s="372"/>
      <c r="SBD3636" s="372"/>
      <c r="SBE3636" s="370"/>
      <c r="SBF3636" s="371"/>
      <c r="SBG3636" s="372"/>
      <c r="SBH3636" s="371"/>
      <c r="SBI3636" s="473"/>
      <c r="SBJ3636" s="371"/>
      <c r="SBK3636" s="372"/>
      <c r="SBL3636" s="372"/>
      <c r="SBM3636" s="372"/>
      <c r="SBN3636" s="372"/>
      <c r="SBO3636" s="370"/>
      <c r="SBP3636" s="371"/>
      <c r="SBQ3636" s="372"/>
      <c r="SBR3636" s="371"/>
      <c r="SBS3636" s="473"/>
      <c r="SBT3636" s="371"/>
      <c r="SBU3636" s="372"/>
      <c r="SBV3636" s="372"/>
      <c r="SBW3636" s="372"/>
      <c r="SBX3636" s="372"/>
      <c r="SBY3636" s="370"/>
      <c r="SBZ3636" s="371"/>
      <c r="SCA3636" s="372"/>
      <c r="SCB3636" s="371"/>
      <c r="SCC3636" s="473"/>
      <c r="SCD3636" s="371"/>
      <c r="SCE3636" s="372"/>
      <c r="SCF3636" s="372"/>
      <c r="SCG3636" s="372"/>
      <c r="SCH3636" s="372"/>
      <c r="SCI3636" s="370"/>
      <c r="SCJ3636" s="371"/>
      <c r="SCK3636" s="372"/>
      <c r="SCL3636" s="371"/>
      <c r="SCM3636" s="473"/>
      <c r="SCN3636" s="371"/>
      <c r="SCO3636" s="372"/>
      <c r="SCP3636" s="372"/>
      <c r="SCQ3636" s="372"/>
      <c r="SCR3636" s="372"/>
      <c r="SCS3636" s="370"/>
      <c r="SCT3636" s="371"/>
      <c r="SCU3636" s="372"/>
      <c r="SCV3636" s="371"/>
      <c r="SCW3636" s="473"/>
      <c r="SCX3636" s="371"/>
      <c r="SCY3636" s="372"/>
      <c r="SCZ3636" s="372"/>
      <c r="SDA3636" s="372"/>
      <c r="SDB3636" s="372"/>
      <c r="SDC3636" s="370"/>
      <c r="SDD3636" s="371"/>
      <c r="SDE3636" s="372"/>
      <c r="SDF3636" s="371"/>
      <c r="SDG3636" s="473"/>
      <c r="SDH3636" s="371"/>
      <c r="SDI3636" s="372"/>
      <c r="SDJ3636" s="372"/>
      <c r="SDK3636" s="372"/>
      <c r="SDL3636" s="372"/>
      <c r="SDM3636" s="370"/>
      <c r="SDN3636" s="371"/>
      <c r="SDO3636" s="372"/>
      <c r="SDP3636" s="371"/>
      <c r="SDQ3636" s="473"/>
      <c r="SDR3636" s="371"/>
      <c r="SDS3636" s="372"/>
      <c r="SDT3636" s="372"/>
      <c r="SDU3636" s="372"/>
      <c r="SDV3636" s="372"/>
      <c r="SDW3636" s="370"/>
      <c r="SDX3636" s="371"/>
      <c r="SDY3636" s="372"/>
      <c r="SDZ3636" s="371"/>
      <c r="SEA3636" s="473"/>
      <c r="SEB3636" s="371"/>
      <c r="SEC3636" s="372"/>
      <c r="SED3636" s="372"/>
      <c r="SEE3636" s="372"/>
      <c r="SEF3636" s="372"/>
      <c r="SEG3636" s="370"/>
      <c r="SEH3636" s="371"/>
      <c r="SEI3636" s="372"/>
      <c r="SEJ3636" s="371"/>
      <c r="SEK3636" s="473"/>
      <c r="SEL3636" s="371"/>
      <c r="SEM3636" s="372"/>
      <c r="SEN3636" s="372"/>
      <c r="SEO3636" s="372"/>
      <c r="SEP3636" s="372"/>
      <c r="SEQ3636" s="370"/>
      <c r="SER3636" s="371"/>
      <c r="SES3636" s="372"/>
      <c r="SET3636" s="371"/>
      <c r="SEU3636" s="473"/>
      <c r="SEV3636" s="371"/>
      <c r="SEW3636" s="372"/>
      <c r="SEX3636" s="372"/>
      <c r="SEY3636" s="372"/>
      <c r="SEZ3636" s="372"/>
      <c r="SFA3636" s="370"/>
      <c r="SFB3636" s="371"/>
      <c r="SFC3636" s="372"/>
      <c r="SFD3636" s="371"/>
      <c r="SFE3636" s="473"/>
      <c r="SFF3636" s="371"/>
      <c r="SFG3636" s="372"/>
      <c r="SFH3636" s="372"/>
      <c r="SFI3636" s="372"/>
      <c r="SFJ3636" s="372"/>
      <c r="SFK3636" s="370"/>
      <c r="SFL3636" s="371"/>
      <c r="SFM3636" s="372"/>
      <c r="SFN3636" s="371"/>
      <c r="SFO3636" s="473"/>
      <c r="SFP3636" s="371"/>
      <c r="SFQ3636" s="372"/>
      <c r="SFR3636" s="372"/>
      <c r="SFS3636" s="372"/>
      <c r="SFT3636" s="372"/>
      <c r="SFU3636" s="370"/>
      <c r="SFV3636" s="371"/>
      <c r="SFW3636" s="372"/>
      <c r="SFX3636" s="371"/>
      <c r="SFY3636" s="473"/>
      <c r="SFZ3636" s="371"/>
      <c r="SGA3636" s="372"/>
      <c r="SGB3636" s="372"/>
      <c r="SGC3636" s="372"/>
      <c r="SGD3636" s="372"/>
      <c r="SGE3636" s="370"/>
      <c r="SGF3636" s="371"/>
      <c r="SGG3636" s="372"/>
      <c r="SGH3636" s="371"/>
      <c r="SGI3636" s="473"/>
      <c r="SGJ3636" s="371"/>
      <c r="SGK3636" s="372"/>
      <c r="SGL3636" s="372"/>
      <c r="SGM3636" s="372"/>
      <c r="SGN3636" s="372"/>
      <c r="SGO3636" s="370"/>
      <c r="SGP3636" s="371"/>
      <c r="SGQ3636" s="372"/>
      <c r="SGR3636" s="371"/>
      <c r="SGS3636" s="473"/>
      <c r="SGT3636" s="371"/>
      <c r="SGU3636" s="372"/>
      <c r="SGV3636" s="372"/>
      <c r="SGW3636" s="372"/>
      <c r="SGX3636" s="372"/>
      <c r="SGY3636" s="370"/>
      <c r="SGZ3636" s="371"/>
      <c r="SHA3636" s="372"/>
      <c r="SHB3636" s="371"/>
      <c r="SHC3636" s="473"/>
      <c r="SHD3636" s="371"/>
      <c r="SHE3636" s="372"/>
      <c r="SHF3636" s="372"/>
      <c r="SHG3636" s="372"/>
      <c r="SHH3636" s="372"/>
      <c r="SHI3636" s="370"/>
      <c r="SHJ3636" s="371"/>
      <c r="SHK3636" s="372"/>
      <c r="SHL3636" s="371"/>
      <c r="SHM3636" s="473"/>
      <c r="SHN3636" s="371"/>
      <c r="SHO3636" s="372"/>
      <c r="SHP3636" s="372"/>
      <c r="SHQ3636" s="372"/>
      <c r="SHR3636" s="372"/>
      <c r="SHS3636" s="370"/>
      <c r="SHT3636" s="371"/>
      <c r="SHU3636" s="372"/>
      <c r="SHV3636" s="371"/>
      <c r="SHW3636" s="473"/>
      <c r="SHX3636" s="371"/>
      <c r="SHY3636" s="372"/>
      <c r="SHZ3636" s="372"/>
      <c r="SIA3636" s="372"/>
      <c r="SIB3636" s="372"/>
      <c r="SIC3636" s="370"/>
      <c r="SID3636" s="371"/>
      <c r="SIE3636" s="372"/>
      <c r="SIF3636" s="371"/>
      <c r="SIG3636" s="473"/>
      <c r="SIH3636" s="371"/>
      <c r="SII3636" s="372"/>
      <c r="SIJ3636" s="372"/>
      <c r="SIK3636" s="372"/>
      <c r="SIL3636" s="372"/>
      <c r="SIM3636" s="370"/>
      <c r="SIN3636" s="371"/>
      <c r="SIO3636" s="372"/>
      <c r="SIP3636" s="371"/>
      <c r="SIQ3636" s="473"/>
      <c r="SIR3636" s="371"/>
      <c r="SIS3636" s="372"/>
      <c r="SIT3636" s="372"/>
      <c r="SIU3636" s="372"/>
      <c r="SIV3636" s="372"/>
      <c r="SIW3636" s="370"/>
      <c r="SIX3636" s="371"/>
      <c r="SIY3636" s="372"/>
      <c r="SIZ3636" s="371"/>
      <c r="SJA3636" s="473"/>
      <c r="SJB3636" s="371"/>
      <c r="SJC3636" s="372"/>
      <c r="SJD3636" s="372"/>
      <c r="SJE3636" s="372"/>
      <c r="SJF3636" s="372"/>
      <c r="SJG3636" s="370"/>
      <c r="SJH3636" s="371"/>
      <c r="SJI3636" s="372"/>
      <c r="SJJ3636" s="371"/>
      <c r="SJK3636" s="473"/>
      <c r="SJL3636" s="371"/>
      <c r="SJM3636" s="372"/>
      <c r="SJN3636" s="372"/>
      <c r="SJO3636" s="372"/>
      <c r="SJP3636" s="372"/>
      <c r="SJQ3636" s="370"/>
      <c r="SJR3636" s="371"/>
      <c r="SJS3636" s="372"/>
      <c r="SJT3636" s="371"/>
      <c r="SJU3636" s="473"/>
      <c r="SJV3636" s="371"/>
      <c r="SJW3636" s="372"/>
      <c r="SJX3636" s="372"/>
      <c r="SJY3636" s="372"/>
      <c r="SJZ3636" s="372"/>
      <c r="SKA3636" s="370"/>
      <c r="SKB3636" s="371"/>
      <c r="SKC3636" s="372"/>
      <c r="SKD3636" s="371"/>
      <c r="SKE3636" s="473"/>
      <c r="SKF3636" s="371"/>
      <c r="SKG3636" s="372"/>
      <c r="SKH3636" s="372"/>
      <c r="SKI3636" s="372"/>
      <c r="SKJ3636" s="372"/>
      <c r="SKK3636" s="370"/>
      <c r="SKL3636" s="371"/>
      <c r="SKM3636" s="372"/>
      <c r="SKN3636" s="371"/>
      <c r="SKO3636" s="473"/>
      <c r="SKP3636" s="371"/>
      <c r="SKQ3636" s="372"/>
      <c r="SKR3636" s="372"/>
      <c r="SKS3636" s="372"/>
      <c r="SKT3636" s="372"/>
      <c r="SKU3636" s="370"/>
      <c r="SKV3636" s="371"/>
      <c r="SKW3636" s="372"/>
      <c r="SKX3636" s="371"/>
      <c r="SKY3636" s="473"/>
      <c r="SKZ3636" s="371"/>
      <c r="SLA3636" s="372"/>
      <c r="SLB3636" s="372"/>
      <c r="SLC3636" s="372"/>
      <c r="SLD3636" s="372"/>
      <c r="SLE3636" s="370"/>
      <c r="SLF3636" s="371"/>
      <c r="SLG3636" s="372"/>
      <c r="SLH3636" s="371"/>
      <c r="SLI3636" s="473"/>
      <c r="SLJ3636" s="371"/>
      <c r="SLK3636" s="372"/>
      <c r="SLL3636" s="372"/>
      <c r="SLM3636" s="372"/>
      <c r="SLN3636" s="372"/>
      <c r="SLO3636" s="370"/>
      <c r="SLP3636" s="371"/>
      <c r="SLQ3636" s="372"/>
      <c r="SLR3636" s="371"/>
      <c r="SLS3636" s="473"/>
      <c r="SLT3636" s="371"/>
      <c r="SLU3636" s="372"/>
      <c r="SLV3636" s="372"/>
      <c r="SLW3636" s="372"/>
      <c r="SLX3636" s="372"/>
      <c r="SLY3636" s="370"/>
      <c r="SLZ3636" s="371"/>
      <c r="SMA3636" s="372"/>
      <c r="SMB3636" s="371"/>
      <c r="SMC3636" s="473"/>
      <c r="SMD3636" s="371"/>
      <c r="SME3636" s="372"/>
      <c r="SMF3636" s="372"/>
      <c r="SMG3636" s="372"/>
      <c r="SMH3636" s="372"/>
      <c r="SMI3636" s="370"/>
      <c r="SMJ3636" s="371"/>
      <c r="SMK3636" s="372"/>
      <c r="SML3636" s="371"/>
      <c r="SMM3636" s="473"/>
      <c r="SMN3636" s="371"/>
      <c r="SMO3636" s="372"/>
      <c r="SMP3636" s="372"/>
      <c r="SMQ3636" s="372"/>
      <c r="SMR3636" s="372"/>
      <c r="SMS3636" s="370"/>
      <c r="SMT3636" s="371"/>
      <c r="SMU3636" s="372"/>
      <c r="SMV3636" s="371"/>
      <c r="SMW3636" s="473"/>
      <c r="SMX3636" s="371"/>
      <c r="SMY3636" s="372"/>
      <c r="SMZ3636" s="372"/>
      <c r="SNA3636" s="372"/>
      <c r="SNB3636" s="372"/>
      <c r="SNC3636" s="370"/>
      <c r="SND3636" s="371"/>
      <c r="SNE3636" s="372"/>
      <c r="SNF3636" s="371"/>
      <c r="SNG3636" s="473"/>
      <c r="SNH3636" s="371"/>
      <c r="SNI3636" s="372"/>
      <c r="SNJ3636" s="372"/>
      <c r="SNK3636" s="372"/>
      <c r="SNL3636" s="372"/>
      <c r="SNM3636" s="370"/>
      <c r="SNN3636" s="371"/>
      <c r="SNO3636" s="372"/>
      <c r="SNP3636" s="371"/>
      <c r="SNQ3636" s="473"/>
      <c r="SNR3636" s="371"/>
      <c r="SNS3636" s="372"/>
      <c r="SNT3636" s="372"/>
      <c r="SNU3636" s="372"/>
      <c r="SNV3636" s="372"/>
      <c r="SNW3636" s="370"/>
      <c r="SNX3636" s="371"/>
      <c r="SNY3636" s="372"/>
      <c r="SNZ3636" s="371"/>
      <c r="SOA3636" s="473"/>
      <c r="SOB3636" s="371"/>
      <c r="SOC3636" s="372"/>
      <c r="SOD3636" s="372"/>
      <c r="SOE3636" s="372"/>
      <c r="SOF3636" s="372"/>
      <c r="SOG3636" s="370"/>
      <c r="SOH3636" s="371"/>
      <c r="SOI3636" s="372"/>
      <c r="SOJ3636" s="371"/>
      <c r="SOK3636" s="473"/>
      <c r="SOL3636" s="371"/>
      <c r="SOM3636" s="372"/>
      <c r="SON3636" s="372"/>
      <c r="SOO3636" s="372"/>
      <c r="SOP3636" s="372"/>
      <c r="SOQ3636" s="370"/>
      <c r="SOR3636" s="371"/>
      <c r="SOS3636" s="372"/>
      <c r="SOT3636" s="371"/>
      <c r="SOU3636" s="473"/>
      <c r="SOV3636" s="371"/>
      <c r="SOW3636" s="372"/>
      <c r="SOX3636" s="372"/>
      <c r="SOY3636" s="372"/>
      <c r="SOZ3636" s="372"/>
      <c r="SPA3636" s="370"/>
      <c r="SPB3636" s="371"/>
      <c r="SPC3636" s="372"/>
      <c r="SPD3636" s="371"/>
      <c r="SPE3636" s="473"/>
      <c r="SPF3636" s="371"/>
      <c r="SPG3636" s="372"/>
      <c r="SPH3636" s="372"/>
      <c r="SPI3636" s="372"/>
      <c r="SPJ3636" s="372"/>
      <c r="SPK3636" s="370"/>
      <c r="SPL3636" s="371"/>
      <c r="SPM3636" s="372"/>
      <c r="SPN3636" s="371"/>
      <c r="SPO3636" s="473"/>
      <c r="SPP3636" s="371"/>
      <c r="SPQ3636" s="372"/>
      <c r="SPR3636" s="372"/>
      <c r="SPS3636" s="372"/>
      <c r="SPT3636" s="372"/>
      <c r="SPU3636" s="370"/>
      <c r="SPV3636" s="371"/>
      <c r="SPW3636" s="372"/>
      <c r="SPX3636" s="371"/>
      <c r="SPY3636" s="473"/>
      <c r="SPZ3636" s="371"/>
      <c r="SQA3636" s="372"/>
      <c r="SQB3636" s="372"/>
      <c r="SQC3636" s="372"/>
      <c r="SQD3636" s="372"/>
      <c r="SQE3636" s="370"/>
      <c r="SQF3636" s="371"/>
      <c r="SQG3636" s="372"/>
      <c r="SQH3636" s="371"/>
      <c r="SQI3636" s="473"/>
      <c r="SQJ3636" s="371"/>
      <c r="SQK3636" s="372"/>
      <c r="SQL3636" s="372"/>
      <c r="SQM3636" s="372"/>
      <c r="SQN3636" s="372"/>
      <c r="SQO3636" s="370"/>
      <c r="SQP3636" s="371"/>
      <c r="SQQ3636" s="372"/>
      <c r="SQR3636" s="371"/>
      <c r="SQS3636" s="473"/>
      <c r="SQT3636" s="371"/>
      <c r="SQU3636" s="372"/>
      <c r="SQV3636" s="372"/>
      <c r="SQW3636" s="372"/>
      <c r="SQX3636" s="372"/>
      <c r="SQY3636" s="370"/>
      <c r="SQZ3636" s="371"/>
      <c r="SRA3636" s="372"/>
      <c r="SRB3636" s="371"/>
      <c r="SRC3636" s="473"/>
      <c r="SRD3636" s="371"/>
      <c r="SRE3636" s="372"/>
      <c r="SRF3636" s="372"/>
      <c r="SRG3636" s="372"/>
      <c r="SRH3636" s="372"/>
      <c r="SRI3636" s="370"/>
      <c r="SRJ3636" s="371"/>
      <c r="SRK3636" s="372"/>
      <c r="SRL3636" s="371"/>
      <c r="SRM3636" s="473"/>
      <c r="SRN3636" s="371"/>
      <c r="SRO3636" s="372"/>
      <c r="SRP3636" s="372"/>
      <c r="SRQ3636" s="372"/>
      <c r="SRR3636" s="372"/>
      <c r="SRS3636" s="370"/>
      <c r="SRT3636" s="371"/>
      <c r="SRU3636" s="372"/>
      <c r="SRV3636" s="371"/>
      <c r="SRW3636" s="473"/>
      <c r="SRX3636" s="371"/>
      <c r="SRY3636" s="372"/>
      <c r="SRZ3636" s="372"/>
      <c r="SSA3636" s="372"/>
      <c r="SSB3636" s="372"/>
      <c r="SSC3636" s="370"/>
      <c r="SSD3636" s="371"/>
      <c r="SSE3636" s="372"/>
      <c r="SSF3636" s="371"/>
      <c r="SSG3636" s="473"/>
      <c r="SSH3636" s="371"/>
      <c r="SSI3636" s="372"/>
      <c r="SSJ3636" s="372"/>
      <c r="SSK3636" s="372"/>
      <c r="SSL3636" s="372"/>
      <c r="SSM3636" s="370"/>
      <c r="SSN3636" s="371"/>
      <c r="SSO3636" s="372"/>
      <c r="SSP3636" s="371"/>
      <c r="SSQ3636" s="473"/>
      <c r="SSR3636" s="371"/>
      <c r="SSS3636" s="372"/>
      <c r="SST3636" s="372"/>
      <c r="SSU3636" s="372"/>
      <c r="SSV3636" s="372"/>
      <c r="SSW3636" s="370"/>
      <c r="SSX3636" s="371"/>
      <c r="SSY3636" s="372"/>
      <c r="SSZ3636" s="371"/>
      <c r="STA3636" s="473"/>
      <c r="STB3636" s="371"/>
      <c r="STC3636" s="372"/>
      <c r="STD3636" s="372"/>
      <c r="STE3636" s="372"/>
      <c r="STF3636" s="372"/>
      <c r="STG3636" s="370"/>
      <c r="STH3636" s="371"/>
      <c r="STI3636" s="372"/>
      <c r="STJ3636" s="371"/>
      <c r="STK3636" s="473"/>
      <c r="STL3636" s="371"/>
      <c r="STM3636" s="372"/>
      <c r="STN3636" s="372"/>
      <c r="STO3636" s="372"/>
      <c r="STP3636" s="372"/>
      <c r="STQ3636" s="370"/>
      <c r="STR3636" s="371"/>
      <c r="STS3636" s="372"/>
      <c r="STT3636" s="371"/>
      <c r="STU3636" s="473"/>
      <c r="STV3636" s="371"/>
      <c r="STW3636" s="372"/>
      <c r="STX3636" s="372"/>
      <c r="STY3636" s="372"/>
      <c r="STZ3636" s="372"/>
      <c r="SUA3636" s="370"/>
      <c r="SUB3636" s="371"/>
      <c r="SUC3636" s="372"/>
      <c r="SUD3636" s="371"/>
      <c r="SUE3636" s="473"/>
      <c r="SUF3636" s="371"/>
      <c r="SUG3636" s="372"/>
      <c r="SUH3636" s="372"/>
      <c r="SUI3636" s="372"/>
      <c r="SUJ3636" s="372"/>
      <c r="SUK3636" s="370"/>
      <c r="SUL3636" s="371"/>
      <c r="SUM3636" s="372"/>
      <c r="SUN3636" s="371"/>
      <c r="SUO3636" s="473"/>
      <c r="SUP3636" s="371"/>
      <c r="SUQ3636" s="372"/>
      <c r="SUR3636" s="372"/>
      <c r="SUS3636" s="372"/>
      <c r="SUT3636" s="372"/>
      <c r="SUU3636" s="370"/>
      <c r="SUV3636" s="371"/>
      <c r="SUW3636" s="372"/>
      <c r="SUX3636" s="371"/>
      <c r="SUY3636" s="473"/>
      <c r="SUZ3636" s="371"/>
      <c r="SVA3636" s="372"/>
      <c r="SVB3636" s="372"/>
      <c r="SVC3636" s="372"/>
      <c r="SVD3636" s="372"/>
      <c r="SVE3636" s="370"/>
      <c r="SVF3636" s="371"/>
      <c r="SVG3636" s="372"/>
      <c r="SVH3636" s="371"/>
      <c r="SVI3636" s="473"/>
      <c r="SVJ3636" s="371"/>
      <c r="SVK3636" s="372"/>
      <c r="SVL3636" s="372"/>
      <c r="SVM3636" s="372"/>
      <c r="SVN3636" s="372"/>
      <c r="SVO3636" s="370"/>
      <c r="SVP3636" s="371"/>
      <c r="SVQ3636" s="372"/>
      <c r="SVR3636" s="371"/>
      <c r="SVS3636" s="473"/>
      <c r="SVT3636" s="371"/>
      <c r="SVU3636" s="372"/>
      <c r="SVV3636" s="372"/>
      <c r="SVW3636" s="372"/>
      <c r="SVX3636" s="372"/>
      <c r="SVY3636" s="370"/>
      <c r="SVZ3636" s="371"/>
      <c r="SWA3636" s="372"/>
      <c r="SWB3636" s="371"/>
      <c r="SWC3636" s="473"/>
      <c r="SWD3636" s="371"/>
      <c r="SWE3636" s="372"/>
      <c r="SWF3636" s="372"/>
      <c r="SWG3636" s="372"/>
      <c r="SWH3636" s="372"/>
      <c r="SWI3636" s="370"/>
      <c r="SWJ3636" s="371"/>
      <c r="SWK3636" s="372"/>
      <c r="SWL3636" s="371"/>
      <c r="SWM3636" s="473"/>
      <c r="SWN3636" s="371"/>
      <c r="SWO3636" s="372"/>
      <c r="SWP3636" s="372"/>
      <c r="SWQ3636" s="372"/>
      <c r="SWR3636" s="372"/>
      <c r="SWS3636" s="370"/>
      <c r="SWT3636" s="371"/>
      <c r="SWU3636" s="372"/>
      <c r="SWV3636" s="371"/>
      <c r="SWW3636" s="473"/>
      <c r="SWX3636" s="371"/>
      <c r="SWY3636" s="372"/>
      <c r="SWZ3636" s="372"/>
      <c r="SXA3636" s="372"/>
      <c r="SXB3636" s="372"/>
      <c r="SXC3636" s="370"/>
      <c r="SXD3636" s="371"/>
      <c r="SXE3636" s="372"/>
      <c r="SXF3636" s="371"/>
      <c r="SXG3636" s="473"/>
      <c r="SXH3636" s="371"/>
      <c r="SXI3636" s="372"/>
      <c r="SXJ3636" s="372"/>
      <c r="SXK3636" s="372"/>
      <c r="SXL3636" s="372"/>
      <c r="SXM3636" s="370"/>
      <c r="SXN3636" s="371"/>
      <c r="SXO3636" s="372"/>
      <c r="SXP3636" s="371"/>
      <c r="SXQ3636" s="473"/>
      <c r="SXR3636" s="371"/>
      <c r="SXS3636" s="372"/>
      <c r="SXT3636" s="372"/>
      <c r="SXU3636" s="372"/>
      <c r="SXV3636" s="372"/>
      <c r="SXW3636" s="370"/>
      <c r="SXX3636" s="371"/>
      <c r="SXY3636" s="372"/>
      <c r="SXZ3636" s="371"/>
      <c r="SYA3636" s="473"/>
      <c r="SYB3636" s="371"/>
      <c r="SYC3636" s="372"/>
      <c r="SYD3636" s="372"/>
      <c r="SYE3636" s="372"/>
      <c r="SYF3636" s="372"/>
      <c r="SYG3636" s="370"/>
      <c r="SYH3636" s="371"/>
      <c r="SYI3636" s="372"/>
      <c r="SYJ3636" s="371"/>
      <c r="SYK3636" s="473"/>
      <c r="SYL3636" s="371"/>
      <c r="SYM3636" s="372"/>
      <c r="SYN3636" s="372"/>
      <c r="SYO3636" s="372"/>
      <c r="SYP3636" s="372"/>
      <c r="SYQ3636" s="370"/>
      <c r="SYR3636" s="371"/>
      <c r="SYS3636" s="372"/>
      <c r="SYT3636" s="371"/>
      <c r="SYU3636" s="473"/>
      <c r="SYV3636" s="371"/>
      <c r="SYW3636" s="372"/>
      <c r="SYX3636" s="372"/>
      <c r="SYY3636" s="372"/>
      <c r="SYZ3636" s="372"/>
      <c r="SZA3636" s="370"/>
      <c r="SZB3636" s="371"/>
      <c r="SZC3636" s="372"/>
      <c r="SZD3636" s="371"/>
      <c r="SZE3636" s="473"/>
      <c r="SZF3636" s="371"/>
      <c r="SZG3636" s="372"/>
      <c r="SZH3636" s="372"/>
      <c r="SZI3636" s="372"/>
      <c r="SZJ3636" s="372"/>
      <c r="SZK3636" s="370"/>
      <c r="SZL3636" s="371"/>
      <c r="SZM3636" s="372"/>
      <c r="SZN3636" s="371"/>
      <c r="SZO3636" s="473"/>
      <c r="SZP3636" s="371"/>
      <c r="SZQ3636" s="372"/>
      <c r="SZR3636" s="372"/>
      <c r="SZS3636" s="372"/>
      <c r="SZT3636" s="372"/>
      <c r="SZU3636" s="370"/>
      <c r="SZV3636" s="371"/>
      <c r="SZW3636" s="372"/>
      <c r="SZX3636" s="371"/>
      <c r="SZY3636" s="473"/>
      <c r="SZZ3636" s="371"/>
      <c r="TAA3636" s="372"/>
      <c r="TAB3636" s="372"/>
      <c r="TAC3636" s="372"/>
      <c r="TAD3636" s="372"/>
      <c r="TAE3636" s="370"/>
      <c r="TAF3636" s="371"/>
      <c r="TAG3636" s="372"/>
      <c r="TAH3636" s="371"/>
      <c r="TAI3636" s="473"/>
      <c r="TAJ3636" s="371"/>
      <c r="TAK3636" s="372"/>
      <c r="TAL3636" s="372"/>
      <c r="TAM3636" s="372"/>
      <c r="TAN3636" s="372"/>
      <c r="TAO3636" s="370"/>
      <c r="TAP3636" s="371"/>
      <c r="TAQ3636" s="372"/>
      <c r="TAR3636" s="371"/>
      <c r="TAS3636" s="473"/>
      <c r="TAT3636" s="371"/>
      <c r="TAU3636" s="372"/>
      <c r="TAV3636" s="372"/>
      <c r="TAW3636" s="372"/>
      <c r="TAX3636" s="372"/>
      <c r="TAY3636" s="370"/>
      <c r="TAZ3636" s="371"/>
      <c r="TBA3636" s="372"/>
      <c r="TBB3636" s="371"/>
      <c r="TBC3636" s="473"/>
      <c r="TBD3636" s="371"/>
      <c r="TBE3636" s="372"/>
      <c r="TBF3636" s="372"/>
      <c r="TBG3636" s="372"/>
      <c r="TBH3636" s="372"/>
      <c r="TBI3636" s="370"/>
      <c r="TBJ3636" s="371"/>
      <c r="TBK3636" s="372"/>
      <c r="TBL3636" s="371"/>
      <c r="TBM3636" s="473"/>
      <c r="TBN3636" s="371"/>
      <c r="TBO3636" s="372"/>
      <c r="TBP3636" s="372"/>
      <c r="TBQ3636" s="372"/>
      <c r="TBR3636" s="372"/>
      <c r="TBS3636" s="370"/>
      <c r="TBT3636" s="371"/>
      <c r="TBU3636" s="372"/>
      <c r="TBV3636" s="371"/>
      <c r="TBW3636" s="473"/>
      <c r="TBX3636" s="371"/>
      <c r="TBY3636" s="372"/>
      <c r="TBZ3636" s="372"/>
      <c r="TCA3636" s="372"/>
      <c r="TCB3636" s="372"/>
      <c r="TCC3636" s="370"/>
      <c r="TCD3636" s="371"/>
      <c r="TCE3636" s="372"/>
      <c r="TCF3636" s="371"/>
      <c r="TCG3636" s="473"/>
      <c r="TCH3636" s="371"/>
      <c r="TCI3636" s="372"/>
      <c r="TCJ3636" s="372"/>
      <c r="TCK3636" s="372"/>
      <c r="TCL3636" s="372"/>
      <c r="TCM3636" s="370"/>
      <c r="TCN3636" s="371"/>
      <c r="TCO3636" s="372"/>
      <c r="TCP3636" s="371"/>
      <c r="TCQ3636" s="473"/>
      <c r="TCR3636" s="371"/>
      <c r="TCS3636" s="372"/>
      <c r="TCT3636" s="372"/>
      <c r="TCU3636" s="372"/>
      <c r="TCV3636" s="372"/>
      <c r="TCW3636" s="370"/>
      <c r="TCX3636" s="371"/>
      <c r="TCY3636" s="372"/>
      <c r="TCZ3636" s="371"/>
      <c r="TDA3636" s="473"/>
      <c r="TDB3636" s="371"/>
      <c r="TDC3636" s="372"/>
      <c r="TDD3636" s="372"/>
      <c r="TDE3636" s="372"/>
      <c r="TDF3636" s="372"/>
      <c r="TDG3636" s="370"/>
      <c r="TDH3636" s="371"/>
      <c r="TDI3636" s="372"/>
      <c r="TDJ3636" s="371"/>
      <c r="TDK3636" s="473"/>
      <c r="TDL3636" s="371"/>
      <c r="TDM3636" s="372"/>
      <c r="TDN3636" s="372"/>
      <c r="TDO3636" s="372"/>
      <c r="TDP3636" s="372"/>
      <c r="TDQ3636" s="370"/>
      <c r="TDR3636" s="371"/>
      <c r="TDS3636" s="372"/>
      <c r="TDT3636" s="371"/>
      <c r="TDU3636" s="473"/>
      <c r="TDV3636" s="371"/>
      <c r="TDW3636" s="372"/>
      <c r="TDX3636" s="372"/>
      <c r="TDY3636" s="372"/>
      <c r="TDZ3636" s="372"/>
      <c r="TEA3636" s="370"/>
      <c r="TEB3636" s="371"/>
      <c r="TEC3636" s="372"/>
      <c r="TED3636" s="371"/>
      <c r="TEE3636" s="473"/>
      <c r="TEF3636" s="371"/>
      <c r="TEG3636" s="372"/>
      <c r="TEH3636" s="372"/>
      <c r="TEI3636" s="372"/>
      <c r="TEJ3636" s="372"/>
      <c r="TEK3636" s="370"/>
      <c r="TEL3636" s="371"/>
      <c r="TEM3636" s="372"/>
      <c r="TEN3636" s="371"/>
      <c r="TEO3636" s="473"/>
      <c r="TEP3636" s="371"/>
      <c r="TEQ3636" s="372"/>
      <c r="TER3636" s="372"/>
      <c r="TES3636" s="372"/>
      <c r="TET3636" s="372"/>
      <c r="TEU3636" s="370"/>
      <c r="TEV3636" s="371"/>
      <c r="TEW3636" s="372"/>
      <c r="TEX3636" s="371"/>
      <c r="TEY3636" s="473"/>
      <c r="TEZ3636" s="371"/>
      <c r="TFA3636" s="372"/>
      <c r="TFB3636" s="372"/>
      <c r="TFC3636" s="372"/>
      <c r="TFD3636" s="372"/>
      <c r="TFE3636" s="370"/>
      <c r="TFF3636" s="371"/>
      <c r="TFG3636" s="372"/>
      <c r="TFH3636" s="371"/>
      <c r="TFI3636" s="473"/>
      <c r="TFJ3636" s="371"/>
      <c r="TFK3636" s="372"/>
      <c r="TFL3636" s="372"/>
      <c r="TFM3636" s="372"/>
      <c r="TFN3636" s="372"/>
      <c r="TFO3636" s="370"/>
      <c r="TFP3636" s="371"/>
      <c r="TFQ3636" s="372"/>
      <c r="TFR3636" s="371"/>
      <c r="TFS3636" s="473"/>
      <c r="TFT3636" s="371"/>
      <c r="TFU3636" s="372"/>
      <c r="TFV3636" s="372"/>
      <c r="TFW3636" s="372"/>
      <c r="TFX3636" s="372"/>
      <c r="TFY3636" s="370"/>
      <c r="TFZ3636" s="371"/>
      <c r="TGA3636" s="372"/>
      <c r="TGB3636" s="371"/>
      <c r="TGC3636" s="473"/>
      <c r="TGD3636" s="371"/>
      <c r="TGE3636" s="372"/>
      <c r="TGF3636" s="372"/>
      <c r="TGG3636" s="372"/>
      <c r="TGH3636" s="372"/>
      <c r="TGI3636" s="370"/>
      <c r="TGJ3636" s="371"/>
      <c r="TGK3636" s="372"/>
      <c r="TGL3636" s="371"/>
      <c r="TGM3636" s="473"/>
      <c r="TGN3636" s="371"/>
      <c r="TGO3636" s="372"/>
      <c r="TGP3636" s="372"/>
      <c r="TGQ3636" s="372"/>
      <c r="TGR3636" s="372"/>
      <c r="TGS3636" s="370"/>
      <c r="TGT3636" s="371"/>
      <c r="TGU3636" s="372"/>
      <c r="TGV3636" s="371"/>
      <c r="TGW3636" s="473"/>
      <c r="TGX3636" s="371"/>
      <c r="TGY3636" s="372"/>
      <c r="TGZ3636" s="372"/>
      <c r="THA3636" s="372"/>
      <c r="THB3636" s="372"/>
      <c r="THC3636" s="370"/>
      <c r="THD3636" s="371"/>
      <c r="THE3636" s="372"/>
      <c r="THF3636" s="371"/>
      <c r="THG3636" s="473"/>
      <c r="THH3636" s="371"/>
      <c r="THI3636" s="372"/>
      <c r="THJ3636" s="372"/>
      <c r="THK3636" s="372"/>
      <c r="THL3636" s="372"/>
      <c r="THM3636" s="370"/>
      <c r="THN3636" s="371"/>
      <c r="THO3636" s="372"/>
      <c r="THP3636" s="371"/>
      <c r="THQ3636" s="473"/>
      <c r="THR3636" s="371"/>
      <c r="THS3636" s="372"/>
      <c r="THT3636" s="372"/>
      <c r="THU3636" s="372"/>
      <c r="THV3636" s="372"/>
      <c r="THW3636" s="370"/>
      <c r="THX3636" s="371"/>
      <c r="THY3636" s="372"/>
      <c r="THZ3636" s="371"/>
      <c r="TIA3636" s="473"/>
      <c r="TIB3636" s="371"/>
      <c r="TIC3636" s="372"/>
      <c r="TID3636" s="372"/>
      <c r="TIE3636" s="372"/>
      <c r="TIF3636" s="372"/>
      <c r="TIG3636" s="370"/>
      <c r="TIH3636" s="371"/>
      <c r="TII3636" s="372"/>
      <c r="TIJ3636" s="371"/>
      <c r="TIK3636" s="473"/>
      <c r="TIL3636" s="371"/>
      <c r="TIM3636" s="372"/>
      <c r="TIN3636" s="372"/>
      <c r="TIO3636" s="372"/>
      <c r="TIP3636" s="372"/>
      <c r="TIQ3636" s="370"/>
      <c r="TIR3636" s="371"/>
      <c r="TIS3636" s="372"/>
      <c r="TIT3636" s="371"/>
      <c r="TIU3636" s="473"/>
      <c r="TIV3636" s="371"/>
      <c r="TIW3636" s="372"/>
      <c r="TIX3636" s="372"/>
      <c r="TIY3636" s="372"/>
      <c r="TIZ3636" s="372"/>
      <c r="TJA3636" s="370"/>
      <c r="TJB3636" s="371"/>
      <c r="TJC3636" s="372"/>
      <c r="TJD3636" s="371"/>
      <c r="TJE3636" s="473"/>
      <c r="TJF3636" s="371"/>
      <c r="TJG3636" s="372"/>
      <c r="TJH3636" s="372"/>
      <c r="TJI3636" s="372"/>
      <c r="TJJ3636" s="372"/>
      <c r="TJK3636" s="370"/>
      <c r="TJL3636" s="371"/>
      <c r="TJM3636" s="372"/>
      <c r="TJN3636" s="371"/>
      <c r="TJO3636" s="473"/>
      <c r="TJP3636" s="371"/>
      <c r="TJQ3636" s="372"/>
      <c r="TJR3636" s="372"/>
      <c r="TJS3636" s="372"/>
      <c r="TJT3636" s="372"/>
      <c r="TJU3636" s="370"/>
      <c r="TJV3636" s="371"/>
      <c r="TJW3636" s="372"/>
      <c r="TJX3636" s="371"/>
      <c r="TJY3636" s="473"/>
      <c r="TJZ3636" s="371"/>
      <c r="TKA3636" s="372"/>
      <c r="TKB3636" s="372"/>
      <c r="TKC3636" s="372"/>
      <c r="TKD3636" s="372"/>
      <c r="TKE3636" s="370"/>
      <c r="TKF3636" s="371"/>
      <c r="TKG3636" s="372"/>
      <c r="TKH3636" s="371"/>
      <c r="TKI3636" s="473"/>
      <c r="TKJ3636" s="371"/>
      <c r="TKK3636" s="372"/>
      <c r="TKL3636" s="372"/>
      <c r="TKM3636" s="372"/>
      <c r="TKN3636" s="372"/>
      <c r="TKO3636" s="370"/>
      <c r="TKP3636" s="371"/>
      <c r="TKQ3636" s="372"/>
      <c r="TKR3636" s="371"/>
      <c r="TKS3636" s="473"/>
      <c r="TKT3636" s="371"/>
      <c r="TKU3636" s="372"/>
      <c r="TKV3636" s="372"/>
      <c r="TKW3636" s="372"/>
      <c r="TKX3636" s="372"/>
      <c r="TKY3636" s="370"/>
      <c r="TKZ3636" s="371"/>
      <c r="TLA3636" s="372"/>
      <c r="TLB3636" s="371"/>
      <c r="TLC3636" s="473"/>
      <c r="TLD3636" s="371"/>
      <c r="TLE3636" s="372"/>
      <c r="TLF3636" s="372"/>
      <c r="TLG3636" s="372"/>
      <c r="TLH3636" s="372"/>
      <c r="TLI3636" s="370"/>
      <c r="TLJ3636" s="371"/>
      <c r="TLK3636" s="372"/>
      <c r="TLL3636" s="371"/>
      <c r="TLM3636" s="473"/>
      <c r="TLN3636" s="371"/>
      <c r="TLO3636" s="372"/>
      <c r="TLP3636" s="372"/>
      <c r="TLQ3636" s="372"/>
      <c r="TLR3636" s="372"/>
      <c r="TLS3636" s="370"/>
      <c r="TLT3636" s="371"/>
      <c r="TLU3636" s="372"/>
      <c r="TLV3636" s="371"/>
      <c r="TLW3636" s="473"/>
      <c r="TLX3636" s="371"/>
      <c r="TLY3636" s="372"/>
      <c r="TLZ3636" s="372"/>
      <c r="TMA3636" s="372"/>
      <c r="TMB3636" s="372"/>
      <c r="TMC3636" s="370"/>
      <c r="TMD3636" s="371"/>
      <c r="TME3636" s="372"/>
      <c r="TMF3636" s="371"/>
      <c r="TMG3636" s="473"/>
      <c r="TMH3636" s="371"/>
      <c r="TMI3636" s="372"/>
      <c r="TMJ3636" s="372"/>
      <c r="TMK3636" s="372"/>
      <c r="TML3636" s="372"/>
      <c r="TMM3636" s="370"/>
      <c r="TMN3636" s="371"/>
      <c r="TMO3636" s="372"/>
      <c r="TMP3636" s="371"/>
      <c r="TMQ3636" s="473"/>
      <c r="TMR3636" s="371"/>
      <c r="TMS3636" s="372"/>
      <c r="TMT3636" s="372"/>
      <c r="TMU3636" s="372"/>
      <c r="TMV3636" s="372"/>
      <c r="TMW3636" s="370"/>
      <c r="TMX3636" s="371"/>
      <c r="TMY3636" s="372"/>
      <c r="TMZ3636" s="371"/>
      <c r="TNA3636" s="473"/>
      <c r="TNB3636" s="371"/>
      <c r="TNC3636" s="372"/>
      <c r="TND3636" s="372"/>
      <c r="TNE3636" s="372"/>
      <c r="TNF3636" s="372"/>
      <c r="TNG3636" s="370"/>
      <c r="TNH3636" s="371"/>
      <c r="TNI3636" s="372"/>
      <c r="TNJ3636" s="371"/>
      <c r="TNK3636" s="473"/>
      <c r="TNL3636" s="371"/>
      <c r="TNM3636" s="372"/>
      <c r="TNN3636" s="372"/>
      <c r="TNO3636" s="372"/>
      <c r="TNP3636" s="372"/>
      <c r="TNQ3636" s="370"/>
      <c r="TNR3636" s="371"/>
      <c r="TNS3636" s="372"/>
      <c r="TNT3636" s="371"/>
      <c r="TNU3636" s="473"/>
      <c r="TNV3636" s="371"/>
      <c r="TNW3636" s="372"/>
      <c r="TNX3636" s="372"/>
      <c r="TNY3636" s="372"/>
      <c r="TNZ3636" s="372"/>
      <c r="TOA3636" s="370"/>
      <c r="TOB3636" s="371"/>
      <c r="TOC3636" s="372"/>
      <c r="TOD3636" s="371"/>
      <c r="TOE3636" s="473"/>
      <c r="TOF3636" s="371"/>
      <c r="TOG3636" s="372"/>
      <c r="TOH3636" s="372"/>
      <c r="TOI3636" s="372"/>
      <c r="TOJ3636" s="372"/>
      <c r="TOK3636" s="370"/>
      <c r="TOL3636" s="371"/>
      <c r="TOM3636" s="372"/>
      <c r="TON3636" s="371"/>
      <c r="TOO3636" s="473"/>
      <c r="TOP3636" s="371"/>
      <c r="TOQ3636" s="372"/>
      <c r="TOR3636" s="372"/>
      <c r="TOS3636" s="372"/>
      <c r="TOT3636" s="372"/>
      <c r="TOU3636" s="370"/>
      <c r="TOV3636" s="371"/>
      <c r="TOW3636" s="372"/>
      <c r="TOX3636" s="371"/>
      <c r="TOY3636" s="473"/>
      <c r="TOZ3636" s="371"/>
      <c r="TPA3636" s="372"/>
      <c r="TPB3636" s="372"/>
      <c r="TPC3636" s="372"/>
      <c r="TPD3636" s="372"/>
      <c r="TPE3636" s="370"/>
      <c r="TPF3636" s="371"/>
      <c r="TPG3636" s="372"/>
      <c r="TPH3636" s="371"/>
      <c r="TPI3636" s="473"/>
      <c r="TPJ3636" s="371"/>
      <c r="TPK3636" s="372"/>
      <c r="TPL3636" s="372"/>
      <c r="TPM3636" s="372"/>
      <c r="TPN3636" s="372"/>
      <c r="TPO3636" s="370"/>
      <c r="TPP3636" s="371"/>
      <c r="TPQ3636" s="372"/>
      <c r="TPR3636" s="371"/>
      <c r="TPS3636" s="473"/>
      <c r="TPT3636" s="371"/>
      <c r="TPU3636" s="372"/>
      <c r="TPV3636" s="372"/>
      <c r="TPW3636" s="372"/>
      <c r="TPX3636" s="372"/>
      <c r="TPY3636" s="370"/>
      <c r="TPZ3636" s="371"/>
      <c r="TQA3636" s="372"/>
      <c r="TQB3636" s="371"/>
      <c r="TQC3636" s="473"/>
      <c r="TQD3636" s="371"/>
      <c r="TQE3636" s="372"/>
      <c r="TQF3636" s="372"/>
      <c r="TQG3636" s="372"/>
      <c r="TQH3636" s="372"/>
      <c r="TQI3636" s="370"/>
      <c r="TQJ3636" s="371"/>
      <c r="TQK3636" s="372"/>
      <c r="TQL3636" s="371"/>
      <c r="TQM3636" s="473"/>
      <c r="TQN3636" s="371"/>
      <c r="TQO3636" s="372"/>
      <c r="TQP3636" s="372"/>
      <c r="TQQ3636" s="372"/>
      <c r="TQR3636" s="372"/>
      <c r="TQS3636" s="370"/>
      <c r="TQT3636" s="371"/>
      <c r="TQU3636" s="372"/>
      <c r="TQV3636" s="371"/>
      <c r="TQW3636" s="473"/>
      <c r="TQX3636" s="371"/>
      <c r="TQY3636" s="372"/>
      <c r="TQZ3636" s="372"/>
      <c r="TRA3636" s="372"/>
      <c r="TRB3636" s="372"/>
      <c r="TRC3636" s="370"/>
      <c r="TRD3636" s="371"/>
      <c r="TRE3636" s="372"/>
      <c r="TRF3636" s="371"/>
      <c r="TRG3636" s="473"/>
      <c r="TRH3636" s="371"/>
      <c r="TRI3636" s="372"/>
      <c r="TRJ3636" s="372"/>
      <c r="TRK3636" s="372"/>
      <c r="TRL3636" s="372"/>
      <c r="TRM3636" s="370"/>
      <c r="TRN3636" s="371"/>
      <c r="TRO3636" s="372"/>
      <c r="TRP3636" s="371"/>
      <c r="TRQ3636" s="473"/>
      <c r="TRR3636" s="371"/>
      <c r="TRS3636" s="372"/>
      <c r="TRT3636" s="372"/>
      <c r="TRU3636" s="372"/>
      <c r="TRV3636" s="372"/>
      <c r="TRW3636" s="370"/>
      <c r="TRX3636" s="371"/>
      <c r="TRY3636" s="372"/>
      <c r="TRZ3636" s="371"/>
      <c r="TSA3636" s="473"/>
      <c r="TSB3636" s="371"/>
      <c r="TSC3636" s="372"/>
      <c r="TSD3636" s="372"/>
      <c r="TSE3636" s="372"/>
      <c r="TSF3636" s="372"/>
      <c r="TSG3636" s="370"/>
      <c r="TSH3636" s="371"/>
      <c r="TSI3636" s="372"/>
      <c r="TSJ3636" s="371"/>
      <c r="TSK3636" s="473"/>
      <c r="TSL3636" s="371"/>
      <c r="TSM3636" s="372"/>
      <c r="TSN3636" s="372"/>
      <c r="TSO3636" s="372"/>
      <c r="TSP3636" s="372"/>
      <c r="TSQ3636" s="370"/>
      <c r="TSR3636" s="371"/>
      <c r="TSS3636" s="372"/>
      <c r="TST3636" s="371"/>
      <c r="TSU3636" s="473"/>
      <c r="TSV3636" s="371"/>
      <c r="TSW3636" s="372"/>
      <c r="TSX3636" s="372"/>
      <c r="TSY3636" s="372"/>
      <c r="TSZ3636" s="372"/>
      <c r="TTA3636" s="370"/>
      <c r="TTB3636" s="371"/>
      <c r="TTC3636" s="372"/>
      <c r="TTD3636" s="371"/>
      <c r="TTE3636" s="473"/>
      <c r="TTF3636" s="371"/>
      <c r="TTG3636" s="372"/>
      <c r="TTH3636" s="372"/>
      <c r="TTI3636" s="372"/>
      <c r="TTJ3636" s="372"/>
      <c r="TTK3636" s="370"/>
      <c r="TTL3636" s="371"/>
      <c r="TTM3636" s="372"/>
      <c r="TTN3636" s="371"/>
      <c r="TTO3636" s="473"/>
      <c r="TTP3636" s="371"/>
      <c r="TTQ3636" s="372"/>
      <c r="TTR3636" s="372"/>
      <c r="TTS3636" s="372"/>
      <c r="TTT3636" s="372"/>
      <c r="TTU3636" s="370"/>
      <c r="TTV3636" s="371"/>
      <c r="TTW3636" s="372"/>
      <c r="TTX3636" s="371"/>
      <c r="TTY3636" s="473"/>
      <c r="TTZ3636" s="371"/>
      <c r="TUA3636" s="372"/>
      <c r="TUB3636" s="372"/>
      <c r="TUC3636" s="372"/>
      <c r="TUD3636" s="372"/>
      <c r="TUE3636" s="370"/>
      <c r="TUF3636" s="371"/>
      <c r="TUG3636" s="372"/>
      <c r="TUH3636" s="371"/>
      <c r="TUI3636" s="473"/>
      <c r="TUJ3636" s="371"/>
      <c r="TUK3636" s="372"/>
      <c r="TUL3636" s="372"/>
      <c r="TUM3636" s="372"/>
      <c r="TUN3636" s="372"/>
      <c r="TUO3636" s="370"/>
      <c r="TUP3636" s="371"/>
      <c r="TUQ3636" s="372"/>
      <c r="TUR3636" s="371"/>
      <c r="TUS3636" s="473"/>
      <c r="TUT3636" s="371"/>
      <c r="TUU3636" s="372"/>
      <c r="TUV3636" s="372"/>
      <c r="TUW3636" s="372"/>
      <c r="TUX3636" s="372"/>
      <c r="TUY3636" s="370"/>
      <c r="TUZ3636" s="371"/>
      <c r="TVA3636" s="372"/>
      <c r="TVB3636" s="371"/>
      <c r="TVC3636" s="473"/>
      <c r="TVD3636" s="371"/>
      <c r="TVE3636" s="372"/>
      <c r="TVF3636" s="372"/>
      <c r="TVG3636" s="372"/>
      <c r="TVH3636" s="372"/>
      <c r="TVI3636" s="370"/>
      <c r="TVJ3636" s="371"/>
      <c r="TVK3636" s="372"/>
      <c r="TVL3636" s="371"/>
      <c r="TVM3636" s="473"/>
      <c r="TVN3636" s="371"/>
      <c r="TVO3636" s="372"/>
      <c r="TVP3636" s="372"/>
      <c r="TVQ3636" s="372"/>
      <c r="TVR3636" s="372"/>
      <c r="TVS3636" s="370"/>
      <c r="TVT3636" s="371"/>
      <c r="TVU3636" s="372"/>
      <c r="TVV3636" s="371"/>
      <c r="TVW3636" s="473"/>
      <c r="TVX3636" s="371"/>
      <c r="TVY3636" s="372"/>
      <c r="TVZ3636" s="372"/>
      <c r="TWA3636" s="372"/>
      <c r="TWB3636" s="372"/>
      <c r="TWC3636" s="370"/>
      <c r="TWD3636" s="371"/>
      <c r="TWE3636" s="372"/>
      <c r="TWF3636" s="371"/>
      <c r="TWG3636" s="473"/>
      <c r="TWH3636" s="371"/>
      <c r="TWI3636" s="372"/>
      <c r="TWJ3636" s="372"/>
      <c r="TWK3636" s="372"/>
      <c r="TWL3636" s="372"/>
      <c r="TWM3636" s="370"/>
      <c r="TWN3636" s="371"/>
      <c r="TWO3636" s="372"/>
      <c r="TWP3636" s="371"/>
      <c r="TWQ3636" s="473"/>
      <c r="TWR3636" s="371"/>
      <c r="TWS3636" s="372"/>
      <c r="TWT3636" s="372"/>
      <c r="TWU3636" s="372"/>
      <c r="TWV3636" s="372"/>
      <c r="TWW3636" s="370"/>
      <c r="TWX3636" s="371"/>
      <c r="TWY3636" s="372"/>
      <c r="TWZ3636" s="371"/>
      <c r="TXA3636" s="473"/>
      <c r="TXB3636" s="371"/>
      <c r="TXC3636" s="372"/>
      <c r="TXD3636" s="372"/>
      <c r="TXE3636" s="372"/>
      <c r="TXF3636" s="372"/>
      <c r="TXG3636" s="370"/>
      <c r="TXH3636" s="371"/>
      <c r="TXI3636" s="372"/>
      <c r="TXJ3636" s="371"/>
      <c r="TXK3636" s="473"/>
      <c r="TXL3636" s="371"/>
      <c r="TXM3636" s="372"/>
      <c r="TXN3636" s="372"/>
      <c r="TXO3636" s="372"/>
      <c r="TXP3636" s="372"/>
      <c r="TXQ3636" s="370"/>
      <c r="TXR3636" s="371"/>
      <c r="TXS3636" s="372"/>
      <c r="TXT3636" s="371"/>
      <c r="TXU3636" s="473"/>
      <c r="TXV3636" s="371"/>
      <c r="TXW3636" s="372"/>
      <c r="TXX3636" s="372"/>
      <c r="TXY3636" s="372"/>
      <c r="TXZ3636" s="372"/>
      <c r="TYA3636" s="370"/>
      <c r="TYB3636" s="371"/>
      <c r="TYC3636" s="372"/>
      <c r="TYD3636" s="371"/>
      <c r="TYE3636" s="473"/>
      <c r="TYF3636" s="371"/>
      <c r="TYG3636" s="372"/>
      <c r="TYH3636" s="372"/>
      <c r="TYI3636" s="372"/>
      <c r="TYJ3636" s="372"/>
      <c r="TYK3636" s="370"/>
      <c r="TYL3636" s="371"/>
      <c r="TYM3636" s="372"/>
      <c r="TYN3636" s="371"/>
      <c r="TYO3636" s="473"/>
      <c r="TYP3636" s="371"/>
      <c r="TYQ3636" s="372"/>
      <c r="TYR3636" s="372"/>
      <c r="TYS3636" s="372"/>
      <c r="TYT3636" s="372"/>
      <c r="TYU3636" s="370"/>
      <c r="TYV3636" s="371"/>
      <c r="TYW3636" s="372"/>
      <c r="TYX3636" s="371"/>
      <c r="TYY3636" s="473"/>
      <c r="TYZ3636" s="371"/>
      <c r="TZA3636" s="372"/>
      <c r="TZB3636" s="372"/>
      <c r="TZC3636" s="372"/>
      <c r="TZD3636" s="372"/>
      <c r="TZE3636" s="370"/>
      <c r="TZF3636" s="371"/>
      <c r="TZG3636" s="372"/>
      <c r="TZH3636" s="371"/>
      <c r="TZI3636" s="473"/>
      <c r="TZJ3636" s="371"/>
      <c r="TZK3636" s="372"/>
      <c r="TZL3636" s="372"/>
      <c r="TZM3636" s="372"/>
      <c r="TZN3636" s="372"/>
      <c r="TZO3636" s="370"/>
      <c r="TZP3636" s="371"/>
      <c r="TZQ3636" s="372"/>
      <c r="TZR3636" s="371"/>
      <c r="TZS3636" s="473"/>
      <c r="TZT3636" s="371"/>
      <c r="TZU3636" s="372"/>
      <c r="TZV3636" s="372"/>
      <c r="TZW3636" s="372"/>
      <c r="TZX3636" s="372"/>
      <c r="TZY3636" s="370"/>
      <c r="TZZ3636" s="371"/>
      <c r="UAA3636" s="372"/>
      <c r="UAB3636" s="371"/>
      <c r="UAC3636" s="473"/>
      <c r="UAD3636" s="371"/>
      <c r="UAE3636" s="372"/>
      <c r="UAF3636" s="372"/>
      <c r="UAG3636" s="372"/>
      <c r="UAH3636" s="372"/>
      <c r="UAI3636" s="370"/>
      <c r="UAJ3636" s="371"/>
      <c r="UAK3636" s="372"/>
      <c r="UAL3636" s="371"/>
      <c r="UAM3636" s="473"/>
      <c r="UAN3636" s="371"/>
      <c r="UAO3636" s="372"/>
      <c r="UAP3636" s="372"/>
      <c r="UAQ3636" s="372"/>
      <c r="UAR3636" s="372"/>
      <c r="UAS3636" s="370"/>
      <c r="UAT3636" s="371"/>
      <c r="UAU3636" s="372"/>
      <c r="UAV3636" s="371"/>
      <c r="UAW3636" s="473"/>
      <c r="UAX3636" s="371"/>
      <c r="UAY3636" s="372"/>
      <c r="UAZ3636" s="372"/>
      <c r="UBA3636" s="372"/>
      <c r="UBB3636" s="372"/>
      <c r="UBC3636" s="370"/>
      <c r="UBD3636" s="371"/>
      <c r="UBE3636" s="372"/>
      <c r="UBF3636" s="371"/>
      <c r="UBG3636" s="473"/>
      <c r="UBH3636" s="371"/>
      <c r="UBI3636" s="372"/>
      <c r="UBJ3636" s="372"/>
      <c r="UBK3636" s="372"/>
      <c r="UBL3636" s="372"/>
      <c r="UBM3636" s="370"/>
      <c r="UBN3636" s="371"/>
      <c r="UBO3636" s="372"/>
      <c r="UBP3636" s="371"/>
      <c r="UBQ3636" s="473"/>
      <c r="UBR3636" s="371"/>
      <c r="UBS3636" s="372"/>
      <c r="UBT3636" s="372"/>
      <c r="UBU3636" s="372"/>
      <c r="UBV3636" s="372"/>
      <c r="UBW3636" s="370"/>
      <c r="UBX3636" s="371"/>
      <c r="UBY3636" s="372"/>
      <c r="UBZ3636" s="371"/>
      <c r="UCA3636" s="473"/>
      <c r="UCB3636" s="371"/>
      <c r="UCC3636" s="372"/>
      <c r="UCD3636" s="372"/>
      <c r="UCE3636" s="372"/>
      <c r="UCF3636" s="372"/>
      <c r="UCG3636" s="370"/>
      <c r="UCH3636" s="371"/>
      <c r="UCI3636" s="372"/>
      <c r="UCJ3636" s="371"/>
      <c r="UCK3636" s="473"/>
      <c r="UCL3636" s="371"/>
      <c r="UCM3636" s="372"/>
      <c r="UCN3636" s="372"/>
      <c r="UCO3636" s="372"/>
      <c r="UCP3636" s="372"/>
      <c r="UCQ3636" s="370"/>
      <c r="UCR3636" s="371"/>
      <c r="UCS3636" s="372"/>
      <c r="UCT3636" s="371"/>
      <c r="UCU3636" s="473"/>
      <c r="UCV3636" s="371"/>
      <c r="UCW3636" s="372"/>
      <c r="UCX3636" s="372"/>
      <c r="UCY3636" s="372"/>
      <c r="UCZ3636" s="372"/>
      <c r="UDA3636" s="370"/>
      <c r="UDB3636" s="371"/>
      <c r="UDC3636" s="372"/>
      <c r="UDD3636" s="371"/>
      <c r="UDE3636" s="473"/>
      <c r="UDF3636" s="371"/>
      <c r="UDG3636" s="372"/>
      <c r="UDH3636" s="372"/>
      <c r="UDI3636" s="372"/>
      <c r="UDJ3636" s="372"/>
      <c r="UDK3636" s="370"/>
      <c r="UDL3636" s="371"/>
      <c r="UDM3636" s="372"/>
      <c r="UDN3636" s="371"/>
      <c r="UDO3636" s="473"/>
      <c r="UDP3636" s="371"/>
      <c r="UDQ3636" s="372"/>
      <c r="UDR3636" s="372"/>
      <c r="UDS3636" s="372"/>
      <c r="UDT3636" s="372"/>
      <c r="UDU3636" s="370"/>
      <c r="UDV3636" s="371"/>
      <c r="UDW3636" s="372"/>
      <c r="UDX3636" s="371"/>
      <c r="UDY3636" s="473"/>
      <c r="UDZ3636" s="371"/>
      <c r="UEA3636" s="372"/>
      <c r="UEB3636" s="372"/>
      <c r="UEC3636" s="372"/>
      <c r="UED3636" s="372"/>
      <c r="UEE3636" s="370"/>
      <c r="UEF3636" s="371"/>
      <c r="UEG3636" s="372"/>
      <c r="UEH3636" s="371"/>
      <c r="UEI3636" s="473"/>
      <c r="UEJ3636" s="371"/>
      <c r="UEK3636" s="372"/>
      <c r="UEL3636" s="372"/>
      <c r="UEM3636" s="372"/>
      <c r="UEN3636" s="372"/>
      <c r="UEO3636" s="370"/>
      <c r="UEP3636" s="371"/>
      <c r="UEQ3636" s="372"/>
      <c r="UER3636" s="371"/>
      <c r="UES3636" s="473"/>
      <c r="UET3636" s="371"/>
      <c r="UEU3636" s="372"/>
      <c r="UEV3636" s="372"/>
      <c r="UEW3636" s="372"/>
      <c r="UEX3636" s="372"/>
      <c r="UEY3636" s="370"/>
      <c r="UEZ3636" s="371"/>
      <c r="UFA3636" s="372"/>
      <c r="UFB3636" s="371"/>
      <c r="UFC3636" s="473"/>
      <c r="UFD3636" s="371"/>
      <c r="UFE3636" s="372"/>
      <c r="UFF3636" s="372"/>
      <c r="UFG3636" s="372"/>
      <c r="UFH3636" s="372"/>
      <c r="UFI3636" s="370"/>
      <c r="UFJ3636" s="371"/>
      <c r="UFK3636" s="372"/>
      <c r="UFL3636" s="371"/>
      <c r="UFM3636" s="473"/>
      <c r="UFN3636" s="371"/>
      <c r="UFO3636" s="372"/>
      <c r="UFP3636" s="372"/>
      <c r="UFQ3636" s="372"/>
      <c r="UFR3636" s="372"/>
      <c r="UFS3636" s="370"/>
      <c r="UFT3636" s="371"/>
      <c r="UFU3636" s="372"/>
      <c r="UFV3636" s="371"/>
      <c r="UFW3636" s="473"/>
      <c r="UFX3636" s="371"/>
      <c r="UFY3636" s="372"/>
      <c r="UFZ3636" s="372"/>
      <c r="UGA3636" s="372"/>
      <c r="UGB3636" s="372"/>
      <c r="UGC3636" s="370"/>
      <c r="UGD3636" s="371"/>
      <c r="UGE3636" s="372"/>
      <c r="UGF3636" s="371"/>
      <c r="UGG3636" s="473"/>
      <c r="UGH3636" s="371"/>
      <c r="UGI3636" s="372"/>
      <c r="UGJ3636" s="372"/>
      <c r="UGK3636" s="372"/>
      <c r="UGL3636" s="372"/>
      <c r="UGM3636" s="370"/>
      <c r="UGN3636" s="371"/>
      <c r="UGO3636" s="372"/>
      <c r="UGP3636" s="371"/>
      <c r="UGQ3636" s="473"/>
      <c r="UGR3636" s="371"/>
      <c r="UGS3636" s="372"/>
      <c r="UGT3636" s="372"/>
      <c r="UGU3636" s="372"/>
      <c r="UGV3636" s="372"/>
      <c r="UGW3636" s="370"/>
      <c r="UGX3636" s="371"/>
      <c r="UGY3636" s="372"/>
      <c r="UGZ3636" s="371"/>
      <c r="UHA3636" s="473"/>
      <c r="UHB3636" s="371"/>
      <c r="UHC3636" s="372"/>
      <c r="UHD3636" s="372"/>
      <c r="UHE3636" s="372"/>
      <c r="UHF3636" s="372"/>
      <c r="UHG3636" s="370"/>
      <c r="UHH3636" s="371"/>
      <c r="UHI3636" s="372"/>
      <c r="UHJ3636" s="371"/>
      <c r="UHK3636" s="473"/>
      <c r="UHL3636" s="371"/>
      <c r="UHM3636" s="372"/>
      <c r="UHN3636" s="372"/>
      <c r="UHO3636" s="372"/>
      <c r="UHP3636" s="372"/>
      <c r="UHQ3636" s="370"/>
      <c r="UHR3636" s="371"/>
      <c r="UHS3636" s="372"/>
      <c r="UHT3636" s="371"/>
      <c r="UHU3636" s="473"/>
      <c r="UHV3636" s="371"/>
      <c r="UHW3636" s="372"/>
      <c r="UHX3636" s="372"/>
      <c r="UHY3636" s="372"/>
      <c r="UHZ3636" s="372"/>
      <c r="UIA3636" s="370"/>
      <c r="UIB3636" s="371"/>
      <c r="UIC3636" s="372"/>
      <c r="UID3636" s="371"/>
      <c r="UIE3636" s="473"/>
      <c r="UIF3636" s="371"/>
      <c r="UIG3636" s="372"/>
      <c r="UIH3636" s="372"/>
      <c r="UII3636" s="372"/>
      <c r="UIJ3636" s="372"/>
      <c r="UIK3636" s="370"/>
      <c r="UIL3636" s="371"/>
      <c r="UIM3636" s="372"/>
      <c r="UIN3636" s="371"/>
      <c r="UIO3636" s="473"/>
      <c r="UIP3636" s="371"/>
      <c r="UIQ3636" s="372"/>
      <c r="UIR3636" s="372"/>
      <c r="UIS3636" s="372"/>
      <c r="UIT3636" s="372"/>
      <c r="UIU3636" s="370"/>
      <c r="UIV3636" s="371"/>
      <c r="UIW3636" s="372"/>
      <c r="UIX3636" s="371"/>
      <c r="UIY3636" s="473"/>
      <c r="UIZ3636" s="371"/>
      <c r="UJA3636" s="372"/>
      <c r="UJB3636" s="372"/>
      <c r="UJC3636" s="372"/>
      <c r="UJD3636" s="372"/>
      <c r="UJE3636" s="370"/>
      <c r="UJF3636" s="371"/>
      <c r="UJG3636" s="372"/>
      <c r="UJH3636" s="371"/>
      <c r="UJI3636" s="473"/>
      <c r="UJJ3636" s="371"/>
      <c r="UJK3636" s="372"/>
      <c r="UJL3636" s="372"/>
      <c r="UJM3636" s="372"/>
      <c r="UJN3636" s="372"/>
      <c r="UJO3636" s="370"/>
      <c r="UJP3636" s="371"/>
      <c r="UJQ3636" s="372"/>
      <c r="UJR3636" s="371"/>
      <c r="UJS3636" s="473"/>
      <c r="UJT3636" s="371"/>
      <c r="UJU3636" s="372"/>
      <c r="UJV3636" s="372"/>
      <c r="UJW3636" s="372"/>
      <c r="UJX3636" s="372"/>
      <c r="UJY3636" s="370"/>
      <c r="UJZ3636" s="371"/>
      <c r="UKA3636" s="372"/>
      <c r="UKB3636" s="371"/>
      <c r="UKC3636" s="473"/>
      <c r="UKD3636" s="371"/>
      <c r="UKE3636" s="372"/>
      <c r="UKF3636" s="372"/>
      <c r="UKG3636" s="372"/>
      <c r="UKH3636" s="372"/>
      <c r="UKI3636" s="370"/>
      <c r="UKJ3636" s="371"/>
      <c r="UKK3636" s="372"/>
      <c r="UKL3636" s="371"/>
      <c r="UKM3636" s="473"/>
      <c r="UKN3636" s="371"/>
      <c r="UKO3636" s="372"/>
      <c r="UKP3636" s="372"/>
      <c r="UKQ3636" s="372"/>
      <c r="UKR3636" s="372"/>
      <c r="UKS3636" s="370"/>
      <c r="UKT3636" s="371"/>
      <c r="UKU3636" s="372"/>
      <c r="UKV3636" s="371"/>
      <c r="UKW3636" s="473"/>
      <c r="UKX3636" s="371"/>
      <c r="UKY3636" s="372"/>
      <c r="UKZ3636" s="372"/>
      <c r="ULA3636" s="372"/>
      <c r="ULB3636" s="372"/>
      <c r="ULC3636" s="370"/>
      <c r="ULD3636" s="371"/>
      <c r="ULE3636" s="372"/>
      <c r="ULF3636" s="371"/>
      <c r="ULG3636" s="473"/>
      <c r="ULH3636" s="371"/>
      <c r="ULI3636" s="372"/>
      <c r="ULJ3636" s="372"/>
      <c r="ULK3636" s="372"/>
      <c r="ULL3636" s="372"/>
      <c r="ULM3636" s="370"/>
      <c r="ULN3636" s="371"/>
      <c r="ULO3636" s="372"/>
      <c r="ULP3636" s="371"/>
      <c r="ULQ3636" s="473"/>
      <c r="ULR3636" s="371"/>
      <c r="ULS3636" s="372"/>
      <c r="ULT3636" s="372"/>
      <c r="ULU3636" s="372"/>
      <c r="ULV3636" s="372"/>
      <c r="ULW3636" s="370"/>
      <c r="ULX3636" s="371"/>
      <c r="ULY3636" s="372"/>
      <c r="ULZ3636" s="371"/>
      <c r="UMA3636" s="473"/>
      <c r="UMB3636" s="371"/>
      <c r="UMC3636" s="372"/>
      <c r="UMD3636" s="372"/>
      <c r="UME3636" s="372"/>
      <c r="UMF3636" s="372"/>
      <c r="UMG3636" s="370"/>
      <c r="UMH3636" s="371"/>
      <c r="UMI3636" s="372"/>
      <c r="UMJ3636" s="371"/>
      <c r="UMK3636" s="473"/>
      <c r="UML3636" s="371"/>
      <c r="UMM3636" s="372"/>
      <c r="UMN3636" s="372"/>
      <c r="UMO3636" s="372"/>
      <c r="UMP3636" s="372"/>
      <c r="UMQ3636" s="370"/>
      <c r="UMR3636" s="371"/>
      <c r="UMS3636" s="372"/>
      <c r="UMT3636" s="371"/>
      <c r="UMU3636" s="473"/>
      <c r="UMV3636" s="371"/>
      <c r="UMW3636" s="372"/>
      <c r="UMX3636" s="372"/>
      <c r="UMY3636" s="372"/>
      <c r="UMZ3636" s="372"/>
      <c r="UNA3636" s="370"/>
      <c r="UNB3636" s="371"/>
      <c r="UNC3636" s="372"/>
      <c r="UND3636" s="371"/>
      <c r="UNE3636" s="473"/>
      <c r="UNF3636" s="371"/>
      <c r="UNG3636" s="372"/>
      <c r="UNH3636" s="372"/>
      <c r="UNI3636" s="372"/>
      <c r="UNJ3636" s="372"/>
      <c r="UNK3636" s="370"/>
      <c r="UNL3636" s="371"/>
      <c r="UNM3636" s="372"/>
      <c r="UNN3636" s="371"/>
      <c r="UNO3636" s="473"/>
      <c r="UNP3636" s="371"/>
      <c r="UNQ3636" s="372"/>
      <c r="UNR3636" s="372"/>
      <c r="UNS3636" s="372"/>
      <c r="UNT3636" s="372"/>
      <c r="UNU3636" s="370"/>
      <c r="UNV3636" s="371"/>
      <c r="UNW3636" s="372"/>
      <c r="UNX3636" s="371"/>
      <c r="UNY3636" s="473"/>
      <c r="UNZ3636" s="371"/>
      <c r="UOA3636" s="372"/>
      <c r="UOB3636" s="372"/>
      <c r="UOC3636" s="372"/>
      <c r="UOD3636" s="372"/>
      <c r="UOE3636" s="370"/>
      <c r="UOF3636" s="371"/>
      <c r="UOG3636" s="372"/>
      <c r="UOH3636" s="371"/>
      <c r="UOI3636" s="473"/>
      <c r="UOJ3636" s="371"/>
      <c r="UOK3636" s="372"/>
      <c r="UOL3636" s="372"/>
      <c r="UOM3636" s="372"/>
      <c r="UON3636" s="372"/>
      <c r="UOO3636" s="370"/>
      <c r="UOP3636" s="371"/>
      <c r="UOQ3636" s="372"/>
      <c r="UOR3636" s="371"/>
      <c r="UOS3636" s="473"/>
      <c r="UOT3636" s="371"/>
      <c r="UOU3636" s="372"/>
      <c r="UOV3636" s="372"/>
      <c r="UOW3636" s="372"/>
      <c r="UOX3636" s="372"/>
      <c r="UOY3636" s="370"/>
      <c r="UOZ3636" s="371"/>
      <c r="UPA3636" s="372"/>
      <c r="UPB3636" s="371"/>
      <c r="UPC3636" s="473"/>
      <c r="UPD3636" s="371"/>
      <c r="UPE3636" s="372"/>
      <c r="UPF3636" s="372"/>
      <c r="UPG3636" s="372"/>
      <c r="UPH3636" s="372"/>
      <c r="UPI3636" s="370"/>
      <c r="UPJ3636" s="371"/>
      <c r="UPK3636" s="372"/>
      <c r="UPL3636" s="371"/>
      <c r="UPM3636" s="473"/>
      <c r="UPN3636" s="371"/>
      <c r="UPO3636" s="372"/>
      <c r="UPP3636" s="372"/>
      <c r="UPQ3636" s="372"/>
      <c r="UPR3636" s="372"/>
      <c r="UPS3636" s="370"/>
      <c r="UPT3636" s="371"/>
      <c r="UPU3636" s="372"/>
      <c r="UPV3636" s="371"/>
      <c r="UPW3636" s="473"/>
      <c r="UPX3636" s="371"/>
      <c r="UPY3636" s="372"/>
      <c r="UPZ3636" s="372"/>
      <c r="UQA3636" s="372"/>
      <c r="UQB3636" s="372"/>
      <c r="UQC3636" s="370"/>
      <c r="UQD3636" s="371"/>
      <c r="UQE3636" s="372"/>
      <c r="UQF3636" s="371"/>
      <c r="UQG3636" s="473"/>
      <c r="UQH3636" s="371"/>
      <c r="UQI3636" s="372"/>
      <c r="UQJ3636" s="372"/>
      <c r="UQK3636" s="372"/>
      <c r="UQL3636" s="372"/>
      <c r="UQM3636" s="370"/>
      <c r="UQN3636" s="371"/>
      <c r="UQO3636" s="372"/>
      <c r="UQP3636" s="371"/>
      <c r="UQQ3636" s="473"/>
      <c r="UQR3636" s="371"/>
      <c r="UQS3636" s="372"/>
      <c r="UQT3636" s="372"/>
      <c r="UQU3636" s="372"/>
      <c r="UQV3636" s="372"/>
      <c r="UQW3636" s="370"/>
      <c r="UQX3636" s="371"/>
      <c r="UQY3636" s="372"/>
      <c r="UQZ3636" s="371"/>
      <c r="URA3636" s="473"/>
      <c r="URB3636" s="371"/>
      <c r="URC3636" s="372"/>
      <c r="URD3636" s="372"/>
      <c r="URE3636" s="372"/>
      <c r="URF3636" s="372"/>
      <c r="URG3636" s="370"/>
      <c r="URH3636" s="371"/>
      <c r="URI3636" s="372"/>
      <c r="URJ3636" s="371"/>
      <c r="URK3636" s="473"/>
      <c r="URL3636" s="371"/>
      <c r="URM3636" s="372"/>
      <c r="URN3636" s="372"/>
      <c r="URO3636" s="372"/>
      <c r="URP3636" s="372"/>
      <c r="URQ3636" s="370"/>
      <c r="URR3636" s="371"/>
      <c r="URS3636" s="372"/>
      <c r="URT3636" s="371"/>
      <c r="URU3636" s="473"/>
      <c r="URV3636" s="371"/>
      <c r="URW3636" s="372"/>
      <c r="URX3636" s="372"/>
      <c r="URY3636" s="372"/>
      <c r="URZ3636" s="372"/>
      <c r="USA3636" s="370"/>
      <c r="USB3636" s="371"/>
      <c r="USC3636" s="372"/>
      <c r="USD3636" s="371"/>
      <c r="USE3636" s="473"/>
      <c r="USF3636" s="371"/>
      <c r="USG3636" s="372"/>
      <c r="USH3636" s="372"/>
      <c r="USI3636" s="372"/>
      <c r="USJ3636" s="372"/>
      <c r="USK3636" s="370"/>
      <c r="USL3636" s="371"/>
      <c r="USM3636" s="372"/>
      <c r="USN3636" s="371"/>
      <c r="USO3636" s="473"/>
      <c r="USP3636" s="371"/>
      <c r="USQ3636" s="372"/>
      <c r="USR3636" s="372"/>
      <c r="USS3636" s="372"/>
      <c r="UST3636" s="372"/>
      <c r="USU3636" s="370"/>
      <c r="USV3636" s="371"/>
      <c r="USW3636" s="372"/>
      <c r="USX3636" s="371"/>
      <c r="USY3636" s="473"/>
      <c r="USZ3636" s="371"/>
      <c r="UTA3636" s="372"/>
      <c r="UTB3636" s="372"/>
      <c r="UTC3636" s="372"/>
      <c r="UTD3636" s="372"/>
      <c r="UTE3636" s="370"/>
      <c r="UTF3636" s="371"/>
      <c r="UTG3636" s="372"/>
      <c r="UTH3636" s="371"/>
      <c r="UTI3636" s="473"/>
      <c r="UTJ3636" s="371"/>
      <c r="UTK3636" s="372"/>
      <c r="UTL3636" s="372"/>
      <c r="UTM3636" s="372"/>
      <c r="UTN3636" s="372"/>
      <c r="UTO3636" s="370"/>
      <c r="UTP3636" s="371"/>
      <c r="UTQ3636" s="372"/>
      <c r="UTR3636" s="371"/>
      <c r="UTS3636" s="473"/>
      <c r="UTT3636" s="371"/>
      <c r="UTU3636" s="372"/>
      <c r="UTV3636" s="372"/>
      <c r="UTW3636" s="372"/>
      <c r="UTX3636" s="372"/>
      <c r="UTY3636" s="370"/>
      <c r="UTZ3636" s="371"/>
      <c r="UUA3636" s="372"/>
      <c r="UUB3636" s="371"/>
      <c r="UUC3636" s="473"/>
      <c r="UUD3636" s="371"/>
      <c r="UUE3636" s="372"/>
      <c r="UUF3636" s="372"/>
      <c r="UUG3636" s="372"/>
      <c r="UUH3636" s="372"/>
      <c r="UUI3636" s="370"/>
      <c r="UUJ3636" s="371"/>
      <c r="UUK3636" s="372"/>
      <c r="UUL3636" s="371"/>
      <c r="UUM3636" s="473"/>
      <c r="UUN3636" s="371"/>
      <c r="UUO3636" s="372"/>
      <c r="UUP3636" s="372"/>
      <c r="UUQ3636" s="372"/>
      <c r="UUR3636" s="372"/>
      <c r="UUS3636" s="370"/>
      <c r="UUT3636" s="371"/>
      <c r="UUU3636" s="372"/>
      <c r="UUV3636" s="371"/>
      <c r="UUW3636" s="473"/>
      <c r="UUX3636" s="371"/>
      <c r="UUY3636" s="372"/>
      <c r="UUZ3636" s="372"/>
      <c r="UVA3636" s="372"/>
      <c r="UVB3636" s="372"/>
      <c r="UVC3636" s="370"/>
      <c r="UVD3636" s="371"/>
      <c r="UVE3636" s="372"/>
      <c r="UVF3636" s="371"/>
      <c r="UVG3636" s="473"/>
      <c r="UVH3636" s="371"/>
      <c r="UVI3636" s="372"/>
      <c r="UVJ3636" s="372"/>
      <c r="UVK3636" s="372"/>
      <c r="UVL3636" s="372"/>
      <c r="UVM3636" s="370"/>
      <c r="UVN3636" s="371"/>
      <c r="UVO3636" s="372"/>
      <c r="UVP3636" s="371"/>
      <c r="UVQ3636" s="473"/>
      <c r="UVR3636" s="371"/>
      <c r="UVS3636" s="372"/>
      <c r="UVT3636" s="372"/>
      <c r="UVU3636" s="372"/>
      <c r="UVV3636" s="372"/>
      <c r="UVW3636" s="370"/>
      <c r="UVX3636" s="371"/>
      <c r="UVY3636" s="372"/>
      <c r="UVZ3636" s="371"/>
      <c r="UWA3636" s="473"/>
      <c r="UWB3636" s="371"/>
      <c r="UWC3636" s="372"/>
      <c r="UWD3636" s="372"/>
      <c r="UWE3636" s="372"/>
      <c r="UWF3636" s="372"/>
      <c r="UWG3636" s="370"/>
      <c r="UWH3636" s="371"/>
      <c r="UWI3636" s="372"/>
      <c r="UWJ3636" s="371"/>
      <c r="UWK3636" s="473"/>
      <c r="UWL3636" s="371"/>
      <c r="UWM3636" s="372"/>
      <c r="UWN3636" s="372"/>
      <c r="UWO3636" s="372"/>
      <c r="UWP3636" s="372"/>
      <c r="UWQ3636" s="370"/>
      <c r="UWR3636" s="371"/>
      <c r="UWS3636" s="372"/>
      <c r="UWT3636" s="371"/>
      <c r="UWU3636" s="473"/>
      <c r="UWV3636" s="371"/>
      <c r="UWW3636" s="372"/>
      <c r="UWX3636" s="372"/>
      <c r="UWY3636" s="372"/>
      <c r="UWZ3636" s="372"/>
      <c r="UXA3636" s="370"/>
      <c r="UXB3636" s="371"/>
      <c r="UXC3636" s="372"/>
      <c r="UXD3636" s="371"/>
      <c r="UXE3636" s="473"/>
      <c r="UXF3636" s="371"/>
      <c r="UXG3636" s="372"/>
      <c r="UXH3636" s="372"/>
      <c r="UXI3636" s="372"/>
      <c r="UXJ3636" s="372"/>
      <c r="UXK3636" s="370"/>
      <c r="UXL3636" s="371"/>
      <c r="UXM3636" s="372"/>
      <c r="UXN3636" s="371"/>
      <c r="UXO3636" s="473"/>
      <c r="UXP3636" s="371"/>
      <c r="UXQ3636" s="372"/>
      <c r="UXR3636" s="372"/>
      <c r="UXS3636" s="372"/>
      <c r="UXT3636" s="372"/>
      <c r="UXU3636" s="370"/>
      <c r="UXV3636" s="371"/>
      <c r="UXW3636" s="372"/>
      <c r="UXX3636" s="371"/>
      <c r="UXY3636" s="473"/>
      <c r="UXZ3636" s="371"/>
      <c r="UYA3636" s="372"/>
      <c r="UYB3636" s="372"/>
      <c r="UYC3636" s="372"/>
      <c r="UYD3636" s="372"/>
      <c r="UYE3636" s="370"/>
      <c r="UYF3636" s="371"/>
      <c r="UYG3636" s="372"/>
      <c r="UYH3636" s="371"/>
      <c r="UYI3636" s="473"/>
      <c r="UYJ3636" s="371"/>
      <c r="UYK3636" s="372"/>
      <c r="UYL3636" s="372"/>
      <c r="UYM3636" s="372"/>
      <c r="UYN3636" s="372"/>
      <c r="UYO3636" s="370"/>
      <c r="UYP3636" s="371"/>
      <c r="UYQ3636" s="372"/>
      <c r="UYR3636" s="371"/>
      <c r="UYS3636" s="473"/>
      <c r="UYT3636" s="371"/>
      <c r="UYU3636" s="372"/>
      <c r="UYV3636" s="372"/>
      <c r="UYW3636" s="372"/>
      <c r="UYX3636" s="372"/>
      <c r="UYY3636" s="370"/>
      <c r="UYZ3636" s="371"/>
      <c r="UZA3636" s="372"/>
      <c r="UZB3636" s="371"/>
      <c r="UZC3636" s="473"/>
      <c r="UZD3636" s="371"/>
      <c r="UZE3636" s="372"/>
      <c r="UZF3636" s="372"/>
      <c r="UZG3636" s="372"/>
      <c r="UZH3636" s="372"/>
      <c r="UZI3636" s="370"/>
      <c r="UZJ3636" s="371"/>
      <c r="UZK3636" s="372"/>
      <c r="UZL3636" s="371"/>
      <c r="UZM3636" s="473"/>
      <c r="UZN3636" s="371"/>
      <c r="UZO3636" s="372"/>
      <c r="UZP3636" s="372"/>
      <c r="UZQ3636" s="372"/>
      <c r="UZR3636" s="372"/>
      <c r="UZS3636" s="370"/>
      <c r="UZT3636" s="371"/>
      <c r="UZU3636" s="372"/>
      <c r="UZV3636" s="371"/>
      <c r="UZW3636" s="473"/>
      <c r="UZX3636" s="371"/>
      <c r="UZY3636" s="372"/>
      <c r="UZZ3636" s="372"/>
      <c r="VAA3636" s="372"/>
      <c r="VAB3636" s="372"/>
      <c r="VAC3636" s="370"/>
      <c r="VAD3636" s="371"/>
      <c r="VAE3636" s="372"/>
      <c r="VAF3636" s="371"/>
      <c r="VAG3636" s="473"/>
      <c r="VAH3636" s="371"/>
      <c r="VAI3636" s="372"/>
      <c r="VAJ3636" s="372"/>
      <c r="VAK3636" s="372"/>
      <c r="VAL3636" s="372"/>
      <c r="VAM3636" s="370"/>
      <c r="VAN3636" s="371"/>
      <c r="VAO3636" s="372"/>
      <c r="VAP3636" s="371"/>
      <c r="VAQ3636" s="473"/>
      <c r="VAR3636" s="371"/>
      <c r="VAS3636" s="372"/>
      <c r="VAT3636" s="372"/>
      <c r="VAU3636" s="372"/>
      <c r="VAV3636" s="372"/>
      <c r="VAW3636" s="370"/>
      <c r="VAX3636" s="371"/>
      <c r="VAY3636" s="372"/>
      <c r="VAZ3636" s="371"/>
      <c r="VBA3636" s="473"/>
      <c r="VBB3636" s="371"/>
      <c r="VBC3636" s="372"/>
      <c r="VBD3636" s="372"/>
      <c r="VBE3636" s="372"/>
      <c r="VBF3636" s="372"/>
      <c r="VBG3636" s="370"/>
      <c r="VBH3636" s="371"/>
      <c r="VBI3636" s="372"/>
      <c r="VBJ3636" s="371"/>
      <c r="VBK3636" s="473"/>
      <c r="VBL3636" s="371"/>
      <c r="VBM3636" s="372"/>
      <c r="VBN3636" s="372"/>
      <c r="VBO3636" s="372"/>
      <c r="VBP3636" s="372"/>
      <c r="VBQ3636" s="370"/>
      <c r="VBR3636" s="371"/>
      <c r="VBS3636" s="372"/>
      <c r="VBT3636" s="371"/>
      <c r="VBU3636" s="473"/>
      <c r="VBV3636" s="371"/>
      <c r="VBW3636" s="372"/>
      <c r="VBX3636" s="372"/>
      <c r="VBY3636" s="372"/>
      <c r="VBZ3636" s="372"/>
      <c r="VCA3636" s="370"/>
      <c r="VCB3636" s="371"/>
      <c r="VCC3636" s="372"/>
      <c r="VCD3636" s="371"/>
      <c r="VCE3636" s="473"/>
      <c r="VCF3636" s="371"/>
      <c r="VCG3636" s="372"/>
      <c r="VCH3636" s="372"/>
      <c r="VCI3636" s="372"/>
      <c r="VCJ3636" s="372"/>
      <c r="VCK3636" s="370"/>
      <c r="VCL3636" s="371"/>
      <c r="VCM3636" s="372"/>
      <c r="VCN3636" s="371"/>
      <c r="VCO3636" s="473"/>
      <c r="VCP3636" s="371"/>
      <c r="VCQ3636" s="372"/>
      <c r="VCR3636" s="372"/>
      <c r="VCS3636" s="372"/>
      <c r="VCT3636" s="372"/>
      <c r="VCU3636" s="370"/>
      <c r="VCV3636" s="371"/>
      <c r="VCW3636" s="372"/>
      <c r="VCX3636" s="371"/>
      <c r="VCY3636" s="473"/>
      <c r="VCZ3636" s="371"/>
      <c r="VDA3636" s="372"/>
      <c r="VDB3636" s="372"/>
      <c r="VDC3636" s="372"/>
      <c r="VDD3636" s="372"/>
      <c r="VDE3636" s="370"/>
      <c r="VDF3636" s="371"/>
      <c r="VDG3636" s="372"/>
      <c r="VDH3636" s="371"/>
      <c r="VDI3636" s="473"/>
      <c r="VDJ3636" s="371"/>
      <c r="VDK3636" s="372"/>
      <c r="VDL3636" s="372"/>
      <c r="VDM3636" s="372"/>
      <c r="VDN3636" s="372"/>
      <c r="VDO3636" s="370"/>
      <c r="VDP3636" s="371"/>
      <c r="VDQ3636" s="372"/>
      <c r="VDR3636" s="371"/>
      <c r="VDS3636" s="473"/>
      <c r="VDT3636" s="371"/>
      <c r="VDU3636" s="372"/>
      <c r="VDV3636" s="372"/>
      <c r="VDW3636" s="372"/>
      <c r="VDX3636" s="372"/>
      <c r="VDY3636" s="370"/>
      <c r="VDZ3636" s="371"/>
      <c r="VEA3636" s="372"/>
      <c r="VEB3636" s="371"/>
      <c r="VEC3636" s="473"/>
      <c r="VED3636" s="371"/>
      <c r="VEE3636" s="372"/>
      <c r="VEF3636" s="372"/>
      <c r="VEG3636" s="372"/>
      <c r="VEH3636" s="372"/>
      <c r="VEI3636" s="370"/>
      <c r="VEJ3636" s="371"/>
      <c r="VEK3636" s="372"/>
      <c r="VEL3636" s="371"/>
      <c r="VEM3636" s="473"/>
      <c r="VEN3636" s="371"/>
      <c r="VEO3636" s="372"/>
      <c r="VEP3636" s="372"/>
      <c r="VEQ3636" s="372"/>
      <c r="VER3636" s="372"/>
      <c r="VES3636" s="370"/>
      <c r="VET3636" s="371"/>
      <c r="VEU3636" s="372"/>
      <c r="VEV3636" s="371"/>
      <c r="VEW3636" s="473"/>
      <c r="VEX3636" s="371"/>
      <c r="VEY3636" s="372"/>
      <c r="VEZ3636" s="372"/>
      <c r="VFA3636" s="372"/>
      <c r="VFB3636" s="372"/>
      <c r="VFC3636" s="370"/>
      <c r="VFD3636" s="371"/>
      <c r="VFE3636" s="372"/>
      <c r="VFF3636" s="371"/>
      <c r="VFG3636" s="473"/>
      <c r="VFH3636" s="371"/>
      <c r="VFI3636" s="372"/>
      <c r="VFJ3636" s="372"/>
      <c r="VFK3636" s="372"/>
      <c r="VFL3636" s="372"/>
      <c r="VFM3636" s="370"/>
      <c r="VFN3636" s="371"/>
      <c r="VFO3636" s="372"/>
      <c r="VFP3636" s="371"/>
      <c r="VFQ3636" s="473"/>
      <c r="VFR3636" s="371"/>
      <c r="VFS3636" s="372"/>
      <c r="VFT3636" s="372"/>
      <c r="VFU3636" s="372"/>
      <c r="VFV3636" s="372"/>
      <c r="VFW3636" s="370"/>
      <c r="VFX3636" s="371"/>
      <c r="VFY3636" s="372"/>
      <c r="VFZ3636" s="371"/>
      <c r="VGA3636" s="473"/>
      <c r="VGB3636" s="371"/>
      <c r="VGC3636" s="372"/>
      <c r="VGD3636" s="372"/>
      <c r="VGE3636" s="372"/>
      <c r="VGF3636" s="372"/>
      <c r="VGG3636" s="370"/>
      <c r="VGH3636" s="371"/>
      <c r="VGI3636" s="372"/>
      <c r="VGJ3636" s="371"/>
      <c r="VGK3636" s="473"/>
      <c r="VGL3636" s="371"/>
      <c r="VGM3636" s="372"/>
      <c r="VGN3636" s="372"/>
      <c r="VGO3636" s="372"/>
      <c r="VGP3636" s="372"/>
      <c r="VGQ3636" s="370"/>
      <c r="VGR3636" s="371"/>
      <c r="VGS3636" s="372"/>
      <c r="VGT3636" s="371"/>
      <c r="VGU3636" s="473"/>
      <c r="VGV3636" s="371"/>
      <c r="VGW3636" s="372"/>
      <c r="VGX3636" s="372"/>
      <c r="VGY3636" s="372"/>
      <c r="VGZ3636" s="372"/>
      <c r="VHA3636" s="370"/>
      <c r="VHB3636" s="371"/>
      <c r="VHC3636" s="372"/>
      <c r="VHD3636" s="371"/>
      <c r="VHE3636" s="473"/>
      <c r="VHF3636" s="371"/>
      <c r="VHG3636" s="372"/>
      <c r="VHH3636" s="372"/>
      <c r="VHI3636" s="372"/>
      <c r="VHJ3636" s="372"/>
      <c r="VHK3636" s="370"/>
      <c r="VHL3636" s="371"/>
      <c r="VHM3636" s="372"/>
      <c r="VHN3636" s="371"/>
      <c r="VHO3636" s="473"/>
      <c r="VHP3636" s="371"/>
      <c r="VHQ3636" s="372"/>
      <c r="VHR3636" s="372"/>
      <c r="VHS3636" s="372"/>
      <c r="VHT3636" s="372"/>
      <c r="VHU3636" s="370"/>
      <c r="VHV3636" s="371"/>
      <c r="VHW3636" s="372"/>
      <c r="VHX3636" s="371"/>
      <c r="VHY3636" s="473"/>
      <c r="VHZ3636" s="371"/>
      <c r="VIA3636" s="372"/>
      <c r="VIB3636" s="372"/>
      <c r="VIC3636" s="372"/>
      <c r="VID3636" s="372"/>
      <c r="VIE3636" s="370"/>
      <c r="VIF3636" s="371"/>
      <c r="VIG3636" s="372"/>
      <c r="VIH3636" s="371"/>
      <c r="VII3636" s="473"/>
      <c r="VIJ3636" s="371"/>
      <c r="VIK3636" s="372"/>
      <c r="VIL3636" s="372"/>
      <c r="VIM3636" s="372"/>
      <c r="VIN3636" s="372"/>
      <c r="VIO3636" s="370"/>
      <c r="VIP3636" s="371"/>
      <c r="VIQ3636" s="372"/>
      <c r="VIR3636" s="371"/>
      <c r="VIS3636" s="473"/>
      <c r="VIT3636" s="371"/>
      <c r="VIU3636" s="372"/>
      <c r="VIV3636" s="372"/>
      <c r="VIW3636" s="372"/>
      <c r="VIX3636" s="372"/>
      <c r="VIY3636" s="370"/>
      <c r="VIZ3636" s="371"/>
      <c r="VJA3636" s="372"/>
      <c r="VJB3636" s="371"/>
      <c r="VJC3636" s="473"/>
      <c r="VJD3636" s="371"/>
      <c r="VJE3636" s="372"/>
      <c r="VJF3636" s="372"/>
      <c r="VJG3636" s="372"/>
      <c r="VJH3636" s="372"/>
      <c r="VJI3636" s="370"/>
      <c r="VJJ3636" s="371"/>
      <c r="VJK3636" s="372"/>
      <c r="VJL3636" s="371"/>
      <c r="VJM3636" s="473"/>
      <c r="VJN3636" s="371"/>
      <c r="VJO3636" s="372"/>
      <c r="VJP3636" s="372"/>
      <c r="VJQ3636" s="372"/>
      <c r="VJR3636" s="372"/>
      <c r="VJS3636" s="370"/>
      <c r="VJT3636" s="371"/>
      <c r="VJU3636" s="372"/>
      <c r="VJV3636" s="371"/>
      <c r="VJW3636" s="473"/>
      <c r="VJX3636" s="371"/>
      <c r="VJY3636" s="372"/>
      <c r="VJZ3636" s="372"/>
      <c r="VKA3636" s="372"/>
      <c r="VKB3636" s="372"/>
      <c r="VKC3636" s="370"/>
      <c r="VKD3636" s="371"/>
      <c r="VKE3636" s="372"/>
      <c r="VKF3636" s="371"/>
      <c r="VKG3636" s="473"/>
      <c r="VKH3636" s="371"/>
      <c r="VKI3636" s="372"/>
      <c r="VKJ3636" s="372"/>
      <c r="VKK3636" s="372"/>
      <c r="VKL3636" s="372"/>
      <c r="VKM3636" s="370"/>
      <c r="VKN3636" s="371"/>
      <c r="VKO3636" s="372"/>
      <c r="VKP3636" s="371"/>
      <c r="VKQ3636" s="473"/>
      <c r="VKR3636" s="371"/>
      <c r="VKS3636" s="372"/>
      <c r="VKT3636" s="372"/>
      <c r="VKU3636" s="372"/>
      <c r="VKV3636" s="372"/>
      <c r="VKW3636" s="370"/>
      <c r="VKX3636" s="371"/>
      <c r="VKY3636" s="372"/>
      <c r="VKZ3636" s="371"/>
      <c r="VLA3636" s="473"/>
      <c r="VLB3636" s="371"/>
      <c r="VLC3636" s="372"/>
      <c r="VLD3636" s="372"/>
      <c r="VLE3636" s="372"/>
      <c r="VLF3636" s="372"/>
      <c r="VLG3636" s="370"/>
      <c r="VLH3636" s="371"/>
      <c r="VLI3636" s="372"/>
      <c r="VLJ3636" s="371"/>
      <c r="VLK3636" s="473"/>
      <c r="VLL3636" s="371"/>
      <c r="VLM3636" s="372"/>
      <c r="VLN3636" s="372"/>
      <c r="VLO3636" s="372"/>
      <c r="VLP3636" s="372"/>
      <c r="VLQ3636" s="370"/>
      <c r="VLR3636" s="371"/>
      <c r="VLS3636" s="372"/>
      <c r="VLT3636" s="371"/>
      <c r="VLU3636" s="473"/>
      <c r="VLV3636" s="371"/>
      <c r="VLW3636" s="372"/>
      <c r="VLX3636" s="372"/>
      <c r="VLY3636" s="372"/>
      <c r="VLZ3636" s="372"/>
      <c r="VMA3636" s="370"/>
      <c r="VMB3636" s="371"/>
      <c r="VMC3636" s="372"/>
      <c r="VMD3636" s="371"/>
      <c r="VME3636" s="473"/>
      <c r="VMF3636" s="371"/>
      <c r="VMG3636" s="372"/>
      <c r="VMH3636" s="372"/>
      <c r="VMI3636" s="372"/>
      <c r="VMJ3636" s="372"/>
      <c r="VMK3636" s="370"/>
      <c r="VML3636" s="371"/>
      <c r="VMM3636" s="372"/>
      <c r="VMN3636" s="371"/>
      <c r="VMO3636" s="473"/>
      <c r="VMP3636" s="371"/>
      <c r="VMQ3636" s="372"/>
      <c r="VMR3636" s="372"/>
      <c r="VMS3636" s="372"/>
      <c r="VMT3636" s="372"/>
      <c r="VMU3636" s="370"/>
      <c r="VMV3636" s="371"/>
      <c r="VMW3636" s="372"/>
      <c r="VMX3636" s="371"/>
      <c r="VMY3636" s="473"/>
      <c r="VMZ3636" s="371"/>
      <c r="VNA3636" s="372"/>
      <c r="VNB3636" s="372"/>
      <c r="VNC3636" s="372"/>
      <c r="VND3636" s="372"/>
      <c r="VNE3636" s="370"/>
      <c r="VNF3636" s="371"/>
      <c r="VNG3636" s="372"/>
      <c r="VNH3636" s="371"/>
      <c r="VNI3636" s="473"/>
      <c r="VNJ3636" s="371"/>
      <c r="VNK3636" s="372"/>
      <c r="VNL3636" s="372"/>
      <c r="VNM3636" s="372"/>
      <c r="VNN3636" s="372"/>
      <c r="VNO3636" s="370"/>
      <c r="VNP3636" s="371"/>
      <c r="VNQ3636" s="372"/>
      <c r="VNR3636" s="371"/>
      <c r="VNS3636" s="473"/>
      <c r="VNT3636" s="371"/>
      <c r="VNU3636" s="372"/>
      <c r="VNV3636" s="372"/>
      <c r="VNW3636" s="372"/>
      <c r="VNX3636" s="372"/>
      <c r="VNY3636" s="370"/>
      <c r="VNZ3636" s="371"/>
      <c r="VOA3636" s="372"/>
      <c r="VOB3636" s="371"/>
      <c r="VOC3636" s="473"/>
      <c r="VOD3636" s="371"/>
      <c r="VOE3636" s="372"/>
      <c r="VOF3636" s="372"/>
      <c r="VOG3636" s="372"/>
      <c r="VOH3636" s="372"/>
      <c r="VOI3636" s="370"/>
      <c r="VOJ3636" s="371"/>
      <c r="VOK3636" s="372"/>
      <c r="VOL3636" s="371"/>
      <c r="VOM3636" s="473"/>
      <c r="VON3636" s="371"/>
      <c r="VOO3636" s="372"/>
      <c r="VOP3636" s="372"/>
      <c r="VOQ3636" s="372"/>
      <c r="VOR3636" s="372"/>
      <c r="VOS3636" s="370"/>
      <c r="VOT3636" s="371"/>
      <c r="VOU3636" s="372"/>
      <c r="VOV3636" s="371"/>
      <c r="VOW3636" s="473"/>
      <c r="VOX3636" s="371"/>
      <c r="VOY3636" s="372"/>
      <c r="VOZ3636" s="372"/>
      <c r="VPA3636" s="372"/>
      <c r="VPB3636" s="372"/>
      <c r="VPC3636" s="370"/>
      <c r="VPD3636" s="371"/>
      <c r="VPE3636" s="372"/>
      <c r="VPF3636" s="371"/>
      <c r="VPG3636" s="473"/>
      <c r="VPH3636" s="371"/>
      <c r="VPI3636" s="372"/>
      <c r="VPJ3636" s="372"/>
      <c r="VPK3636" s="372"/>
      <c r="VPL3636" s="372"/>
      <c r="VPM3636" s="370"/>
      <c r="VPN3636" s="371"/>
      <c r="VPO3636" s="372"/>
      <c r="VPP3636" s="371"/>
      <c r="VPQ3636" s="473"/>
      <c r="VPR3636" s="371"/>
      <c r="VPS3636" s="372"/>
      <c r="VPT3636" s="372"/>
      <c r="VPU3636" s="372"/>
      <c r="VPV3636" s="372"/>
      <c r="VPW3636" s="370"/>
      <c r="VPX3636" s="371"/>
      <c r="VPY3636" s="372"/>
      <c r="VPZ3636" s="371"/>
      <c r="VQA3636" s="473"/>
      <c r="VQB3636" s="371"/>
      <c r="VQC3636" s="372"/>
      <c r="VQD3636" s="372"/>
      <c r="VQE3636" s="372"/>
      <c r="VQF3636" s="372"/>
      <c r="VQG3636" s="370"/>
      <c r="VQH3636" s="371"/>
      <c r="VQI3636" s="372"/>
      <c r="VQJ3636" s="371"/>
      <c r="VQK3636" s="473"/>
      <c r="VQL3636" s="371"/>
      <c r="VQM3636" s="372"/>
      <c r="VQN3636" s="372"/>
      <c r="VQO3636" s="372"/>
      <c r="VQP3636" s="372"/>
      <c r="VQQ3636" s="370"/>
      <c r="VQR3636" s="371"/>
      <c r="VQS3636" s="372"/>
      <c r="VQT3636" s="371"/>
      <c r="VQU3636" s="473"/>
      <c r="VQV3636" s="371"/>
      <c r="VQW3636" s="372"/>
      <c r="VQX3636" s="372"/>
      <c r="VQY3636" s="372"/>
      <c r="VQZ3636" s="372"/>
      <c r="VRA3636" s="370"/>
      <c r="VRB3636" s="371"/>
      <c r="VRC3636" s="372"/>
      <c r="VRD3636" s="371"/>
      <c r="VRE3636" s="473"/>
      <c r="VRF3636" s="371"/>
      <c r="VRG3636" s="372"/>
      <c r="VRH3636" s="372"/>
      <c r="VRI3636" s="372"/>
      <c r="VRJ3636" s="372"/>
      <c r="VRK3636" s="370"/>
      <c r="VRL3636" s="371"/>
      <c r="VRM3636" s="372"/>
      <c r="VRN3636" s="371"/>
      <c r="VRO3636" s="473"/>
      <c r="VRP3636" s="371"/>
      <c r="VRQ3636" s="372"/>
      <c r="VRR3636" s="372"/>
      <c r="VRS3636" s="372"/>
      <c r="VRT3636" s="372"/>
      <c r="VRU3636" s="370"/>
      <c r="VRV3636" s="371"/>
      <c r="VRW3636" s="372"/>
      <c r="VRX3636" s="371"/>
      <c r="VRY3636" s="473"/>
      <c r="VRZ3636" s="371"/>
      <c r="VSA3636" s="372"/>
      <c r="VSB3636" s="372"/>
      <c r="VSC3636" s="372"/>
      <c r="VSD3636" s="372"/>
      <c r="VSE3636" s="370"/>
      <c r="VSF3636" s="371"/>
      <c r="VSG3636" s="372"/>
      <c r="VSH3636" s="371"/>
      <c r="VSI3636" s="473"/>
      <c r="VSJ3636" s="371"/>
      <c r="VSK3636" s="372"/>
      <c r="VSL3636" s="372"/>
      <c r="VSM3636" s="372"/>
      <c r="VSN3636" s="372"/>
      <c r="VSO3636" s="370"/>
      <c r="VSP3636" s="371"/>
      <c r="VSQ3636" s="372"/>
      <c r="VSR3636" s="371"/>
      <c r="VSS3636" s="473"/>
      <c r="VST3636" s="371"/>
      <c r="VSU3636" s="372"/>
      <c r="VSV3636" s="372"/>
      <c r="VSW3636" s="372"/>
      <c r="VSX3636" s="372"/>
      <c r="VSY3636" s="370"/>
      <c r="VSZ3636" s="371"/>
      <c r="VTA3636" s="372"/>
      <c r="VTB3636" s="371"/>
      <c r="VTC3636" s="473"/>
      <c r="VTD3636" s="371"/>
      <c r="VTE3636" s="372"/>
      <c r="VTF3636" s="372"/>
      <c r="VTG3636" s="372"/>
      <c r="VTH3636" s="372"/>
      <c r="VTI3636" s="370"/>
      <c r="VTJ3636" s="371"/>
      <c r="VTK3636" s="372"/>
      <c r="VTL3636" s="371"/>
      <c r="VTM3636" s="473"/>
      <c r="VTN3636" s="371"/>
      <c r="VTO3636" s="372"/>
      <c r="VTP3636" s="372"/>
      <c r="VTQ3636" s="372"/>
      <c r="VTR3636" s="372"/>
      <c r="VTS3636" s="370"/>
      <c r="VTT3636" s="371"/>
      <c r="VTU3636" s="372"/>
      <c r="VTV3636" s="371"/>
      <c r="VTW3636" s="473"/>
      <c r="VTX3636" s="371"/>
      <c r="VTY3636" s="372"/>
      <c r="VTZ3636" s="372"/>
      <c r="VUA3636" s="372"/>
      <c r="VUB3636" s="372"/>
      <c r="VUC3636" s="370"/>
      <c r="VUD3636" s="371"/>
      <c r="VUE3636" s="372"/>
      <c r="VUF3636" s="371"/>
      <c r="VUG3636" s="473"/>
      <c r="VUH3636" s="371"/>
      <c r="VUI3636" s="372"/>
      <c r="VUJ3636" s="372"/>
      <c r="VUK3636" s="372"/>
      <c r="VUL3636" s="372"/>
      <c r="VUM3636" s="370"/>
      <c r="VUN3636" s="371"/>
      <c r="VUO3636" s="372"/>
      <c r="VUP3636" s="371"/>
      <c r="VUQ3636" s="473"/>
      <c r="VUR3636" s="371"/>
      <c r="VUS3636" s="372"/>
      <c r="VUT3636" s="372"/>
      <c r="VUU3636" s="372"/>
      <c r="VUV3636" s="372"/>
      <c r="VUW3636" s="370"/>
      <c r="VUX3636" s="371"/>
      <c r="VUY3636" s="372"/>
      <c r="VUZ3636" s="371"/>
      <c r="VVA3636" s="473"/>
      <c r="VVB3636" s="371"/>
      <c r="VVC3636" s="372"/>
      <c r="VVD3636" s="372"/>
      <c r="VVE3636" s="372"/>
      <c r="VVF3636" s="372"/>
      <c r="VVG3636" s="370"/>
      <c r="VVH3636" s="371"/>
      <c r="VVI3636" s="372"/>
      <c r="VVJ3636" s="371"/>
      <c r="VVK3636" s="473"/>
      <c r="VVL3636" s="371"/>
      <c r="VVM3636" s="372"/>
      <c r="VVN3636" s="372"/>
      <c r="VVO3636" s="372"/>
      <c r="VVP3636" s="372"/>
      <c r="VVQ3636" s="370"/>
      <c r="VVR3636" s="371"/>
      <c r="VVS3636" s="372"/>
      <c r="VVT3636" s="371"/>
      <c r="VVU3636" s="473"/>
      <c r="VVV3636" s="371"/>
      <c r="VVW3636" s="372"/>
      <c r="VVX3636" s="372"/>
      <c r="VVY3636" s="372"/>
      <c r="VVZ3636" s="372"/>
      <c r="VWA3636" s="370"/>
      <c r="VWB3636" s="371"/>
      <c r="VWC3636" s="372"/>
      <c r="VWD3636" s="371"/>
      <c r="VWE3636" s="473"/>
      <c r="VWF3636" s="371"/>
      <c r="VWG3636" s="372"/>
      <c r="VWH3636" s="372"/>
      <c r="VWI3636" s="372"/>
      <c r="VWJ3636" s="372"/>
      <c r="VWK3636" s="370"/>
      <c r="VWL3636" s="371"/>
      <c r="VWM3636" s="372"/>
      <c r="VWN3636" s="371"/>
      <c r="VWO3636" s="473"/>
      <c r="VWP3636" s="371"/>
      <c r="VWQ3636" s="372"/>
      <c r="VWR3636" s="372"/>
      <c r="VWS3636" s="372"/>
      <c r="VWT3636" s="372"/>
      <c r="VWU3636" s="370"/>
      <c r="VWV3636" s="371"/>
      <c r="VWW3636" s="372"/>
      <c r="VWX3636" s="371"/>
      <c r="VWY3636" s="473"/>
      <c r="VWZ3636" s="371"/>
      <c r="VXA3636" s="372"/>
      <c r="VXB3636" s="372"/>
      <c r="VXC3636" s="372"/>
      <c r="VXD3636" s="372"/>
      <c r="VXE3636" s="370"/>
      <c r="VXF3636" s="371"/>
      <c r="VXG3636" s="372"/>
      <c r="VXH3636" s="371"/>
      <c r="VXI3636" s="473"/>
      <c r="VXJ3636" s="371"/>
      <c r="VXK3636" s="372"/>
      <c r="VXL3636" s="372"/>
      <c r="VXM3636" s="372"/>
      <c r="VXN3636" s="372"/>
      <c r="VXO3636" s="370"/>
      <c r="VXP3636" s="371"/>
      <c r="VXQ3636" s="372"/>
      <c r="VXR3636" s="371"/>
      <c r="VXS3636" s="473"/>
      <c r="VXT3636" s="371"/>
      <c r="VXU3636" s="372"/>
      <c r="VXV3636" s="372"/>
      <c r="VXW3636" s="372"/>
      <c r="VXX3636" s="372"/>
      <c r="VXY3636" s="370"/>
      <c r="VXZ3636" s="371"/>
      <c r="VYA3636" s="372"/>
      <c r="VYB3636" s="371"/>
      <c r="VYC3636" s="473"/>
      <c r="VYD3636" s="371"/>
      <c r="VYE3636" s="372"/>
      <c r="VYF3636" s="372"/>
      <c r="VYG3636" s="372"/>
      <c r="VYH3636" s="372"/>
      <c r="VYI3636" s="370"/>
      <c r="VYJ3636" s="371"/>
      <c r="VYK3636" s="372"/>
      <c r="VYL3636" s="371"/>
      <c r="VYM3636" s="473"/>
      <c r="VYN3636" s="371"/>
      <c r="VYO3636" s="372"/>
      <c r="VYP3636" s="372"/>
      <c r="VYQ3636" s="372"/>
      <c r="VYR3636" s="372"/>
      <c r="VYS3636" s="370"/>
      <c r="VYT3636" s="371"/>
      <c r="VYU3636" s="372"/>
      <c r="VYV3636" s="371"/>
      <c r="VYW3636" s="473"/>
      <c r="VYX3636" s="371"/>
      <c r="VYY3636" s="372"/>
      <c r="VYZ3636" s="372"/>
      <c r="VZA3636" s="372"/>
      <c r="VZB3636" s="372"/>
      <c r="VZC3636" s="370"/>
      <c r="VZD3636" s="371"/>
      <c r="VZE3636" s="372"/>
      <c r="VZF3636" s="371"/>
      <c r="VZG3636" s="473"/>
      <c r="VZH3636" s="371"/>
      <c r="VZI3636" s="372"/>
      <c r="VZJ3636" s="372"/>
      <c r="VZK3636" s="372"/>
      <c r="VZL3636" s="372"/>
      <c r="VZM3636" s="370"/>
      <c r="VZN3636" s="371"/>
      <c r="VZO3636" s="372"/>
      <c r="VZP3636" s="371"/>
      <c r="VZQ3636" s="473"/>
      <c r="VZR3636" s="371"/>
      <c r="VZS3636" s="372"/>
      <c r="VZT3636" s="372"/>
      <c r="VZU3636" s="372"/>
      <c r="VZV3636" s="372"/>
      <c r="VZW3636" s="370"/>
      <c r="VZX3636" s="371"/>
      <c r="VZY3636" s="372"/>
      <c r="VZZ3636" s="371"/>
      <c r="WAA3636" s="473"/>
      <c r="WAB3636" s="371"/>
      <c r="WAC3636" s="372"/>
      <c r="WAD3636" s="372"/>
      <c r="WAE3636" s="372"/>
      <c r="WAF3636" s="372"/>
      <c r="WAG3636" s="370"/>
      <c r="WAH3636" s="371"/>
      <c r="WAI3636" s="372"/>
      <c r="WAJ3636" s="371"/>
      <c r="WAK3636" s="473"/>
      <c r="WAL3636" s="371"/>
      <c r="WAM3636" s="372"/>
      <c r="WAN3636" s="372"/>
      <c r="WAO3636" s="372"/>
      <c r="WAP3636" s="372"/>
      <c r="WAQ3636" s="370"/>
      <c r="WAR3636" s="371"/>
      <c r="WAS3636" s="372"/>
      <c r="WAT3636" s="371"/>
      <c r="WAU3636" s="473"/>
      <c r="WAV3636" s="371"/>
      <c r="WAW3636" s="372"/>
      <c r="WAX3636" s="372"/>
      <c r="WAY3636" s="372"/>
      <c r="WAZ3636" s="372"/>
      <c r="WBA3636" s="370"/>
      <c r="WBB3636" s="371"/>
      <c r="WBC3636" s="372"/>
      <c r="WBD3636" s="371"/>
      <c r="WBE3636" s="473"/>
      <c r="WBF3636" s="371"/>
      <c r="WBG3636" s="372"/>
      <c r="WBH3636" s="372"/>
      <c r="WBI3636" s="372"/>
      <c r="WBJ3636" s="372"/>
      <c r="WBK3636" s="370"/>
      <c r="WBL3636" s="371"/>
      <c r="WBM3636" s="372"/>
      <c r="WBN3636" s="371"/>
      <c r="WBO3636" s="473"/>
      <c r="WBP3636" s="371"/>
      <c r="WBQ3636" s="372"/>
      <c r="WBR3636" s="372"/>
      <c r="WBS3636" s="372"/>
      <c r="WBT3636" s="372"/>
      <c r="WBU3636" s="370"/>
      <c r="WBV3636" s="371"/>
      <c r="WBW3636" s="372"/>
      <c r="WBX3636" s="371"/>
      <c r="WBY3636" s="473"/>
      <c r="WBZ3636" s="371"/>
      <c r="WCA3636" s="372"/>
      <c r="WCB3636" s="372"/>
      <c r="WCC3636" s="372"/>
      <c r="WCD3636" s="372"/>
      <c r="WCE3636" s="370"/>
      <c r="WCF3636" s="371"/>
      <c r="WCG3636" s="372"/>
      <c r="WCH3636" s="371"/>
      <c r="WCI3636" s="473"/>
      <c r="WCJ3636" s="371"/>
      <c r="WCK3636" s="372"/>
      <c r="WCL3636" s="372"/>
      <c r="WCM3636" s="372"/>
      <c r="WCN3636" s="372"/>
      <c r="WCO3636" s="370"/>
      <c r="WCP3636" s="371"/>
      <c r="WCQ3636" s="372"/>
      <c r="WCR3636" s="371"/>
      <c r="WCS3636" s="473"/>
      <c r="WCT3636" s="371"/>
      <c r="WCU3636" s="372"/>
      <c r="WCV3636" s="372"/>
      <c r="WCW3636" s="372"/>
      <c r="WCX3636" s="372"/>
      <c r="WCY3636" s="370"/>
      <c r="WCZ3636" s="371"/>
      <c r="WDA3636" s="372"/>
      <c r="WDB3636" s="371"/>
      <c r="WDC3636" s="473"/>
      <c r="WDD3636" s="371"/>
      <c r="WDE3636" s="372"/>
      <c r="WDF3636" s="372"/>
      <c r="WDG3636" s="372"/>
      <c r="WDH3636" s="372"/>
      <c r="WDI3636" s="370"/>
      <c r="WDJ3636" s="371"/>
      <c r="WDK3636" s="372"/>
      <c r="WDL3636" s="371"/>
      <c r="WDM3636" s="473"/>
      <c r="WDN3636" s="371"/>
      <c r="WDO3636" s="372"/>
      <c r="WDP3636" s="372"/>
      <c r="WDQ3636" s="372"/>
      <c r="WDR3636" s="372"/>
      <c r="WDS3636" s="370"/>
      <c r="WDT3636" s="371"/>
      <c r="WDU3636" s="372"/>
      <c r="WDV3636" s="371"/>
      <c r="WDW3636" s="473"/>
      <c r="WDX3636" s="371"/>
      <c r="WDY3636" s="372"/>
      <c r="WDZ3636" s="372"/>
      <c r="WEA3636" s="372"/>
      <c r="WEB3636" s="372"/>
      <c r="WEC3636" s="370"/>
      <c r="WED3636" s="371"/>
      <c r="WEE3636" s="372"/>
      <c r="WEF3636" s="371"/>
      <c r="WEG3636" s="473"/>
      <c r="WEH3636" s="371"/>
      <c r="WEI3636" s="372"/>
      <c r="WEJ3636" s="372"/>
      <c r="WEK3636" s="372"/>
      <c r="WEL3636" s="372"/>
      <c r="WEM3636" s="370"/>
      <c r="WEN3636" s="371"/>
      <c r="WEO3636" s="372"/>
      <c r="WEP3636" s="371"/>
      <c r="WEQ3636" s="473"/>
      <c r="WER3636" s="371"/>
      <c r="WES3636" s="372"/>
      <c r="WET3636" s="372"/>
      <c r="WEU3636" s="372"/>
      <c r="WEV3636" s="372"/>
      <c r="WEW3636" s="370"/>
      <c r="WEX3636" s="371"/>
      <c r="WEY3636" s="372"/>
      <c r="WEZ3636" s="371"/>
      <c r="WFA3636" s="473"/>
      <c r="WFB3636" s="371"/>
      <c r="WFC3636" s="372"/>
      <c r="WFD3636" s="372"/>
      <c r="WFE3636" s="372"/>
      <c r="WFF3636" s="372"/>
      <c r="WFG3636" s="370"/>
      <c r="WFH3636" s="371"/>
      <c r="WFI3636" s="372"/>
      <c r="WFJ3636" s="371"/>
      <c r="WFK3636" s="473"/>
      <c r="WFL3636" s="371"/>
      <c r="WFM3636" s="372"/>
      <c r="WFN3636" s="372"/>
      <c r="WFO3636" s="372"/>
      <c r="WFP3636" s="372"/>
      <c r="WFQ3636" s="370"/>
      <c r="WFR3636" s="371"/>
      <c r="WFS3636" s="372"/>
      <c r="WFT3636" s="371"/>
      <c r="WFU3636" s="473"/>
      <c r="WFV3636" s="371"/>
      <c r="WFW3636" s="372"/>
      <c r="WFX3636" s="372"/>
      <c r="WFY3636" s="372"/>
      <c r="WFZ3636" s="372"/>
      <c r="WGA3636" s="370"/>
      <c r="WGB3636" s="371"/>
      <c r="WGC3636" s="372"/>
      <c r="WGD3636" s="371"/>
      <c r="WGE3636" s="473"/>
      <c r="WGF3636" s="371"/>
      <c r="WGG3636" s="372"/>
      <c r="WGH3636" s="372"/>
      <c r="WGI3636" s="372"/>
      <c r="WGJ3636" s="372"/>
      <c r="WGK3636" s="370"/>
      <c r="WGL3636" s="371"/>
      <c r="WGM3636" s="372"/>
      <c r="WGN3636" s="371"/>
      <c r="WGO3636" s="473"/>
      <c r="WGP3636" s="371"/>
      <c r="WGQ3636" s="372"/>
      <c r="WGR3636" s="372"/>
      <c r="WGS3636" s="372"/>
      <c r="WGT3636" s="372"/>
      <c r="WGU3636" s="370"/>
      <c r="WGV3636" s="371"/>
      <c r="WGW3636" s="372"/>
      <c r="WGX3636" s="371"/>
      <c r="WGY3636" s="473"/>
      <c r="WGZ3636" s="371"/>
      <c r="WHA3636" s="372"/>
      <c r="WHB3636" s="372"/>
      <c r="WHC3636" s="372"/>
      <c r="WHD3636" s="372"/>
      <c r="WHE3636" s="370"/>
      <c r="WHF3636" s="371"/>
      <c r="WHG3636" s="372"/>
      <c r="WHH3636" s="371"/>
      <c r="WHI3636" s="473"/>
      <c r="WHJ3636" s="371"/>
      <c r="WHK3636" s="372"/>
      <c r="WHL3636" s="372"/>
      <c r="WHM3636" s="372"/>
      <c r="WHN3636" s="372"/>
      <c r="WHO3636" s="370"/>
      <c r="WHP3636" s="371"/>
      <c r="WHQ3636" s="372"/>
      <c r="WHR3636" s="371"/>
      <c r="WHS3636" s="473"/>
      <c r="WHT3636" s="371"/>
      <c r="WHU3636" s="372"/>
      <c r="WHV3636" s="372"/>
      <c r="WHW3636" s="372"/>
      <c r="WHX3636" s="372"/>
      <c r="WHY3636" s="370"/>
      <c r="WHZ3636" s="371"/>
      <c r="WIA3636" s="372"/>
      <c r="WIB3636" s="371"/>
      <c r="WIC3636" s="473"/>
      <c r="WID3636" s="371"/>
      <c r="WIE3636" s="372"/>
      <c r="WIF3636" s="372"/>
      <c r="WIG3636" s="372"/>
      <c r="WIH3636" s="372"/>
      <c r="WII3636" s="370"/>
      <c r="WIJ3636" s="371"/>
      <c r="WIK3636" s="372"/>
      <c r="WIL3636" s="371"/>
      <c r="WIM3636" s="473"/>
      <c r="WIN3636" s="371"/>
      <c r="WIO3636" s="372"/>
      <c r="WIP3636" s="372"/>
      <c r="WIQ3636" s="372"/>
      <c r="WIR3636" s="372"/>
      <c r="WIS3636" s="370"/>
      <c r="WIT3636" s="371"/>
      <c r="WIU3636" s="372"/>
      <c r="WIV3636" s="371"/>
      <c r="WIW3636" s="473"/>
      <c r="WIX3636" s="371"/>
      <c r="WIY3636" s="372"/>
      <c r="WIZ3636" s="372"/>
      <c r="WJA3636" s="372"/>
      <c r="WJB3636" s="372"/>
      <c r="WJC3636" s="370"/>
      <c r="WJD3636" s="371"/>
      <c r="WJE3636" s="372"/>
      <c r="WJF3636" s="371"/>
      <c r="WJG3636" s="473"/>
      <c r="WJH3636" s="371"/>
      <c r="WJI3636" s="372"/>
      <c r="WJJ3636" s="372"/>
      <c r="WJK3636" s="372"/>
      <c r="WJL3636" s="372"/>
      <c r="WJM3636" s="370"/>
      <c r="WJN3636" s="371"/>
      <c r="WJO3636" s="372"/>
      <c r="WJP3636" s="371"/>
      <c r="WJQ3636" s="473"/>
      <c r="WJR3636" s="371"/>
      <c r="WJS3636" s="372"/>
      <c r="WJT3636" s="372"/>
      <c r="WJU3636" s="372"/>
      <c r="WJV3636" s="372"/>
      <c r="WJW3636" s="370"/>
      <c r="WJX3636" s="371"/>
      <c r="WJY3636" s="372"/>
      <c r="WJZ3636" s="371"/>
      <c r="WKA3636" s="473"/>
      <c r="WKB3636" s="371"/>
      <c r="WKC3636" s="372"/>
      <c r="WKD3636" s="372"/>
      <c r="WKE3636" s="372"/>
      <c r="WKF3636" s="372"/>
      <c r="WKG3636" s="370"/>
      <c r="WKH3636" s="371"/>
      <c r="WKI3636" s="372"/>
      <c r="WKJ3636" s="371"/>
      <c r="WKK3636" s="473"/>
      <c r="WKL3636" s="371"/>
      <c r="WKM3636" s="372"/>
      <c r="WKN3636" s="372"/>
      <c r="WKO3636" s="372"/>
      <c r="WKP3636" s="372"/>
      <c r="WKQ3636" s="370"/>
      <c r="WKR3636" s="371"/>
      <c r="WKS3636" s="372"/>
      <c r="WKT3636" s="371"/>
      <c r="WKU3636" s="473"/>
      <c r="WKV3636" s="371"/>
      <c r="WKW3636" s="372"/>
      <c r="WKX3636" s="372"/>
      <c r="WKY3636" s="372"/>
      <c r="WKZ3636" s="372"/>
      <c r="WLA3636" s="370"/>
      <c r="WLB3636" s="371"/>
      <c r="WLC3636" s="372"/>
      <c r="WLD3636" s="371"/>
      <c r="WLE3636" s="473"/>
      <c r="WLF3636" s="371"/>
      <c r="WLG3636" s="372"/>
      <c r="WLH3636" s="372"/>
      <c r="WLI3636" s="372"/>
      <c r="WLJ3636" s="372"/>
      <c r="WLK3636" s="370"/>
      <c r="WLL3636" s="371"/>
      <c r="WLM3636" s="372"/>
      <c r="WLN3636" s="371"/>
      <c r="WLO3636" s="473"/>
      <c r="WLP3636" s="371"/>
      <c r="WLQ3636" s="372"/>
      <c r="WLR3636" s="372"/>
      <c r="WLS3636" s="372"/>
      <c r="WLT3636" s="372"/>
      <c r="WLU3636" s="370"/>
      <c r="WLV3636" s="371"/>
      <c r="WLW3636" s="372"/>
      <c r="WLX3636" s="371"/>
      <c r="WLY3636" s="473"/>
      <c r="WLZ3636" s="371"/>
      <c r="WMA3636" s="372"/>
      <c r="WMB3636" s="372"/>
      <c r="WMC3636" s="372"/>
      <c r="WMD3636" s="372"/>
      <c r="WME3636" s="370"/>
      <c r="WMF3636" s="371"/>
      <c r="WMG3636" s="372"/>
      <c r="WMH3636" s="371"/>
      <c r="WMI3636" s="473"/>
      <c r="WMJ3636" s="371"/>
      <c r="WMK3636" s="372"/>
      <c r="WML3636" s="372"/>
      <c r="WMM3636" s="372"/>
      <c r="WMN3636" s="372"/>
      <c r="WMO3636" s="370"/>
      <c r="WMP3636" s="371"/>
      <c r="WMQ3636" s="372"/>
      <c r="WMR3636" s="371"/>
      <c r="WMS3636" s="473"/>
      <c r="WMT3636" s="371"/>
      <c r="WMU3636" s="372"/>
      <c r="WMV3636" s="372"/>
      <c r="WMW3636" s="372"/>
      <c r="WMX3636" s="372"/>
      <c r="WMY3636" s="370"/>
      <c r="WMZ3636" s="371"/>
      <c r="WNA3636" s="372"/>
      <c r="WNB3636" s="371"/>
      <c r="WNC3636" s="473"/>
      <c r="WND3636" s="371"/>
      <c r="WNE3636" s="372"/>
      <c r="WNF3636" s="372"/>
      <c r="WNG3636" s="372"/>
      <c r="WNH3636" s="372"/>
      <c r="WNI3636" s="370"/>
      <c r="WNJ3636" s="371"/>
      <c r="WNK3636" s="372"/>
      <c r="WNL3636" s="371"/>
      <c r="WNM3636" s="473"/>
      <c r="WNN3636" s="371"/>
      <c r="WNO3636" s="372"/>
      <c r="WNP3636" s="372"/>
      <c r="WNQ3636" s="372"/>
      <c r="WNR3636" s="372"/>
      <c r="WNS3636" s="370"/>
      <c r="WNT3636" s="371"/>
      <c r="WNU3636" s="372"/>
      <c r="WNV3636" s="371"/>
      <c r="WNW3636" s="473"/>
      <c r="WNX3636" s="371"/>
      <c r="WNY3636" s="372"/>
      <c r="WNZ3636" s="372"/>
      <c r="WOA3636" s="372"/>
      <c r="WOB3636" s="372"/>
      <c r="WOC3636" s="370"/>
      <c r="WOD3636" s="371"/>
      <c r="WOE3636" s="372"/>
      <c r="WOF3636" s="371"/>
      <c r="WOG3636" s="473"/>
      <c r="WOH3636" s="371"/>
      <c r="WOI3636" s="372"/>
      <c r="WOJ3636" s="372"/>
      <c r="WOK3636" s="372"/>
      <c r="WOL3636" s="372"/>
      <c r="WOM3636" s="370"/>
      <c r="WON3636" s="371"/>
      <c r="WOO3636" s="372"/>
      <c r="WOP3636" s="371"/>
      <c r="WOQ3636" s="473"/>
      <c r="WOR3636" s="371"/>
      <c r="WOS3636" s="372"/>
      <c r="WOT3636" s="372"/>
      <c r="WOU3636" s="372"/>
      <c r="WOV3636" s="372"/>
      <c r="WOW3636" s="370"/>
      <c r="WOX3636" s="371"/>
      <c r="WOY3636" s="372"/>
      <c r="WOZ3636" s="371"/>
      <c r="WPA3636" s="473"/>
      <c r="WPB3636" s="371"/>
      <c r="WPC3636" s="372"/>
      <c r="WPD3636" s="372"/>
      <c r="WPE3636" s="372"/>
      <c r="WPF3636" s="372"/>
      <c r="WPG3636" s="370"/>
      <c r="WPH3636" s="371"/>
      <c r="WPI3636" s="372"/>
      <c r="WPJ3636" s="371"/>
      <c r="WPK3636" s="473"/>
      <c r="WPL3636" s="371"/>
      <c r="WPM3636" s="372"/>
      <c r="WPN3636" s="372"/>
      <c r="WPO3636" s="372"/>
      <c r="WPP3636" s="372"/>
      <c r="WPQ3636" s="370"/>
      <c r="WPR3636" s="371"/>
      <c r="WPS3636" s="372"/>
      <c r="WPT3636" s="371"/>
      <c r="WPU3636" s="473"/>
      <c r="WPV3636" s="371"/>
      <c r="WPW3636" s="372"/>
      <c r="WPX3636" s="372"/>
      <c r="WPY3636" s="372"/>
      <c r="WPZ3636" s="372"/>
      <c r="WQA3636" s="370"/>
      <c r="WQB3636" s="371"/>
      <c r="WQC3636" s="372"/>
      <c r="WQD3636" s="371"/>
      <c r="WQE3636" s="473"/>
      <c r="WQF3636" s="371"/>
      <c r="WQG3636" s="372"/>
      <c r="WQH3636" s="372"/>
      <c r="WQI3636" s="372"/>
      <c r="WQJ3636" s="372"/>
      <c r="WQK3636" s="370"/>
      <c r="WQL3636" s="371"/>
      <c r="WQM3636" s="372"/>
      <c r="WQN3636" s="371"/>
      <c r="WQO3636" s="473"/>
      <c r="WQP3636" s="371"/>
      <c r="WQQ3636" s="372"/>
      <c r="WQR3636" s="372"/>
      <c r="WQS3636" s="372"/>
      <c r="WQT3636" s="372"/>
      <c r="WQU3636" s="370"/>
      <c r="WQV3636" s="371"/>
      <c r="WQW3636" s="372"/>
      <c r="WQX3636" s="371"/>
      <c r="WQY3636" s="473"/>
      <c r="WQZ3636" s="371"/>
      <c r="WRA3636" s="372"/>
      <c r="WRB3636" s="372"/>
      <c r="WRC3636" s="372"/>
      <c r="WRD3636" s="372"/>
      <c r="WRE3636" s="370"/>
      <c r="WRF3636" s="371"/>
      <c r="WRG3636" s="372"/>
      <c r="WRH3636" s="371"/>
      <c r="WRI3636" s="473"/>
      <c r="WRJ3636" s="371"/>
      <c r="WRK3636" s="372"/>
      <c r="WRL3636" s="372"/>
      <c r="WRM3636" s="372"/>
      <c r="WRN3636" s="372"/>
      <c r="WRO3636" s="370"/>
      <c r="WRP3636" s="371"/>
      <c r="WRQ3636" s="372"/>
      <c r="WRR3636" s="371"/>
      <c r="WRS3636" s="473"/>
      <c r="WRT3636" s="371"/>
      <c r="WRU3636" s="372"/>
      <c r="WRV3636" s="372"/>
      <c r="WRW3636" s="372"/>
      <c r="WRX3636" s="372"/>
      <c r="WRY3636" s="370"/>
      <c r="WRZ3636" s="371"/>
      <c r="WSA3636" s="372"/>
      <c r="WSB3636" s="371"/>
      <c r="WSC3636" s="473"/>
      <c r="WSD3636" s="371"/>
      <c r="WSE3636" s="372"/>
      <c r="WSF3636" s="372"/>
      <c r="WSG3636" s="372"/>
      <c r="WSH3636" s="372"/>
      <c r="WSI3636" s="370"/>
      <c r="WSJ3636" s="371"/>
      <c r="WSK3636" s="372"/>
      <c r="WSL3636" s="371"/>
      <c r="WSM3636" s="473"/>
      <c r="WSN3636" s="371"/>
      <c r="WSO3636" s="372"/>
      <c r="WSP3636" s="372"/>
      <c r="WSQ3636" s="372"/>
      <c r="WSR3636" s="372"/>
      <c r="WSS3636" s="370"/>
      <c r="WST3636" s="371"/>
      <c r="WSU3636" s="372"/>
      <c r="WSV3636" s="371"/>
      <c r="WSW3636" s="473"/>
      <c r="WSX3636" s="371"/>
      <c r="WSY3636" s="372"/>
      <c r="WSZ3636" s="372"/>
      <c r="WTA3636" s="372"/>
      <c r="WTB3636" s="372"/>
      <c r="WTC3636" s="370"/>
      <c r="WTD3636" s="371"/>
      <c r="WTE3636" s="372"/>
      <c r="WTF3636" s="371"/>
      <c r="WTG3636" s="473"/>
      <c r="WTH3636" s="371"/>
      <c r="WTI3636" s="372"/>
      <c r="WTJ3636" s="372"/>
      <c r="WTK3636" s="372"/>
      <c r="WTL3636" s="372"/>
      <c r="WTM3636" s="370"/>
      <c r="WTN3636" s="371"/>
      <c r="WTO3636" s="372"/>
      <c r="WTP3636" s="371"/>
      <c r="WTQ3636" s="473"/>
      <c r="WTR3636" s="371"/>
      <c r="WTS3636" s="372"/>
      <c r="WTT3636" s="372"/>
      <c r="WTU3636" s="372"/>
      <c r="WTV3636" s="372"/>
      <c r="WTW3636" s="370"/>
      <c r="WTX3636" s="371"/>
      <c r="WTY3636" s="372"/>
      <c r="WTZ3636" s="371"/>
      <c r="WUA3636" s="473"/>
      <c r="WUB3636" s="371"/>
      <c r="WUC3636" s="372"/>
      <c r="WUD3636" s="372"/>
      <c r="WUE3636" s="372"/>
      <c r="WUF3636" s="372"/>
      <c r="WUG3636" s="370"/>
      <c r="WUH3636" s="371"/>
      <c r="WUI3636" s="372"/>
      <c r="WUJ3636" s="371"/>
      <c r="WUK3636" s="473"/>
      <c r="WUL3636" s="371"/>
      <c r="WUM3636" s="372"/>
      <c r="WUN3636" s="372"/>
      <c r="WUO3636" s="372"/>
      <c r="WUP3636" s="372"/>
      <c r="WUQ3636" s="370"/>
      <c r="WUR3636" s="371"/>
      <c r="WUS3636" s="372"/>
      <c r="WUT3636" s="371"/>
      <c r="WUU3636" s="473"/>
      <c r="WUV3636" s="371"/>
      <c r="WUW3636" s="372"/>
      <c r="WUX3636" s="372"/>
      <c r="WUY3636" s="372"/>
      <c r="WUZ3636" s="372"/>
      <c r="WVA3636" s="370"/>
      <c r="WVB3636" s="371"/>
      <c r="WVC3636" s="372"/>
      <c r="WVD3636" s="371"/>
      <c r="WVE3636" s="473"/>
      <c r="WVF3636" s="371"/>
      <c r="WVG3636" s="372"/>
      <c r="WVH3636" s="372"/>
      <c r="WVI3636" s="372"/>
      <c r="WVJ3636" s="372"/>
      <c r="WVK3636" s="370"/>
      <c r="WVL3636" s="371"/>
      <c r="WVM3636" s="372"/>
      <c r="WVN3636" s="371"/>
      <c r="WVO3636" s="473"/>
      <c r="WVP3636" s="371"/>
      <c r="WVQ3636" s="372"/>
      <c r="WVR3636" s="372"/>
      <c r="WVS3636" s="372"/>
      <c r="WVT3636" s="372"/>
      <c r="WVU3636" s="370"/>
      <c r="WVV3636" s="371"/>
      <c r="WVW3636" s="372"/>
      <c r="WVX3636" s="371"/>
      <c r="WVY3636" s="473"/>
      <c r="WVZ3636" s="371"/>
      <c r="WWA3636" s="372"/>
      <c r="WWB3636" s="372"/>
      <c r="WWC3636" s="372"/>
      <c r="WWD3636" s="372"/>
      <c r="WWE3636" s="370"/>
      <c r="WWF3636" s="371"/>
      <c r="WWG3636" s="372"/>
      <c r="WWH3636" s="371"/>
      <c r="WWI3636" s="473"/>
      <c r="WWJ3636" s="371"/>
      <c r="WWK3636" s="372"/>
      <c r="WWL3636" s="372"/>
      <c r="WWM3636" s="372"/>
      <c r="WWN3636" s="372"/>
      <c r="WWO3636" s="370"/>
      <c r="WWP3636" s="371"/>
      <c r="WWQ3636" s="372"/>
      <c r="WWR3636" s="371"/>
      <c r="WWS3636" s="473"/>
      <c r="WWT3636" s="371"/>
      <c r="WWU3636" s="372"/>
      <c r="WWV3636" s="372"/>
      <c r="WWW3636" s="372"/>
      <c r="WWX3636" s="372"/>
      <c r="WWY3636" s="370"/>
      <c r="WWZ3636" s="371"/>
      <c r="WXA3636" s="372"/>
      <c r="WXB3636" s="371"/>
      <c r="WXC3636" s="473"/>
      <c r="WXD3636" s="371"/>
      <c r="WXE3636" s="372"/>
      <c r="WXF3636" s="372"/>
      <c r="WXG3636" s="372"/>
      <c r="WXH3636" s="372"/>
      <c r="WXI3636" s="370"/>
      <c r="WXJ3636" s="371"/>
      <c r="WXK3636" s="372"/>
      <c r="WXL3636" s="371"/>
      <c r="WXM3636" s="473"/>
      <c r="WXN3636" s="371"/>
      <c r="WXO3636" s="372"/>
      <c r="WXP3636" s="372"/>
      <c r="WXQ3636" s="372"/>
      <c r="WXR3636" s="372"/>
      <c r="WXS3636" s="370"/>
      <c r="WXT3636" s="371"/>
      <c r="WXU3636" s="372"/>
      <c r="WXV3636" s="371"/>
      <c r="WXW3636" s="473"/>
      <c r="WXX3636" s="371"/>
      <c r="WXY3636" s="372"/>
      <c r="WXZ3636" s="372"/>
      <c r="WYA3636" s="372"/>
      <c r="WYB3636" s="372"/>
      <c r="WYC3636" s="370"/>
      <c r="WYD3636" s="371"/>
      <c r="WYE3636" s="372"/>
      <c r="WYF3636" s="371"/>
      <c r="WYG3636" s="473"/>
      <c r="WYH3636" s="371"/>
      <c r="WYI3636" s="372"/>
      <c r="WYJ3636" s="372"/>
      <c r="WYK3636" s="372"/>
      <c r="WYL3636" s="372"/>
      <c r="WYM3636" s="370"/>
      <c r="WYN3636" s="371"/>
      <c r="WYO3636" s="372"/>
      <c r="WYP3636" s="371"/>
      <c r="WYQ3636" s="473"/>
      <c r="WYR3636" s="371"/>
      <c r="WYS3636" s="372"/>
      <c r="WYT3636" s="372"/>
      <c r="WYU3636" s="372"/>
      <c r="WYV3636" s="372"/>
      <c r="WYW3636" s="370"/>
      <c r="WYX3636" s="371"/>
      <c r="WYY3636" s="372"/>
      <c r="WYZ3636" s="371"/>
      <c r="WZA3636" s="473"/>
      <c r="WZB3636" s="371"/>
      <c r="WZC3636" s="372"/>
      <c r="WZD3636" s="372"/>
      <c r="WZE3636" s="372"/>
      <c r="WZF3636" s="372"/>
      <c r="WZG3636" s="370"/>
      <c r="WZH3636" s="371"/>
      <c r="WZI3636" s="372"/>
      <c r="WZJ3636" s="371"/>
      <c r="WZK3636" s="473"/>
      <c r="WZL3636" s="371"/>
      <c r="WZM3636" s="372"/>
      <c r="WZN3636" s="372"/>
      <c r="WZO3636" s="372"/>
      <c r="WZP3636" s="372"/>
      <c r="WZQ3636" s="370"/>
      <c r="WZR3636" s="371"/>
      <c r="WZS3636" s="372"/>
      <c r="WZT3636" s="371"/>
      <c r="WZU3636" s="473"/>
      <c r="WZV3636" s="371"/>
      <c r="WZW3636" s="372"/>
      <c r="WZX3636" s="372"/>
      <c r="WZY3636" s="372"/>
      <c r="WZZ3636" s="372"/>
      <c r="XAA3636" s="370"/>
      <c r="XAB3636" s="371"/>
      <c r="XAC3636" s="372"/>
      <c r="XAD3636" s="371"/>
      <c r="XAE3636" s="473"/>
      <c r="XAF3636" s="371"/>
      <c r="XAG3636" s="372"/>
      <c r="XAH3636" s="372"/>
      <c r="XAI3636" s="372"/>
      <c r="XAJ3636" s="372"/>
      <c r="XAK3636" s="370"/>
      <c r="XAL3636" s="371"/>
      <c r="XAM3636" s="372"/>
      <c r="XAN3636" s="371"/>
      <c r="XAO3636" s="473"/>
      <c r="XAP3636" s="371"/>
      <c r="XAQ3636" s="372"/>
      <c r="XAR3636" s="372"/>
      <c r="XAS3636" s="372"/>
      <c r="XAT3636" s="372"/>
      <c r="XAU3636" s="370"/>
      <c r="XAV3636" s="371"/>
      <c r="XAW3636" s="372"/>
      <c r="XAX3636" s="371"/>
      <c r="XAY3636" s="473"/>
      <c r="XAZ3636" s="371"/>
      <c r="XBA3636" s="372"/>
      <c r="XBB3636" s="372"/>
      <c r="XBC3636" s="372"/>
      <c r="XBD3636" s="372"/>
      <c r="XBE3636" s="370"/>
      <c r="XBF3636" s="371"/>
      <c r="XBG3636" s="372"/>
      <c r="XBH3636" s="371"/>
      <c r="XBI3636" s="473"/>
      <c r="XBJ3636" s="371"/>
      <c r="XBK3636" s="372"/>
      <c r="XBL3636" s="372"/>
      <c r="XBM3636" s="372"/>
      <c r="XBN3636" s="372"/>
      <c r="XBO3636" s="370"/>
      <c r="XBP3636" s="371"/>
      <c r="XBQ3636" s="372"/>
      <c r="XBR3636" s="371"/>
      <c r="XBS3636" s="473"/>
      <c r="XBT3636" s="371"/>
      <c r="XBU3636" s="372"/>
      <c r="XBV3636" s="372"/>
      <c r="XBW3636" s="372"/>
      <c r="XBX3636" s="372"/>
      <c r="XBY3636" s="370"/>
      <c r="XBZ3636" s="371"/>
      <c r="XCA3636" s="372"/>
      <c r="XCB3636" s="371"/>
      <c r="XCC3636" s="473"/>
      <c r="XCD3636" s="371"/>
      <c r="XCE3636" s="372"/>
      <c r="XCF3636" s="372"/>
      <c r="XCG3636" s="372"/>
      <c r="XCH3636" s="372"/>
      <c r="XCI3636" s="370"/>
      <c r="XCJ3636" s="371"/>
      <c r="XCK3636" s="372"/>
      <c r="XCL3636" s="371"/>
      <c r="XCM3636" s="473"/>
      <c r="XCN3636" s="371"/>
      <c r="XCO3636" s="372"/>
      <c r="XCP3636" s="372"/>
      <c r="XCQ3636" s="372"/>
      <c r="XCR3636" s="372"/>
      <c r="XCS3636" s="370"/>
      <c r="XCT3636" s="371"/>
      <c r="XCU3636" s="372"/>
      <c r="XCV3636" s="371"/>
      <c r="XCW3636" s="473"/>
      <c r="XCX3636" s="371"/>
      <c r="XCY3636" s="372"/>
      <c r="XCZ3636" s="372"/>
      <c r="XDA3636" s="372"/>
      <c r="XDB3636" s="372"/>
      <c r="XDC3636" s="370"/>
      <c r="XDD3636" s="371"/>
      <c r="XDE3636" s="372"/>
      <c r="XDF3636" s="371"/>
      <c r="XDG3636" s="473"/>
      <c r="XDH3636" s="371"/>
      <c r="XDI3636" s="372"/>
      <c r="XDJ3636" s="372"/>
      <c r="XDK3636" s="372"/>
      <c r="XDL3636" s="372"/>
      <c r="XDM3636" s="370"/>
      <c r="XDN3636" s="371"/>
      <c r="XDO3636" s="372"/>
      <c r="XDP3636" s="371"/>
      <c r="XDQ3636" s="473"/>
      <c r="XDR3636" s="371"/>
      <c r="XDS3636" s="372"/>
      <c r="XDT3636" s="372"/>
      <c r="XDU3636" s="372"/>
      <c r="XDV3636" s="372"/>
      <c r="XDW3636" s="370"/>
      <c r="XDX3636" s="371"/>
      <c r="XDY3636" s="372"/>
      <c r="XDZ3636" s="371"/>
      <c r="XEA3636" s="473"/>
      <c r="XEB3636" s="371"/>
      <c r="XEC3636" s="372"/>
      <c r="XED3636" s="372"/>
      <c r="XEE3636" s="372"/>
      <c r="XEF3636" s="372"/>
      <c r="XEG3636" s="370"/>
      <c r="XEH3636" s="371"/>
      <c r="XEI3636" s="372"/>
      <c r="XEJ3636" s="371"/>
      <c r="XEK3636" s="473"/>
      <c r="XEL3636" s="371"/>
      <c r="XEM3636" s="372"/>
      <c r="XEN3636" s="372"/>
      <c r="XEO3636" s="372"/>
      <c r="XEP3636" s="372"/>
      <c r="XEQ3636" s="370"/>
      <c r="XER3636" s="371"/>
      <c r="XES3636" s="372"/>
      <c r="XET3636" s="371"/>
      <c r="XEU3636" s="473"/>
      <c r="XEV3636" s="371"/>
      <c r="XEW3636" s="372"/>
      <c r="XEX3636" s="372"/>
      <c r="XEY3636" s="372"/>
      <c r="XEZ3636" s="372"/>
      <c r="XFA3636" s="370"/>
      <c r="XFB3636" s="371"/>
      <c r="XFC3636" s="372"/>
      <c r="XFD3636" s="371"/>
    </row>
    <row r="3637" spans="1:16384" s="383" customFormat="1" ht="24" x14ac:dyDescent="0.25">
      <c r="A3637" s="377" t="s">
        <v>6099</v>
      </c>
      <c r="B3637" s="377" t="s">
        <v>1992</v>
      </c>
      <c r="C3637" s="380"/>
      <c r="D3637" s="378"/>
      <c r="E3637" s="379">
        <v>33500</v>
      </c>
      <c r="F3637" s="377"/>
      <c r="G3637" s="380"/>
      <c r="H3637" s="380"/>
      <c r="I3637" s="382"/>
      <c r="J3637" s="380" t="s">
        <v>6450</v>
      </c>
    </row>
    <row r="3638" spans="1:16384" s="383" customFormat="1" ht="24" customHeight="1" x14ac:dyDescent="0.25">
      <c r="A3638" s="377" t="s">
        <v>2229</v>
      </c>
      <c r="B3638" s="377" t="s">
        <v>1992</v>
      </c>
      <c r="C3638" s="380"/>
      <c r="D3638" s="378"/>
      <c r="E3638" s="379">
        <v>190554</v>
      </c>
      <c r="F3638" s="377"/>
      <c r="G3638" s="380"/>
      <c r="H3638" s="380"/>
      <c r="I3638" s="382"/>
      <c r="J3638" s="380" t="s">
        <v>6450</v>
      </c>
    </row>
    <row r="3639" spans="1:16384" s="383" customFormat="1" ht="24" customHeight="1" x14ac:dyDescent="0.25">
      <c r="A3639" s="377" t="s">
        <v>6104</v>
      </c>
      <c r="B3639" s="377" t="s">
        <v>1992</v>
      </c>
      <c r="C3639" s="380"/>
      <c r="D3639" s="378"/>
      <c r="E3639" s="379">
        <v>20799.68</v>
      </c>
      <c r="F3639" s="377"/>
      <c r="G3639" s="380"/>
      <c r="H3639" s="380"/>
      <c r="I3639" s="382"/>
      <c r="J3639" s="380" t="s">
        <v>6450</v>
      </c>
    </row>
    <row r="3640" spans="1:16384" s="383" customFormat="1" ht="22.5" customHeight="1" x14ac:dyDescent="0.25">
      <c r="A3640" s="377" t="s">
        <v>6106</v>
      </c>
      <c r="B3640" s="377" t="s">
        <v>1992</v>
      </c>
      <c r="C3640" s="380"/>
      <c r="D3640" s="378"/>
      <c r="E3640" s="379">
        <v>22000</v>
      </c>
      <c r="F3640" s="377"/>
      <c r="G3640" s="380"/>
      <c r="H3640" s="380"/>
      <c r="I3640" s="382"/>
      <c r="J3640" s="380" t="s">
        <v>6450</v>
      </c>
    </row>
    <row r="3641" spans="1:16384" s="383" customFormat="1" ht="22.5" customHeight="1" x14ac:dyDescent="0.25">
      <c r="A3641" s="377" t="s">
        <v>2241</v>
      </c>
      <c r="B3641" s="377" t="s">
        <v>1992</v>
      </c>
      <c r="C3641" s="380"/>
      <c r="D3641" s="378"/>
      <c r="E3641" s="379">
        <v>21000</v>
      </c>
      <c r="F3641" s="377"/>
      <c r="G3641" s="380"/>
      <c r="H3641" s="380"/>
      <c r="I3641" s="382"/>
      <c r="J3641" s="380" t="s">
        <v>6450</v>
      </c>
    </row>
    <row r="3642" spans="1:16384" s="383" customFormat="1" ht="22.5" customHeight="1" x14ac:dyDescent="0.25">
      <c r="A3642" s="377" t="s">
        <v>6109</v>
      </c>
      <c r="B3642" s="377" t="s">
        <v>1992</v>
      </c>
      <c r="C3642" s="380"/>
      <c r="D3642" s="378"/>
      <c r="E3642" s="379">
        <v>33850</v>
      </c>
      <c r="F3642" s="377"/>
      <c r="G3642" s="380"/>
      <c r="H3642" s="380"/>
      <c r="I3642" s="382"/>
      <c r="J3642" s="380" t="s">
        <v>6450</v>
      </c>
    </row>
    <row r="3643" spans="1:16384" s="383" customFormat="1" ht="22.5" customHeight="1" x14ac:dyDescent="0.25">
      <c r="A3643" s="377" t="s">
        <v>6111</v>
      </c>
      <c r="B3643" s="377" t="s">
        <v>1992</v>
      </c>
      <c r="C3643" s="380"/>
      <c r="D3643" s="378"/>
      <c r="E3643" s="379">
        <v>36400</v>
      </c>
      <c r="F3643" s="377"/>
      <c r="G3643" s="380"/>
      <c r="H3643" s="380"/>
      <c r="I3643" s="382"/>
      <c r="J3643" s="380" t="s">
        <v>6450</v>
      </c>
    </row>
    <row r="3644" spans="1:16384" s="383" customFormat="1" ht="22.5" customHeight="1" x14ac:dyDescent="0.25">
      <c r="A3644" s="377" t="s">
        <v>6114</v>
      </c>
      <c r="B3644" s="377" t="s">
        <v>1992</v>
      </c>
      <c r="C3644" s="380"/>
      <c r="D3644" s="378"/>
      <c r="E3644" s="379">
        <v>26000</v>
      </c>
      <c r="F3644" s="377"/>
      <c r="G3644" s="380"/>
      <c r="H3644" s="380"/>
      <c r="I3644" s="382"/>
      <c r="J3644" s="380" t="s">
        <v>6450</v>
      </c>
    </row>
    <row r="3645" spans="1:16384" s="383" customFormat="1" ht="27" customHeight="1" x14ac:dyDescent="0.25">
      <c r="A3645" s="377" t="s">
        <v>6116</v>
      </c>
      <c r="B3645" s="377" t="s">
        <v>455</v>
      </c>
      <c r="C3645" s="380"/>
      <c r="D3645" s="378"/>
      <c r="E3645" s="379">
        <v>38450</v>
      </c>
      <c r="F3645" s="377"/>
      <c r="G3645" s="380"/>
      <c r="H3645" s="380"/>
      <c r="I3645" s="382"/>
      <c r="J3645" s="380" t="s">
        <v>6450</v>
      </c>
    </row>
    <row r="3646" spans="1:16384" s="383" customFormat="1" ht="29.25" customHeight="1" x14ac:dyDescent="0.25">
      <c r="A3646" s="377" t="s">
        <v>2241</v>
      </c>
      <c r="B3646" s="377" t="s">
        <v>455</v>
      </c>
      <c r="C3646" s="380"/>
      <c r="D3646" s="378"/>
      <c r="E3646" s="379">
        <v>38500</v>
      </c>
      <c r="F3646" s="377"/>
      <c r="G3646" s="380"/>
      <c r="H3646" s="380"/>
      <c r="I3646" s="382"/>
      <c r="J3646" s="380" t="s">
        <v>6450</v>
      </c>
    </row>
    <row r="3647" spans="1:16384" s="383" customFormat="1" ht="15.75" customHeight="1" x14ac:dyDescent="0.25">
      <c r="A3647" s="377" t="s">
        <v>6119</v>
      </c>
      <c r="B3647" s="377" t="s">
        <v>1992</v>
      </c>
      <c r="C3647" s="380"/>
      <c r="D3647" s="378"/>
      <c r="E3647" s="379">
        <v>41300</v>
      </c>
      <c r="F3647" s="377"/>
      <c r="G3647" s="380"/>
      <c r="H3647" s="380"/>
      <c r="I3647" s="382"/>
      <c r="J3647" s="380" t="s">
        <v>6450</v>
      </c>
    </row>
    <row r="3648" spans="1:16384" s="383" customFormat="1" ht="15.75" customHeight="1" x14ac:dyDescent="0.25">
      <c r="A3648" s="377" t="s">
        <v>6121</v>
      </c>
      <c r="B3648" s="377" t="s">
        <v>1992</v>
      </c>
      <c r="C3648" s="380"/>
      <c r="D3648" s="378"/>
      <c r="E3648" s="379">
        <v>25000</v>
      </c>
      <c r="F3648" s="377"/>
      <c r="G3648" s="380"/>
      <c r="H3648" s="380"/>
      <c r="I3648" s="382"/>
      <c r="J3648" s="380" t="s">
        <v>6450</v>
      </c>
    </row>
    <row r="3649" spans="1:16384" s="383" customFormat="1" ht="15.75" customHeight="1" x14ac:dyDescent="0.25">
      <c r="A3649" s="377" t="s">
        <v>6124</v>
      </c>
      <c r="B3649" s="377" t="s">
        <v>1992</v>
      </c>
      <c r="C3649" s="380"/>
      <c r="D3649" s="378"/>
      <c r="E3649" s="379">
        <v>23890</v>
      </c>
      <c r="F3649" s="377"/>
      <c r="G3649" s="380"/>
      <c r="H3649" s="380"/>
      <c r="I3649" s="382"/>
      <c r="J3649" s="380" t="s">
        <v>6450</v>
      </c>
    </row>
    <row r="3650" spans="1:16384" s="383" customFormat="1" ht="15.75" customHeight="1" x14ac:dyDescent="0.25">
      <c r="A3650" s="377" t="s">
        <v>6127</v>
      </c>
      <c r="B3650" s="377" t="s">
        <v>1992</v>
      </c>
      <c r="C3650" s="380"/>
      <c r="D3650" s="378"/>
      <c r="E3650" s="379">
        <v>41300</v>
      </c>
      <c r="F3650" s="377"/>
      <c r="G3650" s="380"/>
      <c r="H3650" s="380"/>
      <c r="I3650" s="382"/>
      <c r="J3650" s="380" t="s">
        <v>6450</v>
      </c>
    </row>
    <row r="3651" spans="1:16384" s="383" customFormat="1" ht="15.75" customHeight="1" x14ac:dyDescent="0.25">
      <c r="A3651" s="377" t="s">
        <v>6130</v>
      </c>
      <c r="B3651" s="377" t="s">
        <v>455</v>
      </c>
      <c r="C3651" s="380"/>
      <c r="D3651" s="378"/>
      <c r="E3651" s="379">
        <v>29000.5</v>
      </c>
      <c r="F3651" s="377"/>
      <c r="G3651" s="380"/>
      <c r="H3651" s="380"/>
      <c r="I3651" s="382"/>
      <c r="J3651" s="380" t="s">
        <v>6450</v>
      </c>
    </row>
    <row r="3652" spans="1:16384" s="383" customFormat="1" ht="15.75" customHeight="1" x14ac:dyDescent="0.25">
      <c r="A3652" s="377" t="s">
        <v>6133</v>
      </c>
      <c r="B3652" s="377" t="s">
        <v>1992</v>
      </c>
      <c r="C3652" s="380"/>
      <c r="D3652" s="378"/>
      <c r="E3652" s="379">
        <v>41135.85</v>
      </c>
      <c r="F3652" s="377"/>
      <c r="G3652" s="380"/>
      <c r="H3652" s="380"/>
      <c r="I3652" s="382"/>
      <c r="J3652" s="380" t="s">
        <v>6450</v>
      </c>
    </row>
    <row r="3653" spans="1:16384" s="383" customFormat="1" ht="24" x14ac:dyDescent="0.2">
      <c r="A3653" s="377" t="s">
        <v>1848</v>
      </c>
      <c r="B3653" s="377" t="s">
        <v>1992</v>
      </c>
      <c r="C3653" s="380"/>
      <c r="D3653" s="378"/>
      <c r="E3653" s="379">
        <v>30420</v>
      </c>
      <c r="F3653" s="377"/>
      <c r="G3653" s="380"/>
      <c r="H3653" s="380"/>
      <c r="I3653" s="382"/>
      <c r="J3653" s="429"/>
      <c r="K3653" s="470"/>
      <c r="L3653" s="471"/>
      <c r="M3653" s="429"/>
      <c r="N3653" s="471"/>
      <c r="O3653" s="472"/>
      <c r="P3653" s="471"/>
      <c r="Q3653" s="429"/>
      <c r="R3653" s="429"/>
      <c r="S3653" s="429"/>
      <c r="T3653" s="429"/>
      <c r="U3653" s="470"/>
      <c r="V3653" s="471"/>
      <c r="W3653" s="429"/>
      <c r="X3653" s="471"/>
      <c r="Y3653" s="472"/>
      <c r="Z3653" s="471"/>
      <c r="AA3653" s="429"/>
      <c r="AB3653" s="429"/>
      <c r="AC3653" s="429"/>
      <c r="AD3653" s="429"/>
      <c r="AE3653" s="470"/>
      <c r="AF3653" s="471"/>
      <c r="AG3653" s="372"/>
      <c r="AH3653" s="371"/>
      <c r="AI3653" s="473"/>
      <c r="AJ3653" s="371"/>
      <c r="AK3653" s="372"/>
      <c r="AL3653" s="372"/>
      <c r="AM3653" s="372"/>
      <c r="AN3653" s="372"/>
      <c r="AO3653" s="370"/>
      <c r="AP3653" s="371"/>
      <c r="AQ3653" s="372"/>
      <c r="AR3653" s="371"/>
      <c r="AS3653" s="473"/>
      <c r="AT3653" s="371"/>
      <c r="AU3653" s="372"/>
      <c r="AV3653" s="372"/>
      <c r="AW3653" s="372"/>
      <c r="AX3653" s="372"/>
      <c r="AY3653" s="370"/>
      <c r="AZ3653" s="371"/>
      <c r="BA3653" s="372"/>
      <c r="BB3653" s="371"/>
      <c r="BC3653" s="473"/>
      <c r="BD3653" s="371"/>
      <c r="BE3653" s="372"/>
      <c r="BF3653" s="372"/>
      <c r="BG3653" s="372"/>
      <c r="BH3653" s="372"/>
      <c r="BI3653" s="370"/>
      <c r="BJ3653" s="371"/>
      <c r="BK3653" s="372"/>
      <c r="BL3653" s="371"/>
      <c r="BM3653" s="473"/>
      <c r="BN3653" s="371"/>
      <c r="BO3653" s="372"/>
      <c r="BP3653" s="372"/>
      <c r="BQ3653" s="372"/>
      <c r="BR3653" s="372"/>
      <c r="BS3653" s="370"/>
      <c r="BT3653" s="371"/>
      <c r="BU3653" s="372"/>
      <c r="BV3653" s="371"/>
      <c r="BW3653" s="473"/>
      <c r="BX3653" s="371"/>
      <c r="BY3653" s="372"/>
      <c r="BZ3653" s="372"/>
      <c r="CA3653" s="372"/>
      <c r="CB3653" s="372"/>
      <c r="CC3653" s="370"/>
      <c r="CD3653" s="371"/>
      <c r="CE3653" s="372"/>
      <c r="CF3653" s="371"/>
      <c r="CG3653" s="473"/>
      <c r="CH3653" s="371"/>
      <c r="CI3653" s="372"/>
      <c r="CJ3653" s="372"/>
      <c r="CK3653" s="372"/>
      <c r="CL3653" s="372"/>
      <c r="CM3653" s="370"/>
      <c r="CN3653" s="371"/>
      <c r="CO3653" s="372"/>
      <c r="CP3653" s="371"/>
      <c r="CQ3653" s="473"/>
      <c r="CR3653" s="371"/>
      <c r="CS3653" s="372"/>
      <c r="CT3653" s="372"/>
      <c r="CU3653" s="372"/>
      <c r="CV3653" s="372"/>
      <c r="CW3653" s="370"/>
      <c r="CX3653" s="371"/>
      <c r="CY3653" s="372"/>
      <c r="CZ3653" s="371"/>
      <c r="DA3653" s="473"/>
      <c r="DB3653" s="371"/>
      <c r="DC3653" s="372"/>
      <c r="DD3653" s="372"/>
      <c r="DE3653" s="372"/>
      <c r="DF3653" s="372"/>
      <c r="DG3653" s="370"/>
      <c r="DH3653" s="371"/>
      <c r="DI3653" s="372"/>
      <c r="DJ3653" s="371"/>
      <c r="DK3653" s="473"/>
      <c r="DL3653" s="371"/>
      <c r="DM3653" s="372"/>
      <c r="DN3653" s="372"/>
      <c r="DO3653" s="372"/>
      <c r="DP3653" s="372"/>
      <c r="DQ3653" s="370"/>
      <c r="DR3653" s="371"/>
      <c r="DS3653" s="372"/>
      <c r="DT3653" s="371"/>
      <c r="DU3653" s="473"/>
      <c r="DV3653" s="371"/>
      <c r="DW3653" s="372"/>
      <c r="DX3653" s="372"/>
      <c r="DY3653" s="372"/>
      <c r="DZ3653" s="372"/>
      <c r="EA3653" s="370"/>
      <c r="EB3653" s="371"/>
      <c r="EC3653" s="372"/>
      <c r="ED3653" s="371"/>
      <c r="EE3653" s="473"/>
      <c r="EF3653" s="371"/>
      <c r="EG3653" s="372"/>
      <c r="EH3653" s="372"/>
      <c r="EI3653" s="372"/>
      <c r="EJ3653" s="372"/>
      <c r="EK3653" s="370"/>
      <c r="EL3653" s="371"/>
      <c r="EM3653" s="372"/>
      <c r="EN3653" s="371"/>
      <c r="EO3653" s="473"/>
      <c r="EP3653" s="371"/>
      <c r="EQ3653" s="372"/>
      <c r="ER3653" s="372"/>
      <c r="ES3653" s="372"/>
      <c r="ET3653" s="372"/>
      <c r="EU3653" s="370"/>
      <c r="EV3653" s="371"/>
      <c r="EW3653" s="372"/>
      <c r="EX3653" s="371"/>
      <c r="EY3653" s="473"/>
      <c r="EZ3653" s="371"/>
      <c r="FA3653" s="372"/>
      <c r="FB3653" s="372"/>
      <c r="FC3653" s="372"/>
      <c r="FD3653" s="372"/>
      <c r="FE3653" s="370"/>
      <c r="FF3653" s="371"/>
      <c r="FG3653" s="372"/>
      <c r="FH3653" s="371"/>
      <c r="FI3653" s="473"/>
      <c r="FJ3653" s="371"/>
      <c r="FK3653" s="372"/>
      <c r="FL3653" s="372"/>
      <c r="FM3653" s="372"/>
      <c r="FN3653" s="372"/>
      <c r="FO3653" s="370"/>
      <c r="FP3653" s="371"/>
      <c r="FQ3653" s="372"/>
      <c r="FR3653" s="371"/>
      <c r="FS3653" s="473"/>
      <c r="FT3653" s="371"/>
      <c r="FU3653" s="372"/>
      <c r="FV3653" s="372"/>
      <c r="FW3653" s="372"/>
      <c r="FX3653" s="372"/>
      <c r="FY3653" s="370"/>
      <c r="FZ3653" s="371"/>
      <c r="GA3653" s="372"/>
      <c r="GB3653" s="371"/>
      <c r="GC3653" s="473"/>
      <c r="GD3653" s="371"/>
      <c r="GE3653" s="372"/>
      <c r="GF3653" s="372"/>
      <c r="GG3653" s="372"/>
      <c r="GH3653" s="372"/>
      <c r="GI3653" s="370"/>
      <c r="GJ3653" s="371"/>
      <c r="GK3653" s="372"/>
      <c r="GL3653" s="371"/>
      <c r="GM3653" s="473"/>
      <c r="GN3653" s="371"/>
      <c r="GO3653" s="372"/>
      <c r="GP3653" s="372"/>
      <c r="GQ3653" s="372"/>
      <c r="GR3653" s="372"/>
      <c r="GS3653" s="370"/>
      <c r="GT3653" s="371"/>
      <c r="GU3653" s="372"/>
      <c r="GV3653" s="371"/>
      <c r="GW3653" s="473"/>
      <c r="GX3653" s="371"/>
      <c r="GY3653" s="372"/>
      <c r="GZ3653" s="372"/>
      <c r="HA3653" s="372"/>
      <c r="HB3653" s="372"/>
      <c r="HC3653" s="370"/>
      <c r="HD3653" s="371"/>
      <c r="HE3653" s="372"/>
      <c r="HF3653" s="371"/>
      <c r="HG3653" s="473"/>
      <c r="HH3653" s="371"/>
      <c r="HI3653" s="372"/>
      <c r="HJ3653" s="372"/>
      <c r="HK3653" s="372"/>
      <c r="HL3653" s="372"/>
      <c r="HM3653" s="370"/>
      <c r="HN3653" s="371"/>
      <c r="HO3653" s="372"/>
      <c r="HP3653" s="371"/>
      <c r="HQ3653" s="473"/>
      <c r="HR3653" s="371"/>
      <c r="HS3653" s="372"/>
      <c r="HT3653" s="372"/>
      <c r="HU3653" s="372"/>
      <c r="HV3653" s="372"/>
      <c r="HW3653" s="370"/>
      <c r="HX3653" s="371"/>
      <c r="HY3653" s="372"/>
      <c r="HZ3653" s="371"/>
      <c r="IA3653" s="473"/>
      <c r="IB3653" s="371"/>
      <c r="IC3653" s="372"/>
      <c r="ID3653" s="372"/>
      <c r="IE3653" s="372"/>
      <c r="IF3653" s="372"/>
      <c r="IG3653" s="370"/>
      <c r="IH3653" s="371"/>
      <c r="II3653" s="372"/>
      <c r="IJ3653" s="371"/>
      <c r="IK3653" s="473"/>
      <c r="IL3653" s="371"/>
      <c r="IM3653" s="372"/>
      <c r="IN3653" s="372"/>
      <c r="IO3653" s="372"/>
      <c r="IP3653" s="372"/>
      <c r="IQ3653" s="370"/>
      <c r="IR3653" s="371"/>
      <c r="IS3653" s="372"/>
      <c r="IT3653" s="371"/>
      <c r="IU3653" s="473"/>
      <c r="IV3653" s="371"/>
      <c r="IW3653" s="372"/>
      <c r="IX3653" s="372"/>
      <c r="IY3653" s="372"/>
      <c r="IZ3653" s="372"/>
      <c r="JA3653" s="370"/>
      <c r="JB3653" s="371"/>
      <c r="JC3653" s="372"/>
      <c r="JD3653" s="371"/>
      <c r="JE3653" s="473"/>
      <c r="JF3653" s="371"/>
      <c r="JG3653" s="372"/>
      <c r="JH3653" s="372"/>
      <c r="JI3653" s="372"/>
      <c r="JJ3653" s="372"/>
      <c r="JK3653" s="370"/>
      <c r="JL3653" s="371"/>
      <c r="JM3653" s="372"/>
      <c r="JN3653" s="371"/>
      <c r="JO3653" s="473"/>
      <c r="JP3653" s="371"/>
      <c r="JQ3653" s="372"/>
      <c r="JR3653" s="372"/>
      <c r="JS3653" s="372"/>
      <c r="JT3653" s="372"/>
      <c r="JU3653" s="370"/>
      <c r="JV3653" s="371"/>
      <c r="JW3653" s="372"/>
      <c r="JX3653" s="371"/>
      <c r="JY3653" s="473"/>
      <c r="JZ3653" s="371"/>
      <c r="KA3653" s="372"/>
      <c r="KB3653" s="372"/>
      <c r="KC3653" s="372"/>
      <c r="KD3653" s="372"/>
      <c r="KE3653" s="370"/>
      <c r="KF3653" s="371"/>
      <c r="KG3653" s="372"/>
      <c r="KH3653" s="371"/>
      <c r="KI3653" s="473"/>
      <c r="KJ3653" s="371"/>
      <c r="KK3653" s="372"/>
      <c r="KL3653" s="372"/>
      <c r="KM3653" s="372"/>
      <c r="KN3653" s="372"/>
      <c r="KO3653" s="370"/>
      <c r="KP3653" s="371"/>
      <c r="KQ3653" s="372"/>
      <c r="KR3653" s="371"/>
      <c r="KS3653" s="473"/>
      <c r="KT3653" s="371"/>
      <c r="KU3653" s="372"/>
      <c r="KV3653" s="372"/>
      <c r="KW3653" s="372"/>
      <c r="KX3653" s="372"/>
      <c r="KY3653" s="370"/>
      <c r="KZ3653" s="371"/>
      <c r="LA3653" s="372"/>
      <c r="LB3653" s="371"/>
      <c r="LC3653" s="473"/>
      <c r="LD3653" s="371"/>
      <c r="LE3653" s="372"/>
      <c r="LF3653" s="372"/>
      <c r="LG3653" s="372"/>
      <c r="LH3653" s="372"/>
      <c r="LI3653" s="370"/>
      <c r="LJ3653" s="371"/>
      <c r="LK3653" s="372"/>
      <c r="LL3653" s="371"/>
      <c r="LM3653" s="473"/>
      <c r="LN3653" s="371"/>
      <c r="LO3653" s="372"/>
      <c r="LP3653" s="372"/>
      <c r="LQ3653" s="372"/>
      <c r="LR3653" s="372"/>
      <c r="LS3653" s="370"/>
      <c r="LT3653" s="371"/>
      <c r="LU3653" s="372"/>
      <c r="LV3653" s="371"/>
      <c r="LW3653" s="473"/>
      <c r="LX3653" s="371"/>
      <c r="LY3653" s="372"/>
      <c r="LZ3653" s="372"/>
      <c r="MA3653" s="372"/>
      <c r="MB3653" s="372"/>
      <c r="MC3653" s="370"/>
      <c r="MD3653" s="371"/>
      <c r="ME3653" s="372"/>
      <c r="MF3653" s="371"/>
      <c r="MG3653" s="473"/>
      <c r="MH3653" s="371"/>
      <c r="MI3653" s="372"/>
      <c r="MJ3653" s="372"/>
      <c r="MK3653" s="372"/>
      <c r="ML3653" s="372"/>
      <c r="MM3653" s="370"/>
      <c r="MN3653" s="371"/>
      <c r="MO3653" s="372"/>
      <c r="MP3653" s="371"/>
      <c r="MQ3653" s="473"/>
      <c r="MR3653" s="371"/>
      <c r="MS3653" s="372"/>
      <c r="MT3653" s="372"/>
      <c r="MU3653" s="372"/>
      <c r="MV3653" s="372"/>
      <c r="MW3653" s="370"/>
      <c r="MX3653" s="371"/>
      <c r="MY3653" s="372"/>
      <c r="MZ3653" s="371"/>
      <c r="NA3653" s="473"/>
      <c r="NB3653" s="371"/>
      <c r="NC3653" s="372"/>
      <c r="ND3653" s="372"/>
      <c r="NE3653" s="372"/>
      <c r="NF3653" s="372"/>
      <c r="NG3653" s="370"/>
      <c r="NH3653" s="371"/>
      <c r="NI3653" s="372"/>
      <c r="NJ3653" s="371"/>
      <c r="NK3653" s="473"/>
      <c r="NL3653" s="371"/>
      <c r="NM3653" s="372"/>
      <c r="NN3653" s="372"/>
      <c r="NO3653" s="372"/>
      <c r="NP3653" s="372"/>
      <c r="NQ3653" s="370"/>
      <c r="NR3653" s="371"/>
      <c r="NS3653" s="372"/>
      <c r="NT3653" s="371"/>
      <c r="NU3653" s="473"/>
      <c r="NV3653" s="371"/>
      <c r="NW3653" s="372"/>
      <c r="NX3653" s="372"/>
      <c r="NY3653" s="372"/>
      <c r="NZ3653" s="372"/>
      <c r="OA3653" s="370"/>
      <c r="OB3653" s="371"/>
      <c r="OC3653" s="372"/>
      <c r="OD3653" s="371"/>
      <c r="OE3653" s="473"/>
      <c r="OF3653" s="371"/>
      <c r="OG3653" s="372"/>
      <c r="OH3653" s="372"/>
      <c r="OI3653" s="372"/>
      <c r="OJ3653" s="372"/>
      <c r="OK3653" s="370"/>
      <c r="OL3653" s="371"/>
      <c r="OM3653" s="372"/>
      <c r="ON3653" s="371"/>
      <c r="OO3653" s="473"/>
      <c r="OP3653" s="371"/>
      <c r="OQ3653" s="372"/>
      <c r="OR3653" s="372"/>
      <c r="OS3653" s="372"/>
      <c r="OT3653" s="372"/>
      <c r="OU3653" s="370"/>
      <c r="OV3653" s="371"/>
      <c r="OW3653" s="372"/>
      <c r="OX3653" s="371"/>
      <c r="OY3653" s="473"/>
      <c r="OZ3653" s="371"/>
      <c r="PA3653" s="372"/>
      <c r="PB3653" s="372"/>
      <c r="PC3653" s="372"/>
      <c r="PD3653" s="372"/>
      <c r="PE3653" s="370"/>
      <c r="PF3653" s="371"/>
      <c r="PG3653" s="372"/>
      <c r="PH3653" s="371"/>
      <c r="PI3653" s="473"/>
      <c r="PJ3653" s="371"/>
      <c r="PK3653" s="372"/>
      <c r="PL3653" s="372"/>
      <c r="PM3653" s="372"/>
      <c r="PN3653" s="372"/>
      <c r="PO3653" s="370"/>
      <c r="PP3653" s="371"/>
      <c r="PQ3653" s="372"/>
      <c r="PR3653" s="371"/>
      <c r="PS3653" s="473"/>
      <c r="PT3653" s="371"/>
      <c r="PU3653" s="372"/>
      <c r="PV3653" s="372"/>
      <c r="PW3653" s="372"/>
      <c r="PX3653" s="372"/>
      <c r="PY3653" s="370"/>
      <c r="PZ3653" s="371"/>
      <c r="QA3653" s="372"/>
      <c r="QB3653" s="371"/>
      <c r="QC3653" s="473"/>
      <c r="QD3653" s="371"/>
      <c r="QE3653" s="372"/>
      <c r="QF3653" s="372"/>
      <c r="QG3653" s="372"/>
      <c r="QH3653" s="372"/>
      <c r="QI3653" s="370"/>
      <c r="QJ3653" s="371"/>
      <c r="QK3653" s="372"/>
      <c r="QL3653" s="371"/>
      <c r="QM3653" s="473"/>
      <c r="QN3653" s="371"/>
      <c r="QO3653" s="372"/>
      <c r="QP3653" s="372"/>
      <c r="QQ3653" s="372"/>
      <c r="QR3653" s="372"/>
      <c r="QS3653" s="370"/>
      <c r="QT3653" s="371"/>
      <c r="QU3653" s="372"/>
      <c r="QV3653" s="371"/>
      <c r="QW3653" s="473"/>
      <c r="QX3653" s="371"/>
      <c r="QY3653" s="372"/>
      <c r="QZ3653" s="372"/>
      <c r="RA3653" s="372"/>
      <c r="RB3653" s="372"/>
      <c r="RC3653" s="370"/>
      <c r="RD3653" s="371"/>
      <c r="RE3653" s="372"/>
      <c r="RF3653" s="371"/>
      <c r="RG3653" s="473"/>
      <c r="RH3653" s="371"/>
      <c r="RI3653" s="372"/>
      <c r="RJ3653" s="372"/>
      <c r="RK3653" s="372"/>
      <c r="RL3653" s="372"/>
      <c r="RM3653" s="370"/>
      <c r="RN3653" s="371"/>
      <c r="RO3653" s="372"/>
      <c r="RP3653" s="371"/>
      <c r="RQ3653" s="473"/>
      <c r="RR3653" s="371"/>
      <c r="RS3653" s="372"/>
      <c r="RT3653" s="372"/>
      <c r="RU3653" s="372"/>
      <c r="RV3653" s="372"/>
      <c r="RW3653" s="370"/>
      <c r="RX3653" s="371"/>
      <c r="RY3653" s="372"/>
      <c r="RZ3653" s="371"/>
      <c r="SA3653" s="473"/>
      <c r="SB3653" s="371"/>
      <c r="SC3653" s="372"/>
      <c r="SD3653" s="372"/>
      <c r="SE3653" s="372"/>
      <c r="SF3653" s="372"/>
      <c r="SG3653" s="370"/>
      <c r="SH3653" s="371"/>
      <c r="SI3653" s="372"/>
      <c r="SJ3653" s="371"/>
      <c r="SK3653" s="473"/>
      <c r="SL3653" s="371"/>
      <c r="SM3653" s="372"/>
      <c r="SN3653" s="372"/>
      <c r="SO3653" s="372"/>
      <c r="SP3653" s="372"/>
      <c r="SQ3653" s="370"/>
      <c r="SR3653" s="371"/>
      <c r="SS3653" s="372"/>
      <c r="ST3653" s="371"/>
      <c r="SU3653" s="473"/>
      <c r="SV3653" s="371"/>
      <c r="SW3653" s="372"/>
      <c r="SX3653" s="372"/>
      <c r="SY3653" s="372"/>
      <c r="SZ3653" s="372"/>
      <c r="TA3653" s="370"/>
      <c r="TB3653" s="371"/>
      <c r="TC3653" s="372"/>
      <c r="TD3653" s="371"/>
      <c r="TE3653" s="473"/>
      <c r="TF3653" s="371"/>
      <c r="TG3653" s="372"/>
      <c r="TH3653" s="372"/>
      <c r="TI3653" s="372"/>
      <c r="TJ3653" s="372"/>
      <c r="TK3653" s="370"/>
      <c r="TL3653" s="371"/>
      <c r="TM3653" s="372"/>
      <c r="TN3653" s="371"/>
      <c r="TO3653" s="473"/>
      <c r="TP3653" s="371"/>
      <c r="TQ3653" s="372"/>
      <c r="TR3653" s="372"/>
      <c r="TS3653" s="372"/>
      <c r="TT3653" s="372"/>
      <c r="TU3653" s="370"/>
      <c r="TV3653" s="371"/>
      <c r="TW3653" s="372"/>
      <c r="TX3653" s="371"/>
      <c r="TY3653" s="473"/>
      <c r="TZ3653" s="371"/>
      <c r="UA3653" s="372"/>
      <c r="UB3653" s="372"/>
      <c r="UC3653" s="372"/>
      <c r="UD3653" s="372"/>
      <c r="UE3653" s="370"/>
      <c r="UF3653" s="371"/>
      <c r="UG3653" s="372"/>
      <c r="UH3653" s="371"/>
      <c r="UI3653" s="473"/>
      <c r="UJ3653" s="371"/>
      <c r="UK3653" s="372"/>
      <c r="UL3653" s="372"/>
      <c r="UM3653" s="372"/>
      <c r="UN3653" s="372"/>
      <c r="UO3653" s="370"/>
      <c r="UP3653" s="371"/>
      <c r="UQ3653" s="372"/>
      <c r="UR3653" s="371"/>
      <c r="US3653" s="473"/>
      <c r="UT3653" s="371"/>
      <c r="UU3653" s="372"/>
      <c r="UV3653" s="372"/>
      <c r="UW3653" s="372"/>
      <c r="UX3653" s="372"/>
      <c r="UY3653" s="370"/>
      <c r="UZ3653" s="371"/>
      <c r="VA3653" s="372"/>
      <c r="VB3653" s="371"/>
      <c r="VC3653" s="473"/>
      <c r="VD3653" s="371"/>
      <c r="VE3653" s="372"/>
      <c r="VF3653" s="372"/>
      <c r="VG3653" s="372"/>
      <c r="VH3653" s="372"/>
      <c r="VI3653" s="370"/>
      <c r="VJ3653" s="371"/>
      <c r="VK3653" s="372"/>
      <c r="VL3653" s="371"/>
      <c r="VM3653" s="473"/>
      <c r="VN3653" s="371"/>
      <c r="VO3653" s="372"/>
      <c r="VP3653" s="372"/>
      <c r="VQ3653" s="372"/>
      <c r="VR3653" s="372"/>
      <c r="VS3653" s="370"/>
      <c r="VT3653" s="371"/>
      <c r="VU3653" s="372"/>
      <c r="VV3653" s="371"/>
      <c r="VW3653" s="473"/>
      <c r="VX3653" s="371"/>
      <c r="VY3653" s="372"/>
      <c r="VZ3653" s="372"/>
      <c r="WA3653" s="372"/>
      <c r="WB3653" s="372"/>
      <c r="WC3653" s="370"/>
      <c r="WD3653" s="371"/>
      <c r="WE3653" s="372"/>
      <c r="WF3653" s="371"/>
      <c r="WG3653" s="473"/>
      <c r="WH3653" s="371"/>
      <c r="WI3653" s="372"/>
      <c r="WJ3653" s="372"/>
      <c r="WK3653" s="372"/>
      <c r="WL3653" s="372"/>
      <c r="WM3653" s="370"/>
      <c r="WN3653" s="371"/>
      <c r="WO3653" s="372"/>
      <c r="WP3653" s="371"/>
      <c r="WQ3653" s="473"/>
      <c r="WR3653" s="371"/>
      <c r="WS3653" s="372"/>
      <c r="WT3653" s="372"/>
      <c r="WU3653" s="372"/>
      <c r="WV3653" s="372"/>
      <c r="WW3653" s="370"/>
      <c r="WX3653" s="371"/>
      <c r="WY3653" s="372"/>
      <c r="WZ3653" s="371"/>
      <c r="XA3653" s="473"/>
      <c r="XB3653" s="371"/>
      <c r="XC3653" s="372"/>
      <c r="XD3653" s="372"/>
      <c r="XE3653" s="372"/>
      <c r="XF3653" s="372"/>
      <c r="XG3653" s="370"/>
      <c r="XH3653" s="371"/>
      <c r="XI3653" s="372"/>
      <c r="XJ3653" s="371"/>
      <c r="XK3653" s="473"/>
      <c r="XL3653" s="371"/>
      <c r="XM3653" s="372"/>
      <c r="XN3653" s="372"/>
      <c r="XO3653" s="372"/>
      <c r="XP3653" s="372"/>
      <c r="XQ3653" s="370"/>
      <c r="XR3653" s="371"/>
      <c r="XS3653" s="372"/>
      <c r="XT3653" s="371"/>
      <c r="XU3653" s="473"/>
      <c r="XV3653" s="371"/>
      <c r="XW3653" s="372"/>
      <c r="XX3653" s="372"/>
      <c r="XY3653" s="372"/>
      <c r="XZ3653" s="372"/>
      <c r="YA3653" s="370"/>
      <c r="YB3653" s="371"/>
      <c r="YC3653" s="372"/>
      <c r="YD3653" s="371"/>
      <c r="YE3653" s="473"/>
      <c r="YF3653" s="371"/>
      <c r="YG3653" s="372"/>
      <c r="YH3653" s="372"/>
      <c r="YI3653" s="372"/>
      <c r="YJ3653" s="372"/>
      <c r="YK3653" s="370"/>
      <c r="YL3653" s="371"/>
      <c r="YM3653" s="372"/>
      <c r="YN3653" s="371"/>
      <c r="YO3653" s="473"/>
      <c r="YP3653" s="371"/>
      <c r="YQ3653" s="372"/>
      <c r="YR3653" s="372"/>
      <c r="YS3653" s="372"/>
      <c r="YT3653" s="372"/>
      <c r="YU3653" s="370"/>
      <c r="YV3653" s="371"/>
      <c r="YW3653" s="372"/>
      <c r="YX3653" s="371"/>
      <c r="YY3653" s="473"/>
      <c r="YZ3653" s="371"/>
      <c r="ZA3653" s="372"/>
      <c r="ZB3653" s="372"/>
      <c r="ZC3653" s="372"/>
      <c r="ZD3653" s="372"/>
      <c r="ZE3653" s="370"/>
      <c r="ZF3653" s="371"/>
      <c r="ZG3653" s="372"/>
      <c r="ZH3653" s="371"/>
      <c r="ZI3653" s="473"/>
      <c r="ZJ3653" s="371"/>
      <c r="ZK3653" s="372"/>
      <c r="ZL3653" s="372"/>
      <c r="ZM3653" s="372"/>
      <c r="ZN3653" s="372"/>
      <c r="ZO3653" s="370"/>
      <c r="ZP3653" s="371"/>
      <c r="ZQ3653" s="372"/>
      <c r="ZR3653" s="371"/>
      <c r="ZS3653" s="473"/>
      <c r="ZT3653" s="371"/>
      <c r="ZU3653" s="372"/>
      <c r="ZV3653" s="372"/>
      <c r="ZW3653" s="372"/>
      <c r="ZX3653" s="372"/>
      <c r="ZY3653" s="370"/>
      <c r="ZZ3653" s="371"/>
      <c r="AAA3653" s="372"/>
      <c r="AAB3653" s="371"/>
      <c r="AAC3653" s="473"/>
      <c r="AAD3653" s="371"/>
      <c r="AAE3653" s="372"/>
      <c r="AAF3653" s="372"/>
      <c r="AAG3653" s="372"/>
      <c r="AAH3653" s="372"/>
      <c r="AAI3653" s="370"/>
      <c r="AAJ3653" s="371"/>
      <c r="AAK3653" s="372"/>
      <c r="AAL3653" s="371"/>
      <c r="AAM3653" s="473"/>
      <c r="AAN3653" s="371"/>
      <c r="AAO3653" s="372"/>
      <c r="AAP3653" s="372"/>
      <c r="AAQ3653" s="372"/>
      <c r="AAR3653" s="372"/>
      <c r="AAS3653" s="370"/>
      <c r="AAT3653" s="371"/>
      <c r="AAU3653" s="372"/>
      <c r="AAV3653" s="371"/>
      <c r="AAW3653" s="473"/>
      <c r="AAX3653" s="371"/>
      <c r="AAY3653" s="372"/>
      <c r="AAZ3653" s="372"/>
      <c r="ABA3653" s="372"/>
      <c r="ABB3653" s="372"/>
      <c r="ABC3653" s="370"/>
      <c r="ABD3653" s="371"/>
      <c r="ABE3653" s="372"/>
      <c r="ABF3653" s="371"/>
      <c r="ABG3653" s="473"/>
      <c r="ABH3653" s="371"/>
      <c r="ABI3653" s="372"/>
      <c r="ABJ3653" s="372"/>
      <c r="ABK3653" s="372"/>
      <c r="ABL3653" s="372"/>
      <c r="ABM3653" s="370"/>
      <c r="ABN3653" s="371"/>
      <c r="ABO3653" s="372"/>
      <c r="ABP3653" s="371"/>
      <c r="ABQ3653" s="473"/>
      <c r="ABR3653" s="371"/>
      <c r="ABS3653" s="372"/>
      <c r="ABT3653" s="372"/>
      <c r="ABU3653" s="372"/>
      <c r="ABV3653" s="372"/>
      <c r="ABW3653" s="370"/>
      <c r="ABX3653" s="371"/>
      <c r="ABY3653" s="372"/>
      <c r="ABZ3653" s="371"/>
      <c r="ACA3653" s="473"/>
      <c r="ACB3653" s="371"/>
      <c r="ACC3653" s="372"/>
      <c r="ACD3653" s="372"/>
      <c r="ACE3653" s="372"/>
      <c r="ACF3653" s="372"/>
      <c r="ACG3653" s="370"/>
      <c r="ACH3653" s="371"/>
      <c r="ACI3653" s="372"/>
      <c r="ACJ3653" s="371"/>
      <c r="ACK3653" s="473"/>
      <c r="ACL3653" s="371"/>
      <c r="ACM3653" s="372"/>
      <c r="ACN3653" s="372"/>
      <c r="ACO3653" s="372"/>
      <c r="ACP3653" s="372"/>
      <c r="ACQ3653" s="370"/>
      <c r="ACR3653" s="371"/>
      <c r="ACS3653" s="372"/>
      <c r="ACT3653" s="371"/>
      <c r="ACU3653" s="473"/>
      <c r="ACV3653" s="371"/>
      <c r="ACW3653" s="372"/>
      <c r="ACX3653" s="372"/>
      <c r="ACY3653" s="372"/>
      <c r="ACZ3653" s="372"/>
      <c r="ADA3653" s="370"/>
      <c r="ADB3653" s="371"/>
      <c r="ADC3653" s="372"/>
      <c r="ADD3653" s="371"/>
      <c r="ADE3653" s="473"/>
      <c r="ADF3653" s="371"/>
      <c r="ADG3653" s="372"/>
      <c r="ADH3653" s="372"/>
      <c r="ADI3653" s="372"/>
      <c r="ADJ3653" s="372"/>
      <c r="ADK3653" s="370"/>
      <c r="ADL3653" s="371"/>
      <c r="ADM3653" s="372"/>
      <c r="ADN3653" s="371"/>
      <c r="ADO3653" s="473"/>
      <c r="ADP3653" s="371"/>
      <c r="ADQ3653" s="372"/>
      <c r="ADR3653" s="372"/>
      <c r="ADS3653" s="372"/>
      <c r="ADT3653" s="372"/>
      <c r="ADU3653" s="370"/>
      <c r="ADV3653" s="371"/>
      <c r="ADW3653" s="372"/>
      <c r="ADX3653" s="371"/>
      <c r="ADY3653" s="473"/>
      <c r="ADZ3653" s="371"/>
      <c r="AEA3653" s="372"/>
      <c r="AEB3653" s="372"/>
      <c r="AEC3653" s="372"/>
      <c r="AED3653" s="372"/>
      <c r="AEE3653" s="370"/>
      <c r="AEF3653" s="371"/>
      <c r="AEG3653" s="372"/>
      <c r="AEH3653" s="371"/>
      <c r="AEI3653" s="473"/>
      <c r="AEJ3653" s="371"/>
      <c r="AEK3653" s="372"/>
      <c r="AEL3653" s="372"/>
      <c r="AEM3653" s="372"/>
      <c r="AEN3653" s="372"/>
      <c r="AEO3653" s="370"/>
      <c r="AEP3653" s="371"/>
      <c r="AEQ3653" s="372"/>
      <c r="AER3653" s="371"/>
      <c r="AES3653" s="473"/>
      <c r="AET3653" s="371"/>
      <c r="AEU3653" s="372"/>
      <c r="AEV3653" s="372"/>
      <c r="AEW3653" s="372"/>
      <c r="AEX3653" s="372"/>
      <c r="AEY3653" s="370"/>
      <c r="AEZ3653" s="371"/>
      <c r="AFA3653" s="372"/>
      <c r="AFB3653" s="371"/>
      <c r="AFC3653" s="473"/>
      <c r="AFD3653" s="371"/>
      <c r="AFE3653" s="372"/>
      <c r="AFF3653" s="372"/>
      <c r="AFG3653" s="372"/>
      <c r="AFH3653" s="372"/>
      <c r="AFI3653" s="370"/>
      <c r="AFJ3653" s="371"/>
      <c r="AFK3653" s="372"/>
      <c r="AFL3653" s="371"/>
      <c r="AFM3653" s="473"/>
      <c r="AFN3653" s="371"/>
      <c r="AFO3653" s="372"/>
      <c r="AFP3653" s="372"/>
      <c r="AFQ3653" s="372"/>
      <c r="AFR3653" s="372"/>
      <c r="AFS3653" s="370"/>
      <c r="AFT3653" s="371"/>
      <c r="AFU3653" s="372"/>
      <c r="AFV3653" s="371"/>
      <c r="AFW3653" s="473"/>
      <c r="AFX3653" s="371"/>
      <c r="AFY3653" s="372"/>
      <c r="AFZ3653" s="372"/>
      <c r="AGA3653" s="372"/>
      <c r="AGB3653" s="372"/>
      <c r="AGC3653" s="370"/>
      <c r="AGD3653" s="371"/>
      <c r="AGE3653" s="372"/>
      <c r="AGF3653" s="371"/>
      <c r="AGG3653" s="473"/>
      <c r="AGH3653" s="371"/>
      <c r="AGI3653" s="372"/>
      <c r="AGJ3653" s="372"/>
      <c r="AGK3653" s="372"/>
      <c r="AGL3653" s="372"/>
      <c r="AGM3653" s="370"/>
      <c r="AGN3653" s="371"/>
      <c r="AGO3653" s="372"/>
      <c r="AGP3653" s="371"/>
      <c r="AGQ3653" s="473"/>
      <c r="AGR3653" s="371"/>
      <c r="AGS3653" s="372"/>
      <c r="AGT3653" s="372"/>
      <c r="AGU3653" s="372"/>
      <c r="AGV3653" s="372"/>
      <c r="AGW3653" s="370"/>
      <c r="AGX3653" s="371"/>
      <c r="AGY3653" s="372"/>
      <c r="AGZ3653" s="371"/>
      <c r="AHA3653" s="473"/>
      <c r="AHB3653" s="371"/>
      <c r="AHC3653" s="372"/>
      <c r="AHD3653" s="372"/>
      <c r="AHE3653" s="372"/>
      <c r="AHF3653" s="372"/>
      <c r="AHG3653" s="370"/>
      <c r="AHH3653" s="371"/>
      <c r="AHI3653" s="372"/>
      <c r="AHJ3653" s="371"/>
      <c r="AHK3653" s="473"/>
      <c r="AHL3653" s="371"/>
      <c r="AHM3653" s="372"/>
      <c r="AHN3653" s="372"/>
      <c r="AHO3653" s="372"/>
      <c r="AHP3653" s="372"/>
      <c r="AHQ3653" s="370"/>
      <c r="AHR3653" s="371"/>
      <c r="AHS3653" s="372"/>
      <c r="AHT3653" s="371"/>
      <c r="AHU3653" s="473"/>
      <c r="AHV3653" s="371"/>
      <c r="AHW3653" s="372"/>
      <c r="AHX3653" s="372"/>
      <c r="AHY3653" s="372"/>
      <c r="AHZ3653" s="372"/>
      <c r="AIA3653" s="370"/>
      <c r="AIB3653" s="371"/>
      <c r="AIC3653" s="372"/>
      <c r="AID3653" s="371"/>
      <c r="AIE3653" s="473"/>
      <c r="AIF3653" s="371"/>
      <c r="AIG3653" s="372"/>
      <c r="AIH3653" s="372"/>
      <c r="AII3653" s="372"/>
      <c r="AIJ3653" s="372"/>
      <c r="AIK3653" s="370"/>
      <c r="AIL3653" s="371"/>
      <c r="AIM3653" s="372"/>
      <c r="AIN3653" s="371"/>
      <c r="AIO3653" s="473"/>
      <c r="AIP3653" s="371"/>
      <c r="AIQ3653" s="372"/>
      <c r="AIR3653" s="372"/>
      <c r="AIS3653" s="372"/>
      <c r="AIT3653" s="372"/>
      <c r="AIU3653" s="370"/>
      <c r="AIV3653" s="371"/>
      <c r="AIW3653" s="372"/>
      <c r="AIX3653" s="371"/>
      <c r="AIY3653" s="473"/>
      <c r="AIZ3653" s="371"/>
      <c r="AJA3653" s="372"/>
      <c r="AJB3653" s="372"/>
      <c r="AJC3653" s="372"/>
      <c r="AJD3653" s="372"/>
      <c r="AJE3653" s="370"/>
      <c r="AJF3653" s="371"/>
      <c r="AJG3653" s="372"/>
      <c r="AJH3653" s="371"/>
      <c r="AJI3653" s="473"/>
      <c r="AJJ3653" s="371"/>
      <c r="AJK3653" s="372"/>
      <c r="AJL3653" s="372"/>
      <c r="AJM3653" s="372"/>
      <c r="AJN3653" s="372"/>
      <c r="AJO3653" s="370"/>
      <c r="AJP3653" s="371"/>
      <c r="AJQ3653" s="372"/>
      <c r="AJR3653" s="371"/>
      <c r="AJS3653" s="473"/>
      <c r="AJT3653" s="371"/>
      <c r="AJU3653" s="372"/>
      <c r="AJV3653" s="372"/>
      <c r="AJW3653" s="372"/>
      <c r="AJX3653" s="372"/>
      <c r="AJY3653" s="370"/>
      <c r="AJZ3653" s="371"/>
      <c r="AKA3653" s="372"/>
      <c r="AKB3653" s="371"/>
      <c r="AKC3653" s="473"/>
      <c r="AKD3653" s="371"/>
      <c r="AKE3653" s="372"/>
      <c r="AKF3653" s="372"/>
      <c r="AKG3653" s="372"/>
      <c r="AKH3653" s="372"/>
      <c r="AKI3653" s="370"/>
      <c r="AKJ3653" s="371"/>
      <c r="AKK3653" s="372"/>
      <c r="AKL3653" s="371"/>
      <c r="AKM3653" s="473"/>
      <c r="AKN3653" s="371"/>
      <c r="AKO3653" s="372"/>
      <c r="AKP3653" s="372"/>
      <c r="AKQ3653" s="372"/>
      <c r="AKR3653" s="372"/>
      <c r="AKS3653" s="370"/>
      <c r="AKT3653" s="371"/>
      <c r="AKU3653" s="372"/>
      <c r="AKV3653" s="371"/>
      <c r="AKW3653" s="473"/>
      <c r="AKX3653" s="371"/>
      <c r="AKY3653" s="372"/>
      <c r="AKZ3653" s="372"/>
      <c r="ALA3653" s="372"/>
      <c r="ALB3653" s="372"/>
      <c r="ALC3653" s="370"/>
      <c r="ALD3653" s="371"/>
      <c r="ALE3653" s="372"/>
      <c r="ALF3653" s="371"/>
      <c r="ALG3653" s="473"/>
      <c r="ALH3653" s="371"/>
      <c r="ALI3653" s="372"/>
      <c r="ALJ3653" s="372"/>
      <c r="ALK3653" s="372"/>
      <c r="ALL3653" s="372"/>
      <c r="ALM3653" s="370"/>
      <c r="ALN3653" s="371"/>
      <c r="ALO3653" s="372"/>
      <c r="ALP3653" s="371"/>
      <c r="ALQ3653" s="473"/>
      <c r="ALR3653" s="371"/>
      <c r="ALS3653" s="372"/>
      <c r="ALT3653" s="372"/>
      <c r="ALU3653" s="372"/>
      <c r="ALV3653" s="372"/>
      <c r="ALW3653" s="370"/>
      <c r="ALX3653" s="371"/>
      <c r="ALY3653" s="372"/>
      <c r="ALZ3653" s="371"/>
      <c r="AMA3653" s="473"/>
      <c r="AMB3653" s="371"/>
      <c r="AMC3653" s="372"/>
      <c r="AMD3653" s="372"/>
      <c r="AME3653" s="372"/>
      <c r="AMF3653" s="372"/>
      <c r="AMG3653" s="370"/>
      <c r="AMH3653" s="371"/>
      <c r="AMI3653" s="372"/>
      <c r="AMJ3653" s="371"/>
      <c r="AMK3653" s="473"/>
      <c r="AML3653" s="371"/>
      <c r="AMM3653" s="372"/>
      <c r="AMN3653" s="372"/>
      <c r="AMO3653" s="372"/>
      <c r="AMP3653" s="372"/>
      <c r="AMQ3653" s="370"/>
      <c r="AMR3653" s="371"/>
      <c r="AMS3653" s="372"/>
      <c r="AMT3653" s="371"/>
      <c r="AMU3653" s="473"/>
      <c r="AMV3653" s="371"/>
      <c r="AMW3653" s="372"/>
      <c r="AMX3653" s="372"/>
      <c r="AMY3653" s="372"/>
      <c r="AMZ3653" s="372"/>
      <c r="ANA3653" s="370"/>
      <c r="ANB3653" s="371"/>
      <c r="ANC3653" s="372"/>
      <c r="AND3653" s="371"/>
      <c r="ANE3653" s="473"/>
      <c r="ANF3653" s="371"/>
      <c r="ANG3653" s="372"/>
      <c r="ANH3653" s="372"/>
      <c r="ANI3653" s="372"/>
      <c r="ANJ3653" s="372"/>
      <c r="ANK3653" s="370"/>
      <c r="ANL3653" s="371"/>
      <c r="ANM3653" s="372"/>
      <c r="ANN3653" s="371"/>
      <c r="ANO3653" s="473"/>
      <c r="ANP3653" s="371"/>
      <c r="ANQ3653" s="372"/>
      <c r="ANR3653" s="372"/>
      <c r="ANS3653" s="372"/>
      <c r="ANT3653" s="372"/>
      <c r="ANU3653" s="370"/>
      <c r="ANV3653" s="371"/>
      <c r="ANW3653" s="372"/>
      <c r="ANX3653" s="371"/>
      <c r="ANY3653" s="473"/>
      <c r="ANZ3653" s="371"/>
      <c r="AOA3653" s="372"/>
      <c r="AOB3653" s="372"/>
      <c r="AOC3653" s="372"/>
      <c r="AOD3653" s="372"/>
      <c r="AOE3653" s="370"/>
      <c r="AOF3653" s="371"/>
      <c r="AOG3653" s="372"/>
      <c r="AOH3653" s="371"/>
      <c r="AOI3653" s="473"/>
      <c r="AOJ3653" s="371"/>
      <c r="AOK3653" s="372"/>
      <c r="AOL3653" s="372"/>
      <c r="AOM3653" s="372"/>
      <c r="AON3653" s="372"/>
      <c r="AOO3653" s="370"/>
      <c r="AOP3653" s="371"/>
      <c r="AOQ3653" s="372"/>
      <c r="AOR3653" s="371"/>
      <c r="AOS3653" s="473"/>
      <c r="AOT3653" s="371"/>
      <c r="AOU3653" s="372"/>
      <c r="AOV3653" s="372"/>
      <c r="AOW3653" s="372"/>
      <c r="AOX3653" s="372"/>
      <c r="AOY3653" s="370"/>
      <c r="AOZ3653" s="371"/>
      <c r="APA3653" s="372"/>
      <c r="APB3653" s="371"/>
      <c r="APC3653" s="473"/>
      <c r="APD3653" s="371"/>
      <c r="APE3653" s="372"/>
      <c r="APF3653" s="372"/>
      <c r="APG3653" s="372"/>
      <c r="APH3653" s="372"/>
      <c r="API3653" s="370"/>
      <c r="APJ3653" s="371"/>
      <c r="APK3653" s="372"/>
      <c r="APL3653" s="371"/>
      <c r="APM3653" s="473"/>
      <c r="APN3653" s="371"/>
      <c r="APO3653" s="372"/>
      <c r="APP3653" s="372"/>
      <c r="APQ3653" s="372"/>
      <c r="APR3653" s="372"/>
      <c r="APS3653" s="370"/>
      <c r="APT3653" s="371"/>
      <c r="APU3653" s="372"/>
      <c r="APV3653" s="371"/>
      <c r="APW3653" s="473"/>
      <c r="APX3653" s="371"/>
      <c r="APY3653" s="372"/>
      <c r="APZ3653" s="372"/>
      <c r="AQA3653" s="372"/>
      <c r="AQB3653" s="372"/>
      <c r="AQC3653" s="370"/>
      <c r="AQD3653" s="371"/>
      <c r="AQE3653" s="372"/>
      <c r="AQF3653" s="371"/>
      <c r="AQG3653" s="473"/>
      <c r="AQH3653" s="371"/>
      <c r="AQI3653" s="372"/>
      <c r="AQJ3653" s="372"/>
      <c r="AQK3653" s="372"/>
      <c r="AQL3653" s="372"/>
      <c r="AQM3653" s="370"/>
      <c r="AQN3653" s="371"/>
      <c r="AQO3653" s="372"/>
      <c r="AQP3653" s="371"/>
      <c r="AQQ3653" s="473"/>
      <c r="AQR3653" s="371"/>
      <c r="AQS3653" s="372"/>
      <c r="AQT3653" s="372"/>
      <c r="AQU3653" s="372"/>
      <c r="AQV3653" s="372"/>
      <c r="AQW3653" s="370"/>
      <c r="AQX3653" s="371"/>
      <c r="AQY3653" s="372"/>
      <c r="AQZ3653" s="371"/>
      <c r="ARA3653" s="473"/>
      <c r="ARB3653" s="371"/>
      <c r="ARC3653" s="372"/>
      <c r="ARD3653" s="372"/>
      <c r="ARE3653" s="372"/>
      <c r="ARF3653" s="372"/>
      <c r="ARG3653" s="370"/>
      <c r="ARH3653" s="371"/>
      <c r="ARI3653" s="372"/>
      <c r="ARJ3653" s="371"/>
      <c r="ARK3653" s="473"/>
      <c r="ARL3653" s="371"/>
      <c r="ARM3653" s="372"/>
      <c r="ARN3653" s="372"/>
      <c r="ARO3653" s="372"/>
      <c r="ARP3653" s="372"/>
      <c r="ARQ3653" s="370"/>
      <c r="ARR3653" s="371"/>
      <c r="ARS3653" s="372"/>
      <c r="ART3653" s="371"/>
      <c r="ARU3653" s="473"/>
      <c r="ARV3653" s="371"/>
      <c r="ARW3653" s="372"/>
      <c r="ARX3653" s="372"/>
      <c r="ARY3653" s="372"/>
      <c r="ARZ3653" s="372"/>
      <c r="ASA3653" s="370"/>
      <c r="ASB3653" s="371"/>
      <c r="ASC3653" s="372"/>
      <c r="ASD3653" s="371"/>
      <c r="ASE3653" s="473"/>
      <c r="ASF3653" s="371"/>
      <c r="ASG3653" s="372"/>
      <c r="ASH3653" s="372"/>
      <c r="ASI3653" s="372"/>
      <c r="ASJ3653" s="372"/>
      <c r="ASK3653" s="370"/>
      <c r="ASL3653" s="371"/>
      <c r="ASM3653" s="372"/>
      <c r="ASN3653" s="371"/>
      <c r="ASO3653" s="473"/>
      <c r="ASP3653" s="371"/>
      <c r="ASQ3653" s="372"/>
      <c r="ASR3653" s="372"/>
      <c r="ASS3653" s="372"/>
      <c r="AST3653" s="372"/>
      <c r="ASU3653" s="370"/>
      <c r="ASV3653" s="371"/>
      <c r="ASW3653" s="372"/>
      <c r="ASX3653" s="371"/>
      <c r="ASY3653" s="473"/>
      <c r="ASZ3653" s="371"/>
      <c r="ATA3653" s="372"/>
      <c r="ATB3653" s="372"/>
      <c r="ATC3653" s="372"/>
      <c r="ATD3653" s="372"/>
      <c r="ATE3653" s="370"/>
      <c r="ATF3653" s="371"/>
      <c r="ATG3653" s="372"/>
      <c r="ATH3653" s="371"/>
      <c r="ATI3653" s="473"/>
      <c r="ATJ3653" s="371"/>
      <c r="ATK3653" s="372"/>
      <c r="ATL3653" s="372"/>
      <c r="ATM3653" s="372"/>
      <c r="ATN3653" s="372"/>
      <c r="ATO3653" s="370"/>
      <c r="ATP3653" s="371"/>
      <c r="ATQ3653" s="372"/>
      <c r="ATR3653" s="371"/>
      <c r="ATS3653" s="473"/>
      <c r="ATT3653" s="371"/>
      <c r="ATU3653" s="372"/>
      <c r="ATV3653" s="372"/>
      <c r="ATW3653" s="372"/>
      <c r="ATX3653" s="372"/>
      <c r="ATY3653" s="370"/>
      <c r="ATZ3653" s="371"/>
      <c r="AUA3653" s="372"/>
      <c r="AUB3653" s="371"/>
      <c r="AUC3653" s="473"/>
      <c r="AUD3653" s="371"/>
      <c r="AUE3653" s="372"/>
      <c r="AUF3653" s="372"/>
      <c r="AUG3653" s="372"/>
      <c r="AUH3653" s="372"/>
      <c r="AUI3653" s="370"/>
      <c r="AUJ3653" s="371"/>
      <c r="AUK3653" s="372"/>
      <c r="AUL3653" s="371"/>
      <c r="AUM3653" s="473"/>
      <c r="AUN3653" s="371"/>
      <c r="AUO3653" s="372"/>
      <c r="AUP3653" s="372"/>
      <c r="AUQ3653" s="372"/>
      <c r="AUR3653" s="372"/>
      <c r="AUS3653" s="370"/>
      <c r="AUT3653" s="371"/>
      <c r="AUU3653" s="372"/>
      <c r="AUV3653" s="371"/>
      <c r="AUW3653" s="473"/>
      <c r="AUX3653" s="371"/>
      <c r="AUY3653" s="372"/>
      <c r="AUZ3653" s="372"/>
      <c r="AVA3653" s="372"/>
      <c r="AVB3653" s="372"/>
      <c r="AVC3653" s="370"/>
      <c r="AVD3653" s="371"/>
      <c r="AVE3653" s="372"/>
      <c r="AVF3653" s="371"/>
      <c r="AVG3653" s="473"/>
      <c r="AVH3653" s="371"/>
      <c r="AVI3653" s="372"/>
      <c r="AVJ3653" s="372"/>
      <c r="AVK3653" s="372"/>
      <c r="AVL3653" s="372"/>
      <c r="AVM3653" s="370"/>
      <c r="AVN3653" s="371"/>
      <c r="AVO3653" s="372"/>
      <c r="AVP3653" s="371"/>
      <c r="AVQ3653" s="473"/>
      <c r="AVR3653" s="371"/>
      <c r="AVS3653" s="372"/>
      <c r="AVT3653" s="372"/>
      <c r="AVU3653" s="372"/>
      <c r="AVV3653" s="372"/>
      <c r="AVW3653" s="370"/>
      <c r="AVX3653" s="371"/>
      <c r="AVY3653" s="372"/>
      <c r="AVZ3653" s="371"/>
      <c r="AWA3653" s="473"/>
      <c r="AWB3653" s="371"/>
      <c r="AWC3653" s="372"/>
      <c r="AWD3653" s="372"/>
      <c r="AWE3653" s="372"/>
      <c r="AWF3653" s="372"/>
      <c r="AWG3653" s="370"/>
      <c r="AWH3653" s="371"/>
      <c r="AWI3653" s="372"/>
      <c r="AWJ3653" s="371"/>
      <c r="AWK3653" s="473"/>
      <c r="AWL3653" s="371"/>
      <c r="AWM3653" s="372"/>
      <c r="AWN3653" s="372"/>
      <c r="AWO3653" s="372"/>
      <c r="AWP3653" s="372"/>
      <c r="AWQ3653" s="370"/>
      <c r="AWR3653" s="371"/>
      <c r="AWS3653" s="372"/>
      <c r="AWT3653" s="371"/>
      <c r="AWU3653" s="473"/>
      <c r="AWV3653" s="371"/>
      <c r="AWW3653" s="372"/>
      <c r="AWX3653" s="372"/>
      <c r="AWY3653" s="372"/>
      <c r="AWZ3653" s="372"/>
      <c r="AXA3653" s="370"/>
      <c r="AXB3653" s="371"/>
      <c r="AXC3653" s="372"/>
      <c r="AXD3653" s="371"/>
      <c r="AXE3653" s="473"/>
      <c r="AXF3653" s="371"/>
      <c r="AXG3653" s="372"/>
      <c r="AXH3653" s="372"/>
      <c r="AXI3653" s="372"/>
      <c r="AXJ3653" s="372"/>
      <c r="AXK3653" s="370"/>
      <c r="AXL3653" s="371"/>
      <c r="AXM3653" s="372"/>
      <c r="AXN3653" s="371"/>
      <c r="AXO3653" s="473"/>
      <c r="AXP3653" s="371"/>
      <c r="AXQ3653" s="372"/>
      <c r="AXR3653" s="372"/>
      <c r="AXS3653" s="372"/>
      <c r="AXT3653" s="372"/>
      <c r="AXU3653" s="370"/>
      <c r="AXV3653" s="371"/>
      <c r="AXW3653" s="372"/>
      <c r="AXX3653" s="371"/>
      <c r="AXY3653" s="473"/>
      <c r="AXZ3653" s="371"/>
      <c r="AYA3653" s="372"/>
      <c r="AYB3653" s="372"/>
      <c r="AYC3653" s="372"/>
      <c r="AYD3653" s="372"/>
      <c r="AYE3653" s="370"/>
      <c r="AYF3653" s="371"/>
      <c r="AYG3653" s="372"/>
      <c r="AYH3653" s="371"/>
      <c r="AYI3653" s="473"/>
      <c r="AYJ3653" s="371"/>
      <c r="AYK3653" s="372"/>
      <c r="AYL3653" s="372"/>
      <c r="AYM3653" s="372"/>
      <c r="AYN3653" s="372"/>
      <c r="AYO3653" s="370"/>
      <c r="AYP3653" s="371"/>
      <c r="AYQ3653" s="372"/>
      <c r="AYR3653" s="371"/>
      <c r="AYS3653" s="473"/>
      <c r="AYT3653" s="371"/>
      <c r="AYU3653" s="372"/>
      <c r="AYV3653" s="372"/>
      <c r="AYW3653" s="372"/>
      <c r="AYX3653" s="372"/>
      <c r="AYY3653" s="370"/>
      <c r="AYZ3653" s="371"/>
      <c r="AZA3653" s="372"/>
      <c r="AZB3653" s="371"/>
      <c r="AZC3653" s="473"/>
      <c r="AZD3653" s="371"/>
      <c r="AZE3653" s="372"/>
      <c r="AZF3653" s="372"/>
      <c r="AZG3653" s="372"/>
      <c r="AZH3653" s="372"/>
      <c r="AZI3653" s="370"/>
      <c r="AZJ3653" s="371"/>
      <c r="AZK3653" s="372"/>
      <c r="AZL3653" s="371"/>
      <c r="AZM3653" s="473"/>
      <c r="AZN3653" s="371"/>
      <c r="AZO3653" s="372"/>
      <c r="AZP3653" s="372"/>
      <c r="AZQ3653" s="372"/>
      <c r="AZR3653" s="372"/>
      <c r="AZS3653" s="370"/>
      <c r="AZT3653" s="371"/>
      <c r="AZU3653" s="372"/>
      <c r="AZV3653" s="371"/>
      <c r="AZW3653" s="473"/>
      <c r="AZX3653" s="371"/>
      <c r="AZY3653" s="372"/>
      <c r="AZZ3653" s="372"/>
      <c r="BAA3653" s="372"/>
      <c r="BAB3653" s="372"/>
      <c r="BAC3653" s="370"/>
      <c r="BAD3653" s="371"/>
      <c r="BAE3653" s="372"/>
      <c r="BAF3653" s="371"/>
      <c r="BAG3653" s="473"/>
      <c r="BAH3653" s="371"/>
      <c r="BAI3653" s="372"/>
      <c r="BAJ3653" s="372"/>
      <c r="BAK3653" s="372"/>
      <c r="BAL3653" s="372"/>
      <c r="BAM3653" s="370"/>
      <c r="BAN3653" s="371"/>
      <c r="BAO3653" s="372"/>
      <c r="BAP3653" s="371"/>
      <c r="BAQ3653" s="473"/>
      <c r="BAR3653" s="371"/>
      <c r="BAS3653" s="372"/>
      <c r="BAT3653" s="372"/>
      <c r="BAU3653" s="372"/>
      <c r="BAV3653" s="372"/>
      <c r="BAW3653" s="370"/>
      <c r="BAX3653" s="371"/>
      <c r="BAY3653" s="372"/>
      <c r="BAZ3653" s="371"/>
      <c r="BBA3653" s="473"/>
      <c r="BBB3653" s="371"/>
      <c r="BBC3653" s="372"/>
      <c r="BBD3653" s="372"/>
      <c r="BBE3653" s="372"/>
      <c r="BBF3653" s="372"/>
      <c r="BBG3653" s="370"/>
      <c r="BBH3653" s="371"/>
      <c r="BBI3653" s="372"/>
      <c r="BBJ3653" s="371"/>
      <c r="BBK3653" s="473"/>
      <c r="BBL3653" s="371"/>
      <c r="BBM3653" s="372"/>
      <c r="BBN3653" s="372"/>
      <c r="BBO3653" s="372"/>
      <c r="BBP3653" s="372"/>
      <c r="BBQ3653" s="370"/>
      <c r="BBR3653" s="371"/>
      <c r="BBS3653" s="372"/>
      <c r="BBT3653" s="371"/>
      <c r="BBU3653" s="473"/>
      <c r="BBV3653" s="371"/>
      <c r="BBW3653" s="372"/>
      <c r="BBX3653" s="372"/>
      <c r="BBY3653" s="372"/>
      <c r="BBZ3653" s="372"/>
      <c r="BCA3653" s="370"/>
      <c r="BCB3653" s="371"/>
      <c r="BCC3653" s="372"/>
      <c r="BCD3653" s="371"/>
      <c r="BCE3653" s="473"/>
      <c r="BCF3653" s="371"/>
      <c r="BCG3653" s="372"/>
      <c r="BCH3653" s="372"/>
      <c r="BCI3653" s="372"/>
      <c r="BCJ3653" s="372"/>
      <c r="BCK3653" s="370"/>
      <c r="BCL3653" s="371"/>
      <c r="BCM3653" s="372"/>
      <c r="BCN3653" s="371"/>
      <c r="BCO3653" s="473"/>
      <c r="BCP3653" s="371"/>
      <c r="BCQ3653" s="372"/>
      <c r="BCR3653" s="372"/>
      <c r="BCS3653" s="372"/>
      <c r="BCT3653" s="372"/>
      <c r="BCU3653" s="370"/>
      <c r="BCV3653" s="371"/>
      <c r="BCW3653" s="372"/>
      <c r="BCX3653" s="371"/>
      <c r="BCY3653" s="473"/>
      <c r="BCZ3653" s="371"/>
      <c r="BDA3653" s="372"/>
      <c r="BDB3653" s="372"/>
      <c r="BDC3653" s="372"/>
      <c r="BDD3653" s="372"/>
      <c r="BDE3653" s="370"/>
      <c r="BDF3653" s="371"/>
      <c r="BDG3653" s="372"/>
      <c r="BDH3653" s="371"/>
      <c r="BDI3653" s="473"/>
      <c r="BDJ3653" s="371"/>
      <c r="BDK3653" s="372"/>
      <c r="BDL3653" s="372"/>
      <c r="BDM3653" s="372"/>
      <c r="BDN3653" s="372"/>
      <c r="BDO3653" s="370"/>
      <c r="BDP3653" s="371"/>
      <c r="BDQ3653" s="372"/>
      <c r="BDR3653" s="371"/>
      <c r="BDS3653" s="473"/>
      <c r="BDT3653" s="371"/>
      <c r="BDU3653" s="372"/>
      <c r="BDV3653" s="372"/>
      <c r="BDW3653" s="372"/>
      <c r="BDX3653" s="372"/>
      <c r="BDY3653" s="370"/>
      <c r="BDZ3653" s="371"/>
      <c r="BEA3653" s="372"/>
      <c r="BEB3653" s="371"/>
      <c r="BEC3653" s="473"/>
      <c r="BED3653" s="371"/>
      <c r="BEE3653" s="372"/>
      <c r="BEF3653" s="372"/>
      <c r="BEG3653" s="372"/>
      <c r="BEH3653" s="372"/>
      <c r="BEI3653" s="370"/>
      <c r="BEJ3653" s="371"/>
      <c r="BEK3653" s="372"/>
      <c r="BEL3653" s="371"/>
      <c r="BEM3653" s="473"/>
      <c r="BEN3653" s="371"/>
      <c r="BEO3653" s="372"/>
      <c r="BEP3653" s="372"/>
      <c r="BEQ3653" s="372"/>
      <c r="BER3653" s="372"/>
      <c r="BES3653" s="370"/>
      <c r="BET3653" s="371"/>
      <c r="BEU3653" s="372"/>
      <c r="BEV3653" s="371"/>
      <c r="BEW3653" s="473"/>
      <c r="BEX3653" s="371"/>
      <c r="BEY3653" s="372"/>
      <c r="BEZ3653" s="372"/>
      <c r="BFA3653" s="372"/>
      <c r="BFB3653" s="372"/>
      <c r="BFC3653" s="370"/>
      <c r="BFD3653" s="371"/>
      <c r="BFE3653" s="372"/>
      <c r="BFF3653" s="371"/>
      <c r="BFG3653" s="473"/>
      <c r="BFH3653" s="371"/>
      <c r="BFI3653" s="372"/>
      <c r="BFJ3653" s="372"/>
      <c r="BFK3653" s="372"/>
      <c r="BFL3653" s="372"/>
      <c r="BFM3653" s="370"/>
      <c r="BFN3653" s="371"/>
      <c r="BFO3653" s="372"/>
      <c r="BFP3653" s="371"/>
      <c r="BFQ3653" s="473"/>
      <c r="BFR3653" s="371"/>
      <c r="BFS3653" s="372"/>
      <c r="BFT3653" s="372"/>
      <c r="BFU3653" s="372"/>
      <c r="BFV3653" s="372"/>
      <c r="BFW3653" s="370"/>
      <c r="BFX3653" s="371"/>
      <c r="BFY3653" s="372"/>
      <c r="BFZ3653" s="371"/>
      <c r="BGA3653" s="473"/>
      <c r="BGB3653" s="371"/>
      <c r="BGC3653" s="372"/>
      <c r="BGD3653" s="372"/>
      <c r="BGE3653" s="372"/>
      <c r="BGF3653" s="372"/>
      <c r="BGG3653" s="370"/>
      <c r="BGH3653" s="371"/>
      <c r="BGI3653" s="372"/>
      <c r="BGJ3653" s="371"/>
      <c r="BGK3653" s="473"/>
      <c r="BGL3653" s="371"/>
      <c r="BGM3653" s="372"/>
      <c r="BGN3653" s="372"/>
      <c r="BGO3653" s="372"/>
      <c r="BGP3653" s="372"/>
      <c r="BGQ3653" s="370"/>
      <c r="BGR3653" s="371"/>
      <c r="BGS3653" s="372"/>
      <c r="BGT3653" s="371"/>
      <c r="BGU3653" s="473"/>
      <c r="BGV3653" s="371"/>
      <c r="BGW3653" s="372"/>
      <c r="BGX3653" s="372"/>
      <c r="BGY3653" s="372"/>
      <c r="BGZ3653" s="372"/>
      <c r="BHA3653" s="370"/>
      <c r="BHB3653" s="371"/>
      <c r="BHC3653" s="372"/>
      <c r="BHD3653" s="371"/>
      <c r="BHE3653" s="473"/>
      <c r="BHF3653" s="371"/>
      <c r="BHG3653" s="372"/>
      <c r="BHH3653" s="372"/>
      <c r="BHI3653" s="372"/>
      <c r="BHJ3653" s="372"/>
      <c r="BHK3653" s="370"/>
      <c r="BHL3653" s="371"/>
      <c r="BHM3653" s="372"/>
      <c r="BHN3653" s="371"/>
      <c r="BHO3653" s="473"/>
      <c r="BHP3653" s="371"/>
      <c r="BHQ3653" s="372"/>
      <c r="BHR3653" s="372"/>
      <c r="BHS3653" s="372"/>
      <c r="BHT3653" s="372"/>
      <c r="BHU3653" s="370"/>
      <c r="BHV3653" s="371"/>
      <c r="BHW3653" s="372"/>
      <c r="BHX3653" s="371"/>
      <c r="BHY3653" s="473"/>
      <c r="BHZ3653" s="371"/>
      <c r="BIA3653" s="372"/>
      <c r="BIB3653" s="372"/>
      <c r="BIC3653" s="372"/>
      <c r="BID3653" s="372"/>
      <c r="BIE3653" s="370"/>
      <c r="BIF3653" s="371"/>
      <c r="BIG3653" s="372"/>
      <c r="BIH3653" s="371"/>
      <c r="BII3653" s="473"/>
      <c r="BIJ3653" s="371"/>
      <c r="BIK3653" s="372"/>
      <c r="BIL3653" s="372"/>
      <c r="BIM3653" s="372"/>
      <c r="BIN3653" s="372"/>
      <c r="BIO3653" s="370"/>
      <c r="BIP3653" s="371"/>
      <c r="BIQ3653" s="372"/>
      <c r="BIR3653" s="371"/>
      <c r="BIS3653" s="473"/>
      <c r="BIT3653" s="371"/>
      <c r="BIU3653" s="372"/>
      <c r="BIV3653" s="372"/>
      <c r="BIW3653" s="372"/>
      <c r="BIX3653" s="372"/>
      <c r="BIY3653" s="370"/>
      <c r="BIZ3653" s="371"/>
      <c r="BJA3653" s="372"/>
      <c r="BJB3653" s="371"/>
      <c r="BJC3653" s="473"/>
      <c r="BJD3653" s="371"/>
      <c r="BJE3653" s="372"/>
      <c r="BJF3653" s="372"/>
      <c r="BJG3653" s="372"/>
      <c r="BJH3653" s="372"/>
      <c r="BJI3653" s="370"/>
      <c r="BJJ3653" s="371"/>
      <c r="BJK3653" s="372"/>
      <c r="BJL3653" s="371"/>
      <c r="BJM3653" s="473"/>
      <c r="BJN3653" s="371"/>
      <c r="BJO3653" s="372"/>
      <c r="BJP3653" s="372"/>
      <c r="BJQ3653" s="372"/>
      <c r="BJR3653" s="372"/>
      <c r="BJS3653" s="370"/>
      <c r="BJT3653" s="371"/>
      <c r="BJU3653" s="372"/>
      <c r="BJV3653" s="371"/>
      <c r="BJW3653" s="473"/>
      <c r="BJX3653" s="371"/>
      <c r="BJY3653" s="372"/>
      <c r="BJZ3653" s="372"/>
      <c r="BKA3653" s="372"/>
      <c r="BKB3653" s="372"/>
      <c r="BKC3653" s="370"/>
      <c r="BKD3653" s="371"/>
      <c r="BKE3653" s="372"/>
      <c r="BKF3653" s="371"/>
      <c r="BKG3653" s="473"/>
      <c r="BKH3653" s="371"/>
      <c r="BKI3653" s="372"/>
      <c r="BKJ3653" s="372"/>
      <c r="BKK3653" s="372"/>
      <c r="BKL3653" s="372"/>
      <c r="BKM3653" s="370"/>
      <c r="BKN3653" s="371"/>
      <c r="BKO3653" s="372"/>
      <c r="BKP3653" s="371"/>
      <c r="BKQ3653" s="473"/>
      <c r="BKR3653" s="371"/>
      <c r="BKS3653" s="372"/>
      <c r="BKT3653" s="372"/>
      <c r="BKU3653" s="372"/>
      <c r="BKV3653" s="372"/>
      <c r="BKW3653" s="370"/>
      <c r="BKX3653" s="371"/>
      <c r="BKY3653" s="372"/>
      <c r="BKZ3653" s="371"/>
      <c r="BLA3653" s="473"/>
      <c r="BLB3653" s="371"/>
      <c r="BLC3653" s="372"/>
      <c r="BLD3653" s="372"/>
      <c r="BLE3653" s="372"/>
      <c r="BLF3653" s="372"/>
      <c r="BLG3653" s="370"/>
      <c r="BLH3653" s="371"/>
      <c r="BLI3653" s="372"/>
      <c r="BLJ3653" s="371"/>
      <c r="BLK3653" s="473"/>
      <c r="BLL3653" s="371"/>
      <c r="BLM3653" s="372"/>
      <c r="BLN3653" s="372"/>
      <c r="BLO3653" s="372"/>
      <c r="BLP3653" s="372"/>
      <c r="BLQ3653" s="370"/>
      <c r="BLR3653" s="371"/>
      <c r="BLS3653" s="372"/>
      <c r="BLT3653" s="371"/>
      <c r="BLU3653" s="473"/>
      <c r="BLV3653" s="371"/>
      <c r="BLW3653" s="372"/>
      <c r="BLX3653" s="372"/>
      <c r="BLY3653" s="372"/>
      <c r="BLZ3653" s="372"/>
      <c r="BMA3653" s="370"/>
      <c r="BMB3653" s="371"/>
      <c r="BMC3653" s="372"/>
      <c r="BMD3653" s="371"/>
      <c r="BME3653" s="473"/>
      <c r="BMF3653" s="371"/>
      <c r="BMG3653" s="372"/>
      <c r="BMH3653" s="372"/>
      <c r="BMI3653" s="372"/>
      <c r="BMJ3653" s="372"/>
      <c r="BMK3653" s="370"/>
      <c r="BML3653" s="371"/>
      <c r="BMM3653" s="372"/>
      <c r="BMN3653" s="371"/>
      <c r="BMO3653" s="473"/>
      <c r="BMP3653" s="371"/>
      <c r="BMQ3653" s="372"/>
      <c r="BMR3653" s="372"/>
      <c r="BMS3653" s="372"/>
      <c r="BMT3653" s="372"/>
      <c r="BMU3653" s="370"/>
      <c r="BMV3653" s="371"/>
      <c r="BMW3653" s="372"/>
      <c r="BMX3653" s="371"/>
      <c r="BMY3653" s="473"/>
      <c r="BMZ3653" s="371"/>
      <c r="BNA3653" s="372"/>
      <c r="BNB3653" s="372"/>
      <c r="BNC3653" s="372"/>
      <c r="BND3653" s="372"/>
      <c r="BNE3653" s="370"/>
      <c r="BNF3653" s="371"/>
      <c r="BNG3653" s="372"/>
      <c r="BNH3653" s="371"/>
      <c r="BNI3653" s="473"/>
      <c r="BNJ3653" s="371"/>
      <c r="BNK3653" s="372"/>
      <c r="BNL3653" s="372"/>
      <c r="BNM3653" s="372"/>
      <c r="BNN3653" s="372"/>
      <c r="BNO3653" s="370"/>
      <c r="BNP3653" s="371"/>
      <c r="BNQ3653" s="372"/>
      <c r="BNR3653" s="371"/>
      <c r="BNS3653" s="473"/>
      <c r="BNT3653" s="371"/>
      <c r="BNU3653" s="372"/>
      <c r="BNV3653" s="372"/>
      <c r="BNW3653" s="372"/>
      <c r="BNX3653" s="372"/>
      <c r="BNY3653" s="370"/>
      <c r="BNZ3653" s="371"/>
      <c r="BOA3653" s="372"/>
      <c r="BOB3653" s="371"/>
      <c r="BOC3653" s="473"/>
      <c r="BOD3653" s="371"/>
      <c r="BOE3653" s="372"/>
      <c r="BOF3653" s="372"/>
      <c r="BOG3653" s="372"/>
      <c r="BOH3653" s="372"/>
      <c r="BOI3653" s="370"/>
      <c r="BOJ3653" s="371"/>
      <c r="BOK3653" s="372"/>
      <c r="BOL3653" s="371"/>
      <c r="BOM3653" s="473"/>
      <c r="BON3653" s="371"/>
      <c r="BOO3653" s="372"/>
      <c r="BOP3653" s="372"/>
      <c r="BOQ3653" s="372"/>
      <c r="BOR3653" s="372"/>
      <c r="BOS3653" s="370"/>
      <c r="BOT3653" s="371"/>
      <c r="BOU3653" s="372"/>
      <c r="BOV3653" s="371"/>
      <c r="BOW3653" s="473"/>
      <c r="BOX3653" s="371"/>
      <c r="BOY3653" s="372"/>
      <c r="BOZ3653" s="372"/>
      <c r="BPA3653" s="372"/>
      <c r="BPB3653" s="372"/>
      <c r="BPC3653" s="370"/>
      <c r="BPD3653" s="371"/>
      <c r="BPE3653" s="372"/>
      <c r="BPF3653" s="371"/>
      <c r="BPG3653" s="473"/>
      <c r="BPH3653" s="371"/>
      <c r="BPI3653" s="372"/>
      <c r="BPJ3653" s="372"/>
      <c r="BPK3653" s="372"/>
      <c r="BPL3653" s="372"/>
      <c r="BPM3653" s="370"/>
      <c r="BPN3653" s="371"/>
      <c r="BPO3653" s="372"/>
      <c r="BPP3653" s="371"/>
      <c r="BPQ3653" s="473"/>
      <c r="BPR3653" s="371"/>
      <c r="BPS3653" s="372"/>
      <c r="BPT3653" s="372"/>
      <c r="BPU3653" s="372"/>
      <c r="BPV3653" s="372"/>
      <c r="BPW3653" s="370"/>
      <c r="BPX3653" s="371"/>
      <c r="BPY3653" s="372"/>
      <c r="BPZ3653" s="371"/>
      <c r="BQA3653" s="473"/>
      <c r="BQB3653" s="371"/>
      <c r="BQC3653" s="372"/>
      <c r="BQD3653" s="372"/>
      <c r="BQE3653" s="372"/>
      <c r="BQF3653" s="372"/>
      <c r="BQG3653" s="370"/>
      <c r="BQH3653" s="371"/>
      <c r="BQI3653" s="372"/>
      <c r="BQJ3653" s="371"/>
      <c r="BQK3653" s="473"/>
      <c r="BQL3653" s="371"/>
      <c r="BQM3653" s="372"/>
      <c r="BQN3653" s="372"/>
      <c r="BQO3653" s="372"/>
      <c r="BQP3653" s="372"/>
      <c r="BQQ3653" s="370"/>
      <c r="BQR3653" s="371"/>
      <c r="BQS3653" s="372"/>
      <c r="BQT3653" s="371"/>
      <c r="BQU3653" s="473"/>
      <c r="BQV3653" s="371"/>
      <c r="BQW3653" s="372"/>
      <c r="BQX3653" s="372"/>
      <c r="BQY3653" s="372"/>
      <c r="BQZ3653" s="372"/>
      <c r="BRA3653" s="370"/>
      <c r="BRB3653" s="371"/>
      <c r="BRC3653" s="372"/>
      <c r="BRD3653" s="371"/>
      <c r="BRE3653" s="473"/>
      <c r="BRF3653" s="371"/>
      <c r="BRG3653" s="372"/>
      <c r="BRH3653" s="372"/>
      <c r="BRI3653" s="372"/>
      <c r="BRJ3653" s="372"/>
      <c r="BRK3653" s="370"/>
      <c r="BRL3653" s="371"/>
      <c r="BRM3653" s="372"/>
      <c r="BRN3653" s="371"/>
      <c r="BRO3653" s="473"/>
      <c r="BRP3653" s="371"/>
      <c r="BRQ3653" s="372"/>
      <c r="BRR3653" s="372"/>
      <c r="BRS3653" s="372"/>
      <c r="BRT3653" s="372"/>
      <c r="BRU3653" s="370"/>
      <c r="BRV3653" s="371"/>
      <c r="BRW3653" s="372"/>
      <c r="BRX3653" s="371"/>
      <c r="BRY3653" s="473"/>
      <c r="BRZ3653" s="371"/>
      <c r="BSA3653" s="372"/>
      <c r="BSB3653" s="372"/>
      <c r="BSC3653" s="372"/>
      <c r="BSD3653" s="372"/>
      <c r="BSE3653" s="370"/>
      <c r="BSF3653" s="371"/>
      <c r="BSG3653" s="372"/>
      <c r="BSH3653" s="371"/>
      <c r="BSI3653" s="473"/>
      <c r="BSJ3653" s="371"/>
      <c r="BSK3653" s="372"/>
      <c r="BSL3653" s="372"/>
      <c r="BSM3653" s="372"/>
      <c r="BSN3653" s="372"/>
      <c r="BSO3653" s="370"/>
      <c r="BSP3653" s="371"/>
      <c r="BSQ3653" s="372"/>
      <c r="BSR3653" s="371"/>
      <c r="BSS3653" s="473"/>
      <c r="BST3653" s="371"/>
      <c r="BSU3653" s="372"/>
      <c r="BSV3653" s="372"/>
      <c r="BSW3653" s="372"/>
      <c r="BSX3653" s="372"/>
      <c r="BSY3653" s="370"/>
      <c r="BSZ3653" s="371"/>
      <c r="BTA3653" s="372"/>
      <c r="BTB3653" s="371"/>
      <c r="BTC3653" s="473"/>
      <c r="BTD3653" s="371"/>
      <c r="BTE3653" s="372"/>
      <c r="BTF3653" s="372"/>
      <c r="BTG3653" s="372"/>
      <c r="BTH3653" s="372"/>
      <c r="BTI3653" s="370"/>
      <c r="BTJ3653" s="371"/>
      <c r="BTK3653" s="372"/>
      <c r="BTL3653" s="371"/>
      <c r="BTM3653" s="473"/>
      <c r="BTN3653" s="371"/>
      <c r="BTO3653" s="372"/>
      <c r="BTP3653" s="372"/>
      <c r="BTQ3653" s="372"/>
      <c r="BTR3653" s="372"/>
      <c r="BTS3653" s="370"/>
      <c r="BTT3653" s="371"/>
      <c r="BTU3653" s="372"/>
      <c r="BTV3653" s="371"/>
      <c r="BTW3653" s="473"/>
      <c r="BTX3653" s="371"/>
      <c r="BTY3653" s="372"/>
      <c r="BTZ3653" s="372"/>
      <c r="BUA3653" s="372"/>
      <c r="BUB3653" s="372"/>
      <c r="BUC3653" s="370"/>
      <c r="BUD3653" s="371"/>
      <c r="BUE3653" s="372"/>
      <c r="BUF3653" s="371"/>
      <c r="BUG3653" s="473"/>
      <c r="BUH3653" s="371"/>
      <c r="BUI3653" s="372"/>
      <c r="BUJ3653" s="372"/>
      <c r="BUK3653" s="372"/>
      <c r="BUL3653" s="372"/>
      <c r="BUM3653" s="370"/>
      <c r="BUN3653" s="371"/>
      <c r="BUO3653" s="372"/>
      <c r="BUP3653" s="371"/>
      <c r="BUQ3653" s="473"/>
      <c r="BUR3653" s="371"/>
      <c r="BUS3653" s="372"/>
      <c r="BUT3653" s="372"/>
      <c r="BUU3653" s="372"/>
      <c r="BUV3653" s="372"/>
      <c r="BUW3653" s="370"/>
      <c r="BUX3653" s="371"/>
      <c r="BUY3653" s="372"/>
      <c r="BUZ3653" s="371"/>
      <c r="BVA3653" s="473"/>
      <c r="BVB3653" s="371"/>
      <c r="BVC3653" s="372"/>
      <c r="BVD3653" s="372"/>
      <c r="BVE3653" s="372"/>
      <c r="BVF3653" s="372"/>
      <c r="BVG3653" s="370"/>
      <c r="BVH3653" s="371"/>
      <c r="BVI3653" s="372"/>
      <c r="BVJ3653" s="371"/>
      <c r="BVK3653" s="473"/>
      <c r="BVL3653" s="371"/>
      <c r="BVM3653" s="372"/>
      <c r="BVN3653" s="372"/>
      <c r="BVO3653" s="372"/>
      <c r="BVP3653" s="372"/>
      <c r="BVQ3653" s="370"/>
      <c r="BVR3653" s="371"/>
      <c r="BVS3653" s="372"/>
      <c r="BVT3653" s="371"/>
      <c r="BVU3653" s="473"/>
      <c r="BVV3653" s="371"/>
      <c r="BVW3653" s="372"/>
      <c r="BVX3653" s="372"/>
      <c r="BVY3653" s="372"/>
      <c r="BVZ3653" s="372"/>
      <c r="BWA3653" s="370"/>
      <c r="BWB3653" s="371"/>
      <c r="BWC3653" s="372"/>
      <c r="BWD3653" s="371"/>
      <c r="BWE3653" s="473"/>
      <c r="BWF3653" s="371"/>
      <c r="BWG3653" s="372"/>
      <c r="BWH3653" s="372"/>
      <c r="BWI3653" s="372"/>
      <c r="BWJ3653" s="372"/>
      <c r="BWK3653" s="370"/>
      <c r="BWL3653" s="371"/>
      <c r="BWM3653" s="372"/>
      <c r="BWN3653" s="371"/>
      <c r="BWO3653" s="473"/>
      <c r="BWP3653" s="371"/>
      <c r="BWQ3653" s="372"/>
      <c r="BWR3653" s="372"/>
      <c r="BWS3653" s="372"/>
      <c r="BWT3653" s="372"/>
      <c r="BWU3653" s="370"/>
      <c r="BWV3653" s="371"/>
      <c r="BWW3653" s="372"/>
      <c r="BWX3653" s="371"/>
      <c r="BWY3653" s="473"/>
      <c r="BWZ3653" s="371"/>
      <c r="BXA3653" s="372"/>
      <c r="BXB3653" s="372"/>
      <c r="BXC3653" s="372"/>
      <c r="BXD3653" s="372"/>
      <c r="BXE3653" s="370"/>
      <c r="BXF3653" s="371"/>
      <c r="BXG3653" s="372"/>
      <c r="BXH3653" s="371"/>
      <c r="BXI3653" s="473"/>
      <c r="BXJ3653" s="371"/>
      <c r="BXK3653" s="372"/>
      <c r="BXL3653" s="372"/>
      <c r="BXM3653" s="372"/>
      <c r="BXN3653" s="372"/>
      <c r="BXO3653" s="370"/>
      <c r="BXP3653" s="371"/>
      <c r="BXQ3653" s="372"/>
      <c r="BXR3653" s="371"/>
      <c r="BXS3653" s="473"/>
      <c r="BXT3653" s="371"/>
      <c r="BXU3653" s="372"/>
      <c r="BXV3653" s="372"/>
      <c r="BXW3653" s="372"/>
      <c r="BXX3653" s="372"/>
      <c r="BXY3653" s="370"/>
      <c r="BXZ3653" s="371"/>
      <c r="BYA3653" s="372"/>
      <c r="BYB3653" s="371"/>
      <c r="BYC3653" s="473"/>
      <c r="BYD3653" s="371"/>
      <c r="BYE3653" s="372"/>
      <c r="BYF3653" s="372"/>
      <c r="BYG3653" s="372"/>
      <c r="BYH3653" s="372"/>
      <c r="BYI3653" s="370"/>
      <c r="BYJ3653" s="371"/>
      <c r="BYK3653" s="372"/>
      <c r="BYL3653" s="371"/>
      <c r="BYM3653" s="473"/>
      <c r="BYN3653" s="371"/>
      <c r="BYO3653" s="372"/>
      <c r="BYP3653" s="372"/>
      <c r="BYQ3653" s="372"/>
      <c r="BYR3653" s="372"/>
      <c r="BYS3653" s="370"/>
      <c r="BYT3653" s="371"/>
      <c r="BYU3653" s="372"/>
      <c r="BYV3653" s="371"/>
      <c r="BYW3653" s="473"/>
      <c r="BYX3653" s="371"/>
      <c r="BYY3653" s="372"/>
      <c r="BYZ3653" s="372"/>
      <c r="BZA3653" s="372"/>
      <c r="BZB3653" s="372"/>
      <c r="BZC3653" s="370"/>
      <c r="BZD3653" s="371"/>
      <c r="BZE3653" s="372"/>
      <c r="BZF3653" s="371"/>
      <c r="BZG3653" s="473"/>
      <c r="BZH3653" s="371"/>
      <c r="BZI3653" s="372"/>
      <c r="BZJ3653" s="372"/>
      <c r="BZK3653" s="372"/>
      <c r="BZL3653" s="372"/>
      <c r="BZM3653" s="370"/>
      <c r="BZN3653" s="371"/>
      <c r="BZO3653" s="372"/>
      <c r="BZP3653" s="371"/>
      <c r="BZQ3653" s="473"/>
      <c r="BZR3653" s="371"/>
      <c r="BZS3653" s="372"/>
      <c r="BZT3653" s="372"/>
      <c r="BZU3653" s="372"/>
      <c r="BZV3653" s="372"/>
      <c r="BZW3653" s="370"/>
      <c r="BZX3653" s="371"/>
      <c r="BZY3653" s="372"/>
      <c r="BZZ3653" s="371"/>
      <c r="CAA3653" s="473"/>
      <c r="CAB3653" s="371"/>
      <c r="CAC3653" s="372"/>
      <c r="CAD3653" s="372"/>
      <c r="CAE3653" s="372"/>
      <c r="CAF3653" s="372"/>
      <c r="CAG3653" s="370"/>
      <c r="CAH3653" s="371"/>
      <c r="CAI3653" s="372"/>
      <c r="CAJ3653" s="371"/>
      <c r="CAK3653" s="473"/>
      <c r="CAL3653" s="371"/>
      <c r="CAM3653" s="372"/>
      <c r="CAN3653" s="372"/>
      <c r="CAO3653" s="372"/>
      <c r="CAP3653" s="372"/>
      <c r="CAQ3653" s="370"/>
      <c r="CAR3653" s="371"/>
      <c r="CAS3653" s="372"/>
      <c r="CAT3653" s="371"/>
      <c r="CAU3653" s="473"/>
      <c r="CAV3653" s="371"/>
      <c r="CAW3653" s="372"/>
      <c r="CAX3653" s="372"/>
      <c r="CAY3653" s="372"/>
      <c r="CAZ3653" s="372"/>
      <c r="CBA3653" s="370"/>
      <c r="CBB3653" s="371"/>
      <c r="CBC3653" s="372"/>
      <c r="CBD3653" s="371"/>
      <c r="CBE3653" s="473"/>
      <c r="CBF3653" s="371"/>
      <c r="CBG3653" s="372"/>
      <c r="CBH3653" s="372"/>
      <c r="CBI3653" s="372"/>
      <c r="CBJ3653" s="372"/>
      <c r="CBK3653" s="370"/>
      <c r="CBL3653" s="371"/>
      <c r="CBM3653" s="372"/>
      <c r="CBN3653" s="371"/>
      <c r="CBO3653" s="473"/>
      <c r="CBP3653" s="371"/>
      <c r="CBQ3653" s="372"/>
      <c r="CBR3653" s="372"/>
      <c r="CBS3653" s="372"/>
      <c r="CBT3653" s="372"/>
      <c r="CBU3653" s="370"/>
      <c r="CBV3653" s="371"/>
      <c r="CBW3653" s="372"/>
      <c r="CBX3653" s="371"/>
      <c r="CBY3653" s="473"/>
      <c r="CBZ3653" s="371"/>
      <c r="CCA3653" s="372"/>
      <c r="CCB3653" s="372"/>
      <c r="CCC3653" s="372"/>
      <c r="CCD3653" s="372"/>
      <c r="CCE3653" s="370"/>
      <c r="CCF3653" s="371"/>
      <c r="CCG3653" s="372"/>
      <c r="CCH3653" s="371"/>
      <c r="CCI3653" s="473"/>
      <c r="CCJ3653" s="371"/>
      <c r="CCK3653" s="372"/>
      <c r="CCL3653" s="372"/>
      <c r="CCM3653" s="372"/>
      <c r="CCN3653" s="372"/>
      <c r="CCO3653" s="370"/>
      <c r="CCP3653" s="371"/>
      <c r="CCQ3653" s="372"/>
      <c r="CCR3653" s="371"/>
      <c r="CCS3653" s="473"/>
      <c r="CCT3653" s="371"/>
      <c r="CCU3653" s="372"/>
      <c r="CCV3653" s="372"/>
      <c r="CCW3653" s="372"/>
      <c r="CCX3653" s="372"/>
      <c r="CCY3653" s="370"/>
      <c r="CCZ3653" s="371"/>
      <c r="CDA3653" s="372"/>
      <c r="CDB3653" s="371"/>
      <c r="CDC3653" s="473"/>
      <c r="CDD3653" s="371"/>
      <c r="CDE3653" s="372"/>
      <c r="CDF3653" s="372"/>
      <c r="CDG3653" s="372"/>
      <c r="CDH3653" s="372"/>
      <c r="CDI3653" s="370"/>
      <c r="CDJ3653" s="371"/>
      <c r="CDK3653" s="372"/>
      <c r="CDL3653" s="371"/>
      <c r="CDM3653" s="473"/>
      <c r="CDN3653" s="371"/>
      <c r="CDO3653" s="372"/>
      <c r="CDP3653" s="372"/>
      <c r="CDQ3653" s="372"/>
      <c r="CDR3653" s="372"/>
      <c r="CDS3653" s="370"/>
      <c r="CDT3653" s="371"/>
      <c r="CDU3653" s="372"/>
      <c r="CDV3653" s="371"/>
      <c r="CDW3653" s="473"/>
      <c r="CDX3653" s="371"/>
      <c r="CDY3653" s="372"/>
      <c r="CDZ3653" s="372"/>
      <c r="CEA3653" s="372"/>
      <c r="CEB3653" s="372"/>
      <c r="CEC3653" s="370"/>
      <c r="CED3653" s="371"/>
      <c r="CEE3653" s="372"/>
      <c r="CEF3653" s="371"/>
      <c r="CEG3653" s="473"/>
      <c r="CEH3653" s="371"/>
      <c r="CEI3653" s="372"/>
      <c r="CEJ3653" s="372"/>
      <c r="CEK3653" s="372"/>
      <c r="CEL3653" s="372"/>
      <c r="CEM3653" s="370"/>
      <c r="CEN3653" s="371"/>
      <c r="CEO3653" s="372"/>
      <c r="CEP3653" s="371"/>
      <c r="CEQ3653" s="473"/>
      <c r="CER3653" s="371"/>
      <c r="CES3653" s="372"/>
      <c r="CET3653" s="372"/>
      <c r="CEU3653" s="372"/>
      <c r="CEV3653" s="372"/>
      <c r="CEW3653" s="370"/>
      <c r="CEX3653" s="371"/>
      <c r="CEY3653" s="372"/>
      <c r="CEZ3653" s="371"/>
      <c r="CFA3653" s="473"/>
      <c r="CFB3653" s="371"/>
      <c r="CFC3653" s="372"/>
      <c r="CFD3653" s="372"/>
      <c r="CFE3653" s="372"/>
      <c r="CFF3653" s="372"/>
      <c r="CFG3653" s="370"/>
      <c r="CFH3653" s="371"/>
      <c r="CFI3653" s="372"/>
      <c r="CFJ3653" s="371"/>
      <c r="CFK3653" s="473"/>
      <c r="CFL3653" s="371"/>
      <c r="CFM3653" s="372"/>
      <c r="CFN3653" s="372"/>
      <c r="CFO3653" s="372"/>
      <c r="CFP3653" s="372"/>
      <c r="CFQ3653" s="370"/>
      <c r="CFR3653" s="371"/>
      <c r="CFS3653" s="372"/>
      <c r="CFT3653" s="371"/>
      <c r="CFU3653" s="473"/>
      <c r="CFV3653" s="371"/>
      <c r="CFW3653" s="372"/>
      <c r="CFX3653" s="372"/>
      <c r="CFY3653" s="372"/>
      <c r="CFZ3653" s="372"/>
      <c r="CGA3653" s="370"/>
      <c r="CGB3653" s="371"/>
      <c r="CGC3653" s="372"/>
      <c r="CGD3653" s="371"/>
      <c r="CGE3653" s="473"/>
      <c r="CGF3653" s="371"/>
      <c r="CGG3653" s="372"/>
      <c r="CGH3653" s="372"/>
      <c r="CGI3653" s="372"/>
      <c r="CGJ3653" s="372"/>
      <c r="CGK3653" s="370"/>
      <c r="CGL3653" s="371"/>
      <c r="CGM3653" s="372"/>
      <c r="CGN3653" s="371"/>
      <c r="CGO3653" s="473"/>
      <c r="CGP3653" s="371"/>
      <c r="CGQ3653" s="372"/>
      <c r="CGR3653" s="372"/>
      <c r="CGS3653" s="372"/>
      <c r="CGT3653" s="372"/>
      <c r="CGU3653" s="370"/>
      <c r="CGV3653" s="371"/>
      <c r="CGW3653" s="372"/>
      <c r="CGX3653" s="371"/>
      <c r="CGY3653" s="473"/>
      <c r="CGZ3653" s="371"/>
      <c r="CHA3653" s="372"/>
      <c r="CHB3653" s="372"/>
      <c r="CHC3653" s="372"/>
      <c r="CHD3653" s="372"/>
      <c r="CHE3653" s="370"/>
      <c r="CHF3653" s="371"/>
      <c r="CHG3653" s="372"/>
      <c r="CHH3653" s="371"/>
      <c r="CHI3653" s="473"/>
      <c r="CHJ3653" s="371"/>
      <c r="CHK3653" s="372"/>
      <c r="CHL3653" s="372"/>
      <c r="CHM3653" s="372"/>
      <c r="CHN3653" s="372"/>
      <c r="CHO3653" s="370"/>
      <c r="CHP3653" s="371"/>
      <c r="CHQ3653" s="372"/>
      <c r="CHR3653" s="371"/>
      <c r="CHS3653" s="473"/>
      <c r="CHT3653" s="371"/>
      <c r="CHU3653" s="372"/>
      <c r="CHV3653" s="372"/>
      <c r="CHW3653" s="372"/>
      <c r="CHX3653" s="372"/>
      <c r="CHY3653" s="370"/>
      <c r="CHZ3653" s="371"/>
      <c r="CIA3653" s="372"/>
      <c r="CIB3653" s="371"/>
      <c r="CIC3653" s="473"/>
      <c r="CID3653" s="371"/>
      <c r="CIE3653" s="372"/>
      <c r="CIF3653" s="372"/>
      <c r="CIG3653" s="372"/>
      <c r="CIH3653" s="372"/>
      <c r="CII3653" s="370"/>
      <c r="CIJ3653" s="371"/>
      <c r="CIK3653" s="372"/>
      <c r="CIL3653" s="371"/>
      <c r="CIM3653" s="473"/>
      <c r="CIN3653" s="371"/>
      <c r="CIO3653" s="372"/>
      <c r="CIP3653" s="372"/>
      <c r="CIQ3653" s="372"/>
      <c r="CIR3653" s="372"/>
      <c r="CIS3653" s="370"/>
      <c r="CIT3653" s="371"/>
      <c r="CIU3653" s="372"/>
      <c r="CIV3653" s="371"/>
      <c r="CIW3653" s="473"/>
      <c r="CIX3653" s="371"/>
      <c r="CIY3653" s="372"/>
      <c r="CIZ3653" s="372"/>
      <c r="CJA3653" s="372"/>
      <c r="CJB3653" s="372"/>
      <c r="CJC3653" s="370"/>
      <c r="CJD3653" s="371"/>
      <c r="CJE3653" s="372"/>
      <c r="CJF3653" s="371"/>
      <c r="CJG3653" s="473"/>
      <c r="CJH3653" s="371"/>
      <c r="CJI3653" s="372"/>
      <c r="CJJ3653" s="372"/>
      <c r="CJK3653" s="372"/>
      <c r="CJL3653" s="372"/>
      <c r="CJM3653" s="370"/>
      <c r="CJN3653" s="371"/>
      <c r="CJO3653" s="372"/>
      <c r="CJP3653" s="371"/>
      <c r="CJQ3653" s="473"/>
      <c r="CJR3653" s="371"/>
      <c r="CJS3653" s="372"/>
      <c r="CJT3653" s="372"/>
      <c r="CJU3653" s="372"/>
      <c r="CJV3653" s="372"/>
      <c r="CJW3653" s="370"/>
      <c r="CJX3653" s="371"/>
      <c r="CJY3653" s="372"/>
      <c r="CJZ3653" s="371"/>
      <c r="CKA3653" s="473"/>
      <c r="CKB3653" s="371"/>
      <c r="CKC3653" s="372"/>
      <c r="CKD3653" s="372"/>
      <c r="CKE3653" s="372"/>
      <c r="CKF3653" s="372"/>
      <c r="CKG3653" s="370"/>
      <c r="CKH3653" s="371"/>
      <c r="CKI3653" s="372"/>
      <c r="CKJ3653" s="371"/>
      <c r="CKK3653" s="473"/>
      <c r="CKL3653" s="371"/>
      <c r="CKM3653" s="372"/>
      <c r="CKN3653" s="372"/>
      <c r="CKO3653" s="372"/>
      <c r="CKP3653" s="372"/>
      <c r="CKQ3653" s="370"/>
      <c r="CKR3653" s="371"/>
      <c r="CKS3653" s="372"/>
      <c r="CKT3653" s="371"/>
      <c r="CKU3653" s="473"/>
      <c r="CKV3653" s="371"/>
      <c r="CKW3653" s="372"/>
      <c r="CKX3653" s="372"/>
      <c r="CKY3653" s="372"/>
      <c r="CKZ3653" s="372"/>
      <c r="CLA3653" s="370"/>
      <c r="CLB3653" s="371"/>
      <c r="CLC3653" s="372"/>
      <c r="CLD3653" s="371"/>
      <c r="CLE3653" s="473"/>
      <c r="CLF3653" s="371"/>
      <c r="CLG3653" s="372"/>
      <c r="CLH3653" s="372"/>
      <c r="CLI3653" s="372"/>
      <c r="CLJ3653" s="372"/>
      <c r="CLK3653" s="370"/>
      <c r="CLL3653" s="371"/>
      <c r="CLM3653" s="372"/>
      <c r="CLN3653" s="371"/>
      <c r="CLO3653" s="473"/>
      <c r="CLP3653" s="371"/>
      <c r="CLQ3653" s="372"/>
      <c r="CLR3653" s="372"/>
      <c r="CLS3653" s="372"/>
      <c r="CLT3653" s="372"/>
      <c r="CLU3653" s="370"/>
      <c r="CLV3653" s="371"/>
      <c r="CLW3653" s="372"/>
      <c r="CLX3653" s="371"/>
      <c r="CLY3653" s="473"/>
      <c r="CLZ3653" s="371"/>
      <c r="CMA3653" s="372"/>
      <c r="CMB3653" s="372"/>
      <c r="CMC3653" s="372"/>
      <c r="CMD3653" s="372"/>
      <c r="CME3653" s="370"/>
      <c r="CMF3653" s="371"/>
      <c r="CMG3653" s="372"/>
      <c r="CMH3653" s="371"/>
      <c r="CMI3653" s="473"/>
      <c r="CMJ3653" s="371"/>
      <c r="CMK3653" s="372"/>
      <c r="CML3653" s="372"/>
      <c r="CMM3653" s="372"/>
      <c r="CMN3653" s="372"/>
      <c r="CMO3653" s="370"/>
      <c r="CMP3653" s="371"/>
      <c r="CMQ3653" s="372"/>
      <c r="CMR3653" s="371"/>
      <c r="CMS3653" s="473"/>
      <c r="CMT3653" s="371"/>
      <c r="CMU3653" s="372"/>
      <c r="CMV3653" s="372"/>
      <c r="CMW3653" s="372"/>
      <c r="CMX3653" s="372"/>
      <c r="CMY3653" s="370"/>
      <c r="CMZ3653" s="371"/>
      <c r="CNA3653" s="372"/>
      <c r="CNB3653" s="371"/>
      <c r="CNC3653" s="473"/>
      <c r="CND3653" s="371"/>
      <c r="CNE3653" s="372"/>
      <c r="CNF3653" s="372"/>
      <c r="CNG3653" s="372"/>
      <c r="CNH3653" s="372"/>
      <c r="CNI3653" s="370"/>
      <c r="CNJ3653" s="371"/>
      <c r="CNK3653" s="372"/>
      <c r="CNL3653" s="371"/>
      <c r="CNM3653" s="473"/>
      <c r="CNN3653" s="371"/>
      <c r="CNO3653" s="372"/>
      <c r="CNP3653" s="372"/>
      <c r="CNQ3653" s="372"/>
      <c r="CNR3653" s="372"/>
      <c r="CNS3653" s="370"/>
      <c r="CNT3653" s="371"/>
      <c r="CNU3653" s="372"/>
      <c r="CNV3653" s="371"/>
      <c r="CNW3653" s="473"/>
      <c r="CNX3653" s="371"/>
      <c r="CNY3653" s="372"/>
      <c r="CNZ3653" s="372"/>
      <c r="COA3653" s="372"/>
      <c r="COB3653" s="372"/>
      <c r="COC3653" s="370"/>
      <c r="COD3653" s="371"/>
      <c r="COE3653" s="372"/>
      <c r="COF3653" s="371"/>
      <c r="COG3653" s="473"/>
      <c r="COH3653" s="371"/>
      <c r="COI3653" s="372"/>
      <c r="COJ3653" s="372"/>
      <c r="COK3653" s="372"/>
      <c r="COL3653" s="372"/>
      <c r="COM3653" s="370"/>
      <c r="CON3653" s="371"/>
      <c r="COO3653" s="372"/>
      <c r="COP3653" s="371"/>
      <c r="COQ3653" s="473"/>
      <c r="COR3653" s="371"/>
      <c r="COS3653" s="372"/>
      <c r="COT3653" s="372"/>
      <c r="COU3653" s="372"/>
      <c r="COV3653" s="372"/>
      <c r="COW3653" s="370"/>
      <c r="COX3653" s="371"/>
      <c r="COY3653" s="372"/>
      <c r="COZ3653" s="371"/>
      <c r="CPA3653" s="473"/>
      <c r="CPB3653" s="371"/>
      <c r="CPC3653" s="372"/>
      <c r="CPD3653" s="372"/>
      <c r="CPE3653" s="372"/>
      <c r="CPF3653" s="372"/>
      <c r="CPG3653" s="370"/>
      <c r="CPH3653" s="371"/>
      <c r="CPI3653" s="372"/>
      <c r="CPJ3653" s="371"/>
      <c r="CPK3653" s="473"/>
      <c r="CPL3653" s="371"/>
      <c r="CPM3653" s="372"/>
      <c r="CPN3653" s="372"/>
      <c r="CPO3653" s="372"/>
      <c r="CPP3653" s="372"/>
      <c r="CPQ3653" s="370"/>
      <c r="CPR3653" s="371"/>
      <c r="CPS3653" s="372"/>
      <c r="CPT3653" s="371"/>
      <c r="CPU3653" s="473"/>
      <c r="CPV3653" s="371"/>
      <c r="CPW3653" s="372"/>
      <c r="CPX3653" s="372"/>
      <c r="CPY3653" s="372"/>
      <c r="CPZ3653" s="372"/>
      <c r="CQA3653" s="370"/>
      <c r="CQB3653" s="371"/>
      <c r="CQC3653" s="372"/>
      <c r="CQD3653" s="371"/>
      <c r="CQE3653" s="473"/>
      <c r="CQF3653" s="371"/>
      <c r="CQG3653" s="372"/>
      <c r="CQH3653" s="372"/>
      <c r="CQI3653" s="372"/>
      <c r="CQJ3653" s="372"/>
      <c r="CQK3653" s="370"/>
      <c r="CQL3653" s="371"/>
      <c r="CQM3653" s="372"/>
      <c r="CQN3653" s="371"/>
      <c r="CQO3653" s="473"/>
      <c r="CQP3653" s="371"/>
      <c r="CQQ3653" s="372"/>
      <c r="CQR3653" s="372"/>
      <c r="CQS3653" s="372"/>
      <c r="CQT3653" s="372"/>
      <c r="CQU3653" s="370"/>
      <c r="CQV3653" s="371"/>
      <c r="CQW3653" s="372"/>
      <c r="CQX3653" s="371"/>
      <c r="CQY3653" s="473"/>
      <c r="CQZ3653" s="371"/>
      <c r="CRA3653" s="372"/>
      <c r="CRB3653" s="372"/>
      <c r="CRC3653" s="372"/>
      <c r="CRD3653" s="372"/>
      <c r="CRE3653" s="370"/>
      <c r="CRF3653" s="371"/>
      <c r="CRG3653" s="372"/>
      <c r="CRH3653" s="371"/>
      <c r="CRI3653" s="473"/>
      <c r="CRJ3653" s="371"/>
      <c r="CRK3653" s="372"/>
      <c r="CRL3653" s="372"/>
      <c r="CRM3653" s="372"/>
      <c r="CRN3653" s="372"/>
      <c r="CRO3653" s="370"/>
      <c r="CRP3653" s="371"/>
      <c r="CRQ3653" s="372"/>
      <c r="CRR3653" s="371"/>
      <c r="CRS3653" s="473"/>
      <c r="CRT3653" s="371"/>
      <c r="CRU3653" s="372"/>
      <c r="CRV3653" s="372"/>
      <c r="CRW3653" s="372"/>
      <c r="CRX3653" s="372"/>
      <c r="CRY3653" s="370"/>
      <c r="CRZ3653" s="371"/>
      <c r="CSA3653" s="372"/>
      <c r="CSB3653" s="371"/>
      <c r="CSC3653" s="473"/>
      <c r="CSD3653" s="371"/>
      <c r="CSE3653" s="372"/>
      <c r="CSF3653" s="372"/>
      <c r="CSG3653" s="372"/>
      <c r="CSH3653" s="372"/>
      <c r="CSI3653" s="370"/>
      <c r="CSJ3653" s="371"/>
      <c r="CSK3653" s="372"/>
      <c r="CSL3653" s="371"/>
      <c r="CSM3653" s="473"/>
      <c r="CSN3653" s="371"/>
      <c r="CSO3653" s="372"/>
      <c r="CSP3653" s="372"/>
      <c r="CSQ3653" s="372"/>
      <c r="CSR3653" s="372"/>
      <c r="CSS3653" s="370"/>
      <c r="CST3653" s="371"/>
      <c r="CSU3653" s="372"/>
      <c r="CSV3653" s="371"/>
      <c r="CSW3653" s="473"/>
      <c r="CSX3653" s="371"/>
      <c r="CSY3653" s="372"/>
      <c r="CSZ3653" s="372"/>
      <c r="CTA3653" s="372"/>
      <c r="CTB3653" s="372"/>
      <c r="CTC3653" s="370"/>
      <c r="CTD3653" s="371"/>
      <c r="CTE3653" s="372"/>
      <c r="CTF3653" s="371"/>
      <c r="CTG3653" s="473"/>
      <c r="CTH3653" s="371"/>
      <c r="CTI3653" s="372"/>
      <c r="CTJ3653" s="372"/>
      <c r="CTK3653" s="372"/>
      <c r="CTL3653" s="372"/>
      <c r="CTM3653" s="370"/>
      <c r="CTN3653" s="371"/>
      <c r="CTO3653" s="372"/>
      <c r="CTP3653" s="371"/>
      <c r="CTQ3653" s="473"/>
      <c r="CTR3653" s="371"/>
      <c r="CTS3653" s="372"/>
      <c r="CTT3653" s="372"/>
      <c r="CTU3653" s="372"/>
      <c r="CTV3653" s="372"/>
      <c r="CTW3653" s="370"/>
      <c r="CTX3653" s="371"/>
      <c r="CTY3653" s="372"/>
      <c r="CTZ3653" s="371"/>
      <c r="CUA3653" s="473"/>
      <c r="CUB3653" s="371"/>
      <c r="CUC3653" s="372"/>
      <c r="CUD3653" s="372"/>
      <c r="CUE3653" s="372"/>
      <c r="CUF3653" s="372"/>
      <c r="CUG3653" s="370"/>
      <c r="CUH3653" s="371"/>
      <c r="CUI3653" s="372"/>
      <c r="CUJ3653" s="371"/>
      <c r="CUK3653" s="473"/>
      <c r="CUL3653" s="371"/>
      <c r="CUM3653" s="372"/>
      <c r="CUN3653" s="372"/>
      <c r="CUO3653" s="372"/>
      <c r="CUP3653" s="372"/>
      <c r="CUQ3653" s="370"/>
      <c r="CUR3653" s="371"/>
      <c r="CUS3653" s="372"/>
      <c r="CUT3653" s="371"/>
      <c r="CUU3653" s="473"/>
      <c r="CUV3653" s="371"/>
      <c r="CUW3653" s="372"/>
      <c r="CUX3653" s="372"/>
      <c r="CUY3653" s="372"/>
      <c r="CUZ3653" s="372"/>
      <c r="CVA3653" s="370"/>
      <c r="CVB3653" s="371"/>
      <c r="CVC3653" s="372"/>
      <c r="CVD3653" s="371"/>
      <c r="CVE3653" s="473"/>
      <c r="CVF3653" s="371"/>
      <c r="CVG3653" s="372"/>
      <c r="CVH3653" s="372"/>
      <c r="CVI3653" s="372"/>
      <c r="CVJ3653" s="372"/>
      <c r="CVK3653" s="370"/>
      <c r="CVL3653" s="371"/>
      <c r="CVM3653" s="372"/>
      <c r="CVN3653" s="371"/>
      <c r="CVO3653" s="473"/>
      <c r="CVP3653" s="371"/>
      <c r="CVQ3653" s="372"/>
      <c r="CVR3653" s="372"/>
      <c r="CVS3653" s="372"/>
      <c r="CVT3653" s="372"/>
      <c r="CVU3653" s="370"/>
      <c r="CVV3653" s="371"/>
      <c r="CVW3653" s="372"/>
      <c r="CVX3653" s="371"/>
      <c r="CVY3653" s="473"/>
      <c r="CVZ3653" s="371"/>
      <c r="CWA3653" s="372"/>
      <c r="CWB3653" s="372"/>
      <c r="CWC3653" s="372"/>
      <c r="CWD3653" s="372"/>
      <c r="CWE3653" s="370"/>
      <c r="CWF3653" s="371"/>
      <c r="CWG3653" s="372"/>
      <c r="CWH3653" s="371"/>
      <c r="CWI3653" s="473"/>
      <c r="CWJ3653" s="371"/>
      <c r="CWK3653" s="372"/>
      <c r="CWL3653" s="372"/>
      <c r="CWM3653" s="372"/>
      <c r="CWN3653" s="372"/>
      <c r="CWO3653" s="370"/>
      <c r="CWP3653" s="371"/>
      <c r="CWQ3653" s="372"/>
      <c r="CWR3653" s="371"/>
      <c r="CWS3653" s="473"/>
      <c r="CWT3653" s="371"/>
      <c r="CWU3653" s="372"/>
      <c r="CWV3653" s="372"/>
      <c r="CWW3653" s="372"/>
      <c r="CWX3653" s="372"/>
      <c r="CWY3653" s="370"/>
      <c r="CWZ3653" s="371"/>
      <c r="CXA3653" s="372"/>
      <c r="CXB3653" s="371"/>
      <c r="CXC3653" s="473"/>
      <c r="CXD3653" s="371"/>
      <c r="CXE3653" s="372"/>
      <c r="CXF3653" s="372"/>
      <c r="CXG3653" s="372"/>
      <c r="CXH3653" s="372"/>
      <c r="CXI3653" s="370"/>
      <c r="CXJ3653" s="371"/>
      <c r="CXK3653" s="372"/>
      <c r="CXL3653" s="371"/>
      <c r="CXM3653" s="473"/>
      <c r="CXN3653" s="371"/>
      <c r="CXO3653" s="372"/>
      <c r="CXP3653" s="372"/>
      <c r="CXQ3653" s="372"/>
      <c r="CXR3653" s="372"/>
      <c r="CXS3653" s="370"/>
      <c r="CXT3653" s="371"/>
      <c r="CXU3653" s="372"/>
      <c r="CXV3653" s="371"/>
      <c r="CXW3653" s="473"/>
      <c r="CXX3653" s="371"/>
      <c r="CXY3653" s="372"/>
      <c r="CXZ3653" s="372"/>
      <c r="CYA3653" s="372"/>
      <c r="CYB3653" s="372"/>
      <c r="CYC3653" s="370"/>
      <c r="CYD3653" s="371"/>
      <c r="CYE3653" s="372"/>
      <c r="CYF3653" s="371"/>
      <c r="CYG3653" s="473"/>
      <c r="CYH3653" s="371"/>
      <c r="CYI3653" s="372"/>
      <c r="CYJ3653" s="372"/>
      <c r="CYK3653" s="372"/>
      <c r="CYL3653" s="372"/>
      <c r="CYM3653" s="370"/>
      <c r="CYN3653" s="371"/>
      <c r="CYO3653" s="372"/>
      <c r="CYP3653" s="371"/>
      <c r="CYQ3653" s="473"/>
      <c r="CYR3653" s="371"/>
      <c r="CYS3653" s="372"/>
      <c r="CYT3653" s="372"/>
      <c r="CYU3653" s="372"/>
      <c r="CYV3653" s="372"/>
      <c r="CYW3653" s="370"/>
      <c r="CYX3653" s="371"/>
      <c r="CYY3653" s="372"/>
      <c r="CYZ3653" s="371"/>
      <c r="CZA3653" s="473"/>
      <c r="CZB3653" s="371"/>
      <c r="CZC3653" s="372"/>
      <c r="CZD3653" s="372"/>
      <c r="CZE3653" s="372"/>
      <c r="CZF3653" s="372"/>
      <c r="CZG3653" s="370"/>
      <c r="CZH3653" s="371"/>
      <c r="CZI3653" s="372"/>
      <c r="CZJ3653" s="371"/>
      <c r="CZK3653" s="473"/>
      <c r="CZL3653" s="371"/>
      <c r="CZM3653" s="372"/>
      <c r="CZN3653" s="372"/>
      <c r="CZO3653" s="372"/>
      <c r="CZP3653" s="372"/>
      <c r="CZQ3653" s="370"/>
      <c r="CZR3653" s="371"/>
      <c r="CZS3653" s="372"/>
      <c r="CZT3653" s="371"/>
      <c r="CZU3653" s="473"/>
      <c r="CZV3653" s="371"/>
      <c r="CZW3653" s="372"/>
      <c r="CZX3653" s="372"/>
      <c r="CZY3653" s="372"/>
      <c r="CZZ3653" s="372"/>
      <c r="DAA3653" s="370"/>
      <c r="DAB3653" s="371"/>
      <c r="DAC3653" s="372"/>
      <c r="DAD3653" s="371"/>
      <c r="DAE3653" s="473"/>
      <c r="DAF3653" s="371"/>
      <c r="DAG3653" s="372"/>
      <c r="DAH3653" s="372"/>
      <c r="DAI3653" s="372"/>
      <c r="DAJ3653" s="372"/>
      <c r="DAK3653" s="370"/>
      <c r="DAL3653" s="371"/>
      <c r="DAM3653" s="372"/>
      <c r="DAN3653" s="371"/>
      <c r="DAO3653" s="473"/>
      <c r="DAP3653" s="371"/>
      <c r="DAQ3653" s="372"/>
      <c r="DAR3653" s="372"/>
      <c r="DAS3653" s="372"/>
      <c r="DAT3653" s="372"/>
      <c r="DAU3653" s="370"/>
      <c r="DAV3653" s="371"/>
      <c r="DAW3653" s="372"/>
      <c r="DAX3653" s="371"/>
      <c r="DAY3653" s="473"/>
      <c r="DAZ3653" s="371"/>
      <c r="DBA3653" s="372"/>
      <c r="DBB3653" s="372"/>
      <c r="DBC3653" s="372"/>
      <c r="DBD3653" s="372"/>
      <c r="DBE3653" s="370"/>
      <c r="DBF3653" s="371"/>
      <c r="DBG3653" s="372"/>
      <c r="DBH3653" s="371"/>
      <c r="DBI3653" s="473"/>
      <c r="DBJ3653" s="371"/>
      <c r="DBK3653" s="372"/>
      <c r="DBL3653" s="372"/>
      <c r="DBM3653" s="372"/>
      <c r="DBN3653" s="372"/>
      <c r="DBO3653" s="370"/>
      <c r="DBP3653" s="371"/>
      <c r="DBQ3653" s="372"/>
      <c r="DBR3653" s="371"/>
      <c r="DBS3653" s="473"/>
      <c r="DBT3653" s="371"/>
      <c r="DBU3653" s="372"/>
      <c r="DBV3653" s="372"/>
      <c r="DBW3653" s="372"/>
      <c r="DBX3653" s="372"/>
      <c r="DBY3653" s="370"/>
      <c r="DBZ3653" s="371"/>
      <c r="DCA3653" s="372"/>
      <c r="DCB3653" s="371"/>
      <c r="DCC3653" s="473"/>
      <c r="DCD3653" s="371"/>
      <c r="DCE3653" s="372"/>
      <c r="DCF3653" s="372"/>
      <c r="DCG3653" s="372"/>
      <c r="DCH3653" s="372"/>
      <c r="DCI3653" s="370"/>
      <c r="DCJ3653" s="371"/>
      <c r="DCK3653" s="372"/>
      <c r="DCL3653" s="371"/>
      <c r="DCM3653" s="473"/>
      <c r="DCN3653" s="371"/>
      <c r="DCO3653" s="372"/>
      <c r="DCP3653" s="372"/>
      <c r="DCQ3653" s="372"/>
      <c r="DCR3653" s="372"/>
      <c r="DCS3653" s="370"/>
      <c r="DCT3653" s="371"/>
      <c r="DCU3653" s="372"/>
      <c r="DCV3653" s="371"/>
      <c r="DCW3653" s="473"/>
      <c r="DCX3653" s="371"/>
      <c r="DCY3653" s="372"/>
      <c r="DCZ3653" s="372"/>
      <c r="DDA3653" s="372"/>
      <c r="DDB3653" s="372"/>
      <c r="DDC3653" s="370"/>
      <c r="DDD3653" s="371"/>
      <c r="DDE3653" s="372"/>
      <c r="DDF3653" s="371"/>
      <c r="DDG3653" s="473"/>
      <c r="DDH3653" s="371"/>
      <c r="DDI3653" s="372"/>
      <c r="DDJ3653" s="372"/>
      <c r="DDK3653" s="372"/>
      <c r="DDL3653" s="372"/>
      <c r="DDM3653" s="370"/>
      <c r="DDN3653" s="371"/>
      <c r="DDO3653" s="372"/>
      <c r="DDP3653" s="371"/>
      <c r="DDQ3653" s="473"/>
      <c r="DDR3653" s="371"/>
      <c r="DDS3653" s="372"/>
      <c r="DDT3653" s="372"/>
      <c r="DDU3653" s="372"/>
      <c r="DDV3653" s="372"/>
      <c r="DDW3653" s="370"/>
      <c r="DDX3653" s="371"/>
      <c r="DDY3653" s="372"/>
      <c r="DDZ3653" s="371"/>
      <c r="DEA3653" s="473"/>
      <c r="DEB3653" s="371"/>
      <c r="DEC3653" s="372"/>
      <c r="DED3653" s="372"/>
      <c r="DEE3653" s="372"/>
      <c r="DEF3653" s="372"/>
      <c r="DEG3653" s="370"/>
      <c r="DEH3653" s="371"/>
      <c r="DEI3653" s="372"/>
      <c r="DEJ3653" s="371"/>
      <c r="DEK3653" s="473"/>
      <c r="DEL3653" s="371"/>
      <c r="DEM3653" s="372"/>
      <c r="DEN3653" s="372"/>
      <c r="DEO3653" s="372"/>
      <c r="DEP3653" s="372"/>
      <c r="DEQ3653" s="370"/>
      <c r="DER3653" s="371"/>
      <c r="DES3653" s="372"/>
      <c r="DET3653" s="371"/>
      <c r="DEU3653" s="473"/>
      <c r="DEV3653" s="371"/>
      <c r="DEW3653" s="372"/>
      <c r="DEX3653" s="372"/>
      <c r="DEY3653" s="372"/>
      <c r="DEZ3653" s="372"/>
      <c r="DFA3653" s="370"/>
      <c r="DFB3653" s="371"/>
      <c r="DFC3653" s="372"/>
      <c r="DFD3653" s="371"/>
      <c r="DFE3653" s="473"/>
      <c r="DFF3653" s="371"/>
      <c r="DFG3653" s="372"/>
      <c r="DFH3653" s="372"/>
      <c r="DFI3653" s="372"/>
      <c r="DFJ3653" s="372"/>
      <c r="DFK3653" s="370"/>
      <c r="DFL3653" s="371"/>
      <c r="DFM3653" s="372"/>
      <c r="DFN3653" s="371"/>
      <c r="DFO3653" s="473"/>
      <c r="DFP3653" s="371"/>
      <c r="DFQ3653" s="372"/>
      <c r="DFR3653" s="372"/>
      <c r="DFS3653" s="372"/>
      <c r="DFT3653" s="372"/>
      <c r="DFU3653" s="370"/>
      <c r="DFV3653" s="371"/>
      <c r="DFW3653" s="372"/>
      <c r="DFX3653" s="371"/>
      <c r="DFY3653" s="473"/>
      <c r="DFZ3653" s="371"/>
      <c r="DGA3653" s="372"/>
      <c r="DGB3653" s="372"/>
      <c r="DGC3653" s="372"/>
      <c r="DGD3653" s="372"/>
      <c r="DGE3653" s="370"/>
      <c r="DGF3653" s="371"/>
      <c r="DGG3653" s="372"/>
      <c r="DGH3653" s="371"/>
      <c r="DGI3653" s="473"/>
      <c r="DGJ3653" s="371"/>
      <c r="DGK3653" s="372"/>
      <c r="DGL3653" s="372"/>
      <c r="DGM3653" s="372"/>
      <c r="DGN3653" s="372"/>
      <c r="DGO3653" s="370"/>
      <c r="DGP3653" s="371"/>
      <c r="DGQ3653" s="372"/>
      <c r="DGR3653" s="371"/>
      <c r="DGS3653" s="473"/>
      <c r="DGT3653" s="371"/>
      <c r="DGU3653" s="372"/>
      <c r="DGV3653" s="372"/>
      <c r="DGW3653" s="372"/>
      <c r="DGX3653" s="372"/>
      <c r="DGY3653" s="370"/>
      <c r="DGZ3653" s="371"/>
      <c r="DHA3653" s="372"/>
      <c r="DHB3653" s="371"/>
      <c r="DHC3653" s="473"/>
      <c r="DHD3653" s="371"/>
      <c r="DHE3653" s="372"/>
      <c r="DHF3653" s="372"/>
      <c r="DHG3653" s="372"/>
      <c r="DHH3653" s="372"/>
      <c r="DHI3653" s="370"/>
      <c r="DHJ3653" s="371"/>
      <c r="DHK3653" s="372"/>
      <c r="DHL3653" s="371"/>
      <c r="DHM3653" s="473"/>
      <c r="DHN3653" s="371"/>
      <c r="DHO3653" s="372"/>
      <c r="DHP3653" s="372"/>
      <c r="DHQ3653" s="372"/>
      <c r="DHR3653" s="372"/>
      <c r="DHS3653" s="370"/>
      <c r="DHT3653" s="371"/>
      <c r="DHU3653" s="372"/>
      <c r="DHV3653" s="371"/>
      <c r="DHW3653" s="473"/>
      <c r="DHX3653" s="371"/>
      <c r="DHY3653" s="372"/>
      <c r="DHZ3653" s="372"/>
      <c r="DIA3653" s="372"/>
      <c r="DIB3653" s="372"/>
      <c r="DIC3653" s="370"/>
      <c r="DID3653" s="371"/>
      <c r="DIE3653" s="372"/>
      <c r="DIF3653" s="371"/>
      <c r="DIG3653" s="473"/>
      <c r="DIH3653" s="371"/>
      <c r="DII3653" s="372"/>
      <c r="DIJ3653" s="372"/>
      <c r="DIK3653" s="372"/>
      <c r="DIL3653" s="372"/>
      <c r="DIM3653" s="370"/>
      <c r="DIN3653" s="371"/>
      <c r="DIO3653" s="372"/>
      <c r="DIP3653" s="371"/>
      <c r="DIQ3653" s="473"/>
      <c r="DIR3653" s="371"/>
      <c r="DIS3653" s="372"/>
      <c r="DIT3653" s="372"/>
      <c r="DIU3653" s="372"/>
      <c r="DIV3653" s="372"/>
      <c r="DIW3653" s="370"/>
      <c r="DIX3653" s="371"/>
      <c r="DIY3653" s="372"/>
      <c r="DIZ3653" s="371"/>
      <c r="DJA3653" s="473"/>
      <c r="DJB3653" s="371"/>
      <c r="DJC3653" s="372"/>
      <c r="DJD3653" s="372"/>
      <c r="DJE3653" s="372"/>
      <c r="DJF3653" s="372"/>
      <c r="DJG3653" s="370"/>
      <c r="DJH3653" s="371"/>
      <c r="DJI3653" s="372"/>
      <c r="DJJ3653" s="371"/>
      <c r="DJK3653" s="473"/>
      <c r="DJL3653" s="371"/>
      <c r="DJM3653" s="372"/>
      <c r="DJN3653" s="372"/>
      <c r="DJO3653" s="372"/>
      <c r="DJP3653" s="372"/>
      <c r="DJQ3653" s="370"/>
      <c r="DJR3653" s="371"/>
      <c r="DJS3653" s="372"/>
      <c r="DJT3653" s="371"/>
      <c r="DJU3653" s="473"/>
      <c r="DJV3653" s="371"/>
      <c r="DJW3653" s="372"/>
      <c r="DJX3653" s="372"/>
      <c r="DJY3653" s="372"/>
      <c r="DJZ3653" s="372"/>
      <c r="DKA3653" s="370"/>
      <c r="DKB3653" s="371"/>
      <c r="DKC3653" s="372"/>
      <c r="DKD3653" s="371"/>
      <c r="DKE3653" s="473"/>
      <c r="DKF3653" s="371"/>
      <c r="DKG3653" s="372"/>
      <c r="DKH3653" s="372"/>
      <c r="DKI3653" s="372"/>
      <c r="DKJ3653" s="372"/>
      <c r="DKK3653" s="370"/>
      <c r="DKL3653" s="371"/>
      <c r="DKM3653" s="372"/>
      <c r="DKN3653" s="371"/>
      <c r="DKO3653" s="473"/>
      <c r="DKP3653" s="371"/>
      <c r="DKQ3653" s="372"/>
      <c r="DKR3653" s="372"/>
      <c r="DKS3653" s="372"/>
      <c r="DKT3653" s="372"/>
      <c r="DKU3653" s="370"/>
      <c r="DKV3653" s="371"/>
      <c r="DKW3653" s="372"/>
      <c r="DKX3653" s="371"/>
      <c r="DKY3653" s="473"/>
      <c r="DKZ3653" s="371"/>
      <c r="DLA3653" s="372"/>
      <c r="DLB3653" s="372"/>
      <c r="DLC3653" s="372"/>
      <c r="DLD3653" s="372"/>
      <c r="DLE3653" s="370"/>
      <c r="DLF3653" s="371"/>
      <c r="DLG3653" s="372"/>
      <c r="DLH3653" s="371"/>
      <c r="DLI3653" s="473"/>
      <c r="DLJ3653" s="371"/>
      <c r="DLK3653" s="372"/>
      <c r="DLL3653" s="372"/>
      <c r="DLM3653" s="372"/>
      <c r="DLN3653" s="372"/>
      <c r="DLO3653" s="370"/>
      <c r="DLP3653" s="371"/>
      <c r="DLQ3653" s="372"/>
      <c r="DLR3653" s="371"/>
      <c r="DLS3653" s="473"/>
      <c r="DLT3653" s="371"/>
      <c r="DLU3653" s="372"/>
      <c r="DLV3653" s="372"/>
      <c r="DLW3653" s="372"/>
      <c r="DLX3653" s="372"/>
      <c r="DLY3653" s="370"/>
      <c r="DLZ3653" s="371"/>
      <c r="DMA3653" s="372"/>
      <c r="DMB3653" s="371"/>
      <c r="DMC3653" s="473"/>
      <c r="DMD3653" s="371"/>
      <c r="DME3653" s="372"/>
      <c r="DMF3653" s="372"/>
      <c r="DMG3653" s="372"/>
      <c r="DMH3653" s="372"/>
      <c r="DMI3653" s="370"/>
      <c r="DMJ3653" s="371"/>
      <c r="DMK3653" s="372"/>
      <c r="DML3653" s="371"/>
      <c r="DMM3653" s="473"/>
      <c r="DMN3653" s="371"/>
      <c r="DMO3653" s="372"/>
      <c r="DMP3653" s="372"/>
      <c r="DMQ3653" s="372"/>
      <c r="DMR3653" s="372"/>
      <c r="DMS3653" s="370"/>
      <c r="DMT3653" s="371"/>
      <c r="DMU3653" s="372"/>
      <c r="DMV3653" s="371"/>
      <c r="DMW3653" s="473"/>
      <c r="DMX3653" s="371"/>
      <c r="DMY3653" s="372"/>
      <c r="DMZ3653" s="372"/>
      <c r="DNA3653" s="372"/>
      <c r="DNB3653" s="372"/>
      <c r="DNC3653" s="370"/>
      <c r="DND3653" s="371"/>
      <c r="DNE3653" s="372"/>
      <c r="DNF3653" s="371"/>
      <c r="DNG3653" s="473"/>
      <c r="DNH3653" s="371"/>
      <c r="DNI3653" s="372"/>
      <c r="DNJ3653" s="372"/>
      <c r="DNK3653" s="372"/>
      <c r="DNL3653" s="372"/>
      <c r="DNM3653" s="370"/>
      <c r="DNN3653" s="371"/>
      <c r="DNO3653" s="372"/>
      <c r="DNP3653" s="371"/>
      <c r="DNQ3653" s="473"/>
      <c r="DNR3653" s="371"/>
      <c r="DNS3653" s="372"/>
      <c r="DNT3653" s="372"/>
      <c r="DNU3653" s="372"/>
      <c r="DNV3653" s="372"/>
      <c r="DNW3653" s="370"/>
      <c r="DNX3653" s="371"/>
      <c r="DNY3653" s="372"/>
      <c r="DNZ3653" s="371"/>
      <c r="DOA3653" s="473"/>
      <c r="DOB3653" s="371"/>
      <c r="DOC3653" s="372"/>
      <c r="DOD3653" s="372"/>
      <c r="DOE3653" s="372"/>
      <c r="DOF3653" s="372"/>
      <c r="DOG3653" s="370"/>
      <c r="DOH3653" s="371"/>
      <c r="DOI3653" s="372"/>
      <c r="DOJ3653" s="371"/>
      <c r="DOK3653" s="473"/>
      <c r="DOL3653" s="371"/>
      <c r="DOM3653" s="372"/>
      <c r="DON3653" s="372"/>
      <c r="DOO3653" s="372"/>
      <c r="DOP3653" s="372"/>
      <c r="DOQ3653" s="370"/>
      <c r="DOR3653" s="371"/>
      <c r="DOS3653" s="372"/>
      <c r="DOT3653" s="371"/>
      <c r="DOU3653" s="473"/>
      <c r="DOV3653" s="371"/>
      <c r="DOW3653" s="372"/>
      <c r="DOX3653" s="372"/>
      <c r="DOY3653" s="372"/>
      <c r="DOZ3653" s="372"/>
      <c r="DPA3653" s="370"/>
      <c r="DPB3653" s="371"/>
      <c r="DPC3653" s="372"/>
      <c r="DPD3653" s="371"/>
      <c r="DPE3653" s="473"/>
      <c r="DPF3653" s="371"/>
      <c r="DPG3653" s="372"/>
      <c r="DPH3653" s="372"/>
      <c r="DPI3653" s="372"/>
      <c r="DPJ3653" s="372"/>
      <c r="DPK3653" s="370"/>
      <c r="DPL3653" s="371"/>
      <c r="DPM3653" s="372"/>
      <c r="DPN3653" s="371"/>
      <c r="DPO3653" s="473"/>
      <c r="DPP3653" s="371"/>
      <c r="DPQ3653" s="372"/>
      <c r="DPR3653" s="372"/>
      <c r="DPS3653" s="372"/>
      <c r="DPT3653" s="372"/>
      <c r="DPU3653" s="370"/>
      <c r="DPV3653" s="371"/>
      <c r="DPW3653" s="372"/>
      <c r="DPX3653" s="371"/>
      <c r="DPY3653" s="473"/>
      <c r="DPZ3653" s="371"/>
      <c r="DQA3653" s="372"/>
      <c r="DQB3653" s="372"/>
      <c r="DQC3653" s="372"/>
      <c r="DQD3653" s="372"/>
      <c r="DQE3653" s="370"/>
      <c r="DQF3653" s="371"/>
      <c r="DQG3653" s="372"/>
      <c r="DQH3653" s="371"/>
      <c r="DQI3653" s="473"/>
      <c r="DQJ3653" s="371"/>
      <c r="DQK3653" s="372"/>
      <c r="DQL3653" s="372"/>
      <c r="DQM3653" s="372"/>
      <c r="DQN3653" s="372"/>
      <c r="DQO3653" s="370"/>
      <c r="DQP3653" s="371"/>
      <c r="DQQ3653" s="372"/>
      <c r="DQR3653" s="371"/>
      <c r="DQS3653" s="473"/>
      <c r="DQT3653" s="371"/>
      <c r="DQU3653" s="372"/>
      <c r="DQV3653" s="372"/>
      <c r="DQW3653" s="372"/>
      <c r="DQX3653" s="372"/>
      <c r="DQY3653" s="370"/>
      <c r="DQZ3653" s="371"/>
      <c r="DRA3653" s="372"/>
      <c r="DRB3653" s="371"/>
      <c r="DRC3653" s="473"/>
      <c r="DRD3653" s="371"/>
      <c r="DRE3653" s="372"/>
      <c r="DRF3653" s="372"/>
      <c r="DRG3653" s="372"/>
      <c r="DRH3653" s="372"/>
      <c r="DRI3653" s="370"/>
      <c r="DRJ3653" s="371"/>
      <c r="DRK3653" s="372"/>
      <c r="DRL3653" s="371"/>
      <c r="DRM3653" s="473"/>
      <c r="DRN3653" s="371"/>
      <c r="DRO3653" s="372"/>
      <c r="DRP3653" s="372"/>
      <c r="DRQ3653" s="372"/>
      <c r="DRR3653" s="372"/>
      <c r="DRS3653" s="370"/>
      <c r="DRT3653" s="371"/>
      <c r="DRU3653" s="372"/>
      <c r="DRV3653" s="371"/>
      <c r="DRW3653" s="473"/>
      <c r="DRX3653" s="371"/>
      <c r="DRY3653" s="372"/>
      <c r="DRZ3653" s="372"/>
      <c r="DSA3653" s="372"/>
      <c r="DSB3653" s="372"/>
      <c r="DSC3653" s="370"/>
      <c r="DSD3653" s="371"/>
      <c r="DSE3653" s="372"/>
      <c r="DSF3653" s="371"/>
      <c r="DSG3653" s="473"/>
      <c r="DSH3653" s="371"/>
      <c r="DSI3653" s="372"/>
      <c r="DSJ3653" s="372"/>
      <c r="DSK3653" s="372"/>
      <c r="DSL3653" s="372"/>
      <c r="DSM3653" s="370"/>
      <c r="DSN3653" s="371"/>
      <c r="DSO3653" s="372"/>
      <c r="DSP3653" s="371"/>
      <c r="DSQ3653" s="473"/>
      <c r="DSR3653" s="371"/>
      <c r="DSS3653" s="372"/>
      <c r="DST3653" s="372"/>
      <c r="DSU3653" s="372"/>
      <c r="DSV3653" s="372"/>
      <c r="DSW3653" s="370"/>
      <c r="DSX3653" s="371"/>
      <c r="DSY3653" s="372"/>
      <c r="DSZ3653" s="371"/>
      <c r="DTA3653" s="473"/>
      <c r="DTB3653" s="371"/>
      <c r="DTC3653" s="372"/>
      <c r="DTD3653" s="372"/>
      <c r="DTE3653" s="372"/>
      <c r="DTF3653" s="372"/>
      <c r="DTG3653" s="370"/>
      <c r="DTH3653" s="371"/>
      <c r="DTI3653" s="372"/>
      <c r="DTJ3653" s="371"/>
      <c r="DTK3653" s="473"/>
      <c r="DTL3653" s="371"/>
      <c r="DTM3653" s="372"/>
      <c r="DTN3653" s="372"/>
      <c r="DTO3653" s="372"/>
      <c r="DTP3653" s="372"/>
      <c r="DTQ3653" s="370"/>
      <c r="DTR3653" s="371"/>
      <c r="DTS3653" s="372"/>
      <c r="DTT3653" s="371"/>
      <c r="DTU3653" s="473"/>
      <c r="DTV3653" s="371"/>
      <c r="DTW3653" s="372"/>
      <c r="DTX3653" s="372"/>
      <c r="DTY3653" s="372"/>
      <c r="DTZ3653" s="372"/>
      <c r="DUA3653" s="370"/>
      <c r="DUB3653" s="371"/>
      <c r="DUC3653" s="372"/>
      <c r="DUD3653" s="371"/>
      <c r="DUE3653" s="473"/>
      <c r="DUF3653" s="371"/>
      <c r="DUG3653" s="372"/>
      <c r="DUH3653" s="372"/>
      <c r="DUI3653" s="372"/>
      <c r="DUJ3653" s="372"/>
      <c r="DUK3653" s="370"/>
      <c r="DUL3653" s="371"/>
      <c r="DUM3653" s="372"/>
      <c r="DUN3653" s="371"/>
      <c r="DUO3653" s="473"/>
      <c r="DUP3653" s="371"/>
      <c r="DUQ3653" s="372"/>
      <c r="DUR3653" s="372"/>
      <c r="DUS3653" s="372"/>
      <c r="DUT3653" s="372"/>
      <c r="DUU3653" s="370"/>
      <c r="DUV3653" s="371"/>
      <c r="DUW3653" s="372"/>
      <c r="DUX3653" s="371"/>
      <c r="DUY3653" s="473"/>
      <c r="DUZ3653" s="371"/>
      <c r="DVA3653" s="372"/>
      <c r="DVB3653" s="372"/>
      <c r="DVC3653" s="372"/>
      <c r="DVD3653" s="372"/>
      <c r="DVE3653" s="370"/>
      <c r="DVF3653" s="371"/>
      <c r="DVG3653" s="372"/>
      <c r="DVH3653" s="371"/>
      <c r="DVI3653" s="473"/>
      <c r="DVJ3653" s="371"/>
      <c r="DVK3653" s="372"/>
      <c r="DVL3653" s="372"/>
      <c r="DVM3653" s="372"/>
      <c r="DVN3653" s="372"/>
      <c r="DVO3653" s="370"/>
      <c r="DVP3653" s="371"/>
      <c r="DVQ3653" s="372"/>
      <c r="DVR3653" s="371"/>
      <c r="DVS3653" s="473"/>
      <c r="DVT3653" s="371"/>
      <c r="DVU3653" s="372"/>
      <c r="DVV3653" s="372"/>
      <c r="DVW3653" s="372"/>
      <c r="DVX3653" s="372"/>
      <c r="DVY3653" s="370"/>
      <c r="DVZ3653" s="371"/>
      <c r="DWA3653" s="372"/>
      <c r="DWB3653" s="371"/>
      <c r="DWC3653" s="473"/>
      <c r="DWD3653" s="371"/>
      <c r="DWE3653" s="372"/>
      <c r="DWF3653" s="372"/>
      <c r="DWG3653" s="372"/>
      <c r="DWH3653" s="372"/>
      <c r="DWI3653" s="370"/>
      <c r="DWJ3653" s="371"/>
      <c r="DWK3653" s="372"/>
      <c r="DWL3653" s="371"/>
      <c r="DWM3653" s="473"/>
      <c r="DWN3653" s="371"/>
      <c r="DWO3653" s="372"/>
      <c r="DWP3653" s="372"/>
      <c r="DWQ3653" s="372"/>
      <c r="DWR3653" s="372"/>
      <c r="DWS3653" s="370"/>
      <c r="DWT3653" s="371"/>
      <c r="DWU3653" s="372"/>
      <c r="DWV3653" s="371"/>
      <c r="DWW3653" s="473"/>
      <c r="DWX3653" s="371"/>
      <c r="DWY3653" s="372"/>
      <c r="DWZ3653" s="372"/>
      <c r="DXA3653" s="372"/>
      <c r="DXB3653" s="372"/>
      <c r="DXC3653" s="370"/>
      <c r="DXD3653" s="371"/>
      <c r="DXE3653" s="372"/>
      <c r="DXF3653" s="371"/>
      <c r="DXG3653" s="473"/>
      <c r="DXH3653" s="371"/>
      <c r="DXI3653" s="372"/>
      <c r="DXJ3653" s="372"/>
      <c r="DXK3653" s="372"/>
      <c r="DXL3653" s="372"/>
      <c r="DXM3653" s="370"/>
      <c r="DXN3653" s="371"/>
      <c r="DXO3653" s="372"/>
      <c r="DXP3653" s="371"/>
      <c r="DXQ3653" s="473"/>
      <c r="DXR3653" s="371"/>
      <c r="DXS3653" s="372"/>
      <c r="DXT3653" s="372"/>
      <c r="DXU3653" s="372"/>
      <c r="DXV3653" s="372"/>
      <c r="DXW3653" s="370"/>
      <c r="DXX3653" s="371"/>
      <c r="DXY3653" s="372"/>
      <c r="DXZ3653" s="371"/>
      <c r="DYA3653" s="473"/>
      <c r="DYB3653" s="371"/>
      <c r="DYC3653" s="372"/>
      <c r="DYD3653" s="372"/>
      <c r="DYE3653" s="372"/>
      <c r="DYF3653" s="372"/>
      <c r="DYG3653" s="370"/>
      <c r="DYH3653" s="371"/>
      <c r="DYI3653" s="372"/>
      <c r="DYJ3653" s="371"/>
      <c r="DYK3653" s="473"/>
      <c r="DYL3653" s="371"/>
      <c r="DYM3653" s="372"/>
      <c r="DYN3653" s="372"/>
      <c r="DYO3653" s="372"/>
      <c r="DYP3653" s="372"/>
      <c r="DYQ3653" s="370"/>
      <c r="DYR3653" s="371"/>
      <c r="DYS3653" s="372"/>
      <c r="DYT3653" s="371"/>
      <c r="DYU3653" s="473"/>
      <c r="DYV3653" s="371"/>
      <c r="DYW3653" s="372"/>
      <c r="DYX3653" s="372"/>
      <c r="DYY3653" s="372"/>
      <c r="DYZ3653" s="372"/>
      <c r="DZA3653" s="370"/>
      <c r="DZB3653" s="371"/>
      <c r="DZC3653" s="372"/>
      <c r="DZD3653" s="371"/>
      <c r="DZE3653" s="473"/>
      <c r="DZF3653" s="371"/>
      <c r="DZG3653" s="372"/>
      <c r="DZH3653" s="372"/>
      <c r="DZI3653" s="372"/>
      <c r="DZJ3653" s="372"/>
      <c r="DZK3653" s="370"/>
      <c r="DZL3653" s="371"/>
      <c r="DZM3653" s="372"/>
      <c r="DZN3653" s="371"/>
      <c r="DZO3653" s="473"/>
      <c r="DZP3653" s="371"/>
      <c r="DZQ3653" s="372"/>
      <c r="DZR3653" s="372"/>
      <c r="DZS3653" s="372"/>
      <c r="DZT3653" s="372"/>
      <c r="DZU3653" s="370"/>
      <c r="DZV3653" s="371"/>
      <c r="DZW3653" s="372"/>
      <c r="DZX3653" s="371"/>
      <c r="DZY3653" s="473"/>
      <c r="DZZ3653" s="371"/>
      <c r="EAA3653" s="372"/>
      <c r="EAB3653" s="372"/>
      <c r="EAC3653" s="372"/>
      <c r="EAD3653" s="372"/>
      <c r="EAE3653" s="370"/>
      <c r="EAF3653" s="371"/>
      <c r="EAG3653" s="372"/>
      <c r="EAH3653" s="371"/>
      <c r="EAI3653" s="473"/>
      <c r="EAJ3653" s="371"/>
      <c r="EAK3653" s="372"/>
      <c r="EAL3653" s="372"/>
      <c r="EAM3653" s="372"/>
      <c r="EAN3653" s="372"/>
      <c r="EAO3653" s="370"/>
      <c r="EAP3653" s="371"/>
      <c r="EAQ3653" s="372"/>
      <c r="EAR3653" s="371"/>
      <c r="EAS3653" s="473"/>
      <c r="EAT3653" s="371"/>
      <c r="EAU3653" s="372"/>
      <c r="EAV3653" s="372"/>
      <c r="EAW3653" s="372"/>
      <c r="EAX3653" s="372"/>
      <c r="EAY3653" s="370"/>
      <c r="EAZ3653" s="371"/>
      <c r="EBA3653" s="372"/>
      <c r="EBB3653" s="371"/>
      <c r="EBC3653" s="473"/>
      <c r="EBD3653" s="371"/>
      <c r="EBE3653" s="372"/>
      <c r="EBF3653" s="372"/>
      <c r="EBG3653" s="372"/>
      <c r="EBH3653" s="372"/>
      <c r="EBI3653" s="370"/>
      <c r="EBJ3653" s="371"/>
      <c r="EBK3653" s="372"/>
      <c r="EBL3653" s="371"/>
      <c r="EBM3653" s="473"/>
      <c r="EBN3653" s="371"/>
      <c r="EBO3653" s="372"/>
      <c r="EBP3653" s="372"/>
      <c r="EBQ3653" s="372"/>
      <c r="EBR3653" s="372"/>
      <c r="EBS3653" s="370"/>
      <c r="EBT3653" s="371"/>
      <c r="EBU3653" s="372"/>
      <c r="EBV3653" s="371"/>
      <c r="EBW3653" s="473"/>
      <c r="EBX3653" s="371"/>
      <c r="EBY3653" s="372"/>
      <c r="EBZ3653" s="372"/>
      <c r="ECA3653" s="372"/>
      <c r="ECB3653" s="372"/>
      <c r="ECC3653" s="370"/>
      <c r="ECD3653" s="371"/>
      <c r="ECE3653" s="372"/>
      <c r="ECF3653" s="371"/>
      <c r="ECG3653" s="473"/>
      <c r="ECH3653" s="371"/>
      <c r="ECI3653" s="372"/>
      <c r="ECJ3653" s="372"/>
      <c r="ECK3653" s="372"/>
      <c r="ECL3653" s="372"/>
      <c r="ECM3653" s="370"/>
      <c r="ECN3653" s="371"/>
      <c r="ECO3653" s="372"/>
      <c r="ECP3653" s="371"/>
      <c r="ECQ3653" s="473"/>
      <c r="ECR3653" s="371"/>
      <c r="ECS3653" s="372"/>
      <c r="ECT3653" s="372"/>
      <c r="ECU3653" s="372"/>
      <c r="ECV3653" s="372"/>
      <c r="ECW3653" s="370"/>
      <c r="ECX3653" s="371"/>
      <c r="ECY3653" s="372"/>
      <c r="ECZ3653" s="371"/>
      <c r="EDA3653" s="473"/>
      <c r="EDB3653" s="371"/>
      <c r="EDC3653" s="372"/>
      <c r="EDD3653" s="372"/>
      <c r="EDE3653" s="372"/>
      <c r="EDF3653" s="372"/>
      <c r="EDG3653" s="370"/>
      <c r="EDH3653" s="371"/>
      <c r="EDI3653" s="372"/>
      <c r="EDJ3653" s="371"/>
      <c r="EDK3653" s="473"/>
      <c r="EDL3653" s="371"/>
      <c r="EDM3653" s="372"/>
      <c r="EDN3653" s="372"/>
      <c r="EDO3653" s="372"/>
      <c r="EDP3653" s="372"/>
      <c r="EDQ3653" s="370"/>
      <c r="EDR3653" s="371"/>
      <c r="EDS3653" s="372"/>
      <c r="EDT3653" s="371"/>
      <c r="EDU3653" s="473"/>
      <c r="EDV3653" s="371"/>
      <c r="EDW3653" s="372"/>
      <c r="EDX3653" s="372"/>
      <c r="EDY3653" s="372"/>
      <c r="EDZ3653" s="372"/>
      <c r="EEA3653" s="370"/>
      <c r="EEB3653" s="371"/>
      <c r="EEC3653" s="372"/>
      <c r="EED3653" s="371"/>
      <c r="EEE3653" s="473"/>
      <c r="EEF3653" s="371"/>
      <c r="EEG3653" s="372"/>
      <c r="EEH3653" s="372"/>
      <c r="EEI3653" s="372"/>
      <c r="EEJ3653" s="372"/>
      <c r="EEK3653" s="370"/>
      <c r="EEL3653" s="371"/>
      <c r="EEM3653" s="372"/>
      <c r="EEN3653" s="371"/>
      <c r="EEO3653" s="473"/>
      <c r="EEP3653" s="371"/>
      <c r="EEQ3653" s="372"/>
      <c r="EER3653" s="372"/>
      <c r="EES3653" s="372"/>
      <c r="EET3653" s="372"/>
      <c r="EEU3653" s="370"/>
      <c r="EEV3653" s="371"/>
      <c r="EEW3653" s="372"/>
      <c r="EEX3653" s="371"/>
      <c r="EEY3653" s="473"/>
      <c r="EEZ3653" s="371"/>
      <c r="EFA3653" s="372"/>
      <c r="EFB3653" s="372"/>
      <c r="EFC3653" s="372"/>
      <c r="EFD3653" s="372"/>
      <c r="EFE3653" s="370"/>
      <c r="EFF3653" s="371"/>
      <c r="EFG3653" s="372"/>
      <c r="EFH3653" s="371"/>
      <c r="EFI3653" s="473"/>
      <c r="EFJ3653" s="371"/>
      <c r="EFK3653" s="372"/>
      <c r="EFL3653" s="372"/>
      <c r="EFM3653" s="372"/>
      <c r="EFN3653" s="372"/>
      <c r="EFO3653" s="370"/>
      <c r="EFP3653" s="371"/>
      <c r="EFQ3653" s="372"/>
      <c r="EFR3653" s="371"/>
      <c r="EFS3653" s="473"/>
      <c r="EFT3653" s="371"/>
      <c r="EFU3653" s="372"/>
      <c r="EFV3653" s="372"/>
      <c r="EFW3653" s="372"/>
      <c r="EFX3653" s="372"/>
      <c r="EFY3653" s="370"/>
      <c r="EFZ3653" s="371"/>
      <c r="EGA3653" s="372"/>
      <c r="EGB3653" s="371"/>
      <c r="EGC3653" s="473"/>
      <c r="EGD3653" s="371"/>
      <c r="EGE3653" s="372"/>
      <c r="EGF3653" s="372"/>
      <c r="EGG3653" s="372"/>
      <c r="EGH3653" s="372"/>
      <c r="EGI3653" s="370"/>
      <c r="EGJ3653" s="371"/>
      <c r="EGK3653" s="372"/>
      <c r="EGL3653" s="371"/>
      <c r="EGM3653" s="473"/>
      <c r="EGN3653" s="371"/>
      <c r="EGO3653" s="372"/>
      <c r="EGP3653" s="372"/>
      <c r="EGQ3653" s="372"/>
      <c r="EGR3653" s="372"/>
      <c r="EGS3653" s="370"/>
      <c r="EGT3653" s="371"/>
      <c r="EGU3653" s="372"/>
      <c r="EGV3653" s="371"/>
      <c r="EGW3653" s="473"/>
      <c r="EGX3653" s="371"/>
      <c r="EGY3653" s="372"/>
      <c r="EGZ3653" s="372"/>
      <c r="EHA3653" s="372"/>
      <c r="EHB3653" s="372"/>
      <c r="EHC3653" s="370"/>
      <c r="EHD3653" s="371"/>
      <c r="EHE3653" s="372"/>
      <c r="EHF3653" s="371"/>
      <c r="EHG3653" s="473"/>
      <c r="EHH3653" s="371"/>
      <c r="EHI3653" s="372"/>
      <c r="EHJ3653" s="372"/>
      <c r="EHK3653" s="372"/>
      <c r="EHL3653" s="372"/>
      <c r="EHM3653" s="370"/>
      <c r="EHN3653" s="371"/>
      <c r="EHO3653" s="372"/>
      <c r="EHP3653" s="371"/>
      <c r="EHQ3653" s="473"/>
      <c r="EHR3653" s="371"/>
      <c r="EHS3653" s="372"/>
      <c r="EHT3653" s="372"/>
      <c r="EHU3653" s="372"/>
      <c r="EHV3653" s="372"/>
      <c r="EHW3653" s="370"/>
      <c r="EHX3653" s="371"/>
      <c r="EHY3653" s="372"/>
      <c r="EHZ3653" s="371"/>
      <c r="EIA3653" s="473"/>
      <c r="EIB3653" s="371"/>
      <c r="EIC3653" s="372"/>
      <c r="EID3653" s="372"/>
      <c r="EIE3653" s="372"/>
      <c r="EIF3653" s="372"/>
      <c r="EIG3653" s="370"/>
      <c r="EIH3653" s="371"/>
      <c r="EII3653" s="372"/>
      <c r="EIJ3653" s="371"/>
      <c r="EIK3653" s="473"/>
      <c r="EIL3653" s="371"/>
      <c r="EIM3653" s="372"/>
      <c r="EIN3653" s="372"/>
      <c r="EIO3653" s="372"/>
      <c r="EIP3653" s="372"/>
      <c r="EIQ3653" s="370"/>
      <c r="EIR3653" s="371"/>
      <c r="EIS3653" s="372"/>
      <c r="EIT3653" s="371"/>
      <c r="EIU3653" s="473"/>
      <c r="EIV3653" s="371"/>
      <c r="EIW3653" s="372"/>
      <c r="EIX3653" s="372"/>
      <c r="EIY3653" s="372"/>
      <c r="EIZ3653" s="372"/>
      <c r="EJA3653" s="370"/>
      <c r="EJB3653" s="371"/>
      <c r="EJC3653" s="372"/>
      <c r="EJD3653" s="371"/>
      <c r="EJE3653" s="473"/>
      <c r="EJF3653" s="371"/>
      <c r="EJG3653" s="372"/>
      <c r="EJH3653" s="372"/>
      <c r="EJI3653" s="372"/>
      <c r="EJJ3653" s="372"/>
      <c r="EJK3653" s="370"/>
      <c r="EJL3653" s="371"/>
      <c r="EJM3653" s="372"/>
      <c r="EJN3653" s="371"/>
      <c r="EJO3653" s="473"/>
      <c r="EJP3653" s="371"/>
      <c r="EJQ3653" s="372"/>
      <c r="EJR3653" s="372"/>
      <c r="EJS3653" s="372"/>
      <c r="EJT3653" s="372"/>
      <c r="EJU3653" s="370"/>
      <c r="EJV3653" s="371"/>
      <c r="EJW3653" s="372"/>
      <c r="EJX3653" s="371"/>
      <c r="EJY3653" s="473"/>
      <c r="EJZ3653" s="371"/>
      <c r="EKA3653" s="372"/>
      <c r="EKB3653" s="372"/>
      <c r="EKC3653" s="372"/>
      <c r="EKD3653" s="372"/>
      <c r="EKE3653" s="370"/>
      <c r="EKF3653" s="371"/>
      <c r="EKG3653" s="372"/>
      <c r="EKH3653" s="371"/>
      <c r="EKI3653" s="473"/>
      <c r="EKJ3653" s="371"/>
      <c r="EKK3653" s="372"/>
      <c r="EKL3653" s="372"/>
      <c r="EKM3653" s="372"/>
      <c r="EKN3653" s="372"/>
      <c r="EKO3653" s="370"/>
      <c r="EKP3653" s="371"/>
      <c r="EKQ3653" s="372"/>
      <c r="EKR3653" s="371"/>
      <c r="EKS3653" s="473"/>
      <c r="EKT3653" s="371"/>
      <c r="EKU3653" s="372"/>
      <c r="EKV3653" s="372"/>
      <c r="EKW3653" s="372"/>
      <c r="EKX3653" s="372"/>
      <c r="EKY3653" s="370"/>
      <c r="EKZ3653" s="371"/>
      <c r="ELA3653" s="372"/>
      <c r="ELB3653" s="371"/>
      <c r="ELC3653" s="473"/>
      <c r="ELD3653" s="371"/>
      <c r="ELE3653" s="372"/>
      <c r="ELF3653" s="372"/>
      <c r="ELG3653" s="372"/>
      <c r="ELH3653" s="372"/>
      <c r="ELI3653" s="370"/>
      <c r="ELJ3653" s="371"/>
      <c r="ELK3653" s="372"/>
      <c r="ELL3653" s="371"/>
      <c r="ELM3653" s="473"/>
      <c r="ELN3653" s="371"/>
      <c r="ELO3653" s="372"/>
      <c r="ELP3653" s="372"/>
      <c r="ELQ3653" s="372"/>
      <c r="ELR3653" s="372"/>
      <c r="ELS3653" s="370"/>
      <c r="ELT3653" s="371"/>
      <c r="ELU3653" s="372"/>
      <c r="ELV3653" s="371"/>
      <c r="ELW3653" s="473"/>
      <c r="ELX3653" s="371"/>
      <c r="ELY3653" s="372"/>
      <c r="ELZ3653" s="372"/>
      <c r="EMA3653" s="372"/>
      <c r="EMB3653" s="372"/>
      <c r="EMC3653" s="370"/>
      <c r="EMD3653" s="371"/>
      <c r="EME3653" s="372"/>
      <c r="EMF3653" s="371"/>
      <c r="EMG3653" s="473"/>
      <c r="EMH3653" s="371"/>
      <c r="EMI3653" s="372"/>
      <c r="EMJ3653" s="372"/>
      <c r="EMK3653" s="372"/>
      <c r="EML3653" s="372"/>
      <c r="EMM3653" s="370"/>
      <c r="EMN3653" s="371"/>
      <c r="EMO3653" s="372"/>
      <c r="EMP3653" s="371"/>
      <c r="EMQ3653" s="473"/>
      <c r="EMR3653" s="371"/>
      <c r="EMS3653" s="372"/>
      <c r="EMT3653" s="372"/>
      <c r="EMU3653" s="372"/>
      <c r="EMV3653" s="372"/>
      <c r="EMW3653" s="370"/>
      <c r="EMX3653" s="371"/>
      <c r="EMY3653" s="372"/>
      <c r="EMZ3653" s="371"/>
      <c r="ENA3653" s="473"/>
      <c r="ENB3653" s="371"/>
      <c r="ENC3653" s="372"/>
      <c r="END3653" s="372"/>
      <c r="ENE3653" s="372"/>
      <c r="ENF3653" s="372"/>
      <c r="ENG3653" s="370"/>
      <c r="ENH3653" s="371"/>
      <c r="ENI3653" s="372"/>
      <c r="ENJ3653" s="371"/>
      <c r="ENK3653" s="473"/>
      <c r="ENL3653" s="371"/>
      <c r="ENM3653" s="372"/>
      <c r="ENN3653" s="372"/>
      <c r="ENO3653" s="372"/>
      <c r="ENP3653" s="372"/>
      <c r="ENQ3653" s="370"/>
      <c r="ENR3653" s="371"/>
      <c r="ENS3653" s="372"/>
      <c r="ENT3653" s="371"/>
      <c r="ENU3653" s="473"/>
      <c r="ENV3653" s="371"/>
      <c r="ENW3653" s="372"/>
      <c r="ENX3653" s="372"/>
      <c r="ENY3653" s="372"/>
      <c r="ENZ3653" s="372"/>
      <c r="EOA3653" s="370"/>
      <c r="EOB3653" s="371"/>
      <c r="EOC3653" s="372"/>
      <c r="EOD3653" s="371"/>
      <c r="EOE3653" s="473"/>
      <c r="EOF3653" s="371"/>
      <c r="EOG3653" s="372"/>
      <c r="EOH3653" s="372"/>
      <c r="EOI3653" s="372"/>
      <c r="EOJ3653" s="372"/>
      <c r="EOK3653" s="370"/>
      <c r="EOL3653" s="371"/>
      <c r="EOM3653" s="372"/>
      <c r="EON3653" s="371"/>
      <c r="EOO3653" s="473"/>
      <c r="EOP3653" s="371"/>
      <c r="EOQ3653" s="372"/>
      <c r="EOR3653" s="372"/>
      <c r="EOS3653" s="372"/>
      <c r="EOT3653" s="372"/>
      <c r="EOU3653" s="370"/>
      <c r="EOV3653" s="371"/>
      <c r="EOW3653" s="372"/>
      <c r="EOX3653" s="371"/>
      <c r="EOY3653" s="473"/>
      <c r="EOZ3653" s="371"/>
      <c r="EPA3653" s="372"/>
      <c r="EPB3653" s="372"/>
      <c r="EPC3653" s="372"/>
      <c r="EPD3653" s="372"/>
      <c r="EPE3653" s="370"/>
      <c r="EPF3653" s="371"/>
      <c r="EPG3653" s="372"/>
      <c r="EPH3653" s="371"/>
      <c r="EPI3653" s="473"/>
      <c r="EPJ3653" s="371"/>
      <c r="EPK3653" s="372"/>
      <c r="EPL3653" s="372"/>
      <c r="EPM3653" s="372"/>
      <c r="EPN3653" s="372"/>
      <c r="EPO3653" s="370"/>
      <c r="EPP3653" s="371"/>
      <c r="EPQ3653" s="372"/>
      <c r="EPR3653" s="371"/>
      <c r="EPS3653" s="473"/>
      <c r="EPT3653" s="371"/>
      <c r="EPU3653" s="372"/>
      <c r="EPV3653" s="372"/>
      <c r="EPW3653" s="372"/>
      <c r="EPX3653" s="372"/>
      <c r="EPY3653" s="370"/>
      <c r="EPZ3653" s="371"/>
      <c r="EQA3653" s="372"/>
      <c r="EQB3653" s="371"/>
      <c r="EQC3653" s="473"/>
      <c r="EQD3653" s="371"/>
      <c r="EQE3653" s="372"/>
      <c r="EQF3653" s="372"/>
      <c r="EQG3653" s="372"/>
      <c r="EQH3653" s="372"/>
      <c r="EQI3653" s="370"/>
      <c r="EQJ3653" s="371"/>
      <c r="EQK3653" s="372"/>
      <c r="EQL3653" s="371"/>
      <c r="EQM3653" s="473"/>
      <c r="EQN3653" s="371"/>
      <c r="EQO3653" s="372"/>
      <c r="EQP3653" s="372"/>
      <c r="EQQ3653" s="372"/>
      <c r="EQR3653" s="372"/>
      <c r="EQS3653" s="370"/>
      <c r="EQT3653" s="371"/>
      <c r="EQU3653" s="372"/>
      <c r="EQV3653" s="371"/>
      <c r="EQW3653" s="473"/>
      <c r="EQX3653" s="371"/>
      <c r="EQY3653" s="372"/>
      <c r="EQZ3653" s="372"/>
      <c r="ERA3653" s="372"/>
      <c r="ERB3653" s="372"/>
      <c r="ERC3653" s="370"/>
      <c r="ERD3653" s="371"/>
      <c r="ERE3653" s="372"/>
      <c r="ERF3653" s="371"/>
      <c r="ERG3653" s="473"/>
      <c r="ERH3653" s="371"/>
      <c r="ERI3653" s="372"/>
      <c r="ERJ3653" s="372"/>
      <c r="ERK3653" s="372"/>
      <c r="ERL3653" s="372"/>
      <c r="ERM3653" s="370"/>
      <c r="ERN3653" s="371"/>
      <c r="ERO3653" s="372"/>
      <c r="ERP3653" s="371"/>
      <c r="ERQ3653" s="473"/>
      <c r="ERR3653" s="371"/>
      <c r="ERS3653" s="372"/>
      <c r="ERT3653" s="372"/>
      <c r="ERU3653" s="372"/>
      <c r="ERV3653" s="372"/>
      <c r="ERW3653" s="370"/>
      <c r="ERX3653" s="371"/>
      <c r="ERY3653" s="372"/>
      <c r="ERZ3653" s="371"/>
      <c r="ESA3653" s="473"/>
      <c r="ESB3653" s="371"/>
      <c r="ESC3653" s="372"/>
      <c r="ESD3653" s="372"/>
      <c r="ESE3653" s="372"/>
      <c r="ESF3653" s="372"/>
      <c r="ESG3653" s="370"/>
      <c r="ESH3653" s="371"/>
      <c r="ESI3653" s="372"/>
      <c r="ESJ3653" s="371"/>
      <c r="ESK3653" s="473"/>
      <c r="ESL3653" s="371"/>
      <c r="ESM3653" s="372"/>
      <c r="ESN3653" s="372"/>
      <c r="ESO3653" s="372"/>
      <c r="ESP3653" s="372"/>
      <c r="ESQ3653" s="370"/>
      <c r="ESR3653" s="371"/>
      <c r="ESS3653" s="372"/>
      <c r="EST3653" s="371"/>
      <c r="ESU3653" s="473"/>
      <c r="ESV3653" s="371"/>
      <c r="ESW3653" s="372"/>
      <c r="ESX3653" s="372"/>
      <c r="ESY3653" s="372"/>
      <c r="ESZ3653" s="372"/>
      <c r="ETA3653" s="370"/>
      <c r="ETB3653" s="371"/>
      <c r="ETC3653" s="372"/>
      <c r="ETD3653" s="371"/>
      <c r="ETE3653" s="473"/>
      <c r="ETF3653" s="371"/>
      <c r="ETG3653" s="372"/>
      <c r="ETH3653" s="372"/>
      <c r="ETI3653" s="372"/>
      <c r="ETJ3653" s="372"/>
      <c r="ETK3653" s="370"/>
      <c r="ETL3653" s="371"/>
      <c r="ETM3653" s="372"/>
      <c r="ETN3653" s="371"/>
      <c r="ETO3653" s="473"/>
      <c r="ETP3653" s="371"/>
      <c r="ETQ3653" s="372"/>
      <c r="ETR3653" s="372"/>
      <c r="ETS3653" s="372"/>
      <c r="ETT3653" s="372"/>
      <c r="ETU3653" s="370"/>
      <c r="ETV3653" s="371"/>
      <c r="ETW3653" s="372"/>
      <c r="ETX3653" s="371"/>
      <c r="ETY3653" s="473"/>
      <c r="ETZ3653" s="371"/>
      <c r="EUA3653" s="372"/>
      <c r="EUB3653" s="372"/>
      <c r="EUC3653" s="372"/>
      <c r="EUD3653" s="372"/>
      <c r="EUE3653" s="370"/>
      <c r="EUF3653" s="371"/>
      <c r="EUG3653" s="372"/>
      <c r="EUH3653" s="371"/>
      <c r="EUI3653" s="473"/>
      <c r="EUJ3653" s="371"/>
      <c r="EUK3653" s="372"/>
      <c r="EUL3653" s="372"/>
      <c r="EUM3653" s="372"/>
      <c r="EUN3653" s="372"/>
      <c r="EUO3653" s="370"/>
      <c r="EUP3653" s="371"/>
      <c r="EUQ3653" s="372"/>
      <c r="EUR3653" s="371"/>
      <c r="EUS3653" s="473"/>
      <c r="EUT3653" s="371"/>
      <c r="EUU3653" s="372"/>
      <c r="EUV3653" s="372"/>
      <c r="EUW3653" s="372"/>
      <c r="EUX3653" s="372"/>
      <c r="EUY3653" s="370"/>
      <c r="EUZ3653" s="371"/>
      <c r="EVA3653" s="372"/>
      <c r="EVB3653" s="371"/>
      <c r="EVC3653" s="473"/>
      <c r="EVD3653" s="371"/>
      <c r="EVE3653" s="372"/>
      <c r="EVF3653" s="372"/>
      <c r="EVG3653" s="372"/>
      <c r="EVH3653" s="372"/>
      <c r="EVI3653" s="370"/>
      <c r="EVJ3653" s="371"/>
      <c r="EVK3653" s="372"/>
      <c r="EVL3653" s="371"/>
      <c r="EVM3653" s="473"/>
      <c r="EVN3653" s="371"/>
      <c r="EVO3653" s="372"/>
      <c r="EVP3653" s="372"/>
      <c r="EVQ3653" s="372"/>
      <c r="EVR3653" s="372"/>
      <c r="EVS3653" s="370"/>
      <c r="EVT3653" s="371"/>
      <c r="EVU3653" s="372"/>
      <c r="EVV3653" s="371"/>
      <c r="EVW3653" s="473"/>
      <c r="EVX3653" s="371"/>
      <c r="EVY3653" s="372"/>
      <c r="EVZ3653" s="372"/>
      <c r="EWA3653" s="372"/>
      <c r="EWB3653" s="372"/>
      <c r="EWC3653" s="370"/>
      <c r="EWD3653" s="371"/>
      <c r="EWE3653" s="372"/>
      <c r="EWF3653" s="371"/>
      <c r="EWG3653" s="473"/>
      <c r="EWH3653" s="371"/>
      <c r="EWI3653" s="372"/>
      <c r="EWJ3653" s="372"/>
      <c r="EWK3653" s="372"/>
      <c r="EWL3653" s="372"/>
      <c r="EWM3653" s="370"/>
      <c r="EWN3653" s="371"/>
      <c r="EWO3653" s="372"/>
      <c r="EWP3653" s="371"/>
      <c r="EWQ3653" s="473"/>
      <c r="EWR3653" s="371"/>
      <c r="EWS3653" s="372"/>
      <c r="EWT3653" s="372"/>
      <c r="EWU3653" s="372"/>
      <c r="EWV3653" s="372"/>
      <c r="EWW3653" s="370"/>
      <c r="EWX3653" s="371"/>
      <c r="EWY3653" s="372"/>
      <c r="EWZ3653" s="371"/>
      <c r="EXA3653" s="473"/>
      <c r="EXB3653" s="371"/>
      <c r="EXC3653" s="372"/>
      <c r="EXD3653" s="372"/>
      <c r="EXE3653" s="372"/>
      <c r="EXF3653" s="372"/>
      <c r="EXG3653" s="370"/>
      <c r="EXH3653" s="371"/>
      <c r="EXI3653" s="372"/>
      <c r="EXJ3653" s="371"/>
      <c r="EXK3653" s="473"/>
      <c r="EXL3653" s="371"/>
      <c r="EXM3653" s="372"/>
      <c r="EXN3653" s="372"/>
      <c r="EXO3653" s="372"/>
      <c r="EXP3653" s="372"/>
      <c r="EXQ3653" s="370"/>
      <c r="EXR3653" s="371"/>
      <c r="EXS3653" s="372"/>
      <c r="EXT3653" s="371"/>
      <c r="EXU3653" s="473"/>
      <c r="EXV3653" s="371"/>
      <c r="EXW3653" s="372"/>
      <c r="EXX3653" s="372"/>
      <c r="EXY3653" s="372"/>
      <c r="EXZ3653" s="372"/>
      <c r="EYA3653" s="370"/>
      <c r="EYB3653" s="371"/>
      <c r="EYC3653" s="372"/>
      <c r="EYD3653" s="371"/>
      <c r="EYE3653" s="473"/>
      <c r="EYF3653" s="371"/>
      <c r="EYG3653" s="372"/>
      <c r="EYH3653" s="372"/>
      <c r="EYI3653" s="372"/>
      <c r="EYJ3653" s="372"/>
      <c r="EYK3653" s="370"/>
      <c r="EYL3653" s="371"/>
      <c r="EYM3653" s="372"/>
      <c r="EYN3653" s="371"/>
      <c r="EYO3653" s="473"/>
      <c r="EYP3653" s="371"/>
      <c r="EYQ3653" s="372"/>
      <c r="EYR3653" s="372"/>
      <c r="EYS3653" s="372"/>
      <c r="EYT3653" s="372"/>
      <c r="EYU3653" s="370"/>
      <c r="EYV3653" s="371"/>
      <c r="EYW3653" s="372"/>
      <c r="EYX3653" s="371"/>
      <c r="EYY3653" s="473"/>
      <c r="EYZ3653" s="371"/>
      <c r="EZA3653" s="372"/>
      <c r="EZB3653" s="372"/>
      <c r="EZC3653" s="372"/>
      <c r="EZD3653" s="372"/>
      <c r="EZE3653" s="370"/>
      <c r="EZF3653" s="371"/>
      <c r="EZG3653" s="372"/>
      <c r="EZH3653" s="371"/>
      <c r="EZI3653" s="473"/>
      <c r="EZJ3653" s="371"/>
      <c r="EZK3653" s="372"/>
      <c r="EZL3653" s="372"/>
      <c r="EZM3653" s="372"/>
      <c r="EZN3653" s="372"/>
      <c r="EZO3653" s="370"/>
      <c r="EZP3653" s="371"/>
      <c r="EZQ3653" s="372"/>
      <c r="EZR3653" s="371"/>
      <c r="EZS3653" s="473"/>
      <c r="EZT3653" s="371"/>
      <c r="EZU3653" s="372"/>
      <c r="EZV3653" s="372"/>
      <c r="EZW3653" s="372"/>
      <c r="EZX3653" s="372"/>
      <c r="EZY3653" s="370"/>
      <c r="EZZ3653" s="371"/>
      <c r="FAA3653" s="372"/>
      <c r="FAB3653" s="371"/>
      <c r="FAC3653" s="473"/>
      <c r="FAD3653" s="371"/>
      <c r="FAE3653" s="372"/>
      <c r="FAF3653" s="372"/>
      <c r="FAG3653" s="372"/>
      <c r="FAH3653" s="372"/>
      <c r="FAI3653" s="370"/>
      <c r="FAJ3653" s="371"/>
      <c r="FAK3653" s="372"/>
      <c r="FAL3653" s="371"/>
      <c r="FAM3653" s="473"/>
      <c r="FAN3653" s="371"/>
      <c r="FAO3653" s="372"/>
      <c r="FAP3653" s="372"/>
      <c r="FAQ3653" s="372"/>
      <c r="FAR3653" s="372"/>
      <c r="FAS3653" s="370"/>
      <c r="FAT3653" s="371"/>
      <c r="FAU3653" s="372"/>
      <c r="FAV3653" s="371"/>
      <c r="FAW3653" s="473"/>
      <c r="FAX3653" s="371"/>
      <c r="FAY3653" s="372"/>
      <c r="FAZ3653" s="372"/>
      <c r="FBA3653" s="372"/>
      <c r="FBB3653" s="372"/>
      <c r="FBC3653" s="370"/>
      <c r="FBD3653" s="371"/>
      <c r="FBE3653" s="372"/>
      <c r="FBF3653" s="371"/>
      <c r="FBG3653" s="473"/>
      <c r="FBH3653" s="371"/>
      <c r="FBI3653" s="372"/>
      <c r="FBJ3653" s="372"/>
      <c r="FBK3653" s="372"/>
      <c r="FBL3653" s="372"/>
      <c r="FBM3653" s="370"/>
      <c r="FBN3653" s="371"/>
      <c r="FBO3653" s="372"/>
      <c r="FBP3653" s="371"/>
      <c r="FBQ3653" s="473"/>
      <c r="FBR3653" s="371"/>
      <c r="FBS3653" s="372"/>
      <c r="FBT3653" s="372"/>
      <c r="FBU3653" s="372"/>
      <c r="FBV3653" s="372"/>
      <c r="FBW3653" s="370"/>
      <c r="FBX3653" s="371"/>
      <c r="FBY3653" s="372"/>
      <c r="FBZ3653" s="371"/>
      <c r="FCA3653" s="473"/>
      <c r="FCB3653" s="371"/>
      <c r="FCC3653" s="372"/>
      <c r="FCD3653" s="372"/>
      <c r="FCE3653" s="372"/>
      <c r="FCF3653" s="372"/>
      <c r="FCG3653" s="370"/>
      <c r="FCH3653" s="371"/>
      <c r="FCI3653" s="372"/>
      <c r="FCJ3653" s="371"/>
      <c r="FCK3653" s="473"/>
      <c r="FCL3653" s="371"/>
      <c r="FCM3653" s="372"/>
      <c r="FCN3653" s="372"/>
      <c r="FCO3653" s="372"/>
      <c r="FCP3653" s="372"/>
      <c r="FCQ3653" s="370"/>
      <c r="FCR3653" s="371"/>
      <c r="FCS3653" s="372"/>
      <c r="FCT3653" s="371"/>
      <c r="FCU3653" s="473"/>
      <c r="FCV3653" s="371"/>
      <c r="FCW3653" s="372"/>
      <c r="FCX3653" s="372"/>
      <c r="FCY3653" s="372"/>
      <c r="FCZ3653" s="372"/>
      <c r="FDA3653" s="370"/>
      <c r="FDB3653" s="371"/>
      <c r="FDC3653" s="372"/>
      <c r="FDD3653" s="371"/>
      <c r="FDE3653" s="473"/>
      <c r="FDF3653" s="371"/>
      <c r="FDG3653" s="372"/>
      <c r="FDH3653" s="372"/>
      <c r="FDI3653" s="372"/>
      <c r="FDJ3653" s="372"/>
      <c r="FDK3653" s="370"/>
      <c r="FDL3653" s="371"/>
      <c r="FDM3653" s="372"/>
      <c r="FDN3653" s="371"/>
      <c r="FDO3653" s="473"/>
      <c r="FDP3653" s="371"/>
      <c r="FDQ3653" s="372"/>
      <c r="FDR3653" s="372"/>
      <c r="FDS3653" s="372"/>
      <c r="FDT3653" s="372"/>
      <c r="FDU3653" s="370"/>
      <c r="FDV3653" s="371"/>
      <c r="FDW3653" s="372"/>
      <c r="FDX3653" s="371"/>
      <c r="FDY3653" s="473"/>
      <c r="FDZ3653" s="371"/>
      <c r="FEA3653" s="372"/>
      <c r="FEB3653" s="372"/>
      <c r="FEC3653" s="372"/>
      <c r="FED3653" s="372"/>
      <c r="FEE3653" s="370"/>
      <c r="FEF3653" s="371"/>
      <c r="FEG3653" s="372"/>
      <c r="FEH3653" s="371"/>
      <c r="FEI3653" s="473"/>
      <c r="FEJ3653" s="371"/>
      <c r="FEK3653" s="372"/>
      <c r="FEL3653" s="372"/>
      <c r="FEM3653" s="372"/>
      <c r="FEN3653" s="372"/>
      <c r="FEO3653" s="370"/>
      <c r="FEP3653" s="371"/>
      <c r="FEQ3653" s="372"/>
      <c r="FER3653" s="371"/>
      <c r="FES3653" s="473"/>
      <c r="FET3653" s="371"/>
      <c r="FEU3653" s="372"/>
      <c r="FEV3653" s="372"/>
      <c r="FEW3653" s="372"/>
      <c r="FEX3653" s="372"/>
      <c r="FEY3653" s="370"/>
      <c r="FEZ3653" s="371"/>
      <c r="FFA3653" s="372"/>
      <c r="FFB3653" s="371"/>
      <c r="FFC3653" s="473"/>
      <c r="FFD3653" s="371"/>
      <c r="FFE3653" s="372"/>
      <c r="FFF3653" s="372"/>
      <c r="FFG3653" s="372"/>
      <c r="FFH3653" s="372"/>
      <c r="FFI3653" s="370"/>
      <c r="FFJ3653" s="371"/>
      <c r="FFK3653" s="372"/>
      <c r="FFL3653" s="371"/>
      <c r="FFM3653" s="473"/>
      <c r="FFN3653" s="371"/>
      <c r="FFO3653" s="372"/>
      <c r="FFP3653" s="372"/>
      <c r="FFQ3653" s="372"/>
      <c r="FFR3653" s="372"/>
      <c r="FFS3653" s="370"/>
      <c r="FFT3653" s="371"/>
      <c r="FFU3653" s="372"/>
      <c r="FFV3653" s="371"/>
      <c r="FFW3653" s="473"/>
      <c r="FFX3653" s="371"/>
      <c r="FFY3653" s="372"/>
      <c r="FFZ3653" s="372"/>
      <c r="FGA3653" s="372"/>
      <c r="FGB3653" s="372"/>
      <c r="FGC3653" s="370"/>
      <c r="FGD3653" s="371"/>
      <c r="FGE3653" s="372"/>
      <c r="FGF3653" s="371"/>
      <c r="FGG3653" s="473"/>
      <c r="FGH3653" s="371"/>
      <c r="FGI3653" s="372"/>
      <c r="FGJ3653" s="372"/>
      <c r="FGK3653" s="372"/>
      <c r="FGL3653" s="372"/>
      <c r="FGM3653" s="370"/>
      <c r="FGN3653" s="371"/>
      <c r="FGO3653" s="372"/>
      <c r="FGP3653" s="371"/>
      <c r="FGQ3653" s="473"/>
      <c r="FGR3653" s="371"/>
      <c r="FGS3653" s="372"/>
      <c r="FGT3653" s="372"/>
      <c r="FGU3653" s="372"/>
      <c r="FGV3653" s="372"/>
      <c r="FGW3653" s="370"/>
      <c r="FGX3653" s="371"/>
      <c r="FGY3653" s="372"/>
      <c r="FGZ3653" s="371"/>
      <c r="FHA3653" s="473"/>
      <c r="FHB3653" s="371"/>
      <c r="FHC3653" s="372"/>
      <c r="FHD3653" s="372"/>
      <c r="FHE3653" s="372"/>
      <c r="FHF3653" s="372"/>
      <c r="FHG3653" s="370"/>
      <c r="FHH3653" s="371"/>
      <c r="FHI3653" s="372"/>
      <c r="FHJ3653" s="371"/>
      <c r="FHK3653" s="473"/>
      <c r="FHL3653" s="371"/>
      <c r="FHM3653" s="372"/>
      <c r="FHN3653" s="372"/>
      <c r="FHO3653" s="372"/>
      <c r="FHP3653" s="372"/>
      <c r="FHQ3653" s="370"/>
      <c r="FHR3653" s="371"/>
      <c r="FHS3653" s="372"/>
      <c r="FHT3653" s="371"/>
      <c r="FHU3653" s="473"/>
      <c r="FHV3653" s="371"/>
      <c r="FHW3653" s="372"/>
      <c r="FHX3653" s="372"/>
      <c r="FHY3653" s="372"/>
      <c r="FHZ3653" s="372"/>
      <c r="FIA3653" s="370"/>
      <c r="FIB3653" s="371"/>
      <c r="FIC3653" s="372"/>
      <c r="FID3653" s="371"/>
      <c r="FIE3653" s="473"/>
      <c r="FIF3653" s="371"/>
      <c r="FIG3653" s="372"/>
      <c r="FIH3653" s="372"/>
      <c r="FII3653" s="372"/>
      <c r="FIJ3653" s="372"/>
      <c r="FIK3653" s="370"/>
      <c r="FIL3653" s="371"/>
      <c r="FIM3653" s="372"/>
      <c r="FIN3653" s="371"/>
      <c r="FIO3653" s="473"/>
      <c r="FIP3653" s="371"/>
      <c r="FIQ3653" s="372"/>
      <c r="FIR3653" s="372"/>
      <c r="FIS3653" s="372"/>
      <c r="FIT3653" s="372"/>
      <c r="FIU3653" s="370"/>
      <c r="FIV3653" s="371"/>
      <c r="FIW3653" s="372"/>
      <c r="FIX3653" s="371"/>
      <c r="FIY3653" s="473"/>
      <c r="FIZ3653" s="371"/>
      <c r="FJA3653" s="372"/>
      <c r="FJB3653" s="372"/>
      <c r="FJC3653" s="372"/>
      <c r="FJD3653" s="372"/>
      <c r="FJE3653" s="370"/>
      <c r="FJF3653" s="371"/>
      <c r="FJG3653" s="372"/>
      <c r="FJH3653" s="371"/>
      <c r="FJI3653" s="473"/>
      <c r="FJJ3653" s="371"/>
      <c r="FJK3653" s="372"/>
      <c r="FJL3653" s="372"/>
      <c r="FJM3653" s="372"/>
      <c r="FJN3653" s="372"/>
      <c r="FJO3653" s="370"/>
      <c r="FJP3653" s="371"/>
      <c r="FJQ3653" s="372"/>
      <c r="FJR3653" s="371"/>
      <c r="FJS3653" s="473"/>
      <c r="FJT3653" s="371"/>
      <c r="FJU3653" s="372"/>
      <c r="FJV3653" s="372"/>
      <c r="FJW3653" s="372"/>
      <c r="FJX3653" s="372"/>
      <c r="FJY3653" s="370"/>
      <c r="FJZ3653" s="371"/>
      <c r="FKA3653" s="372"/>
      <c r="FKB3653" s="371"/>
      <c r="FKC3653" s="473"/>
      <c r="FKD3653" s="371"/>
      <c r="FKE3653" s="372"/>
      <c r="FKF3653" s="372"/>
      <c r="FKG3653" s="372"/>
      <c r="FKH3653" s="372"/>
      <c r="FKI3653" s="370"/>
      <c r="FKJ3653" s="371"/>
      <c r="FKK3653" s="372"/>
      <c r="FKL3653" s="371"/>
      <c r="FKM3653" s="473"/>
      <c r="FKN3653" s="371"/>
      <c r="FKO3653" s="372"/>
      <c r="FKP3653" s="372"/>
      <c r="FKQ3653" s="372"/>
      <c r="FKR3653" s="372"/>
      <c r="FKS3653" s="370"/>
      <c r="FKT3653" s="371"/>
      <c r="FKU3653" s="372"/>
      <c r="FKV3653" s="371"/>
      <c r="FKW3653" s="473"/>
      <c r="FKX3653" s="371"/>
      <c r="FKY3653" s="372"/>
      <c r="FKZ3653" s="372"/>
      <c r="FLA3653" s="372"/>
      <c r="FLB3653" s="372"/>
      <c r="FLC3653" s="370"/>
      <c r="FLD3653" s="371"/>
      <c r="FLE3653" s="372"/>
      <c r="FLF3653" s="371"/>
      <c r="FLG3653" s="473"/>
      <c r="FLH3653" s="371"/>
      <c r="FLI3653" s="372"/>
      <c r="FLJ3653" s="372"/>
      <c r="FLK3653" s="372"/>
      <c r="FLL3653" s="372"/>
      <c r="FLM3653" s="370"/>
      <c r="FLN3653" s="371"/>
      <c r="FLO3653" s="372"/>
      <c r="FLP3653" s="371"/>
      <c r="FLQ3653" s="473"/>
      <c r="FLR3653" s="371"/>
      <c r="FLS3653" s="372"/>
      <c r="FLT3653" s="372"/>
      <c r="FLU3653" s="372"/>
      <c r="FLV3653" s="372"/>
      <c r="FLW3653" s="370"/>
      <c r="FLX3653" s="371"/>
      <c r="FLY3653" s="372"/>
      <c r="FLZ3653" s="371"/>
      <c r="FMA3653" s="473"/>
      <c r="FMB3653" s="371"/>
      <c r="FMC3653" s="372"/>
      <c r="FMD3653" s="372"/>
      <c r="FME3653" s="372"/>
      <c r="FMF3653" s="372"/>
      <c r="FMG3653" s="370"/>
      <c r="FMH3653" s="371"/>
      <c r="FMI3653" s="372"/>
      <c r="FMJ3653" s="371"/>
      <c r="FMK3653" s="473"/>
      <c r="FML3653" s="371"/>
      <c r="FMM3653" s="372"/>
      <c r="FMN3653" s="372"/>
      <c r="FMO3653" s="372"/>
      <c r="FMP3653" s="372"/>
      <c r="FMQ3653" s="370"/>
      <c r="FMR3653" s="371"/>
      <c r="FMS3653" s="372"/>
      <c r="FMT3653" s="371"/>
      <c r="FMU3653" s="473"/>
      <c r="FMV3653" s="371"/>
      <c r="FMW3653" s="372"/>
      <c r="FMX3653" s="372"/>
      <c r="FMY3653" s="372"/>
      <c r="FMZ3653" s="372"/>
      <c r="FNA3653" s="370"/>
      <c r="FNB3653" s="371"/>
      <c r="FNC3653" s="372"/>
      <c r="FND3653" s="371"/>
      <c r="FNE3653" s="473"/>
      <c r="FNF3653" s="371"/>
      <c r="FNG3653" s="372"/>
      <c r="FNH3653" s="372"/>
      <c r="FNI3653" s="372"/>
      <c r="FNJ3653" s="372"/>
      <c r="FNK3653" s="370"/>
      <c r="FNL3653" s="371"/>
      <c r="FNM3653" s="372"/>
      <c r="FNN3653" s="371"/>
      <c r="FNO3653" s="473"/>
      <c r="FNP3653" s="371"/>
      <c r="FNQ3653" s="372"/>
      <c r="FNR3653" s="372"/>
      <c r="FNS3653" s="372"/>
      <c r="FNT3653" s="372"/>
      <c r="FNU3653" s="370"/>
      <c r="FNV3653" s="371"/>
      <c r="FNW3653" s="372"/>
      <c r="FNX3653" s="371"/>
      <c r="FNY3653" s="473"/>
      <c r="FNZ3653" s="371"/>
      <c r="FOA3653" s="372"/>
      <c r="FOB3653" s="372"/>
      <c r="FOC3653" s="372"/>
      <c r="FOD3653" s="372"/>
      <c r="FOE3653" s="370"/>
      <c r="FOF3653" s="371"/>
      <c r="FOG3653" s="372"/>
      <c r="FOH3653" s="371"/>
      <c r="FOI3653" s="473"/>
      <c r="FOJ3653" s="371"/>
      <c r="FOK3653" s="372"/>
      <c r="FOL3653" s="372"/>
      <c r="FOM3653" s="372"/>
      <c r="FON3653" s="372"/>
      <c r="FOO3653" s="370"/>
      <c r="FOP3653" s="371"/>
      <c r="FOQ3653" s="372"/>
      <c r="FOR3653" s="371"/>
      <c r="FOS3653" s="473"/>
      <c r="FOT3653" s="371"/>
      <c r="FOU3653" s="372"/>
      <c r="FOV3653" s="372"/>
      <c r="FOW3653" s="372"/>
      <c r="FOX3653" s="372"/>
      <c r="FOY3653" s="370"/>
      <c r="FOZ3653" s="371"/>
      <c r="FPA3653" s="372"/>
      <c r="FPB3653" s="371"/>
      <c r="FPC3653" s="473"/>
      <c r="FPD3653" s="371"/>
      <c r="FPE3653" s="372"/>
      <c r="FPF3653" s="372"/>
      <c r="FPG3653" s="372"/>
      <c r="FPH3653" s="372"/>
      <c r="FPI3653" s="370"/>
      <c r="FPJ3653" s="371"/>
      <c r="FPK3653" s="372"/>
      <c r="FPL3653" s="371"/>
      <c r="FPM3653" s="473"/>
      <c r="FPN3653" s="371"/>
      <c r="FPO3653" s="372"/>
      <c r="FPP3653" s="372"/>
      <c r="FPQ3653" s="372"/>
      <c r="FPR3653" s="372"/>
      <c r="FPS3653" s="370"/>
      <c r="FPT3653" s="371"/>
      <c r="FPU3653" s="372"/>
      <c r="FPV3653" s="371"/>
      <c r="FPW3653" s="473"/>
      <c r="FPX3653" s="371"/>
      <c r="FPY3653" s="372"/>
      <c r="FPZ3653" s="372"/>
      <c r="FQA3653" s="372"/>
      <c r="FQB3653" s="372"/>
      <c r="FQC3653" s="370"/>
      <c r="FQD3653" s="371"/>
      <c r="FQE3653" s="372"/>
      <c r="FQF3653" s="371"/>
      <c r="FQG3653" s="473"/>
      <c r="FQH3653" s="371"/>
      <c r="FQI3653" s="372"/>
      <c r="FQJ3653" s="372"/>
      <c r="FQK3653" s="372"/>
      <c r="FQL3653" s="372"/>
      <c r="FQM3653" s="370"/>
      <c r="FQN3653" s="371"/>
      <c r="FQO3653" s="372"/>
      <c r="FQP3653" s="371"/>
      <c r="FQQ3653" s="473"/>
      <c r="FQR3653" s="371"/>
      <c r="FQS3653" s="372"/>
      <c r="FQT3653" s="372"/>
      <c r="FQU3653" s="372"/>
      <c r="FQV3653" s="372"/>
      <c r="FQW3653" s="370"/>
      <c r="FQX3653" s="371"/>
      <c r="FQY3653" s="372"/>
      <c r="FQZ3653" s="371"/>
      <c r="FRA3653" s="473"/>
      <c r="FRB3653" s="371"/>
      <c r="FRC3653" s="372"/>
      <c r="FRD3653" s="372"/>
      <c r="FRE3653" s="372"/>
      <c r="FRF3653" s="372"/>
      <c r="FRG3653" s="370"/>
      <c r="FRH3653" s="371"/>
      <c r="FRI3653" s="372"/>
      <c r="FRJ3653" s="371"/>
      <c r="FRK3653" s="473"/>
      <c r="FRL3653" s="371"/>
      <c r="FRM3653" s="372"/>
      <c r="FRN3653" s="372"/>
      <c r="FRO3653" s="372"/>
      <c r="FRP3653" s="372"/>
      <c r="FRQ3653" s="370"/>
      <c r="FRR3653" s="371"/>
      <c r="FRS3653" s="372"/>
      <c r="FRT3653" s="371"/>
      <c r="FRU3653" s="473"/>
      <c r="FRV3653" s="371"/>
      <c r="FRW3653" s="372"/>
      <c r="FRX3653" s="372"/>
      <c r="FRY3653" s="372"/>
      <c r="FRZ3653" s="372"/>
      <c r="FSA3653" s="370"/>
      <c r="FSB3653" s="371"/>
      <c r="FSC3653" s="372"/>
      <c r="FSD3653" s="371"/>
      <c r="FSE3653" s="473"/>
      <c r="FSF3653" s="371"/>
      <c r="FSG3653" s="372"/>
      <c r="FSH3653" s="372"/>
      <c r="FSI3653" s="372"/>
      <c r="FSJ3653" s="372"/>
      <c r="FSK3653" s="370"/>
      <c r="FSL3653" s="371"/>
      <c r="FSM3653" s="372"/>
      <c r="FSN3653" s="371"/>
      <c r="FSO3653" s="473"/>
      <c r="FSP3653" s="371"/>
      <c r="FSQ3653" s="372"/>
      <c r="FSR3653" s="372"/>
      <c r="FSS3653" s="372"/>
      <c r="FST3653" s="372"/>
      <c r="FSU3653" s="370"/>
      <c r="FSV3653" s="371"/>
      <c r="FSW3653" s="372"/>
      <c r="FSX3653" s="371"/>
      <c r="FSY3653" s="473"/>
      <c r="FSZ3653" s="371"/>
      <c r="FTA3653" s="372"/>
      <c r="FTB3653" s="372"/>
      <c r="FTC3653" s="372"/>
      <c r="FTD3653" s="372"/>
      <c r="FTE3653" s="370"/>
      <c r="FTF3653" s="371"/>
      <c r="FTG3653" s="372"/>
      <c r="FTH3653" s="371"/>
      <c r="FTI3653" s="473"/>
      <c r="FTJ3653" s="371"/>
      <c r="FTK3653" s="372"/>
      <c r="FTL3653" s="372"/>
      <c r="FTM3653" s="372"/>
      <c r="FTN3653" s="372"/>
      <c r="FTO3653" s="370"/>
      <c r="FTP3653" s="371"/>
      <c r="FTQ3653" s="372"/>
      <c r="FTR3653" s="371"/>
      <c r="FTS3653" s="473"/>
      <c r="FTT3653" s="371"/>
      <c r="FTU3653" s="372"/>
      <c r="FTV3653" s="372"/>
      <c r="FTW3653" s="372"/>
      <c r="FTX3653" s="372"/>
      <c r="FTY3653" s="370"/>
      <c r="FTZ3653" s="371"/>
      <c r="FUA3653" s="372"/>
      <c r="FUB3653" s="371"/>
      <c r="FUC3653" s="473"/>
      <c r="FUD3653" s="371"/>
      <c r="FUE3653" s="372"/>
      <c r="FUF3653" s="372"/>
      <c r="FUG3653" s="372"/>
      <c r="FUH3653" s="372"/>
      <c r="FUI3653" s="370"/>
      <c r="FUJ3653" s="371"/>
      <c r="FUK3653" s="372"/>
      <c r="FUL3653" s="371"/>
      <c r="FUM3653" s="473"/>
      <c r="FUN3653" s="371"/>
      <c r="FUO3653" s="372"/>
      <c r="FUP3653" s="372"/>
      <c r="FUQ3653" s="372"/>
      <c r="FUR3653" s="372"/>
      <c r="FUS3653" s="370"/>
      <c r="FUT3653" s="371"/>
      <c r="FUU3653" s="372"/>
      <c r="FUV3653" s="371"/>
      <c r="FUW3653" s="473"/>
      <c r="FUX3653" s="371"/>
      <c r="FUY3653" s="372"/>
      <c r="FUZ3653" s="372"/>
      <c r="FVA3653" s="372"/>
      <c r="FVB3653" s="372"/>
      <c r="FVC3653" s="370"/>
      <c r="FVD3653" s="371"/>
      <c r="FVE3653" s="372"/>
      <c r="FVF3653" s="371"/>
      <c r="FVG3653" s="473"/>
      <c r="FVH3653" s="371"/>
      <c r="FVI3653" s="372"/>
      <c r="FVJ3653" s="372"/>
      <c r="FVK3653" s="372"/>
      <c r="FVL3653" s="372"/>
      <c r="FVM3653" s="370"/>
      <c r="FVN3653" s="371"/>
      <c r="FVO3653" s="372"/>
      <c r="FVP3653" s="371"/>
      <c r="FVQ3653" s="473"/>
      <c r="FVR3653" s="371"/>
      <c r="FVS3653" s="372"/>
      <c r="FVT3653" s="372"/>
      <c r="FVU3653" s="372"/>
      <c r="FVV3653" s="372"/>
      <c r="FVW3653" s="370"/>
      <c r="FVX3653" s="371"/>
      <c r="FVY3653" s="372"/>
      <c r="FVZ3653" s="371"/>
      <c r="FWA3653" s="473"/>
      <c r="FWB3653" s="371"/>
      <c r="FWC3653" s="372"/>
      <c r="FWD3653" s="372"/>
      <c r="FWE3653" s="372"/>
      <c r="FWF3653" s="372"/>
      <c r="FWG3653" s="370"/>
      <c r="FWH3653" s="371"/>
      <c r="FWI3653" s="372"/>
      <c r="FWJ3653" s="371"/>
      <c r="FWK3653" s="473"/>
      <c r="FWL3653" s="371"/>
      <c r="FWM3653" s="372"/>
      <c r="FWN3653" s="372"/>
      <c r="FWO3653" s="372"/>
      <c r="FWP3653" s="372"/>
      <c r="FWQ3653" s="370"/>
      <c r="FWR3653" s="371"/>
      <c r="FWS3653" s="372"/>
      <c r="FWT3653" s="371"/>
      <c r="FWU3653" s="473"/>
      <c r="FWV3653" s="371"/>
      <c r="FWW3653" s="372"/>
      <c r="FWX3653" s="372"/>
      <c r="FWY3653" s="372"/>
      <c r="FWZ3653" s="372"/>
      <c r="FXA3653" s="370"/>
      <c r="FXB3653" s="371"/>
      <c r="FXC3653" s="372"/>
      <c r="FXD3653" s="371"/>
      <c r="FXE3653" s="473"/>
      <c r="FXF3653" s="371"/>
      <c r="FXG3653" s="372"/>
      <c r="FXH3653" s="372"/>
      <c r="FXI3653" s="372"/>
      <c r="FXJ3653" s="372"/>
      <c r="FXK3653" s="370"/>
      <c r="FXL3653" s="371"/>
      <c r="FXM3653" s="372"/>
      <c r="FXN3653" s="371"/>
      <c r="FXO3653" s="473"/>
      <c r="FXP3653" s="371"/>
      <c r="FXQ3653" s="372"/>
      <c r="FXR3653" s="372"/>
      <c r="FXS3653" s="372"/>
      <c r="FXT3653" s="372"/>
      <c r="FXU3653" s="370"/>
      <c r="FXV3653" s="371"/>
      <c r="FXW3653" s="372"/>
      <c r="FXX3653" s="371"/>
      <c r="FXY3653" s="473"/>
      <c r="FXZ3653" s="371"/>
      <c r="FYA3653" s="372"/>
      <c r="FYB3653" s="372"/>
      <c r="FYC3653" s="372"/>
      <c r="FYD3653" s="372"/>
      <c r="FYE3653" s="370"/>
      <c r="FYF3653" s="371"/>
      <c r="FYG3653" s="372"/>
      <c r="FYH3653" s="371"/>
      <c r="FYI3653" s="473"/>
      <c r="FYJ3653" s="371"/>
      <c r="FYK3653" s="372"/>
      <c r="FYL3653" s="372"/>
      <c r="FYM3653" s="372"/>
      <c r="FYN3653" s="372"/>
      <c r="FYO3653" s="370"/>
      <c r="FYP3653" s="371"/>
      <c r="FYQ3653" s="372"/>
      <c r="FYR3653" s="371"/>
      <c r="FYS3653" s="473"/>
      <c r="FYT3653" s="371"/>
      <c r="FYU3653" s="372"/>
      <c r="FYV3653" s="372"/>
      <c r="FYW3653" s="372"/>
      <c r="FYX3653" s="372"/>
      <c r="FYY3653" s="370"/>
      <c r="FYZ3653" s="371"/>
      <c r="FZA3653" s="372"/>
      <c r="FZB3653" s="371"/>
      <c r="FZC3653" s="473"/>
      <c r="FZD3653" s="371"/>
      <c r="FZE3653" s="372"/>
      <c r="FZF3653" s="372"/>
      <c r="FZG3653" s="372"/>
      <c r="FZH3653" s="372"/>
      <c r="FZI3653" s="370"/>
      <c r="FZJ3653" s="371"/>
      <c r="FZK3653" s="372"/>
      <c r="FZL3653" s="371"/>
      <c r="FZM3653" s="473"/>
      <c r="FZN3653" s="371"/>
      <c r="FZO3653" s="372"/>
      <c r="FZP3653" s="372"/>
      <c r="FZQ3653" s="372"/>
      <c r="FZR3653" s="372"/>
      <c r="FZS3653" s="370"/>
      <c r="FZT3653" s="371"/>
      <c r="FZU3653" s="372"/>
      <c r="FZV3653" s="371"/>
      <c r="FZW3653" s="473"/>
      <c r="FZX3653" s="371"/>
      <c r="FZY3653" s="372"/>
      <c r="FZZ3653" s="372"/>
      <c r="GAA3653" s="372"/>
      <c r="GAB3653" s="372"/>
      <c r="GAC3653" s="370"/>
      <c r="GAD3653" s="371"/>
      <c r="GAE3653" s="372"/>
      <c r="GAF3653" s="371"/>
      <c r="GAG3653" s="473"/>
      <c r="GAH3653" s="371"/>
      <c r="GAI3653" s="372"/>
      <c r="GAJ3653" s="372"/>
      <c r="GAK3653" s="372"/>
      <c r="GAL3653" s="372"/>
      <c r="GAM3653" s="370"/>
      <c r="GAN3653" s="371"/>
      <c r="GAO3653" s="372"/>
      <c r="GAP3653" s="371"/>
      <c r="GAQ3653" s="473"/>
      <c r="GAR3653" s="371"/>
      <c r="GAS3653" s="372"/>
      <c r="GAT3653" s="372"/>
      <c r="GAU3653" s="372"/>
      <c r="GAV3653" s="372"/>
      <c r="GAW3653" s="370"/>
      <c r="GAX3653" s="371"/>
      <c r="GAY3653" s="372"/>
      <c r="GAZ3653" s="371"/>
      <c r="GBA3653" s="473"/>
      <c r="GBB3653" s="371"/>
      <c r="GBC3653" s="372"/>
      <c r="GBD3653" s="372"/>
      <c r="GBE3653" s="372"/>
      <c r="GBF3653" s="372"/>
      <c r="GBG3653" s="370"/>
      <c r="GBH3653" s="371"/>
      <c r="GBI3653" s="372"/>
      <c r="GBJ3653" s="371"/>
      <c r="GBK3653" s="473"/>
      <c r="GBL3653" s="371"/>
      <c r="GBM3653" s="372"/>
      <c r="GBN3653" s="372"/>
      <c r="GBO3653" s="372"/>
      <c r="GBP3653" s="372"/>
      <c r="GBQ3653" s="370"/>
      <c r="GBR3653" s="371"/>
      <c r="GBS3653" s="372"/>
      <c r="GBT3653" s="371"/>
      <c r="GBU3653" s="473"/>
      <c r="GBV3653" s="371"/>
      <c r="GBW3653" s="372"/>
      <c r="GBX3653" s="372"/>
      <c r="GBY3653" s="372"/>
      <c r="GBZ3653" s="372"/>
      <c r="GCA3653" s="370"/>
      <c r="GCB3653" s="371"/>
      <c r="GCC3653" s="372"/>
      <c r="GCD3653" s="371"/>
      <c r="GCE3653" s="473"/>
      <c r="GCF3653" s="371"/>
      <c r="GCG3653" s="372"/>
      <c r="GCH3653" s="372"/>
      <c r="GCI3653" s="372"/>
      <c r="GCJ3653" s="372"/>
      <c r="GCK3653" s="370"/>
      <c r="GCL3653" s="371"/>
      <c r="GCM3653" s="372"/>
      <c r="GCN3653" s="371"/>
      <c r="GCO3653" s="473"/>
      <c r="GCP3653" s="371"/>
      <c r="GCQ3653" s="372"/>
      <c r="GCR3653" s="372"/>
      <c r="GCS3653" s="372"/>
      <c r="GCT3653" s="372"/>
      <c r="GCU3653" s="370"/>
      <c r="GCV3653" s="371"/>
      <c r="GCW3653" s="372"/>
      <c r="GCX3653" s="371"/>
      <c r="GCY3653" s="473"/>
      <c r="GCZ3653" s="371"/>
      <c r="GDA3653" s="372"/>
      <c r="GDB3653" s="372"/>
      <c r="GDC3653" s="372"/>
      <c r="GDD3653" s="372"/>
      <c r="GDE3653" s="370"/>
      <c r="GDF3653" s="371"/>
      <c r="GDG3653" s="372"/>
      <c r="GDH3653" s="371"/>
      <c r="GDI3653" s="473"/>
      <c r="GDJ3653" s="371"/>
      <c r="GDK3653" s="372"/>
      <c r="GDL3653" s="372"/>
      <c r="GDM3653" s="372"/>
      <c r="GDN3653" s="372"/>
      <c r="GDO3653" s="370"/>
      <c r="GDP3653" s="371"/>
      <c r="GDQ3653" s="372"/>
      <c r="GDR3653" s="371"/>
      <c r="GDS3653" s="473"/>
      <c r="GDT3653" s="371"/>
      <c r="GDU3653" s="372"/>
      <c r="GDV3653" s="372"/>
      <c r="GDW3653" s="372"/>
      <c r="GDX3653" s="372"/>
      <c r="GDY3653" s="370"/>
      <c r="GDZ3653" s="371"/>
      <c r="GEA3653" s="372"/>
      <c r="GEB3653" s="371"/>
      <c r="GEC3653" s="473"/>
      <c r="GED3653" s="371"/>
      <c r="GEE3653" s="372"/>
      <c r="GEF3653" s="372"/>
      <c r="GEG3653" s="372"/>
      <c r="GEH3653" s="372"/>
      <c r="GEI3653" s="370"/>
      <c r="GEJ3653" s="371"/>
      <c r="GEK3653" s="372"/>
      <c r="GEL3653" s="371"/>
      <c r="GEM3653" s="473"/>
      <c r="GEN3653" s="371"/>
      <c r="GEO3653" s="372"/>
      <c r="GEP3653" s="372"/>
      <c r="GEQ3653" s="372"/>
      <c r="GER3653" s="372"/>
      <c r="GES3653" s="370"/>
      <c r="GET3653" s="371"/>
      <c r="GEU3653" s="372"/>
      <c r="GEV3653" s="371"/>
      <c r="GEW3653" s="473"/>
      <c r="GEX3653" s="371"/>
      <c r="GEY3653" s="372"/>
      <c r="GEZ3653" s="372"/>
      <c r="GFA3653" s="372"/>
      <c r="GFB3653" s="372"/>
      <c r="GFC3653" s="370"/>
      <c r="GFD3653" s="371"/>
      <c r="GFE3653" s="372"/>
      <c r="GFF3653" s="371"/>
      <c r="GFG3653" s="473"/>
      <c r="GFH3653" s="371"/>
      <c r="GFI3653" s="372"/>
      <c r="GFJ3653" s="372"/>
      <c r="GFK3653" s="372"/>
      <c r="GFL3653" s="372"/>
      <c r="GFM3653" s="370"/>
      <c r="GFN3653" s="371"/>
      <c r="GFO3653" s="372"/>
      <c r="GFP3653" s="371"/>
      <c r="GFQ3653" s="473"/>
      <c r="GFR3653" s="371"/>
      <c r="GFS3653" s="372"/>
      <c r="GFT3653" s="372"/>
      <c r="GFU3653" s="372"/>
      <c r="GFV3653" s="372"/>
      <c r="GFW3653" s="370"/>
      <c r="GFX3653" s="371"/>
      <c r="GFY3653" s="372"/>
      <c r="GFZ3653" s="371"/>
      <c r="GGA3653" s="473"/>
      <c r="GGB3653" s="371"/>
      <c r="GGC3653" s="372"/>
      <c r="GGD3653" s="372"/>
      <c r="GGE3653" s="372"/>
      <c r="GGF3653" s="372"/>
      <c r="GGG3653" s="370"/>
      <c r="GGH3653" s="371"/>
      <c r="GGI3653" s="372"/>
      <c r="GGJ3653" s="371"/>
      <c r="GGK3653" s="473"/>
      <c r="GGL3653" s="371"/>
      <c r="GGM3653" s="372"/>
      <c r="GGN3653" s="372"/>
      <c r="GGO3653" s="372"/>
      <c r="GGP3653" s="372"/>
      <c r="GGQ3653" s="370"/>
      <c r="GGR3653" s="371"/>
      <c r="GGS3653" s="372"/>
      <c r="GGT3653" s="371"/>
      <c r="GGU3653" s="473"/>
      <c r="GGV3653" s="371"/>
      <c r="GGW3653" s="372"/>
      <c r="GGX3653" s="372"/>
      <c r="GGY3653" s="372"/>
      <c r="GGZ3653" s="372"/>
      <c r="GHA3653" s="370"/>
      <c r="GHB3653" s="371"/>
      <c r="GHC3653" s="372"/>
      <c r="GHD3653" s="371"/>
      <c r="GHE3653" s="473"/>
      <c r="GHF3653" s="371"/>
      <c r="GHG3653" s="372"/>
      <c r="GHH3653" s="372"/>
      <c r="GHI3653" s="372"/>
      <c r="GHJ3653" s="372"/>
      <c r="GHK3653" s="370"/>
      <c r="GHL3653" s="371"/>
      <c r="GHM3653" s="372"/>
      <c r="GHN3653" s="371"/>
      <c r="GHO3653" s="473"/>
      <c r="GHP3653" s="371"/>
      <c r="GHQ3653" s="372"/>
      <c r="GHR3653" s="372"/>
      <c r="GHS3653" s="372"/>
      <c r="GHT3653" s="372"/>
      <c r="GHU3653" s="370"/>
      <c r="GHV3653" s="371"/>
      <c r="GHW3653" s="372"/>
      <c r="GHX3653" s="371"/>
      <c r="GHY3653" s="473"/>
      <c r="GHZ3653" s="371"/>
      <c r="GIA3653" s="372"/>
      <c r="GIB3653" s="372"/>
      <c r="GIC3653" s="372"/>
      <c r="GID3653" s="372"/>
      <c r="GIE3653" s="370"/>
      <c r="GIF3653" s="371"/>
      <c r="GIG3653" s="372"/>
      <c r="GIH3653" s="371"/>
      <c r="GII3653" s="473"/>
      <c r="GIJ3653" s="371"/>
      <c r="GIK3653" s="372"/>
      <c r="GIL3653" s="372"/>
      <c r="GIM3653" s="372"/>
      <c r="GIN3653" s="372"/>
      <c r="GIO3653" s="370"/>
      <c r="GIP3653" s="371"/>
      <c r="GIQ3653" s="372"/>
      <c r="GIR3653" s="371"/>
      <c r="GIS3653" s="473"/>
      <c r="GIT3653" s="371"/>
      <c r="GIU3653" s="372"/>
      <c r="GIV3653" s="372"/>
      <c r="GIW3653" s="372"/>
      <c r="GIX3653" s="372"/>
      <c r="GIY3653" s="370"/>
      <c r="GIZ3653" s="371"/>
      <c r="GJA3653" s="372"/>
      <c r="GJB3653" s="371"/>
      <c r="GJC3653" s="473"/>
      <c r="GJD3653" s="371"/>
      <c r="GJE3653" s="372"/>
      <c r="GJF3653" s="372"/>
      <c r="GJG3653" s="372"/>
      <c r="GJH3653" s="372"/>
      <c r="GJI3653" s="370"/>
      <c r="GJJ3653" s="371"/>
      <c r="GJK3653" s="372"/>
      <c r="GJL3653" s="371"/>
      <c r="GJM3653" s="473"/>
      <c r="GJN3653" s="371"/>
      <c r="GJO3653" s="372"/>
      <c r="GJP3653" s="372"/>
      <c r="GJQ3653" s="372"/>
      <c r="GJR3653" s="372"/>
      <c r="GJS3653" s="370"/>
      <c r="GJT3653" s="371"/>
      <c r="GJU3653" s="372"/>
      <c r="GJV3653" s="371"/>
      <c r="GJW3653" s="473"/>
      <c r="GJX3653" s="371"/>
      <c r="GJY3653" s="372"/>
      <c r="GJZ3653" s="372"/>
      <c r="GKA3653" s="372"/>
      <c r="GKB3653" s="372"/>
      <c r="GKC3653" s="370"/>
      <c r="GKD3653" s="371"/>
      <c r="GKE3653" s="372"/>
      <c r="GKF3653" s="371"/>
      <c r="GKG3653" s="473"/>
      <c r="GKH3653" s="371"/>
      <c r="GKI3653" s="372"/>
      <c r="GKJ3653" s="372"/>
      <c r="GKK3653" s="372"/>
      <c r="GKL3653" s="372"/>
      <c r="GKM3653" s="370"/>
      <c r="GKN3653" s="371"/>
      <c r="GKO3653" s="372"/>
      <c r="GKP3653" s="371"/>
      <c r="GKQ3653" s="473"/>
      <c r="GKR3653" s="371"/>
      <c r="GKS3653" s="372"/>
      <c r="GKT3653" s="372"/>
      <c r="GKU3653" s="372"/>
      <c r="GKV3653" s="372"/>
      <c r="GKW3653" s="370"/>
      <c r="GKX3653" s="371"/>
      <c r="GKY3653" s="372"/>
      <c r="GKZ3653" s="371"/>
      <c r="GLA3653" s="473"/>
      <c r="GLB3653" s="371"/>
      <c r="GLC3653" s="372"/>
      <c r="GLD3653" s="372"/>
      <c r="GLE3653" s="372"/>
      <c r="GLF3653" s="372"/>
      <c r="GLG3653" s="370"/>
      <c r="GLH3653" s="371"/>
      <c r="GLI3653" s="372"/>
      <c r="GLJ3653" s="371"/>
      <c r="GLK3653" s="473"/>
      <c r="GLL3653" s="371"/>
      <c r="GLM3653" s="372"/>
      <c r="GLN3653" s="372"/>
      <c r="GLO3653" s="372"/>
      <c r="GLP3653" s="372"/>
      <c r="GLQ3653" s="370"/>
      <c r="GLR3653" s="371"/>
      <c r="GLS3653" s="372"/>
      <c r="GLT3653" s="371"/>
      <c r="GLU3653" s="473"/>
      <c r="GLV3653" s="371"/>
      <c r="GLW3653" s="372"/>
      <c r="GLX3653" s="372"/>
      <c r="GLY3653" s="372"/>
      <c r="GLZ3653" s="372"/>
      <c r="GMA3653" s="370"/>
      <c r="GMB3653" s="371"/>
      <c r="GMC3653" s="372"/>
      <c r="GMD3653" s="371"/>
      <c r="GME3653" s="473"/>
      <c r="GMF3653" s="371"/>
      <c r="GMG3653" s="372"/>
      <c r="GMH3653" s="372"/>
      <c r="GMI3653" s="372"/>
      <c r="GMJ3653" s="372"/>
      <c r="GMK3653" s="370"/>
      <c r="GML3653" s="371"/>
      <c r="GMM3653" s="372"/>
      <c r="GMN3653" s="371"/>
      <c r="GMO3653" s="473"/>
      <c r="GMP3653" s="371"/>
      <c r="GMQ3653" s="372"/>
      <c r="GMR3653" s="372"/>
      <c r="GMS3653" s="372"/>
      <c r="GMT3653" s="372"/>
      <c r="GMU3653" s="370"/>
      <c r="GMV3653" s="371"/>
      <c r="GMW3653" s="372"/>
      <c r="GMX3653" s="371"/>
      <c r="GMY3653" s="473"/>
      <c r="GMZ3653" s="371"/>
      <c r="GNA3653" s="372"/>
      <c r="GNB3653" s="372"/>
      <c r="GNC3653" s="372"/>
      <c r="GND3653" s="372"/>
      <c r="GNE3653" s="370"/>
      <c r="GNF3653" s="371"/>
      <c r="GNG3653" s="372"/>
      <c r="GNH3653" s="371"/>
      <c r="GNI3653" s="473"/>
      <c r="GNJ3653" s="371"/>
      <c r="GNK3653" s="372"/>
      <c r="GNL3653" s="372"/>
      <c r="GNM3653" s="372"/>
      <c r="GNN3653" s="372"/>
      <c r="GNO3653" s="370"/>
      <c r="GNP3653" s="371"/>
      <c r="GNQ3653" s="372"/>
      <c r="GNR3653" s="371"/>
      <c r="GNS3653" s="473"/>
      <c r="GNT3653" s="371"/>
      <c r="GNU3653" s="372"/>
      <c r="GNV3653" s="372"/>
      <c r="GNW3653" s="372"/>
      <c r="GNX3653" s="372"/>
      <c r="GNY3653" s="370"/>
      <c r="GNZ3653" s="371"/>
      <c r="GOA3653" s="372"/>
      <c r="GOB3653" s="371"/>
      <c r="GOC3653" s="473"/>
      <c r="GOD3653" s="371"/>
      <c r="GOE3653" s="372"/>
      <c r="GOF3653" s="372"/>
      <c r="GOG3653" s="372"/>
      <c r="GOH3653" s="372"/>
      <c r="GOI3653" s="370"/>
      <c r="GOJ3653" s="371"/>
      <c r="GOK3653" s="372"/>
      <c r="GOL3653" s="371"/>
      <c r="GOM3653" s="473"/>
      <c r="GON3653" s="371"/>
      <c r="GOO3653" s="372"/>
      <c r="GOP3653" s="372"/>
      <c r="GOQ3653" s="372"/>
      <c r="GOR3653" s="372"/>
      <c r="GOS3653" s="370"/>
      <c r="GOT3653" s="371"/>
      <c r="GOU3653" s="372"/>
      <c r="GOV3653" s="371"/>
      <c r="GOW3653" s="473"/>
      <c r="GOX3653" s="371"/>
      <c r="GOY3653" s="372"/>
      <c r="GOZ3653" s="372"/>
      <c r="GPA3653" s="372"/>
      <c r="GPB3653" s="372"/>
      <c r="GPC3653" s="370"/>
      <c r="GPD3653" s="371"/>
      <c r="GPE3653" s="372"/>
      <c r="GPF3653" s="371"/>
      <c r="GPG3653" s="473"/>
      <c r="GPH3653" s="371"/>
      <c r="GPI3653" s="372"/>
      <c r="GPJ3653" s="372"/>
      <c r="GPK3653" s="372"/>
      <c r="GPL3653" s="372"/>
      <c r="GPM3653" s="370"/>
      <c r="GPN3653" s="371"/>
      <c r="GPO3653" s="372"/>
      <c r="GPP3653" s="371"/>
      <c r="GPQ3653" s="473"/>
      <c r="GPR3653" s="371"/>
      <c r="GPS3653" s="372"/>
      <c r="GPT3653" s="372"/>
      <c r="GPU3653" s="372"/>
      <c r="GPV3653" s="372"/>
      <c r="GPW3653" s="370"/>
      <c r="GPX3653" s="371"/>
      <c r="GPY3653" s="372"/>
      <c r="GPZ3653" s="371"/>
      <c r="GQA3653" s="473"/>
      <c r="GQB3653" s="371"/>
      <c r="GQC3653" s="372"/>
      <c r="GQD3653" s="372"/>
      <c r="GQE3653" s="372"/>
      <c r="GQF3653" s="372"/>
      <c r="GQG3653" s="370"/>
      <c r="GQH3653" s="371"/>
      <c r="GQI3653" s="372"/>
      <c r="GQJ3653" s="371"/>
      <c r="GQK3653" s="473"/>
      <c r="GQL3653" s="371"/>
      <c r="GQM3653" s="372"/>
      <c r="GQN3653" s="372"/>
      <c r="GQO3653" s="372"/>
      <c r="GQP3653" s="372"/>
      <c r="GQQ3653" s="370"/>
      <c r="GQR3653" s="371"/>
      <c r="GQS3653" s="372"/>
      <c r="GQT3653" s="371"/>
      <c r="GQU3653" s="473"/>
      <c r="GQV3653" s="371"/>
      <c r="GQW3653" s="372"/>
      <c r="GQX3653" s="372"/>
      <c r="GQY3653" s="372"/>
      <c r="GQZ3653" s="372"/>
      <c r="GRA3653" s="370"/>
      <c r="GRB3653" s="371"/>
      <c r="GRC3653" s="372"/>
      <c r="GRD3653" s="371"/>
      <c r="GRE3653" s="473"/>
      <c r="GRF3653" s="371"/>
      <c r="GRG3653" s="372"/>
      <c r="GRH3653" s="372"/>
      <c r="GRI3653" s="372"/>
      <c r="GRJ3653" s="372"/>
      <c r="GRK3653" s="370"/>
      <c r="GRL3653" s="371"/>
      <c r="GRM3653" s="372"/>
      <c r="GRN3653" s="371"/>
      <c r="GRO3653" s="473"/>
      <c r="GRP3653" s="371"/>
      <c r="GRQ3653" s="372"/>
      <c r="GRR3653" s="372"/>
      <c r="GRS3653" s="372"/>
      <c r="GRT3653" s="372"/>
      <c r="GRU3653" s="370"/>
      <c r="GRV3653" s="371"/>
      <c r="GRW3653" s="372"/>
      <c r="GRX3653" s="371"/>
      <c r="GRY3653" s="473"/>
      <c r="GRZ3653" s="371"/>
      <c r="GSA3653" s="372"/>
      <c r="GSB3653" s="372"/>
      <c r="GSC3653" s="372"/>
      <c r="GSD3653" s="372"/>
      <c r="GSE3653" s="370"/>
      <c r="GSF3653" s="371"/>
      <c r="GSG3653" s="372"/>
      <c r="GSH3653" s="371"/>
      <c r="GSI3653" s="473"/>
      <c r="GSJ3653" s="371"/>
      <c r="GSK3653" s="372"/>
      <c r="GSL3653" s="372"/>
      <c r="GSM3653" s="372"/>
      <c r="GSN3653" s="372"/>
      <c r="GSO3653" s="370"/>
      <c r="GSP3653" s="371"/>
      <c r="GSQ3653" s="372"/>
      <c r="GSR3653" s="371"/>
      <c r="GSS3653" s="473"/>
      <c r="GST3653" s="371"/>
      <c r="GSU3653" s="372"/>
      <c r="GSV3653" s="372"/>
      <c r="GSW3653" s="372"/>
      <c r="GSX3653" s="372"/>
      <c r="GSY3653" s="370"/>
      <c r="GSZ3653" s="371"/>
      <c r="GTA3653" s="372"/>
      <c r="GTB3653" s="371"/>
      <c r="GTC3653" s="473"/>
      <c r="GTD3653" s="371"/>
      <c r="GTE3653" s="372"/>
      <c r="GTF3653" s="372"/>
      <c r="GTG3653" s="372"/>
      <c r="GTH3653" s="372"/>
      <c r="GTI3653" s="370"/>
      <c r="GTJ3653" s="371"/>
      <c r="GTK3653" s="372"/>
      <c r="GTL3653" s="371"/>
      <c r="GTM3653" s="473"/>
      <c r="GTN3653" s="371"/>
      <c r="GTO3653" s="372"/>
      <c r="GTP3653" s="372"/>
      <c r="GTQ3653" s="372"/>
      <c r="GTR3653" s="372"/>
      <c r="GTS3653" s="370"/>
      <c r="GTT3653" s="371"/>
      <c r="GTU3653" s="372"/>
      <c r="GTV3653" s="371"/>
      <c r="GTW3653" s="473"/>
      <c r="GTX3653" s="371"/>
      <c r="GTY3653" s="372"/>
      <c r="GTZ3653" s="372"/>
      <c r="GUA3653" s="372"/>
      <c r="GUB3653" s="372"/>
      <c r="GUC3653" s="370"/>
      <c r="GUD3653" s="371"/>
      <c r="GUE3653" s="372"/>
      <c r="GUF3653" s="371"/>
      <c r="GUG3653" s="473"/>
      <c r="GUH3653" s="371"/>
      <c r="GUI3653" s="372"/>
      <c r="GUJ3653" s="372"/>
      <c r="GUK3653" s="372"/>
      <c r="GUL3653" s="372"/>
      <c r="GUM3653" s="370"/>
      <c r="GUN3653" s="371"/>
      <c r="GUO3653" s="372"/>
      <c r="GUP3653" s="371"/>
      <c r="GUQ3653" s="473"/>
      <c r="GUR3653" s="371"/>
      <c r="GUS3653" s="372"/>
      <c r="GUT3653" s="372"/>
      <c r="GUU3653" s="372"/>
      <c r="GUV3653" s="372"/>
      <c r="GUW3653" s="370"/>
      <c r="GUX3653" s="371"/>
      <c r="GUY3653" s="372"/>
      <c r="GUZ3653" s="371"/>
      <c r="GVA3653" s="473"/>
      <c r="GVB3653" s="371"/>
      <c r="GVC3653" s="372"/>
      <c r="GVD3653" s="372"/>
      <c r="GVE3653" s="372"/>
      <c r="GVF3653" s="372"/>
      <c r="GVG3653" s="370"/>
      <c r="GVH3653" s="371"/>
      <c r="GVI3653" s="372"/>
      <c r="GVJ3653" s="371"/>
      <c r="GVK3653" s="473"/>
      <c r="GVL3653" s="371"/>
      <c r="GVM3653" s="372"/>
      <c r="GVN3653" s="372"/>
      <c r="GVO3653" s="372"/>
      <c r="GVP3653" s="372"/>
      <c r="GVQ3653" s="370"/>
      <c r="GVR3653" s="371"/>
      <c r="GVS3653" s="372"/>
      <c r="GVT3653" s="371"/>
      <c r="GVU3653" s="473"/>
      <c r="GVV3653" s="371"/>
      <c r="GVW3653" s="372"/>
      <c r="GVX3653" s="372"/>
      <c r="GVY3653" s="372"/>
      <c r="GVZ3653" s="372"/>
      <c r="GWA3653" s="370"/>
      <c r="GWB3653" s="371"/>
      <c r="GWC3653" s="372"/>
      <c r="GWD3653" s="371"/>
      <c r="GWE3653" s="473"/>
      <c r="GWF3653" s="371"/>
      <c r="GWG3653" s="372"/>
      <c r="GWH3653" s="372"/>
      <c r="GWI3653" s="372"/>
      <c r="GWJ3653" s="372"/>
      <c r="GWK3653" s="370"/>
      <c r="GWL3653" s="371"/>
      <c r="GWM3653" s="372"/>
      <c r="GWN3653" s="371"/>
      <c r="GWO3653" s="473"/>
      <c r="GWP3653" s="371"/>
      <c r="GWQ3653" s="372"/>
      <c r="GWR3653" s="372"/>
      <c r="GWS3653" s="372"/>
      <c r="GWT3653" s="372"/>
      <c r="GWU3653" s="370"/>
      <c r="GWV3653" s="371"/>
      <c r="GWW3653" s="372"/>
      <c r="GWX3653" s="371"/>
      <c r="GWY3653" s="473"/>
      <c r="GWZ3653" s="371"/>
      <c r="GXA3653" s="372"/>
      <c r="GXB3653" s="372"/>
      <c r="GXC3653" s="372"/>
      <c r="GXD3653" s="372"/>
      <c r="GXE3653" s="370"/>
      <c r="GXF3653" s="371"/>
      <c r="GXG3653" s="372"/>
      <c r="GXH3653" s="371"/>
      <c r="GXI3653" s="473"/>
      <c r="GXJ3653" s="371"/>
      <c r="GXK3653" s="372"/>
      <c r="GXL3653" s="372"/>
      <c r="GXM3653" s="372"/>
      <c r="GXN3653" s="372"/>
      <c r="GXO3653" s="370"/>
      <c r="GXP3653" s="371"/>
      <c r="GXQ3653" s="372"/>
      <c r="GXR3653" s="371"/>
      <c r="GXS3653" s="473"/>
      <c r="GXT3653" s="371"/>
      <c r="GXU3653" s="372"/>
      <c r="GXV3653" s="372"/>
      <c r="GXW3653" s="372"/>
      <c r="GXX3653" s="372"/>
      <c r="GXY3653" s="370"/>
      <c r="GXZ3653" s="371"/>
      <c r="GYA3653" s="372"/>
      <c r="GYB3653" s="371"/>
      <c r="GYC3653" s="473"/>
      <c r="GYD3653" s="371"/>
      <c r="GYE3653" s="372"/>
      <c r="GYF3653" s="372"/>
      <c r="GYG3653" s="372"/>
      <c r="GYH3653" s="372"/>
      <c r="GYI3653" s="370"/>
      <c r="GYJ3653" s="371"/>
      <c r="GYK3653" s="372"/>
      <c r="GYL3653" s="371"/>
      <c r="GYM3653" s="473"/>
      <c r="GYN3653" s="371"/>
      <c r="GYO3653" s="372"/>
      <c r="GYP3653" s="372"/>
      <c r="GYQ3653" s="372"/>
      <c r="GYR3653" s="372"/>
      <c r="GYS3653" s="370"/>
      <c r="GYT3653" s="371"/>
      <c r="GYU3653" s="372"/>
      <c r="GYV3653" s="371"/>
      <c r="GYW3653" s="473"/>
      <c r="GYX3653" s="371"/>
      <c r="GYY3653" s="372"/>
      <c r="GYZ3653" s="372"/>
      <c r="GZA3653" s="372"/>
      <c r="GZB3653" s="372"/>
      <c r="GZC3653" s="370"/>
      <c r="GZD3653" s="371"/>
      <c r="GZE3653" s="372"/>
      <c r="GZF3653" s="371"/>
      <c r="GZG3653" s="473"/>
      <c r="GZH3653" s="371"/>
      <c r="GZI3653" s="372"/>
      <c r="GZJ3653" s="372"/>
      <c r="GZK3653" s="372"/>
      <c r="GZL3653" s="372"/>
      <c r="GZM3653" s="370"/>
      <c r="GZN3653" s="371"/>
      <c r="GZO3653" s="372"/>
      <c r="GZP3653" s="371"/>
      <c r="GZQ3653" s="473"/>
      <c r="GZR3653" s="371"/>
      <c r="GZS3653" s="372"/>
      <c r="GZT3653" s="372"/>
      <c r="GZU3653" s="372"/>
      <c r="GZV3653" s="372"/>
      <c r="GZW3653" s="370"/>
      <c r="GZX3653" s="371"/>
      <c r="GZY3653" s="372"/>
      <c r="GZZ3653" s="371"/>
      <c r="HAA3653" s="473"/>
      <c r="HAB3653" s="371"/>
      <c r="HAC3653" s="372"/>
      <c r="HAD3653" s="372"/>
      <c r="HAE3653" s="372"/>
      <c r="HAF3653" s="372"/>
      <c r="HAG3653" s="370"/>
      <c r="HAH3653" s="371"/>
      <c r="HAI3653" s="372"/>
      <c r="HAJ3653" s="371"/>
      <c r="HAK3653" s="473"/>
      <c r="HAL3653" s="371"/>
      <c r="HAM3653" s="372"/>
      <c r="HAN3653" s="372"/>
      <c r="HAO3653" s="372"/>
      <c r="HAP3653" s="372"/>
      <c r="HAQ3653" s="370"/>
      <c r="HAR3653" s="371"/>
      <c r="HAS3653" s="372"/>
      <c r="HAT3653" s="371"/>
      <c r="HAU3653" s="473"/>
      <c r="HAV3653" s="371"/>
      <c r="HAW3653" s="372"/>
      <c r="HAX3653" s="372"/>
      <c r="HAY3653" s="372"/>
      <c r="HAZ3653" s="372"/>
      <c r="HBA3653" s="370"/>
      <c r="HBB3653" s="371"/>
      <c r="HBC3653" s="372"/>
      <c r="HBD3653" s="371"/>
      <c r="HBE3653" s="473"/>
      <c r="HBF3653" s="371"/>
      <c r="HBG3653" s="372"/>
      <c r="HBH3653" s="372"/>
      <c r="HBI3653" s="372"/>
      <c r="HBJ3653" s="372"/>
      <c r="HBK3653" s="370"/>
      <c r="HBL3653" s="371"/>
      <c r="HBM3653" s="372"/>
      <c r="HBN3653" s="371"/>
      <c r="HBO3653" s="473"/>
      <c r="HBP3653" s="371"/>
      <c r="HBQ3653" s="372"/>
      <c r="HBR3653" s="372"/>
      <c r="HBS3653" s="372"/>
      <c r="HBT3653" s="372"/>
      <c r="HBU3653" s="370"/>
      <c r="HBV3653" s="371"/>
      <c r="HBW3653" s="372"/>
      <c r="HBX3653" s="371"/>
      <c r="HBY3653" s="473"/>
      <c r="HBZ3653" s="371"/>
      <c r="HCA3653" s="372"/>
      <c r="HCB3653" s="372"/>
      <c r="HCC3653" s="372"/>
      <c r="HCD3653" s="372"/>
      <c r="HCE3653" s="370"/>
      <c r="HCF3653" s="371"/>
      <c r="HCG3653" s="372"/>
      <c r="HCH3653" s="371"/>
      <c r="HCI3653" s="473"/>
      <c r="HCJ3653" s="371"/>
      <c r="HCK3653" s="372"/>
      <c r="HCL3653" s="372"/>
      <c r="HCM3653" s="372"/>
      <c r="HCN3653" s="372"/>
      <c r="HCO3653" s="370"/>
      <c r="HCP3653" s="371"/>
      <c r="HCQ3653" s="372"/>
      <c r="HCR3653" s="371"/>
      <c r="HCS3653" s="473"/>
      <c r="HCT3653" s="371"/>
      <c r="HCU3653" s="372"/>
      <c r="HCV3653" s="372"/>
      <c r="HCW3653" s="372"/>
      <c r="HCX3653" s="372"/>
      <c r="HCY3653" s="370"/>
      <c r="HCZ3653" s="371"/>
      <c r="HDA3653" s="372"/>
      <c r="HDB3653" s="371"/>
      <c r="HDC3653" s="473"/>
      <c r="HDD3653" s="371"/>
      <c r="HDE3653" s="372"/>
      <c r="HDF3653" s="372"/>
      <c r="HDG3653" s="372"/>
      <c r="HDH3653" s="372"/>
      <c r="HDI3653" s="370"/>
      <c r="HDJ3653" s="371"/>
      <c r="HDK3653" s="372"/>
      <c r="HDL3653" s="371"/>
      <c r="HDM3653" s="473"/>
      <c r="HDN3653" s="371"/>
      <c r="HDO3653" s="372"/>
      <c r="HDP3653" s="372"/>
      <c r="HDQ3653" s="372"/>
      <c r="HDR3653" s="372"/>
      <c r="HDS3653" s="370"/>
      <c r="HDT3653" s="371"/>
      <c r="HDU3653" s="372"/>
      <c r="HDV3653" s="371"/>
      <c r="HDW3653" s="473"/>
      <c r="HDX3653" s="371"/>
      <c r="HDY3653" s="372"/>
      <c r="HDZ3653" s="372"/>
      <c r="HEA3653" s="372"/>
      <c r="HEB3653" s="372"/>
      <c r="HEC3653" s="370"/>
      <c r="HED3653" s="371"/>
      <c r="HEE3653" s="372"/>
      <c r="HEF3653" s="371"/>
      <c r="HEG3653" s="473"/>
      <c r="HEH3653" s="371"/>
      <c r="HEI3653" s="372"/>
      <c r="HEJ3653" s="372"/>
      <c r="HEK3653" s="372"/>
      <c r="HEL3653" s="372"/>
      <c r="HEM3653" s="370"/>
      <c r="HEN3653" s="371"/>
      <c r="HEO3653" s="372"/>
      <c r="HEP3653" s="371"/>
      <c r="HEQ3653" s="473"/>
      <c r="HER3653" s="371"/>
      <c r="HES3653" s="372"/>
      <c r="HET3653" s="372"/>
      <c r="HEU3653" s="372"/>
      <c r="HEV3653" s="372"/>
      <c r="HEW3653" s="370"/>
      <c r="HEX3653" s="371"/>
      <c r="HEY3653" s="372"/>
      <c r="HEZ3653" s="371"/>
      <c r="HFA3653" s="473"/>
      <c r="HFB3653" s="371"/>
      <c r="HFC3653" s="372"/>
      <c r="HFD3653" s="372"/>
      <c r="HFE3653" s="372"/>
      <c r="HFF3653" s="372"/>
      <c r="HFG3653" s="370"/>
      <c r="HFH3653" s="371"/>
      <c r="HFI3653" s="372"/>
      <c r="HFJ3653" s="371"/>
      <c r="HFK3653" s="473"/>
      <c r="HFL3653" s="371"/>
      <c r="HFM3653" s="372"/>
      <c r="HFN3653" s="372"/>
      <c r="HFO3653" s="372"/>
      <c r="HFP3653" s="372"/>
      <c r="HFQ3653" s="370"/>
      <c r="HFR3653" s="371"/>
      <c r="HFS3653" s="372"/>
      <c r="HFT3653" s="371"/>
      <c r="HFU3653" s="473"/>
      <c r="HFV3653" s="371"/>
      <c r="HFW3653" s="372"/>
      <c r="HFX3653" s="372"/>
      <c r="HFY3653" s="372"/>
      <c r="HFZ3653" s="372"/>
      <c r="HGA3653" s="370"/>
      <c r="HGB3653" s="371"/>
      <c r="HGC3653" s="372"/>
      <c r="HGD3653" s="371"/>
      <c r="HGE3653" s="473"/>
      <c r="HGF3653" s="371"/>
      <c r="HGG3653" s="372"/>
      <c r="HGH3653" s="372"/>
      <c r="HGI3653" s="372"/>
      <c r="HGJ3653" s="372"/>
      <c r="HGK3653" s="370"/>
      <c r="HGL3653" s="371"/>
      <c r="HGM3653" s="372"/>
      <c r="HGN3653" s="371"/>
      <c r="HGO3653" s="473"/>
      <c r="HGP3653" s="371"/>
      <c r="HGQ3653" s="372"/>
      <c r="HGR3653" s="372"/>
      <c r="HGS3653" s="372"/>
      <c r="HGT3653" s="372"/>
      <c r="HGU3653" s="370"/>
      <c r="HGV3653" s="371"/>
      <c r="HGW3653" s="372"/>
      <c r="HGX3653" s="371"/>
      <c r="HGY3653" s="473"/>
      <c r="HGZ3653" s="371"/>
      <c r="HHA3653" s="372"/>
      <c r="HHB3653" s="372"/>
      <c r="HHC3653" s="372"/>
      <c r="HHD3653" s="372"/>
      <c r="HHE3653" s="370"/>
      <c r="HHF3653" s="371"/>
      <c r="HHG3653" s="372"/>
      <c r="HHH3653" s="371"/>
      <c r="HHI3653" s="473"/>
      <c r="HHJ3653" s="371"/>
      <c r="HHK3653" s="372"/>
      <c r="HHL3653" s="372"/>
      <c r="HHM3653" s="372"/>
      <c r="HHN3653" s="372"/>
      <c r="HHO3653" s="370"/>
      <c r="HHP3653" s="371"/>
      <c r="HHQ3653" s="372"/>
      <c r="HHR3653" s="371"/>
      <c r="HHS3653" s="473"/>
      <c r="HHT3653" s="371"/>
      <c r="HHU3653" s="372"/>
      <c r="HHV3653" s="372"/>
      <c r="HHW3653" s="372"/>
      <c r="HHX3653" s="372"/>
      <c r="HHY3653" s="370"/>
      <c r="HHZ3653" s="371"/>
      <c r="HIA3653" s="372"/>
      <c r="HIB3653" s="371"/>
      <c r="HIC3653" s="473"/>
      <c r="HID3653" s="371"/>
      <c r="HIE3653" s="372"/>
      <c r="HIF3653" s="372"/>
      <c r="HIG3653" s="372"/>
      <c r="HIH3653" s="372"/>
      <c r="HII3653" s="370"/>
      <c r="HIJ3653" s="371"/>
      <c r="HIK3653" s="372"/>
      <c r="HIL3653" s="371"/>
      <c r="HIM3653" s="473"/>
      <c r="HIN3653" s="371"/>
      <c r="HIO3653" s="372"/>
      <c r="HIP3653" s="372"/>
      <c r="HIQ3653" s="372"/>
      <c r="HIR3653" s="372"/>
      <c r="HIS3653" s="370"/>
      <c r="HIT3653" s="371"/>
      <c r="HIU3653" s="372"/>
      <c r="HIV3653" s="371"/>
      <c r="HIW3653" s="473"/>
      <c r="HIX3653" s="371"/>
      <c r="HIY3653" s="372"/>
      <c r="HIZ3653" s="372"/>
      <c r="HJA3653" s="372"/>
      <c r="HJB3653" s="372"/>
      <c r="HJC3653" s="370"/>
      <c r="HJD3653" s="371"/>
      <c r="HJE3653" s="372"/>
      <c r="HJF3653" s="371"/>
      <c r="HJG3653" s="473"/>
      <c r="HJH3653" s="371"/>
      <c r="HJI3653" s="372"/>
      <c r="HJJ3653" s="372"/>
      <c r="HJK3653" s="372"/>
      <c r="HJL3653" s="372"/>
      <c r="HJM3653" s="370"/>
      <c r="HJN3653" s="371"/>
      <c r="HJO3653" s="372"/>
      <c r="HJP3653" s="371"/>
      <c r="HJQ3653" s="473"/>
      <c r="HJR3653" s="371"/>
      <c r="HJS3653" s="372"/>
      <c r="HJT3653" s="372"/>
      <c r="HJU3653" s="372"/>
      <c r="HJV3653" s="372"/>
      <c r="HJW3653" s="370"/>
      <c r="HJX3653" s="371"/>
      <c r="HJY3653" s="372"/>
      <c r="HJZ3653" s="371"/>
      <c r="HKA3653" s="473"/>
      <c r="HKB3653" s="371"/>
      <c r="HKC3653" s="372"/>
      <c r="HKD3653" s="372"/>
      <c r="HKE3653" s="372"/>
      <c r="HKF3653" s="372"/>
      <c r="HKG3653" s="370"/>
      <c r="HKH3653" s="371"/>
      <c r="HKI3653" s="372"/>
      <c r="HKJ3653" s="371"/>
      <c r="HKK3653" s="473"/>
      <c r="HKL3653" s="371"/>
      <c r="HKM3653" s="372"/>
      <c r="HKN3653" s="372"/>
      <c r="HKO3653" s="372"/>
      <c r="HKP3653" s="372"/>
      <c r="HKQ3653" s="370"/>
      <c r="HKR3653" s="371"/>
      <c r="HKS3653" s="372"/>
      <c r="HKT3653" s="371"/>
      <c r="HKU3653" s="473"/>
      <c r="HKV3653" s="371"/>
      <c r="HKW3653" s="372"/>
      <c r="HKX3653" s="372"/>
      <c r="HKY3653" s="372"/>
      <c r="HKZ3653" s="372"/>
      <c r="HLA3653" s="370"/>
      <c r="HLB3653" s="371"/>
      <c r="HLC3653" s="372"/>
      <c r="HLD3653" s="371"/>
      <c r="HLE3653" s="473"/>
      <c r="HLF3653" s="371"/>
      <c r="HLG3653" s="372"/>
      <c r="HLH3653" s="372"/>
      <c r="HLI3653" s="372"/>
      <c r="HLJ3653" s="372"/>
      <c r="HLK3653" s="370"/>
      <c r="HLL3653" s="371"/>
      <c r="HLM3653" s="372"/>
      <c r="HLN3653" s="371"/>
      <c r="HLO3653" s="473"/>
      <c r="HLP3653" s="371"/>
      <c r="HLQ3653" s="372"/>
      <c r="HLR3653" s="372"/>
      <c r="HLS3653" s="372"/>
      <c r="HLT3653" s="372"/>
      <c r="HLU3653" s="370"/>
      <c r="HLV3653" s="371"/>
      <c r="HLW3653" s="372"/>
      <c r="HLX3653" s="371"/>
      <c r="HLY3653" s="473"/>
      <c r="HLZ3653" s="371"/>
      <c r="HMA3653" s="372"/>
      <c r="HMB3653" s="372"/>
      <c r="HMC3653" s="372"/>
      <c r="HMD3653" s="372"/>
      <c r="HME3653" s="370"/>
      <c r="HMF3653" s="371"/>
      <c r="HMG3653" s="372"/>
      <c r="HMH3653" s="371"/>
      <c r="HMI3653" s="473"/>
      <c r="HMJ3653" s="371"/>
      <c r="HMK3653" s="372"/>
      <c r="HML3653" s="372"/>
      <c r="HMM3653" s="372"/>
      <c r="HMN3653" s="372"/>
      <c r="HMO3653" s="370"/>
      <c r="HMP3653" s="371"/>
      <c r="HMQ3653" s="372"/>
      <c r="HMR3653" s="371"/>
      <c r="HMS3653" s="473"/>
      <c r="HMT3653" s="371"/>
      <c r="HMU3653" s="372"/>
      <c r="HMV3653" s="372"/>
      <c r="HMW3653" s="372"/>
      <c r="HMX3653" s="372"/>
      <c r="HMY3653" s="370"/>
      <c r="HMZ3653" s="371"/>
      <c r="HNA3653" s="372"/>
      <c r="HNB3653" s="371"/>
      <c r="HNC3653" s="473"/>
      <c r="HND3653" s="371"/>
      <c r="HNE3653" s="372"/>
      <c r="HNF3653" s="372"/>
      <c r="HNG3653" s="372"/>
      <c r="HNH3653" s="372"/>
      <c r="HNI3653" s="370"/>
      <c r="HNJ3653" s="371"/>
      <c r="HNK3653" s="372"/>
      <c r="HNL3653" s="371"/>
      <c r="HNM3653" s="473"/>
      <c r="HNN3653" s="371"/>
      <c r="HNO3653" s="372"/>
      <c r="HNP3653" s="372"/>
      <c r="HNQ3653" s="372"/>
      <c r="HNR3653" s="372"/>
      <c r="HNS3653" s="370"/>
      <c r="HNT3653" s="371"/>
      <c r="HNU3653" s="372"/>
      <c r="HNV3653" s="371"/>
      <c r="HNW3653" s="473"/>
      <c r="HNX3653" s="371"/>
      <c r="HNY3653" s="372"/>
      <c r="HNZ3653" s="372"/>
      <c r="HOA3653" s="372"/>
      <c r="HOB3653" s="372"/>
      <c r="HOC3653" s="370"/>
      <c r="HOD3653" s="371"/>
      <c r="HOE3653" s="372"/>
      <c r="HOF3653" s="371"/>
      <c r="HOG3653" s="473"/>
      <c r="HOH3653" s="371"/>
      <c r="HOI3653" s="372"/>
      <c r="HOJ3653" s="372"/>
      <c r="HOK3653" s="372"/>
      <c r="HOL3653" s="372"/>
      <c r="HOM3653" s="370"/>
      <c r="HON3653" s="371"/>
      <c r="HOO3653" s="372"/>
      <c r="HOP3653" s="371"/>
      <c r="HOQ3653" s="473"/>
      <c r="HOR3653" s="371"/>
      <c r="HOS3653" s="372"/>
      <c r="HOT3653" s="372"/>
      <c r="HOU3653" s="372"/>
      <c r="HOV3653" s="372"/>
      <c r="HOW3653" s="370"/>
      <c r="HOX3653" s="371"/>
      <c r="HOY3653" s="372"/>
      <c r="HOZ3653" s="371"/>
      <c r="HPA3653" s="473"/>
      <c r="HPB3653" s="371"/>
      <c r="HPC3653" s="372"/>
      <c r="HPD3653" s="372"/>
      <c r="HPE3653" s="372"/>
      <c r="HPF3653" s="372"/>
      <c r="HPG3653" s="370"/>
      <c r="HPH3653" s="371"/>
      <c r="HPI3653" s="372"/>
      <c r="HPJ3653" s="371"/>
      <c r="HPK3653" s="473"/>
      <c r="HPL3653" s="371"/>
      <c r="HPM3653" s="372"/>
      <c r="HPN3653" s="372"/>
      <c r="HPO3653" s="372"/>
      <c r="HPP3653" s="372"/>
      <c r="HPQ3653" s="370"/>
      <c r="HPR3653" s="371"/>
      <c r="HPS3653" s="372"/>
      <c r="HPT3653" s="371"/>
      <c r="HPU3653" s="473"/>
      <c r="HPV3653" s="371"/>
      <c r="HPW3653" s="372"/>
      <c r="HPX3653" s="372"/>
      <c r="HPY3653" s="372"/>
      <c r="HPZ3653" s="372"/>
      <c r="HQA3653" s="370"/>
      <c r="HQB3653" s="371"/>
      <c r="HQC3653" s="372"/>
      <c r="HQD3653" s="371"/>
      <c r="HQE3653" s="473"/>
      <c r="HQF3653" s="371"/>
      <c r="HQG3653" s="372"/>
      <c r="HQH3653" s="372"/>
      <c r="HQI3653" s="372"/>
      <c r="HQJ3653" s="372"/>
      <c r="HQK3653" s="370"/>
      <c r="HQL3653" s="371"/>
      <c r="HQM3653" s="372"/>
      <c r="HQN3653" s="371"/>
      <c r="HQO3653" s="473"/>
      <c r="HQP3653" s="371"/>
      <c r="HQQ3653" s="372"/>
      <c r="HQR3653" s="372"/>
      <c r="HQS3653" s="372"/>
      <c r="HQT3653" s="372"/>
      <c r="HQU3653" s="370"/>
      <c r="HQV3653" s="371"/>
      <c r="HQW3653" s="372"/>
      <c r="HQX3653" s="371"/>
      <c r="HQY3653" s="473"/>
      <c r="HQZ3653" s="371"/>
      <c r="HRA3653" s="372"/>
      <c r="HRB3653" s="372"/>
      <c r="HRC3653" s="372"/>
      <c r="HRD3653" s="372"/>
      <c r="HRE3653" s="370"/>
      <c r="HRF3653" s="371"/>
      <c r="HRG3653" s="372"/>
      <c r="HRH3653" s="371"/>
      <c r="HRI3653" s="473"/>
      <c r="HRJ3653" s="371"/>
      <c r="HRK3653" s="372"/>
      <c r="HRL3653" s="372"/>
      <c r="HRM3653" s="372"/>
      <c r="HRN3653" s="372"/>
      <c r="HRO3653" s="370"/>
      <c r="HRP3653" s="371"/>
      <c r="HRQ3653" s="372"/>
      <c r="HRR3653" s="371"/>
      <c r="HRS3653" s="473"/>
      <c r="HRT3653" s="371"/>
      <c r="HRU3653" s="372"/>
      <c r="HRV3653" s="372"/>
      <c r="HRW3653" s="372"/>
      <c r="HRX3653" s="372"/>
      <c r="HRY3653" s="370"/>
      <c r="HRZ3653" s="371"/>
      <c r="HSA3653" s="372"/>
      <c r="HSB3653" s="371"/>
      <c r="HSC3653" s="473"/>
      <c r="HSD3653" s="371"/>
      <c r="HSE3653" s="372"/>
      <c r="HSF3653" s="372"/>
      <c r="HSG3653" s="372"/>
      <c r="HSH3653" s="372"/>
      <c r="HSI3653" s="370"/>
      <c r="HSJ3653" s="371"/>
      <c r="HSK3653" s="372"/>
      <c r="HSL3653" s="371"/>
      <c r="HSM3653" s="473"/>
      <c r="HSN3653" s="371"/>
      <c r="HSO3653" s="372"/>
      <c r="HSP3653" s="372"/>
      <c r="HSQ3653" s="372"/>
      <c r="HSR3653" s="372"/>
      <c r="HSS3653" s="370"/>
      <c r="HST3653" s="371"/>
      <c r="HSU3653" s="372"/>
      <c r="HSV3653" s="371"/>
      <c r="HSW3653" s="473"/>
      <c r="HSX3653" s="371"/>
      <c r="HSY3653" s="372"/>
      <c r="HSZ3653" s="372"/>
      <c r="HTA3653" s="372"/>
      <c r="HTB3653" s="372"/>
      <c r="HTC3653" s="370"/>
      <c r="HTD3653" s="371"/>
      <c r="HTE3653" s="372"/>
      <c r="HTF3653" s="371"/>
      <c r="HTG3653" s="473"/>
      <c r="HTH3653" s="371"/>
      <c r="HTI3653" s="372"/>
      <c r="HTJ3653" s="372"/>
      <c r="HTK3653" s="372"/>
      <c r="HTL3653" s="372"/>
      <c r="HTM3653" s="370"/>
      <c r="HTN3653" s="371"/>
      <c r="HTO3653" s="372"/>
      <c r="HTP3653" s="371"/>
      <c r="HTQ3653" s="473"/>
      <c r="HTR3653" s="371"/>
      <c r="HTS3653" s="372"/>
      <c r="HTT3653" s="372"/>
      <c r="HTU3653" s="372"/>
      <c r="HTV3653" s="372"/>
      <c r="HTW3653" s="370"/>
      <c r="HTX3653" s="371"/>
      <c r="HTY3653" s="372"/>
      <c r="HTZ3653" s="371"/>
      <c r="HUA3653" s="473"/>
      <c r="HUB3653" s="371"/>
      <c r="HUC3653" s="372"/>
      <c r="HUD3653" s="372"/>
      <c r="HUE3653" s="372"/>
      <c r="HUF3653" s="372"/>
      <c r="HUG3653" s="370"/>
      <c r="HUH3653" s="371"/>
      <c r="HUI3653" s="372"/>
      <c r="HUJ3653" s="371"/>
      <c r="HUK3653" s="473"/>
      <c r="HUL3653" s="371"/>
      <c r="HUM3653" s="372"/>
      <c r="HUN3653" s="372"/>
      <c r="HUO3653" s="372"/>
      <c r="HUP3653" s="372"/>
      <c r="HUQ3653" s="370"/>
      <c r="HUR3653" s="371"/>
      <c r="HUS3653" s="372"/>
      <c r="HUT3653" s="371"/>
      <c r="HUU3653" s="473"/>
      <c r="HUV3653" s="371"/>
      <c r="HUW3653" s="372"/>
      <c r="HUX3653" s="372"/>
      <c r="HUY3653" s="372"/>
      <c r="HUZ3653" s="372"/>
      <c r="HVA3653" s="370"/>
      <c r="HVB3653" s="371"/>
      <c r="HVC3653" s="372"/>
      <c r="HVD3653" s="371"/>
      <c r="HVE3653" s="473"/>
      <c r="HVF3653" s="371"/>
      <c r="HVG3653" s="372"/>
      <c r="HVH3653" s="372"/>
      <c r="HVI3653" s="372"/>
      <c r="HVJ3653" s="372"/>
      <c r="HVK3653" s="370"/>
      <c r="HVL3653" s="371"/>
      <c r="HVM3653" s="372"/>
      <c r="HVN3653" s="371"/>
      <c r="HVO3653" s="473"/>
      <c r="HVP3653" s="371"/>
      <c r="HVQ3653" s="372"/>
      <c r="HVR3653" s="372"/>
      <c r="HVS3653" s="372"/>
      <c r="HVT3653" s="372"/>
      <c r="HVU3653" s="370"/>
      <c r="HVV3653" s="371"/>
      <c r="HVW3653" s="372"/>
      <c r="HVX3653" s="371"/>
      <c r="HVY3653" s="473"/>
      <c r="HVZ3653" s="371"/>
      <c r="HWA3653" s="372"/>
      <c r="HWB3653" s="372"/>
      <c r="HWC3653" s="372"/>
      <c r="HWD3653" s="372"/>
      <c r="HWE3653" s="370"/>
      <c r="HWF3653" s="371"/>
      <c r="HWG3653" s="372"/>
      <c r="HWH3653" s="371"/>
      <c r="HWI3653" s="473"/>
      <c r="HWJ3653" s="371"/>
      <c r="HWK3653" s="372"/>
      <c r="HWL3653" s="372"/>
      <c r="HWM3653" s="372"/>
      <c r="HWN3653" s="372"/>
      <c r="HWO3653" s="370"/>
      <c r="HWP3653" s="371"/>
      <c r="HWQ3653" s="372"/>
      <c r="HWR3653" s="371"/>
      <c r="HWS3653" s="473"/>
      <c r="HWT3653" s="371"/>
      <c r="HWU3653" s="372"/>
      <c r="HWV3653" s="372"/>
      <c r="HWW3653" s="372"/>
      <c r="HWX3653" s="372"/>
      <c r="HWY3653" s="370"/>
      <c r="HWZ3653" s="371"/>
      <c r="HXA3653" s="372"/>
      <c r="HXB3653" s="371"/>
      <c r="HXC3653" s="473"/>
      <c r="HXD3653" s="371"/>
      <c r="HXE3653" s="372"/>
      <c r="HXF3653" s="372"/>
      <c r="HXG3653" s="372"/>
      <c r="HXH3653" s="372"/>
      <c r="HXI3653" s="370"/>
      <c r="HXJ3653" s="371"/>
      <c r="HXK3653" s="372"/>
      <c r="HXL3653" s="371"/>
      <c r="HXM3653" s="473"/>
      <c r="HXN3653" s="371"/>
      <c r="HXO3653" s="372"/>
      <c r="HXP3653" s="372"/>
      <c r="HXQ3653" s="372"/>
      <c r="HXR3653" s="372"/>
      <c r="HXS3653" s="370"/>
      <c r="HXT3653" s="371"/>
      <c r="HXU3653" s="372"/>
      <c r="HXV3653" s="371"/>
      <c r="HXW3653" s="473"/>
      <c r="HXX3653" s="371"/>
      <c r="HXY3653" s="372"/>
      <c r="HXZ3653" s="372"/>
      <c r="HYA3653" s="372"/>
      <c r="HYB3653" s="372"/>
      <c r="HYC3653" s="370"/>
      <c r="HYD3653" s="371"/>
      <c r="HYE3653" s="372"/>
      <c r="HYF3653" s="371"/>
      <c r="HYG3653" s="473"/>
      <c r="HYH3653" s="371"/>
      <c r="HYI3653" s="372"/>
      <c r="HYJ3653" s="372"/>
      <c r="HYK3653" s="372"/>
      <c r="HYL3653" s="372"/>
      <c r="HYM3653" s="370"/>
      <c r="HYN3653" s="371"/>
      <c r="HYO3653" s="372"/>
      <c r="HYP3653" s="371"/>
      <c r="HYQ3653" s="473"/>
      <c r="HYR3653" s="371"/>
      <c r="HYS3653" s="372"/>
      <c r="HYT3653" s="372"/>
      <c r="HYU3653" s="372"/>
      <c r="HYV3653" s="372"/>
      <c r="HYW3653" s="370"/>
      <c r="HYX3653" s="371"/>
      <c r="HYY3653" s="372"/>
      <c r="HYZ3653" s="371"/>
      <c r="HZA3653" s="473"/>
      <c r="HZB3653" s="371"/>
      <c r="HZC3653" s="372"/>
      <c r="HZD3653" s="372"/>
      <c r="HZE3653" s="372"/>
      <c r="HZF3653" s="372"/>
      <c r="HZG3653" s="370"/>
      <c r="HZH3653" s="371"/>
      <c r="HZI3653" s="372"/>
      <c r="HZJ3653" s="371"/>
      <c r="HZK3653" s="473"/>
      <c r="HZL3653" s="371"/>
      <c r="HZM3653" s="372"/>
      <c r="HZN3653" s="372"/>
      <c r="HZO3653" s="372"/>
      <c r="HZP3653" s="372"/>
      <c r="HZQ3653" s="370"/>
      <c r="HZR3653" s="371"/>
      <c r="HZS3653" s="372"/>
      <c r="HZT3653" s="371"/>
      <c r="HZU3653" s="473"/>
      <c r="HZV3653" s="371"/>
      <c r="HZW3653" s="372"/>
      <c r="HZX3653" s="372"/>
      <c r="HZY3653" s="372"/>
      <c r="HZZ3653" s="372"/>
      <c r="IAA3653" s="370"/>
      <c r="IAB3653" s="371"/>
      <c r="IAC3653" s="372"/>
      <c r="IAD3653" s="371"/>
      <c r="IAE3653" s="473"/>
      <c r="IAF3653" s="371"/>
      <c r="IAG3653" s="372"/>
      <c r="IAH3653" s="372"/>
      <c r="IAI3653" s="372"/>
      <c r="IAJ3653" s="372"/>
      <c r="IAK3653" s="370"/>
      <c r="IAL3653" s="371"/>
      <c r="IAM3653" s="372"/>
      <c r="IAN3653" s="371"/>
      <c r="IAO3653" s="473"/>
      <c r="IAP3653" s="371"/>
      <c r="IAQ3653" s="372"/>
      <c r="IAR3653" s="372"/>
      <c r="IAS3653" s="372"/>
      <c r="IAT3653" s="372"/>
      <c r="IAU3653" s="370"/>
      <c r="IAV3653" s="371"/>
      <c r="IAW3653" s="372"/>
      <c r="IAX3653" s="371"/>
      <c r="IAY3653" s="473"/>
      <c r="IAZ3653" s="371"/>
      <c r="IBA3653" s="372"/>
      <c r="IBB3653" s="372"/>
      <c r="IBC3653" s="372"/>
      <c r="IBD3653" s="372"/>
      <c r="IBE3653" s="370"/>
      <c r="IBF3653" s="371"/>
      <c r="IBG3653" s="372"/>
      <c r="IBH3653" s="371"/>
      <c r="IBI3653" s="473"/>
      <c r="IBJ3653" s="371"/>
      <c r="IBK3653" s="372"/>
      <c r="IBL3653" s="372"/>
      <c r="IBM3653" s="372"/>
      <c r="IBN3653" s="372"/>
      <c r="IBO3653" s="370"/>
      <c r="IBP3653" s="371"/>
      <c r="IBQ3653" s="372"/>
      <c r="IBR3653" s="371"/>
      <c r="IBS3653" s="473"/>
      <c r="IBT3653" s="371"/>
      <c r="IBU3653" s="372"/>
      <c r="IBV3653" s="372"/>
      <c r="IBW3653" s="372"/>
      <c r="IBX3653" s="372"/>
      <c r="IBY3653" s="370"/>
      <c r="IBZ3653" s="371"/>
      <c r="ICA3653" s="372"/>
      <c r="ICB3653" s="371"/>
      <c r="ICC3653" s="473"/>
      <c r="ICD3653" s="371"/>
      <c r="ICE3653" s="372"/>
      <c r="ICF3653" s="372"/>
      <c r="ICG3653" s="372"/>
      <c r="ICH3653" s="372"/>
      <c r="ICI3653" s="370"/>
      <c r="ICJ3653" s="371"/>
      <c r="ICK3653" s="372"/>
      <c r="ICL3653" s="371"/>
      <c r="ICM3653" s="473"/>
      <c r="ICN3653" s="371"/>
      <c r="ICO3653" s="372"/>
      <c r="ICP3653" s="372"/>
      <c r="ICQ3653" s="372"/>
      <c r="ICR3653" s="372"/>
      <c r="ICS3653" s="370"/>
      <c r="ICT3653" s="371"/>
      <c r="ICU3653" s="372"/>
      <c r="ICV3653" s="371"/>
      <c r="ICW3653" s="473"/>
      <c r="ICX3653" s="371"/>
      <c r="ICY3653" s="372"/>
      <c r="ICZ3653" s="372"/>
      <c r="IDA3653" s="372"/>
      <c r="IDB3653" s="372"/>
      <c r="IDC3653" s="370"/>
      <c r="IDD3653" s="371"/>
      <c r="IDE3653" s="372"/>
      <c r="IDF3653" s="371"/>
      <c r="IDG3653" s="473"/>
      <c r="IDH3653" s="371"/>
      <c r="IDI3653" s="372"/>
      <c r="IDJ3653" s="372"/>
      <c r="IDK3653" s="372"/>
      <c r="IDL3653" s="372"/>
      <c r="IDM3653" s="370"/>
      <c r="IDN3653" s="371"/>
      <c r="IDO3653" s="372"/>
      <c r="IDP3653" s="371"/>
      <c r="IDQ3653" s="473"/>
      <c r="IDR3653" s="371"/>
      <c r="IDS3653" s="372"/>
      <c r="IDT3653" s="372"/>
      <c r="IDU3653" s="372"/>
      <c r="IDV3653" s="372"/>
      <c r="IDW3653" s="370"/>
      <c r="IDX3653" s="371"/>
      <c r="IDY3653" s="372"/>
      <c r="IDZ3653" s="371"/>
      <c r="IEA3653" s="473"/>
      <c r="IEB3653" s="371"/>
      <c r="IEC3653" s="372"/>
      <c r="IED3653" s="372"/>
      <c r="IEE3653" s="372"/>
      <c r="IEF3653" s="372"/>
      <c r="IEG3653" s="370"/>
      <c r="IEH3653" s="371"/>
      <c r="IEI3653" s="372"/>
      <c r="IEJ3653" s="371"/>
      <c r="IEK3653" s="473"/>
      <c r="IEL3653" s="371"/>
      <c r="IEM3653" s="372"/>
      <c r="IEN3653" s="372"/>
      <c r="IEO3653" s="372"/>
      <c r="IEP3653" s="372"/>
      <c r="IEQ3653" s="370"/>
      <c r="IER3653" s="371"/>
      <c r="IES3653" s="372"/>
      <c r="IET3653" s="371"/>
      <c r="IEU3653" s="473"/>
      <c r="IEV3653" s="371"/>
      <c r="IEW3653" s="372"/>
      <c r="IEX3653" s="372"/>
      <c r="IEY3653" s="372"/>
      <c r="IEZ3653" s="372"/>
      <c r="IFA3653" s="370"/>
      <c r="IFB3653" s="371"/>
      <c r="IFC3653" s="372"/>
      <c r="IFD3653" s="371"/>
      <c r="IFE3653" s="473"/>
      <c r="IFF3653" s="371"/>
      <c r="IFG3653" s="372"/>
      <c r="IFH3653" s="372"/>
      <c r="IFI3653" s="372"/>
      <c r="IFJ3653" s="372"/>
      <c r="IFK3653" s="370"/>
      <c r="IFL3653" s="371"/>
      <c r="IFM3653" s="372"/>
      <c r="IFN3653" s="371"/>
      <c r="IFO3653" s="473"/>
      <c r="IFP3653" s="371"/>
      <c r="IFQ3653" s="372"/>
      <c r="IFR3653" s="372"/>
      <c r="IFS3653" s="372"/>
      <c r="IFT3653" s="372"/>
      <c r="IFU3653" s="370"/>
      <c r="IFV3653" s="371"/>
      <c r="IFW3653" s="372"/>
      <c r="IFX3653" s="371"/>
      <c r="IFY3653" s="473"/>
      <c r="IFZ3653" s="371"/>
      <c r="IGA3653" s="372"/>
      <c r="IGB3653" s="372"/>
      <c r="IGC3653" s="372"/>
      <c r="IGD3653" s="372"/>
      <c r="IGE3653" s="370"/>
      <c r="IGF3653" s="371"/>
      <c r="IGG3653" s="372"/>
      <c r="IGH3653" s="371"/>
      <c r="IGI3653" s="473"/>
      <c r="IGJ3653" s="371"/>
      <c r="IGK3653" s="372"/>
      <c r="IGL3653" s="372"/>
      <c r="IGM3653" s="372"/>
      <c r="IGN3653" s="372"/>
      <c r="IGO3653" s="370"/>
      <c r="IGP3653" s="371"/>
      <c r="IGQ3653" s="372"/>
      <c r="IGR3653" s="371"/>
      <c r="IGS3653" s="473"/>
      <c r="IGT3653" s="371"/>
      <c r="IGU3653" s="372"/>
      <c r="IGV3653" s="372"/>
      <c r="IGW3653" s="372"/>
      <c r="IGX3653" s="372"/>
      <c r="IGY3653" s="370"/>
      <c r="IGZ3653" s="371"/>
      <c r="IHA3653" s="372"/>
      <c r="IHB3653" s="371"/>
      <c r="IHC3653" s="473"/>
      <c r="IHD3653" s="371"/>
      <c r="IHE3653" s="372"/>
      <c r="IHF3653" s="372"/>
      <c r="IHG3653" s="372"/>
      <c r="IHH3653" s="372"/>
      <c r="IHI3653" s="370"/>
      <c r="IHJ3653" s="371"/>
      <c r="IHK3653" s="372"/>
      <c r="IHL3653" s="371"/>
      <c r="IHM3653" s="473"/>
      <c r="IHN3653" s="371"/>
      <c r="IHO3653" s="372"/>
      <c r="IHP3653" s="372"/>
      <c r="IHQ3653" s="372"/>
      <c r="IHR3653" s="372"/>
      <c r="IHS3653" s="370"/>
      <c r="IHT3653" s="371"/>
      <c r="IHU3653" s="372"/>
      <c r="IHV3653" s="371"/>
      <c r="IHW3653" s="473"/>
      <c r="IHX3653" s="371"/>
      <c r="IHY3653" s="372"/>
      <c r="IHZ3653" s="372"/>
      <c r="IIA3653" s="372"/>
      <c r="IIB3653" s="372"/>
      <c r="IIC3653" s="370"/>
      <c r="IID3653" s="371"/>
      <c r="IIE3653" s="372"/>
      <c r="IIF3653" s="371"/>
      <c r="IIG3653" s="473"/>
      <c r="IIH3653" s="371"/>
      <c r="III3653" s="372"/>
      <c r="IIJ3653" s="372"/>
      <c r="IIK3653" s="372"/>
      <c r="IIL3653" s="372"/>
      <c r="IIM3653" s="370"/>
      <c r="IIN3653" s="371"/>
      <c r="IIO3653" s="372"/>
      <c r="IIP3653" s="371"/>
      <c r="IIQ3653" s="473"/>
      <c r="IIR3653" s="371"/>
      <c r="IIS3653" s="372"/>
      <c r="IIT3653" s="372"/>
      <c r="IIU3653" s="372"/>
      <c r="IIV3653" s="372"/>
      <c r="IIW3653" s="370"/>
      <c r="IIX3653" s="371"/>
      <c r="IIY3653" s="372"/>
      <c r="IIZ3653" s="371"/>
      <c r="IJA3653" s="473"/>
      <c r="IJB3653" s="371"/>
      <c r="IJC3653" s="372"/>
      <c r="IJD3653" s="372"/>
      <c r="IJE3653" s="372"/>
      <c r="IJF3653" s="372"/>
      <c r="IJG3653" s="370"/>
      <c r="IJH3653" s="371"/>
      <c r="IJI3653" s="372"/>
      <c r="IJJ3653" s="371"/>
      <c r="IJK3653" s="473"/>
      <c r="IJL3653" s="371"/>
      <c r="IJM3653" s="372"/>
      <c r="IJN3653" s="372"/>
      <c r="IJO3653" s="372"/>
      <c r="IJP3653" s="372"/>
      <c r="IJQ3653" s="370"/>
      <c r="IJR3653" s="371"/>
      <c r="IJS3653" s="372"/>
      <c r="IJT3653" s="371"/>
      <c r="IJU3653" s="473"/>
      <c r="IJV3653" s="371"/>
      <c r="IJW3653" s="372"/>
      <c r="IJX3653" s="372"/>
      <c r="IJY3653" s="372"/>
      <c r="IJZ3653" s="372"/>
      <c r="IKA3653" s="370"/>
      <c r="IKB3653" s="371"/>
      <c r="IKC3653" s="372"/>
      <c r="IKD3653" s="371"/>
      <c r="IKE3653" s="473"/>
      <c r="IKF3653" s="371"/>
      <c r="IKG3653" s="372"/>
      <c r="IKH3653" s="372"/>
      <c r="IKI3653" s="372"/>
      <c r="IKJ3653" s="372"/>
      <c r="IKK3653" s="370"/>
      <c r="IKL3653" s="371"/>
      <c r="IKM3653" s="372"/>
      <c r="IKN3653" s="371"/>
      <c r="IKO3653" s="473"/>
      <c r="IKP3653" s="371"/>
      <c r="IKQ3653" s="372"/>
      <c r="IKR3653" s="372"/>
      <c r="IKS3653" s="372"/>
      <c r="IKT3653" s="372"/>
      <c r="IKU3653" s="370"/>
      <c r="IKV3653" s="371"/>
      <c r="IKW3653" s="372"/>
      <c r="IKX3653" s="371"/>
      <c r="IKY3653" s="473"/>
      <c r="IKZ3653" s="371"/>
      <c r="ILA3653" s="372"/>
      <c r="ILB3653" s="372"/>
      <c r="ILC3653" s="372"/>
      <c r="ILD3653" s="372"/>
      <c r="ILE3653" s="370"/>
      <c r="ILF3653" s="371"/>
      <c r="ILG3653" s="372"/>
      <c r="ILH3653" s="371"/>
      <c r="ILI3653" s="473"/>
      <c r="ILJ3653" s="371"/>
      <c r="ILK3653" s="372"/>
      <c r="ILL3653" s="372"/>
      <c r="ILM3653" s="372"/>
      <c r="ILN3653" s="372"/>
      <c r="ILO3653" s="370"/>
      <c r="ILP3653" s="371"/>
      <c r="ILQ3653" s="372"/>
      <c r="ILR3653" s="371"/>
      <c r="ILS3653" s="473"/>
      <c r="ILT3653" s="371"/>
      <c r="ILU3653" s="372"/>
      <c r="ILV3653" s="372"/>
      <c r="ILW3653" s="372"/>
      <c r="ILX3653" s="372"/>
      <c r="ILY3653" s="370"/>
      <c r="ILZ3653" s="371"/>
      <c r="IMA3653" s="372"/>
      <c r="IMB3653" s="371"/>
      <c r="IMC3653" s="473"/>
      <c r="IMD3653" s="371"/>
      <c r="IME3653" s="372"/>
      <c r="IMF3653" s="372"/>
      <c r="IMG3653" s="372"/>
      <c r="IMH3653" s="372"/>
      <c r="IMI3653" s="370"/>
      <c r="IMJ3653" s="371"/>
      <c r="IMK3653" s="372"/>
      <c r="IML3653" s="371"/>
      <c r="IMM3653" s="473"/>
      <c r="IMN3653" s="371"/>
      <c r="IMO3653" s="372"/>
      <c r="IMP3653" s="372"/>
      <c r="IMQ3653" s="372"/>
      <c r="IMR3653" s="372"/>
      <c r="IMS3653" s="370"/>
      <c r="IMT3653" s="371"/>
      <c r="IMU3653" s="372"/>
      <c r="IMV3653" s="371"/>
      <c r="IMW3653" s="473"/>
      <c r="IMX3653" s="371"/>
      <c r="IMY3653" s="372"/>
      <c r="IMZ3653" s="372"/>
      <c r="INA3653" s="372"/>
      <c r="INB3653" s="372"/>
      <c r="INC3653" s="370"/>
      <c r="IND3653" s="371"/>
      <c r="INE3653" s="372"/>
      <c r="INF3653" s="371"/>
      <c r="ING3653" s="473"/>
      <c r="INH3653" s="371"/>
      <c r="INI3653" s="372"/>
      <c r="INJ3653" s="372"/>
      <c r="INK3653" s="372"/>
      <c r="INL3653" s="372"/>
      <c r="INM3653" s="370"/>
      <c r="INN3653" s="371"/>
      <c r="INO3653" s="372"/>
      <c r="INP3653" s="371"/>
      <c r="INQ3653" s="473"/>
      <c r="INR3653" s="371"/>
      <c r="INS3653" s="372"/>
      <c r="INT3653" s="372"/>
      <c r="INU3653" s="372"/>
      <c r="INV3653" s="372"/>
      <c r="INW3653" s="370"/>
      <c r="INX3653" s="371"/>
      <c r="INY3653" s="372"/>
      <c r="INZ3653" s="371"/>
      <c r="IOA3653" s="473"/>
      <c r="IOB3653" s="371"/>
      <c r="IOC3653" s="372"/>
      <c r="IOD3653" s="372"/>
      <c r="IOE3653" s="372"/>
      <c r="IOF3653" s="372"/>
      <c r="IOG3653" s="370"/>
      <c r="IOH3653" s="371"/>
      <c r="IOI3653" s="372"/>
      <c r="IOJ3653" s="371"/>
      <c r="IOK3653" s="473"/>
      <c r="IOL3653" s="371"/>
      <c r="IOM3653" s="372"/>
      <c r="ION3653" s="372"/>
      <c r="IOO3653" s="372"/>
      <c r="IOP3653" s="372"/>
      <c r="IOQ3653" s="370"/>
      <c r="IOR3653" s="371"/>
      <c r="IOS3653" s="372"/>
      <c r="IOT3653" s="371"/>
      <c r="IOU3653" s="473"/>
      <c r="IOV3653" s="371"/>
      <c r="IOW3653" s="372"/>
      <c r="IOX3653" s="372"/>
      <c r="IOY3653" s="372"/>
      <c r="IOZ3653" s="372"/>
      <c r="IPA3653" s="370"/>
      <c r="IPB3653" s="371"/>
      <c r="IPC3653" s="372"/>
      <c r="IPD3653" s="371"/>
      <c r="IPE3653" s="473"/>
      <c r="IPF3653" s="371"/>
      <c r="IPG3653" s="372"/>
      <c r="IPH3653" s="372"/>
      <c r="IPI3653" s="372"/>
      <c r="IPJ3653" s="372"/>
      <c r="IPK3653" s="370"/>
      <c r="IPL3653" s="371"/>
      <c r="IPM3653" s="372"/>
      <c r="IPN3653" s="371"/>
      <c r="IPO3653" s="473"/>
      <c r="IPP3653" s="371"/>
      <c r="IPQ3653" s="372"/>
      <c r="IPR3653" s="372"/>
      <c r="IPS3653" s="372"/>
      <c r="IPT3653" s="372"/>
      <c r="IPU3653" s="370"/>
      <c r="IPV3653" s="371"/>
      <c r="IPW3653" s="372"/>
      <c r="IPX3653" s="371"/>
      <c r="IPY3653" s="473"/>
      <c r="IPZ3653" s="371"/>
      <c r="IQA3653" s="372"/>
      <c r="IQB3653" s="372"/>
      <c r="IQC3653" s="372"/>
      <c r="IQD3653" s="372"/>
      <c r="IQE3653" s="370"/>
      <c r="IQF3653" s="371"/>
      <c r="IQG3653" s="372"/>
      <c r="IQH3653" s="371"/>
      <c r="IQI3653" s="473"/>
      <c r="IQJ3653" s="371"/>
      <c r="IQK3653" s="372"/>
      <c r="IQL3653" s="372"/>
      <c r="IQM3653" s="372"/>
      <c r="IQN3653" s="372"/>
      <c r="IQO3653" s="370"/>
      <c r="IQP3653" s="371"/>
      <c r="IQQ3653" s="372"/>
      <c r="IQR3653" s="371"/>
      <c r="IQS3653" s="473"/>
      <c r="IQT3653" s="371"/>
      <c r="IQU3653" s="372"/>
      <c r="IQV3653" s="372"/>
      <c r="IQW3653" s="372"/>
      <c r="IQX3653" s="372"/>
      <c r="IQY3653" s="370"/>
      <c r="IQZ3653" s="371"/>
      <c r="IRA3653" s="372"/>
      <c r="IRB3653" s="371"/>
      <c r="IRC3653" s="473"/>
      <c r="IRD3653" s="371"/>
      <c r="IRE3653" s="372"/>
      <c r="IRF3653" s="372"/>
      <c r="IRG3653" s="372"/>
      <c r="IRH3653" s="372"/>
      <c r="IRI3653" s="370"/>
      <c r="IRJ3653" s="371"/>
      <c r="IRK3653" s="372"/>
      <c r="IRL3653" s="371"/>
      <c r="IRM3653" s="473"/>
      <c r="IRN3653" s="371"/>
      <c r="IRO3653" s="372"/>
      <c r="IRP3653" s="372"/>
      <c r="IRQ3653" s="372"/>
      <c r="IRR3653" s="372"/>
      <c r="IRS3653" s="370"/>
      <c r="IRT3653" s="371"/>
      <c r="IRU3653" s="372"/>
      <c r="IRV3653" s="371"/>
      <c r="IRW3653" s="473"/>
      <c r="IRX3653" s="371"/>
      <c r="IRY3653" s="372"/>
      <c r="IRZ3653" s="372"/>
      <c r="ISA3653" s="372"/>
      <c r="ISB3653" s="372"/>
      <c r="ISC3653" s="370"/>
      <c r="ISD3653" s="371"/>
      <c r="ISE3653" s="372"/>
      <c r="ISF3653" s="371"/>
      <c r="ISG3653" s="473"/>
      <c r="ISH3653" s="371"/>
      <c r="ISI3653" s="372"/>
      <c r="ISJ3653" s="372"/>
      <c r="ISK3653" s="372"/>
      <c r="ISL3653" s="372"/>
      <c r="ISM3653" s="370"/>
      <c r="ISN3653" s="371"/>
      <c r="ISO3653" s="372"/>
      <c r="ISP3653" s="371"/>
      <c r="ISQ3653" s="473"/>
      <c r="ISR3653" s="371"/>
      <c r="ISS3653" s="372"/>
      <c r="IST3653" s="372"/>
      <c r="ISU3653" s="372"/>
      <c r="ISV3653" s="372"/>
      <c r="ISW3653" s="370"/>
      <c r="ISX3653" s="371"/>
      <c r="ISY3653" s="372"/>
      <c r="ISZ3653" s="371"/>
      <c r="ITA3653" s="473"/>
      <c r="ITB3653" s="371"/>
      <c r="ITC3653" s="372"/>
      <c r="ITD3653" s="372"/>
      <c r="ITE3653" s="372"/>
      <c r="ITF3653" s="372"/>
      <c r="ITG3653" s="370"/>
      <c r="ITH3653" s="371"/>
      <c r="ITI3653" s="372"/>
      <c r="ITJ3653" s="371"/>
      <c r="ITK3653" s="473"/>
      <c r="ITL3653" s="371"/>
      <c r="ITM3653" s="372"/>
      <c r="ITN3653" s="372"/>
      <c r="ITO3653" s="372"/>
      <c r="ITP3653" s="372"/>
      <c r="ITQ3653" s="370"/>
      <c r="ITR3653" s="371"/>
      <c r="ITS3653" s="372"/>
      <c r="ITT3653" s="371"/>
      <c r="ITU3653" s="473"/>
      <c r="ITV3653" s="371"/>
      <c r="ITW3653" s="372"/>
      <c r="ITX3653" s="372"/>
      <c r="ITY3653" s="372"/>
      <c r="ITZ3653" s="372"/>
      <c r="IUA3653" s="370"/>
      <c r="IUB3653" s="371"/>
      <c r="IUC3653" s="372"/>
      <c r="IUD3653" s="371"/>
      <c r="IUE3653" s="473"/>
      <c r="IUF3653" s="371"/>
      <c r="IUG3653" s="372"/>
      <c r="IUH3653" s="372"/>
      <c r="IUI3653" s="372"/>
      <c r="IUJ3653" s="372"/>
      <c r="IUK3653" s="370"/>
      <c r="IUL3653" s="371"/>
      <c r="IUM3653" s="372"/>
      <c r="IUN3653" s="371"/>
      <c r="IUO3653" s="473"/>
      <c r="IUP3653" s="371"/>
      <c r="IUQ3653" s="372"/>
      <c r="IUR3653" s="372"/>
      <c r="IUS3653" s="372"/>
      <c r="IUT3653" s="372"/>
      <c r="IUU3653" s="370"/>
      <c r="IUV3653" s="371"/>
      <c r="IUW3653" s="372"/>
      <c r="IUX3653" s="371"/>
      <c r="IUY3653" s="473"/>
      <c r="IUZ3653" s="371"/>
      <c r="IVA3653" s="372"/>
      <c r="IVB3653" s="372"/>
      <c r="IVC3653" s="372"/>
      <c r="IVD3653" s="372"/>
      <c r="IVE3653" s="370"/>
      <c r="IVF3653" s="371"/>
      <c r="IVG3653" s="372"/>
      <c r="IVH3653" s="371"/>
      <c r="IVI3653" s="473"/>
      <c r="IVJ3653" s="371"/>
      <c r="IVK3653" s="372"/>
      <c r="IVL3653" s="372"/>
      <c r="IVM3653" s="372"/>
      <c r="IVN3653" s="372"/>
      <c r="IVO3653" s="370"/>
      <c r="IVP3653" s="371"/>
      <c r="IVQ3653" s="372"/>
      <c r="IVR3653" s="371"/>
      <c r="IVS3653" s="473"/>
      <c r="IVT3653" s="371"/>
      <c r="IVU3653" s="372"/>
      <c r="IVV3653" s="372"/>
      <c r="IVW3653" s="372"/>
      <c r="IVX3653" s="372"/>
      <c r="IVY3653" s="370"/>
      <c r="IVZ3653" s="371"/>
      <c r="IWA3653" s="372"/>
      <c r="IWB3653" s="371"/>
      <c r="IWC3653" s="473"/>
      <c r="IWD3653" s="371"/>
      <c r="IWE3653" s="372"/>
      <c r="IWF3653" s="372"/>
      <c r="IWG3653" s="372"/>
      <c r="IWH3653" s="372"/>
      <c r="IWI3653" s="370"/>
      <c r="IWJ3653" s="371"/>
      <c r="IWK3653" s="372"/>
      <c r="IWL3653" s="371"/>
      <c r="IWM3653" s="473"/>
      <c r="IWN3653" s="371"/>
      <c r="IWO3653" s="372"/>
      <c r="IWP3653" s="372"/>
      <c r="IWQ3653" s="372"/>
      <c r="IWR3653" s="372"/>
      <c r="IWS3653" s="370"/>
      <c r="IWT3653" s="371"/>
      <c r="IWU3653" s="372"/>
      <c r="IWV3653" s="371"/>
      <c r="IWW3653" s="473"/>
      <c r="IWX3653" s="371"/>
      <c r="IWY3653" s="372"/>
      <c r="IWZ3653" s="372"/>
      <c r="IXA3653" s="372"/>
      <c r="IXB3653" s="372"/>
      <c r="IXC3653" s="370"/>
      <c r="IXD3653" s="371"/>
      <c r="IXE3653" s="372"/>
      <c r="IXF3653" s="371"/>
      <c r="IXG3653" s="473"/>
      <c r="IXH3653" s="371"/>
      <c r="IXI3653" s="372"/>
      <c r="IXJ3653" s="372"/>
      <c r="IXK3653" s="372"/>
      <c r="IXL3653" s="372"/>
      <c r="IXM3653" s="370"/>
      <c r="IXN3653" s="371"/>
      <c r="IXO3653" s="372"/>
      <c r="IXP3653" s="371"/>
      <c r="IXQ3653" s="473"/>
      <c r="IXR3653" s="371"/>
      <c r="IXS3653" s="372"/>
      <c r="IXT3653" s="372"/>
      <c r="IXU3653" s="372"/>
      <c r="IXV3653" s="372"/>
      <c r="IXW3653" s="370"/>
      <c r="IXX3653" s="371"/>
      <c r="IXY3653" s="372"/>
      <c r="IXZ3653" s="371"/>
      <c r="IYA3653" s="473"/>
      <c r="IYB3653" s="371"/>
      <c r="IYC3653" s="372"/>
      <c r="IYD3653" s="372"/>
      <c r="IYE3653" s="372"/>
      <c r="IYF3653" s="372"/>
      <c r="IYG3653" s="370"/>
      <c r="IYH3653" s="371"/>
      <c r="IYI3653" s="372"/>
      <c r="IYJ3653" s="371"/>
      <c r="IYK3653" s="473"/>
      <c r="IYL3653" s="371"/>
      <c r="IYM3653" s="372"/>
      <c r="IYN3653" s="372"/>
      <c r="IYO3653" s="372"/>
      <c r="IYP3653" s="372"/>
      <c r="IYQ3653" s="370"/>
      <c r="IYR3653" s="371"/>
      <c r="IYS3653" s="372"/>
      <c r="IYT3653" s="371"/>
      <c r="IYU3653" s="473"/>
      <c r="IYV3653" s="371"/>
      <c r="IYW3653" s="372"/>
      <c r="IYX3653" s="372"/>
      <c r="IYY3653" s="372"/>
      <c r="IYZ3653" s="372"/>
      <c r="IZA3653" s="370"/>
      <c r="IZB3653" s="371"/>
      <c r="IZC3653" s="372"/>
      <c r="IZD3653" s="371"/>
      <c r="IZE3653" s="473"/>
      <c r="IZF3653" s="371"/>
      <c r="IZG3653" s="372"/>
      <c r="IZH3653" s="372"/>
      <c r="IZI3653" s="372"/>
      <c r="IZJ3653" s="372"/>
      <c r="IZK3653" s="370"/>
      <c r="IZL3653" s="371"/>
      <c r="IZM3653" s="372"/>
      <c r="IZN3653" s="371"/>
      <c r="IZO3653" s="473"/>
      <c r="IZP3653" s="371"/>
      <c r="IZQ3653" s="372"/>
      <c r="IZR3653" s="372"/>
      <c r="IZS3653" s="372"/>
      <c r="IZT3653" s="372"/>
      <c r="IZU3653" s="370"/>
      <c r="IZV3653" s="371"/>
      <c r="IZW3653" s="372"/>
      <c r="IZX3653" s="371"/>
      <c r="IZY3653" s="473"/>
      <c r="IZZ3653" s="371"/>
      <c r="JAA3653" s="372"/>
      <c r="JAB3653" s="372"/>
      <c r="JAC3653" s="372"/>
      <c r="JAD3653" s="372"/>
      <c r="JAE3653" s="370"/>
      <c r="JAF3653" s="371"/>
      <c r="JAG3653" s="372"/>
      <c r="JAH3653" s="371"/>
      <c r="JAI3653" s="473"/>
      <c r="JAJ3653" s="371"/>
      <c r="JAK3653" s="372"/>
      <c r="JAL3653" s="372"/>
      <c r="JAM3653" s="372"/>
      <c r="JAN3653" s="372"/>
      <c r="JAO3653" s="370"/>
      <c r="JAP3653" s="371"/>
      <c r="JAQ3653" s="372"/>
      <c r="JAR3653" s="371"/>
      <c r="JAS3653" s="473"/>
      <c r="JAT3653" s="371"/>
      <c r="JAU3653" s="372"/>
      <c r="JAV3653" s="372"/>
      <c r="JAW3653" s="372"/>
      <c r="JAX3653" s="372"/>
      <c r="JAY3653" s="370"/>
      <c r="JAZ3653" s="371"/>
      <c r="JBA3653" s="372"/>
      <c r="JBB3653" s="371"/>
      <c r="JBC3653" s="473"/>
      <c r="JBD3653" s="371"/>
      <c r="JBE3653" s="372"/>
      <c r="JBF3653" s="372"/>
      <c r="JBG3653" s="372"/>
      <c r="JBH3653" s="372"/>
      <c r="JBI3653" s="370"/>
      <c r="JBJ3653" s="371"/>
      <c r="JBK3653" s="372"/>
      <c r="JBL3653" s="371"/>
      <c r="JBM3653" s="473"/>
      <c r="JBN3653" s="371"/>
      <c r="JBO3653" s="372"/>
      <c r="JBP3653" s="372"/>
      <c r="JBQ3653" s="372"/>
      <c r="JBR3653" s="372"/>
      <c r="JBS3653" s="370"/>
      <c r="JBT3653" s="371"/>
      <c r="JBU3653" s="372"/>
      <c r="JBV3653" s="371"/>
      <c r="JBW3653" s="473"/>
      <c r="JBX3653" s="371"/>
      <c r="JBY3653" s="372"/>
      <c r="JBZ3653" s="372"/>
      <c r="JCA3653" s="372"/>
      <c r="JCB3653" s="372"/>
      <c r="JCC3653" s="370"/>
      <c r="JCD3653" s="371"/>
      <c r="JCE3653" s="372"/>
      <c r="JCF3653" s="371"/>
      <c r="JCG3653" s="473"/>
      <c r="JCH3653" s="371"/>
      <c r="JCI3653" s="372"/>
      <c r="JCJ3653" s="372"/>
      <c r="JCK3653" s="372"/>
      <c r="JCL3653" s="372"/>
      <c r="JCM3653" s="370"/>
      <c r="JCN3653" s="371"/>
      <c r="JCO3653" s="372"/>
      <c r="JCP3653" s="371"/>
      <c r="JCQ3653" s="473"/>
      <c r="JCR3653" s="371"/>
      <c r="JCS3653" s="372"/>
      <c r="JCT3653" s="372"/>
      <c r="JCU3653" s="372"/>
      <c r="JCV3653" s="372"/>
      <c r="JCW3653" s="370"/>
      <c r="JCX3653" s="371"/>
      <c r="JCY3653" s="372"/>
      <c r="JCZ3653" s="371"/>
      <c r="JDA3653" s="473"/>
      <c r="JDB3653" s="371"/>
      <c r="JDC3653" s="372"/>
      <c r="JDD3653" s="372"/>
      <c r="JDE3653" s="372"/>
      <c r="JDF3653" s="372"/>
      <c r="JDG3653" s="370"/>
      <c r="JDH3653" s="371"/>
      <c r="JDI3653" s="372"/>
      <c r="JDJ3653" s="371"/>
      <c r="JDK3653" s="473"/>
      <c r="JDL3653" s="371"/>
      <c r="JDM3653" s="372"/>
      <c r="JDN3653" s="372"/>
      <c r="JDO3653" s="372"/>
      <c r="JDP3653" s="372"/>
      <c r="JDQ3653" s="370"/>
      <c r="JDR3653" s="371"/>
      <c r="JDS3653" s="372"/>
      <c r="JDT3653" s="371"/>
      <c r="JDU3653" s="473"/>
      <c r="JDV3653" s="371"/>
      <c r="JDW3653" s="372"/>
      <c r="JDX3653" s="372"/>
      <c r="JDY3653" s="372"/>
      <c r="JDZ3653" s="372"/>
      <c r="JEA3653" s="370"/>
      <c r="JEB3653" s="371"/>
      <c r="JEC3653" s="372"/>
      <c r="JED3653" s="371"/>
      <c r="JEE3653" s="473"/>
      <c r="JEF3653" s="371"/>
      <c r="JEG3653" s="372"/>
      <c r="JEH3653" s="372"/>
      <c r="JEI3653" s="372"/>
      <c r="JEJ3653" s="372"/>
      <c r="JEK3653" s="370"/>
      <c r="JEL3653" s="371"/>
      <c r="JEM3653" s="372"/>
      <c r="JEN3653" s="371"/>
      <c r="JEO3653" s="473"/>
      <c r="JEP3653" s="371"/>
      <c r="JEQ3653" s="372"/>
      <c r="JER3653" s="372"/>
      <c r="JES3653" s="372"/>
      <c r="JET3653" s="372"/>
      <c r="JEU3653" s="370"/>
      <c r="JEV3653" s="371"/>
      <c r="JEW3653" s="372"/>
      <c r="JEX3653" s="371"/>
      <c r="JEY3653" s="473"/>
      <c r="JEZ3653" s="371"/>
      <c r="JFA3653" s="372"/>
      <c r="JFB3653" s="372"/>
      <c r="JFC3653" s="372"/>
      <c r="JFD3653" s="372"/>
      <c r="JFE3653" s="370"/>
      <c r="JFF3653" s="371"/>
      <c r="JFG3653" s="372"/>
      <c r="JFH3653" s="371"/>
      <c r="JFI3653" s="473"/>
      <c r="JFJ3653" s="371"/>
      <c r="JFK3653" s="372"/>
      <c r="JFL3653" s="372"/>
      <c r="JFM3653" s="372"/>
      <c r="JFN3653" s="372"/>
      <c r="JFO3653" s="370"/>
      <c r="JFP3653" s="371"/>
      <c r="JFQ3653" s="372"/>
      <c r="JFR3653" s="371"/>
      <c r="JFS3653" s="473"/>
      <c r="JFT3653" s="371"/>
      <c r="JFU3653" s="372"/>
      <c r="JFV3653" s="372"/>
      <c r="JFW3653" s="372"/>
      <c r="JFX3653" s="372"/>
      <c r="JFY3653" s="370"/>
      <c r="JFZ3653" s="371"/>
      <c r="JGA3653" s="372"/>
      <c r="JGB3653" s="371"/>
      <c r="JGC3653" s="473"/>
      <c r="JGD3653" s="371"/>
      <c r="JGE3653" s="372"/>
      <c r="JGF3653" s="372"/>
      <c r="JGG3653" s="372"/>
      <c r="JGH3653" s="372"/>
      <c r="JGI3653" s="370"/>
      <c r="JGJ3653" s="371"/>
      <c r="JGK3653" s="372"/>
      <c r="JGL3653" s="371"/>
      <c r="JGM3653" s="473"/>
      <c r="JGN3653" s="371"/>
      <c r="JGO3653" s="372"/>
      <c r="JGP3653" s="372"/>
      <c r="JGQ3653" s="372"/>
      <c r="JGR3653" s="372"/>
      <c r="JGS3653" s="370"/>
      <c r="JGT3653" s="371"/>
      <c r="JGU3653" s="372"/>
      <c r="JGV3653" s="371"/>
      <c r="JGW3653" s="473"/>
      <c r="JGX3653" s="371"/>
      <c r="JGY3653" s="372"/>
      <c r="JGZ3653" s="372"/>
      <c r="JHA3653" s="372"/>
      <c r="JHB3653" s="372"/>
      <c r="JHC3653" s="370"/>
      <c r="JHD3653" s="371"/>
      <c r="JHE3653" s="372"/>
      <c r="JHF3653" s="371"/>
      <c r="JHG3653" s="473"/>
      <c r="JHH3653" s="371"/>
      <c r="JHI3653" s="372"/>
      <c r="JHJ3653" s="372"/>
      <c r="JHK3653" s="372"/>
      <c r="JHL3653" s="372"/>
      <c r="JHM3653" s="370"/>
      <c r="JHN3653" s="371"/>
      <c r="JHO3653" s="372"/>
      <c r="JHP3653" s="371"/>
      <c r="JHQ3653" s="473"/>
      <c r="JHR3653" s="371"/>
      <c r="JHS3653" s="372"/>
      <c r="JHT3653" s="372"/>
      <c r="JHU3653" s="372"/>
      <c r="JHV3653" s="372"/>
      <c r="JHW3653" s="370"/>
      <c r="JHX3653" s="371"/>
      <c r="JHY3653" s="372"/>
      <c r="JHZ3653" s="371"/>
      <c r="JIA3653" s="473"/>
      <c r="JIB3653" s="371"/>
      <c r="JIC3653" s="372"/>
      <c r="JID3653" s="372"/>
      <c r="JIE3653" s="372"/>
      <c r="JIF3653" s="372"/>
      <c r="JIG3653" s="370"/>
      <c r="JIH3653" s="371"/>
      <c r="JII3653" s="372"/>
      <c r="JIJ3653" s="371"/>
      <c r="JIK3653" s="473"/>
      <c r="JIL3653" s="371"/>
      <c r="JIM3653" s="372"/>
      <c r="JIN3653" s="372"/>
      <c r="JIO3653" s="372"/>
      <c r="JIP3653" s="372"/>
      <c r="JIQ3653" s="370"/>
      <c r="JIR3653" s="371"/>
      <c r="JIS3653" s="372"/>
      <c r="JIT3653" s="371"/>
      <c r="JIU3653" s="473"/>
      <c r="JIV3653" s="371"/>
      <c r="JIW3653" s="372"/>
      <c r="JIX3653" s="372"/>
      <c r="JIY3653" s="372"/>
      <c r="JIZ3653" s="372"/>
      <c r="JJA3653" s="370"/>
      <c r="JJB3653" s="371"/>
      <c r="JJC3653" s="372"/>
      <c r="JJD3653" s="371"/>
      <c r="JJE3653" s="473"/>
      <c r="JJF3653" s="371"/>
      <c r="JJG3653" s="372"/>
      <c r="JJH3653" s="372"/>
      <c r="JJI3653" s="372"/>
      <c r="JJJ3653" s="372"/>
      <c r="JJK3653" s="370"/>
      <c r="JJL3653" s="371"/>
      <c r="JJM3653" s="372"/>
      <c r="JJN3653" s="371"/>
      <c r="JJO3653" s="473"/>
      <c r="JJP3653" s="371"/>
      <c r="JJQ3653" s="372"/>
      <c r="JJR3653" s="372"/>
      <c r="JJS3653" s="372"/>
      <c r="JJT3653" s="372"/>
      <c r="JJU3653" s="370"/>
      <c r="JJV3653" s="371"/>
      <c r="JJW3653" s="372"/>
      <c r="JJX3653" s="371"/>
      <c r="JJY3653" s="473"/>
      <c r="JJZ3653" s="371"/>
      <c r="JKA3653" s="372"/>
      <c r="JKB3653" s="372"/>
      <c r="JKC3653" s="372"/>
      <c r="JKD3653" s="372"/>
      <c r="JKE3653" s="370"/>
      <c r="JKF3653" s="371"/>
      <c r="JKG3653" s="372"/>
      <c r="JKH3653" s="371"/>
      <c r="JKI3653" s="473"/>
      <c r="JKJ3653" s="371"/>
      <c r="JKK3653" s="372"/>
      <c r="JKL3653" s="372"/>
      <c r="JKM3653" s="372"/>
      <c r="JKN3653" s="372"/>
      <c r="JKO3653" s="370"/>
      <c r="JKP3653" s="371"/>
      <c r="JKQ3653" s="372"/>
      <c r="JKR3653" s="371"/>
      <c r="JKS3653" s="473"/>
      <c r="JKT3653" s="371"/>
      <c r="JKU3653" s="372"/>
      <c r="JKV3653" s="372"/>
      <c r="JKW3653" s="372"/>
      <c r="JKX3653" s="372"/>
      <c r="JKY3653" s="370"/>
      <c r="JKZ3653" s="371"/>
      <c r="JLA3653" s="372"/>
      <c r="JLB3653" s="371"/>
      <c r="JLC3653" s="473"/>
      <c r="JLD3653" s="371"/>
      <c r="JLE3653" s="372"/>
      <c r="JLF3653" s="372"/>
      <c r="JLG3653" s="372"/>
      <c r="JLH3653" s="372"/>
      <c r="JLI3653" s="370"/>
      <c r="JLJ3653" s="371"/>
      <c r="JLK3653" s="372"/>
      <c r="JLL3653" s="371"/>
      <c r="JLM3653" s="473"/>
      <c r="JLN3653" s="371"/>
      <c r="JLO3653" s="372"/>
      <c r="JLP3653" s="372"/>
      <c r="JLQ3653" s="372"/>
      <c r="JLR3653" s="372"/>
      <c r="JLS3653" s="370"/>
      <c r="JLT3653" s="371"/>
      <c r="JLU3653" s="372"/>
      <c r="JLV3653" s="371"/>
      <c r="JLW3653" s="473"/>
      <c r="JLX3653" s="371"/>
      <c r="JLY3653" s="372"/>
      <c r="JLZ3653" s="372"/>
      <c r="JMA3653" s="372"/>
      <c r="JMB3653" s="372"/>
      <c r="JMC3653" s="370"/>
      <c r="JMD3653" s="371"/>
      <c r="JME3653" s="372"/>
      <c r="JMF3653" s="371"/>
      <c r="JMG3653" s="473"/>
      <c r="JMH3653" s="371"/>
      <c r="JMI3653" s="372"/>
      <c r="JMJ3653" s="372"/>
      <c r="JMK3653" s="372"/>
      <c r="JML3653" s="372"/>
      <c r="JMM3653" s="370"/>
      <c r="JMN3653" s="371"/>
      <c r="JMO3653" s="372"/>
      <c r="JMP3653" s="371"/>
      <c r="JMQ3653" s="473"/>
      <c r="JMR3653" s="371"/>
      <c r="JMS3653" s="372"/>
      <c r="JMT3653" s="372"/>
      <c r="JMU3653" s="372"/>
      <c r="JMV3653" s="372"/>
      <c r="JMW3653" s="370"/>
      <c r="JMX3653" s="371"/>
      <c r="JMY3653" s="372"/>
      <c r="JMZ3653" s="371"/>
      <c r="JNA3653" s="473"/>
      <c r="JNB3653" s="371"/>
      <c r="JNC3653" s="372"/>
      <c r="JND3653" s="372"/>
      <c r="JNE3653" s="372"/>
      <c r="JNF3653" s="372"/>
      <c r="JNG3653" s="370"/>
      <c r="JNH3653" s="371"/>
      <c r="JNI3653" s="372"/>
      <c r="JNJ3653" s="371"/>
      <c r="JNK3653" s="473"/>
      <c r="JNL3653" s="371"/>
      <c r="JNM3653" s="372"/>
      <c r="JNN3653" s="372"/>
      <c r="JNO3653" s="372"/>
      <c r="JNP3653" s="372"/>
      <c r="JNQ3653" s="370"/>
      <c r="JNR3653" s="371"/>
      <c r="JNS3653" s="372"/>
      <c r="JNT3653" s="371"/>
      <c r="JNU3653" s="473"/>
      <c r="JNV3653" s="371"/>
      <c r="JNW3653" s="372"/>
      <c r="JNX3653" s="372"/>
      <c r="JNY3653" s="372"/>
      <c r="JNZ3653" s="372"/>
      <c r="JOA3653" s="370"/>
      <c r="JOB3653" s="371"/>
      <c r="JOC3653" s="372"/>
      <c r="JOD3653" s="371"/>
      <c r="JOE3653" s="473"/>
      <c r="JOF3653" s="371"/>
      <c r="JOG3653" s="372"/>
      <c r="JOH3653" s="372"/>
      <c r="JOI3653" s="372"/>
      <c r="JOJ3653" s="372"/>
      <c r="JOK3653" s="370"/>
      <c r="JOL3653" s="371"/>
      <c r="JOM3653" s="372"/>
      <c r="JON3653" s="371"/>
      <c r="JOO3653" s="473"/>
      <c r="JOP3653" s="371"/>
      <c r="JOQ3653" s="372"/>
      <c r="JOR3653" s="372"/>
      <c r="JOS3653" s="372"/>
      <c r="JOT3653" s="372"/>
      <c r="JOU3653" s="370"/>
      <c r="JOV3653" s="371"/>
      <c r="JOW3653" s="372"/>
      <c r="JOX3653" s="371"/>
      <c r="JOY3653" s="473"/>
      <c r="JOZ3653" s="371"/>
      <c r="JPA3653" s="372"/>
      <c r="JPB3653" s="372"/>
      <c r="JPC3653" s="372"/>
      <c r="JPD3653" s="372"/>
      <c r="JPE3653" s="370"/>
      <c r="JPF3653" s="371"/>
      <c r="JPG3653" s="372"/>
      <c r="JPH3653" s="371"/>
      <c r="JPI3653" s="473"/>
      <c r="JPJ3653" s="371"/>
      <c r="JPK3653" s="372"/>
      <c r="JPL3653" s="372"/>
      <c r="JPM3653" s="372"/>
      <c r="JPN3653" s="372"/>
      <c r="JPO3653" s="370"/>
      <c r="JPP3653" s="371"/>
      <c r="JPQ3653" s="372"/>
      <c r="JPR3653" s="371"/>
      <c r="JPS3653" s="473"/>
      <c r="JPT3653" s="371"/>
      <c r="JPU3653" s="372"/>
      <c r="JPV3653" s="372"/>
      <c r="JPW3653" s="372"/>
      <c r="JPX3653" s="372"/>
      <c r="JPY3653" s="370"/>
      <c r="JPZ3653" s="371"/>
      <c r="JQA3653" s="372"/>
      <c r="JQB3653" s="371"/>
      <c r="JQC3653" s="473"/>
      <c r="JQD3653" s="371"/>
      <c r="JQE3653" s="372"/>
      <c r="JQF3653" s="372"/>
      <c r="JQG3653" s="372"/>
      <c r="JQH3653" s="372"/>
      <c r="JQI3653" s="370"/>
      <c r="JQJ3653" s="371"/>
      <c r="JQK3653" s="372"/>
      <c r="JQL3653" s="371"/>
      <c r="JQM3653" s="473"/>
      <c r="JQN3653" s="371"/>
      <c r="JQO3653" s="372"/>
      <c r="JQP3653" s="372"/>
      <c r="JQQ3653" s="372"/>
      <c r="JQR3653" s="372"/>
      <c r="JQS3653" s="370"/>
      <c r="JQT3653" s="371"/>
      <c r="JQU3653" s="372"/>
      <c r="JQV3653" s="371"/>
      <c r="JQW3653" s="473"/>
      <c r="JQX3653" s="371"/>
      <c r="JQY3653" s="372"/>
      <c r="JQZ3653" s="372"/>
      <c r="JRA3653" s="372"/>
      <c r="JRB3653" s="372"/>
      <c r="JRC3653" s="370"/>
      <c r="JRD3653" s="371"/>
      <c r="JRE3653" s="372"/>
      <c r="JRF3653" s="371"/>
      <c r="JRG3653" s="473"/>
      <c r="JRH3653" s="371"/>
      <c r="JRI3653" s="372"/>
      <c r="JRJ3653" s="372"/>
      <c r="JRK3653" s="372"/>
      <c r="JRL3653" s="372"/>
      <c r="JRM3653" s="370"/>
      <c r="JRN3653" s="371"/>
      <c r="JRO3653" s="372"/>
      <c r="JRP3653" s="371"/>
      <c r="JRQ3653" s="473"/>
      <c r="JRR3653" s="371"/>
      <c r="JRS3653" s="372"/>
      <c r="JRT3653" s="372"/>
      <c r="JRU3653" s="372"/>
      <c r="JRV3653" s="372"/>
      <c r="JRW3653" s="370"/>
      <c r="JRX3653" s="371"/>
      <c r="JRY3653" s="372"/>
      <c r="JRZ3653" s="371"/>
      <c r="JSA3653" s="473"/>
      <c r="JSB3653" s="371"/>
      <c r="JSC3653" s="372"/>
      <c r="JSD3653" s="372"/>
      <c r="JSE3653" s="372"/>
      <c r="JSF3653" s="372"/>
      <c r="JSG3653" s="370"/>
      <c r="JSH3653" s="371"/>
      <c r="JSI3653" s="372"/>
      <c r="JSJ3653" s="371"/>
      <c r="JSK3653" s="473"/>
      <c r="JSL3653" s="371"/>
      <c r="JSM3653" s="372"/>
      <c r="JSN3653" s="372"/>
      <c r="JSO3653" s="372"/>
      <c r="JSP3653" s="372"/>
      <c r="JSQ3653" s="370"/>
      <c r="JSR3653" s="371"/>
      <c r="JSS3653" s="372"/>
      <c r="JST3653" s="371"/>
      <c r="JSU3653" s="473"/>
      <c r="JSV3653" s="371"/>
      <c r="JSW3653" s="372"/>
      <c r="JSX3653" s="372"/>
      <c r="JSY3653" s="372"/>
      <c r="JSZ3653" s="372"/>
      <c r="JTA3653" s="370"/>
      <c r="JTB3653" s="371"/>
      <c r="JTC3653" s="372"/>
      <c r="JTD3653" s="371"/>
      <c r="JTE3653" s="473"/>
      <c r="JTF3653" s="371"/>
      <c r="JTG3653" s="372"/>
      <c r="JTH3653" s="372"/>
      <c r="JTI3653" s="372"/>
      <c r="JTJ3653" s="372"/>
      <c r="JTK3653" s="370"/>
      <c r="JTL3653" s="371"/>
      <c r="JTM3653" s="372"/>
      <c r="JTN3653" s="371"/>
      <c r="JTO3653" s="473"/>
      <c r="JTP3653" s="371"/>
      <c r="JTQ3653" s="372"/>
      <c r="JTR3653" s="372"/>
      <c r="JTS3653" s="372"/>
      <c r="JTT3653" s="372"/>
      <c r="JTU3653" s="370"/>
      <c r="JTV3653" s="371"/>
      <c r="JTW3653" s="372"/>
      <c r="JTX3653" s="371"/>
      <c r="JTY3653" s="473"/>
      <c r="JTZ3653" s="371"/>
      <c r="JUA3653" s="372"/>
      <c r="JUB3653" s="372"/>
      <c r="JUC3653" s="372"/>
      <c r="JUD3653" s="372"/>
      <c r="JUE3653" s="370"/>
      <c r="JUF3653" s="371"/>
      <c r="JUG3653" s="372"/>
      <c r="JUH3653" s="371"/>
      <c r="JUI3653" s="473"/>
      <c r="JUJ3653" s="371"/>
      <c r="JUK3653" s="372"/>
      <c r="JUL3653" s="372"/>
      <c r="JUM3653" s="372"/>
      <c r="JUN3653" s="372"/>
      <c r="JUO3653" s="370"/>
      <c r="JUP3653" s="371"/>
      <c r="JUQ3653" s="372"/>
      <c r="JUR3653" s="371"/>
      <c r="JUS3653" s="473"/>
      <c r="JUT3653" s="371"/>
      <c r="JUU3653" s="372"/>
      <c r="JUV3653" s="372"/>
      <c r="JUW3653" s="372"/>
      <c r="JUX3653" s="372"/>
      <c r="JUY3653" s="370"/>
      <c r="JUZ3653" s="371"/>
      <c r="JVA3653" s="372"/>
      <c r="JVB3653" s="371"/>
      <c r="JVC3653" s="473"/>
      <c r="JVD3653" s="371"/>
      <c r="JVE3653" s="372"/>
      <c r="JVF3653" s="372"/>
      <c r="JVG3653" s="372"/>
      <c r="JVH3653" s="372"/>
      <c r="JVI3653" s="370"/>
      <c r="JVJ3653" s="371"/>
      <c r="JVK3653" s="372"/>
      <c r="JVL3653" s="371"/>
      <c r="JVM3653" s="473"/>
      <c r="JVN3653" s="371"/>
      <c r="JVO3653" s="372"/>
      <c r="JVP3653" s="372"/>
      <c r="JVQ3653" s="372"/>
      <c r="JVR3653" s="372"/>
      <c r="JVS3653" s="370"/>
      <c r="JVT3653" s="371"/>
      <c r="JVU3653" s="372"/>
      <c r="JVV3653" s="371"/>
      <c r="JVW3653" s="473"/>
      <c r="JVX3653" s="371"/>
      <c r="JVY3653" s="372"/>
      <c r="JVZ3653" s="372"/>
      <c r="JWA3653" s="372"/>
      <c r="JWB3653" s="372"/>
      <c r="JWC3653" s="370"/>
      <c r="JWD3653" s="371"/>
      <c r="JWE3653" s="372"/>
      <c r="JWF3653" s="371"/>
      <c r="JWG3653" s="473"/>
      <c r="JWH3653" s="371"/>
      <c r="JWI3653" s="372"/>
      <c r="JWJ3653" s="372"/>
      <c r="JWK3653" s="372"/>
      <c r="JWL3653" s="372"/>
      <c r="JWM3653" s="370"/>
      <c r="JWN3653" s="371"/>
      <c r="JWO3653" s="372"/>
      <c r="JWP3653" s="371"/>
      <c r="JWQ3653" s="473"/>
      <c r="JWR3653" s="371"/>
      <c r="JWS3653" s="372"/>
      <c r="JWT3653" s="372"/>
      <c r="JWU3653" s="372"/>
      <c r="JWV3653" s="372"/>
      <c r="JWW3653" s="370"/>
      <c r="JWX3653" s="371"/>
      <c r="JWY3653" s="372"/>
      <c r="JWZ3653" s="371"/>
      <c r="JXA3653" s="473"/>
      <c r="JXB3653" s="371"/>
      <c r="JXC3653" s="372"/>
      <c r="JXD3653" s="372"/>
      <c r="JXE3653" s="372"/>
      <c r="JXF3653" s="372"/>
      <c r="JXG3653" s="370"/>
      <c r="JXH3653" s="371"/>
      <c r="JXI3653" s="372"/>
      <c r="JXJ3653" s="371"/>
      <c r="JXK3653" s="473"/>
      <c r="JXL3653" s="371"/>
      <c r="JXM3653" s="372"/>
      <c r="JXN3653" s="372"/>
      <c r="JXO3653" s="372"/>
      <c r="JXP3653" s="372"/>
      <c r="JXQ3653" s="370"/>
      <c r="JXR3653" s="371"/>
      <c r="JXS3653" s="372"/>
      <c r="JXT3653" s="371"/>
      <c r="JXU3653" s="473"/>
      <c r="JXV3653" s="371"/>
      <c r="JXW3653" s="372"/>
      <c r="JXX3653" s="372"/>
      <c r="JXY3653" s="372"/>
      <c r="JXZ3653" s="372"/>
      <c r="JYA3653" s="370"/>
      <c r="JYB3653" s="371"/>
      <c r="JYC3653" s="372"/>
      <c r="JYD3653" s="371"/>
      <c r="JYE3653" s="473"/>
      <c r="JYF3653" s="371"/>
      <c r="JYG3653" s="372"/>
      <c r="JYH3653" s="372"/>
      <c r="JYI3653" s="372"/>
      <c r="JYJ3653" s="372"/>
      <c r="JYK3653" s="370"/>
      <c r="JYL3653" s="371"/>
      <c r="JYM3653" s="372"/>
      <c r="JYN3653" s="371"/>
      <c r="JYO3653" s="473"/>
      <c r="JYP3653" s="371"/>
      <c r="JYQ3653" s="372"/>
      <c r="JYR3653" s="372"/>
      <c r="JYS3653" s="372"/>
      <c r="JYT3653" s="372"/>
      <c r="JYU3653" s="370"/>
      <c r="JYV3653" s="371"/>
      <c r="JYW3653" s="372"/>
      <c r="JYX3653" s="371"/>
      <c r="JYY3653" s="473"/>
      <c r="JYZ3653" s="371"/>
      <c r="JZA3653" s="372"/>
      <c r="JZB3653" s="372"/>
      <c r="JZC3653" s="372"/>
      <c r="JZD3653" s="372"/>
      <c r="JZE3653" s="370"/>
      <c r="JZF3653" s="371"/>
      <c r="JZG3653" s="372"/>
      <c r="JZH3653" s="371"/>
      <c r="JZI3653" s="473"/>
      <c r="JZJ3653" s="371"/>
      <c r="JZK3653" s="372"/>
      <c r="JZL3653" s="372"/>
      <c r="JZM3653" s="372"/>
      <c r="JZN3653" s="372"/>
      <c r="JZO3653" s="370"/>
      <c r="JZP3653" s="371"/>
      <c r="JZQ3653" s="372"/>
      <c r="JZR3653" s="371"/>
      <c r="JZS3653" s="473"/>
      <c r="JZT3653" s="371"/>
      <c r="JZU3653" s="372"/>
      <c r="JZV3653" s="372"/>
      <c r="JZW3653" s="372"/>
      <c r="JZX3653" s="372"/>
      <c r="JZY3653" s="370"/>
      <c r="JZZ3653" s="371"/>
      <c r="KAA3653" s="372"/>
      <c r="KAB3653" s="371"/>
      <c r="KAC3653" s="473"/>
      <c r="KAD3653" s="371"/>
      <c r="KAE3653" s="372"/>
      <c r="KAF3653" s="372"/>
      <c r="KAG3653" s="372"/>
      <c r="KAH3653" s="372"/>
      <c r="KAI3653" s="370"/>
      <c r="KAJ3653" s="371"/>
      <c r="KAK3653" s="372"/>
      <c r="KAL3653" s="371"/>
      <c r="KAM3653" s="473"/>
      <c r="KAN3653" s="371"/>
      <c r="KAO3653" s="372"/>
      <c r="KAP3653" s="372"/>
      <c r="KAQ3653" s="372"/>
      <c r="KAR3653" s="372"/>
      <c r="KAS3653" s="370"/>
      <c r="KAT3653" s="371"/>
      <c r="KAU3653" s="372"/>
      <c r="KAV3653" s="371"/>
      <c r="KAW3653" s="473"/>
      <c r="KAX3653" s="371"/>
      <c r="KAY3653" s="372"/>
      <c r="KAZ3653" s="372"/>
      <c r="KBA3653" s="372"/>
      <c r="KBB3653" s="372"/>
      <c r="KBC3653" s="370"/>
      <c r="KBD3653" s="371"/>
      <c r="KBE3653" s="372"/>
      <c r="KBF3653" s="371"/>
      <c r="KBG3653" s="473"/>
      <c r="KBH3653" s="371"/>
      <c r="KBI3653" s="372"/>
      <c r="KBJ3653" s="372"/>
      <c r="KBK3653" s="372"/>
      <c r="KBL3653" s="372"/>
      <c r="KBM3653" s="370"/>
      <c r="KBN3653" s="371"/>
      <c r="KBO3653" s="372"/>
      <c r="KBP3653" s="371"/>
      <c r="KBQ3653" s="473"/>
      <c r="KBR3653" s="371"/>
      <c r="KBS3653" s="372"/>
      <c r="KBT3653" s="372"/>
      <c r="KBU3653" s="372"/>
      <c r="KBV3653" s="372"/>
      <c r="KBW3653" s="370"/>
      <c r="KBX3653" s="371"/>
      <c r="KBY3653" s="372"/>
      <c r="KBZ3653" s="371"/>
      <c r="KCA3653" s="473"/>
      <c r="KCB3653" s="371"/>
      <c r="KCC3653" s="372"/>
      <c r="KCD3653" s="372"/>
      <c r="KCE3653" s="372"/>
      <c r="KCF3653" s="372"/>
      <c r="KCG3653" s="370"/>
      <c r="KCH3653" s="371"/>
      <c r="KCI3653" s="372"/>
      <c r="KCJ3653" s="371"/>
      <c r="KCK3653" s="473"/>
      <c r="KCL3653" s="371"/>
      <c r="KCM3653" s="372"/>
      <c r="KCN3653" s="372"/>
      <c r="KCO3653" s="372"/>
      <c r="KCP3653" s="372"/>
      <c r="KCQ3653" s="370"/>
      <c r="KCR3653" s="371"/>
      <c r="KCS3653" s="372"/>
      <c r="KCT3653" s="371"/>
      <c r="KCU3653" s="473"/>
      <c r="KCV3653" s="371"/>
      <c r="KCW3653" s="372"/>
      <c r="KCX3653" s="372"/>
      <c r="KCY3653" s="372"/>
      <c r="KCZ3653" s="372"/>
      <c r="KDA3653" s="370"/>
      <c r="KDB3653" s="371"/>
      <c r="KDC3653" s="372"/>
      <c r="KDD3653" s="371"/>
      <c r="KDE3653" s="473"/>
      <c r="KDF3653" s="371"/>
      <c r="KDG3653" s="372"/>
      <c r="KDH3653" s="372"/>
      <c r="KDI3653" s="372"/>
      <c r="KDJ3653" s="372"/>
      <c r="KDK3653" s="370"/>
      <c r="KDL3653" s="371"/>
      <c r="KDM3653" s="372"/>
      <c r="KDN3653" s="371"/>
      <c r="KDO3653" s="473"/>
      <c r="KDP3653" s="371"/>
      <c r="KDQ3653" s="372"/>
      <c r="KDR3653" s="372"/>
      <c r="KDS3653" s="372"/>
      <c r="KDT3653" s="372"/>
      <c r="KDU3653" s="370"/>
      <c r="KDV3653" s="371"/>
      <c r="KDW3653" s="372"/>
      <c r="KDX3653" s="371"/>
      <c r="KDY3653" s="473"/>
      <c r="KDZ3653" s="371"/>
      <c r="KEA3653" s="372"/>
      <c r="KEB3653" s="372"/>
      <c r="KEC3653" s="372"/>
      <c r="KED3653" s="372"/>
      <c r="KEE3653" s="370"/>
      <c r="KEF3653" s="371"/>
      <c r="KEG3653" s="372"/>
      <c r="KEH3653" s="371"/>
      <c r="KEI3653" s="473"/>
      <c r="KEJ3653" s="371"/>
      <c r="KEK3653" s="372"/>
      <c r="KEL3653" s="372"/>
      <c r="KEM3653" s="372"/>
      <c r="KEN3653" s="372"/>
      <c r="KEO3653" s="370"/>
      <c r="KEP3653" s="371"/>
      <c r="KEQ3653" s="372"/>
      <c r="KER3653" s="371"/>
      <c r="KES3653" s="473"/>
      <c r="KET3653" s="371"/>
      <c r="KEU3653" s="372"/>
      <c r="KEV3653" s="372"/>
      <c r="KEW3653" s="372"/>
      <c r="KEX3653" s="372"/>
      <c r="KEY3653" s="370"/>
      <c r="KEZ3653" s="371"/>
      <c r="KFA3653" s="372"/>
      <c r="KFB3653" s="371"/>
      <c r="KFC3653" s="473"/>
      <c r="KFD3653" s="371"/>
      <c r="KFE3653" s="372"/>
      <c r="KFF3653" s="372"/>
      <c r="KFG3653" s="372"/>
      <c r="KFH3653" s="372"/>
      <c r="KFI3653" s="370"/>
      <c r="KFJ3653" s="371"/>
      <c r="KFK3653" s="372"/>
      <c r="KFL3653" s="371"/>
      <c r="KFM3653" s="473"/>
      <c r="KFN3653" s="371"/>
      <c r="KFO3653" s="372"/>
      <c r="KFP3653" s="372"/>
      <c r="KFQ3653" s="372"/>
      <c r="KFR3653" s="372"/>
      <c r="KFS3653" s="370"/>
      <c r="KFT3653" s="371"/>
      <c r="KFU3653" s="372"/>
      <c r="KFV3653" s="371"/>
      <c r="KFW3653" s="473"/>
      <c r="KFX3653" s="371"/>
      <c r="KFY3653" s="372"/>
      <c r="KFZ3653" s="372"/>
      <c r="KGA3653" s="372"/>
      <c r="KGB3653" s="372"/>
      <c r="KGC3653" s="370"/>
      <c r="KGD3653" s="371"/>
      <c r="KGE3653" s="372"/>
      <c r="KGF3653" s="371"/>
      <c r="KGG3653" s="473"/>
      <c r="KGH3653" s="371"/>
      <c r="KGI3653" s="372"/>
      <c r="KGJ3653" s="372"/>
      <c r="KGK3653" s="372"/>
      <c r="KGL3653" s="372"/>
      <c r="KGM3653" s="370"/>
      <c r="KGN3653" s="371"/>
      <c r="KGO3653" s="372"/>
      <c r="KGP3653" s="371"/>
      <c r="KGQ3653" s="473"/>
      <c r="KGR3653" s="371"/>
      <c r="KGS3653" s="372"/>
      <c r="KGT3653" s="372"/>
      <c r="KGU3653" s="372"/>
      <c r="KGV3653" s="372"/>
      <c r="KGW3653" s="370"/>
      <c r="KGX3653" s="371"/>
      <c r="KGY3653" s="372"/>
      <c r="KGZ3653" s="371"/>
      <c r="KHA3653" s="473"/>
      <c r="KHB3653" s="371"/>
      <c r="KHC3653" s="372"/>
      <c r="KHD3653" s="372"/>
      <c r="KHE3653" s="372"/>
      <c r="KHF3653" s="372"/>
      <c r="KHG3653" s="370"/>
      <c r="KHH3653" s="371"/>
      <c r="KHI3653" s="372"/>
      <c r="KHJ3653" s="371"/>
      <c r="KHK3653" s="473"/>
      <c r="KHL3653" s="371"/>
      <c r="KHM3653" s="372"/>
      <c r="KHN3653" s="372"/>
      <c r="KHO3653" s="372"/>
      <c r="KHP3653" s="372"/>
      <c r="KHQ3653" s="370"/>
      <c r="KHR3653" s="371"/>
      <c r="KHS3653" s="372"/>
      <c r="KHT3653" s="371"/>
      <c r="KHU3653" s="473"/>
      <c r="KHV3653" s="371"/>
      <c r="KHW3653" s="372"/>
      <c r="KHX3653" s="372"/>
      <c r="KHY3653" s="372"/>
      <c r="KHZ3653" s="372"/>
      <c r="KIA3653" s="370"/>
      <c r="KIB3653" s="371"/>
      <c r="KIC3653" s="372"/>
      <c r="KID3653" s="371"/>
      <c r="KIE3653" s="473"/>
      <c r="KIF3653" s="371"/>
      <c r="KIG3653" s="372"/>
      <c r="KIH3653" s="372"/>
      <c r="KII3653" s="372"/>
      <c r="KIJ3653" s="372"/>
      <c r="KIK3653" s="370"/>
      <c r="KIL3653" s="371"/>
      <c r="KIM3653" s="372"/>
      <c r="KIN3653" s="371"/>
      <c r="KIO3653" s="473"/>
      <c r="KIP3653" s="371"/>
      <c r="KIQ3653" s="372"/>
      <c r="KIR3653" s="372"/>
      <c r="KIS3653" s="372"/>
      <c r="KIT3653" s="372"/>
      <c r="KIU3653" s="370"/>
      <c r="KIV3653" s="371"/>
      <c r="KIW3653" s="372"/>
      <c r="KIX3653" s="371"/>
      <c r="KIY3653" s="473"/>
      <c r="KIZ3653" s="371"/>
      <c r="KJA3653" s="372"/>
      <c r="KJB3653" s="372"/>
      <c r="KJC3653" s="372"/>
      <c r="KJD3653" s="372"/>
      <c r="KJE3653" s="370"/>
      <c r="KJF3653" s="371"/>
      <c r="KJG3653" s="372"/>
      <c r="KJH3653" s="371"/>
      <c r="KJI3653" s="473"/>
      <c r="KJJ3653" s="371"/>
      <c r="KJK3653" s="372"/>
      <c r="KJL3653" s="372"/>
      <c r="KJM3653" s="372"/>
      <c r="KJN3653" s="372"/>
      <c r="KJO3653" s="370"/>
      <c r="KJP3653" s="371"/>
      <c r="KJQ3653" s="372"/>
      <c r="KJR3653" s="371"/>
      <c r="KJS3653" s="473"/>
      <c r="KJT3653" s="371"/>
      <c r="KJU3653" s="372"/>
      <c r="KJV3653" s="372"/>
      <c r="KJW3653" s="372"/>
      <c r="KJX3653" s="372"/>
      <c r="KJY3653" s="370"/>
      <c r="KJZ3653" s="371"/>
      <c r="KKA3653" s="372"/>
      <c r="KKB3653" s="371"/>
      <c r="KKC3653" s="473"/>
      <c r="KKD3653" s="371"/>
      <c r="KKE3653" s="372"/>
      <c r="KKF3653" s="372"/>
      <c r="KKG3653" s="372"/>
      <c r="KKH3653" s="372"/>
      <c r="KKI3653" s="370"/>
      <c r="KKJ3653" s="371"/>
      <c r="KKK3653" s="372"/>
      <c r="KKL3653" s="371"/>
      <c r="KKM3653" s="473"/>
      <c r="KKN3653" s="371"/>
      <c r="KKO3653" s="372"/>
      <c r="KKP3653" s="372"/>
      <c r="KKQ3653" s="372"/>
      <c r="KKR3653" s="372"/>
      <c r="KKS3653" s="370"/>
      <c r="KKT3653" s="371"/>
      <c r="KKU3653" s="372"/>
      <c r="KKV3653" s="371"/>
      <c r="KKW3653" s="473"/>
      <c r="KKX3653" s="371"/>
      <c r="KKY3653" s="372"/>
      <c r="KKZ3653" s="372"/>
      <c r="KLA3653" s="372"/>
      <c r="KLB3653" s="372"/>
      <c r="KLC3653" s="370"/>
      <c r="KLD3653" s="371"/>
      <c r="KLE3653" s="372"/>
      <c r="KLF3653" s="371"/>
      <c r="KLG3653" s="473"/>
      <c r="KLH3653" s="371"/>
      <c r="KLI3653" s="372"/>
      <c r="KLJ3653" s="372"/>
      <c r="KLK3653" s="372"/>
      <c r="KLL3653" s="372"/>
      <c r="KLM3653" s="370"/>
      <c r="KLN3653" s="371"/>
      <c r="KLO3653" s="372"/>
      <c r="KLP3653" s="371"/>
      <c r="KLQ3653" s="473"/>
      <c r="KLR3653" s="371"/>
      <c r="KLS3653" s="372"/>
      <c r="KLT3653" s="372"/>
      <c r="KLU3653" s="372"/>
      <c r="KLV3653" s="372"/>
      <c r="KLW3653" s="370"/>
      <c r="KLX3653" s="371"/>
      <c r="KLY3653" s="372"/>
      <c r="KLZ3653" s="371"/>
      <c r="KMA3653" s="473"/>
      <c r="KMB3653" s="371"/>
      <c r="KMC3653" s="372"/>
      <c r="KMD3653" s="372"/>
      <c r="KME3653" s="372"/>
      <c r="KMF3653" s="372"/>
      <c r="KMG3653" s="370"/>
      <c r="KMH3653" s="371"/>
      <c r="KMI3653" s="372"/>
      <c r="KMJ3653" s="371"/>
      <c r="KMK3653" s="473"/>
      <c r="KML3653" s="371"/>
      <c r="KMM3653" s="372"/>
      <c r="KMN3653" s="372"/>
      <c r="KMO3653" s="372"/>
      <c r="KMP3653" s="372"/>
      <c r="KMQ3653" s="370"/>
      <c r="KMR3653" s="371"/>
      <c r="KMS3653" s="372"/>
      <c r="KMT3653" s="371"/>
      <c r="KMU3653" s="473"/>
      <c r="KMV3653" s="371"/>
      <c r="KMW3653" s="372"/>
      <c r="KMX3653" s="372"/>
      <c r="KMY3653" s="372"/>
      <c r="KMZ3653" s="372"/>
      <c r="KNA3653" s="370"/>
      <c r="KNB3653" s="371"/>
      <c r="KNC3653" s="372"/>
      <c r="KND3653" s="371"/>
      <c r="KNE3653" s="473"/>
      <c r="KNF3653" s="371"/>
      <c r="KNG3653" s="372"/>
      <c r="KNH3653" s="372"/>
      <c r="KNI3653" s="372"/>
      <c r="KNJ3653" s="372"/>
      <c r="KNK3653" s="370"/>
      <c r="KNL3653" s="371"/>
      <c r="KNM3653" s="372"/>
      <c r="KNN3653" s="371"/>
      <c r="KNO3653" s="473"/>
      <c r="KNP3653" s="371"/>
      <c r="KNQ3653" s="372"/>
      <c r="KNR3653" s="372"/>
      <c r="KNS3653" s="372"/>
      <c r="KNT3653" s="372"/>
      <c r="KNU3653" s="370"/>
      <c r="KNV3653" s="371"/>
      <c r="KNW3653" s="372"/>
      <c r="KNX3653" s="371"/>
      <c r="KNY3653" s="473"/>
      <c r="KNZ3653" s="371"/>
      <c r="KOA3653" s="372"/>
      <c r="KOB3653" s="372"/>
      <c r="KOC3653" s="372"/>
      <c r="KOD3653" s="372"/>
      <c r="KOE3653" s="370"/>
      <c r="KOF3653" s="371"/>
      <c r="KOG3653" s="372"/>
      <c r="KOH3653" s="371"/>
      <c r="KOI3653" s="473"/>
      <c r="KOJ3653" s="371"/>
      <c r="KOK3653" s="372"/>
      <c r="KOL3653" s="372"/>
      <c r="KOM3653" s="372"/>
      <c r="KON3653" s="372"/>
      <c r="KOO3653" s="370"/>
      <c r="KOP3653" s="371"/>
      <c r="KOQ3653" s="372"/>
      <c r="KOR3653" s="371"/>
      <c r="KOS3653" s="473"/>
      <c r="KOT3653" s="371"/>
      <c r="KOU3653" s="372"/>
      <c r="KOV3653" s="372"/>
      <c r="KOW3653" s="372"/>
      <c r="KOX3653" s="372"/>
      <c r="KOY3653" s="370"/>
      <c r="KOZ3653" s="371"/>
      <c r="KPA3653" s="372"/>
      <c r="KPB3653" s="371"/>
      <c r="KPC3653" s="473"/>
      <c r="KPD3653" s="371"/>
      <c r="KPE3653" s="372"/>
      <c r="KPF3653" s="372"/>
      <c r="KPG3653" s="372"/>
      <c r="KPH3653" s="372"/>
      <c r="KPI3653" s="370"/>
      <c r="KPJ3653" s="371"/>
      <c r="KPK3653" s="372"/>
      <c r="KPL3653" s="371"/>
      <c r="KPM3653" s="473"/>
      <c r="KPN3653" s="371"/>
      <c r="KPO3653" s="372"/>
      <c r="KPP3653" s="372"/>
      <c r="KPQ3653" s="372"/>
      <c r="KPR3653" s="372"/>
      <c r="KPS3653" s="370"/>
      <c r="KPT3653" s="371"/>
      <c r="KPU3653" s="372"/>
      <c r="KPV3653" s="371"/>
      <c r="KPW3653" s="473"/>
      <c r="KPX3653" s="371"/>
      <c r="KPY3653" s="372"/>
      <c r="KPZ3653" s="372"/>
      <c r="KQA3653" s="372"/>
      <c r="KQB3653" s="372"/>
      <c r="KQC3653" s="370"/>
      <c r="KQD3653" s="371"/>
      <c r="KQE3653" s="372"/>
      <c r="KQF3653" s="371"/>
      <c r="KQG3653" s="473"/>
      <c r="KQH3653" s="371"/>
      <c r="KQI3653" s="372"/>
      <c r="KQJ3653" s="372"/>
      <c r="KQK3653" s="372"/>
      <c r="KQL3653" s="372"/>
      <c r="KQM3653" s="370"/>
      <c r="KQN3653" s="371"/>
      <c r="KQO3653" s="372"/>
      <c r="KQP3653" s="371"/>
      <c r="KQQ3653" s="473"/>
      <c r="KQR3653" s="371"/>
      <c r="KQS3653" s="372"/>
      <c r="KQT3653" s="372"/>
      <c r="KQU3653" s="372"/>
      <c r="KQV3653" s="372"/>
      <c r="KQW3653" s="370"/>
      <c r="KQX3653" s="371"/>
      <c r="KQY3653" s="372"/>
      <c r="KQZ3653" s="371"/>
      <c r="KRA3653" s="473"/>
      <c r="KRB3653" s="371"/>
      <c r="KRC3653" s="372"/>
      <c r="KRD3653" s="372"/>
      <c r="KRE3653" s="372"/>
      <c r="KRF3653" s="372"/>
      <c r="KRG3653" s="370"/>
      <c r="KRH3653" s="371"/>
      <c r="KRI3653" s="372"/>
      <c r="KRJ3653" s="371"/>
      <c r="KRK3653" s="473"/>
      <c r="KRL3653" s="371"/>
      <c r="KRM3653" s="372"/>
      <c r="KRN3653" s="372"/>
      <c r="KRO3653" s="372"/>
      <c r="KRP3653" s="372"/>
      <c r="KRQ3653" s="370"/>
      <c r="KRR3653" s="371"/>
      <c r="KRS3653" s="372"/>
      <c r="KRT3653" s="371"/>
      <c r="KRU3653" s="473"/>
      <c r="KRV3653" s="371"/>
      <c r="KRW3653" s="372"/>
      <c r="KRX3653" s="372"/>
      <c r="KRY3653" s="372"/>
      <c r="KRZ3653" s="372"/>
      <c r="KSA3653" s="370"/>
      <c r="KSB3653" s="371"/>
      <c r="KSC3653" s="372"/>
      <c r="KSD3653" s="371"/>
      <c r="KSE3653" s="473"/>
      <c r="KSF3653" s="371"/>
      <c r="KSG3653" s="372"/>
      <c r="KSH3653" s="372"/>
      <c r="KSI3653" s="372"/>
      <c r="KSJ3653" s="372"/>
      <c r="KSK3653" s="370"/>
      <c r="KSL3653" s="371"/>
      <c r="KSM3653" s="372"/>
      <c r="KSN3653" s="371"/>
      <c r="KSO3653" s="473"/>
      <c r="KSP3653" s="371"/>
      <c r="KSQ3653" s="372"/>
      <c r="KSR3653" s="372"/>
      <c r="KSS3653" s="372"/>
      <c r="KST3653" s="372"/>
      <c r="KSU3653" s="370"/>
      <c r="KSV3653" s="371"/>
      <c r="KSW3653" s="372"/>
      <c r="KSX3653" s="371"/>
      <c r="KSY3653" s="473"/>
      <c r="KSZ3653" s="371"/>
      <c r="KTA3653" s="372"/>
      <c r="KTB3653" s="372"/>
      <c r="KTC3653" s="372"/>
      <c r="KTD3653" s="372"/>
      <c r="KTE3653" s="370"/>
      <c r="KTF3653" s="371"/>
      <c r="KTG3653" s="372"/>
      <c r="KTH3653" s="371"/>
      <c r="KTI3653" s="473"/>
      <c r="KTJ3653" s="371"/>
      <c r="KTK3653" s="372"/>
      <c r="KTL3653" s="372"/>
      <c r="KTM3653" s="372"/>
      <c r="KTN3653" s="372"/>
      <c r="KTO3653" s="370"/>
      <c r="KTP3653" s="371"/>
      <c r="KTQ3653" s="372"/>
      <c r="KTR3653" s="371"/>
      <c r="KTS3653" s="473"/>
      <c r="KTT3653" s="371"/>
      <c r="KTU3653" s="372"/>
      <c r="KTV3653" s="372"/>
      <c r="KTW3653" s="372"/>
      <c r="KTX3653" s="372"/>
      <c r="KTY3653" s="370"/>
      <c r="KTZ3653" s="371"/>
      <c r="KUA3653" s="372"/>
      <c r="KUB3653" s="371"/>
      <c r="KUC3653" s="473"/>
      <c r="KUD3653" s="371"/>
      <c r="KUE3653" s="372"/>
      <c r="KUF3653" s="372"/>
      <c r="KUG3653" s="372"/>
      <c r="KUH3653" s="372"/>
      <c r="KUI3653" s="370"/>
      <c r="KUJ3653" s="371"/>
      <c r="KUK3653" s="372"/>
      <c r="KUL3653" s="371"/>
      <c r="KUM3653" s="473"/>
      <c r="KUN3653" s="371"/>
      <c r="KUO3653" s="372"/>
      <c r="KUP3653" s="372"/>
      <c r="KUQ3653" s="372"/>
      <c r="KUR3653" s="372"/>
      <c r="KUS3653" s="370"/>
      <c r="KUT3653" s="371"/>
      <c r="KUU3653" s="372"/>
      <c r="KUV3653" s="371"/>
      <c r="KUW3653" s="473"/>
      <c r="KUX3653" s="371"/>
      <c r="KUY3653" s="372"/>
      <c r="KUZ3653" s="372"/>
      <c r="KVA3653" s="372"/>
      <c r="KVB3653" s="372"/>
      <c r="KVC3653" s="370"/>
      <c r="KVD3653" s="371"/>
      <c r="KVE3653" s="372"/>
      <c r="KVF3653" s="371"/>
      <c r="KVG3653" s="473"/>
      <c r="KVH3653" s="371"/>
      <c r="KVI3653" s="372"/>
      <c r="KVJ3653" s="372"/>
      <c r="KVK3653" s="372"/>
      <c r="KVL3653" s="372"/>
      <c r="KVM3653" s="370"/>
      <c r="KVN3653" s="371"/>
      <c r="KVO3653" s="372"/>
      <c r="KVP3653" s="371"/>
      <c r="KVQ3653" s="473"/>
      <c r="KVR3653" s="371"/>
      <c r="KVS3653" s="372"/>
      <c r="KVT3653" s="372"/>
      <c r="KVU3653" s="372"/>
      <c r="KVV3653" s="372"/>
      <c r="KVW3653" s="370"/>
      <c r="KVX3653" s="371"/>
      <c r="KVY3653" s="372"/>
      <c r="KVZ3653" s="371"/>
      <c r="KWA3653" s="473"/>
      <c r="KWB3653" s="371"/>
      <c r="KWC3653" s="372"/>
      <c r="KWD3653" s="372"/>
      <c r="KWE3653" s="372"/>
      <c r="KWF3653" s="372"/>
      <c r="KWG3653" s="370"/>
      <c r="KWH3653" s="371"/>
      <c r="KWI3653" s="372"/>
      <c r="KWJ3653" s="371"/>
      <c r="KWK3653" s="473"/>
      <c r="KWL3653" s="371"/>
      <c r="KWM3653" s="372"/>
      <c r="KWN3653" s="372"/>
      <c r="KWO3653" s="372"/>
      <c r="KWP3653" s="372"/>
      <c r="KWQ3653" s="370"/>
      <c r="KWR3653" s="371"/>
      <c r="KWS3653" s="372"/>
      <c r="KWT3653" s="371"/>
      <c r="KWU3653" s="473"/>
      <c r="KWV3653" s="371"/>
      <c r="KWW3653" s="372"/>
      <c r="KWX3653" s="372"/>
      <c r="KWY3653" s="372"/>
      <c r="KWZ3653" s="372"/>
      <c r="KXA3653" s="370"/>
      <c r="KXB3653" s="371"/>
      <c r="KXC3653" s="372"/>
      <c r="KXD3653" s="371"/>
      <c r="KXE3653" s="473"/>
      <c r="KXF3653" s="371"/>
      <c r="KXG3653" s="372"/>
      <c r="KXH3653" s="372"/>
      <c r="KXI3653" s="372"/>
      <c r="KXJ3653" s="372"/>
      <c r="KXK3653" s="370"/>
      <c r="KXL3653" s="371"/>
      <c r="KXM3653" s="372"/>
      <c r="KXN3653" s="371"/>
      <c r="KXO3653" s="473"/>
      <c r="KXP3653" s="371"/>
      <c r="KXQ3653" s="372"/>
      <c r="KXR3653" s="372"/>
      <c r="KXS3653" s="372"/>
      <c r="KXT3653" s="372"/>
      <c r="KXU3653" s="370"/>
      <c r="KXV3653" s="371"/>
      <c r="KXW3653" s="372"/>
      <c r="KXX3653" s="371"/>
      <c r="KXY3653" s="473"/>
      <c r="KXZ3653" s="371"/>
      <c r="KYA3653" s="372"/>
      <c r="KYB3653" s="372"/>
      <c r="KYC3653" s="372"/>
      <c r="KYD3653" s="372"/>
      <c r="KYE3653" s="370"/>
      <c r="KYF3653" s="371"/>
      <c r="KYG3653" s="372"/>
      <c r="KYH3653" s="371"/>
      <c r="KYI3653" s="473"/>
      <c r="KYJ3653" s="371"/>
      <c r="KYK3653" s="372"/>
      <c r="KYL3653" s="372"/>
      <c r="KYM3653" s="372"/>
      <c r="KYN3653" s="372"/>
      <c r="KYO3653" s="370"/>
      <c r="KYP3653" s="371"/>
      <c r="KYQ3653" s="372"/>
      <c r="KYR3653" s="371"/>
      <c r="KYS3653" s="473"/>
      <c r="KYT3653" s="371"/>
      <c r="KYU3653" s="372"/>
      <c r="KYV3653" s="372"/>
      <c r="KYW3653" s="372"/>
      <c r="KYX3653" s="372"/>
      <c r="KYY3653" s="370"/>
      <c r="KYZ3653" s="371"/>
      <c r="KZA3653" s="372"/>
      <c r="KZB3653" s="371"/>
      <c r="KZC3653" s="473"/>
      <c r="KZD3653" s="371"/>
      <c r="KZE3653" s="372"/>
      <c r="KZF3653" s="372"/>
      <c r="KZG3653" s="372"/>
      <c r="KZH3653" s="372"/>
      <c r="KZI3653" s="370"/>
      <c r="KZJ3653" s="371"/>
      <c r="KZK3653" s="372"/>
      <c r="KZL3653" s="371"/>
      <c r="KZM3653" s="473"/>
      <c r="KZN3653" s="371"/>
      <c r="KZO3653" s="372"/>
      <c r="KZP3653" s="372"/>
      <c r="KZQ3653" s="372"/>
      <c r="KZR3653" s="372"/>
      <c r="KZS3653" s="370"/>
      <c r="KZT3653" s="371"/>
      <c r="KZU3653" s="372"/>
      <c r="KZV3653" s="371"/>
      <c r="KZW3653" s="473"/>
      <c r="KZX3653" s="371"/>
      <c r="KZY3653" s="372"/>
      <c r="KZZ3653" s="372"/>
      <c r="LAA3653" s="372"/>
      <c r="LAB3653" s="372"/>
      <c r="LAC3653" s="370"/>
      <c r="LAD3653" s="371"/>
      <c r="LAE3653" s="372"/>
      <c r="LAF3653" s="371"/>
      <c r="LAG3653" s="473"/>
      <c r="LAH3653" s="371"/>
      <c r="LAI3653" s="372"/>
      <c r="LAJ3653" s="372"/>
      <c r="LAK3653" s="372"/>
      <c r="LAL3653" s="372"/>
      <c r="LAM3653" s="370"/>
      <c r="LAN3653" s="371"/>
      <c r="LAO3653" s="372"/>
      <c r="LAP3653" s="371"/>
      <c r="LAQ3653" s="473"/>
      <c r="LAR3653" s="371"/>
      <c r="LAS3653" s="372"/>
      <c r="LAT3653" s="372"/>
      <c r="LAU3653" s="372"/>
      <c r="LAV3653" s="372"/>
      <c r="LAW3653" s="370"/>
      <c r="LAX3653" s="371"/>
      <c r="LAY3653" s="372"/>
      <c r="LAZ3653" s="371"/>
      <c r="LBA3653" s="473"/>
      <c r="LBB3653" s="371"/>
      <c r="LBC3653" s="372"/>
      <c r="LBD3653" s="372"/>
      <c r="LBE3653" s="372"/>
      <c r="LBF3653" s="372"/>
      <c r="LBG3653" s="370"/>
      <c r="LBH3653" s="371"/>
      <c r="LBI3653" s="372"/>
      <c r="LBJ3653" s="371"/>
      <c r="LBK3653" s="473"/>
      <c r="LBL3653" s="371"/>
      <c r="LBM3653" s="372"/>
      <c r="LBN3653" s="372"/>
      <c r="LBO3653" s="372"/>
      <c r="LBP3653" s="372"/>
      <c r="LBQ3653" s="370"/>
      <c r="LBR3653" s="371"/>
      <c r="LBS3653" s="372"/>
      <c r="LBT3653" s="371"/>
      <c r="LBU3653" s="473"/>
      <c r="LBV3653" s="371"/>
      <c r="LBW3653" s="372"/>
      <c r="LBX3653" s="372"/>
      <c r="LBY3653" s="372"/>
      <c r="LBZ3653" s="372"/>
      <c r="LCA3653" s="370"/>
      <c r="LCB3653" s="371"/>
      <c r="LCC3653" s="372"/>
      <c r="LCD3653" s="371"/>
      <c r="LCE3653" s="473"/>
      <c r="LCF3653" s="371"/>
      <c r="LCG3653" s="372"/>
      <c r="LCH3653" s="372"/>
      <c r="LCI3653" s="372"/>
      <c r="LCJ3653" s="372"/>
      <c r="LCK3653" s="370"/>
      <c r="LCL3653" s="371"/>
      <c r="LCM3653" s="372"/>
      <c r="LCN3653" s="371"/>
      <c r="LCO3653" s="473"/>
      <c r="LCP3653" s="371"/>
      <c r="LCQ3653" s="372"/>
      <c r="LCR3653" s="372"/>
      <c r="LCS3653" s="372"/>
      <c r="LCT3653" s="372"/>
      <c r="LCU3653" s="370"/>
      <c r="LCV3653" s="371"/>
      <c r="LCW3653" s="372"/>
      <c r="LCX3653" s="371"/>
      <c r="LCY3653" s="473"/>
      <c r="LCZ3653" s="371"/>
      <c r="LDA3653" s="372"/>
      <c r="LDB3653" s="372"/>
      <c r="LDC3653" s="372"/>
      <c r="LDD3653" s="372"/>
      <c r="LDE3653" s="370"/>
      <c r="LDF3653" s="371"/>
      <c r="LDG3653" s="372"/>
      <c r="LDH3653" s="371"/>
      <c r="LDI3653" s="473"/>
      <c r="LDJ3653" s="371"/>
      <c r="LDK3653" s="372"/>
      <c r="LDL3653" s="372"/>
      <c r="LDM3653" s="372"/>
      <c r="LDN3653" s="372"/>
      <c r="LDO3653" s="370"/>
      <c r="LDP3653" s="371"/>
      <c r="LDQ3653" s="372"/>
      <c r="LDR3653" s="371"/>
      <c r="LDS3653" s="473"/>
      <c r="LDT3653" s="371"/>
      <c r="LDU3653" s="372"/>
      <c r="LDV3653" s="372"/>
      <c r="LDW3653" s="372"/>
      <c r="LDX3653" s="372"/>
      <c r="LDY3653" s="370"/>
      <c r="LDZ3653" s="371"/>
      <c r="LEA3653" s="372"/>
      <c r="LEB3653" s="371"/>
      <c r="LEC3653" s="473"/>
      <c r="LED3653" s="371"/>
      <c r="LEE3653" s="372"/>
      <c r="LEF3653" s="372"/>
      <c r="LEG3653" s="372"/>
      <c r="LEH3653" s="372"/>
      <c r="LEI3653" s="370"/>
      <c r="LEJ3653" s="371"/>
      <c r="LEK3653" s="372"/>
      <c r="LEL3653" s="371"/>
      <c r="LEM3653" s="473"/>
      <c r="LEN3653" s="371"/>
      <c r="LEO3653" s="372"/>
      <c r="LEP3653" s="372"/>
      <c r="LEQ3653" s="372"/>
      <c r="LER3653" s="372"/>
      <c r="LES3653" s="370"/>
      <c r="LET3653" s="371"/>
      <c r="LEU3653" s="372"/>
      <c r="LEV3653" s="371"/>
      <c r="LEW3653" s="473"/>
      <c r="LEX3653" s="371"/>
      <c r="LEY3653" s="372"/>
      <c r="LEZ3653" s="372"/>
      <c r="LFA3653" s="372"/>
      <c r="LFB3653" s="372"/>
      <c r="LFC3653" s="370"/>
      <c r="LFD3653" s="371"/>
      <c r="LFE3653" s="372"/>
      <c r="LFF3653" s="371"/>
      <c r="LFG3653" s="473"/>
      <c r="LFH3653" s="371"/>
      <c r="LFI3653" s="372"/>
      <c r="LFJ3653" s="372"/>
      <c r="LFK3653" s="372"/>
      <c r="LFL3653" s="372"/>
      <c r="LFM3653" s="370"/>
      <c r="LFN3653" s="371"/>
      <c r="LFO3653" s="372"/>
      <c r="LFP3653" s="371"/>
      <c r="LFQ3653" s="473"/>
      <c r="LFR3653" s="371"/>
      <c r="LFS3653" s="372"/>
      <c r="LFT3653" s="372"/>
      <c r="LFU3653" s="372"/>
      <c r="LFV3653" s="372"/>
      <c r="LFW3653" s="370"/>
      <c r="LFX3653" s="371"/>
      <c r="LFY3653" s="372"/>
      <c r="LFZ3653" s="371"/>
      <c r="LGA3653" s="473"/>
      <c r="LGB3653" s="371"/>
      <c r="LGC3653" s="372"/>
      <c r="LGD3653" s="372"/>
      <c r="LGE3653" s="372"/>
      <c r="LGF3653" s="372"/>
      <c r="LGG3653" s="370"/>
      <c r="LGH3653" s="371"/>
      <c r="LGI3653" s="372"/>
      <c r="LGJ3653" s="371"/>
      <c r="LGK3653" s="473"/>
      <c r="LGL3653" s="371"/>
      <c r="LGM3653" s="372"/>
      <c r="LGN3653" s="372"/>
      <c r="LGO3653" s="372"/>
      <c r="LGP3653" s="372"/>
      <c r="LGQ3653" s="370"/>
      <c r="LGR3653" s="371"/>
      <c r="LGS3653" s="372"/>
      <c r="LGT3653" s="371"/>
      <c r="LGU3653" s="473"/>
      <c r="LGV3653" s="371"/>
      <c r="LGW3653" s="372"/>
      <c r="LGX3653" s="372"/>
      <c r="LGY3653" s="372"/>
      <c r="LGZ3653" s="372"/>
      <c r="LHA3653" s="370"/>
      <c r="LHB3653" s="371"/>
      <c r="LHC3653" s="372"/>
      <c r="LHD3653" s="371"/>
      <c r="LHE3653" s="473"/>
      <c r="LHF3653" s="371"/>
      <c r="LHG3653" s="372"/>
      <c r="LHH3653" s="372"/>
      <c r="LHI3653" s="372"/>
      <c r="LHJ3653" s="372"/>
      <c r="LHK3653" s="370"/>
      <c r="LHL3653" s="371"/>
      <c r="LHM3653" s="372"/>
      <c r="LHN3653" s="371"/>
      <c r="LHO3653" s="473"/>
      <c r="LHP3653" s="371"/>
      <c r="LHQ3653" s="372"/>
      <c r="LHR3653" s="372"/>
      <c r="LHS3653" s="372"/>
      <c r="LHT3653" s="372"/>
      <c r="LHU3653" s="370"/>
      <c r="LHV3653" s="371"/>
      <c r="LHW3653" s="372"/>
      <c r="LHX3653" s="371"/>
      <c r="LHY3653" s="473"/>
      <c r="LHZ3653" s="371"/>
      <c r="LIA3653" s="372"/>
      <c r="LIB3653" s="372"/>
      <c r="LIC3653" s="372"/>
      <c r="LID3653" s="372"/>
      <c r="LIE3653" s="370"/>
      <c r="LIF3653" s="371"/>
      <c r="LIG3653" s="372"/>
      <c r="LIH3653" s="371"/>
      <c r="LII3653" s="473"/>
      <c r="LIJ3653" s="371"/>
      <c r="LIK3653" s="372"/>
      <c r="LIL3653" s="372"/>
      <c r="LIM3653" s="372"/>
      <c r="LIN3653" s="372"/>
      <c r="LIO3653" s="370"/>
      <c r="LIP3653" s="371"/>
      <c r="LIQ3653" s="372"/>
      <c r="LIR3653" s="371"/>
      <c r="LIS3653" s="473"/>
      <c r="LIT3653" s="371"/>
      <c r="LIU3653" s="372"/>
      <c r="LIV3653" s="372"/>
      <c r="LIW3653" s="372"/>
      <c r="LIX3653" s="372"/>
      <c r="LIY3653" s="370"/>
      <c r="LIZ3653" s="371"/>
      <c r="LJA3653" s="372"/>
      <c r="LJB3653" s="371"/>
      <c r="LJC3653" s="473"/>
      <c r="LJD3653" s="371"/>
      <c r="LJE3653" s="372"/>
      <c r="LJF3653" s="372"/>
      <c r="LJG3653" s="372"/>
      <c r="LJH3653" s="372"/>
      <c r="LJI3653" s="370"/>
      <c r="LJJ3653" s="371"/>
      <c r="LJK3653" s="372"/>
      <c r="LJL3653" s="371"/>
      <c r="LJM3653" s="473"/>
      <c r="LJN3653" s="371"/>
      <c r="LJO3653" s="372"/>
      <c r="LJP3653" s="372"/>
      <c r="LJQ3653" s="372"/>
      <c r="LJR3653" s="372"/>
      <c r="LJS3653" s="370"/>
      <c r="LJT3653" s="371"/>
      <c r="LJU3653" s="372"/>
      <c r="LJV3653" s="371"/>
      <c r="LJW3653" s="473"/>
      <c r="LJX3653" s="371"/>
      <c r="LJY3653" s="372"/>
      <c r="LJZ3653" s="372"/>
      <c r="LKA3653" s="372"/>
      <c r="LKB3653" s="372"/>
      <c r="LKC3653" s="370"/>
      <c r="LKD3653" s="371"/>
      <c r="LKE3653" s="372"/>
      <c r="LKF3653" s="371"/>
      <c r="LKG3653" s="473"/>
      <c r="LKH3653" s="371"/>
      <c r="LKI3653" s="372"/>
      <c r="LKJ3653" s="372"/>
      <c r="LKK3653" s="372"/>
      <c r="LKL3653" s="372"/>
      <c r="LKM3653" s="370"/>
      <c r="LKN3653" s="371"/>
      <c r="LKO3653" s="372"/>
      <c r="LKP3653" s="371"/>
      <c r="LKQ3653" s="473"/>
      <c r="LKR3653" s="371"/>
      <c r="LKS3653" s="372"/>
      <c r="LKT3653" s="372"/>
      <c r="LKU3653" s="372"/>
      <c r="LKV3653" s="372"/>
      <c r="LKW3653" s="370"/>
      <c r="LKX3653" s="371"/>
      <c r="LKY3653" s="372"/>
      <c r="LKZ3653" s="371"/>
      <c r="LLA3653" s="473"/>
      <c r="LLB3653" s="371"/>
      <c r="LLC3653" s="372"/>
      <c r="LLD3653" s="372"/>
      <c r="LLE3653" s="372"/>
      <c r="LLF3653" s="372"/>
      <c r="LLG3653" s="370"/>
      <c r="LLH3653" s="371"/>
      <c r="LLI3653" s="372"/>
      <c r="LLJ3653" s="371"/>
      <c r="LLK3653" s="473"/>
      <c r="LLL3653" s="371"/>
      <c r="LLM3653" s="372"/>
      <c r="LLN3653" s="372"/>
      <c r="LLO3653" s="372"/>
      <c r="LLP3653" s="372"/>
      <c r="LLQ3653" s="370"/>
      <c r="LLR3653" s="371"/>
      <c r="LLS3653" s="372"/>
      <c r="LLT3653" s="371"/>
      <c r="LLU3653" s="473"/>
      <c r="LLV3653" s="371"/>
      <c r="LLW3653" s="372"/>
      <c r="LLX3653" s="372"/>
      <c r="LLY3653" s="372"/>
      <c r="LLZ3653" s="372"/>
      <c r="LMA3653" s="370"/>
      <c r="LMB3653" s="371"/>
      <c r="LMC3653" s="372"/>
      <c r="LMD3653" s="371"/>
      <c r="LME3653" s="473"/>
      <c r="LMF3653" s="371"/>
      <c r="LMG3653" s="372"/>
      <c r="LMH3653" s="372"/>
      <c r="LMI3653" s="372"/>
      <c r="LMJ3653" s="372"/>
      <c r="LMK3653" s="370"/>
      <c r="LML3653" s="371"/>
      <c r="LMM3653" s="372"/>
      <c r="LMN3653" s="371"/>
      <c r="LMO3653" s="473"/>
      <c r="LMP3653" s="371"/>
      <c r="LMQ3653" s="372"/>
      <c r="LMR3653" s="372"/>
      <c r="LMS3653" s="372"/>
      <c r="LMT3653" s="372"/>
      <c r="LMU3653" s="370"/>
      <c r="LMV3653" s="371"/>
      <c r="LMW3653" s="372"/>
      <c r="LMX3653" s="371"/>
      <c r="LMY3653" s="473"/>
      <c r="LMZ3653" s="371"/>
      <c r="LNA3653" s="372"/>
      <c r="LNB3653" s="372"/>
      <c r="LNC3653" s="372"/>
      <c r="LND3653" s="372"/>
      <c r="LNE3653" s="370"/>
      <c r="LNF3653" s="371"/>
      <c r="LNG3653" s="372"/>
      <c r="LNH3653" s="371"/>
      <c r="LNI3653" s="473"/>
      <c r="LNJ3653" s="371"/>
      <c r="LNK3653" s="372"/>
      <c r="LNL3653" s="372"/>
      <c r="LNM3653" s="372"/>
      <c r="LNN3653" s="372"/>
      <c r="LNO3653" s="370"/>
      <c r="LNP3653" s="371"/>
      <c r="LNQ3653" s="372"/>
      <c r="LNR3653" s="371"/>
      <c r="LNS3653" s="473"/>
      <c r="LNT3653" s="371"/>
      <c r="LNU3653" s="372"/>
      <c r="LNV3653" s="372"/>
      <c r="LNW3653" s="372"/>
      <c r="LNX3653" s="372"/>
      <c r="LNY3653" s="370"/>
      <c r="LNZ3653" s="371"/>
      <c r="LOA3653" s="372"/>
      <c r="LOB3653" s="371"/>
      <c r="LOC3653" s="473"/>
      <c r="LOD3653" s="371"/>
      <c r="LOE3653" s="372"/>
      <c r="LOF3653" s="372"/>
      <c r="LOG3653" s="372"/>
      <c r="LOH3653" s="372"/>
      <c r="LOI3653" s="370"/>
      <c r="LOJ3653" s="371"/>
      <c r="LOK3653" s="372"/>
      <c r="LOL3653" s="371"/>
      <c r="LOM3653" s="473"/>
      <c r="LON3653" s="371"/>
      <c r="LOO3653" s="372"/>
      <c r="LOP3653" s="372"/>
      <c r="LOQ3653" s="372"/>
      <c r="LOR3653" s="372"/>
      <c r="LOS3653" s="370"/>
      <c r="LOT3653" s="371"/>
      <c r="LOU3653" s="372"/>
      <c r="LOV3653" s="371"/>
      <c r="LOW3653" s="473"/>
      <c r="LOX3653" s="371"/>
      <c r="LOY3653" s="372"/>
      <c r="LOZ3653" s="372"/>
      <c r="LPA3653" s="372"/>
      <c r="LPB3653" s="372"/>
      <c r="LPC3653" s="370"/>
      <c r="LPD3653" s="371"/>
      <c r="LPE3653" s="372"/>
      <c r="LPF3653" s="371"/>
      <c r="LPG3653" s="473"/>
      <c r="LPH3653" s="371"/>
      <c r="LPI3653" s="372"/>
      <c r="LPJ3653" s="372"/>
      <c r="LPK3653" s="372"/>
      <c r="LPL3653" s="372"/>
      <c r="LPM3653" s="370"/>
      <c r="LPN3653" s="371"/>
      <c r="LPO3653" s="372"/>
      <c r="LPP3653" s="371"/>
      <c r="LPQ3653" s="473"/>
      <c r="LPR3653" s="371"/>
      <c r="LPS3653" s="372"/>
      <c r="LPT3653" s="372"/>
      <c r="LPU3653" s="372"/>
      <c r="LPV3653" s="372"/>
      <c r="LPW3653" s="370"/>
      <c r="LPX3653" s="371"/>
      <c r="LPY3653" s="372"/>
      <c r="LPZ3653" s="371"/>
      <c r="LQA3653" s="473"/>
      <c r="LQB3653" s="371"/>
      <c r="LQC3653" s="372"/>
      <c r="LQD3653" s="372"/>
      <c r="LQE3653" s="372"/>
      <c r="LQF3653" s="372"/>
      <c r="LQG3653" s="370"/>
      <c r="LQH3653" s="371"/>
      <c r="LQI3653" s="372"/>
      <c r="LQJ3653" s="371"/>
      <c r="LQK3653" s="473"/>
      <c r="LQL3653" s="371"/>
      <c r="LQM3653" s="372"/>
      <c r="LQN3653" s="372"/>
      <c r="LQO3653" s="372"/>
      <c r="LQP3653" s="372"/>
      <c r="LQQ3653" s="370"/>
      <c r="LQR3653" s="371"/>
      <c r="LQS3653" s="372"/>
      <c r="LQT3653" s="371"/>
      <c r="LQU3653" s="473"/>
      <c r="LQV3653" s="371"/>
      <c r="LQW3653" s="372"/>
      <c r="LQX3653" s="372"/>
      <c r="LQY3653" s="372"/>
      <c r="LQZ3653" s="372"/>
      <c r="LRA3653" s="370"/>
      <c r="LRB3653" s="371"/>
      <c r="LRC3653" s="372"/>
      <c r="LRD3653" s="371"/>
      <c r="LRE3653" s="473"/>
      <c r="LRF3653" s="371"/>
      <c r="LRG3653" s="372"/>
      <c r="LRH3653" s="372"/>
      <c r="LRI3653" s="372"/>
      <c r="LRJ3653" s="372"/>
      <c r="LRK3653" s="370"/>
      <c r="LRL3653" s="371"/>
      <c r="LRM3653" s="372"/>
      <c r="LRN3653" s="371"/>
      <c r="LRO3653" s="473"/>
      <c r="LRP3653" s="371"/>
      <c r="LRQ3653" s="372"/>
      <c r="LRR3653" s="372"/>
      <c r="LRS3653" s="372"/>
      <c r="LRT3653" s="372"/>
      <c r="LRU3653" s="370"/>
      <c r="LRV3653" s="371"/>
      <c r="LRW3653" s="372"/>
      <c r="LRX3653" s="371"/>
      <c r="LRY3653" s="473"/>
      <c r="LRZ3653" s="371"/>
      <c r="LSA3653" s="372"/>
      <c r="LSB3653" s="372"/>
      <c r="LSC3653" s="372"/>
      <c r="LSD3653" s="372"/>
      <c r="LSE3653" s="370"/>
      <c r="LSF3653" s="371"/>
      <c r="LSG3653" s="372"/>
      <c r="LSH3653" s="371"/>
      <c r="LSI3653" s="473"/>
      <c r="LSJ3653" s="371"/>
      <c r="LSK3653" s="372"/>
      <c r="LSL3653" s="372"/>
      <c r="LSM3653" s="372"/>
      <c r="LSN3653" s="372"/>
      <c r="LSO3653" s="370"/>
      <c r="LSP3653" s="371"/>
      <c r="LSQ3653" s="372"/>
      <c r="LSR3653" s="371"/>
      <c r="LSS3653" s="473"/>
      <c r="LST3653" s="371"/>
      <c r="LSU3653" s="372"/>
      <c r="LSV3653" s="372"/>
      <c r="LSW3653" s="372"/>
      <c r="LSX3653" s="372"/>
      <c r="LSY3653" s="370"/>
      <c r="LSZ3653" s="371"/>
      <c r="LTA3653" s="372"/>
      <c r="LTB3653" s="371"/>
      <c r="LTC3653" s="473"/>
      <c r="LTD3653" s="371"/>
      <c r="LTE3653" s="372"/>
      <c r="LTF3653" s="372"/>
      <c r="LTG3653" s="372"/>
      <c r="LTH3653" s="372"/>
      <c r="LTI3653" s="370"/>
      <c r="LTJ3653" s="371"/>
      <c r="LTK3653" s="372"/>
      <c r="LTL3653" s="371"/>
      <c r="LTM3653" s="473"/>
      <c r="LTN3653" s="371"/>
      <c r="LTO3653" s="372"/>
      <c r="LTP3653" s="372"/>
      <c r="LTQ3653" s="372"/>
      <c r="LTR3653" s="372"/>
      <c r="LTS3653" s="370"/>
      <c r="LTT3653" s="371"/>
      <c r="LTU3653" s="372"/>
      <c r="LTV3653" s="371"/>
      <c r="LTW3653" s="473"/>
      <c r="LTX3653" s="371"/>
      <c r="LTY3653" s="372"/>
      <c r="LTZ3653" s="372"/>
      <c r="LUA3653" s="372"/>
      <c r="LUB3653" s="372"/>
      <c r="LUC3653" s="370"/>
      <c r="LUD3653" s="371"/>
      <c r="LUE3653" s="372"/>
      <c r="LUF3653" s="371"/>
      <c r="LUG3653" s="473"/>
      <c r="LUH3653" s="371"/>
      <c r="LUI3653" s="372"/>
      <c r="LUJ3653" s="372"/>
      <c r="LUK3653" s="372"/>
      <c r="LUL3653" s="372"/>
      <c r="LUM3653" s="370"/>
      <c r="LUN3653" s="371"/>
      <c r="LUO3653" s="372"/>
      <c r="LUP3653" s="371"/>
      <c r="LUQ3653" s="473"/>
      <c r="LUR3653" s="371"/>
      <c r="LUS3653" s="372"/>
      <c r="LUT3653" s="372"/>
      <c r="LUU3653" s="372"/>
      <c r="LUV3653" s="372"/>
      <c r="LUW3653" s="370"/>
      <c r="LUX3653" s="371"/>
      <c r="LUY3653" s="372"/>
      <c r="LUZ3653" s="371"/>
      <c r="LVA3653" s="473"/>
      <c r="LVB3653" s="371"/>
      <c r="LVC3653" s="372"/>
      <c r="LVD3653" s="372"/>
      <c r="LVE3653" s="372"/>
      <c r="LVF3653" s="372"/>
      <c r="LVG3653" s="370"/>
      <c r="LVH3653" s="371"/>
      <c r="LVI3653" s="372"/>
      <c r="LVJ3653" s="371"/>
      <c r="LVK3653" s="473"/>
      <c r="LVL3653" s="371"/>
      <c r="LVM3653" s="372"/>
      <c r="LVN3653" s="372"/>
      <c r="LVO3653" s="372"/>
      <c r="LVP3653" s="372"/>
      <c r="LVQ3653" s="370"/>
      <c r="LVR3653" s="371"/>
      <c r="LVS3653" s="372"/>
      <c r="LVT3653" s="371"/>
      <c r="LVU3653" s="473"/>
      <c r="LVV3653" s="371"/>
      <c r="LVW3653" s="372"/>
      <c r="LVX3653" s="372"/>
      <c r="LVY3653" s="372"/>
      <c r="LVZ3653" s="372"/>
      <c r="LWA3653" s="370"/>
      <c r="LWB3653" s="371"/>
      <c r="LWC3653" s="372"/>
      <c r="LWD3653" s="371"/>
      <c r="LWE3653" s="473"/>
      <c r="LWF3653" s="371"/>
      <c r="LWG3653" s="372"/>
      <c r="LWH3653" s="372"/>
      <c r="LWI3653" s="372"/>
      <c r="LWJ3653" s="372"/>
      <c r="LWK3653" s="370"/>
      <c r="LWL3653" s="371"/>
      <c r="LWM3653" s="372"/>
      <c r="LWN3653" s="371"/>
      <c r="LWO3653" s="473"/>
      <c r="LWP3653" s="371"/>
      <c r="LWQ3653" s="372"/>
      <c r="LWR3653" s="372"/>
      <c r="LWS3653" s="372"/>
      <c r="LWT3653" s="372"/>
      <c r="LWU3653" s="370"/>
      <c r="LWV3653" s="371"/>
      <c r="LWW3653" s="372"/>
      <c r="LWX3653" s="371"/>
      <c r="LWY3653" s="473"/>
      <c r="LWZ3653" s="371"/>
      <c r="LXA3653" s="372"/>
      <c r="LXB3653" s="372"/>
      <c r="LXC3653" s="372"/>
      <c r="LXD3653" s="372"/>
      <c r="LXE3653" s="370"/>
      <c r="LXF3653" s="371"/>
      <c r="LXG3653" s="372"/>
      <c r="LXH3653" s="371"/>
      <c r="LXI3653" s="473"/>
      <c r="LXJ3653" s="371"/>
      <c r="LXK3653" s="372"/>
      <c r="LXL3653" s="372"/>
      <c r="LXM3653" s="372"/>
      <c r="LXN3653" s="372"/>
      <c r="LXO3653" s="370"/>
      <c r="LXP3653" s="371"/>
      <c r="LXQ3653" s="372"/>
      <c r="LXR3653" s="371"/>
      <c r="LXS3653" s="473"/>
      <c r="LXT3653" s="371"/>
      <c r="LXU3653" s="372"/>
      <c r="LXV3653" s="372"/>
      <c r="LXW3653" s="372"/>
      <c r="LXX3653" s="372"/>
      <c r="LXY3653" s="370"/>
      <c r="LXZ3653" s="371"/>
      <c r="LYA3653" s="372"/>
      <c r="LYB3653" s="371"/>
      <c r="LYC3653" s="473"/>
      <c r="LYD3653" s="371"/>
      <c r="LYE3653" s="372"/>
      <c r="LYF3653" s="372"/>
      <c r="LYG3653" s="372"/>
      <c r="LYH3653" s="372"/>
      <c r="LYI3653" s="370"/>
      <c r="LYJ3653" s="371"/>
      <c r="LYK3653" s="372"/>
      <c r="LYL3653" s="371"/>
      <c r="LYM3653" s="473"/>
      <c r="LYN3653" s="371"/>
      <c r="LYO3653" s="372"/>
      <c r="LYP3653" s="372"/>
      <c r="LYQ3653" s="372"/>
      <c r="LYR3653" s="372"/>
      <c r="LYS3653" s="370"/>
      <c r="LYT3653" s="371"/>
      <c r="LYU3653" s="372"/>
      <c r="LYV3653" s="371"/>
      <c r="LYW3653" s="473"/>
      <c r="LYX3653" s="371"/>
      <c r="LYY3653" s="372"/>
      <c r="LYZ3653" s="372"/>
      <c r="LZA3653" s="372"/>
      <c r="LZB3653" s="372"/>
      <c r="LZC3653" s="370"/>
      <c r="LZD3653" s="371"/>
      <c r="LZE3653" s="372"/>
      <c r="LZF3653" s="371"/>
      <c r="LZG3653" s="473"/>
      <c r="LZH3653" s="371"/>
      <c r="LZI3653" s="372"/>
      <c r="LZJ3653" s="372"/>
      <c r="LZK3653" s="372"/>
      <c r="LZL3653" s="372"/>
      <c r="LZM3653" s="370"/>
      <c r="LZN3653" s="371"/>
      <c r="LZO3653" s="372"/>
      <c r="LZP3653" s="371"/>
      <c r="LZQ3653" s="473"/>
      <c r="LZR3653" s="371"/>
      <c r="LZS3653" s="372"/>
      <c r="LZT3653" s="372"/>
      <c r="LZU3653" s="372"/>
      <c r="LZV3653" s="372"/>
      <c r="LZW3653" s="370"/>
      <c r="LZX3653" s="371"/>
      <c r="LZY3653" s="372"/>
      <c r="LZZ3653" s="371"/>
      <c r="MAA3653" s="473"/>
      <c r="MAB3653" s="371"/>
      <c r="MAC3653" s="372"/>
      <c r="MAD3653" s="372"/>
      <c r="MAE3653" s="372"/>
      <c r="MAF3653" s="372"/>
      <c r="MAG3653" s="370"/>
      <c r="MAH3653" s="371"/>
      <c r="MAI3653" s="372"/>
      <c r="MAJ3653" s="371"/>
      <c r="MAK3653" s="473"/>
      <c r="MAL3653" s="371"/>
      <c r="MAM3653" s="372"/>
      <c r="MAN3653" s="372"/>
      <c r="MAO3653" s="372"/>
      <c r="MAP3653" s="372"/>
      <c r="MAQ3653" s="370"/>
      <c r="MAR3653" s="371"/>
      <c r="MAS3653" s="372"/>
      <c r="MAT3653" s="371"/>
      <c r="MAU3653" s="473"/>
      <c r="MAV3653" s="371"/>
      <c r="MAW3653" s="372"/>
      <c r="MAX3653" s="372"/>
      <c r="MAY3653" s="372"/>
      <c r="MAZ3653" s="372"/>
      <c r="MBA3653" s="370"/>
      <c r="MBB3653" s="371"/>
      <c r="MBC3653" s="372"/>
      <c r="MBD3653" s="371"/>
      <c r="MBE3653" s="473"/>
      <c r="MBF3653" s="371"/>
      <c r="MBG3653" s="372"/>
      <c r="MBH3653" s="372"/>
      <c r="MBI3653" s="372"/>
      <c r="MBJ3653" s="372"/>
      <c r="MBK3653" s="370"/>
      <c r="MBL3653" s="371"/>
      <c r="MBM3653" s="372"/>
      <c r="MBN3653" s="371"/>
      <c r="MBO3653" s="473"/>
      <c r="MBP3653" s="371"/>
      <c r="MBQ3653" s="372"/>
      <c r="MBR3653" s="372"/>
      <c r="MBS3653" s="372"/>
      <c r="MBT3653" s="372"/>
      <c r="MBU3653" s="370"/>
      <c r="MBV3653" s="371"/>
      <c r="MBW3653" s="372"/>
      <c r="MBX3653" s="371"/>
      <c r="MBY3653" s="473"/>
      <c r="MBZ3653" s="371"/>
      <c r="MCA3653" s="372"/>
      <c r="MCB3653" s="372"/>
      <c r="MCC3653" s="372"/>
      <c r="MCD3653" s="372"/>
      <c r="MCE3653" s="370"/>
      <c r="MCF3653" s="371"/>
      <c r="MCG3653" s="372"/>
      <c r="MCH3653" s="371"/>
      <c r="MCI3653" s="473"/>
      <c r="MCJ3653" s="371"/>
      <c r="MCK3653" s="372"/>
      <c r="MCL3653" s="372"/>
      <c r="MCM3653" s="372"/>
      <c r="MCN3653" s="372"/>
      <c r="MCO3653" s="370"/>
      <c r="MCP3653" s="371"/>
      <c r="MCQ3653" s="372"/>
      <c r="MCR3653" s="371"/>
      <c r="MCS3653" s="473"/>
      <c r="MCT3653" s="371"/>
      <c r="MCU3653" s="372"/>
      <c r="MCV3653" s="372"/>
      <c r="MCW3653" s="372"/>
      <c r="MCX3653" s="372"/>
      <c r="MCY3653" s="370"/>
      <c r="MCZ3653" s="371"/>
      <c r="MDA3653" s="372"/>
      <c r="MDB3653" s="371"/>
      <c r="MDC3653" s="473"/>
      <c r="MDD3653" s="371"/>
      <c r="MDE3653" s="372"/>
      <c r="MDF3653" s="372"/>
      <c r="MDG3653" s="372"/>
      <c r="MDH3653" s="372"/>
      <c r="MDI3653" s="370"/>
      <c r="MDJ3653" s="371"/>
      <c r="MDK3653" s="372"/>
      <c r="MDL3653" s="371"/>
      <c r="MDM3653" s="473"/>
      <c r="MDN3653" s="371"/>
      <c r="MDO3653" s="372"/>
      <c r="MDP3653" s="372"/>
      <c r="MDQ3653" s="372"/>
      <c r="MDR3653" s="372"/>
      <c r="MDS3653" s="370"/>
      <c r="MDT3653" s="371"/>
      <c r="MDU3653" s="372"/>
      <c r="MDV3653" s="371"/>
      <c r="MDW3653" s="473"/>
      <c r="MDX3653" s="371"/>
      <c r="MDY3653" s="372"/>
      <c r="MDZ3653" s="372"/>
      <c r="MEA3653" s="372"/>
      <c r="MEB3653" s="372"/>
      <c r="MEC3653" s="370"/>
      <c r="MED3653" s="371"/>
      <c r="MEE3653" s="372"/>
      <c r="MEF3653" s="371"/>
      <c r="MEG3653" s="473"/>
      <c r="MEH3653" s="371"/>
      <c r="MEI3653" s="372"/>
      <c r="MEJ3653" s="372"/>
      <c r="MEK3653" s="372"/>
      <c r="MEL3653" s="372"/>
      <c r="MEM3653" s="370"/>
      <c r="MEN3653" s="371"/>
      <c r="MEO3653" s="372"/>
      <c r="MEP3653" s="371"/>
      <c r="MEQ3653" s="473"/>
      <c r="MER3653" s="371"/>
      <c r="MES3653" s="372"/>
      <c r="MET3653" s="372"/>
      <c r="MEU3653" s="372"/>
      <c r="MEV3653" s="372"/>
      <c r="MEW3653" s="370"/>
      <c r="MEX3653" s="371"/>
      <c r="MEY3653" s="372"/>
      <c r="MEZ3653" s="371"/>
      <c r="MFA3653" s="473"/>
      <c r="MFB3653" s="371"/>
      <c r="MFC3653" s="372"/>
      <c r="MFD3653" s="372"/>
      <c r="MFE3653" s="372"/>
      <c r="MFF3653" s="372"/>
      <c r="MFG3653" s="370"/>
      <c r="MFH3653" s="371"/>
      <c r="MFI3653" s="372"/>
      <c r="MFJ3653" s="371"/>
      <c r="MFK3653" s="473"/>
      <c r="MFL3653" s="371"/>
      <c r="MFM3653" s="372"/>
      <c r="MFN3653" s="372"/>
      <c r="MFO3653" s="372"/>
      <c r="MFP3653" s="372"/>
      <c r="MFQ3653" s="370"/>
      <c r="MFR3653" s="371"/>
      <c r="MFS3653" s="372"/>
      <c r="MFT3653" s="371"/>
      <c r="MFU3653" s="473"/>
      <c r="MFV3653" s="371"/>
      <c r="MFW3653" s="372"/>
      <c r="MFX3653" s="372"/>
      <c r="MFY3653" s="372"/>
      <c r="MFZ3653" s="372"/>
      <c r="MGA3653" s="370"/>
      <c r="MGB3653" s="371"/>
      <c r="MGC3653" s="372"/>
      <c r="MGD3653" s="371"/>
      <c r="MGE3653" s="473"/>
      <c r="MGF3653" s="371"/>
      <c r="MGG3653" s="372"/>
      <c r="MGH3653" s="372"/>
      <c r="MGI3653" s="372"/>
      <c r="MGJ3653" s="372"/>
      <c r="MGK3653" s="370"/>
      <c r="MGL3653" s="371"/>
      <c r="MGM3653" s="372"/>
      <c r="MGN3653" s="371"/>
      <c r="MGO3653" s="473"/>
      <c r="MGP3653" s="371"/>
      <c r="MGQ3653" s="372"/>
      <c r="MGR3653" s="372"/>
      <c r="MGS3653" s="372"/>
      <c r="MGT3653" s="372"/>
      <c r="MGU3653" s="370"/>
      <c r="MGV3653" s="371"/>
      <c r="MGW3653" s="372"/>
      <c r="MGX3653" s="371"/>
      <c r="MGY3653" s="473"/>
      <c r="MGZ3653" s="371"/>
      <c r="MHA3653" s="372"/>
      <c r="MHB3653" s="372"/>
      <c r="MHC3653" s="372"/>
      <c r="MHD3653" s="372"/>
      <c r="MHE3653" s="370"/>
      <c r="MHF3653" s="371"/>
      <c r="MHG3653" s="372"/>
      <c r="MHH3653" s="371"/>
      <c r="MHI3653" s="473"/>
      <c r="MHJ3653" s="371"/>
      <c r="MHK3653" s="372"/>
      <c r="MHL3653" s="372"/>
      <c r="MHM3653" s="372"/>
      <c r="MHN3653" s="372"/>
      <c r="MHO3653" s="370"/>
      <c r="MHP3653" s="371"/>
      <c r="MHQ3653" s="372"/>
      <c r="MHR3653" s="371"/>
      <c r="MHS3653" s="473"/>
      <c r="MHT3653" s="371"/>
      <c r="MHU3653" s="372"/>
      <c r="MHV3653" s="372"/>
      <c r="MHW3653" s="372"/>
      <c r="MHX3653" s="372"/>
      <c r="MHY3653" s="370"/>
      <c r="MHZ3653" s="371"/>
      <c r="MIA3653" s="372"/>
      <c r="MIB3653" s="371"/>
      <c r="MIC3653" s="473"/>
      <c r="MID3653" s="371"/>
      <c r="MIE3653" s="372"/>
      <c r="MIF3653" s="372"/>
      <c r="MIG3653" s="372"/>
      <c r="MIH3653" s="372"/>
      <c r="MII3653" s="370"/>
      <c r="MIJ3653" s="371"/>
      <c r="MIK3653" s="372"/>
      <c r="MIL3653" s="371"/>
      <c r="MIM3653" s="473"/>
      <c r="MIN3653" s="371"/>
      <c r="MIO3653" s="372"/>
      <c r="MIP3653" s="372"/>
      <c r="MIQ3653" s="372"/>
      <c r="MIR3653" s="372"/>
      <c r="MIS3653" s="370"/>
      <c r="MIT3653" s="371"/>
      <c r="MIU3653" s="372"/>
      <c r="MIV3653" s="371"/>
      <c r="MIW3653" s="473"/>
      <c r="MIX3653" s="371"/>
      <c r="MIY3653" s="372"/>
      <c r="MIZ3653" s="372"/>
      <c r="MJA3653" s="372"/>
      <c r="MJB3653" s="372"/>
      <c r="MJC3653" s="370"/>
      <c r="MJD3653" s="371"/>
      <c r="MJE3653" s="372"/>
      <c r="MJF3653" s="371"/>
      <c r="MJG3653" s="473"/>
      <c r="MJH3653" s="371"/>
      <c r="MJI3653" s="372"/>
      <c r="MJJ3653" s="372"/>
      <c r="MJK3653" s="372"/>
      <c r="MJL3653" s="372"/>
      <c r="MJM3653" s="370"/>
      <c r="MJN3653" s="371"/>
      <c r="MJO3653" s="372"/>
      <c r="MJP3653" s="371"/>
      <c r="MJQ3653" s="473"/>
      <c r="MJR3653" s="371"/>
      <c r="MJS3653" s="372"/>
      <c r="MJT3653" s="372"/>
      <c r="MJU3653" s="372"/>
      <c r="MJV3653" s="372"/>
      <c r="MJW3653" s="370"/>
      <c r="MJX3653" s="371"/>
      <c r="MJY3653" s="372"/>
      <c r="MJZ3653" s="371"/>
      <c r="MKA3653" s="473"/>
      <c r="MKB3653" s="371"/>
      <c r="MKC3653" s="372"/>
      <c r="MKD3653" s="372"/>
      <c r="MKE3653" s="372"/>
      <c r="MKF3653" s="372"/>
      <c r="MKG3653" s="370"/>
      <c r="MKH3653" s="371"/>
      <c r="MKI3653" s="372"/>
      <c r="MKJ3653" s="371"/>
      <c r="MKK3653" s="473"/>
      <c r="MKL3653" s="371"/>
      <c r="MKM3653" s="372"/>
      <c r="MKN3653" s="372"/>
      <c r="MKO3653" s="372"/>
      <c r="MKP3653" s="372"/>
      <c r="MKQ3653" s="370"/>
      <c r="MKR3653" s="371"/>
      <c r="MKS3653" s="372"/>
      <c r="MKT3653" s="371"/>
      <c r="MKU3653" s="473"/>
      <c r="MKV3653" s="371"/>
      <c r="MKW3653" s="372"/>
      <c r="MKX3653" s="372"/>
      <c r="MKY3653" s="372"/>
      <c r="MKZ3653" s="372"/>
      <c r="MLA3653" s="370"/>
      <c r="MLB3653" s="371"/>
      <c r="MLC3653" s="372"/>
      <c r="MLD3653" s="371"/>
      <c r="MLE3653" s="473"/>
      <c r="MLF3653" s="371"/>
      <c r="MLG3653" s="372"/>
      <c r="MLH3653" s="372"/>
      <c r="MLI3653" s="372"/>
      <c r="MLJ3653" s="372"/>
      <c r="MLK3653" s="370"/>
      <c r="MLL3653" s="371"/>
      <c r="MLM3653" s="372"/>
      <c r="MLN3653" s="371"/>
      <c r="MLO3653" s="473"/>
      <c r="MLP3653" s="371"/>
      <c r="MLQ3653" s="372"/>
      <c r="MLR3653" s="372"/>
      <c r="MLS3653" s="372"/>
      <c r="MLT3653" s="372"/>
      <c r="MLU3653" s="370"/>
      <c r="MLV3653" s="371"/>
      <c r="MLW3653" s="372"/>
      <c r="MLX3653" s="371"/>
      <c r="MLY3653" s="473"/>
      <c r="MLZ3653" s="371"/>
      <c r="MMA3653" s="372"/>
      <c r="MMB3653" s="372"/>
      <c r="MMC3653" s="372"/>
      <c r="MMD3653" s="372"/>
      <c r="MME3653" s="370"/>
      <c r="MMF3653" s="371"/>
      <c r="MMG3653" s="372"/>
      <c r="MMH3653" s="371"/>
      <c r="MMI3653" s="473"/>
      <c r="MMJ3653" s="371"/>
      <c r="MMK3653" s="372"/>
      <c r="MML3653" s="372"/>
      <c r="MMM3653" s="372"/>
      <c r="MMN3653" s="372"/>
      <c r="MMO3653" s="370"/>
      <c r="MMP3653" s="371"/>
      <c r="MMQ3653" s="372"/>
      <c r="MMR3653" s="371"/>
      <c r="MMS3653" s="473"/>
      <c r="MMT3653" s="371"/>
      <c r="MMU3653" s="372"/>
      <c r="MMV3653" s="372"/>
      <c r="MMW3653" s="372"/>
      <c r="MMX3653" s="372"/>
      <c r="MMY3653" s="370"/>
      <c r="MMZ3653" s="371"/>
      <c r="MNA3653" s="372"/>
      <c r="MNB3653" s="371"/>
      <c r="MNC3653" s="473"/>
      <c r="MND3653" s="371"/>
      <c r="MNE3653" s="372"/>
      <c r="MNF3653" s="372"/>
      <c r="MNG3653" s="372"/>
      <c r="MNH3653" s="372"/>
      <c r="MNI3653" s="370"/>
      <c r="MNJ3653" s="371"/>
      <c r="MNK3653" s="372"/>
      <c r="MNL3653" s="371"/>
      <c r="MNM3653" s="473"/>
      <c r="MNN3653" s="371"/>
      <c r="MNO3653" s="372"/>
      <c r="MNP3653" s="372"/>
      <c r="MNQ3653" s="372"/>
      <c r="MNR3653" s="372"/>
      <c r="MNS3653" s="370"/>
      <c r="MNT3653" s="371"/>
      <c r="MNU3653" s="372"/>
      <c r="MNV3653" s="371"/>
      <c r="MNW3653" s="473"/>
      <c r="MNX3653" s="371"/>
      <c r="MNY3653" s="372"/>
      <c r="MNZ3653" s="372"/>
      <c r="MOA3653" s="372"/>
      <c r="MOB3653" s="372"/>
      <c r="MOC3653" s="370"/>
      <c r="MOD3653" s="371"/>
      <c r="MOE3653" s="372"/>
      <c r="MOF3653" s="371"/>
      <c r="MOG3653" s="473"/>
      <c r="MOH3653" s="371"/>
      <c r="MOI3653" s="372"/>
      <c r="MOJ3653" s="372"/>
      <c r="MOK3653" s="372"/>
      <c r="MOL3653" s="372"/>
      <c r="MOM3653" s="370"/>
      <c r="MON3653" s="371"/>
      <c r="MOO3653" s="372"/>
      <c r="MOP3653" s="371"/>
      <c r="MOQ3653" s="473"/>
      <c r="MOR3653" s="371"/>
      <c r="MOS3653" s="372"/>
      <c r="MOT3653" s="372"/>
      <c r="MOU3653" s="372"/>
      <c r="MOV3653" s="372"/>
      <c r="MOW3653" s="370"/>
      <c r="MOX3653" s="371"/>
      <c r="MOY3653" s="372"/>
      <c r="MOZ3653" s="371"/>
      <c r="MPA3653" s="473"/>
      <c r="MPB3653" s="371"/>
      <c r="MPC3653" s="372"/>
      <c r="MPD3653" s="372"/>
      <c r="MPE3653" s="372"/>
      <c r="MPF3653" s="372"/>
      <c r="MPG3653" s="370"/>
      <c r="MPH3653" s="371"/>
      <c r="MPI3653" s="372"/>
      <c r="MPJ3653" s="371"/>
      <c r="MPK3653" s="473"/>
      <c r="MPL3653" s="371"/>
      <c r="MPM3653" s="372"/>
      <c r="MPN3653" s="372"/>
      <c r="MPO3653" s="372"/>
      <c r="MPP3653" s="372"/>
      <c r="MPQ3653" s="370"/>
      <c r="MPR3653" s="371"/>
      <c r="MPS3653" s="372"/>
      <c r="MPT3653" s="371"/>
      <c r="MPU3653" s="473"/>
      <c r="MPV3653" s="371"/>
      <c r="MPW3653" s="372"/>
      <c r="MPX3653" s="372"/>
      <c r="MPY3653" s="372"/>
      <c r="MPZ3653" s="372"/>
      <c r="MQA3653" s="370"/>
      <c r="MQB3653" s="371"/>
      <c r="MQC3653" s="372"/>
      <c r="MQD3653" s="371"/>
      <c r="MQE3653" s="473"/>
      <c r="MQF3653" s="371"/>
      <c r="MQG3653" s="372"/>
      <c r="MQH3653" s="372"/>
      <c r="MQI3653" s="372"/>
      <c r="MQJ3653" s="372"/>
      <c r="MQK3653" s="370"/>
      <c r="MQL3653" s="371"/>
      <c r="MQM3653" s="372"/>
      <c r="MQN3653" s="371"/>
      <c r="MQO3653" s="473"/>
      <c r="MQP3653" s="371"/>
      <c r="MQQ3653" s="372"/>
      <c r="MQR3653" s="372"/>
      <c r="MQS3653" s="372"/>
      <c r="MQT3653" s="372"/>
      <c r="MQU3653" s="370"/>
      <c r="MQV3653" s="371"/>
      <c r="MQW3653" s="372"/>
      <c r="MQX3653" s="371"/>
      <c r="MQY3653" s="473"/>
      <c r="MQZ3653" s="371"/>
      <c r="MRA3653" s="372"/>
      <c r="MRB3653" s="372"/>
      <c r="MRC3653" s="372"/>
      <c r="MRD3653" s="372"/>
      <c r="MRE3653" s="370"/>
      <c r="MRF3653" s="371"/>
      <c r="MRG3653" s="372"/>
      <c r="MRH3653" s="371"/>
      <c r="MRI3653" s="473"/>
      <c r="MRJ3653" s="371"/>
      <c r="MRK3653" s="372"/>
      <c r="MRL3653" s="372"/>
      <c r="MRM3653" s="372"/>
      <c r="MRN3653" s="372"/>
      <c r="MRO3653" s="370"/>
      <c r="MRP3653" s="371"/>
      <c r="MRQ3653" s="372"/>
      <c r="MRR3653" s="371"/>
      <c r="MRS3653" s="473"/>
      <c r="MRT3653" s="371"/>
      <c r="MRU3653" s="372"/>
      <c r="MRV3653" s="372"/>
      <c r="MRW3653" s="372"/>
      <c r="MRX3653" s="372"/>
      <c r="MRY3653" s="370"/>
      <c r="MRZ3653" s="371"/>
      <c r="MSA3653" s="372"/>
      <c r="MSB3653" s="371"/>
      <c r="MSC3653" s="473"/>
      <c r="MSD3653" s="371"/>
      <c r="MSE3653" s="372"/>
      <c r="MSF3653" s="372"/>
      <c r="MSG3653" s="372"/>
      <c r="MSH3653" s="372"/>
      <c r="MSI3653" s="370"/>
      <c r="MSJ3653" s="371"/>
      <c r="MSK3653" s="372"/>
      <c r="MSL3653" s="371"/>
      <c r="MSM3653" s="473"/>
      <c r="MSN3653" s="371"/>
      <c r="MSO3653" s="372"/>
      <c r="MSP3653" s="372"/>
      <c r="MSQ3653" s="372"/>
      <c r="MSR3653" s="372"/>
      <c r="MSS3653" s="370"/>
      <c r="MST3653" s="371"/>
      <c r="MSU3653" s="372"/>
      <c r="MSV3653" s="371"/>
      <c r="MSW3653" s="473"/>
      <c r="MSX3653" s="371"/>
      <c r="MSY3653" s="372"/>
      <c r="MSZ3653" s="372"/>
      <c r="MTA3653" s="372"/>
      <c r="MTB3653" s="372"/>
      <c r="MTC3653" s="370"/>
      <c r="MTD3653" s="371"/>
      <c r="MTE3653" s="372"/>
      <c r="MTF3653" s="371"/>
      <c r="MTG3653" s="473"/>
      <c r="MTH3653" s="371"/>
      <c r="MTI3653" s="372"/>
      <c r="MTJ3653" s="372"/>
      <c r="MTK3653" s="372"/>
      <c r="MTL3653" s="372"/>
      <c r="MTM3653" s="370"/>
      <c r="MTN3653" s="371"/>
      <c r="MTO3653" s="372"/>
      <c r="MTP3653" s="371"/>
      <c r="MTQ3653" s="473"/>
      <c r="MTR3653" s="371"/>
      <c r="MTS3653" s="372"/>
      <c r="MTT3653" s="372"/>
      <c r="MTU3653" s="372"/>
      <c r="MTV3653" s="372"/>
      <c r="MTW3653" s="370"/>
      <c r="MTX3653" s="371"/>
      <c r="MTY3653" s="372"/>
      <c r="MTZ3653" s="371"/>
      <c r="MUA3653" s="473"/>
      <c r="MUB3653" s="371"/>
      <c r="MUC3653" s="372"/>
      <c r="MUD3653" s="372"/>
      <c r="MUE3653" s="372"/>
      <c r="MUF3653" s="372"/>
      <c r="MUG3653" s="370"/>
      <c r="MUH3653" s="371"/>
      <c r="MUI3653" s="372"/>
      <c r="MUJ3653" s="371"/>
      <c r="MUK3653" s="473"/>
      <c r="MUL3653" s="371"/>
      <c r="MUM3653" s="372"/>
      <c r="MUN3653" s="372"/>
      <c r="MUO3653" s="372"/>
      <c r="MUP3653" s="372"/>
      <c r="MUQ3653" s="370"/>
      <c r="MUR3653" s="371"/>
      <c r="MUS3653" s="372"/>
      <c r="MUT3653" s="371"/>
      <c r="MUU3653" s="473"/>
      <c r="MUV3653" s="371"/>
      <c r="MUW3653" s="372"/>
      <c r="MUX3653" s="372"/>
      <c r="MUY3653" s="372"/>
      <c r="MUZ3653" s="372"/>
      <c r="MVA3653" s="370"/>
      <c r="MVB3653" s="371"/>
      <c r="MVC3653" s="372"/>
      <c r="MVD3653" s="371"/>
      <c r="MVE3653" s="473"/>
      <c r="MVF3653" s="371"/>
      <c r="MVG3653" s="372"/>
      <c r="MVH3653" s="372"/>
      <c r="MVI3653" s="372"/>
      <c r="MVJ3653" s="372"/>
      <c r="MVK3653" s="370"/>
      <c r="MVL3653" s="371"/>
      <c r="MVM3653" s="372"/>
      <c r="MVN3653" s="371"/>
      <c r="MVO3653" s="473"/>
      <c r="MVP3653" s="371"/>
      <c r="MVQ3653" s="372"/>
      <c r="MVR3653" s="372"/>
      <c r="MVS3653" s="372"/>
      <c r="MVT3653" s="372"/>
      <c r="MVU3653" s="370"/>
      <c r="MVV3653" s="371"/>
      <c r="MVW3653" s="372"/>
      <c r="MVX3653" s="371"/>
      <c r="MVY3653" s="473"/>
      <c r="MVZ3653" s="371"/>
      <c r="MWA3653" s="372"/>
      <c r="MWB3653" s="372"/>
      <c r="MWC3653" s="372"/>
      <c r="MWD3653" s="372"/>
      <c r="MWE3653" s="370"/>
      <c r="MWF3653" s="371"/>
      <c r="MWG3653" s="372"/>
      <c r="MWH3653" s="371"/>
      <c r="MWI3653" s="473"/>
      <c r="MWJ3653" s="371"/>
      <c r="MWK3653" s="372"/>
      <c r="MWL3653" s="372"/>
      <c r="MWM3653" s="372"/>
      <c r="MWN3653" s="372"/>
      <c r="MWO3653" s="370"/>
      <c r="MWP3653" s="371"/>
      <c r="MWQ3653" s="372"/>
      <c r="MWR3653" s="371"/>
      <c r="MWS3653" s="473"/>
      <c r="MWT3653" s="371"/>
      <c r="MWU3653" s="372"/>
      <c r="MWV3653" s="372"/>
      <c r="MWW3653" s="372"/>
      <c r="MWX3653" s="372"/>
      <c r="MWY3653" s="370"/>
      <c r="MWZ3653" s="371"/>
      <c r="MXA3653" s="372"/>
      <c r="MXB3653" s="371"/>
      <c r="MXC3653" s="473"/>
      <c r="MXD3653" s="371"/>
      <c r="MXE3653" s="372"/>
      <c r="MXF3653" s="372"/>
      <c r="MXG3653" s="372"/>
      <c r="MXH3653" s="372"/>
      <c r="MXI3653" s="370"/>
      <c r="MXJ3653" s="371"/>
      <c r="MXK3653" s="372"/>
      <c r="MXL3653" s="371"/>
      <c r="MXM3653" s="473"/>
      <c r="MXN3653" s="371"/>
      <c r="MXO3653" s="372"/>
      <c r="MXP3653" s="372"/>
      <c r="MXQ3653" s="372"/>
      <c r="MXR3653" s="372"/>
      <c r="MXS3653" s="370"/>
      <c r="MXT3653" s="371"/>
      <c r="MXU3653" s="372"/>
      <c r="MXV3653" s="371"/>
      <c r="MXW3653" s="473"/>
      <c r="MXX3653" s="371"/>
      <c r="MXY3653" s="372"/>
      <c r="MXZ3653" s="372"/>
      <c r="MYA3653" s="372"/>
      <c r="MYB3653" s="372"/>
      <c r="MYC3653" s="370"/>
      <c r="MYD3653" s="371"/>
      <c r="MYE3653" s="372"/>
      <c r="MYF3653" s="371"/>
      <c r="MYG3653" s="473"/>
      <c r="MYH3653" s="371"/>
      <c r="MYI3653" s="372"/>
      <c r="MYJ3653" s="372"/>
      <c r="MYK3653" s="372"/>
      <c r="MYL3653" s="372"/>
      <c r="MYM3653" s="370"/>
      <c r="MYN3653" s="371"/>
      <c r="MYO3653" s="372"/>
      <c r="MYP3653" s="371"/>
      <c r="MYQ3653" s="473"/>
      <c r="MYR3653" s="371"/>
      <c r="MYS3653" s="372"/>
      <c r="MYT3653" s="372"/>
      <c r="MYU3653" s="372"/>
      <c r="MYV3653" s="372"/>
      <c r="MYW3653" s="370"/>
      <c r="MYX3653" s="371"/>
      <c r="MYY3653" s="372"/>
      <c r="MYZ3653" s="371"/>
      <c r="MZA3653" s="473"/>
      <c r="MZB3653" s="371"/>
      <c r="MZC3653" s="372"/>
      <c r="MZD3653" s="372"/>
      <c r="MZE3653" s="372"/>
      <c r="MZF3653" s="372"/>
      <c r="MZG3653" s="370"/>
      <c r="MZH3653" s="371"/>
      <c r="MZI3653" s="372"/>
      <c r="MZJ3653" s="371"/>
      <c r="MZK3653" s="473"/>
      <c r="MZL3653" s="371"/>
      <c r="MZM3653" s="372"/>
      <c r="MZN3653" s="372"/>
      <c r="MZO3653" s="372"/>
      <c r="MZP3653" s="372"/>
      <c r="MZQ3653" s="370"/>
      <c r="MZR3653" s="371"/>
      <c r="MZS3653" s="372"/>
      <c r="MZT3653" s="371"/>
      <c r="MZU3653" s="473"/>
      <c r="MZV3653" s="371"/>
      <c r="MZW3653" s="372"/>
      <c r="MZX3653" s="372"/>
      <c r="MZY3653" s="372"/>
      <c r="MZZ3653" s="372"/>
      <c r="NAA3653" s="370"/>
      <c r="NAB3653" s="371"/>
      <c r="NAC3653" s="372"/>
      <c r="NAD3653" s="371"/>
      <c r="NAE3653" s="473"/>
      <c r="NAF3653" s="371"/>
      <c r="NAG3653" s="372"/>
      <c r="NAH3653" s="372"/>
      <c r="NAI3653" s="372"/>
      <c r="NAJ3653" s="372"/>
      <c r="NAK3653" s="370"/>
      <c r="NAL3653" s="371"/>
      <c r="NAM3653" s="372"/>
      <c r="NAN3653" s="371"/>
      <c r="NAO3653" s="473"/>
      <c r="NAP3653" s="371"/>
      <c r="NAQ3653" s="372"/>
      <c r="NAR3653" s="372"/>
      <c r="NAS3653" s="372"/>
      <c r="NAT3653" s="372"/>
      <c r="NAU3653" s="370"/>
      <c r="NAV3653" s="371"/>
      <c r="NAW3653" s="372"/>
      <c r="NAX3653" s="371"/>
      <c r="NAY3653" s="473"/>
      <c r="NAZ3653" s="371"/>
      <c r="NBA3653" s="372"/>
      <c r="NBB3653" s="372"/>
      <c r="NBC3653" s="372"/>
      <c r="NBD3653" s="372"/>
      <c r="NBE3653" s="370"/>
      <c r="NBF3653" s="371"/>
      <c r="NBG3653" s="372"/>
      <c r="NBH3653" s="371"/>
      <c r="NBI3653" s="473"/>
      <c r="NBJ3653" s="371"/>
      <c r="NBK3653" s="372"/>
      <c r="NBL3653" s="372"/>
      <c r="NBM3653" s="372"/>
      <c r="NBN3653" s="372"/>
      <c r="NBO3653" s="370"/>
      <c r="NBP3653" s="371"/>
      <c r="NBQ3653" s="372"/>
      <c r="NBR3653" s="371"/>
      <c r="NBS3653" s="473"/>
      <c r="NBT3653" s="371"/>
      <c r="NBU3653" s="372"/>
      <c r="NBV3653" s="372"/>
      <c r="NBW3653" s="372"/>
      <c r="NBX3653" s="372"/>
      <c r="NBY3653" s="370"/>
      <c r="NBZ3653" s="371"/>
      <c r="NCA3653" s="372"/>
      <c r="NCB3653" s="371"/>
      <c r="NCC3653" s="473"/>
      <c r="NCD3653" s="371"/>
      <c r="NCE3653" s="372"/>
      <c r="NCF3653" s="372"/>
      <c r="NCG3653" s="372"/>
      <c r="NCH3653" s="372"/>
      <c r="NCI3653" s="370"/>
      <c r="NCJ3653" s="371"/>
      <c r="NCK3653" s="372"/>
      <c r="NCL3653" s="371"/>
      <c r="NCM3653" s="473"/>
      <c r="NCN3653" s="371"/>
      <c r="NCO3653" s="372"/>
      <c r="NCP3653" s="372"/>
      <c r="NCQ3653" s="372"/>
      <c r="NCR3653" s="372"/>
      <c r="NCS3653" s="370"/>
      <c r="NCT3653" s="371"/>
      <c r="NCU3653" s="372"/>
      <c r="NCV3653" s="371"/>
      <c r="NCW3653" s="473"/>
      <c r="NCX3653" s="371"/>
      <c r="NCY3653" s="372"/>
      <c r="NCZ3653" s="372"/>
      <c r="NDA3653" s="372"/>
      <c r="NDB3653" s="372"/>
      <c r="NDC3653" s="370"/>
      <c r="NDD3653" s="371"/>
      <c r="NDE3653" s="372"/>
      <c r="NDF3653" s="371"/>
      <c r="NDG3653" s="473"/>
      <c r="NDH3653" s="371"/>
      <c r="NDI3653" s="372"/>
      <c r="NDJ3653" s="372"/>
      <c r="NDK3653" s="372"/>
      <c r="NDL3653" s="372"/>
      <c r="NDM3653" s="370"/>
      <c r="NDN3653" s="371"/>
      <c r="NDO3653" s="372"/>
      <c r="NDP3653" s="371"/>
      <c r="NDQ3653" s="473"/>
      <c r="NDR3653" s="371"/>
      <c r="NDS3653" s="372"/>
      <c r="NDT3653" s="372"/>
      <c r="NDU3653" s="372"/>
      <c r="NDV3653" s="372"/>
      <c r="NDW3653" s="370"/>
      <c r="NDX3653" s="371"/>
      <c r="NDY3653" s="372"/>
      <c r="NDZ3653" s="371"/>
      <c r="NEA3653" s="473"/>
      <c r="NEB3653" s="371"/>
      <c r="NEC3653" s="372"/>
      <c r="NED3653" s="372"/>
      <c r="NEE3653" s="372"/>
      <c r="NEF3653" s="372"/>
      <c r="NEG3653" s="370"/>
      <c r="NEH3653" s="371"/>
      <c r="NEI3653" s="372"/>
      <c r="NEJ3653" s="371"/>
      <c r="NEK3653" s="473"/>
      <c r="NEL3653" s="371"/>
      <c r="NEM3653" s="372"/>
      <c r="NEN3653" s="372"/>
      <c r="NEO3653" s="372"/>
      <c r="NEP3653" s="372"/>
      <c r="NEQ3653" s="370"/>
      <c r="NER3653" s="371"/>
      <c r="NES3653" s="372"/>
      <c r="NET3653" s="371"/>
      <c r="NEU3653" s="473"/>
      <c r="NEV3653" s="371"/>
      <c r="NEW3653" s="372"/>
      <c r="NEX3653" s="372"/>
      <c r="NEY3653" s="372"/>
      <c r="NEZ3653" s="372"/>
      <c r="NFA3653" s="370"/>
      <c r="NFB3653" s="371"/>
      <c r="NFC3653" s="372"/>
      <c r="NFD3653" s="371"/>
      <c r="NFE3653" s="473"/>
      <c r="NFF3653" s="371"/>
      <c r="NFG3653" s="372"/>
      <c r="NFH3653" s="372"/>
      <c r="NFI3653" s="372"/>
      <c r="NFJ3653" s="372"/>
      <c r="NFK3653" s="370"/>
      <c r="NFL3653" s="371"/>
      <c r="NFM3653" s="372"/>
      <c r="NFN3653" s="371"/>
      <c r="NFO3653" s="473"/>
      <c r="NFP3653" s="371"/>
      <c r="NFQ3653" s="372"/>
      <c r="NFR3653" s="372"/>
      <c r="NFS3653" s="372"/>
      <c r="NFT3653" s="372"/>
      <c r="NFU3653" s="370"/>
      <c r="NFV3653" s="371"/>
      <c r="NFW3653" s="372"/>
      <c r="NFX3653" s="371"/>
      <c r="NFY3653" s="473"/>
      <c r="NFZ3653" s="371"/>
      <c r="NGA3653" s="372"/>
      <c r="NGB3653" s="372"/>
      <c r="NGC3653" s="372"/>
      <c r="NGD3653" s="372"/>
      <c r="NGE3653" s="370"/>
      <c r="NGF3653" s="371"/>
      <c r="NGG3653" s="372"/>
      <c r="NGH3653" s="371"/>
      <c r="NGI3653" s="473"/>
      <c r="NGJ3653" s="371"/>
      <c r="NGK3653" s="372"/>
      <c r="NGL3653" s="372"/>
      <c r="NGM3653" s="372"/>
      <c r="NGN3653" s="372"/>
      <c r="NGO3653" s="370"/>
      <c r="NGP3653" s="371"/>
      <c r="NGQ3653" s="372"/>
      <c r="NGR3653" s="371"/>
      <c r="NGS3653" s="473"/>
      <c r="NGT3653" s="371"/>
      <c r="NGU3653" s="372"/>
      <c r="NGV3653" s="372"/>
      <c r="NGW3653" s="372"/>
      <c r="NGX3653" s="372"/>
      <c r="NGY3653" s="370"/>
      <c r="NGZ3653" s="371"/>
      <c r="NHA3653" s="372"/>
      <c r="NHB3653" s="371"/>
      <c r="NHC3653" s="473"/>
      <c r="NHD3653" s="371"/>
      <c r="NHE3653" s="372"/>
      <c r="NHF3653" s="372"/>
      <c r="NHG3653" s="372"/>
      <c r="NHH3653" s="372"/>
      <c r="NHI3653" s="370"/>
      <c r="NHJ3653" s="371"/>
      <c r="NHK3653" s="372"/>
      <c r="NHL3653" s="371"/>
      <c r="NHM3653" s="473"/>
      <c r="NHN3653" s="371"/>
      <c r="NHO3653" s="372"/>
      <c r="NHP3653" s="372"/>
      <c r="NHQ3653" s="372"/>
      <c r="NHR3653" s="372"/>
      <c r="NHS3653" s="370"/>
      <c r="NHT3653" s="371"/>
      <c r="NHU3653" s="372"/>
      <c r="NHV3653" s="371"/>
      <c r="NHW3653" s="473"/>
      <c r="NHX3653" s="371"/>
      <c r="NHY3653" s="372"/>
      <c r="NHZ3653" s="372"/>
      <c r="NIA3653" s="372"/>
      <c r="NIB3653" s="372"/>
      <c r="NIC3653" s="370"/>
      <c r="NID3653" s="371"/>
      <c r="NIE3653" s="372"/>
      <c r="NIF3653" s="371"/>
      <c r="NIG3653" s="473"/>
      <c r="NIH3653" s="371"/>
      <c r="NII3653" s="372"/>
      <c r="NIJ3653" s="372"/>
      <c r="NIK3653" s="372"/>
      <c r="NIL3653" s="372"/>
      <c r="NIM3653" s="370"/>
      <c r="NIN3653" s="371"/>
      <c r="NIO3653" s="372"/>
      <c r="NIP3653" s="371"/>
      <c r="NIQ3653" s="473"/>
      <c r="NIR3653" s="371"/>
      <c r="NIS3653" s="372"/>
      <c r="NIT3653" s="372"/>
      <c r="NIU3653" s="372"/>
      <c r="NIV3653" s="372"/>
      <c r="NIW3653" s="370"/>
      <c r="NIX3653" s="371"/>
      <c r="NIY3653" s="372"/>
      <c r="NIZ3653" s="371"/>
      <c r="NJA3653" s="473"/>
      <c r="NJB3653" s="371"/>
      <c r="NJC3653" s="372"/>
      <c r="NJD3653" s="372"/>
      <c r="NJE3653" s="372"/>
      <c r="NJF3653" s="372"/>
      <c r="NJG3653" s="370"/>
      <c r="NJH3653" s="371"/>
      <c r="NJI3653" s="372"/>
      <c r="NJJ3653" s="371"/>
      <c r="NJK3653" s="473"/>
      <c r="NJL3653" s="371"/>
      <c r="NJM3653" s="372"/>
      <c r="NJN3653" s="372"/>
      <c r="NJO3653" s="372"/>
      <c r="NJP3653" s="372"/>
      <c r="NJQ3653" s="370"/>
      <c r="NJR3653" s="371"/>
      <c r="NJS3653" s="372"/>
      <c r="NJT3653" s="371"/>
      <c r="NJU3653" s="473"/>
      <c r="NJV3653" s="371"/>
      <c r="NJW3653" s="372"/>
      <c r="NJX3653" s="372"/>
      <c r="NJY3653" s="372"/>
      <c r="NJZ3653" s="372"/>
      <c r="NKA3653" s="370"/>
      <c r="NKB3653" s="371"/>
      <c r="NKC3653" s="372"/>
      <c r="NKD3653" s="371"/>
      <c r="NKE3653" s="473"/>
      <c r="NKF3653" s="371"/>
      <c r="NKG3653" s="372"/>
      <c r="NKH3653" s="372"/>
      <c r="NKI3653" s="372"/>
      <c r="NKJ3653" s="372"/>
      <c r="NKK3653" s="370"/>
      <c r="NKL3653" s="371"/>
      <c r="NKM3653" s="372"/>
      <c r="NKN3653" s="371"/>
      <c r="NKO3653" s="473"/>
      <c r="NKP3653" s="371"/>
      <c r="NKQ3653" s="372"/>
      <c r="NKR3653" s="372"/>
      <c r="NKS3653" s="372"/>
      <c r="NKT3653" s="372"/>
      <c r="NKU3653" s="370"/>
      <c r="NKV3653" s="371"/>
      <c r="NKW3653" s="372"/>
      <c r="NKX3653" s="371"/>
      <c r="NKY3653" s="473"/>
      <c r="NKZ3653" s="371"/>
      <c r="NLA3653" s="372"/>
      <c r="NLB3653" s="372"/>
      <c r="NLC3653" s="372"/>
      <c r="NLD3653" s="372"/>
      <c r="NLE3653" s="370"/>
      <c r="NLF3653" s="371"/>
      <c r="NLG3653" s="372"/>
      <c r="NLH3653" s="371"/>
      <c r="NLI3653" s="473"/>
      <c r="NLJ3653" s="371"/>
      <c r="NLK3653" s="372"/>
      <c r="NLL3653" s="372"/>
      <c r="NLM3653" s="372"/>
      <c r="NLN3653" s="372"/>
      <c r="NLO3653" s="370"/>
      <c r="NLP3653" s="371"/>
      <c r="NLQ3653" s="372"/>
      <c r="NLR3653" s="371"/>
      <c r="NLS3653" s="473"/>
      <c r="NLT3653" s="371"/>
      <c r="NLU3653" s="372"/>
      <c r="NLV3653" s="372"/>
      <c r="NLW3653" s="372"/>
      <c r="NLX3653" s="372"/>
      <c r="NLY3653" s="370"/>
      <c r="NLZ3653" s="371"/>
      <c r="NMA3653" s="372"/>
      <c r="NMB3653" s="371"/>
      <c r="NMC3653" s="473"/>
      <c r="NMD3653" s="371"/>
      <c r="NME3653" s="372"/>
      <c r="NMF3653" s="372"/>
      <c r="NMG3653" s="372"/>
      <c r="NMH3653" s="372"/>
      <c r="NMI3653" s="370"/>
      <c r="NMJ3653" s="371"/>
      <c r="NMK3653" s="372"/>
      <c r="NML3653" s="371"/>
      <c r="NMM3653" s="473"/>
      <c r="NMN3653" s="371"/>
      <c r="NMO3653" s="372"/>
      <c r="NMP3653" s="372"/>
      <c r="NMQ3653" s="372"/>
      <c r="NMR3653" s="372"/>
      <c r="NMS3653" s="370"/>
      <c r="NMT3653" s="371"/>
      <c r="NMU3653" s="372"/>
      <c r="NMV3653" s="371"/>
      <c r="NMW3653" s="473"/>
      <c r="NMX3653" s="371"/>
      <c r="NMY3653" s="372"/>
      <c r="NMZ3653" s="372"/>
      <c r="NNA3653" s="372"/>
      <c r="NNB3653" s="372"/>
      <c r="NNC3653" s="370"/>
      <c r="NND3653" s="371"/>
      <c r="NNE3653" s="372"/>
      <c r="NNF3653" s="371"/>
      <c r="NNG3653" s="473"/>
      <c r="NNH3653" s="371"/>
      <c r="NNI3653" s="372"/>
      <c r="NNJ3653" s="372"/>
      <c r="NNK3653" s="372"/>
      <c r="NNL3653" s="372"/>
      <c r="NNM3653" s="370"/>
      <c r="NNN3653" s="371"/>
      <c r="NNO3653" s="372"/>
      <c r="NNP3653" s="371"/>
      <c r="NNQ3653" s="473"/>
      <c r="NNR3653" s="371"/>
      <c r="NNS3653" s="372"/>
      <c r="NNT3653" s="372"/>
      <c r="NNU3653" s="372"/>
      <c r="NNV3653" s="372"/>
      <c r="NNW3653" s="370"/>
      <c r="NNX3653" s="371"/>
      <c r="NNY3653" s="372"/>
      <c r="NNZ3653" s="371"/>
      <c r="NOA3653" s="473"/>
      <c r="NOB3653" s="371"/>
      <c r="NOC3653" s="372"/>
      <c r="NOD3653" s="372"/>
      <c r="NOE3653" s="372"/>
      <c r="NOF3653" s="372"/>
      <c r="NOG3653" s="370"/>
      <c r="NOH3653" s="371"/>
      <c r="NOI3653" s="372"/>
      <c r="NOJ3653" s="371"/>
      <c r="NOK3653" s="473"/>
      <c r="NOL3653" s="371"/>
      <c r="NOM3653" s="372"/>
      <c r="NON3653" s="372"/>
      <c r="NOO3653" s="372"/>
      <c r="NOP3653" s="372"/>
      <c r="NOQ3653" s="370"/>
      <c r="NOR3653" s="371"/>
      <c r="NOS3653" s="372"/>
      <c r="NOT3653" s="371"/>
      <c r="NOU3653" s="473"/>
      <c r="NOV3653" s="371"/>
      <c r="NOW3653" s="372"/>
      <c r="NOX3653" s="372"/>
      <c r="NOY3653" s="372"/>
      <c r="NOZ3653" s="372"/>
      <c r="NPA3653" s="370"/>
      <c r="NPB3653" s="371"/>
      <c r="NPC3653" s="372"/>
      <c r="NPD3653" s="371"/>
      <c r="NPE3653" s="473"/>
      <c r="NPF3653" s="371"/>
      <c r="NPG3653" s="372"/>
      <c r="NPH3653" s="372"/>
      <c r="NPI3653" s="372"/>
      <c r="NPJ3653" s="372"/>
      <c r="NPK3653" s="370"/>
      <c r="NPL3653" s="371"/>
      <c r="NPM3653" s="372"/>
      <c r="NPN3653" s="371"/>
      <c r="NPO3653" s="473"/>
      <c r="NPP3653" s="371"/>
      <c r="NPQ3653" s="372"/>
      <c r="NPR3653" s="372"/>
      <c r="NPS3653" s="372"/>
      <c r="NPT3653" s="372"/>
      <c r="NPU3653" s="370"/>
      <c r="NPV3653" s="371"/>
      <c r="NPW3653" s="372"/>
      <c r="NPX3653" s="371"/>
      <c r="NPY3653" s="473"/>
      <c r="NPZ3653" s="371"/>
      <c r="NQA3653" s="372"/>
      <c r="NQB3653" s="372"/>
      <c r="NQC3653" s="372"/>
      <c r="NQD3653" s="372"/>
      <c r="NQE3653" s="370"/>
      <c r="NQF3653" s="371"/>
      <c r="NQG3653" s="372"/>
      <c r="NQH3653" s="371"/>
      <c r="NQI3653" s="473"/>
      <c r="NQJ3653" s="371"/>
      <c r="NQK3653" s="372"/>
      <c r="NQL3653" s="372"/>
      <c r="NQM3653" s="372"/>
      <c r="NQN3653" s="372"/>
      <c r="NQO3653" s="370"/>
      <c r="NQP3653" s="371"/>
      <c r="NQQ3653" s="372"/>
      <c r="NQR3653" s="371"/>
      <c r="NQS3653" s="473"/>
      <c r="NQT3653" s="371"/>
      <c r="NQU3653" s="372"/>
      <c r="NQV3653" s="372"/>
      <c r="NQW3653" s="372"/>
      <c r="NQX3653" s="372"/>
      <c r="NQY3653" s="370"/>
      <c r="NQZ3653" s="371"/>
      <c r="NRA3653" s="372"/>
      <c r="NRB3653" s="371"/>
      <c r="NRC3653" s="473"/>
      <c r="NRD3653" s="371"/>
      <c r="NRE3653" s="372"/>
      <c r="NRF3653" s="372"/>
      <c r="NRG3653" s="372"/>
      <c r="NRH3653" s="372"/>
      <c r="NRI3653" s="370"/>
      <c r="NRJ3653" s="371"/>
      <c r="NRK3653" s="372"/>
      <c r="NRL3653" s="371"/>
      <c r="NRM3653" s="473"/>
      <c r="NRN3653" s="371"/>
      <c r="NRO3653" s="372"/>
      <c r="NRP3653" s="372"/>
      <c r="NRQ3653" s="372"/>
      <c r="NRR3653" s="372"/>
      <c r="NRS3653" s="370"/>
      <c r="NRT3653" s="371"/>
      <c r="NRU3653" s="372"/>
      <c r="NRV3653" s="371"/>
      <c r="NRW3653" s="473"/>
      <c r="NRX3653" s="371"/>
      <c r="NRY3653" s="372"/>
      <c r="NRZ3653" s="372"/>
      <c r="NSA3653" s="372"/>
      <c r="NSB3653" s="372"/>
      <c r="NSC3653" s="370"/>
      <c r="NSD3653" s="371"/>
      <c r="NSE3653" s="372"/>
      <c r="NSF3653" s="371"/>
      <c r="NSG3653" s="473"/>
      <c r="NSH3653" s="371"/>
      <c r="NSI3653" s="372"/>
      <c r="NSJ3653" s="372"/>
      <c r="NSK3653" s="372"/>
      <c r="NSL3653" s="372"/>
      <c r="NSM3653" s="370"/>
      <c r="NSN3653" s="371"/>
      <c r="NSO3653" s="372"/>
      <c r="NSP3653" s="371"/>
      <c r="NSQ3653" s="473"/>
      <c r="NSR3653" s="371"/>
      <c r="NSS3653" s="372"/>
      <c r="NST3653" s="372"/>
      <c r="NSU3653" s="372"/>
      <c r="NSV3653" s="372"/>
      <c r="NSW3653" s="370"/>
      <c r="NSX3653" s="371"/>
      <c r="NSY3653" s="372"/>
      <c r="NSZ3653" s="371"/>
      <c r="NTA3653" s="473"/>
      <c r="NTB3653" s="371"/>
      <c r="NTC3653" s="372"/>
      <c r="NTD3653" s="372"/>
      <c r="NTE3653" s="372"/>
      <c r="NTF3653" s="372"/>
      <c r="NTG3653" s="370"/>
      <c r="NTH3653" s="371"/>
      <c r="NTI3653" s="372"/>
      <c r="NTJ3653" s="371"/>
      <c r="NTK3653" s="473"/>
      <c r="NTL3653" s="371"/>
      <c r="NTM3653" s="372"/>
      <c r="NTN3653" s="372"/>
      <c r="NTO3653" s="372"/>
      <c r="NTP3653" s="372"/>
      <c r="NTQ3653" s="370"/>
      <c r="NTR3653" s="371"/>
      <c r="NTS3653" s="372"/>
      <c r="NTT3653" s="371"/>
      <c r="NTU3653" s="473"/>
      <c r="NTV3653" s="371"/>
      <c r="NTW3653" s="372"/>
      <c r="NTX3653" s="372"/>
      <c r="NTY3653" s="372"/>
      <c r="NTZ3653" s="372"/>
      <c r="NUA3653" s="370"/>
      <c r="NUB3653" s="371"/>
      <c r="NUC3653" s="372"/>
      <c r="NUD3653" s="371"/>
      <c r="NUE3653" s="473"/>
      <c r="NUF3653" s="371"/>
      <c r="NUG3653" s="372"/>
      <c r="NUH3653" s="372"/>
      <c r="NUI3653" s="372"/>
      <c r="NUJ3653" s="372"/>
      <c r="NUK3653" s="370"/>
      <c r="NUL3653" s="371"/>
      <c r="NUM3653" s="372"/>
      <c r="NUN3653" s="371"/>
      <c r="NUO3653" s="473"/>
      <c r="NUP3653" s="371"/>
      <c r="NUQ3653" s="372"/>
      <c r="NUR3653" s="372"/>
      <c r="NUS3653" s="372"/>
      <c r="NUT3653" s="372"/>
      <c r="NUU3653" s="370"/>
      <c r="NUV3653" s="371"/>
      <c r="NUW3653" s="372"/>
      <c r="NUX3653" s="371"/>
      <c r="NUY3653" s="473"/>
      <c r="NUZ3653" s="371"/>
      <c r="NVA3653" s="372"/>
      <c r="NVB3653" s="372"/>
      <c r="NVC3653" s="372"/>
      <c r="NVD3653" s="372"/>
      <c r="NVE3653" s="370"/>
      <c r="NVF3653" s="371"/>
      <c r="NVG3653" s="372"/>
      <c r="NVH3653" s="371"/>
      <c r="NVI3653" s="473"/>
      <c r="NVJ3653" s="371"/>
      <c r="NVK3653" s="372"/>
      <c r="NVL3653" s="372"/>
      <c r="NVM3653" s="372"/>
      <c r="NVN3653" s="372"/>
      <c r="NVO3653" s="370"/>
      <c r="NVP3653" s="371"/>
      <c r="NVQ3653" s="372"/>
      <c r="NVR3653" s="371"/>
      <c r="NVS3653" s="473"/>
      <c r="NVT3653" s="371"/>
      <c r="NVU3653" s="372"/>
      <c r="NVV3653" s="372"/>
      <c r="NVW3653" s="372"/>
      <c r="NVX3653" s="372"/>
      <c r="NVY3653" s="370"/>
      <c r="NVZ3653" s="371"/>
      <c r="NWA3653" s="372"/>
      <c r="NWB3653" s="371"/>
      <c r="NWC3653" s="473"/>
      <c r="NWD3653" s="371"/>
      <c r="NWE3653" s="372"/>
      <c r="NWF3653" s="372"/>
      <c r="NWG3653" s="372"/>
      <c r="NWH3653" s="372"/>
      <c r="NWI3653" s="370"/>
      <c r="NWJ3653" s="371"/>
      <c r="NWK3653" s="372"/>
      <c r="NWL3653" s="371"/>
      <c r="NWM3653" s="473"/>
      <c r="NWN3653" s="371"/>
      <c r="NWO3653" s="372"/>
      <c r="NWP3653" s="372"/>
      <c r="NWQ3653" s="372"/>
      <c r="NWR3653" s="372"/>
      <c r="NWS3653" s="370"/>
      <c r="NWT3653" s="371"/>
      <c r="NWU3653" s="372"/>
      <c r="NWV3653" s="371"/>
      <c r="NWW3653" s="473"/>
      <c r="NWX3653" s="371"/>
      <c r="NWY3653" s="372"/>
      <c r="NWZ3653" s="372"/>
      <c r="NXA3653" s="372"/>
      <c r="NXB3653" s="372"/>
      <c r="NXC3653" s="370"/>
      <c r="NXD3653" s="371"/>
      <c r="NXE3653" s="372"/>
      <c r="NXF3653" s="371"/>
      <c r="NXG3653" s="473"/>
      <c r="NXH3653" s="371"/>
      <c r="NXI3653" s="372"/>
      <c r="NXJ3653" s="372"/>
      <c r="NXK3653" s="372"/>
      <c r="NXL3653" s="372"/>
      <c r="NXM3653" s="370"/>
      <c r="NXN3653" s="371"/>
      <c r="NXO3653" s="372"/>
      <c r="NXP3653" s="371"/>
      <c r="NXQ3653" s="473"/>
      <c r="NXR3653" s="371"/>
      <c r="NXS3653" s="372"/>
      <c r="NXT3653" s="372"/>
      <c r="NXU3653" s="372"/>
      <c r="NXV3653" s="372"/>
      <c r="NXW3653" s="370"/>
      <c r="NXX3653" s="371"/>
      <c r="NXY3653" s="372"/>
      <c r="NXZ3653" s="371"/>
      <c r="NYA3653" s="473"/>
      <c r="NYB3653" s="371"/>
      <c r="NYC3653" s="372"/>
      <c r="NYD3653" s="372"/>
      <c r="NYE3653" s="372"/>
      <c r="NYF3653" s="372"/>
      <c r="NYG3653" s="370"/>
      <c r="NYH3653" s="371"/>
      <c r="NYI3653" s="372"/>
      <c r="NYJ3653" s="371"/>
      <c r="NYK3653" s="473"/>
      <c r="NYL3653" s="371"/>
      <c r="NYM3653" s="372"/>
      <c r="NYN3653" s="372"/>
      <c r="NYO3653" s="372"/>
      <c r="NYP3653" s="372"/>
      <c r="NYQ3653" s="370"/>
      <c r="NYR3653" s="371"/>
      <c r="NYS3653" s="372"/>
      <c r="NYT3653" s="371"/>
      <c r="NYU3653" s="473"/>
      <c r="NYV3653" s="371"/>
      <c r="NYW3653" s="372"/>
      <c r="NYX3653" s="372"/>
      <c r="NYY3653" s="372"/>
      <c r="NYZ3653" s="372"/>
      <c r="NZA3653" s="370"/>
      <c r="NZB3653" s="371"/>
      <c r="NZC3653" s="372"/>
      <c r="NZD3653" s="371"/>
      <c r="NZE3653" s="473"/>
      <c r="NZF3653" s="371"/>
      <c r="NZG3653" s="372"/>
      <c r="NZH3653" s="372"/>
      <c r="NZI3653" s="372"/>
      <c r="NZJ3653" s="372"/>
      <c r="NZK3653" s="370"/>
      <c r="NZL3653" s="371"/>
      <c r="NZM3653" s="372"/>
      <c r="NZN3653" s="371"/>
      <c r="NZO3653" s="473"/>
      <c r="NZP3653" s="371"/>
      <c r="NZQ3653" s="372"/>
      <c r="NZR3653" s="372"/>
      <c r="NZS3653" s="372"/>
      <c r="NZT3653" s="372"/>
      <c r="NZU3653" s="370"/>
      <c r="NZV3653" s="371"/>
      <c r="NZW3653" s="372"/>
      <c r="NZX3653" s="371"/>
      <c r="NZY3653" s="473"/>
      <c r="NZZ3653" s="371"/>
      <c r="OAA3653" s="372"/>
      <c r="OAB3653" s="372"/>
      <c r="OAC3653" s="372"/>
      <c r="OAD3653" s="372"/>
      <c r="OAE3653" s="370"/>
      <c r="OAF3653" s="371"/>
      <c r="OAG3653" s="372"/>
      <c r="OAH3653" s="371"/>
      <c r="OAI3653" s="473"/>
      <c r="OAJ3653" s="371"/>
      <c r="OAK3653" s="372"/>
      <c r="OAL3653" s="372"/>
      <c r="OAM3653" s="372"/>
      <c r="OAN3653" s="372"/>
      <c r="OAO3653" s="370"/>
      <c r="OAP3653" s="371"/>
      <c r="OAQ3653" s="372"/>
      <c r="OAR3653" s="371"/>
      <c r="OAS3653" s="473"/>
      <c r="OAT3653" s="371"/>
      <c r="OAU3653" s="372"/>
      <c r="OAV3653" s="372"/>
      <c r="OAW3653" s="372"/>
      <c r="OAX3653" s="372"/>
      <c r="OAY3653" s="370"/>
      <c r="OAZ3653" s="371"/>
      <c r="OBA3653" s="372"/>
      <c r="OBB3653" s="371"/>
      <c r="OBC3653" s="473"/>
      <c r="OBD3653" s="371"/>
      <c r="OBE3653" s="372"/>
      <c r="OBF3653" s="372"/>
      <c r="OBG3653" s="372"/>
      <c r="OBH3653" s="372"/>
      <c r="OBI3653" s="370"/>
      <c r="OBJ3653" s="371"/>
      <c r="OBK3653" s="372"/>
      <c r="OBL3653" s="371"/>
      <c r="OBM3653" s="473"/>
      <c r="OBN3653" s="371"/>
      <c r="OBO3653" s="372"/>
      <c r="OBP3653" s="372"/>
      <c r="OBQ3653" s="372"/>
      <c r="OBR3653" s="372"/>
      <c r="OBS3653" s="370"/>
      <c r="OBT3653" s="371"/>
      <c r="OBU3653" s="372"/>
      <c r="OBV3653" s="371"/>
      <c r="OBW3653" s="473"/>
      <c r="OBX3653" s="371"/>
      <c r="OBY3653" s="372"/>
      <c r="OBZ3653" s="372"/>
      <c r="OCA3653" s="372"/>
      <c r="OCB3653" s="372"/>
      <c r="OCC3653" s="370"/>
      <c r="OCD3653" s="371"/>
      <c r="OCE3653" s="372"/>
      <c r="OCF3653" s="371"/>
      <c r="OCG3653" s="473"/>
      <c r="OCH3653" s="371"/>
      <c r="OCI3653" s="372"/>
      <c r="OCJ3653" s="372"/>
      <c r="OCK3653" s="372"/>
      <c r="OCL3653" s="372"/>
      <c r="OCM3653" s="370"/>
      <c r="OCN3653" s="371"/>
      <c r="OCO3653" s="372"/>
      <c r="OCP3653" s="371"/>
      <c r="OCQ3653" s="473"/>
      <c r="OCR3653" s="371"/>
      <c r="OCS3653" s="372"/>
      <c r="OCT3653" s="372"/>
      <c r="OCU3653" s="372"/>
      <c r="OCV3653" s="372"/>
      <c r="OCW3653" s="370"/>
      <c r="OCX3653" s="371"/>
      <c r="OCY3653" s="372"/>
      <c r="OCZ3653" s="371"/>
      <c r="ODA3653" s="473"/>
      <c r="ODB3653" s="371"/>
      <c r="ODC3653" s="372"/>
      <c r="ODD3653" s="372"/>
      <c r="ODE3653" s="372"/>
      <c r="ODF3653" s="372"/>
      <c r="ODG3653" s="370"/>
      <c r="ODH3653" s="371"/>
      <c r="ODI3653" s="372"/>
      <c r="ODJ3653" s="371"/>
      <c r="ODK3653" s="473"/>
      <c r="ODL3653" s="371"/>
      <c r="ODM3653" s="372"/>
      <c r="ODN3653" s="372"/>
      <c r="ODO3653" s="372"/>
      <c r="ODP3653" s="372"/>
      <c r="ODQ3653" s="370"/>
      <c r="ODR3653" s="371"/>
      <c r="ODS3653" s="372"/>
      <c r="ODT3653" s="371"/>
      <c r="ODU3653" s="473"/>
      <c r="ODV3653" s="371"/>
      <c r="ODW3653" s="372"/>
      <c r="ODX3653" s="372"/>
      <c r="ODY3653" s="372"/>
      <c r="ODZ3653" s="372"/>
      <c r="OEA3653" s="370"/>
      <c r="OEB3653" s="371"/>
      <c r="OEC3653" s="372"/>
      <c r="OED3653" s="371"/>
      <c r="OEE3653" s="473"/>
      <c r="OEF3653" s="371"/>
      <c r="OEG3653" s="372"/>
      <c r="OEH3653" s="372"/>
      <c r="OEI3653" s="372"/>
      <c r="OEJ3653" s="372"/>
      <c r="OEK3653" s="370"/>
      <c r="OEL3653" s="371"/>
      <c r="OEM3653" s="372"/>
      <c r="OEN3653" s="371"/>
      <c r="OEO3653" s="473"/>
      <c r="OEP3653" s="371"/>
      <c r="OEQ3653" s="372"/>
      <c r="OER3653" s="372"/>
      <c r="OES3653" s="372"/>
      <c r="OET3653" s="372"/>
      <c r="OEU3653" s="370"/>
      <c r="OEV3653" s="371"/>
      <c r="OEW3653" s="372"/>
      <c r="OEX3653" s="371"/>
      <c r="OEY3653" s="473"/>
      <c r="OEZ3653" s="371"/>
      <c r="OFA3653" s="372"/>
      <c r="OFB3653" s="372"/>
      <c r="OFC3653" s="372"/>
      <c r="OFD3653" s="372"/>
      <c r="OFE3653" s="370"/>
      <c r="OFF3653" s="371"/>
      <c r="OFG3653" s="372"/>
      <c r="OFH3653" s="371"/>
      <c r="OFI3653" s="473"/>
      <c r="OFJ3653" s="371"/>
      <c r="OFK3653" s="372"/>
      <c r="OFL3653" s="372"/>
      <c r="OFM3653" s="372"/>
      <c r="OFN3653" s="372"/>
      <c r="OFO3653" s="370"/>
      <c r="OFP3653" s="371"/>
      <c r="OFQ3653" s="372"/>
      <c r="OFR3653" s="371"/>
      <c r="OFS3653" s="473"/>
      <c r="OFT3653" s="371"/>
      <c r="OFU3653" s="372"/>
      <c r="OFV3653" s="372"/>
      <c r="OFW3653" s="372"/>
      <c r="OFX3653" s="372"/>
      <c r="OFY3653" s="370"/>
      <c r="OFZ3653" s="371"/>
      <c r="OGA3653" s="372"/>
      <c r="OGB3653" s="371"/>
      <c r="OGC3653" s="473"/>
      <c r="OGD3653" s="371"/>
      <c r="OGE3653" s="372"/>
      <c r="OGF3653" s="372"/>
      <c r="OGG3653" s="372"/>
      <c r="OGH3653" s="372"/>
      <c r="OGI3653" s="370"/>
      <c r="OGJ3653" s="371"/>
      <c r="OGK3653" s="372"/>
      <c r="OGL3653" s="371"/>
      <c r="OGM3653" s="473"/>
      <c r="OGN3653" s="371"/>
      <c r="OGO3653" s="372"/>
      <c r="OGP3653" s="372"/>
      <c r="OGQ3653" s="372"/>
      <c r="OGR3653" s="372"/>
      <c r="OGS3653" s="370"/>
      <c r="OGT3653" s="371"/>
      <c r="OGU3653" s="372"/>
      <c r="OGV3653" s="371"/>
      <c r="OGW3653" s="473"/>
      <c r="OGX3653" s="371"/>
      <c r="OGY3653" s="372"/>
      <c r="OGZ3653" s="372"/>
      <c r="OHA3653" s="372"/>
      <c r="OHB3653" s="372"/>
      <c r="OHC3653" s="370"/>
      <c r="OHD3653" s="371"/>
      <c r="OHE3653" s="372"/>
      <c r="OHF3653" s="371"/>
      <c r="OHG3653" s="473"/>
      <c r="OHH3653" s="371"/>
      <c r="OHI3653" s="372"/>
      <c r="OHJ3653" s="372"/>
      <c r="OHK3653" s="372"/>
      <c r="OHL3653" s="372"/>
      <c r="OHM3653" s="370"/>
      <c r="OHN3653" s="371"/>
      <c r="OHO3653" s="372"/>
      <c r="OHP3653" s="371"/>
      <c r="OHQ3653" s="473"/>
      <c r="OHR3653" s="371"/>
      <c r="OHS3653" s="372"/>
      <c r="OHT3653" s="372"/>
      <c r="OHU3653" s="372"/>
      <c r="OHV3653" s="372"/>
      <c r="OHW3653" s="370"/>
      <c r="OHX3653" s="371"/>
      <c r="OHY3653" s="372"/>
      <c r="OHZ3653" s="371"/>
      <c r="OIA3653" s="473"/>
      <c r="OIB3653" s="371"/>
      <c r="OIC3653" s="372"/>
      <c r="OID3653" s="372"/>
      <c r="OIE3653" s="372"/>
      <c r="OIF3653" s="372"/>
      <c r="OIG3653" s="370"/>
      <c r="OIH3653" s="371"/>
      <c r="OII3653" s="372"/>
      <c r="OIJ3653" s="371"/>
      <c r="OIK3653" s="473"/>
      <c r="OIL3653" s="371"/>
      <c r="OIM3653" s="372"/>
      <c r="OIN3653" s="372"/>
      <c r="OIO3653" s="372"/>
      <c r="OIP3653" s="372"/>
      <c r="OIQ3653" s="370"/>
      <c r="OIR3653" s="371"/>
      <c r="OIS3653" s="372"/>
      <c r="OIT3653" s="371"/>
      <c r="OIU3653" s="473"/>
      <c r="OIV3653" s="371"/>
      <c r="OIW3653" s="372"/>
      <c r="OIX3653" s="372"/>
      <c r="OIY3653" s="372"/>
      <c r="OIZ3653" s="372"/>
      <c r="OJA3653" s="370"/>
      <c r="OJB3653" s="371"/>
      <c r="OJC3653" s="372"/>
      <c r="OJD3653" s="371"/>
      <c r="OJE3653" s="473"/>
      <c r="OJF3653" s="371"/>
      <c r="OJG3653" s="372"/>
      <c r="OJH3653" s="372"/>
      <c r="OJI3653" s="372"/>
      <c r="OJJ3653" s="372"/>
      <c r="OJK3653" s="370"/>
      <c r="OJL3653" s="371"/>
      <c r="OJM3653" s="372"/>
      <c r="OJN3653" s="371"/>
      <c r="OJO3653" s="473"/>
      <c r="OJP3653" s="371"/>
      <c r="OJQ3653" s="372"/>
      <c r="OJR3653" s="372"/>
      <c r="OJS3653" s="372"/>
      <c r="OJT3653" s="372"/>
      <c r="OJU3653" s="370"/>
      <c r="OJV3653" s="371"/>
      <c r="OJW3653" s="372"/>
      <c r="OJX3653" s="371"/>
      <c r="OJY3653" s="473"/>
      <c r="OJZ3653" s="371"/>
      <c r="OKA3653" s="372"/>
      <c r="OKB3653" s="372"/>
      <c r="OKC3653" s="372"/>
      <c r="OKD3653" s="372"/>
      <c r="OKE3653" s="370"/>
      <c r="OKF3653" s="371"/>
      <c r="OKG3653" s="372"/>
      <c r="OKH3653" s="371"/>
      <c r="OKI3653" s="473"/>
      <c r="OKJ3653" s="371"/>
      <c r="OKK3653" s="372"/>
      <c r="OKL3653" s="372"/>
      <c r="OKM3653" s="372"/>
      <c r="OKN3653" s="372"/>
      <c r="OKO3653" s="370"/>
      <c r="OKP3653" s="371"/>
      <c r="OKQ3653" s="372"/>
      <c r="OKR3653" s="371"/>
      <c r="OKS3653" s="473"/>
      <c r="OKT3653" s="371"/>
      <c r="OKU3653" s="372"/>
      <c r="OKV3653" s="372"/>
      <c r="OKW3653" s="372"/>
      <c r="OKX3653" s="372"/>
      <c r="OKY3653" s="370"/>
      <c r="OKZ3653" s="371"/>
      <c r="OLA3653" s="372"/>
      <c r="OLB3653" s="371"/>
      <c r="OLC3653" s="473"/>
      <c r="OLD3653" s="371"/>
      <c r="OLE3653" s="372"/>
      <c r="OLF3653" s="372"/>
      <c r="OLG3653" s="372"/>
      <c r="OLH3653" s="372"/>
      <c r="OLI3653" s="370"/>
      <c r="OLJ3653" s="371"/>
      <c r="OLK3653" s="372"/>
      <c r="OLL3653" s="371"/>
      <c r="OLM3653" s="473"/>
      <c r="OLN3653" s="371"/>
      <c r="OLO3653" s="372"/>
      <c r="OLP3653" s="372"/>
      <c r="OLQ3653" s="372"/>
      <c r="OLR3653" s="372"/>
      <c r="OLS3653" s="370"/>
      <c r="OLT3653" s="371"/>
      <c r="OLU3653" s="372"/>
      <c r="OLV3653" s="371"/>
      <c r="OLW3653" s="473"/>
      <c r="OLX3653" s="371"/>
      <c r="OLY3653" s="372"/>
      <c r="OLZ3653" s="372"/>
      <c r="OMA3653" s="372"/>
      <c r="OMB3653" s="372"/>
      <c r="OMC3653" s="370"/>
      <c r="OMD3653" s="371"/>
      <c r="OME3653" s="372"/>
      <c r="OMF3653" s="371"/>
      <c r="OMG3653" s="473"/>
      <c r="OMH3653" s="371"/>
      <c r="OMI3653" s="372"/>
      <c r="OMJ3653" s="372"/>
      <c r="OMK3653" s="372"/>
      <c r="OML3653" s="372"/>
      <c r="OMM3653" s="370"/>
      <c r="OMN3653" s="371"/>
      <c r="OMO3653" s="372"/>
      <c r="OMP3653" s="371"/>
      <c r="OMQ3653" s="473"/>
      <c r="OMR3653" s="371"/>
      <c r="OMS3653" s="372"/>
      <c r="OMT3653" s="372"/>
      <c r="OMU3653" s="372"/>
      <c r="OMV3653" s="372"/>
      <c r="OMW3653" s="370"/>
      <c r="OMX3653" s="371"/>
      <c r="OMY3653" s="372"/>
      <c r="OMZ3653" s="371"/>
      <c r="ONA3653" s="473"/>
      <c r="ONB3653" s="371"/>
      <c r="ONC3653" s="372"/>
      <c r="OND3653" s="372"/>
      <c r="ONE3653" s="372"/>
      <c r="ONF3653" s="372"/>
      <c r="ONG3653" s="370"/>
      <c r="ONH3653" s="371"/>
      <c r="ONI3653" s="372"/>
      <c r="ONJ3653" s="371"/>
      <c r="ONK3653" s="473"/>
      <c r="ONL3653" s="371"/>
      <c r="ONM3653" s="372"/>
      <c r="ONN3653" s="372"/>
      <c r="ONO3653" s="372"/>
      <c r="ONP3653" s="372"/>
      <c r="ONQ3653" s="370"/>
      <c r="ONR3653" s="371"/>
      <c r="ONS3653" s="372"/>
      <c r="ONT3653" s="371"/>
      <c r="ONU3653" s="473"/>
      <c r="ONV3653" s="371"/>
      <c r="ONW3653" s="372"/>
      <c r="ONX3653" s="372"/>
      <c r="ONY3653" s="372"/>
      <c r="ONZ3653" s="372"/>
      <c r="OOA3653" s="370"/>
      <c r="OOB3653" s="371"/>
      <c r="OOC3653" s="372"/>
      <c r="OOD3653" s="371"/>
      <c r="OOE3653" s="473"/>
      <c r="OOF3653" s="371"/>
      <c r="OOG3653" s="372"/>
      <c r="OOH3653" s="372"/>
      <c r="OOI3653" s="372"/>
      <c r="OOJ3653" s="372"/>
      <c r="OOK3653" s="370"/>
      <c r="OOL3653" s="371"/>
      <c r="OOM3653" s="372"/>
      <c r="OON3653" s="371"/>
      <c r="OOO3653" s="473"/>
      <c r="OOP3653" s="371"/>
      <c r="OOQ3653" s="372"/>
      <c r="OOR3653" s="372"/>
      <c r="OOS3653" s="372"/>
      <c r="OOT3653" s="372"/>
      <c r="OOU3653" s="370"/>
      <c r="OOV3653" s="371"/>
      <c r="OOW3653" s="372"/>
      <c r="OOX3653" s="371"/>
      <c r="OOY3653" s="473"/>
      <c r="OOZ3653" s="371"/>
      <c r="OPA3653" s="372"/>
      <c r="OPB3653" s="372"/>
      <c r="OPC3653" s="372"/>
      <c r="OPD3653" s="372"/>
      <c r="OPE3653" s="370"/>
      <c r="OPF3653" s="371"/>
      <c r="OPG3653" s="372"/>
      <c r="OPH3653" s="371"/>
      <c r="OPI3653" s="473"/>
      <c r="OPJ3653" s="371"/>
      <c r="OPK3653" s="372"/>
      <c r="OPL3653" s="372"/>
      <c r="OPM3653" s="372"/>
      <c r="OPN3653" s="372"/>
      <c r="OPO3653" s="370"/>
      <c r="OPP3653" s="371"/>
      <c r="OPQ3653" s="372"/>
      <c r="OPR3653" s="371"/>
      <c r="OPS3653" s="473"/>
      <c r="OPT3653" s="371"/>
      <c r="OPU3653" s="372"/>
      <c r="OPV3653" s="372"/>
      <c r="OPW3653" s="372"/>
      <c r="OPX3653" s="372"/>
      <c r="OPY3653" s="370"/>
      <c r="OPZ3653" s="371"/>
      <c r="OQA3653" s="372"/>
      <c r="OQB3653" s="371"/>
      <c r="OQC3653" s="473"/>
      <c r="OQD3653" s="371"/>
      <c r="OQE3653" s="372"/>
      <c r="OQF3653" s="372"/>
      <c r="OQG3653" s="372"/>
      <c r="OQH3653" s="372"/>
      <c r="OQI3653" s="370"/>
      <c r="OQJ3653" s="371"/>
      <c r="OQK3653" s="372"/>
      <c r="OQL3653" s="371"/>
      <c r="OQM3653" s="473"/>
      <c r="OQN3653" s="371"/>
      <c r="OQO3653" s="372"/>
      <c r="OQP3653" s="372"/>
      <c r="OQQ3653" s="372"/>
      <c r="OQR3653" s="372"/>
      <c r="OQS3653" s="370"/>
      <c r="OQT3653" s="371"/>
      <c r="OQU3653" s="372"/>
      <c r="OQV3653" s="371"/>
      <c r="OQW3653" s="473"/>
      <c r="OQX3653" s="371"/>
      <c r="OQY3653" s="372"/>
      <c r="OQZ3653" s="372"/>
      <c r="ORA3653" s="372"/>
      <c r="ORB3653" s="372"/>
      <c r="ORC3653" s="370"/>
      <c r="ORD3653" s="371"/>
      <c r="ORE3653" s="372"/>
      <c r="ORF3653" s="371"/>
      <c r="ORG3653" s="473"/>
      <c r="ORH3653" s="371"/>
      <c r="ORI3653" s="372"/>
      <c r="ORJ3653" s="372"/>
      <c r="ORK3653" s="372"/>
      <c r="ORL3653" s="372"/>
      <c r="ORM3653" s="370"/>
      <c r="ORN3653" s="371"/>
      <c r="ORO3653" s="372"/>
      <c r="ORP3653" s="371"/>
      <c r="ORQ3653" s="473"/>
      <c r="ORR3653" s="371"/>
      <c r="ORS3653" s="372"/>
      <c r="ORT3653" s="372"/>
      <c r="ORU3653" s="372"/>
      <c r="ORV3653" s="372"/>
      <c r="ORW3653" s="370"/>
      <c r="ORX3653" s="371"/>
      <c r="ORY3653" s="372"/>
      <c r="ORZ3653" s="371"/>
      <c r="OSA3653" s="473"/>
      <c r="OSB3653" s="371"/>
      <c r="OSC3653" s="372"/>
      <c r="OSD3653" s="372"/>
      <c r="OSE3653" s="372"/>
      <c r="OSF3653" s="372"/>
      <c r="OSG3653" s="370"/>
      <c r="OSH3653" s="371"/>
      <c r="OSI3653" s="372"/>
      <c r="OSJ3653" s="371"/>
      <c r="OSK3653" s="473"/>
      <c r="OSL3653" s="371"/>
      <c r="OSM3653" s="372"/>
      <c r="OSN3653" s="372"/>
      <c r="OSO3653" s="372"/>
      <c r="OSP3653" s="372"/>
      <c r="OSQ3653" s="370"/>
      <c r="OSR3653" s="371"/>
      <c r="OSS3653" s="372"/>
      <c r="OST3653" s="371"/>
      <c r="OSU3653" s="473"/>
      <c r="OSV3653" s="371"/>
      <c r="OSW3653" s="372"/>
      <c r="OSX3653" s="372"/>
      <c r="OSY3653" s="372"/>
      <c r="OSZ3653" s="372"/>
      <c r="OTA3653" s="370"/>
      <c r="OTB3653" s="371"/>
      <c r="OTC3653" s="372"/>
      <c r="OTD3653" s="371"/>
      <c r="OTE3653" s="473"/>
      <c r="OTF3653" s="371"/>
      <c r="OTG3653" s="372"/>
      <c r="OTH3653" s="372"/>
      <c r="OTI3653" s="372"/>
      <c r="OTJ3653" s="372"/>
      <c r="OTK3653" s="370"/>
      <c r="OTL3653" s="371"/>
      <c r="OTM3653" s="372"/>
      <c r="OTN3653" s="371"/>
      <c r="OTO3653" s="473"/>
      <c r="OTP3653" s="371"/>
      <c r="OTQ3653" s="372"/>
      <c r="OTR3653" s="372"/>
      <c r="OTS3653" s="372"/>
      <c r="OTT3653" s="372"/>
      <c r="OTU3653" s="370"/>
      <c r="OTV3653" s="371"/>
      <c r="OTW3653" s="372"/>
      <c r="OTX3653" s="371"/>
      <c r="OTY3653" s="473"/>
      <c r="OTZ3653" s="371"/>
      <c r="OUA3653" s="372"/>
      <c r="OUB3653" s="372"/>
      <c r="OUC3653" s="372"/>
      <c r="OUD3653" s="372"/>
      <c r="OUE3653" s="370"/>
      <c r="OUF3653" s="371"/>
      <c r="OUG3653" s="372"/>
      <c r="OUH3653" s="371"/>
      <c r="OUI3653" s="473"/>
      <c r="OUJ3653" s="371"/>
      <c r="OUK3653" s="372"/>
      <c r="OUL3653" s="372"/>
      <c r="OUM3653" s="372"/>
      <c r="OUN3653" s="372"/>
      <c r="OUO3653" s="370"/>
      <c r="OUP3653" s="371"/>
      <c r="OUQ3653" s="372"/>
      <c r="OUR3653" s="371"/>
      <c r="OUS3653" s="473"/>
      <c r="OUT3653" s="371"/>
      <c r="OUU3653" s="372"/>
      <c r="OUV3653" s="372"/>
      <c r="OUW3653" s="372"/>
      <c r="OUX3653" s="372"/>
      <c r="OUY3653" s="370"/>
      <c r="OUZ3653" s="371"/>
      <c r="OVA3653" s="372"/>
      <c r="OVB3653" s="371"/>
      <c r="OVC3653" s="473"/>
      <c r="OVD3653" s="371"/>
      <c r="OVE3653" s="372"/>
      <c r="OVF3653" s="372"/>
      <c r="OVG3653" s="372"/>
      <c r="OVH3653" s="372"/>
      <c r="OVI3653" s="370"/>
      <c r="OVJ3653" s="371"/>
      <c r="OVK3653" s="372"/>
      <c r="OVL3653" s="371"/>
      <c r="OVM3653" s="473"/>
      <c r="OVN3653" s="371"/>
      <c r="OVO3653" s="372"/>
      <c r="OVP3653" s="372"/>
      <c r="OVQ3653" s="372"/>
      <c r="OVR3653" s="372"/>
      <c r="OVS3653" s="370"/>
      <c r="OVT3653" s="371"/>
      <c r="OVU3653" s="372"/>
      <c r="OVV3653" s="371"/>
      <c r="OVW3653" s="473"/>
      <c r="OVX3653" s="371"/>
      <c r="OVY3653" s="372"/>
      <c r="OVZ3653" s="372"/>
      <c r="OWA3653" s="372"/>
      <c r="OWB3653" s="372"/>
      <c r="OWC3653" s="370"/>
      <c r="OWD3653" s="371"/>
      <c r="OWE3653" s="372"/>
      <c r="OWF3653" s="371"/>
      <c r="OWG3653" s="473"/>
      <c r="OWH3653" s="371"/>
      <c r="OWI3653" s="372"/>
      <c r="OWJ3653" s="372"/>
      <c r="OWK3653" s="372"/>
      <c r="OWL3653" s="372"/>
      <c r="OWM3653" s="370"/>
      <c r="OWN3653" s="371"/>
      <c r="OWO3653" s="372"/>
      <c r="OWP3653" s="371"/>
      <c r="OWQ3653" s="473"/>
      <c r="OWR3653" s="371"/>
      <c r="OWS3653" s="372"/>
      <c r="OWT3653" s="372"/>
      <c r="OWU3653" s="372"/>
      <c r="OWV3653" s="372"/>
      <c r="OWW3653" s="370"/>
      <c r="OWX3653" s="371"/>
      <c r="OWY3653" s="372"/>
      <c r="OWZ3653" s="371"/>
      <c r="OXA3653" s="473"/>
      <c r="OXB3653" s="371"/>
      <c r="OXC3653" s="372"/>
      <c r="OXD3653" s="372"/>
      <c r="OXE3653" s="372"/>
      <c r="OXF3653" s="372"/>
      <c r="OXG3653" s="370"/>
      <c r="OXH3653" s="371"/>
      <c r="OXI3653" s="372"/>
      <c r="OXJ3653" s="371"/>
      <c r="OXK3653" s="473"/>
      <c r="OXL3653" s="371"/>
      <c r="OXM3653" s="372"/>
      <c r="OXN3653" s="372"/>
      <c r="OXO3653" s="372"/>
      <c r="OXP3653" s="372"/>
      <c r="OXQ3653" s="370"/>
      <c r="OXR3653" s="371"/>
      <c r="OXS3653" s="372"/>
      <c r="OXT3653" s="371"/>
      <c r="OXU3653" s="473"/>
      <c r="OXV3653" s="371"/>
      <c r="OXW3653" s="372"/>
      <c r="OXX3653" s="372"/>
      <c r="OXY3653" s="372"/>
      <c r="OXZ3653" s="372"/>
      <c r="OYA3653" s="370"/>
      <c r="OYB3653" s="371"/>
      <c r="OYC3653" s="372"/>
      <c r="OYD3653" s="371"/>
      <c r="OYE3653" s="473"/>
      <c r="OYF3653" s="371"/>
      <c r="OYG3653" s="372"/>
      <c r="OYH3653" s="372"/>
      <c r="OYI3653" s="372"/>
      <c r="OYJ3653" s="372"/>
      <c r="OYK3653" s="370"/>
      <c r="OYL3653" s="371"/>
      <c r="OYM3653" s="372"/>
      <c r="OYN3653" s="371"/>
      <c r="OYO3653" s="473"/>
      <c r="OYP3653" s="371"/>
      <c r="OYQ3653" s="372"/>
      <c r="OYR3653" s="372"/>
      <c r="OYS3653" s="372"/>
      <c r="OYT3653" s="372"/>
      <c r="OYU3653" s="370"/>
      <c r="OYV3653" s="371"/>
      <c r="OYW3653" s="372"/>
      <c r="OYX3653" s="371"/>
      <c r="OYY3653" s="473"/>
      <c r="OYZ3653" s="371"/>
      <c r="OZA3653" s="372"/>
      <c r="OZB3653" s="372"/>
      <c r="OZC3653" s="372"/>
      <c r="OZD3653" s="372"/>
      <c r="OZE3653" s="370"/>
      <c r="OZF3653" s="371"/>
      <c r="OZG3653" s="372"/>
      <c r="OZH3653" s="371"/>
      <c r="OZI3653" s="473"/>
      <c r="OZJ3653" s="371"/>
      <c r="OZK3653" s="372"/>
      <c r="OZL3653" s="372"/>
      <c r="OZM3653" s="372"/>
      <c r="OZN3653" s="372"/>
      <c r="OZO3653" s="370"/>
      <c r="OZP3653" s="371"/>
      <c r="OZQ3653" s="372"/>
      <c r="OZR3653" s="371"/>
      <c r="OZS3653" s="473"/>
      <c r="OZT3653" s="371"/>
      <c r="OZU3653" s="372"/>
      <c r="OZV3653" s="372"/>
      <c r="OZW3653" s="372"/>
      <c r="OZX3653" s="372"/>
      <c r="OZY3653" s="370"/>
      <c r="OZZ3653" s="371"/>
      <c r="PAA3653" s="372"/>
      <c r="PAB3653" s="371"/>
      <c r="PAC3653" s="473"/>
      <c r="PAD3653" s="371"/>
      <c r="PAE3653" s="372"/>
      <c r="PAF3653" s="372"/>
      <c r="PAG3653" s="372"/>
      <c r="PAH3653" s="372"/>
      <c r="PAI3653" s="370"/>
      <c r="PAJ3653" s="371"/>
      <c r="PAK3653" s="372"/>
      <c r="PAL3653" s="371"/>
      <c r="PAM3653" s="473"/>
      <c r="PAN3653" s="371"/>
      <c r="PAO3653" s="372"/>
      <c r="PAP3653" s="372"/>
      <c r="PAQ3653" s="372"/>
      <c r="PAR3653" s="372"/>
      <c r="PAS3653" s="370"/>
      <c r="PAT3653" s="371"/>
      <c r="PAU3653" s="372"/>
      <c r="PAV3653" s="371"/>
      <c r="PAW3653" s="473"/>
      <c r="PAX3653" s="371"/>
      <c r="PAY3653" s="372"/>
      <c r="PAZ3653" s="372"/>
      <c r="PBA3653" s="372"/>
      <c r="PBB3653" s="372"/>
      <c r="PBC3653" s="370"/>
      <c r="PBD3653" s="371"/>
      <c r="PBE3653" s="372"/>
      <c r="PBF3653" s="371"/>
      <c r="PBG3653" s="473"/>
      <c r="PBH3653" s="371"/>
      <c r="PBI3653" s="372"/>
      <c r="PBJ3653" s="372"/>
      <c r="PBK3653" s="372"/>
      <c r="PBL3653" s="372"/>
      <c r="PBM3653" s="370"/>
      <c r="PBN3653" s="371"/>
      <c r="PBO3653" s="372"/>
      <c r="PBP3653" s="371"/>
      <c r="PBQ3653" s="473"/>
      <c r="PBR3653" s="371"/>
      <c r="PBS3653" s="372"/>
      <c r="PBT3653" s="372"/>
      <c r="PBU3653" s="372"/>
      <c r="PBV3653" s="372"/>
      <c r="PBW3653" s="370"/>
      <c r="PBX3653" s="371"/>
      <c r="PBY3653" s="372"/>
      <c r="PBZ3653" s="371"/>
      <c r="PCA3653" s="473"/>
      <c r="PCB3653" s="371"/>
      <c r="PCC3653" s="372"/>
      <c r="PCD3653" s="372"/>
      <c r="PCE3653" s="372"/>
      <c r="PCF3653" s="372"/>
      <c r="PCG3653" s="370"/>
      <c r="PCH3653" s="371"/>
      <c r="PCI3653" s="372"/>
      <c r="PCJ3653" s="371"/>
      <c r="PCK3653" s="473"/>
      <c r="PCL3653" s="371"/>
      <c r="PCM3653" s="372"/>
      <c r="PCN3653" s="372"/>
      <c r="PCO3653" s="372"/>
      <c r="PCP3653" s="372"/>
      <c r="PCQ3653" s="370"/>
      <c r="PCR3653" s="371"/>
      <c r="PCS3653" s="372"/>
      <c r="PCT3653" s="371"/>
      <c r="PCU3653" s="473"/>
      <c r="PCV3653" s="371"/>
      <c r="PCW3653" s="372"/>
      <c r="PCX3653" s="372"/>
      <c r="PCY3653" s="372"/>
      <c r="PCZ3653" s="372"/>
      <c r="PDA3653" s="370"/>
      <c r="PDB3653" s="371"/>
      <c r="PDC3653" s="372"/>
      <c r="PDD3653" s="371"/>
      <c r="PDE3653" s="473"/>
      <c r="PDF3653" s="371"/>
      <c r="PDG3653" s="372"/>
      <c r="PDH3653" s="372"/>
      <c r="PDI3653" s="372"/>
      <c r="PDJ3653" s="372"/>
      <c r="PDK3653" s="370"/>
      <c r="PDL3653" s="371"/>
      <c r="PDM3653" s="372"/>
      <c r="PDN3653" s="371"/>
      <c r="PDO3653" s="473"/>
      <c r="PDP3653" s="371"/>
      <c r="PDQ3653" s="372"/>
      <c r="PDR3653" s="372"/>
      <c r="PDS3653" s="372"/>
      <c r="PDT3653" s="372"/>
      <c r="PDU3653" s="370"/>
      <c r="PDV3653" s="371"/>
      <c r="PDW3653" s="372"/>
      <c r="PDX3653" s="371"/>
      <c r="PDY3653" s="473"/>
      <c r="PDZ3653" s="371"/>
      <c r="PEA3653" s="372"/>
      <c r="PEB3653" s="372"/>
      <c r="PEC3653" s="372"/>
      <c r="PED3653" s="372"/>
      <c r="PEE3653" s="370"/>
      <c r="PEF3653" s="371"/>
      <c r="PEG3653" s="372"/>
      <c r="PEH3653" s="371"/>
      <c r="PEI3653" s="473"/>
      <c r="PEJ3653" s="371"/>
      <c r="PEK3653" s="372"/>
      <c r="PEL3653" s="372"/>
      <c r="PEM3653" s="372"/>
      <c r="PEN3653" s="372"/>
      <c r="PEO3653" s="370"/>
      <c r="PEP3653" s="371"/>
      <c r="PEQ3653" s="372"/>
      <c r="PER3653" s="371"/>
      <c r="PES3653" s="473"/>
      <c r="PET3653" s="371"/>
      <c r="PEU3653" s="372"/>
      <c r="PEV3653" s="372"/>
      <c r="PEW3653" s="372"/>
      <c r="PEX3653" s="372"/>
      <c r="PEY3653" s="370"/>
      <c r="PEZ3653" s="371"/>
      <c r="PFA3653" s="372"/>
      <c r="PFB3653" s="371"/>
      <c r="PFC3653" s="473"/>
      <c r="PFD3653" s="371"/>
      <c r="PFE3653" s="372"/>
      <c r="PFF3653" s="372"/>
      <c r="PFG3653" s="372"/>
      <c r="PFH3653" s="372"/>
      <c r="PFI3653" s="370"/>
      <c r="PFJ3653" s="371"/>
      <c r="PFK3653" s="372"/>
      <c r="PFL3653" s="371"/>
      <c r="PFM3653" s="473"/>
      <c r="PFN3653" s="371"/>
      <c r="PFO3653" s="372"/>
      <c r="PFP3653" s="372"/>
      <c r="PFQ3653" s="372"/>
      <c r="PFR3653" s="372"/>
      <c r="PFS3653" s="370"/>
      <c r="PFT3653" s="371"/>
      <c r="PFU3653" s="372"/>
      <c r="PFV3653" s="371"/>
      <c r="PFW3653" s="473"/>
      <c r="PFX3653" s="371"/>
      <c r="PFY3653" s="372"/>
      <c r="PFZ3653" s="372"/>
      <c r="PGA3653" s="372"/>
      <c r="PGB3653" s="372"/>
      <c r="PGC3653" s="370"/>
      <c r="PGD3653" s="371"/>
      <c r="PGE3653" s="372"/>
      <c r="PGF3653" s="371"/>
      <c r="PGG3653" s="473"/>
      <c r="PGH3653" s="371"/>
      <c r="PGI3653" s="372"/>
      <c r="PGJ3653" s="372"/>
      <c r="PGK3653" s="372"/>
      <c r="PGL3653" s="372"/>
      <c r="PGM3653" s="370"/>
      <c r="PGN3653" s="371"/>
      <c r="PGO3653" s="372"/>
      <c r="PGP3653" s="371"/>
      <c r="PGQ3653" s="473"/>
      <c r="PGR3653" s="371"/>
      <c r="PGS3653" s="372"/>
      <c r="PGT3653" s="372"/>
      <c r="PGU3653" s="372"/>
      <c r="PGV3653" s="372"/>
      <c r="PGW3653" s="370"/>
      <c r="PGX3653" s="371"/>
      <c r="PGY3653" s="372"/>
      <c r="PGZ3653" s="371"/>
      <c r="PHA3653" s="473"/>
      <c r="PHB3653" s="371"/>
      <c r="PHC3653" s="372"/>
      <c r="PHD3653" s="372"/>
      <c r="PHE3653" s="372"/>
      <c r="PHF3653" s="372"/>
      <c r="PHG3653" s="370"/>
      <c r="PHH3653" s="371"/>
      <c r="PHI3653" s="372"/>
      <c r="PHJ3653" s="371"/>
      <c r="PHK3653" s="473"/>
      <c r="PHL3653" s="371"/>
      <c r="PHM3653" s="372"/>
      <c r="PHN3653" s="372"/>
      <c r="PHO3653" s="372"/>
      <c r="PHP3653" s="372"/>
      <c r="PHQ3653" s="370"/>
      <c r="PHR3653" s="371"/>
      <c r="PHS3653" s="372"/>
      <c r="PHT3653" s="371"/>
      <c r="PHU3653" s="473"/>
      <c r="PHV3653" s="371"/>
      <c r="PHW3653" s="372"/>
      <c r="PHX3653" s="372"/>
      <c r="PHY3653" s="372"/>
      <c r="PHZ3653" s="372"/>
      <c r="PIA3653" s="370"/>
      <c r="PIB3653" s="371"/>
      <c r="PIC3653" s="372"/>
      <c r="PID3653" s="371"/>
      <c r="PIE3653" s="473"/>
      <c r="PIF3653" s="371"/>
      <c r="PIG3653" s="372"/>
      <c r="PIH3653" s="372"/>
      <c r="PII3653" s="372"/>
      <c r="PIJ3653" s="372"/>
      <c r="PIK3653" s="370"/>
      <c r="PIL3653" s="371"/>
      <c r="PIM3653" s="372"/>
      <c r="PIN3653" s="371"/>
      <c r="PIO3653" s="473"/>
      <c r="PIP3653" s="371"/>
      <c r="PIQ3653" s="372"/>
      <c r="PIR3653" s="372"/>
      <c r="PIS3653" s="372"/>
      <c r="PIT3653" s="372"/>
      <c r="PIU3653" s="370"/>
      <c r="PIV3653" s="371"/>
      <c r="PIW3653" s="372"/>
      <c r="PIX3653" s="371"/>
      <c r="PIY3653" s="473"/>
      <c r="PIZ3653" s="371"/>
      <c r="PJA3653" s="372"/>
      <c r="PJB3653" s="372"/>
      <c r="PJC3653" s="372"/>
      <c r="PJD3653" s="372"/>
      <c r="PJE3653" s="370"/>
      <c r="PJF3653" s="371"/>
      <c r="PJG3653" s="372"/>
      <c r="PJH3653" s="371"/>
      <c r="PJI3653" s="473"/>
      <c r="PJJ3653" s="371"/>
      <c r="PJK3653" s="372"/>
      <c r="PJL3653" s="372"/>
      <c r="PJM3653" s="372"/>
      <c r="PJN3653" s="372"/>
      <c r="PJO3653" s="370"/>
      <c r="PJP3653" s="371"/>
      <c r="PJQ3653" s="372"/>
      <c r="PJR3653" s="371"/>
      <c r="PJS3653" s="473"/>
      <c r="PJT3653" s="371"/>
      <c r="PJU3653" s="372"/>
      <c r="PJV3653" s="372"/>
      <c r="PJW3653" s="372"/>
      <c r="PJX3653" s="372"/>
      <c r="PJY3653" s="370"/>
      <c r="PJZ3653" s="371"/>
      <c r="PKA3653" s="372"/>
      <c r="PKB3653" s="371"/>
      <c r="PKC3653" s="473"/>
      <c r="PKD3653" s="371"/>
      <c r="PKE3653" s="372"/>
      <c r="PKF3653" s="372"/>
      <c r="PKG3653" s="372"/>
      <c r="PKH3653" s="372"/>
      <c r="PKI3653" s="370"/>
      <c r="PKJ3653" s="371"/>
      <c r="PKK3653" s="372"/>
      <c r="PKL3653" s="371"/>
      <c r="PKM3653" s="473"/>
      <c r="PKN3653" s="371"/>
      <c r="PKO3653" s="372"/>
      <c r="PKP3653" s="372"/>
      <c r="PKQ3653" s="372"/>
      <c r="PKR3653" s="372"/>
      <c r="PKS3653" s="370"/>
      <c r="PKT3653" s="371"/>
      <c r="PKU3653" s="372"/>
      <c r="PKV3653" s="371"/>
      <c r="PKW3653" s="473"/>
      <c r="PKX3653" s="371"/>
      <c r="PKY3653" s="372"/>
      <c r="PKZ3653" s="372"/>
      <c r="PLA3653" s="372"/>
      <c r="PLB3653" s="372"/>
      <c r="PLC3653" s="370"/>
      <c r="PLD3653" s="371"/>
      <c r="PLE3653" s="372"/>
      <c r="PLF3653" s="371"/>
      <c r="PLG3653" s="473"/>
      <c r="PLH3653" s="371"/>
      <c r="PLI3653" s="372"/>
      <c r="PLJ3653" s="372"/>
      <c r="PLK3653" s="372"/>
      <c r="PLL3653" s="372"/>
      <c r="PLM3653" s="370"/>
      <c r="PLN3653" s="371"/>
      <c r="PLO3653" s="372"/>
      <c r="PLP3653" s="371"/>
      <c r="PLQ3653" s="473"/>
      <c r="PLR3653" s="371"/>
      <c r="PLS3653" s="372"/>
      <c r="PLT3653" s="372"/>
      <c r="PLU3653" s="372"/>
      <c r="PLV3653" s="372"/>
      <c r="PLW3653" s="370"/>
      <c r="PLX3653" s="371"/>
      <c r="PLY3653" s="372"/>
      <c r="PLZ3653" s="371"/>
      <c r="PMA3653" s="473"/>
      <c r="PMB3653" s="371"/>
      <c r="PMC3653" s="372"/>
      <c r="PMD3653" s="372"/>
      <c r="PME3653" s="372"/>
      <c r="PMF3653" s="372"/>
      <c r="PMG3653" s="370"/>
      <c r="PMH3653" s="371"/>
      <c r="PMI3653" s="372"/>
      <c r="PMJ3653" s="371"/>
      <c r="PMK3653" s="473"/>
      <c r="PML3653" s="371"/>
      <c r="PMM3653" s="372"/>
      <c r="PMN3653" s="372"/>
      <c r="PMO3653" s="372"/>
      <c r="PMP3653" s="372"/>
      <c r="PMQ3653" s="370"/>
      <c r="PMR3653" s="371"/>
      <c r="PMS3653" s="372"/>
      <c r="PMT3653" s="371"/>
      <c r="PMU3653" s="473"/>
      <c r="PMV3653" s="371"/>
      <c r="PMW3653" s="372"/>
      <c r="PMX3653" s="372"/>
      <c r="PMY3653" s="372"/>
      <c r="PMZ3653" s="372"/>
      <c r="PNA3653" s="370"/>
      <c r="PNB3653" s="371"/>
      <c r="PNC3653" s="372"/>
      <c r="PND3653" s="371"/>
      <c r="PNE3653" s="473"/>
      <c r="PNF3653" s="371"/>
      <c r="PNG3653" s="372"/>
      <c r="PNH3653" s="372"/>
      <c r="PNI3653" s="372"/>
      <c r="PNJ3653" s="372"/>
      <c r="PNK3653" s="370"/>
      <c r="PNL3653" s="371"/>
      <c r="PNM3653" s="372"/>
      <c r="PNN3653" s="371"/>
      <c r="PNO3653" s="473"/>
      <c r="PNP3653" s="371"/>
      <c r="PNQ3653" s="372"/>
      <c r="PNR3653" s="372"/>
      <c r="PNS3653" s="372"/>
      <c r="PNT3653" s="372"/>
      <c r="PNU3653" s="370"/>
      <c r="PNV3653" s="371"/>
      <c r="PNW3653" s="372"/>
      <c r="PNX3653" s="371"/>
      <c r="PNY3653" s="473"/>
      <c r="PNZ3653" s="371"/>
      <c r="POA3653" s="372"/>
      <c r="POB3653" s="372"/>
      <c r="POC3653" s="372"/>
      <c r="POD3653" s="372"/>
      <c r="POE3653" s="370"/>
      <c r="POF3653" s="371"/>
      <c r="POG3653" s="372"/>
      <c r="POH3653" s="371"/>
      <c r="POI3653" s="473"/>
      <c r="POJ3653" s="371"/>
      <c r="POK3653" s="372"/>
      <c r="POL3653" s="372"/>
      <c r="POM3653" s="372"/>
      <c r="PON3653" s="372"/>
      <c r="POO3653" s="370"/>
      <c r="POP3653" s="371"/>
      <c r="POQ3653" s="372"/>
      <c r="POR3653" s="371"/>
      <c r="POS3653" s="473"/>
      <c r="POT3653" s="371"/>
      <c r="POU3653" s="372"/>
      <c r="POV3653" s="372"/>
      <c r="POW3653" s="372"/>
      <c r="POX3653" s="372"/>
      <c r="POY3653" s="370"/>
      <c r="POZ3653" s="371"/>
      <c r="PPA3653" s="372"/>
      <c r="PPB3653" s="371"/>
      <c r="PPC3653" s="473"/>
      <c r="PPD3653" s="371"/>
      <c r="PPE3653" s="372"/>
      <c r="PPF3653" s="372"/>
      <c r="PPG3653" s="372"/>
      <c r="PPH3653" s="372"/>
      <c r="PPI3653" s="370"/>
      <c r="PPJ3653" s="371"/>
      <c r="PPK3653" s="372"/>
      <c r="PPL3653" s="371"/>
      <c r="PPM3653" s="473"/>
      <c r="PPN3653" s="371"/>
      <c r="PPO3653" s="372"/>
      <c r="PPP3653" s="372"/>
      <c r="PPQ3653" s="372"/>
      <c r="PPR3653" s="372"/>
      <c r="PPS3653" s="370"/>
      <c r="PPT3653" s="371"/>
      <c r="PPU3653" s="372"/>
      <c r="PPV3653" s="371"/>
      <c r="PPW3653" s="473"/>
      <c r="PPX3653" s="371"/>
      <c r="PPY3653" s="372"/>
      <c r="PPZ3653" s="372"/>
      <c r="PQA3653" s="372"/>
      <c r="PQB3653" s="372"/>
      <c r="PQC3653" s="370"/>
      <c r="PQD3653" s="371"/>
      <c r="PQE3653" s="372"/>
      <c r="PQF3653" s="371"/>
      <c r="PQG3653" s="473"/>
      <c r="PQH3653" s="371"/>
      <c r="PQI3653" s="372"/>
      <c r="PQJ3653" s="372"/>
      <c r="PQK3653" s="372"/>
      <c r="PQL3653" s="372"/>
      <c r="PQM3653" s="370"/>
      <c r="PQN3653" s="371"/>
      <c r="PQO3653" s="372"/>
      <c r="PQP3653" s="371"/>
      <c r="PQQ3653" s="473"/>
      <c r="PQR3653" s="371"/>
      <c r="PQS3653" s="372"/>
      <c r="PQT3653" s="372"/>
      <c r="PQU3653" s="372"/>
      <c r="PQV3653" s="372"/>
      <c r="PQW3653" s="370"/>
      <c r="PQX3653" s="371"/>
      <c r="PQY3653" s="372"/>
      <c r="PQZ3653" s="371"/>
      <c r="PRA3653" s="473"/>
      <c r="PRB3653" s="371"/>
      <c r="PRC3653" s="372"/>
      <c r="PRD3653" s="372"/>
      <c r="PRE3653" s="372"/>
      <c r="PRF3653" s="372"/>
      <c r="PRG3653" s="370"/>
      <c r="PRH3653" s="371"/>
      <c r="PRI3653" s="372"/>
      <c r="PRJ3653" s="371"/>
      <c r="PRK3653" s="473"/>
      <c r="PRL3653" s="371"/>
      <c r="PRM3653" s="372"/>
      <c r="PRN3653" s="372"/>
      <c r="PRO3653" s="372"/>
      <c r="PRP3653" s="372"/>
      <c r="PRQ3653" s="370"/>
      <c r="PRR3653" s="371"/>
      <c r="PRS3653" s="372"/>
      <c r="PRT3653" s="371"/>
      <c r="PRU3653" s="473"/>
      <c r="PRV3653" s="371"/>
      <c r="PRW3653" s="372"/>
      <c r="PRX3653" s="372"/>
      <c r="PRY3653" s="372"/>
      <c r="PRZ3653" s="372"/>
      <c r="PSA3653" s="370"/>
      <c r="PSB3653" s="371"/>
      <c r="PSC3653" s="372"/>
      <c r="PSD3653" s="371"/>
      <c r="PSE3653" s="473"/>
      <c r="PSF3653" s="371"/>
      <c r="PSG3653" s="372"/>
      <c r="PSH3653" s="372"/>
      <c r="PSI3653" s="372"/>
      <c r="PSJ3653" s="372"/>
      <c r="PSK3653" s="370"/>
      <c r="PSL3653" s="371"/>
      <c r="PSM3653" s="372"/>
      <c r="PSN3653" s="371"/>
      <c r="PSO3653" s="473"/>
      <c r="PSP3653" s="371"/>
      <c r="PSQ3653" s="372"/>
      <c r="PSR3653" s="372"/>
      <c r="PSS3653" s="372"/>
      <c r="PST3653" s="372"/>
      <c r="PSU3653" s="370"/>
      <c r="PSV3653" s="371"/>
      <c r="PSW3653" s="372"/>
      <c r="PSX3653" s="371"/>
      <c r="PSY3653" s="473"/>
      <c r="PSZ3653" s="371"/>
      <c r="PTA3653" s="372"/>
      <c r="PTB3653" s="372"/>
      <c r="PTC3653" s="372"/>
      <c r="PTD3653" s="372"/>
      <c r="PTE3653" s="370"/>
      <c r="PTF3653" s="371"/>
      <c r="PTG3653" s="372"/>
      <c r="PTH3653" s="371"/>
      <c r="PTI3653" s="473"/>
      <c r="PTJ3653" s="371"/>
      <c r="PTK3653" s="372"/>
      <c r="PTL3653" s="372"/>
      <c r="PTM3653" s="372"/>
      <c r="PTN3653" s="372"/>
      <c r="PTO3653" s="370"/>
      <c r="PTP3653" s="371"/>
      <c r="PTQ3653" s="372"/>
      <c r="PTR3653" s="371"/>
      <c r="PTS3653" s="473"/>
      <c r="PTT3653" s="371"/>
      <c r="PTU3653" s="372"/>
      <c r="PTV3653" s="372"/>
      <c r="PTW3653" s="372"/>
      <c r="PTX3653" s="372"/>
      <c r="PTY3653" s="370"/>
      <c r="PTZ3653" s="371"/>
      <c r="PUA3653" s="372"/>
      <c r="PUB3653" s="371"/>
      <c r="PUC3653" s="473"/>
      <c r="PUD3653" s="371"/>
      <c r="PUE3653" s="372"/>
      <c r="PUF3653" s="372"/>
      <c r="PUG3653" s="372"/>
      <c r="PUH3653" s="372"/>
      <c r="PUI3653" s="370"/>
      <c r="PUJ3653" s="371"/>
      <c r="PUK3653" s="372"/>
      <c r="PUL3653" s="371"/>
      <c r="PUM3653" s="473"/>
      <c r="PUN3653" s="371"/>
      <c r="PUO3653" s="372"/>
      <c r="PUP3653" s="372"/>
      <c r="PUQ3653" s="372"/>
      <c r="PUR3653" s="372"/>
      <c r="PUS3653" s="370"/>
      <c r="PUT3653" s="371"/>
      <c r="PUU3653" s="372"/>
      <c r="PUV3653" s="371"/>
      <c r="PUW3653" s="473"/>
      <c r="PUX3653" s="371"/>
      <c r="PUY3653" s="372"/>
      <c r="PUZ3653" s="372"/>
      <c r="PVA3653" s="372"/>
      <c r="PVB3653" s="372"/>
      <c r="PVC3653" s="370"/>
      <c r="PVD3653" s="371"/>
      <c r="PVE3653" s="372"/>
      <c r="PVF3653" s="371"/>
      <c r="PVG3653" s="473"/>
      <c r="PVH3653" s="371"/>
      <c r="PVI3653" s="372"/>
      <c r="PVJ3653" s="372"/>
      <c r="PVK3653" s="372"/>
      <c r="PVL3653" s="372"/>
      <c r="PVM3653" s="370"/>
      <c r="PVN3653" s="371"/>
      <c r="PVO3653" s="372"/>
      <c r="PVP3653" s="371"/>
      <c r="PVQ3653" s="473"/>
      <c r="PVR3653" s="371"/>
      <c r="PVS3653" s="372"/>
      <c r="PVT3653" s="372"/>
      <c r="PVU3653" s="372"/>
      <c r="PVV3653" s="372"/>
      <c r="PVW3653" s="370"/>
      <c r="PVX3653" s="371"/>
      <c r="PVY3653" s="372"/>
      <c r="PVZ3653" s="371"/>
      <c r="PWA3653" s="473"/>
      <c r="PWB3653" s="371"/>
      <c r="PWC3653" s="372"/>
      <c r="PWD3653" s="372"/>
      <c r="PWE3653" s="372"/>
      <c r="PWF3653" s="372"/>
      <c r="PWG3653" s="370"/>
      <c r="PWH3653" s="371"/>
      <c r="PWI3653" s="372"/>
      <c r="PWJ3653" s="371"/>
      <c r="PWK3653" s="473"/>
      <c r="PWL3653" s="371"/>
      <c r="PWM3653" s="372"/>
      <c r="PWN3653" s="372"/>
      <c r="PWO3653" s="372"/>
      <c r="PWP3653" s="372"/>
      <c r="PWQ3653" s="370"/>
      <c r="PWR3653" s="371"/>
      <c r="PWS3653" s="372"/>
      <c r="PWT3653" s="371"/>
      <c r="PWU3653" s="473"/>
      <c r="PWV3653" s="371"/>
      <c r="PWW3653" s="372"/>
      <c r="PWX3653" s="372"/>
      <c r="PWY3653" s="372"/>
      <c r="PWZ3653" s="372"/>
      <c r="PXA3653" s="370"/>
      <c r="PXB3653" s="371"/>
      <c r="PXC3653" s="372"/>
      <c r="PXD3653" s="371"/>
      <c r="PXE3653" s="473"/>
      <c r="PXF3653" s="371"/>
      <c r="PXG3653" s="372"/>
      <c r="PXH3653" s="372"/>
      <c r="PXI3653" s="372"/>
      <c r="PXJ3653" s="372"/>
      <c r="PXK3653" s="370"/>
      <c r="PXL3653" s="371"/>
      <c r="PXM3653" s="372"/>
      <c r="PXN3653" s="371"/>
      <c r="PXO3653" s="473"/>
      <c r="PXP3653" s="371"/>
      <c r="PXQ3653" s="372"/>
      <c r="PXR3653" s="372"/>
      <c r="PXS3653" s="372"/>
      <c r="PXT3653" s="372"/>
      <c r="PXU3653" s="370"/>
      <c r="PXV3653" s="371"/>
      <c r="PXW3653" s="372"/>
      <c r="PXX3653" s="371"/>
      <c r="PXY3653" s="473"/>
      <c r="PXZ3653" s="371"/>
      <c r="PYA3653" s="372"/>
      <c r="PYB3653" s="372"/>
      <c r="PYC3653" s="372"/>
      <c r="PYD3653" s="372"/>
      <c r="PYE3653" s="370"/>
      <c r="PYF3653" s="371"/>
      <c r="PYG3653" s="372"/>
      <c r="PYH3653" s="371"/>
      <c r="PYI3653" s="473"/>
      <c r="PYJ3653" s="371"/>
      <c r="PYK3653" s="372"/>
      <c r="PYL3653" s="372"/>
      <c r="PYM3653" s="372"/>
      <c r="PYN3653" s="372"/>
      <c r="PYO3653" s="370"/>
      <c r="PYP3653" s="371"/>
      <c r="PYQ3653" s="372"/>
      <c r="PYR3653" s="371"/>
      <c r="PYS3653" s="473"/>
      <c r="PYT3653" s="371"/>
      <c r="PYU3653" s="372"/>
      <c r="PYV3653" s="372"/>
      <c r="PYW3653" s="372"/>
      <c r="PYX3653" s="372"/>
      <c r="PYY3653" s="370"/>
      <c r="PYZ3653" s="371"/>
      <c r="PZA3653" s="372"/>
      <c r="PZB3653" s="371"/>
      <c r="PZC3653" s="473"/>
      <c r="PZD3653" s="371"/>
      <c r="PZE3653" s="372"/>
      <c r="PZF3653" s="372"/>
      <c r="PZG3653" s="372"/>
      <c r="PZH3653" s="372"/>
      <c r="PZI3653" s="370"/>
      <c r="PZJ3653" s="371"/>
      <c r="PZK3653" s="372"/>
      <c r="PZL3653" s="371"/>
      <c r="PZM3653" s="473"/>
      <c r="PZN3653" s="371"/>
      <c r="PZO3653" s="372"/>
      <c r="PZP3653" s="372"/>
      <c r="PZQ3653" s="372"/>
      <c r="PZR3653" s="372"/>
      <c r="PZS3653" s="370"/>
      <c r="PZT3653" s="371"/>
      <c r="PZU3653" s="372"/>
      <c r="PZV3653" s="371"/>
      <c r="PZW3653" s="473"/>
      <c r="PZX3653" s="371"/>
      <c r="PZY3653" s="372"/>
      <c r="PZZ3653" s="372"/>
      <c r="QAA3653" s="372"/>
      <c r="QAB3653" s="372"/>
      <c r="QAC3653" s="370"/>
      <c r="QAD3653" s="371"/>
      <c r="QAE3653" s="372"/>
      <c r="QAF3653" s="371"/>
      <c r="QAG3653" s="473"/>
      <c r="QAH3653" s="371"/>
      <c r="QAI3653" s="372"/>
      <c r="QAJ3653" s="372"/>
      <c r="QAK3653" s="372"/>
      <c r="QAL3653" s="372"/>
      <c r="QAM3653" s="370"/>
      <c r="QAN3653" s="371"/>
      <c r="QAO3653" s="372"/>
      <c r="QAP3653" s="371"/>
      <c r="QAQ3653" s="473"/>
      <c r="QAR3653" s="371"/>
      <c r="QAS3653" s="372"/>
      <c r="QAT3653" s="372"/>
      <c r="QAU3653" s="372"/>
      <c r="QAV3653" s="372"/>
      <c r="QAW3653" s="370"/>
      <c r="QAX3653" s="371"/>
      <c r="QAY3653" s="372"/>
      <c r="QAZ3653" s="371"/>
      <c r="QBA3653" s="473"/>
      <c r="QBB3653" s="371"/>
      <c r="QBC3653" s="372"/>
      <c r="QBD3653" s="372"/>
      <c r="QBE3653" s="372"/>
      <c r="QBF3653" s="372"/>
      <c r="QBG3653" s="370"/>
      <c r="QBH3653" s="371"/>
      <c r="QBI3653" s="372"/>
      <c r="QBJ3653" s="371"/>
      <c r="QBK3653" s="473"/>
      <c r="QBL3653" s="371"/>
      <c r="QBM3653" s="372"/>
      <c r="QBN3653" s="372"/>
      <c r="QBO3653" s="372"/>
      <c r="QBP3653" s="372"/>
      <c r="QBQ3653" s="370"/>
      <c r="QBR3653" s="371"/>
      <c r="QBS3653" s="372"/>
      <c r="QBT3653" s="371"/>
      <c r="QBU3653" s="473"/>
      <c r="QBV3653" s="371"/>
      <c r="QBW3653" s="372"/>
      <c r="QBX3653" s="372"/>
      <c r="QBY3653" s="372"/>
      <c r="QBZ3653" s="372"/>
      <c r="QCA3653" s="370"/>
      <c r="QCB3653" s="371"/>
      <c r="QCC3653" s="372"/>
      <c r="QCD3653" s="371"/>
      <c r="QCE3653" s="473"/>
      <c r="QCF3653" s="371"/>
      <c r="QCG3653" s="372"/>
      <c r="QCH3653" s="372"/>
      <c r="QCI3653" s="372"/>
      <c r="QCJ3653" s="372"/>
      <c r="QCK3653" s="370"/>
      <c r="QCL3653" s="371"/>
      <c r="QCM3653" s="372"/>
      <c r="QCN3653" s="371"/>
      <c r="QCO3653" s="473"/>
      <c r="QCP3653" s="371"/>
      <c r="QCQ3653" s="372"/>
      <c r="QCR3653" s="372"/>
      <c r="QCS3653" s="372"/>
      <c r="QCT3653" s="372"/>
      <c r="QCU3653" s="370"/>
      <c r="QCV3653" s="371"/>
      <c r="QCW3653" s="372"/>
      <c r="QCX3653" s="371"/>
      <c r="QCY3653" s="473"/>
      <c r="QCZ3653" s="371"/>
      <c r="QDA3653" s="372"/>
      <c r="QDB3653" s="372"/>
      <c r="QDC3653" s="372"/>
      <c r="QDD3653" s="372"/>
      <c r="QDE3653" s="370"/>
      <c r="QDF3653" s="371"/>
      <c r="QDG3653" s="372"/>
      <c r="QDH3653" s="371"/>
      <c r="QDI3653" s="473"/>
      <c r="QDJ3653" s="371"/>
      <c r="QDK3653" s="372"/>
      <c r="QDL3653" s="372"/>
      <c r="QDM3653" s="372"/>
      <c r="QDN3653" s="372"/>
      <c r="QDO3653" s="370"/>
      <c r="QDP3653" s="371"/>
      <c r="QDQ3653" s="372"/>
      <c r="QDR3653" s="371"/>
      <c r="QDS3653" s="473"/>
      <c r="QDT3653" s="371"/>
      <c r="QDU3653" s="372"/>
      <c r="QDV3653" s="372"/>
      <c r="QDW3653" s="372"/>
      <c r="QDX3653" s="372"/>
      <c r="QDY3653" s="370"/>
      <c r="QDZ3653" s="371"/>
      <c r="QEA3653" s="372"/>
      <c r="QEB3653" s="371"/>
      <c r="QEC3653" s="473"/>
      <c r="QED3653" s="371"/>
      <c r="QEE3653" s="372"/>
      <c r="QEF3653" s="372"/>
      <c r="QEG3653" s="372"/>
      <c r="QEH3653" s="372"/>
      <c r="QEI3653" s="370"/>
      <c r="QEJ3653" s="371"/>
      <c r="QEK3653" s="372"/>
      <c r="QEL3653" s="371"/>
      <c r="QEM3653" s="473"/>
      <c r="QEN3653" s="371"/>
      <c r="QEO3653" s="372"/>
      <c r="QEP3653" s="372"/>
      <c r="QEQ3653" s="372"/>
      <c r="QER3653" s="372"/>
      <c r="QES3653" s="370"/>
      <c r="QET3653" s="371"/>
      <c r="QEU3653" s="372"/>
      <c r="QEV3653" s="371"/>
      <c r="QEW3653" s="473"/>
      <c r="QEX3653" s="371"/>
      <c r="QEY3653" s="372"/>
      <c r="QEZ3653" s="372"/>
      <c r="QFA3653" s="372"/>
      <c r="QFB3653" s="372"/>
      <c r="QFC3653" s="370"/>
      <c r="QFD3653" s="371"/>
      <c r="QFE3653" s="372"/>
      <c r="QFF3653" s="371"/>
      <c r="QFG3653" s="473"/>
      <c r="QFH3653" s="371"/>
      <c r="QFI3653" s="372"/>
      <c r="QFJ3653" s="372"/>
      <c r="QFK3653" s="372"/>
      <c r="QFL3653" s="372"/>
      <c r="QFM3653" s="370"/>
      <c r="QFN3653" s="371"/>
      <c r="QFO3653" s="372"/>
      <c r="QFP3653" s="371"/>
      <c r="QFQ3653" s="473"/>
      <c r="QFR3653" s="371"/>
      <c r="QFS3653" s="372"/>
      <c r="QFT3653" s="372"/>
      <c r="QFU3653" s="372"/>
      <c r="QFV3653" s="372"/>
      <c r="QFW3653" s="370"/>
      <c r="QFX3653" s="371"/>
      <c r="QFY3653" s="372"/>
      <c r="QFZ3653" s="371"/>
      <c r="QGA3653" s="473"/>
      <c r="QGB3653" s="371"/>
      <c r="QGC3653" s="372"/>
      <c r="QGD3653" s="372"/>
      <c r="QGE3653" s="372"/>
      <c r="QGF3653" s="372"/>
      <c r="QGG3653" s="370"/>
      <c r="QGH3653" s="371"/>
      <c r="QGI3653" s="372"/>
      <c r="QGJ3653" s="371"/>
      <c r="QGK3653" s="473"/>
      <c r="QGL3653" s="371"/>
      <c r="QGM3653" s="372"/>
      <c r="QGN3653" s="372"/>
      <c r="QGO3653" s="372"/>
      <c r="QGP3653" s="372"/>
      <c r="QGQ3653" s="370"/>
      <c r="QGR3653" s="371"/>
      <c r="QGS3653" s="372"/>
      <c r="QGT3653" s="371"/>
      <c r="QGU3653" s="473"/>
      <c r="QGV3653" s="371"/>
      <c r="QGW3653" s="372"/>
      <c r="QGX3653" s="372"/>
      <c r="QGY3653" s="372"/>
      <c r="QGZ3653" s="372"/>
      <c r="QHA3653" s="370"/>
      <c r="QHB3653" s="371"/>
      <c r="QHC3653" s="372"/>
      <c r="QHD3653" s="371"/>
      <c r="QHE3653" s="473"/>
      <c r="QHF3653" s="371"/>
      <c r="QHG3653" s="372"/>
      <c r="QHH3653" s="372"/>
      <c r="QHI3653" s="372"/>
      <c r="QHJ3653" s="372"/>
      <c r="QHK3653" s="370"/>
      <c r="QHL3653" s="371"/>
      <c r="QHM3653" s="372"/>
      <c r="QHN3653" s="371"/>
      <c r="QHO3653" s="473"/>
      <c r="QHP3653" s="371"/>
      <c r="QHQ3653" s="372"/>
      <c r="QHR3653" s="372"/>
      <c r="QHS3653" s="372"/>
      <c r="QHT3653" s="372"/>
      <c r="QHU3653" s="370"/>
      <c r="QHV3653" s="371"/>
      <c r="QHW3653" s="372"/>
      <c r="QHX3653" s="371"/>
      <c r="QHY3653" s="473"/>
      <c r="QHZ3653" s="371"/>
      <c r="QIA3653" s="372"/>
      <c r="QIB3653" s="372"/>
      <c r="QIC3653" s="372"/>
      <c r="QID3653" s="372"/>
      <c r="QIE3653" s="370"/>
      <c r="QIF3653" s="371"/>
      <c r="QIG3653" s="372"/>
      <c r="QIH3653" s="371"/>
      <c r="QII3653" s="473"/>
      <c r="QIJ3653" s="371"/>
      <c r="QIK3653" s="372"/>
      <c r="QIL3653" s="372"/>
      <c r="QIM3653" s="372"/>
      <c r="QIN3653" s="372"/>
      <c r="QIO3653" s="370"/>
      <c r="QIP3653" s="371"/>
      <c r="QIQ3653" s="372"/>
      <c r="QIR3653" s="371"/>
      <c r="QIS3653" s="473"/>
      <c r="QIT3653" s="371"/>
      <c r="QIU3653" s="372"/>
      <c r="QIV3653" s="372"/>
      <c r="QIW3653" s="372"/>
      <c r="QIX3653" s="372"/>
      <c r="QIY3653" s="370"/>
      <c r="QIZ3653" s="371"/>
      <c r="QJA3653" s="372"/>
      <c r="QJB3653" s="371"/>
      <c r="QJC3653" s="473"/>
      <c r="QJD3653" s="371"/>
      <c r="QJE3653" s="372"/>
      <c r="QJF3653" s="372"/>
      <c r="QJG3653" s="372"/>
      <c r="QJH3653" s="372"/>
      <c r="QJI3653" s="370"/>
      <c r="QJJ3653" s="371"/>
      <c r="QJK3653" s="372"/>
      <c r="QJL3653" s="371"/>
      <c r="QJM3653" s="473"/>
      <c r="QJN3653" s="371"/>
      <c r="QJO3653" s="372"/>
      <c r="QJP3653" s="372"/>
      <c r="QJQ3653" s="372"/>
      <c r="QJR3653" s="372"/>
      <c r="QJS3653" s="370"/>
      <c r="QJT3653" s="371"/>
      <c r="QJU3653" s="372"/>
      <c r="QJV3653" s="371"/>
      <c r="QJW3653" s="473"/>
      <c r="QJX3653" s="371"/>
      <c r="QJY3653" s="372"/>
      <c r="QJZ3653" s="372"/>
      <c r="QKA3653" s="372"/>
      <c r="QKB3653" s="372"/>
      <c r="QKC3653" s="370"/>
      <c r="QKD3653" s="371"/>
      <c r="QKE3653" s="372"/>
      <c r="QKF3653" s="371"/>
      <c r="QKG3653" s="473"/>
      <c r="QKH3653" s="371"/>
      <c r="QKI3653" s="372"/>
      <c r="QKJ3653" s="372"/>
      <c r="QKK3653" s="372"/>
      <c r="QKL3653" s="372"/>
      <c r="QKM3653" s="370"/>
      <c r="QKN3653" s="371"/>
      <c r="QKO3653" s="372"/>
      <c r="QKP3653" s="371"/>
      <c r="QKQ3653" s="473"/>
      <c r="QKR3653" s="371"/>
      <c r="QKS3653" s="372"/>
      <c r="QKT3653" s="372"/>
      <c r="QKU3653" s="372"/>
      <c r="QKV3653" s="372"/>
      <c r="QKW3653" s="370"/>
      <c r="QKX3653" s="371"/>
      <c r="QKY3653" s="372"/>
      <c r="QKZ3653" s="371"/>
      <c r="QLA3653" s="473"/>
      <c r="QLB3653" s="371"/>
      <c r="QLC3653" s="372"/>
      <c r="QLD3653" s="372"/>
      <c r="QLE3653" s="372"/>
      <c r="QLF3653" s="372"/>
      <c r="QLG3653" s="370"/>
      <c r="QLH3653" s="371"/>
      <c r="QLI3653" s="372"/>
      <c r="QLJ3653" s="371"/>
      <c r="QLK3653" s="473"/>
      <c r="QLL3653" s="371"/>
      <c r="QLM3653" s="372"/>
      <c r="QLN3653" s="372"/>
      <c r="QLO3653" s="372"/>
      <c r="QLP3653" s="372"/>
      <c r="QLQ3653" s="370"/>
      <c r="QLR3653" s="371"/>
      <c r="QLS3653" s="372"/>
      <c r="QLT3653" s="371"/>
      <c r="QLU3653" s="473"/>
      <c r="QLV3653" s="371"/>
      <c r="QLW3653" s="372"/>
      <c r="QLX3653" s="372"/>
      <c r="QLY3653" s="372"/>
      <c r="QLZ3653" s="372"/>
      <c r="QMA3653" s="370"/>
      <c r="QMB3653" s="371"/>
      <c r="QMC3653" s="372"/>
      <c r="QMD3653" s="371"/>
      <c r="QME3653" s="473"/>
      <c r="QMF3653" s="371"/>
      <c r="QMG3653" s="372"/>
      <c r="QMH3653" s="372"/>
      <c r="QMI3653" s="372"/>
      <c r="QMJ3653" s="372"/>
      <c r="QMK3653" s="370"/>
      <c r="QML3653" s="371"/>
      <c r="QMM3653" s="372"/>
      <c r="QMN3653" s="371"/>
      <c r="QMO3653" s="473"/>
      <c r="QMP3653" s="371"/>
      <c r="QMQ3653" s="372"/>
      <c r="QMR3653" s="372"/>
      <c r="QMS3653" s="372"/>
      <c r="QMT3653" s="372"/>
      <c r="QMU3653" s="370"/>
      <c r="QMV3653" s="371"/>
      <c r="QMW3653" s="372"/>
      <c r="QMX3653" s="371"/>
      <c r="QMY3653" s="473"/>
      <c r="QMZ3653" s="371"/>
      <c r="QNA3653" s="372"/>
      <c r="QNB3653" s="372"/>
      <c r="QNC3653" s="372"/>
      <c r="QND3653" s="372"/>
      <c r="QNE3653" s="370"/>
      <c r="QNF3653" s="371"/>
      <c r="QNG3653" s="372"/>
      <c r="QNH3653" s="371"/>
      <c r="QNI3653" s="473"/>
      <c r="QNJ3653" s="371"/>
      <c r="QNK3653" s="372"/>
      <c r="QNL3653" s="372"/>
      <c r="QNM3653" s="372"/>
      <c r="QNN3653" s="372"/>
      <c r="QNO3653" s="370"/>
      <c r="QNP3653" s="371"/>
      <c r="QNQ3653" s="372"/>
      <c r="QNR3653" s="371"/>
      <c r="QNS3653" s="473"/>
      <c r="QNT3653" s="371"/>
      <c r="QNU3653" s="372"/>
      <c r="QNV3653" s="372"/>
      <c r="QNW3653" s="372"/>
      <c r="QNX3653" s="372"/>
      <c r="QNY3653" s="370"/>
      <c r="QNZ3653" s="371"/>
      <c r="QOA3653" s="372"/>
      <c r="QOB3653" s="371"/>
      <c r="QOC3653" s="473"/>
      <c r="QOD3653" s="371"/>
      <c r="QOE3653" s="372"/>
      <c r="QOF3653" s="372"/>
      <c r="QOG3653" s="372"/>
      <c r="QOH3653" s="372"/>
      <c r="QOI3653" s="370"/>
      <c r="QOJ3653" s="371"/>
      <c r="QOK3653" s="372"/>
      <c r="QOL3653" s="371"/>
      <c r="QOM3653" s="473"/>
      <c r="QON3653" s="371"/>
      <c r="QOO3653" s="372"/>
      <c r="QOP3653" s="372"/>
      <c r="QOQ3653" s="372"/>
      <c r="QOR3653" s="372"/>
      <c r="QOS3653" s="370"/>
      <c r="QOT3653" s="371"/>
      <c r="QOU3653" s="372"/>
      <c r="QOV3653" s="371"/>
      <c r="QOW3653" s="473"/>
      <c r="QOX3653" s="371"/>
      <c r="QOY3653" s="372"/>
      <c r="QOZ3653" s="372"/>
      <c r="QPA3653" s="372"/>
      <c r="QPB3653" s="372"/>
      <c r="QPC3653" s="370"/>
      <c r="QPD3653" s="371"/>
      <c r="QPE3653" s="372"/>
      <c r="QPF3653" s="371"/>
      <c r="QPG3653" s="473"/>
      <c r="QPH3653" s="371"/>
      <c r="QPI3653" s="372"/>
      <c r="QPJ3653" s="372"/>
      <c r="QPK3653" s="372"/>
      <c r="QPL3653" s="372"/>
      <c r="QPM3653" s="370"/>
      <c r="QPN3653" s="371"/>
      <c r="QPO3653" s="372"/>
      <c r="QPP3653" s="371"/>
      <c r="QPQ3653" s="473"/>
      <c r="QPR3653" s="371"/>
      <c r="QPS3653" s="372"/>
      <c r="QPT3653" s="372"/>
      <c r="QPU3653" s="372"/>
      <c r="QPV3653" s="372"/>
      <c r="QPW3653" s="370"/>
      <c r="QPX3653" s="371"/>
      <c r="QPY3653" s="372"/>
      <c r="QPZ3653" s="371"/>
      <c r="QQA3653" s="473"/>
      <c r="QQB3653" s="371"/>
      <c r="QQC3653" s="372"/>
      <c r="QQD3653" s="372"/>
      <c r="QQE3653" s="372"/>
      <c r="QQF3653" s="372"/>
      <c r="QQG3653" s="370"/>
      <c r="QQH3653" s="371"/>
      <c r="QQI3653" s="372"/>
      <c r="QQJ3653" s="371"/>
      <c r="QQK3653" s="473"/>
      <c r="QQL3653" s="371"/>
      <c r="QQM3653" s="372"/>
      <c r="QQN3653" s="372"/>
      <c r="QQO3653" s="372"/>
      <c r="QQP3653" s="372"/>
      <c r="QQQ3653" s="370"/>
      <c r="QQR3653" s="371"/>
      <c r="QQS3653" s="372"/>
      <c r="QQT3653" s="371"/>
      <c r="QQU3653" s="473"/>
      <c r="QQV3653" s="371"/>
      <c r="QQW3653" s="372"/>
      <c r="QQX3653" s="372"/>
      <c r="QQY3653" s="372"/>
      <c r="QQZ3653" s="372"/>
      <c r="QRA3653" s="370"/>
      <c r="QRB3653" s="371"/>
      <c r="QRC3653" s="372"/>
      <c r="QRD3653" s="371"/>
      <c r="QRE3653" s="473"/>
      <c r="QRF3653" s="371"/>
      <c r="QRG3653" s="372"/>
      <c r="QRH3653" s="372"/>
      <c r="QRI3653" s="372"/>
      <c r="QRJ3653" s="372"/>
      <c r="QRK3653" s="370"/>
      <c r="QRL3653" s="371"/>
      <c r="QRM3653" s="372"/>
      <c r="QRN3653" s="371"/>
      <c r="QRO3653" s="473"/>
      <c r="QRP3653" s="371"/>
      <c r="QRQ3653" s="372"/>
      <c r="QRR3653" s="372"/>
      <c r="QRS3653" s="372"/>
      <c r="QRT3653" s="372"/>
      <c r="QRU3653" s="370"/>
      <c r="QRV3653" s="371"/>
      <c r="QRW3653" s="372"/>
      <c r="QRX3653" s="371"/>
      <c r="QRY3653" s="473"/>
      <c r="QRZ3653" s="371"/>
      <c r="QSA3653" s="372"/>
      <c r="QSB3653" s="372"/>
      <c r="QSC3653" s="372"/>
      <c r="QSD3653" s="372"/>
      <c r="QSE3653" s="370"/>
      <c r="QSF3653" s="371"/>
      <c r="QSG3653" s="372"/>
      <c r="QSH3653" s="371"/>
      <c r="QSI3653" s="473"/>
      <c r="QSJ3653" s="371"/>
      <c r="QSK3653" s="372"/>
      <c r="QSL3653" s="372"/>
      <c r="QSM3653" s="372"/>
      <c r="QSN3653" s="372"/>
      <c r="QSO3653" s="370"/>
      <c r="QSP3653" s="371"/>
      <c r="QSQ3653" s="372"/>
      <c r="QSR3653" s="371"/>
      <c r="QSS3653" s="473"/>
      <c r="QST3653" s="371"/>
      <c r="QSU3653" s="372"/>
      <c r="QSV3653" s="372"/>
      <c r="QSW3653" s="372"/>
      <c r="QSX3653" s="372"/>
      <c r="QSY3653" s="370"/>
      <c r="QSZ3653" s="371"/>
      <c r="QTA3653" s="372"/>
      <c r="QTB3653" s="371"/>
      <c r="QTC3653" s="473"/>
      <c r="QTD3653" s="371"/>
      <c r="QTE3653" s="372"/>
      <c r="QTF3653" s="372"/>
      <c r="QTG3653" s="372"/>
      <c r="QTH3653" s="372"/>
      <c r="QTI3653" s="370"/>
      <c r="QTJ3653" s="371"/>
      <c r="QTK3653" s="372"/>
      <c r="QTL3653" s="371"/>
      <c r="QTM3653" s="473"/>
      <c r="QTN3653" s="371"/>
      <c r="QTO3653" s="372"/>
      <c r="QTP3653" s="372"/>
      <c r="QTQ3653" s="372"/>
      <c r="QTR3653" s="372"/>
      <c r="QTS3653" s="370"/>
      <c r="QTT3653" s="371"/>
      <c r="QTU3653" s="372"/>
      <c r="QTV3653" s="371"/>
      <c r="QTW3653" s="473"/>
      <c r="QTX3653" s="371"/>
      <c r="QTY3653" s="372"/>
      <c r="QTZ3653" s="372"/>
      <c r="QUA3653" s="372"/>
      <c r="QUB3653" s="372"/>
      <c r="QUC3653" s="370"/>
      <c r="QUD3653" s="371"/>
      <c r="QUE3653" s="372"/>
      <c r="QUF3653" s="371"/>
      <c r="QUG3653" s="473"/>
      <c r="QUH3653" s="371"/>
      <c r="QUI3653" s="372"/>
      <c r="QUJ3653" s="372"/>
      <c r="QUK3653" s="372"/>
      <c r="QUL3653" s="372"/>
      <c r="QUM3653" s="370"/>
      <c r="QUN3653" s="371"/>
      <c r="QUO3653" s="372"/>
      <c r="QUP3653" s="371"/>
      <c r="QUQ3653" s="473"/>
      <c r="QUR3653" s="371"/>
      <c r="QUS3653" s="372"/>
      <c r="QUT3653" s="372"/>
      <c r="QUU3653" s="372"/>
      <c r="QUV3653" s="372"/>
      <c r="QUW3653" s="370"/>
      <c r="QUX3653" s="371"/>
      <c r="QUY3653" s="372"/>
      <c r="QUZ3653" s="371"/>
      <c r="QVA3653" s="473"/>
      <c r="QVB3653" s="371"/>
      <c r="QVC3653" s="372"/>
      <c r="QVD3653" s="372"/>
      <c r="QVE3653" s="372"/>
      <c r="QVF3653" s="372"/>
      <c r="QVG3653" s="370"/>
      <c r="QVH3653" s="371"/>
      <c r="QVI3653" s="372"/>
      <c r="QVJ3653" s="371"/>
      <c r="QVK3653" s="473"/>
      <c r="QVL3653" s="371"/>
      <c r="QVM3653" s="372"/>
      <c r="QVN3653" s="372"/>
      <c r="QVO3653" s="372"/>
      <c r="QVP3653" s="372"/>
      <c r="QVQ3653" s="370"/>
      <c r="QVR3653" s="371"/>
      <c r="QVS3653" s="372"/>
      <c r="QVT3653" s="371"/>
      <c r="QVU3653" s="473"/>
      <c r="QVV3653" s="371"/>
      <c r="QVW3653" s="372"/>
      <c r="QVX3653" s="372"/>
      <c r="QVY3653" s="372"/>
      <c r="QVZ3653" s="372"/>
      <c r="QWA3653" s="370"/>
      <c r="QWB3653" s="371"/>
      <c r="QWC3653" s="372"/>
      <c r="QWD3653" s="371"/>
      <c r="QWE3653" s="473"/>
      <c r="QWF3653" s="371"/>
      <c r="QWG3653" s="372"/>
      <c r="QWH3653" s="372"/>
      <c r="QWI3653" s="372"/>
      <c r="QWJ3653" s="372"/>
      <c r="QWK3653" s="370"/>
      <c r="QWL3653" s="371"/>
      <c r="QWM3653" s="372"/>
      <c r="QWN3653" s="371"/>
      <c r="QWO3653" s="473"/>
      <c r="QWP3653" s="371"/>
      <c r="QWQ3653" s="372"/>
      <c r="QWR3653" s="372"/>
      <c r="QWS3653" s="372"/>
      <c r="QWT3653" s="372"/>
      <c r="QWU3653" s="370"/>
      <c r="QWV3653" s="371"/>
      <c r="QWW3653" s="372"/>
      <c r="QWX3653" s="371"/>
      <c r="QWY3653" s="473"/>
      <c r="QWZ3653" s="371"/>
      <c r="QXA3653" s="372"/>
      <c r="QXB3653" s="372"/>
      <c r="QXC3653" s="372"/>
      <c r="QXD3653" s="372"/>
      <c r="QXE3653" s="370"/>
      <c r="QXF3653" s="371"/>
      <c r="QXG3653" s="372"/>
      <c r="QXH3653" s="371"/>
      <c r="QXI3653" s="473"/>
      <c r="QXJ3653" s="371"/>
      <c r="QXK3653" s="372"/>
      <c r="QXL3653" s="372"/>
      <c r="QXM3653" s="372"/>
      <c r="QXN3653" s="372"/>
      <c r="QXO3653" s="370"/>
      <c r="QXP3653" s="371"/>
      <c r="QXQ3653" s="372"/>
      <c r="QXR3653" s="371"/>
      <c r="QXS3653" s="473"/>
      <c r="QXT3653" s="371"/>
      <c r="QXU3653" s="372"/>
      <c r="QXV3653" s="372"/>
      <c r="QXW3653" s="372"/>
      <c r="QXX3653" s="372"/>
      <c r="QXY3653" s="370"/>
      <c r="QXZ3653" s="371"/>
      <c r="QYA3653" s="372"/>
      <c r="QYB3653" s="371"/>
      <c r="QYC3653" s="473"/>
      <c r="QYD3653" s="371"/>
      <c r="QYE3653" s="372"/>
      <c r="QYF3653" s="372"/>
      <c r="QYG3653" s="372"/>
      <c r="QYH3653" s="372"/>
      <c r="QYI3653" s="370"/>
      <c r="QYJ3653" s="371"/>
      <c r="QYK3653" s="372"/>
      <c r="QYL3653" s="371"/>
      <c r="QYM3653" s="473"/>
      <c r="QYN3653" s="371"/>
      <c r="QYO3653" s="372"/>
      <c r="QYP3653" s="372"/>
      <c r="QYQ3653" s="372"/>
      <c r="QYR3653" s="372"/>
      <c r="QYS3653" s="370"/>
      <c r="QYT3653" s="371"/>
      <c r="QYU3653" s="372"/>
      <c r="QYV3653" s="371"/>
      <c r="QYW3653" s="473"/>
      <c r="QYX3653" s="371"/>
      <c r="QYY3653" s="372"/>
      <c r="QYZ3653" s="372"/>
      <c r="QZA3653" s="372"/>
      <c r="QZB3653" s="372"/>
      <c r="QZC3653" s="370"/>
      <c r="QZD3653" s="371"/>
      <c r="QZE3653" s="372"/>
      <c r="QZF3653" s="371"/>
      <c r="QZG3653" s="473"/>
      <c r="QZH3653" s="371"/>
      <c r="QZI3653" s="372"/>
      <c r="QZJ3653" s="372"/>
      <c r="QZK3653" s="372"/>
      <c r="QZL3653" s="372"/>
      <c r="QZM3653" s="370"/>
      <c r="QZN3653" s="371"/>
      <c r="QZO3653" s="372"/>
      <c r="QZP3653" s="371"/>
      <c r="QZQ3653" s="473"/>
      <c r="QZR3653" s="371"/>
      <c r="QZS3653" s="372"/>
      <c r="QZT3653" s="372"/>
      <c r="QZU3653" s="372"/>
      <c r="QZV3653" s="372"/>
      <c r="QZW3653" s="370"/>
      <c r="QZX3653" s="371"/>
      <c r="QZY3653" s="372"/>
      <c r="QZZ3653" s="371"/>
      <c r="RAA3653" s="473"/>
      <c r="RAB3653" s="371"/>
      <c r="RAC3653" s="372"/>
      <c r="RAD3653" s="372"/>
      <c r="RAE3653" s="372"/>
      <c r="RAF3653" s="372"/>
      <c r="RAG3653" s="370"/>
      <c r="RAH3653" s="371"/>
      <c r="RAI3653" s="372"/>
      <c r="RAJ3653" s="371"/>
      <c r="RAK3653" s="473"/>
      <c r="RAL3653" s="371"/>
      <c r="RAM3653" s="372"/>
      <c r="RAN3653" s="372"/>
      <c r="RAO3653" s="372"/>
      <c r="RAP3653" s="372"/>
      <c r="RAQ3653" s="370"/>
      <c r="RAR3653" s="371"/>
      <c r="RAS3653" s="372"/>
      <c r="RAT3653" s="371"/>
      <c r="RAU3653" s="473"/>
      <c r="RAV3653" s="371"/>
      <c r="RAW3653" s="372"/>
      <c r="RAX3653" s="372"/>
      <c r="RAY3653" s="372"/>
      <c r="RAZ3653" s="372"/>
      <c r="RBA3653" s="370"/>
      <c r="RBB3653" s="371"/>
      <c r="RBC3653" s="372"/>
      <c r="RBD3653" s="371"/>
      <c r="RBE3653" s="473"/>
      <c r="RBF3653" s="371"/>
      <c r="RBG3653" s="372"/>
      <c r="RBH3653" s="372"/>
      <c r="RBI3653" s="372"/>
      <c r="RBJ3653" s="372"/>
      <c r="RBK3653" s="370"/>
      <c r="RBL3653" s="371"/>
      <c r="RBM3653" s="372"/>
      <c r="RBN3653" s="371"/>
      <c r="RBO3653" s="473"/>
      <c r="RBP3653" s="371"/>
      <c r="RBQ3653" s="372"/>
      <c r="RBR3653" s="372"/>
      <c r="RBS3653" s="372"/>
      <c r="RBT3653" s="372"/>
      <c r="RBU3653" s="370"/>
      <c r="RBV3653" s="371"/>
      <c r="RBW3653" s="372"/>
      <c r="RBX3653" s="371"/>
      <c r="RBY3653" s="473"/>
      <c r="RBZ3653" s="371"/>
      <c r="RCA3653" s="372"/>
      <c r="RCB3653" s="372"/>
      <c r="RCC3653" s="372"/>
      <c r="RCD3653" s="372"/>
      <c r="RCE3653" s="370"/>
      <c r="RCF3653" s="371"/>
      <c r="RCG3653" s="372"/>
      <c r="RCH3653" s="371"/>
      <c r="RCI3653" s="473"/>
      <c r="RCJ3653" s="371"/>
      <c r="RCK3653" s="372"/>
      <c r="RCL3653" s="372"/>
      <c r="RCM3653" s="372"/>
      <c r="RCN3653" s="372"/>
      <c r="RCO3653" s="370"/>
      <c r="RCP3653" s="371"/>
      <c r="RCQ3653" s="372"/>
      <c r="RCR3653" s="371"/>
      <c r="RCS3653" s="473"/>
      <c r="RCT3653" s="371"/>
      <c r="RCU3653" s="372"/>
      <c r="RCV3653" s="372"/>
      <c r="RCW3653" s="372"/>
      <c r="RCX3653" s="372"/>
      <c r="RCY3653" s="370"/>
      <c r="RCZ3653" s="371"/>
      <c r="RDA3653" s="372"/>
      <c r="RDB3653" s="371"/>
      <c r="RDC3653" s="473"/>
      <c r="RDD3653" s="371"/>
      <c r="RDE3653" s="372"/>
      <c r="RDF3653" s="372"/>
      <c r="RDG3653" s="372"/>
      <c r="RDH3653" s="372"/>
      <c r="RDI3653" s="370"/>
      <c r="RDJ3653" s="371"/>
      <c r="RDK3653" s="372"/>
      <c r="RDL3653" s="371"/>
      <c r="RDM3653" s="473"/>
      <c r="RDN3653" s="371"/>
      <c r="RDO3653" s="372"/>
      <c r="RDP3653" s="372"/>
      <c r="RDQ3653" s="372"/>
      <c r="RDR3653" s="372"/>
      <c r="RDS3653" s="370"/>
      <c r="RDT3653" s="371"/>
      <c r="RDU3653" s="372"/>
      <c r="RDV3653" s="371"/>
      <c r="RDW3653" s="473"/>
      <c r="RDX3653" s="371"/>
      <c r="RDY3653" s="372"/>
      <c r="RDZ3653" s="372"/>
      <c r="REA3653" s="372"/>
      <c r="REB3653" s="372"/>
      <c r="REC3653" s="370"/>
      <c r="RED3653" s="371"/>
      <c r="REE3653" s="372"/>
      <c r="REF3653" s="371"/>
      <c r="REG3653" s="473"/>
      <c r="REH3653" s="371"/>
      <c r="REI3653" s="372"/>
      <c r="REJ3653" s="372"/>
      <c r="REK3653" s="372"/>
      <c r="REL3653" s="372"/>
      <c r="REM3653" s="370"/>
      <c r="REN3653" s="371"/>
      <c r="REO3653" s="372"/>
      <c r="REP3653" s="371"/>
      <c r="REQ3653" s="473"/>
      <c r="RER3653" s="371"/>
      <c r="RES3653" s="372"/>
      <c r="RET3653" s="372"/>
      <c r="REU3653" s="372"/>
      <c r="REV3653" s="372"/>
      <c r="REW3653" s="370"/>
      <c r="REX3653" s="371"/>
      <c r="REY3653" s="372"/>
      <c r="REZ3653" s="371"/>
      <c r="RFA3653" s="473"/>
      <c r="RFB3653" s="371"/>
      <c r="RFC3653" s="372"/>
      <c r="RFD3653" s="372"/>
      <c r="RFE3653" s="372"/>
      <c r="RFF3653" s="372"/>
      <c r="RFG3653" s="370"/>
      <c r="RFH3653" s="371"/>
      <c r="RFI3653" s="372"/>
      <c r="RFJ3653" s="371"/>
      <c r="RFK3653" s="473"/>
      <c r="RFL3653" s="371"/>
      <c r="RFM3653" s="372"/>
      <c r="RFN3653" s="372"/>
      <c r="RFO3653" s="372"/>
      <c r="RFP3653" s="372"/>
      <c r="RFQ3653" s="370"/>
      <c r="RFR3653" s="371"/>
      <c r="RFS3653" s="372"/>
      <c r="RFT3653" s="371"/>
      <c r="RFU3653" s="473"/>
      <c r="RFV3653" s="371"/>
      <c r="RFW3653" s="372"/>
      <c r="RFX3653" s="372"/>
      <c r="RFY3653" s="372"/>
      <c r="RFZ3653" s="372"/>
      <c r="RGA3653" s="370"/>
      <c r="RGB3653" s="371"/>
      <c r="RGC3653" s="372"/>
      <c r="RGD3653" s="371"/>
      <c r="RGE3653" s="473"/>
      <c r="RGF3653" s="371"/>
      <c r="RGG3653" s="372"/>
      <c r="RGH3653" s="372"/>
      <c r="RGI3653" s="372"/>
      <c r="RGJ3653" s="372"/>
      <c r="RGK3653" s="370"/>
      <c r="RGL3653" s="371"/>
      <c r="RGM3653" s="372"/>
      <c r="RGN3653" s="371"/>
      <c r="RGO3653" s="473"/>
      <c r="RGP3653" s="371"/>
      <c r="RGQ3653" s="372"/>
      <c r="RGR3653" s="372"/>
      <c r="RGS3653" s="372"/>
      <c r="RGT3653" s="372"/>
      <c r="RGU3653" s="370"/>
      <c r="RGV3653" s="371"/>
      <c r="RGW3653" s="372"/>
      <c r="RGX3653" s="371"/>
      <c r="RGY3653" s="473"/>
      <c r="RGZ3653" s="371"/>
      <c r="RHA3653" s="372"/>
      <c r="RHB3653" s="372"/>
      <c r="RHC3653" s="372"/>
      <c r="RHD3653" s="372"/>
      <c r="RHE3653" s="370"/>
      <c r="RHF3653" s="371"/>
      <c r="RHG3653" s="372"/>
      <c r="RHH3653" s="371"/>
      <c r="RHI3653" s="473"/>
      <c r="RHJ3653" s="371"/>
      <c r="RHK3653" s="372"/>
      <c r="RHL3653" s="372"/>
      <c r="RHM3653" s="372"/>
      <c r="RHN3653" s="372"/>
      <c r="RHO3653" s="370"/>
      <c r="RHP3653" s="371"/>
      <c r="RHQ3653" s="372"/>
      <c r="RHR3653" s="371"/>
      <c r="RHS3653" s="473"/>
      <c r="RHT3653" s="371"/>
      <c r="RHU3653" s="372"/>
      <c r="RHV3653" s="372"/>
      <c r="RHW3653" s="372"/>
      <c r="RHX3653" s="372"/>
      <c r="RHY3653" s="370"/>
      <c r="RHZ3653" s="371"/>
      <c r="RIA3653" s="372"/>
      <c r="RIB3653" s="371"/>
      <c r="RIC3653" s="473"/>
      <c r="RID3653" s="371"/>
      <c r="RIE3653" s="372"/>
      <c r="RIF3653" s="372"/>
      <c r="RIG3653" s="372"/>
      <c r="RIH3653" s="372"/>
      <c r="RII3653" s="370"/>
      <c r="RIJ3653" s="371"/>
      <c r="RIK3653" s="372"/>
      <c r="RIL3653" s="371"/>
      <c r="RIM3653" s="473"/>
      <c r="RIN3653" s="371"/>
      <c r="RIO3653" s="372"/>
      <c r="RIP3653" s="372"/>
      <c r="RIQ3653" s="372"/>
      <c r="RIR3653" s="372"/>
      <c r="RIS3653" s="370"/>
      <c r="RIT3653" s="371"/>
      <c r="RIU3653" s="372"/>
      <c r="RIV3653" s="371"/>
      <c r="RIW3653" s="473"/>
      <c r="RIX3653" s="371"/>
      <c r="RIY3653" s="372"/>
      <c r="RIZ3653" s="372"/>
      <c r="RJA3653" s="372"/>
      <c r="RJB3653" s="372"/>
      <c r="RJC3653" s="370"/>
      <c r="RJD3653" s="371"/>
      <c r="RJE3653" s="372"/>
      <c r="RJF3653" s="371"/>
      <c r="RJG3653" s="473"/>
      <c r="RJH3653" s="371"/>
      <c r="RJI3653" s="372"/>
      <c r="RJJ3653" s="372"/>
      <c r="RJK3653" s="372"/>
      <c r="RJL3653" s="372"/>
      <c r="RJM3653" s="370"/>
      <c r="RJN3653" s="371"/>
      <c r="RJO3653" s="372"/>
      <c r="RJP3653" s="371"/>
      <c r="RJQ3653" s="473"/>
      <c r="RJR3653" s="371"/>
      <c r="RJS3653" s="372"/>
      <c r="RJT3653" s="372"/>
      <c r="RJU3653" s="372"/>
      <c r="RJV3653" s="372"/>
      <c r="RJW3653" s="370"/>
      <c r="RJX3653" s="371"/>
      <c r="RJY3653" s="372"/>
      <c r="RJZ3653" s="371"/>
      <c r="RKA3653" s="473"/>
      <c r="RKB3653" s="371"/>
      <c r="RKC3653" s="372"/>
      <c r="RKD3653" s="372"/>
      <c r="RKE3653" s="372"/>
      <c r="RKF3653" s="372"/>
      <c r="RKG3653" s="370"/>
      <c r="RKH3653" s="371"/>
      <c r="RKI3653" s="372"/>
      <c r="RKJ3653" s="371"/>
      <c r="RKK3653" s="473"/>
      <c r="RKL3653" s="371"/>
      <c r="RKM3653" s="372"/>
      <c r="RKN3653" s="372"/>
      <c r="RKO3653" s="372"/>
      <c r="RKP3653" s="372"/>
      <c r="RKQ3653" s="370"/>
      <c r="RKR3653" s="371"/>
      <c r="RKS3653" s="372"/>
      <c r="RKT3653" s="371"/>
      <c r="RKU3653" s="473"/>
      <c r="RKV3653" s="371"/>
      <c r="RKW3653" s="372"/>
      <c r="RKX3653" s="372"/>
      <c r="RKY3653" s="372"/>
      <c r="RKZ3653" s="372"/>
      <c r="RLA3653" s="370"/>
      <c r="RLB3653" s="371"/>
      <c r="RLC3653" s="372"/>
      <c r="RLD3653" s="371"/>
      <c r="RLE3653" s="473"/>
      <c r="RLF3653" s="371"/>
      <c r="RLG3653" s="372"/>
      <c r="RLH3653" s="372"/>
      <c r="RLI3653" s="372"/>
      <c r="RLJ3653" s="372"/>
      <c r="RLK3653" s="370"/>
      <c r="RLL3653" s="371"/>
      <c r="RLM3653" s="372"/>
      <c r="RLN3653" s="371"/>
      <c r="RLO3653" s="473"/>
      <c r="RLP3653" s="371"/>
      <c r="RLQ3653" s="372"/>
      <c r="RLR3653" s="372"/>
      <c r="RLS3653" s="372"/>
      <c r="RLT3653" s="372"/>
      <c r="RLU3653" s="370"/>
      <c r="RLV3653" s="371"/>
      <c r="RLW3653" s="372"/>
      <c r="RLX3653" s="371"/>
      <c r="RLY3653" s="473"/>
      <c r="RLZ3653" s="371"/>
      <c r="RMA3653" s="372"/>
      <c r="RMB3653" s="372"/>
      <c r="RMC3653" s="372"/>
      <c r="RMD3653" s="372"/>
      <c r="RME3653" s="370"/>
      <c r="RMF3653" s="371"/>
      <c r="RMG3653" s="372"/>
      <c r="RMH3653" s="371"/>
      <c r="RMI3653" s="473"/>
      <c r="RMJ3653" s="371"/>
      <c r="RMK3653" s="372"/>
      <c r="RML3653" s="372"/>
      <c r="RMM3653" s="372"/>
      <c r="RMN3653" s="372"/>
      <c r="RMO3653" s="370"/>
      <c r="RMP3653" s="371"/>
      <c r="RMQ3653" s="372"/>
      <c r="RMR3653" s="371"/>
      <c r="RMS3653" s="473"/>
      <c r="RMT3653" s="371"/>
      <c r="RMU3653" s="372"/>
      <c r="RMV3653" s="372"/>
      <c r="RMW3653" s="372"/>
      <c r="RMX3653" s="372"/>
      <c r="RMY3653" s="370"/>
      <c r="RMZ3653" s="371"/>
      <c r="RNA3653" s="372"/>
      <c r="RNB3653" s="371"/>
      <c r="RNC3653" s="473"/>
      <c r="RND3653" s="371"/>
      <c r="RNE3653" s="372"/>
      <c r="RNF3653" s="372"/>
      <c r="RNG3653" s="372"/>
      <c r="RNH3653" s="372"/>
      <c r="RNI3653" s="370"/>
      <c r="RNJ3653" s="371"/>
      <c r="RNK3653" s="372"/>
      <c r="RNL3653" s="371"/>
      <c r="RNM3653" s="473"/>
      <c r="RNN3653" s="371"/>
      <c r="RNO3653" s="372"/>
      <c r="RNP3653" s="372"/>
      <c r="RNQ3653" s="372"/>
      <c r="RNR3653" s="372"/>
      <c r="RNS3653" s="370"/>
      <c r="RNT3653" s="371"/>
      <c r="RNU3653" s="372"/>
      <c r="RNV3653" s="371"/>
      <c r="RNW3653" s="473"/>
      <c r="RNX3653" s="371"/>
      <c r="RNY3653" s="372"/>
      <c r="RNZ3653" s="372"/>
      <c r="ROA3653" s="372"/>
      <c r="ROB3653" s="372"/>
      <c r="ROC3653" s="370"/>
      <c r="ROD3653" s="371"/>
      <c r="ROE3653" s="372"/>
      <c r="ROF3653" s="371"/>
      <c r="ROG3653" s="473"/>
      <c r="ROH3653" s="371"/>
      <c r="ROI3653" s="372"/>
      <c r="ROJ3653" s="372"/>
      <c r="ROK3653" s="372"/>
      <c r="ROL3653" s="372"/>
      <c r="ROM3653" s="370"/>
      <c r="RON3653" s="371"/>
      <c r="ROO3653" s="372"/>
      <c r="ROP3653" s="371"/>
      <c r="ROQ3653" s="473"/>
      <c r="ROR3653" s="371"/>
      <c r="ROS3653" s="372"/>
      <c r="ROT3653" s="372"/>
      <c r="ROU3653" s="372"/>
      <c r="ROV3653" s="372"/>
      <c r="ROW3653" s="370"/>
      <c r="ROX3653" s="371"/>
      <c r="ROY3653" s="372"/>
      <c r="ROZ3653" s="371"/>
      <c r="RPA3653" s="473"/>
      <c r="RPB3653" s="371"/>
      <c r="RPC3653" s="372"/>
      <c r="RPD3653" s="372"/>
      <c r="RPE3653" s="372"/>
      <c r="RPF3653" s="372"/>
      <c r="RPG3653" s="370"/>
      <c r="RPH3653" s="371"/>
      <c r="RPI3653" s="372"/>
      <c r="RPJ3653" s="371"/>
      <c r="RPK3653" s="473"/>
      <c r="RPL3653" s="371"/>
      <c r="RPM3653" s="372"/>
      <c r="RPN3653" s="372"/>
      <c r="RPO3653" s="372"/>
      <c r="RPP3653" s="372"/>
      <c r="RPQ3653" s="370"/>
      <c r="RPR3653" s="371"/>
      <c r="RPS3653" s="372"/>
      <c r="RPT3653" s="371"/>
      <c r="RPU3653" s="473"/>
      <c r="RPV3653" s="371"/>
      <c r="RPW3653" s="372"/>
      <c r="RPX3653" s="372"/>
      <c r="RPY3653" s="372"/>
      <c r="RPZ3653" s="372"/>
      <c r="RQA3653" s="370"/>
      <c r="RQB3653" s="371"/>
      <c r="RQC3653" s="372"/>
      <c r="RQD3653" s="371"/>
      <c r="RQE3653" s="473"/>
      <c r="RQF3653" s="371"/>
      <c r="RQG3653" s="372"/>
      <c r="RQH3653" s="372"/>
      <c r="RQI3653" s="372"/>
      <c r="RQJ3653" s="372"/>
      <c r="RQK3653" s="370"/>
      <c r="RQL3653" s="371"/>
      <c r="RQM3653" s="372"/>
      <c r="RQN3653" s="371"/>
      <c r="RQO3653" s="473"/>
      <c r="RQP3653" s="371"/>
      <c r="RQQ3653" s="372"/>
      <c r="RQR3653" s="372"/>
      <c r="RQS3653" s="372"/>
      <c r="RQT3653" s="372"/>
      <c r="RQU3653" s="370"/>
      <c r="RQV3653" s="371"/>
      <c r="RQW3653" s="372"/>
      <c r="RQX3653" s="371"/>
      <c r="RQY3653" s="473"/>
      <c r="RQZ3653" s="371"/>
      <c r="RRA3653" s="372"/>
      <c r="RRB3653" s="372"/>
      <c r="RRC3653" s="372"/>
      <c r="RRD3653" s="372"/>
      <c r="RRE3653" s="370"/>
      <c r="RRF3653" s="371"/>
      <c r="RRG3653" s="372"/>
      <c r="RRH3653" s="371"/>
      <c r="RRI3653" s="473"/>
      <c r="RRJ3653" s="371"/>
      <c r="RRK3653" s="372"/>
      <c r="RRL3653" s="372"/>
      <c r="RRM3653" s="372"/>
      <c r="RRN3653" s="372"/>
      <c r="RRO3653" s="370"/>
      <c r="RRP3653" s="371"/>
      <c r="RRQ3653" s="372"/>
      <c r="RRR3653" s="371"/>
      <c r="RRS3653" s="473"/>
      <c r="RRT3653" s="371"/>
      <c r="RRU3653" s="372"/>
      <c r="RRV3653" s="372"/>
      <c r="RRW3653" s="372"/>
      <c r="RRX3653" s="372"/>
      <c r="RRY3653" s="370"/>
      <c r="RRZ3653" s="371"/>
      <c r="RSA3653" s="372"/>
      <c r="RSB3653" s="371"/>
      <c r="RSC3653" s="473"/>
      <c r="RSD3653" s="371"/>
      <c r="RSE3653" s="372"/>
      <c r="RSF3653" s="372"/>
      <c r="RSG3653" s="372"/>
      <c r="RSH3653" s="372"/>
      <c r="RSI3653" s="370"/>
      <c r="RSJ3653" s="371"/>
      <c r="RSK3653" s="372"/>
      <c r="RSL3653" s="371"/>
      <c r="RSM3653" s="473"/>
      <c r="RSN3653" s="371"/>
      <c r="RSO3653" s="372"/>
      <c r="RSP3653" s="372"/>
      <c r="RSQ3653" s="372"/>
      <c r="RSR3653" s="372"/>
      <c r="RSS3653" s="370"/>
      <c r="RST3653" s="371"/>
      <c r="RSU3653" s="372"/>
      <c r="RSV3653" s="371"/>
      <c r="RSW3653" s="473"/>
      <c r="RSX3653" s="371"/>
      <c r="RSY3653" s="372"/>
      <c r="RSZ3653" s="372"/>
      <c r="RTA3653" s="372"/>
      <c r="RTB3653" s="372"/>
      <c r="RTC3653" s="370"/>
      <c r="RTD3653" s="371"/>
      <c r="RTE3653" s="372"/>
      <c r="RTF3653" s="371"/>
      <c r="RTG3653" s="473"/>
      <c r="RTH3653" s="371"/>
      <c r="RTI3653" s="372"/>
      <c r="RTJ3653" s="372"/>
      <c r="RTK3653" s="372"/>
      <c r="RTL3653" s="372"/>
      <c r="RTM3653" s="370"/>
      <c r="RTN3653" s="371"/>
      <c r="RTO3653" s="372"/>
      <c r="RTP3653" s="371"/>
      <c r="RTQ3653" s="473"/>
      <c r="RTR3653" s="371"/>
      <c r="RTS3653" s="372"/>
      <c r="RTT3653" s="372"/>
      <c r="RTU3653" s="372"/>
      <c r="RTV3653" s="372"/>
      <c r="RTW3653" s="370"/>
      <c r="RTX3653" s="371"/>
      <c r="RTY3653" s="372"/>
      <c r="RTZ3653" s="371"/>
      <c r="RUA3653" s="473"/>
      <c r="RUB3653" s="371"/>
      <c r="RUC3653" s="372"/>
      <c r="RUD3653" s="372"/>
      <c r="RUE3653" s="372"/>
      <c r="RUF3653" s="372"/>
      <c r="RUG3653" s="370"/>
      <c r="RUH3653" s="371"/>
      <c r="RUI3653" s="372"/>
      <c r="RUJ3653" s="371"/>
      <c r="RUK3653" s="473"/>
      <c r="RUL3653" s="371"/>
      <c r="RUM3653" s="372"/>
      <c r="RUN3653" s="372"/>
      <c r="RUO3653" s="372"/>
      <c r="RUP3653" s="372"/>
      <c r="RUQ3653" s="370"/>
      <c r="RUR3653" s="371"/>
      <c r="RUS3653" s="372"/>
      <c r="RUT3653" s="371"/>
      <c r="RUU3653" s="473"/>
      <c r="RUV3653" s="371"/>
      <c r="RUW3653" s="372"/>
      <c r="RUX3653" s="372"/>
      <c r="RUY3653" s="372"/>
      <c r="RUZ3653" s="372"/>
      <c r="RVA3653" s="370"/>
      <c r="RVB3653" s="371"/>
      <c r="RVC3653" s="372"/>
      <c r="RVD3653" s="371"/>
      <c r="RVE3653" s="473"/>
      <c r="RVF3653" s="371"/>
      <c r="RVG3653" s="372"/>
      <c r="RVH3653" s="372"/>
      <c r="RVI3653" s="372"/>
      <c r="RVJ3653" s="372"/>
      <c r="RVK3653" s="370"/>
      <c r="RVL3653" s="371"/>
      <c r="RVM3653" s="372"/>
      <c r="RVN3653" s="371"/>
      <c r="RVO3653" s="473"/>
      <c r="RVP3653" s="371"/>
      <c r="RVQ3653" s="372"/>
      <c r="RVR3653" s="372"/>
      <c r="RVS3653" s="372"/>
      <c r="RVT3653" s="372"/>
      <c r="RVU3653" s="370"/>
      <c r="RVV3653" s="371"/>
      <c r="RVW3653" s="372"/>
      <c r="RVX3653" s="371"/>
      <c r="RVY3653" s="473"/>
      <c r="RVZ3653" s="371"/>
      <c r="RWA3653" s="372"/>
      <c r="RWB3653" s="372"/>
      <c r="RWC3653" s="372"/>
      <c r="RWD3653" s="372"/>
      <c r="RWE3653" s="370"/>
      <c r="RWF3653" s="371"/>
      <c r="RWG3653" s="372"/>
      <c r="RWH3653" s="371"/>
      <c r="RWI3653" s="473"/>
      <c r="RWJ3653" s="371"/>
      <c r="RWK3653" s="372"/>
      <c r="RWL3653" s="372"/>
      <c r="RWM3653" s="372"/>
      <c r="RWN3653" s="372"/>
      <c r="RWO3653" s="370"/>
      <c r="RWP3653" s="371"/>
      <c r="RWQ3653" s="372"/>
      <c r="RWR3653" s="371"/>
      <c r="RWS3653" s="473"/>
      <c r="RWT3653" s="371"/>
      <c r="RWU3653" s="372"/>
      <c r="RWV3653" s="372"/>
      <c r="RWW3653" s="372"/>
      <c r="RWX3653" s="372"/>
      <c r="RWY3653" s="370"/>
      <c r="RWZ3653" s="371"/>
      <c r="RXA3653" s="372"/>
      <c r="RXB3653" s="371"/>
      <c r="RXC3653" s="473"/>
      <c r="RXD3653" s="371"/>
      <c r="RXE3653" s="372"/>
      <c r="RXF3653" s="372"/>
      <c r="RXG3653" s="372"/>
      <c r="RXH3653" s="372"/>
      <c r="RXI3653" s="370"/>
      <c r="RXJ3653" s="371"/>
      <c r="RXK3653" s="372"/>
      <c r="RXL3653" s="371"/>
      <c r="RXM3653" s="473"/>
      <c r="RXN3653" s="371"/>
      <c r="RXO3653" s="372"/>
      <c r="RXP3653" s="372"/>
      <c r="RXQ3653" s="372"/>
      <c r="RXR3653" s="372"/>
      <c r="RXS3653" s="370"/>
      <c r="RXT3653" s="371"/>
      <c r="RXU3653" s="372"/>
      <c r="RXV3653" s="371"/>
      <c r="RXW3653" s="473"/>
      <c r="RXX3653" s="371"/>
      <c r="RXY3653" s="372"/>
      <c r="RXZ3653" s="372"/>
      <c r="RYA3653" s="372"/>
      <c r="RYB3653" s="372"/>
      <c r="RYC3653" s="370"/>
      <c r="RYD3653" s="371"/>
      <c r="RYE3653" s="372"/>
      <c r="RYF3653" s="371"/>
      <c r="RYG3653" s="473"/>
      <c r="RYH3653" s="371"/>
      <c r="RYI3653" s="372"/>
      <c r="RYJ3653" s="372"/>
      <c r="RYK3653" s="372"/>
      <c r="RYL3653" s="372"/>
      <c r="RYM3653" s="370"/>
      <c r="RYN3653" s="371"/>
      <c r="RYO3653" s="372"/>
      <c r="RYP3653" s="371"/>
      <c r="RYQ3653" s="473"/>
      <c r="RYR3653" s="371"/>
      <c r="RYS3653" s="372"/>
      <c r="RYT3653" s="372"/>
      <c r="RYU3653" s="372"/>
      <c r="RYV3653" s="372"/>
      <c r="RYW3653" s="370"/>
      <c r="RYX3653" s="371"/>
      <c r="RYY3653" s="372"/>
      <c r="RYZ3653" s="371"/>
      <c r="RZA3653" s="473"/>
      <c r="RZB3653" s="371"/>
      <c r="RZC3653" s="372"/>
      <c r="RZD3653" s="372"/>
      <c r="RZE3653" s="372"/>
      <c r="RZF3653" s="372"/>
      <c r="RZG3653" s="370"/>
      <c r="RZH3653" s="371"/>
      <c r="RZI3653" s="372"/>
      <c r="RZJ3653" s="371"/>
      <c r="RZK3653" s="473"/>
      <c r="RZL3653" s="371"/>
      <c r="RZM3653" s="372"/>
      <c r="RZN3653" s="372"/>
      <c r="RZO3653" s="372"/>
      <c r="RZP3653" s="372"/>
      <c r="RZQ3653" s="370"/>
      <c r="RZR3653" s="371"/>
      <c r="RZS3653" s="372"/>
      <c r="RZT3653" s="371"/>
      <c r="RZU3653" s="473"/>
      <c r="RZV3653" s="371"/>
      <c r="RZW3653" s="372"/>
      <c r="RZX3653" s="372"/>
      <c r="RZY3653" s="372"/>
      <c r="RZZ3653" s="372"/>
      <c r="SAA3653" s="370"/>
      <c r="SAB3653" s="371"/>
      <c r="SAC3653" s="372"/>
      <c r="SAD3653" s="371"/>
      <c r="SAE3653" s="473"/>
      <c r="SAF3653" s="371"/>
      <c r="SAG3653" s="372"/>
      <c r="SAH3653" s="372"/>
      <c r="SAI3653" s="372"/>
      <c r="SAJ3653" s="372"/>
      <c r="SAK3653" s="370"/>
      <c r="SAL3653" s="371"/>
      <c r="SAM3653" s="372"/>
      <c r="SAN3653" s="371"/>
      <c r="SAO3653" s="473"/>
      <c r="SAP3653" s="371"/>
      <c r="SAQ3653" s="372"/>
      <c r="SAR3653" s="372"/>
      <c r="SAS3653" s="372"/>
      <c r="SAT3653" s="372"/>
      <c r="SAU3653" s="370"/>
      <c r="SAV3653" s="371"/>
      <c r="SAW3653" s="372"/>
      <c r="SAX3653" s="371"/>
      <c r="SAY3653" s="473"/>
      <c r="SAZ3653" s="371"/>
      <c r="SBA3653" s="372"/>
      <c r="SBB3653" s="372"/>
      <c r="SBC3653" s="372"/>
      <c r="SBD3653" s="372"/>
      <c r="SBE3653" s="370"/>
      <c r="SBF3653" s="371"/>
      <c r="SBG3653" s="372"/>
      <c r="SBH3653" s="371"/>
      <c r="SBI3653" s="473"/>
      <c r="SBJ3653" s="371"/>
      <c r="SBK3653" s="372"/>
      <c r="SBL3653" s="372"/>
      <c r="SBM3653" s="372"/>
      <c r="SBN3653" s="372"/>
      <c r="SBO3653" s="370"/>
      <c r="SBP3653" s="371"/>
      <c r="SBQ3653" s="372"/>
      <c r="SBR3653" s="371"/>
      <c r="SBS3653" s="473"/>
      <c r="SBT3653" s="371"/>
      <c r="SBU3653" s="372"/>
      <c r="SBV3653" s="372"/>
      <c r="SBW3653" s="372"/>
      <c r="SBX3653" s="372"/>
      <c r="SBY3653" s="370"/>
      <c r="SBZ3653" s="371"/>
      <c r="SCA3653" s="372"/>
      <c r="SCB3653" s="371"/>
      <c r="SCC3653" s="473"/>
      <c r="SCD3653" s="371"/>
      <c r="SCE3653" s="372"/>
      <c r="SCF3653" s="372"/>
      <c r="SCG3653" s="372"/>
      <c r="SCH3653" s="372"/>
      <c r="SCI3653" s="370"/>
      <c r="SCJ3653" s="371"/>
      <c r="SCK3653" s="372"/>
      <c r="SCL3653" s="371"/>
      <c r="SCM3653" s="473"/>
      <c r="SCN3653" s="371"/>
      <c r="SCO3653" s="372"/>
      <c r="SCP3653" s="372"/>
      <c r="SCQ3653" s="372"/>
      <c r="SCR3653" s="372"/>
      <c r="SCS3653" s="370"/>
      <c r="SCT3653" s="371"/>
      <c r="SCU3653" s="372"/>
      <c r="SCV3653" s="371"/>
      <c r="SCW3653" s="473"/>
      <c r="SCX3653" s="371"/>
      <c r="SCY3653" s="372"/>
      <c r="SCZ3653" s="372"/>
      <c r="SDA3653" s="372"/>
      <c r="SDB3653" s="372"/>
      <c r="SDC3653" s="370"/>
      <c r="SDD3653" s="371"/>
      <c r="SDE3653" s="372"/>
      <c r="SDF3653" s="371"/>
      <c r="SDG3653" s="473"/>
      <c r="SDH3653" s="371"/>
      <c r="SDI3653" s="372"/>
      <c r="SDJ3653" s="372"/>
      <c r="SDK3653" s="372"/>
      <c r="SDL3653" s="372"/>
      <c r="SDM3653" s="370"/>
      <c r="SDN3653" s="371"/>
      <c r="SDO3653" s="372"/>
      <c r="SDP3653" s="371"/>
      <c r="SDQ3653" s="473"/>
      <c r="SDR3653" s="371"/>
      <c r="SDS3653" s="372"/>
      <c r="SDT3653" s="372"/>
      <c r="SDU3653" s="372"/>
      <c r="SDV3653" s="372"/>
      <c r="SDW3653" s="370"/>
      <c r="SDX3653" s="371"/>
      <c r="SDY3653" s="372"/>
      <c r="SDZ3653" s="371"/>
      <c r="SEA3653" s="473"/>
      <c r="SEB3653" s="371"/>
      <c r="SEC3653" s="372"/>
      <c r="SED3653" s="372"/>
      <c r="SEE3653" s="372"/>
      <c r="SEF3653" s="372"/>
      <c r="SEG3653" s="370"/>
      <c r="SEH3653" s="371"/>
      <c r="SEI3653" s="372"/>
      <c r="SEJ3653" s="371"/>
      <c r="SEK3653" s="473"/>
      <c r="SEL3653" s="371"/>
      <c r="SEM3653" s="372"/>
      <c r="SEN3653" s="372"/>
      <c r="SEO3653" s="372"/>
      <c r="SEP3653" s="372"/>
      <c r="SEQ3653" s="370"/>
      <c r="SER3653" s="371"/>
      <c r="SES3653" s="372"/>
      <c r="SET3653" s="371"/>
      <c r="SEU3653" s="473"/>
      <c r="SEV3653" s="371"/>
      <c r="SEW3653" s="372"/>
      <c r="SEX3653" s="372"/>
      <c r="SEY3653" s="372"/>
      <c r="SEZ3653" s="372"/>
      <c r="SFA3653" s="370"/>
      <c r="SFB3653" s="371"/>
      <c r="SFC3653" s="372"/>
      <c r="SFD3653" s="371"/>
      <c r="SFE3653" s="473"/>
      <c r="SFF3653" s="371"/>
      <c r="SFG3653" s="372"/>
      <c r="SFH3653" s="372"/>
      <c r="SFI3653" s="372"/>
      <c r="SFJ3653" s="372"/>
      <c r="SFK3653" s="370"/>
      <c r="SFL3653" s="371"/>
      <c r="SFM3653" s="372"/>
      <c r="SFN3653" s="371"/>
      <c r="SFO3653" s="473"/>
      <c r="SFP3653" s="371"/>
      <c r="SFQ3653" s="372"/>
      <c r="SFR3653" s="372"/>
      <c r="SFS3653" s="372"/>
      <c r="SFT3653" s="372"/>
      <c r="SFU3653" s="370"/>
      <c r="SFV3653" s="371"/>
      <c r="SFW3653" s="372"/>
      <c r="SFX3653" s="371"/>
      <c r="SFY3653" s="473"/>
      <c r="SFZ3653" s="371"/>
      <c r="SGA3653" s="372"/>
      <c r="SGB3653" s="372"/>
      <c r="SGC3653" s="372"/>
      <c r="SGD3653" s="372"/>
      <c r="SGE3653" s="370"/>
      <c r="SGF3653" s="371"/>
      <c r="SGG3653" s="372"/>
      <c r="SGH3653" s="371"/>
      <c r="SGI3653" s="473"/>
      <c r="SGJ3653" s="371"/>
      <c r="SGK3653" s="372"/>
      <c r="SGL3653" s="372"/>
      <c r="SGM3653" s="372"/>
      <c r="SGN3653" s="372"/>
      <c r="SGO3653" s="370"/>
      <c r="SGP3653" s="371"/>
      <c r="SGQ3653" s="372"/>
      <c r="SGR3653" s="371"/>
      <c r="SGS3653" s="473"/>
      <c r="SGT3653" s="371"/>
      <c r="SGU3653" s="372"/>
      <c r="SGV3653" s="372"/>
      <c r="SGW3653" s="372"/>
      <c r="SGX3653" s="372"/>
      <c r="SGY3653" s="370"/>
      <c r="SGZ3653" s="371"/>
      <c r="SHA3653" s="372"/>
      <c r="SHB3653" s="371"/>
      <c r="SHC3653" s="473"/>
      <c r="SHD3653" s="371"/>
      <c r="SHE3653" s="372"/>
      <c r="SHF3653" s="372"/>
      <c r="SHG3653" s="372"/>
      <c r="SHH3653" s="372"/>
      <c r="SHI3653" s="370"/>
      <c r="SHJ3653" s="371"/>
      <c r="SHK3653" s="372"/>
      <c r="SHL3653" s="371"/>
      <c r="SHM3653" s="473"/>
      <c r="SHN3653" s="371"/>
      <c r="SHO3653" s="372"/>
      <c r="SHP3653" s="372"/>
      <c r="SHQ3653" s="372"/>
      <c r="SHR3653" s="372"/>
      <c r="SHS3653" s="370"/>
      <c r="SHT3653" s="371"/>
      <c r="SHU3653" s="372"/>
      <c r="SHV3653" s="371"/>
      <c r="SHW3653" s="473"/>
      <c r="SHX3653" s="371"/>
      <c r="SHY3653" s="372"/>
      <c r="SHZ3653" s="372"/>
      <c r="SIA3653" s="372"/>
      <c r="SIB3653" s="372"/>
      <c r="SIC3653" s="370"/>
      <c r="SID3653" s="371"/>
      <c r="SIE3653" s="372"/>
      <c r="SIF3653" s="371"/>
      <c r="SIG3653" s="473"/>
      <c r="SIH3653" s="371"/>
      <c r="SII3653" s="372"/>
      <c r="SIJ3653" s="372"/>
      <c r="SIK3653" s="372"/>
      <c r="SIL3653" s="372"/>
      <c r="SIM3653" s="370"/>
      <c r="SIN3653" s="371"/>
      <c r="SIO3653" s="372"/>
      <c r="SIP3653" s="371"/>
      <c r="SIQ3653" s="473"/>
      <c r="SIR3653" s="371"/>
      <c r="SIS3653" s="372"/>
      <c r="SIT3653" s="372"/>
      <c r="SIU3653" s="372"/>
      <c r="SIV3653" s="372"/>
      <c r="SIW3653" s="370"/>
      <c r="SIX3653" s="371"/>
      <c r="SIY3653" s="372"/>
      <c r="SIZ3653" s="371"/>
      <c r="SJA3653" s="473"/>
      <c r="SJB3653" s="371"/>
      <c r="SJC3653" s="372"/>
      <c r="SJD3653" s="372"/>
      <c r="SJE3653" s="372"/>
      <c r="SJF3653" s="372"/>
      <c r="SJG3653" s="370"/>
      <c r="SJH3653" s="371"/>
      <c r="SJI3653" s="372"/>
      <c r="SJJ3653" s="371"/>
      <c r="SJK3653" s="473"/>
      <c r="SJL3653" s="371"/>
      <c r="SJM3653" s="372"/>
      <c r="SJN3653" s="372"/>
      <c r="SJO3653" s="372"/>
      <c r="SJP3653" s="372"/>
      <c r="SJQ3653" s="370"/>
      <c r="SJR3653" s="371"/>
      <c r="SJS3653" s="372"/>
      <c r="SJT3653" s="371"/>
      <c r="SJU3653" s="473"/>
      <c r="SJV3653" s="371"/>
      <c r="SJW3653" s="372"/>
      <c r="SJX3653" s="372"/>
      <c r="SJY3653" s="372"/>
      <c r="SJZ3653" s="372"/>
      <c r="SKA3653" s="370"/>
      <c r="SKB3653" s="371"/>
      <c r="SKC3653" s="372"/>
      <c r="SKD3653" s="371"/>
      <c r="SKE3653" s="473"/>
      <c r="SKF3653" s="371"/>
      <c r="SKG3653" s="372"/>
      <c r="SKH3653" s="372"/>
      <c r="SKI3653" s="372"/>
      <c r="SKJ3653" s="372"/>
      <c r="SKK3653" s="370"/>
      <c r="SKL3653" s="371"/>
      <c r="SKM3653" s="372"/>
      <c r="SKN3653" s="371"/>
      <c r="SKO3653" s="473"/>
      <c r="SKP3653" s="371"/>
      <c r="SKQ3653" s="372"/>
      <c r="SKR3653" s="372"/>
      <c r="SKS3653" s="372"/>
      <c r="SKT3653" s="372"/>
      <c r="SKU3653" s="370"/>
      <c r="SKV3653" s="371"/>
      <c r="SKW3653" s="372"/>
      <c r="SKX3653" s="371"/>
      <c r="SKY3653" s="473"/>
      <c r="SKZ3653" s="371"/>
      <c r="SLA3653" s="372"/>
      <c r="SLB3653" s="372"/>
      <c r="SLC3653" s="372"/>
      <c r="SLD3653" s="372"/>
      <c r="SLE3653" s="370"/>
      <c r="SLF3653" s="371"/>
      <c r="SLG3653" s="372"/>
      <c r="SLH3653" s="371"/>
      <c r="SLI3653" s="473"/>
      <c r="SLJ3653" s="371"/>
      <c r="SLK3653" s="372"/>
      <c r="SLL3653" s="372"/>
      <c r="SLM3653" s="372"/>
      <c r="SLN3653" s="372"/>
      <c r="SLO3653" s="370"/>
      <c r="SLP3653" s="371"/>
      <c r="SLQ3653" s="372"/>
      <c r="SLR3653" s="371"/>
      <c r="SLS3653" s="473"/>
      <c r="SLT3653" s="371"/>
      <c r="SLU3653" s="372"/>
      <c r="SLV3653" s="372"/>
      <c r="SLW3653" s="372"/>
      <c r="SLX3653" s="372"/>
      <c r="SLY3653" s="370"/>
      <c r="SLZ3653" s="371"/>
      <c r="SMA3653" s="372"/>
      <c r="SMB3653" s="371"/>
      <c r="SMC3653" s="473"/>
      <c r="SMD3653" s="371"/>
      <c r="SME3653" s="372"/>
      <c r="SMF3653" s="372"/>
      <c r="SMG3653" s="372"/>
      <c r="SMH3653" s="372"/>
      <c r="SMI3653" s="370"/>
      <c r="SMJ3653" s="371"/>
      <c r="SMK3653" s="372"/>
      <c r="SML3653" s="371"/>
      <c r="SMM3653" s="473"/>
      <c r="SMN3653" s="371"/>
      <c r="SMO3653" s="372"/>
      <c r="SMP3653" s="372"/>
      <c r="SMQ3653" s="372"/>
      <c r="SMR3653" s="372"/>
      <c r="SMS3653" s="370"/>
      <c r="SMT3653" s="371"/>
      <c r="SMU3653" s="372"/>
      <c r="SMV3653" s="371"/>
      <c r="SMW3653" s="473"/>
      <c r="SMX3653" s="371"/>
      <c r="SMY3653" s="372"/>
      <c r="SMZ3653" s="372"/>
      <c r="SNA3653" s="372"/>
      <c r="SNB3653" s="372"/>
      <c r="SNC3653" s="370"/>
      <c r="SND3653" s="371"/>
      <c r="SNE3653" s="372"/>
      <c r="SNF3653" s="371"/>
      <c r="SNG3653" s="473"/>
      <c r="SNH3653" s="371"/>
      <c r="SNI3653" s="372"/>
      <c r="SNJ3653" s="372"/>
      <c r="SNK3653" s="372"/>
      <c r="SNL3653" s="372"/>
      <c r="SNM3653" s="370"/>
      <c r="SNN3653" s="371"/>
      <c r="SNO3653" s="372"/>
      <c r="SNP3653" s="371"/>
      <c r="SNQ3653" s="473"/>
      <c r="SNR3653" s="371"/>
      <c r="SNS3653" s="372"/>
      <c r="SNT3653" s="372"/>
      <c r="SNU3653" s="372"/>
      <c r="SNV3653" s="372"/>
      <c r="SNW3653" s="370"/>
      <c r="SNX3653" s="371"/>
      <c r="SNY3653" s="372"/>
      <c r="SNZ3653" s="371"/>
      <c r="SOA3653" s="473"/>
      <c r="SOB3653" s="371"/>
      <c r="SOC3653" s="372"/>
      <c r="SOD3653" s="372"/>
      <c r="SOE3653" s="372"/>
      <c r="SOF3653" s="372"/>
      <c r="SOG3653" s="370"/>
      <c r="SOH3653" s="371"/>
      <c r="SOI3653" s="372"/>
      <c r="SOJ3653" s="371"/>
      <c r="SOK3653" s="473"/>
      <c r="SOL3653" s="371"/>
      <c r="SOM3653" s="372"/>
      <c r="SON3653" s="372"/>
      <c r="SOO3653" s="372"/>
      <c r="SOP3653" s="372"/>
      <c r="SOQ3653" s="370"/>
      <c r="SOR3653" s="371"/>
      <c r="SOS3653" s="372"/>
      <c r="SOT3653" s="371"/>
      <c r="SOU3653" s="473"/>
      <c r="SOV3653" s="371"/>
      <c r="SOW3653" s="372"/>
      <c r="SOX3653" s="372"/>
      <c r="SOY3653" s="372"/>
      <c r="SOZ3653" s="372"/>
      <c r="SPA3653" s="370"/>
      <c r="SPB3653" s="371"/>
      <c r="SPC3653" s="372"/>
      <c r="SPD3653" s="371"/>
      <c r="SPE3653" s="473"/>
      <c r="SPF3653" s="371"/>
      <c r="SPG3653" s="372"/>
      <c r="SPH3653" s="372"/>
      <c r="SPI3653" s="372"/>
      <c r="SPJ3653" s="372"/>
      <c r="SPK3653" s="370"/>
      <c r="SPL3653" s="371"/>
      <c r="SPM3653" s="372"/>
      <c r="SPN3653" s="371"/>
      <c r="SPO3653" s="473"/>
      <c r="SPP3653" s="371"/>
      <c r="SPQ3653" s="372"/>
      <c r="SPR3653" s="372"/>
      <c r="SPS3653" s="372"/>
      <c r="SPT3653" s="372"/>
      <c r="SPU3653" s="370"/>
      <c r="SPV3653" s="371"/>
      <c r="SPW3653" s="372"/>
      <c r="SPX3653" s="371"/>
      <c r="SPY3653" s="473"/>
      <c r="SPZ3653" s="371"/>
      <c r="SQA3653" s="372"/>
      <c r="SQB3653" s="372"/>
      <c r="SQC3653" s="372"/>
      <c r="SQD3653" s="372"/>
      <c r="SQE3653" s="370"/>
      <c r="SQF3653" s="371"/>
      <c r="SQG3653" s="372"/>
      <c r="SQH3653" s="371"/>
      <c r="SQI3653" s="473"/>
      <c r="SQJ3653" s="371"/>
      <c r="SQK3653" s="372"/>
      <c r="SQL3653" s="372"/>
      <c r="SQM3653" s="372"/>
      <c r="SQN3653" s="372"/>
      <c r="SQO3653" s="370"/>
      <c r="SQP3653" s="371"/>
      <c r="SQQ3653" s="372"/>
      <c r="SQR3653" s="371"/>
      <c r="SQS3653" s="473"/>
      <c r="SQT3653" s="371"/>
      <c r="SQU3653" s="372"/>
      <c r="SQV3653" s="372"/>
      <c r="SQW3653" s="372"/>
      <c r="SQX3653" s="372"/>
      <c r="SQY3653" s="370"/>
      <c r="SQZ3653" s="371"/>
      <c r="SRA3653" s="372"/>
      <c r="SRB3653" s="371"/>
      <c r="SRC3653" s="473"/>
      <c r="SRD3653" s="371"/>
      <c r="SRE3653" s="372"/>
      <c r="SRF3653" s="372"/>
      <c r="SRG3653" s="372"/>
      <c r="SRH3653" s="372"/>
      <c r="SRI3653" s="370"/>
      <c r="SRJ3653" s="371"/>
      <c r="SRK3653" s="372"/>
      <c r="SRL3653" s="371"/>
      <c r="SRM3653" s="473"/>
      <c r="SRN3653" s="371"/>
      <c r="SRO3653" s="372"/>
      <c r="SRP3653" s="372"/>
      <c r="SRQ3653" s="372"/>
      <c r="SRR3653" s="372"/>
      <c r="SRS3653" s="370"/>
      <c r="SRT3653" s="371"/>
      <c r="SRU3653" s="372"/>
      <c r="SRV3653" s="371"/>
      <c r="SRW3653" s="473"/>
      <c r="SRX3653" s="371"/>
      <c r="SRY3653" s="372"/>
      <c r="SRZ3653" s="372"/>
      <c r="SSA3653" s="372"/>
      <c r="SSB3653" s="372"/>
      <c r="SSC3653" s="370"/>
      <c r="SSD3653" s="371"/>
      <c r="SSE3653" s="372"/>
      <c r="SSF3653" s="371"/>
      <c r="SSG3653" s="473"/>
      <c r="SSH3653" s="371"/>
      <c r="SSI3653" s="372"/>
      <c r="SSJ3653" s="372"/>
      <c r="SSK3653" s="372"/>
      <c r="SSL3653" s="372"/>
      <c r="SSM3653" s="370"/>
      <c r="SSN3653" s="371"/>
      <c r="SSO3653" s="372"/>
      <c r="SSP3653" s="371"/>
      <c r="SSQ3653" s="473"/>
      <c r="SSR3653" s="371"/>
      <c r="SSS3653" s="372"/>
      <c r="SST3653" s="372"/>
      <c r="SSU3653" s="372"/>
      <c r="SSV3653" s="372"/>
      <c r="SSW3653" s="370"/>
      <c r="SSX3653" s="371"/>
      <c r="SSY3653" s="372"/>
      <c r="SSZ3653" s="371"/>
      <c r="STA3653" s="473"/>
      <c r="STB3653" s="371"/>
      <c r="STC3653" s="372"/>
      <c r="STD3653" s="372"/>
      <c r="STE3653" s="372"/>
      <c r="STF3653" s="372"/>
      <c r="STG3653" s="370"/>
      <c r="STH3653" s="371"/>
      <c r="STI3653" s="372"/>
      <c r="STJ3653" s="371"/>
      <c r="STK3653" s="473"/>
      <c r="STL3653" s="371"/>
      <c r="STM3653" s="372"/>
      <c r="STN3653" s="372"/>
      <c r="STO3653" s="372"/>
      <c r="STP3653" s="372"/>
      <c r="STQ3653" s="370"/>
      <c r="STR3653" s="371"/>
      <c r="STS3653" s="372"/>
      <c r="STT3653" s="371"/>
      <c r="STU3653" s="473"/>
      <c r="STV3653" s="371"/>
      <c r="STW3653" s="372"/>
      <c r="STX3653" s="372"/>
      <c r="STY3653" s="372"/>
      <c r="STZ3653" s="372"/>
      <c r="SUA3653" s="370"/>
      <c r="SUB3653" s="371"/>
      <c r="SUC3653" s="372"/>
      <c r="SUD3653" s="371"/>
      <c r="SUE3653" s="473"/>
      <c r="SUF3653" s="371"/>
      <c r="SUG3653" s="372"/>
      <c r="SUH3653" s="372"/>
      <c r="SUI3653" s="372"/>
      <c r="SUJ3653" s="372"/>
      <c r="SUK3653" s="370"/>
      <c r="SUL3653" s="371"/>
      <c r="SUM3653" s="372"/>
      <c r="SUN3653" s="371"/>
      <c r="SUO3653" s="473"/>
      <c r="SUP3653" s="371"/>
      <c r="SUQ3653" s="372"/>
      <c r="SUR3653" s="372"/>
      <c r="SUS3653" s="372"/>
      <c r="SUT3653" s="372"/>
      <c r="SUU3653" s="370"/>
      <c r="SUV3653" s="371"/>
      <c r="SUW3653" s="372"/>
      <c r="SUX3653" s="371"/>
      <c r="SUY3653" s="473"/>
      <c r="SUZ3653" s="371"/>
      <c r="SVA3653" s="372"/>
      <c r="SVB3653" s="372"/>
      <c r="SVC3653" s="372"/>
      <c r="SVD3653" s="372"/>
      <c r="SVE3653" s="370"/>
      <c r="SVF3653" s="371"/>
      <c r="SVG3653" s="372"/>
      <c r="SVH3653" s="371"/>
      <c r="SVI3653" s="473"/>
      <c r="SVJ3653" s="371"/>
      <c r="SVK3653" s="372"/>
      <c r="SVL3653" s="372"/>
      <c r="SVM3653" s="372"/>
      <c r="SVN3653" s="372"/>
      <c r="SVO3653" s="370"/>
      <c r="SVP3653" s="371"/>
      <c r="SVQ3653" s="372"/>
      <c r="SVR3653" s="371"/>
      <c r="SVS3653" s="473"/>
      <c r="SVT3653" s="371"/>
      <c r="SVU3653" s="372"/>
      <c r="SVV3653" s="372"/>
      <c r="SVW3653" s="372"/>
      <c r="SVX3653" s="372"/>
      <c r="SVY3653" s="370"/>
      <c r="SVZ3653" s="371"/>
      <c r="SWA3653" s="372"/>
      <c r="SWB3653" s="371"/>
      <c r="SWC3653" s="473"/>
      <c r="SWD3653" s="371"/>
      <c r="SWE3653" s="372"/>
      <c r="SWF3653" s="372"/>
      <c r="SWG3653" s="372"/>
      <c r="SWH3653" s="372"/>
      <c r="SWI3653" s="370"/>
      <c r="SWJ3653" s="371"/>
      <c r="SWK3653" s="372"/>
      <c r="SWL3653" s="371"/>
      <c r="SWM3653" s="473"/>
      <c r="SWN3653" s="371"/>
      <c r="SWO3653" s="372"/>
      <c r="SWP3653" s="372"/>
      <c r="SWQ3653" s="372"/>
      <c r="SWR3653" s="372"/>
      <c r="SWS3653" s="370"/>
      <c r="SWT3653" s="371"/>
      <c r="SWU3653" s="372"/>
      <c r="SWV3653" s="371"/>
      <c r="SWW3653" s="473"/>
      <c r="SWX3653" s="371"/>
      <c r="SWY3653" s="372"/>
      <c r="SWZ3653" s="372"/>
      <c r="SXA3653" s="372"/>
      <c r="SXB3653" s="372"/>
      <c r="SXC3653" s="370"/>
      <c r="SXD3653" s="371"/>
      <c r="SXE3653" s="372"/>
      <c r="SXF3653" s="371"/>
      <c r="SXG3653" s="473"/>
      <c r="SXH3653" s="371"/>
      <c r="SXI3653" s="372"/>
      <c r="SXJ3653" s="372"/>
      <c r="SXK3653" s="372"/>
      <c r="SXL3653" s="372"/>
      <c r="SXM3653" s="370"/>
      <c r="SXN3653" s="371"/>
      <c r="SXO3653" s="372"/>
      <c r="SXP3653" s="371"/>
      <c r="SXQ3653" s="473"/>
      <c r="SXR3653" s="371"/>
      <c r="SXS3653" s="372"/>
      <c r="SXT3653" s="372"/>
      <c r="SXU3653" s="372"/>
      <c r="SXV3653" s="372"/>
      <c r="SXW3653" s="370"/>
      <c r="SXX3653" s="371"/>
      <c r="SXY3653" s="372"/>
      <c r="SXZ3653" s="371"/>
      <c r="SYA3653" s="473"/>
      <c r="SYB3653" s="371"/>
      <c r="SYC3653" s="372"/>
      <c r="SYD3653" s="372"/>
      <c r="SYE3653" s="372"/>
      <c r="SYF3653" s="372"/>
      <c r="SYG3653" s="370"/>
      <c r="SYH3653" s="371"/>
      <c r="SYI3653" s="372"/>
      <c r="SYJ3653" s="371"/>
      <c r="SYK3653" s="473"/>
      <c r="SYL3653" s="371"/>
      <c r="SYM3653" s="372"/>
      <c r="SYN3653" s="372"/>
      <c r="SYO3653" s="372"/>
      <c r="SYP3653" s="372"/>
      <c r="SYQ3653" s="370"/>
      <c r="SYR3653" s="371"/>
      <c r="SYS3653" s="372"/>
      <c r="SYT3653" s="371"/>
      <c r="SYU3653" s="473"/>
      <c r="SYV3653" s="371"/>
      <c r="SYW3653" s="372"/>
      <c r="SYX3653" s="372"/>
      <c r="SYY3653" s="372"/>
      <c r="SYZ3653" s="372"/>
      <c r="SZA3653" s="370"/>
      <c r="SZB3653" s="371"/>
      <c r="SZC3653" s="372"/>
      <c r="SZD3653" s="371"/>
      <c r="SZE3653" s="473"/>
      <c r="SZF3653" s="371"/>
      <c r="SZG3653" s="372"/>
      <c r="SZH3653" s="372"/>
      <c r="SZI3653" s="372"/>
      <c r="SZJ3653" s="372"/>
      <c r="SZK3653" s="370"/>
      <c r="SZL3653" s="371"/>
      <c r="SZM3653" s="372"/>
      <c r="SZN3653" s="371"/>
      <c r="SZO3653" s="473"/>
      <c r="SZP3653" s="371"/>
      <c r="SZQ3653" s="372"/>
      <c r="SZR3653" s="372"/>
      <c r="SZS3653" s="372"/>
      <c r="SZT3653" s="372"/>
      <c r="SZU3653" s="370"/>
      <c r="SZV3653" s="371"/>
      <c r="SZW3653" s="372"/>
      <c r="SZX3653" s="371"/>
      <c r="SZY3653" s="473"/>
      <c r="SZZ3653" s="371"/>
      <c r="TAA3653" s="372"/>
      <c r="TAB3653" s="372"/>
      <c r="TAC3653" s="372"/>
      <c r="TAD3653" s="372"/>
      <c r="TAE3653" s="370"/>
      <c r="TAF3653" s="371"/>
      <c r="TAG3653" s="372"/>
      <c r="TAH3653" s="371"/>
      <c r="TAI3653" s="473"/>
      <c r="TAJ3653" s="371"/>
      <c r="TAK3653" s="372"/>
      <c r="TAL3653" s="372"/>
      <c r="TAM3653" s="372"/>
      <c r="TAN3653" s="372"/>
      <c r="TAO3653" s="370"/>
      <c r="TAP3653" s="371"/>
      <c r="TAQ3653" s="372"/>
      <c r="TAR3653" s="371"/>
      <c r="TAS3653" s="473"/>
      <c r="TAT3653" s="371"/>
      <c r="TAU3653" s="372"/>
      <c r="TAV3653" s="372"/>
      <c r="TAW3653" s="372"/>
      <c r="TAX3653" s="372"/>
      <c r="TAY3653" s="370"/>
      <c r="TAZ3653" s="371"/>
      <c r="TBA3653" s="372"/>
      <c r="TBB3653" s="371"/>
      <c r="TBC3653" s="473"/>
      <c r="TBD3653" s="371"/>
      <c r="TBE3653" s="372"/>
      <c r="TBF3653" s="372"/>
      <c r="TBG3653" s="372"/>
      <c r="TBH3653" s="372"/>
      <c r="TBI3653" s="370"/>
      <c r="TBJ3653" s="371"/>
      <c r="TBK3653" s="372"/>
      <c r="TBL3653" s="371"/>
      <c r="TBM3653" s="473"/>
      <c r="TBN3653" s="371"/>
      <c r="TBO3653" s="372"/>
      <c r="TBP3653" s="372"/>
      <c r="TBQ3653" s="372"/>
      <c r="TBR3653" s="372"/>
      <c r="TBS3653" s="370"/>
      <c r="TBT3653" s="371"/>
      <c r="TBU3653" s="372"/>
      <c r="TBV3653" s="371"/>
      <c r="TBW3653" s="473"/>
      <c r="TBX3653" s="371"/>
      <c r="TBY3653" s="372"/>
      <c r="TBZ3653" s="372"/>
      <c r="TCA3653" s="372"/>
      <c r="TCB3653" s="372"/>
      <c r="TCC3653" s="370"/>
      <c r="TCD3653" s="371"/>
      <c r="TCE3653" s="372"/>
      <c r="TCF3653" s="371"/>
      <c r="TCG3653" s="473"/>
      <c r="TCH3653" s="371"/>
      <c r="TCI3653" s="372"/>
      <c r="TCJ3653" s="372"/>
      <c r="TCK3653" s="372"/>
      <c r="TCL3653" s="372"/>
      <c r="TCM3653" s="370"/>
      <c r="TCN3653" s="371"/>
      <c r="TCO3653" s="372"/>
      <c r="TCP3653" s="371"/>
      <c r="TCQ3653" s="473"/>
      <c r="TCR3653" s="371"/>
      <c r="TCS3653" s="372"/>
      <c r="TCT3653" s="372"/>
      <c r="TCU3653" s="372"/>
      <c r="TCV3653" s="372"/>
      <c r="TCW3653" s="370"/>
      <c r="TCX3653" s="371"/>
      <c r="TCY3653" s="372"/>
      <c r="TCZ3653" s="371"/>
      <c r="TDA3653" s="473"/>
      <c r="TDB3653" s="371"/>
      <c r="TDC3653" s="372"/>
      <c r="TDD3653" s="372"/>
      <c r="TDE3653" s="372"/>
      <c r="TDF3653" s="372"/>
      <c r="TDG3653" s="370"/>
      <c r="TDH3653" s="371"/>
      <c r="TDI3653" s="372"/>
      <c r="TDJ3653" s="371"/>
      <c r="TDK3653" s="473"/>
      <c r="TDL3653" s="371"/>
      <c r="TDM3653" s="372"/>
      <c r="TDN3653" s="372"/>
      <c r="TDO3653" s="372"/>
      <c r="TDP3653" s="372"/>
      <c r="TDQ3653" s="370"/>
      <c r="TDR3653" s="371"/>
      <c r="TDS3653" s="372"/>
      <c r="TDT3653" s="371"/>
      <c r="TDU3653" s="473"/>
      <c r="TDV3653" s="371"/>
      <c r="TDW3653" s="372"/>
      <c r="TDX3653" s="372"/>
      <c r="TDY3653" s="372"/>
      <c r="TDZ3653" s="372"/>
      <c r="TEA3653" s="370"/>
      <c r="TEB3653" s="371"/>
      <c r="TEC3653" s="372"/>
      <c r="TED3653" s="371"/>
      <c r="TEE3653" s="473"/>
      <c r="TEF3653" s="371"/>
      <c r="TEG3653" s="372"/>
      <c r="TEH3653" s="372"/>
      <c r="TEI3653" s="372"/>
      <c r="TEJ3653" s="372"/>
      <c r="TEK3653" s="370"/>
      <c r="TEL3653" s="371"/>
      <c r="TEM3653" s="372"/>
      <c r="TEN3653" s="371"/>
      <c r="TEO3653" s="473"/>
      <c r="TEP3653" s="371"/>
      <c r="TEQ3653" s="372"/>
      <c r="TER3653" s="372"/>
      <c r="TES3653" s="372"/>
      <c r="TET3653" s="372"/>
      <c r="TEU3653" s="370"/>
      <c r="TEV3653" s="371"/>
      <c r="TEW3653" s="372"/>
      <c r="TEX3653" s="371"/>
      <c r="TEY3653" s="473"/>
      <c r="TEZ3653" s="371"/>
      <c r="TFA3653" s="372"/>
      <c r="TFB3653" s="372"/>
      <c r="TFC3653" s="372"/>
      <c r="TFD3653" s="372"/>
      <c r="TFE3653" s="370"/>
      <c r="TFF3653" s="371"/>
      <c r="TFG3653" s="372"/>
      <c r="TFH3653" s="371"/>
      <c r="TFI3653" s="473"/>
      <c r="TFJ3653" s="371"/>
      <c r="TFK3653" s="372"/>
      <c r="TFL3653" s="372"/>
      <c r="TFM3653" s="372"/>
      <c r="TFN3653" s="372"/>
      <c r="TFO3653" s="370"/>
      <c r="TFP3653" s="371"/>
      <c r="TFQ3653" s="372"/>
      <c r="TFR3653" s="371"/>
      <c r="TFS3653" s="473"/>
      <c r="TFT3653" s="371"/>
      <c r="TFU3653" s="372"/>
      <c r="TFV3653" s="372"/>
      <c r="TFW3653" s="372"/>
      <c r="TFX3653" s="372"/>
      <c r="TFY3653" s="370"/>
      <c r="TFZ3653" s="371"/>
      <c r="TGA3653" s="372"/>
      <c r="TGB3653" s="371"/>
      <c r="TGC3653" s="473"/>
      <c r="TGD3653" s="371"/>
      <c r="TGE3653" s="372"/>
      <c r="TGF3653" s="372"/>
      <c r="TGG3653" s="372"/>
      <c r="TGH3653" s="372"/>
      <c r="TGI3653" s="370"/>
      <c r="TGJ3653" s="371"/>
      <c r="TGK3653" s="372"/>
      <c r="TGL3653" s="371"/>
      <c r="TGM3653" s="473"/>
      <c r="TGN3653" s="371"/>
      <c r="TGO3653" s="372"/>
      <c r="TGP3653" s="372"/>
      <c r="TGQ3653" s="372"/>
      <c r="TGR3653" s="372"/>
      <c r="TGS3653" s="370"/>
      <c r="TGT3653" s="371"/>
      <c r="TGU3653" s="372"/>
      <c r="TGV3653" s="371"/>
      <c r="TGW3653" s="473"/>
      <c r="TGX3653" s="371"/>
      <c r="TGY3653" s="372"/>
      <c r="TGZ3653" s="372"/>
      <c r="THA3653" s="372"/>
      <c r="THB3653" s="372"/>
      <c r="THC3653" s="370"/>
      <c r="THD3653" s="371"/>
      <c r="THE3653" s="372"/>
      <c r="THF3653" s="371"/>
      <c r="THG3653" s="473"/>
      <c r="THH3653" s="371"/>
      <c r="THI3653" s="372"/>
      <c r="THJ3653" s="372"/>
      <c r="THK3653" s="372"/>
      <c r="THL3653" s="372"/>
      <c r="THM3653" s="370"/>
      <c r="THN3653" s="371"/>
      <c r="THO3653" s="372"/>
      <c r="THP3653" s="371"/>
      <c r="THQ3653" s="473"/>
      <c r="THR3653" s="371"/>
      <c r="THS3653" s="372"/>
      <c r="THT3653" s="372"/>
      <c r="THU3653" s="372"/>
      <c r="THV3653" s="372"/>
      <c r="THW3653" s="370"/>
      <c r="THX3653" s="371"/>
      <c r="THY3653" s="372"/>
      <c r="THZ3653" s="371"/>
      <c r="TIA3653" s="473"/>
      <c r="TIB3653" s="371"/>
      <c r="TIC3653" s="372"/>
      <c r="TID3653" s="372"/>
      <c r="TIE3653" s="372"/>
      <c r="TIF3653" s="372"/>
      <c r="TIG3653" s="370"/>
      <c r="TIH3653" s="371"/>
      <c r="TII3653" s="372"/>
      <c r="TIJ3653" s="371"/>
      <c r="TIK3653" s="473"/>
      <c r="TIL3653" s="371"/>
      <c r="TIM3653" s="372"/>
      <c r="TIN3653" s="372"/>
      <c r="TIO3653" s="372"/>
      <c r="TIP3653" s="372"/>
      <c r="TIQ3653" s="370"/>
      <c r="TIR3653" s="371"/>
      <c r="TIS3653" s="372"/>
      <c r="TIT3653" s="371"/>
      <c r="TIU3653" s="473"/>
      <c r="TIV3653" s="371"/>
      <c r="TIW3653" s="372"/>
      <c r="TIX3653" s="372"/>
      <c r="TIY3653" s="372"/>
      <c r="TIZ3653" s="372"/>
      <c r="TJA3653" s="370"/>
      <c r="TJB3653" s="371"/>
      <c r="TJC3653" s="372"/>
      <c r="TJD3653" s="371"/>
      <c r="TJE3653" s="473"/>
      <c r="TJF3653" s="371"/>
      <c r="TJG3653" s="372"/>
      <c r="TJH3653" s="372"/>
      <c r="TJI3653" s="372"/>
      <c r="TJJ3653" s="372"/>
      <c r="TJK3653" s="370"/>
      <c r="TJL3653" s="371"/>
      <c r="TJM3653" s="372"/>
      <c r="TJN3653" s="371"/>
      <c r="TJO3653" s="473"/>
      <c r="TJP3653" s="371"/>
      <c r="TJQ3653" s="372"/>
      <c r="TJR3653" s="372"/>
      <c r="TJS3653" s="372"/>
      <c r="TJT3653" s="372"/>
      <c r="TJU3653" s="370"/>
      <c r="TJV3653" s="371"/>
      <c r="TJW3653" s="372"/>
      <c r="TJX3653" s="371"/>
      <c r="TJY3653" s="473"/>
      <c r="TJZ3653" s="371"/>
      <c r="TKA3653" s="372"/>
      <c r="TKB3653" s="372"/>
      <c r="TKC3653" s="372"/>
      <c r="TKD3653" s="372"/>
      <c r="TKE3653" s="370"/>
      <c r="TKF3653" s="371"/>
      <c r="TKG3653" s="372"/>
      <c r="TKH3653" s="371"/>
      <c r="TKI3653" s="473"/>
      <c r="TKJ3653" s="371"/>
      <c r="TKK3653" s="372"/>
      <c r="TKL3653" s="372"/>
      <c r="TKM3653" s="372"/>
      <c r="TKN3653" s="372"/>
      <c r="TKO3653" s="370"/>
      <c r="TKP3653" s="371"/>
      <c r="TKQ3653" s="372"/>
      <c r="TKR3653" s="371"/>
      <c r="TKS3653" s="473"/>
      <c r="TKT3653" s="371"/>
      <c r="TKU3653" s="372"/>
      <c r="TKV3653" s="372"/>
      <c r="TKW3653" s="372"/>
      <c r="TKX3653" s="372"/>
      <c r="TKY3653" s="370"/>
      <c r="TKZ3653" s="371"/>
      <c r="TLA3653" s="372"/>
      <c r="TLB3653" s="371"/>
      <c r="TLC3653" s="473"/>
      <c r="TLD3653" s="371"/>
      <c r="TLE3653" s="372"/>
      <c r="TLF3653" s="372"/>
      <c r="TLG3653" s="372"/>
      <c r="TLH3653" s="372"/>
      <c r="TLI3653" s="370"/>
      <c r="TLJ3653" s="371"/>
      <c r="TLK3653" s="372"/>
      <c r="TLL3653" s="371"/>
      <c r="TLM3653" s="473"/>
      <c r="TLN3653" s="371"/>
      <c r="TLO3653" s="372"/>
      <c r="TLP3653" s="372"/>
      <c r="TLQ3653" s="372"/>
      <c r="TLR3653" s="372"/>
      <c r="TLS3653" s="370"/>
      <c r="TLT3653" s="371"/>
      <c r="TLU3653" s="372"/>
      <c r="TLV3653" s="371"/>
      <c r="TLW3653" s="473"/>
      <c r="TLX3653" s="371"/>
      <c r="TLY3653" s="372"/>
      <c r="TLZ3653" s="372"/>
      <c r="TMA3653" s="372"/>
      <c r="TMB3653" s="372"/>
      <c r="TMC3653" s="370"/>
      <c r="TMD3653" s="371"/>
      <c r="TME3653" s="372"/>
      <c r="TMF3653" s="371"/>
      <c r="TMG3653" s="473"/>
      <c r="TMH3653" s="371"/>
      <c r="TMI3653" s="372"/>
      <c r="TMJ3653" s="372"/>
      <c r="TMK3653" s="372"/>
      <c r="TML3653" s="372"/>
      <c r="TMM3653" s="370"/>
      <c r="TMN3653" s="371"/>
      <c r="TMO3653" s="372"/>
      <c r="TMP3653" s="371"/>
      <c r="TMQ3653" s="473"/>
      <c r="TMR3653" s="371"/>
      <c r="TMS3653" s="372"/>
      <c r="TMT3653" s="372"/>
      <c r="TMU3653" s="372"/>
      <c r="TMV3653" s="372"/>
      <c r="TMW3653" s="370"/>
      <c r="TMX3653" s="371"/>
      <c r="TMY3653" s="372"/>
      <c r="TMZ3653" s="371"/>
      <c r="TNA3653" s="473"/>
      <c r="TNB3653" s="371"/>
      <c r="TNC3653" s="372"/>
      <c r="TND3653" s="372"/>
      <c r="TNE3653" s="372"/>
      <c r="TNF3653" s="372"/>
      <c r="TNG3653" s="370"/>
      <c r="TNH3653" s="371"/>
      <c r="TNI3653" s="372"/>
      <c r="TNJ3653" s="371"/>
      <c r="TNK3653" s="473"/>
      <c r="TNL3653" s="371"/>
      <c r="TNM3653" s="372"/>
      <c r="TNN3653" s="372"/>
      <c r="TNO3653" s="372"/>
      <c r="TNP3653" s="372"/>
      <c r="TNQ3653" s="370"/>
      <c r="TNR3653" s="371"/>
      <c r="TNS3653" s="372"/>
      <c r="TNT3653" s="371"/>
      <c r="TNU3653" s="473"/>
      <c r="TNV3653" s="371"/>
      <c r="TNW3653" s="372"/>
      <c r="TNX3653" s="372"/>
      <c r="TNY3653" s="372"/>
      <c r="TNZ3653" s="372"/>
      <c r="TOA3653" s="370"/>
      <c r="TOB3653" s="371"/>
      <c r="TOC3653" s="372"/>
      <c r="TOD3653" s="371"/>
      <c r="TOE3653" s="473"/>
      <c r="TOF3653" s="371"/>
      <c r="TOG3653" s="372"/>
      <c r="TOH3653" s="372"/>
      <c r="TOI3653" s="372"/>
      <c r="TOJ3653" s="372"/>
      <c r="TOK3653" s="370"/>
      <c r="TOL3653" s="371"/>
      <c r="TOM3653" s="372"/>
      <c r="TON3653" s="371"/>
      <c r="TOO3653" s="473"/>
      <c r="TOP3653" s="371"/>
      <c r="TOQ3653" s="372"/>
      <c r="TOR3653" s="372"/>
      <c r="TOS3653" s="372"/>
      <c r="TOT3653" s="372"/>
      <c r="TOU3653" s="370"/>
      <c r="TOV3653" s="371"/>
      <c r="TOW3653" s="372"/>
      <c r="TOX3653" s="371"/>
      <c r="TOY3653" s="473"/>
      <c r="TOZ3653" s="371"/>
      <c r="TPA3653" s="372"/>
      <c r="TPB3653" s="372"/>
      <c r="TPC3653" s="372"/>
      <c r="TPD3653" s="372"/>
      <c r="TPE3653" s="370"/>
      <c r="TPF3653" s="371"/>
      <c r="TPG3653" s="372"/>
      <c r="TPH3653" s="371"/>
      <c r="TPI3653" s="473"/>
      <c r="TPJ3653" s="371"/>
      <c r="TPK3653" s="372"/>
      <c r="TPL3653" s="372"/>
      <c r="TPM3653" s="372"/>
      <c r="TPN3653" s="372"/>
      <c r="TPO3653" s="370"/>
      <c r="TPP3653" s="371"/>
      <c r="TPQ3653" s="372"/>
      <c r="TPR3653" s="371"/>
      <c r="TPS3653" s="473"/>
      <c r="TPT3653" s="371"/>
      <c r="TPU3653" s="372"/>
      <c r="TPV3653" s="372"/>
      <c r="TPW3653" s="372"/>
      <c r="TPX3653" s="372"/>
      <c r="TPY3653" s="370"/>
      <c r="TPZ3653" s="371"/>
      <c r="TQA3653" s="372"/>
      <c r="TQB3653" s="371"/>
      <c r="TQC3653" s="473"/>
      <c r="TQD3653" s="371"/>
      <c r="TQE3653" s="372"/>
      <c r="TQF3653" s="372"/>
      <c r="TQG3653" s="372"/>
      <c r="TQH3653" s="372"/>
      <c r="TQI3653" s="370"/>
      <c r="TQJ3653" s="371"/>
      <c r="TQK3653" s="372"/>
      <c r="TQL3653" s="371"/>
      <c r="TQM3653" s="473"/>
      <c r="TQN3653" s="371"/>
      <c r="TQO3653" s="372"/>
      <c r="TQP3653" s="372"/>
      <c r="TQQ3653" s="372"/>
      <c r="TQR3653" s="372"/>
      <c r="TQS3653" s="370"/>
      <c r="TQT3653" s="371"/>
      <c r="TQU3653" s="372"/>
      <c r="TQV3653" s="371"/>
      <c r="TQW3653" s="473"/>
      <c r="TQX3653" s="371"/>
      <c r="TQY3653" s="372"/>
      <c r="TQZ3653" s="372"/>
      <c r="TRA3653" s="372"/>
      <c r="TRB3653" s="372"/>
      <c r="TRC3653" s="370"/>
      <c r="TRD3653" s="371"/>
      <c r="TRE3653" s="372"/>
      <c r="TRF3653" s="371"/>
      <c r="TRG3653" s="473"/>
      <c r="TRH3653" s="371"/>
      <c r="TRI3653" s="372"/>
      <c r="TRJ3653" s="372"/>
      <c r="TRK3653" s="372"/>
      <c r="TRL3653" s="372"/>
      <c r="TRM3653" s="370"/>
      <c r="TRN3653" s="371"/>
      <c r="TRO3653" s="372"/>
      <c r="TRP3653" s="371"/>
      <c r="TRQ3653" s="473"/>
      <c r="TRR3653" s="371"/>
      <c r="TRS3653" s="372"/>
      <c r="TRT3653" s="372"/>
      <c r="TRU3653" s="372"/>
      <c r="TRV3653" s="372"/>
      <c r="TRW3653" s="370"/>
      <c r="TRX3653" s="371"/>
      <c r="TRY3653" s="372"/>
      <c r="TRZ3653" s="371"/>
      <c r="TSA3653" s="473"/>
      <c r="TSB3653" s="371"/>
      <c r="TSC3653" s="372"/>
      <c r="TSD3653" s="372"/>
      <c r="TSE3653" s="372"/>
      <c r="TSF3653" s="372"/>
      <c r="TSG3653" s="370"/>
      <c r="TSH3653" s="371"/>
      <c r="TSI3653" s="372"/>
      <c r="TSJ3653" s="371"/>
      <c r="TSK3653" s="473"/>
      <c r="TSL3653" s="371"/>
      <c r="TSM3653" s="372"/>
      <c r="TSN3653" s="372"/>
      <c r="TSO3653" s="372"/>
      <c r="TSP3653" s="372"/>
      <c r="TSQ3653" s="370"/>
      <c r="TSR3653" s="371"/>
      <c r="TSS3653" s="372"/>
      <c r="TST3653" s="371"/>
      <c r="TSU3653" s="473"/>
      <c r="TSV3653" s="371"/>
      <c r="TSW3653" s="372"/>
      <c r="TSX3653" s="372"/>
      <c r="TSY3653" s="372"/>
      <c r="TSZ3653" s="372"/>
      <c r="TTA3653" s="370"/>
      <c r="TTB3653" s="371"/>
      <c r="TTC3653" s="372"/>
      <c r="TTD3653" s="371"/>
      <c r="TTE3653" s="473"/>
      <c r="TTF3653" s="371"/>
      <c r="TTG3653" s="372"/>
      <c r="TTH3653" s="372"/>
      <c r="TTI3653" s="372"/>
      <c r="TTJ3653" s="372"/>
      <c r="TTK3653" s="370"/>
      <c r="TTL3653" s="371"/>
      <c r="TTM3653" s="372"/>
      <c r="TTN3653" s="371"/>
      <c r="TTO3653" s="473"/>
      <c r="TTP3653" s="371"/>
      <c r="TTQ3653" s="372"/>
      <c r="TTR3653" s="372"/>
      <c r="TTS3653" s="372"/>
      <c r="TTT3653" s="372"/>
      <c r="TTU3653" s="370"/>
      <c r="TTV3653" s="371"/>
      <c r="TTW3653" s="372"/>
      <c r="TTX3653" s="371"/>
      <c r="TTY3653" s="473"/>
      <c r="TTZ3653" s="371"/>
      <c r="TUA3653" s="372"/>
      <c r="TUB3653" s="372"/>
      <c r="TUC3653" s="372"/>
      <c r="TUD3653" s="372"/>
      <c r="TUE3653" s="370"/>
      <c r="TUF3653" s="371"/>
      <c r="TUG3653" s="372"/>
      <c r="TUH3653" s="371"/>
      <c r="TUI3653" s="473"/>
      <c r="TUJ3653" s="371"/>
      <c r="TUK3653" s="372"/>
      <c r="TUL3653" s="372"/>
      <c r="TUM3653" s="372"/>
      <c r="TUN3653" s="372"/>
      <c r="TUO3653" s="370"/>
      <c r="TUP3653" s="371"/>
      <c r="TUQ3653" s="372"/>
      <c r="TUR3653" s="371"/>
      <c r="TUS3653" s="473"/>
      <c r="TUT3653" s="371"/>
      <c r="TUU3653" s="372"/>
      <c r="TUV3653" s="372"/>
      <c r="TUW3653" s="372"/>
      <c r="TUX3653" s="372"/>
      <c r="TUY3653" s="370"/>
      <c r="TUZ3653" s="371"/>
      <c r="TVA3653" s="372"/>
      <c r="TVB3653" s="371"/>
      <c r="TVC3653" s="473"/>
      <c r="TVD3653" s="371"/>
      <c r="TVE3653" s="372"/>
      <c r="TVF3653" s="372"/>
      <c r="TVG3653" s="372"/>
      <c r="TVH3653" s="372"/>
      <c r="TVI3653" s="370"/>
      <c r="TVJ3653" s="371"/>
      <c r="TVK3653" s="372"/>
      <c r="TVL3653" s="371"/>
      <c r="TVM3653" s="473"/>
      <c r="TVN3653" s="371"/>
      <c r="TVO3653" s="372"/>
      <c r="TVP3653" s="372"/>
      <c r="TVQ3653" s="372"/>
      <c r="TVR3653" s="372"/>
      <c r="TVS3653" s="370"/>
      <c r="TVT3653" s="371"/>
      <c r="TVU3653" s="372"/>
      <c r="TVV3653" s="371"/>
      <c r="TVW3653" s="473"/>
      <c r="TVX3653" s="371"/>
      <c r="TVY3653" s="372"/>
      <c r="TVZ3653" s="372"/>
      <c r="TWA3653" s="372"/>
      <c r="TWB3653" s="372"/>
      <c r="TWC3653" s="370"/>
      <c r="TWD3653" s="371"/>
      <c r="TWE3653" s="372"/>
      <c r="TWF3653" s="371"/>
      <c r="TWG3653" s="473"/>
      <c r="TWH3653" s="371"/>
      <c r="TWI3653" s="372"/>
      <c r="TWJ3653" s="372"/>
      <c r="TWK3653" s="372"/>
      <c r="TWL3653" s="372"/>
      <c r="TWM3653" s="370"/>
      <c r="TWN3653" s="371"/>
      <c r="TWO3653" s="372"/>
      <c r="TWP3653" s="371"/>
      <c r="TWQ3653" s="473"/>
      <c r="TWR3653" s="371"/>
      <c r="TWS3653" s="372"/>
      <c r="TWT3653" s="372"/>
      <c r="TWU3653" s="372"/>
      <c r="TWV3653" s="372"/>
      <c r="TWW3653" s="370"/>
      <c r="TWX3653" s="371"/>
      <c r="TWY3653" s="372"/>
      <c r="TWZ3653" s="371"/>
      <c r="TXA3653" s="473"/>
      <c r="TXB3653" s="371"/>
      <c r="TXC3653" s="372"/>
      <c r="TXD3653" s="372"/>
      <c r="TXE3653" s="372"/>
      <c r="TXF3653" s="372"/>
      <c r="TXG3653" s="370"/>
      <c r="TXH3653" s="371"/>
      <c r="TXI3653" s="372"/>
      <c r="TXJ3653" s="371"/>
      <c r="TXK3653" s="473"/>
      <c r="TXL3653" s="371"/>
      <c r="TXM3653" s="372"/>
      <c r="TXN3653" s="372"/>
      <c r="TXO3653" s="372"/>
      <c r="TXP3653" s="372"/>
      <c r="TXQ3653" s="370"/>
      <c r="TXR3653" s="371"/>
      <c r="TXS3653" s="372"/>
      <c r="TXT3653" s="371"/>
      <c r="TXU3653" s="473"/>
      <c r="TXV3653" s="371"/>
      <c r="TXW3653" s="372"/>
      <c r="TXX3653" s="372"/>
      <c r="TXY3653" s="372"/>
      <c r="TXZ3653" s="372"/>
      <c r="TYA3653" s="370"/>
      <c r="TYB3653" s="371"/>
      <c r="TYC3653" s="372"/>
      <c r="TYD3653" s="371"/>
      <c r="TYE3653" s="473"/>
      <c r="TYF3653" s="371"/>
      <c r="TYG3653" s="372"/>
      <c r="TYH3653" s="372"/>
      <c r="TYI3653" s="372"/>
      <c r="TYJ3653" s="372"/>
      <c r="TYK3653" s="370"/>
      <c r="TYL3653" s="371"/>
      <c r="TYM3653" s="372"/>
      <c r="TYN3653" s="371"/>
      <c r="TYO3653" s="473"/>
      <c r="TYP3653" s="371"/>
      <c r="TYQ3653" s="372"/>
      <c r="TYR3653" s="372"/>
      <c r="TYS3653" s="372"/>
      <c r="TYT3653" s="372"/>
      <c r="TYU3653" s="370"/>
      <c r="TYV3653" s="371"/>
      <c r="TYW3653" s="372"/>
      <c r="TYX3653" s="371"/>
      <c r="TYY3653" s="473"/>
      <c r="TYZ3653" s="371"/>
      <c r="TZA3653" s="372"/>
      <c r="TZB3653" s="372"/>
      <c r="TZC3653" s="372"/>
      <c r="TZD3653" s="372"/>
      <c r="TZE3653" s="370"/>
      <c r="TZF3653" s="371"/>
      <c r="TZG3653" s="372"/>
      <c r="TZH3653" s="371"/>
      <c r="TZI3653" s="473"/>
      <c r="TZJ3653" s="371"/>
      <c r="TZK3653" s="372"/>
      <c r="TZL3653" s="372"/>
      <c r="TZM3653" s="372"/>
      <c r="TZN3653" s="372"/>
      <c r="TZO3653" s="370"/>
      <c r="TZP3653" s="371"/>
      <c r="TZQ3653" s="372"/>
      <c r="TZR3653" s="371"/>
      <c r="TZS3653" s="473"/>
      <c r="TZT3653" s="371"/>
      <c r="TZU3653" s="372"/>
      <c r="TZV3653" s="372"/>
      <c r="TZW3653" s="372"/>
      <c r="TZX3653" s="372"/>
      <c r="TZY3653" s="370"/>
      <c r="TZZ3653" s="371"/>
      <c r="UAA3653" s="372"/>
      <c r="UAB3653" s="371"/>
      <c r="UAC3653" s="473"/>
      <c r="UAD3653" s="371"/>
      <c r="UAE3653" s="372"/>
      <c r="UAF3653" s="372"/>
      <c r="UAG3653" s="372"/>
      <c r="UAH3653" s="372"/>
      <c r="UAI3653" s="370"/>
      <c r="UAJ3653" s="371"/>
      <c r="UAK3653" s="372"/>
      <c r="UAL3653" s="371"/>
      <c r="UAM3653" s="473"/>
      <c r="UAN3653" s="371"/>
      <c r="UAO3653" s="372"/>
      <c r="UAP3653" s="372"/>
      <c r="UAQ3653" s="372"/>
      <c r="UAR3653" s="372"/>
      <c r="UAS3653" s="370"/>
      <c r="UAT3653" s="371"/>
      <c r="UAU3653" s="372"/>
      <c r="UAV3653" s="371"/>
      <c r="UAW3653" s="473"/>
      <c r="UAX3653" s="371"/>
      <c r="UAY3653" s="372"/>
      <c r="UAZ3653" s="372"/>
      <c r="UBA3653" s="372"/>
      <c r="UBB3653" s="372"/>
      <c r="UBC3653" s="370"/>
      <c r="UBD3653" s="371"/>
      <c r="UBE3653" s="372"/>
      <c r="UBF3653" s="371"/>
      <c r="UBG3653" s="473"/>
      <c r="UBH3653" s="371"/>
      <c r="UBI3653" s="372"/>
      <c r="UBJ3653" s="372"/>
      <c r="UBK3653" s="372"/>
      <c r="UBL3653" s="372"/>
      <c r="UBM3653" s="370"/>
      <c r="UBN3653" s="371"/>
      <c r="UBO3653" s="372"/>
      <c r="UBP3653" s="371"/>
      <c r="UBQ3653" s="473"/>
      <c r="UBR3653" s="371"/>
      <c r="UBS3653" s="372"/>
      <c r="UBT3653" s="372"/>
      <c r="UBU3653" s="372"/>
      <c r="UBV3653" s="372"/>
      <c r="UBW3653" s="370"/>
      <c r="UBX3653" s="371"/>
      <c r="UBY3653" s="372"/>
      <c r="UBZ3653" s="371"/>
      <c r="UCA3653" s="473"/>
      <c r="UCB3653" s="371"/>
      <c r="UCC3653" s="372"/>
      <c r="UCD3653" s="372"/>
      <c r="UCE3653" s="372"/>
      <c r="UCF3653" s="372"/>
      <c r="UCG3653" s="370"/>
      <c r="UCH3653" s="371"/>
      <c r="UCI3653" s="372"/>
      <c r="UCJ3653" s="371"/>
      <c r="UCK3653" s="473"/>
      <c r="UCL3653" s="371"/>
      <c r="UCM3653" s="372"/>
      <c r="UCN3653" s="372"/>
      <c r="UCO3653" s="372"/>
      <c r="UCP3653" s="372"/>
      <c r="UCQ3653" s="370"/>
      <c r="UCR3653" s="371"/>
      <c r="UCS3653" s="372"/>
      <c r="UCT3653" s="371"/>
      <c r="UCU3653" s="473"/>
      <c r="UCV3653" s="371"/>
      <c r="UCW3653" s="372"/>
      <c r="UCX3653" s="372"/>
      <c r="UCY3653" s="372"/>
      <c r="UCZ3653" s="372"/>
      <c r="UDA3653" s="370"/>
      <c r="UDB3653" s="371"/>
      <c r="UDC3653" s="372"/>
      <c r="UDD3653" s="371"/>
      <c r="UDE3653" s="473"/>
      <c r="UDF3653" s="371"/>
      <c r="UDG3653" s="372"/>
      <c r="UDH3653" s="372"/>
      <c r="UDI3653" s="372"/>
      <c r="UDJ3653" s="372"/>
      <c r="UDK3653" s="370"/>
      <c r="UDL3653" s="371"/>
      <c r="UDM3653" s="372"/>
      <c r="UDN3653" s="371"/>
      <c r="UDO3653" s="473"/>
      <c r="UDP3653" s="371"/>
      <c r="UDQ3653" s="372"/>
      <c r="UDR3653" s="372"/>
      <c r="UDS3653" s="372"/>
      <c r="UDT3653" s="372"/>
      <c r="UDU3653" s="370"/>
      <c r="UDV3653" s="371"/>
      <c r="UDW3653" s="372"/>
      <c r="UDX3653" s="371"/>
      <c r="UDY3653" s="473"/>
      <c r="UDZ3653" s="371"/>
      <c r="UEA3653" s="372"/>
      <c r="UEB3653" s="372"/>
      <c r="UEC3653" s="372"/>
      <c r="UED3653" s="372"/>
      <c r="UEE3653" s="370"/>
      <c r="UEF3653" s="371"/>
      <c r="UEG3653" s="372"/>
      <c r="UEH3653" s="371"/>
      <c r="UEI3653" s="473"/>
      <c r="UEJ3653" s="371"/>
      <c r="UEK3653" s="372"/>
      <c r="UEL3653" s="372"/>
      <c r="UEM3653" s="372"/>
      <c r="UEN3653" s="372"/>
      <c r="UEO3653" s="370"/>
      <c r="UEP3653" s="371"/>
      <c r="UEQ3653" s="372"/>
      <c r="UER3653" s="371"/>
      <c r="UES3653" s="473"/>
      <c r="UET3653" s="371"/>
      <c r="UEU3653" s="372"/>
      <c r="UEV3653" s="372"/>
      <c r="UEW3653" s="372"/>
      <c r="UEX3653" s="372"/>
      <c r="UEY3653" s="370"/>
      <c r="UEZ3653" s="371"/>
      <c r="UFA3653" s="372"/>
      <c r="UFB3653" s="371"/>
      <c r="UFC3653" s="473"/>
      <c r="UFD3653" s="371"/>
      <c r="UFE3653" s="372"/>
      <c r="UFF3653" s="372"/>
      <c r="UFG3653" s="372"/>
      <c r="UFH3653" s="372"/>
      <c r="UFI3653" s="370"/>
      <c r="UFJ3653" s="371"/>
      <c r="UFK3653" s="372"/>
      <c r="UFL3653" s="371"/>
      <c r="UFM3653" s="473"/>
      <c r="UFN3653" s="371"/>
      <c r="UFO3653" s="372"/>
      <c r="UFP3653" s="372"/>
      <c r="UFQ3653" s="372"/>
      <c r="UFR3653" s="372"/>
      <c r="UFS3653" s="370"/>
      <c r="UFT3653" s="371"/>
      <c r="UFU3653" s="372"/>
      <c r="UFV3653" s="371"/>
      <c r="UFW3653" s="473"/>
      <c r="UFX3653" s="371"/>
      <c r="UFY3653" s="372"/>
      <c r="UFZ3653" s="372"/>
      <c r="UGA3653" s="372"/>
      <c r="UGB3653" s="372"/>
      <c r="UGC3653" s="370"/>
      <c r="UGD3653" s="371"/>
      <c r="UGE3653" s="372"/>
      <c r="UGF3653" s="371"/>
      <c r="UGG3653" s="473"/>
      <c r="UGH3653" s="371"/>
      <c r="UGI3653" s="372"/>
      <c r="UGJ3653" s="372"/>
      <c r="UGK3653" s="372"/>
      <c r="UGL3653" s="372"/>
      <c r="UGM3653" s="370"/>
      <c r="UGN3653" s="371"/>
      <c r="UGO3653" s="372"/>
      <c r="UGP3653" s="371"/>
      <c r="UGQ3653" s="473"/>
      <c r="UGR3653" s="371"/>
      <c r="UGS3653" s="372"/>
      <c r="UGT3653" s="372"/>
      <c r="UGU3653" s="372"/>
      <c r="UGV3653" s="372"/>
      <c r="UGW3653" s="370"/>
      <c r="UGX3653" s="371"/>
      <c r="UGY3653" s="372"/>
      <c r="UGZ3653" s="371"/>
      <c r="UHA3653" s="473"/>
      <c r="UHB3653" s="371"/>
      <c r="UHC3653" s="372"/>
      <c r="UHD3653" s="372"/>
      <c r="UHE3653" s="372"/>
      <c r="UHF3653" s="372"/>
      <c r="UHG3653" s="370"/>
      <c r="UHH3653" s="371"/>
      <c r="UHI3653" s="372"/>
      <c r="UHJ3653" s="371"/>
      <c r="UHK3653" s="473"/>
      <c r="UHL3653" s="371"/>
      <c r="UHM3653" s="372"/>
      <c r="UHN3653" s="372"/>
      <c r="UHO3653" s="372"/>
      <c r="UHP3653" s="372"/>
      <c r="UHQ3653" s="370"/>
      <c r="UHR3653" s="371"/>
      <c r="UHS3653" s="372"/>
      <c r="UHT3653" s="371"/>
      <c r="UHU3653" s="473"/>
      <c r="UHV3653" s="371"/>
      <c r="UHW3653" s="372"/>
      <c r="UHX3653" s="372"/>
      <c r="UHY3653" s="372"/>
      <c r="UHZ3653" s="372"/>
      <c r="UIA3653" s="370"/>
      <c r="UIB3653" s="371"/>
      <c r="UIC3653" s="372"/>
      <c r="UID3653" s="371"/>
      <c r="UIE3653" s="473"/>
      <c r="UIF3653" s="371"/>
      <c r="UIG3653" s="372"/>
      <c r="UIH3653" s="372"/>
      <c r="UII3653" s="372"/>
      <c r="UIJ3653" s="372"/>
      <c r="UIK3653" s="370"/>
      <c r="UIL3653" s="371"/>
      <c r="UIM3653" s="372"/>
      <c r="UIN3653" s="371"/>
      <c r="UIO3653" s="473"/>
      <c r="UIP3653" s="371"/>
      <c r="UIQ3653" s="372"/>
      <c r="UIR3653" s="372"/>
      <c r="UIS3653" s="372"/>
      <c r="UIT3653" s="372"/>
      <c r="UIU3653" s="370"/>
      <c r="UIV3653" s="371"/>
      <c r="UIW3653" s="372"/>
      <c r="UIX3653" s="371"/>
      <c r="UIY3653" s="473"/>
      <c r="UIZ3653" s="371"/>
      <c r="UJA3653" s="372"/>
      <c r="UJB3653" s="372"/>
      <c r="UJC3653" s="372"/>
      <c r="UJD3653" s="372"/>
      <c r="UJE3653" s="370"/>
      <c r="UJF3653" s="371"/>
      <c r="UJG3653" s="372"/>
      <c r="UJH3653" s="371"/>
      <c r="UJI3653" s="473"/>
      <c r="UJJ3653" s="371"/>
      <c r="UJK3653" s="372"/>
      <c r="UJL3653" s="372"/>
      <c r="UJM3653" s="372"/>
      <c r="UJN3653" s="372"/>
      <c r="UJO3653" s="370"/>
      <c r="UJP3653" s="371"/>
      <c r="UJQ3653" s="372"/>
      <c r="UJR3653" s="371"/>
      <c r="UJS3653" s="473"/>
      <c r="UJT3653" s="371"/>
      <c r="UJU3653" s="372"/>
      <c r="UJV3653" s="372"/>
      <c r="UJW3653" s="372"/>
      <c r="UJX3653" s="372"/>
      <c r="UJY3653" s="370"/>
      <c r="UJZ3653" s="371"/>
      <c r="UKA3653" s="372"/>
      <c r="UKB3653" s="371"/>
      <c r="UKC3653" s="473"/>
      <c r="UKD3653" s="371"/>
      <c r="UKE3653" s="372"/>
      <c r="UKF3653" s="372"/>
      <c r="UKG3653" s="372"/>
      <c r="UKH3653" s="372"/>
      <c r="UKI3653" s="370"/>
      <c r="UKJ3653" s="371"/>
      <c r="UKK3653" s="372"/>
      <c r="UKL3653" s="371"/>
      <c r="UKM3653" s="473"/>
      <c r="UKN3653" s="371"/>
      <c r="UKO3653" s="372"/>
      <c r="UKP3653" s="372"/>
      <c r="UKQ3653" s="372"/>
      <c r="UKR3653" s="372"/>
      <c r="UKS3653" s="370"/>
      <c r="UKT3653" s="371"/>
      <c r="UKU3653" s="372"/>
      <c r="UKV3653" s="371"/>
      <c r="UKW3653" s="473"/>
      <c r="UKX3653" s="371"/>
      <c r="UKY3653" s="372"/>
      <c r="UKZ3653" s="372"/>
      <c r="ULA3653" s="372"/>
      <c r="ULB3653" s="372"/>
      <c r="ULC3653" s="370"/>
      <c r="ULD3653" s="371"/>
      <c r="ULE3653" s="372"/>
      <c r="ULF3653" s="371"/>
      <c r="ULG3653" s="473"/>
      <c r="ULH3653" s="371"/>
      <c r="ULI3653" s="372"/>
      <c r="ULJ3653" s="372"/>
      <c r="ULK3653" s="372"/>
      <c r="ULL3653" s="372"/>
      <c r="ULM3653" s="370"/>
      <c r="ULN3653" s="371"/>
      <c r="ULO3653" s="372"/>
      <c r="ULP3653" s="371"/>
      <c r="ULQ3653" s="473"/>
      <c r="ULR3653" s="371"/>
      <c r="ULS3653" s="372"/>
      <c r="ULT3653" s="372"/>
      <c r="ULU3653" s="372"/>
      <c r="ULV3653" s="372"/>
      <c r="ULW3653" s="370"/>
      <c r="ULX3653" s="371"/>
      <c r="ULY3653" s="372"/>
      <c r="ULZ3653" s="371"/>
      <c r="UMA3653" s="473"/>
      <c r="UMB3653" s="371"/>
      <c r="UMC3653" s="372"/>
      <c r="UMD3653" s="372"/>
      <c r="UME3653" s="372"/>
      <c r="UMF3653" s="372"/>
      <c r="UMG3653" s="370"/>
      <c r="UMH3653" s="371"/>
      <c r="UMI3653" s="372"/>
      <c r="UMJ3653" s="371"/>
      <c r="UMK3653" s="473"/>
      <c r="UML3653" s="371"/>
      <c r="UMM3653" s="372"/>
      <c r="UMN3653" s="372"/>
      <c r="UMO3653" s="372"/>
      <c r="UMP3653" s="372"/>
      <c r="UMQ3653" s="370"/>
      <c r="UMR3653" s="371"/>
      <c r="UMS3653" s="372"/>
      <c r="UMT3653" s="371"/>
      <c r="UMU3653" s="473"/>
      <c r="UMV3653" s="371"/>
      <c r="UMW3653" s="372"/>
      <c r="UMX3653" s="372"/>
      <c r="UMY3653" s="372"/>
      <c r="UMZ3653" s="372"/>
      <c r="UNA3653" s="370"/>
      <c r="UNB3653" s="371"/>
      <c r="UNC3653" s="372"/>
      <c r="UND3653" s="371"/>
      <c r="UNE3653" s="473"/>
      <c r="UNF3653" s="371"/>
      <c r="UNG3653" s="372"/>
      <c r="UNH3653" s="372"/>
      <c r="UNI3653" s="372"/>
      <c r="UNJ3653" s="372"/>
      <c r="UNK3653" s="370"/>
      <c r="UNL3653" s="371"/>
      <c r="UNM3653" s="372"/>
      <c r="UNN3653" s="371"/>
      <c r="UNO3653" s="473"/>
      <c r="UNP3653" s="371"/>
      <c r="UNQ3653" s="372"/>
      <c r="UNR3653" s="372"/>
      <c r="UNS3653" s="372"/>
      <c r="UNT3653" s="372"/>
      <c r="UNU3653" s="370"/>
      <c r="UNV3653" s="371"/>
      <c r="UNW3653" s="372"/>
      <c r="UNX3653" s="371"/>
      <c r="UNY3653" s="473"/>
      <c r="UNZ3653" s="371"/>
      <c r="UOA3653" s="372"/>
      <c r="UOB3653" s="372"/>
      <c r="UOC3653" s="372"/>
      <c r="UOD3653" s="372"/>
      <c r="UOE3653" s="370"/>
      <c r="UOF3653" s="371"/>
      <c r="UOG3653" s="372"/>
      <c r="UOH3653" s="371"/>
      <c r="UOI3653" s="473"/>
      <c r="UOJ3653" s="371"/>
      <c r="UOK3653" s="372"/>
      <c r="UOL3653" s="372"/>
      <c r="UOM3653" s="372"/>
      <c r="UON3653" s="372"/>
      <c r="UOO3653" s="370"/>
      <c r="UOP3653" s="371"/>
      <c r="UOQ3653" s="372"/>
      <c r="UOR3653" s="371"/>
      <c r="UOS3653" s="473"/>
      <c r="UOT3653" s="371"/>
      <c r="UOU3653" s="372"/>
      <c r="UOV3653" s="372"/>
      <c r="UOW3653" s="372"/>
      <c r="UOX3653" s="372"/>
      <c r="UOY3653" s="370"/>
      <c r="UOZ3653" s="371"/>
      <c r="UPA3653" s="372"/>
      <c r="UPB3653" s="371"/>
      <c r="UPC3653" s="473"/>
      <c r="UPD3653" s="371"/>
      <c r="UPE3653" s="372"/>
      <c r="UPF3653" s="372"/>
      <c r="UPG3653" s="372"/>
      <c r="UPH3653" s="372"/>
      <c r="UPI3653" s="370"/>
      <c r="UPJ3653" s="371"/>
      <c r="UPK3653" s="372"/>
      <c r="UPL3653" s="371"/>
      <c r="UPM3653" s="473"/>
      <c r="UPN3653" s="371"/>
      <c r="UPO3653" s="372"/>
      <c r="UPP3653" s="372"/>
      <c r="UPQ3653" s="372"/>
      <c r="UPR3653" s="372"/>
      <c r="UPS3653" s="370"/>
      <c r="UPT3653" s="371"/>
      <c r="UPU3653" s="372"/>
      <c r="UPV3653" s="371"/>
      <c r="UPW3653" s="473"/>
      <c r="UPX3653" s="371"/>
      <c r="UPY3653" s="372"/>
      <c r="UPZ3653" s="372"/>
      <c r="UQA3653" s="372"/>
      <c r="UQB3653" s="372"/>
      <c r="UQC3653" s="370"/>
      <c r="UQD3653" s="371"/>
      <c r="UQE3653" s="372"/>
      <c r="UQF3653" s="371"/>
      <c r="UQG3653" s="473"/>
      <c r="UQH3653" s="371"/>
      <c r="UQI3653" s="372"/>
      <c r="UQJ3653" s="372"/>
      <c r="UQK3653" s="372"/>
      <c r="UQL3653" s="372"/>
      <c r="UQM3653" s="370"/>
      <c r="UQN3653" s="371"/>
      <c r="UQO3653" s="372"/>
      <c r="UQP3653" s="371"/>
      <c r="UQQ3653" s="473"/>
      <c r="UQR3653" s="371"/>
      <c r="UQS3653" s="372"/>
      <c r="UQT3653" s="372"/>
      <c r="UQU3653" s="372"/>
      <c r="UQV3653" s="372"/>
      <c r="UQW3653" s="370"/>
      <c r="UQX3653" s="371"/>
      <c r="UQY3653" s="372"/>
      <c r="UQZ3653" s="371"/>
      <c r="URA3653" s="473"/>
      <c r="URB3653" s="371"/>
      <c r="URC3653" s="372"/>
      <c r="URD3653" s="372"/>
      <c r="URE3653" s="372"/>
      <c r="URF3653" s="372"/>
      <c r="URG3653" s="370"/>
      <c r="URH3653" s="371"/>
      <c r="URI3653" s="372"/>
      <c r="URJ3653" s="371"/>
      <c r="URK3653" s="473"/>
      <c r="URL3653" s="371"/>
      <c r="URM3653" s="372"/>
      <c r="URN3653" s="372"/>
      <c r="URO3653" s="372"/>
      <c r="URP3653" s="372"/>
      <c r="URQ3653" s="370"/>
      <c r="URR3653" s="371"/>
      <c r="URS3653" s="372"/>
      <c r="URT3653" s="371"/>
      <c r="URU3653" s="473"/>
      <c r="URV3653" s="371"/>
      <c r="URW3653" s="372"/>
      <c r="URX3653" s="372"/>
      <c r="URY3653" s="372"/>
      <c r="URZ3653" s="372"/>
      <c r="USA3653" s="370"/>
      <c r="USB3653" s="371"/>
      <c r="USC3653" s="372"/>
      <c r="USD3653" s="371"/>
      <c r="USE3653" s="473"/>
      <c r="USF3653" s="371"/>
      <c r="USG3653" s="372"/>
      <c r="USH3653" s="372"/>
      <c r="USI3653" s="372"/>
      <c r="USJ3653" s="372"/>
      <c r="USK3653" s="370"/>
      <c r="USL3653" s="371"/>
      <c r="USM3653" s="372"/>
      <c r="USN3653" s="371"/>
      <c r="USO3653" s="473"/>
      <c r="USP3653" s="371"/>
      <c r="USQ3653" s="372"/>
      <c r="USR3653" s="372"/>
      <c r="USS3653" s="372"/>
      <c r="UST3653" s="372"/>
      <c r="USU3653" s="370"/>
      <c r="USV3653" s="371"/>
      <c r="USW3653" s="372"/>
      <c r="USX3653" s="371"/>
      <c r="USY3653" s="473"/>
      <c r="USZ3653" s="371"/>
      <c r="UTA3653" s="372"/>
      <c r="UTB3653" s="372"/>
      <c r="UTC3653" s="372"/>
      <c r="UTD3653" s="372"/>
      <c r="UTE3653" s="370"/>
      <c r="UTF3653" s="371"/>
      <c r="UTG3653" s="372"/>
      <c r="UTH3653" s="371"/>
      <c r="UTI3653" s="473"/>
      <c r="UTJ3653" s="371"/>
      <c r="UTK3653" s="372"/>
      <c r="UTL3653" s="372"/>
      <c r="UTM3653" s="372"/>
      <c r="UTN3653" s="372"/>
      <c r="UTO3653" s="370"/>
      <c r="UTP3653" s="371"/>
      <c r="UTQ3653" s="372"/>
      <c r="UTR3653" s="371"/>
      <c r="UTS3653" s="473"/>
      <c r="UTT3653" s="371"/>
      <c r="UTU3653" s="372"/>
      <c r="UTV3653" s="372"/>
      <c r="UTW3653" s="372"/>
      <c r="UTX3653" s="372"/>
      <c r="UTY3653" s="370"/>
      <c r="UTZ3653" s="371"/>
      <c r="UUA3653" s="372"/>
      <c r="UUB3653" s="371"/>
      <c r="UUC3653" s="473"/>
      <c r="UUD3653" s="371"/>
      <c r="UUE3653" s="372"/>
      <c r="UUF3653" s="372"/>
      <c r="UUG3653" s="372"/>
      <c r="UUH3653" s="372"/>
      <c r="UUI3653" s="370"/>
      <c r="UUJ3653" s="371"/>
      <c r="UUK3653" s="372"/>
      <c r="UUL3653" s="371"/>
      <c r="UUM3653" s="473"/>
      <c r="UUN3653" s="371"/>
      <c r="UUO3653" s="372"/>
      <c r="UUP3653" s="372"/>
      <c r="UUQ3653" s="372"/>
      <c r="UUR3653" s="372"/>
      <c r="UUS3653" s="370"/>
      <c r="UUT3653" s="371"/>
      <c r="UUU3653" s="372"/>
      <c r="UUV3653" s="371"/>
      <c r="UUW3653" s="473"/>
      <c r="UUX3653" s="371"/>
      <c r="UUY3653" s="372"/>
      <c r="UUZ3653" s="372"/>
      <c r="UVA3653" s="372"/>
      <c r="UVB3653" s="372"/>
      <c r="UVC3653" s="370"/>
      <c r="UVD3653" s="371"/>
      <c r="UVE3653" s="372"/>
      <c r="UVF3653" s="371"/>
      <c r="UVG3653" s="473"/>
      <c r="UVH3653" s="371"/>
      <c r="UVI3653" s="372"/>
      <c r="UVJ3653" s="372"/>
      <c r="UVK3653" s="372"/>
      <c r="UVL3653" s="372"/>
      <c r="UVM3653" s="370"/>
      <c r="UVN3653" s="371"/>
      <c r="UVO3653" s="372"/>
      <c r="UVP3653" s="371"/>
      <c r="UVQ3653" s="473"/>
      <c r="UVR3653" s="371"/>
      <c r="UVS3653" s="372"/>
      <c r="UVT3653" s="372"/>
      <c r="UVU3653" s="372"/>
      <c r="UVV3653" s="372"/>
      <c r="UVW3653" s="370"/>
      <c r="UVX3653" s="371"/>
      <c r="UVY3653" s="372"/>
      <c r="UVZ3653" s="371"/>
      <c r="UWA3653" s="473"/>
      <c r="UWB3653" s="371"/>
      <c r="UWC3653" s="372"/>
      <c r="UWD3653" s="372"/>
      <c r="UWE3653" s="372"/>
      <c r="UWF3653" s="372"/>
      <c r="UWG3653" s="370"/>
      <c r="UWH3653" s="371"/>
      <c r="UWI3653" s="372"/>
      <c r="UWJ3653" s="371"/>
      <c r="UWK3653" s="473"/>
      <c r="UWL3653" s="371"/>
      <c r="UWM3653" s="372"/>
      <c r="UWN3653" s="372"/>
      <c r="UWO3653" s="372"/>
      <c r="UWP3653" s="372"/>
      <c r="UWQ3653" s="370"/>
      <c r="UWR3653" s="371"/>
      <c r="UWS3653" s="372"/>
      <c r="UWT3653" s="371"/>
      <c r="UWU3653" s="473"/>
      <c r="UWV3653" s="371"/>
      <c r="UWW3653" s="372"/>
      <c r="UWX3653" s="372"/>
      <c r="UWY3653" s="372"/>
      <c r="UWZ3653" s="372"/>
      <c r="UXA3653" s="370"/>
      <c r="UXB3653" s="371"/>
      <c r="UXC3653" s="372"/>
      <c r="UXD3653" s="371"/>
      <c r="UXE3653" s="473"/>
      <c r="UXF3653" s="371"/>
      <c r="UXG3653" s="372"/>
      <c r="UXH3653" s="372"/>
      <c r="UXI3653" s="372"/>
      <c r="UXJ3653" s="372"/>
      <c r="UXK3653" s="370"/>
      <c r="UXL3653" s="371"/>
      <c r="UXM3653" s="372"/>
      <c r="UXN3653" s="371"/>
      <c r="UXO3653" s="473"/>
      <c r="UXP3653" s="371"/>
      <c r="UXQ3653" s="372"/>
      <c r="UXR3653" s="372"/>
      <c r="UXS3653" s="372"/>
      <c r="UXT3653" s="372"/>
      <c r="UXU3653" s="370"/>
      <c r="UXV3653" s="371"/>
      <c r="UXW3653" s="372"/>
      <c r="UXX3653" s="371"/>
      <c r="UXY3653" s="473"/>
      <c r="UXZ3653" s="371"/>
      <c r="UYA3653" s="372"/>
      <c r="UYB3653" s="372"/>
      <c r="UYC3653" s="372"/>
      <c r="UYD3653" s="372"/>
      <c r="UYE3653" s="370"/>
      <c r="UYF3653" s="371"/>
      <c r="UYG3653" s="372"/>
      <c r="UYH3653" s="371"/>
      <c r="UYI3653" s="473"/>
      <c r="UYJ3653" s="371"/>
      <c r="UYK3653" s="372"/>
      <c r="UYL3653" s="372"/>
      <c r="UYM3653" s="372"/>
      <c r="UYN3653" s="372"/>
      <c r="UYO3653" s="370"/>
      <c r="UYP3653" s="371"/>
      <c r="UYQ3653" s="372"/>
      <c r="UYR3653" s="371"/>
      <c r="UYS3653" s="473"/>
      <c r="UYT3653" s="371"/>
      <c r="UYU3653" s="372"/>
      <c r="UYV3653" s="372"/>
      <c r="UYW3653" s="372"/>
      <c r="UYX3653" s="372"/>
      <c r="UYY3653" s="370"/>
      <c r="UYZ3653" s="371"/>
      <c r="UZA3653" s="372"/>
      <c r="UZB3653" s="371"/>
      <c r="UZC3653" s="473"/>
      <c r="UZD3653" s="371"/>
      <c r="UZE3653" s="372"/>
      <c r="UZF3653" s="372"/>
      <c r="UZG3653" s="372"/>
      <c r="UZH3653" s="372"/>
      <c r="UZI3653" s="370"/>
      <c r="UZJ3653" s="371"/>
      <c r="UZK3653" s="372"/>
      <c r="UZL3653" s="371"/>
      <c r="UZM3653" s="473"/>
      <c r="UZN3653" s="371"/>
      <c r="UZO3653" s="372"/>
      <c r="UZP3653" s="372"/>
      <c r="UZQ3653" s="372"/>
      <c r="UZR3653" s="372"/>
      <c r="UZS3653" s="370"/>
      <c r="UZT3653" s="371"/>
      <c r="UZU3653" s="372"/>
      <c r="UZV3653" s="371"/>
      <c r="UZW3653" s="473"/>
      <c r="UZX3653" s="371"/>
      <c r="UZY3653" s="372"/>
      <c r="UZZ3653" s="372"/>
      <c r="VAA3653" s="372"/>
      <c r="VAB3653" s="372"/>
      <c r="VAC3653" s="370"/>
      <c r="VAD3653" s="371"/>
      <c r="VAE3653" s="372"/>
      <c r="VAF3653" s="371"/>
      <c r="VAG3653" s="473"/>
      <c r="VAH3653" s="371"/>
      <c r="VAI3653" s="372"/>
      <c r="VAJ3653" s="372"/>
      <c r="VAK3653" s="372"/>
      <c r="VAL3653" s="372"/>
      <c r="VAM3653" s="370"/>
      <c r="VAN3653" s="371"/>
      <c r="VAO3653" s="372"/>
      <c r="VAP3653" s="371"/>
      <c r="VAQ3653" s="473"/>
      <c r="VAR3653" s="371"/>
      <c r="VAS3653" s="372"/>
      <c r="VAT3653" s="372"/>
      <c r="VAU3653" s="372"/>
      <c r="VAV3653" s="372"/>
      <c r="VAW3653" s="370"/>
      <c r="VAX3653" s="371"/>
      <c r="VAY3653" s="372"/>
      <c r="VAZ3653" s="371"/>
      <c r="VBA3653" s="473"/>
      <c r="VBB3653" s="371"/>
      <c r="VBC3653" s="372"/>
      <c r="VBD3653" s="372"/>
      <c r="VBE3653" s="372"/>
      <c r="VBF3653" s="372"/>
      <c r="VBG3653" s="370"/>
      <c r="VBH3653" s="371"/>
      <c r="VBI3653" s="372"/>
      <c r="VBJ3653" s="371"/>
      <c r="VBK3653" s="473"/>
      <c r="VBL3653" s="371"/>
      <c r="VBM3653" s="372"/>
      <c r="VBN3653" s="372"/>
      <c r="VBO3653" s="372"/>
      <c r="VBP3653" s="372"/>
      <c r="VBQ3653" s="370"/>
      <c r="VBR3653" s="371"/>
      <c r="VBS3653" s="372"/>
      <c r="VBT3653" s="371"/>
      <c r="VBU3653" s="473"/>
      <c r="VBV3653" s="371"/>
      <c r="VBW3653" s="372"/>
      <c r="VBX3653" s="372"/>
      <c r="VBY3653" s="372"/>
      <c r="VBZ3653" s="372"/>
      <c r="VCA3653" s="370"/>
      <c r="VCB3653" s="371"/>
      <c r="VCC3653" s="372"/>
      <c r="VCD3653" s="371"/>
      <c r="VCE3653" s="473"/>
      <c r="VCF3653" s="371"/>
      <c r="VCG3653" s="372"/>
      <c r="VCH3653" s="372"/>
      <c r="VCI3653" s="372"/>
      <c r="VCJ3653" s="372"/>
      <c r="VCK3653" s="370"/>
      <c r="VCL3653" s="371"/>
      <c r="VCM3653" s="372"/>
      <c r="VCN3653" s="371"/>
      <c r="VCO3653" s="473"/>
      <c r="VCP3653" s="371"/>
      <c r="VCQ3653" s="372"/>
      <c r="VCR3653" s="372"/>
      <c r="VCS3653" s="372"/>
      <c r="VCT3653" s="372"/>
      <c r="VCU3653" s="370"/>
      <c r="VCV3653" s="371"/>
      <c r="VCW3653" s="372"/>
      <c r="VCX3653" s="371"/>
      <c r="VCY3653" s="473"/>
      <c r="VCZ3653" s="371"/>
      <c r="VDA3653" s="372"/>
      <c r="VDB3653" s="372"/>
      <c r="VDC3653" s="372"/>
      <c r="VDD3653" s="372"/>
      <c r="VDE3653" s="370"/>
      <c r="VDF3653" s="371"/>
      <c r="VDG3653" s="372"/>
      <c r="VDH3653" s="371"/>
      <c r="VDI3653" s="473"/>
      <c r="VDJ3653" s="371"/>
      <c r="VDK3653" s="372"/>
      <c r="VDL3653" s="372"/>
      <c r="VDM3653" s="372"/>
      <c r="VDN3653" s="372"/>
      <c r="VDO3653" s="370"/>
      <c r="VDP3653" s="371"/>
      <c r="VDQ3653" s="372"/>
      <c r="VDR3653" s="371"/>
      <c r="VDS3653" s="473"/>
      <c r="VDT3653" s="371"/>
      <c r="VDU3653" s="372"/>
      <c r="VDV3653" s="372"/>
      <c r="VDW3653" s="372"/>
      <c r="VDX3653" s="372"/>
      <c r="VDY3653" s="370"/>
      <c r="VDZ3653" s="371"/>
      <c r="VEA3653" s="372"/>
      <c r="VEB3653" s="371"/>
      <c r="VEC3653" s="473"/>
      <c r="VED3653" s="371"/>
      <c r="VEE3653" s="372"/>
      <c r="VEF3653" s="372"/>
      <c r="VEG3653" s="372"/>
      <c r="VEH3653" s="372"/>
      <c r="VEI3653" s="370"/>
      <c r="VEJ3653" s="371"/>
      <c r="VEK3653" s="372"/>
      <c r="VEL3653" s="371"/>
      <c r="VEM3653" s="473"/>
      <c r="VEN3653" s="371"/>
      <c r="VEO3653" s="372"/>
      <c r="VEP3653" s="372"/>
      <c r="VEQ3653" s="372"/>
      <c r="VER3653" s="372"/>
      <c r="VES3653" s="370"/>
      <c r="VET3653" s="371"/>
      <c r="VEU3653" s="372"/>
      <c r="VEV3653" s="371"/>
      <c r="VEW3653" s="473"/>
      <c r="VEX3653" s="371"/>
      <c r="VEY3653" s="372"/>
      <c r="VEZ3653" s="372"/>
      <c r="VFA3653" s="372"/>
      <c r="VFB3653" s="372"/>
      <c r="VFC3653" s="370"/>
      <c r="VFD3653" s="371"/>
      <c r="VFE3653" s="372"/>
      <c r="VFF3653" s="371"/>
      <c r="VFG3653" s="473"/>
      <c r="VFH3653" s="371"/>
      <c r="VFI3653" s="372"/>
      <c r="VFJ3653" s="372"/>
      <c r="VFK3653" s="372"/>
      <c r="VFL3653" s="372"/>
      <c r="VFM3653" s="370"/>
      <c r="VFN3653" s="371"/>
      <c r="VFO3653" s="372"/>
      <c r="VFP3653" s="371"/>
      <c r="VFQ3653" s="473"/>
      <c r="VFR3653" s="371"/>
      <c r="VFS3653" s="372"/>
      <c r="VFT3653" s="372"/>
      <c r="VFU3653" s="372"/>
      <c r="VFV3653" s="372"/>
      <c r="VFW3653" s="370"/>
      <c r="VFX3653" s="371"/>
      <c r="VFY3653" s="372"/>
      <c r="VFZ3653" s="371"/>
      <c r="VGA3653" s="473"/>
      <c r="VGB3653" s="371"/>
      <c r="VGC3653" s="372"/>
      <c r="VGD3653" s="372"/>
      <c r="VGE3653" s="372"/>
      <c r="VGF3653" s="372"/>
      <c r="VGG3653" s="370"/>
      <c r="VGH3653" s="371"/>
      <c r="VGI3653" s="372"/>
      <c r="VGJ3653" s="371"/>
      <c r="VGK3653" s="473"/>
      <c r="VGL3653" s="371"/>
      <c r="VGM3653" s="372"/>
      <c r="VGN3653" s="372"/>
      <c r="VGO3653" s="372"/>
      <c r="VGP3653" s="372"/>
      <c r="VGQ3653" s="370"/>
      <c r="VGR3653" s="371"/>
      <c r="VGS3653" s="372"/>
      <c r="VGT3653" s="371"/>
      <c r="VGU3653" s="473"/>
      <c r="VGV3653" s="371"/>
      <c r="VGW3653" s="372"/>
      <c r="VGX3653" s="372"/>
      <c r="VGY3653" s="372"/>
      <c r="VGZ3653" s="372"/>
      <c r="VHA3653" s="370"/>
      <c r="VHB3653" s="371"/>
      <c r="VHC3653" s="372"/>
      <c r="VHD3653" s="371"/>
      <c r="VHE3653" s="473"/>
      <c r="VHF3653" s="371"/>
      <c r="VHG3653" s="372"/>
      <c r="VHH3653" s="372"/>
      <c r="VHI3653" s="372"/>
      <c r="VHJ3653" s="372"/>
      <c r="VHK3653" s="370"/>
      <c r="VHL3653" s="371"/>
      <c r="VHM3653" s="372"/>
      <c r="VHN3653" s="371"/>
      <c r="VHO3653" s="473"/>
      <c r="VHP3653" s="371"/>
      <c r="VHQ3653" s="372"/>
      <c r="VHR3653" s="372"/>
      <c r="VHS3653" s="372"/>
      <c r="VHT3653" s="372"/>
      <c r="VHU3653" s="370"/>
      <c r="VHV3653" s="371"/>
      <c r="VHW3653" s="372"/>
      <c r="VHX3653" s="371"/>
      <c r="VHY3653" s="473"/>
      <c r="VHZ3653" s="371"/>
      <c r="VIA3653" s="372"/>
      <c r="VIB3653" s="372"/>
      <c r="VIC3653" s="372"/>
      <c r="VID3653" s="372"/>
      <c r="VIE3653" s="370"/>
      <c r="VIF3653" s="371"/>
      <c r="VIG3653" s="372"/>
      <c r="VIH3653" s="371"/>
      <c r="VII3653" s="473"/>
      <c r="VIJ3653" s="371"/>
      <c r="VIK3653" s="372"/>
      <c r="VIL3653" s="372"/>
      <c r="VIM3653" s="372"/>
      <c r="VIN3653" s="372"/>
      <c r="VIO3653" s="370"/>
      <c r="VIP3653" s="371"/>
      <c r="VIQ3653" s="372"/>
      <c r="VIR3653" s="371"/>
      <c r="VIS3653" s="473"/>
      <c r="VIT3653" s="371"/>
      <c r="VIU3653" s="372"/>
      <c r="VIV3653" s="372"/>
      <c r="VIW3653" s="372"/>
      <c r="VIX3653" s="372"/>
      <c r="VIY3653" s="370"/>
      <c r="VIZ3653" s="371"/>
      <c r="VJA3653" s="372"/>
      <c r="VJB3653" s="371"/>
      <c r="VJC3653" s="473"/>
      <c r="VJD3653" s="371"/>
      <c r="VJE3653" s="372"/>
      <c r="VJF3653" s="372"/>
      <c r="VJG3653" s="372"/>
      <c r="VJH3653" s="372"/>
      <c r="VJI3653" s="370"/>
      <c r="VJJ3653" s="371"/>
      <c r="VJK3653" s="372"/>
      <c r="VJL3653" s="371"/>
      <c r="VJM3653" s="473"/>
      <c r="VJN3653" s="371"/>
      <c r="VJO3653" s="372"/>
      <c r="VJP3653" s="372"/>
      <c r="VJQ3653" s="372"/>
      <c r="VJR3653" s="372"/>
      <c r="VJS3653" s="370"/>
      <c r="VJT3653" s="371"/>
      <c r="VJU3653" s="372"/>
      <c r="VJV3653" s="371"/>
      <c r="VJW3653" s="473"/>
      <c r="VJX3653" s="371"/>
      <c r="VJY3653" s="372"/>
      <c r="VJZ3653" s="372"/>
      <c r="VKA3653" s="372"/>
      <c r="VKB3653" s="372"/>
      <c r="VKC3653" s="370"/>
      <c r="VKD3653" s="371"/>
      <c r="VKE3653" s="372"/>
      <c r="VKF3653" s="371"/>
      <c r="VKG3653" s="473"/>
      <c r="VKH3653" s="371"/>
      <c r="VKI3653" s="372"/>
      <c r="VKJ3653" s="372"/>
      <c r="VKK3653" s="372"/>
      <c r="VKL3653" s="372"/>
      <c r="VKM3653" s="370"/>
      <c r="VKN3653" s="371"/>
      <c r="VKO3653" s="372"/>
      <c r="VKP3653" s="371"/>
      <c r="VKQ3653" s="473"/>
      <c r="VKR3653" s="371"/>
      <c r="VKS3653" s="372"/>
      <c r="VKT3653" s="372"/>
      <c r="VKU3653" s="372"/>
      <c r="VKV3653" s="372"/>
      <c r="VKW3653" s="370"/>
      <c r="VKX3653" s="371"/>
      <c r="VKY3653" s="372"/>
      <c r="VKZ3653" s="371"/>
      <c r="VLA3653" s="473"/>
      <c r="VLB3653" s="371"/>
      <c r="VLC3653" s="372"/>
      <c r="VLD3653" s="372"/>
      <c r="VLE3653" s="372"/>
      <c r="VLF3653" s="372"/>
      <c r="VLG3653" s="370"/>
      <c r="VLH3653" s="371"/>
      <c r="VLI3653" s="372"/>
      <c r="VLJ3653" s="371"/>
      <c r="VLK3653" s="473"/>
      <c r="VLL3653" s="371"/>
      <c r="VLM3653" s="372"/>
      <c r="VLN3653" s="372"/>
      <c r="VLO3653" s="372"/>
      <c r="VLP3653" s="372"/>
      <c r="VLQ3653" s="370"/>
      <c r="VLR3653" s="371"/>
      <c r="VLS3653" s="372"/>
      <c r="VLT3653" s="371"/>
      <c r="VLU3653" s="473"/>
      <c r="VLV3653" s="371"/>
      <c r="VLW3653" s="372"/>
      <c r="VLX3653" s="372"/>
      <c r="VLY3653" s="372"/>
      <c r="VLZ3653" s="372"/>
      <c r="VMA3653" s="370"/>
      <c r="VMB3653" s="371"/>
      <c r="VMC3653" s="372"/>
      <c r="VMD3653" s="371"/>
      <c r="VME3653" s="473"/>
      <c r="VMF3653" s="371"/>
      <c r="VMG3653" s="372"/>
      <c r="VMH3653" s="372"/>
      <c r="VMI3653" s="372"/>
      <c r="VMJ3653" s="372"/>
      <c r="VMK3653" s="370"/>
      <c r="VML3653" s="371"/>
      <c r="VMM3653" s="372"/>
      <c r="VMN3653" s="371"/>
      <c r="VMO3653" s="473"/>
      <c r="VMP3653" s="371"/>
      <c r="VMQ3653" s="372"/>
      <c r="VMR3653" s="372"/>
      <c r="VMS3653" s="372"/>
      <c r="VMT3653" s="372"/>
      <c r="VMU3653" s="370"/>
      <c r="VMV3653" s="371"/>
      <c r="VMW3653" s="372"/>
      <c r="VMX3653" s="371"/>
      <c r="VMY3653" s="473"/>
      <c r="VMZ3653" s="371"/>
      <c r="VNA3653" s="372"/>
      <c r="VNB3653" s="372"/>
      <c r="VNC3653" s="372"/>
      <c r="VND3653" s="372"/>
      <c r="VNE3653" s="370"/>
      <c r="VNF3653" s="371"/>
      <c r="VNG3653" s="372"/>
      <c r="VNH3653" s="371"/>
      <c r="VNI3653" s="473"/>
      <c r="VNJ3653" s="371"/>
      <c r="VNK3653" s="372"/>
      <c r="VNL3653" s="372"/>
      <c r="VNM3653" s="372"/>
      <c r="VNN3653" s="372"/>
      <c r="VNO3653" s="370"/>
      <c r="VNP3653" s="371"/>
      <c r="VNQ3653" s="372"/>
      <c r="VNR3653" s="371"/>
      <c r="VNS3653" s="473"/>
      <c r="VNT3653" s="371"/>
      <c r="VNU3653" s="372"/>
      <c r="VNV3653" s="372"/>
      <c r="VNW3653" s="372"/>
      <c r="VNX3653" s="372"/>
      <c r="VNY3653" s="370"/>
      <c r="VNZ3653" s="371"/>
      <c r="VOA3653" s="372"/>
      <c r="VOB3653" s="371"/>
      <c r="VOC3653" s="473"/>
      <c r="VOD3653" s="371"/>
      <c r="VOE3653" s="372"/>
      <c r="VOF3653" s="372"/>
      <c r="VOG3653" s="372"/>
      <c r="VOH3653" s="372"/>
      <c r="VOI3653" s="370"/>
      <c r="VOJ3653" s="371"/>
      <c r="VOK3653" s="372"/>
      <c r="VOL3653" s="371"/>
      <c r="VOM3653" s="473"/>
      <c r="VON3653" s="371"/>
      <c r="VOO3653" s="372"/>
      <c r="VOP3653" s="372"/>
      <c r="VOQ3653" s="372"/>
      <c r="VOR3653" s="372"/>
      <c r="VOS3653" s="370"/>
      <c r="VOT3653" s="371"/>
      <c r="VOU3653" s="372"/>
      <c r="VOV3653" s="371"/>
      <c r="VOW3653" s="473"/>
      <c r="VOX3653" s="371"/>
      <c r="VOY3653" s="372"/>
      <c r="VOZ3653" s="372"/>
      <c r="VPA3653" s="372"/>
      <c r="VPB3653" s="372"/>
      <c r="VPC3653" s="370"/>
      <c r="VPD3653" s="371"/>
      <c r="VPE3653" s="372"/>
      <c r="VPF3653" s="371"/>
      <c r="VPG3653" s="473"/>
      <c r="VPH3653" s="371"/>
      <c r="VPI3653" s="372"/>
      <c r="VPJ3653" s="372"/>
      <c r="VPK3653" s="372"/>
      <c r="VPL3653" s="372"/>
      <c r="VPM3653" s="370"/>
      <c r="VPN3653" s="371"/>
      <c r="VPO3653" s="372"/>
      <c r="VPP3653" s="371"/>
      <c r="VPQ3653" s="473"/>
      <c r="VPR3653" s="371"/>
      <c r="VPS3653" s="372"/>
      <c r="VPT3653" s="372"/>
      <c r="VPU3653" s="372"/>
      <c r="VPV3653" s="372"/>
      <c r="VPW3653" s="370"/>
      <c r="VPX3653" s="371"/>
      <c r="VPY3653" s="372"/>
      <c r="VPZ3653" s="371"/>
      <c r="VQA3653" s="473"/>
      <c r="VQB3653" s="371"/>
      <c r="VQC3653" s="372"/>
      <c r="VQD3653" s="372"/>
      <c r="VQE3653" s="372"/>
      <c r="VQF3653" s="372"/>
      <c r="VQG3653" s="370"/>
      <c r="VQH3653" s="371"/>
      <c r="VQI3653" s="372"/>
      <c r="VQJ3653" s="371"/>
      <c r="VQK3653" s="473"/>
      <c r="VQL3653" s="371"/>
      <c r="VQM3653" s="372"/>
      <c r="VQN3653" s="372"/>
      <c r="VQO3653" s="372"/>
      <c r="VQP3653" s="372"/>
      <c r="VQQ3653" s="370"/>
      <c r="VQR3653" s="371"/>
      <c r="VQS3653" s="372"/>
      <c r="VQT3653" s="371"/>
      <c r="VQU3653" s="473"/>
      <c r="VQV3653" s="371"/>
      <c r="VQW3653" s="372"/>
      <c r="VQX3653" s="372"/>
      <c r="VQY3653" s="372"/>
      <c r="VQZ3653" s="372"/>
      <c r="VRA3653" s="370"/>
      <c r="VRB3653" s="371"/>
      <c r="VRC3653" s="372"/>
      <c r="VRD3653" s="371"/>
      <c r="VRE3653" s="473"/>
      <c r="VRF3653" s="371"/>
      <c r="VRG3653" s="372"/>
      <c r="VRH3653" s="372"/>
      <c r="VRI3653" s="372"/>
      <c r="VRJ3653" s="372"/>
      <c r="VRK3653" s="370"/>
      <c r="VRL3653" s="371"/>
      <c r="VRM3653" s="372"/>
      <c r="VRN3653" s="371"/>
      <c r="VRO3653" s="473"/>
      <c r="VRP3653" s="371"/>
      <c r="VRQ3653" s="372"/>
      <c r="VRR3653" s="372"/>
      <c r="VRS3653" s="372"/>
      <c r="VRT3653" s="372"/>
      <c r="VRU3653" s="370"/>
      <c r="VRV3653" s="371"/>
      <c r="VRW3653" s="372"/>
      <c r="VRX3653" s="371"/>
      <c r="VRY3653" s="473"/>
      <c r="VRZ3653" s="371"/>
      <c r="VSA3653" s="372"/>
      <c r="VSB3653" s="372"/>
      <c r="VSC3653" s="372"/>
      <c r="VSD3653" s="372"/>
      <c r="VSE3653" s="370"/>
      <c r="VSF3653" s="371"/>
      <c r="VSG3653" s="372"/>
      <c r="VSH3653" s="371"/>
      <c r="VSI3653" s="473"/>
      <c r="VSJ3653" s="371"/>
      <c r="VSK3653" s="372"/>
      <c r="VSL3653" s="372"/>
      <c r="VSM3653" s="372"/>
      <c r="VSN3653" s="372"/>
      <c r="VSO3653" s="370"/>
      <c r="VSP3653" s="371"/>
      <c r="VSQ3653" s="372"/>
      <c r="VSR3653" s="371"/>
      <c r="VSS3653" s="473"/>
      <c r="VST3653" s="371"/>
      <c r="VSU3653" s="372"/>
      <c r="VSV3653" s="372"/>
      <c r="VSW3653" s="372"/>
      <c r="VSX3653" s="372"/>
      <c r="VSY3653" s="370"/>
      <c r="VSZ3653" s="371"/>
      <c r="VTA3653" s="372"/>
      <c r="VTB3653" s="371"/>
      <c r="VTC3653" s="473"/>
      <c r="VTD3653" s="371"/>
      <c r="VTE3653" s="372"/>
      <c r="VTF3653" s="372"/>
      <c r="VTG3653" s="372"/>
      <c r="VTH3653" s="372"/>
      <c r="VTI3653" s="370"/>
      <c r="VTJ3653" s="371"/>
      <c r="VTK3653" s="372"/>
      <c r="VTL3653" s="371"/>
      <c r="VTM3653" s="473"/>
      <c r="VTN3653" s="371"/>
      <c r="VTO3653" s="372"/>
      <c r="VTP3653" s="372"/>
      <c r="VTQ3653" s="372"/>
      <c r="VTR3653" s="372"/>
      <c r="VTS3653" s="370"/>
      <c r="VTT3653" s="371"/>
      <c r="VTU3653" s="372"/>
      <c r="VTV3653" s="371"/>
      <c r="VTW3653" s="473"/>
      <c r="VTX3653" s="371"/>
      <c r="VTY3653" s="372"/>
      <c r="VTZ3653" s="372"/>
      <c r="VUA3653" s="372"/>
      <c r="VUB3653" s="372"/>
      <c r="VUC3653" s="370"/>
      <c r="VUD3653" s="371"/>
      <c r="VUE3653" s="372"/>
      <c r="VUF3653" s="371"/>
      <c r="VUG3653" s="473"/>
      <c r="VUH3653" s="371"/>
      <c r="VUI3653" s="372"/>
      <c r="VUJ3653" s="372"/>
      <c r="VUK3653" s="372"/>
      <c r="VUL3653" s="372"/>
      <c r="VUM3653" s="370"/>
      <c r="VUN3653" s="371"/>
      <c r="VUO3653" s="372"/>
      <c r="VUP3653" s="371"/>
      <c r="VUQ3653" s="473"/>
      <c r="VUR3653" s="371"/>
      <c r="VUS3653" s="372"/>
      <c r="VUT3653" s="372"/>
      <c r="VUU3653" s="372"/>
      <c r="VUV3653" s="372"/>
      <c r="VUW3653" s="370"/>
      <c r="VUX3653" s="371"/>
      <c r="VUY3653" s="372"/>
      <c r="VUZ3653" s="371"/>
      <c r="VVA3653" s="473"/>
      <c r="VVB3653" s="371"/>
      <c r="VVC3653" s="372"/>
      <c r="VVD3653" s="372"/>
      <c r="VVE3653" s="372"/>
      <c r="VVF3653" s="372"/>
      <c r="VVG3653" s="370"/>
      <c r="VVH3653" s="371"/>
      <c r="VVI3653" s="372"/>
      <c r="VVJ3653" s="371"/>
      <c r="VVK3653" s="473"/>
      <c r="VVL3653" s="371"/>
      <c r="VVM3653" s="372"/>
      <c r="VVN3653" s="372"/>
      <c r="VVO3653" s="372"/>
      <c r="VVP3653" s="372"/>
      <c r="VVQ3653" s="370"/>
      <c r="VVR3653" s="371"/>
      <c r="VVS3653" s="372"/>
      <c r="VVT3653" s="371"/>
      <c r="VVU3653" s="473"/>
      <c r="VVV3653" s="371"/>
      <c r="VVW3653" s="372"/>
      <c r="VVX3653" s="372"/>
      <c r="VVY3653" s="372"/>
      <c r="VVZ3653" s="372"/>
      <c r="VWA3653" s="370"/>
      <c r="VWB3653" s="371"/>
      <c r="VWC3653" s="372"/>
      <c r="VWD3653" s="371"/>
      <c r="VWE3653" s="473"/>
      <c r="VWF3653" s="371"/>
      <c r="VWG3653" s="372"/>
      <c r="VWH3653" s="372"/>
      <c r="VWI3653" s="372"/>
      <c r="VWJ3653" s="372"/>
      <c r="VWK3653" s="370"/>
      <c r="VWL3653" s="371"/>
      <c r="VWM3653" s="372"/>
      <c r="VWN3653" s="371"/>
      <c r="VWO3653" s="473"/>
      <c r="VWP3653" s="371"/>
      <c r="VWQ3653" s="372"/>
      <c r="VWR3653" s="372"/>
      <c r="VWS3653" s="372"/>
      <c r="VWT3653" s="372"/>
      <c r="VWU3653" s="370"/>
      <c r="VWV3653" s="371"/>
      <c r="VWW3653" s="372"/>
      <c r="VWX3653" s="371"/>
      <c r="VWY3653" s="473"/>
      <c r="VWZ3653" s="371"/>
      <c r="VXA3653" s="372"/>
      <c r="VXB3653" s="372"/>
      <c r="VXC3653" s="372"/>
      <c r="VXD3653" s="372"/>
      <c r="VXE3653" s="370"/>
      <c r="VXF3653" s="371"/>
      <c r="VXG3653" s="372"/>
      <c r="VXH3653" s="371"/>
      <c r="VXI3653" s="473"/>
      <c r="VXJ3653" s="371"/>
      <c r="VXK3653" s="372"/>
      <c r="VXL3653" s="372"/>
      <c r="VXM3653" s="372"/>
      <c r="VXN3653" s="372"/>
      <c r="VXO3653" s="370"/>
      <c r="VXP3653" s="371"/>
      <c r="VXQ3653" s="372"/>
      <c r="VXR3653" s="371"/>
      <c r="VXS3653" s="473"/>
      <c r="VXT3653" s="371"/>
      <c r="VXU3653" s="372"/>
      <c r="VXV3653" s="372"/>
      <c r="VXW3653" s="372"/>
      <c r="VXX3653" s="372"/>
      <c r="VXY3653" s="370"/>
      <c r="VXZ3653" s="371"/>
      <c r="VYA3653" s="372"/>
      <c r="VYB3653" s="371"/>
      <c r="VYC3653" s="473"/>
      <c r="VYD3653" s="371"/>
      <c r="VYE3653" s="372"/>
      <c r="VYF3653" s="372"/>
      <c r="VYG3653" s="372"/>
      <c r="VYH3653" s="372"/>
      <c r="VYI3653" s="370"/>
      <c r="VYJ3653" s="371"/>
      <c r="VYK3653" s="372"/>
      <c r="VYL3653" s="371"/>
      <c r="VYM3653" s="473"/>
      <c r="VYN3653" s="371"/>
      <c r="VYO3653" s="372"/>
      <c r="VYP3653" s="372"/>
      <c r="VYQ3653" s="372"/>
      <c r="VYR3653" s="372"/>
      <c r="VYS3653" s="370"/>
      <c r="VYT3653" s="371"/>
      <c r="VYU3653" s="372"/>
      <c r="VYV3653" s="371"/>
      <c r="VYW3653" s="473"/>
      <c r="VYX3653" s="371"/>
      <c r="VYY3653" s="372"/>
      <c r="VYZ3653" s="372"/>
      <c r="VZA3653" s="372"/>
      <c r="VZB3653" s="372"/>
      <c r="VZC3653" s="370"/>
      <c r="VZD3653" s="371"/>
      <c r="VZE3653" s="372"/>
      <c r="VZF3653" s="371"/>
      <c r="VZG3653" s="473"/>
      <c r="VZH3653" s="371"/>
      <c r="VZI3653" s="372"/>
      <c r="VZJ3653" s="372"/>
      <c r="VZK3653" s="372"/>
      <c r="VZL3653" s="372"/>
      <c r="VZM3653" s="370"/>
      <c r="VZN3653" s="371"/>
      <c r="VZO3653" s="372"/>
      <c r="VZP3653" s="371"/>
      <c r="VZQ3653" s="473"/>
      <c r="VZR3653" s="371"/>
      <c r="VZS3653" s="372"/>
      <c r="VZT3653" s="372"/>
      <c r="VZU3653" s="372"/>
      <c r="VZV3653" s="372"/>
      <c r="VZW3653" s="370"/>
      <c r="VZX3653" s="371"/>
      <c r="VZY3653" s="372"/>
      <c r="VZZ3653" s="371"/>
      <c r="WAA3653" s="473"/>
      <c r="WAB3653" s="371"/>
      <c r="WAC3653" s="372"/>
      <c r="WAD3653" s="372"/>
      <c r="WAE3653" s="372"/>
      <c r="WAF3653" s="372"/>
      <c r="WAG3653" s="370"/>
      <c r="WAH3653" s="371"/>
      <c r="WAI3653" s="372"/>
      <c r="WAJ3653" s="371"/>
      <c r="WAK3653" s="473"/>
      <c r="WAL3653" s="371"/>
      <c r="WAM3653" s="372"/>
      <c r="WAN3653" s="372"/>
      <c r="WAO3653" s="372"/>
      <c r="WAP3653" s="372"/>
      <c r="WAQ3653" s="370"/>
      <c r="WAR3653" s="371"/>
      <c r="WAS3653" s="372"/>
      <c r="WAT3653" s="371"/>
      <c r="WAU3653" s="473"/>
      <c r="WAV3653" s="371"/>
      <c r="WAW3653" s="372"/>
      <c r="WAX3653" s="372"/>
      <c r="WAY3653" s="372"/>
      <c r="WAZ3653" s="372"/>
      <c r="WBA3653" s="370"/>
      <c r="WBB3653" s="371"/>
      <c r="WBC3653" s="372"/>
      <c r="WBD3653" s="371"/>
      <c r="WBE3653" s="473"/>
      <c r="WBF3653" s="371"/>
      <c r="WBG3653" s="372"/>
      <c r="WBH3653" s="372"/>
      <c r="WBI3653" s="372"/>
      <c r="WBJ3653" s="372"/>
      <c r="WBK3653" s="370"/>
      <c r="WBL3653" s="371"/>
      <c r="WBM3653" s="372"/>
      <c r="WBN3653" s="371"/>
      <c r="WBO3653" s="473"/>
      <c r="WBP3653" s="371"/>
      <c r="WBQ3653" s="372"/>
      <c r="WBR3653" s="372"/>
      <c r="WBS3653" s="372"/>
      <c r="WBT3653" s="372"/>
      <c r="WBU3653" s="370"/>
      <c r="WBV3653" s="371"/>
      <c r="WBW3653" s="372"/>
      <c r="WBX3653" s="371"/>
      <c r="WBY3653" s="473"/>
      <c r="WBZ3653" s="371"/>
      <c r="WCA3653" s="372"/>
      <c r="WCB3653" s="372"/>
      <c r="WCC3653" s="372"/>
      <c r="WCD3653" s="372"/>
      <c r="WCE3653" s="370"/>
      <c r="WCF3653" s="371"/>
      <c r="WCG3653" s="372"/>
      <c r="WCH3653" s="371"/>
      <c r="WCI3653" s="473"/>
      <c r="WCJ3653" s="371"/>
      <c r="WCK3653" s="372"/>
      <c r="WCL3653" s="372"/>
      <c r="WCM3653" s="372"/>
      <c r="WCN3653" s="372"/>
      <c r="WCO3653" s="370"/>
      <c r="WCP3653" s="371"/>
      <c r="WCQ3653" s="372"/>
      <c r="WCR3653" s="371"/>
      <c r="WCS3653" s="473"/>
      <c r="WCT3653" s="371"/>
      <c r="WCU3653" s="372"/>
      <c r="WCV3653" s="372"/>
      <c r="WCW3653" s="372"/>
      <c r="WCX3653" s="372"/>
      <c r="WCY3653" s="370"/>
      <c r="WCZ3653" s="371"/>
      <c r="WDA3653" s="372"/>
      <c r="WDB3653" s="371"/>
      <c r="WDC3653" s="473"/>
      <c r="WDD3653" s="371"/>
      <c r="WDE3653" s="372"/>
      <c r="WDF3653" s="372"/>
      <c r="WDG3653" s="372"/>
      <c r="WDH3653" s="372"/>
      <c r="WDI3653" s="370"/>
      <c r="WDJ3653" s="371"/>
      <c r="WDK3653" s="372"/>
      <c r="WDL3653" s="371"/>
      <c r="WDM3653" s="473"/>
      <c r="WDN3653" s="371"/>
      <c r="WDO3653" s="372"/>
      <c r="WDP3653" s="372"/>
      <c r="WDQ3653" s="372"/>
      <c r="WDR3653" s="372"/>
      <c r="WDS3653" s="370"/>
      <c r="WDT3653" s="371"/>
      <c r="WDU3653" s="372"/>
      <c r="WDV3653" s="371"/>
      <c r="WDW3653" s="473"/>
      <c r="WDX3653" s="371"/>
      <c r="WDY3653" s="372"/>
      <c r="WDZ3653" s="372"/>
      <c r="WEA3653" s="372"/>
      <c r="WEB3653" s="372"/>
      <c r="WEC3653" s="370"/>
      <c r="WED3653" s="371"/>
      <c r="WEE3653" s="372"/>
      <c r="WEF3653" s="371"/>
      <c r="WEG3653" s="473"/>
      <c r="WEH3653" s="371"/>
      <c r="WEI3653" s="372"/>
      <c r="WEJ3653" s="372"/>
      <c r="WEK3653" s="372"/>
      <c r="WEL3653" s="372"/>
      <c r="WEM3653" s="370"/>
      <c r="WEN3653" s="371"/>
      <c r="WEO3653" s="372"/>
      <c r="WEP3653" s="371"/>
      <c r="WEQ3653" s="473"/>
      <c r="WER3653" s="371"/>
      <c r="WES3653" s="372"/>
      <c r="WET3653" s="372"/>
      <c r="WEU3653" s="372"/>
      <c r="WEV3653" s="372"/>
      <c r="WEW3653" s="370"/>
      <c r="WEX3653" s="371"/>
      <c r="WEY3653" s="372"/>
      <c r="WEZ3653" s="371"/>
      <c r="WFA3653" s="473"/>
      <c r="WFB3653" s="371"/>
      <c r="WFC3653" s="372"/>
      <c r="WFD3653" s="372"/>
      <c r="WFE3653" s="372"/>
      <c r="WFF3653" s="372"/>
      <c r="WFG3653" s="370"/>
      <c r="WFH3653" s="371"/>
      <c r="WFI3653" s="372"/>
      <c r="WFJ3653" s="371"/>
      <c r="WFK3653" s="473"/>
      <c r="WFL3653" s="371"/>
      <c r="WFM3653" s="372"/>
      <c r="WFN3653" s="372"/>
      <c r="WFO3653" s="372"/>
      <c r="WFP3653" s="372"/>
      <c r="WFQ3653" s="370"/>
      <c r="WFR3653" s="371"/>
      <c r="WFS3653" s="372"/>
      <c r="WFT3653" s="371"/>
      <c r="WFU3653" s="473"/>
      <c r="WFV3653" s="371"/>
      <c r="WFW3653" s="372"/>
      <c r="WFX3653" s="372"/>
      <c r="WFY3653" s="372"/>
      <c r="WFZ3653" s="372"/>
      <c r="WGA3653" s="370"/>
      <c r="WGB3653" s="371"/>
      <c r="WGC3653" s="372"/>
      <c r="WGD3653" s="371"/>
      <c r="WGE3653" s="473"/>
      <c r="WGF3653" s="371"/>
      <c r="WGG3653" s="372"/>
      <c r="WGH3653" s="372"/>
      <c r="WGI3653" s="372"/>
      <c r="WGJ3653" s="372"/>
      <c r="WGK3653" s="370"/>
      <c r="WGL3653" s="371"/>
      <c r="WGM3653" s="372"/>
      <c r="WGN3653" s="371"/>
      <c r="WGO3653" s="473"/>
      <c r="WGP3653" s="371"/>
      <c r="WGQ3653" s="372"/>
      <c r="WGR3653" s="372"/>
      <c r="WGS3653" s="372"/>
      <c r="WGT3653" s="372"/>
      <c r="WGU3653" s="370"/>
      <c r="WGV3653" s="371"/>
      <c r="WGW3653" s="372"/>
      <c r="WGX3653" s="371"/>
      <c r="WGY3653" s="473"/>
      <c r="WGZ3653" s="371"/>
      <c r="WHA3653" s="372"/>
      <c r="WHB3653" s="372"/>
      <c r="WHC3653" s="372"/>
      <c r="WHD3653" s="372"/>
      <c r="WHE3653" s="370"/>
      <c r="WHF3653" s="371"/>
      <c r="WHG3653" s="372"/>
      <c r="WHH3653" s="371"/>
      <c r="WHI3653" s="473"/>
      <c r="WHJ3653" s="371"/>
      <c r="WHK3653" s="372"/>
      <c r="WHL3653" s="372"/>
      <c r="WHM3653" s="372"/>
      <c r="WHN3653" s="372"/>
      <c r="WHO3653" s="370"/>
      <c r="WHP3653" s="371"/>
      <c r="WHQ3653" s="372"/>
      <c r="WHR3653" s="371"/>
      <c r="WHS3653" s="473"/>
      <c r="WHT3653" s="371"/>
      <c r="WHU3653" s="372"/>
      <c r="WHV3653" s="372"/>
      <c r="WHW3653" s="372"/>
      <c r="WHX3653" s="372"/>
      <c r="WHY3653" s="370"/>
      <c r="WHZ3653" s="371"/>
      <c r="WIA3653" s="372"/>
      <c r="WIB3653" s="371"/>
      <c r="WIC3653" s="473"/>
      <c r="WID3653" s="371"/>
      <c r="WIE3653" s="372"/>
      <c r="WIF3653" s="372"/>
      <c r="WIG3653" s="372"/>
      <c r="WIH3653" s="372"/>
      <c r="WII3653" s="370"/>
      <c r="WIJ3653" s="371"/>
      <c r="WIK3653" s="372"/>
      <c r="WIL3653" s="371"/>
      <c r="WIM3653" s="473"/>
      <c r="WIN3653" s="371"/>
      <c r="WIO3653" s="372"/>
      <c r="WIP3653" s="372"/>
      <c r="WIQ3653" s="372"/>
      <c r="WIR3653" s="372"/>
      <c r="WIS3653" s="370"/>
      <c r="WIT3653" s="371"/>
      <c r="WIU3653" s="372"/>
      <c r="WIV3653" s="371"/>
      <c r="WIW3653" s="473"/>
      <c r="WIX3653" s="371"/>
      <c r="WIY3653" s="372"/>
      <c r="WIZ3653" s="372"/>
      <c r="WJA3653" s="372"/>
      <c r="WJB3653" s="372"/>
      <c r="WJC3653" s="370"/>
      <c r="WJD3653" s="371"/>
      <c r="WJE3653" s="372"/>
      <c r="WJF3653" s="371"/>
      <c r="WJG3653" s="473"/>
      <c r="WJH3653" s="371"/>
      <c r="WJI3653" s="372"/>
      <c r="WJJ3653" s="372"/>
      <c r="WJK3653" s="372"/>
      <c r="WJL3653" s="372"/>
      <c r="WJM3653" s="370"/>
      <c r="WJN3653" s="371"/>
      <c r="WJO3653" s="372"/>
      <c r="WJP3653" s="371"/>
      <c r="WJQ3653" s="473"/>
      <c r="WJR3653" s="371"/>
      <c r="WJS3653" s="372"/>
      <c r="WJT3653" s="372"/>
      <c r="WJU3653" s="372"/>
      <c r="WJV3653" s="372"/>
      <c r="WJW3653" s="370"/>
      <c r="WJX3653" s="371"/>
      <c r="WJY3653" s="372"/>
      <c r="WJZ3653" s="371"/>
      <c r="WKA3653" s="473"/>
      <c r="WKB3653" s="371"/>
      <c r="WKC3653" s="372"/>
      <c r="WKD3653" s="372"/>
      <c r="WKE3653" s="372"/>
      <c r="WKF3653" s="372"/>
      <c r="WKG3653" s="370"/>
      <c r="WKH3653" s="371"/>
      <c r="WKI3653" s="372"/>
      <c r="WKJ3653" s="371"/>
      <c r="WKK3653" s="473"/>
      <c r="WKL3653" s="371"/>
      <c r="WKM3653" s="372"/>
      <c r="WKN3653" s="372"/>
      <c r="WKO3653" s="372"/>
      <c r="WKP3653" s="372"/>
      <c r="WKQ3653" s="370"/>
      <c r="WKR3653" s="371"/>
      <c r="WKS3653" s="372"/>
      <c r="WKT3653" s="371"/>
      <c r="WKU3653" s="473"/>
      <c r="WKV3653" s="371"/>
      <c r="WKW3653" s="372"/>
      <c r="WKX3653" s="372"/>
      <c r="WKY3653" s="372"/>
      <c r="WKZ3653" s="372"/>
      <c r="WLA3653" s="370"/>
      <c r="WLB3653" s="371"/>
      <c r="WLC3653" s="372"/>
      <c r="WLD3653" s="371"/>
      <c r="WLE3653" s="473"/>
      <c r="WLF3653" s="371"/>
      <c r="WLG3653" s="372"/>
      <c r="WLH3653" s="372"/>
      <c r="WLI3653" s="372"/>
      <c r="WLJ3653" s="372"/>
      <c r="WLK3653" s="370"/>
      <c r="WLL3653" s="371"/>
      <c r="WLM3653" s="372"/>
      <c r="WLN3653" s="371"/>
      <c r="WLO3653" s="473"/>
      <c r="WLP3653" s="371"/>
      <c r="WLQ3653" s="372"/>
      <c r="WLR3653" s="372"/>
      <c r="WLS3653" s="372"/>
      <c r="WLT3653" s="372"/>
      <c r="WLU3653" s="370"/>
      <c r="WLV3653" s="371"/>
      <c r="WLW3653" s="372"/>
      <c r="WLX3653" s="371"/>
      <c r="WLY3653" s="473"/>
      <c r="WLZ3653" s="371"/>
      <c r="WMA3653" s="372"/>
      <c r="WMB3653" s="372"/>
      <c r="WMC3653" s="372"/>
      <c r="WMD3653" s="372"/>
      <c r="WME3653" s="370"/>
      <c r="WMF3653" s="371"/>
      <c r="WMG3653" s="372"/>
      <c r="WMH3653" s="371"/>
      <c r="WMI3653" s="473"/>
      <c r="WMJ3653" s="371"/>
      <c r="WMK3653" s="372"/>
      <c r="WML3653" s="372"/>
      <c r="WMM3653" s="372"/>
      <c r="WMN3653" s="372"/>
      <c r="WMO3653" s="370"/>
      <c r="WMP3653" s="371"/>
      <c r="WMQ3653" s="372"/>
      <c r="WMR3653" s="371"/>
      <c r="WMS3653" s="473"/>
      <c r="WMT3653" s="371"/>
      <c r="WMU3653" s="372"/>
      <c r="WMV3653" s="372"/>
      <c r="WMW3653" s="372"/>
      <c r="WMX3653" s="372"/>
      <c r="WMY3653" s="370"/>
      <c r="WMZ3653" s="371"/>
      <c r="WNA3653" s="372"/>
      <c r="WNB3653" s="371"/>
      <c r="WNC3653" s="473"/>
      <c r="WND3653" s="371"/>
      <c r="WNE3653" s="372"/>
      <c r="WNF3653" s="372"/>
      <c r="WNG3653" s="372"/>
      <c r="WNH3653" s="372"/>
      <c r="WNI3653" s="370"/>
      <c r="WNJ3653" s="371"/>
      <c r="WNK3653" s="372"/>
      <c r="WNL3653" s="371"/>
      <c r="WNM3653" s="473"/>
      <c r="WNN3653" s="371"/>
      <c r="WNO3653" s="372"/>
      <c r="WNP3653" s="372"/>
      <c r="WNQ3653" s="372"/>
      <c r="WNR3653" s="372"/>
      <c r="WNS3653" s="370"/>
      <c r="WNT3653" s="371"/>
      <c r="WNU3653" s="372"/>
      <c r="WNV3653" s="371"/>
      <c r="WNW3653" s="473"/>
      <c r="WNX3653" s="371"/>
      <c r="WNY3653" s="372"/>
      <c r="WNZ3653" s="372"/>
      <c r="WOA3653" s="372"/>
      <c r="WOB3653" s="372"/>
      <c r="WOC3653" s="370"/>
      <c r="WOD3653" s="371"/>
      <c r="WOE3653" s="372"/>
      <c r="WOF3653" s="371"/>
      <c r="WOG3653" s="473"/>
      <c r="WOH3653" s="371"/>
      <c r="WOI3653" s="372"/>
      <c r="WOJ3653" s="372"/>
      <c r="WOK3653" s="372"/>
      <c r="WOL3653" s="372"/>
      <c r="WOM3653" s="370"/>
      <c r="WON3653" s="371"/>
      <c r="WOO3653" s="372"/>
      <c r="WOP3653" s="371"/>
      <c r="WOQ3653" s="473"/>
      <c r="WOR3653" s="371"/>
      <c r="WOS3653" s="372"/>
      <c r="WOT3653" s="372"/>
      <c r="WOU3653" s="372"/>
      <c r="WOV3653" s="372"/>
      <c r="WOW3653" s="370"/>
      <c r="WOX3653" s="371"/>
      <c r="WOY3653" s="372"/>
      <c r="WOZ3653" s="371"/>
      <c r="WPA3653" s="473"/>
      <c r="WPB3653" s="371"/>
      <c r="WPC3653" s="372"/>
      <c r="WPD3653" s="372"/>
      <c r="WPE3653" s="372"/>
      <c r="WPF3653" s="372"/>
      <c r="WPG3653" s="370"/>
      <c r="WPH3653" s="371"/>
      <c r="WPI3653" s="372"/>
      <c r="WPJ3653" s="371"/>
      <c r="WPK3653" s="473"/>
      <c r="WPL3653" s="371"/>
      <c r="WPM3653" s="372"/>
      <c r="WPN3653" s="372"/>
      <c r="WPO3653" s="372"/>
      <c r="WPP3653" s="372"/>
      <c r="WPQ3653" s="370"/>
      <c r="WPR3653" s="371"/>
      <c r="WPS3653" s="372"/>
      <c r="WPT3653" s="371"/>
      <c r="WPU3653" s="473"/>
      <c r="WPV3653" s="371"/>
      <c r="WPW3653" s="372"/>
      <c r="WPX3653" s="372"/>
      <c r="WPY3653" s="372"/>
      <c r="WPZ3653" s="372"/>
      <c r="WQA3653" s="370"/>
      <c r="WQB3653" s="371"/>
      <c r="WQC3653" s="372"/>
      <c r="WQD3653" s="371"/>
      <c r="WQE3653" s="473"/>
      <c r="WQF3653" s="371"/>
      <c r="WQG3653" s="372"/>
      <c r="WQH3653" s="372"/>
      <c r="WQI3653" s="372"/>
      <c r="WQJ3653" s="372"/>
      <c r="WQK3653" s="370"/>
      <c r="WQL3653" s="371"/>
      <c r="WQM3653" s="372"/>
      <c r="WQN3653" s="371"/>
      <c r="WQO3653" s="473"/>
      <c r="WQP3653" s="371"/>
      <c r="WQQ3653" s="372"/>
      <c r="WQR3653" s="372"/>
      <c r="WQS3653" s="372"/>
      <c r="WQT3653" s="372"/>
      <c r="WQU3653" s="370"/>
      <c r="WQV3653" s="371"/>
      <c r="WQW3653" s="372"/>
      <c r="WQX3653" s="371"/>
      <c r="WQY3653" s="473"/>
      <c r="WQZ3653" s="371"/>
      <c r="WRA3653" s="372"/>
      <c r="WRB3653" s="372"/>
      <c r="WRC3653" s="372"/>
      <c r="WRD3653" s="372"/>
      <c r="WRE3653" s="370"/>
      <c r="WRF3653" s="371"/>
      <c r="WRG3653" s="372"/>
      <c r="WRH3653" s="371"/>
      <c r="WRI3653" s="473"/>
      <c r="WRJ3653" s="371"/>
      <c r="WRK3653" s="372"/>
      <c r="WRL3653" s="372"/>
      <c r="WRM3653" s="372"/>
      <c r="WRN3653" s="372"/>
      <c r="WRO3653" s="370"/>
      <c r="WRP3653" s="371"/>
      <c r="WRQ3653" s="372"/>
      <c r="WRR3653" s="371"/>
      <c r="WRS3653" s="473"/>
      <c r="WRT3653" s="371"/>
      <c r="WRU3653" s="372"/>
      <c r="WRV3653" s="372"/>
      <c r="WRW3653" s="372"/>
      <c r="WRX3653" s="372"/>
      <c r="WRY3653" s="370"/>
      <c r="WRZ3653" s="371"/>
      <c r="WSA3653" s="372"/>
      <c r="WSB3653" s="371"/>
      <c r="WSC3653" s="473"/>
      <c r="WSD3653" s="371"/>
      <c r="WSE3653" s="372"/>
      <c r="WSF3653" s="372"/>
      <c r="WSG3653" s="372"/>
      <c r="WSH3653" s="372"/>
      <c r="WSI3653" s="370"/>
      <c r="WSJ3653" s="371"/>
      <c r="WSK3653" s="372"/>
      <c r="WSL3653" s="371"/>
      <c r="WSM3653" s="473"/>
      <c r="WSN3653" s="371"/>
      <c r="WSO3653" s="372"/>
      <c r="WSP3653" s="372"/>
      <c r="WSQ3653" s="372"/>
      <c r="WSR3653" s="372"/>
      <c r="WSS3653" s="370"/>
      <c r="WST3653" s="371"/>
      <c r="WSU3653" s="372"/>
      <c r="WSV3653" s="371"/>
      <c r="WSW3653" s="473"/>
      <c r="WSX3653" s="371"/>
      <c r="WSY3653" s="372"/>
      <c r="WSZ3653" s="372"/>
      <c r="WTA3653" s="372"/>
      <c r="WTB3653" s="372"/>
      <c r="WTC3653" s="370"/>
      <c r="WTD3653" s="371"/>
      <c r="WTE3653" s="372"/>
      <c r="WTF3653" s="371"/>
      <c r="WTG3653" s="473"/>
      <c r="WTH3653" s="371"/>
      <c r="WTI3653" s="372"/>
      <c r="WTJ3653" s="372"/>
      <c r="WTK3653" s="372"/>
      <c r="WTL3653" s="372"/>
      <c r="WTM3653" s="370"/>
      <c r="WTN3653" s="371"/>
      <c r="WTO3653" s="372"/>
      <c r="WTP3653" s="371"/>
      <c r="WTQ3653" s="473"/>
      <c r="WTR3653" s="371"/>
      <c r="WTS3653" s="372"/>
      <c r="WTT3653" s="372"/>
      <c r="WTU3653" s="372"/>
      <c r="WTV3653" s="372"/>
      <c r="WTW3653" s="370"/>
      <c r="WTX3653" s="371"/>
      <c r="WTY3653" s="372"/>
      <c r="WTZ3653" s="371"/>
      <c r="WUA3653" s="473"/>
      <c r="WUB3653" s="371"/>
      <c r="WUC3653" s="372"/>
      <c r="WUD3653" s="372"/>
      <c r="WUE3653" s="372"/>
      <c r="WUF3653" s="372"/>
      <c r="WUG3653" s="370"/>
      <c r="WUH3653" s="371"/>
      <c r="WUI3653" s="372"/>
      <c r="WUJ3653" s="371"/>
      <c r="WUK3653" s="473"/>
      <c r="WUL3653" s="371"/>
      <c r="WUM3653" s="372"/>
      <c r="WUN3653" s="372"/>
      <c r="WUO3653" s="372"/>
      <c r="WUP3653" s="372"/>
      <c r="WUQ3653" s="370"/>
      <c r="WUR3653" s="371"/>
      <c r="WUS3653" s="372"/>
      <c r="WUT3653" s="371"/>
      <c r="WUU3653" s="473"/>
      <c r="WUV3653" s="371"/>
      <c r="WUW3653" s="372"/>
      <c r="WUX3653" s="372"/>
      <c r="WUY3653" s="372"/>
      <c r="WUZ3653" s="372"/>
      <c r="WVA3653" s="370"/>
      <c r="WVB3653" s="371"/>
      <c r="WVC3653" s="372"/>
      <c r="WVD3653" s="371"/>
      <c r="WVE3653" s="473"/>
      <c r="WVF3653" s="371"/>
      <c r="WVG3653" s="372"/>
      <c r="WVH3653" s="372"/>
      <c r="WVI3653" s="372"/>
      <c r="WVJ3653" s="372"/>
      <c r="WVK3653" s="370"/>
      <c r="WVL3653" s="371"/>
      <c r="WVM3653" s="372"/>
      <c r="WVN3653" s="371"/>
      <c r="WVO3653" s="473"/>
      <c r="WVP3653" s="371"/>
      <c r="WVQ3653" s="372"/>
      <c r="WVR3653" s="372"/>
      <c r="WVS3653" s="372"/>
      <c r="WVT3653" s="372"/>
      <c r="WVU3653" s="370"/>
      <c r="WVV3653" s="371"/>
      <c r="WVW3653" s="372"/>
      <c r="WVX3653" s="371"/>
      <c r="WVY3653" s="473"/>
      <c r="WVZ3653" s="371"/>
      <c r="WWA3653" s="372"/>
      <c r="WWB3653" s="372"/>
      <c r="WWC3653" s="372"/>
      <c r="WWD3653" s="372"/>
      <c r="WWE3653" s="370"/>
      <c r="WWF3653" s="371"/>
      <c r="WWG3653" s="372"/>
      <c r="WWH3653" s="371"/>
      <c r="WWI3653" s="473"/>
      <c r="WWJ3653" s="371"/>
      <c r="WWK3653" s="372"/>
      <c r="WWL3653" s="372"/>
      <c r="WWM3653" s="372"/>
      <c r="WWN3653" s="372"/>
      <c r="WWO3653" s="370"/>
      <c r="WWP3653" s="371"/>
      <c r="WWQ3653" s="372"/>
      <c r="WWR3653" s="371"/>
      <c r="WWS3653" s="473"/>
      <c r="WWT3653" s="371"/>
      <c r="WWU3653" s="372"/>
      <c r="WWV3653" s="372"/>
      <c r="WWW3653" s="372"/>
      <c r="WWX3653" s="372"/>
      <c r="WWY3653" s="370"/>
      <c r="WWZ3653" s="371"/>
      <c r="WXA3653" s="372"/>
      <c r="WXB3653" s="371"/>
      <c r="WXC3653" s="473"/>
      <c r="WXD3653" s="371"/>
      <c r="WXE3653" s="372"/>
      <c r="WXF3653" s="372"/>
      <c r="WXG3653" s="372"/>
      <c r="WXH3653" s="372"/>
      <c r="WXI3653" s="370"/>
      <c r="WXJ3653" s="371"/>
      <c r="WXK3653" s="372"/>
      <c r="WXL3653" s="371"/>
      <c r="WXM3653" s="473"/>
      <c r="WXN3653" s="371"/>
      <c r="WXO3653" s="372"/>
      <c r="WXP3653" s="372"/>
      <c r="WXQ3653" s="372"/>
      <c r="WXR3653" s="372"/>
      <c r="WXS3653" s="370"/>
      <c r="WXT3653" s="371"/>
      <c r="WXU3653" s="372"/>
      <c r="WXV3653" s="371"/>
      <c r="WXW3653" s="473"/>
      <c r="WXX3653" s="371"/>
      <c r="WXY3653" s="372"/>
      <c r="WXZ3653" s="372"/>
      <c r="WYA3653" s="372"/>
      <c r="WYB3653" s="372"/>
      <c r="WYC3653" s="370"/>
      <c r="WYD3653" s="371"/>
      <c r="WYE3653" s="372"/>
      <c r="WYF3653" s="371"/>
      <c r="WYG3653" s="473"/>
      <c r="WYH3653" s="371"/>
      <c r="WYI3653" s="372"/>
      <c r="WYJ3653" s="372"/>
      <c r="WYK3653" s="372"/>
      <c r="WYL3653" s="372"/>
      <c r="WYM3653" s="370"/>
      <c r="WYN3653" s="371"/>
      <c r="WYO3653" s="372"/>
      <c r="WYP3653" s="371"/>
      <c r="WYQ3653" s="473"/>
      <c r="WYR3653" s="371"/>
      <c r="WYS3653" s="372"/>
      <c r="WYT3653" s="372"/>
      <c r="WYU3653" s="372"/>
      <c r="WYV3653" s="372"/>
      <c r="WYW3653" s="370"/>
      <c r="WYX3653" s="371"/>
      <c r="WYY3653" s="372"/>
      <c r="WYZ3653" s="371"/>
      <c r="WZA3653" s="473"/>
      <c r="WZB3653" s="371"/>
      <c r="WZC3653" s="372"/>
      <c r="WZD3653" s="372"/>
      <c r="WZE3653" s="372"/>
      <c r="WZF3653" s="372"/>
      <c r="WZG3653" s="370"/>
      <c r="WZH3653" s="371"/>
      <c r="WZI3653" s="372"/>
      <c r="WZJ3653" s="371"/>
      <c r="WZK3653" s="473"/>
      <c r="WZL3653" s="371"/>
      <c r="WZM3653" s="372"/>
      <c r="WZN3653" s="372"/>
      <c r="WZO3653" s="372"/>
      <c r="WZP3653" s="372"/>
      <c r="WZQ3653" s="370"/>
      <c r="WZR3653" s="371"/>
      <c r="WZS3653" s="372"/>
      <c r="WZT3653" s="371"/>
      <c r="WZU3653" s="473"/>
      <c r="WZV3653" s="371"/>
      <c r="WZW3653" s="372"/>
      <c r="WZX3653" s="372"/>
      <c r="WZY3653" s="372"/>
      <c r="WZZ3653" s="372"/>
      <c r="XAA3653" s="370"/>
      <c r="XAB3653" s="371"/>
      <c r="XAC3653" s="372"/>
      <c r="XAD3653" s="371"/>
      <c r="XAE3653" s="473"/>
      <c r="XAF3653" s="371"/>
      <c r="XAG3653" s="372"/>
      <c r="XAH3653" s="372"/>
      <c r="XAI3653" s="372"/>
      <c r="XAJ3653" s="372"/>
      <c r="XAK3653" s="370"/>
      <c r="XAL3653" s="371"/>
      <c r="XAM3653" s="372"/>
      <c r="XAN3653" s="371"/>
      <c r="XAO3653" s="473"/>
      <c r="XAP3653" s="371"/>
      <c r="XAQ3653" s="372"/>
      <c r="XAR3653" s="372"/>
      <c r="XAS3653" s="372"/>
      <c r="XAT3653" s="372"/>
      <c r="XAU3653" s="370"/>
      <c r="XAV3653" s="371"/>
      <c r="XAW3653" s="372"/>
      <c r="XAX3653" s="371"/>
      <c r="XAY3653" s="473"/>
      <c r="XAZ3653" s="371"/>
      <c r="XBA3653" s="372"/>
      <c r="XBB3653" s="372"/>
      <c r="XBC3653" s="372"/>
      <c r="XBD3653" s="372"/>
      <c r="XBE3653" s="370"/>
      <c r="XBF3653" s="371"/>
      <c r="XBG3653" s="372"/>
      <c r="XBH3653" s="371"/>
      <c r="XBI3653" s="473"/>
      <c r="XBJ3653" s="371"/>
      <c r="XBK3653" s="372"/>
      <c r="XBL3653" s="372"/>
      <c r="XBM3653" s="372"/>
      <c r="XBN3653" s="372"/>
      <c r="XBO3653" s="370"/>
      <c r="XBP3653" s="371"/>
      <c r="XBQ3653" s="372"/>
      <c r="XBR3653" s="371"/>
      <c r="XBS3653" s="473"/>
      <c r="XBT3653" s="371"/>
      <c r="XBU3653" s="372"/>
      <c r="XBV3653" s="372"/>
      <c r="XBW3653" s="372"/>
      <c r="XBX3653" s="372"/>
      <c r="XBY3653" s="370"/>
      <c r="XBZ3653" s="371"/>
      <c r="XCA3653" s="372"/>
      <c r="XCB3653" s="371"/>
      <c r="XCC3653" s="473"/>
      <c r="XCD3653" s="371"/>
      <c r="XCE3653" s="372"/>
      <c r="XCF3653" s="372"/>
      <c r="XCG3653" s="372"/>
      <c r="XCH3653" s="372"/>
      <c r="XCI3653" s="370"/>
      <c r="XCJ3653" s="371"/>
      <c r="XCK3653" s="372"/>
      <c r="XCL3653" s="371"/>
      <c r="XCM3653" s="473"/>
      <c r="XCN3653" s="371"/>
      <c r="XCO3653" s="372"/>
      <c r="XCP3653" s="372"/>
      <c r="XCQ3653" s="372"/>
      <c r="XCR3653" s="372"/>
      <c r="XCS3653" s="370"/>
      <c r="XCT3653" s="371"/>
      <c r="XCU3653" s="372"/>
      <c r="XCV3653" s="371"/>
      <c r="XCW3653" s="473"/>
      <c r="XCX3653" s="371"/>
      <c r="XCY3653" s="372"/>
      <c r="XCZ3653" s="372"/>
      <c r="XDA3653" s="372"/>
      <c r="XDB3653" s="372"/>
      <c r="XDC3653" s="370"/>
      <c r="XDD3653" s="371"/>
      <c r="XDE3653" s="372"/>
      <c r="XDF3653" s="371"/>
      <c r="XDG3653" s="473"/>
      <c r="XDH3653" s="371"/>
      <c r="XDI3653" s="372"/>
      <c r="XDJ3653" s="372"/>
      <c r="XDK3653" s="372"/>
      <c r="XDL3653" s="372"/>
      <c r="XDM3653" s="370"/>
      <c r="XDN3653" s="371"/>
      <c r="XDO3653" s="372"/>
      <c r="XDP3653" s="371"/>
      <c r="XDQ3653" s="473"/>
      <c r="XDR3653" s="371"/>
      <c r="XDS3653" s="372"/>
      <c r="XDT3653" s="372"/>
      <c r="XDU3653" s="372"/>
      <c r="XDV3653" s="372"/>
      <c r="XDW3653" s="370"/>
      <c r="XDX3653" s="371"/>
      <c r="XDY3653" s="372"/>
      <c r="XDZ3653" s="371"/>
      <c r="XEA3653" s="473"/>
      <c r="XEB3653" s="371"/>
      <c r="XEC3653" s="372"/>
      <c r="XED3653" s="372"/>
      <c r="XEE3653" s="372"/>
      <c r="XEF3653" s="372"/>
      <c r="XEG3653" s="370"/>
      <c r="XEH3653" s="371"/>
      <c r="XEI3653" s="372"/>
      <c r="XEJ3653" s="371"/>
      <c r="XEK3653" s="473"/>
      <c r="XEL3653" s="371"/>
      <c r="XEM3653" s="372"/>
      <c r="XEN3653" s="372"/>
      <c r="XEO3653" s="372"/>
      <c r="XEP3653" s="372"/>
      <c r="XEQ3653" s="370"/>
      <c r="XER3653" s="371"/>
      <c r="XES3653" s="372"/>
      <c r="XET3653" s="371"/>
      <c r="XEU3653" s="473"/>
      <c r="XEV3653" s="371"/>
      <c r="XEW3653" s="372"/>
      <c r="XEX3653" s="372"/>
      <c r="XEY3653" s="372"/>
      <c r="XEZ3653" s="372"/>
      <c r="XFA3653" s="370"/>
      <c r="XFB3653" s="371"/>
      <c r="XFC3653" s="372"/>
      <c r="XFD3653" s="371"/>
    </row>
    <row r="3654" spans="1:16384" s="383" customFormat="1" ht="21" customHeight="1" x14ac:dyDescent="0.25">
      <c r="A3654" s="377" t="s">
        <v>6048</v>
      </c>
      <c r="B3654" s="377" t="s">
        <v>1992</v>
      </c>
      <c r="C3654" s="380"/>
      <c r="D3654" s="378"/>
      <c r="E3654" s="379">
        <v>41300</v>
      </c>
      <c r="F3654" s="377"/>
      <c r="G3654" s="380"/>
      <c r="H3654" s="380"/>
      <c r="I3654" s="382"/>
      <c r="J3654" s="380"/>
    </row>
    <row r="3655" spans="1:16384" s="383" customFormat="1" ht="15.75" customHeight="1" x14ac:dyDescent="0.25">
      <c r="A3655" s="377" t="s">
        <v>2241</v>
      </c>
      <c r="B3655" s="377" t="s">
        <v>1992</v>
      </c>
      <c r="C3655" s="380"/>
      <c r="D3655" s="378"/>
      <c r="E3655" s="379">
        <v>40000</v>
      </c>
      <c r="F3655" s="377"/>
      <c r="G3655" s="380"/>
      <c r="H3655" s="380"/>
      <c r="I3655" s="382"/>
      <c r="J3655" s="380"/>
    </row>
    <row r="3656" spans="1:16384" s="383" customFormat="1" ht="13.5" x14ac:dyDescent="0.2">
      <c r="A3656" s="377" t="s">
        <v>5889</v>
      </c>
      <c r="B3656" s="377"/>
      <c r="C3656" s="380"/>
      <c r="D3656" s="378"/>
      <c r="E3656" s="379"/>
      <c r="F3656" s="377"/>
      <c r="G3656" s="380"/>
      <c r="H3656" s="380"/>
      <c r="I3656" s="382"/>
      <c r="J3656" s="429"/>
      <c r="K3656" s="470"/>
      <c r="L3656" s="471"/>
      <c r="M3656" s="429"/>
      <c r="N3656" s="471"/>
      <c r="O3656" s="472"/>
      <c r="P3656" s="471"/>
      <c r="Q3656" s="429"/>
      <c r="R3656" s="429"/>
      <c r="S3656" s="429"/>
      <c r="T3656" s="429"/>
      <c r="U3656" s="470"/>
      <c r="V3656" s="471"/>
      <c r="W3656" s="429"/>
      <c r="X3656" s="471"/>
      <c r="Y3656" s="472"/>
      <c r="Z3656" s="471"/>
      <c r="AA3656" s="429"/>
      <c r="AB3656" s="429"/>
      <c r="AC3656" s="429"/>
      <c r="AD3656" s="429"/>
      <c r="AE3656" s="470"/>
      <c r="AF3656" s="471"/>
      <c r="AG3656" s="372"/>
      <c r="AH3656" s="371"/>
      <c r="AI3656" s="473"/>
      <c r="AJ3656" s="371"/>
      <c r="AK3656" s="372"/>
      <c r="AL3656" s="372"/>
      <c r="AM3656" s="372"/>
      <c r="AN3656" s="372"/>
      <c r="AO3656" s="370"/>
      <c r="AP3656" s="371"/>
      <c r="AQ3656" s="372"/>
      <c r="AR3656" s="371"/>
      <c r="AS3656" s="473"/>
      <c r="AT3656" s="371"/>
      <c r="AU3656" s="372"/>
      <c r="AV3656" s="372"/>
      <c r="AW3656" s="372"/>
      <c r="AX3656" s="372"/>
      <c r="AY3656" s="370"/>
      <c r="AZ3656" s="371"/>
      <c r="BA3656" s="372"/>
      <c r="BB3656" s="371"/>
      <c r="BC3656" s="473"/>
      <c r="BD3656" s="371"/>
      <c r="BE3656" s="372"/>
      <c r="BF3656" s="372"/>
      <c r="BG3656" s="372"/>
      <c r="BH3656" s="372"/>
      <c r="BI3656" s="370"/>
      <c r="BJ3656" s="371"/>
      <c r="BK3656" s="372"/>
      <c r="BL3656" s="371"/>
      <c r="BM3656" s="473"/>
      <c r="BN3656" s="371"/>
      <c r="BO3656" s="372"/>
      <c r="BP3656" s="372"/>
      <c r="BQ3656" s="372"/>
      <c r="BR3656" s="372"/>
      <c r="BS3656" s="370"/>
      <c r="BT3656" s="371"/>
      <c r="BU3656" s="372"/>
      <c r="BV3656" s="371"/>
      <c r="BW3656" s="473"/>
      <c r="BX3656" s="371"/>
      <c r="BY3656" s="372"/>
      <c r="BZ3656" s="372"/>
      <c r="CA3656" s="372"/>
      <c r="CB3656" s="372"/>
      <c r="CC3656" s="370"/>
      <c r="CD3656" s="371"/>
      <c r="CE3656" s="372"/>
      <c r="CF3656" s="371"/>
      <c r="CG3656" s="473"/>
      <c r="CH3656" s="371"/>
      <c r="CI3656" s="372"/>
      <c r="CJ3656" s="372"/>
      <c r="CK3656" s="372"/>
      <c r="CL3656" s="372"/>
      <c r="CM3656" s="370"/>
      <c r="CN3656" s="371"/>
      <c r="CO3656" s="372"/>
      <c r="CP3656" s="371"/>
      <c r="CQ3656" s="473"/>
      <c r="CR3656" s="371"/>
      <c r="CS3656" s="372"/>
      <c r="CT3656" s="372"/>
      <c r="CU3656" s="372"/>
      <c r="CV3656" s="372"/>
      <c r="CW3656" s="370"/>
      <c r="CX3656" s="371"/>
      <c r="CY3656" s="372"/>
      <c r="CZ3656" s="371"/>
      <c r="DA3656" s="473"/>
      <c r="DB3656" s="371"/>
      <c r="DC3656" s="372"/>
      <c r="DD3656" s="372"/>
      <c r="DE3656" s="372"/>
      <c r="DF3656" s="372"/>
      <c r="DG3656" s="370"/>
      <c r="DH3656" s="371"/>
      <c r="DI3656" s="372"/>
      <c r="DJ3656" s="371"/>
      <c r="DK3656" s="473"/>
      <c r="DL3656" s="371"/>
      <c r="DM3656" s="372"/>
      <c r="DN3656" s="372"/>
      <c r="DO3656" s="372"/>
      <c r="DP3656" s="372"/>
      <c r="DQ3656" s="370"/>
      <c r="DR3656" s="371"/>
      <c r="DS3656" s="372"/>
      <c r="DT3656" s="371"/>
      <c r="DU3656" s="473"/>
      <c r="DV3656" s="371"/>
      <c r="DW3656" s="372"/>
      <c r="DX3656" s="372"/>
      <c r="DY3656" s="372"/>
      <c r="DZ3656" s="372"/>
      <c r="EA3656" s="370"/>
      <c r="EB3656" s="371"/>
      <c r="EC3656" s="372"/>
      <c r="ED3656" s="371"/>
      <c r="EE3656" s="473"/>
      <c r="EF3656" s="371"/>
      <c r="EG3656" s="372"/>
      <c r="EH3656" s="372"/>
      <c r="EI3656" s="372"/>
      <c r="EJ3656" s="372"/>
      <c r="EK3656" s="370"/>
      <c r="EL3656" s="371"/>
      <c r="EM3656" s="372"/>
      <c r="EN3656" s="371"/>
      <c r="EO3656" s="473"/>
      <c r="EP3656" s="371"/>
      <c r="EQ3656" s="372"/>
      <c r="ER3656" s="372"/>
      <c r="ES3656" s="372"/>
      <c r="ET3656" s="372"/>
      <c r="EU3656" s="370"/>
      <c r="EV3656" s="371"/>
      <c r="EW3656" s="372"/>
      <c r="EX3656" s="371"/>
      <c r="EY3656" s="473"/>
      <c r="EZ3656" s="371"/>
      <c r="FA3656" s="372"/>
      <c r="FB3656" s="372"/>
      <c r="FC3656" s="372"/>
      <c r="FD3656" s="372"/>
      <c r="FE3656" s="370"/>
      <c r="FF3656" s="371"/>
      <c r="FG3656" s="372"/>
      <c r="FH3656" s="371"/>
      <c r="FI3656" s="473"/>
      <c r="FJ3656" s="371"/>
      <c r="FK3656" s="372"/>
      <c r="FL3656" s="372"/>
      <c r="FM3656" s="372"/>
      <c r="FN3656" s="372"/>
      <c r="FO3656" s="370"/>
      <c r="FP3656" s="371"/>
      <c r="FQ3656" s="372"/>
      <c r="FR3656" s="371"/>
      <c r="FS3656" s="473"/>
      <c r="FT3656" s="371"/>
      <c r="FU3656" s="372"/>
      <c r="FV3656" s="372"/>
      <c r="FW3656" s="372"/>
      <c r="FX3656" s="372"/>
      <c r="FY3656" s="370"/>
      <c r="FZ3656" s="371"/>
      <c r="GA3656" s="372"/>
      <c r="GB3656" s="371"/>
      <c r="GC3656" s="473"/>
      <c r="GD3656" s="371"/>
      <c r="GE3656" s="372"/>
      <c r="GF3656" s="372"/>
      <c r="GG3656" s="372"/>
      <c r="GH3656" s="372"/>
      <c r="GI3656" s="370"/>
      <c r="GJ3656" s="371"/>
      <c r="GK3656" s="372"/>
      <c r="GL3656" s="371"/>
      <c r="GM3656" s="473"/>
      <c r="GN3656" s="371"/>
      <c r="GO3656" s="372"/>
      <c r="GP3656" s="372"/>
      <c r="GQ3656" s="372"/>
      <c r="GR3656" s="372"/>
      <c r="GS3656" s="370"/>
      <c r="GT3656" s="371"/>
      <c r="GU3656" s="372"/>
      <c r="GV3656" s="371"/>
      <c r="GW3656" s="473"/>
      <c r="GX3656" s="371"/>
      <c r="GY3656" s="372"/>
      <c r="GZ3656" s="372"/>
      <c r="HA3656" s="372"/>
      <c r="HB3656" s="372"/>
      <c r="HC3656" s="370"/>
      <c r="HD3656" s="371"/>
      <c r="HE3656" s="372"/>
      <c r="HF3656" s="371"/>
      <c r="HG3656" s="473"/>
      <c r="HH3656" s="371"/>
      <c r="HI3656" s="372"/>
      <c r="HJ3656" s="372"/>
      <c r="HK3656" s="372"/>
      <c r="HL3656" s="372"/>
      <c r="HM3656" s="370"/>
      <c r="HN3656" s="371"/>
      <c r="HO3656" s="372"/>
      <c r="HP3656" s="371"/>
      <c r="HQ3656" s="473"/>
      <c r="HR3656" s="371"/>
      <c r="HS3656" s="372"/>
      <c r="HT3656" s="372"/>
      <c r="HU3656" s="372"/>
      <c r="HV3656" s="372"/>
      <c r="HW3656" s="370"/>
      <c r="HX3656" s="371"/>
      <c r="HY3656" s="372"/>
      <c r="HZ3656" s="371"/>
      <c r="IA3656" s="473"/>
      <c r="IB3656" s="371"/>
      <c r="IC3656" s="372"/>
      <c r="ID3656" s="372"/>
      <c r="IE3656" s="372"/>
      <c r="IF3656" s="372"/>
      <c r="IG3656" s="370"/>
      <c r="IH3656" s="371"/>
      <c r="II3656" s="372"/>
      <c r="IJ3656" s="371"/>
      <c r="IK3656" s="473"/>
      <c r="IL3656" s="371"/>
      <c r="IM3656" s="372"/>
      <c r="IN3656" s="372"/>
      <c r="IO3656" s="372"/>
      <c r="IP3656" s="372"/>
      <c r="IQ3656" s="370"/>
      <c r="IR3656" s="371"/>
      <c r="IS3656" s="372"/>
      <c r="IT3656" s="371"/>
      <c r="IU3656" s="473"/>
      <c r="IV3656" s="371"/>
      <c r="IW3656" s="372"/>
      <c r="IX3656" s="372"/>
      <c r="IY3656" s="372"/>
      <c r="IZ3656" s="372"/>
      <c r="JA3656" s="370"/>
      <c r="JB3656" s="371"/>
      <c r="JC3656" s="372"/>
      <c r="JD3656" s="371"/>
      <c r="JE3656" s="473"/>
      <c r="JF3656" s="371"/>
      <c r="JG3656" s="372"/>
      <c r="JH3656" s="372"/>
      <c r="JI3656" s="372"/>
      <c r="JJ3656" s="372"/>
      <c r="JK3656" s="370"/>
      <c r="JL3656" s="371"/>
      <c r="JM3656" s="372"/>
      <c r="JN3656" s="371"/>
      <c r="JO3656" s="473"/>
      <c r="JP3656" s="371"/>
      <c r="JQ3656" s="372"/>
      <c r="JR3656" s="372"/>
      <c r="JS3656" s="372"/>
      <c r="JT3656" s="372"/>
      <c r="JU3656" s="370"/>
      <c r="JV3656" s="371"/>
      <c r="JW3656" s="372"/>
      <c r="JX3656" s="371"/>
      <c r="JY3656" s="473"/>
      <c r="JZ3656" s="371"/>
      <c r="KA3656" s="372"/>
      <c r="KB3656" s="372"/>
      <c r="KC3656" s="372"/>
      <c r="KD3656" s="372"/>
      <c r="KE3656" s="370"/>
      <c r="KF3656" s="371"/>
      <c r="KG3656" s="372"/>
      <c r="KH3656" s="371"/>
      <c r="KI3656" s="473"/>
      <c r="KJ3656" s="371"/>
      <c r="KK3656" s="372"/>
      <c r="KL3656" s="372"/>
      <c r="KM3656" s="372"/>
      <c r="KN3656" s="372"/>
      <c r="KO3656" s="370"/>
      <c r="KP3656" s="371"/>
      <c r="KQ3656" s="372"/>
      <c r="KR3656" s="371"/>
      <c r="KS3656" s="473"/>
      <c r="KT3656" s="371"/>
      <c r="KU3656" s="372"/>
      <c r="KV3656" s="372"/>
      <c r="KW3656" s="372"/>
      <c r="KX3656" s="372"/>
      <c r="KY3656" s="370"/>
      <c r="KZ3656" s="371"/>
      <c r="LA3656" s="372"/>
      <c r="LB3656" s="371"/>
      <c r="LC3656" s="473"/>
      <c r="LD3656" s="371"/>
      <c r="LE3656" s="372"/>
      <c r="LF3656" s="372"/>
      <c r="LG3656" s="372"/>
      <c r="LH3656" s="372"/>
      <c r="LI3656" s="370"/>
      <c r="LJ3656" s="371"/>
      <c r="LK3656" s="372"/>
      <c r="LL3656" s="371"/>
      <c r="LM3656" s="473"/>
      <c r="LN3656" s="371"/>
      <c r="LO3656" s="372"/>
      <c r="LP3656" s="372"/>
      <c r="LQ3656" s="372"/>
      <c r="LR3656" s="372"/>
      <c r="LS3656" s="370"/>
      <c r="LT3656" s="371"/>
      <c r="LU3656" s="372"/>
      <c r="LV3656" s="371"/>
      <c r="LW3656" s="473"/>
      <c r="LX3656" s="371"/>
      <c r="LY3656" s="372"/>
      <c r="LZ3656" s="372"/>
      <c r="MA3656" s="372"/>
      <c r="MB3656" s="372"/>
      <c r="MC3656" s="370"/>
      <c r="MD3656" s="371"/>
      <c r="ME3656" s="372"/>
      <c r="MF3656" s="371"/>
      <c r="MG3656" s="473"/>
      <c r="MH3656" s="371"/>
      <c r="MI3656" s="372"/>
      <c r="MJ3656" s="372"/>
      <c r="MK3656" s="372"/>
      <c r="ML3656" s="372"/>
      <c r="MM3656" s="370"/>
      <c r="MN3656" s="371"/>
      <c r="MO3656" s="372"/>
      <c r="MP3656" s="371"/>
      <c r="MQ3656" s="473"/>
      <c r="MR3656" s="371"/>
      <c r="MS3656" s="372"/>
      <c r="MT3656" s="372"/>
      <c r="MU3656" s="372"/>
      <c r="MV3656" s="372"/>
      <c r="MW3656" s="370"/>
      <c r="MX3656" s="371"/>
      <c r="MY3656" s="372"/>
      <c r="MZ3656" s="371"/>
      <c r="NA3656" s="473"/>
      <c r="NB3656" s="371"/>
      <c r="NC3656" s="372"/>
      <c r="ND3656" s="372"/>
      <c r="NE3656" s="372"/>
      <c r="NF3656" s="372"/>
      <c r="NG3656" s="370"/>
      <c r="NH3656" s="371"/>
      <c r="NI3656" s="372"/>
      <c r="NJ3656" s="371"/>
      <c r="NK3656" s="473"/>
      <c r="NL3656" s="371"/>
      <c r="NM3656" s="372"/>
      <c r="NN3656" s="372"/>
      <c r="NO3656" s="372"/>
      <c r="NP3656" s="372"/>
      <c r="NQ3656" s="370"/>
      <c r="NR3656" s="371"/>
      <c r="NS3656" s="372"/>
      <c r="NT3656" s="371"/>
      <c r="NU3656" s="473"/>
      <c r="NV3656" s="371"/>
      <c r="NW3656" s="372"/>
      <c r="NX3656" s="372"/>
      <c r="NY3656" s="372"/>
      <c r="NZ3656" s="372"/>
      <c r="OA3656" s="370"/>
      <c r="OB3656" s="371"/>
      <c r="OC3656" s="372"/>
      <c r="OD3656" s="371"/>
      <c r="OE3656" s="473"/>
      <c r="OF3656" s="371"/>
      <c r="OG3656" s="372"/>
      <c r="OH3656" s="372"/>
      <c r="OI3656" s="372"/>
      <c r="OJ3656" s="372"/>
      <c r="OK3656" s="370"/>
      <c r="OL3656" s="371"/>
      <c r="OM3656" s="372"/>
      <c r="ON3656" s="371"/>
      <c r="OO3656" s="473"/>
      <c r="OP3656" s="371"/>
      <c r="OQ3656" s="372"/>
      <c r="OR3656" s="372"/>
      <c r="OS3656" s="372"/>
      <c r="OT3656" s="372"/>
      <c r="OU3656" s="370"/>
      <c r="OV3656" s="371"/>
      <c r="OW3656" s="372"/>
      <c r="OX3656" s="371"/>
      <c r="OY3656" s="473"/>
      <c r="OZ3656" s="371"/>
      <c r="PA3656" s="372"/>
      <c r="PB3656" s="372"/>
      <c r="PC3656" s="372"/>
      <c r="PD3656" s="372"/>
      <c r="PE3656" s="370"/>
      <c r="PF3656" s="371"/>
      <c r="PG3656" s="372"/>
      <c r="PH3656" s="371"/>
      <c r="PI3656" s="473"/>
      <c r="PJ3656" s="371"/>
      <c r="PK3656" s="372"/>
      <c r="PL3656" s="372"/>
      <c r="PM3656" s="372"/>
      <c r="PN3656" s="372"/>
      <c r="PO3656" s="370"/>
      <c r="PP3656" s="371"/>
      <c r="PQ3656" s="372"/>
      <c r="PR3656" s="371"/>
      <c r="PS3656" s="473"/>
      <c r="PT3656" s="371"/>
      <c r="PU3656" s="372"/>
      <c r="PV3656" s="372"/>
      <c r="PW3656" s="372"/>
      <c r="PX3656" s="372"/>
      <c r="PY3656" s="370"/>
      <c r="PZ3656" s="371"/>
      <c r="QA3656" s="372"/>
      <c r="QB3656" s="371"/>
      <c r="QC3656" s="473"/>
      <c r="QD3656" s="371"/>
      <c r="QE3656" s="372"/>
      <c r="QF3656" s="372"/>
      <c r="QG3656" s="372"/>
      <c r="QH3656" s="372"/>
      <c r="QI3656" s="370"/>
      <c r="QJ3656" s="371"/>
      <c r="QK3656" s="372"/>
      <c r="QL3656" s="371"/>
      <c r="QM3656" s="473"/>
      <c r="QN3656" s="371"/>
      <c r="QO3656" s="372"/>
      <c r="QP3656" s="372"/>
      <c r="QQ3656" s="372"/>
      <c r="QR3656" s="372"/>
      <c r="QS3656" s="370"/>
      <c r="QT3656" s="371"/>
      <c r="QU3656" s="372"/>
      <c r="QV3656" s="371"/>
      <c r="QW3656" s="473"/>
      <c r="QX3656" s="371"/>
      <c r="QY3656" s="372"/>
      <c r="QZ3656" s="372"/>
      <c r="RA3656" s="372"/>
      <c r="RB3656" s="372"/>
      <c r="RC3656" s="370"/>
      <c r="RD3656" s="371"/>
      <c r="RE3656" s="372"/>
      <c r="RF3656" s="371"/>
      <c r="RG3656" s="473"/>
      <c r="RH3656" s="371"/>
      <c r="RI3656" s="372"/>
      <c r="RJ3656" s="372"/>
      <c r="RK3656" s="372"/>
      <c r="RL3656" s="372"/>
      <c r="RM3656" s="370"/>
      <c r="RN3656" s="371"/>
      <c r="RO3656" s="372"/>
      <c r="RP3656" s="371"/>
      <c r="RQ3656" s="473"/>
      <c r="RR3656" s="371"/>
      <c r="RS3656" s="372"/>
      <c r="RT3656" s="372"/>
      <c r="RU3656" s="372"/>
      <c r="RV3656" s="372"/>
      <c r="RW3656" s="370"/>
      <c r="RX3656" s="371"/>
      <c r="RY3656" s="372"/>
      <c r="RZ3656" s="371"/>
      <c r="SA3656" s="473"/>
      <c r="SB3656" s="371"/>
      <c r="SC3656" s="372"/>
      <c r="SD3656" s="372"/>
      <c r="SE3656" s="372"/>
      <c r="SF3656" s="372"/>
      <c r="SG3656" s="370"/>
      <c r="SH3656" s="371"/>
      <c r="SI3656" s="372"/>
      <c r="SJ3656" s="371"/>
      <c r="SK3656" s="473"/>
      <c r="SL3656" s="371"/>
      <c r="SM3656" s="372"/>
      <c r="SN3656" s="372"/>
      <c r="SO3656" s="372"/>
      <c r="SP3656" s="372"/>
      <c r="SQ3656" s="370"/>
      <c r="SR3656" s="371"/>
      <c r="SS3656" s="372"/>
      <c r="ST3656" s="371"/>
      <c r="SU3656" s="473"/>
      <c r="SV3656" s="371"/>
      <c r="SW3656" s="372"/>
      <c r="SX3656" s="372"/>
      <c r="SY3656" s="372"/>
      <c r="SZ3656" s="372"/>
      <c r="TA3656" s="370"/>
      <c r="TB3656" s="371"/>
      <c r="TC3656" s="372"/>
      <c r="TD3656" s="371"/>
      <c r="TE3656" s="473"/>
      <c r="TF3656" s="371"/>
      <c r="TG3656" s="372"/>
      <c r="TH3656" s="372"/>
      <c r="TI3656" s="372"/>
      <c r="TJ3656" s="372"/>
      <c r="TK3656" s="370"/>
      <c r="TL3656" s="371"/>
      <c r="TM3656" s="372"/>
      <c r="TN3656" s="371"/>
      <c r="TO3656" s="473"/>
      <c r="TP3656" s="371"/>
      <c r="TQ3656" s="372"/>
      <c r="TR3656" s="372"/>
      <c r="TS3656" s="372"/>
      <c r="TT3656" s="372"/>
      <c r="TU3656" s="370"/>
      <c r="TV3656" s="371"/>
      <c r="TW3656" s="372"/>
      <c r="TX3656" s="371"/>
      <c r="TY3656" s="473"/>
      <c r="TZ3656" s="371"/>
      <c r="UA3656" s="372"/>
      <c r="UB3656" s="372"/>
      <c r="UC3656" s="372"/>
      <c r="UD3656" s="372"/>
      <c r="UE3656" s="370"/>
      <c r="UF3656" s="371"/>
      <c r="UG3656" s="372"/>
      <c r="UH3656" s="371"/>
      <c r="UI3656" s="473"/>
      <c r="UJ3656" s="371"/>
      <c r="UK3656" s="372"/>
      <c r="UL3656" s="372"/>
      <c r="UM3656" s="372"/>
      <c r="UN3656" s="372"/>
      <c r="UO3656" s="370"/>
      <c r="UP3656" s="371"/>
      <c r="UQ3656" s="372"/>
      <c r="UR3656" s="371"/>
      <c r="US3656" s="473"/>
      <c r="UT3656" s="371"/>
      <c r="UU3656" s="372"/>
      <c r="UV3656" s="372"/>
      <c r="UW3656" s="372"/>
      <c r="UX3656" s="372"/>
      <c r="UY3656" s="370"/>
      <c r="UZ3656" s="371"/>
      <c r="VA3656" s="372"/>
      <c r="VB3656" s="371"/>
      <c r="VC3656" s="473"/>
      <c r="VD3656" s="371"/>
      <c r="VE3656" s="372"/>
      <c r="VF3656" s="372"/>
      <c r="VG3656" s="372"/>
      <c r="VH3656" s="372"/>
      <c r="VI3656" s="370"/>
      <c r="VJ3656" s="371"/>
      <c r="VK3656" s="372"/>
      <c r="VL3656" s="371"/>
      <c r="VM3656" s="473"/>
      <c r="VN3656" s="371"/>
      <c r="VO3656" s="372"/>
      <c r="VP3656" s="372"/>
      <c r="VQ3656" s="372"/>
      <c r="VR3656" s="372"/>
      <c r="VS3656" s="370"/>
      <c r="VT3656" s="371"/>
      <c r="VU3656" s="372"/>
      <c r="VV3656" s="371"/>
      <c r="VW3656" s="473"/>
      <c r="VX3656" s="371"/>
      <c r="VY3656" s="372"/>
      <c r="VZ3656" s="372"/>
      <c r="WA3656" s="372"/>
      <c r="WB3656" s="372"/>
      <c r="WC3656" s="370"/>
      <c r="WD3656" s="371"/>
      <c r="WE3656" s="372"/>
      <c r="WF3656" s="371"/>
      <c r="WG3656" s="473"/>
      <c r="WH3656" s="371"/>
      <c r="WI3656" s="372"/>
      <c r="WJ3656" s="372"/>
      <c r="WK3656" s="372"/>
      <c r="WL3656" s="372"/>
      <c r="WM3656" s="370"/>
      <c r="WN3656" s="371"/>
      <c r="WO3656" s="372"/>
      <c r="WP3656" s="371"/>
      <c r="WQ3656" s="473"/>
      <c r="WR3656" s="371"/>
      <c r="WS3656" s="372"/>
      <c r="WT3656" s="372"/>
      <c r="WU3656" s="372"/>
      <c r="WV3656" s="372"/>
      <c r="WW3656" s="370"/>
      <c r="WX3656" s="371"/>
      <c r="WY3656" s="372"/>
      <c r="WZ3656" s="371"/>
      <c r="XA3656" s="473"/>
      <c r="XB3656" s="371"/>
      <c r="XC3656" s="372"/>
      <c r="XD3656" s="372"/>
      <c r="XE3656" s="372"/>
      <c r="XF3656" s="372"/>
      <c r="XG3656" s="370"/>
      <c r="XH3656" s="371"/>
      <c r="XI3656" s="372"/>
      <c r="XJ3656" s="371"/>
      <c r="XK3656" s="473"/>
      <c r="XL3656" s="371"/>
      <c r="XM3656" s="372"/>
      <c r="XN3656" s="372"/>
      <c r="XO3656" s="372"/>
      <c r="XP3656" s="372"/>
      <c r="XQ3656" s="370"/>
      <c r="XR3656" s="371"/>
      <c r="XS3656" s="372"/>
      <c r="XT3656" s="371"/>
      <c r="XU3656" s="473"/>
      <c r="XV3656" s="371"/>
      <c r="XW3656" s="372"/>
      <c r="XX3656" s="372"/>
      <c r="XY3656" s="372"/>
      <c r="XZ3656" s="372"/>
      <c r="YA3656" s="370"/>
      <c r="YB3656" s="371"/>
      <c r="YC3656" s="372"/>
      <c r="YD3656" s="371"/>
      <c r="YE3656" s="473"/>
      <c r="YF3656" s="371"/>
      <c r="YG3656" s="372"/>
      <c r="YH3656" s="372"/>
      <c r="YI3656" s="372"/>
      <c r="YJ3656" s="372"/>
      <c r="YK3656" s="370"/>
      <c r="YL3656" s="371"/>
      <c r="YM3656" s="372"/>
      <c r="YN3656" s="371"/>
      <c r="YO3656" s="473"/>
      <c r="YP3656" s="371"/>
      <c r="YQ3656" s="372"/>
      <c r="YR3656" s="372"/>
      <c r="YS3656" s="372"/>
      <c r="YT3656" s="372"/>
      <c r="YU3656" s="370"/>
      <c r="YV3656" s="371"/>
      <c r="YW3656" s="372"/>
      <c r="YX3656" s="371"/>
      <c r="YY3656" s="473"/>
      <c r="YZ3656" s="371"/>
      <c r="ZA3656" s="372"/>
      <c r="ZB3656" s="372"/>
      <c r="ZC3656" s="372"/>
      <c r="ZD3656" s="372"/>
      <c r="ZE3656" s="370"/>
      <c r="ZF3656" s="371"/>
      <c r="ZG3656" s="372"/>
      <c r="ZH3656" s="371"/>
      <c r="ZI3656" s="473"/>
      <c r="ZJ3656" s="371"/>
      <c r="ZK3656" s="372"/>
      <c r="ZL3656" s="372"/>
      <c r="ZM3656" s="372"/>
      <c r="ZN3656" s="372"/>
      <c r="ZO3656" s="370"/>
      <c r="ZP3656" s="371"/>
      <c r="ZQ3656" s="372"/>
      <c r="ZR3656" s="371"/>
      <c r="ZS3656" s="473"/>
      <c r="ZT3656" s="371"/>
      <c r="ZU3656" s="372"/>
      <c r="ZV3656" s="372"/>
      <c r="ZW3656" s="372"/>
      <c r="ZX3656" s="372"/>
      <c r="ZY3656" s="370"/>
      <c r="ZZ3656" s="371"/>
      <c r="AAA3656" s="372"/>
      <c r="AAB3656" s="371"/>
      <c r="AAC3656" s="473"/>
      <c r="AAD3656" s="371"/>
      <c r="AAE3656" s="372"/>
      <c r="AAF3656" s="372"/>
      <c r="AAG3656" s="372"/>
      <c r="AAH3656" s="372"/>
      <c r="AAI3656" s="370"/>
      <c r="AAJ3656" s="371"/>
      <c r="AAK3656" s="372"/>
      <c r="AAL3656" s="371"/>
      <c r="AAM3656" s="473"/>
      <c r="AAN3656" s="371"/>
      <c r="AAO3656" s="372"/>
      <c r="AAP3656" s="372"/>
      <c r="AAQ3656" s="372"/>
      <c r="AAR3656" s="372"/>
      <c r="AAS3656" s="370"/>
      <c r="AAT3656" s="371"/>
      <c r="AAU3656" s="372"/>
      <c r="AAV3656" s="371"/>
      <c r="AAW3656" s="473"/>
      <c r="AAX3656" s="371"/>
      <c r="AAY3656" s="372"/>
      <c r="AAZ3656" s="372"/>
      <c r="ABA3656" s="372"/>
      <c r="ABB3656" s="372"/>
      <c r="ABC3656" s="370"/>
      <c r="ABD3656" s="371"/>
      <c r="ABE3656" s="372"/>
      <c r="ABF3656" s="371"/>
      <c r="ABG3656" s="473"/>
      <c r="ABH3656" s="371"/>
      <c r="ABI3656" s="372"/>
      <c r="ABJ3656" s="372"/>
      <c r="ABK3656" s="372"/>
      <c r="ABL3656" s="372"/>
      <c r="ABM3656" s="370"/>
      <c r="ABN3656" s="371"/>
      <c r="ABO3656" s="372"/>
      <c r="ABP3656" s="371"/>
      <c r="ABQ3656" s="473"/>
      <c r="ABR3656" s="371"/>
      <c r="ABS3656" s="372"/>
      <c r="ABT3656" s="372"/>
      <c r="ABU3656" s="372"/>
      <c r="ABV3656" s="372"/>
      <c r="ABW3656" s="370"/>
      <c r="ABX3656" s="371"/>
      <c r="ABY3656" s="372"/>
      <c r="ABZ3656" s="371"/>
      <c r="ACA3656" s="473"/>
      <c r="ACB3656" s="371"/>
      <c r="ACC3656" s="372"/>
      <c r="ACD3656" s="372"/>
      <c r="ACE3656" s="372"/>
      <c r="ACF3656" s="372"/>
      <c r="ACG3656" s="370"/>
      <c r="ACH3656" s="371"/>
      <c r="ACI3656" s="372"/>
      <c r="ACJ3656" s="371"/>
      <c r="ACK3656" s="473"/>
      <c r="ACL3656" s="371"/>
      <c r="ACM3656" s="372"/>
      <c r="ACN3656" s="372"/>
      <c r="ACO3656" s="372"/>
      <c r="ACP3656" s="372"/>
      <c r="ACQ3656" s="370"/>
      <c r="ACR3656" s="371"/>
      <c r="ACS3656" s="372"/>
      <c r="ACT3656" s="371"/>
      <c r="ACU3656" s="473"/>
      <c r="ACV3656" s="371"/>
      <c r="ACW3656" s="372"/>
      <c r="ACX3656" s="372"/>
      <c r="ACY3656" s="372"/>
      <c r="ACZ3656" s="372"/>
      <c r="ADA3656" s="370"/>
      <c r="ADB3656" s="371"/>
      <c r="ADC3656" s="372"/>
      <c r="ADD3656" s="371"/>
      <c r="ADE3656" s="473"/>
      <c r="ADF3656" s="371"/>
      <c r="ADG3656" s="372"/>
      <c r="ADH3656" s="372"/>
      <c r="ADI3656" s="372"/>
      <c r="ADJ3656" s="372"/>
      <c r="ADK3656" s="370"/>
      <c r="ADL3656" s="371"/>
      <c r="ADM3656" s="372"/>
      <c r="ADN3656" s="371"/>
      <c r="ADO3656" s="473"/>
      <c r="ADP3656" s="371"/>
      <c r="ADQ3656" s="372"/>
      <c r="ADR3656" s="372"/>
      <c r="ADS3656" s="372"/>
      <c r="ADT3656" s="372"/>
      <c r="ADU3656" s="370"/>
      <c r="ADV3656" s="371"/>
      <c r="ADW3656" s="372"/>
      <c r="ADX3656" s="371"/>
      <c r="ADY3656" s="473"/>
      <c r="ADZ3656" s="371"/>
      <c r="AEA3656" s="372"/>
      <c r="AEB3656" s="372"/>
      <c r="AEC3656" s="372"/>
      <c r="AED3656" s="372"/>
      <c r="AEE3656" s="370"/>
      <c r="AEF3656" s="371"/>
      <c r="AEG3656" s="372"/>
      <c r="AEH3656" s="371"/>
      <c r="AEI3656" s="473"/>
      <c r="AEJ3656" s="371"/>
      <c r="AEK3656" s="372"/>
      <c r="AEL3656" s="372"/>
      <c r="AEM3656" s="372"/>
      <c r="AEN3656" s="372"/>
      <c r="AEO3656" s="370"/>
      <c r="AEP3656" s="371"/>
      <c r="AEQ3656" s="372"/>
      <c r="AER3656" s="371"/>
      <c r="AES3656" s="473"/>
      <c r="AET3656" s="371"/>
      <c r="AEU3656" s="372"/>
      <c r="AEV3656" s="372"/>
      <c r="AEW3656" s="372"/>
      <c r="AEX3656" s="372"/>
      <c r="AEY3656" s="370"/>
      <c r="AEZ3656" s="371"/>
      <c r="AFA3656" s="372"/>
      <c r="AFB3656" s="371"/>
      <c r="AFC3656" s="473"/>
      <c r="AFD3656" s="371"/>
      <c r="AFE3656" s="372"/>
      <c r="AFF3656" s="372"/>
      <c r="AFG3656" s="372"/>
      <c r="AFH3656" s="372"/>
      <c r="AFI3656" s="370"/>
      <c r="AFJ3656" s="371"/>
      <c r="AFK3656" s="372"/>
      <c r="AFL3656" s="371"/>
      <c r="AFM3656" s="473"/>
      <c r="AFN3656" s="371"/>
      <c r="AFO3656" s="372"/>
      <c r="AFP3656" s="372"/>
      <c r="AFQ3656" s="372"/>
      <c r="AFR3656" s="372"/>
      <c r="AFS3656" s="370"/>
      <c r="AFT3656" s="371"/>
      <c r="AFU3656" s="372"/>
      <c r="AFV3656" s="371"/>
      <c r="AFW3656" s="473"/>
      <c r="AFX3656" s="371"/>
      <c r="AFY3656" s="372"/>
      <c r="AFZ3656" s="372"/>
      <c r="AGA3656" s="372"/>
      <c r="AGB3656" s="372"/>
      <c r="AGC3656" s="370"/>
      <c r="AGD3656" s="371"/>
      <c r="AGE3656" s="372"/>
      <c r="AGF3656" s="371"/>
      <c r="AGG3656" s="473"/>
      <c r="AGH3656" s="371"/>
      <c r="AGI3656" s="372"/>
      <c r="AGJ3656" s="372"/>
      <c r="AGK3656" s="372"/>
      <c r="AGL3656" s="372"/>
      <c r="AGM3656" s="370"/>
      <c r="AGN3656" s="371"/>
      <c r="AGO3656" s="372"/>
      <c r="AGP3656" s="371"/>
      <c r="AGQ3656" s="473"/>
      <c r="AGR3656" s="371"/>
      <c r="AGS3656" s="372"/>
      <c r="AGT3656" s="372"/>
      <c r="AGU3656" s="372"/>
      <c r="AGV3656" s="372"/>
      <c r="AGW3656" s="370"/>
      <c r="AGX3656" s="371"/>
      <c r="AGY3656" s="372"/>
      <c r="AGZ3656" s="371"/>
      <c r="AHA3656" s="473"/>
      <c r="AHB3656" s="371"/>
      <c r="AHC3656" s="372"/>
      <c r="AHD3656" s="372"/>
      <c r="AHE3656" s="372"/>
      <c r="AHF3656" s="372"/>
      <c r="AHG3656" s="370"/>
      <c r="AHH3656" s="371"/>
      <c r="AHI3656" s="372"/>
      <c r="AHJ3656" s="371"/>
      <c r="AHK3656" s="473"/>
      <c r="AHL3656" s="371"/>
      <c r="AHM3656" s="372"/>
      <c r="AHN3656" s="372"/>
      <c r="AHO3656" s="372"/>
      <c r="AHP3656" s="372"/>
      <c r="AHQ3656" s="370"/>
      <c r="AHR3656" s="371"/>
      <c r="AHS3656" s="372"/>
      <c r="AHT3656" s="371"/>
      <c r="AHU3656" s="473"/>
      <c r="AHV3656" s="371"/>
      <c r="AHW3656" s="372"/>
      <c r="AHX3656" s="372"/>
      <c r="AHY3656" s="372"/>
      <c r="AHZ3656" s="372"/>
      <c r="AIA3656" s="370"/>
      <c r="AIB3656" s="371"/>
      <c r="AIC3656" s="372"/>
      <c r="AID3656" s="371"/>
      <c r="AIE3656" s="473"/>
      <c r="AIF3656" s="371"/>
      <c r="AIG3656" s="372"/>
      <c r="AIH3656" s="372"/>
      <c r="AII3656" s="372"/>
      <c r="AIJ3656" s="372"/>
      <c r="AIK3656" s="370"/>
      <c r="AIL3656" s="371"/>
      <c r="AIM3656" s="372"/>
      <c r="AIN3656" s="371"/>
      <c r="AIO3656" s="473"/>
      <c r="AIP3656" s="371"/>
      <c r="AIQ3656" s="372"/>
      <c r="AIR3656" s="372"/>
      <c r="AIS3656" s="372"/>
      <c r="AIT3656" s="372"/>
      <c r="AIU3656" s="370"/>
      <c r="AIV3656" s="371"/>
      <c r="AIW3656" s="372"/>
      <c r="AIX3656" s="371"/>
      <c r="AIY3656" s="473"/>
      <c r="AIZ3656" s="371"/>
      <c r="AJA3656" s="372"/>
      <c r="AJB3656" s="372"/>
      <c r="AJC3656" s="372"/>
      <c r="AJD3656" s="372"/>
      <c r="AJE3656" s="370"/>
      <c r="AJF3656" s="371"/>
      <c r="AJG3656" s="372"/>
      <c r="AJH3656" s="371"/>
      <c r="AJI3656" s="473"/>
      <c r="AJJ3656" s="371"/>
      <c r="AJK3656" s="372"/>
      <c r="AJL3656" s="372"/>
      <c r="AJM3656" s="372"/>
      <c r="AJN3656" s="372"/>
      <c r="AJO3656" s="370"/>
      <c r="AJP3656" s="371"/>
      <c r="AJQ3656" s="372"/>
      <c r="AJR3656" s="371"/>
      <c r="AJS3656" s="473"/>
      <c r="AJT3656" s="371"/>
      <c r="AJU3656" s="372"/>
      <c r="AJV3656" s="372"/>
      <c r="AJW3656" s="372"/>
      <c r="AJX3656" s="372"/>
      <c r="AJY3656" s="370"/>
      <c r="AJZ3656" s="371"/>
      <c r="AKA3656" s="372"/>
      <c r="AKB3656" s="371"/>
      <c r="AKC3656" s="473"/>
      <c r="AKD3656" s="371"/>
      <c r="AKE3656" s="372"/>
      <c r="AKF3656" s="372"/>
      <c r="AKG3656" s="372"/>
      <c r="AKH3656" s="372"/>
      <c r="AKI3656" s="370"/>
      <c r="AKJ3656" s="371"/>
      <c r="AKK3656" s="372"/>
      <c r="AKL3656" s="371"/>
      <c r="AKM3656" s="473"/>
      <c r="AKN3656" s="371"/>
      <c r="AKO3656" s="372"/>
      <c r="AKP3656" s="372"/>
      <c r="AKQ3656" s="372"/>
      <c r="AKR3656" s="372"/>
      <c r="AKS3656" s="370"/>
      <c r="AKT3656" s="371"/>
      <c r="AKU3656" s="372"/>
      <c r="AKV3656" s="371"/>
      <c r="AKW3656" s="473"/>
      <c r="AKX3656" s="371"/>
      <c r="AKY3656" s="372"/>
      <c r="AKZ3656" s="372"/>
      <c r="ALA3656" s="372"/>
      <c r="ALB3656" s="372"/>
      <c r="ALC3656" s="370"/>
      <c r="ALD3656" s="371"/>
      <c r="ALE3656" s="372"/>
      <c r="ALF3656" s="371"/>
      <c r="ALG3656" s="473"/>
      <c r="ALH3656" s="371"/>
      <c r="ALI3656" s="372"/>
      <c r="ALJ3656" s="372"/>
      <c r="ALK3656" s="372"/>
      <c r="ALL3656" s="372"/>
      <c r="ALM3656" s="370"/>
      <c r="ALN3656" s="371"/>
      <c r="ALO3656" s="372"/>
      <c r="ALP3656" s="371"/>
      <c r="ALQ3656" s="473"/>
      <c r="ALR3656" s="371"/>
      <c r="ALS3656" s="372"/>
      <c r="ALT3656" s="372"/>
      <c r="ALU3656" s="372"/>
      <c r="ALV3656" s="372"/>
      <c r="ALW3656" s="370"/>
      <c r="ALX3656" s="371"/>
      <c r="ALY3656" s="372"/>
      <c r="ALZ3656" s="371"/>
      <c r="AMA3656" s="473"/>
      <c r="AMB3656" s="371"/>
      <c r="AMC3656" s="372"/>
      <c r="AMD3656" s="372"/>
      <c r="AME3656" s="372"/>
      <c r="AMF3656" s="372"/>
      <c r="AMG3656" s="370"/>
      <c r="AMH3656" s="371"/>
      <c r="AMI3656" s="372"/>
      <c r="AMJ3656" s="371"/>
      <c r="AMK3656" s="473"/>
      <c r="AML3656" s="371"/>
      <c r="AMM3656" s="372"/>
      <c r="AMN3656" s="372"/>
      <c r="AMO3656" s="372"/>
      <c r="AMP3656" s="372"/>
      <c r="AMQ3656" s="370"/>
      <c r="AMR3656" s="371"/>
      <c r="AMS3656" s="372"/>
      <c r="AMT3656" s="371"/>
      <c r="AMU3656" s="473"/>
      <c r="AMV3656" s="371"/>
      <c r="AMW3656" s="372"/>
      <c r="AMX3656" s="372"/>
      <c r="AMY3656" s="372"/>
      <c r="AMZ3656" s="372"/>
      <c r="ANA3656" s="370"/>
      <c r="ANB3656" s="371"/>
      <c r="ANC3656" s="372"/>
      <c r="AND3656" s="371"/>
      <c r="ANE3656" s="473"/>
      <c r="ANF3656" s="371"/>
      <c r="ANG3656" s="372"/>
      <c r="ANH3656" s="372"/>
      <c r="ANI3656" s="372"/>
      <c r="ANJ3656" s="372"/>
      <c r="ANK3656" s="370"/>
      <c r="ANL3656" s="371"/>
      <c r="ANM3656" s="372"/>
      <c r="ANN3656" s="371"/>
      <c r="ANO3656" s="473"/>
      <c r="ANP3656" s="371"/>
      <c r="ANQ3656" s="372"/>
      <c r="ANR3656" s="372"/>
      <c r="ANS3656" s="372"/>
      <c r="ANT3656" s="372"/>
      <c r="ANU3656" s="370"/>
      <c r="ANV3656" s="371"/>
      <c r="ANW3656" s="372"/>
      <c r="ANX3656" s="371"/>
      <c r="ANY3656" s="473"/>
      <c r="ANZ3656" s="371"/>
      <c r="AOA3656" s="372"/>
      <c r="AOB3656" s="372"/>
      <c r="AOC3656" s="372"/>
      <c r="AOD3656" s="372"/>
      <c r="AOE3656" s="370"/>
      <c r="AOF3656" s="371"/>
      <c r="AOG3656" s="372"/>
      <c r="AOH3656" s="371"/>
      <c r="AOI3656" s="473"/>
      <c r="AOJ3656" s="371"/>
      <c r="AOK3656" s="372"/>
      <c r="AOL3656" s="372"/>
      <c r="AOM3656" s="372"/>
      <c r="AON3656" s="372"/>
      <c r="AOO3656" s="370"/>
      <c r="AOP3656" s="371"/>
      <c r="AOQ3656" s="372"/>
      <c r="AOR3656" s="371"/>
      <c r="AOS3656" s="473"/>
      <c r="AOT3656" s="371"/>
      <c r="AOU3656" s="372"/>
      <c r="AOV3656" s="372"/>
      <c r="AOW3656" s="372"/>
      <c r="AOX3656" s="372"/>
      <c r="AOY3656" s="370"/>
      <c r="AOZ3656" s="371"/>
      <c r="APA3656" s="372"/>
      <c r="APB3656" s="371"/>
      <c r="APC3656" s="473"/>
      <c r="APD3656" s="371"/>
      <c r="APE3656" s="372"/>
      <c r="APF3656" s="372"/>
      <c r="APG3656" s="372"/>
      <c r="APH3656" s="372"/>
      <c r="API3656" s="370"/>
      <c r="APJ3656" s="371"/>
      <c r="APK3656" s="372"/>
      <c r="APL3656" s="371"/>
      <c r="APM3656" s="473"/>
      <c r="APN3656" s="371"/>
      <c r="APO3656" s="372"/>
      <c r="APP3656" s="372"/>
      <c r="APQ3656" s="372"/>
      <c r="APR3656" s="372"/>
      <c r="APS3656" s="370"/>
      <c r="APT3656" s="371"/>
      <c r="APU3656" s="372"/>
      <c r="APV3656" s="371"/>
      <c r="APW3656" s="473"/>
      <c r="APX3656" s="371"/>
      <c r="APY3656" s="372"/>
      <c r="APZ3656" s="372"/>
      <c r="AQA3656" s="372"/>
      <c r="AQB3656" s="372"/>
      <c r="AQC3656" s="370"/>
      <c r="AQD3656" s="371"/>
      <c r="AQE3656" s="372"/>
      <c r="AQF3656" s="371"/>
      <c r="AQG3656" s="473"/>
      <c r="AQH3656" s="371"/>
      <c r="AQI3656" s="372"/>
      <c r="AQJ3656" s="372"/>
      <c r="AQK3656" s="372"/>
      <c r="AQL3656" s="372"/>
      <c r="AQM3656" s="370"/>
      <c r="AQN3656" s="371"/>
      <c r="AQO3656" s="372"/>
      <c r="AQP3656" s="371"/>
      <c r="AQQ3656" s="473"/>
      <c r="AQR3656" s="371"/>
      <c r="AQS3656" s="372"/>
      <c r="AQT3656" s="372"/>
      <c r="AQU3656" s="372"/>
      <c r="AQV3656" s="372"/>
      <c r="AQW3656" s="370"/>
      <c r="AQX3656" s="371"/>
      <c r="AQY3656" s="372"/>
      <c r="AQZ3656" s="371"/>
      <c r="ARA3656" s="473"/>
      <c r="ARB3656" s="371"/>
      <c r="ARC3656" s="372"/>
      <c r="ARD3656" s="372"/>
      <c r="ARE3656" s="372"/>
      <c r="ARF3656" s="372"/>
      <c r="ARG3656" s="370"/>
      <c r="ARH3656" s="371"/>
      <c r="ARI3656" s="372"/>
      <c r="ARJ3656" s="371"/>
      <c r="ARK3656" s="473"/>
      <c r="ARL3656" s="371"/>
      <c r="ARM3656" s="372"/>
      <c r="ARN3656" s="372"/>
      <c r="ARO3656" s="372"/>
      <c r="ARP3656" s="372"/>
      <c r="ARQ3656" s="370"/>
      <c r="ARR3656" s="371"/>
      <c r="ARS3656" s="372"/>
      <c r="ART3656" s="371"/>
      <c r="ARU3656" s="473"/>
      <c r="ARV3656" s="371"/>
      <c r="ARW3656" s="372"/>
      <c r="ARX3656" s="372"/>
      <c r="ARY3656" s="372"/>
      <c r="ARZ3656" s="372"/>
      <c r="ASA3656" s="370"/>
      <c r="ASB3656" s="371"/>
      <c r="ASC3656" s="372"/>
      <c r="ASD3656" s="371"/>
      <c r="ASE3656" s="473"/>
      <c r="ASF3656" s="371"/>
      <c r="ASG3656" s="372"/>
      <c r="ASH3656" s="372"/>
      <c r="ASI3656" s="372"/>
      <c r="ASJ3656" s="372"/>
      <c r="ASK3656" s="370"/>
      <c r="ASL3656" s="371"/>
      <c r="ASM3656" s="372"/>
      <c r="ASN3656" s="371"/>
      <c r="ASO3656" s="473"/>
      <c r="ASP3656" s="371"/>
      <c r="ASQ3656" s="372"/>
      <c r="ASR3656" s="372"/>
      <c r="ASS3656" s="372"/>
      <c r="AST3656" s="372"/>
      <c r="ASU3656" s="370"/>
      <c r="ASV3656" s="371"/>
      <c r="ASW3656" s="372"/>
      <c r="ASX3656" s="371"/>
      <c r="ASY3656" s="473"/>
      <c r="ASZ3656" s="371"/>
      <c r="ATA3656" s="372"/>
      <c r="ATB3656" s="372"/>
      <c r="ATC3656" s="372"/>
      <c r="ATD3656" s="372"/>
      <c r="ATE3656" s="370"/>
      <c r="ATF3656" s="371"/>
      <c r="ATG3656" s="372"/>
      <c r="ATH3656" s="371"/>
      <c r="ATI3656" s="473"/>
      <c r="ATJ3656" s="371"/>
      <c r="ATK3656" s="372"/>
      <c r="ATL3656" s="372"/>
      <c r="ATM3656" s="372"/>
      <c r="ATN3656" s="372"/>
      <c r="ATO3656" s="370"/>
      <c r="ATP3656" s="371"/>
      <c r="ATQ3656" s="372"/>
      <c r="ATR3656" s="371"/>
      <c r="ATS3656" s="473"/>
      <c r="ATT3656" s="371"/>
      <c r="ATU3656" s="372"/>
      <c r="ATV3656" s="372"/>
      <c r="ATW3656" s="372"/>
      <c r="ATX3656" s="372"/>
      <c r="ATY3656" s="370"/>
      <c r="ATZ3656" s="371"/>
      <c r="AUA3656" s="372"/>
      <c r="AUB3656" s="371"/>
      <c r="AUC3656" s="473"/>
      <c r="AUD3656" s="371"/>
      <c r="AUE3656" s="372"/>
      <c r="AUF3656" s="372"/>
      <c r="AUG3656" s="372"/>
      <c r="AUH3656" s="372"/>
      <c r="AUI3656" s="370"/>
      <c r="AUJ3656" s="371"/>
      <c r="AUK3656" s="372"/>
      <c r="AUL3656" s="371"/>
      <c r="AUM3656" s="473"/>
      <c r="AUN3656" s="371"/>
      <c r="AUO3656" s="372"/>
      <c r="AUP3656" s="372"/>
      <c r="AUQ3656" s="372"/>
      <c r="AUR3656" s="372"/>
      <c r="AUS3656" s="370"/>
      <c r="AUT3656" s="371"/>
      <c r="AUU3656" s="372"/>
      <c r="AUV3656" s="371"/>
      <c r="AUW3656" s="473"/>
      <c r="AUX3656" s="371"/>
      <c r="AUY3656" s="372"/>
      <c r="AUZ3656" s="372"/>
      <c r="AVA3656" s="372"/>
      <c r="AVB3656" s="372"/>
      <c r="AVC3656" s="370"/>
      <c r="AVD3656" s="371"/>
      <c r="AVE3656" s="372"/>
      <c r="AVF3656" s="371"/>
      <c r="AVG3656" s="473"/>
      <c r="AVH3656" s="371"/>
      <c r="AVI3656" s="372"/>
      <c r="AVJ3656" s="372"/>
      <c r="AVK3656" s="372"/>
      <c r="AVL3656" s="372"/>
      <c r="AVM3656" s="370"/>
      <c r="AVN3656" s="371"/>
      <c r="AVO3656" s="372"/>
      <c r="AVP3656" s="371"/>
      <c r="AVQ3656" s="473"/>
      <c r="AVR3656" s="371"/>
      <c r="AVS3656" s="372"/>
      <c r="AVT3656" s="372"/>
      <c r="AVU3656" s="372"/>
      <c r="AVV3656" s="372"/>
      <c r="AVW3656" s="370"/>
      <c r="AVX3656" s="371"/>
      <c r="AVY3656" s="372"/>
      <c r="AVZ3656" s="371"/>
      <c r="AWA3656" s="473"/>
      <c r="AWB3656" s="371"/>
      <c r="AWC3656" s="372"/>
      <c r="AWD3656" s="372"/>
      <c r="AWE3656" s="372"/>
      <c r="AWF3656" s="372"/>
      <c r="AWG3656" s="370"/>
      <c r="AWH3656" s="371"/>
      <c r="AWI3656" s="372"/>
      <c r="AWJ3656" s="371"/>
      <c r="AWK3656" s="473"/>
      <c r="AWL3656" s="371"/>
      <c r="AWM3656" s="372"/>
      <c r="AWN3656" s="372"/>
      <c r="AWO3656" s="372"/>
      <c r="AWP3656" s="372"/>
      <c r="AWQ3656" s="370"/>
      <c r="AWR3656" s="371"/>
      <c r="AWS3656" s="372"/>
      <c r="AWT3656" s="371"/>
      <c r="AWU3656" s="473"/>
      <c r="AWV3656" s="371"/>
      <c r="AWW3656" s="372"/>
      <c r="AWX3656" s="372"/>
      <c r="AWY3656" s="372"/>
      <c r="AWZ3656" s="372"/>
      <c r="AXA3656" s="370"/>
      <c r="AXB3656" s="371"/>
      <c r="AXC3656" s="372"/>
      <c r="AXD3656" s="371"/>
      <c r="AXE3656" s="473"/>
      <c r="AXF3656" s="371"/>
      <c r="AXG3656" s="372"/>
      <c r="AXH3656" s="372"/>
      <c r="AXI3656" s="372"/>
      <c r="AXJ3656" s="372"/>
      <c r="AXK3656" s="370"/>
      <c r="AXL3656" s="371"/>
      <c r="AXM3656" s="372"/>
      <c r="AXN3656" s="371"/>
      <c r="AXO3656" s="473"/>
      <c r="AXP3656" s="371"/>
      <c r="AXQ3656" s="372"/>
      <c r="AXR3656" s="372"/>
      <c r="AXS3656" s="372"/>
      <c r="AXT3656" s="372"/>
      <c r="AXU3656" s="370"/>
      <c r="AXV3656" s="371"/>
      <c r="AXW3656" s="372"/>
      <c r="AXX3656" s="371"/>
      <c r="AXY3656" s="473"/>
      <c r="AXZ3656" s="371"/>
      <c r="AYA3656" s="372"/>
      <c r="AYB3656" s="372"/>
      <c r="AYC3656" s="372"/>
      <c r="AYD3656" s="372"/>
      <c r="AYE3656" s="370"/>
      <c r="AYF3656" s="371"/>
      <c r="AYG3656" s="372"/>
      <c r="AYH3656" s="371"/>
      <c r="AYI3656" s="473"/>
      <c r="AYJ3656" s="371"/>
      <c r="AYK3656" s="372"/>
      <c r="AYL3656" s="372"/>
      <c r="AYM3656" s="372"/>
      <c r="AYN3656" s="372"/>
      <c r="AYO3656" s="370"/>
      <c r="AYP3656" s="371"/>
      <c r="AYQ3656" s="372"/>
      <c r="AYR3656" s="371"/>
      <c r="AYS3656" s="473"/>
      <c r="AYT3656" s="371"/>
      <c r="AYU3656" s="372"/>
      <c r="AYV3656" s="372"/>
      <c r="AYW3656" s="372"/>
      <c r="AYX3656" s="372"/>
      <c r="AYY3656" s="370"/>
      <c r="AYZ3656" s="371"/>
      <c r="AZA3656" s="372"/>
      <c r="AZB3656" s="371"/>
      <c r="AZC3656" s="473"/>
      <c r="AZD3656" s="371"/>
      <c r="AZE3656" s="372"/>
      <c r="AZF3656" s="372"/>
      <c r="AZG3656" s="372"/>
      <c r="AZH3656" s="372"/>
      <c r="AZI3656" s="370"/>
      <c r="AZJ3656" s="371"/>
      <c r="AZK3656" s="372"/>
      <c r="AZL3656" s="371"/>
      <c r="AZM3656" s="473"/>
      <c r="AZN3656" s="371"/>
      <c r="AZO3656" s="372"/>
      <c r="AZP3656" s="372"/>
      <c r="AZQ3656" s="372"/>
      <c r="AZR3656" s="372"/>
      <c r="AZS3656" s="370"/>
      <c r="AZT3656" s="371"/>
      <c r="AZU3656" s="372"/>
      <c r="AZV3656" s="371"/>
      <c r="AZW3656" s="473"/>
      <c r="AZX3656" s="371"/>
      <c r="AZY3656" s="372"/>
      <c r="AZZ3656" s="372"/>
      <c r="BAA3656" s="372"/>
      <c r="BAB3656" s="372"/>
      <c r="BAC3656" s="370"/>
      <c r="BAD3656" s="371"/>
      <c r="BAE3656" s="372"/>
      <c r="BAF3656" s="371"/>
      <c r="BAG3656" s="473"/>
      <c r="BAH3656" s="371"/>
      <c r="BAI3656" s="372"/>
      <c r="BAJ3656" s="372"/>
      <c r="BAK3656" s="372"/>
      <c r="BAL3656" s="372"/>
      <c r="BAM3656" s="370"/>
      <c r="BAN3656" s="371"/>
      <c r="BAO3656" s="372"/>
      <c r="BAP3656" s="371"/>
      <c r="BAQ3656" s="473"/>
      <c r="BAR3656" s="371"/>
      <c r="BAS3656" s="372"/>
      <c r="BAT3656" s="372"/>
      <c r="BAU3656" s="372"/>
      <c r="BAV3656" s="372"/>
      <c r="BAW3656" s="370"/>
      <c r="BAX3656" s="371"/>
      <c r="BAY3656" s="372"/>
      <c r="BAZ3656" s="371"/>
      <c r="BBA3656" s="473"/>
      <c r="BBB3656" s="371"/>
      <c r="BBC3656" s="372"/>
      <c r="BBD3656" s="372"/>
      <c r="BBE3656" s="372"/>
      <c r="BBF3656" s="372"/>
      <c r="BBG3656" s="370"/>
      <c r="BBH3656" s="371"/>
      <c r="BBI3656" s="372"/>
      <c r="BBJ3656" s="371"/>
      <c r="BBK3656" s="473"/>
      <c r="BBL3656" s="371"/>
      <c r="BBM3656" s="372"/>
      <c r="BBN3656" s="372"/>
      <c r="BBO3656" s="372"/>
      <c r="BBP3656" s="372"/>
      <c r="BBQ3656" s="370"/>
      <c r="BBR3656" s="371"/>
      <c r="BBS3656" s="372"/>
      <c r="BBT3656" s="371"/>
      <c r="BBU3656" s="473"/>
      <c r="BBV3656" s="371"/>
      <c r="BBW3656" s="372"/>
      <c r="BBX3656" s="372"/>
      <c r="BBY3656" s="372"/>
      <c r="BBZ3656" s="372"/>
      <c r="BCA3656" s="370"/>
      <c r="BCB3656" s="371"/>
      <c r="BCC3656" s="372"/>
      <c r="BCD3656" s="371"/>
      <c r="BCE3656" s="473"/>
      <c r="BCF3656" s="371"/>
      <c r="BCG3656" s="372"/>
      <c r="BCH3656" s="372"/>
      <c r="BCI3656" s="372"/>
      <c r="BCJ3656" s="372"/>
      <c r="BCK3656" s="370"/>
      <c r="BCL3656" s="371"/>
      <c r="BCM3656" s="372"/>
      <c r="BCN3656" s="371"/>
      <c r="BCO3656" s="473"/>
      <c r="BCP3656" s="371"/>
      <c r="BCQ3656" s="372"/>
      <c r="BCR3656" s="372"/>
      <c r="BCS3656" s="372"/>
      <c r="BCT3656" s="372"/>
      <c r="BCU3656" s="370"/>
      <c r="BCV3656" s="371"/>
      <c r="BCW3656" s="372"/>
      <c r="BCX3656" s="371"/>
      <c r="BCY3656" s="473"/>
      <c r="BCZ3656" s="371"/>
      <c r="BDA3656" s="372"/>
      <c r="BDB3656" s="372"/>
      <c r="BDC3656" s="372"/>
      <c r="BDD3656" s="372"/>
      <c r="BDE3656" s="370"/>
      <c r="BDF3656" s="371"/>
      <c r="BDG3656" s="372"/>
      <c r="BDH3656" s="371"/>
      <c r="BDI3656" s="473"/>
      <c r="BDJ3656" s="371"/>
      <c r="BDK3656" s="372"/>
      <c r="BDL3656" s="372"/>
      <c r="BDM3656" s="372"/>
      <c r="BDN3656" s="372"/>
      <c r="BDO3656" s="370"/>
      <c r="BDP3656" s="371"/>
      <c r="BDQ3656" s="372"/>
      <c r="BDR3656" s="371"/>
      <c r="BDS3656" s="473"/>
      <c r="BDT3656" s="371"/>
      <c r="BDU3656" s="372"/>
      <c r="BDV3656" s="372"/>
      <c r="BDW3656" s="372"/>
      <c r="BDX3656" s="372"/>
      <c r="BDY3656" s="370"/>
      <c r="BDZ3656" s="371"/>
      <c r="BEA3656" s="372"/>
      <c r="BEB3656" s="371"/>
      <c r="BEC3656" s="473"/>
      <c r="BED3656" s="371"/>
      <c r="BEE3656" s="372"/>
      <c r="BEF3656" s="372"/>
      <c r="BEG3656" s="372"/>
      <c r="BEH3656" s="372"/>
      <c r="BEI3656" s="370"/>
      <c r="BEJ3656" s="371"/>
      <c r="BEK3656" s="372"/>
      <c r="BEL3656" s="371"/>
      <c r="BEM3656" s="473"/>
      <c r="BEN3656" s="371"/>
      <c r="BEO3656" s="372"/>
      <c r="BEP3656" s="372"/>
      <c r="BEQ3656" s="372"/>
      <c r="BER3656" s="372"/>
      <c r="BES3656" s="370"/>
      <c r="BET3656" s="371"/>
      <c r="BEU3656" s="372"/>
      <c r="BEV3656" s="371"/>
      <c r="BEW3656" s="473"/>
      <c r="BEX3656" s="371"/>
      <c r="BEY3656" s="372"/>
      <c r="BEZ3656" s="372"/>
      <c r="BFA3656" s="372"/>
      <c r="BFB3656" s="372"/>
      <c r="BFC3656" s="370"/>
      <c r="BFD3656" s="371"/>
      <c r="BFE3656" s="372"/>
      <c r="BFF3656" s="371"/>
      <c r="BFG3656" s="473"/>
      <c r="BFH3656" s="371"/>
      <c r="BFI3656" s="372"/>
      <c r="BFJ3656" s="372"/>
      <c r="BFK3656" s="372"/>
      <c r="BFL3656" s="372"/>
      <c r="BFM3656" s="370"/>
      <c r="BFN3656" s="371"/>
      <c r="BFO3656" s="372"/>
      <c r="BFP3656" s="371"/>
      <c r="BFQ3656" s="473"/>
      <c r="BFR3656" s="371"/>
      <c r="BFS3656" s="372"/>
      <c r="BFT3656" s="372"/>
      <c r="BFU3656" s="372"/>
      <c r="BFV3656" s="372"/>
      <c r="BFW3656" s="370"/>
      <c r="BFX3656" s="371"/>
      <c r="BFY3656" s="372"/>
      <c r="BFZ3656" s="371"/>
      <c r="BGA3656" s="473"/>
      <c r="BGB3656" s="371"/>
      <c r="BGC3656" s="372"/>
      <c r="BGD3656" s="372"/>
      <c r="BGE3656" s="372"/>
      <c r="BGF3656" s="372"/>
      <c r="BGG3656" s="370"/>
      <c r="BGH3656" s="371"/>
      <c r="BGI3656" s="372"/>
      <c r="BGJ3656" s="371"/>
      <c r="BGK3656" s="473"/>
      <c r="BGL3656" s="371"/>
      <c r="BGM3656" s="372"/>
      <c r="BGN3656" s="372"/>
      <c r="BGO3656" s="372"/>
      <c r="BGP3656" s="372"/>
      <c r="BGQ3656" s="370"/>
      <c r="BGR3656" s="371"/>
      <c r="BGS3656" s="372"/>
      <c r="BGT3656" s="371"/>
      <c r="BGU3656" s="473"/>
      <c r="BGV3656" s="371"/>
      <c r="BGW3656" s="372"/>
      <c r="BGX3656" s="372"/>
      <c r="BGY3656" s="372"/>
      <c r="BGZ3656" s="372"/>
      <c r="BHA3656" s="370"/>
      <c r="BHB3656" s="371"/>
      <c r="BHC3656" s="372"/>
      <c r="BHD3656" s="371"/>
      <c r="BHE3656" s="473"/>
      <c r="BHF3656" s="371"/>
      <c r="BHG3656" s="372"/>
      <c r="BHH3656" s="372"/>
      <c r="BHI3656" s="372"/>
      <c r="BHJ3656" s="372"/>
      <c r="BHK3656" s="370"/>
      <c r="BHL3656" s="371"/>
      <c r="BHM3656" s="372"/>
      <c r="BHN3656" s="371"/>
      <c r="BHO3656" s="473"/>
      <c r="BHP3656" s="371"/>
      <c r="BHQ3656" s="372"/>
      <c r="BHR3656" s="372"/>
      <c r="BHS3656" s="372"/>
      <c r="BHT3656" s="372"/>
      <c r="BHU3656" s="370"/>
      <c r="BHV3656" s="371"/>
      <c r="BHW3656" s="372"/>
      <c r="BHX3656" s="371"/>
      <c r="BHY3656" s="473"/>
      <c r="BHZ3656" s="371"/>
      <c r="BIA3656" s="372"/>
      <c r="BIB3656" s="372"/>
      <c r="BIC3656" s="372"/>
      <c r="BID3656" s="372"/>
      <c r="BIE3656" s="370"/>
      <c r="BIF3656" s="371"/>
      <c r="BIG3656" s="372"/>
      <c r="BIH3656" s="371"/>
      <c r="BII3656" s="473"/>
      <c r="BIJ3656" s="371"/>
      <c r="BIK3656" s="372"/>
      <c r="BIL3656" s="372"/>
      <c r="BIM3656" s="372"/>
      <c r="BIN3656" s="372"/>
      <c r="BIO3656" s="370"/>
      <c r="BIP3656" s="371"/>
      <c r="BIQ3656" s="372"/>
      <c r="BIR3656" s="371"/>
      <c r="BIS3656" s="473"/>
      <c r="BIT3656" s="371"/>
      <c r="BIU3656" s="372"/>
      <c r="BIV3656" s="372"/>
      <c r="BIW3656" s="372"/>
      <c r="BIX3656" s="372"/>
      <c r="BIY3656" s="370"/>
      <c r="BIZ3656" s="371"/>
      <c r="BJA3656" s="372"/>
      <c r="BJB3656" s="371"/>
      <c r="BJC3656" s="473"/>
      <c r="BJD3656" s="371"/>
      <c r="BJE3656" s="372"/>
      <c r="BJF3656" s="372"/>
      <c r="BJG3656" s="372"/>
      <c r="BJH3656" s="372"/>
      <c r="BJI3656" s="370"/>
      <c r="BJJ3656" s="371"/>
      <c r="BJK3656" s="372"/>
      <c r="BJL3656" s="371"/>
      <c r="BJM3656" s="473"/>
      <c r="BJN3656" s="371"/>
      <c r="BJO3656" s="372"/>
      <c r="BJP3656" s="372"/>
      <c r="BJQ3656" s="372"/>
      <c r="BJR3656" s="372"/>
      <c r="BJS3656" s="370"/>
      <c r="BJT3656" s="371"/>
      <c r="BJU3656" s="372"/>
      <c r="BJV3656" s="371"/>
      <c r="BJW3656" s="473"/>
      <c r="BJX3656" s="371"/>
      <c r="BJY3656" s="372"/>
      <c r="BJZ3656" s="372"/>
      <c r="BKA3656" s="372"/>
      <c r="BKB3656" s="372"/>
      <c r="BKC3656" s="370"/>
      <c r="BKD3656" s="371"/>
      <c r="BKE3656" s="372"/>
      <c r="BKF3656" s="371"/>
      <c r="BKG3656" s="473"/>
      <c r="BKH3656" s="371"/>
      <c r="BKI3656" s="372"/>
      <c r="BKJ3656" s="372"/>
      <c r="BKK3656" s="372"/>
      <c r="BKL3656" s="372"/>
      <c r="BKM3656" s="370"/>
      <c r="BKN3656" s="371"/>
      <c r="BKO3656" s="372"/>
      <c r="BKP3656" s="371"/>
      <c r="BKQ3656" s="473"/>
      <c r="BKR3656" s="371"/>
      <c r="BKS3656" s="372"/>
      <c r="BKT3656" s="372"/>
      <c r="BKU3656" s="372"/>
      <c r="BKV3656" s="372"/>
      <c r="BKW3656" s="370"/>
      <c r="BKX3656" s="371"/>
      <c r="BKY3656" s="372"/>
      <c r="BKZ3656" s="371"/>
      <c r="BLA3656" s="473"/>
      <c r="BLB3656" s="371"/>
      <c r="BLC3656" s="372"/>
      <c r="BLD3656" s="372"/>
      <c r="BLE3656" s="372"/>
      <c r="BLF3656" s="372"/>
      <c r="BLG3656" s="370"/>
      <c r="BLH3656" s="371"/>
      <c r="BLI3656" s="372"/>
      <c r="BLJ3656" s="371"/>
      <c r="BLK3656" s="473"/>
      <c r="BLL3656" s="371"/>
      <c r="BLM3656" s="372"/>
      <c r="BLN3656" s="372"/>
      <c r="BLO3656" s="372"/>
      <c r="BLP3656" s="372"/>
      <c r="BLQ3656" s="370"/>
      <c r="BLR3656" s="371"/>
      <c r="BLS3656" s="372"/>
      <c r="BLT3656" s="371"/>
      <c r="BLU3656" s="473"/>
      <c r="BLV3656" s="371"/>
      <c r="BLW3656" s="372"/>
      <c r="BLX3656" s="372"/>
      <c r="BLY3656" s="372"/>
      <c r="BLZ3656" s="372"/>
      <c r="BMA3656" s="370"/>
      <c r="BMB3656" s="371"/>
      <c r="BMC3656" s="372"/>
      <c r="BMD3656" s="371"/>
      <c r="BME3656" s="473"/>
      <c r="BMF3656" s="371"/>
      <c r="BMG3656" s="372"/>
      <c r="BMH3656" s="372"/>
      <c r="BMI3656" s="372"/>
      <c r="BMJ3656" s="372"/>
      <c r="BMK3656" s="370"/>
      <c r="BML3656" s="371"/>
      <c r="BMM3656" s="372"/>
      <c r="BMN3656" s="371"/>
      <c r="BMO3656" s="473"/>
      <c r="BMP3656" s="371"/>
      <c r="BMQ3656" s="372"/>
      <c r="BMR3656" s="372"/>
      <c r="BMS3656" s="372"/>
      <c r="BMT3656" s="372"/>
      <c r="BMU3656" s="370"/>
      <c r="BMV3656" s="371"/>
      <c r="BMW3656" s="372"/>
      <c r="BMX3656" s="371"/>
      <c r="BMY3656" s="473"/>
      <c r="BMZ3656" s="371"/>
      <c r="BNA3656" s="372"/>
      <c r="BNB3656" s="372"/>
      <c r="BNC3656" s="372"/>
      <c r="BND3656" s="372"/>
      <c r="BNE3656" s="370"/>
      <c r="BNF3656" s="371"/>
      <c r="BNG3656" s="372"/>
      <c r="BNH3656" s="371"/>
      <c r="BNI3656" s="473"/>
      <c r="BNJ3656" s="371"/>
      <c r="BNK3656" s="372"/>
      <c r="BNL3656" s="372"/>
      <c r="BNM3656" s="372"/>
      <c r="BNN3656" s="372"/>
      <c r="BNO3656" s="370"/>
      <c r="BNP3656" s="371"/>
      <c r="BNQ3656" s="372"/>
      <c r="BNR3656" s="371"/>
      <c r="BNS3656" s="473"/>
      <c r="BNT3656" s="371"/>
      <c r="BNU3656" s="372"/>
      <c r="BNV3656" s="372"/>
      <c r="BNW3656" s="372"/>
      <c r="BNX3656" s="372"/>
      <c r="BNY3656" s="370"/>
      <c r="BNZ3656" s="371"/>
      <c r="BOA3656" s="372"/>
      <c r="BOB3656" s="371"/>
      <c r="BOC3656" s="473"/>
      <c r="BOD3656" s="371"/>
      <c r="BOE3656" s="372"/>
      <c r="BOF3656" s="372"/>
      <c r="BOG3656" s="372"/>
      <c r="BOH3656" s="372"/>
      <c r="BOI3656" s="370"/>
      <c r="BOJ3656" s="371"/>
      <c r="BOK3656" s="372"/>
      <c r="BOL3656" s="371"/>
      <c r="BOM3656" s="473"/>
      <c r="BON3656" s="371"/>
      <c r="BOO3656" s="372"/>
      <c r="BOP3656" s="372"/>
      <c r="BOQ3656" s="372"/>
      <c r="BOR3656" s="372"/>
      <c r="BOS3656" s="370"/>
      <c r="BOT3656" s="371"/>
      <c r="BOU3656" s="372"/>
      <c r="BOV3656" s="371"/>
      <c r="BOW3656" s="473"/>
      <c r="BOX3656" s="371"/>
      <c r="BOY3656" s="372"/>
      <c r="BOZ3656" s="372"/>
      <c r="BPA3656" s="372"/>
      <c r="BPB3656" s="372"/>
      <c r="BPC3656" s="370"/>
      <c r="BPD3656" s="371"/>
      <c r="BPE3656" s="372"/>
      <c r="BPF3656" s="371"/>
      <c r="BPG3656" s="473"/>
      <c r="BPH3656" s="371"/>
      <c r="BPI3656" s="372"/>
      <c r="BPJ3656" s="372"/>
      <c r="BPK3656" s="372"/>
      <c r="BPL3656" s="372"/>
      <c r="BPM3656" s="370"/>
      <c r="BPN3656" s="371"/>
      <c r="BPO3656" s="372"/>
      <c r="BPP3656" s="371"/>
      <c r="BPQ3656" s="473"/>
      <c r="BPR3656" s="371"/>
      <c r="BPS3656" s="372"/>
      <c r="BPT3656" s="372"/>
      <c r="BPU3656" s="372"/>
      <c r="BPV3656" s="372"/>
      <c r="BPW3656" s="370"/>
      <c r="BPX3656" s="371"/>
      <c r="BPY3656" s="372"/>
      <c r="BPZ3656" s="371"/>
      <c r="BQA3656" s="473"/>
      <c r="BQB3656" s="371"/>
      <c r="BQC3656" s="372"/>
      <c r="BQD3656" s="372"/>
      <c r="BQE3656" s="372"/>
      <c r="BQF3656" s="372"/>
      <c r="BQG3656" s="370"/>
      <c r="BQH3656" s="371"/>
      <c r="BQI3656" s="372"/>
      <c r="BQJ3656" s="371"/>
      <c r="BQK3656" s="473"/>
      <c r="BQL3656" s="371"/>
      <c r="BQM3656" s="372"/>
      <c r="BQN3656" s="372"/>
      <c r="BQO3656" s="372"/>
      <c r="BQP3656" s="372"/>
      <c r="BQQ3656" s="370"/>
      <c r="BQR3656" s="371"/>
      <c r="BQS3656" s="372"/>
      <c r="BQT3656" s="371"/>
      <c r="BQU3656" s="473"/>
      <c r="BQV3656" s="371"/>
      <c r="BQW3656" s="372"/>
      <c r="BQX3656" s="372"/>
      <c r="BQY3656" s="372"/>
      <c r="BQZ3656" s="372"/>
      <c r="BRA3656" s="370"/>
      <c r="BRB3656" s="371"/>
      <c r="BRC3656" s="372"/>
      <c r="BRD3656" s="371"/>
      <c r="BRE3656" s="473"/>
      <c r="BRF3656" s="371"/>
      <c r="BRG3656" s="372"/>
      <c r="BRH3656" s="372"/>
      <c r="BRI3656" s="372"/>
      <c r="BRJ3656" s="372"/>
      <c r="BRK3656" s="370"/>
      <c r="BRL3656" s="371"/>
      <c r="BRM3656" s="372"/>
      <c r="BRN3656" s="371"/>
      <c r="BRO3656" s="473"/>
      <c r="BRP3656" s="371"/>
      <c r="BRQ3656" s="372"/>
      <c r="BRR3656" s="372"/>
      <c r="BRS3656" s="372"/>
      <c r="BRT3656" s="372"/>
      <c r="BRU3656" s="370"/>
      <c r="BRV3656" s="371"/>
      <c r="BRW3656" s="372"/>
      <c r="BRX3656" s="371"/>
      <c r="BRY3656" s="473"/>
      <c r="BRZ3656" s="371"/>
      <c r="BSA3656" s="372"/>
      <c r="BSB3656" s="372"/>
      <c r="BSC3656" s="372"/>
      <c r="BSD3656" s="372"/>
      <c r="BSE3656" s="370"/>
      <c r="BSF3656" s="371"/>
      <c r="BSG3656" s="372"/>
      <c r="BSH3656" s="371"/>
      <c r="BSI3656" s="473"/>
      <c r="BSJ3656" s="371"/>
      <c r="BSK3656" s="372"/>
      <c r="BSL3656" s="372"/>
      <c r="BSM3656" s="372"/>
      <c r="BSN3656" s="372"/>
      <c r="BSO3656" s="370"/>
      <c r="BSP3656" s="371"/>
      <c r="BSQ3656" s="372"/>
      <c r="BSR3656" s="371"/>
      <c r="BSS3656" s="473"/>
      <c r="BST3656" s="371"/>
      <c r="BSU3656" s="372"/>
      <c r="BSV3656" s="372"/>
      <c r="BSW3656" s="372"/>
      <c r="BSX3656" s="372"/>
      <c r="BSY3656" s="370"/>
      <c r="BSZ3656" s="371"/>
      <c r="BTA3656" s="372"/>
      <c r="BTB3656" s="371"/>
      <c r="BTC3656" s="473"/>
      <c r="BTD3656" s="371"/>
      <c r="BTE3656" s="372"/>
      <c r="BTF3656" s="372"/>
      <c r="BTG3656" s="372"/>
      <c r="BTH3656" s="372"/>
      <c r="BTI3656" s="370"/>
      <c r="BTJ3656" s="371"/>
      <c r="BTK3656" s="372"/>
      <c r="BTL3656" s="371"/>
      <c r="BTM3656" s="473"/>
      <c r="BTN3656" s="371"/>
      <c r="BTO3656" s="372"/>
      <c r="BTP3656" s="372"/>
      <c r="BTQ3656" s="372"/>
      <c r="BTR3656" s="372"/>
      <c r="BTS3656" s="370"/>
      <c r="BTT3656" s="371"/>
      <c r="BTU3656" s="372"/>
      <c r="BTV3656" s="371"/>
      <c r="BTW3656" s="473"/>
      <c r="BTX3656" s="371"/>
      <c r="BTY3656" s="372"/>
      <c r="BTZ3656" s="372"/>
      <c r="BUA3656" s="372"/>
      <c r="BUB3656" s="372"/>
      <c r="BUC3656" s="370"/>
      <c r="BUD3656" s="371"/>
      <c r="BUE3656" s="372"/>
      <c r="BUF3656" s="371"/>
      <c r="BUG3656" s="473"/>
      <c r="BUH3656" s="371"/>
      <c r="BUI3656" s="372"/>
      <c r="BUJ3656" s="372"/>
      <c r="BUK3656" s="372"/>
      <c r="BUL3656" s="372"/>
      <c r="BUM3656" s="370"/>
      <c r="BUN3656" s="371"/>
      <c r="BUO3656" s="372"/>
      <c r="BUP3656" s="371"/>
      <c r="BUQ3656" s="473"/>
      <c r="BUR3656" s="371"/>
      <c r="BUS3656" s="372"/>
      <c r="BUT3656" s="372"/>
      <c r="BUU3656" s="372"/>
      <c r="BUV3656" s="372"/>
      <c r="BUW3656" s="370"/>
      <c r="BUX3656" s="371"/>
      <c r="BUY3656" s="372"/>
      <c r="BUZ3656" s="371"/>
      <c r="BVA3656" s="473"/>
      <c r="BVB3656" s="371"/>
      <c r="BVC3656" s="372"/>
      <c r="BVD3656" s="372"/>
      <c r="BVE3656" s="372"/>
      <c r="BVF3656" s="372"/>
      <c r="BVG3656" s="370"/>
      <c r="BVH3656" s="371"/>
      <c r="BVI3656" s="372"/>
      <c r="BVJ3656" s="371"/>
      <c r="BVK3656" s="473"/>
      <c r="BVL3656" s="371"/>
      <c r="BVM3656" s="372"/>
      <c r="BVN3656" s="372"/>
      <c r="BVO3656" s="372"/>
      <c r="BVP3656" s="372"/>
      <c r="BVQ3656" s="370"/>
      <c r="BVR3656" s="371"/>
      <c r="BVS3656" s="372"/>
      <c r="BVT3656" s="371"/>
      <c r="BVU3656" s="473"/>
      <c r="BVV3656" s="371"/>
      <c r="BVW3656" s="372"/>
      <c r="BVX3656" s="372"/>
      <c r="BVY3656" s="372"/>
      <c r="BVZ3656" s="372"/>
      <c r="BWA3656" s="370"/>
      <c r="BWB3656" s="371"/>
      <c r="BWC3656" s="372"/>
      <c r="BWD3656" s="371"/>
      <c r="BWE3656" s="473"/>
      <c r="BWF3656" s="371"/>
      <c r="BWG3656" s="372"/>
      <c r="BWH3656" s="372"/>
      <c r="BWI3656" s="372"/>
      <c r="BWJ3656" s="372"/>
      <c r="BWK3656" s="370"/>
      <c r="BWL3656" s="371"/>
      <c r="BWM3656" s="372"/>
      <c r="BWN3656" s="371"/>
      <c r="BWO3656" s="473"/>
      <c r="BWP3656" s="371"/>
      <c r="BWQ3656" s="372"/>
      <c r="BWR3656" s="372"/>
      <c r="BWS3656" s="372"/>
      <c r="BWT3656" s="372"/>
      <c r="BWU3656" s="370"/>
      <c r="BWV3656" s="371"/>
      <c r="BWW3656" s="372"/>
      <c r="BWX3656" s="371"/>
      <c r="BWY3656" s="473"/>
      <c r="BWZ3656" s="371"/>
      <c r="BXA3656" s="372"/>
      <c r="BXB3656" s="372"/>
      <c r="BXC3656" s="372"/>
      <c r="BXD3656" s="372"/>
      <c r="BXE3656" s="370"/>
      <c r="BXF3656" s="371"/>
      <c r="BXG3656" s="372"/>
      <c r="BXH3656" s="371"/>
      <c r="BXI3656" s="473"/>
      <c r="BXJ3656" s="371"/>
      <c r="BXK3656" s="372"/>
      <c r="BXL3656" s="372"/>
      <c r="BXM3656" s="372"/>
      <c r="BXN3656" s="372"/>
      <c r="BXO3656" s="370"/>
      <c r="BXP3656" s="371"/>
      <c r="BXQ3656" s="372"/>
      <c r="BXR3656" s="371"/>
      <c r="BXS3656" s="473"/>
      <c r="BXT3656" s="371"/>
      <c r="BXU3656" s="372"/>
      <c r="BXV3656" s="372"/>
      <c r="BXW3656" s="372"/>
      <c r="BXX3656" s="372"/>
      <c r="BXY3656" s="370"/>
      <c r="BXZ3656" s="371"/>
      <c r="BYA3656" s="372"/>
      <c r="BYB3656" s="371"/>
      <c r="BYC3656" s="473"/>
      <c r="BYD3656" s="371"/>
      <c r="BYE3656" s="372"/>
      <c r="BYF3656" s="372"/>
      <c r="BYG3656" s="372"/>
      <c r="BYH3656" s="372"/>
      <c r="BYI3656" s="370"/>
      <c r="BYJ3656" s="371"/>
      <c r="BYK3656" s="372"/>
      <c r="BYL3656" s="371"/>
      <c r="BYM3656" s="473"/>
      <c r="BYN3656" s="371"/>
      <c r="BYO3656" s="372"/>
      <c r="BYP3656" s="372"/>
      <c r="BYQ3656" s="372"/>
      <c r="BYR3656" s="372"/>
      <c r="BYS3656" s="370"/>
      <c r="BYT3656" s="371"/>
      <c r="BYU3656" s="372"/>
      <c r="BYV3656" s="371"/>
      <c r="BYW3656" s="473"/>
      <c r="BYX3656" s="371"/>
      <c r="BYY3656" s="372"/>
      <c r="BYZ3656" s="372"/>
      <c r="BZA3656" s="372"/>
      <c r="BZB3656" s="372"/>
      <c r="BZC3656" s="370"/>
      <c r="BZD3656" s="371"/>
      <c r="BZE3656" s="372"/>
      <c r="BZF3656" s="371"/>
      <c r="BZG3656" s="473"/>
      <c r="BZH3656" s="371"/>
      <c r="BZI3656" s="372"/>
      <c r="BZJ3656" s="372"/>
      <c r="BZK3656" s="372"/>
      <c r="BZL3656" s="372"/>
      <c r="BZM3656" s="370"/>
      <c r="BZN3656" s="371"/>
      <c r="BZO3656" s="372"/>
      <c r="BZP3656" s="371"/>
      <c r="BZQ3656" s="473"/>
      <c r="BZR3656" s="371"/>
      <c r="BZS3656" s="372"/>
      <c r="BZT3656" s="372"/>
      <c r="BZU3656" s="372"/>
      <c r="BZV3656" s="372"/>
      <c r="BZW3656" s="370"/>
      <c r="BZX3656" s="371"/>
      <c r="BZY3656" s="372"/>
      <c r="BZZ3656" s="371"/>
      <c r="CAA3656" s="473"/>
      <c r="CAB3656" s="371"/>
      <c r="CAC3656" s="372"/>
      <c r="CAD3656" s="372"/>
      <c r="CAE3656" s="372"/>
      <c r="CAF3656" s="372"/>
      <c r="CAG3656" s="370"/>
      <c r="CAH3656" s="371"/>
      <c r="CAI3656" s="372"/>
      <c r="CAJ3656" s="371"/>
      <c r="CAK3656" s="473"/>
      <c r="CAL3656" s="371"/>
      <c r="CAM3656" s="372"/>
      <c r="CAN3656" s="372"/>
      <c r="CAO3656" s="372"/>
      <c r="CAP3656" s="372"/>
      <c r="CAQ3656" s="370"/>
      <c r="CAR3656" s="371"/>
      <c r="CAS3656" s="372"/>
      <c r="CAT3656" s="371"/>
      <c r="CAU3656" s="473"/>
      <c r="CAV3656" s="371"/>
      <c r="CAW3656" s="372"/>
      <c r="CAX3656" s="372"/>
      <c r="CAY3656" s="372"/>
      <c r="CAZ3656" s="372"/>
      <c r="CBA3656" s="370"/>
      <c r="CBB3656" s="371"/>
      <c r="CBC3656" s="372"/>
      <c r="CBD3656" s="371"/>
      <c r="CBE3656" s="473"/>
      <c r="CBF3656" s="371"/>
      <c r="CBG3656" s="372"/>
      <c r="CBH3656" s="372"/>
      <c r="CBI3656" s="372"/>
      <c r="CBJ3656" s="372"/>
      <c r="CBK3656" s="370"/>
      <c r="CBL3656" s="371"/>
      <c r="CBM3656" s="372"/>
      <c r="CBN3656" s="371"/>
      <c r="CBO3656" s="473"/>
      <c r="CBP3656" s="371"/>
      <c r="CBQ3656" s="372"/>
      <c r="CBR3656" s="372"/>
      <c r="CBS3656" s="372"/>
      <c r="CBT3656" s="372"/>
      <c r="CBU3656" s="370"/>
      <c r="CBV3656" s="371"/>
      <c r="CBW3656" s="372"/>
      <c r="CBX3656" s="371"/>
      <c r="CBY3656" s="473"/>
      <c r="CBZ3656" s="371"/>
      <c r="CCA3656" s="372"/>
      <c r="CCB3656" s="372"/>
      <c r="CCC3656" s="372"/>
      <c r="CCD3656" s="372"/>
      <c r="CCE3656" s="370"/>
      <c r="CCF3656" s="371"/>
      <c r="CCG3656" s="372"/>
      <c r="CCH3656" s="371"/>
      <c r="CCI3656" s="473"/>
      <c r="CCJ3656" s="371"/>
      <c r="CCK3656" s="372"/>
      <c r="CCL3656" s="372"/>
      <c r="CCM3656" s="372"/>
      <c r="CCN3656" s="372"/>
      <c r="CCO3656" s="370"/>
      <c r="CCP3656" s="371"/>
      <c r="CCQ3656" s="372"/>
      <c r="CCR3656" s="371"/>
      <c r="CCS3656" s="473"/>
      <c r="CCT3656" s="371"/>
      <c r="CCU3656" s="372"/>
      <c r="CCV3656" s="372"/>
      <c r="CCW3656" s="372"/>
      <c r="CCX3656" s="372"/>
      <c r="CCY3656" s="370"/>
      <c r="CCZ3656" s="371"/>
      <c r="CDA3656" s="372"/>
      <c r="CDB3656" s="371"/>
      <c r="CDC3656" s="473"/>
      <c r="CDD3656" s="371"/>
      <c r="CDE3656" s="372"/>
      <c r="CDF3656" s="372"/>
      <c r="CDG3656" s="372"/>
      <c r="CDH3656" s="372"/>
      <c r="CDI3656" s="370"/>
      <c r="CDJ3656" s="371"/>
      <c r="CDK3656" s="372"/>
      <c r="CDL3656" s="371"/>
      <c r="CDM3656" s="473"/>
      <c r="CDN3656" s="371"/>
      <c r="CDO3656" s="372"/>
      <c r="CDP3656" s="372"/>
      <c r="CDQ3656" s="372"/>
      <c r="CDR3656" s="372"/>
      <c r="CDS3656" s="370"/>
      <c r="CDT3656" s="371"/>
      <c r="CDU3656" s="372"/>
      <c r="CDV3656" s="371"/>
      <c r="CDW3656" s="473"/>
      <c r="CDX3656" s="371"/>
      <c r="CDY3656" s="372"/>
      <c r="CDZ3656" s="372"/>
      <c r="CEA3656" s="372"/>
      <c r="CEB3656" s="372"/>
      <c r="CEC3656" s="370"/>
      <c r="CED3656" s="371"/>
      <c r="CEE3656" s="372"/>
      <c r="CEF3656" s="371"/>
      <c r="CEG3656" s="473"/>
      <c r="CEH3656" s="371"/>
      <c r="CEI3656" s="372"/>
      <c r="CEJ3656" s="372"/>
      <c r="CEK3656" s="372"/>
      <c r="CEL3656" s="372"/>
      <c r="CEM3656" s="370"/>
      <c r="CEN3656" s="371"/>
      <c r="CEO3656" s="372"/>
      <c r="CEP3656" s="371"/>
      <c r="CEQ3656" s="473"/>
      <c r="CER3656" s="371"/>
      <c r="CES3656" s="372"/>
      <c r="CET3656" s="372"/>
      <c r="CEU3656" s="372"/>
      <c r="CEV3656" s="372"/>
      <c r="CEW3656" s="370"/>
      <c r="CEX3656" s="371"/>
      <c r="CEY3656" s="372"/>
      <c r="CEZ3656" s="371"/>
      <c r="CFA3656" s="473"/>
      <c r="CFB3656" s="371"/>
      <c r="CFC3656" s="372"/>
      <c r="CFD3656" s="372"/>
      <c r="CFE3656" s="372"/>
      <c r="CFF3656" s="372"/>
      <c r="CFG3656" s="370"/>
      <c r="CFH3656" s="371"/>
      <c r="CFI3656" s="372"/>
      <c r="CFJ3656" s="371"/>
      <c r="CFK3656" s="473"/>
      <c r="CFL3656" s="371"/>
      <c r="CFM3656" s="372"/>
      <c r="CFN3656" s="372"/>
      <c r="CFO3656" s="372"/>
      <c r="CFP3656" s="372"/>
      <c r="CFQ3656" s="370"/>
      <c r="CFR3656" s="371"/>
      <c r="CFS3656" s="372"/>
      <c r="CFT3656" s="371"/>
      <c r="CFU3656" s="473"/>
      <c r="CFV3656" s="371"/>
      <c r="CFW3656" s="372"/>
      <c r="CFX3656" s="372"/>
      <c r="CFY3656" s="372"/>
      <c r="CFZ3656" s="372"/>
      <c r="CGA3656" s="370"/>
      <c r="CGB3656" s="371"/>
      <c r="CGC3656" s="372"/>
      <c r="CGD3656" s="371"/>
      <c r="CGE3656" s="473"/>
      <c r="CGF3656" s="371"/>
      <c r="CGG3656" s="372"/>
      <c r="CGH3656" s="372"/>
      <c r="CGI3656" s="372"/>
      <c r="CGJ3656" s="372"/>
      <c r="CGK3656" s="370"/>
      <c r="CGL3656" s="371"/>
      <c r="CGM3656" s="372"/>
      <c r="CGN3656" s="371"/>
      <c r="CGO3656" s="473"/>
      <c r="CGP3656" s="371"/>
      <c r="CGQ3656" s="372"/>
      <c r="CGR3656" s="372"/>
      <c r="CGS3656" s="372"/>
      <c r="CGT3656" s="372"/>
      <c r="CGU3656" s="370"/>
      <c r="CGV3656" s="371"/>
      <c r="CGW3656" s="372"/>
      <c r="CGX3656" s="371"/>
      <c r="CGY3656" s="473"/>
      <c r="CGZ3656" s="371"/>
      <c r="CHA3656" s="372"/>
      <c r="CHB3656" s="372"/>
      <c r="CHC3656" s="372"/>
      <c r="CHD3656" s="372"/>
      <c r="CHE3656" s="370"/>
      <c r="CHF3656" s="371"/>
      <c r="CHG3656" s="372"/>
      <c r="CHH3656" s="371"/>
      <c r="CHI3656" s="473"/>
      <c r="CHJ3656" s="371"/>
      <c r="CHK3656" s="372"/>
      <c r="CHL3656" s="372"/>
      <c r="CHM3656" s="372"/>
      <c r="CHN3656" s="372"/>
      <c r="CHO3656" s="370"/>
      <c r="CHP3656" s="371"/>
      <c r="CHQ3656" s="372"/>
      <c r="CHR3656" s="371"/>
      <c r="CHS3656" s="473"/>
      <c r="CHT3656" s="371"/>
      <c r="CHU3656" s="372"/>
      <c r="CHV3656" s="372"/>
      <c r="CHW3656" s="372"/>
      <c r="CHX3656" s="372"/>
      <c r="CHY3656" s="370"/>
      <c r="CHZ3656" s="371"/>
      <c r="CIA3656" s="372"/>
      <c r="CIB3656" s="371"/>
      <c r="CIC3656" s="473"/>
      <c r="CID3656" s="371"/>
      <c r="CIE3656" s="372"/>
      <c r="CIF3656" s="372"/>
      <c r="CIG3656" s="372"/>
      <c r="CIH3656" s="372"/>
      <c r="CII3656" s="370"/>
      <c r="CIJ3656" s="371"/>
      <c r="CIK3656" s="372"/>
      <c r="CIL3656" s="371"/>
      <c r="CIM3656" s="473"/>
      <c r="CIN3656" s="371"/>
      <c r="CIO3656" s="372"/>
      <c r="CIP3656" s="372"/>
      <c r="CIQ3656" s="372"/>
      <c r="CIR3656" s="372"/>
      <c r="CIS3656" s="370"/>
      <c r="CIT3656" s="371"/>
      <c r="CIU3656" s="372"/>
      <c r="CIV3656" s="371"/>
      <c r="CIW3656" s="473"/>
      <c r="CIX3656" s="371"/>
      <c r="CIY3656" s="372"/>
      <c r="CIZ3656" s="372"/>
      <c r="CJA3656" s="372"/>
      <c r="CJB3656" s="372"/>
      <c r="CJC3656" s="370"/>
      <c r="CJD3656" s="371"/>
      <c r="CJE3656" s="372"/>
      <c r="CJF3656" s="371"/>
      <c r="CJG3656" s="473"/>
      <c r="CJH3656" s="371"/>
      <c r="CJI3656" s="372"/>
      <c r="CJJ3656" s="372"/>
      <c r="CJK3656" s="372"/>
      <c r="CJL3656" s="372"/>
      <c r="CJM3656" s="370"/>
      <c r="CJN3656" s="371"/>
      <c r="CJO3656" s="372"/>
      <c r="CJP3656" s="371"/>
      <c r="CJQ3656" s="473"/>
      <c r="CJR3656" s="371"/>
      <c r="CJS3656" s="372"/>
      <c r="CJT3656" s="372"/>
      <c r="CJU3656" s="372"/>
      <c r="CJV3656" s="372"/>
      <c r="CJW3656" s="370"/>
      <c r="CJX3656" s="371"/>
      <c r="CJY3656" s="372"/>
      <c r="CJZ3656" s="371"/>
      <c r="CKA3656" s="473"/>
      <c r="CKB3656" s="371"/>
      <c r="CKC3656" s="372"/>
      <c r="CKD3656" s="372"/>
      <c r="CKE3656" s="372"/>
      <c r="CKF3656" s="372"/>
      <c r="CKG3656" s="370"/>
      <c r="CKH3656" s="371"/>
      <c r="CKI3656" s="372"/>
      <c r="CKJ3656" s="371"/>
      <c r="CKK3656" s="473"/>
      <c r="CKL3656" s="371"/>
      <c r="CKM3656" s="372"/>
      <c r="CKN3656" s="372"/>
      <c r="CKO3656" s="372"/>
      <c r="CKP3656" s="372"/>
      <c r="CKQ3656" s="370"/>
      <c r="CKR3656" s="371"/>
      <c r="CKS3656" s="372"/>
      <c r="CKT3656" s="371"/>
      <c r="CKU3656" s="473"/>
      <c r="CKV3656" s="371"/>
      <c r="CKW3656" s="372"/>
      <c r="CKX3656" s="372"/>
      <c r="CKY3656" s="372"/>
      <c r="CKZ3656" s="372"/>
      <c r="CLA3656" s="370"/>
      <c r="CLB3656" s="371"/>
      <c r="CLC3656" s="372"/>
      <c r="CLD3656" s="371"/>
      <c r="CLE3656" s="473"/>
      <c r="CLF3656" s="371"/>
      <c r="CLG3656" s="372"/>
      <c r="CLH3656" s="372"/>
      <c r="CLI3656" s="372"/>
      <c r="CLJ3656" s="372"/>
      <c r="CLK3656" s="370"/>
      <c r="CLL3656" s="371"/>
      <c r="CLM3656" s="372"/>
      <c r="CLN3656" s="371"/>
      <c r="CLO3656" s="473"/>
      <c r="CLP3656" s="371"/>
      <c r="CLQ3656" s="372"/>
      <c r="CLR3656" s="372"/>
      <c r="CLS3656" s="372"/>
      <c r="CLT3656" s="372"/>
      <c r="CLU3656" s="370"/>
      <c r="CLV3656" s="371"/>
      <c r="CLW3656" s="372"/>
      <c r="CLX3656" s="371"/>
      <c r="CLY3656" s="473"/>
      <c r="CLZ3656" s="371"/>
      <c r="CMA3656" s="372"/>
      <c r="CMB3656" s="372"/>
      <c r="CMC3656" s="372"/>
      <c r="CMD3656" s="372"/>
      <c r="CME3656" s="370"/>
      <c r="CMF3656" s="371"/>
      <c r="CMG3656" s="372"/>
      <c r="CMH3656" s="371"/>
      <c r="CMI3656" s="473"/>
      <c r="CMJ3656" s="371"/>
      <c r="CMK3656" s="372"/>
      <c r="CML3656" s="372"/>
      <c r="CMM3656" s="372"/>
      <c r="CMN3656" s="372"/>
      <c r="CMO3656" s="370"/>
      <c r="CMP3656" s="371"/>
      <c r="CMQ3656" s="372"/>
      <c r="CMR3656" s="371"/>
      <c r="CMS3656" s="473"/>
      <c r="CMT3656" s="371"/>
      <c r="CMU3656" s="372"/>
      <c r="CMV3656" s="372"/>
      <c r="CMW3656" s="372"/>
      <c r="CMX3656" s="372"/>
      <c r="CMY3656" s="370"/>
      <c r="CMZ3656" s="371"/>
      <c r="CNA3656" s="372"/>
      <c r="CNB3656" s="371"/>
      <c r="CNC3656" s="473"/>
      <c r="CND3656" s="371"/>
      <c r="CNE3656" s="372"/>
      <c r="CNF3656" s="372"/>
      <c r="CNG3656" s="372"/>
      <c r="CNH3656" s="372"/>
      <c r="CNI3656" s="370"/>
      <c r="CNJ3656" s="371"/>
      <c r="CNK3656" s="372"/>
      <c r="CNL3656" s="371"/>
      <c r="CNM3656" s="473"/>
      <c r="CNN3656" s="371"/>
      <c r="CNO3656" s="372"/>
      <c r="CNP3656" s="372"/>
      <c r="CNQ3656" s="372"/>
      <c r="CNR3656" s="372"/>
      <c r="CNS3656" s="370"/>
      <c r="CNT3656" s="371"/>
      <c r="CNU3656" s="372"/>
      <c r="CNV3656" s="371"/>
      <c r="CNW3656" s="473"/>
      <c r="CNX3656" s="371"/>
      <c r="CNY3656" s="372"/>
      <c r="CNZ3656" s="372"/>
      <c r="COA3656" s="372"/>
      <c r="COB3656" s="372"/>
      <c r="COC3656" s="370"/>
      <c r="COD3656" s="371"/>
      <c r="COE3656" s="372"/>
      <c r="COF3656" s="371"/>
      <c r="COG3656" s="473"/>
      <c r="COH3656" s="371"/>
      <c r="COI3656" s="372"/>
      <c r="COJ3656" s="372"/>
      <c r="COK3656" s="372"/>
      <c r="COL3656" s="372"/>
      <c r="COM3656" s="370"/>
      <c r="CON3656" s="371"/>
      <c r="COO3656" s="372"/>
      <c r="COP3656" s="371"/>
      <c r="COQ3656" s="473"/>
      <c r="COR3656" s="371"/>
      <c r="COS3656" s="372"/>
      <c r="COT3656" s="372"/>
      <c r="COU3656" s="372"/>
      <c r="COV3656" s="372"/>
      <c r="COW3656" s="370"/>
      <c r="COX3656" s="371"/>
      <c r="COY3656" s="372"/>
      <c r="COZ3656" s="371"/>
      <c r="CPA3656" s="473"/>
      <c r="CPB3656" s="371"/>
      <c r="CPC3656" s="372"/>
      <c r="CPD3656" s="372"/>
      <c r="CPE3656" s="372"/>
      <c r="CPF3656" s="372"/>
      <c r="CPG3656" s="370"/>
      <c r="CPH3656" s="371"/>
      <c r="CPI3656" s="372"/>
      <c r="CPJ3656" s="371"/>
      <c r="CPK3656" s="473"/>
      <c r="CPL3656" s="371"/>
      <c r="CPM3656" s="372"/>
      <c r="CPN3656" s="372"/>
      <c r="CPO3656" s="372"/>
      <c r="CPP3656" s="372"/>
      <c r="CPQ3656" s="370"/>
      <c r="CPR3656" s="371"/>
      <c r="CPS3656" s="372"/>
      <c r="CPT3656" s="371"/>
      <c r="CPU3656" s="473"/>
      <c r="CPV3656" s="371"/>
      <c r="CPW3656" s="372"/>
      <c r="CPX3656" s="372"/>
      <c r="CPY3656" s="372"/>
      <c r="CPZ3656" s="372"/>
      <c r="CQA3656" s="370"/>
      <c r="CQB3656" s="371"/>
      <c r="CQC3656" s="372"/>
      <c r="CQD3656" s="371"/>
      <c r="CQE3656" s="473"/>
      <c r="CQF3656" s="371"/>
      <c r="CQG3656" s="372"/>
      <c r="CQH3656" s="372"/>
      <c r="CQI3656" s="372"/>
      <c r="CQJ3656" s="372"/>
      <c r="CQK3656" s="370"/>
      <c r="CQL3656" s="371"/>
      <c r="CQM3656" s="372"/>
      <c r="CQN3656" s="371"/>
      <c r="CQO3656" s="473"/>
      <c r="CQP3656" s="371"/>
      <c r="CQQ3656" s="372"/>
      <c r="CQR3656" s="372"/>
      <c r="CQS3656" s="372"/>
      <c r="CQT3656" s="372"/>
      <c r="CQU3656" s="370"/>
      <c r="CQV3656" s="371"/>
      <c r="CQW3656" s="372"/>
      <c r="CQX3656" s="371"/>
      <c r="CQY3656" s="473"/>
      <c r="CQZ3656" s="371"/>
      <c r="CRA3656" s="372"/>
      <c r="CRB3656" s="372"/>
      <c r="CRC3656" s="372"/>
      <c r="CRD3656" s="372"/>
      <c r="CRE3656" s="370"/>
      <c r="CRF3656" s="371"/>
      <c r="CRG3656" s="372"/>
      <c r="CRH3656" s="371"/>
      <c r="CRI3656" s="473"/>
      <c r="CRJ3656" s="371"/>
      <c r="CRK3656" s="372"/>
      <c r="CRL3656" s="372"/>
      <c r="CRM3656" s="372"/>
      <c r="CRN3656" s="372"/>
      <c r="CRO3656" s="370"/>
      <c r="CRP3656" s="371"/>
      <c r="CRQ3656" s="372"/>
      <c r="CRR3656" s="371"/>
      <c r="CRS3656" s="473"/>
      <c r="CRT3656" s="371"/>
      <c r="CRU3656" s="372"/>
      <c r="CRV3656" s="372"/>
      <c r="CRW3656" s="372"/>
      <c r="CRX3656" s="372"/>
      <c r="CRY3656" s="370"/>
      <c r="CRZ3656" s="371"/>
      <c r="CSA3656" s="372"/>
      <c r="CSB3656" s="371"/>
      <c r="CSC3656" s="473"/>
      <c r="CSD3656" s="371"/>
      <c r="CSE3656" s="372"/>
      <c r="CSF3656" s="372"/>
      <c r="CSG3656" s="372"/>
      <c r="CSH3656" s="372"/>
      <c r="CSI3656" s="370"/>
      <c r="CSJ3656" s="371"/>
      <c r="CSK3656" s="372"/>
      <c r="CSL3656" s="371"/>
      <c r="CSM3656" s="473"/>
      <c r="CSN3656" s="371"/>
      <c r="CSO3656" s="372"/>
      <c r="CSP3656" s="372"/>
      <c r="CSQ3656" s="372"/>
      <c r="CSR3656" s="372"/>
      <c r="CSS3656" s="370"/>
      <c r="CST3656" s="371"/>
      <c r="CSU3656" s="372"/>
      <c r="CSV3656" s="371"/>
      <c r="CSW3656" s="473"/>
      <c r="CSX3656" s="371"/>
      <c r="CSY3656" s="372"/>
      <c r="CSZ3656" s="372"/>
      <c r="CTA3656" s="372"/>
      <c r="CTB3656" s="372"/>
      <c r="CTC3656" s="370"/>
      <c r="CTD3656" s="371"/>
      <c r="CTE3656" s="372"/>
      <c r="CTF3656" s="371"/>
      <c r="CTG3656" s="473"/>
      <c r="CTH3656" s="371"/>
      <c r="CTI3656" s="372"/>
      <c r="CTJ3656" s="372"/>
      <c r="CTK3656" s="372"/>
      <c r="CTL3656" s="372"/>
      <c r="CTM3656" s="370"/>
      <c r="CTN3656" s="371"/>
      <c r="CTO3656" s="372"/>
      <c r="CTP3656" s="371"/>
      <c r="CTQ3656" s="473"/>
      <c r="CTR3656" s="371"/>
      <c r="CTS3656" s="372"/>
      <c r="CTT3656" s="372"/>
      <c r="CTU3656" s="372"/>
      <c r="CTV3656" s="372"/>
      <c r="CTW3656" s="370"/>
      <c r="CTX3656" s="371"/>
      <c r="CTY3656" s="372"/>
      <c r="CTZ3656" s="371"/>
      <c r="CUA3656" s="473"/>
      <c r="CUB3656" s="371"/>
      <c r="CUC3656" s="372"/>
      <c r="CUD3656" s="372"/>
      <c r="CUE3656" s="372"/>
      <c r="CUF3656" s="372"/>
      <c r="CUG3656" s="370"/>
      <c r="CUH3656" s="371"/>
      <c r="CUI3656" s="372"/>
      <c r="CUJ3656" s="371"/>
      <c r="CUK3656" s="473"/>
      <c r="CUL3656" s="371"/>
      <c r="CUM3656" s="372"/>
      <c r="CUN3656" s="372"/>
      <c r="CUO3656" s="372"/>
      <c r="CUP3656" s="372"/>
      <c r="CUQ3656" s="370"/>
      <c r="CUR3656" s="371"/>
      <c r="CUS3656" s="372"/>
      <c r="CUT3656" s="371"/>
      <c r="CUU3656" s="473"/>
      <c r="CUV3656" s="371"/>
      <c r="CUW3656" s="372"/>
      <c r="CUX3656" s="372"/>
      <c r="CUY3656" s="372"/>
      <c r="CUZ3656" s="372"/>
      <c r="CVA3656" s="370"/>
      <c r="CVB3656" s="371"/>
      <c r="CVC3656" s="372"/>
      <c r="CVD3656" s="371"/>
      <c r="CVE3656" s="473"/>
      <c r="CVF3656" s="371"/>
      <c r="CVG3656" s="372"/>
      <c r="CVH3656" s="372"/>
      <c r="CVI3656" s="372"/>
      <c r="CVJ3656" s="372"/>
      <c r="CVK3656" s="370"/>
      <c r="CVL3656" s="371"/>
      <c r="CVM3656" s="372"/>
      <c r="CVN3656" s="371"/>
      <c r="CVO3656" s="473"/>
      <c r="CVP3656" s="371"/>
      <c r="CVQ3656" s="372"/>
      <c r="CVR3656" s="372"/>
      <c r="CVS3656" s="372"/>
      <c r="CVT3656" s="372"/>
      <c r="CVU3656" s="370"/>
      <c r="CVV3656" s="371"/>
      <c r="CVW3656" s="372"/>
      <c r="CVX3656" s="371"/>
      <c r="CVY3656" s="473"/>
      <c r="CVZ3656" s="371"/>
      <c r="CWA3656" s="372"/>
      <c r="CWB3656" s="372"/>
      <c r="CWC3656" s="372"/>
      <c r="CWD3656" s="372"/>
      <c r="CWE3656" s="370"/>
      <c r="CWF3656" s="371"/>
      <c r="CWG3656" s="372"/>
      <c r="CWH3656" s="371"/>
      <c r="CWI3656" s="473"/>
      <c r="CWJ3656" s="371"/>
      <c r="CWK3656" s="372"/>
      <c r="CWL3656" s="372"/>
      <c r="CWM3656" s="372"/>
      <c r="CWN3656" s="372"/>
      <c r="CWO3656" s="370"/>
      <c r="CWP3656" s="371"/>
      <c r="CWQ3656" s="372"/>
      <c r="CWR3656" s="371"/>
      <c r="CWS3656" s="473"/>
      <c r="CWT3656" s="371"/>
      <c r="CWU3656" s="372"/>
      <c r="CWV3656" s="372"/>
      <c r="CWW3656" s="372"/>
      <c r="CWX3656" s="372"/>
      <c r="CWY3656" s="370"/>
      <c r="CWZ3656" s="371"/>
      <c r="CXA3656" s="372"/>
      <c r="CXB3656" s="371"/>
      <c r="CXC3656" s="473"/>
      <c r="CXD3656" s="371"/>
      <c r="CXE3656" s="372"/>
      <c r="CXF3656" s="372"/>
      <c r="CXG3656" s="372"/>
      <c r="CXH3656" s="372"/>
      <c r="CXI3656" s="370"/>
      <c r="CXJ3656" s="371"/>
      <c r="CXK3656" s="372"/>
      <c r="CXL3656" s="371"/>
      <c r="CXM3656" s="473"/>
      <c r="CXN3656" s="371"/>
      <c r="CXO3656" s="372"/>
      <c r="CXP3656" s="372"/>
      <c r="CXQ3656" s="372"/>
      <c r="CXR3656" s="372"/>
      <c r="CXS3656" s="370"/>
      <c r="CXT3656" s="371"/>
      <c r="CXU3656" s="372"/>
      <c r="CXV3656" s="371"/>
      <c r="CXW3656" s="473"/>
      <c r="CXX3656" s="371"/>
      <c r="CXY3656" s="372"/>
      <c r="CXZ3656" s="372"/>
      <c r="CYA3656" s="372"/>
      <c r="CYB3656" s="372"/>
      <c r="CYC3656" s="370"/>
      <c r="CYD3656" s="371"/>
      <c r="CYE3656" s="372"/>
      <c r="CYF3656" s="371"/>
      <c r="CYG3656" s="473"/>
      <c r="CYH3656" s="371"/>
      <c r="CYI3656" s="372"/>
      <c r="CYJ3656" s="372"/>
      <c r="CYK3656" s="372"/>
      <c r="CYL3656" s="372"/>
      <c r="CYM3656" s="370"/>
      <c r="CYN3656" s="371"/>
      <c r="CYO3656" s="372"/>
      <c r="CYP3656" s="371"/>
      <c r="CYQ3656" s="473"/>
      <c r="CYR3656" s="371"/>
      <c r="CYS3656" s="372"/>
      <c r="CYT3656" s="372"/>
      <c r="CYU3656" s="372"/>
      <c r="CYV3656" s="372"/>
      <c r="CYW3656" s="370"/>
      <c r="CYX3656" s="371"/>
      <c r="CYY3656" s="372"/>
      <c r="CYZ3656" s="371"/>
      <c r="CZA3656" s="473"/>
      <c r="CZB3656" s="371"/>
      <c r="CZC3656" s="372"/>
      <c r="CZD3656" s="372"/>
      <c r="CZE3656" s="372"/>
      <c r="CZF3656" s="372"/>
      <c r="CZG3656" s="370"/>
      <c r="CZH3656" s="371"/>
      <c r="CZI3656" s="372"/>
      <c r="CZJ3656" s="371"/>
      <c r="CZK3656" s="473"/>
      <c r="CZL3656" s="371"/>
      <c r="CZM3656" s="372"/>
      <c r="CZN3656" s="372"/>
      <c r="CZO3656" s="372"/>
      <c r="CZP3656" s="372"/>
      <c r="CZQ3656" s="370"/>
      <c r="CZR3656" s="371"/>
      <c r="CZS3656" s="372"/>
      <c r="CZT3656" s="371"/>
      <c r="CZU3656" s="473"/>
      <c r="CZV3656" s="371"/>
      <c r="CZW3656" s="372"/>
      <c r="CZX3656" s="372"/>
      <c r="CZY3656" s="372"/>
      <c r="CZZ3656" s="372"/>
      <c r="DAA3656" s="370"/>
      <c r="DAB3656" s="371"/>
      <c r="DAC3656" s="372"/>
      <c r="DAD3656" s="371"/>
      <c r="DAE3656" s="473"/>
      <c r="DAF3656" s="371"/>
      <c r="DAG3656" s="372"/>
      <c r="DAH3656" s="372"/>
      <c r="DAI3656" s="372"/>
      <c r="DAJ3656" s="372"/>
      <c r="DAK3656" s="370"/>
      <c r="DAL3656" s="371"/>
      <c r="DAM3656" s="372"/>
      <c r="DAN3656" s="371"/>
      <c r="DAO3656" s="473"/>
      <c r="DAP3656" s="371"/>
      <c r="DAQ3656" s="372"/>
      <c r="DAR3656" s="372"/>
      <c r="DAS3656" s="372"/>
      <c r="DAT3656" s="372"/>
      <c r="DAU3656" s="370"/>
      <c r="DAV3656" s="371"/>
      <c r="DAW3656" s="372"/>
      <c r="DAX3656" s="371"/>
      <c r="DAY3656" s="473"/>
      <c r="DAZ3656" s="371"/>
      <c r="DBA3656" s="372"/>
      <c r="DBB3656" s="372"/>
      <c r="DBC3656" s="372"/>
      <c r="DBD3656" s="372"/>
      <c r="DBE3656" s="370"/>
      <c r="DBF3656" s="371"/>
      <c r="DBG3656" s="372"/>
      <c r="DBH3656" s="371"/>
      <c r="DBI3656" s="473"/>
      <c r="DBJ3656" s="371"/>
      <c r="DBK3656" s="372"/>
      <c r="DBL3656" s="372"/>
      <c r="DBM3656" s="372"/>
      <c r="DBN3656" s="372"/>
      <c r="DBO3656" s="370"/>
      <c r="DBP3656" s="371"/>
      <c r="DBQ3656" s="372"/>
      <c r="DBR3656" s="371"/>
      <c r="DBS3656" s="473"/>
      <c r="DBT3656" s="371"/>
      <c r="DBU3656" s="372"/>
      <c r="DBV3656" s="372"/>
      <c r="DBW3656" s="372"/>
      <c r="DBX3656" s="372"/>
      <c r="DBY3656" s="370"/>
      <c r="DBZ3656" s="371"/>
      <c r="DCA3656" s="372"/>
      <c r="DCB3656" s="371"/>
      <c r="DCC3656" s="473"/>
      <c r="DCD3656" s="371"/>
      <c r="DCE3656" s="372"/>
      <c r="DCF3656" s="372"/>
      <c r="DCG3656" s="372"/>
      <c r="DCH3656" s="372"/>
      <c r="DCI3656" s="370"/>
      <c r="DCJ3656" s="371"/>
      <c r="DCK3656" s="372"/>
      <c r="DCL3656" s="371"/>
      <c r="DCM3656" s="473"/>
      <c r="DCN3656" s="371"/>
      <c r="DCO3656" s="372"/>
      <c r="DCP3656" s="372"/>
      <c r="DCQ3656" s="372"/>
      <c r="DCR3656" s="372"/>
      <c r="DCS3656" s="370"/>
      <c r="DCT3656" s="371"/>
      <c r="DCU3656" s="372"/>
      <c r="DCV3656" s="371"/>
      <c r="DCW3656" s="473"/>
      <c r="DCX3656" s="371"/>
      <c r="DCY3656" s="372"/>
      <c r="DCZ3656" s="372"/>
      <c r="DDA3656" s="372"/>
      <c r="DDB3656" s="372"/>
      <c r="DDC3656" s="370"/>
      <c r="DDD3656" s="371"/>
      <c r="DDE3656" s="372"/>
      <c r="DDF3656" s="371"/>
      <c r="DDG3656" s="473"/>
      <c r="DDH3656" s="371"/>
      <c r="DDI3656" s="372"/>
      <c r="DDJ3656" s="372"/>
      <c r="DDK3656" s="372"/>
      <c r="DDL3656" s="372"/>
      <c r="DDM3656" s="370"/>
      <c r="DDN3656" s="371"/>
      <c r="DDO3656" s="372"/>
      <c r="DDP3656" s="371"/>
      <c r="DDQ3656" s="473"/>
      <c r="DDR3656" s="371"/>
      <c r="DDS3656" s="372"/>
      <c r="DDT3656" s="372"/>
      <c r="DDU3656" s="372"/>
      <c r="DDV3656" s="372"/>
      <c r="DDW3656" s="370"/>
      <c r="DDX3656" s="371"/>
      <c r="DDY3656" s="372"/>
      <c r="DDZ3656" s="371"/>
      <c r="DEA3656" s="473"/>
      <c r="DEB3656" s="371"/>
      <c r="DEC3656" s="372"/>
      <c r="DED3656" s="372"/>
      <c r="DEE3656" s="372"/>
      <c r="DEF3656" s="372"/>
      <c r="DEG3656" s="370"/>
      <c r="DEH3656" s="371"/>
      <c r="DEI3656" s="372"/>
      <c r="DEJ3656" s="371"/>
      <c r="DEK3656" s="473"/>
      <c r="DEL3656" s="371"/>
      <c r="DEM3656" s="372"/>
      <c r="DEN3656" s="372"/>
      <c r="DEO3656" s="372"/>
      <c r="DEP3656" s="372"/>
      <c r="DEQ3656" s="370"/>
      <c r="DER3656" s="371"/>
      <c r="DES3656" s="372"/>
      <c r="DET3656" s="371"/>
      <c r="DEU3656" s="473"/>
      <c r="DEV3656" s="371"/>
      <c r="DEW3656" s="372"/>
      <c r="DEX3656" s="372"/>
      <c r="DEY3656" s="372"/>
      <c r="DEZ3656" s="372"/>
      <c r="DFA3656" s="370"/>
      <c r="DFB3656" s="371"/>
      <c r="DFC3656" s="372"/>
      <c r="DFD3656" s="371"/>
      <c r="DFE3656" s="473"/>
      <c r="DFF3656" s="371"/>
      <c r="DFG3656" s="372"/>
      <c r="DFH3656" s="372"/>
      <c r="DFI3656" s="372"/>
      <c r="DFJ3656" s="372"/>
      <c r="DFK3656" s="370"/>
      <c r="DFL3656" s="371"/>
      <c r="DFM3656" s="372"/>
      <c r="DFN3656" s="371"/>
      <c r="DFO3656" s="473"/>
      <c r="DFP3656" s="371"/>
      <c r="DFQ3656" s="372"/>
      <c r="DFR3656" s="372"/>
      <c r="DFS3656" s="372"/>
      <c r="DFT3656" s="372"/>
      <c r="DFU3656" s="370"/>
      <c r="DFV3656" s="371"/>
      <c r="DFW3656" s="372"/>
      <c r="DFX3656" s="371"/>
      <c r="DFY3656" s="473"/>
      <c r="DFZ3656" s="371"/>
      <c r="DGA3656" s="372"/>
      <c r="DGB3656" s="372"/>
      <c r="DGC3656" s="372"/>
      <c r="DGD3656" s="372"/>
      <c r="DGE3656" s="370"/>
      <c r="DGF3656" s="371"/>
      <c r="DGG3656" s="372"/>
      <c r="DGH3656" s="371"/>
      <c r="DGI3656" s="473"/>
      <c r="DGJ3656" s="371"/>
      <c r="DGK3656" s="372"/>
      <c r="DGL3656" s="372"/>
      <c r="DGM3656" s="372"/>
      <c r="DGN3656" s="372"/>
      <c r="DGO3656" s="370"/>
      <c r="DGP3656" s="371"/>
      <c r="DGQ3656" s="372"/>
      <c r="DGR3656" s="371"/>
      <c r="DGS3656" s="473"/>
      <c r="DGT3656" s="371"/>
      <c r="DGU3656" s="372"/>
      <c r="DGV3656" s="372"/>
      <c r="DGW3656" s="372"/>
      <c r="DGX3656" s="372"/>
      <c r="DGY3656" s="370"/>
      <c r="DGZ3656" s="371"/>
      <c r="DHA3656" s="372"/>
      <c r="DHB3656" s="371"/>
      <c r="DHC3656" s="473"/>
      <c r="DHD3656" s="371"/>
      <c r="DHE3656" s="372"/>
      <c r="DHF3656" s="372"/>
      <c r="DHG3656" s="372"/>
      <c r="DHH3656" s="372"/>
      <c r="DHI3656" s="370"/>
      <c r="DHJ3656" s="371"/>
      <c r="DHK3656" s="372"/>
      <c r="DHL3656" s="371"/>
      <c r="DHM3656" s="473"/>
      <c r="DHN3656" s="371"/>
      <c r="DHO3656" s="372"/>
      <c r="DHP3656" s="372"/>
      <c r="DHQ3656" s="372"/>
      <c r="DHR3656" s="372"/>
      <c r="DHS3656" s="370"/>
      <c r="DHT3656" s="371"/>
      <c r="DHU3656" s="372"/>
      <c r="DHV3656" s="371"/>
      <c r="DHW3656" s="473"/>
      <c r="DHX3656" s="371"/>
      <c r="DHY3656" s="372"/>
      <c r="DHZ3656" s="372"/>
      <c r="DIA3656" s="372"/>
      <c r="DIB3656" s="372"/>
      <c r="DIC3656" s="370"/>
      <c r="DID3656" s="371"/>
      <c r="DIE3656" s="372"/>
      <c r="DIF3656" s="371"/>
      <c r="DIG3656" s="473"/>
      <c r="DIH3656" s="371"/>
      <c r="DII3656" s="372"/>
      <c r="DIJ3656" s="372"/>
      <c r="DIK3656" s="372"/>
      <c r="DIL3656" s="372"/>
      <c r="DIM3656" s="370"/>
      <c r="DIN3656" s="371"/>
      <c r="DIO3656" s="372"/>
      <c r="DIP3656" s="371"/>
      <c r="DIQ3656" s="473"/>
      <c r="DIR3656" s="371"/>
      <c r="DIS3656" s="372"/>
      <c r="DIT3656" s="372"/>
      <c r="DIU3656" s="372"/>
      <c r="DIV3656" s="372"/>
      <c r="DIW3656" s="370"/>
      <c r="DIX3656" s="371"/>
      <c r="DIY3656" s="372"/>
      <c r="DIZ3656" s="371"/>
      <c r="DJA3656" s="473"/>
      <c r="DJB3656" s="371"/>
      <c r="DJC3656" s="372"/>
      <c r="DJD3656" s="372"/>
      <c r="DJE3656" s="372"/>
      <c r="DJF3656" s="372"/>
      <c r="DJG3656" s="370"/>
      <c r="DJH3656" s="371"/>
      <c r="DJI3656" s="372"/>
      <c r="DJJ3656" s="371"/>
      <c r="DJK3656" s="473"/>
      <c r="DJL3656" s="371"/>
      <c r="DJM3656" s="372"/>
      <c r="DJN3656" s="372"/>
      <c r="DJO3656" s="372"/>
      <c r="DJP3656" s="372"/>
      <c r="DJQ3656" s="370"/>
      <c r="DJR3656" s="371"/>
      <c r="DJS3656" s="372"/>
      <c r="DJT3656" s="371"/>
      <c r="DJU3656" s="473"/>
      <c r="DJV3656" s="371"/>
      <c r="DJW3656" s="372"/>
      <c r="DJX3656" s="372"/>
      <c r="DJY3656" s="372"/>
      <c r="DJZ3656" s="372"/>
      <c r="DKA3656" s="370"/>
      <c r="DKB3656" s="371"/>
      <c r="DKC3656" s="372"/>
      <c r="DKD3656" s="371"/>
      <c r="DKE3656" s="473"/>
      <c r="DKF3656" s="371"/>
      <c r="DKG3656" s="372"/>
      <c r="DKH3656" s="372"/>
      <c r="DKI3656" s="372"/>
      <c r="DKJ3656" s="372"/>
      <c r="DKK3656" s="370"/>
      <c r="DKL3656" s="371"/>
      <c r="DKM3656" s="372"/>
      <c r="DKN3656" s="371"/>
      <c r="DKO3656" s="473"/>
      <c r="DKP3656" s="371"/>
      <c r="DKQ3656" s="372"/>
      <c r="DKR3656" s="372"/>
      <c r="DKS3656" s="372"/>
      <c r="DKT3656" s="372"/>
      <c r="DKU3656" s="370"/>
      <c r="DKV3656" s="371"/>
      <c r="DKW3656" s="372"/>
      <c r="DKX3656" s="371"/>
      <c r="DKY3656" s="473"/>
      <c r="DKZ3656" s="371"/>
      <c r="DLA3656" s="372"/>
      <c r="DLB3656" s="372"/>
      <c r="DLC3656" s="372"/>
      <c r="DLD3656" s="372"/>
      <c r="DLE3656" s="370"/>
      <c r="DLF3656" s="371"/>
      <c r="DLG3656" s="372"/>
      <c r="DLH3656" s="371"/>
      <c r="DLI3656" s="473"/>
      <c r="DLJ3656" s="371"/>
      <c r="DLK3656" s="372"/>
      <c r="DLL3656" s="372"/>
      <c r="DLM3656" s="372"/>
      <c r="DLN3656" s="372"/>
      <c r="DLO3656" s="370"/>
      <c r="DLP3656" s="371"/>
      <c r="DLQ3656" s="372"/>
      <c r="DLR3656" s="371"/>
      <c r="DLS3656" s="473"/>
      <c r="DLT3656" s="371"/>
      <c r="DLU3656" s="372"/>
      <c r="DLV3656" s="372"/>
      <c r="DLW3656" s="372"/>
      <c r="DLX3656" s="372"/>
      <c r="DLY3656" s="370"/>
      <c r="DLZ3656" s="371"/>
      <c r="DMA3656" s="372"/>
      <c r="DMB3656" s="371"/>
      <c r="DMC3656" s="473"/>
      <c r="DMD3656" s="371"/>
      <c r="DME3656" s="372"/>
      <c r="DMF3656" s="372"/>
      <c r="DMG3656" s="372"/>
      <c r="DMH3656" s="372"/>
      <c r="DMI3656" s="370"/>
      <c r="DMJ3656" s="371"/>
      <c r="DMK3656" s="372"/>
      <c r="DML3656" s="371"/>
      <c r="DMM3656" s="473"/>
      <c r="DMN3656" s="371"/>
      <c r="DMO3656" s="372"/>
      <c r="DMP3656" s="372"/>
      <c r="DMQ3656" s="372"/>
      <c r="DMR3656" s="372"/>
      <c r="DMS3656" s="370"/>
      <c r="DMT3656" s="371"/>
      <c r="DMU3656" s="372"/>
      <c r="DMV3656" s="371"/>
      <c r="DMW3656" s="473"/>
      <c r="DMX3656" s="371"/>
      <c r="DMY3656" s="372"/>
      <c r="DMZ3656" s="372"/>
      <c r="DNA3656" s="372"/>
      <c r="DNB3656" s="372"/>
      <c r="DNC3656" s="370"/>
      <c r="DND3656" s="371"/>
      <c r="DNE3656" s="372"/>
      <c r="DNF3656" s="371"/>
      <c r="DNG3656" s="473"/>
      <c r="DNH3656" s="371"/>
      <c r="DNI3656" s="372"/>
      <c r="DNJ3656" s="372"/>
      <c r="DNK3656" s="372"/>
      <c r="DNL3656" s="372"/>
      <c r="DNM3656" s="370"/>
      <c r="DNN3656" s="371"/>
      <c r="DNO3656" s="372"/>
      <c r="DNP3656" s="371"/>
      <c r="DNQ3656" s="473"/>
      <c r="DNR3656" s="371"/>
      <c r="DNS3656" s="372"/>
      <c r="DNT3656" s="372"/>
      <c r="DNU3656" s="372"/>
      <c r="DNV3656" s="372"/>
      <c r="DNW3656" s="370"/>
      <c r="DNX3656" s="371"/>
      <c r="DNY3656" s="372"/>
      <c r="DNZ3656" s="371"/>
      <c r="DOA3656" s="473"/>
      <c r="DOB3656" s="371"/>
      <c r="DOC3656" s="372"/>
      <c r="DOD3656" s="372"/>
      <c r="DOE3656" s="372"/>
      <c r="DOF3656" s="372"/>
      <c r="DOG3656" s="370"/>
      <c r="DOH3656" s="371"/>
      <c r="DOI3656" s="372"/>
      <c r="DOJ3656" s="371"/>
      <c r="DOK3656" s="473"/>
      <c r="DOL3656" s="371"/>
      <c r="DOM3656" s="372"/>
      <c r="DON3656" s="372"/>
      <c r="DOO3656" s="372"/>
      <c r="DOP3656" s="372"/>
      <c r="DOQ3656" s="370"/>
      <c r="DOR3656" s="371"/>
      <c r="DOS3656" s="372"/>
      <c r="DOT3656" s="371"/>
      <c r="DOU3656" s="473"/>
      <c r="DOV3656" s="371"/>
      <c r="DOW3656" s="372"/>
      <c r="DOX3656" s="372"/>
      <c r="DOY3656" s="372"/>
      <c r="DOZ3656" s="372"/>
      <c r="DPA3656" s="370"/>
      <c r="DPB3656" s="371"/>
      <c r="DPC3656" s="372"/>
      <c r="DPD3656" s="371"/>
      <c r="DPE3656" s="473"/>
      <c r="DPF3656" s="371"/>
      <c r="DPG3656" s="372"/>
      <c r="DPH3656" s="372"/>
      <c r="DPI3656" s="372"/>
      <c r="DPJ3656" s="372"/>
      <c r="DPK3656" s="370"/>
      <c r="DPL3656" s="371"/>
      <c r="DPM3656" s="372"/>
      <c r="DPN3656" s="371"/>
      <c r="DPO3656" s="473"/>
      <c r="DPP3656" s="371"/>
      <c r="DPQ3656" s="372"/>
      <c r="DPR3656" s="372"/>
      <c r="DPS3656" s="372"/>
      <c r="DPT3656" s="372"/>
      <c r="DPU3656" s="370"/>
      <c r="DPV3656" s="371"/>
      <c r="DPW3656" s="372"/>
      <c r="DPX3656" s="371"/>
      <c r="DPY3656" s="473"/>
      <c r="DPZ3656" s="371"/>
      <c r="DQA3656" s="372"/>
      <c r="DQB3656" s="372"/>
      <c r="DQC3656" s="372"/>
      <c r="DQD3656" s="372"/>
      <c r="DQE3656" s="370"/>
      <c r="DQF3656" s="371"/>
      <c r="DQG3656" s="372"/>
      <c r="DQH3656" s="371"/>
      <c r="DQI3656" s="473"/>
      <c r="DQJ3656" s="371"/>
      <c r="DQK3656" s="372"/>
      <c r="DQL3656" s="372"/>
      <c r="DQM3656" s="372"/>
      <c r="DQN3656" s="372"/>
      <c r="DQO3656" s="370"/>
      <c r="DQP3656" s="371"/>
      <c r="DQQ3656" s="372"/>
      <c r="DQR3656" s="371"/>
      <c r="DQS3656" s="473"/>
      <c r="DQT3656" s="371"/>
      <c r="DQU3656" s="372"/>
      <c r="DQV3656" s="372"/>
      <c r="DQW3656" s="372"/>
      <c r="DQX3656" s="372"/>
      <c r="DQY3656" s="370"/>
      <c r="DQZ3656" s="371"/>
      <c r="DRA3656" s="372"/>
      <c r="DRB3656" s="371"/>
      <c r="DRC3656" s="473"/>
      <c r="DRD3656" s="371"/>
      <c r="DRE3656" s="372"/>
      <c r="DRF3656" s="372"/>
      <c r="DRG3656" s="372"/>
      <c r="DRH3656" s="372"/>
      <c r="DRI3656" s="370"/>
      <c r="DRJ3656" s="371"/>
      <c r="DRK3656" s="372"/>
      <c r="DRL3656" s="371"/>
      <c r="DRM3656" s="473"/>
      <c r="DRN3656" s="371"/>
      <c r="DRO3656" s="372"/>
      <c r="DRP3656" s="372"/>
      <c r="DRQ3656" s="372"/>
      <c r="DRR3656" s="372"/>
      <c r="DRS3656" s="370"/>
      <c r="DRT3656" s="371"/>
      <c r="DRU3656" s="372"/>
      <c r="DRV3656" s="371"/>
      <c r="DRW3656" s="473"/>
      <c r="DRX3656" s="371"/>
      <c r="DRY3656" s="372"/>
      <c r="DRZ3656" s="372"/>
      <c r="DSA3656" s="372"/>
      <c r="DSB3656" s="372"/>
      <c r="DSC3656" s="370"/>
      <c r="DSD3656" s="371"/>
      <c r="DSE3656" s="372"/>
      <c r="DSF3656" s="371"/>
      <c r="DSG3656" s="473"/>
      <c r="DSH3656" s="371"/>
      <c r="DSI3656" s="372"/>
      <c r="DSJ3656" s="372"/>
      <c r="DSK3656" s="372"/>
      <c r="DSL3656" s="372"/>
      <c r="DSM3656" s="370"/>
      <c r="DSN3656" s="371"/>
      <c r="DSO3656" s="372"/>
      <c r="DSP3656" s="371"/>
      <c r="DSQ3656" s="473"/>
      <c r="DSR3656" s="371"/>
      <c r="DSS3656" s="372"/>
      <c r="DST3656" s="372"/>
      <c r="DSU3656" s="372"/>
      <c r="DSV3656" s="372"/>
      <c r="DSW3656" s="370"/>
      <c r="DSX3656" s="371"/>
      <c r="DSY3656" s="372"/>
      <c r="DSZ3656" s="371"/>
      <c r="DTA3656" s="473"/>
      <c r="DTB3656" s="371"/>
      <c r="DTC3656" s="372"/>
      <c r="DTD3656" s="372"/>
      <c r="DTE3656" s="372"/>
      <c r="DTF3656" s="372"/>
      <c r="DTG3656" s="370"/>
      <c r="DTH3656" s="371"/>
      <c r="DTI3656" s="372"/>
      <c r="DTJ3656" s="371"/>
      <c r="DTK3656" s="473"/>
      <c r="DTL3656" s="371"/>
      <c r="DTM3656" s="372"/>
      <c r="DTN3656" s="372"/>
      <c r="DTO3656" s="372"/>
      <c r="DTP3656" s="372"/>
      <c r="DTQ3656" s="370"/>
      <c r="DTR3656" s="371"/>
      <c r="DTS3656" s="372"/>
      <c r="DTT3656" s="371"/>
      <c r="DTU3656" s="473"/>
      <c r="DTV3656" s="371"/>
      <c r="DTW3656" s="372"/>
      <c r="DTX3656" s="372"/>
      <c r="DTY3656" s="372"/>
      <c r="DTZ3656" s="372"/>
      <c r="DUA3656" s="370"/>
      <c r="DUB3656" s="371"/>
      <c r="DUC3656" s="372"/>
      <c r="DUD3656" s="371"/>
      <c r="DUE3656" s="473"/>
      <c r="DUF3656" s="371"/>
      <c r="DUG3656" s="372"/>
      <c r="DUH3656" s="372"/>
      <c r="DUI3656" s="372"/>
      <c r="DUJ3656" s="372"/>
      <c r="DUK3656" s="370"/>
      <c r="DUL3656" s="371"/>
      <c r="DUM3656" s="372"/>
      <c r="DUN3656" s="371"/>
      <c r="DUO3656" s="473"/>
      <c r="DUP3656" s="371"/>
      <c r="DUQ3656" s="372"/>
      <c r="DUR3656" s="372"/>
      <c r="DUS3656" s="372"/>
      <c r="DUT3656" s="372"/>
      <c r="DUU3656" s="370"/>
      <c r="DUV3656" s="371"/>
      <c r="DUW3656" s="372"/>
      <c r="DUX3656" s="371"/>
      <c r="DUY3656" s="473"/>
      <c r="DUZ3656" s="371"/>
      <c r="DVA3656" s="372"/>
      <c r="DVB3656" s="372"/>
      <c r="DVC3656" s="372"/>
      <c r="DVD3656" s="372"/>
      <c r="DVE3656" s="370"/>
      <c r="DVF3656" s="371"/>
      <c r="DVG3656" s="372"/>
      <c r="DVH3656" s="371"/>
      <c r="DVI3656" s="473"/>
      <c r="DVJ3656" s="371"/>
      <c r="DVK3656" s="372"/>
      <c r="DVL3656" s="372"/>
      <c r="DVM3656" s="372"/>
      <c r="DVN3656" s="372"/>
      <c r="DVO3656" s="370"/>
      <c r="DVP3656" s="371"/>
      <c r="DVQ3656" s="372"/>
      <c r="DVR3656" s="371"/>
      <c r="DVS3656" s="473"/>
      <c r="DVT3656" s="371"/>
      <c r="DVU3656" s="372"/>
      <c r="DVV3656" s="372"/>
      <c r="DVW3656" s="372"/>
      <c r="DVX3656" s="372"/>
      <c r="DVY3656" s="370"/>
      <c r="DVZ3656" s="371"/>
      <c r="DWA3656" s="372"/>
      <c r="DWB3656" s="371"/>
      <c r="DWC3656" s="473"/>
      <c r="DWD3656" s="371"/>
      <c r="DWE3656" s="372"/>
      <c r="DWF3656" s="372"/>
      <c r="DWG3656" s="372"/>
      <c r="DWH3656" s="372"/>
      <c r="DWI3656" s="370"/>
      <c r="DWJ3656" s="371"/>
      <c r="DWK3656" s="372"/>
      <c r="DWL3656" s="371"/>
      <c r="DWM3656" s="473"/>
      <c r="DWN3656" s="371"/>
      <c r="DWO3656" s="372"/>
      <c r="DWP3656" s="372"/>
      <c r="DWQ3656" s="372"/>
      <c r="DWR3656" s="372"/>
      <c r="DWS3656" s="370"/>
      <c r="DWT3656" s="371"/>
      <c r="DWU3656" s="372"/>
      <c r="DWV3656" s="371"/>
      <c r="DWW3656" s="473"/>
      <c r="DWX3656" s="371"/>
      <c r="DWY3656" s="372"/>
      <c r="DWZ3656" s="372"/>
      <c r="DXA3656" s="372"/>
      <c r="DXB3656" s="372"/>
      <c r="DXC3656" s="370"/>
      <c r="DXD3656" s="371"/>
      <c r="DXE3656" s="372"/>
      <c r="DXF3656" s="371"/>
      <c r="DXG3656" s="473"/>
      <c r="DXH3656" s="371"/>
      <c r="DXI3656" s="372"/>
      <c r="DXJ3656" s="372"/>
      <c r="DXK3656" s="372"/>
      <c r="DXL3656" s="372"/>
      <c r="DXM3656" s="370"/>
      <c r="DXN3656" s="371"/>
      <c r="DXO3656" s="372"/>
      <c r="DXP3656" s="371"/>
      <c r="DXQ3656" s="473"/>
      <c r="DXR3656" s="371"/>
      <c r="DXS3656" s="372"/>
      <c r="DXT3656" s="372"/>
      <c r="DXU3656" s="372"/>
      <c r="DXV3656" s="372"/>
      <c r="DXW3656" s="370"/>
      <c r="DXX3656" s="371"/>
      <c r="DXY3656" s="372"/>
      <c r="DXZ3656" s="371"/>
      <c r="DYA3656" s="473"/>
      <c r="DYB3656" s="371"/>
      <c r="DYC3656" s="372"/>
      <c r="DYD3656" s="372"/>
      <c r="DYE3656" s="372"/>
      <c r="DYF3656" s="372"/>
      <c r="DYG3656" s="370"/>
      <c r="DYH3656" s="371"/>
      <c r="DYI3656" s="372"/>
      <c r="DYJ3656" s="371"/>
      <c r="DYK3656" s="473"/>
      <c r="DYL3656" s="371"/>
      <c r="DYM3656" s="372"/>
      <c r="DYN3656" s="372"/>
      <c r="DYO3656" s="372"/>
      <c r="DYP3656" s="372"/>
      <c r="DYQ3656" s="370"/>
      <c r="DYR3656" s="371"/>
      <c r="DYS3656" s="372"/>
      <c r="DYT3656" s="371"/>
      <c r="DYU3656" s="473"/>
      <c r="DYV3656" s="371"/>
      <c r="DYW3656" s="372"/>
      <c r="DYX3656" s="372"/>
      <c r="DYY3656" s="372"/>
      <c r="DYZ3656" s="372"/>
      <c r="DZA3656" s="370"/>
      <c r="DZB3656" s="371"/>
      <c r="DZC3656" s="372"/>
      <c r="DZD3656" s="371"/>
      <c r="DZE3656" s="473"/>
      <c r="DZF3656" s="371"/>
      <c r="DZG3656" s="372"/>
      <c r="DZH3656" s="372"/>
      <c r="DZI3656" s="372"/>
      <c r="DZJ3656" s="372"/>
      <c r="DZK3656" s="370"/>
      <c r="DZL3656" s="371"/>
      <c r="DZM3656" s="372"/>
      <c r="DZN3656" s="371"/>
      <c r="DZO3656" s="473"/>
      <c r="DZP3656" s="371"/>
      <c r="DZQ3656" s="372"/>
      <c r="DZR3656" s="372"/>
      <c r="DZS3656" s="372"/>
      <c r="DZT3656" s="372"/>
      <c r="DZU3656" s="370"/>
      <c r="DZV3656" s="371"/>
      <c r="DZW3656" s="372"/>
      <c r="DZX3656" s="371"/>
      <c r="DZY3656" s="473"/>
      <c r="DZZ3656" s="371"/>
      <c r="EAA3656" s="372"/>
      <c r="EAB3656" s="372"/>
      <c r="EAC3656" s="372"/>
      <c r="EAD3656" s="372"/>
      <c r="EAE3656" s="370"/>
      <c r="EAF3656" s="371"/>
      <c r="EAG3656" s="372"/>
      <c r="EAH3656" s="371"/>
      <c r="EAI3656" s="473"/>
      <c r="EAJ3656" s="371"/>
      <c r="EAK3656" s="372"/>
      <c r="EAL3656" s="372"/>
      <c r="EAM3656" s="372"/>
      <c r="EAN3656" s="372"/>
      <c r="EAO3656" s="370"/>
      <c r="EAP3656" s="371"/>
      <c r="EAQ3656" s="372"/>
      <c r="EAR3656" s="371"/>
      <c r="EAS3656" s="473"/>
      <c r="EAT3656" s="371"/>
      <c r="EAU3656" s="372"/>
      <c r="EAV3656" s="372"/>
      <c r="EAW3656" s="372"/>
      <c r="EAX3656" s="372"/>
      <c r="EAY3656" s="370"/>
      <c r="EAZ3656" s="371"/>
      <c r="EBA3656" s="372"/>
      <c r="EBB3656" s="371"/>
      <c r="EBC3656" s="473"/>
      <c r="EBD3656" s="371"/>
      <c r="EBE3656" s="372"/>
      <c r="EBF3656" s="372"/>
      <c r="EBG3656" s="372"/>
      <c r="EBH3656" s="372"/>
      <c r="EBI3656" s="370"/>
      <c r="EBJ3656" s="371"/>
      <c r="EBK3656" s="372"/>
      <c r="EBL3656" s="371"/>
      <c r="EBM3656" s="473"/>
      <c r="EBN3656" s="371"/>
      <c r="EBO3656" s="372"/>
      <c r="EBP3656" s="372"/>
      <c r="EBQ3656" s="372"/>
      <c r="EBR3656" s="372"/>
      <c r="EBS3656" s="370"/>
      <c r="EBT3656" s="371"/>
      <c r="EBU3656" s="372"/>
      <c r="EBV3656" s="371"/>
      <c r="EBW3656" s="473"/>
      <c r="EBX3656" s="371"/>
      <c r="EBY3656" s="372"/>
      <c r="EBZ3656" s="372"/>
      <c r="ECA3656" s="372"/>
      <c r="ECB3656" s="372"/>
      <c r="ECC3656" s="370"/>
      <c r="ECD3656" s="371"/>
      <c r="ECE3656" s="372"/>
      <c r="ECF3656" s="371"/>
      <c r="ECG3656" s="473"/>
      <c r="ECH3656" s="371"/>
      <c r="ECI3656" s="372"/>
      <c r="ECJ3656" s="372"/>
      <c r="ECK3656" s="372"/>
      <c r="ECL3656" s="372"/>
      <c r="ECM3656" s="370"/>
      <c r="ECN3656" s="371"/>
      <c r="ECO3656" s="372"/>
      <c r="ECP3656" s="371"/>
      <c r="ECQ3656" s="473"/>
      <c r="ECR3656" s="371"/>
      <c r="ECS3656" s="372"/>
      <c r="ECT3656" s="372"/>
      <c r="ECU3656" s="372"/>
      <c r="ECV3656" s="372"/>
      <c r="ECW3656" s="370"/>
      <c r="ECX3656" s="371"/>
      <c r="ECY3656" s="372"/>
      <c r="ECZ3656" s="371"/>
      <c r="EDA3656" s="473"/>
      <c r="EDB3656" s="371"/>
      <c r="EDC3656" s="372"/>
      <c r="EDD3656" s="372"/>
      <c r="EDE3656" s="372"/>
      <c r="EDF3656" s="372"/>
      <c r="EDG3656" s="370"/>
      <c r="EDH3656" s="371"/>
      <c r="EDI3656" s="372"/>
      <c r="EDJ3656" s="371"/>
      <c r="EDK3656" s="473"/>
      <c r="EDL3656" s="371"/>
      <c r="EDM3656" s="372"/>
      <c r="EDN3656" s="372"/>
      <c r="EDO3656" s="372"/>
      <c r="EDP3656" s="372"/>
      <c r="EDQ3656" s="370"/>
      <c r="EDR3656" s="371"/>
      <c r="EDS3656" s="372"/>
      <c r="EDT3656" s="371"/>
      <c r="EDU3656" s="473"/>
      <c r="EDV3656" s="371"/>
      <c r="EDW3656" s="372"/>
      <c r="EDX3656" s="372"/>
      <c r="EDY3656" s="372"/>
      <c r="EDZ3656" s="372"/>
      <c r="EEA3656" s="370"/>
      <c r="EEB3656" s="371"/>
      <c r="EEC3656" s="372"/>
      <c r="EED3656" s="371"/>
      <c r="EEE3656" s="473"/>
      <c r="EEF3656" s="371"/>
      <c r="EEG3656" s="372"/>
      <c r="EEH3656" s="372"/>
      <c r="EEI3656" s="372"/>
      <c r="EEJ3656" s="372"/>
      <c r="EEK3656" s="370"/>
      <c r="EEL3656" s="371"/>
      <c r="EEM3656" s="372"/>
      <c r="EEN3656" s="371"/>
      <c r="EEO3656" s="473"/>
      <c r="EEP3656" s="371"/>
      <c r="EEQ3656" s="372"/>
      <c r="EER3656" s="372"/>
      <c r="EES3656" s="372"/>
      <c r="EET3656" s="372"/>
      <c r="EEU3656" s="370"/>
      <c r="EEV3656" s="371"/>
      <c r="EEW3656" s="372"/>
      <c r="EEX3656" s="371"/>
      <c r="EEY3656" s="473"/>
      <c r="EEZ3656" s="371"/>
      <c r="EFA3656" s="372"/>
      <c r="EFB3656" s="372"/>
      <c r="EFC3656" s="372"/>
      <c r="EFD3656" s="372"/>
      <c r="EFE3656" s="370"/>
      <c r="EFF3656" s="371"/>
      <c r="EFG3656" s="372"/>
      <c r="EFH3656" s="371"/>
      <c r="EFI3656" s="473"/>
      <c r="EFJ3656" s="371"/>
      <c r="EFK3656" s="372"/>
      <c r="EFL3656" s="372"/>
      <c r="EFM3656" s="372"/>
      <c r="EFN3656" s="372"/>
      <c r="EFO3656" s="370"/>
      <c r="EFP3656" s="371"/>
      <c r="EFQ3656" s="372"/>
      <c r="EFR3656" s="371"/>
      <c r="EFS3656" s="473"/>
      <c r="EFT3656" s="371"/>
      <c r="EFU3656" s="372"/>
      <c r="EFV3656" s="372"/>
      <c r="EFW3656" s="372"/>
      <c r="EFX3656" s="372"/>
      <c r="EFY3656" s="370"/>
      <c r="EFZ3656" s="371"/>
      <c r="EGA3656" s="372"/>
      <c r="EGB3656" s="371"/>
      <c r="EGC3656" s="473"/>
      <c r="EGD3656" s="371"/>
      <c r="EGE3656" s="372"/>
      <c r="EGF3656" s="372"/>
      <c r="EGG3656" s="372"/>
      <c r="EGH3656" s="372"/>
      <c r="EGI3656" s="370"/>
      <c r="EGJ3656" s="371"/>
      <c r="EGK3656" s="372"/>
      <c r="EGL3656" s="371"/>
      <c r="EGM3656" s="473"/>
      <c r="EGN3656" s="371"/>
      <c r="EGO3656" s="372"/>
      <c r="EGP3656" s="372"/>
      <c r="EGQ3656" s="372"/>
      <c r="EGR3656" s="372"/>
      <c r="EGS3656" s="370"/>
      <c r="EGT3656" s="371"/>
      <c r="EGU3656" s="372"/>
      <c r="EGV3656" s="371"/>
      <c r="EGW3656" s="473"/>
      <c r="EGX3656" s="371"/>
      <c r="EGY3656" s="372"/>
      <c r="EGZ3656" s="372"/>
      <c r="EHA3656" s="372"/>
      <c r="EHB3656" s="372"/>
      <c r="EHC3656" s="370"/>
      <c r="EHD3656" s="371"/>
      <c r="EHE3656" s="372"/>
      <c r="EHF3656" s="371"/>
      <c r="EHG3656" s="473"/>
      <c r="EHH3656" s="371"/>
      <c r="EHI3656" s="372"/>
      <c r="EHJ3656" s="372"/>
      <c r="EHK3656" s="372"/>
      <c r="EHL3656" s="372"/>
      <c r="EHM3656" s="370"/>
      <c r="EHN3656" s="371"/>
      <c r="EHO3656" s="372"/>
      <c r="EHP3656" s="371"/>
      <c r="EHQ3656" s="473"/>
      <c r="EHR3656" s="371"/>
      <c r="EHS3656" s="372"/>
      <c r="EHT3656" s="372"/>
      <c r="EHU3656" s="372"/>
      <c r="EHV3656" s="372"/>
      <c r="EHW3656" s="370"/>
      <c r="EHX3656" s="371"/>
      <c r="EHY3656" s="372"/>
      <c r="EHZ3656" s="371"/>
      <c r="EIA3656" s="473"/>
      <c r="EIB3656" s="371"/>
      <c r="EIC3656" s="372"/>
      <c r="EID3656" s="372"/>
      <c r="EIE3656" s="372"/>
      <c r="EIF3656" s="372"/>
      <c r="EIG3656" s="370"/>
      <c r="EIH3656" s="371"/>
      <c r="EII3656" s="372"/>
      <c r="EIJ3656" s="371"/>
      <c r="EIK3656" s="473"/>
      <c r="EIL3656" s="371"/>
      <c r="EIM3656" s="372"/>
      <c r="EIN3656" s="372"/>
      <c r="EIO3656" s="372"/>
      <c r="EIP3656" s="372"/>
      <c r="EIQ3656" s="370"/>
      <c r="EIR3656" s="371"/>
      <c r="EIS3656" s="372"/>
      <c r="EIT3656" s="371"/>
      <c r="EIU3656" s="473"/>
      <c r="EIV3656" s="371"/>
      <c r="EIW3656" s="372"/>
      <c r="EIX3656" s="372"/>
      <c r="EIY3656" s="372"/>
      <c r="EIZ3656" s="372"/>
      <c r="EJA3656" s="370"/>
      <c r="EJB3656" s="371"/>
      <c r="EJC3656" s="372"/>
      <c r="EJD3656" s="371"/>
      <c r="EJE3656" s="473"/>
      <c r="EJF3656" s="371"/>
      <c r="EJG3656" s="372"/>
      <c r="EJH3656" s="372"/>
      <c r="EJI3656" s="372"/>
      <c r="EJJ3656" s="372"/>
      <c r="EJK3656" s="370"/>
      <c r="EJL3656" s="371"/>
      <c r="EJM3656" s="372"/>
      <c r="EJN3656" s="371"/>
      <c r="EJO3656" s="473"/>
      <c r="EJP3656" s="371"/>
      <c r="EJQ3656" s="372"/>
      <c r="EJR3656" s="372"/>
      <c r="EJS3656" s="372"/>
      <c r="EJT3656" s="372"/>
      <c r="EJU3656" s="370"/>
      <c r="EJV3656" s="371"/>
      <c r="EJW3656" s="372"/>
      <c r="EJX3656" s="371"/>
      <c r="EJY3656" s="473"/>
      <c r="EJZ3656" s="371"/>
      <c r="EKA3656" s="372"/>
      <c r="EKB3656" s="372"/>
      <c r="EKC3656" s="372"/>
      <c r="EKD3656" s="372"/>
      <c r="EKE3656" s="370"/>
      <c r="EKF3656" s="371"/>
      <c r="EKG3656" s="372"/>
      <c r="EKH3656" s="371"/>
      <c r="EKI3656" s="473"/>
      <c r="EKJ3656" s="371"/>
      <c r="EKK3656" s="372"/>
      <c r="EKL3656" s="372"/>
      <c r="EKM3656" s="372"/>
      <c r="EKN3656" s="372"/>
      <c r="EKO3656" s="370"/>
      <c r="EKP3656" s="371"/>
      <c r="EKQ3656" s="372"/>
      <c r="EKR3656" s="371"/>
      <c r="EKS3656" s="473"/>
      <c r="EKT3656" s="371"/>
      <c r="EKU3656" s="372"/>
      <c r="EKV3656" s="372"/>
      <c r="EKW3656" s="372"/>
      <c r="EKX3656" s="372"/>
      <c r="EKY3656" s="370"/>
      <c r="EKZ3656" s="371"/>
      <c r="ELA3656" s="372"/>
      <c r="ELB3656" s="371"/>
      <c r="ELC3656" s="473"/>
      <c r="ELD3656" s="371"/>
      <c r="ELE3656" s="372"/>
      <c r="ELF3656" s="372"/>
      <c r="ELG3656" s="372"/>
      <c r="ELH3656" s="372"/>
      <c r="ELI3656" s="370"/>
      <c r="ELJ3656" s="371"/>
      <c r="ELK3656" s="372"/>
      <c r="ELL3656" s="371"/>
      <c r="ELM3656" s="473"/>
      <c r="ELN3656" s="371"/>
      <c r="ELO3656" s="372"/>
      <c r="ELP3656" s="372"/>
      <c r="ELQ3656" s="372"/>
      <c r="ELR3656" s="372"/>
      <c r="ELS3656" s="370"/>
      <c r="ELT3656" s="371"/>
      <c r="ELU3656" s="372"/>
      <c r="ELV3656" s="371"/>
      <c r="ELW3656" s="473"/>
      <c r="ELX3656" s="371"/>
      <c r="ELY3656" s="372"/>
      <c r="ELZ3656" s="372"/>
      <c r="EMA3656" s="372"/>
      <c r="EMB3656" s="372"/>
      <c r="EMC3656" s="370"/>
      <c r="EMD3656" s="371"/>
      <c r="EME3656" s="372"/>
      <c r="EMF3656" s="371"/>
      <c r="EMG3656" s="473"/>
      <c r="EMH3656" s="371"/>
      <c r="EMI3656" s="372"/>
      <c r="EMJ3656" s="372"/>
      <c r="EMK3656" s="372"/>
      <c r="EML3656" s="372"/>
      <c r="EMM3656" s="370"/>
      <c r="EMN3656" s="371"/>
      <c r="EMO3656" s="372"/>
      <c r="EMP3656" s="371"/>
      <c r="EMQ3656" s="473"/>
      <c r="EMR3656" s="371"/>
      <c r="EMS3656" s="372"/>
      <c r="EMT3656" s="372"/>
      <c r="EMU3656" s="372"/>
      <c r="EMV3656" s="372"/>
      <c r="EMW3656" s="370"/>
      <c r="EMX3656" s="371"/>
      <c r="EMY3656" s="372"/>
      <c r="EMZ3656" s="371"/>
      <c r="ENA3656" s="473"/>
      <c r="ENB3656" s="371"/>
      <c r="ENC3656" s="372"/>
      <c r="END3656" s="372"/>
      <c r="ENE3656" s="372"/>
      <c r="ENF3656" s="372"/>
      <c r="ENG3656" s="370"/>
      <c r="ENH3656" s="371"/>
      <c r="ENI3656" s="372"/>
      <c r="ENJ3656" s="371"/>
      <c r="ENK3656" s="473"/>
      <c r="ENL3656" s="371"/>
      <c r="ENM3656" s="372"/>
      <c r="ENN3656" s="372"/>
      <c r="ENO3656" s="372"/>
      <c r="ENP3656" s="372"/>
      <c r="ENQ3656" s="370"/>
      <c r="ENR3656" s="371"/>
      <c r="ENS3656" s="372"/>
      <c r="ENT3656" s="371"/>
      <c r="ENU3656" s="473"/>
      <c r="ENV3656" s="371"/>
      <c r="ENW3656" s="372"/>
      <c r="ENX3656" s="372"/>
      <c r="ENY3656" s="372"/>
      <c r="ENZ3656" s="372"/>
      <c r="EOA3656" s="370"/>
      <c r="EOB3656" s="371"/>
      <c r="EOC3656" s="372"/>
      <c r="EOD3656" s="371"/>
      <c r="EOE3656" s="473"/>
      <c r="EOF3656" s="371"/>
      <c r="EOG3656" s="372"/>
      <c r="EOH3656" s="372"/>
      <c r="EOI3656" s="372"/>
      <c r="EOJ3656" s="372"/>
      <c r="EOK3656" s="370"/>
      <c r="EOL3656" s="371"/>
      <c r="EOM3656" s="372"/>
      <c r="EON3656" s="371"/>
      <c r="EOO3656" s="473"/>
      <c r="EOP3656" s="371"/>
      <c r="EOQ3656" s="372"/>
      <c r="EOR3656" s="372"/>
      <c r="EOS3656" s="372"/>
      <c r="EOT3656" s="372"/>
      <c r="EOU3656" s="370"/>
      <c r="EOV3656" s="371"/>
      <c r="EOW3656" s="372"/>
      <c r="EOX3656" s="371"/>
      <c r="EOY3656" s="473"/>
      <c r="EOZ3656" s="371"/>
      <c r="EPA3656" s="372"/>
      <c r="EPB3656" s="372"/>
      <c r="EPC3656" s="372"/>
      <c r="EPD3656" s="372"/>
      <c r="EPE3656" s="370"/>
      <c r="EPF3656" s="371"/>
      <c r="EPG3656" s="372"/>
      <c r="EPH3656" s="371"/>
      <c r="EPI3656" s="473"/>
      <c r="EPJ3656" s="371"/>
      <c r="EPK3656" s="372"/>
      <c r="EPL3656" s="372"/>
      <c r="EPM3656" s="372"/>
      <c r="EPN3656" s="372"/>
      <c r="EPO3656" s="370"/>
      <c r="EPP3656" s="371"/>
      <c r="EPQ3656" s="372"/>
      <c r="EPR3656" s="371"/>
      <c r="EPS3656" s="473"/>
      <c r="EPT3656" s="371"/>
      <c r="EPU3656" s="372"/>
      <c r="EPV3656" s="372"/>
      <c r="EPW3656" s="372"/>
      <c r="EPX3656" s="372"/>
      <c r="EPY3656" s="370"/>
      <c r="EPZ3656" s="371"/>
      <c r="EQA3656" s="372"/>
      <c r="EQB3656" s="371"/>
      <c r="EQC3656" s="473"/>
      <c r="EQD3656" s="371"/>
      <c r="EQE3656" s="372"/>
      <c r="EQF3656" s="372"/>
      <c r="EQG3656" s="372"/>
      <c r="EQH3656" s="372"/>
      <c r="EQI3656" s="370"/>
      <c r="EQJ3656" s="371"/>
      <c r="EQK3656" s="372"/>
      <c r="EQL3656" s="371"/>
      <c r="EQM3656" s="473"/>
      <c r="EQN3656" s="371"/>
      <c r="EQO3656" s="372"/>
      <c r="EQP3656" s="372"/>
      <c r="EQQ3656" s="372"/>
      <c r="EQR3656" s="372"/>
      <c r="EQS3656" s="370"/>
      <c r="EQT3656" s="371"/>
      <c r="EQU3656" s="372"/>
      <c r="EQV3656" s="371"/>
      <c r="EQW3656" s="473"/>
      <c r="EQX3656" s="371"/>
      <c r="EQY3656" s="372"/>
      <c r="EQZ3656" s="372"/>
      <c r="ERA3656" s="372"/>
      <c r="ERB3656" s="372"/>
      <c r="ERC3656" s="370"/>
      <c r="ERD3656" s="371"/>
      <c r="ERE3656" s="372"/>
      <c r="ERF3656" s="371"/>
      <c r="ERG3656" s="473"/>
      <c r="ERH3656" s="371"/>
      <c r="ERI3656" s="372"/>
      <c r="ERJ3656" s="372"/>
      <c r="ERK3656" s="372"/>
      <c r="ERL3656" s="372"/>
      <c r="ERM3656" s="370"/>
      <c r="ERN3656" s="371"/>
      <c r="ERO3656" s="372"/>
      <c r="ERP3656" s="371"/>
      <c r="ERQ3656" s="473"/>
      <c r="ERR3656" s="371"/>
      <c r="ERS3656" s="372"/>
      <c r="ERT3656" s="372"/>
      <c r="ERU3656" s="372"/>
      <c r="ERV3656" s="372"/>
      <c r="ERW3656" s="370"/>
      <c r="ERX3656" s="371"/>
      <c r="ERY3656" s="372"/>
      <c r="ERZ3656" s="371"/>
      <c r="ESA3656" s="473"/>
      <c r="ESB3656" s="371"/>
      <c r="ESC3656" s="372"/>
      <c r="ESD3656" s="372"/>
      <c r="ESE3656" s="372"/>
      <c r="ESF3656" s="372"/>
      <c r="ESG3656" s="370"/>
      <c r="ESH3656" s="371"/>
      <c r="ESI3656" s="372"/>
      <c r="ESJ3656" s="371"/>
      <c r="ESK3656" s="473"/>
      <c r="ESL3656" s="371"/>
      <c r="ESM3656" s="372"/>
      <c r="ESN3656" s="372"/>
      <c r="ESO3656" s="372"/>
      <c r="ESP3656" s="372"/>
      <c r="ESQ3656" s="370"/>
      <c r="ESR3656" s="371"/>
      <c r="ESS3656" s="372"/>
      <c r="EST3656" s="371"/>
      <c r="ESU3656" s="473"/>
      <c r="ESV3656" s="371"/>
      <c r="ESW3656" s="372"/>
      <c r="ESX3656" s="372"/>
      <c r="ESY3656" s="372"/>
      <c r="ESZ3656" s="372"/>
      <c r="ETA3656" s="370"/>
      <c r="ETB3656" s="371"/>
      <c r="ETC3656" s="372"/>
      <c r="ETD3656" s="371"/>
      <c r="ETE3656" s="473"/>
      <c r="ETF3656" s="371"/>
      <c r="ETG3656" s="372"/>
      <c r="ETH3656" s="372"/>
      <c r="ETI3656" s="372"/>
      <c r="ETJ3656" s="372"/>
      <c r="ETK3656" s="370"/>
      <c r="ETL3656" s="371"/>
      <c r="ETM3656" s="372"/>
      <c r="ETN3656" s="371"/>
      <c r="ETO3656" s="473"/>
      <c r="ETP3656" s="371"/>
      <c r="ETQ3656" s="372"/>
      <c r="ETR3656" s="372"/>
      <c r="ETS3656" s="372"/>
      <c r="ETT3656" s="372"/>
      <c r="ETU3656" s="370"/>
      <c r="ETV3656" s="371"/>
      <c r="ETW3656" s="372"/>
      <c r="ETX3656" s="371"/>
      <c r="ETY3656" s="473"/>
      <c r="ETZ3656" s="371"/>
      <c r="EUA3656" s="372"/>
      <c r="EUB3656" s="372"/>
      <c r="EUC3656" s="372"/>
      <c r="EUD3656" s="372"/>
      <c r="EUE3656" s="370"/>
      <c r="EUF3656" s="371"/>
      <c r="EUG3656" s="372"/>
      <c r="EUH3656" s="371"/>
      <c r="EUI3656" s="473"/>
      <c r="EUJ3656" s="371"/>
      <c r="EUK3656" s="372"/>
      <c r="EUL3656" s="372"/>
      <c r="EUM3656" s="372"/>
      <c r="EUN3656" s="372"/>
      <c r="EUO3656" s="370"/>
      <c r="EUP3656" s="371"/>
      <c r="EUQ3656" s="372"/>
      <c r="EUR3656" s="371"/>
      <c r="EUS3656" s="473"/>
      <c r="EUT3656" s="371"/>
      <c r="EUU3656" s="372"/>
      <c r="EUV3656" s="372"/>
      <c r="EUW3656" s="372"/>
      <c r="EUX3656" s="372"/>
      <c r="EUY3656" s="370"/>
      <c r="EUZ3656" s="371"/>
      <c r="EVA3656" s="372"/>
      <c r="EVB3656" s="371"/>
      <c r="EVC3656" s="473"/>
      <c r="EVD3656" s="371"/>
      <c r="EVE3656" s="372"/>
      <c r="EVF3656" s="372"/>
      <c r="EVG3656" s="372"/>
      <c r="EVH3656" s="372"/>
      <c r="EVI3656" s="370"/>
      <c r="EVJ3656" s="371"/>
      <c r="EVK3656" s="372"/>
      <c r="EVL3656" s="371"/>
      <c r="EVM3656" s="473"/>
      <c r="EVN3656" s="371"/>
      <c r="EVO3656" s="372"/>
      <c r="EVP3656" s="372"/>
      <c r="EVQ3656" s="372"/>
      <c r="EVR3656" s="372"/>
      <c r="EVS3656" s="370"/>
      <c r="EVT3656" s="371"/>
      <c r="EVU3656" s="372"/>
      <c r="EVV3656" s="371"/>
      <c r="EVW3656" s="473"/>
      <c r="EVX3656" s="371"/>
      <c r="EVY3656" s="372"/>
      <c r="EVZ3656" s="372"/>
      <c r="EWA3656" s="372"/>
      <c r="EWB3656" s="372"/>
      <c r="EWC3656" s="370"/>
      <c r="EWD3656" s="371"/>
      <c r="EWE3656" s="372"/>
      <c r="EWF3656" s="371"/>
      <c r="EWG3656" s="473"/>
      <c r="EWH3656" s="371"/>
      <c r="EWI3656" s="372"/>
      <c r="EWJ3656" s="372"/>
      <c r="EWK3656" s="372"/>
      <c r="EWL3656" s="372"/>
      <c r="EWM3656" s="370"/>
      <c r="EWN3656" s="371"/>
      <c r="EWO3656" s="372"/>
      <c r="EWP3656" s="371"/>
      <c r="EWQ3656" s="473"/>
      <c r="EWR3656" s="371"/>
      <c r="EWS3656" s="372"/>
      <c r="EWT3656" s="372"/>
      <c r="EWU3656" s="372"/>
      <c r="EWV3656" s="372"/>
      <c r="EWW3656" s="370"/>
      <c r="EWX3656" s="371"/>
      <c r="EWY3656" s="372"/>
      <c r="EWZ3656" s="371"/>
      <c r="EXA3656" s="473"/>
      <c r="EXB3656" s="371"/>
      <c r="EXC3656" s="372"/>
      <c r="EXD3656" s="372"/>
      <c r="EXE3656" s="372"/>
      <c r="EXF3656" s="372"/>
      <c r="EXG3656" s="370"/>
      <c r="EXH3656" s="371"/>
      <c r="EXI3656" s="372"/>
      <c r="EXJ3656" s="371"/>
      <c r="EXK3656" s="473"/>
      <c r="EXL3656" s="371"/>
      <c r="EXM3656" s="372"/>
      <c r="EXN3656" s="372"/>
      <c r="EXO3656" s="372"/>
      <c r="EXP3656" s="372"/>
      <c r="EXQ3656" s="370"/>
      <c r="EXR3656" s="371"/>
      <c r="EXS3656" s="372"/>
      <c r="EXT3656" s="371"/>
      <c r="EXU3656" s="473"/>
      <c r="EXV3656" s="371"/>
      <c r="EXW3656" s="372"/>
      <c r="EXX3656" s="372"/>
      <c r="EXY3656" s="372"/>
      <c r="EXZ3656" s="372"/>
      <c r="EYA3656" s="370"/>
      <c r="EYB3656" s="371"/>
      <c r="EYC3656" s="372"/>
      <c r="EYD3656" s="371"/>
      <c r="EYE3656" s="473"/>
      <c r="EYF3656" s="371"/>
      <c r="EYG3656" s="372"/>
      <c r="EYH3656" s="372"/>
      <c r="EYI3656" s="372"/>
      <c r="EYJ3656" s="372"/>
      <c r="EYK3656" s="370"/>
      <c r="EYL3656" s="371"/>
      <c r="EYM3656" s="372"/>
      <c r="EYN3656" s="371"/>
      <c r="EYO3656" s="473"/>
      <c r="EYP3656" s="371"/>
      <c r="EYQ3656" s="372"/>
      <c r="EYR3656" s="372"/>
      <c r="EYS3656" s="372"/>
      <c r="EYT3656" s="372"/>
      <c r="EYU3656" s="370"/>
      <c r="EYV3656" s="371"/>
      <c r="EYW3656" s="372"/>
      <c r="EYX3656" s="371"/>
      <c r="EYY3656" s="473"/>
      <c r="EYZ3656" s="371"/>
      <c r="EZA3656" s="372"/>
      <c r="EZB3656" s="372"/>
      <c r="EZC3656" s="372"/>
      <c r="EZD3656" s="372"/>
      <c r="EZE3656" s="370"/>
      <c r="EZF3656" s="371"/>
      <c r="EZG3656" s="372"/>
      <c r="EZH3656" s="371"/>
      <c r="EZI3656" s="473"/>
      <c r="EZJ3656" s="371"/>
      <c r="EZK3656" s="372"/>
      <c r="EZL3656" s="372"/>
      <c r="EZM3656" s="372"/>
      <c r="EZN3656" s="372"/>
      <c r="EZO3656" s="370"/>
      <c r="EZP3656" s="371"/>
      <c r="EZQ3656" s="372"/>
      <c r="EZR3656" s="371"/>
      <c r="EZS3656" s="473"/>
      <c r="EZT3656" s="371"/>
      <c r="EZU3656" s="372"/>
      <c r="EZV3656" s="372"/>
      <c r="EZW3656" s="372"/>
      <c r="EZX3656" s="372"/>
      <c r="EZY3656" s="370"/>
      <c r="EZZ3656" s="371"/>
      <c r="FAA3656" s="372"/>
      <c r="FAB3656" s="371"/>
      <c r="FAC3656" s="473"/>
      <c r="FAD3656" s="371"/>
      <c r="FAE3656" s="372"/>
      <c r="FAF3656" s="372"/>
      <c r="FAG3656" s="372"/>
      <c r="FAH3656" s="372"/>
      <c r="FAI3656" s="370"/>
      <c r="FAJ3656" s="371"/>
      <c r="FAK3656" s="372"/>
      <c r="FAL3656" s="371"/>
      <c r="FAM3656" s="473"/>
      <c r="FAN3656" s="371"/>
      <c r="FAO3656" s="372"/>
      <c r="FAP3656" s="372"/>
      <c r="FAQ3656" s="372"/>
      <c r="FAR3656" s="372"/>
      <c r="FAS3656" s="370"/>
      <c r="FAT3656" s="371"/>
      <c r="FAU3656" s="372"/>
      <c r="FAV3656" s="371"/>
      <c r="FAW3656" s="473"/>
      <c r="FAX3656" s="371"/>
      <c r="FAY3656" s="372"/>
      <c r="FAZ3656" s="372"/>
      <c r="FBA3656" s="372"/>
      <c r="FBB3656" s="372"/>
      <c r="FBC3656" s="370"/>
      <c r="FBD3656" s="371"/>
      <c r="FBE3656" s="372"/>
      <c r="FBF3656" s="371"/>
      <c r="FBG3656" s="473"/>
      <c r="FBH3656" s="371"/>
      <c r="FBI3656" s="372"/>
      <c r="FBJ3656" s="372"/>
      <c r="FBK3656" s="372"/>
      <c r="FBL3656" s="372"/>
      <c r="FBM3656" s="370"/>
      <c r="FBN3656" s="371"/>
      <c r="FBO3656" s="372"/>
      <c r="FBP3656" s="371"/>
      <c r="FBQ3656" s="473"/>
      <c r="FBR3656" s="371"/>
      <c r="FBS3656" s="372"/>
      <c r="FBT3656" s="372"/>
      <c r="FBU3656" s="372"/>
      <c r="FBV3656" s="372"/>
      <c r="FBW3656" s="370"/>
      <c r="FBX3656" s="371"/>
      <c r="FBY3656" s="372"/>
      <c r="FBZ3656" s="371"/>
      <c r="FCA3656" s="473"/>
      <c r="FCB3656" s="371"/>
      <c r="FCC3656" s="372"/>
      <c r="FCD3656" s="372"/>
      <c r="FCE3656" s="372"/>
      <c r="FCF3656" s="372"/>
      <c r="FCG3656" s="370"/>
      <c r="FCH3656" s="371"/>
      <c r="FCI3656" s="372"/>
      <c r="FCJ3656" s="371"/>
      <c r="FCK3656" s="473"/>
      <c r="FCL3656" s="371"/>
      <c r="FCM3656" s="372"/>
      <c r="FCN3656" s="372"/>
      <c r="FCO3656" s="372"/>
      <c r="FCP3656" s="372"/>
      <c r="FCQ3656" s="370"/>
      <c r="FCR3656" s="371"/>
      <c r="FCS3656" s="372"/>
      <c r="FCT3656" s="371"/>
      <c r="FCU3656" s="473"/>
      <c r="FCV3656" s="371"/>
      <c r="FCW3656" s="372"/>
      <c r="FCX3656" s="372"/>
      <c r="FCY3656" s="372"/>
      <c r="FCZ3656" s="372"/>
      <c r="FDA3656" s="370"/>
      <c r="FDB3656" s="371"/>
      <c r="FDC3656" s="372"/>
      <c r="FDD3656" s="371"/>
      <c r="FDE3656" s="473"/>
      <c r="FDF3656" s="371"/>
      <c r="FDG3656" s="372"/>
      <c r="FDH3656" s="372"/>
      <c r="FDI3656" s="372"/>
      <c r="FDJ3656" s="372"/>
      <c r="FDK3656" s="370"/>
      <c r="FDL3656" s="371"/>
      <c r="FDM3656" s="372"/>
      <c r="FDN3656" s="371"/>
      <c r="FDO3656" s="473"/>
      <c r="FDP3656" s="371"/>
      <c r="FDQ3656" s="372"/>
      <c r="FDR3656" s="372"/>
      <c r="FDS3656" s="372"/>
      <c r="FDT3656" s="372"/>
      <c r="FDU3656" s="370"/>
      <c r="FDV3656" s="371"/>
      <c r="FDW3656" s="372"/>
      <c r="FDX3656" s="371"/>
      <c r="FDY3656" s="473"/>
      <c r="FDZ3656" s="371"/>
      <c r="FEA3656" s="372"/>
      <c r="FEB3656" s="372"/>
      <c r="FEC3656" s="372"/>
      <c r="FED3656" s="372"/>
      <c r="FEE3656" s="370"/>
      <c r="FEF3656" s="371"/>
      <c r="FEG3656" s="372"/>
      <c r="FEH3656" s="371"/>
      <c r="FEI3656" s="473"/>
      <c r="FEJ3656" s="371"/>
      <c r="FEK3656" s="372"/>
      <c r="FEL3656" s="372"/>
      <c r="FEM3656" s="372"/>
      <c r="FEN3656" s="372"/>
      <c r="FEO3656" s="370"/>
      <c r="FEP3656" s="371"/>
      <c r="FEQ3656" s="372"/>
      <c r="FER3656" s="371"/>
      <c r="FES3656" s="473"/>
      <c r="FET3656" s="371"/>
      <c r="FEU3656" s="372"/>
      <c r="FEV3656" s="372"/>
      <c r="FEW3656" s="372"/>
      <c r="FEX3656" s="372"/>
      <c r="FEY3656" s="370"/>
      <c r="FEZ3656" s="371"/>
      <c r="FFA3656" s="372"/>
      <c r="FFB3656" s="371"/>
      <c r="FFC3656" s="473"/>
      <c r="FFD3656" s="371"/>
      <c r="FFE3656" s="372"/>
      <c r="FFF3656" s="372"/>
      <c r="FFG3656" s="372"/>
      <c r="FFH3656" s="372"/>
      <c r="FFI3656" s="370"/>
      <c r="FFJ3656" s="371"/>
      <c r="FFK3656" s="372"/>
      <c r="FFL3656" s="371"/>
      <c r="FFM3656" s="473"/>
      <c r="FFN3656" s="371"/>
      <c r="FFO3656" s="372"/>
      <c r="FFP3656" s="372"/>
      <c r="FFQ3656" s="372"/>
      <c r="FFR3656" s="372"/>
      <c r="FFS3656" s="370"/>
      <c r="FFT3656" s="371"/>
      <c r="FFU3656" s="372"/>
      <c r="FFV3656" s="371"/>
      <c r="FFW3656" s="473"/>
      <c r="FFX3656" s="371"/>
      <c r="FFY3656" s="372"/>
      <c r="FFZ3656" s="372"/>
      <c r="FGA3656" s="372"/>
      <c r="FGB3656" s="372"/>
      <c r="FGC3656" s="370"/>
      <c r="FGD3656" s="371"/>
      <c r="FGE3656" s="372"/>
      <c r="FGF3656" s="371"/>
      <c r="FGG3656" s="473"/>
      <c r="FGH3656" s="371"/>
      <c r="FGI3656" s="372"/>
      <c r="FGJ3656" s="372"/>
      <c r="FGK3656" s="372"/>
      <c r="FGL3656" s="372"/>
      <c r="FGM3656" s="370"/>
      <c r="FGN3656" s="371"/>
      <c r="FGO3656" s="372"/>
      <c r="FGP3656" s="371"/>
      <c r="FGQ3656" s="473"/>
      <c r="FGR3656" s="371"/>
      <c r="FGS3656" s="372"/>
      <c r="FGT3656" s="372"/>
      <c r="FGU3656" s="372"/>
      <c r="FGV3656" s="372"/>
      <c r="FGW3656" s="370"/>
      <c r="FGX3656" s="371"/>
      <c r="FGY3656" s="372"/>
      <c r="FGZ3656" s="371"/>
      <c r="FHA3656" s="473"/>
      <c r="FHB3656" s="371"/>
      <c r="FHC3656" s="372"/>
      <c r="FHD3656" s="372"/>
      <c r="FHE3656" s="372"/>
      <c r="FHF3656" s="372"/>
      <c r="FHG3656" s="370"/>
      <c r="FHH3656" s="371"/>
      <c r="FHI3656" s="372"/>
      <c r="FHJ3656" s="371"/>
      <c r="FHK3656" s="473"/>
      <c r="FHL3656" s="371"/>
      <c r="FHM3656" s="372"/>
      <c r="FHN3656" s="372"/>
      <c r="FHO3656" s="372"/>
      <c r="FHP3656" s="372"/>
      <c r="FHQ3656" s="370"/>
      <c r="FHR3656" s="371"/>
      <c r="FHS3656" s="372"/>
      <c r="FHT3656" s="371"/>
      <c r="FHU3656" s="473"/>
      <c r="FHV3656" s="371"/>
      <c r="FHW3656" s="372"/>
      <c r="FHX3656" s="372"/>
      <c r="FHY3656" s="372"/>
      <c r="FHZ3656" s="372"/>
      <c r="FIA3656" s="370"/>
      <c r="FIB3656" s="371"/>
      <c r="FIC3656" s="372"/>
      <c r="FID3656" s="371"/>
      <c r="FIE3656" s="473"/>
      <c r="FIF3656" s="371"/>
      <c r="FIG3656" s="372"/>
      <c r="FIH3656" s="372"/>
      <c r="FII3656" s="372"/>
      <c r="FIJ3656" s="372"/>
      <c r="FIK3656" s="370"/>
      <c r="FIL3656" s="371"/>
      <c r="FIM3656" s="372"/>
      <c r="FIN3656" s="371"/>
      <c r="FIO3656" s="473"/>
      <c r="FIP3656" s="371"/>
      <c r="FIQ3656" s="372"/>
      <c r="FIR3656" s="372"/>
      <c r="FIS3656" s="372"/>
      <c r="FIT3656" s="372"/>
      <c r="FIU3656" s="370"/>
      <c r="FIV3656" s="371"/>
      <c r="FIW3656" s="372"/>
      <c r="FIX3656" s="371"/>
      <c r="FIY3656" s="473"/>
      <c r="FIZ3656" s="371"/>
      <c r="FJA3656" s="372"/>
      <c r="FJB3656" s="372"/>
      <c r="FJC3656" s="372"/>
      <c r="FJD3656" s="372"/>
      <c r="FJE3656" s="370"/>
      <c r="FJF3656" s="371"/>
      <c r="FJG3656" s="372"/>
      <c r="FJH3656" s="371"/>
      <c r="FJI3656" s="473"/>
      <c r="FJJ3656" s="371"/>
      <c r="FJK3656" s="372"/>
      <c r="FJL3656" s="372"/>
      <c r="FJM3656" s="372"/>
      <c r="FJN3656" s="372"/>
      <c r="FJO3656" s="370"/>
      <c r="FJP3656" s="371"/>
      <c r="FJQ3656" s="372"/>
      <c r="FJR3656" s="371"/>
      <c r="FJS3656" s="473"/>
      <c r="FJT3656" s="371"/>
      <c r="FJU3656" s="372"/>
      <c r="FJV3656" s="372"/>
      <c r="FJW3656" s="372"/>
      <c r="FJX3656" s="372"/>
      <c r="FJY3656" s="370"/>
      <c r="FJZ3656" s="371"/>
      <c r="FKA3656" s="372"/>
      <c r="FKB3656" s="371"/>
      <c r="FKC3656" s="473"/>
      <c r="FKD3656" s="371"/>
      <c r="FKE3656" s="372"/>
      <c r="FKF3656" s="372"/>
      <c r="FKG3656" s="372"/>
      <c r="FKH3656" s="372"/>
      <c r="FKI3656" s="370"/>
      <c r="FKJ3656" s="371"/>
      <c r="FKK3656" s="372"/>
      <c r="FKL3656" s="371"/>
      <c r="FKM3656" s="473"/>
      <c r="FKN3656" s="371"/>
      <c r="FKO3656" s="372"/>
      <c r="FKP3656" s="372"/>
      <c r="FKQ3656" s="372"/>
      <c r="FKR3656" s="372"/>
      <c r="FKS3656" s="370"/>
      <c r="FKT3656" s="371"/>
      <c r="FKU3656" s="372"/>
      <c r="FKV3656" s="371"/>
      <c r="FKW3656" s="473"/>
      <c r="FKX3656" s="371"/>
      <c r="FKY3656" s="372"/>
      <c r="FKZ3656" s="372"/>
      <c r="FLA3656" s="372"/>
      <c r="FLB3656" s="372"/>
      <c r="FLC3656" s="370"/>
      <c r="FLD3656" s="371"/>
      <c r="FLE3656" s="372"/>
      <c r="FLF3656" s="371"/>
      <c r="FLG3656" s="473"/>
      <c r="FLH3656" s="371"/>
      <c r="FLI3656" s="372"/>
      <c r="FLJ3656" s="372"/>
      <c r="FLK3656" s="372"/>
      <c r="FLL3656" s="372"/>
      <c r="FLM3656" s="370"/>
      <c r="FLN3656" s="371"/>
      <c r="FLO3656" s="372"/>
      <c r="FLP3656" s="371"/>
      <c r="FLQ3656" s="473"/>
      <c r="FLR3656" s="371"/>
      <c r="FLS3656" s="372"/>
      <c r="FLT3656" s="372"/>
      <c r="FLU3656" s="372"/>
      <c r="FLV3656" s="372"/>
      <c r="FLW3656" s="370"/>
      <c r="FLX3656" s="371"/>
      <c r="FLY3656" s="372"/>
      <c r="FLZ3656" s="371"/>
      <c r="FMA3656" s="473"/>
      <c r="FMB3656" s="371"/>
      <c r="FMC3656" s="372"/>
      <c r="FMD3656" s="372"/>
      <c r="FME3656" s="372"/>
      <c r="FMF3656" s="372"/>
      <c r="FMG3656" s="370"/>
      <c r="FMH3656" s="371"/>
      <c r="FMI3656" s="372"/>
      <c r="FMJ3656" s="371"/>
      <c r="FMK3656" s="473"/>
      <c r="FML3656" s="371"/>
      <c r="FMM3656" s="372"/>
      <c r="FMN3656" s="372"/>
      <c r="FMO3656" s="372"/>
      <c r="FMP3656" s="372"/>
      <c r="FMQ3656" s="370"/>
      <c r="FMR3656" s="371"/>
      <c r="FMS3656" s="372"/>
      <c r="FMT3656" s="371"/>
      <c r="FMU3656" s="473"/>
      <c r="FMV3656" s="371"/>
      <c r="FMW3656" s="372"/>
      <c r="FMX3656" s="372"/>
      <c r="FMY3656" s="372"/>
      <c r="FMZ3656" s="372"/>
      <c r="FNA3656" s="370"/>
      <c r="FNB3656" s="371"/>
      <c r="FNC3656" s="372"/>
      <c r="FND3656" s="371"/>
      <c r="FNE3656" s="473"/>
      <c r="FNF3656" s="371"/>
      <c r="FNG3656" s="372"/>
      <c r="FNH3656" s="372"/>
      <c r="FNI3656" s="372"/>
      <c r="FNJ3656" s="372"/>
      <c r="FNK3656" s="370"/>
      <c r="FNL3656" s="371"/>
      <c r="FNM3656" s="372"/>
      <c r="FNN3656" s="371"/>
      <c r="FNO3656" s="473"/>
      <c r="FNP3656" s="371"/>
      <c r="FNQ3656" s="372"/>
      <c r="FNR3656" s="372"/>
      <c r="FNS3656" s="372"/>
      <c r="FNT3656" s="372"/>
      <c r="FNU3656" s="370"/>
      <c r="FNV3656" s="371"/>
      <c r="FNW3656" s="372"/>
      <c r="FNX3656" s="371"/>
      <c r="FNY3656" s="473"/>
      <c r="FNZ3656" s="371"/>
      <c r="FOA3656" s="372"/>
      <c r="FOB3656" s="372"/>
      <c r="FOC3656" s="372"/>
      <c r="FOD3656" s="372"/>
      <c r="FOE3656" s="370"/>
      <c r="FOF3656" s="371"/>
      <c r="FOG3656" s="372"/>
      <c r="FOH3656" s="371"/>
      <c r="FOI3656" s="473"/>
      <c r="FOJ3656" s="371"/>
      <c r="FOK3656" s="372"/>
      <c r="FOL3656" s="372"/>
      <c r="FOM3656" s="372"/>
      <c r="FON3656" s="372"/>
      <c r="FOO3656" s="370"/>
      <c r="FOP3656" s="371"/>
      <c r="FOQ3656" s="372"/>
      <c r="FOR3656" s="371"/>
      <c r="FOS3656" s="473"/>
      <c r="FOT3656" s="371"/>
      <c r="FOU3656" s="372"/>
      <c r="FOV3656" s="372"/>
      <c r="FOW3656" s="372"/>
      <c r="FOX3656" s="372"/>
      <c r="FOY3656" s="370"/>
      <c r="FOZ3656" s="371"/>
      <c r="FPA3656" s="372"/>
      <c r="FPB3656" s="371"/>
      <c r="FPC3656" s="473"/>
      <c r="FPD3656" s="371"/>
      <c r="FPE3656" s="372"/>
      <c r="FPF3656" s="372"/>
      <c r="FPG3656" s="372"/>
      <c r="FPH3656" s="372"/>
      <c r="FPI3656" s="370"/>
      <c r="FPJ3656" s="371"/>
      <c r="FPK3656" s="372"/>
      <c r="FPL3656" s="371"/>
      <c r="FPM3656" s="473"/>
      <c r="FPN3656" s="371"/>
      <c r="FPO3656" s="372"/>
      <c r="FPP3656" s="372"/>
      <c r="FPQ3656" s="372"/>
      <c r="FPR3656" s="372"/>
      <c r="FPS3656" s="370"/>
      <c r="FPT3656" s="371"/>
      <c r="FPU3656" s="372"/>
      <c r="FPV3656" s="371"/>
      <c r="FPW3656" s="473"/>
      <c r="FPX3656" s="371"/>
      <c r="FPY3656" s="372"/>
      <c r="FPZ3656" s="372"/>
      <c r="FQA3656" s="372"/>
      <c r="FQB3656" s="372"/>
      <c r="FQC3656" s="370"/>
      <c r="FQD3656" s="371"/>
      <c r="FQE3656" s="372"/>
      <c r="FQF3656" s="371"/>
      <c r="FQG3656" s="473"/>
      <c r="FQH3656" s="371"/>
      <c r="FQI3656" s="372"/>
      <c r="FQJ3656" s="372"/>
      <c r="FQK3656" s="372"/>
      <c r="FQL3656" s="372"/>
      <c r="FQM3656" s="370"/>
      <c r="FQN3656" s="371"/>
      <c r="FQO3656" s="372"/>
      <c r="FQP3656" s="371"/>
      <c r="FQQ3656" s="473"/>
      <c r="FQR3656" s="371"/>
      <c r="FQS3656" s="372"/>
      <c r="FQT3656" s="372"/>
      <c r="FQU3656" s="372"/>
      <c r="FQV3656" s="372"/>
      <c r="FQW3656" s="370"/>
      <c r="FQX3656" s="371"/>
      <c r="FQY3656" s="372"/>
      <c r="FQZ3656" s="371"/>
      <c r="FRA3656" s="473"/>
      <c r="FRB3656" s="371"/>
      <c r="FRC3656" s="372"/>
      <c r="FRD3656" s="372"/>
      <c r="FRE3656" s="372"/>
      <c r="FRF3656" s="372"/>
      <c r="FRG3656" s="370"/>
      <c r="FRH3656" s="371"/>
      <c r="FRI3656" s="372"/>
      <c r="FRJ3656" s="371"/>
      <c r="FRK3656" s="473"/>
      <c r="FRL3656" s="371"/>
      <c r="FRM3656" s="372"/>
      <c r="FRN3656" s="372"/>
      <c r="FRO3656" s="372"/>
      <c r="FRP3656" s="372"/>
      <c r="FRQ3656" s="370"/>
      <c r="FRR3656" s="371"/>
      <c r="FRS3656" s="372"/>
      <c r="FRT3656" s="371"/>
      <c r="FRU3656" s="473"/>
      <c r="FRV3656" s="371"/>
      <c r="FRW3656" s="372"/>
      <c r="FRX3656" s="372"/>
      <c r="FRY3656" s="372"/>
      <c r="FRZ3656" s="372"/>
      <c r="FSA3656" s="370"/>
      <c r="FSB3656" s="371"/>
      <c r="FSC3656" s="372"/>
      <c r="FSD3656" s="371"/>
      <c r="FSE3656" s="473"/>
      <c r="FSF3656" s="371"/>
      <c r="FSG3656" s="372"/>
      <c r="FSH3656" s="372"/>
      <c r="FSI3656" s="372"/>
      <c r="FSJ3656" s="372"/>
      <c r="FSK3656" s="370"/>
      <c r="FSL3656" s="371"/>
      <c r="FSM3656" s="372"/>
      <c r="FSN3656" s="371"/>
      <c r="FSO3656" s="473"/>
      <c r="FSP3656" s="371"/>
      <c r="FSQ3656" s="372"/>
      <c r="FSR3656" s="372"/>
      <c r="FSS3656" s="372"/>
      <c r="FST3656" s="372"/>
      <c r="FSU3656" s="370"/>
      <c r="FSV3656" s="371"/>
      <c r="FSW3656" s="372"/>
      <c r="FSX3656" s="371"/>
      <c r="FSY3656" s="473"/>
      <c r="FSZ3656" s="371"/>
      <c r="FTA3656" s="372"/>
      <c r="FTB3656" s="372"/>
      <c r="FTC3656" s="372"/>
      <c r="FTD3656" s="372"/>
      <c r="FTE3656" s="370"/>
      <c r="FTF3656" s="371"/>
      <c r="FTG3656" s="372"/>
      <c r="FTH3656" s="371"/>
      <c r="FTI3656" s="473"/>
      <c r="FTJ3656" s="371"/>
      <c r="FTK3656" s="372"/>
      <c r="FTL3656" s="372"/>
      <c r="FTM3656" s="372"/>
      <c r="FTN3656" s="372"/>
      <c r="FTO3656" s="370"/>
      <c r="FTP3656" s="371"/>
      <c r="FTQ3656" s="372"/>
      <c r="FTR3656" s="371"/>
      <c r="FTS3656" s="473"/>
      <c r="FTT3656" s="371"/>
      <c r="FTU3656" s="372"/>
      <c r="FTV3656" s="372"/>
      <c r="FTW3656" s="372"/>
      <c r="FTX3656" s="372"/>
      <c r="FTY3656" s="370"/>
      <c r="FTZ3656" s="371"/>
      <c r="FUA3656" s="372"/>
      <c r="FUB3656" s="371"/>
      <c r="FUC3656" s="473"/>
      <c r="FUD3656" s="371"/>
      <c r="FUE3656" s="372"/>
      <c r="FUF3656" s="372"/>
      <c r="FUG3656" s="372"/>
      <c r="FUH3656" s="372"/>
      <c r="FUI3656" s="370"/>
      <c r="FUJ3656" s="371"/>
      <c r="FUK3656" s="372"/>
      <c r="FUL3656" s="371"/>
      <c r="FUM3656" s="473"/>
      <c r="FUN3656" s="371"/>
      <c r="FUO3656" s="372"/>
      <c r="FUP3656" s="372"/>
      <c r="FUQ3656" s="372"/>
      <c r="FUR3656" s="372"/>
      <c r="FUS3656" s="370"/>
      <c r="FUT3656" s="371"/>
      <c r="FUU3656" s="372"/>
      <c r="FUV3656" s="371"/>
      <c r="FUW3656" s="473"/>
      <c r="FUX3656" s="371"/>
      <c r="FUY3656" s="372"/>
      <c r="FUZ3656" s="372"/>
      <c r="FVA3656" s="372"/>
      <c r="FVB3656" s="372"/>
      <c r="FVC3656" s="370"/>
      <c r="FVD3656" s="371"/>
      <c r="FVE3656" s="372"/>
      <c r="FVF3656" s="371"/>
      <c r="FVG3656" s="473"/>
      <c r="FVH3656" s="371"/>
      <c r="FVI3656" s="372"/>
      <c r="FVJ3656" s="372"/>
      <c r="FVK3656" s="372"/>
      <c r="FVL3656" s="372"/>
      <c r="FVM3656" s="370"/>
      <c r="FVN3656" s="371"/>
      <c r="FVO3656" s="372"/>
      <c r="FVP3656" s="371"/>
      <c r="FVQ3656" s="473"/>
      <c r="FVR3656" s="371"/>
      <c r="FVS3656" s="372"/>
      <c r="FVT3656" s="372"/>
      <c r="FVU3656" s="372"/>
      <c r="FVV3656" s="372"/>
      <c r="FVW3656" s="370"/>
      <c r="FVX3656" s="371"/>
      <c r="FVY3656" s="372"/>
      <c r="FVZ3656" s="371"/>
      <c r="FWA3656" s="473"/>
      <c r="FWB3656" s="371"/>
      <c r="FWC3656" s="372"/>
      <c r="FWD3656" s="372"/>
      <c r="FWE3656" s="372"/>
      <c r="FWF3656" s="372"/>
      <c r="FWG3656" s="370"/>
      <c r="FWH3656" s="371"/>
      <c r="FWI3656" s="372"/>
      <c r="FWJ3656" s="371"/>
      <c r="FWK3656" s="473"/>
      <c r="FWL3656" s="371"/>
      <c r="FWM3656" s="372"/>
      <c r="FWN3656" s="372"/>
      <c r="FWO3656" s="372"/>
      <c r="FWP3656" s="372"/>
      <c r="FWQ3656" s="370"/>
      <c r="FWR3656" s="371"/>
      <c r="FWS3656" s="372"/>
      <c r="FWT3656" s="371"/>
      <c r="FWU3656" s="473"/>
      <c r="FWV3656" s="371"/>
      <c r="FWW3656" s="372"/>
      <c r="FWX3656" s="372"/>
      <c r="FWY3656" s="372"/>
      <c r="FWZ3656" s="372"/>
      <c r="FXA3656" s="370"/>
      <c r="FXB3656" s="371"/>
      <c r="FXC3656" s="372"/>
      <c r="FXD3656" s="371"/>
      <c r="FXE3656" s="473"/>
      <c r="FXF3656" s="371"/>
      <c r="FXG3656" s="372"/>
      <c r="FXH3656" s="372"/>
      <c r="FXI3656" s="372"/>
      <c r="FXJ3656" s="372"/>
      <c r="FXK3656" s="370"/>
      <c r="FXL3656" s="371"/>
      <c r="FXM3656" s="372"/>
      <c r="FXN3656" s="371"/>
      <c r="FXO3656" s="473"/>
      <c r="FXP3656" s="371"/>
      <c r="FXQ3656" s="372"/>
      <c r="FXR3656" s="372"/>
      <c r="FXS3656" s="372"/>
      <c r="FXT3656" s="372"/>
      <c r="FXU3656" s="370"/>
      <c r="FXV3656" s="371"/>
      <c r="FXW3656" s="372"/>
      <c r="FXX3656" s="371"/>
      <c r="FXY3656" s="473"/>
      <c r="FXZ3656" s="371"/>
      <c r="FYA3656" s="372"/>
      <c r="FYB3656" s="372"/>
      <c r="FYC3656" s="372"/>
      <c r="FYD3656" s="372"/>
      <c r="FYE3656" s="370"/>
      <c r="FYF3656" s="371"/>
      <c r="FYG3656" s="372"/>
      <c r="FYH3656" s="371"/>
      <c r="FYI3656" s="473"/>
      <c r="FYJ3656" s="371"/>
      <c r="FYK3656" s="372"/>
      <c r="FYL3656" s="372"/>
      <c r="FYM3656" s="372"/>
      <c r="FYN3656" s="372"/>
      <c r="FYO3656" s="370"/>
      <c r="FYP3656" s="371"/>
      <c r="FYQ3656" s="372"/>
      <c r="FYR3656" s="371"/>
      <c r="FYS3656" s="473"/>
      <c r="FYT3656" s="371"/>
      <c r="FYU3656" s="372"/>
      <c r="FYV3656" s="372"/>
      <c r="FYW3656" s="372"/>
      <c r="FYX3656" s="372"/>
      <c r="FYY3656" s="370"/>
      <c r="FYZ3656" s="371"/>
      <c r="FZA3656" s="372"/>
      <c r="FZB3656" s="371"/>
      <c r="FZC3656" s="473"/>
      <c r="FZD3656" s="371"/>
      <c r="FZE3656" s="372"/>
      <c r="FZF3656" s="372"/>
      <c r="FZG3656" s="372"/>
      <c r="FZH3656" s="372"/>
      <c r="FZI3656" s="370"/>
      <c r="FZJ3656" s="371"/>
      <c r="FZK3656" s="372"/>
      <c r="FZL3656" s="371"/>
      <c r="FZM3656" s="473"/>
      <c r="FZN3656" s="371"/>
      <c r="FZO3656" s="372"/>
      <c r="FZP3656" s="372"/>
      <c r="FZQ3656" s="372"/>
      <c r="FZR3656" s="372"/>
      <c r="FZS3656" s="370"/>
      <c r="FZT3656" s="371"/>
      <c r="FZU3656" s="372"/>
      <c r="FZV3656" s="371"/>
      <c r="FZW3656" s="473"/>
      <c r="FZX3656" s="371"/>
      <c r="FZY3656" s="372"/>
      <c r="FZZ3656" s="372"/>
      <c r="GAA3656" s="372"/>
      <c r="GAB3656" s="372"/>
      <c r="GAC3656" s="370"/>
      <c r="GAD3656" s="371"/>
      <c r="GAE3656" s="372"/>
      <c r="GAF3656" s="371"/>
      <c r="GAG3656" s="473"/>
      <c r="GAH3656" s="371"/>
      <c r="GAI3656" s="372"/>
      <c r="GAJ3656" s="372"/>
      <c r="GAK3656" s="372"/>
      <c r="GAL3656" s="372"/>
      <c r="GAM3656" s="370"/>
      <c r="GAN3656" s="371"/>
      <c r="GAO3656" s="372"/>
      <c r="GAP3656" s="371"/>
      <c r="GAQ3656" s="473"/>
      <c r="GAR3656" s="371"/>
      <c r="GAS3656" s="372"/>
      <c r="GAT3656" s="372"/>
      <c r="GAU3656" s="372"/>
      <c r="GAV3656" s="372"/>
      <c r="GAW3656" s="370"/>
      <c r="GAX3656" s="371"/>
      <c r="GAY3656" s="372"/>
      <c r="GAZ3656" s="371"/>
      <c r="GBA3656" s="473"/>
      <c r="GBB3656" s="371"/>
      <c r="GBC3656" s="372"/>
      <c r="GBD3656" s="372"/>
      <c r="GBE3656" s="372"/>
      <c r="GBF3656" s="372"/>
      <c r="GBG3656" s="370"/>
      <c r="GBH3656" s="371"/>
      <c r="GBI3656" s="372"/>
      <c r="GBJ3656" s="371"/>
      <c r="GBK3656" s="473"/>
      <c r="GBL3656" s="371"/>
      <c r="GBM3656" s="372"/>
      <c r="GBN3656" s="372"/>
      <c r="GBO3656" s="372"/>
      <c r="GBP3656" s="372"/>
      <c r="GBQ3656" s="370"/>
      <c r="GBR3656" s="371"/>
      <c r="GBS3656" s="372"/>
      <c r="GBT3656" s="371"/>
      <c r="GBU3656" s="473"/>
      <c r="GBV3656" s="371"/>
      <c r="GBW3656" s="372"/>
      <c r="GBX3656" s="372"/>
      <c r="GBY3656" s="372"/>
      <c r="GBZ3656" s="372"/>
      <c r="GCA3656" s="370"/>
      <c r="GCB3656" s="371"/>
      <c r="GCC3656" s="372"/>
      <c r="GCD3656" s="371"/>
      <c r="GCE3656" s="473"/>
      <c r="GCF3656" s="371"/>
      <c r="GCG3656" s="372"/>
      <c r="GCH3656" s="372"/>
      <c r="GCI3656" s="372"/>
      <c r="GCJ3656" s="372"/>
      <c r="GCK3656" s="370"/>
      <c r="GCL3656" s="371"/>
      <c r="GCM3656" s="372"/>
      <c r="GCN3656" s="371"/>
      <c r="GCO3656" s="473"/>
      <c r="GCP3656" s="371"/>
      <c r="GCQ3656" s="372"/>
      <c r="GCR3656" s="372"/>
      <c r="GCS3656" s="372"/>
      <c r="GCT3656" s="372"/>
      <c r="GCU3656" s="370"/>
      <c r="GCV3656" s="371"/>
      <c r="GCW3656" s="372"/>
      <c r="GCX3656" s="371"/>
      <c r="GCY3656" s="473"/>
      <c r="GCZ3656" s="371"/>
      <c r="GDA3656" s="372"/>
      <c r="GDB3656" s="372"/>
      <c r="GDC3656" s="372"/>
      <c r="GDD3656" s="372"/>
      <c r="GDE3656" s="370"/>
      <c r="GDF3656" s="371"/>
      <c r="GDG3656" s="372"/>
      <c r="GDH3656" s="371"/>
      <c r="GDI3656" s="473"/>
      <c r="GDJ3656" s="371"/>
      <c r="GDK3656" s="372"/>
      <c r="GDL3656" s="372"/>
      <c r="GDM3656" s="372"/>
      <c r="GDN3656" s="372"/>
      <c r="GDO3656" s="370"/>
      <c r="GDP3656" s="371"/>
      <c r="GDQ3656" s="372"/>
      <c r="GDR3656" s="371"/>
      <c r="GDS3656" s="473"/>
      <c r="GDT3656" s="371"/>
      <c r="GDU3656" s="372"/>
      <c r="GDV3656" s="372"/>
      <c r="GDW3656" s="372"/>
      <c r="GDX3656" s="372"/>
      <c r="GDY3656" s="370"/>
      <c r="GDZ3656" s="371"/>
      <c r="GEA3656" s="372"/>
      <c r="GEB3656" s="371"/>
      <c r="GEC3656" s="473"/>
      <c r="GED3656" s="371"/>
      <c r="GEE3656" s="372"/>
      <c r="GEF3656" s="372"/>
      <c r="GEG3656" s="372"/>
      <c r="GEH3656" s="372"/>
      <c r="GEI3656" s="370"/>
      <c r="GEJ3656" s="371"/>
      <c r="GEK3656" s="372"/>
      <c r="GEL3656" s="371"/>
      <c r="GEM3656" s="473"/>
      <c r="GEN3656" s="371"/>
      <c r="GEO3656" s="372"/>
      <c r="GEP3656" s="372"/>
      <c r="GEQ3656" s="372"/>
      <c r="GER3656" s="372"/>
      <c r="GES3656" s="370"/>
      <c r="GET3656" s="371"/>
      <c r="GEU3656" s="372"/>
      <c r="GEV3656" s="371"/>
      <c r="GEW3656" s="473"/>
      <c r="GEX3656" s="371"/>
      <c r="GEY3656" s="372"/>
      <c r="GEZ3656" s="372"/>
      <c r="GFA3656" s="372"/>
      <c r="GFB3656" s="372"/>
      <c r="GFC3656" s="370"/>
      <c r="GFD3656" s="371"/>
      <c r="GFE3656" s="372"/>
      <c r="GFF3656" s="371"/>
      <c r="GFG3656" s="473"/>
      <c r="GFH3656" s="371"/>
      <c r="GFI3656" s="372"/>
      <c r="GFJ3656" s="372"/>
      <c r="GFK3656" s="372"/>
      <c r="GFL3656" s="372"/>
      <c r="GFM3656" s="370"/>
      <c r="GFN3656" s="371"/>
      <c r="GFO3656" s="372"/>
      <c r="GFP3656" s="371"/>
      <c r="GFQ3656" s="473"/>
      <c r="GFR3656" s="371"/>
      <c r="GFS3656" s="372"/>
      <c r="GFT3656" s="372"/>
      <c r="GFU3656" s="372"/>
      <c r="GFV3656" s="372"/>
      <c r="GFW3656" s="370"/>
      <c r="GFX3656" s="371"/>
      <c r="GFY3656" s="372"/>
      <c r="GFZ3656" s="371"/>
      <c r="GGA3656" s="473"/>
      <c r="GGB3656" s="371"/>
      <c r="GGC3656" s="372"/>
      <c r="GGD3656" s="372"/>
      <c r="GGE3656" s="372"/>
      <c r="GGF3656" s="372"/>
      <c r="GGG3656" s="370"/>
      <c r="GGH3656" s="371"/>
      <c r="GGI3656" s="372"/>
      <c r="GGJ3656" s="371"/>
      <c r="GGK3656" s="473"/>
      <c r="GGL3656" s="371"/>
      <c r="GGM3656" s="372"/>
      <c r="GGN3656" s="372"/>
      <c r="GGO3656" s="372"/>
      <c r="GGP3656" s="372"/>
      <c r="GGQ3656" s="370"/>
      <c r="GGR3656" s="371"/>
      <c r="GGS3656" s="372"/>
      <c r="GGT3656" s="371"/>
      <c r="GGU3656" s="473"/>
      <c r="GGV3656" s="371"/>
      <c r="GGW3656" s="372"/>
      <c r="GGX3656" s="372"/>
      <c r="GGY3656" s="372"/>
      <c r="GGZ3656" s="372"/>
      <c r="GHA3656" s="370"/>
      <c r="GHB3656" s="371"/>
      <c r="GHC3656" s="372"/>
      <c r="GHD3656" s="371"/>
      <c r="GHE3656" s="473"/>
      <c r="GHF3656" s="371"/>
      <c r="GHG3656" s="372"/>
      <c r="GHH3656" s="372"/>
      <c r="GHI3656" s="372"/>
      <c r="GHJ3656" s="372"/>
      <c r="GHK3656" s="370"/>
      <c r="GHL3656" s="371"/>
      <c r="GHM3656" s="372"/>
      <c r="GHN3656" s="371"/>
      <c r="GHO3656" s="473"/>
      <c r="GHP3656" s="371"/>
      <c r="GHQ3656" s="372"/>
      <c r="GHR3656" s="372"/>
      <c r="GHS3656" s="372"/>
      <c r="GHT3656" s="372"/>
      <c r="GHU3656" s="370"/>
      <c r="GHV3656" s="371"/>
      <c r="GHW3656" s="372"/>
      <c r="GHX3656" s="371"/>
      <c r="GHY3656" s="473"/>
      <c r="GHZ3656" s="371"/>
      <c r="GIA3656" s="372"/>
      <c r="GIB3656" s="372"/>
      <c r="GIC3656" s="372"/>
      <c r="GID3656" s="372"/>
      <c r="GIE3656" s="370"/>
      <c r="GIF3656" s="371"/>
      <c r="GIG3656" s="372"/>
      <c r="GIH3656" s="371"/>
      <c r="GII3656" s="473"/>
      <c r="GIJ3656" s="371"/>
      <c r="GIK3656" s="372"/>
      <c r="GIL3656" s="372"/>
      <c r="GIM3656" s="372"/>
      <c r="GIN3656" s="372"/>
      <c r="GIO3656" s="370"/>
      <c r="GIP3656" s="371"/>
      <c r="GIQ3656" s="372"/>
      <c r="GIR3656" s="371"/>
      <c r="GIS3656" s="473"/>
      <c r="GIT3656" s="371"/>
      <c r="GIU3656" s="372"/>
      <c r="GIV3656" s="372"/>
      <c r="GIW3656" s="372"/>
      <c r="GIX3656" s="372"/>
      <c r="GIY3656" s="370"/>
      <c r="GIZ3656" s="371"/>
      <c r="GJA3656" s="372"/>
      <c r="GJB3656" s="371"/>
      <c r="GJC3656" s="473"/>
      <c r="GJD3656" s="371"/>
      <c r="GJE3656" s="372"/>
      <c r="GJF3656" s="372"/>
      <c r="GJG3656" s="372"/>
      <c r="GJH3656" s="372"/>
      <c r="GJI3656" s="370"/>
      <c r="GJJ3656" s="371"/>
      <c r="GJK3656" s="372"/>
      <c r="GJL3656" s="371"/>
      <c r="GJM3656" s="473"/>
      <c r="GJN3656" s="371"/>
      <c r="GJO3656" s="372"/>
      <c r="GJP3656" s="372"/>
      <c r="GJQ3656" s="372"/>
      <c r="GJR3656" s="372"/>
      <c r="GJS3656" s="370"/>
      <c r="GJT3656" s="371"/>
      <c r="GJU3656" s="372"/>
      <c r="GJV3656" s="371"/>
      <c r="GJW3656" s="473"/>
      <c r="GJX3656" s="371"/>
      <c r="GJY3656" s="372"/>
      <c r="GJZ3656" s="372"/>
      <c r="GKA3656" s="372"/>
      <c r="GKB3656" s="372"/>
      <c r="GKC3656" s="370"/>
      <c r="GKD3656" s="371"/>
      <c r="GKE3656" s="372"/>
      <c r="GKF3656" s="371"/>
      <c r="GKG3656" s="473"/>
      <c r="GKH3656" s="371"/>
      <c r="GKI3656" s="372"/>
      <c r="GKJ3656" s="372"/>
      <c r="GKK3656" s="372"/>
      <c r="GKL3656" s="372"/>
      <c r="GKM3656" s="370"/>
      <c r="GKN3656" s="371"/>
      <c r="GKO3656" s="372"/>
      <c r="GKP3656" s="371"/>
      <c r="GKQ3656" s="473"/>
      <c r="GKR3656" s="371"/>
      <c r="GKS3656" s="372"/>
      <c r="GKT3656" s="372"/>
      <c r="GKU3656" s="372"/>
      <c r="GKV3656" s="372"/>
      <c r="GKW3656" s="370"/>
      <c r="GKX3656" s="371"/>
      <c r="GKY3656" s="372"/>
      <c r="GKZ3656" s="371"/>
      <c r="GLA3656" s="473"/>
      <c r="GLB3656" s="371"/>
      <c r="GLC3656" s="372"/>
      <c r="GLD3656" s="372"/>
      <c r="GLE3656" s="372"/>
      <c r="GLF3656" s="372"/>
      <c r="GLG3656" s="370"/>
      <c r="GLH3656" s="371"/>
      <c r="GLI3656" s="372"/>
      <c r="GLJ3656" s="371"/>
      <c r="GLK3656" s="473"/>
      <c r="GLL3656" s="371"/>
      <c r="GLM3656" s="372"/>
      <c r="GLN3656" s="372"/>
      <c r="GLO3656" s="372"/>
      <c r="GLP3656" s="372"/>
      <c r="GLQ3656" s="370"/>
      <c r="GLR3656" s="371"/>
      <c r="GLS3656" s="372"/>
      <c r="GLT3656" s="371"/>
      <c r="GLU3656" s="473"/>
      <c r="GLV3656" s="371"/>
      <c r="GLW3656" s="372"/>
      <c r="GLX3656" s="372"/>
      <c r="GLY3656" s="372"/>
      <c r="GLZ3656" s="372"/>
      <c r="GMA3656" s="370"/>
      <c r="GMB3656" s="371"/>
      <c r="GMC3656" s="372"/>
      <c r="GMD3656" s="371"/>
      <c r="GME3656" s="473"/>
      <c r="GMF3656" s="371"/>
      <c r="GMG3656" s="372"/>
      <c r="GMH3656" s="372"/>
      <c r="GMI3656" s="372"/>
      <c r="GMJ3656" s="372"/>
      <c r="GMK3656" s="370"/>
      <c r="GML3656" s="371"/>
      <c r="GMM3656" s="372"/>
      <c r="GMN3656" s="371"/>
      <c r="GMO3656" s="473"/>
      <c r="GMP3656" s="371"/>
      <c r="GMQ3656" s="372"/>
      <c r="GMR3656" s="372"/>
      <c r="GMS3656" s="372"/>
      <c r="GMT3656" s="372"/>
      <c r="GMU3656" s="370"/>
      <c r="GMV3656" s="371"/>
      <c r="GMW3656" s="372"/>
      <c r="GMX3656" s="371"/>
      <c r="GMY3656" s="473"/>
      <c r="GMZ3656" s="371"/>
      <c r="GNA3656" s="372"/>
      <c r="GNB3656" s="372"/>
      <c r="GNC3656" s="372"/>
      <c r="GND3656" s="372"/>
      <c r="GNE3656" s="370"/>
      <c r="GNF3656" s="371"/>
      <c r="GNG3656" s="372"/>
      <c r="GNH3656" s="371"/>
      <c r="GNI3656" s="473"/>
      <c r="GNJ3656" s="371"/>
      <c r="GNK3656" s="372"/>
      <c r="GNL3656" s="372"/>
      <c r="GNM3656" s="372"/>
      <c r="GNN3656" s="372"/>
      <c r="GNO3656" s="370"/>
      <c r="GNP3656" s="371"/>
      <c r="GNQ3656" s="372"/>
      <c r="GNR3656" s="371"/>
      <c r="GNS3656" s="473"/>
      <c r="GNT3656" s="371"/>
      <c r="GNU3656" s="372"/>
      <c r="GNV3656" s="372"/>
      <c r="GNW3656" s="372"/>
      <c r="GNX3656" s="372"/>
      <c r="GNY3656" s="370"/>
      <c r="GNZ3656" s="371"/>
      <c r="GOA3656" s="372"/>
      <c r="GOB3656" s="371"/>
      <c r="GOC3656" s="473"/>
      <c r="GOD3656" s="371"/>
      <c r="GOE3656" s="372"/>
      <c r="GOF3656" s="372"/>
      <c r="GOG3656" s="372"/>
      <c r="GOH3656" s="372"/>
      <c r="GOI3656" s="370"/>
      <c r="GOJ3656" s="371"/>
      <c r="GOK3656" s="372"/>
      <c r="GOL3656" s="371"/>
      <c r="GOM3656" s="473"/>
      <c r="GON3656" s="371"/>
      <c r="GOO3656" s="372"/>
      <c r="GOP3656" s="372"/>
      <c r="GOQ3656" s="372"/>
      <c r="GOR3656" s="372"/>
      <c r="GOS3656" s="370"/>
      <c r="GOT3656" s="371"/>
      <c r="GOU3656" s="372"/>
      <c r="GOV3656" s="371"/>
      <c r="GOW3656" s="473"/>
      <c r="GOX3656" s="371"/>
      <c r="GOY3656" s="372"/>
      <c r="GOZ3656" s="372"/>
      <c r="GPA3656" s="372"/>
      <c r="GPB3656" s="372"/>
      <c r="GPC3656" s="370"/>
      <c r="GPD3656" s="371"/>
      <c r="GPE3656" s="372"/>
      <c r="GPF3656" s="371"/>
      <c r="GPG3656" s="473"/>
      <c r="GPH3656" s="371"/>
      <c r="GPI3656" s="372"/>
      <c r="GPJ3656" s="372"/>
      <c r="GPK3656" s="372"/>
      <c r="GPL3656" s="372"/>
      <c r="GPM3656" s="370"/>
      <c r="GPN3656" s="371"/>
      <c r="GPO3656" s="372"/>
      <c r="GPP3656" s="371"/>
      <c r="GPQ3656" s="473"/>
      <c r="GPR3656" s="371"/>
      <c r="GPS3656" s="372"/>
      <c r="GPT3656" s="372"/>
      <c r="GPU3656" s="372"/>
      <c r="GPV3656" s="372"/>
      <c r="GPW3656" s="370"/>
      <c r="GPX3656" s="371"/>
      <c r="GPY3656" s="372"/>
      <c r="GPZ3656" s="371"/>
      <c r="GQA3656" s="473"/>
      <c r="GQB3656" s="371"/>
      <c r="GQC3656" s="372"/>
      <c r="GQD3656" s="372"/>
      <c r="GQE3656" s="372"/>
      <c r="GQF3656" s="372"/>
      <c r="GQG3656" s="370"/>
      <c r="GQH3656" s="371"/>
      <c r="GQI3656" s="372"/>
      <c r="GQJ3656" s="371"/>
      <c r="GQK3656" s="473"/>
      <c r="GQL3656" s="371"/>
      <c r="GQM3656" s="372"/>
      <c r="GQN3656" s="372"/>
      <c r="GQO3656" s="372"/>
      <c r="GQP3656" s="372"/>
      <c r="GQQ3656" s="370"/>
      <c r="GQR3656" s="371"/>
      <c r="GQS3656" s="372"/>
      <c r="GQT3656" s="371"/>
      <c r="GQU3656" s="473"/>
      <c r="GQV3656" s="371"/>
      <c r="GQW3656" s="372"/>
      <c r="GQX3656" s="372"/>
      <c r="GQY3656" s="372"/>
      <c r="GQZ3656" s="372"/>
      <c r="GRA3656" s="370"/>
      <c r="GRB3656" s="371"/>
      <c r="GRC3656" s="372"/>
      <c r="GRD3656" s="371"/>
      <c r="GRE3656" s="473"/>
      <c r="GRF3656" s="371"/>
      <c r="GRG3656" s="372"/>
      <c r="GRH3656" s="372"/>
      <c r="GRI3656" s="372"/>
      <c r="GRJ3656" s="372"/>
      <c r="GRK3656" s="370"/>
      <c r="GRL3656" s="371"/>
      <c r="GRM3656" s="372"/>
      <c r="GRN3656" s="371"/>
      <c r="GRO3656" s="473"/>
      <c r="GRP3656" s="371"/>
      <c r="GRQ3656" s="372"/>
      <c r="GRR3656" s="372"/>
      <c r="GRS3656" s="372"/>
      <c r="GRT3656" s="372"/>
      <c r="GRU3656" s="370"/>
      <c r="GRV3656" s="371"/>
      <c r="GRW3656" s="372"/>
      <c r="GRX3656" s="371"/>
      <c r="GRY3656" s="473"/>
      <c r="GRZ3656" s="371"/>
      <c r="GSA3656" s="372"/>
      <c r="GSB3656" s="372"/>
      <c r="GSC3656" s="372"/>
      <c r="GSD3656" s="372"/>
      <c r="GSE3656" s="370"/>
      <c r="GSF3656" s="371"/>
      <c r="GSG3656" s="372"/>
      <c r="GSH3656" s="371"/>
      <c r="GSI3656" s="473"/>
      <c r="GSJ3656" s="371"/>
      <c r="GSK3656" s="372"/>
      <c r="GSL3656" s="372"/>
      <c r="GSM3656" s="372"/>
      <c r="GSN3656" s="372"/>
      <c r="GSO3656" s="370"/>
      <c r="GSP3656" s="371"/>
      <c r="GSQ3656" s="372"/>
      <c r="GSR3656" s="371"/>
      <c r="GSS3656" s="473"/>
      <c r="GST3656" s="371"/>
      <c r="GSU3656" s="372"/>
      <c r="GSV3656" s="372"/>
      <c r="GSW3656" s="372"/>
      <c r="GSX3656" s="372"/>
      <c r="GSY3656" s="370"/>
      <c r="GSZ3656" s="371"/>
      <c r="GTA3656" s="372"/>
      <c r="GTB3656" s="371"/>
      <c r="GTC3656" s="473"/>
      <c r="GTD3656" s="371"/>
      <c r="GTE3656" s="372"/>
      <c r="GTF3656" s="372"/>
      <c r="GTG3656" s="372"/>
      <c r="GTH3656" s="372"/>
      <c r="GTI3656" s="370"/>
      <c r="GTJ3656" s="371"/>
      <c r="GTK3656" s="372"/>
      <c r="GTL3656" s="371"/>
      <c r="GTM3656" s="473"/>
      <c r="GTN3656" s="371"/>
      <c r="GTO3656" s="372"/>
      <c r="GTP3656" s="372"/>
      <c r="GTQ3656" s="372"/>
      <c r="GTR3656" s="372"/>
      <c r="GTS3656" s="370"/>
      <c r="GTT3656" s="371"/>
      <c r="GTU3656" s="372"/>
      <c r="GTV3656" s="371"/>
      <c r="GTW3656" s="473"/>
      <c r="GTX3656" s="371"/>
      <c r="GTY3656" s="372"/>
      <c r="GTZ3656" s="372"/>
      <c r="GUA3656" s="372"/>
      <c r="GUB3656" s="372"/>
      <c r="GUC3656" s="370"/>
      <c r="GUD3656" s="371"/>
      <c r="GUE3656" s="372"/>
      <c r="GUF3656" s="371"/>
      <c r="GUG3656" s="473"/>
      <c r="GUH3656" s="371"/>
      <c r="GUI3656" s="372"/>
      <c r="GUJ3656" s="372"/>
      <c r="GUK3656" s="372"/>
      <c r="GUL3656" s="372"/>
      <c r="GUM3656" s="370"/>
      <c r="GUN3656" s="371"/>
      <c r="GUO3656" s="372"/>
      <c r="GUP3656" s="371"/>
      <c r="GUQ3656" s="473"/>
      <c r="GUR3656" s="371"/>
      <c r="GUS3656" s="372"/>
      <c r="GUT3656" s="372"/>
      <c r="GUU3656" s="372"/>
      <c r="GUV3656" s="372"/>
      <c r="GUW3656" s="370"/>
      <c r="GUX3656" s="371"/>
      <c r="GUY3656" s="372"/>
      <c r="GUZ3656" s="371"/>
      <c r="GVA3656" s="473"/>
      <c r="GVB3656" s="371"/>
      <c r="GVC3656" s="372"/>
      <c r="GVD3656" s="372"/>
      <c r="GVE3656" s="372"/>
      <c r="GVF3656" s="372"/>
      <c r="GVG3656" s="370"/>
      <c r="GVH3656" s="371"/>
      <c r="GVI3656" s="372"/>
      <c r="GVJ3656" s="371"/>
      <c r="GVK3656" s="473"/>
      <c r="GVL3656" s="371"/>
      <c r="GVM3656" s="372"/>
      <c r="GVN3656" s="372"/>
      <c r="GVO3656" s="372"/>
      <c r="GVP3656" s="372"/>
      <c r="GVQ3656" s="370"/>
      <c r="GVR3656" s="371"/>
      <c r="GVS3656" s="372"/>
      <c r="GVT3656" s="371"/>
      <c r="GVU3656" s="473"/>
      <c r="GVV3656" s="371"/>
      <c r="GVW3656" s="372"/>
      <c r="GVX3656" s="372"/>
      <c r="GVY3656" s="372"/>
      <c r="GVZ3656" s="372"/>
      <c r="GWA3656" s="370"/>
      <c r="GWB3656" s="371"/>
      <c r="GWC3656" s="372"/>
      <c r="GWD3656" s="371"/>
      <c r="GWE3656" s="473"/>
      <c r="GWF3656" s="371"/>
      <c r="GWG3656" s="372"/>
      <c r="GWH3656" s="372"/>
      <c r="GWI3656" s="372"/>
      <c r="GWJ3656" s="372"/>
      <c r="GWK3656" s="370"/>
      <c r="GWL3656" s="371"/>
      <c r="GWM3656" s="372"/>
      <c r="GWN3656" s="371"/>
      <c r="GWO3656" s="473"/>
      <c r="GWP3656" s="371"/>
      <c r="GWQ3656" s="372"/>
      <c r="GWR3656" s="372"/>
      <c r="GWS3656" s="372"/>
      <c r="GWT3656" s="372"/>
      <c r="GWU3656" s="370"/>
      <c r="GWV3656" s="371"/>
      <c r="GWW3656" s="372"/>
      <c r="GWX3656" s="371"/>
      <c r="GWY3656" s="473"/>
      <c r="GWZ3656" s="371"/>
      <c r="GXA3656" s="372"/>
      <c r="GXB3656" s="372"/>
      <c r="GXC3656" s="372"/>
      <c r="GXD3656" s="372"/>
      <c r="GXE3656" s="370"/>
      <c r="GXF3656" s="371"/>
      <c r="GXG3656" s="372"/>
      <c r="GXH3656" s="371"/>
      <c r="GXI3656" s="473"/>
      <c r="GXJ3656" s="371"/>
      <c r="GXK3656" s="372"/>
      <c r="GXL3656" s="372"/>
      <c r="GXM3656" s="372"/>
      <c r="GXN3656" s="372"/>
      <c r="GXO3656" s="370"/>
      <c r="GXP3656" s="371"/>
      <c r="GXQ3656" s="372"/>
      <c r="GXR3656" s="371"/>
      <c r="GXS3656" s="473"/>
      <c r="GXT3656" s="371"/>
      <c r="GXU3656" s="372"/>
      <c r="GXV3656" s="372"/>
      <c r="GXW3656" s="372"/>
      <c r="GXX3656" s="372"/>
      <c r="GXY3656" s="370"/>
      <c r="GXZ3656" s="371"/>
      <c r="GYA3656" s="372"/>
      <c r="GYB3656" s="371"/>
      <c r="GYC3656" s="473"/>
      <c r="GYD3656" s="371"/>
      <c r="GYE3656" s="372"/>
      <c r="GYF3656" s="372"/>
      <c r="GYG3656" s="372"/>
      <c r="GYH3656" s="372"/>
      <c r="GYI3656" s="370"/>
      <c r="GYJ3656" s="371"/>
      <c r="GYK3656" s="372"/>
      <c r="GYL3656" s="371"/>
      <c r="GYM3656" s="473"/>
      <c r="GYN3656" s="371"/>
      <c r="GYO3656" s="372"/>
      <c r="GYP3656" s="372"/>
      <c r="GYQ3656" s="372"/>
      <c r="GYR3656" s="372"/>
      <c r="GYS3656" s="370"/>
      <c r="GYT3656" s="371"/>
      <c r="GYU3656" s="372"/>
      <c r="GYV3656" s="371"/>
      <c r="GYW3656" s="473"/>
      <c r="GYX3656" s="371"/>
      <c r="GYY3656" s="372"/>
      <c r="GYZ3656" s="372"/>
      <c r="GZA3656" s="372"/>
      <c r="GZB3656" s="372"/>
      <c r="GZC3656" s="370"/>
      <c r="GZD3656" s="371"/>
      <c r="GZE3656" s="372"/>
      <c r="GZF3656" s="371"/>
      <c r="GZG3656" s="473"/>
      <c r="GZH3656" s="371"/>
      <c r="GZI3656" s="372"/>
      <c r="GZJ3656" s="372"/>
      <c r="GZK3656" s="372"/>
      <c r="GZL3656" s="372"/>
      <c r="GZM3656" s="370"/>
      <c r="GZN3656" s="371"/>
      <c r="GZO3656" s="372"/>
      <c r="GZP3656" s="371"/>
      <c r="GZQ3656" s="473"/>
      <c r="GZR3656" s="371"/>
      <c r="GZS3656" s="372"/>
      <c r="GZT3656" s="372"/>
      <c r="GZU3656" s="372"/>
      <c r="GZV3656" s="372"/>
      <c r="GZW3656" s="370"/>
      <c r="GZX3656" s="371"/>
      <c r="GZY3656" s="372"/>
      <c r="GZZ3656" s="371"/>
      <c r="HAA3656" s="473"/>
      <c r="HAB3656" s="371"/>
      <c r="HAC3656" s="372"/>
      <c r="HAD3656" s="372"/>
      <c r="HAE3656" s="372"/>
      <c r="HAF3656" s="372"/>
      <c r="HAG3656" s="370"/>
      <c r="HAH3656" s="371"/>
      <c r="HAI3656" s="372"/>
      <c r="HAJ3656" s="371"/>
      <c r="HAK3656" s="473"/>
      <c r="HAL3656" s="371"/>
      <c r="HAM3656" s="372"/>
      <c r="HAN3656" s="372"/>
      <c r="HAO3656" s="372"/>
      <c r="HAP3656" s="372"/>
      <c r="HAQ3656" s="370"/>
      <c r="HAR3656" s="371"/>
      <c r="HAS3656" s="372"/>
      <c r="HAT3656" s="371"/>
      <c r="HAU3656" s="473"/>
      <c r="HAV3656" s="371"/>
      <c r="HAW3656" s="372"/>
      <c r="HAX3656" s="372"/>
      <c r="HAY3656" s="372"/>
      <c r="HAZ3656" s="372"/>
      <c r="HBA3656" s="370"/>
      <c r="HBB3656" s="371"/>
      <c r="HBC3656" s="372"/>
      <c r="HBD3656" s="371"/>
      <c r="HBE3656" s="473"/>
      <c r="HBF3656" s="371"/>
      <c r="HBG3656" s="372"/>
      <c r="HBH3656" s="372"/>
      <c r="HBI3656" s="372"/>
      <c r="HBJ3656" s="372"/>
      <c r="HBK3656" s="370"/>
      <c r="HBL3656" s="371"/>
      <c r="HBM3656" s="372"/>
      <c r="HBN3656" s="371"/>
      <c r="HBO3656" s="473"/>
      <c r="HBP3656" s="371"/>
      <c r="HBQ3656" s="372"/>
      <c r="HBR3656" s="372"/>
      <c r="HBS3656" s="372"/>
      <c r="HBT3656" s="372"/>
      <c r="HBU3656" s="370"/>
      <c r="HBV3656" s="371"/>
      <c r="HBW3656" s="372"/>
      <c r="HBX3656" s="371"/>
      <c r="HBY3656" s="473"/>
      <c r="HBZ3656" s="371"/>
      <c r="HCA3656" s="372"/>
      <c r="HCB3656" s="372"/>
      <c r="HCC3656" s="372"/>
      <c r="HCD3656" s="372"/>
      <c r="HCE3656" s="370"/>
      <c r="HCF3656" s="371"/>
      <c r="HCG3656" s="372"/>
      <c r="HCH3656" s="371"/>
      <c r="HCI3656" s="473"/>
      <c r="HCJ3656" s="371"/>
      <c r="HCK3656" s="372"/>
      <c r="HCL3656" s="372"/>
      <c r="HCM3656" s="372"/>
      <c r="HCN3656" s="372"/>
      <c r="HCO3656" s="370"/>
      <c r="HCP3656" s="371"/>
      <c r="HCQ3656" s="372"/>
      <c r="HCR3656" s="371"/>
      <c r="HCS3656" s="473"/>
      <c r="HCT3656" s="371"/>
      <c r="HCU3656" s="372"/>
      <c r="HCV3656" s="372"/>
      <c r="HCW3656" s="372"/>
      <c r="HCX3656" s="372"/>
      <c r="HCY3656" s="370"/>
      <c r="HCZ3656" s="371"/>
      <c r="HDA3656" s="372"/>
      <c r="HDB3656" s="371"/>
      <c r="HDC3656" s="473"/>
      <c r="HDD3656" s="371"/>
      <c r="HDE3656" s="372"/>
      <c r="HDF3656" s="372"/>
      <c r="HDG3656" s="372"/>
      <c r="HDH3656" s="372"/>
      <c r="HDI3656" s="370"/>
      <c r="HDJ3656" s="371"/>
      <c r="HDK3656" s="372"/>
      <c r="HDL3656" s="371"/>
      <c r="HDM3656" s="473"/>
      <c r="HDN3656" s="371"/>
      <c r="HDO3656" s="372"/>
      <c r="HDP3656" s="372"/>
      <c r="HDQ3656" s="372"/>
      <c r="HDR3656" s="372"/>
      <c r="HDS3656" s="370"/>
      <c r="HDT3656" s="371"/>
      <c r="HDU3656" s="372"/>
      <c r="HDV3656" s="371"/>
      <c r="HDW3656" s="473"/>
      <c r="HDX3656" s="371"/>
      <c r="HDY3656" s="372"/>
      <c r="HDZ3656" s="372"/>
      <c r="HEA3656" s="372"/>
      <c r="HEB3656" s="372"/>
      <c r="HEC3656" s="370"/>
      <c r="HED3656" s="371"/>
      <c r="HEE3656" s="372"/>
      <c r="HEF3656" s="371"/>
      <c r="HEG3656" s="473"/>
      <c r="HEH3656" s="371"/>
      <c r="HEI3656" s="372"/>
      <c r="HEJ3656" s="372"/>
      <c r="HEK3656" s="372"/>
      <c r="HEL3656" s="372"/>
      <c r="HEM3656" s="370"/>
      <c r="HEN3656" s="371"/>
      <c r="HEO3656" s="372"/>
      <c r="HEP3656" s="371"/>
      <c r="HEQ3656" s="473"/>
      <c r="HER3656" s="371"/>
      <c r="HES3656" s="372"/>
      <c r="HET3656" s="372"/>
      <c r="HEU3656" s="372"/>
      <c r="HEV3656" s="372"/>
      <c r="HEW3656" s="370"/>
      <c r="HEX3656" s="371"/>
      <c r="HEY3656" s="372"/>
      <c r="HEZ3656" s="371"/>
      <c r="HFA3656" s="473"/>
      <c r="HFB3656" s="371"/>
      <c r="HFC3656" s="372"/>
      <c r="HFD3656" s="372"/>
      <c r="HFE3656" s="372"/>
      <c r="HFF3656" s="372"/>
      <c r="HFG3656" s="370"/>
      <c r="HFH3656" s="371"/>
      <c r="HFI3656" s="372"/>
      <c r="HFJ3656" s="371"/>
      <c r="HFK3656" s="473"/>
      <c r="HFL3656" s="371"/>
      <c r="HFM3656" s="372"/>
      <c r="HFN3656" s="372"/>
      <c r="HFO3656" s="372"/>
      <c r="HFP3656" s="372"/>
      <c r="HFQ3656" s="370"/>
      <c r="HFR3656" s="371"/>
      <c r="HFS3656" s="372"/>
      <c r="HFT3656" s="371"/>
      <c r="HFU3656" s="473"/>
      <c r="HFV3656" s="371"/>
      <c r="HFW3656" s="372"/>
      <c r="HFX3656" s="372"/>
      <c r="HFY3656" s="372"/>
      <c r="HFZ3656" s="372"/>
      <c r="HGA3656" s="370"/>
      <c r="HGB3656" s="371"/>
      <c r="HGC3656" s="372"/>
      <c r="HGD3656" s="371"/>
      <c r="HGE3656" s="473"/>
      <c r="HGF3656" s="371"/>
      <c r="HGG3656" s="372"/>
      <c r="HGH3656" s="372"/>
      <c r="HGI3656" s="372"/>
      <c r="HGJ3656" s="372"/>
      <c r="HGK3656" s="370"/>
      <c r="HGL3656" s="371"/>
      <c r="HGM3656" s="372"/>
      <c r="HGN3656" s="371"/>
      <c r="HGO3656" s="473"/>
      <c r="HGP3656" s="371"/>
      <c r="HGQ3656" s="372"/>
      <c r="HGR3656" s="372"/>
      <c r="HGS3656" s="372"/>
      <c r="HGT3656" s="372"/>
      <c r="HGU3656" s="370"/>
      <c r="HGV3656" s="371"/>
      <c r="HGW3656" s="372"/>
      <c r="HGX3656" s="371"/>
      <c r="HGY3656" s="473"/>
      <c r="HGZ3656" s="371"/>
      <c r="HHA3656" s="372"/>
      <c r="HHB3656" s="372"/>
      <c r="HHC3656" s="372"/>
      <c r="HHD3656" s="372"/>
      <c r="HHE3656" s="370"/>
      <c r="HHF3656" s="371"/>
      <c r="HHG3656" s="372"/>
      <c r="HHH3656" s="371"/>
      <c r="HHI3656" s="473"/>
      <c r="HHJ3656" s="371"/>
      <c r="HHK3656" s="372"/>
      <c r="HHL3656" s="372"/>
      <c r="HHM3656" s="372"/>
      <c r="HHN3656" s="372"/>
      <c r="HHO3656" s="370"/>
      <c r="HHP3656" s="371"/>
      <c r="HHQ3656" s="372"/>
      <c r="HHR3656" s="371"/>
      <c r="HHS3656" s="473"/>
      <c r="HHT3656" s="371"/>
      <c r="HHU3656" s="372"/>
      <c r="HHV3656" s="372"/>
      <c r="HHW3656" s="372"/>
      <c r="HHX3656" s="372"/>
      <c r="HHY3656" s="370"/>
      <c r="HHZ3656" s="371"/>
      <c r="HIA3656" s="372"/>
      <c r="HIB3656" s="371"/>
      <c r="HIC3656" s="473"/>
      <c r="HID3656" s="371"/>
      <c r="HIE3656" s="372"/>
      <c r="HIF3656" s="372"/>
      <c r="HIG3656" s="372"/>
      <c r="HIH3656" s="372"/>
      <c r="HII3656" s="370"/>
      <c r="HIJ3656" s="371"/>
      <c r="HIK3656" s="372"/>
      <c r="HIL3656" s="371"/>
      <c r="HIM3656" s="473"/>
      <c r="HIN3656" s="371"/>
      <c r="HIO3656" s="372"/>
      <c r="HIP3656" s="372"/>
      <c r="HIQ3656" s="372"/>
      <c r="HIR3656" s="372"/>
      <c r="HIS3656" s="370"/>
      <c r="HIT3656" s="371"/>
      <c r="HIU3656" s="372"/>
      <c r="HIV3656" s="371"/>
      <c r="HIW3656" s="473"/>
      <c r="HIX3656" s="371"/>
      <c r="HIY3656" s="372"/>
      <c r="HIZ3656" s="372"/>
      <c r="HJA3656" s="372"/>
      <c r="HJB3656" s="372"/>
      <c r="HJC3656" s="370"/>
      <c r="HJD3656" s="371"/>
      <c r="HJE3656" s="372"/>
      <c r="HJF3656" s="371"/>
      <c r="HJG3656" s="473"/>
      <c r="HJH3656" s="371"/>
      <c r="HJI3656" s="372"/>
      <c r="HJJ3656" s="372"/>
      <c r="HJK3656" s="372"/>
      <c r="HJL3656" s="372"/>
      <c r="HJM3656" s="370"/>
      <c r="HJN3656" s="371"/>
      <c r="HJO3656" s="372"/>
      <c r="HJP3656" s="371"/>
      <c r="HJQ3656" s="473"/>
      <c r="HJR3656" s="371"/>
      <c r="HJS3656" s="372"/>
      <c r="HJT3656" s="372"/>
      <c r="HJU3656" s="372"/>
      <c r="HJV3656" s="372"/>
      <c r="HJW3656" s="370"/>
      <c r="HJX3656" s="371"/>
      <c r="HJY3656" s="372"/>
      <c r="HJZ3656" s="371"/>
      <c r="HKA3656" s="473"/>
      <c r="HKB3656" s="371"/>
      <c r="HKC3656" s="372"/>
      <c r="HKD3656" s="372"/>
      <c r="HKE3656" s="372"/>
      <c r="HKF3656" s="372"/>
      <c r="HKG3656" s="370"/>
      <c r="HKH3656" s="371"/>
      <c r="HKI3656" s="372"/>
      <c r="HKJ3656" s="371"/>
      <c r="HKK3656" s="473"/>
      <c r="HKL3656" s="371"/>
      <c r="HKM3656" s="372"/>
      <c r="HKN3656" s="372"/>
      <c r="HKO3656" s="372"/>
      <c r="HKP3656" s="372"/>
      <c r="HKQ3656" s="370"/>
      <c r="HKR3656" s="371"/>
      <c r="HKS3656" s="372"/>
      <c r="HKT3656" s="371"/>
      <c r="HKU3656" s="473"/>
      <c r="HKV3656" s="371"/>
      <c r="HKW3656" s="372"/>
      <c r="HKX3656" s="372"/>
      <c r="HKY3656" s="372"/>
      <c r="HKZ3656" s="372"/>
      <c r="HLA3656" s="370"/>
      <c r="HLB3656" s="371"/>
      <c r="HLC3656" s="372"/>
      <c r="HLD3656" s="371"/>
      <c r="HLE3656" s="473"/>
      <c r="HLF3656" s="371"/>
      <c r="HLG3656" s="372"/>
      <c r="HLH3656" s="372"/>
      <c r="HLI3656" s="372"/>
      <c r="HLJ3656" s="372"/>
      <c r="HLK3656" s="370"/>
      <c r="HLL3656" s="371"/>
      <c r="HLM3656" s="372"/>
      <c r="HLN3656" s="371"/>
      <c r="HLO3656" s="473"/>
      <c r="HLP3656" s="371"/>
      <c r="HLQ3656" s="372"/>
      <c r="HLR3656" s="372"/>
      <c r="HLS3656" s="372"/>
      <c r="HLT3656" s="372"/>
      <c r="HLU3656" s="370"/>
      <c r="HLV3656" s="371"/>
      <c r="HLW3656" s="372"/>
      <c r="HLX3656" s="371"/>
      <c r="HLY3656" s="473"/>
      <c r="HLZ3656" s="371"/>
      <c r="HMA3656" s="372"/>
      <c r="HMB3656" s="372"/>
      <c r="HMC3656" s="372"/>
      <c r="HMD3656" s="372"/>
      <c r="HME3656" s="370"/>
      <c r="HMF3656" s="371"/>
      <c r="HMG3656" s="372"/>
      <c r="HMH3656" s="371"/>
      <c r="HMI3656" s="473"/>
      <c r="HMJ3656" s="371"/>
      <c r="HMK3656" s="372"/>
      <c r="HML3656" s="372"/>
      <c r="HMM3656" s="372"/>
      <c r="HMN3656" s="372"/>
      <c r="HMO3656" s="370"/>
      <c r="HMP3656" s="371"/>
      <c r="HMQ3656" s="372"/>
      <c r="HMR3656" s="371"/>
      <c r="HMS3656" s="473"/>
      <c r="HMT3656" s="371"/>
      <c r="HMU3656" s="372"/>
      <c r="HMV3656" s="372"/>
      <c r="HMW3656" s="372"/>
      <c r="HMX3656" s="372"/>
      <c r="HMY3656" s="370"/>
      <c r="HMZ3656" s="371"/>
      <c r="HNA3656" s="372"/>
      <c r="HNB3656" s="371"/>
      <c r="HNC3656" s="473"/>
      <c r="HND3656" s="371"/>
      <c r="HNE3656" s="372"/>
      <c r="HNF3656" s="372"/>
      <c r="HNG3656" s="372"/>
      <c r="HNH3656" s="372"/>
      <c r="HNI3656" s="370"/>
      <c r="HNJ3656" s="371"/>
      <c r="HNK3656" s="372"/>
      <c r="HNL3656" s="371"/>
      <c r="HNM3656" s="473"/>
      <c r="HNN3656" s="371"/>
      <c r="HNO3656" s="372"/>
      <c r="HNP3656" s="372"/>
      <c r="HNQ3656" s="372"/>
      <c r="HNR3656" s="372"/>
      <c r="HNS3656" s="370"/>
      <c r="HNT3656" s="371"/>
      <c r="HNU3656" s="372"/>
      <c r="HNV3656" s="371"/>
      <c r="HNW3656" s="473"/>
      <c r="HNX3656" s="371"/>
      <c r="HNY3656" s="372"/>
      <c r="HNZ3656" s="372"/>
      <c r="HOA3656" s="372"/>
      <c r="HOB3656" s="372"/>
      <c r="HOC3656" s="370"/>
      <c r="HOD3656" s="371"/>
      <c r="HOE3656" s="372"/>
      <c r="HOF3656" s="371"/>
      <c r="HOG3656" s="473"/>
      <c r="HOH3656" s="371"/>
      <c r="HOI3656" s="372"/>
      <c r="HOJ3656" s="372"/>
      <c r="HOK3656" s="372"/>
      <c r="HOL3656" s="372"/>
      <c r="HOM3656" s="370"/>
      <c r="HON3656" s="371"/>
      <c r="HOO3656" s="372"/>
      <c r="HOP3656" s="371"/>
      <c r="HOQ3656" s="473"/>
      <c r="HOR3656" s="371"/>
      <c r="HOS3656" s="372"/>
      <c r="HOT3656" s="372"/>
      <c r="HOU3656" s="372"/>
      <c r="HOV3656" s="372"/>
      <c r="HOW3656" s="370"/>
      <c r="HOX3656" s="371"/>
      <c r="HOY3656" s="372"/>
      <c r="HOZ3656" s="371"/>
      <c r="HPA3656" s="473"/>
      <c r="HPB3656" s="371"/>
      <c r="HPC3656" s="372"/>
      <c r="HPD3656" s="372"/>
      <c r="HPE3656" s="372"/>
      <c r="HPF3656" s="372"/>
      <c r="HPG3656" s="370"/>
      <c r="HPH3656" s="371"/>
      <c r="HPI3656" s="372"/>
      <c r="HPJ3656" s="371"/>
      <c r="HPK3656" s="473"/>
      <c r="HPL3656" s="371"/>
      <c r="HPM3656" s="372"/>
      <c r="HPN3656" s="372"/>
      <c r="HPO3656" s="372"/>
      <c r="HPP3656" s="372"/>
      <c r="HPQ3656" s="370"/>
      <c r="HPR3656" s="371"/>
      <c r="HPS3656" s="372"/>
      <c r="HPT3656" s="371"/>
      <c r="HPU3656" s="473"/>
      <c r="HPV3656" s="371"/>
      <c r="HPW3656" s="372"/>
      <c r="HPX3656" s="372"/>
      <c r="HPY3656" s="372"/>
      <c r="HPZ3656" s="372"/>
      <c r="HQA3656" s="370"/>
      <c r="HQB3656" s="371"/>
      <c r="HQC3656" s="372"/>
      <c r="HQD3656" s="371"/>
      <c r="HQE3656" s="473"/>
      <c r="HQF3656" s="371"/>
      <c r="HQG3656" s="372"/>
      <c r="HQH3656" s="372"/>
      <c r="HQI3656" s="372"/>
      <c r="HQJ3656" s="372"/>
      <c r="HQK3656" s="370"/>
      <c r="HQL3656" s="371"/>
      <c r="HQM3656" s="372"/>
      <c r="HQN3656" s="371"/>
      <c r="HQO3656" s="473"/>
      <c r="HQP3656" s="371"/>
      <c r="HQQ3656" s="372"/>
      <c r="HQR3656" s="372"/>
      <c r="HQS3656" s="372"/>
      <c r="HQT3656" s="372"/>
      <c r="HQU3656" s="370"/>
      <c r="HQV3656" s="371"/>
      <c r="HQW3656" s="372"/>
      <c r="HQX3656" s="371"/>
      <c r="HQY3656" s="473"/>
      <c r="HQZ3656" s="371"/>
      <c r="HRA3656" s="372"/>
      <c r="HRB3656" s="372"/>
      <c r="HRC3656" s="372"/>
      <c r="HRD3656" s="372"/>
      <c r="HRE3656" s="370"/>
      <c r="HRF3656" s="371"/>
      <c r="HRG3656" s="372"/>
      <c r="HRH3656" s="371"/>
      <c r="HRI3656" s="473"/>
      <c r="HRJ3656" s="371"/>
      <c r="HRK3656" s="372"/>
      <c r="HRL3656" s="372"/>
      <c r="HRM3656" s="372"/>
      <c r="HRN3656" s="372"/>
      <c r="HRO3656" s="370"/>
      <c r="HRP3656" s="371"/>
      <c r="HRQ3656" s="372"/>
      <c r="HRR3656" s="371"/>
      <c r="HRS3656" s="473"/>
      <c r="HRT3656" s="371"/>
      <c r="HRU3656" s="372"/>
      <c r="HRV3656" s="372"/>
      <c r="HRW3656" s="372"/>
      <c r="HRX3656" s="372"/>
      <c r="HRY3656" s="370"/>
      <c r="HRZ3656" s="371"/>
      <c r="HSA3656" s="372"/>
      <c r="HSB3656" s="371"/>
      <c r="HSC3656" s="473"/>
      <c r="HSD3656" s="371"/>
      <c r="HSE3656" s="372"/>
      <c r="HSF3656" s="372"/>
      <c r="HSG3656" s="372"/>
      <c r="HSH3656" s="372"/>
      <c r="HSI3656" s="370"/>
      <c r="HSJ3656" s="371"/>
      <c r="HSK3656" s="372"/>
      <c r="HSL3656" s="371"/>
      <c r="HSM3656" s="473"/>
      <c r="HSN3656" s="371"/>
      <c r="HSO3656" s="372"/>
      <c r="HSP3656" s="372"/>
      <c r="HSQ3656" s="372"/>
      <c r="HSR3656" s="372"/>
      <c r="HSS3656" s="370"/>
      <c r="HST3656" s="371"/>
      <c r="HSU3656" s="372"/>
      <c r="HSV3656" s="371"/>
      <c r="HSW3656" s="473"/>
      <c r="HSX3656" s="371"/>
      <c r="HSY3656" s="372"/>
      <c r="HSZ3656" s="372"/>
      <c r="HTA3656" s="372"/>
      <c r="HTB3656" s="372"/>
      <c r="HTC3656" s="370"/>
      <c r="HTD3656" s="371"/>
      <c r="HTE3656" s="372"/>
      <c r="HTF3656" s="371"/>
      <c r="HTG3656" s="473"/>
      <c r="HTH3656" s="371"/>
      <c r="HTI3656" s="372"/>
      <c r="HTJ3656" s="372"/>
      <c r="HTK3656" s="372"/>
      <c r="HTL3656" s="372"/>
      <c r="HTM3656" s="370"/>
      <c r="HTN3656" s="371"/>
      <c r="HTO3656" s="372"/>
      <c r="HTP3656" s="371"/>
      <c r="HTQ3656" s="473"/>
      <c r="HTR3656" s="371"/>
      <c r="HTS3656" s="372"/>
      <c r="HTT3656" s="372"/>
      <c r="HTU3656" s="372"/>
      <c r="HTV3656" s="372"/>
      <c r="HTW3656" s="370"/>
      <c r="HTX3656" s="371"/>
      <c r="HTY3656" s="372"/>
      <c r="HTZ3656" s="371"/>
      <c r="HUA3656" s="473"/>
      <c r="HUB3656" s="371"/>
      <c r="HUC3656" s="372"/>
      <c r="HUD3656" s="372"/>
      <c r="HUE3656" s="372"/>
      <c r="HUF3656" s="372"/>
      <c r="HUG3656" s="370"/>
      <c r="HUH3656" s="371"/>
      <c r="HUI3656" s="372"/>
      <c r="HUJ3656" s="371"/>
      <c r="HUK3656" s="473"/>
      <c r="HUL3656" s="371"/>
      <c r="HUM3656" s="372"/>
      <c r="HUN3656" s="372"/>
      <c r="HUO3656" s="372"/>
      <c r="HUP3656" s="372"/>
      <c r="HUQ3656" s="370"/>
      <c r="HUR3656" s="371"/>
      <c r="HUS3656" s="372"/>
      <c r="HUT3656" s="371"/>
      <c r="HUU3656" s="473"/>
      <c r="HUV3656" s="371"/>
      <c r="HUW3656" s="372"/>
      <c r="HUX3656" s="372"/>
      <c r="HUY3656" s="372"/>
      <c r="HUZ3656" s="372"/>
      <c r="HVA3656" s="370"/>
      <c r="HVB3656" s="371"/>
      <c r="HVC3656" s="372"/>
      <c r="HVD3656" s="371"/>
      <c r="HVE3656" s="473"/>
      <c r="HVF3656" s="371"/>
      <c r="HVG3656" s="372"/>
      <c r="HVH3656" s="372"/>
      <c r="HVI3656" s="372"/>
      <c r="HVJ3656" s="372"/>
      <c r="HVK3656" s="370"/>
      <c r="HVL3656" s="371"/>
      <c r="HVM3656" s="372"/>
      <c r="HVN3656" s="371"/>
      <c r="HVO3656" s="473"/>
      <c r="HVP3656" s="371"/>
      <c r="HVQ3656" s="372"/>
      <c r="HVR3656" s="372"/>
      <c r="HVS3656" s="372"/>
      <c r="HVT3656" s="372"/>
      <c r="HVU3656" s="370"/>
      <c r="HVV3656" s="371"/>
      <c r="HVW3656" s="372"/>
      <c r="HVX3656" s="371"/>
      <c r="HVY3656" s="473"/>
      <c r="HVZ3656" s="371"/>
      <c r="HWA3656" s="372"/>
      <c r="HWB3656" s="372"/>
      <c r="HWC3656" s="372"/>
      <c r="HWD3656" s="372"/>
      <c r="HWE3656" s="370"/>
      <c r="HWF3656" s="371"/>
      <c r="HWG3656" s="372"/>
      <c r="HWH3656" s="371"/>
      <c r="HWI3656" s="473"/>
      <c r="HWJ3656" s="371"/>
      <c r="HWK3656" s="372"/>
      <c r="HWL3656" s="372"/>
      <c r="HWM3656" s="372"/>
      <c r="HWN3656" s="372"/>
      <c r="HWO3656" s="370"/>
      <c r="HWP3656" s="371"/>
      <c r="HWQ3656" s="372"/>
      <c r="HWR3656" s="371"/>
      <c r="HWS3656" s="473"/>
      <c r="HWT3656" s="371"/>
      <c r="HWU3656" s="372"/>
      <c r="HWV3656" s="372"/>
      <c r="HWW3656" s="372"/>
      <c r="HWX3656" s="372"/>
      <c r="HWY3656" s="370"/>
      <c r="HWZ3656" s="371"/>
      <c r="HXA3656" s="372"/>
      <c r="HXB3656" s="371"/>
      <c r="HXC3656" s="473"/>
      <c r="HXD3656" s="371"/>
      <c r="HXE3656" s="372"/>
      <c r="HXF3656" s="372"/>
      <c r="HXG3656" s="372"/>
      <c r="HXH3656" s="372"/>
      <c r="HXI3656" s="370"/>
      <c r="HXJ3656" s="371"/>
      <c r="HXK3656" s="372"/>
      <c r="HXL3656" s="371"/>
      <c r="HXM3656" s="473"/>
      <c r="HXN3656" s="371"/>
      <c r="HXO3656" s="372"/>
      <c r="HXP3656" s="372"/>
      <c r="HXQ3656" s="372"/>
      <c r="HXR3656" s="372"/>
      <c r="HXS3656" s="370"/>
      <c r="HXT3656" s="371"/>
      <c r="HXU3656" s="372"/>
      <c r="HXV3656" s="371"/>
      <c r="HXW3656" s="473"/>
      <c r="HXX3656" s="371"/>
      <c r="HXY3656" s="372"/>
      <c r="HXZ3656" s="372"/>
      <c r="HYA3656" s="372"/>
      <c r="HYB3656" s="372"/>
      <c r="HYC3656" s="370"/>
      <c r="HYD3656" s="371"/>
      <c r="HYE3656" s="372"/>
      <c r="HYF3656" s="371"/>
      <c r="HYG3656" s="473"/>
      <c r="HYH3656" s="371"/>
      <c r="HYI3656" s="372"/>
      <c r="HYJ3656" s="372"/>
      <c r="HYK3656" s="372"/>
      <c r="HYL3656" s="372"/>
      <c r="HYM3656" s="370"/>
      <c r="HYN3656" s="371"/>
      <c r="HYO3656" s="372"/>
      <c r="HYP3656" s="371"/>
      <c r="HYQ3656" s="473"/>
      <c r="HYR3656" s="371"/>
      <c r="HYS3656" s="372"/>
      <c r="HYT3656" s="372"/>
      <c r="HYU3656" s="372"/>
      <c r="HYV3656" s="372"/>
      <c r="HYW3656" s="370"/>
      <c r="HYX3656" s="371"/>
      <c r="HYY3656" s="372"/>
      <c r="HYZ3656" s="371"/>
      <c r="HZA3656" s="473"/>
      <c r="HZB3656" s="371"/>
      <c r="HZC3656" s="372"/>
      <c r="HZD3656" s="372"/>
      <c r="HZE3656" s="372"/>
      <c r="HZF3656" s="372"/>
      <c r="HZG3656" s="370"/>
      <c r="HZH3656" s="371"/>
      <c r="HZI3656" s="372"/>
      <c r="HZJ3656" s="371"/>
      <c r="HZK3656" s="473"/>
      <c r="HZL3656" s="371"/>
      <c r="HZM3656" s="372"/>
      <c r="HZN3656" s="372"/>
      <c r="HZO3656" s="372"/>
      <c r="HZP3656" s="372"/>
      <c r="HZQ3656" s="370"/>
      <c r="HZR3656" s="371"/>
      <c r="HZS3656" s="372"/>
      <c r="HZT3656" s="371"/>
      <c r="HZU3656" s="473"/>
      <c r="HZV3656" s="371"/>
      <c r="HZW3656" s="372"/>
      <c r="HZX3656" s="372"/>
      <c r="HZY3656" s="372"/>
      <c r="HZZ3656" s="372"/>
      <c r="IAA3656" s="370"/>
      <c r="IAB3656" s="371"/>
      <c r="IAC3656" s="372"/>
      <c r="IAD3656" s="371"/>
      <c r="IAE3656" s="473"/>
      <c r="IAF3656" s="371"/>
      <c r="IAG3656" s="372"/>
      <c r="IAH3656" s="372"/>
      <c r="IAI3656" s="372"/>
      <c r="IAJ3656" s="372"/>
      <c r="IAK3656" s="370"/>
      <c r="IAL3656" s="371"/>
      <c r="IAM3656" s="372"/>
      <c r="IAN3656" s="371"/>
      <c r="IAO3656" s="473"/>
      <c r="IAP3656" s="371"/>
      <c r="IAQ3656" s="372"/>
      <c r="IAR3656" s="372"/>
      <c r="IAS3656" s="372"/>
      <c r="IAT3656" s="372"/>
      <c r="IAU3656" s="370"/>
      <c r="IAV3656" s="371"/>
      <c r="IAW3656" s="372"/>
      <c r="IAX3656" s="371"/>
      <c r="IAY3656" s="473"/>
      <c r="IAZ3656" s="371"/>
      <c r="IBA3656" s="372"/>
      <c r="IBB3656" s="372"/>
      <c r="IBC3656" s="372"/>
      <c r="IBD3656" s="372"/>
      <c r="IBE3656" s="370"/>
      <c r="IBF3656" s="371"/>
      <c r="IBG3656" s="372"/>
      <c r="IBH3656" s="371"/>
      <c r="IBI3656" s="473"/>
      <c r="IBJ3656" s="371"/>
      <c r="IBK3656" s="372"/>
      <c r="IBL3656" s="372"/>
      <c r="IBM3656" s="372"/>
      <c r="IBN3656" s="372"/>
      <c r="IBO3656" s="370"/>
      <c r="IBP3656" s="371"/>
      <c r="IBQ3656" s="372"/>
      <c r="IBR3656" s="371"/>
      <c r="IBS3656" s="473"/>
      <c r="IBT3656" s="371"/>
      <c r="IBU3656" s="372"/>
      <c r="IBV3656" s="372"/>
      <c r="IBW3656" s="372"/>
      <c r="IBX3656" s="372"/>
      <c r="IBY3656" s="370"/>
      <c r="IBZ3656" s="371"/>
      <c r="ICA3656" s="372"/>
      <c r="ICB3656" s="371"/>
      <c r="ICC3656" s="473"/>
      <c r="ICD3656" s="371"/>
      <c r="ICE3656" s="372"/>
      <c r="ICF3656" s="372"/>
      <c r="ICG3656" s="372"/>
      <c r="ICH3656" s="372"/>
      <c r="ICI3656" s="370"/>
      <c r="ICJ3656" s="371"/>
      <c r="ICK3656" s="372"/>
      <c r="ICL3656" s="371"/>
      <c r="ICM3656" s="473"/>
      <c r="ICN3656" s="371"/>
      <c r="ICO3656" s="372"/>
      <c r="ICP3656" s="372"/>
      <c r="ICQ3656" s="372"/>
      <c r="ICR3656" s="372"/>
      <c r="ICS3656" s="370"/>
      <c r="ICT3656" s="371"/>
      <c r="ICU3656" s="372"/>
      <c r="ICV3656" s="371"/>
      <c r="ICW3656" s="473"/>
      <c r="ICX3656" s="371"/>
      <c r="ICY3656" s="372"/>
      <c r="ICZ3656" s="372"/>
      <c r="IDA3656" s="372"/>
      <c r="IDB3656" s="372"/>
      <c r="IDC3656" s="370"/>
      <c r="IDD3656" s="371"/>
      <c r="IDE3656" s="372"/>
      <c r="IDF3656" s="371"/>
      <c r="IDG3656" s="473"/>
      <c r="IDH3656" s="371"/>
      <c r="IDI3656" s="372"/>
      <c r="IDJ3656" s="372"/>
      <c r="IDK3656" s="372"/>
      <c r="IDL3656" s="372"/>
      <c r="IDM3656" s="370"/>
      <c r="IDN3656" s="371"/>
      <c r="IDO3656" s="372"/>
      <c r="IDP3656" s="371"/>
      <c r="IDQ3656" s="473"/>
      <c r="IDR3656" s="371"/>
      <c r="IDS3656" s="372"/>
      <c r="IDT3656" s="372"/>
      <c r="IDU3656" s="372"/>
      <c r="IDV3656" s="372"/>
      <c r="IDW3656" s="370"/>
      <c r="IDX3656" s="371"/>
      <c r="IDY3656" s="372"/>
      <c r="IDZ3656" s="371"/>
      <c r="IEA3656" s="473"/>
      <c r="IEB3656" s="371"/>
      <c r="IEC3656" s="372"/>
      <c r="IED3656" s="372"/>
      <c r="IEE3656" s="372"/>
      <c r="IEF3656" s="372"/>
      <c r="IEG3656" s="370"/>
      <c r="IEH3656" s="371"/>
      <c r="IEI3656" s="372"/>
      <c r="IEJ3656" s="371"/>
      <c r="IEK3656" s="473"/>
      <c r="IEL3656" s="371"/>
      <c r="IEM3656" s="372"/>
      <c r="IEN3656" s="372"/>
      <c r="IEO3656" s="372"/>
      <c r="IEP3656" s="372"/>
      <c r="IEQ3656" s="370"/>
      <c r="IER3656" s="371"/>
      <c r="IES3656" s="372"/>
      <c r="IET3656" s="371"/>
      <c r="IEU3656" s="473"/>
      <c r="IEV3656" s="371"/>
      <c r="IEW3656" s="372"/>
      <c r="IEX3656" s="372"/>
      <c r="IEY3656" s="372"/>
      <c r="IEZ3656" s="372"/>
      <c r="IFA3656" s="370"/>
      <c r="IFB3656" s="371"/>
      <c r="IFC3656" s="372"/>
      <c r="IFD3656" s="371"/>
      <c r="IFE3656" s="473"/>
      <c r="IFF3656" s="371"/>
      <c r="IFG3656" s="372"/>
      <c r="IFH3656" s="372"/>
      <c r="IFI3656" s="372"/>
      <c r="IFJ3656" s="372"/>
      <c r="IFK3656" s="370"/>
      <c r="IFL3656" s="371"/>
      <c r="IFM3656" s="372"/>
      <c r="IFN3656" s="371"/>
      <c r="IFO3656" s="473"/>
      <c r="IFP3656" s="371"/>
      <c r="IFQ3656" s="372"/>
      <c r="IFR3656" s="372"/>
      <c r="IFS3656" s="372"/>
      <c r="IFT3656" s="372"/>
      <c r="IFU3656" s="370"/>
      <c r="IFV3656" s="371"/>
      <c r="IFW3656" s="372"/>
      <c r="IFX3656" s="371"/>
      <c r="IFY3656" s="473"/>
      <c r="IFZ3656" s="371"/>
      <c r="IGA3656" s="372"/>
      <c r="IGB3656" s="372"/>
      <c r="IGC3656" s="372"/>
      <c r="IGD3656" s="372"/>
      <c r="IGE3656" s="370"/>
      <c r="IGF3656" s="371"/>
      <c r="IGG3656" s="372"/>
      <c r="IGH3656" s="371"/>
      <c r="IGI3656" s="473"/>
      <c r="IGJ3656" s="371"/>
      <c r="IGK3656" s="372"/>
      <c r="IGL3656" s="372"/>
      <c r="IGM3656" s="372"/>
      <c r="IGN3656" s="372"/>
      <c r="IGO3656" s="370"/>
      <c r="IGP3656" s="371"/>
      <c r="IGQ3656" s="372"/>
      <c r="IGR3656" s="371"/>
      <c r="IGS3656" s="473"/>
      <c r="IGT3656" s="371"/>
      <c r="IGU3656" s="372"/>
      <c r="IGV3656" s="372"/>
      <c r="IGW3656" s="372"/>
      <c r="IGX3656" s="372"/>
      <c r="IGY3656" s="370"/>
      <c r="IGZ3656" s="371"/>
      <c r="IHA3656" s="372"/>
      <c r="IHB3656" s="371"/>
      <c r="IHC3656" s="473"/>
      <c r="IHD3656" s="371"/>
      <c r="IHE3656" s="372"/>
      <c r="IHF3656" s="372"/>
      <c r="IHG3656" s="372"/>
      <c r="IHH3656" s="372"/>
      <c r="IHI3656" s="370"/>
      <c r="IHJ3656" s="371"/>
      <c r="IHK3656" s="372"/>
      <c r="IHL3656" s="371"/>
      <c r="IHM3656" s="473"/>
      <c r="IHN3656" s="371"/>
      <c r="IHO3656" s="372"/>
      <c r="IHP3656" s="372"/>
      <c r="IHQ3656" s="372"/>
      <c r="IHR3656" s="372"/>
      <c r="IHS3656" s="370"/>
      <c r="IHT3656" s="371"/>
      <c r="IHU3656" s="372"/>
      <c r="IHV3656" s="371"/>
      <c r="IHW3656" s="473"/>
      <c r="IHX3656" s="371"/>
      <c r="IHY3656" s="372"/>
      <c r="IHZ3656" s="372"/>
      <c r="IIA3656" s="372"/>
      <c r="IIB3656" s="372"/>
      <c r="IIC3656" s="370"/>
      <c r="IID3656" s="371"/>
      <c r="IIE3656" s="372"/>
      <c r="IIF3656" s="371"/>
      <c r="IIG3656" s="473"/>
      <c r="IIH3656" s="371"/>
      <c r="III3656" s="372"/>
      <c r="IIJ3656" s="372"/>
      <c r="IIK3656" s="372"/>
      <c r="IIL3656" s="372"/>
      <c r="IIM3656" s="370"/>
      <c r="IIN3656" s="371"/>
      <c r="IIO3656" s="372"/>
      <c r="IIP3656" s="371"/>
      <c r="IIQ3656" s="473"/>
      <c r="IIR3656" s="371"/>
      <c r="IIS3656" s="372"/>
      <c r="IIT3656" s="372"/>
      <c r="IIU3656" s="372"/>
      <c r="IIV3656" s="372"/>
      <c r="IIW3656" s="370"/>
      <c r="IIX3656" s="371"/>
      <c r="IIY3656" s="372"/>
      <c r="IIZ3656" s="371"/>
      <c r="IJA3656" s="473"/>
      <c r="IJB3656" s="371"/>
      <c r="IJC3656" s="372"/>
      <c r="IJD3656" s="372"/>
      <c r="IJE3656" s="372"/>
      <c r="IJF3656" s="372"/>
      <c r="IJG3656" s="370"/>
      <c r="IJH3656" s="371"/>
      <c r="IJI3656" s="372"/>
      <c r="IJJ3656" s="371"/>
      <c r="IJK3656" s="473"/>
      <c r="IJL3656" s="371"/>
      <c r="IJM3656" s="372"/>
      <c r="IJN3656" s="372"/>
      <c r="IJO3656" s="372"/>
      <c r="IJP3656" s="372"/>
      <c r="IJQ3656" s="370"/>
      <c r="IJR3656" s="371"/>
      <c r="IJS3656" s="372"/>
      <c r="IJT3656" s="371"/>
      <c r="IJU3656" s="473"/>
      <c r="IJV3656" s="371"/>
      <c r="IJW3656" s="372"/>
      <c r="IJX3656" s="372"/>
      <c r="IJY3656" s="372"/>
      <c r="IJZ3656" s="372"/>
      <c r="IKA3656" s="370"/>
      <c r="IKB3656" s="371"/>
      <c r="IKC3656" s="372"/>
      <c r="IKD3656" s="371"/>
      <c r="IKE3656" s="473"/>
      <c r="IKF3656" s="371"/>
      <c r="IKG3656" s="372"/>
      <c r="IKH3656" s="372"/>
      <c r="IKI3656" s="372"/>
      <c r="IKJ3656" s="372"/>
      <c r="IKK3656" s="370"/>
      <c r="IKL3656" s="371"/>
      <c r="IKM3656" s="372"/>
      <c r="IKN3656" s="371"/>
      <c r="IKO3656" s="473"/>
      <c r="IKP3656" s="371"/>
      <c r="IKQ3656" s="372"/>
      <c r="IKR3656" s="372"/>
      <c r="IKS3656" s="372"/>
      <c r="IKT3656" s="372"/>
      <c r="IKU3656" s="370"/>
      <c r="IKV3656" s="371"/>
      <c r="IKW3656" s="372"/>
      <c r="IKX3656" s="371"/>
      <c r="IKY3656" s="473"/>
      <c r="IKZ3656" s="371"/>
      <c r="ILA3656" s="372"/>
      <c r="ILB3656" s="372"/>
      <c r="ILC3656" s="372"/>
      <c r="ILD3656" s="372"/>
      <c r="ILE3656" s="370"/>
      <c r="ILF3656" s="371"/>
      <c r="ILG3656" s="372"/>
      <c r="ILH3656" s="371"/>
      <c r="ILI3656" s="473"/>
      <c r="ILJ3656" s="371"/>
      <c r="ILK3656" s="372"/>
      <c r="ILL3656" s="372"/>
      <c r="ILM3656" s="372"/>
      <c r="ILN3656" s="372"/>
      <c r="ILO3656" s="370"/>
      <c r="ILP3656" s="371"/>
      <c r="ILQ3656" s="372"/>
      <c r="ILR3656" s="371"/>
      <c r="ILS3656" s="473"/>
      <c r="ILT3656" s="371"/>
      <c r="ILU3656" s="372"/>
      <c r="ILV3656" s="372"/>
      <c r="ILW3656" s="372"/>
      <c r="ILX3656" s="372"/>
      <c r="ILY3656" s="370"/>
      <c r="ILZ3656" s="371"/>
      <c r="IMA3656" s="372"/>
      <c r="IMB3656" s="371"/>
      <c r="IMC3656" s="473"/>
      <c r="IMD3656" s="371"/>
      <c r="IME3656" s="372"/>
      <c r="IMF3656" s="372"/>
      <c r="IMG3656" s="372"/>
      <c r="IMH3656" s="372"/>
      <c r="IMI3656" s="370"/>
      <c r="IMJ3656" s="371"/>
      <c r="IMK3656" s="372"/>
      <c r="IML3656" s="371"/>
      <c r="IMM3656" s="473"/>
      <c r="IMN3656" s="371"/>
      <c r="IMO3656" s="372"/>
      <c r="IMP3656" s="372"/>
      <c r="IMQ3656" s="372"/>
      <c r="IMR3656" s="372"/>
      <c r="IMS3656" s="370"/>
      <c r="IMT3656" s="371"/>
      <c r="IMU3656" s="372"/>
      <c r="IMV3656" s="371"/>
      <c r="IMW3656" s="473"/>
      <c r="IMX3656" s="371"/>
      <c r="IMY3656" s="372"/>
      <c r="IMZ3656" s="372"/>
      <c r="INA3656" s="372"/>
      <c r="INB3656" s="372"/>
      <c r="INC3656" s="370"/>
      <c r="IND3656" s="371"/>
      <c r="INE3656" s="372"/>
      <c r="INF3656" s="371"/>
      <c r="ING3656" s="473"/>
      <c r="INH3656" s="371"/>
      <c r="INI3656" s="372"/>
      <c r="INJ3656" s="372"/>
      <c r="INK3656" s="372"/>
      <c r="INL3656" s="372"/>
      <c r="INM3656" s="370"/>
      <c r="INN3656" s="371"/>
      <c r="INO3656" s="372"/>
      <c r="INP3656" s="371"/>
      <c r="INQ3656" s="473"/>
      <c r="INR3656" s="371"/>
      <c r="INS3656" s="372"/>
      <c r="INT3656" s="372"/>
      <c r="INU3656" s="372"/>
      <c r="INV3656" s="372"/>
      <c r="INW3656" s="370"/>
      <c r="INX3656" s="371"/>
      <c r="INY3656" s="372"/>
      <c r="INZ3656" s="371"/>
      <c r="IOA3656" s="473"/>
      <c r="IOB3656" s="371"/>
      <c r="IOC3656" s="372"/>
      <c r="IOD3656" s="372"/>
      <c r="IOE3656" s="372"/>
      <c r="IOF3656" s="372"/>
      <c r="IOG3656" s="370"/>
      <c r="IOH3656" s="371"/>
      <c r="IOI3656" s="372"/>
      <c r="IOJ3656" s="371"/>
      <c r="IOK3656" s="473"/>
      <c r="IOL3656" s="371"/>
      <c r="IOM3656" s="372"/>
      <c r="ION3656" s="372"/>
      <c r="IOO3656" s="372"/>
      <c r="IOP3656" s="372"/>
      <c r="IOQ3656" s="370"/>
      <c r="IOR3656" s="371"/>
      <c r="IOS3656" s="372"/>
      <c r="IOT3656" s="371"/>
      <c r="IOU3656" s="473"/>
      <c r="IOV3656" s="371"/>
      <c r="IOW3656" s="372"/>
      <c r="IOX3656" s="372"/>
      <c r="IOY3656" s="372"/>
      <c r="IOZ3656" s="372"/>
      <c r="IPA3656" s="370"/>
      <c r="IPB3656" s="371"/>
      <c r="IPC3656" s="372"/>
      <c r="IPD3656" s="371"/>
      <c r="IPE3656" s="473"/>
      <c r="IPF3656" s="371"/>
      <c r="IPG3656" s="372"/>
      <c r="IPH3656" s="372"/>
      <c r="IPI3656" s="372"/>
      <c r="IPJ3656" s="372"/>
      <c r="IPK3656" s="370"/>
      <c r="IPL3656" s="371"/>
      <c r="IPM3656" s="372"/>
      <c r="IPN3656" s="371"/>
      <c r="IPO3656" s="473"/>
      <c r="IPP3656" s="371"/>
      <c r="IPQ3656" s="372"/>
      <c r="IPR3656" s="372"/>
      <c r="IPS3656" s="372"/>
      <c r="IPT3656" s="372"/>
      <c r="IPU3656" s="370"/>
      <c r="IPV3656" s="371"/>
      <c r="IPW3656" s="372"/>
      <c r="IPX3656" s="371"/>
      <c r="IPY3656" s="473"/>
      <c r="IPZ3656" s="371"/>
      <c r="IQA3656" s="372"/>
      <c r="IQB3656" s="372"/>
      <c r="IQC3656" s="372"/>
      <c r="IQD3656" s="372"/>
      <c r="IQE3656" s="370"/>
      <c r="IQF3656" s="371"/>
      <c r="IQG3656" s="372"/>
      <c r="IQH3656" s="371"/>
      <c r="IQI3656" s="473"/>
      <c r="IQJ3656" s="371"/>
      <c r="IQK3656" s="372"/>
      <c r="IQL3656" s="372"/>
      <c r="IQM3656" s="372"/>
      <c r="IQN3656" s="372"/>
      <c r="IQO3656" s="370"/>
      <c r="IQP3656" s="371"/>
      <c r="IQQ3656" s="372"/>
      <c r="IQR3656" s="371"/>
      <c r="IQS3656" s="473"/>
      <c r="IQT3656" s="371"/>
      <c r="IQU3656" s="372"/>
      <c r="IQV3656" s="372"/>
      <c r="IQW3656" s="372"/>
      <c r="IQX3656" s="372"/>
      <c r="IQY3656" s="370"/>
      <c r="IQZ3656" s="371"/>
      <c r="IRA3656" s="372"/>
      <c r="IRB3656" s="371"/>
      <c r="IRC3656" s="473"/>
      <c r="IRD3656" s="371"/>
      <c r="IRE3656" s="372"/>
      <c r="IRF3656" s="372"/>
      <c r="IRG3656" s="372"/>
      <c r="IRH3656" s="372"/>
      <c r="IRI3656" s="370"/>
      <c r="IRJ3656" s="371"/>
      <c r="IRK3656" s="372"/>
      <c r="IRL3656" s="371"/>
      <c r="IRM3656" s="473"/>
      <c r="IRN3656" s="371"/>
      <c r="IRO3656" s="372"/>
      <c r="IRP3656" s="372"/>
      <c r="IRQ3656" s="372"/>
      <c r="IRR3656" s="372"/>
      <c r="IRS3656" s="370"/>
      <c r="IRT3656" s="371"/>
      <c r="IRU3656" s="372"/>
      <c r="IRV3656" s="371"/>
      <c r="IRW3656" s="473"/>
      <c r="IRX3656" s="371"/>
      <c r="IRY3656" s="372"/>
      <c r="IRZ3656" s="372"/>
      <c r="ISA3656" s="372"/>
      <c r="ISB3656" s="372"/>
      <c r="ISC3656" s="370"/>
      <c r="ISD3656" s="371"/>
      <c r="ISE3656" s="372"/>
      <c r="ISF3656" s="371"/>
      <c r="ISG3656" s="473"/>
      <c r="ISH3656" s="371"/>
      <c r="ISI3656" s="372"/>
      <c r="ISJ3656" s="372"/>
      <c r="ISK3656" s="372"/>
      <c r="ISL3656" s="372"/>
      <c r="ISM3656" s="370"/>
      <c r="ISN3656" s="371"/>
      <c r="ISO3656" s="372"/>
      <c r="ISP3656" s="371"/>
      <c r="ISQ3656" s="473"/>
      <c r="ISR3656" s="371"/>
      <c r="ISS3656" s="372"/>
      <c r="IST3656" s="372"/>
      <c r="ISU3656" s="372"/>
      <c r="ISV3656" s="372"/>
      <c r="ISW3656" s="370"/>
      <c r="ISX3656" s="371"/>
      <c r="ISY3656" s="372"/>
      <c r="ISZ3656" s="371"/>
      <c r="ITA3656" s="473"/>
      <c r="ITB3656" s="371"/>
      <c r="ITC3656" s="372"/>
      <c r="ITD3656" s="372"/>
      <c r="ITE3656" s="372"/>
      <c r="ITF3656" s="372"/>
      <c r="ITG3656" s="370"/>
      <c r="ITH3656" s="371"/>
      <c r="ITI3656" s="372"/>
      <c r="ITJ3656" s="371"/>
      <c r="ITK3656" s="473"/>
      <c r="ITL3656" s="371"/>
      <c r="ITM3656" s="372"/>
      <c r="ITN3656" s="372"/>
      <c r="ITO3656" s="372"/>
      <c r="ITP3656" s="372"/>
      <c r="ITQ3656" s="370"/>
      <c r="ITR3656" s="371"/>
      <c r="ITS3656" s="372"/>
      <c r="ITT3656" s="371"/>
      <c r="ITU3656" s="473"/>
      <c r="ITV3656" s="371"/>
      <c r="ITW3656" s="372"/>
      <c r="ITX3656" s="372"/>
      <c r="ITY3656" s="372"/>
      <c r="ITZ3656" s="372"/>
      <c r="IUA3656" s="370"/>
      <c r="IUB3656" s="371"/>
      <c r="IUC3656" s="372"/>
      <c r="IUD3656" s="371"/>
      <c r="IUE3656" s="473"/>
      <c r="IUF3656" s="371"/>
      <c r="IUG3656" s="372"/>
      <c r="IUH3656" s="372"/>
      <c r="IUI3656" s="372"/>
      <c r="IUJ3656" s="372"/>
      <c r="IUK3656" s="370"/>
      <c r="IUL3656" s="371"/>
      <c r="IUM3656" s="372"/>
      <c r="IUN3656" s="371"/>
      <c r="IUO3656" s="473"/>
      <c r="IUP3656" s="371"/>
      <c r="IUQ3656" s="372"/>
      <c r="IUR3656" s="372"/>
      <c r="IUS3656" s="372"/>
      <c r="IUT3656" s="372"/>
      <c r="IUU3656" s="370"/>
      <c r="IUV3656" s="371"/>
      <c r="IUW3656" s="372"/>
      <c r="IUX3656" s="371"/>
      <c r="IUY3656" s="473"/>
      <c r="IUZ3656" s="371"/>
      <c r="IVA3656" s="372"/>
      <c r="IVB3656" s="372"/>
      <c r="IVC3656" s="372"/>
      <c r="IVD3656" s="372"/>
      <c r="IVE3656" s="370"/>
      <c r="IVF3656" s="371"/>
      <c r="IVG3656" s="372"/>
      <c r="IVH3656" s="371"/>
      <c r="IVI3656" s="473"/>
      <c r="IVJ3656" s="371"/>
      <c r="IVK3656" s="372"/>
      <c r="IVL3656" s="372"/>
      <c r="IVM3656" s="372"/>
      <c r="IVN3656" s="372"/>
      <c r="IVO3656" s="370"/>
      <c r="IVP3656" s="371"/>
      <c r="IVQ3656" s="372"/>
      <c r="IVR3656" s="371"/>
      <c r="IVS3656" s="473"/>
      <c r="IVT3656" s="371"/>
      <c r="IVU3656" s="372"/>
      <c r="IVV3656" s="372"/>
      <c r="IVW3656" s="372"/>
      <c r="IVX3656" s="372"/>
      <c r="IVY3656" s="370"/>
      <c r="IVZ3656" s="371"/>
      <c r="IWA3656" s="372"/>
      <c r="IWB3656" s="371"/>
      <c r="IWC3656" s="473"/>
      <c r="IWD3656" s="371"/>
      <c r="IWE3656" s="372"/>
      <c r="IWF3656" s="372"/>
      <c r="IWG3656" s="372"/>
      <c r="IWH3656" s="372"/>
      <c r="IWI3656" s="370"/>
      <c r="IWJ3656" s="371"/>
      <c r="IWK3656" s="372"/>
      <c r="IWL3656" s="371"/>
      <c r="IWM3656" s="473"/>
      <c r="IWN3656" s="371"/>
      <c r="IWO3656" s="372"/>
      <c r="IWP3656" s="372"/>
      <c r="IWQ3656" s="372"/>
      <c r="IWR3656" s="372"/>
      <c r="IWS3656" s="370"/>
      <c r="IWT3656" s="371"/>
      <c r="IWU3656" s="372"/>
      <c r="IWV3656" s="371"/>
      <c r="IWW3656" s="473"/>
      <c r="IWX3656" s="371"/>
      <c r="IWY3656" s="372"/>
      <c r="IWZ3656" s="372"/>
      <c r="IXA3656" s="372"/>
      <c r="IXB3656" s="372"/>
      <c r="IXC3656" s="370"/>
      <c r="IXD3656" s="371"/>
      <c r="IXE3656" s="372"/>
      <c r="IXF3656" s="371"/>
      <c r="IXG3656" s="473"/>
      <c r="IXH3656" s="371"/>
      <c r="IXI3656" s="372"/>
      <c r="IXJ3656" s="372"/>
      <c r="IXK3656" s="372"/>
      <c r="IXL3656" s="372"/>
      <c r="IXM3656" s="370"/>
      <c r="IXN3656" s="371"/>
      <c r="IXO3656" s="372"/>
      <c r="IXP3656" s="371"/>
      <c r="IXQ3656" s="473"/>
      <c r="IXR3656" s="371"/>
      <c r="IXS3656" s="372"/>
      <c r="IXT3656" s="372"/>
      <c r="IXU3656" s="372"/>
      <c r="IXV3656" s="372"/>
      <c r="IXW3656" s="370"/>
      <c r="IXX3656" s="371"/>
      <c r="IXY3656" s="372"/>
      <c r="IXZ3656" s="371"/>
      <c r="IYA3656" s="473"/>
      <c r="IYB3656" s="371"/>
      <c r="IYC3656" s="372"/>
      <c r="IYD3656" s="372"/>
      <c r="IYE3656" s="372"/>
      <c r="IYF3656" s="372"/>
      <c r="IYG3656" s="370"/>
      <c r="IYH3656" s="371"/>
      <c r="IYI3656" s="372"/>
      <c r="IYJ3656" s="371"/>
      <c r="IYK3656" s="473"/>
      <c r="IYL3656" s="371"/>
      <c r="IYM3656" s="372"/>
      <c r="IYN3656" s="372"/>
      <c r="IYO3656" s="372"/>
      <c r="IYP3656" s="372"/>
      <c r="IYQ3656" s="370"/>
      <c r="IYR3656" s="371"/>
      <c r="IYS3656" s="372"/>
      <c r="IYT3656" s="371"/>
      <c r="IYU3656" s="473"/>
      <c r="IYV3656" s="371"/>
      <c r="IYW3656" s="372"/>
      <c r="IYX3656" s="372"/>
      <c r="IYY3656" s="372"/>
      <c r="IYZ3656" s="372"/>
      <c r="IZA3656" s="370"/>
      <c r="IZB3656" s="371"/>
      <c r="IZC3656" s="372"/>
      <c r="IZD3656" s="371"/>
      <c r="IZE3656" s="473"/>
      <c r="IZF3656" s="371"/>
      <c r="IZG3656" s="372"/>
      <c r="IZH3656" s="372"/>
      <c r="IZI3656" s="372"/>
      <c r="IZJ3656" s="372"/>
      <c r="IZK3656" s="370"/>
      <c r="IZL3656" s="371"/>
      <c r="IZM3656" s="372"/>
      <c r="IZN3656" s="371"/>
      <c r="IZO3656" s="473"/>
      <c r="IZP3656" s="371"/>
      <c r="IZQ3656" s="372"/>
      <c r="IZR3656" s="372"/>
      <c r="IZS3656" s="372"/>
      <c r="IZT3656" s="372"/>
      <c r="IZU3656" s="370"/>
      <c r="IZV3656" s="371"/>
      <c r="IZW3656" s="372"/>
      <c r="IZX3656" s="371"/>
      <c r="IZY3656" s="473"/>
      <c r="IZZ3656" s="371"/>
      <c r="JAA3656" s="372"/>
      <c r="JAB3656" s="372"/>
      <c r="JAC3656" s="372"/>
      <c r="JAD3656" s="372"/>
      <c r="JAE3656" s="370"/>
      <c r="JAF3656" s="371"/>
      <c r="JAG3656" s="372"/>
      <c r="JAH3656" s="371"/>
      <c r="JAI3656" s="473"/>
      <c r="JAJ3656" s="371"/>
      <c r="JAK3656" s="372"/>
      <c r="JAL3656" s="372"/>
      <c r="JAM3656" s="372"/>
      <c r="JAN3656" s="372"/>
      <c r="JAO3656" s="370"/>
      <c r="JAP3656" s="371"/>
      <c r="JAQ3656" s="372"/>
      <c r="JAR3656" s="371"/>
      <c r="JAS3656" s="473"/>
      <c r="JAT3656" s="371"/>
      <c r="JAU3656" s="372"/>
      <c r="JAV3656" s="372"/>
      <c r="JAW3656" s="372"/>
      <c r="JAX3656" s="372"/>
      <c r="JAY3656" s="370"/>
      <c r="JAZ3656" s="371"/>
      <c r="JBA3656" s="372"/>
      <c r="JBB3656" s="371"/>
      <c r="JBC3656" s="473"/>
      <c r="JBD3656" s="371"/>
      <c r="JBE3656" s="372"/>
      <c r="JBF3656" s="372"/>
      <c r="JBG3656" s="372"/>
      <c r="JBH3656" s="372"/>
      <c r="JBI3656" s="370"/>
      <c r="JBJ3656" s="371"/>
      <c r="JBK3656" s="372"/>
      <c r="JBL3656" s="371"/>
      <c r="JBM3656" s="473"/>
      <c r="JBN3656" s="371"/>
      <c r="JBO3656" s="372"/>
      <c r="JBP3656" s="372"/>
      <c r="JBQ3656" s="372"/>
      <c r="JBR3656" s="372"/>
      <c r="JBS3656" s="370"/>
      <c r="JBT3656" s="371"/>
      <c r="JBU3656" s="372"/>
      <c r="JBV3656" s="371"/>
      <c r="JBW3656" s="473"/>
      <c r="JBX3656" s="371"/>
      <c r="JBY3656" s="372"/>
      <c r="JBZ3656" s="372"/>
      <c r="JCA3656" s="372"/>
      <c r="JCB3656" s="372"/>
      <c r="JCC3656" s="370"/>
      <c r="JCD3656" s="371"/>
      <c r="JCE3656" s="372"/>
      <c r="JCF3656" s="371"/>
      <c r="JCG3656" s="473"/>
      <c r="JCH3656" s="371"/>
      <c r="JCI3656" s="372"/>
      <c r="JCJ3656" s="372"/>
      <c r="JCK3656" s="372"/>
      <c r="JCL3656" s="372"/>
      <c r="JCM3656" s="370"/>
      <c r="JCN3656" s="371"/>
      <c r="JCO3656" s="372"/>
      <c r="JCP3656" s="371"/>
      <c r="JCQ3656" s="473"/>
      <c r="JCR3656" s="371"/>
      <c r="JCS3656" s="372"/>
      <c r="JCT3656" s="372"/>
      <c r="JCU3656" s="372"/>
      <c r="JCV3656" s="372"/>
      <c r="JCW3656" s="370"/>
      <c r="JCX3656" s="371"/>
      <c r="JCY3656" s="372"/>
      <c r="JCZ3656" s="371"/>
      <c r="JDA3656" s="473"/>
      <c r="JDB3656" s="371"/>
      <c r="JDC3656" s="372"/>
      <c r="JDD3656" s="372"/>
      <c r="JDE3656" s="372"/>
      <c r="JDF3656" s="372"/>
      <c r="JDG3656" s="370"/>
      <c r="JDH3656" s="371"/>
      <c r="JDI3656" s="372"/>
      <c r="JDJ3656" s="371"/>
      <c r="JDK3656" s="473"/>
      <c r="JDL3656" s="371"/>
      <c r="JDM3656" s="372"/>
      <c r="JDN3656" s="372"/>
      <c r="JDO3656" s="372"/>
      <c r="JDP3656" s="372"/>
      <c r="JDQ3656" s="370"/>
      <c r="JDR3656" s="371"/>
      <c r="JDS3656" s="372"/>
      <c r="JDT3656" s="371"/>
      <c r="JDU3656" s="473"/>
      <c r="JDV3656" s="371"/>
      <c r="JDW3656" s="372"/>
      <c r="JDX3656" s="372"/>
      <c r="JDY3656" s="372"/>
      <c r="JDZ3656" s="372"/>
      <c r="JEA3656" s="370"/>
      <c r="JEB3656" s="371"/>
      <c r="JEC3656" s="372"/>
      <c r="JED3656" s="371"/>
      <c r="JEE3656" s="473"/>
      <c r="JEF3656" s="371"/>
      <c r="JEG3656" s="372"/>
      <c r="JEH3656" s="372"/>
      <c r="JEI3656" s="372"/>
      <c r="JEJ3656" s="372"/>
      <c r="JEK3656" s="370"/>
      <c r="JEL3656" s="371"/>
      <c r="JEM3656" s="372"/>
      <c r="JEN3656" s="371"/>
      <c r="JEO3656" s="473"/>
      <c r="JEP3656" s="371"/>
      <c r="JEQ3656" s="372"/>
      <c r="JER3656" s="372"/>
      <c r="JES3656" s="372"/>
      <c r="JET3656" s="372"/>
      <c r="JEU3656" s="370"/>
      <c r="JEV3656" s="371"/>
      <c r="JEW3656" s="372"/>
      <c r="JEX3656" s="371"/>
      <c r="JEY3656" s="473"/>
      <c r="JEZ3656" s="371"/>
      <c r="JFA3656" s="372"/>
      <c r="JFB3656" s="372"/>
      <c r="JFC3656" s="372"/>
      <c r="JFD3656" s="372"/>
      <c r="JFE3656" s="370"/>
      <c r="JFF3656" s="371"/>
      <c r="JFG3656" s="372"/>
      <c r="JFH3656" s="371"/>
      <c r="JFI3656" s="473"/>
      <c r="JFJ3656" s="371"/>
      <c r="JFK3656" s="372"/>
      <c r="JFL3656" s="372"/>
      <c r="JFM3656" s="372"/>
      <c r="JFN3656" s="372"/>
      <c r="JFO3656" s="370"/>
      <c r="JFP3656" s="371"/>
      <c r="JFQ3656" s="372"/>
      <c r="JFR3656" s="371"/>
      <c r="JFS3656" s="473"/>
      <c r="JFT3656" s="371"/>
      <c r="JFU3656" s="372"/>
      <c r="JFV3656" s="372"/>
      <c r="JFW3656" s="372"/>
      <c r="JFX3656" s="372"/>
      <c r="JFY3656" s="370"/>
      <c r="JFZ3656" s="371"/>
      <c r="JGA3656" s="372"/>
      <c r="JGB3656" s="371"/>
      <c r="JGC3656" s="473"/>
      <c r="JGD3656" s="371"/>
      <c r="JGE3656" s="372"/>
      <c r="JGF3656" s="372"/>
      <c r="JGG3656" s="372"/>
      <c r="JGH3656" s="372"/>
      <c r="JGI3656" s="370"/>
      <c r="JGJ3656" s="371"/>
      <c r="JGK3656" s="372"/>
      <c r="JGL3656" s="371"/>
      <c r="JGM3656" s="473"/>
      <c r="JGN3656" s="371"/>
      <c r="JGO3656" s="372"/>
      <c r="JGP3656" s="372"/>
      <c r="JGQ3656" s="372"/>
      <c r="JGR3656" s="372"/>
      <c r="JGS3656" s="370"/>
      <c r="JGT3656" s="371"/>
      <c r="JGU3656" s="372"/>
      <c r="JGV3656" s="371"/>
      <c r="JGW3656" s="473"/>
      <c r="JGX3656" s="371"/>
      <c r="JGY3656" s="372"/>
      <c r="JGZ3656" s="372"/>
      <c r="JHA3656" s="372"/>
      <c r="JHB3656" s="372"/>
      <c r="JHC3656" s="370"/>
      <c r="JHD3656" s="371"/>
      <c r="JHE3656" s="372"/>
      <c r="JHF3656" s="371"/>
      <c r="JHG3656" s="473"/>
      <c r="JHH3656" s="371"/>
      <c r="JHI3656" s="372"/>
      <c r="JHJ3656" s="372"/>
      <c r="JHK3656" s="372"/>
      <c r="JHL3656" s="372"/>
      <c r="JHM3656" s="370"/>
      <c r="JHN3656" s="371"/>
      <c r="JHO3656" s="372"/>
      <c r="JHP3656" s="371"/>
      <c r="JHQ3656" s="473"/>
      <c r="JHR3656" s="371"/>
      <c r="JHS3656" s="372"/>
      <c r="JHT3656" s="372"/>
      <c r="JHU3656" s="372"/>
      <c r="JHV3656" s="372"/>
      <c r="JHW3656" s="370"/>
      <c r="JHX3656" s="371"/>
      <c r="JHY3656" s="372"/>
      <c r="JHZ3656" s="371"/>
      <c r="JIA3656" s="473"/>
      <c r="JIB3656" s="371"/>
      <c r="JIC3656" s="372"/>
      <c r="JID3656" s="372"/>
      <c r="JIE3656" s="372"/>
      <c r="JIF3656" s="372"/>
      <c r="JIG3656" s="370"/>
      <c r="JIH3656" s="371"/>
      <c r="JII3656" s="372"/>
      <c r="JIJ3656" s="371"/>
      <c r="JIK3656" s="473"/>
      <c r="JIL3656" s="371"/>
      <c r="JIM3656" s="372"/>
      <c r="JIN3656" s="372"/>
      <c r="JIO3656" s="372"/>
      <c r="JIP3656" s="372"/>
      <c r="JIQ3656" s="370"/>
      <c r="JIR3656" s="371"/>
      <c r="JIS3656" s="372"/>
      <c r="JIT3656" s="371"/>
      <c r="JIU3656" s="473"/>
      <c r="JIV3656" s="371"/>
      <c r="JIW3656" s="372"/>
      <c r="JIX3656" s="372"/>
      <c r="JIY3656" s="372"/>
      <c r="JIZ3656" s="372"/>
      <c r="JJA3656" s="370"/>
      <c r="JJB3656" s="371"/>
      <c r="JJC3656" s="372"/>
      <c r="JJD3656" s="371"/>
      <c r="JJE3656" s="473"/>
      <c r="JJF3656" s="371"/>
      <c r="JJG3656" s="372"/>
      <c r="JJH3656" s="372"/>
      <c r="JJI3656" s="372"/>
      <c r="JJJ3656" s="372"/>
      <c r="JJK3656" s="370"/>
      <c r="JJL3656" s="371"/>
      <c r="JJM3656" s="372"/>
      <c r="JJN3656" s="371"/>
      <c r="JJO3656" s="473"/>
      <c r="JJP3656" s="371"/>
      <c r="JJQ3656" s="372"/>
      <c r="JJR3656" s="372"/>
      <c r="JJS3656" s="372"/>
      <c r="JJT3656" s="372"/>
      <c r="JJU3656" s="370"/>
      <c r="JJV3656" s="371"/>
      <c r="JJW3656" s="372"/>
      <c r="JJX3656" s="371"/>
      <c r="JJY3656" s="473"/>
      <c r="JJZ3656" s="371"/>
      <c r="JKA3656" s="372"/>
      <c r="JKB3656" s="372"/>
      <c r="JKC3656" s="372"/>
      <c r="JKD3656" s="372"/>
      <c r="JKE3656" s="370"/>
      <c r="JKF3656" s="371"/>
      <c r="JKG3656" s="372"/>
      <c r="JKH3656" s="371"/>
      <c r="JKI3656" s="473"/>
      <c r="JKJ3656" s="371"/>
      <c r="JKK3656" s="372"/>
      <c r="JKL3656" s="372"/>
      <c r="JKM3656" s="372"/>
      <c r="JKN3656" s="372"/>
      <c r="JKO3656" s="370"/>
      <c r="JKP3656" s="371"/>
      <c r="JKQ3656" s="372"/>
      <c r="JKR3656" s="371"/>
      <c r="JKS3656" s="473"/>
      <c r="JKT3656" s="371"/>
      <c r="JKU3656" s="372"/>
      <c r="JKV3656" s="372"/>
      <c r="JKW3656" s="372"/>
      <c r="JKX3656" s="372"/>
      <c r="JKY3656" s="370"/>
      <c r="JKZ3656" s="371"/>
      <c r="JLA3656" s="372"/>
      <c r="JLB3656" s="371"/>
      <c r="JLC3656" s="473"/>
      <c r="JLD3656" s="371"/>
      <c r="JLE3656" s="372"/>
      <c r="JLF3656" s="372"/>
      <c r="JLG3656" s="372"/>
      <c r="JLH3656" s="372"/>
      <c r="JLI3656" s="370"/>
      <c r="JLJ3656" s="371"/>
      <c r="JLK3656" s="372"/>
      <c r="JLL3656" s="371"/>
      <c r="JLM3656" s="473"/>
      <c r="JLN3656" s="371"/>
      <c r="JLO3656" s="372"/>
      <c r="JLP3656" s="372"/>
      <c r="JLQ3656" s="372"/>
      <c r="JLR3656" s="372"/>
      <c r="JLS3656" s="370"/>
      <c r="JLT3656" s="371"/>
      <c r="JLU3656" s="372"/>
      <c r="JLV3656" s="371"/>
      <c r="JLW3656" s="473"/>
      <c r="JLX3656" s="371"/>
      <c r="JLY3656" s="372"/>
      <c r="JLZ3656" s="372"/>
      <c r="JMA3656" s="372"/>
      <c r="JMB3656" s="372"/>
      <c r="JMC3656" s="370"/>
      <c r="JMD3656" s="371"/>
      <c r="JME3656" s="372"/>
      <c r="JMF3656" s="371"/>
      <c r="JMG3656" s="473"/>
      <c r="JMH3656" s="371"/>
      <c r="JMI3656" s="372"/>
      <c r="JMJ3656" s="372"/>
      <c r="JMK3656" s="372"/>
      <c r="JML3656" s="372"/>
      <c r="JMM3656" s="370"/>
      <c r="JMN3656" s="371"/>
      <c r="JMO3656" s="372"/>
      <c r="JMP3656" s="371"/>
      <c r="JMQ3656" s="473"/>
      <c r="JMR3656" s="371"/>
      <c r="JMS3656" s="372"/>
      <c r="JMT3656" s="372"/>
      <c r="JMU3656" s="372"/>
      <c r="JMV3656" s="372"/>
      <c r="JMW3656" s="370"/>
      <c r="JMX3656" s="371"/>
      <c r="JMY3656" s="372"/>
      <c r="JMZ3656" s="371"/>
      <c r="JNA3656" s="473"/>
      <c r="JNB3656" s="371"/>
      <c r="JNC3656" s="372"/>
      <c r="JND3656" s="372"/>
      <c r="JNE3656" s="372"/>
      <c r="JNF3656" s="372"/>
      <c r="JNG3656" s="370"/>
      <c r="JNH3656" s="371"/>
      <c r="JNI3656" s="372"/>
      <c r="JNJ3656" s="371"/>
      <c r="JNK3656" s="473"/>
      <c r="JNL3656" s="371"/>
      <c r="JNM3656" s="372"/>
      <c r="JNN3656" s="372"/>
      <c r="JNO3656" s="372"/>
      <c r="JNP3656" s="372"/>
      <c r="JNQ3656" s="370"/>
      <c r="JNR3656" s="371"/>
      <c r="JNS3656" s="372"/>
      <c r="JNT3656" s="371"/>
      <c r="JNU3656" s="473"/>
      <c r="JNV3656" s="371"/>
      <c r="JNW3656" s="372"/>
      <c r="JNX3656" s="372"/>
      <c r="JNY3656" s="372"/>
      <c r="JNZ3656" s="372"/>
      <c r="JOA3656" s="370"/>
      <c r="JOB3656" s="371"/>
      <c r="JOC3656" s="372"/>
      <c r="JOD3656" s="371"/>
      <c r="JOE3656" s="473"/>
      <c r="JOF3656" s="371"/>
      <c r="JOG3656" s="372"/>
      <c r="JOH3656" s="372"/>
      <c r="JOI3656" s="372"/>
      <c r="JOJ3656" s="372"/>
      <c r="JOK3656" s="370"/>
      <c r="JOL3656" s="371"/>
      <c r="JOM3656" s="372"/>
      <c r="JON3656" s="371"/>
      <c r="JOO3656" s="473"/>
      <c r="JOP3656" s="371"/>
      <c r="JOQ3656" s="372"/>
      <c r="JOR3656" s="372"/>
      <c r="JOS3656" s="372"/>
      <c r="JOT3656" s="372"/>
      <c r="JOU3656" s="370"/>
      <c r="JOV3656" s="371"/>
      <c r="JOW3656" s="372"/>
      <c r="JOX3656" s="371"/>
      <c r="JOY3656" s="473"/>
      <c r="JOZ3656" s="371"/>
      <c r="JPA3656" s="372"/>
      <c r="JPB3656" s="372"/>
      <c r="JPC3656" s="372"/>
      <c r="JPD3656" s="372"/>
      <c r="JPE3656" s="370"/>
      <c r="JPF3656" s="371"/>
      <c r="JPG3656" s="372"/>
      <c r="JPH3656" s="371"/>
      <c r="JPI3656" s="473"/>
      <c r="JPJ3656" s="371"/>
      <c r="JPK3656" s="372"/>
      <c r="JPL3656" s="372"/>
      <c r="JPM3656" s="372"/>
      <c r="JPN3656" s="372"/>
      <c r="JPO3656" s="370"/>
      <c r="JPP3656" s="371"/>
      <c r="JPQ3656" s="372"/>
      <c r="JPR3656" s="371"/>
      <c r="JPS3656" s="473"/>
      <c r="JPT3656" s="371"/>
      <c r="JPU3656" s="372"/>
      <c r="JPV3656" s="372"/>
      <c r="JPW3656" s="372"/>
      <c r="JPX3656" s="372"/>
      <c r="JPY3656" s="370"/>
      <c r="JPZ3656" s="371"/>
      <c r="JQA3656" s="372"/>
      <c r="JQB3656" s="371"/>
      <c r="JQC3656" s="473"/>
      <c r="JQD3656" s="371"/>
      <c r="JQE3656" s="372"/>
      <c r="JQF3656" s="372"/>
      <c r="JQG3656" s="372"/>
      <c r="JQH3656" s="372"/>
      <c r="JQI3656" s="370"/>
      <c r="JQJ3656" s="371"/>
      <c r="JQK3656" s="372"/>
      <c r="JQL3656" s="371"/>
      <c r="JQM3656" s="473"/>
      <c r="JQN3656" s="371"/>
      <c r="JQO3656" s="372"/>
      <c r="JQP3656" s="372"/>
      <c r="JQQ3656" s="372"/>
      <c r="JQR3656" s="372"/>
      <c r="JQS3656" s="370"/>
      <c r="JQT3656" s="371"/>
      <c r="JQU3656" s="372"/>
      <c r="JQV3656" s="371"/>
      <c r="JQW3656" s="473"/>
      <c r="JQX3656" s="371"/>
      <c r="JQY3656" s="372"/>
      <c r="JQZ3656" s="372"/>
      <c r="JRA3656" s="372"/>
      <c r="JRB3656" s="372"/>
      <c r="JRC3656" s="370"/>
      <c r="JRD3656" s="371"/>
      <c r="JRE3656" s="372"/>
      <c r="JRF3656" s="371"/>
      <c r="JRG3656" s="473"/>
      <c r="JRH3656" s="371"/>
      <c r="JRI3656" s="372"/>
      <c r="JRJ3656" s="372"/>
      <c r="JRK3656" s="372"/>
      <c r="JRL3656" s="372"/>
      <c r="JRM3656" s="370"/>
      <c r="JRN3656" s="371"/>
      <c r="JRO3656" s="372"/>
      <c r="JRP3656" s="371"/>
      <c r="JRQ3656" s="473"/>
      <c r="JRR3656" s="371"/>
      <c r="JRS3656" s="372"/>
      <c r="JRT3656" s="372"/>
      <c r="JRU3656" s="372"/>
      <c r="JRV3656" s="372"/>
      <c r="JRW3656" s="370"/>
      <c r="JRX3656" s="371"/>
      <c r="JRY3656" s="372"/>
      <c r="JRZ3656" s="371"/>
      <c r="JSA3656" s="473"/>
      <c r="JSB3656" s="371"/>
      <c r="JSC3656" s="372"/>
      <c r="JSD3656" s="372"/>
      <c r="JSE3656" s="372"/>
      <c r="JSF3656" s="372"/>
      <c r="JSG3656" s="370"/>
      <c r="JSH3656" s="371"/>
      <c r="JSI3656" s="372"/>
      <c r="JSJ3656" s="371"/>
      <c r="JSK3656" s="473"/>
      <c r="JSL3656" s="371"/>
      <c r="JSM3656" s="372"/>
      <c r="JSN3656" s="372"/>
      <c r="JSO3656" s="372"/>
      <c r="JSP3656" s="372"/>
      <c r="JSQ3656" s="370"/>
      <c r="JSR3656" s="371"/>
      <c r="JSS3656" s="372"/>
      <c r="JST3656" s="371"/>
      <c r="JSU3656" s="473"/>
      <c r="JSV3656" s="371"/>
      <c r="JSW3656" s="372"/>
      <c r="JSX3656" s="372"/>
      <c r="JSY3656" s="372"/>
      <c r="JSZ3656" s="372"/>
      <c r="JTA3656" s="370"/>
      <c r="JTB3656" s="371"/>
      <c r="JTC3656" s="372"/>
      <c r="JTD3656" s="371"/>
      <c r="JTE3656" s="473"/>
      <c r="JTF3656" s="371"/>
      <c r="JTG3656" s="372"/>
      <c r="JTH3656" s="372"/>
      <c r="JTI3656" s="372"/>
      <c r="JTJ3656" s="372"/>
      <c r="JTK3656" s="370"/>
      <c r="JTL3656" s="371"/>
      <c r="JTM3656" s="372"/>
      <c r="JTN3656" s="371"/>
      <c r="JTO3656" s="473"/>
      <c r="JTP3656" s="371"/>
      <c r="JTQ3656" s="372"/>
      <c r="JTR3656" s="372"/>
      <c r="JTS3656" s="372"/>
      <c r="JTT3656" s="372"/>
      <c r="JTU3656" s="370"/>
      <c r="JTV3656" s="371"/>
      <c r="JTW3656" s="372"/>
      <c r="JTX3656" s="371"/>
      <c r="JTY3656" s="473"/>
      <c r="JTZ3656" s="371"/>
      <c r="JUA3656" s="372"/>
      <c r="JUB3656" s="372"/>
      <c r="JUC3656" s="372"/>
      <c r="JUD3656" s="372"/>
      <c r="JUE3656" s="370"/>
      <c r="JUF3656" s="371"/>
      <c r="JUG3656" s="372"/>
      <c r="JUH3656" s="371"/>
      <c r="JUI3656" s="473"/>
      <c r="JUJ3656" s="371"/>
      <c r="JUK3656" s="372"/>
      <c r="JUL3656" s="372"/>
      <c r="JUM3656" s="372"/>
      <c r="JUN3656" s="372"/>
      <c r="JUO3656" s="370"/>
      <c r="JUP3656" s="371"/>
      <c r="JUQ3656" s="372"/>
      <c r="JUR3656" s="371"/>
      <c r="JUS3656" s="473"/>
      <c r="JUT3656" s="371"/>
      <c r="JUU3656" s="372"/>
      <c r="JUV3656" s="372"/>
      <c r="JUW3656" s="372"/>
      <c r="JUX3656" s="372"/>
      <c r="JUY3656" s="370"/>
      <c r="JUZ3656" s="371"/>
      <c r="JVA3656" s="372"/>
      <c r="JVB3656" s="371"/>
      <c r="JVC3656" s="473"/>
      <c r="JVD3656" s="371"/>
      <c r="JVE3656" s="372"/>
      <c r="JVF3656" s="372"/>
      <c r="JVG3656" s="372"/>
      <c r="JVH3656" s="372"/>
      <c r="JVI3656" s="370"/>
      <c r="JVJ3656" s="371"/>
      <c r="JVK3656" s="372"/>
      <c r="JVL3656" s="371"/>
      <c r="JVM3656" s="473"/>
      <c r="JVN3656" s="371"/>
      <c r="JVO3656" s="372"/>
      <c r="JVP3656" s="372"/>
      <c r="JVQ3656" s="372"/>
      <c r="JVR3656" s="372"/>
      <c r="JVS3656" s="370"/>
      <c r="JVT3656" s="371"/>
      <c r="JVU3656" s="372"/>
      <c r="JVV3656" s="371"/>
      <c r="JVW3656" s="473"/>
      <c r="JVX3656" s="371"/>
      <c r="JVY3656" s="372"/>
      <c r="JVZ3656" s="372"/>
      <c r="JWA3656" s="372"/>
      <c r="JWB3656" s="372"/>
      <c r="JWC3656" s="370"/>
      <c r="JWD3656" s="371"/>
      <c r="JWE3656" s="372"/>
      <c r="JWF3656" s="371"/>
      <c r="JWG3656" s="473"/>
      <c r="JWH3656" s="371"/>
      <c r="JWI3656" s="372"/>
      <c r="JWJ3656" s="372"/>
      <c r="JWK3656" s="372"/>
      <c r="JWL3656" s="372"/>
      <c r="JWM3656" s="370"/>
      <c r="JWN3656" s="371"/>
      <c r="JWO3656" s="372"/>
      <c r="JWP3656" s="371"/>
      <c r="JWQ3656" s="473"/>
      <c r="JWR3656" s="371"/>
      <c r="JWS3656" s="372"/>
      <c r="JWT3656" s="372"/>
      <c r="JWU3656" s="372"/>
      <c r="JWV3656" s="372"/>
      <c r="JWW3656" s="370"/>
      <c r="JWX3656" s="371"/>
      <c r="JWY3656" s="372"/>
      <c r="JWZ3656" s="371"/>
      <c r="JXA3656" s="473"/>
      <c r="JXB3656" s="371"/>
      <c r="JXC3656" s="372"/>
      <c r="JXD3656" s="372"/>
      <c r="JXE3656" s="372"/>
      <c r="JXF3656" s="372"/>
      <c r="JXG3656" s="370"/>
      <c r="JXH3656" s="371"/>
      <c r="JXI3656" s="372"/>
      <c r="JXJ3656" s="371"/>
      <c r="JXK3656" s="473"/>
      <c r="JXL3656" s="371"/>
      <c r="JXM3656" s="372"/>
      <c r="JXN3656" s="372"/>
      <c r="JXO3656" s="372"/>
      <c r="JXP3656" s="372"/>
      <c r="JXQ3656" s="370"/>
      <c r="JXR3656" s="371"/>
      <c r="JXS3656" s="372"/>
      <c r="JXT3656" s="371"/>
      <c r="JXU3656" s="473"/>
      <c r="JXV3656" s="371"/>
      <c r="JXW3656" s="372"/>
      <c r="JXX3656" s="372"/>
      <c r="JXY3656" s="372"/>
      <c r="JXZ3656" s="372"/>
      <c r="JYA3656" s="370"/>
      <c r="JYB3656" s="371"/>
      <c r="JYC3656" s="372"/>
      <c r="JYD3656" s="371"/>
      <c r="JYE3656" s="473"/>
      <c r="JYF3656" s="371"/>
      <c r="JYG3656" s="372"/>
      <c r="JYH3656" s="372"/>
      <c r="JYI3656" s="372"/>
      <c r="JYJ3656" s="372"/>
      <c r="JYK3656" s="370"/>
      <c r="JYL3656" s="371"/>
      <c r="JYM3656" s="372"/>
      <c r="JYN3656" s="371"/>
      <c r="JYO3656" s="473"/>
      <c r="JYP3656" s="371"/>
      <c r="JYQ3656" s="372"/>
      <c r="JYR3656" s="372"/>
      <c r="JYS3656" s="372"/>
      <c r="JYT3656" s="372"/>
      <c r="JYU3656" s="370"/>
      <c r="JYV3656" s="371"/>
      <c r="JYW3656" s="372"/>
      <c r="JYX3656" s="371"/>
      <c r="JYY3656" s="473"/>
      <c r="JYZ3656" s="371"/>
      <c r="JZA3656" s="372"/>
      <c r="JZB3656" s="372"/>
      <c r="JZC3656" s="372"/>
      <c r="JZD3656" s="372"/>
      <c r="JZE3656" s="370"/>
      <c r="JZF3656" s="371"/>
      <c r="JZG3656" s="372"/>
      <c r="JZH3656" s="371"/>
      <c r="JZI3656" s="473"/>
      <c r="JZJ3656" s="371"/>
      <c r="JZK3656" s="372"/>
      <c r="JZL3656" s="372"/>
      <c r="JZM3656" s="372"/>
      <c r="JZN3656" s="372"/>
      <c r="JZO3656" s="370"/>
      <c r="JZP3656" s="371"/>
      <c r="JZQ3656" s="372"/>
      <c r="JZR3656" s="371"/>
      <c r="JZS3656" s="473"/>
      <c r="JZT3656" s="371"/>
      <c r="JZU3656" s="372"/>
      <c r="JZV3656" s="372"/>
      <c r="JZW3656" s="372"/>
      <c r="JZX3656" s="372"/>
      <c r="JZY3656" s="370"/>
      <c r="JZZ3656" s="371"/>
      <c r="KAA3656" s="372"/>
      <c r="KAB3656" s="371"/>
      <c r="KAC3656" s="473"/>
      <c r="KAD3656" s="371"/>
      <c r="KAE3656" s="372"/>
      <c r="KAF3656" s="372"/>
      <c r="KAG3656" s="372"/>
      <c r="KAH3656" s="372"/>
      <c r="KAI3656" s="370"/>
      <c r="KAJ3656" s="371"/>
      <c r="KAK3656" s="372"/>
      <c r="KAL3656" s="371"/>
      <c r="KAM3656" s="473"/>
      <c r="KAN3656" s="371"/>
      <c r="KAO3656" s="372"/>
      <c r="KAP3656" s="372"/>
      <c r="KAQ3656" s="372"/>
      <c r="KAR3656" s="372"/>
      <c r="KAS3656" s="370"/>
      <c r="KAT3656" s="371"/>
      <c r="KAU3656" s="372"/>
      <c r="KAV3656" s="371"/>
      <c r="KAW3656" s="473"/>
      <c r="KAX3656" s="371"/>
      <c r="KAY3656" s="372"/>
      <c r="KAZ3656" s="372"/>
      <c r="KBA3656" s="372"/>
      <c r="KBB3656" s="372"/>
      <c r="KBC3656" s="370"/>
      <c r="KBD3656" s="371"/>
      <c r="KBE3656" s="372"/>
      <c r="KBF3656" s="371"/>
      <c r="KBG3656" s="473"/>
      <c r="KBH3656" s="371"/>
      <c r="KBI3656" s="372"/>
      <c r="KBJ3656" s="372"/>
      <c r="KBK3656" s="372"/>
      <c r="KBL3656" s="372"/>
      <c r="KBM3656" s="370"/>
      <c r="KBN3656" s="371"/>
      <c r="KBO3656" s="372"/>
      <c r="KBP3656" s="371"/>
      <c r="KBQ3656" s="473"/>
      <c r="KBR3656" s="371"/>
      <c r="KBS3656" s="372"/>
      <c r="KBT3656" s="372"/>
      <c r="KBU3656" s="372"/>
      <c r="KBV3656" s="372"/>
      <c r="KBW3656" s="370"/>
      <c r="KBX3656" s="371"/>
      <c r="KBY3656" s="372"/>
      <c r="KBZ3656" s="371"/>
      <c r="KCA3656" s="473"/>
      <c r="KCB3656" s="371"/>
      <c r="KCC3656" s="372"/>
      <c r="KCD3656" s="372"/>
      <c r="KCE3656" s="372"/>
      <c r="KCF3656" s="372"/>
      <c r="KCG3656" s="370"/>
      <c r="KCH3656" s="371"/>
      <c r="KCI3656" s="372"/>
      <c r="KCJ3656" s="371"/>
      <c r="KCK3656" s="473"/>
      <c r="KCL3656" s="371"/>
      <c r="KCM3656" s="372"/>
      <c r="KCN3656" s="372"/>
      <c r="KCO3656" s="372"/>
      <c r="KCP3656" s="372"/>
      <c r="KCQ3656" s="370"/>
      <c r="KCR3656" s="371"/>
      <c r="KCS3656" s="372"/>
      <c r="KCT3656" s="371"/>
      <c r="KCU3656" s="473"/>
      <c r="KCV3656" s="371"/>
      <c r="KCW3656" s="372"/>
      <c r="KCX3656" s="372"/>
      <c r="KCY3656" s="372"/>
      <c r="KCZ3656" s="372"/>
      <c r="KDA3656" s="370"/>
      <c r="KDB3656" s="371"/>
      <c r="KDC3656" s="372"/>
      <c r="KDD3656" s="371"/>
      <c r="KDE3656" s="473"/>
      <c r="KDF3656" s="371"/>
      <c r="KDG3656" s="372"/>
      <c r="KDH3656" s="372"/>
      <c r="KDI3656" s="372"/>
      <c r="KDJ3656" s="372"/>
      <c r="KDK3656" s="370"/>
      <c r="KDL3656" s="371"/>
      <c r="KDM3656" s="372"/>
      <c r="KDN3656" s="371"/>
      <c r="KDO3656" s="473"/>
      <c r="KDP3656" s="371"/>
      <c r="KDQ3656" s="372"/>
      <c r="KDR3656" s="372"/>
      <c r="KDS3656" s="372"/>
      <c r="KDT3656" s="372"/>
      <c r="KDU3656" s="370"/>
      <c r="KDV3656" s="371"/>
      <c r="KDW3656" s="372"/>
      <c r="KDX3656" s="371"/>
      <c r="KDY3656" s="473"/>
      <c r="KDZ3656" s="371"/>
      <c r="KEA3656" s="372"/>
      <c r="KEB3656" s="372"/>
      <c r="KEC3656" s="372"/>
      <c r="KED3656" s="372"/>
      <c r="KEE3656" s="370"/>
      <c r="KEF3656" s="371"/>
      <c r="KEG3656" s="372"/>
      <c r="KEH3656" s="371"/>
      <c r="KEI3656" s="473"/>
      <c r="KEJ3656" s="371"/>
      <c r="KEK3656" s="372"/>
      <c r="KEL3656" s="372"/>
      <c r="KEM3656" s="372"/>
      <c r="KEN3656" s="372"/>
      <c r="KEO3656" s="370"/>
      <c r="KEP3656" s="371"/>
      <c r="KEQ3656" s="372"/>
      <c r="KER3656" s="371"/>
      <c r="KES3656" s="473"/>
      <c r="KET3656" s="371"/>
      <c r="KEU3656" s="372"/>
      <c r="KEV3656" s="372"/>
      <c r="KEW3656" s="372"/>
      <c r="KEX3656" s="372"/>
      <c r="KEY3656" s="370"/>
      <c r="KEZ3656" s="371"/>
      <c r="KFA3656" s="372"/>
      <c r="KFB3656" s="371"/>
      <c r="KFC3656" s="473"/>
      <c r="KFD3656" s="371"/>
      <c r="KFE3656" s="372"/>
      <c r="KFF3656" s="372"/>
      <c r="KFG3656" s="372"/>
      <c r="KFH3656" s="372"/>
      <c r="KFI3656" s="370"/>
      <c r="KFJ3656" s="371"/>
      <c r="KFK3656" s="372"/>
      <c r="KFL3656" s="371"/>
      <c r="KFM3656" s="473"/>
      <c r="KFN3656" s="371"/>
      <c r="KFO3656" s="372"/>
      <c r="KFP3656" s="372"/>
      <c r="KFQ3656" s="372"/>
      <c r="KFR3656" s="372"/>
      <c r="KFS3656" s="370"/>
      <c r="KFT3656" s="371"/>
      <c r="KFU3656" s="372"/>
      <c r="KFV3656" s="371"/>
      <c r="KFW3656" s="473"/>
      <c r="KFX3656" s="371"/>
      <c r="KFY3656" s="372"/>
      <c r="KFZ3656" s="372"/>
      <c r="KGA3656" s="372"/>
      <c r="KGB3656" s="372"/>
      <c r="KGC3656" s="370"/>
      <c r="KGD3656" s="371"/>
      <c r="KGE3656" s="372"/>
      <c r="KGF3656" s="371"/>
      <c r="KGG3656" s="473"/>
      <c r="KGH3656" s="371"/>
      <c r="KGI3656" s="372"/>
      <c r="KGJ3656" s="372"/>
      <c r="KGK3656" s="372"/>
      <c r="KGL3656" s="372"/>
      <c r="KGM3656" s="370"/>
      <c r="KGN3656" s="371"/>
      <c r="KGO3656" s="372"/>
      <c r="KGP3656" s="371"/>
      <c r="KGQ3656" s="473"/>
      <c r="KGR3656" s="371"/>
      <c r="KGS3656" s="372"/>
      <c r="KGT3656" s="372"/>
      <c r="KGU3656" s="372"/>
      <c r="KGV3656" s="372"/>
      <c r="KGW3656" s="370"/>
      <c r="KGX3656" s="371"/>
      <c r="KGY3656" s="372"/>
      <c r="KGZ3656" s="371"/>
      <c r="KHA3656" s="473"/>
      <c r="KHB3656" s="371"/>
      <c r="KHC3656" s="372"/>
      <c r="KHD3656" s="372"/>
      <c r="KHE3656" s="372"/>
      <c r="KHF3656" s="372"/>
      <c r="KHG3656" s="370"/>
      <c r="KHH3656" s="371"/>
      <c r="KHI3656" s="372"/>
      <c r="KHJ3656" s="371"/>
      <c r="KHK3656" s="473"/>
      <c r="KHL3656" s="371"/>
      <c r="KHM3656" s="372"/>
      <c r="KHN3656" s="372"/>
      <c r="KHO3656" s="372"/>
      <c r="KHP3656" s="372"/>
      <c r="KHQ3656" s="370"/>
      <c r="KHR3656" s="371"/>
      <c r="KHS3656" s="372"/>
      <c r="KHT3656" s="371"/>
      <c r="KHU3656" s="473"/>
      <c r="KHV3656" s="371"/>
      <c r="KHW3656" s="372"/>
      <c r="KHX3656" s="372"/>
      <c r="KHY3656" s="372"/>
      <c r="KHZ3656" s="372"/>
      <c r="KIA3656" s="370"/>
      <c r="KIB3656" s="371"/>
      <c r="KIC3656" s="372"/>
      <c r="KID3656" s="371"/>
      <c r="KIE3656" s="473"/>
      <c r="KIF3656" s="371"/>
      <c r="KIG3656" s="372"/>
      <c r="KIH3656" s="372"/>
      <c r="KII3656" s="372"/>
      <c r="KIJ3656" s="372"/>
      <c r="KIK3656" s="370"/>
      <c r="KIL3656" s="371"/>
      <c r="KIM3656" s="372"/>
      <c r="KIN3656" s="371"/>
      <c r="KIO3656" s="473"/>
      <c r="KIP3656" s="371"/>
      <c r="KIQ3656" s="372"/>
      <c r="KIR3656" s="372"/>
      <c r="KIS3656" s="372"/>
      <c r="KIT3656" s="372"/>
      <c r="KIU3656" s="370"/>
      <c r="KIV3656" s="371"/>
      <c r="KIW3656" s="372"/>
      <c r="KIX3656" s="371"/>
      <c r="KIY3656" s="473"/>
      <c r="KIZ3656" s="371"/>
      <c r="KJA3656" s="372"/>
      <c r="KJB3656" s="372"/>
      <c r="KJC3656" s="372"/>
      <c r="KJD3656" s="372"/>
      <c r="KJE3656" s="370"/>
      <c r="KJF3656" s="371"/>
      <c r="KJG3656" s="372"/>
      <c r="KJH3656" s="371"/>
      <c r="KJI3656" s="473"/>
      <c r="KJJ3656" s="371"/>
      <c r="KJK3656" s="372"/>
      <c r="KJL3656" s="372"/>
      <c r="KJM3656" s="372"/>
      <c r="KJN3656" s="372"/>
      <c r="KJO3656" s="370"/>
      <c r="KJP3656" s="371"/>
      <c r="KJQ3656" s="372"/>
      <c r="KJR3656" s="371"/>
      <c r="KJS3656" s="473"/>
      <c r="KJT3656" s="371"/>
      <c r="KJU3656" s="372"/>
      <c r="KJV3656" s="372"/>
      <c r="KJW3656" s="372"/>
      <c r="KJX3656" s="372"/>
      <c r="KJY3656" s="370"/>
      <c r="KJZ3656" s="371"/>
      <c r="KKA3656" s="372"/>
      <c r="KKB3656" s="371"/>
      <c r="KKC3656" s="473"/>
      <c r="KKD3656" s="371"/>
      <c r="KKE3656" s="372"/>
      <c r="KKF3656" s="372"/>
      <c r="KKG3656" s="372"/>
      <c r="KKH3656" s="372"/>
      <c r="KKI3656" s="370"/>
      <c r="KKJ3656" s="371"/>
      <c r="KKK3656" s="372"/>
      <c r="KKL3656" s="371"/>
      <c r="KKM3656" s="473"/>
      <c r="KKN3656" s="371"/>
      <c r="KKO3656" s="372"/>
      <c r="KKP3656" s="372"/>
      <c r="KKQ3656" s="372"/>
      <c r="KKR3656" s="372"/>
      <c r="KKS3656" s="370"/>
      <c r="KKT3656" s="371"/>
      <c r="KKU3656" s="372"/>
      <c r="KKV3656" s="371"/>
      <c r="KKW3656" s="473"/>
      <c r="KKX3656" s="371"/>
      <c r="KKY3656" s="372"/>
      <c r="KKZ3656" s="372"/>
      <c r="KLA3656" s="372"/>
      <c r="KLB3656" s="372"/>
      <c r="KLC3656" s="370"/>
      <c r="KLD3656" s="371"/>
      <c r="KLE3656" s="372"/>
      <c r="KLF3656" s="371"/>
      <c r="KLG3656" s="473"/>
      <c r="KLH3656" s="371"/>
      <c r="KLI3656" s="372"/>
      <c r="KLJ3656" s="372"/>
      <c r="KLK3656" s="372"/>
      <c r="KLL3656" s="372"/>
      <c r="KLM3656" s="370"/>
      <c r="KLN3656" s="371"/>
      <c r="KLO3656" s="372"/>
      <c r="KLP3656" s="371"/>
      <c r="KLQ3656" s="473"/>
      <c r="KLR3656" s="371"/>
      <c r="KLS3656" s="372"/>
      <c r="KLT3656" s="372"/>
      <c r="KLU3656" s="372"/>
      <c r="KLV3656" s="372"/>
      <c r="KLW3656" s="370"/>
      <c r="KLX3656" s="371"/>
      <c r="KLY3656" s="372"/>
      <c r="KLZ3656" s="371"/>
      <c r="KMA3656" s="473"/>
      <c r="KMB3656" s="371"/>
      <c r="KMC3656" s="372"/>
      <c r="KMD3656" s="372"/>
      <c r="KME3656" s="372"/>
      <c r="KMF3656" s="372"/>
      <c r="KMG3656" s="370"/>
      <c r="KMH3656" s="371"/>
      <c r="KMI3656" s="372"/>
      <c r="KMJ3656" s="371"/>
      <c r="KMK3656" s="473"/>
      <c r="KML3656" s="371"/>
      <c r="KMM3656" s="372"/>
      <c r="KMN3656" s="372"/>
      <c r="KMO3656" s="372"/>
      <c r="KMP3656" s="372"/>
      <c r="KMQ3656" s="370"/>
      <c r="KMR3656" s="371"/>
      <c r="KMS3656" s="372"/>
      <c r="KMT3656" s="371"/>
      <c r="KMU3656" s="473"/>
      <c r="KMV3656" s="371"/>
      <c r="KMW3656" s="372"/>
      <c r="KMX3656" s="372"/>
      <c r="KMY3656" s="372"/>
      <c r="KMZ3656" s="372"/>
      <c r="KNA3656" s="370"/>
      <c r="KNB3656" s="371"/>
      <c r="KNC3656" s="372"/>
      <c r="KND3656" s="371"/>
      <c r="KNE3656" s="473"/>
      <c r="KNF3656" s="371"/>
      <c r="KNG3656" s="372"/>
      <c r="KNH3656" s="372"/>
      <c r="KNI3656" s="372"/>
      <c r="KNJ3656" s="372"/>
      <c r="KNK3656" s="370"/>
      <c r="KNL3656" s="371"/>
      <c r="KNM3656" s="372"/>
      <c r="KNN3656" s="371"/>
      <c r="KNO3656" s="473"/>
      <c r="KNP3656" s="371"/>
      <c r="KNQ3656" s="372"/>
      <c r="KNR3656" s="372"/>
      <c r="KNS3656" s="372"/>
      <c r="KNT3656" s="372"/>
      <c r="KNU3656" s="370"/>
      <c r="KNV3656" s="371"/>
      <c r="KNW3656" s="372"/>
      <c r="KNX3656" s="371"/>
      <c r="KNY3656" s="473"/>
      <c r="KNZ3656" s="371"/>
      <c r="KOA3656" s="372"/>
      <c r="KOB3656" s="372"/>
      <c r="KOC3656" s="372"/>
      <c r="KOD3656" s="372"/>
      <c r="KOE3656" s="370"/>
      <c r="KOF3656" s="371"/>
      <c r="KOG3656" s="372"/>
      <c r="KOH3656" s="371"/>
      <c r="KOI3656" s="473"/>
      <c r="KOJ3656" s="371"/>
      <c r="KOK3656" s="372"/>
      <c r="KOL3656" s="372"/>
      <c r="KOM3656" s="372"/>
      <c r="KON3656" s="372"/>
      <c r="KOO3656" s="370"/>
      <c r="KOP3656" s="371"/>
      <c r="KOQ3656" s="372"/>
      <c r="KOR3656" s="371"/>
      <c r="KOS3656" s="473"/>
      <c r="KOT3656" s="371"/>
      <c r="KOU3656" s="372"/>
      <c r="KOV3656" s="372"/>
      <c r="KOW3656" s="372"/>
      <c r="KOX3656" s="372"/>
      <c r="KOY3656" s="370"/>
      <c r="KOZ3656" s="371"/>
      <c r="KPA3656" s="372"/>
      <c r="KPB3656" s="371"/>
      <c r="KPC3656" s="473"/>
      <c r="KPD3656" s="371"/>
      <c r="KPE3656" s="372"/>
      <c r="KPF3656" s="372"/>
      <c r="KPG3656" s="372"/>
      <c r="KPH3656" s="372"/>
      <c r="KPI3656" s="370"/>
      <c r="KPJ3656" s="371"/>
      <c r="KPK3656" s="372"/>
      <c r="KPL3656" s="371"/>
      <c r="KPM3656" s="473"/>
      <c r="KPN3656" s="371"/>
      <c r="KPO3656" s="372"/>
      <c r="KPP3656" s="372"/>
      <c r="KPQ3656" s="372"/>
      <c r="KPR3656" s="372"/>
      <c r="KPS3656" s="370"/>
      <c r="KPT3656" s="371"/>
      <c r="KPU3656" s="372"/>
      <c r="KPV3656" s="371"/>
      <c r="KPW3656" s="473"/>
      <c r="KPX3656" s="371"/>
      <c r="KPY3656" s="372"/>
      <c r="KPZ3656" s="372"/>
      <c r="KQA3656" s="372"/>
      <c r="KQB3656" s="372"/>
      <c r="KQC3656" s="370"/>
      <c r="KQD3656" s="371"/>
      <c r="KQE3656" s="372"/>
      <c r="KQF3656" s="371"/>
      <c r="KQG3656" s="473"/>
      <c r="KQH3656" s="371"/>
      <c r="KQI3656" s="372"/>
      <c r="KQJ3656" s="372"/>
      <c r="KQK3656" s="372"/>
      <c r="KQL3656" s="372"/>
      <c r="KQM3656" s="370"/>
      <c r="KQN3656" s="371"/>
      <c r="KQO3656" s="372"/>
      <c r="KQP3656" s="371"/>
      <c r="KQQ3656" s="473"/>
      <c r="KQR3656" s="371"/>
      <c r="KQS3656" s="372"/>
      <c r="KQT3656" s="372"/>
      <c r="KQU3656" s="372"/>
      <c r="KQV3656" s="372"/>
      <c r="KQW3656" s="370"/>
      <c r="KQX3656" s="371"/>
      <c r="KQY3656" s="372"/>
      <c r="KQZ3656" s="371"/>
      <c r="KRA3656" s="473"/>
      <c r="KRB3656" s="371"/>
      <c r="KRC3656" s="372"/>
      <c r="KRD3656" s="372"/>
      <c r="KRE3656" s="372"/>
      <c r="KRF3656" s="372"/>
      <c r="KRG3656" s="370"/>
      <c r="KRH3656" s="371"/>
      <c r="KRI3656" s="372"/>
      <c r="KRJ3656" s="371"/>
      <c r="KRK3656" s="473"/>
      <c r="KRL3656" s="371"/>
      <c r="KRM3656" s="372"/>
      <c r="KRN3656" s="372"/>
      <c r="KRO3656" s="372"/>
      <c r="KRP3656" s="372"/>
      <c r="KRQ3656" s="370"/>
      <c r="KRR3656" s="371"/>
      <c r="KRS3656" s="372"/>
      <c r="KRT3656" s="371"/>
      <c r="KRU3656" s="473"/>
      <c r="KRV3656" s="371"/>
      <c r="KRW3656" s="372"/>
      <c r="KRX3656" s="372"/>
      <c r="KRY3656" s="372"/>
      <c r="KRZ3656" s="372"/>
      <c r="KSA3656" s="370"/>
      <c r="KSB3656" s="371"/>
      <c r="KSC3656" s="372"/>
      <c r="KSD3656" s="371"/>
      <c r="KSE3656" s="473"/>
      <c r="KSF3656" s="371"/>
      <c r="KSG3656" s="372"/>
      <c r="KSH3656" s="372"/>
      <c r="KSI3656" s="372"/>
      <c r="KSJ3656" s="372"/>
      <c r="KSK3656" s="370"/>
      <c r="KSL3656" s="371"/>
      <c r="KSM3656" s="372"/>
      <c r="KSN3656" s="371"/>
      <c r="KSO3656" s="473"/>
      <c r="KSP3656" s="371"/>
      <c r="KSQ3656" s="372"/>
      <c r="KSR3656" s="372"/>
      <c r="KSS3656" s="372"/>
      <c r="KST3656" s="372"/>
      <c r="KSU3656" s="370"/>
      <c r="KSV3656" s="371"/>
      <c r="KSW3656" s="372"/>
      <c r="KSX3656" s="371"/>
      <c r="KSY3656" s="473"/>
      <c r="KSZ3656" s="371"/>
      <c r="KTA3656" s="372"/>
      <c r="KTB3656" s="372"/>
      <c r="KTC3656" s="372"/>
      <c r="KTD3656" s="372"/>
      <c r="KTE3656" s="370"/>
      <c r="KTF3656" s="371"/>
      <c r="KTG3656" s="372"/>
      <c r="KTH3656" s="371"/>
      <c r="KTI3656" s="473"/>
      <c r="KTJ3656" s="371"/>
      <c r="KTK3656" s="372"/>
      <c r="KTL3656" s="372"/>
      <c r="KTM3656" s="372"/>
      <c r="KTN3656" s="372"/>
      <c r="KTO3656" s="370"/>
      <c r="KTP3656" s="371"/>
      <c r="KTQ3656" s="372"/>
      <c r="KTR3656" s="371"/>
      <c r="KTS3656" s="473"/>
      <c r="KTT3656" s="371"/>
      <c r="KTU3656" s="372"/>
      <c r="KTV3656" s="372"/>
      <c r="KTW3656" s="372"/>
      <c r="KTX3656" s="372"/>
      <c r="KTY3656" s="370"/>
      <c r="KTZ3656" s="371"/>
      <c r="KUA3656" s="372"/>
      <c r="KUB3656" s="371"/>
      <c r="KUC3656" s="473"/>
      <c r="KUD3656" s="371"/>
      <c r="KUE3656" s="372"/>
      <c r="KUF3656" s="372"/>
      <c r="KUG3656" s="372"/>
      <c r="KUH3656" s="372"/>
      <c r="KUI3656" s="370"/>
      <c r="KUJ3656" s="371"/>
      <c r="KUK3656" s="372"/>
      <c r="KUL3656" s="371"/>
      <c r="KUM3656" s="473"/>
      <c r="KUN3656" s="371"/>
      <c r="KUO3656" s="372"/>
      <c r="KUP3656" s="372"/>
      <c r="KUQ3656" s="372"/>
      <c r="KUR3656" s="372"/>
      <c r="KUS3656" s="370"/>
      <c r="KUT3656" s="371"/>
      <c r="KUU3656" s="372"/>
      <c r="KUV3656" s="371"/>
      <c r="KUW3656" s="473"/>
      <c r="KUX3656" s="371"/>
      <c r="KUY3656" s="372"/>
      <c r="KUZ3656" s="372"/>
      <c r="KVA3656" s="372"/>
      <c r="KVB3656" s="372"/>
      <c r="KVC3656" s="370"/>
      <c r="KVD3656" s="371"/>
      <c r="KVE3656" s="372"/>
      <c r="KVF3656" s="371"/>
      <c r="KVG3656" s="473"/>
      <c r="KVH3656" s="371"/>
      <c r="KVI3656" s="372"/>
      <c r="KVJ3656" s="372"/>
      <c r="KVK3656" s="372"/>
      <c r="KVL3656" s="372"/>
      <c r="KVM3656" s="370"/>
      <c r="KVN3656" s="371"/>
      <c r="KVO3656" s="372"/>
      <c r="KVP3656" s="371"/>
      <c r="KVQ3656" s="473"/>
      <c r="KVR3656" s="371"/>
      <c r="KVS3656" s="372"/>
      <c r="KVT3656" s="372"/>
      <c r="KVU3656" s="372"/>
      <c r="KVV3656" s="372"/>
      <c r="KVW3656" s="370"/>
      <c r="KVX3656" s="371"/>
      <c r="KVY3656" s="372"/>
      <c r="KVZ3656" s="371"/>
      <c r="KWA3656" s="473"/>
      <c r="KWB3656" s="371"/>
      <c r="KWC3656" s="372"/>
      <c r="KWD3656" s="372"/>
      <c r="KWE3656" s="372"/>
      <c r="KWF3656" s="372"/>
      <c r="KWG3656" s="370"/>
      <c r="KWH3656" s="371"/>
      <c r="KWI3656" s="372"/>
      <c r="KWJ3656" s="371"/>
      <c r="KWK3656" s="473"/>
      <c r="KWL3656" s="371"/>
      <c r="KWM3656" s="372"/>
      <c r="KWN3656" s="372"/>
      <c r="KWO3656" s="372"/>
      <c r="KWP3656" s="372"/>
      <c r="KWQ3656" s="370"/>
      <c r="KWR3656" s="371"/>
      <c r="KWS3656" s="372"/>
      <c r="KWT3656" s="371"/>
      <c r="KWU3656" s="473"/>
      <c r="KWV3656" s="371"/>
      <c r="KWW3656" s="372"/>
      <c r="KWX3656" s="372"/>
      <c r="KWY3656" s="372"/>
      <c r="KWZ3656" s="372"/>
      <c r="KXA3656" s="370"/>
      <c r="KXB3656" s="371"/>
      <c r="KXC3656" s="372"/>
      <c r="KXD3656" s="371"/>
      <c r="KXE3656" s="473"/>
      <c r="KXF3656" s="371"/>
      <c r="KXG3656" s="372"/>
      <c r="KXH3656" s="372"/>
      <c r="KXI3656" s="372"/>
      <c r="KXJ3656" s="372"/>
      <c r="KXK3656" s="370"/>
      <c r="KXL3656" s="371"/>
      <c r="KXM3656" s="372"/>
      <c r="KXN3656" s="371"/>
      <c r="KXO3656" s="473"/>
      <c r="KXP3656" s="371"/>
      <c r="KXQ3656" s="372"/>
      <c r="KXR3656" s="372"/>
      <c r="KXS3656" s="372"/>
      <c r="KXT3656" s="372"/>
      <c r="KXU3656" s="370"/>
      <c r="KXV3656" s="371"/>
      <c r="KXW3656" s="372"/>
      <c r="KXX3656" s="371"/>
      <c r="KXY3656" s="473"/>
      <c r="KXZ3656" s="371"/>
      <c r="KYA3656" s="372"/>
      <c r="KYB3656" s="372"/>
      <c r="KYC3656" s="372"/>
      <c r="KYD3656" s="372"/>
      <c r="KYE3656" s="370"/>
      <c r="KYF3656" s="371"/>
      <c r="KYG3656" s="372"/>
      <c r="KYH3656" s="371"/>
      <c r="KYI3656" s="473"/>
      <c r="KYJ3656" s="371"/>
      <c r="KYK3656" s="372"/>
      <c r="KYL3656" s="372"/>
      <c r="KYM3656" s="372"/>
      <c r="KYN3656" s="372"/>
      <c r="KYO3656" s="370"/>
      <c r="KYP3656" s="371"/>
      <c r="KYQ3656" s="372"/>
      <c r="KYR3656" s="371"/>
      <c r="KYS3656" s="473"/>
      <c r="KYT3656" s="371"/>
      <c r="KYU3656" s="372"/>
      <c r="KYV3656" s="372"/>
      <c r="KYW3656" s="372"/>
      <c r="KYX3656" s="372"/>
      <c r="KYY3656" s="370"/>
      <c r="KYZ3656" s="371"/>
      <c r="KZA3656" s="372"/>
      <c r="KZB3656" s="371"/>
      <c r="KZC3656" s="473"/>
      <c r="KZD3656" s="371"/>
      <c r="KZE3656" s="372"/>
      <c r="KZF3656" s="372"/>
      <c r="KZG3656" s="372"/>
      <c r="KZH3656" s="372"/>
      <c r="KZI3656" s="370"/>
      <c r="KZJ3656" s="371"/>
      <c r="KZK3656" s="372"/>
      <c r="KZL3656" s="371"/>
      <c r="KZM3656" s="473"/>
      <c r="KZN3656" s="371"/>
      <c r="KZO3656" s="372"/>
      <c r="KZP3656" s="372"/>
      <c r="KZQ3656" s="372"/>
      <c r="KZR3656" s="372"/>
      <c r="KZS3656" s="370"/>
      <c r="KZT3656" s="371"/>
      <c r="KZU3656" s="372"/>
      <c r="KZV3656" s="371"/>
      <c r="KZW3656" s="473"/>
      <c r="KZX3656" s="371"/>
      <c r="KZY3656" s="372"/>
      <c r="KZZ3656" s="372"/>
      <c r="LAA3656" s="372"/>
      <c r="LAB3656" s="372"/>
      <c r="LAC3656" s="370"/>
      <c r="LAD3656" s="371"/>
      <c r="LAE3656" s="372"/>
      <c r="LAF3656" s="371"/>
      <c r="LAG3656" s="473"/>
      <c r="LAH3656" s="371"/>
      <c r="LAI3656" s="372"/>
      <c r="LAJ3656" s="372"/>
      <c r="LAK3656" s="372"/>
      <c r="LAL3656" s="372"/>
      <c r="LAM3656" s="370"/>
      <c r="LAN3656" s="371"/>
      <c r="LAO3656" s="372"/>
      <c r="LAP3656" s="371"/>
      <c r="LAQ3656" s="473"/>
      <c r="LAR3656" s="371"/>
      <c r="LAS3656" s="372"/>
      <c r="LAT3656" s="372"/>
      <c r="LAU3656" s="372"/>
      <c r="LAV3656" s="372"/>
      <c r="LAW3656" s="370"/>
      <c r="LAX3656" s="371"/>
      <c r="LAY3656" s="372"/>
      <c r="LAZ3656" s="371"/>
      <c r="LBA3656" s="473"/>
      <c r="LBB3656" s="371"/>
      <c r="LBC3656" s="372"/>
      <c r="LBD3656" s="372"/>
      <c r="LBE3656" s="372"/>
      <c r="LBF3656" s="372"/>
      <c r="LBG3656" s="370"/>
      <c r="LBH3656" s="371"/>
      <c r="LBI3656" s="372"/>
      <c r="LBJ3656" s="371"/>
      <c r="LBK3656" s="473"/>
      <c r="LBL3656" s="371"/>
      <c r="LBM3656" s="372"/>
      <c r="LBN3656" s="372"/>
      <c r="LBO3656" s="372"/>
      <c r="LBP3656" s="372"/>
      <c r="LBQ3656" s="370"/>
      <c r="LBR3656" s="371"/>
      <c r="LBS3656" s="372"/>
      <c r="LBT3656" s="371"/>
      <c r="LBU3656" s="473"/>
      <c r="LBV3656" s="371"/>
      <c r="LBW3656" s="372"/>
      <c r="LBX3656" s="372"/>
      <c r="LBY3656" s="372"/>
      <c r="LBZ3656" s="372"/>
      <c r="LCA3656" s="370"/>
      <c r="LCB3656" s="371"/>
      <c r="LCC3656" s="372"/>
      <c r="LCD3656" s="371"/>
      <c r="LCE3656" s="473"/>
      <c r="LCF3656" s="371"/>
      <c r="LCG3656" s="372"/>
      <c r="LCH3656" s="372"/>
      <c r="LCI3656" s="372"/>
      <c r="LCJ3656" s="372"/>
      <c r="LCK3656" s="370"/>
      <c r="LCL3656" s="371"/>
      <c r="LCM3656" s="372"/>
      <c r="LCN3656" s="371"/>
      <c r="LCO3656" s="473"/>
      <c r="LCP3656" s="371"/>
      <c r="LCQ3656" s="372"/>
      <c r="LCR3656" s="372"/>
      <c r="LCS3656" s="372"/>
      <c r="LCT3656" s="372"/>
      <c r="LCU3656" s="370"/>
      <c r="LCV3656" s="371"/>
      <c r="LCW3656" s="372"/>
      <c r="LCX3656" s="371"/>
      <c r="LCY3656" s="473"/>
      <c r="LCZ3656" s="371"/>
      <c r="LDA3656" s="372"/>
      <c r="LDB3656" s="372"/>
      <c r="LDC3656" s="372"/>
      <c r="LDD3656" s="372"/>
      <c r="LDE3656" s="370"/>
      <c r="LDF3656" s="371"/>
      <c r="LDG3656" s="372"/>
      <c r="LDH3656" s="371"/>
      <c r="LDI3656" s="473"/>
      <c r="LDJ3656" s="371"/>
      <c r="LDK3656" s="372"/>
      <c r="LDL3656" s="372"/>
      <c r="LDM3656" s="372"/>
      <c r="LDN3656" s="372"/>
      <c r="LDO3656" s="370"/>
      <c r="LDP3656" s="371"/>
      <c r="LDQ3656" s="372"/>
      <c r="LDR3656" s="371"/>
      <c r="LDS3656" s="473"/>
      <c r="LDT3656" s="371"/>
      <c r="LDU3656" s="372"/>
      <c r="LDV3656" s="372"/>
      <c r="LDW3656" s="372"/>
      <c r="LDX3656" s="372"/>
      <c r="LDY3656" s="370"/>
      <c r="LDZ3656" s="371"/>
      <c r="LEA3656" s="372"/>
      <c r="LEB3656" s="371"/>
      <c r="LEC3656" s="473"/>
      <c r="LED3656" s="371"/>
      <c r="LEE3656" s="372"/>
      <c r="LEF3656" s="372"/>
      <c r="LEG3656" s="372"/>
      <c r="LEH3656" s="372"/>
      <c r="LEI3656" s="370"/>
      <c r="LEJ3656" s="371"/>
      <c r="LEK3656" s="372"/>
      <c r="LEL3656" s="371"/>
      <c r="LEM3656" s="473"/>
      <c r="LEN3656" s="371"/>
      <c r="LEO3656" s="372"/>
      <c r="LEP3656" s="372"/>
      <c r="LEQ3656" s="372"/>
      <c r="LER3656" s="372"/>
      <c r="LES3656" s="370"/>
      <c r="LET3656" s="371"/>
      <c r="LEU3656" s="372"/>
      <c r="LEV3656" s="371"/>
      <c r="LEW3656" s="473"/>
      <c r="LEX3656" s="371"/>
      <c r="LEY3656" s="372"/>
      <c r="LEZ3656" s="372"/>
      <c r="LFA3656" s="372"/>
      <c r="LFB3656" s="372"/>
      <c r="LFC3656" s="370"/>
      <c r="LFD3656" s="371"/>
      <c r="LFE3656" s="372"/>
      <c r="LFF3656" s="371"/>
      <c r="LFG3656" s="473"/>
      <c r="LFH3656" s="371"/>
      <c r="LFI3656" s="372"/>
      <c r="LFJ3656" s="372"/>
      <c r="LFK3656" s="372"/>
      <c r="LFL3656" s="372"/>
      <c r="LFM3656" s="370"/>
      <c r="LFN3656" s="371"/>
      <c r="LFO3656" s="372"/>
      <c r="LFP3656" s="371"/>
      <c r="LFQ3656" s="473"/>
      <c r="LFR3656" s="371"/>
      <c r="LFS3656" s="372"/>
      <c r="LFT3656" s="372"/>
      <c r="LFU3656" s="372"/>
      <c r="LFV3656" s="372"/>
      <c r="LFW3656" s="370"/>
      <c r="LFX3656" s="371"/>
      <c r="LFY3656" s="372"/>
      <c r="LFZ3656" s="371"/>
      <c r="LGA3656" s="473"/>
      <c r="LGB3656" s="371"/>
      <c r="LGC3656" s="372"/>
      <c r="LGD3656" s="372"/>
      <c r="LGE3656" s="372"/>
      <c r="LGF3656" s="372"/>
      <c r="LGG3656" s="370"/>
      <c r="LGH3656" s="371"/>
      <c r="LGI3656" s="372"/>
      <c r="LGJ3656" s="371"/>
      <c r="LGK3656" s="473"/>
      <c r="LGL3656" s="371"/>
      <c r="LGM3656" s="372"/>
      <c r="LGN3656" s="372"/>
      <c r="LGO3656" s="372"/>
      <c r="LGP3656" s="372"/>
      <c r="LGQ3656" s="370"/>
      <c r="LGR3656" s="371"/>
      <c r="LGS3656" s="372"/>
      <c r="LGT3656" s="371"/>
      <c r="LGU3656" s="473"/>
      <c r="LGV3656" s="371"/>
      <c r="LGW3656" s="372"/>
      <c r="LGX3656" s="372"/>
      <c r="LGY3656" s="372"/>
      <c r="LGZ3656" s="372"/>
      <c r="LHA3656" s="370"/>
      <c r="LHB3656" s="371"/>
      <c r="LHC3656" s="372"/>
      <c r="LHD3656" s="371"/>
      <c r="LHE3656" s="473"/>
      <c r="LHF3656" s="371"/>
      <c r="LHG3656" s="372"/>
      <c r="LHH3656" s="372"/>
      <c r="LHI3656" s="372"/>
      <c r="LHJ3656" s="372"/>
      <c r="LHK3656" s="370"/>
      <c r="LHL3656" s="371"/>
      <c r="LHM3656" s="372"/>
      <c r="LHN3656" s="371"/>
      <c r="LHO3656" s="473"/>
      <c r="LHP3656" s="371"/>
      <c r="LHQ3656" s="372"/>
      <c r="LHR3656" s="372"/>
      <c r="LHS3656" s="372"/>
      <c r="LHT3656" s="372"/>
      <c r="LHU3656" s="370"/>
      <c r="LHV3656" s="371"/>
      <c r="LHW3656" s="372"/>
      <c r="LHX3656" s="371"/>
      <c r="LHY3656" s="473"/>
      <c r="LHZ3656" s="371"/>
      <c r="LIA3656" s="372"/>
      <c r="LIB3656" s="372"/>
      <c r="LIC3656" s="372"/>
      <c r="LID3656" s="372"/>
      <c r="LIE3656" s="370"/>
      <c r="LIF3656" s="371"/>
      <c r="LIG3656" s="372"/>
      <c r="LIH3656" s="371"/>
      <c r="LII3656" s="473"/>
      <c r="LIJ3656" s="371"/>
      <c r="LIK3656" s="372"/>
      <c r="LIL3656" s="372"/>
      <c r="LIM3656" s="372"/>
      <c r="LIN3656" s="372"/>
      <c r="LIO3656" s="370"/>
      <c r="LIP3656" s="371"/>
      <c r="LIQ3656" s="372"/>
      <c r="LIR3656" s="371"/>
      <c r="LIS3656" s="473"/>
      <c r="LIT3656" s="371"/>
      <c r="LIU3656" s="372"/>
      <c r="LIV3656" s="372"/>
      <c r="LIW3656" s="372"/>
      <c r="LIX3656" s="372"/>
      <c r="LIY3656" s="370"/>
      <c r="LIZ3656" s="371"/>
      <c r="LJA3656" s="372"/>
      <c r="LJB3656" s="371"/>
      <c r="LJC3656" s="473"/>
      <c r="LJD3656" s="371"/>
      <c r="LJE3656" s="372"/>
      <c r="LJF3656" s="372"/>
      <c r="LJG3656" s="372"/>
      <c r="LJH3656" s="372"/>
      <c r="LJI3656" s="370"/>
      <c r="LJJ3656" s="371"/>
      <c r="LJK3656" s="372"/>
      <c r="LJL3656" s="371"/>
      <c r="LJM3656" s="473"/>
      <c r="LJN3656" s="371"/>
      <c r="LJO3656" s="372"/>
      <c r="LJP3656" s="372"/>
      <c r="LJQ3656" s="372"/>
      <c r="LJR3656" s="372"/>
      <c r="LJS3656" s="370"/>
      <c r="LJT3656" s="371"/>
      <c r="LJU3656" s="372"/>
      <c r="LJV3656" s="371"/>
      <c r="LJW3656" s="473"/>
      <c r="LJX3656" s="371"/>
      <c r="LJY3656" s="372"/>
      <c r="LJZ3656" s="372"/>
      <c r="LKA3656" s="372"/>
      <c r="LKB3656" s="372"/>
      <c r="LKC3656" s="370"/>
      <c r="LKD3656" s="371"/>
      <c r="LKE3656" s="372"/>
      <c r="LKF3656" s="371"/>
      <c r="LKG3656" s="473"/>
      <c r="LKH3656" s="371"/>
      <c r="LKI3656" s="372"/>
      <c r="LKJ3656" s="372"/>
      <c r="LKK3656" s="372"/>
      <c r="LKL3656" s="372"/>
      <c r="LKM3656" s="370"/>
      <c r="LKN3656" s="371"/>
      <c r="LKO3656" s="372"/>
      <c r="LKP3656" s="371"/>
      <c r="LKQ3656" s="473"/>
      <c r="LKR3656" s="371"/>
      <c r="LKS3656" s="372"/>
      <c r="LKT3656" s="372"/>
      <c r="LKU3656" s="372"/>
      <c r="LKV3656" s="372"/>
      <c r="LKW3656" s="370"/>
      <c r="LKX3656" s="371"/>
      <c r="LKY3656" s="372"/>
      <c r="LKZ3656" s="371"/>
      <c r="LLA3656" s="473"/>
      <c r="LLB3656" s="371"/>
      <c r="LLC3656" s="372"/>
      <c r="LLD3656" s="372"/>
      <c r="LLE3656" s="372"/>
      <c r="LLF3656" s="372"/>
      <c r="LLG3656" s="370"/>
      <c r="LLH3656" s="371"/>
      <c r="LLI3656" s="372"/>
      <c r="LLJ3656" s="371"/>
      <c r="LLK3656" s="473"/>
      <c r="LLL3656" s="371"/>
      <c r="LLM3656" s="372"/>
      <c r="LLN3656" s="372"/>
      <c r="LLO3656" s="372"/>
      <c r="LLP3656" s="372"/>
      <c r="LLQ3656" s="370"/>
      <c r="LLR3656" s="371"/>
      <c r="LLS3656" s="372"/>
      <c r="LLT3656" s="371"/>
      <c r="LLU3656" s="473"/>
      <c r="LLV3656" s="371"/>
      <c r="LLW3656" s="372"/>
      <c r="LLX3656" s="372"/>
      <c r="LLY3656" s="372"/>
      <c r="LLZ3656" s="372"/>
      <c r="LMA3656" s="370"/>
      <c r="LMB3656" s="371"/>
      <c r="LMC3656" s="372"/>
      <c r="LMD3656" s="371"/>
      <c r="LME3656" s="473"/>
      <c r="LMF3656" s="371"/>
      <c r="LMG3656" s="372"/>
      <c r="LMH3656" s="372"/>
      <c r="LMI3656" s="372"/>
      <c r="LMJ3656" s="372"/>
      <c r="LMK3656" s="370"/>
      <c r="LML3656" s="371"/>
      <c r="LMM3656" s="372"/>
      <c r="LMN3656" s="371"/>
      <c r="LMO3656" s="473"/>
      <c r="LMP3656" s="371"/>
      <c r="LMQ3656" s="372"/>
      <c r="LMR3656" s="372"/>
      <c r="LMS3656" s="372"/>
      <c r="LMT3656" s="372"/>
      <c r="LMU3656" s="370"/>
      <c r="LMV3656" s="371"/>
      <c r="LMW3656" s="372"/>
      <c r="LMX3656" s="371"/>
      <c r="LMY3656" s="473"/>
      <c r="LMZ3656" s="371"/>
      <c r="LNA3656" s="372"/>
      <c r="LNB3656" s="372"/>
      <c r="LNC3656" s="372"/>
      <c r="LND3656" s="372"/>
      <c r="LNE3656" s="370"/>
      <c r="LNF3656" s="371"/>
      <c r="LNG3656" s="372"/>
      <c r="LNH3656" s="371"/>
      <c r="LNI3656" s="473"/>
      <c r="LNJ3656" s="371"/>
      <c r="LNK3656" s="372"/>
      <c r="LNL3656" s="372"/>
      <c r="LNM3656" s="372"/>
      <c r="LNN3656" s="372"/>
      <c r="LNO3656" s="370"/>
      <c r="LNP3656" s="371"/>
      <c r="LNQ3656" s="372"/>
      <c r="LNR3656" s="371"/>
      <c r="LNS3656" s="473"/>
      <c r="LNT3656" s="371"/>
      <c r="LNU3656" s="372"/>
      <c r="LNV3656" s="372"/>
      <c r="LNW3656" s="372"/>
      <c r="LNX3656" s="372"/>
      <c r="LNY3656" s="370"/>
      <c r="LNZ3656" s="371"/>
      <c r="LOA3656" s="372"/>
      <c r="LOB3656" s="371"/>
      <c r="LOC3656" s="473"/>
      <c r="LOD3656" s="371"/>
      <c r="LOE3656" s="372"/>
      <c r="LOF3656" s="372"/>
      <c r="LOG3656" s="372"/>
      <c r="LOH3656" s="372"/>
      <c r="LOI3656" s="370"/>
      <c r="LOJ3656" s="371"/>
      <c r="LOK3656" s="372"/>
      <c r="LOL3656" s="371"/>
      <c r="LOM3656" s="473"/>
      <c r="LON3656" s="371"/>
      <c r="LOO3656" s="372"/>
      <c r="LOP3656" s="372"/>
      <c r="LOQ3656" s="372"/>
      <c r="LOR3656" s="372"/>
      <c r="LOS3656" s="370"/>
      <c r="LOT3656" s="371"/>
      <c r="LOU3656" s="372"/>
      <c r="LOV3656" s="371"/>
      <c r="LOW3656" s="473"/>
      <c r="LOX3656" s="371"/>
      <c r="LOY3656" s="372"/>
      <c r="LOZ3656" s="372"/>
      <c r="LPA3656" s="372"/>
      <c r="LPB3656" s="372"/>
      <c r="LPC3656" s="370"/>
      <c r="LPD3656" s="371"/>
      <c r="LPE3656" s="372"/>
      <c r="LPF3656" s="371"/>
      <c r="LPG3656" s="473"/>
      <c r="LPH3656" s="371"/>
      <c r="LPI3656" s="372"/>
      <c r="LPJ3656" s="372"/>
      <c r="LPK3656" s="372"/>
      <c r="LPL3656" s="372"/>
      <c r="LPM3656" s="370"/>
      <c r="LPN3656" s="371"/>
      <c r="LPO3656" s="372"/>
      <c r="LPP3656" s="371"/>
      <c r="LPQ3656" s="473"/>
      <c r="LPR3656" s="371"/>
      <c r="LPS3656" s="372"/>
      <c r="LPT3656" s="372"/>
      <c r="LPU3656" s="372"/>
      <c r="LPV3656" s="372"/>
      <c r="LPW3656" s="370"/>
      <c r="LPX3656" s="371"/>
      <c r="LPY3656" s="372"/>
      <c r="LPZ3656" s="371"/>
      <c r="LQA3656" s="473"/>
      <c r="LQB3656" s="371"/>
      <c r="LQC3656" s="372"/>
      <c r="LQD3656" s="372"/>
      <c r="LQE3656" s="372"/>
      <c r="LQF3656" s="372"/>
      <c r="LQG3656" s="370"/>
      <c r="LQH3656" s="371"/>
      <c r="LQI3656" s="372"/>
      <c r="LQJ3656" s="371"/>
      <c r="LQK3656" s="473"/>
      <c r="LQL3656" s="371"/>
      <c r="LQM3656" s="372"/>
      <c r="LQN3656" s="372"/>
      <c r="LQO3656" s="372"/>
      <c r="LQP3656" s="372"/>
      <c r="LQQ3656" s="370"/>
      <c r="LQR3656" s="371"/>
      <c r="LQS3656" s="372"/>
      <c r="LQT3656" s="371"/>
      <c r="LQU3656" s="473"/>
      <c r="LQV3656" s="371"/>
      <c r="LQW3656" s="372"/>
      <c r="LQX3656" s="372"/>
      <c r="LQY3656" s="372"/>
      <c r="LQZ3656" s="372"/>
      <c r="LRA3656" s="370"/>
      <c r="LRB3656" s="371"/>
      <c r="LRC3656" s="372"/>
      <c r="LRD3656" s="371"/>
      <c r="LRE3656" s="473"/>
      <c r="LRF3656" s="371"/>
      <c r="LRG3656" s="372"/>
      <c r="LRH3656" s="372"/>
      <c r="LRI3656" s="372"/>
      <c r="LRJ3656" s="372"/>
      <c r="LRK3656" s="370"/>
      <c r="LRL3656" s="371"/>
      <c r="LRM3656" s="372"/>
      <c r="LRN3656" s="371"/>
      <c r="LRO3656" s="473"/>
      <c r="LRP3656" s="371"/>
      <c r="LRQ3656" s="372"/>
      <c r="LRR3656" s="372"/>
      <c r="LRS3656" s="372"/>
      <c r="LRT3656" s="372"/>
      <c r="LRU3656" s="370"/>
      <c r="LRV3656" s="371"/>
      <c r="LRW3656" s="372"/>
      <c r="LRX3656" s="371"/>
      <c r="LRY3656" s="473"/>
      <c r="LRZ3656" s="371"/>
      <c r="LSA3656" s="372"/>
      <c r="LSB3656" s="372"/>
      <c r="LSC3656" s="372"/>
      <c r="LSD3656" s="372"/>
      <c r="LSE3656" s="370"/>
      <c r="LSF3656" s="371"/>
      <c r="LSG3656" s="372"/>
      <c r="LSH3656" s="371"/>
      <c r="LSI3656" s="473"/>
      <c r="LSJ3656" s="371"/>
      <c r="LSK3656" s="372"/>
      <c r="LSL3656" s="372"/>
      <c r="LSM3656" s="372"/>
      <c r="LSN3656" s="372"/>
      <c r="LSO3656" s="370"/>
      <c r="LSP3656" s="371"/>
      <c r="LSQ3656" s="372"/>
      <c r="LSR3656" s="371"/>
      <c r="LSS3656" s="473"/>
      <c r="LST3656" s="371"/>
      <c r="LSU3656" s="372"/>
      <c r="LSV3656" s="372"/>
      <c r="LSW3656" s="372"/>
      <c r="LSX3656" s="372"/>
      <c r="LSY3656" s="370"/>
      <c r="LSZ3656" s="371"/>
      <c r="LTA3656" s="372"/>
      <c r="LTB3656" s="371"/>
      <c r="LTC3656" s="473"/>
      <c r="LTD3656" s="371"/>
      <c r="LTE3656" s="372"/>
      <c r="LTF3656" s="372"/>
      <c r="LTG3656" s="372"/>
      <c r="LTH3656" s="372"/>
      <c r="LTI3656" s="370"/>
      <c r="LTJ3656" s="371"/>
      <c r="LTK3656" s="372"/>
      <c r="LTL3656" s="371"/>
      <c r="LTM3656" s="473"/>
      <c r="LTN3656" s="371"/>
      <c r="LTO3656" s="372"/>
      <c r="LTP3656" s="372"/>
      <c r="LTQ3656" s="372"/>
      <c r="LTR3656" s="372"/>
      <c r="LTS3656" s="370"/>
      <c r="LTT3656" s="371"/>
      <c r="LTU3656" s="372"/>
      <c r="LTV3656" s="371"/>
      <c r="LTW3656" s="473"/>
      <c r="LTX3656" s="371"/>
      <c r="LTY3656" s="372"/>
      <c r="LTZ3656" s="372"/>
      <c r="LUA3656" s="372"/>
      <c r="LUB3656" s="372"/>
      <c r="LUC3656" s="370"/>
      <c r="LUD3656" s="371"/>
      <c r="LUE3656" s="372"/>
      <c r="LUF3656" s="371"/>
      <c r="LUG3656" s="473"/>
      <c r="LUH3656" s="371"/>
      <c r="LUI3656" s="372"/>
      <c r="LUJ3656" s="372"/>
      <c r="LUK3656" s="372"/>
      <c r="LUL3656" s="372"/>
      <c r="LUM3656" s="370"/>
      <c r="LUN3656" s="371"/>
      <c r="LUO3656" s="372"/>
      <c r="LUP3656" s="371"/>
      <c r="LUQ3656" s="473"/>
      <c r="LUR3656" s="371"/>
      <c r="LUS3656" s="372"/>
      <c r="LUT3656" s="372"/>
      <c r="LUU3656" s="372"/>
      <c r="LUV3656" s="372"/>
      <c r="LUW3656" s="370"/>
      <c r="LUX3656" s="371"/>
      <c r="LUY3656" s="372"/>
      <c r="LUZ3656" s="371"/>
      <c r="LVA3656" s="473"/>
      <c r="LVB3656" s="371"/>
      <c r="LVC3656" s="372"/>
      <c r="LVD3656" s="372"/>
      <c r="LVE3656" s="372"/>
      <c r="LVF3656" s="372"/>
      <c r="LVG3656" s="370"/>
      <c r="LVH3656" s="371"/>
      <c r="LVI3656" s="372"/>
      <c r="LVJ3656" s="371"/>
      <c r="LVK3656" s="473"/>
      <c r="LVL3656" s="371"/>
      <c r="LVM3656" s="372"/>
      <c r="LVN3656" s="372"/>
      <c r="LVO3656" s="372"/>
      <c r="LVP3656" s="372"/>
      <c r="LVQ3656" s="370"/>
      <c r="LVR3656" s="371"/>
      <c r="LVS3656" s="372"/>
      <c r="LVT3656" s="371"/>
      <c r="LVU3656" s="473"/>
      <c r="LVV3656" s="371"/>
      <c r="LVW3656" s="372"/>
      <c r="LVX3656" s="372"/>
      <c r="LVY3656" s="372"/>
      <c r="LVZ3656" s="372"/>
      <c r="LWA3656" s="370"/>
      <c r="LWB3656" s="371"/>
      <c r="LWC3656" s="372"/>
      <c r="LWD3656" s="371"/>
      <c r="LWE3656" s="473"/>
      <c r="LWF3656" s="371"/>
      <c r="LWG3656" s="372"/>
      <c r="LWH3656" s="372"/>
      <c r="LWI3656" s="372"/>
      <c r="LWJ3656" s="372"/>
      <c r="LWK3656" s="370"/>
      <c r="LWL3656" s="371"/>
      <c r="LWM3656" s="372"/>
      <c r="LWN3656" s="371"/>
      <c r="LWO3656" s="473"/>
      <c r="LWP3656" s="371"/>
      <c r="LWQ3656" s="372"/>
      <c r="LWR3656" s="372"/>
      <c r="LWS3656" s="372"/>
      <c r="LWT3656" s="372"/>
      <c r="LWU3656" s="370"/>
      <c r="LWV3656" s="371"/>
      <c r="LWW3656" s="372"/>
      <c r="LWX3656" s="371"/>
      <c r="LWY3656" s="473"/>
      <c r="LWZ3656" s="371"/>
      <c r="LXA3656" s="372"/>
      <c r="LXB3656" s="372"/>
      <c r="LXC3656" s="372"/>
      <c r="LXD3656" s="372"/>
      <c r="LXE3656" s="370"/>
      <c r="LXF3656" s="371"/>
      <c r="LXG3656" s="372"/>
      <c r="LXH3656" s="371"/>
      <c r="LXI3656" s="473"/>
      <c r="LXJ3656" s="371"/>
      <c r="LXK3656" s="372"/>
      <c r="LXL3656" s="372"/>
      <c r="LXM3656" s="372"/>
      <c r="LXN3656" s="372"/>
      <c r="LXO3656" s="370"/>
      <c r="LXP3656" s="371"/>
      <c r="LXQ3656" s="372"/>
      <c r="LXR3656" s="371"/>
      <c r="LXS3656" s="473"/>
      <c r="LXT3656" s="371"/>
      <c r="LXU3656" s="372"/>
      <c r="LXV3656" s="372"/>
      <c r="LXW3656" s="372"/>
      <c r="LXX3656" s="372"/>
      <c r="LXY3656" s="370"/>
      <c r="LXZ3656" s="371"/>
      <c r="LYA3656" s="372"/>
      <c r="LYB3656" s="371"/>
      <c r="LYC3656" s="473"/>
      <c r="LYD3656" s="371"/>
      <c r="LYE3656" s="372"/>
      <c r="LYF3656" s="372"/>
      <c r="LYG3656" s="372"/>
      <c r="LYH3656" s="372"/>
      <c r="LYI3656" s="370"/>
      <c r="LYJ3656" s="371"/>
      <c r="LYK3656" s="372"/>
      <c r="LYL3656" s="371"/>
      <c r="LYM3656" s="473"/>
      <c r="LYN3656" s="371"/>
      <c r="LYO3656" s="372"/>
      <c r="LYP3656" s="372"/>
      <c r="LYQ3656" s="372"/>
      <c r="LYR3656" s="372"/>
      <c r="LYS3656" s="370"/>
      <c r="LYT3656" s="371"/>
      <c r="LYU3656" s="372"/>
      <c r="LYV3656" s="371"/>
      <c r="LYW3656" s="473"/>
      <c r="LYX3656" s="371"/>
      <c r="LYY3656" s="372"/>
      <c r="LYZ3656" s="372"/>
      <c r="LZA3656" s="372"/>
      <c r="LZB3656" s="372"/>
      <c r="LZC3656" s="370"/>
      <c r="LZD3656" s="371"/>
      <c r="LZE3656" s="372"/>
      <c r="LZF3656" s="371"/>
      <c r="LZG3656" s="473"/>
      <c r="LZH3656" s="371"/>
      <c r="LZI3656" s="372"/>
      <c r="LZJ3656" s="372"/>
      <c r="LZK3656" s="372"/>
      <c r="LZL3656" s="372"/>
      <c r="LZM3656" s="370"/>
      <c r="LZN3656" s="371"/>
      <c r="LZO3656" s="372"/>
      <c r="LZP3656" s="371"/>
      <c r="LZQ3656" s="473"/>
      <c r="LZR3656" s="371"/>
      <c r="LZS3656" s="372"/>
      <c r="LZT3656" s="372"/>
      <c r="LZU3656" s="372"/>
      <c r="LZV3656" s="372"/>
      <c r="LZW3656" s="370"/>
      <c r="LZX3656" s="371"/>
      <c r="LZY3656" s="372"/>
      <c r="LZZ3656" s="371"/>
      <c r="MAA3656" s="473"/>
      <c r="MAB3656" s="371"/>
      <c r="MAC3656" s="372"/>
      <c r="MAD3656" s="372"/>
      <c r="MAE3656" s="372"/>
      <c r="MAF3656" s="372"/>
      <c r="MAG3656" s="370"/>
      <c r="MAH3656" s="371"/>
      <c r="MAI3656" s="372"/>
      <c r="MAJ3656" s="371"/>
      <c r="MAK3656" s="473"/>
      <c r="MAL3656" s="371"/>
      <c r="MAM3656" s="372"/>
      <c r="MAN3656" s="372"/>
      <c r="MAO3656" s="372"/>
      <c r="MAP3656" s="372"/>
      <c r="MAQ3656" s="370"/>
      <c r="MAR3656" s="371"/>
      <c r="MAS3656" s="372"/>
      <c r="MAT3656" s="371"/>
      <c r="MAU3656" s="473"/>
      <c r="MAV3656" s="371"/>
      <c r="MAW3656" s="372"/>
      <c r="MAX3656" s="372"/>
      <c r="MAY3656" s="372"/>
      <c r="MAZ3656" s="372"/>
      <c r="MBA3656" s="370"/>
      <c r="MBB3656" s="371"/>
      <c r="MBC3656" s="372"/>
      <c r="MBD3656" s="371"/>
      <c r="MBE3656" s="473"/>
      <c r="MBF3656" s="371"/>
      <c r="MBG3656" s="372"/>
      <c r="MBH3656" s="372"/>
      <c r="MBI3656" s="372"/>
      <c r="MBJ3656" s="372"/>
      <c r="MBK3656" s="370"/>
      <c r="MBL3656" s="371"/>
      <c r="MBM3656" s="372"/>
      <c r="MBN3656" s="371"/>
      <c r="MBO3656" s="473"/>
      <c r="MBP3656" s="371"/>
      <c r="MBQ3656" s="372"/>
      <c r="MBR3656" s="372"/>
      <c r="MBS3656" s="372"/>
      <c r="MBT3656" s="372"/>
      <c r="MBU3656" s="370"/>
      <c r="MBV3656" s="371"/>
      <c r="MBW3656" s="372"/>
      <c r="MBX3656" s="371"/>
      <c r="MBY3656" s="473"/>
      <c r="MBZ3656" s="371"/>
      <c r="MCA3656" s="372"/>
      <c r="MCB3656" s="372"/>
      <c r="MCC3656" s="372"/>
      <c r="MCD3656" s="372"/>
      <c r="MCE3656" s="370"/>
      <c r="MCF3656" s="371"/>
      <c r="MCG3656" s="372"/>
      <c r="MCH3656" s="371"/>
      <c r="MCI3656" s="473"/>
      <c r="MCJ3656" s="371"/>
      <c r="MCK3656" s="372"/>
      <c r="MCL3656" s="372"/>
      <c r="MCM3656" s="372"/>
      <c r="MCN3656" s="372"/>
      <c r="MCO3656" s="370"/>
      <c r="MCP3656" s="371"/>
      <c r="MCQ3656" s="372"/>
      <c r="MCR3656" s="371"/>
      <c r="MCS3656" s="473"/>
      <c r="MCT3656" s="371"/>
      <c r="MCU3656" s="372"/>
      <c r="MCV3656" s="372"/>
      <c r="MCW3656" s="372"/>
      <c r="MCX3656" s="372"/>
      <c r="MCY3656" s="370"/>
      <c r="MCZ3656" s="371"/>
      <c r="MDA3656" s="372"/>
      <c r="MDB3656" s="371"/>
      <c r="MDC3656" s="473"/>
      <c r="MDD3656" s="371"/>
      <c r="MDE3656" s="372"/>
      <c r="MDF3656" s="372"/>
      <c r="MDG3656" s="372"/>
      <c r="MDH3656" s="372"/>
      <c r="MDI3656" s="370"/>
      <c r="MDJ3656" s="371"/>
      <c r="MDK3656" s="372"/>
      <c r="MDL3656" s="371"/>
      <c r="MDM3656" s="473"/>
      <c r="MDN3656" s="371"/>
      <c r="MDO3656" s="372"/>
      <c r="MDP3656" s="372"/>
      <c r="MDQ3656" s="372"/>
      <c r="MDR3656" s="372"/>
      <c r="MDS3656" s="370"/>
      <c r="MDT3656" s="371"/>
      <c r="MDU3656" s="372"/>
      <c r="MDV3656" s="371"/>
      <c r="MDW3656" s="473"/>
      <c r="MDX3656" s="371"/>
      <c r="MDY3656" s="372"/>
      <c r="MDZ3656" s="372"/>
      <c r="MEA3656" s="372"/>
      <c r="MEB3656" s="372"/>
      <c r="MEC3656" s="370"/>
      <c r="MED3656" s="371"/>
      <c r="MEE3656" s="372"/>
      <c r="MEF3656" s="371"/>
      <c r="MEG3656" s="473"/>
      <c r="MEH3656" s="371"/>
      <c r="MEI3656" s="372"/>
      <c r="MEJ3656" s="372"/>
      <c r="MEK3656" s="372"/>
      <c r="MEL3656" s="372"/>
      <c r="MEM3656" s="370"/>
      <c r="MEN3656" s="371"/>
      <c r="MEO3656" s="372"/>
      <c r="MEP3656" s="371"/>
      <c r="MEQ3656" s="473"/>
      <c r="MER3656" s="371"/>
      <c r="MES3656" s="372"/>
      <c r="MET3656" s="372"/>
      <c r="MEU3656" s="372"/>
      <c r="MEV3656" s="372"/>
      <c r="MEW3656" s="370"/>
      <c r="MEX3656" s="371"/>
      <c r="MEY3656" s="372"/>
      <c r="MEZ3656" s="371"/>
      <c r="MFA3656" s="473"/>
      <c r="MFB3656" s="371"/>
      <c r="MFC3656" s="372"/>
      <c r="MFD3656" s="372"/>
      <c r="MFE3656" s="372"/>
      <c r="MFF3656" s="372"/>
      <c r="MFG3656" s="370"/>
      <c r="MFH3656" s="371"/>
      <c r="MFI3656" s="372"/>
      <c r="MFJ3656" s="371"/>
      <c r="MFK3656" s="473"/>
      <c r="MFL3656" s="371"/>
      <c r="MFM3656" s="372"/>
      <c r="MFN3656" s="372"/>
      <c r="MFO3656" s="372"/>
      <c r="MFP3656" s="372"/>
      <c r="MFQ3656" s="370"/>
      <c r="MFR3656" s="371"/>
      <c r="MFS3656" s="372"/>
      <c r="MFT3656" s="371"/>
      <c r="MFU3656" s="473"/>
      <c r="MFV3656" s="371"/>
      <c r="MFW3656" s="372"/>
      <c r="MFX3656" s="372"/>
      <c r="MFY3656" s="372"/>
      <c r="MFZ3656" s="372"/>
      <c r="MGA3656" s="370"/>
      <c r="MGB3656" s="371"/>
      <c r="MGC3656" s="372"/>
      <c r="MGD3656" s="371"/>
      <c r="MGE3656" s="473"/>
      <c r="MGF3656" s="371"/>
      <c r="MGG3656" s="372"/>
      <c r="MGH3656" s="372"/>
      <c r="MGI3656" s="372"/>
      <c r="MGJ3656" s="372"/>
      <c r="MGK3656" s="370"/>
      <c r="MGL3656" s="371"/>
      <c r="MGM3656" s="372"/>
      <c r="MGN3656" s="371"/>
      <c r="MGO3656" s="473"/>
      <c r="MGP3656" s="371"/>
      <c r="MGQ3656" s="372"/>
      <c r="MGR3656" s="372"/>
      <c r="MGS3656" s="372"/>
      <c r="MGT3656" s="372"/>
      <c r="MGU3656" s="370"/>
      <c r="MGV3656" s="371"/>
      <c r="MGW3656" s="372"/>
      <c r="MGX3656" s="371"/>
      <c r="MGY3656" s="473"/>
      <c r="MGZ3656" s="371"/>
      <c r="MHA3656" s="372"/>
      <c r="MHB3656" s="372"/>
      <c r="MHC3656" s="372"/>
      <c r="MHD3656" s="372"/>
      <c r="MHE3656" s="370"/>
      <c r="MHF3656" s="371"/>
      <c r="MHG3656" s="372"/>
      <c r="MHH3656" s="371"/>
      <c r="MHI3656" s="473"/>
      <c r="MHJ3656" s="371"/>
      <c r="MHK3656" s="372"/>
      <c r="MHL3656" s="372"/>
      <c r="MHM3656" s="372"/>
      <c r="MHN3656" s="372"/>
      <c r="MHO3656" s="370"/>
      <c r="MHP3656" s="371"/>
      <c r="MHQ3656" s="372"/>
      <c r="MHR3656" s="371"/>
      <c r="MHS3656" s="473"/>
      <c r="MHT3656" s="371"/>
      <c r="MHU3656" s="372"/>
      <c r="MHV3656" s="372"/>
      <c r="MHW3656" s="372"/>
      <c r="MHX3656" s="372"/>
      <c r="MHY3656" s="370"/>
      <c r="MHZ3656" s="371"/>
      <c r="MIA3656" s="372"/>
      <c r="MIB3656" s="371"/>
      <c r="MIC3656" s="473"/>
      <c r="MID3656" s="371"/>
      <c r="MIE3656" s="372"/>
      <c r="MIF3656" s="372"/>
      <c r="MIG3656" s="372"/>
      <c r="MIH3656" s="372"/>
      <c r="MII3656" s="370"/>
      <c r="MIJ3656" s="371"/>
      <c r="MIK3656" s="372"/>
      <c r="MIL3656" s="371"/>
      <c r="MIM3656" s="473"/>
      <c r="MIN3656" s="371"/>
      <c r="MIO3656" s="372"/>
      <c r="MIP3656" s="372"/>
      <c r="MIQ3656" s="372"/>
      <c r="MIR3656" s="372"/>
      <c r="MIS3656" s="370"/>
      <c r="MIT3656" s="371"/>
      <c r="MIU3656" s="372"/>
      <c r="MIV3656" s="371"/>
      <c r="MIW3656" s="473"/>
      <c r="MIX3656" s="371"/>
      <c r="MIY3656" s="372"/>
      <c r="MIZ3656" s="372"/>
      <c r="MJA3656" s="372"/>
      <c r="MJB3656" s="372"/>
      <c r="MJC3656" s="370"/>
      <c r="MJD3656" s="371"/>
      <c r="MJE3656" s="372"/>
      <c r="MJF3656" s="371"/>
      <c r="MJG3656" s="473"/>
      <c r="MJH3656" s="371"/>
      <c r="MJI3656" s="372"/>
      <c r="MJJ3656" s="372"/>
      <c r="MJK3656" s="372"/>
      <c r="MJL3656" s="372"/>
      <c r="MJM3656" s="370"/>
      <c r="MJN3656" s="371"/>
      <c r="MJO3656" s="372"/>
      <c r="MJP3656" s="371"/>
      <c r="MJQ3656" s="473"/>
      <c r="MJR3656" s="371"/>
      <c r="MJS3656" s="372"/>
      <c r="MJT3656" s="372"/>
      <c r="MJU3656" s="372"/>
      <c r="MJV3656" s="372"/>
      <c r="MJW3656" s="370"/>
      <c r="MJX3656" s="371"/>
      <c r="MJY3656" s="372"/>
      <c r="MJZ3656" s="371"/>
      <c r="MKA3656" s="473"/>
      <c r="MKB3656" s="371"/>
      <c r="MKC3656" s="372"/>
      <c r="MKD3656" s="372"/>
      <c r="MKE3656" s="372"/>
      <c r="MKF3656" s="372"/>
      <c r="MKG3656" s="370"/>
      <c r="MKH3656" s="371"/>
      <c r="MKI3656" s="372"/>
      <c r="MKJ3656" s="371"/>
      <c r="MKK3656" s="473"/>
      <c r="MKL3656" s="371"/>
      <c r="MKM3656" s="372"/>
      <c r="MKN3656" s="372"/>
      <c r="MKO3656" s="372"/>
      <c r="MKP3656" s="372"/>
      <c r="MKQ3656" s="370"/>
      <c r="MKR3656" s="371"/>
      <c r="MKS3656" s="372"/>
      <c r="MKT3656" s="371"/>
      <c r="MKU3656" s="473"/>
      <c r="MKV3656" s="371"/>
      <c r="MKW3656" s="372"/>
      <c r="MKX3656" s="372"/>
      <c r="MKY3656" s="372"/>
      <c r="MKZ3656" s="372"/>
      <c r="MLA3656" s="370"/>
      <c r="MLB3656" s="371"/>
      <c r="MLC3656" s="372"/>
      <c r="MLD3656" s="371"/>
      <c r="MLE3656" s="473"/>
      <c r="MLF3656" s="371"/>
      <c r="MLG3656" s="372"/>
      <c r="MLH3656" s="372"/>
      <c r="MLI3656" s="372"/>
      <c r="MLJ3656" s="372"/>
      <c r="MLK3656" s="370"/>
      <c r="MLL3656" s="371"/>
      <c r="MLM3656" s="372"/>
      <c r="MLN3656" s="371"/>
      <c r="MLO3656" s="473"/>
      <c r="MLP3656" s="371"/>
      <c r="MLQ3656" s="372"/>
      <c r="MLR3656" s="372"/>
      <c r="MLS3656" s="372"/>
      <c r="MLT3656" s="372"/>
      <c r="MLU3656" s="370"/>
      <c r="MLV3656" s="371"/>
      <c r="MLW3656" s="372"/>
      <c r="MLX3656" s="371"/>
      <c r="MLY3656" s="473"/>
      <c r="MLZ3656" s="371"/>
      <c r="MMA3656" s="372"/>
      <c r="MMB3656" s="372"/>
      <c r="MMC3656" s="372"/>
      <c r="MMD3656" s="372"/>
      <c r="MME3656" s="370"/>
      <c r="MMF3656" s="371"/>
      <c r="MMG3656" s="372"/>
      <c r="MMH3656" s="371"/>
      <c r="MMI3656" s="473"/>
      <c r="MMJ3656" s="371"/>
      <c r="MMK3656" s="372"/>
      <c r="MML3656" s="372"/>
      <c r="MMM3656" s="372"/>
      <c r="MMN3656" s="372"/>
      <c r="MMO3656" s="370"/>
      <c r="MMP3656" s="371"/>
      <c r="MMQ3656" s="372"/>
      <c r="MMR3656" s="371"/>
      <c r="MMS3656" s="473"/>
      <c r="MMT3656" s="371"/>
      <c r="MMU3656" s="372"/>
      <c r="MMV3656" s="372"/>
      <c r="MMW3656" s="372"/>
      <c r="MMX3656" s="372"/>
      <c r="MMY3656" s="370"/>
      <c r="MMZ3656" s="371"/>
      <c r="MNA3656" s="372"/>
      <c r="MNB3656" s="371"/>
      <c r="MNC3656" s="473"/>
      <c r="MND3656" s="371"/>
      <c r="MNE3656" s="372"/>
      <c r="MNF3656" s="372"/>
      <c r="MNG3656" s="372"/>
      <c r="MNH3656" s="372"/>
      <c r="MNI3656" s="370"/>
      <c r="MNJ3656" s="371"/>
      <c r="MNK3656" s="372"/>
      <c r="MNL3656" s="371"/>
      <c r="MNM3656" s="473"/>
      <c r="MNN3656" s="371"/>
      <c r="MNO3656" s="372"/>
      <c r="MNP3656" s="372"/>
      <c r="MNQ3656" s="372"/>
      <c r="MNR3656" s="372"/>
      <c r="MNS3656" s="370"/>
      <c r="MNT3656" s="371"/>
      <c r="MNU3656" s="372"/>
      <c r="MNV3656" s="371"/>
      <c r="MNW3656" s="473"/>
      <c r="MNX3656" s="371"/>
      <c r="MNY3656" s="372"/>
      <c r="MNZ3656" s="372"/>
      <c r="MOA3656" s="372"/>
      <c r="MOB3656" s="372"/>
      <c r="MOC3656" s="370"/>
      <c r="MOD3656" s="371"/>
      <c r="MOE3656" s="372"/>
      <c r="MOF3656" s="371"/>
      <c r="MOG3656" s="473"/>
      <c r="MOH3656" s="371"/>
      <c r="MOI3656" s="372"/>
      <c r="MOJ3656" s="372"/>
      <c r="MOK3656" s="372"/>
      <c r="MOL3656" s="372"/>
      <c r="MOM3656" s="370"/>
      <c r="MON3656" s="371"/>
      <c r="MOO3656" s="372"/>
      <c r="MOP3656" s="371"/>
      <c r="MOQ3656" s="473"/>
      <c r="MOR3656" s="371"/>
      <c r="MOS3656" s="372"/>
      <c r="MOT3656" s="372"/>
      <c r="MOU3656" s="372"/>
      <c r="MOV3656" s="372"/>
      <c r="MOW3656" s="370"/>
      <c r="MOX3656" s="371"/>
      <c r="MOY3656" s="372"/>
      <c r="MOZ3656" s="371"/>
      <c r="MPA3656" s="473"/>
      <c r="MPB3656" s="371"/>
      <c r="MPC3656" s="372"/>
      <c r="MPD3656" s="372"/>
      <c r="MPE3656" s="372"/>
      <c r="MPF3656" s="372"/>
      <c r="MPG3656" s="370"/>
      <c r="MPH3656" s="371"/>
      <c r="MPI3656" s="372"/>
      <c r="MPJ3656" s="371"/>
      <c r="MPK3656" s="473"/>
      <c r="MPL3656" s="371"/>
      <c r="MPM3656" s="372"/>
      <c r="MPN3656" s="372"/>
      <c r="MPO3656" s="372"/>
      <c r="MPP3656" s="372"/>
      <c r="MPQ3656" s="370"/>
      <c r="MPR3656" s="371"/>
      <c r="MPS3656" s="372"/>
      <c r="MPT3656" s="371"/>
      <c r="MPU3656" s="473"/>
      <c r="MPV3656" s="371"/>
      <c r="MPW3656" s="372"/>
      <c r="MPX3656" s="372"/>
      <c r="MPY3656" s="372"/>
      <c r="MPZ3656" s="372"/>
      <c r="MQA3656" s="370"/>
      <c r="MQB3656" s="371"/>
      <c r="MQC3656" s="372"/>
      <c r="MQD3656" s="371"/>
      <c r="MQE3656" s="473"/>
      <c r="MQF3656" s="371"/>
      <c r="MQG3656" s="372"/>
      <c r="MQH3656" s="372"/>
      <c r="MQI3656" s="372"/>
      <c r="MQJ3656" s="372"/>
      <c r="MQK3656" s="370"/>
      <c r="MQL3656" s="371"/>
      <c r="MQM3656" s="372"/>
      <c r="MQN3656" s="371"/>
      <c r="MQO3656" s="473"/>
      <c r="MQP3656" s="371"/>
      <c r="MQQ3656" s="372"/>
      <c r="MQR3656" s="372"/>
      <c r="MQS3656" s="372"/>
      <c r="MQT3656" s="372"/>
      <c r="MQU3656" s="370"/>
      <c r="MQV3656" s="371"/>
      <c r="MQW3656" s="372"/>
      <c r="MQX3656" s="371"/>
      <c r="MQY3656" s="473"/>
      <c r="MQZ3656" s="371"/>
      <c r="MRA3656" s="372"/>
      <c r="MRB3656" s="372"/>
      <c r="MRC3656" s="372"/>
      <c r="MRD3656" s="372"/>
      <c r="MRE3656" s="370"/>
      <c r="MRF3656" s="371"/>
      <c r="MRG3656" s="372"/>
      <c r="MRH3656" s="371"/>
      <c r="MRI3656" s="473"/>
      <c r="MRJ3656" s="371"/>
      <c r="MRK3656" s="372"/>
      <c r="MRL3656" s="372"/>
      <c r="MRM3656" s="372"/>
      <c r="MRN3656" s="372"/>
      <c r="MRO3656" s="370"/>
      <c r="MRP3656" s="371"/>
      <c r="MRQ3656" s="372"/>
      <c r="MRR3656" s="371"/>
      <c r="MRS3656" s="473"/>
      <c r="MRT3656" s="371"/>
      <c r="MRU3656" s="372"/>
      <c r="MRV3656" s="372"/>
      <c r="MRW3656" s="372"/>
      <c r="MRX3656" s="372"/>
      <c r="MRY3656" s="370"/>
      <c r="MRZ3656" s="371"/>
      <c r="MSA3656" s="372"/>
      <c r="MSB3656" s="371"/>
      <c r="MSC3656" s="473"/>
      <c r="MSD3656" s="371"/>
      <c r="MSE3656" s="372"/>
      <c r="MSF3656" s="372"/>
      <c r="MSG3656" s="372"/>
      <c r="MSH3656" s="372"/>
      <c r="MSI3656" s="370"/>
      <c r="MSJ3656" s="371"/>
      <c r="MSK3656" s="372"/>
      <c r="MSL3656" s="371"/>
      <c r="MSM3656" s="473"/>
      <c r="MSN3656" s="371"/>
      <c r="MSO3656" s="372"/>
      <c r="MSP3656" s="372"/>
      <c r="MSQ3656" s="372"/>
      <c r="MSR3656" s="372"/>
      <c r="MSS3656" s="370"/>
      <c r="MST3656" s="371"/>
      <c r="MSU3656" s="372"/>
      <c r="MSV3656" s="371"/>
      <c r="MSW3656" s="473"/>
      <c r="MSX3656" s="371"/>
      <c r="MSY3656" s="372"/>
      <c r="MSZ3656" s="372"/>
      <c r="MTA3656" s="372"/>
      <c r="MTB3656" s="372"/>
      <c r="MTC3656" s="370"/>
      <c r="MTD3656" s="371"/>
      <c r="MTE3656" s="372"/>
      <c r="MTF3656" s="371"/>
      <c r="MTG3656" s="473"/>
      <c r="MTH3656" s="371"/>
      <c r="MTI3656" s="372"/>
      <c r="MTJ3656" s="372"/>
      <c r="MTK3656" s="372"/>
      <c r="MTL3656" s="372"/>
      <c r="MTM3656" s="370"/>
      <c r="MTN3656" s="371"/>
      <c r="MTO3656" s="372"/>
      <c r="MTP3656" s="371"/>
      <c r="MTQ3656" s="473"/>
      <c r="MTR3656" s="371"/>
      <c r="MTS3656" s="372"/>
      <c r="MTT3656" s="372"/>
      <c r="MTU3656" s="372"/>
      <c r="MTV3656" s="372"/>
      <c r="MTW3656" s="370"/>
      <c r="MTX3656" s="371"/>
      <c r="MTY3656" s="372"/>
      <c r="MTZ3656" s="371"/>
      <c r="MUA3656" s="473"/>
      <c r="MUB3656" s="371"/>
      <c r="MUC3656" s="372"/>
      <c r="MUD3656" s="372"/>
      <c r="MUE3656" s="372"/>
      <c r="MUF3656" s="372"/>
      <c r="MUG3656" s="370"/>
      <c r="MUH3656" s="371"/>
      <c r="MUI3656" s="372"/>
      <c r="MUJ3656" s="371"/>
      <c r="MUK3656" s="473"/>
      <c r="MUL3656" s="371"/>
      <c r="MUM3656" s="372"/>
      <c r="MUN3656" s="372"/>
      <c r="MUO3656" s="372"/>
      <c r="MUP3656" s="372"/>
      <c r="MUQ3656" s="370"/>
      <c r="MUR3656" s="371"/>
      <c r="MUS3656" s="372"/>
      <c r="MUT3656" s="371"/>
      <c r="MUU3656" s="473"/>
      <c r="MUV3656" s="371"/>
      <c r="MUW3656" s="372"/>
      <c r="MUX3656" s="372"/>
      <c r="MUY3656" s="372"/>
      <c r="MUZ3656" s="372"/>
      <c r="MVA3656" s="370"/>
      <c r="MVB3656" s="371"/>
      <c r="MVC3656" s="372"/>
      <c r="MVD3656" s="371"/>
      <c r="MVE3656" s="473"/>
      <c r="MVF3656" s="371"/>
      <c r="MVG3656" s="372"/>
      <c r="MVH3656" s="372"/>
      <c r="MVI3656" s="372"/>
      <c r="MVJ3656" s="372"/>
      <c r="MVK3656" s="370"/>
      <c r="MVL3656" s="371"/>
      <c r="MVM3656" s="372"/>
      <c r="MVN3656" s="371"/>
      <c r="MVO3656" s="473"/>
      <c r="MVP3656" s="371"/>
      <c r="MVQ3656" s="372"/>
      <c r="MVR3656" s="372"/>
      <c r="MVS3656" s="372"/>
      <c r="MVT3656" s="372"/>
      <c r="MVU3656" s="370"/>
      <c r="MVV3656" s="371"/>
      <c r="MVW3656" s="372"/>
      <c r="MVX3656" s="371"/>
      <c r="MVY3656" s="473"/>
      <c r="MVZ3656" s="371"/>
      <c r="MWA3656" s="372"/>
      <c r="MWB3656" s="372"/>
      <c r="MWC3656" s="372"/>
      <c r="MWD3656" s="372"/>
      <c r="MWE3656" s="370"/>
      <c r="MWF3656" s="371"/>
      <c r="MWG3656" s="372"/>
      <c r="MWH3656" s="371"/>
      <c r="MWI3656" s="473"/>
      <c r="MWJ3656" s="371"/>
      <c r="MWK3656" s="372"/>
      <c r="MWL3656" s="372"/>
      <c r="MWM3656" s="372"/>
      <c r="MWN3656" s="372"/>
      <c r="MWO3656" s="370"/>
      <c r="MWP3656" s="371"/>
      <c r="MWQ3656" s="372"/>
      <c r="MWR3656" s="371"/>
      <c r="MWS3656" s="473"/>
      <c r="MWT3656" s="371"/>
      <c r="MWU3656" s="372"/>
      <c r="MWV3656" s="372"/>
      <c r="MWW3656" s="372"/>
      <c r="MWX3656" s="372"/>
      <c r="MWY3656" s="370"/>
      <c r="MWZ3656" s="371"/>
      <c r="MXA3656" s="372"/>
      <c r="MXB3656" s="371"/>
      <c r="MXC3656" s="473"/>
      <c r="MXD3656" s="371"/>
      <c r="MXE3656" s="372"/>
      <c r="MXF3656" s="372"/>
      <c r="MXG3656" s="372"/>
      <c r="MXH3656" s="372"/>
      <c r="MXI3656" s="370"/>
      <c r="MXJ3656" s="371"/>
      <c r="MXK3656" s="372"/>
      <c r="MXL3656" s="371"/>
      <c r="MXM3656" s="473"/>
      <c r="MXN3656" s="371"/>
      <c r="MXO3656" s="372"/>
      <c r="MXP3656" s="372"/>
      <c r="MXQ3656" s="372"/>
      <c r="MXR3656" s="372"/>
      <c r="MXS3656" s="370"/>
      <c r="MXT3656" s="371"/>
      <c r="MXU3656" s="372"/>
      <c r="MXV3656" s="371"/>
      <c r="MXW3656" s="473"/>
      <c r="MXX3656" s="371"/>
      <c r="MXY3656" s="372"/>
      <c r="MXZ3656" s="372"/>
      <c r="MYA3656" s="372"/>
      <c r="MYB3656" s="372"/>
      <c r="MYC3656" s="370"/>
      <c r="MYD3656" s="371"/>
      <c r="MYE3656" s="372"/>
      <c r="MYF3656" s="371"/>
      <c r="MYG3656" s="473"/>
      <c r="MYH3656" s="371"/>
      <c r="MYI3656" s="372"/>
      <c r="MYJ3656" s="372"/>
      <c r="MYK3656" s="372"/>
      <c r="MYL3656" s="372"/>
      <c r="MYM3656" s="370"/>
      <c r="MYN3656" s="371"/>
      <c r="MYO3656" s="372"/>
      <c r="MYP3656" s="371"/>
      <c r="MYQ3656" s="473"/>
      <c r="MYR3656" s="371"/>
      <c r="MYS3656" s="372"/>
      <c r="MYT3656" s="372"/>
      <c r="MYU3656" s="372"/>
      <c r="MYV3656" s="372"/>
      <c r="MYW3656" s="370"/>
      <c r="MYX3656" s="371"/>
      <c r="MYY3656" s="372"/>
      <c r="MYZ3656" s="371"/>
      <c r="MZA3656" s="473"/>
      <c r="MZB3656" s="371"/>
      <c r="MZC3656" s="372"/>
      <c r="MZD3656" s="372"/>
      <c r="MZE3656" s="372"/>
      <c r="MZF3656" s="372"/>
      <c r="MZG3656" s="370"/>
      <c r="MZH3656" s="371"/>
      <c r="MZI3656" s="372"/>
      <c r="MZJ3656" s="371"/>
      <c r="MZK3656" s="473"/>
      <c r="MZL3656" s="371"/>
      <c r="MZM3656" s="372"/>
      <c r="MZN3656" s="372"/>
      <c r="MZO3656" s="372"/>
      <c r="MZP3656" s="372"/>
      <c r="MZQ3656" s="370"/>
      <c r="MZR3656" s="371"/>
      <c r="MZS3656" s="372"/>
      <c r="MZT3656" s="371"/>
      <c r="MZU3656" s="473"/>
      <c r="MZV3656" s="371"/>
      <c r="MZW3656" s="372"/>
      <c r="MZX3656" s="372"/>
      <c r="MZY3656" s="372"/>
      <c r="MZZ3656" s="372"/>
      <c r="NAA3656" s="370"/>
      <c r="NAB3656" s="371"/>
      <c r="NAC3656" s="372"/>
      <c r="NAD3656" s="371"/>
      <c r="NAE3656" s="473"/>
      <c r="NAF3656" s="371"/>
      <c r="NAG3656" s="372"/>
      <c r="NAH3656" s="372"/>
      <c r="NAI3656" s="372"/>
      <c r="NAJ3656" s="372"/>
      <c r="NAK3656" s="370"/>
      <c r="NAL3656" s="371"/>
      <c r="NAM3656" s="372"/>
      <c r="NAN3656" s="371"/>
      <c r="NAO3656" s="473"/>
      <c r="NAP3656" s="371"/>
      <c r="NAQ3656" s="372"/>
      <c r="NAR3656" s="372"/>
      <c r="NAS3656" s="372"/>
      <c r="NAT3656" s="372"/>
      <c r="NAU3656" s="370"/>
      <c r="NAV3656" s="371"/>
      <c r="NAW3656" s="372"/>
      <c r="NAX3656" s="371"/>
      <c r="NAY3656" s="473"/>
      <c r="NAZ3656" s="371"/>
      <c r="NBA3656" s="372"/>
      <c r="NBB3656" s="372"/>
      <c r="NBC3656" s="372"/>
      <c r="NBD3656" s="372"/>
      <c r="NBE3656" s="370"/>
      <c r="NBF3656" s="371"/>
      <c r="NBG3656" s="372"/>
      <c r="NBH3656" s="371"/>
      <c r="NBI3656" s="473"/>
      <c r="NBJ3656" s="371"/>
      <c r="NBK3656" s="372"/>
      <c r="NBL3656" s="372"/>
      <c r="NBM3656" s="372"/>
      <c r="NBN3656" s="372"/>
      <c r="NBO3656" s="370"/>
      <c r="NBP3656" s="371"/>
      <c r="NBQ3656" s="372"/>
      <c r="NBR3656" s="371"/>
      <c r="NBS3656" s="473"/>
      <c r="NBT3656" s="371"/>
      <c r="NBU3656" s="372"/>
      <c r="NBV3656" s="372"/>
      <c r="NBW3656" s="372"/>
      <c r="NBX3656" s="372"/>
      <c r="NBY3656" s="370"/>
      <c r="NBZ3656" s="371"/>
      <c r="NCA3656" s="372"/>
      <c r="NCB3656" s="371"/>
      <c r="NCC3656" s="473"/>
      <c r="NCD3656" s="371"/>
      <c r="NCE3656" s="372"/>
      <c r="NCF3656" s="372"/>
      <c r="NCG3656" s="372"/>
      <c r="NCH3656" s="372"/>
      <c r="NCI3656" s="370"/>
      <c r="NCJ3656" s="371"/>
      <c r="NCK3656" s="372"/>
      <c r="NCL3656" s="371"/>
      <c r="NCM3656" s="473"/>
      <c r="NCN3656" s="371"/>
      <c r="NCO3656" s="372"/>
      <c r="NCP3656" s="372"/>
      <c r="NCQ3656" s="372"/>
      <c r="NCR3656" s="372"/>
      <c r="NCS3656" s="370"/>
      <c r="NCT3656" s="371"/>
      <c r="NCU3656" s="372"/>
      <c r="NCV3656" s="371"/>
      <c r="NCW3656" s="473"/>
      <c r="NCX3656" s="371"/>
      <c r="NCY3656" s="372"/>
      <c r="NCZ3656" s="372"/>
      <c r="NDA3656" s="372"/>
      <c r="NDB3656" s="372"/>
      <c r="NDC3656" s="370"/>
      <c r="NDD3656" s="371"/>
      <c r="NDE3656" s="372"/>
      <c r="NDF3656" s="371"/>
      <c r="NDG3656" s="473"/>
      <c r="NDH3656" s="371"/>
      <c r="NDI3656" s="372"/>
      <c r="NDJ3656" s="372"/>
      <c r="NDK3656" s="372"/>
      <c r="NDL3656" s="372"/>
      <c r="NDM3656" s="370"/>
      <c r="NDN3656" s="371"/>
      <c r="NDO3656" s="372"/>
      <c r="NDP3656" s="371"/>
      <c r="NDQ3656" s="473"/>
      <c r="NDR3656" s="371"/>
      <c r="NDS3656" s="372"/>
      <c r="NDT3656" s="372"/>
      <c r="NDU3656" s="372"/>
      <c r="NDV3656" s="372"/>
      <c r="NDW3656" s="370"/>
      <c r="NDX3656" s="371"/>
      <c r="NDY3656" s="372"/>
      <c r="NDZ3656" s="371"/>
      <c r="NEA3656" s="473"/>
      <c r="NEB3656" s="371"/>
      <c r="NEC3656" s="372"/>
      <c r="NED3656" s="372"/>
      <c r="NEE3656" s="372"/>
      <c r="NEF3656" s="372"/>
      <c r="NEG3656" s="370"/>
      <c r="NEH3656" s="371"/>
      <c r="NEI3656" s="372"/>
      <c r="NEJ3656" s="371"/>
      <c r="NEK3656" s="473"/>
      <c r="NEL3656" s="371"/>
      <c r="NEM3656" s="372"/>
      <c r="NEN3656" s="372"/>
      <c r="NEO3656" s="372"/>
      <c r="NEP3656" s="372"/>
      <c r="NEQ3656" s="370"/>
      <c r="NER3656" s="371"/>
      <c r="NES3656" s="372"/>
      <c r="NET3656" s="371"/>
      <c r="NEU3656" s="473"/>
      <c r="NEV3656" s="371"/>
      <c r="NEW3656" s="372"/>
      <c r="NEX3656" s="372"/>
      <c r="NEY3656" s="372"/>
      <c r="NEZ3656" s="372"/>
      <c r="NFA3656" s="370"/>
      <c r="NFB3656" s="371"/>
      <c r="NFC3656" s="372"/>
      <c r="NFD3656" s="371"/>
      <c r="NFE3656" s="473"/>
      <c r="NFF3656" s="371"/>
      <c r="NFG3656" s="372"/>
      <c r="NFH3656" s="372"/>
      <c r="NFI3656" s="372"/>
      <c r="NFJ3656" s="372"/>
      <c r="NFK3656" s="370"/>
      <c r="NFL3656" s="371"/>
      <c r="NFM3656" s="372"/>
      <c r="NFN3656" s="371"/>
      <c r="NFO3656" s="473"/>
      <c r="NFP3656" s="371"/>
      <c r="NFQ3656" s="372"/>
      <c r="NFR3656" s="372"/>
      <c r="NFS3656" s="372"/>
      <c r="NFT3656" s="372"/>
      <c r="NFU3656" s="370"/>
      <c r="NFV3656" s="371"/>
      <c r="NFW3656" s="372"/>
      <c r="NFX3656" s="371"/>
      <c r="NFY3656" s="473"/>
      <c r="NFZ3656" s="371"/>
      <c r="NGA3656" s="372"/>
      <c r="NGB3656" s="372"/>
      <c r="NGC3656" s="372"/>
      <c r="NGD3656" s="372"/>
      <c r="NGE3656" s="370"/>
      <c r="NGF3656" s="371"/>
      <c r="NGG3656" s="372"/>
      <c r="NGH3656" s="371"/>
      <c r="NGI3656" s="473"/>
      <c r="NGJ3656" s="371"/>
      <c r="NGK3656" s="372"/>
      <c r="NGL3656" s="372"/>
      <c r="NGM3656" s="372"/>
      <c r="NGN3656" s="372"/>
      <c r="NGO3656" s="370"/>
      <c r="NGP3656" s="371"/>
      <c r="NGQ3656" s="372"/>
      <c r="NGR3656" s="371"/>
      <c r="NGS3656" s="473"/>
      <c r="NGT3656" s="371"/>
      <c r="NGU3656" s="372"/>
      <c r="NGV3656" s="372"/>
      <c r="NGW3656" s="372"/>
      <c r="NGX3656" s="372"/>
      <c r="NGY3656" s="370"/>
      <c r="NGZ3656" s="371"/>
      <c r="NHA3656" s="372"/>
      <c r="NHB3656" s="371"/>
      <c r="NHC3656" s="473"/>
      <c r="NHD3656" s="371"/>
      <c r="NHE3656" s="372"/>
      <c r="NHF3656" s="372"/>
      <c r="NHG3656" s="372"/>
      <c r="NHH3656" s="372"/>
      <c r="NHI3656" s="370"/>
      <c r="NHJ3656" s="371"/>
      <c r="NHK3656" s="372"/>
      <c r="NHL3656" s="371"/>
      <c r="NHM3656" s="473"/>
      <c r="NHN3656" s="371"/>
      <c r="NHO3656" s="372"/>
      <c r="NHP3656" s="372"/>
      <c r="NHQ3656" s="372"/>
      <c r="NHR3656" s="372"/>
      <c r="NHS3656" s="370"/>
      <c r="NHT3656" s="371"/>
      <c r="NHU3656" s="372"/>
      <c r="NHV3656" s="371"/>
      <c r="NHW3656" s="473"/>
      <c r="NHX3656" s="371"/>
      <c r="NHY3656" s="372"/>
      <c r="NHZ3656" s="372"/>
      <c r="NIA3656" s="372"/>
      <c r="NIB3656" s="372"/>
      <c r="NIC3656" s="370"/>
      <c r="NID3656" s="371"/>
      <c r="NIE3656" s="372"/>
      <c r="NIF3656" s="371"/>
      <c r="NIG3656" s="473"/>
      <c r="NIH3656" s="371"/>
      <c r="NII3656" s="372"/>
      <c r="NIJ3656" s="372"/>
      <c r="NIK3656" s="372"/>
      <c r="NIL3656" s="372"/>
      <c r="NIM3656" s="370"/>
      <c r="NIN3656" s="371"/>
      <c r="NIO3656" s="372"/>
      <c r="NIP3656" s="371"/>
      <c r="NIQ3656" s="473"/>
      <c r="NIR3656" s="371"/>
      <c r="NIS3656" s="372"/>
      <c r="NIT3656" s="372"/>
      <c r="NIU3656" s="372"/>
      <c r="NIV3656" s="372"/>
      <c r="NIW3656" s="370"/>
      <c r="NIX3656" s="371"/>
      <c r="NIY3656" s="372"/>
      <c r="NIZ3656" s="371"/>
      <c r="NJA3656" s="473"/>
      <c r="NJB3656" s="371"/>
      <c r="NJC3656" s="372"/>
      <c r="NJD3656" s="372"/>
      <c r="NJE3656" s="372"/>
      <c r="NJF3656" s="372"/>
      <c r="NJG3656" s="370"/>
      <c r="NJH3656" s="371"/>
      <c r="NJI3656" s="372"/>
      <c r="NJJ3656" s="371"/>
      <c r="NJK3656" s="473"/>
      <c r="NJL3656" s="371"/>
      <c r="NJM3656" s="372"/>
      <c r="NJN3656" s="372"/>
      <c r="NJO3656" s="372"/>
      <c r="NJP3656" s="372"/>
      <c r="NJQ3656" s="370"/>
      <c r="NJR3656" s="371"/>
      <c r="NJS3656" s="372"/>
      <c r="NJT3656" s="371"/>
      <c r="NJU3656" s="473"/>
      <c r="NJV3656" s="371"/>
      <c r="NJW3656" s="372"/>
      <c r="NJX3656" s="372"/>
      <c r="NJY3656" s="372"/>
      <c r="NJZ3656" s="372"/>
      <c r="NKA3656" s="370"/>
      <c r="NKB3656" s="371"/>
      <c r="NKC3656" s="372"/>
      <c r="NKD3656" s="371"/>
      <c r="NKE3656" s="473"/>
      <c r="NKF3656" s="371"/>
      <c r="NKG3656" s="372"/>
      <c r="NKH3656" s="372"/>
      <c r="NKI3656" s="372"/>
      <c r="NKJ3656" s="372"/>
      <c r="NKK3656" s="370"/>
      <c r="NKL3656" s="371"/>
      <c r="NKM3656" s="372"/>
      <c r="NKN3656" s="371"/>
      <c r="NKO3656" s="473"/>
      <c r="NKP3656" s="371"/>
      <c r="NKQ3656" s="372"/>
      <c r="NKR3656" s="372"/>
      <c r="NKS3656" s="372"/>
      <c r="NKT3656" s="372"/>
      <c r="NKU3656" s="370"/>
      <c r="NKV3656" s="371"/>
      <c r="NKW3656" s="372"/>
      <c r="NKX3656" s="371"/>
      <c r="NKY3656" s="473"/>
      <c r="NKZ3656" s="371"/>
      <c r="NLA3656" s="372"/>
      <c r="NLB3656" s="372"/>
      <c r="NLC3656" s="372"/>
      <c r="NLD3656" s="372"/>
      <c r="NLE3656" s="370"/>
      <c r="NLF3656" s="371"/>
      <c r="NLG3656" s="372"/>
      <c r="NLH3656" s="371"/>
      <c r="NLI3656" s="473"/>
      <c r="NLJ3656" s="371"/>
      <c r="NLK3656" s="372"/>
      <c r="NLL3656" s="372"/>
      <c r="NLM3656" s="372"/>
      <c r="NLN3656" s="372"/>
      <c r="NLO3656" s="370"/>
      <c r="NLP3656" s="371"/>
      <c r="NLQ3656" s="372"/>
      <c r="NLR3656" s="371"/>
      <c r="NLS3656" s="473"/>
      <c r="NLT3656" s="371"/>
      <c r="NLU3656" s="372"/>
      <c r="NLV3656" s="372"/>
      <c r="NLW3656" s="372"/>
      <c r="NLX3656" s="372"/>
      <c r="NLY3656" s="370"/>
      <c r="NLZ3656" s="371"/>
      <c r="NMA3656" s="372"/>
      <c r="NMB3656" s="371"/>
      <c r="NMC3656" s="473"/>
      <c r="NMD3656" s="371"/>
      <c r="NME3656" s="372"/>
      <c r="NMF3656" s="372"/>
      <c r="NMG3656" s="372"/>
      <c r="NMH3656" s="372"/>
      <c r="NMI3656" s="370"/>
      <c r="NMJ3656" s="371"/>
      <c r="NMK3656" s="372"/>
      <c r="NML3656" s="371"/>
      <c r="NMM3656" s="473"/>
      <c r="NMN3656" s="371"/>
      <c r="NMO3656" s="372"/>
      <c r="NMP3656" s="372"/>
      <c r="NMQ3656" s="372"/>
      <c r="NMR3656" s="372"/>
      <c r="NMS3656" s="370"/>
      <c r="NMT3656" s="371"/>
      <c r="NMU3656" s="372"/>
      <c r="NMV3656" s="371"/>
      <c r="NMW3656" s="473"/>
      <c r="NMX3656" s="371"/>
      <c r="NMY3656" s="372"/>
      <c r="NMZ3656" s="372"/>
      <c r="NNA3656" s="372"/>
      <c r="NNB3656" s="372"/>
      <c r="NNC3656" s="370"/>
      <c r="NND3656" s="371"/>
      <c r="NNE3656" s="372"/>
      <c r="NNF3656" s="371"/>
      <c r="NNG3656" s="473"/>
      <c r="NNH3656" s="371"/>
      <c r="NNI3656" s="372"/>
      <c r="NNJ3656" s="372"/>
      <c r="NNK3656" s="372"/>
      <c r="NNL3656" s="372"/>
      <c r="NNM3656" s="370"/>
      <c r="NNN3656" s="371"/>
      <c r="NNO3656" s="372"/>
      <c r="NNP3656" s="371"/>
      <c r="NNQ3656" s="473"/>
      <c r="NNR3656" s="371"/>
      <c r="NNS3656" s="372"/>
      <c r="NNT3656" s="372"/>
      <c r="NNU3656" s="372"/>
      <c r="NNV3656" s="372"/>
      <c r="NNW3656" s="370"/>
      <c r="NNX3656" s="371"/>
      <c r="NNY3656" s="372"/>
      <c r="NNZ3656" s="371"/>
      <c r="NOA3656" s="473"/>
      <c r="NOB3656" s="371"/>
      <c r="NOC3656" s="372"/>
      <c r="NOD3656" s="372"/>
      <c r="NOE3656" s="372"/>
      <c r="NOF3656" s="372"/>
      <c r="NOG3656" s="370"/>
      <c r="NOH3656" s="371"/>
      <c r="NOI3656" s="372"/>
      <c r="NOJ3656" s="371"/>
      <c r="NOK3656" s="473"/>
      <c r="NOL3656" s="371"/>
      <c r="NOM3656" s="372"/>
      <c r="NON3656" s="372"/>
      <c r="NOO3656" s="372"/>
      <c r="NOP3656" s="372"/>
      <c r="NOQ3656" s="370"/>
      <c r="NOR3656" s="371"/>
      <c r="NOS3656" s="372"/>
      <c r="NOT3656" s="371"/>
      <c r="NOU3656" s="473"/>
      <c r="NOV3656" s="371"/>
      <c r="NOW3656" s="372"/>
      <c r="NOX3656" s="372"/>
      <c r="NOY3656" s="372"/>
      <c r="NOZ3656" s="372"/>
      <c r="NPA3656" s="370"/>
      <c r="NPB3656" s="371"/>
      <c r="NPC3656" s="372"/>
      <c r="NPD3656" s="371"/>
      <c r="NPE3656" s="473"/>
      <c r="NPF3656" s="371"/>
      <c r="NPG3656" s="372"/>
      <c r="NPH3656" s="372"/>
      <c r="NPI3656" s="372"/>
      <c r="NPJ3656" s="372"/>
      <c r="NPK3656" s="370"/>
      <c r="NPL3656" s="371"/>
      <c r="NPM3656" s="372"/>
      <c r="NPN3656" s="371"/>
      <c r="NPO3656" s="473"/>
      <c r="NPP3656" s="371"/>
      <c r="NPQ3656" s="372"/>
      <c r="NPR3656" s="372"/>
      <c r="NPS3656" s="372"/>
      <c r="NPT3656" s="372"/>
      <c r="NPU3656" s="370"/>
      <c r="NPV3656" s="371"/>
      <c r="NPW3656" s="372"/>
      <c r="NPX3656" s="371"/>
      <c r="NPY3656" s="473"/>
      <c r="NPZ3656" s="371"/>
      <c r="NQA3656" s="372"/>
      <c r="NQB3656" s="372"/>
      <c r="NQC3656" s="372"/>
      <c r="NQD3656" s="372"/>
      <c r="NQE3656" s="370"/>
      <c r="NQF3656" s="371"/>
      <c r="NQG3656" s="372"/>
      <c r="NQH3656" s="371"/>
      <c r="NQI3656" s="473"/>
      <c r="NQJ3656" s="371"/>
      <c r="NQK3656" s="372"/>
      <c r="NQL3656" s="372"/>
      <c r="NQM3656" s="372"/>
      <c r="NQN3656" s="372"/>
      <c r="NQO3656" s="370"/>
      <c r="NQP3656" s="371"/>
      <c r="NQQ3656" s="372"/>
      <c r="NQR3656" s="371"/>
      <c r="NQS3656" s="473"/>
      <c r="NQT3656" s="371"/>
      <c r="NQU3656" s="372"/>
      <c r="NQV3656" s="372"/>
      <c r="NQW3656" s="372"/>
      <c r="NQX3656" s="372"/>
      <c r="NQY3656" s="370"/>
      <c r="NQZ3656" s="371"/>
      <c r="NRA3656" s="372"/>
      <c r="NRB3656" s="371"/>
      <c r="NRC3656" s="473"/>
      <c r="NRD3656" s="371"/>
      <c r="NRE3656" s="372"/>
      <c r="NRF3656" s="372"/>
      <c r="NRG3656" s="372"/>
      <c r="NRH3656" s="372"/>
      <c r="NRI3656" s="370"/>
      <c r="NRJ3656" s="371"/>
      <c r="NRK3656" s="372"/>
      <c r="NRL3656" s="371"/>
      <c r="NRM3656" s="473"/>
      <c r="NRN3656" s="371"/>
      <c r="NRO3656" s="372"/>
      <c r="NRP3656" s="372"/>
      <c r="NRQ3656" s="372"/>
      <c r="NRR3656" s="372"/>
      <c r="NRS3656" s="370"/>
      <c r="NRT3656" s="371"/>
      <c r="NRU3656" s="372"/>
      <c r="NRV3656" s="371"/>
      <c r="NRW3656" s="473"/>
      <c r="NRX3656" s="371"/>
      <c r="NRY3656" s="372"/>
      <c r="NRZ3656" s="372"/>
      <c r="NSA3656" s="372"/>
      <c r="NSB3656" s="372"/>
      <c r="NSC3656" s="370"/>
      <c r="NSD3656" s="371"/>
      <c r="NSE3656" s="372"/>
      <c r="NSF3656" s="371"/>
      <c r="NSG3656" s="473"/>
      <c r="NSH3656" s="371"/>
      <c r="NSI3656" s="372"/>
      <c r="NSJ3656" s="372"/>
      <c r="NSK3656" s="372"/>
      <c r="NSL3656" s="372"/>
      <c r="NSM3656" s="370"/>
      <c r="NSN3656" s="371"/>
      <c r="NSO3656" s="372"/>
      <c r="NSP3656" s="371"/>
      <c r="NSQ3656" s="473"/>
      <c r="NSR3656" s="371"/>
      <c r="NSS3656" s="372"/>
      <c r="NST3656" s="372"/>
      <c r="NSU3656" s="372"/>
      <c r="NSV3656" s="372"/>
      <c r="NSW3656" s="370"/>
      <c r="NSX3656" s="371"/>
      <c r="NSY3656" s="372"/>
      <c r="NSZ3656" s="371"/>
      <c r="NTA3656" s="473"/>
      <c r="NTB3656" s="371"/>
      <c r="NTC3656" s="372"/>
      <c r="NTD3656" s="372"/>
      <c r="NTE3656" s="372"/>
      <c r="NTF3656" s="372"/>
      <c r="NTG3656" s="370"/>
      <c r="NTH3656" s="371"/>
      <c r="NTI3656" s="372"/>
      <c r="NTJ3656" s="371"/>
      <c r="NTK3656" s="473"/>
      <c r="NTL3656" s="371"/>
      <c r="NTM3656" s="372"/>
      <c r="NTN3656" s="372"/>
      <c r="NTO3656" s="372"/>
      <c r="NTP3656" s="372"/>
      <c r="NTQ3656" s="370"/>
      <c r="NTR3656" s="371"/>
      <c r="NTS3656" s="372"/>
      <c r="NTT3656" s="371"/>
      <c r="NTU3656" s="473"/>
      <c r="NTV3656" s="371"/>
      <c r="NTW3656" s="372"/>
      <c r="NTX3656" s="372"/>
      <c r="NTY3656" s="372"/>
      <c r="NTZ3656" s="372"/>
      <c r="NUA3656" s="370"/>
      <c r="NUB3656" s="371"/>
      <c r="NUC3656" s="372"/>
      <c r="NUD3656" s="371"/>
      <c r="NUE3656" s="473"/>
      <c r="NUF3656" s="371"/>
      <c r="NUG3656" s="372"/>
      <c r="NUH3656" s="372"/>
      <c r="NUI3656" s="372"/>
      <c r="NUJ3656" s="372"/>
      <c r="NUK3656" s="370"/>
      <c r="NUL3656" s="371"/>
      <c r="NUM3656" s="372"/>
      <c r="NUN3656" s="371"/>
      <c r="NUO3656" s="473"/>
      <c r="NUP3656" s="371"/>
      <c r="NUQ3656" s="372"/>
      <c r="NUR3656" s="372"/>
      <c r="NUS3656" s="372"/>
      <c r="NUT3656" s="372"/>
      <c r="NUU3656" s="370"/>
      <c r="NUV3656" s="371"/>
      <c r="NUW3656" s="372"/>
      <c r="NUX3656" s="371"/>
      <c r="NUY3656" s="473"/>
      <c r="NUZ3656" s="371"/>
      <c r="NVA3656" s="372"/>
      <c r="NVB3656" s="372"/>
      <c r="NVC3656" s="372"/>
      <c r="NVD3656" s="372"/>
      <c r="NVE3656" s="370"/>
      <c r="NVF3656" s="371"/>
      <c r="NVG3656" s="372"/>
      <c r="NVH3656" s="371"/>
      <c r="NVI3656" s="473"/>
      <c r="NVJ3656" s="371"/>
      <c r="NVK3656" s="372"/>
      <c r="NVL3656" s="372"/>
      <c r="NVM3656" s="372"/>
      <c r="NVN3656" s="372"/>
      <c r="NVO3656" s="370"/>
      <c r="NVP3656" s="371"/>
      <c r="NVQ3656" s="372"/>
      <c r="NVR3656" s="371"/>
      <c r="NVS3656" s="473"/>
      <c r="NVT3656" s="371"/>
      <c r="NVU3656" s="372"/>
      <c r="NVV3656" s="372"/>
      <c r="NVW3656" s="372"/>
      <c r="NVX3656" s="372"/>
      <c r="NVY3656" s="370"/>
      <c r="NVZ3656" s="371"/>
      <c r="NWA3656" s="372"/>
      <c r="NWB3656" s="371"/>
      <c r="NWC3656" s="473"/>
      <c r="NWD3656" s="371"/>
      <c r="NWE3656" s="372"/>
      <c r="NWF3656" s="372"/>
      <c r="NWG3656" s="372"/>
      <c r="NWH3656" s="372"/>
      <c r="NWI3656" s="370"/>
      <c r="NWJ3656" s="371"/>
      <c r="NWK3656" s="372"/>
      <c r="NWL3656" s="371"/>
      <c r="NWM3656" s="473"/>
      <c r="NWN3656" s="371"/>
      <c r="NWO3656" s="372"/>
      <c r="NWP3656" s="372"/>
      <c r="NWQ3656" s="372"/>
      <c r="NWR3656" s="372"/>
      <c r="NWS3656" s="370"/>
      <c r="NWT3656" s="371"/>
      <c r="NWU3656" s="372"/>
      <c r="NWV3656" s="371"/>
      <c r="NWW3656" s="473"/>
      <c r="NWX3656" s="371"/>
      <c r="NWY3656" s="372"/>
      <c r="NWZ3656" s="372"/>
      <c r="NXA3656" s="372"/>
      <c r="NXB3656" s="372"/>
      <c r="NXC3656" s="370"/>
      <c r="NXD3656" s="371"/>
      <c r="NXE3656" s="372"/>
      <c r="NXF3656" s="371"/>
      <c r="NXG3656" s="473"/>
      <c r="NXH3656" s="371"/>
      <c r="NXI3656" s="372"/>
      <c r="NXJ3656" s="372"/>
      <c r="NXK3656" s="372"/>
      <c r="NXL3656" s="372"/>
      <c r="NXM3656" s="370"/>
      <c r="NXN3656" s="371"/>
      <c r="NXO3656" s="372"/>
      <c r="NXP3656" s="371"/>
      <c r="NXQ3656" s="473"/>
      <c r="NXR3656" s="371"/>
      <c r="NXS3656" s="372"/>
      <c r="NXT3656" s="372"/>
      <c r="NXU3656" s="372"/>
      <c r="NXV3656" s="372"/>
      <c r="NXW3656" s="370"/>
      <c r="NXX3656" s="371"/>
      <c r="NXY3656" s="372"/>
      <c r="NXZ3656" s="371"/>
      <c r="NYA3656" s="473"/>
      <c r="NYB3656" s="371"/>
      <c r="NYC3656" s="372"/>
      <c r="NYD3656" s="372"/>
      <c r="NYE3656" s="372"/>
      <c r="NYF3656" s="372"/>
      <c r="NYG3656" s="370"/>
      <c r="NYH3656" s="371"/>
      <c r="NYI3656" s="372"/>
      <c r="NYJ3656" s="371"/>
      <c r="NYK3656" s="473"/>
      <c r="NYL3656" s="371"/>
      <c r="NYM3656" s="372"/>
      <c r="NYN3656" s="372"/>
      <c r="NYO3656" s="372"/>
      <c r="NYP3656" s="372"/>
      <c r="NYQ3656" s="370"/>
      <c r="NYR3656" s="371"/>
      <c r="NYS3656" s="372"/>
      <c r="NYT3656" s="371"/>
      <c r="NYU3656" s="473"/>
      <c r="NYV3656" s="371"/>
      <c r="NYW3656" s="372"/>
      <c r="NYX3656" s="372"/>
      <c r="NYY3656" s="372"/>
      <c r="NYZ3656" s="372"/>
      <c r="NZA3656" s="370"/>
      <c r="NZB3656" s="371"/>
      <c r="NZC3656" s="372"/>
      <c r="NZD3656" s="371"/>
      <c r="NZE3656" s="473"/>
      <c r="NZF3656" s="371"/>
      <c r="NZG3656" s="372"/>
      <c r="NZH3656" s="372"/>
      <c r="NZI3656" s="372"/>
      <c r="NZJ3656" s="372"/>
      <c r="NZK3656" s="370"/>
      <c r="NZL3656" s="371"/>
      <c r="NZM3656" s="372"/>
      <c r="NZN3656" s="371"/>
      <c r="NZO3656" s="473"/>
      <c r="NZP3656" s="371"/>
      <c r="NZQ3656" s="372"/>
      <c r="NZR3656" s="372"/>
      <c r="NZS3656" s="372"/>
      <c r="NZT3656" s="372"/>
      <c r="NZU3656" s="370"/>
      <c r="NZV3656" s="371"/>
      <c r="NZW3656" s="372"/>
      <c r="NZX3656" s="371"/>
      <c r="NZY3656" s="473"/>
      <c r="NZZ3656" s="371"/>
      <c r="OAA3656" s="372"/>
      <c r="OAB3656" s="372"/>
      <c r="OAC3656" s="372"/>
      <c r="OAD3656" s="372"/>
      <c r="OAE3656" s="370"/>
      <c r="OAF3656" s="371"/>
      <c r="OAG3656" s="372"/>
      <c r="OAH3656" s="371"/>
      <c r="OAI3656" s="473"/>
      <c r="OAJ3656" s="371"/>
      <c r="OAK3656" s="372"/>
      <c r="OAL3656" s="372"/>
      <c r="OAM3656" s="372"/>
      <c r="OAN3656" s="372"/>
      <c r="OAO3656" s="370"/>
      <c r="OAP3656" s="371"/>
      <c r="OAQ3656" s="372"/>
      <c r="OAR3656" s="371"/>
      <c r="OAS3656" s="473"/>
      <c r="OAT3656" s="371"/>
      <c r="OAU3656" s="372"/>
      <c r="OAV3656" s="372"/>
      <c r="OAW3656" s="372"/>
      <c r="OAX3656" s="372"/>
      <c r="OAY3656" s="370"/>
      <c r="OAZ3656" s="371"/>
      <c r="OBA3656" s="372"/>
      <c r="OBB3656" s="371"/>
      <c r="OBC3656" s="473"/>
      <c r="OBD3656" s="371"/>
      <c r="OBE3656" s="372"/>
      <c r="OBF3656" s="372"/>
      <c r="OBG3656" s="372"/>
      <c r="OBH3656" s="372"/>
      <c r="OBI3656" s="370"/>
      <c r="OBJ3656" s="371"/>
      <c r="OBK3656" s="372"/>
      <c r="OBL3656" s="371"/>
      <c r="OBM3656" s="473"/>
      <c r="OBN3656" s="371"/>
      <c r="OBO3656" s="372"/>
      <c r="OBP3656" s="372"/>
      <c r="OBQ3656" s="372"/>
      <c r="OBR3656" s="372"/>
      <c r="OBS3656" s="370"/>
      <c r="OBT3656" s="371"/>
      <c r="OBU3656" s="372"/>
      <c r="OBV3656" s="371"/>
      <c r="OBW3656" s="473"/>
      <c r="OBX3656" s="371"/>
      <c r="OBY3656" s="372"/>
      <c r="OBZ3656" s="372"/>
      <c r="OCA3656" s="372"/>
      <c r="OCB3656" s="372"/>
      <c r="OCC3656" s="370"/>
      <c r="OCD3656" s="371"/>
      <c r="OCE3656" s="372"/>
      <c r="OCF3656" s="371"/>
      <c r="OCG3656" s="473"/>
      <c r="OCH3656" s="371"/>
      <c r="OCI3656" s="372"/>
      <c r="OCJ3656" s="372"/>
      <c r="OCK3656" s="372"/>
      <c r="OCL3656" s="372"/>
      <c r="OCM3656" s="370"/>
      <c r="OCN3656" s="371"/>
      <c r="OCO3656" s="372"/>
      <c r="OCP3656" s="371"/>
      <c r="OCQ3656" s="473"/>
      <c r="OCR3656" s="371"/>
      <c r="OCS3656" s="372"/>
      <c r="OCT3656" s="372"/>
      <c r="OCU3656" s="372"/>
      <c r="OCV3656" s="372"/>
      <c r="OCW3656" s="370"/>
      <c r="OCX3656" s="371"/>
      <c r="OCY3656" s="372"/>
      <c r="OCZ3656" s="371"/>
      <c r="ODA3656" s="473"/>
      <c r="ODB3656" s="371"/>
      <c r="ODC3656" s="372"/>
      <c r="ODD3656" s="372"/>
      <c r="ODE3656" s="372"/>
      <c r="ODF3656" s="372"/>
      <c r="ODG3656" s="370"/>
      <c r="ODH3656" s="371"/>
      <c r="ODI3656" s="372"/>
      <c r="ODJ3656" s="371"/>
      <c r="ODK3656" s="473"/>
      <c r="ODL3656" s="371"/>
      <c r="ODM3656" s="372"/>
      <c r="ODN3656" s="372"/>
      <c r="ODO3656" s="372"/>
      <c r="ODP3656" s="372"/>
      <c r="ODQ3656" s="370"/>
      <c r="ODR3656" s="371"/>
      <c r="ODS3656" s="372"/>
      <c r="ODT3656" s="371"/>
      <c r="ODU3656" s="473"/>
      <c r="ODV3656" s="371"/>
      <c r="ODW3656" s="372"/>
      <c r="ODX3656" s="372"/>
      <c r="ODY3656" s="372"/>
      <c r="ODZ3656" s="372"/>
      <c r="OEA3656" s="370"/>
      <c r="OEB3656" s="371"/>
      <c r="OEC3656" s="372"/>
      <c r="OED3656" s="371"/>
      <c r="OEE3656" s="473"/>
      <c r="OEF3656" s="371"/>
      <c r="OEG3656" s="372"/>
      <c r="OEH3656" s="372"/>
      <c r="OEI3656" s="372"/>
      <c r="OEJ3656" s="372"/>
      <c r="OEK3656" s="370"/>
      <c r="OEL3656" s="371"/>
      <c r="OEM3656" s="372"/>
      <c r="OEN3656" s="371"/>
      <c r="OEO3656" s="473"/>
      <c r="OEP3656" s="371"/>
      <c r="OEQ3656" s="372"/>
      <c r="OER3656" s="372"/>
      <c r="OES3656" s="372"/>
      <c r="OET3656" s="372"/>
      <c r="OEU3656" s="370"/>
      <c r="OEV3656" s="371"/>
      <c r="OEW3656" s="372"/>
      <c r="OEX3656" s="371"/>
      <c r="OEY3656" s="473"/>
      <c r="OEZ3656" s="371"/>
      <c r="OFA3656" s="372"/>
      <c r="OFB3656" s="372"/>
      <c r="OFC3656" s="372"/>
      <c r="OFD3656" s="372"/>
      <c r="OFE3656" s="370"/>
      <c r="OFF3656" s="371"/>
      <c r="OFG3656" s="372"/>
      <c r="OFH3656" s="371"/>
      <c r="OFI3656" s="473"/>
      <c r="OFJ3656" s="371"/>
      <c r="OFK3656" s="372"/>
      <c r="OFL3656" s="372"/>
      <c r="OFM3656" s="372"/>
      <c r="OFN3656" s="372"/>
      <c r="OFO3656" s="370"/>
      <c r="OFP3656" s="371"/>
      <c r="OFQ3656" s="372"/>
      <c r="OFR3656" s="371"/>
      <c r="OFS3656" s="473"/>
      <c r="OFT3656" s="371"/>
      <c r="OFU3656" s="372"/>
      <c r="OFV3656" s="372"/>
      <c r="OFW3656" s="372"/>
      <c r="OFX3656" s="372"/>
      <c r="OFY3656" s="370"/>
      <c r="OFZ3656" s="371"/>
      <c r="OGA3656" s="372"/>
      <c r="OGB3656" s="371"/>
      <c r="OGC3656" s="473"/>
      <c r="OGD3656" s="371"/>
      <c r="OGE3656" s="372"/>
      <c r="OGF3656" s="372"/>
      <c r="OGG3656" s="372"/>
      <c r="OGH3656" s="372"/>
      <c r="OGI3656" s="370"/>
      <c r="OGJ3656" s="371"/>
      <c r="OGK3656" s="372"/>
      <c r="OGL3656" s="371"/>
      <c r="OGM3656" s="473"/>
      <c r="OGN3656" s="371"/>
      <c r="OGO3656" s="372"/>
      <c r="OGP3656" s="372"/>
      <c r="OGQ3656" s="372"/>
      <c r="OGR3656" s="372"/>
      <c r="OGS3656" s="370"/>
      <c r="OGT3656" s="371"/>
      <c r="OGU3656" s="372"/>
      <c r="OGV3656" s="371"/>
      <c r="OGW3656" s="473"/>
      <c r="OGX3656" s="371"/>
      <c r="OGY3656" s="372"/>
      <c r="OGZ3656" s="372"/>
      <c r="OHA3656" s="372"/>
      <c r="OHB3656" s="372"/>
      <c r="OHC3656" s="370"/>
      <c r="OHD3656" s="371"/>
      <c r="OHE3656" s="372"/>
      <c r="OHF3656" s="371"/>
      <c r="OHG3656" s="473"/>
      <c r="OHH3656" s="371"/>
      <c r="OHI3656" s="372"/>
      <c r="OHJ3656" s="372"/>
      <c r="OHK3656" s="372"/>
      <c r="OHL3656" s="372"/>
      <c r="OHM3656" s="370"/>
      <c r="OHN3656" s="371"/>
      <c r="OHO3656" s="372"/>
      <c r="OHP3656" s="371"/>
      <c r="OHQ3656" s="473"/>
      <c r="OHR3656" s="371"/>
      <c r="OHS3656" s="372"/>
      <c r="OHT3656" s="372"/>
      <c r="OHU3656" s="372"/>
      <c r="OHV3656" s="372"/>
      <c r="OHW3656" s="370"/>
      <c r="OHX3656" s="371"/>
      <c r="OHY3656" s="372"/>
      <c r="OHZ3656" s="371"/>
      <c r="OIA3656" s="473"/>
      <c r="OIB3656" s="371"/>
      <c r="OIC3656" s="372"/>
      <c r="OID3656" s="372"/>
      <c r="OIE3656" s="372"/>
      <c r="OIF3656" s="372"/>
      <c r="OIG3656" s="370"/>
      <c r="OIH3656" s="371"/>
      <c r="OII3656" s="372"/>
      <c r="OIJ3656" s="371"/>
      <c r="OIK3656" s="473"/>
      <c r="OIL3656" s="371"/>
      <c r="OIM3656" s="372"/>
      <c r="OIN3656" s="372"/>
      <c r="OIO3656" s="372"/>
      <c r="OIP3656" s="372"/>
      <c r="OIQ3656" s="370"/>
      <c r="OIR3656" s="371"/>
      <c r="OIS3656" s="372"/>
      <c r="OIT3656" s="371"/>
      <c r="OIU3656" s="473"/>
      <c r="OIV3656" s="371"/>
      <c r="OIW3656" s="372"/>
      <c r="OIX3656" s="372"/>
      <c r="OIY3656" s="372"/>
      <c r="OIZ3656" s="372"/>
      <c r="OJA3656" s="370"/>
      <c r="OJB3656" s="371"/>
      <c r="OJC3656" s="372"/>
      <c r="OJD3656" s="371"/>
      <c r="OJE3656" s="473"/>
      <c r="OJF3656" s="371"/>
      <c r="OJG3656" s="372"/>
      <c r="OJH3656" s="372"/>
      <c r="OJI3656" s="372"/>
      <c r="OJJ3656" s="372"/>
      <c r="OJK3656" s="370"/>
      <c r="OJL3656" s="371"/>
      <c r="OJM3656" s="372"/>
      <c r="OJN3656" s="371"/>
      <c r="OJO3656" s="473"/>
      <c r="OJP3656" s="371"/>
      <c r="OJQ3656" s="372"/>
      <c r="OJR3656" s="372"/>
      <c r="OJS3656" s="372"/>
      <c r="OJT3656" s="372"/>
      <c r="OJU3656" s="370"/>
      <c r="OJV3656" s="371"/>
      <c r="OJW3656" s="372"/>
      <c r="OJX3656" s="371"/>
      <c r="OJY3656" s="473"/>
      <c r="OJZ3656" s="371"/>
      <c r="OKA3656" s="372"/>
      <c r="OKB3656" s="372"/>
      <c r="OKC3656" s="372"/>
      <c r="OKD3656" s="372"/>
      <c r="OKE3656" s="370"/>
      <c r="OKF3656" s="371"/>
      <c r="OKG3656" s="372"/>
      <c r="OKH3656" s="371"/>
      <c r="OKI3656" s="473"/>
      <c r="OKJ3656" s="371"/>
      <c r="OKK3656" s="372"/>
      <c r="OKL3656" s="372"/>
      <c r="OKM3656" s="372"/>
      <c r="OKN3656" s="372"/>
      <c r="OKO3656" s="370"/>
      <c r="OKP3656" s="371"/>
      <c r="OKQ3656" s="372"/>
      <c r="OKR3656" s="371"/>
      <c r="OKS3656" s="473"/>
      <c r="OKT3656" s="371"/>
      <c r="OKU3656" s="372"/>
      <c r="OKV3656" s="372"/>
      <c r="OKW3656" s="372"/>
      <c r="OKX3656" s="372"/>
      <c r="OKY3656" s="370"/>
      <c r="OKZ3656" s="371"/>
      <c r="OLA3656" s="372"/>
      <c r="OLB3656" s="371"/>
      <c r="OLC3656" s="473"/>
      <c r="OLD3656" s="371"/>
      <c r="OLE3656" s="372"/>
      <c r="OLF3656" s="372"/>
      <c r="OLG3656" s="372"/>
      <c r="OLH3656" s="372"/>
      <c r="OLI3656" s="370"/>
      <c r="OLJ3656" s="371"/>
      <c r="OLK3656" s="372"/>
      <c r="OLL3656" s="371"/>
      <c r="OLM3656" s="473"/>
      <c r="OLN3656" s="371"/>
      <c r="OLO3656" s="372"/>
      <c r="OLP3656" s="372"/>
      <c r="OLQ3656" s="372"/>
      <c r="OLR3656" s="372"/>
      <c r="OLS3656" s="370"/>
      <c r="OLT3656" s="371"/>
      <c r="OLU3656" s="372"/>
      <c r="OLV3656" s="371"/>
      <c r="OLW3656" s="473"/>
      <c r="OLX3656" s="371"/>
      <c r="OLY3656" s="372"/>
      <c r="OLZ3656" s="372"/>
      <c r="OMA3656" s="372"/>
      <c r="OMB3656" s="372"/>
      <c r="OMC3656" s="370"/>
      <c r="OMD3656" s="371"/>
      <c r="OME3656" s="372"/>
      <c r="OMF3656" s="371"/>
      <c r="OMG3656" s="473"/>
      <c r="OMH3656" s="371"/>
      <c r="OMI3656" s="372"/>
      <c r="OMJ3656" s="372"/>
      <c r="OMK3656" s="372"/>
      <c r="OML3656" s="372"/>
      <c r="OMM3656" s="370"/>
      <c r="OMN3656" s="371"/>
      <c r="OMO3656" s="372"/>
      <c r="OMP3656" s="371"/>
      <c r="OMQ3656" s="473"/>
      <c r="OMR3656" s="371"/>
      <c r="OMS3656" s="372"/>
      <c r="OMT3656" s="372"/>
      <c r="OMU3656" s="372"/>
      <c r="OMV3656" s="372"/>
      <c r="OMW3656" s="370"/>
      <c r="OMX3656" s="371"/>
      <c r="OMY3656" s="372"/>
      <c r="OMZ3656" s="371"/>
      <c r="ONA3656" s="473"/>
      <c r="ONB3656" s="371"/>
      <c r="ONC3656" s="372"/>
      <c r="OND3656" s="372"/>
      <c r="ONE3656" s="372"/>
      <c r="ONF3656" s="372"/>
      <c r="ONG3656" s="370"/>
      <c r="ONH3656" s="371"/>
      <c r="ONI3656" s="372"/>
      <c r="ONJ3656" s="371"/>
      <c r="ONK3656" s="473"/>
      <c r="ONL3656" s="371"/>
      <c r="ONM3656" s="372"/>
      <c r="ONN3656" s="372"/>
      <c r="ONO3656" s="372"/>
      <c r="ONP3656" s="372"/>
      <c r="ONQ3656" s="370"/>
      <c r="ONR3656" s="371"/>
      <c r="ONS3656" s="372"/>
      <c r="ONT3656" s="371"/>
      <c r="ONU3656" s="473"/>
      <c r="ONV3656" s="371"/>
      <c r="ONW3656" s="372"/>
      <c r="ONX3656" s="372"/>
      <c r="ONY3656" s="372"/>
      <c r="ONZ3656" s="372"/>
      <c r="OOA3656" s="370"/>
      <c r="OOB3656" s="371"/>
      <c r="OOC3656" s="372"/>
      <c r="OOD3656" s="371"/>
      <c r="OOE3656" s="473"/>
      <c r="OOF3656" s="371"/>
      <c r="OOG3656" s="372"/>
      <c r="OOH3656" s="372"/>
      <c r="OOI3656" s="372"/>
      <c r="OOJ3656" s="372"/>
      <c r="OOK3656" s="370"/>
      <c r="OOL3656" s="371"/>
      <c r="OOM3656" s="372"/>
      <c r="OON3656" s="371"/>
      <c r="OOO3656" s="473"/>
      <c r="OOP3656" s="371"/>
      <c r="OOQ3656" s="372"/>
      <c r="OOR3656" s="372"/>
      <c r="OOS3656" s="372"/>
      <c r="OOT3656" s="372"/>
      <c r="OOU3656" s="370"/>
      <c r="OOV3656" s="371"/>
      <c r="OOW3656" s="372"/>
      <c r="OOX3656" s="371"/>
      <c r="OOY3656" s="473"/>
      <c r="OOZ3656" s="371"/>
      <c r="OPA3656" s="372"/>
      <c r="OPB3656" s="372"/>
      <c r="OPC3656" s="372"/>
      <c r="OPD3656" s="372"/>
      <c r="OPE3656" s="370"/>
      <c r="OPF3656" s="371"/>
      <c r="OPG3656" s="372"/>
      <c r="OPH3656" s="371"/>
      <c r="OPI3656" s="473"/>
      <c r="OPJ3656" s="371"/>
      <c r="OPK3656" s="372"/>
      <c r="OPL3656" s="372"/>
      <c r="OPM3656" s="372"/>
      <c r="OPN3656" s="372"/>
      <c r="OPO3656" s="370"/>
      <c r="OPP3656" s="371"/>
      <c r="OPQ3656" s="372"/>
      <c r="OPR3656" s="371"/>
      <c r="OPS3656" s="473"/>
      <c r="OPT3656" s="371"/>
      <c r="OPU3656" s="372"/>
      <c r="OPV3656" s="372"/>
      <c r="OPW3656" s="372"/>
      <c r="OPX3656" s="372"/>
      <c r="OPY3656" s="370"/>
      <c r="OPZ3656" s="371"/>
      <c r="OQA3656" s="372"/>
      <c r="OQB3656" s="371"/>
      <c r="OQC3656" s="473"/>
      <c r="OQD3656" s="371"/>
      <c r="OQE3656" s="372"/>
      <c r="OQF3656" s="372"/>
      <c r="OQG3656" s="372"/>
      <c r="OQH3656" s="372"/>
      <c r="OQI3656" s="370"/>
      <c r="OQJ3656" s="371"/>
      <c r="OQK3656" s="372"/>
      <c r="OQL3656" s="371"/>
      <c r="OQM3656" s="473"/>
      <c r="OQN3656" s="371"/>
      <c r="OQO3656" s="372"/>
      <c r="OQP3656" s="372"/>
      <c r="OQQ3656" s="372"/>
      <c r="OQR3656" s="372"/>
      <c r="OQS3656" s="370"/>
      <c r="OQT3656" s="371"/>
      <c r="OQU3656" s="372"/>
      <c r="OQV3656" s="371"/>
      <c r="OQW3656" s="473"/>
      <c r="OQX3656" s="371"/>
      <c r="OQY3656" s="372"/>
      <c r="OQZ3656" s="372"/>
      <c r="ORA3656" s="372"/>
      <c r="ORB3656" s="372"/>
      <c r="ORC3656" s="370"/>
      <c r="ORD3656" s="371"/>
      <c r="ORE3656" s="372"/>
      <c r="ORF3656" s="371"/>
      <c r="ORG3656" s="473"/>
      <c r="ORH3656" s="371"/>
      <c r="ORI3656" s="372"/>
      <c r="ORJ3656" s="372"/>
      <c r="ORK3656" s="372"/>
      <c r="ORL3656" s="372"/>
      <c r="ORM3656" s="370"/>
      <c r="ORN3656" s="371"/>
      <c r="ORO3656" s="372"/>
      <c r="ORP3656" s="371"/>
      <c r="ORQ3656" s="473"/>
      <c r="ORR3656" s="371"/>
      <c r="ORS3656" s="372"/>
      <c r="ORT3656" s="372"/>
      <c r="ORU3656" s="372"/>
      <c r="ORV3656" s="372"/>
      <c r="ORW3656" s="370"/>
      <c r="ORX3656" s="371"/>
      <c r="ORY3656" s="372"/>
      <c r="ORZ3656" s="371"/>
      <c r="OSA3656" s="473"/>
      <c r="OSB3656" s="371"/>
      <c r="OSC3656" s="372"/>
      <c r="OSD3656" s="372"/>
      <c r="OSE3656" s="372"/>
      <c r="OSF3656" s="372"/>
      <c r="OSG3656" s="370"/>
      <c r="OSH3656" s="371"/>
      <c r="OSI3656" s="372"/>
      <c r="OSJ3656" s="371"/>
      <c r="OSK3656" s="473"/>
      <c r="OSL3656" s="371"/>
      <c r="OSM3656" s="372"/>
      <c r="OSN3656" s="372"/>
      <c r="OSO3656" s="372"/>
      <c r="OSP3656" s="372"/>
      <c r="OSQ3656" s="370"/>
      <c r="OSR3656" s="371"/>
      <c r="OSS3656" s="372"/>
      <c r="OST3656" s="371"/>
      <c r="OSU3656" s="473"/>
      <c r="OSV3656" s="371"/>
      <c r="OSW3656" s="372"/>
      <c r="OSX3656" s="372"/>
      <c r="OSY3656" s="372"/>
      <c r="OSZ3656" s="372"/>
      <c r="OTA3656" s="370"/>
      <c r="OTB3656" s="371"/>
      <c r="OTC3656" s="372"/>
      <c r="OTD3656" s="371"/>
      <c r="OTE3656" s="473"/>
      <c r="OTF3656" s="371"/>
      <c r="OTG3656" s="372"/>
      <c r="OTH3656" s="372"/>
      <c r="OTI3656" s="372"/>
      <c r="OTJ3656" s="372"/>
      <c r="OTK3656" s="370"/>
      <c r="OTL3656" s="371"/>
      <c r="OTM3656" s="372"/>
      <c r="OTN3656" s="371"/>
      <c r="OTO3656" s="473"/>
      <c r="OTP3656" s="371"/>
      <c r="OTQ3656" s="372"/>
      <c r="OTR3656" s="372"/>
      <c r="OTS3656" s="372"/>
      <c r="OTT3656" s="372"/>
      <c r="OTU3656" s="370"/>
      <c r="OTV3656" s="371"/>
      <c r="OTW3656" s="372"/>
      <c r="OTX3656" s="371"/>
      <c r="OTY3656" s="473"/>
      <c r="OTZ3656" s="371"/>
      <c r="OUA3656" s="372"/>
      <c r="OUB3656" s="372"/>
      <c r="OUC3656" s="372"/>
      <c r="OUD3656" s="372"/>
      <c r="OUE3656" s="370"/>
      <c r="OUF3656" s="371"/>
      <c r="OUG3656" s="372"/>
      <c r="OUH3656" s="371"/>
      <c r="OUI3656" s="473"/>
      <c r="OUJ3656" s="371"/>
      <c r="OUK3656" s="372"/>
      <c r="OUL3656" s="372"/>
      <c r="OUM3656" s="372"/>
      <c r="OUN3656" s="372"/>
      <c r="OUO3656" s="370"/>
      <c r="OUP3656" s="371"/>
      <c r="OUQ3656" s="372"/>
      <c r="OUR3656" s="371"/>
      <c r="OUS3656" s="473"/>
      <c r="OUT3656" s="371"/>
      <c r="OUU3656" s="372"/>
      <c r="OUV3656" s="372"/>
      <c r="OUW3656" s="372"/>
      <c r="OUX3656" s="372"/>
      <c r="OUY3656" s="370"/>
      <c r="OUZ3656" s="371"/>
      <c r="OVA3656" s="372"/>
      <c r="OVB3656" s="371"/>
      <c r="OVC3656" s="473"/>
      <c r="OVD3656" s="371"/>
      <c r="OVE3656" s="372"/>
      <c r="OVF3656" s="372"/>
      <c r="OVG3656" s="372"/>
      <c r="OVH3656" s="372"/>
      <c r="OVI3656" s="370"/>
      <c r="OVJ3656" s="371"/>
      <c r="OVK3656" s="372"/>
      <c r="OVL3656" s="371"/>
      <c r="OVM3656" s="473"/>
      <c r="OVN3656" s="371"/>
      <c r="OVO3656" s="372"/>
      <c r="OVP3656" s="372"/>
      <c r="OVQ3656" s="372"/>
      <c r="OVR3656" s="372"/>
      <c r="OVS3656" s="370"/>
      <c r="OVT3656" s="371"/>
      <c r="OVU3656" s="372"/>
      <c r="OVV3656" s="371"/>
      <c r="OVW3656" s="473"/>
      <c r="OVX3656" s="371"/>
      <c r="OVY3656" s="372"/>
      <c r="OVZ3656" s="372"/>
      <c r="OWA3656" s="372"/>
      <c r="OWB3656" s="372"/>
      <c r="OWC3656" s="370"/>
      <c r="OWD3656" s="371"/>
      <c r="OWE3656" s="372"/>
      <c r="OWF3656" s="371"/>
      <c r="OWG3656" s="473"/>
      <c r="OWH3656" s="371"/>
      <c r="OWI3656" s="372"/>
      <c r="OWJ3656" s="372"/>
      <c r="OWK3656" s="372"/>
      <c r="OWL3656" s="372"/>
      <c r="OWM3656" s="370"/>
      <c r="OWN3656" s="371"/>
      <c r="OWO3656" s="372"/>
      <c r="OWP3656" s="371"/>
      <c r="OWQ3656" s="473"/>
      <c r="OWR3656" s="371"/>
      <c r="OWS3656" s="372"/>
      <c r="OWT3656" s="372"/>
      <c r="OWU3656" s="372"/>
      <c r="OWV3656" s="372"/>
      <c r="OWW3656" s="370"/>
      <c r="OWX3656" s="371"/>
      <c r="OWY3656" s="372"/>
      <c r="OWZ3656" s="371"/>
      <c r="OXA3656" s="473"/>
      <c r="OXB3656" s="371"/>
      <c r="OXC3656" s="372"/>
      <c r="OXD3656" s="372"/>
      <c r="OXE3656" s="372"/>
      <c r="OXF3656" s="372"/>
      <c r="OXG3656" s="370"/>
      <c r="OXH3656" s="371"/>
      <c r="OXI3656" s="372"/>
      <c r="OXJ3656" s="371"/>
      <c r="OXK3656" s="473"/>
      <c r="OXL3656" s="371"/>
      <c r="OXM3656" s="372"/>
      <c r="OXN3656" s="372"/>
      <c r="OXO3656" s="372"/>
      <c r="OXP3656" s="372"/>
      <c r="OXQ3656" s="370"/>
      <c r="OXR3656" s="371"/>
      <c r="OXS3656" s="372"/>
      <c r="OXT3656" s="371"/>
      <c r="OXU3656" s="473"/>
      <c r="OXV3656" s="371"/>
      <c r="OXW3656" s="372"/>
      <c r="OXX3656" s="372"/>
      <c r="OXY3656" s="372"/>
      <c r="OXZ3656" s="372"/>
      <c r="OYA3656" s="370"/>
      <c r="OYB3656" s="371"/>
      <c r="OYC3656" s="372"/>
      <c r="OYD3656" s="371"/>
      <c r="OYE3656" s="473"/>
      <c r="OYF3656" s="371"/>
      <c r="OYG3656" s="372"/>
      <c r="OYH3656" s="372"/>
      <c r="OYI3656" s="372"/>
      <c r="OYJ3656" s="372"/>
      <c r="OYK3656" s="370"/>
      <c r="OYL3656" s="371"/>
      <c r="OYM3656" s="372"/>
      <c r="OYN3656" s="371"/>
      <c r="OYO3656" s="473"/>
      <c r="OYP3656" s="371"/>
      <c r="OYQ3656" s="372"/>
      <c r="OYR3656" s="372"/>
      <c r="OYS3656" s="372"/>
      <c r="OYT3656" s="372"/>
      <c r="OYU3656" s="370"/>
      <c r="OYV3656" s="371"/>
      <c r="OYW3656" s="372"/>
      <c r="OYX3656" s="371"/>
      <c r="OYY3656" s="473"/>
      <c r="OYZ3656" s="371"/>
      <c r="OZA3656" s="372"/>
      <c r="OZB3656" s="372"/>
      <c r="OZC3656" s="372"/>
      <c r="OZD3656" s="372"/>
      <c r="OZE3656" s="370"/>
      <c r="OZF3656" s="371"/>
      <c r="OZG3656" s="372"/>
      <c r="OZH3656" s="371"/>
      <c r="OZI3656" s="473"/>
      <c r="OZJ3656" s="371"/>
      <c r="OZK3656" s="372"/>
      <c r="OZL3656" s="372"/>
      <c r="OZM3656" s="372"/>
      <c r="OZN3656" s="372"/>
      <c r="OZO3656" s="370"/>
      <c r="OZP3656" s="371"/>
      <c r="OZQ3656" s="372"/>
      <c r="OZR3656" s="371"/>
      <c r="OZS3656" s="473"/>
      <c r="OZT3656" s="371"/>
      <c r="OZU3656" s="372"/>
      <c r="OZV3656" s="372"/>
      <c r="OZW3656" s="372"/>
      <c r="OZX3656" s="372"/>
      <c r="OZY3656" s="370"/>
      <c r="OZZ3656" s="371"/>
      <c r="PAA3656" s="372"/>
      <c r="PAB3656" s="371"/>
      <c r="PAC3656" s="473"/>
      <c r="PAD3656" s="371"/>
      <c r="PAE3656" s="372"/>
      <c r="PAF3656" s="372"/>
      <c r="PAG3656" s="372"/>
      <c r="PAH3656" s="372"/>
      <c r="PAI3656" s="370"/>
      <c r="PAJ3656" s="371"/>
      <c r="PAK3656" s="372"/>
      <c r="PAL3656" s="371"/>
      <c r="PAM3656" s="473"/>
      <c r="PAN3656" s="371"/>
      <c r="PAO3656" s="372"/>
      <c r="PAP3656" s="372"/>
      <c r="PAQ3656" s="372"/>
      <c r="PAR3656" s="372"/>
      <c r="PAS3656" s="370"/>
      <c r="PAT3656" s="371"/>
      <c r="PAU3656" s="372"/>
      <c r="PAV3656" s="371"/>
      <c r="PAW3656" s="473"/>
      <c r="PAX3656" s="371"/>
      <c r="PAY3656" s="372"/>
      <c r="PAZ3656" s="372"/>
      <c r="PBA3656" s="372"/>
      <c r="PBB3656" s="372"/>
      <c r="PBC3656" s="370"/>
      <c r="PBD3656" s="371"/>
      <c r="PBE3656" s="372"/>
      <c r="PBF3656" s="371"/>
      <c r="PBG3656" s="473"/>
      <c r="PBH3656" s="371"/>
      <c r="PBI3656" s="372"/>
      <c r="PBJ3656" s="372"/>
      <c r="PBK3656" s="372"/>
      <c r="PBL3656" s="372"/>
      <c r="PBM3656" s="370"/>
      <c r="PBN3656" s="371"/>
      <c r="PBO3656" s="372"/>
      <c r="PBP3656" s="371"/>
      <c r="PBQ3656" s="473"/>
      <c r="PBR3656" s="371"/>
      <c r="PBS3656" s="372"/>
      <c r="PBT3656" s="372"/>
      <c r="PBU3656" s="372"/>
      <c r="PBV3656" s="372"/>
      <c r="PBW3656" s="370"/>
      <c r="PBX3656" s="371"/>
      <c r="PBY3656" s="372"/>
      <c r="PBZ3656" s="371"/>
      <c r="PCA3656" s="473"/>
      <c r="PCB3656" s="371"/>
      <c r="PCC3656" s="372"/>
      <c r="PCD3656" s="372"/>
      <c r="PCE3656" s="372"/>
      <c r="PCF3656" s="372"/>
      <c r="PCG3656" s="370"/>
      <c r="PCH3656" s="371"/>
      <c r="PCI3656" s="372"/>
      <c r="PCJ3656" s="371"/>
      <c r="PCK3656" s="473"/>
      <c r="PCL3656" s="371"/>
      <c r="PCM3656" s="372"/>
      <c r="PCN3656" s="372"/>
      <c r="PCO3656" s="372"/>
      <c r="PCP3656" s="372"/>
      <c r="PCQ3656" s="370"/>
      <c r="PCR3656" s="371"/>
      <c r="PCS3656" s="372"/>
      <c r="PCT3656" s="371"/>
      <c r="PCU3656" s="473"/>
      <c r="PCV3656" s="371"/>
      <c r="PCW3656" s="372"/>
      <c r="PCX3656" s="372"/>
      <c r="PCY3656" s="372"/>
      <c r="PCZ3656" s="372"/>
      <c r="PDA3656" s="370"/>
      <c r="PDB3656" s="371"/>
      <c r="PDC3656" s="372"/>
      <c r="PDD3656" s="371"/>
      <c r="PDE3656" s="473"/>
      <c r="PDF3656" s="371"/>
      <c r="PDG3656" s="372"/>
      <c r="PDH3656" s="372"/>
      <c r="PDI3656" s="372"/>
      <c r="PDJ3656" s="372"/>
      <c r="PDK3656" s="370"/>
      <c r="PDL3656" s="371"/>
      <c r="PDM3656" s="372"/>
      <c r="PDN3656" s="371"/>
      <c r="PDO3656" s="473"/>
      <c r="PDP3656" s="371"/>
      <c r="PDQ3656" s="372"/>
      <c r="PDR3656" s="372"/>
      <c r="PDS3656" s="372"/>
      <c r="PDT3656" s="372"/>
      <c r="PDU3656" s="370"/>
      <c r="PDV3656" s="371"/>
      <c r="PDW3656" s="372"/>
      <c r="PDX3656" s="371"/>
      <c r="PDY3656" s="473"/>
      <c r="PDZ3656" s="371"/>
      <c r="PEA3656" s="372"/>
      <c r="PEB3656" s="372"/>
      <c r="PEC3656" s="372"/>
      <c r="PED3656" s="372"/>
      <c r="PEE3656" s="370"/>
      <c r="PEF3656" s="371"/>
      <c r="PEG3656" s="372"/>
      <c r="PEH3656" s="371"/>
      <c r="PEI3656" s="473"/>
      <c r="PEJ3656" s="371"/>
      <c r="PEK3656" s="372"/>
      <c r="PEL3656" s="372"/>
      <c r="PEM3656" s="372"/>
      <c r="PEN3656" s="372"/>
      <c r="PEO3656" s="370"/>
      <c r="PEP3656" s="371"/>
      <c r="PEQ3656" s="372"/>
      <c r="PER3656" s="371"/>
      <c r="PES3656" s="473"/>
      <c r="PET3656" s="371"/>
      <c r="PEU3656" s="372"/>
      <c r="PEV3656" s="372"/>
      <c r="PEW3656" s="372"/>
      <c r="PEX3656" s="372"/>
      <c r="PEY3656" s="370"/>
      <c r="PEZ3656" s="371"/>
      <c r="PFA3656" s="372"/>
      <c r="PFB3656" s="371"/>
      <c r="PFC3656" s="473"/>
      <c r="PFD3656" s="371"/>
      <c r="PFE3656" s="372"/>
      <c r="PFF3656" s="372"/>
      <c r="PFG3656" s="372"/>
      <c r="PFH3656" s="372"/>
      <c r="PFI3656" s="370"/>
      <c r="PFJ3656" s="371"/>
      <c r="PFK3656" s="372"/>
      <c r="PFL3656" s="371"/>
      <c r="PFM3656" s="473"/>
      <c r="PFN3656" s="371"/>
      <c r="PFO3656" s="372"/>
      <c r="PFP3656" s="372"/>
      <c r="PFQ3656" s="372"/>
      <c r="PFR3656" s="372"/>
      <c r="PFS3656" s="370"/>
      <c r="PFT3656" s="371"/>
      <c r="PFU3656" s="372"/>
      <c r="PFV3656" s="371"/>
      <c r="PFW3656" s="473"/>
      <c r="PFX3656" s="371"/>
      <c r="PFY3656" s="372"/>
      <c r="PFZ3656" s="372"/>
      <c r="PGA3656" s="372"/>
      <c r="PGB3656" s="372"/>
      <c r="PGC3656" s="370"/>
      <c r="PGD3656" s="371"/>
      <c r="PGE3656" s="372"/>
      <c r="PGF3656" s="371"/>
      <c r="PGG3656" s="473"/>
      <c r="PGH3656" s="371"/>
      <c r="PGI3656" s="372"/>
      <c r="PGJ3656" s="372"/>
      <c r="PGK3656" s="372"/>
      <c r="PGL3656" s="372"/>
      <c r="PGM3656" s="370"/>
      <c r="PGN3656" s="371"/>
      <c r="PGO3656" s="372"/>
      <c r="PGP3656" s="371"/>
      <c r="PGQ3656" s="473"/>
      <c r="PGR3656" s="371"/>
      <c r="PGS3656" s="372"/>
      <c r="PGT3656" s="372"/>
      <c r="PGU3656" s="372"/>
      <c r="PGV3656" s="372"/>
      <c r="PGW3656" s="370"/>
      <c r="PGX3656" s="371"/>
      <c r="PGY3656" s="372"/>
      <c r="PGZ3656" s="371"/>
      <c r="PHA3656" s="473"/>
      <c r="PHB3656" s="371"/>
      <c r="PHC3656" s="372"/>
      <c r="PHD3656" s="372"/>
      <c r="PHE3656" s="372"/>
      <c r="PHF3656" s="372"/>
      <c r="PHG3656" s="370"/>
      <c r="PHH3656" s="371"/>
      <c r="PHI3656" s="372"/>
      <c r="PHJ3656" s="371"/>
      <c r="PHK3656" s="473"/>
      <c r="PHL3656" s="371"/>
      <c r="PHM3656" s="372"/>
      <c r="PHN3656" s="372"/>
      <c r="PHO3656" s="372"/>
      <c r="PHP3656" s="372"/>
      <c r="PHQ3656" s="370"/>
      <c r="PHR3656" s="371"/>
      <c r="PHS3656" s="372"/>
      <c r="PHT3656" s="371"/>
      <c r="PHU3656" s="473"/>
      <c r="PHV3656" s="371"/>
      <c r="PHW3656" s="372"/>
      <c r="PHX3656" s="372"/>
      <c r="PHY3656" s="372"/>
      <c r="PHZ3656" s="372"/>
      <c r="PIA3656" s="370"/>
      <c r="PIB3656" s="371"/>
      <c r="PIC3656" s="372"/>
      <c r="PID3656" s="371"/>
      <c r="PIE3656" s="473"/>
      <c r="PIF3656" s="371"/>
      <c r="PIG3656" s="372"/>
      <c r="PIH3656" s="372"/>
      <c r="PII3656" s="372"/>
      <c r="PIJ3656" s="372"/>
      <c r="PIK3656" s="370"/>
      <c r="PIL3656" s="371"/>
      <c r="PIM3656" s="372"/>
      <c r="PIN3656" s="371"/>
      <c r="PIO3656" s="473"/>
      <c r="PIP3656" s="371"/>
      <c r="PIQ3656" s="372"/>
      <c r="PIR3656" s="372"/>
      <c r="PIS3656" s="372"/>
      <c r="PIT3656" s="372"/>
      <c r="PIU3656" s="370"/>
      <c r="PIV3656" s="371"/>
      <c r="PIW3656" s="372"/>
      <c r="PIX3656" s="371"/>
      <c r="PIY3656" s="473"/>
      <c r="PIZ3656" s="371"/>
      <c r="PJA3656" s="372"/>
      <c r="PJB3656" s="372"/>
      <c r="PJC3656" s="372"/>
      <c r="PJD3656" s="372"/>
      <c r="PJE3656" s="370"/>
      <c r="PJF3656" s="371"/>
      <c r="PJG3656" s="372"/>
      <c r="PJH3656" s="371"/>
      <c r="PJI3656" s="473"/>
      <c r="PJJ3656" s="371"/>
      <c r="PJK3656" s="372"/>
      <c r="PJL3656" s="372"/>
      <c r="PJM3656" s="372"/>
      <c r="PJN3656" s="372"/>
      <c r="PJO3656" s="370"/>
      <c r="PJP3656" s="371"/>
      <c r="PJQ3656" s="372"/>
      <c r="PJR3656" s="371"/>
      <c r="PJS3656" s="473"/>
      <c r="PJT3656" s="371"/>
      <c r="PJU3656" s="372"/>
      <c r="PJV3656" s="372"/>
      <c r="PJW3656" s="372"/>
      <c r="PJX3656" s="372"/>
      <c r="PJY3656" s="370"/>
      <c r="PJZ3656" s="371"/>
      <c r="PKA3656" s="372"/>
      <c r="PKB3656" s="371"/>
      <c r="PKC3656" s="473"/>
      <c r="PKD3656" s="371"/>
      <c r="PKE3656" s="372"/>
      <c r="PKF3656" s="372"/>
      <c r="PKG3656" s="372"/>
      <c r="PKH3656" s="372"/>
      <c r="PKI3656" s="370"/>
      <c r="PKJ3656" s="371"/>
      <c r="PKK3656" s="372"/>
      <c r="PKL3656" s="371"/>
      <c r="PKM3656" s="473"/>
      <c r="PKN3656" s="371"/>
      <c r="PKO3656" s="372"/>
      <c r="PKP3656" s="372"/>
      <c r="PKQ3656" s="372"/>
      <c r="PKR3656" s="372"/>
      <c r="PKS3656" s="370"/>
      <c r="PKT3656" s="371"/>
      <c r="PKU3656" s="372"/>
      <c r="PKV3656" s="371"/>
      <c r="PKW3656" s="473"/>
      <c r="PKX3656" s="371"/>
      <c r="PKY3656" s="372"/>
      <c r="PKZ3656" s="372"/>
      <c r="PLA3656" s="372"/>
      <c r="PLB3656" s="372"/>
      <c r="PLC3656" s="370"/>
      <c r="PLD3656" s="371"/>
      <c r="PLE3656" s="372"/>
      <c r="PLF3656" s="371"/>
      <c r="PLG3656" s="473"/>
      <c r="PLH3656" s="371"/>
      <c r="PLI3656" s="372"/>
      <c r="PLJ3656" s="372"/>
      <c r="PLK3656" s="372"/>
      <c r="PLL3656" s="372"/>
      <c r="PLM3656" s="370"/>
      <c r="PLN3656" s="371"/>
      <c r="PLO3656" s="372"/>
      <c r="PLP3656" s="371"/>
      <c r="PLQ3656" s="473"/>
      <c r="PLR3656" s="371"/>
      <c r="PLS3656" s="372"/>
      <c r="PLT3656" s="372"/>
      <c r="PLU3656" s="372"/>
      <c r="PLV3656" s="372"/>
      <c r="PLW3656" s="370"/>
      <c r="PLX3656" s="371"/>
      <c r="PLY3656" s="372"/>
      <c r="PLZ3656" s="371"/>
      <c r="PMA3656" s="473"/>
      <c r="PMB3656" s="371"/>
      <c r="PMC3656" s="372"/>
      <c r="PMD3656" s="372"/>
      <c r="PME3656" s="372"/>
      <c r="PMF3656" s="372"/>
      <c r="PMG3656" s="370"/>
      <c r="PMH3656" s="371"/>
      <c r="PMI3656" s="372"/>
      <c r="PMJ3656" s="371"/>
      <c r="PMK3656" s="473"/>
      <c r="PML3656" s="371"/>
      <c r="PMM3656" s="372"/>
      <c r="PMN3656" s="372"/>
      <c r="PMO3656" s="372"/>
      <c r="PMP3656" s="372"/>
      <c r="PMQ3656" s="370"/>
      <c r="PMR3656" s="371"/>
      <c r="PMS3656" s="372"/>
      <c r="PMT3656" s="371"/>
      <c r="PMU3656" s="473"/>
      <c r="PMV3656" s="371"/>
      <c r="PMW3656" s="372"/>
      <c r="PMX3656" s="372"/>
      <c r="PMY3656" s="372"/>
      <c r="PMZ3656" s="372"/>
      <c r="PNA3656" s="370"/>
      <c r="PNB3656" s="371"/>
      <c r="PNC3656" s="372"/>
      <c r="PND3656" s="371"/>
      <c r="PNE3656" s="473"/>
      <c r="PNF3656" s="371"/>
      <c r="PNG3656" s="372"/>
      <c r="PNH3656" s="372"/>
      <c r="PNI3656" s="372"/>
      <c r="PNJ3656" s="372"/>
      <c r="PNK3656" s="370"/>
      <c r="PNL3656" s="371"/>
      <c r="PNM3656" s="372"/>
      <c r="PNN3656" s="371"/>
      <c r="PNO3656" s="473"/>
      <c r="PNP3656" s="371"/>
      <c r="PNQ3656" s="372"/>
      <c r="PNR3656" s="372"/>
      <c r="PNS3656" s="372"/>
      <c r="PNT3656" s="372"/>
      <c r="PNU3656" s="370"/>
      <c r="PNV3656" s="371"/>
      <c r="PNW3656" s="372"/>
      <c r="PNX3656" s="371"/>
      <c r="PNY3656" s="473"/>
      <c r="PNZ3656" s="371"/>
      <c r="POA3656" s="372"/>
      <c r="POB3656" s="372"/>
      <c r="POC3656" s="372"/>
      <c r="POD3656" s="372"/>
      <c r="POE3656" s="370"/>
      <c r="POF3656" s="371"/>
      <c r="POG3656" s="372"/>
      <c r="POH3656" s="371"/>
      <c r="POI3656" s="473"/>
      <c r="POJ3656" s="371"/>
      <c r="POK3656" s="372"/>
      <c r="POL3656" s="372"/>
      <c r="POM3656" s="372"/>
      <c r="PON3656" s="372"/>
      <c r="POO3656" s="370"/>
      <c r="POP3656" s="371"/>
      <c r="POQ3656" s="372"/>
      <c r="POR3656" s="371"/>
      <c r="POS3656" s="473"/>
      <c r="POT3656" s="371"/>
      <c r="POU3656" s="372"/>
      <c r="POV3656" s="372"/>
      <c r="POW3656" s="372"/>
      <c r="POX3656" s="372"/>
      <c r="POY3656" s="370"/>
      <c r="POZ3656" s="371"/>
      <c r="PPA3656" s="372"/>
      <c r="PPB3656" s="371"/>
      <c r="PPC3656" s="473"/>
      <c r="PPD3656" s="371"/>
      <c r="PPE3656" s="372"/>
      <c r="PPF3656" s="372"/>
      <c r="PPG3656" s="372"/>
      <c r="PPH3656" s="372"/>
      <c r="PPI3656" s="370"/>
      <c r="PPJ3656" s="371"/>
      <c r="PPK3656" s="372"/>
      <c r="PPL3656" s="371"/>
      <c r="PPM3656" s="473"/>
      <c r="PPN3656" s="371"/>
      <c r="PPO3656" s="372"/>
      <c r="PPP3656" s="372"/>
      <c r="PPQ3656" s="372"/>
      <c r="PPR3656" s="372"/>
      <c r="PPS3656" s="370"/>
      <c r="PPT3656" s="371"/>
      <c r="PPU3656" s="372"/>
      <c r="PPV3656" s="371"/>
      <c r="PPW3656" s="473"/>
      <c r="PPX3656" s="371"/>
      <c r="PPY3656" s="372"/>
      <c r="PPZ3656" s="372"/>
      <c r="PQA3656" s="372"/>
      <c r="PQB3656" s="372"/>
      <c r="PQC3656" s="370"/>
      <c r="PQD3656" s="371"/>
      <c r="PQE3656" s="372"/>
      <c r="PQF3656" s="371"/>
      <c r="PQG3656" s="473"/>
      <c r="PQH3656" s="371"/>
      <c r="PQI3656" s="372"/>
      <c r="PQJ3656" s="372"/>
      <c r="PQK3656" s="372"/>
      <c r="PQL3656" s="372"/>
      <c r="PQM3656" s="370"/>
      <c r="PQN3656" s="371"/>
      <c r="PQO3656" s="372"/>
      <c r="PQP3656" s="371"/>
      <c r="PQQ3656" s="473"/>
      <c r="PQR3656" s="371"/>
      <c r="PQS3656" s="372"/>
      <c r="PQT3656" s="372"/>
      <c r="PQU3656" s="372"/>
      <c r="PQV3656" s="372"/>
      <c r="PQW3656" s="370"/>
      <c r="PQX3656" s="371"/>
      <c r="PQY3656" s="372"/>
      <c r="PQZ3656" s="371"/>
      <c r="PRA3656" s="473"/>
      <c r="PRB3656" s="371"/>
      <c r="PRC3656" s="372"/>
      <c r="PRD3656" s="372"/>
      <c r="PRE3656" s="372"/>
      <c r="PRF3656" s="372"/>
      <c r="PRG3656" s="370"/>
      <c r="PRH3656" s="371"/>
      <c r="PRI3656" s="372"/>
      <c r="PRJ3656" s="371"/>
      <c r="PRK3656" s="473"/>
      <c r="PRL3656" s="371"/>
      <c r="PRM3656" s="372"/>
      <c r="PRN3656" s="372"/>
      <c r="PRO3656" s="372"/>
      <c r="PRP3656" s="372"/>
      <c r="PRQ3656" s="370"/>
      <c r="PRR3656" s="371"/>
      <c r="PRS3656" s="372"/>
      <c r="PRT3656" s="371"/>
      <c r="PRU3656" s="473"/>
      <c r="PRV3656" s="371"/>
      <c r="PRW3656" s="372"/>
      <c r="PRX3656" s="372"/>
      <c r="PRY3656" s="372"/>
      <c r="PRZ3656" s="372"/>
      <c r="PSA3656" s="370"/>
      <c r="PSB3656" s="371"/>
      <c r="PSC3656" s="372"/>
      <c r="PSD3656" s="371"/>
      <c r="PSE3656" s="473"/>
      <c r="PSF3656" s="371"/>
      <c r="PSG3656" s="372"/>
      <c r="PSH3656" s="372"/>
      <c r="PSI3656" s="372"/>
      <c r="PSJ3656" s="372"/>
      <c r="PSK3656" s="370"/>
      <c r="PSL3656" s="371"/>
      <c r="PSM3656" s="372"/>
      <c r="PSN3656" s="371"/>
      <c r="PSO3656" s="473"/>
      <c r="PSP3656" s="371"/>
      <c r="PSQ3656" s="372"/>
      <c r="PSR3656" s="372"/>
      <c r="PSS3656" s="372"/>
      <c r="PST3656" s="372"/>
      <c r="PSU3656" s="370"/>
      <c r="PSV3656" s="371"/>
      <c r="PSW3656" s="372"/>
      <c r="PSX3656" s="371"/>
      <c r="PSY3656" s="473"/>
      <c r="PSZ3656" s="371"/>
      <c r="PTA3656" s="372"/>
      <c r="PTB3656" s="372"/>
      <c r="PTC3656" s="372"/>
      <c r="PTD3656" s="372"/>
      <c r="PTE3656" s="370"/>
      <c r="PTF3656" s="371"/>
      <c r="PTG3656" s="372"/>
      <c r="PTH3656" s="371"/>
      <c r="PTI3656" s="473"/>
      <c r="PTJ3656" s="371"/>
      <c r="PTK3656" s="372"/>
      <c r="PTL3656" s="372"/>
      <c r="PTM3656" s="372"/>
      <c r="PTN3656" s="372"/>
      <c r="PTO3656" s="370"/>
      <c r="PTP3656" s="371"/>
      <c r="PTQ3656" s="372"/>
      <c r="PTR3656" s="371"/>
      <c r="PTS3656" s="473"/>
      <c r="PTT3656" s="371"/>
      <c r="PTU3656" s="372"/>
      <c r="PTV3656" s="372"/>
      <c r="PTW3656" s="372"/>
      <c r="PTX3656" s="372"/>
      <c r="PTY3656" s="370"/>
      <c r="PTZ3656" s="371"/>
      <c r="PUA3656" s="372"/>
      <c r="PUB3656" s="371"/>
      <c r="PUC3656" s="473"/>
      <c r="PUD3656" s="371"/>
      <c r="PUE3656" s="372"/>
      <c r="PUF3656" s="372"/>
      <c r="PUG3656" s="372"/>
      <c r="PUH3656" s="372"/>
      <c r="PUI3656" s="370"/>
      <c r="PUJ3656" s="371"/>
      <c r="PUK3656" s="372"/>
      <c r="PUL3656" s="371"/>
      <c r="PUM3656" s="473"/>
      <c r="PUN3656" s="371"/>
      <c r="PUO3656" s="372"/>
      <c r="PUP3656" s="372"/>
      <c r="PUQ3656" s="372"/>
      <c r="PUR3656" s="372"/>
      <c r="PUS3656" s="370"/>
      <c r="PUT3656" s="371"/>
      <c r="PUU3656" s="372"/>
      <c r="PUV3656" s="371"/>
      <c r="PUW3656" s="473"/>
      <c r="PUX3656" s="371"/>
      <c r="PUY3656" s="372"/>
      <c r="PUZ3656" s="372"/>
      <c r="PVA3656" s="372"/>
      <c r="PVB3656" s="372"/>
      <c r="PVC3656" s="370"/>
      <c r="PVD3656" s="371"/>
      <c r="PVE3656" s="372"/>
      <c r="PVF3656" s="371"/>
      <c r="PVG3656" s="473"/>
      <c r="PVH3656" s="371"/>
      <c r="PVI3656" s="372"/>
      <c r="PVJ3656" s="372"/>
      <c r="PVK3656" s="372"/>
      <c r="PVL3656" s="372"/>
      <c r="PVM3656" s="370"/>
      <c r="PVN3656" s="371"/>
      <c r="PVO3656" s="372"/>
      <c r="PVP3656" s="371"/>
      <c r="PVQ3656" s="473"/>
      <c r="PVR3656" s="371"/>
      <c r="PVS3656" s="372"/>
      <c r="PVT3656" s="372"/>
      <c r="PVU3656" s="372"/>
      <c r="PVV3656" s="372"/>
      <c r="PVW3656" s="370"/>
      <c r="PVX3656" s="371"/>
      <c r="PVY3656" s="372"/>
      <c r="PVZ3656" s="371"/>
      <c r="PWA3656" s="473"/>
      <c r="PWB3656" s="371"/>
      <c r="PWC3656" s="372"/>
      <c r="PWD3656" s="372"/>
      <c r="PWE3656" s="372"/>
      <c r="PWF3656" s="372"/>
      <c r="PWG3656" s="370"/>
      <c r="PWH3656" s="371"/>
      <c r="PWI3656" s="372"/>
      <c r="PWJ3656" s="371"/>
      <c r="PWK3656" s="473"/>
      <c r="PWL3656" s="371"/>
      <c r="PWM3656" s="372"/>
      <c r="PWN3656" s="372"/>
      <c r="PWO3656" s="372"/>
      <c r="PWP3656" s="372"/>
      <c r="PWQ3656" s="370"/>
      <c r="PWR3656" s="371"/>
      <c r="PWS3656" s="372"/>
      <c r="PWT3656" s="371"/>
      <c r="PWU3656" s="473"/>
      <c r="PWV3656" s="371"/>
      <c r="PWW3656" s="372"/>
      <c r="PWX3656" s="372"/>
      <c r="PWY3656" s="372"/>
      <c r="PWZ3656" s="372"/>
      <c r="PXA3656" s="370"/>
      <c r="PXB3656" s="371"/>
      <c r="PXC3656" s="372"/>
      <c r="PXD3656" s="371"/>
      <c r="PXE3656" s="473"/>
      <c r="PXF3656" s="371"/>
      <c r="PXG3656" s="372"/>
      <c r="PXH3656" s="372"/>
      <c r="PXI3656" s="372"/>
      <c r="PXJ3656" s="372"/>
      <c r="PXK3656" s="370"/>
      <c r="PXL3656" s="371"/>
      <c r="PXM3656" s="372"/>
      <c r="PXN3656" s="371"/>
      <c r="PXO3656" s="473"/>
      <c r="PXP3656" s="371"/>
      <c r="PXQ3656" s="372"/>
      <c r="PXR3656" s="372"/>
      <c r="PXS3656" s="372"/>
      <c r="PXT3656" s="372"/>
      <c r="PXU3656" s="370"/>
      <c r="PXV3656" s="371"/>
      <c r="PXW3656" s="372"/>
      <c r="PXX3656" s="371"/>
      <c r="PXY3656" s="473"/>
      <c r="PXZ3656" s="371"/>
      <c r="PYA3656" s="372"/>
      <c r="PYB3656" s="372"/>
      <c r="PYC3656" s="372"/>
      <c r="PYD3656" s="372"/>
      <c r="PYE3656" s="370"/>
      <c r="PYF3656" s="371"/>
      <c r="PYG3656" s="372"/>
      <c r="PYH3656" s="371"/>
      <c r="PYI3656" s="473"/>
      <c r="PYJ3656" s="371"/>
      <c r="PYK3656" s="372"/>
      <c r="PYL3656" s="372"/>
      <c r="PYM3656" s="372"/>
      <c r="PYN3656" s="372"/>
      <c r="PYO3656" s="370"/>
      <c r="PYP3656" s="371"/>
      <c r="PYQ3656" s="372"/>
      <c r="PYR3656" s="371"/>
      <c r="PYS3656" s="473"/>
      <c r="PYT3656" s="371"/>
      <c r="PYU3656" s="372"/>
      <c r="PYV3656" s="372"/>
      <c r="PYW3656" s="372"/>
      <c r="PYX3656" s="372"/>
      <c r="PYY3656" s="370"/>
      <c r="PYZ3656" s="371"/>
      <c r="PZA3656" s="372"/>
      <c r="PZB3656" s="371"/>
      <c r="PZC3656" s="473"/>
      <c r="PZD3656" s="371"/>
      <c r="PZE3656" s="372"/>
      <c r="PZF3656" s="372"/>
      <c r="PZG3656" s="372"/>
      <c r="PZH3656" s="372"/>
      <c r="PZI3656" s="370"/>
      <c r="PZJ3656" s="371"/>
      <c r="PZK3656" s="372"/>
      <c r="PZL3656" s="371"/>
      <c r="PZM3656" s="473"/>
      <c r="PZN3656" s="371"/>
      <c r="PZO3656" s="372"/>
      <c r="PZP3656" s="372"/>
      <c r="PZQ3656" s="372"/>
      <c r="PZR3656" s="372"/>
      <c r="PZS3656" s="370"/>
      <c r="PZT3656" s="371"/>
      <c r="PZU3656" s="372"/>
      <c r="PZV3656" s="371"/>
      <c r="PZW3656" s="473"/>
      <c r="PZX3656" s="371"/>
      <c r="PZY3656" s="372"/>
      <c r="PZZ3656" s="372"/>
      <c r="QAA3656" s="372"/>
      <c r="QAB3656" s="372"/>
      <c r="QAC3656" s="370"/>
      <c r="QAD3656" s="371"/>
      <c r="QAE3656" s="372"/>
      <c r="QAF3656" s="371"/>
      <c r="QAG3656" s="473"/>
      <c r="QAH3656" s="371"/>
      <c r="QAI3656" s="372"/>
      <c r="QAJ3656" s="372"/>
      <c r="QAK3656" s="372"/>
      <c r="QAL3656" s="372"/>
      <c r="QAM3656" s="370"/>
      <c r="QAN3656" s="371"/>
      <c r="QAO3656" s="372"/>
      <c r="QAP3656" s="371"/>
      <c r="QAQ3656" s="473"/>
      <c r="QAR3656" s="371"/>
      <c r="QAS3656" s="372"/>
      <c r="QAT3656" s="372"/>
      <c r="QAU3656" s="372"/>
      <c r="QAV3656" s="372"/>
      <c r="QAW3656" s="370"/>
      <c r="QAX3656" s="371"/>
      <c r="QAY3656" s="372"/>
      <c r="QAZ3656" s="371"/>
      <c r="QBA3656" s="473"/>
      <c r="QBB3656" s="371"/>
      <c r="QBC3656" s="372"/>
      <c r="QBD3656" s="372"/>
      <c r="QBE3656" s="372"/>
      <c r="QBF3656" s="372"/>
      <c r="QBG3656" s="370"/>
      <c r="QBH3656" s="371"/>
      <c r="QBI3656" s="372"/>
      <c r="QBJ3656" s="371"/>
      <c r="QBK3656" s="473"/>
      <c r="QBL3656" s="371"/>
      <c r="QBM3656" s="372"/>
      <c r="QBN3656" s="372"/>
      <c r="QBO3656" s="372"/>
      <c r="QBP3656" s="372"/>
      <c r="QBQ3656" s="370"/>
      <c r="QBR3656" s="371"/>
      <c r="QBS3656" s="372"/>
      <c r="QBT3656" s="371"/>
      <c r="QBU3656" s="473"/>
      <c r="QBV3656" s="371"/>
      <c r="QBW3656" s="372"/>
      <c r="QBX3656" s="372"/>
      <c r="QBY3656" s="372"/>
      <c r="QBZ3656" s="372"/>
      <c r="QCA3656" s="370"/>
      <c r="QCB3656" s="371"/>
      <c r="QCC3656" s="372"/>
      <c r="QCD3656" s="371"/>
      <c r="QCE3656" s="473"/>
      <c r="QCF3656" s="371"/>
      <c r="QCG3656" s="372"/>
      <c r="QCH3656" s="372"/>
      <c r="QCI3656" s="372"/>
      <c r="QCJ3656" s="372"/>
      <c r="QCK3656" s="370"/>
      <c r="QCL3656" s="371"/>
      <c r="QCM3656" s="372"/>
      <c r="QCN3656" s="371"/>
      <c r="QCO3656" s="473"/>
      <c r="QCP3656" s="371"/>
      <c r="QCQ3656" s="372"/>
      <c r="QCR3656" s="372"/>
      <c r="QCS3656" s="372"/>
      <c r="QCT3656" s="372"/>
      <c r="QCU3656" s="370"/>
      <c r="QCV3656" s="371"/>
      <c r="QCW3656" s="372"/>
      <c r="QCX3656" s="371"/>
      <c r="QCY3656" s="473"/>
      <c r="QCZ3656" s="371"/>
      <c r="QDA3656" s="372"/>
      <c r="QDB3656" s="372"/>
      <c r="QDC3656" s="372"/>
      <c r="QDD3656" s="372"/>
      <c r="QDE3656" s="370"/>
      <c r="QDF3656" s="371"/>
      <c r="QDG3656" s="372"/>
      <c r="QDH3656" s="371"/>
      <c r="QDI3656" s="473"/>
      <c r="QDJ3656" s="371"/>
      <c r="QDK3656" s="372"/>
      <c r="QDL3656" s="372"/>
      <c r="QDM3656" s="372"/>
      <c r="QDN3656" s="372"/>
      <c r="QDO3656" s="370"/>
      <c r="QDP3656" s="371"/>
      <c r="QDQ3656" s="372"/>
      <c r="QDR3656" s="371"/>
      <c r="QDS3656" s="473"/>
      <c r="QDT3656" s="371"/>
      <c r="QDU3656" s="372"/>
      <c r="QDV3656" s="372"/>
      <c r="QDW3656" s="372"/>
      <c r="QDX3656" s="372"/>
      <c r="QDY3656" s="370"/>
      <c r="QDZ3656" s="371"/>
      <c r="QEA3656" s="372"/>
      <c r="QEB3656" s="371"/>
      <c r="QEC3656" s="473"/>
      <c r="QED3656" s="371"/>
      <c r="QEE3656" s="372"/>
      <c r="QEF3656" s="372"/>
      <c r="QEG3656" s="372"/>
      <c r="QEH3656" s="372"/>
      <c r="QEI3656" s="370"/>
      <c r="QEJ3656" s="371"/>
      <c r="QEK3656" s="372"/>
      <c r="QEL3656" s="371"/>
      <c r="QEM3656" s="473"/>
      <c r="QEN3656" s="371"/>
      <c r="QEO3656" s="372"/>
      <c r="QEP3656" s="372"/>
      <c r="QEQ3656" s="372"/>
      <c r="QER3656" s="372"/>
      <c r="QES3656" s="370"/>
      <c r="QET3656" s="371"/>
      <c r="QEU3656" s="372"/>
      <c r="QEV3656" s="371"/>
      <c r="QEW3656" s="473"/>
      <c r="QEX3656" s="371"/>
      <c r="QEY3656" s="372"/>
      <c r="QEZ3656" s="372"/>
      <c r="QFA3656" s="372"/>
      <c r="QFB3656" s="372"/>
      <c r="QFC3656" s="370"/>
      <c r="QFD3656" s="371"/>
      <c r="QFE3656" s="372"/>
      <c r="QFF3656" s="371"/>
      <c r="QFG3656" s="473"/>
      <c r="QFH3656" s="371"/>
      <c r="QFI3656" s="372"/>
      <c r="QFJ3656" s="372"/>
      <c r="QFK3656" s="372"/>
      <c r="QFL3656" s="372"/>
      <c r="QFM3656" s="370"/>
      <c r="QFN3656" s="371"/>
      <c r="QFO3656" s="372"/>
      <c r="QFP3656" s="371"/>
      <c r="QFQ3656" s="473"/>
      <c r="QFR3656" s="371"/>
      <c r="QFS3656" s="372"/>
      <c r="QFT3656" s="372"/>
      <c r="QFU3656" s="372"/>
      <c r="QFV3656" s="372"/>
      <c r="QFW3656" s="370"/>
      <c r="QFX3656" s="371"/>
      <c r="QFY3656" s="372"/>
      <c r="QFZ3656" s="371"/>
      <c r="QGA3656" s="473"/>
      <c r="QGB3656" s="371"/>
      <c r="QGC3656" s="372"/>
      <c r="QGD3656" s="372"/>
      <c r="QGE3656" s="372"/>
      <c r="QGF3656" s="372"/>
      <c r="QGG3656" s="370"/>
      <c r="QGH3656" s="371"/>
      <c r="QGI3656" s="372"/>
      <c r="QGJ3656" s="371"/>
      <c r="QGK3656" s="473"/>
      <c r="QGL3656" s="371"/>
      <c r="QGM3656" s="372"/>
      <c r="QGN3656" s="372"/>
      <c r="QGO3656" s="372"/>
      <c r="QGP3656" s="372"/>
      <c r="QGQ3656" s="370"/>
      <c r="QGR3656" s="371"/>
      <c r="QGS3656" s="372"/>
      <c r="QGT3656" s="371"/>
      <c r="QGU3656" s="473"/>
      <c r="QGV3656" s="371"/>
      <c r="QGW3656" s="372"/>
      <c r="QGX3656" s="372"/>
      <c r="QGY3656" s="372"/>
      <c r="QGZ3656" s="372"/>
      <c r="QHA3656" s="370"/>
      <c r="QHB3656" s="371"/>
      <c r="QHC3656" s="372"/>
      <c r="QHD3656" s="371"/>
      <c r="QHE3656" s="473"/>
      <c r="QHF3656" s="371"/>
      <c r="QHG3656" s="372"/>
      <c r="QHH3656" s="372"/>
      <c r="QHI3656" s="372"/>
      <c r="QHJ3656" s="372"/>
      <c r="QHK3656" s="370"/>
      <c r="QHL3656" s="371"/>
      <c r="QHM3656" s="372"/>
      <c r="QHN3656" s="371"/>
      <c r="QHO3656" s="473"/>
      <c r="QHP3656" s="371"/>
      <c r="QHQ3656" s="372"/>
      <c r="QHR3656" s="372"/>
      <c r="QHS3656" s="372"/>
      <c r="QHT3656" s="372"/>
      <c r="QHU3656" s="370"/>
      <c r="QHV3656" s="371"/>
      <c r="QHW3656" s="372"/>
      <c r="QHX3656" s="371"/>
      <c r="QHY3656" s="473"/>
      <c r="QHZ3656" s="371"/>
      <c r="QIA3656" s="372"/>
      <c r="QIB3656" s="372"/>
      <c r="QIC3656" s="372"/>
      <c r="QID3656" s="372"/>
      <c r="QIE3656" s="370"/>
      <c r="QIF3656" s="371"/>
      <c r="QIG3656" s="372"/>
      <c r="QIH3656" s="371"/>
      <c r="QII3656" s="473"/>
      <c r="QIJ3656" s="371"/>
      <c r="QIK3656" s="372"/>
      <c r="QIL3656" s="372"/>
      <c r="QIM3656" s="372"/>
      <c r="QIN3656" s="372"/>
      <c r="QIO3656" s="370"/>
      <c r="QIP3656" s="371"/>
      <c r="QIQ3656" s="372"/>
      <c r="QIR3656" s="371"/>
      <c r="QIS3656" s="473"/>
      <c r="QIT3656" s="371"/>
      <c r="QIU3656" s="372"/>
      <c r="QIV3656" s="372"/>
      <c r="QIW3656" s="372"/>
      <c r="QIX3656" s="372"/>
      <c r="QIY3656" s="370"/>
      <c r="QIZ3656" s="371"/>
      <c r="QJA3656" s="372"/>
      <c r="QJB3656" s="371"/>
      <c r="QJC3656" s="473"/>
      <c r="QJD3656" s="371"/>
      <c r="QJE3656" s="372"/>
      <c r="QJF3656" s="372"/>
      <c r="QJG3656" s="372"/>
      <c r="QJH3656" s="372"/>
      <c r="QJI3656" s="370"/>
      <c r="QJJ3656" s="371"/>
      <c r="QJK3656" s="372"/>
      <c r="QJL3656" s="371"/>
      <c r="QJM3656" s="473"/>
      <c r="QJN3656" s="371"/>
      <c r="QJO3656" s="372"/>
      <c r="QJP3656" s="372"/>
      <c r="QJQ3656" s="372"/>
      <c r="QJR3656" s="372"/>
      <c r="QJS3656" s="370"/>
      <c r="QJT3656" s="371"/>
      <c r="QJU3656" s="372"/>
      <c r="QJV3656" s="371"/>
      <c r="QJW3656" s="473"/>
      <c r="QJX3656" s="371"/>
      <c r="QJY3656" s="372"/>
      <c r="QJZ3656" s="372"/>
      <c r="QKA3656" s="372"/>
      <c r="QKB3656" s="372"/>
      <c r="QKC3656" s="370"/>
      <c r="QKD3656" s="371"/>
      <c r="QKE3656" s="372"/>
      <c r="QKF3656" s="371"/>
      <c r="QKG3656" s="473"/>
      <c r="QKH3656" s="371"/>
      <c r="QKI3656" s="372"/>
      <c r="QKJ3656" s="372"/>
      <c r="QKK3656" s="372"/>
      <c r="QKL3656" s="372"/>
      <c r="QKM3656" s="370"/>
      <c r="QKN3656" s="371"/>
      <c r="QKO3656" s="372"/>
      <c r="QKP3656" s="371"/>
      <c r="QKQ3656" s="473"/>
      <c r="QKR3656" s="371"/>
      <c r="QKS3656" s="372"/>
      <c r="QKT3656" s="372"/>
      <c r="QKU3656" s="372"/>
      <c r="QKV3656" s="372"/>
      <c r="QKW3656" s="370"/>
      <c r="QKX3656" s="371"/>
      <c r="QKY3656" s="372"/>
      <c r="QKZ3656" s="371"/>
      <c r="QLA3656" s="473"/>
      <c r="QLB3656" s="371"/>
      <c r="QLC3656" s="372"/>
      <c r="QLD3656" s="372"/>
      <c r="QLE3656" s="372"/>
      <c r="QLF3656" s="372"/>
      <c r="QLG3656" s="370"/>
      <c r="QLH3656" s="371"/>
      <c r="QLI3656" s="372"/>
      <c r="QLJ3656" s="371"/>
      <c r="QLK3656" s="473"/>
      <c r="QLL3656" s="371"/>
      <c r="QLM3656" s="372"/>
      <c r="QLN3656" s="372"/>
      <c r="QLO3656" s="372"/>
      <c r="QLP3656" s="372"/>
      <c r="QLQ3656" s="370"/>
      <c r="QLR3656" s="371"/>
      <c r="QLS3656" s="372"/>
      <c r="QLT3656" s="371"/>
      <c r="QLU3656" s="473"/>
      <c r="QLV3656" s="371"/>
      <c r="QLW3656" s="372"/>
      <c r="QLX3656" s="372"/>
      <c r="QLY3656" s="372"/>
      <c r="QLZ3656" s="372"/>
      <c r="QMA3656" s="370"/>
      <c r="QMB3656" s="371"/>
      <c r="QMC3656" s="372"/>
      <c r="QMD3656" s="371"/>
      <c r="QME3656" s="473"/>
      <c r="QMF3656" s="371"/>
      <c r="QMG3656" s="372"/>
      <c r="QMH3656" s="372"/>
      <c r="QMI3656" s="372"/>
      <c r="QMJ3656" s="372"/>
      <c r="QMK3656" s="370"/>
      <c r="QML3656" s="371"/>
      <c r="QMM3656" s="372"/>
      <c r="QMN3656" s="371"/>
      <c r="QMO3656" s="473"/>
      <c r="QMP3656" s="371"/>
      <c r="QMQ3656" s="372"/>
      <c r="QMR3656" s="372"/>
      <c r="QMS3656" s="372"/>
      <c r="QMT3656" s="372"/>
      <c r="QMU3656" s="370"/>
      <c r="QMV3656" s="371"/>
      <c r="QMW3656" s="372"/>
      <c r="QMX3656" s="371"/>
      <c r="QMY3656" s="473"/>
      <c r="QMZ3656" s="371"/>
      <c r="QNA3656" s="372"/>
      <c r="QNB3656" s="372"/>
      <c r="QNC3656" s="372"/>
      <c r="QND3656" s="372"/>
      <c r="QNE3656" s="370"/>
      <c r="QNF3656" s="371"/>
      <c r="QNG3656" s="372"/>
      <c r="QNH3656" s="371"/>
      <c r="QNI3656" s="473"/>
      <c r="QNJ3656" s="371"/>
      <c r="QNK3656" s="372"/>
      <c r="QNL3656" s="372"/>
      <c r="QNM3656" s="372"/>
      <c r="QNN3656" s="372"/>
      <c r="QNO3656" s="370"/>
      <c r="QNP3656" s="371"/>
      <c r="QNQ3656" s="372"/>
      <c r="QNR3656" s="371"/>
      <c r="QNS3656" s="473"/>
      <c r="QNT3656" s="371"/>
      <c r="QNU3656" s="372"/>
      <c r="QNV3656" s="372"/>
      <c r="QNW3656" s="372"/>
      <c r="QNX3656" s="372"/>
      <c r="QNY3656" s="370"/>
      <c r="QNZ3656" s="371"/>
      <c r="QOA3656" s="372"/>
      <c r="QOB3656" s="371"/>
      <c r="QOC3656" s="473"/>
      <c r="QOD3656" s="371"/>
      <c r="QOE3656" s="372"/>
      <c r="QOF3656" s="372"/>
      <c r="QOG3656" s="372"/>
      <c r="QOH3656" s="372"/>
      <c r="QOI3656" s="370"/>
      <c r="QOJ3656" s="371"/>
      <c r="QOK3656" s="372"/>
      <c r="QOL3656" s="371"/>
      <c r="QOM3656" s="473"/>
      <c r="QON3656" s="371"/>
      <c r="QOO3656" s="372"/>
      <c r="QOP3656" s="372"/>
      <c r="QOQ3656" s="372"/>
      <c r="QOR3656" s="372"/>
      <c r="QOS3656" s="370"/>
      <c r="QOT3656" s="371"/>
      <c r="QOU3656" s="372"/>
      <c r="QOV3656" s="371"/>
      <c r="QOW3656" s="473"/>
      <c r="QOX3656" s="371"/>
      <c r="QOY3656" s="372"/>
      <c r="QOZ3656" s="372"/>
      <c r="QPA3656" s="372"/>
      <c r="QPB3656" s="372"/>
      <c r="QPC3656" s="370"/>
      <c r="QPD3656" s="371"/>
      <c r="QPE3656" s="372"/>
      <c r="QPF3656" s="371"/>
      <c r="QPG3656" s="473"/>
      <c r="QPH3656" s="371"/>
      <c r="QPI3656" s="372"/>
      <c r="QPJ3656" s="372"/>
      <c r="QPK3656" s="372"/>
      <c r="QPL3656" s="372"/>
      <c r="QPM3656" s="370"/>
      <c r="QPN3656" s="371"/>
      <c r="QPO3656" s="372"/>
      <c r="QPP3656" s="371"/>
      <c r="QPQ3656" s="473"/>
      <c r="QPR3656" s="371"/>
      <c r="QPS3656" s="372"/>
      <c r="QPT3656" s="372"/>
      <c r="QPU3656" s="372"/>
      <c r="QPV3656" s="372"/>
      <c r="QPW3656" s="370"/>
      <c r="QPX3656" s="371"/>
      <c r="QPY3656" s="372"/>
      <c r="QPZ3656" s="371"/>
      <c r="QQA3656" s="473"/>
      <c r="QQB3656" s="371"/>
      <c r="QQC3656" s="372"/>
      <c r="QQD3656" s="372"/>
      <c r="QQE3656" s="372"/>
      <c r="QQF3656" s="372"/>
      <c r="QQG3656" s="370"/>
      <c r="QQH3656" s="371"/>
      <c r="QQI3656" s="372"/>
      <c r="QQJ3656" s="371"/>
      <c r="QQK3656" s="473"/>
      <c r="QQL3656" s="371"/>
      <c r="QQM3656" s="372"/>
      <c r="QQN3656" s="372"/>
      <c r="QQO3656" s="372"/>
      <c r="QQP3656" s="372"/>
      <c r="QQQ3656" s="370"/>
      <c r="QQR3656" s="371"/>
      <c r="QQS3656" s="372"/>
      <c r="QQT3656" s="371"/>
      <c r="QQU3656" s="473"/>
      <c r="QQV3656" s="371"/>
      <c r="QQW3656" s="372"/>
      <c r="QQX3656" s="372"/>
      <c r="QQY3656" s="372"/>
      <c r="QQZ3656" s="372"/>
      <c r="QRA3656" s="370"/>
      <c r="QRB3656" s="371"/>
      <c r="QRC3656" s="372"/>
      <c r="QRD3656" s="371"/>
      <c r="QRE3656" s="473"/>
      <c r="QRF3656" s="371"/>
      <c r="QRG3656" s="372"/>
      <c r="QRH3656" s="372"/>
      <c r="QRI3656" s="372"/>
      <c r="QRJ3656" s="372"/>
      <c r="QRK3656" s="370"/>
      <c r="QRL3656" s="371"/>
      <c r="QRM3656" s="372"/>
      <c r="QRN3656" s="371"/>
      <c r="QRO3656" s="473"/>
      <c r="QRP3656" s="371"/>
      <c r="QRQ3656" s="372"/>
      <c r="QRR3656" s="372"/>
      <c r="QRS3656" s="372"/>
      <c r="QRT3656" s="372"/>
      <c r="QRU3656" s="370"/>
      <c r="QRV3656" s="371"/>
      <c r="QRW3656" s="372"/>
      <c r="QRX3656" s="371"/>
      <c r="QRY3656" s="473"/>
      <c r="QRZ3656" s="371"/>
      <c r="QSA3656" s="372"/>
      <c r="QSB3656" s="372"/>
      <c r="QSC3656" s="372"/>
      <c r="QSD3656" s="372"/>
      <c r="QSE3656" s="370"/>
      <c r="QSF3656" s="371"/>
      <c r="QSG3656" s="372"/>
      <c r="QSH3656" s="371"/>
      <c r="QSI3656" s="473"/>
      <c r="QSJ3656" s="371"/>
      <c r="QSK3656" s="372"/>
      <c r="QSL3656" s="372"/>
      <c r="QSM3656" s="372"/>
      <c r="QSN3656" s="372"/>
      <c r="QSO3656" s="370"/>
      <c r="QSP3656" s="371"/>
      <c r="QSQ3656" s="372"/>
      <c r="QSR3656" s="371"/>
      <c r="QSS3656" s="473"/>
      <c r="QST3656" s="371"/>
      <c r="QSU3656" s="372"/>
      <c r="QSV3656" s="372"/>
      <c r="QSW3656" s="372"/>
      <c r="QSX3656" s="372"/>
      <c r="QSY3656" s="370"/>
      <c r="QSZ3656" s="371"/>
      <c r="QTA3656" s="372"/>
      <c r="QTB3656" s="371"/>
      <c r="QTC3656" s="473"/>
      <c r="QTD3656" s="371"/>
      <c r="QTE3656" s="372"/>
      <c r="QTF3656" s="372"/>
      <c r="QTG3656" s="372"/>
      <c r="QTH3656" s="372"/>
      <c r="QTI3656" s="370"/>
      <c r="QTJ3656" s="371"/>
      <c r="QTK3656" s="372"/>
      <c r="QTL3656" s="371"/>
      <c r="QTM3656" s="473"/>
      <c r="QTN3656" s="371"/>
      <c r="QTO3656" s="372"/>
      <c r="QTP3656" s="372"/>
      <c r="QTQ3656" s="372"/>
      <c r="QTR3656" s="372"/>
      <c r="QTS3656" s="370"/>
      <c r="QTT3656" s="371"/>
      <c r="QTU3656" s="372"/>
      <c r="QTV3656" s="371"/>
      <c r="QTW3656" s="473"/>
      <c r="QTX3656" s="371"/>
      <c r="QTY3656" s="372"/>
      <c r="QTZ3656" s="372"/>
      <c r="QUA3656" s="372"/>
      <c r="QUB3656" s="372"/>
      <c r="QUC3656" s="370"/>
      <c r="QUD3656" s="371"/>
      <c r="QUE3656" s="372"/>
      <c r="QUF3656" s="371"/>
      <c r="QUG3656" s="473"/>
      <c r="QUH3656" s="371"/>
      <c r="QUI3656" s="372"/>
      <c r="QUJ3656" s="372"/>
      <c r="QUK3656" s="372"/>
      <c r="QUL3656" s="372"/>
      <c r="QUM3656" s="370"/>
      <c r="QUN3656" s="371"/>
      <c r="QUO3656" s="372"/>
      <c r="QUP3656" s="371"/>
      <c r="QUQ3656" s="473"/>
      <c r="QUR3656" s="371"/>
      <c r="QUS3656" s="372"/>
      <c r="QUT3656" s="372"/>
      <c r="QUU3656" s="372"/>
      <c r="QUV3656" s="372"/>
      <c r="QUW3656" s="370"/>
      <c r="QUX3656" s="371"/>
      <c r="QUY3656" s="372"/>
      <c r="QUZ3656" s="371"/>
      <c r="QVA3656" s="473"/>
      <c r="QVB3656" s="371"/>
      <c r="QVC3656" s="372"/>
      <c r="QVD3656" s="372"/>
      <c r="QVE3656" s="372"/>
      <c r="QVF3656" s="372"/>
      <c r="QVG3656" s="370"/>
      <c r="QVH3656" s="371"/>
      <c r="QVI3656" s="372"/>
      <c r="QVJ3656" s="371"/>
      <c r="QVK3656" s="473"/>
      <c r="QVL3656" s="371"/>
      <c r="QVM3656" s="372"/>
      <c r="QVN3656" s="372"/>
      <c r="QVO3656" s="372"/>
      <c r="QVP3656" s="372"/>
      <c r="QVQ3656" s="370"/>
      <c r="QVR3656" s="371"/>
      <c r="QVS3656" s="372"/>
      <c r="QVT3656" s="371"/>
      <c r="QVU3656" s="473"/>
      <c r="QVV3656" s="371"/>
      <c r="QVW3656" s="372"/>
      <c r="QVX3656" s="372"/>
      <c r="QVY3656" s="372"/>
      <c r="QVZ3656" s="372"/>
      <c r="QWA3656" s="370"/>
      <c r="QWB3656" s="371"/>
      <c r="QWC3656" s="372"/>
      <c r="QWD3656" s="371"/>
      <c r="QWE3656" s="473"/>
      <c r="QWF3656" s="371"/>
      <c r="QWG3656" s="372"/>
      <c r="QWH3656" s="372"/>
      <c r="QWI3656" s="372"/>
      <c r="QWJ3656" s="372"/>
      <c r="QWK3656" s="370"/>
      <c r="QWL3656" s="371"/>
      <c r="QWM3656" s="372"/>
      <c r="QWN3656" s="371"/>
      <c r="QWO3656" s="473"/>
      <c r="QWP3656" s="371"/>
      <c r="QWQ3656" s="372"/>
      <c r="QWR3656" s="372"/>
      <c r="QWS3656" s="372"/>
      <c r="QWT3656" s="372"/>
      <c r="QWU3656" s="370"/>
      <c r="QWV3656" s="371"/>
      <c r="QWW3656" s="372"/>
      <c r="QWX3656" s="371"/>
      <c r="QWY3656" s="473"/>
      <c r="QWZ3656" s="371"/>
      <c r="QXA3656" s="372"/>
      <c r="QXB3656" s="372"/>
      <c r="QXC3656" s="372"/>
      <c r="QXD3656" s="372"/>
      <c r="QXE3656" s="370"/>
      <c r="QXF3656" s="371"/>
      <c r="QXG3656" s="372"/>
      <c r="QXH3656" s="371"/>
      <c r="QXI3656" s="473"/>
      <c r="QXJ3656" s="371"/>
      <c r="QXK3656" s="372"/>
      <c r="QXL3656" s="372"/>
      <c r="QXM3656" s="372"/>
      <c r="QXN3656" s="372"/>
      <c r="QXO3656" s="370"/>
      <c r="QXP3656" s="371"/>
      <c r="QXQ3656" s="372"/>
      <c r="QXR3656" s="371"/>
      <c r="QXS3656" s="473"/>
      <c r="QXT3656" s="371"/>
      <c r="QXU3656" s="372"/>
      <c r="QXV3656" s="372"/>
      <c r="QXW3656" s="372"/>
      <c r="QXX3656" s="372"/>
      <c r="QXY3656" s="370"/>
      <c r="QXZ3656" s="371"/>
      <c r="QYA3656" s="372"/>
      <c r="QYB3656" s="371"/>
      <c r="QYC3656" s="473"/>
      <c r="QYD3656" s="371"/>
      <c r="QYE3656" s="372"/>
      <c r="QYF3656" s="372"/>
      <c r="QYG3656" s="372"/>
      <c r="QYH3656" s="372"/>
      <c r="QYI3656" s="370"/>
      <c r="QYJ3656" s="371"/>
      <c r="QYK3656" s="372"/>
      <c r="QYL3656" s="371"/>
      <c r="QYM3656" s="473"/>
      <c r="QYN3656" s="371"/>
      <c r="QYO3656" s="372"/>
      <c r="QYP3656" s="372"/>
      <c r="QYQ3656" s="372"/>
      <c r="QYR3656" s="372"/>
      <c r="QYS3656" s="370"/>
      <c r="QYT3656" s="371"/>
      <c r="QYU3656" s="372"/>
      <c r="QYV3656" s="371"/>
      <c r="QYW3656" s="473"/>
      <c r="QYX3656" s="371"/>
      <c r="QYY3656" s="372"/>
      <c r="QYZ3656" s="372"/>
      <c r="QZA3656" s="372"/>
      <c r="QZB3656" s="372"/>
      <c r="QZC3656" s="370"/>
      <c r="QZD3656" s="371"/>
      <c r="QZE3656" s="372"/>
      <c r="QZF3656" s="371"/>
      <c r="QZG3656" s="473"/>
      <c r="QZH3656" s="371"/>
      <c r="QZI3656" s="372"/>
      <c r="QZJ3656" s="372"/>
      <c r="QZK3656" s="372"/>
      <c r="QZL3656" s="372"/>
      <c r="QZM3656" s="370"/>
      <c r="QZN3656" s="371"/>
      <c r="QZO3656" s="372"/>
      <c r="QZP3656" s="371"/>
      <c r="QZQ3656" s="473"/>
      <c r="QZR3656" s="371"/>
      <c r="QZS3656" s="372"/>
      <c r="QZT3656" s="372"/>
      <c r="QZU3656" s="372"/>
      <c r="QZV3656" s="372"/>
      <c r="QZW3656" s="370"/>
      <c r="QZX3656" s="371"/>
      <c r="QZY3656" s="372"/>
      <c r="QZZ3656" s="371"/>
      <c r="RAA3656" s="473"/>
      <c r="RAB3656" s="371"/>
      <c r="RAC3656" s="372"/>
      <c r="RAD3656" s="372"/>
      <c r="RAE3656" s="372"/>
      <c r="RAF3656" s="372"/>
      <c r="RAG3656" s="370"/>
      <c r="RAH3656" s="371"/>
      <c r="RAI3656" s="372"/>
      <c r="RAJ3656" s="371"/>
      <c r="RAK3656" s="473"/>
      <c r="RAL3656" s="371"/>
      <c r="RAM3656" s="372"/>
      <c r="RAN3656" s="372"/>
      <c r="RAO3656" s="372"/>
      <c r="RAP3656" s="372"/>
      <c r="RAQ3656" s="370"/>
      <c r="RAR3656" s="371"/>
      <c r="RAS3656" s="372"/>
      <c r="RAT3656" s="371"/>
      <c r="RAU3656" s="473"/>
      <c r="RAV3656" s="371"/>
      <c r="RAW3656" s="372"/>
      <c r="RAX3656" s="372"/>
      <c r="RAY3656" s="372"/>
      <c r="RAZ3656" s="372"/>
      <c r="RBA3656" s="370"/>
      <c r="RBB3656" s="371"/>
      <c r="RBC3656" s="372"/>
      <c r="RBD3656" s="371"/>
      <c r="RBE3656" s="473"/>
      <c r="RBF3656" s="371"/>
      <c r="RBG3656" s="372"/>
      <c r="RBH3656" s="372"/>
      <c r="RBI3656" s="372"/>
      <c r="RBJ3656" s="372"/>
      <c r="RBK3656" s="370"/>
      <c r="RBL3656" s="371"/>
      <c r="RBM3656" s="372"/>
      <c r="RBN3656" s="371"/>
      <c r="RBO3656" s="473"/>
      <c r="RBP3656" s="371"/>
      <c r="RBQ3656" s="372"/>
      <c r="RBR3656" s="372"/>
      <c r="RBS3656" s="372"/>
      <c r="RBT3656" s="372"/>
      <c r="RBU3656" s="370"/>
      <c r="RBV3656" s="371"/>
      <c r="RBW3656" s="372"/>
      <c r="RBX3656" s="371"/>
      <c r="RBY3656" s="473"/>
      <c r="RBZ3656" s="371"/>
      <c r="RCA3656" s="372"/>
      <c r="RCB3656" s="372"/>
      <c r="RCC3656" s="372"/>
      <c r="RCD3656" s="372"/>
      <c r="RCE3656" s="370"/>
      <c r="RCF3656" s="371"/>
      <c r="RCG3656" s="372"/>
      <c r="RCH3656" s="371"/>
      <c r="RCI3656" s="473"/>
      <c r="RCJ3656" s="371"/>
      <c r="RCK3656" s="372"/>
      <c r="RCL3656" s="372"/>
      <c r="RCM3656" s="372"/>
      <c r="RCN3656" s="372"/>
      <c r="RCO3656" s="370"/>
      <c r="RCP3656" s="371"/>
      <c r="RCQ3656" s="372"/>
      <c r="RCR3656" s="371"/>
      <c r="RCS3656" s="473"/>
      <c r="RCT3656" s="371"/>
      <c r="RCU3656" s="372"/>
      <c r="RCV3656" s="372"/>
      <c r="RCW3656" s="372"/>
      <c r="RCX3656" s="372"/>
      <c r="RCY3656" s="370"/>
      <c r="RCZ3656" s="371"/>
      <c r="RDA3656" s="372"/>
      <c r="RDB3656" s="371"/>
      <c r="RDC3656" s="473"/>
      <c r="RDD3656" s="371"/>
      <c r="RDE3656" s="372"/>
      <c r="RDF3656" s="372"/>
      <c r="RDG3656" s="372"/>
      <c r="RDH3656" s="372"/>
      <c r="RDI3656" s="370"/>
      <c r="RDJ3656" s="371"/>
      <c r="RDK3656" s="372"/>
      <c r="RDL3656" s="371"/>
      <c r="RDM3656" s="473"/>
      <c r="RDN3656" s="371"/>
      <c r="RDO3656" s="372"/>
      <c r="RDP3656" s="372"/>
      <c r="RDQ3656" s="372"/>
      <c r="RDR3656" s="372"/>
      <c r="RDS3656" s="370"/>
      <c r="RDT3656" s="371"/>
      <c r="RDU3656" s="372"/>
      <c r="RDV3656" s="371"/>
      <c r="RDW3656" s="473"/>
      <c r="RDX3656" s="371"/>
      <c r="RDY3656" s="372"/>
      <c r="RDZ3656" s="372"/>
      <c r="REA3656" s="372"/>
      <c r="REB3656" s="372"/>
      <c r="REC3656" s="370"/>
      <c r="RED3656" s="371"/>
      <c r="REE3656" s="372"/>
      <c r="REF3656" s="371"/>
      <c r="REG3656" s="473"/>
      <c r="REH3656" s="371"/>
      <c r="REI3656" s="372"/>
      <c r="REJ3656" s="372"/>
      <c r="REK3656" s="372"/>
      <c r="REL3656" s="372"/>
      <c r="REM3656" s="370"/>
      <c r="REN3656" s="371"/>
      <c r="REO3656" s="372"/>
      <c r="REP3656" s="371"/>
      <c r="REQ3656" s="473"/>
      <c r="RER3656" s="371"/>
      <c r="RES3656" s="372"/>
      <c r="RET3656" s="372"/>
      <c r="REU3656" s="372"/>
      <c r="REV3656" s="372"/>
      <c r="REW3656" s="370"/>
      <c r="REX3656" s="371"/>
      <c r="REY3656" s="372"/>
      <c r="REZ3656" s="371"/>
      <c r="RFA3656" s="473"/>
      <c r="RFB3656" s="371"/>
      <c r="RFC3656" s="372"/>
      <c r="RFD3656" s="372"/>
      <c r="RFE3656" s="372"/>
      <c r="RFF3656" s="372"/>
      <c r="RFG3656" s="370"/>
      <c r="RFH3656" s="371"/>
      <c r="RFI3656" s="372"/>
      <c r="RFJ3656" s="371"/>
      <c r="RFK3656" s="473"/>
      <c r="RFL3656" s="371"/>
      <c r="RFM3656" s="372"/>
      <c r="RFN3656" s="372"/>
      <c r="RFO3656" s="372"/>
      <c r="RFP3656" s="372"/>
      <c r="RFQ3656" s="370"/>
      <c r="RFR3656" s="371"/>
      <c r="RFS3656" s="372"/>
      <c r="RFT3656" s="371"/>
      <c r="RFU3656" s="473"/>
      <c r="RFV3656" s="371"/>
      <c r="RFW3656" s="372"/>
      <c r="RFX3656" s="372"/>
      <c r="RFY3656" s="372"/>
      <c r="RFZ3656" s="372"/>
      <c r="RGA3656" s="370"/>
      <c r="RGB3656" s="371"/>
      <c r="RGC3656" s="372"/>
      <c r="RGD3656" s="371"/>
      <c r="RGE3656" s="473"/>
      <c r="RGF3656" s="371"/>
      <c r="RGG3656" s="372"/>
      <c r="RGH3656" s="372"/>
      <c r="RGI3656" s="372"/>
      <c r="RGJ3656" s="372"/>
      <c r="RGK3656" s="370"/>
      <c r="RGL3656" s="371"/>
      <c r="RGM3656" s="372"/>
      <c r="RGN3656" s="371"/>
      <c r="RGO3656" s="473"/>
      <c r="RGP3656" s="371"/>
      <c r="RGQ3656" s="372"/>
      <c r="RGR3656" s="372"/>
      <c r="RGS3656" s="372"/>
      <c r="RGT3656" s="372"/>
      <c r="RGU3656" s="370"/>
      <c r="RGV3656" s="371"/>
      <c r="RGW3656" s="372"/>
      <c r="RGX3656" s="371"/>
      <c r="RGY3656" s="473"/>
      <c r="RGZ3656" s="371"/>
      <c r="RHA3656" s="372"/>
      <c r="RHB3656" s="372"/>
      <c r="RHC3656" s="372"/>
      <c r="RHD3656" s="372"/>
      <c r="RHE3656" s="370"/>
      <c r="RHF3656" s="371"/>
      <c r="RHG3656" s="372"/>
      <c r="RHH3656" s="371"/>
      <c r="RHI3656" s="473"/>
      <c r="RHJ3656" s="371"/>
      <c r="RHK3656" s="372"/>
      <c r="RHL3656" s="372"/>
      <c r="RHM3656" s="372"/>
      <c r="RHN3656" s="372"/>
      <c r="RHO3656" s="370"/>
      <c r="RHP3656" s="371"/>
      <c r="RHQ3656" s="372"/>
      <c r="RHR3656" s="371"/>
      <c r="RHS3656" s="473"/>
      <c r="RHT3656" s="371"/>
      <c r="RHU3656" s="372"/>
      <c r="RHV3656" s="372"/>
      <c r="RHW3656" s="372"/>
      <c r="RHX3656" s="372"/>
      <c r="RHY3656" s="370"/>
      <c r="RHZ3656" s="371"/>
      <c r="RIA3656" s="372"/>
      <c r="RIB3656" s="371"/>
      <c r="RIC3656" s="473"/>
      <c r="RID3656" s="371"/>
      <c r="RIE3656" s="372"/>
      <c r="RIF3656" s="372"/>
      <c r="RIG3656" s="372"/>
      <c r="RIH3656" s="372"/>
      <c r="RII3656" s="370"/>
      <c r="RIJ3656" s="371"/>
      <c r="RIK3656" s="372"/>
      <c r="RIL3656" s="371"/>
      <c r="RIM3656" s="473"/>
      <c r="RIN3656" s="371"/>
      <c r="RIO3656" s="372"/>
      <c r="RIP3656" s="372"/>
      <c r="RIQ3656" s="372"/>
      <c r="RIR3656" s="372"/>
      <c r="RIS3656" s="370"/>
      <c r="RIT3656" s="371"/>
      <c r="RIU3656" s="372"/>
      <c r="RIV3656" s="371"/>
      <c r="RIW3656" s="473"/>
      <c r="RIX3656" s="371"/>
      <c r="RIY3656" s="372"/>
      <c r="RIZ3656" s="372"/>
      <c r="RJA3656" s="372"/>
      <c r="RJB3656" s="372"/>
      <c r="RJC3656" s="370"/>
      <c r="RJD3656" s="371"/>
      <c r="RJE3656" s="372"/>
      <c r="RJF3656" s="371"/>
      <c r="RJG3656" s="473"/>
      <c r="RJH3656" s="371"/>
      <c r="RJI3656" s="372"/>
      <c r="RJJ3656" s="372"/>
      <c r="RJK3656" s="372"/>
      <c r="RJL3656" s="372"/>
      <c r="RJM3656" s="370"/>
      <c r="RJN3656" s="371"/>
      <c r="RJO3656" s="372"/>
      <c r="RJP3656" s="371"/>
      <c r="RJQ3656" s="473"/>
      <c r="RJR3656" s="371"/>
      <c r="RJS3656" s="372"/>
      <c r="RJT3656" s="372"/>
      <c r="RJU3656" s="372"/>
      <c r="RJV3656" s="372"/>
      <c r="RJW3656" s="370"/>
      <c r="RJX3656" s="371"/>
      <c r="RJY3656" s="372"/>
      <c r="RJZ3656" s="371"/>
      <c r="RKA3656" s="473"/>
      <c r="RKB3656" s="371"/>
      <c r="RKC3656" s="372"/>
      <c r="RKD3656" s="372"/>
      <c r="RKE3656" s="372"/>
      <c r="RKF3656" s="372"/>
      <c r="RKG3656" s="370"/>
      <c r="RKH3656" s="371"/>
      <c r="RKI3656" s="372"/>
      <c r="RKJ3656" s="371"/>
      <c r="RKK3656" s="473"/>
      <c r="RKL3656" s="371"/>
      <c r="RKM3656" s="372"/>
      <c r="RKN3656" s="372"/>
      <c r="RKO3656" s="372"/>
      <c r="RKP3656" s="372"/>
      <c r="RKQ3656" s="370"/>
      <c r="RKR3656" s="371"/>
      <c r="RKS3656" s="372"/>
      <c r="RKT3656" s="371"/>
      <c r="RKU3656" s="473"/>
      <c r="RKV3656" s="371"/>
      <c r="RKW3656" s="372"/>
      <c r="RKX3656" s="372"/>
      <c r="RKY3656" s="372"/>
      <c r="RKZ3656" s="372"/>
      <c r="RLA3656" s="370"/>
      <c r="RLB3656" s="371"/>
      <c r="RLC3656" s="372"/>
      <c r="RLD3656" s="371"/>
      <c r="RLE3656" s="473"/>
      <c r="RLF3656" s="371"/>
      <c r="RLG3656" s="372"/>
      <c r="RLH3656" s="372"/>
      <c r="RLI3656" s="372"/>
      <c r="RLJ3656" s="372"/>
      <c r="RLK3656" s="370"/>
      <c r="RLL3656" s="371"/>
      <c r="RLM3656" s="372"/>
      <c r="RLN3656" s="371"/>
      <c r="RLO3656" s="473"/>
      <c r="RLP3656" s="371"/>
      <c r="RLQ3656" s="372"/>
      <c r="RLR3656" s="372"/>
      <c r="RLS3656" s="372"/>
      <c r="RLT3656" s="372"/>
      <c r="RLU3656" s="370"/>
      <c r="RLV3656" s="371"/>
      <c r="RLW3656" s="372"/>
      <c r="RLX3656" s="371"/>
      <c r="RLY3656" s="473"/>
      <c r="RLZ3656" s="371"/>
      <c r="RMA3656" s="372"/>
      <c r="RMB3656" s="372"/>
      <c r="RMC3656" s="372"/>
      <c r="RMD3656" s="372"/>
      <c r="RME3656" s="370"/>
      <c r="RMF3656" s="371"/>
      <c r="RMG3656" s="372"/>
      <c r="RMH3656" s="371"/>
      <c r="RMI3656" s="473"/>
      <c r="RMJ3656" s="371"/>
      <c r="RMK3656" s="372"/>
      <c r="RML3656" s="372"/>
      <c r="RMM3656" s="372"/>
      <c r="RMN3656" s="372"/>
      <c r="RMO3656" s="370"/>
      <c r="RMP3656" s="371"/>
      <c r="RMQ3656" s="372"/>
      <c r="RMR3656" s="371"/>
      <c r="RMS3656" s="473"/>
      <c r="RMT3656" s="371"/>
      <c r="RMU3656" s="372"/>
      <c r="RMV3656" s="372"/>
      <c r="RMW3656" s="372"/>
      <c r="RMX3656" s="372"/>
      <c r="RMY3656" s="370"/>
      <c r="RMZ3656" s="371"/>
      <c r="RNA3656" s="372"/>
      <c r="RNB3656" s="371"/>
      <c r="RNC3656" s="473"/>
      <c r="RND3656" s="371"/>
      <c r="RNE3656" s="372"/>
      <c r="RNF3656" s="372"/>
      <c r="RNG3656" s="372"/>
      <c r="RNH3656" s="372"/>
      <c r="RNI3656" s="370"/>
      <c r="RNJ3656" s="371"/>
      <c r="RNK3656" s="372"/>
      <c r="RNL3656" s="371"/>
      <c r="RNM3656" s="473"/>
      <c r="RNN3656" s="371"/>
      <c r="RNO3656" s="372"/>
      <c r="RNP3656" s="372"/>
      <c r="RNQ3656" s="372"/>
      <c r="RNR3656" s="372"/>
      <c r="RNS3656" s="370"/>
      <c r="RNT3656" s="371"/>
      <c r="RNU3656" s="372"/>
      <c r="RNV3656" s="371"/>
      <c r="RNW3656" s="473"/>
      <c r="RNX3656" s="371"/>
      <c r="RNY3656" s="372"/>
      <c r="RNZ3656" s="372"/>
      <c r="ROA3656" s="372"/>
      <c r="ROB3656" s="372"/>
      <c r="ROC3656" s="370"/>
      <c r="ROD3656" s="371"/>
      <c r="ROE3656" s="372"/>
      <c r="ROF3656" s="371"/>
      <c r="ROG3656" s="473"/>
      <c r="ROH3656" s="371"/>
      <c r="ROI3656" s="372"/>
      <c r="ROJ3656" s="372"/>
      <c r="ROK3656" s="372"/>
      <c r="ROL3656" s="372"/>
      <c r="ROM3656" s="370"/>
      <c r="RON3656" s="371"/>
      <c r="ROO3656" s="372"/>
      <c r="ROP3656" s="371"/>
      <c r="ROQ3656" s="473"/>
      <c r="ROR3656" s="371"/>
      <c r="ROS3656" s="372"/>
      <c r="ROT3656" s="372"/>
      <c r="ROU3656" s="372"/>
      <c r="ROV3656" s="372"/>
      <c r="ROW3656" s="370"/>
      <c r="ROX3656" s="371"/>
      <c r="ROY3656" s="372"/>
      <c r="ROZ3656" s="371"/>
      <c r="RPA3656" s="473"/>
      <c r="RPB3656" s="371"/>
      <c r="RPC3656" s="372"/>
      <c r="RPD3656" s="372"/>
      <c r="RPE3656" s="372"/>
      <c r="RPF3656" s="372"/>
      <c r="RPG3656" s="370"/>
      <c r="RPH3656" s="371"/>
      <c r="RPI3656" s="372"/>
      <c r="RPJ3656" s="371"/>
      <c r="RPK3656" s="473"/>
      <c r="RPL3656" s="371"/>
      <c r="RPM3656" s="372"/>
      <c r="RPN3656" s="372"/>
      <c r="RPO3656" s="372"/>
      <c r="RPP3656" s="372"/>
      <c r="RPQ3656" s="370"/>
      <c r="RPR3656" s="371"/>
      <c r="RPS3656" s="372"/>
      <c r="RPT3656" s="371"/>
      <c r="RPU3656" s="473"/>
      <c r="RPV3656" s="371"/>
      <c r="RPW3656" s="372"/>
      <c r="RPX3656" s="372"/>
      <c r="RPY3656" s="372"/>
      <c r="RPZ3656" s="372"/>
      <c r="RQA3656" s="370"/>
      <c r="RQB3656" s="371"/>
      <c r="RQC3656" s="372"/>
      <c r="RQD3656" s="371"/>
      <c r="RQE3656" s="473"/>
      <c r="RQF3656" s="371"/>
      <c r="RQG3656" s="372"/>
      <c r="RQH3656" s="372"/>
      <c r="RQI3656" s="372"/>
      <c r="RQJ3656" s="372"/>
      <c r="RQK3656" s="370"/>
      <c r="RQL3656" s="371"/>
      <c r="RQM3656" s="372"/>
      <c r="RQN3656" s="371"/>
      <c r="RQO3656" s="473"/>
      <c r="RQP3656" s="371"/>
      <c r="RQQ3656" s="372"/>
      <c r="RQR3656" s="372"/>
      <c r="RQS3656" s="372"/>
      <c r="RQT3656" s="372"/>
      <c r="RQU3656" s="370"/>
      <c r="RQV3656" s="371"/>
      <c r="RQW3656" s="372"/>
      <c r="RQX3656" s="371"/>
      <c r="RQY3656" s="473"/>
      <c r="RQZ3656" s="371"/>
      <c r="RRA3656" s="372"/>
      <c r="RRB3656" s="372"/>
      <c r="RRC3656" s="372"/>
      <c r="RRD3656" s="372"/>
      <c r="RRE3656" s="370"/>
      <c r="RRF3656" s="371"/>
      <c r="RRG3656" s="372"/>
      <c r="RRH3656" s="371"/>
      <c r="RRI3656" s="473"/>
      <c r="RRJ3656" s="371"/>
      <c r="RRK3656" s="372"/>
      <c r="RRL3656" s="372"/>
      <c r="RRM3656" s="372"/>
      <c r="RRN3656" s="372"/>
      <c r="RRO3656" s="370"/>
      <c r="RRP3656" s="371"/>
      <c r="RRQ3656" s="372"/>
      <c r="RRR3656" s="371"/>
      <c r="RRS3656" s="473"/>
      <c r="RRT3656" s="371"/>
      <c r="RRU3656" s="372"/>
      <c r="RRV3656" s="372"/>
      <c r="RRW3656" s="372"/>
      <c r="RRX3656" s="372"/>
      <c r="RRY3656" s="370"/>
      <c r="RRZ3656" s="371"/>
      <c r="RSA3656" s="372"/>
      <c r="RSB3656" s="371"/>
      <c r="RSC3656" s="473"/>
      <c r="RSD3656" s="371"/>
      <c r="RSE3656" s="372"/>
      <c r="RSF3656" s="372"/>
      <c r="RSG3656" s="372"/>
      <c r="RSH3656" s="372"/>
      <c r="RSI3656" s="370"/>
      <c r="RSJ3656" s="371"/>
      <c r="RSK3656" s="372"/>
      <c r="RSL3656" s="371"/>
      <c r="RSM3656" s="473"/>
      <c r="RSN3656" s="371"/>
      <c r="RSO3656" s="372"/>
      <c r="RSP3656" s="372"/>
      <c r="RSQ3656" s="372"/>
      <c r="RSR3656" s="372"/>
      <c r="RSS3656" s="370"/>
      <c r="RST3656" s="371"/>
      <c r="RSU3656" s="372"/>
      <c r="RSV3656" s="371"/>
      <c r="RSW3656" s="473"/>
      <c r="RSX3656" s="371"/>
      <c r="RSY3656" s="372"/>
      <c r="RSZ3656" s="372"/>
      <c r="RTA3656" s="372"/>
      <c r="RTB3656" s="372"/>
      <c r="RTC3656" s="370"/>
      <c r="RTD3656" s="371"/>
      <c r="RTE3656" s="372"/>
      <c r="RTF3656" s="371"/>
      <c r="RTG3656" s="473"/>
      <c r="RTH3656" s="371"/>
      <c r="RTI3656" s="372"/>
      <c r="RTJ3656" s="372"/>
      <c r="RTK3656" s="372"/>
      <c r="RTL3656" s="372"/>
      <c r="RTM3656" s="370"/>
      <c r="RTN3656" s="371"/>
      <c r="RTO3656" s="372"/>
      <c r="RTP3656" s="371"/>
      <c r="RTQ3656" s="473"/>
      <c r="RTR3656" s="371"/>
      <c r="RTS3656" s="372"/>
      <c r="RTT3656" s="372"/>
      <c r="RTU3656" s="372"/>
      <c r="RTV3656" s="372"/>
      <c r="RTW3656" s="370"/>
      <c r="RTX3656" s="371"/>
      <c r="RTY3656" s="372"/>
      <c r="RTZ3656" s="371"/>
      <c r="RUA3656" s="473"/>
      <c r="RUB3656" s="371"/>
      <c r="RUC3656" s="372"/>
      <c r="RUD3656" s="372"/>
      <c r="RUE3656" s="372"/>
      <c r="RUF3656" s="372"/>
      <c r="RUG3656" s="370"/>
      <c r="RUH3656" s="371"/>
      <c r="RUI3656" s="372"/>
      <c r="RUJ3656" s="371"/>
      <c r="RUK3656" s="473"/>
      <c r="RUL3656" s="371"/>
      <c r="RUM3656" s="372"/>
      <c r="RUN3656" s="372"/>
      <c r="RUO3656" s="372"/>
      <c r="RUP3656" s="372"/>
      <c r="RUQ3656" s="370"/>
      <c r="RUR3656" s="371"/>
      <c r="RUS3656" s="372"/>
      <c r="RUT3656" s="371"/>
      <c r="RUU3656" s="473"/>
      <c r="RUV3656" s="371"/>
      <c r="RUW3656" s="372"/>
      <c r="RUX3656" s="372"/>
      <c r="RUY3656" s="372"/>
      <c r="RUZ3656" s="372"/>
      <c r="RVA3656" s="370"/>
      <c r="RVB3656" s="371"/>
      <c r="RVC3656" s="372"/>
      <c r="RVD3656" s="371"/>
      <c r="RVE3656" s="473"/>
      <c r="RVF3656" s="371"/>
      <c r="RVG3656" s="372"/>
      <c r="RVH3656" s="372"/>
      <c r="RVI3656" s="372"/>
      <c r="RVJ3656" s="372"/>
      <c r="RVK3656" s="370"/>
      <c r="RVL3656" s="371"/>
      <c r="RVM3656" s="372"/>
      <c r="RVN3656" s="371"/>
      <c r="RVO3656" s="473"/>
      <c r="RVP3656" s="371"/>
      <c r="RVQ3656" s="372"/>
      <c r="RVR3656" s="372"/>
      <c r="RVS3656" s="372"/>
      <c r="RVT3656" s="372"/>
      <c r="RVU3656" s="370"/>
      <c r="RVV3656" s="371"/>
      <c r="RVW3656" s="372"/>
      <c r="RVX3656" s="371"/>
      <c r="RVY3656" s="473"/>
      <c r="RVZ3656" s="371"/>
      <c r="RWA3656" s="372"/>
      <c r="RWB3656" s="372"/>
      <c r="RWC3656" s="372"/>
      <c r="RWD3656" s="372"/>
      <c r="RWE3656" s="370"/>
      <c r="RWF3656" s="371"/>
      <c r="RWG3656" s="372"/>
      <c r="RWH3656" s="371"/>
      <c r="RWI3656" s="473"/>
      <c r="RWJ3656" s="371"/>
      <c r="RWK3656" s="372"/>
      <c r="RWL3656" s="372"/>
      <c r="RWM3656" s="372"/>
      <c r="RWN3656" s="372"/>
      <c r="RWO3656" s="370"/>
      <c r="RWP3656" s="371"/>
      <c r="RWQ3656" s="372"/>
      <c r="RWR3656" s="371"/>
      <c r="RWS3656" s="473"/>
      <c r="RWT3656" s="371"/>
      <c r="RWU3656" s="372"/>
      <c r="RWV3656" s="372"/>
      <c r="RWW3656" s="372"/>
      <c r="RWX3656" s="372"/>
      <c r="RWY3656" s="370"/>
      <c r="RWZ3656" s="371"/>
      <c r="RXA3656" s="372"/>
      <c r="RXB3656" s="371"/>
      <c r="RXC3656" s="473"/>
      <c r="RXD3656" s="371"/>
      <c r="RXE3656" s="372"/>
      <c r="RXF3656" s="372"/>
      <c r="RXG3656" s="372"/>
      <c r="RXH3656" s="372"/>
      <c r="RXI3656" s="370"/>
      <c r="RXJ3656" s="371"/>
      <c r="RXK3656" s="372"/>
      <c r="RXL3656" s="371"/>
      <c r="RXM3656" s="473"/>
      <c r="RXN3656" s="371"/>
      <c r="RXO3656" s="372"/>
      <c r="RXP3656" s="372"/>
      <c r="RXQ3656" s="372"/>
      <c r="RXR3656" s="372"/>
      <c r="RXS3656" s="370"/>
      <c r="RXT3656" s="371"/>
      <c r="RXU3656" s="372"/>
      <c r="RXV3656" s="371"/>
      <c r="RXW3656" s="473"/>
      <c r="RXX3656" s="371"/>
      <c r="RXY3656" s="372"/>
      <c r="RXZ3656" s="372"/>
      <c r="RYA3656" s="372"/>
      <c r="RYB3656" s="372"/>
      <c r="RYC3656" s="370"/>
      <c r="RYD3656" s="371"/>
      <c r="RYE3656" s="372"/>
      <c r="RYF3656" s="371"/>
      <c r="RYG3656" s="473"/>
      <c r="RYH3656" s="371"/>
      <c r="RYI3656" s="372"/>
      <c r="RYJ3656" s="372"/>
      <c r="RYK3656" s="372"/>
      <c r="RYL3656" s="372"/>
      <c r="RYM3656" s="370"/>
      <c r="RYN3656" s="371"/>
      <c r="RYO3656" s="372"/>
      <c r="RYP3656" s="371"/>
      <c r="RYQ3656" s="473"/>
      <c r="RYR3656" s="371"/>
      <c r="RYS3656" s="372"/>
      <c r="RYT3656" s="372"/>
      <c r="RYU3656" s="372"/>
      <c r="RYV3656" s="372"/>
      <c r="RYW3656" s="370"/>
      <c r="RYX3656" s="371"/>
      <c r="RYY3656" s="372"/>
      <c r="RYZ3656" s="371"/>
      <c r="RZA3656" s="473"/>
      <c r="RZB3656" s="371"/>
      <c r="RZC3656" s="372"/>
      <c r="RZD3656" s="372"/>
      <c r="RZE3656" s="372"/>
      <c r="RZF3656" s="372"/>
      <c r="RZG3656" s="370"/>
      <c r="RZH3656" s="371"/>
      <c r="RZI3656" s="372"/>
      <c r="RZJ3656" s="371"/>
      <c r="RZK3656" s="473"/>
      <c r="RZL3656" s="371"/>
      <c r="RZM3656" s="372"/>
      <c r="RZN3656" s="372"/>
      <c r="RZO3656" s="372"/>
      <c r="RZP3656" s="372"/>
      <c r="RZQ3656" s="370"/>
      <c r="RZR3656" s="371"/>
      <c r="RZS3656" s="372"/>
      <c r="RZT3656" s="371"/>
      <c r="RZU3656" s="473"/>
      <c r="RZV3656" s="371"/>
      <c r="RZW3656" s="372"/>
      <c r="RZX3656" s="372"/>
      <c r="RZY3656" s="372"/>
      <c r="RZZ3656" s="372"/>
      <c r="SAA3656" s="370"/>
      <c r="SAB3656" s="371"/>
      <c r="SAC3656" s="372"/>
      <c r="SAD3656" s="371"/>
      <c r="SAE3656" s="473"/>
      <c r="SAF3656" s="371"/>
      <c r="SAG3656" s="372"/>
      <c r="SAH3656" s="372"/>
      <c r="SAI3656" s="372"/>
      <c r="SAJ3656" s="372"/>
      <c r="SAK3656" s="370"/>
      <c r="SAL3656" s="371"/>
      <c r="SAM3656" s="372"/>
      <c r="SAN3656" s="371"/>
      <c r="SAO3656" s="473"/>
      <c r="SAP3656" s="371"/>
      <c r="SAQ3656" s="372"/>
      <c r="SAR3656" s="372"/>
      <c r="SAS3656" s="372"/>
      <c r="SAT3656" s="372"/>
      <c r="SAU3656" s="370"/>
      <c r="SAV3656" s="371"/>
      <c r="SAW3656" s="372"/>
      <c r="SAX3656" s="371"/>
      <c r="SAY3656" s="473"/>
      <c r="SAZ3656" s="371"/>
      <c r="SBA3656" s="372"/>
      <c r="SBB3656" s="372"/>
      <c r="SBC3656" s="372"/>
      <c r="SBD3656" s="372"/>
      <c r="SBE3656" s="370"/>
      <c r="SBF3656" s="371"/>
      <c r="SBG3656" s="372"/>
      <c r="SBH3656" s="371"/>
      <c r="SBI3656" s="473"/>
      <c r="SBJ3656" s="371"/>
      <c r="SBK3656" s="372"/>
      <c r="SBL3656" s="372"/>
      <c r="SBM3656" s="372"/>
      <c r="SBN3656" s="372"/>
      <c r="SBO3656" s="370"/>
      <c r="SBP3656" s="371"/>
      <c r="SBQ3656" s="372"/>
      <c r="SBR3656" s="371"/>
      <c r="SBS3656" s="473"/>
      <c r="SBT3656" s="371"/>
      <c r="SBU3656" s="372"/>
      <c r="SBV3656" s="372"/>
      <c r="SBW3656" s="372"/>
      <c r="SBX3656" s="372"/>
      <c r="SBY3656" s="370"/>
      <c r="SBZ3656" s="371"/>
      <c r="SCA3656" s="372"/>
      <c r="SCB3656" s="371"/>
      <c r="SCC3656" s="473"/>
      <c r="SCD3656" s="371"/>
      <c r="SCE3656" s="372"/>
      <c r="SCF3656" s="372"/>
      <c r="SCG3656" s="372"/>
      <c r="SCH3656" s="372"/>
      <c r="SCI3656" s="370"/>
      <c r="SCJ3656" s="371"/>
      <c r="SCK3656" s="372"/>
      <c r="SCL3656" s="371"/>
      <c r="SCM3656" s="473"/>
      <c r="SCN3656" s="371"/>
      <c r="SCO3656" s="372"/>
      <c r="SCP3656" s="372"/>
      <c r="SCQ3656" s="372"/>
      <c r="SCR3656" s="372"/>
      <c r="SCS3656" s="370"/>
      <c r="SCT3656" s="371"/>
      <c r="SCU3656" s="372"/>
      <c r="SCV3656" s="371"/>
      <c r="SCW3656" s="473"/>
      <c r="SCX3656" s="371"/>
      <c r="SCY3656" s="372"/>
      <c r="SCZ3656" s="372"/>
      <c r="SDA3656" s="372"/>
      <c r="SDB3656" s="372"/>
      <c r="SDC3656" s="370"/>
      <c r="SDD3656" s="371"/>
      <c r="SDE3656" s="372"/>
      <c r="SDF3656" s="371"/>
      <c r="SDG3656" s="473"/>
      <c r="SDH3656" s="371"/>
      <c r="SDI3656" s="372"/>
      <c r="SDJ3656" s="372"/>
      <c r="SDK3656" s="372"/>
      <c r="SDL3656" s="372"/>
      <c r="SDM3656" s="370"/>
      <c r="SDN3656" s="371"/>
      <c r="SDO3656" s="372"/>
      <c r="SDP3656" s="371"/>
      <c r="SDQ3656" s="473"/>
      <c r="SDR3656" s="371"/>
      <c r="SDS3656" s="372"/>
      <c r="SDT3656" s="372"/>
      <c r="SDU3656" s="372"/>
      <c r="SDV3656" s="372"/>
      <c r="SDW3656" s="370"/>
      <c r="SDX3656" s="371"/>
      <c r="SDY3656" s="372"/>
      <c r="SDZ3656" s="371"/>
      <c r="SEA3656" s="473"/>
      <c r="SEB3656" s="371"/>
      <c r="SEC3656" s="372"/>
      <c r="SED3656" s="372"/>
      <c r="SEE3656" s="372"/>
      <c r="SEF3656" s="372"/>
      <c r="SEG3656" s="370"/>
      <c r="SEH3656" s="371"/>
      <c r="SEI3656" s="372"/>
      <c r="SEJ3656" s="371"/>
      <c r="SEK3656" s="473"/>
      <c r="SEL3656" s="371"/>
      <c r="SEM3656" s="372"/>
      <c r="SEN3656" s="372"/>
      <c r="SEO3656" s="372"/>
      <c r="SEP3656" s="372"/>
      <c r="SEQ3656" s="370"/>
      <c r="SER3656" s="371"/>
      <c r="SES3656" s="372"/>
      <c r="SET3656" s="371"/>
      <c r="SEU3656" s="473"/>
      <c r="SEV3656" s="371"/>
      <c r="SEW3656" s="372"/>
      <c r="SEX3656" s="372"/>
      <c r="SEY3656" s="372"/>
      <c r="SEZ3656" s="372"/>
      <c r="SFA3656" s="370"/>
      <c r="SFB3656" s="371"/>
      <c r="SFC3656" s="372"/>
      <c r="SFD3656" s="371"/>
      <c r="SFE3656" s="473"/>
      <c r="SFF3656" s="371"/>
      <c r="SFG3656" s="372"/>
      <c r="SFH3656" s="372"/>
      <c r="SFI3656" s="372"/>
      <c r="SFJ3656" s="372"/>
      <c r="SFK3656" s="370"/>
      <c r="SFL3656" s="371"/>
      <c r="SFM3656" s="372"/>
      <c r="SFN3656" s="371"/>
      <c r="SFO3656" s="473"/>
      <c r="SFP3656" s="371"/>
      <c r="SFQ3656" s="372"/>
      <c r="SFR3656" s="372"/>
      <c r="SFS3656" s="372"/>
      <c r="SFT3656" s="372"/>
      <c r="SFU3656" s="370"/>
      <c r="SFV3656" s="371"/>
      <c r="SFW3656" s="372"/>
      <c r="SFX3656" s="371"/>
      <c r="SFY3656" s="473"/>
      <c r="SFZ3656" s="371"/>
      <c r="SGA3656" s="372"/>
      <c r="SGB3656" s="372"/>
      <c r="SGC3656" s="372"/>
      <c r="SGD3656" s="372"/>
      <c r="SGE3656" s="370"/>
      <c r="SGF3656" s="371"/>
      <c r="SGG3656" s="372"/>
      <c r="SGH3656" s="371"/>
      <c r="SGI3656" s="473"/>
      <c r="SGJ3656" s="371"/>
      <c r="SGK3656" s="372"/>
      <c r="SGL3656" s="372"/>
      <c r="SGM3656" s="372"/>
      <c r="SGN3656" s="372"/>
      <c r="SGO3656" s="370"/>
      <c r="SGP3656" s="371"/>
      <c r="SGQ3656" s="372"/>
      <c r="SGR3656" s="371"/>
      <c r="SGS3656" s="473"/>
      <c r="SGT3656" s="371"/>
      <c r="SGU3656" s="372"/>
      <c r="SGV3656" s="372"/>
      <c r="SGW3656" s="372"/>
      <c r="SGX3656" s="372"/>
      <c r="SGY3656" s="370"/>
      <c r="SGZ3656" s="371"/>
      <c r="SHA3656" s="372"/>
      <c r="SHB3656" s="371"/>
      <c r="SHC3656" s="473"/>
      <c r="SHD3656" s="371"/>
      <c r="SHE3656" s="372"/>
      <c r="SHF3656" s="372"/>
      <c r="SHG3656" s="372"/>
      <c r="SHH3656" s="372"/>
      <c r="SHI3656" s="370"/>
      <c r="SHJ3656" s="371"/>
      <c r="SHK3656" s="372"/>
      <c r="SHL3656" s="371"/>
      <c r="SHM3656" s="473"/>
      <c r="SHN3656" s="371"/>
      <c r="SHO3656" s="372"/>
      <c r="SHP3656" s="372"/>
      <c r="SHQ3656" s="372"/>
      <c r="SHR3656" s="372"/>
      <c r="SHS3656" s="370"/>
      <c r="SHT3656" s="371"/>
      <c r="SHU3656" s="372"/>
      <c r="SHV3656" s="371"/>
      <c r="SHW3656" s="473"/>
      <c r="SHX3656" s="371"/>
      <c r="SHY3656" s="372"/>
      <c r="SHZ3656" s="372"/>
      <c r="SIA3656" s="372"/>
      <c r="SIB3656" s="372"/>
      <c r="SIC3656" s="370"/>
      <c r="SID3656" s="371"/>
      <c r="SIE3656" s="372"/>
      <c r="SIF3656" s="371"/>
      <c r="SIG3656" s="473"/>
      <c r="SIH3656" s="371"/>
      <c r="SII3656" s="372"/>
      <c r="SIJ3656" s="372"/>
      <c r="SIK3656" s="372"/>
      <c r="SIL3656" s="372"/>
      <c r="SIM3656" s="370"/>
      <c r="SIN3656" s="371"/>
      <c r="SIO3656" s="372"/>
      <c r="SIP3656" s="371"/>
      <c r="SIQ3656" s="473"/>
      <c r="SIR3656" s="371"/>
      <c r="SIS3656" s="372"/>
      <c r="SIT3656" s="372"/>
      <c r="SIU3656" s="372"/>
      <c r="SIV3656" s="372"/>
      <c r="SIW3656" s="370"/>
      <c r="SIX3656" s="371"/>
      <c r="SIY3656" s="372"/>
      <c r="SIZ3656" s="371"/>
      <c r="SJA3656" s="473"/>
      <c r="SJB3656" s="371"/>
      <c r="SJC3656" s="372"/>
      <c r="SJD3656" s="372"/>
      <c r="SJE3656" s="372"/>
      <c r="SJF3656" s="372"/>
      <c r="SJG3656" s="370"/>
      <c r="SJH3656" s="371"/>
      <c r="SJI3656" s="372"/>
      <c r="SJJ3656" s="371"/>
      <c r="SJK3656" s="473"/>
      <c r="SJL3656" s="371"/>
      <c r="SJM3656" s="372"/>
      <c r="SJN3656" s="372"/>
      <c r="SJO3656" s="372"/>
      <c r="SJP3656" s="372"/>
      <c r="SJQ3656" s="370"/>
      <c r="SJR3656" s="371"/>
      <c r="SJS3656" s="372"/>
      <c r="SJT3656" s="371"/>
      <c r="SJU3656" s="473"/>
      <c r="SJV3656" s="371"/>
      <c r="SJW3656" s="372"/>
      <c r="SJX3656" s="372"/>
      <c r="SJY3656" s="372"/>
      <c r="SJZ3656" s="372"/>
      <c r="SKA3656" s="370"/>
      <c r="SKB3656" s="371"/>
      <c r="SKC3656" s="372"/>
      <c r="SKD3656" s="371"/>
      <c r="SKE3656" s="473"/>
      <c r="SKF3656" s="371"/>
      <c r="SKG3656" s="372"/>
      <c r="SKH3656" s="372"/>
      <c r="SKI3656" s="372"/>
      <c r="SKJ3656" s="372"/>
      <c r="SKK3656" s="370"/>
      <c r="SKL3656" s="371"/>
      <c r="SKM3656" s="372"/>
      <c r="SKN3656" s="371"/>
      <c r="SKO3656" s="473"/>
      <c r="SKP3656" s="371"/>
      <c r="SKQ3656" s="372"/>
      <c r="SKR3656" s="372"/>
      <c r="SKS3656" s="372"/>
      <c r="SKT3656" s="372"/>
      <c r="SKU3656" s="370"/>
      <c r="SKV3656" s="371"/>
      <c r="SKW3656" s="372"/>
      <c r="SKX3656" s="371"/>
      <c r="SKY3656" s="473"/>
      <c r="SKZ3656" s="371"/>
      <c r="SLA3656" s="372"/>
      <c r="SLB3656" s="372"/>
      <c r="SLC3656" s="372"/>
      <c r="SLD3656" s="372"/>
      <c r="SLE3656" s="370"/>
      <c r="SLF3656" s="371"/>
      <c r="SLG3656" s="372"/>
      <c r="SLH3656" s="371"/>
      <c r="SLI3656" s="473"/>
      <c r="SLJ3656" s="371"/>
      <c r="SLK3656" s="372"/>
      <c r="SLL3656" s="372"/>
      <c r="SLM3656" s="372"/>
      <c r="SLN3656" s="372"/>
      <c r="SLO3656" s="370"/>
      <c r="SLP3656" s="371"/>
      <c r="SLQ3656" s="372"/>
      <c r="SLR3656" s="371"/>
      <c r="SLS3656" s="473"/>
      <c r="SLT3656" s="371"/>
      <c r="SLU3656" s="372"/>
      <c r="SLV3656" s="372"/>
      <c r="SLW3656" s="372"/>
      <c r="SLX3656" s="372"/>
      <c r="SLY3656" s="370"/>
      <c r="SLZ3656" s="371"/>
      <c r="SMA3656" s="372"/>
      <c r="SMB3656" s="371"/>
      <c r="SMC3656" s="473"/>
      <c r="SMD3656" s="371"/>
      <c r="SME3656" s="372"/>
      <c r="SMF3656" s="372"/>
      <c r="SMG3656" s="372"/>
      <c r="SMH3656" s="372"/>
      <c r="SMI3656" s="370"/>
      <c r="SMJ3656" s="371"/>
      <c r="SMK3656" s="372"/>
      <c r="SML3656" s="371"/>
      <c r="SMM3656" s="473"/>
      <c r="SMN3656" s="371"/>
      <c r="SMO3656" s="372"/>
      <c r="SMP3656" s="372"/>
      <c r="SMQ3656" s="372"/>
      <c r="SMR3656" s="372"/>
      <c r="SMS3656" s="370"/>
      <c r="SMT3656" s="371"/>
      <c r="SMU3656" s="372"/>
      <c r="SMV3656" s="371"/>
      <c r="SMW3656" s="473"/>
      <c r="SMX3656" s="371"/>
      <c r="SMY3656" s="372"/>
      <c r="SMZ3656" s="372"/>
      <c r="SNA3656" s="372"/>
      <c r="SNB3656" s="372"/>
      <c r="SNC3656" s="370"/>
      <c r="SND3656" s="371"/>
      <c r="SNE3656" s="372"/>
      <c r="SNF3656" s="371"/>
      <c r="SNG3656" s="473"/>
      <c r="SNH3656" s="371"/>
      <c r="SNI3656" s="372"/>
      <c r="SNJ3656" s="372"/>
      <c r="SNK3656" s="372"/>
      <c r="SNL3656" s="372"/>
      <c r="SNM3656" s="370"/>
      <c r="SNN3656" s="371"/>
      <c r="SNO3656" s="372"/>
      <c r="SNP3656" s="371"/>
      <c r="SNQ3656" s="473"/>
      <c r="SNR3656" s="371"/>
      <c r="SNS3656" s="372"/>
      <c r="SNT3656" s="372"/>
      <c r="SNU3656" s="372"/>
      <c r="SNV3656" s="372"/>
      <c r="SNW3656" s="370"/>
      <c r="SNX3656" s="371"/>
      <c r="SNY3656" s="372"/>
      <c r="SNZ3656" s="371"/>
      <c r="SOA3656" s="473"/>
      <c r="SOB3656" s="371"/>
      <c r="SOC3656" s="372"/>
      <c r="SOD3656" s="372"/>
      <c r="SOE3656" s="372"/>
      <c r="SOF3656" s="372"/>
      <c r="SOG3656" s="370"/>
      <c r="SOH3656" s="371"/>
      <c r="SOI3656" s="372"/>
      <c r="SOJ3656" s="371"/>
      <c r="SOK3656" s="473"/>
      <c r="SOL3656" s="371"/>
      <c r="SOM3656" s="372"/>
      <c r="SON3656" s="372"/>
      <c r="SOO3656" s="372"/>
      <c r="SOP3656" s="372"/>
      <c r="SOQ3656" s="370"/>
      <c r="SOR3656" s="371"/>
      <c r="SOS3656" s="372"/>
      <c r="SOT3656" s="371"/>
      <c r="SOU3656" s="473"/>
      <c r="SOV3656" s="371"/>
      <c r="SOW3656" s="372"/>
      <c r="SOX3656" s="372"/>
      <c r="SOY3656" s="372"/>
      <c r="SOZ3656" s="372"/>
      <c r="SPA3656" s="370"/>
      <c r="SPB3656" s="371"/>
      <c r="SPC3656" s="372"/>
      <c r="SPD3656" s="371"/>
      <c r="SPE3656" s="473"/>
      <c r="SPF3656" s="371"/>
      <c r="SPG3656" s="372"/>
      <c r="SPH3656" s="372"/>
      <c r="SPI3656" s="372"/>
      <c r="SPJ3656" s="372"/>
      <c r="SPK3656" s="370"/>
      <c r="SPL3656" s="371"/>
      <c r="SPM3656" s="372"/>
      <c r="SPN3656" s="371"/>
      <c r="SPO3656" s="473"/>
      <c r="SPP3656" s="371"/>
      <c r="SPQ3656" s="372"/>
      <c r="SPR3656" s="372"/>
      <c r="SPS3656" s="372"/>
      <c r="SPT3656" s="372"/>
      <c r="SPU3656" s="370"/>
      <c r="SPV3656" s="371"/>
      <c r="SPW3656" s="372"/>
      <c r="SPX3656" s="371"/>
      <c r="SPY3656" s="473"/>
      <c r="SPZ3656" s="371"/>
      <c r="SQA3656" s="372"/>
      <c r="SQB3656" s="372"/>
      <c r="SQC3656" s="372"/>
      <c r="SQD3656" s="372"/>
      <c r="SQE3656" s="370"/>
      <c r="SQF3656" s="371"/>
      <c r="SQG3656" s="372"/>
      <c r="SQH3656" s="371"/>
      <c r="SQI3656" s="473"/>
      <c r="SQJ3656" s="371"/>
      <c r="SQK3656" s="372"/>
      <c r="SQL3656" s="372"/>
      <c r="SQM3656" s="372"/>
      <c r="SQN3656" s="372"/>
      <c r="SQO3656" s="370"/>
      <c r="SQP3656" s="371"/>
      <c r="SQQ3656" s="372"/>
      <c r="SQR3656" s="371"/>
      <c r="SQS3656" s="473"/>
      <c r="SQT3656" s="371"/>
      <c r="SQU3656" s="372"/>
      <c r="SQV3656" s="372"/>
      <c r="SQW3656" s="372"/>
      <c r="SQX3656" s="372"/>
      <c r="SQY3656" s="370"/>
      <c r="SQZ3656" s="371"/>
      <c r="SRA3656" s="372"/>
      <c r="SRB3656" s="371"/>
      <c r="SRC3656" s="473"/>
      <c r="SRD3656" s="371"/>
      <c r="SRE3656" s="372"/>
      <c r="SRF3656" s="372"/>
      <c r="SRG3656" s="372"/>
      <c r="SRH3656" s="372"/>
      <c r="SRI3656" s="370"/>
      <c r="SRJ3656" s="371"/>
      <c r="SRK3656" s="372"/>
      <c r="SRL3656" s="371"/>
      <c r="SRM3656" s="473"/>
      <c r="SRN3656" s="371"/>
      <c r="SRO3656" s="372"/>
      <c r="SRP3656" s="372"/>
      <c r="SRQ3656" s="372"/>
      <c r="SRR3656" s="372"/>
      <c r="SRS3656" s="370"/>
      <c r="SRT3656" s="371"/>
      <c r="SRU3656" s="372"/>
      <c r="SRV3656" s="371"/>
      <c r="SRW3656" s="473"/>
      <c r="SRX3656" s="371"/>
      <c r="SRY3656" s="372"/>
      <c r="SRZ3656" s="372"/>
      <c r="SSA3656" s="372"/>
      <c r="SSB3656" s="372"/>
      <c r="SSC3656" s="370"/>
      <c r="SSD3656" s="371"/>
      <c r="SSE3656" s="372"/>
      <c r="SSF3656" s="371"/>
      <c r="SSG3656" s="473"/>
      <c r="SSH3656" s="371"/>
      <c r="SSI3656" s="372"/>
      <c r="SSJ3656" s="372"/>
      <c r="SSK3656" s="372"/>
      <c r="SSL3656" s="372"/>
      <c r="SSM3656" s="370"/>
      <c r="SSN3656" s="371"/>
      <c r="SSO3656" s="372"/>
      <c r="SSP3656" s="371"/>
      <c r="SSQ3656" s="473"/>
      <c r="SSR3656" s="371"/>
      <c r="SSS3656" s="372"/>
      <c r="SST3656" s="372"/>
      <c r="SSU3656" s="372"/>
      <c r="SSV3656" s="372"/>
      <c r="SSW3656" s="370"/>
      <c r="SSX3656" s="371"/>
      <c r="SSY3656" s="372"/>
      <c r="SSZ3656" s="371"/>
      <c r="STA3656" s="473"/>
      <c r="STB3656" s="371"/>
      <c r="STC3656" s="372"/>
      <c r="STD3656" s="372"/>
      <c r="STE3656" s="372"/>
      <c r="STF3656" s="372"/>
      <c r="STG3656" s="370"/>
      <c r="STH3656" s="371"/>
      <c r="STI3656" s="372"/>
      <c r="STJ3656" s="371"/>
      <c r="STK3656" s="473"/>
      <c r="STL3656" s="371"/>
      <c r="STM3656" s="372"/>
      <c r="STN3656" s="372"/>
      <c r="STO3656" s="372"/>
      <c r="STP3656" s="372"/>
      <c r="STQ3656" s="370"/>
      <c r="STR3656" s="371"/>
      <c r="STS3656" s="372"/>
      <c r="STT3656" s="371"/>
      <c r="STU3656" s="473"/>
      <c r="STV3656" s="371"/>
      <c r="STW3656" s="372"/>
      <c r="STX3656" s="372"/>
      <c r="STY3656" s="372"/>
      <c r="STZ3656" s="372"/>
      <c r="SUA3656" s="370"/>
      <c r="SUB3656" s="371"/>
      <c r="SUC3656" s="372"/>
      <c r="SUD3656" s="371"/>
      <c r="SUE3656" s="473"/>
      <c r="SUF3656" s="371"/>
      <c r="SUG3656" s="372"/>
      <c r="SUH3656" s="372"/>
      <c r="SUI3656" s="372"/>
      <c r="SUJ3656" s="372"/>
      <c r="SUK3656" s="370"/>
      <c r="SUL3656" s="371"/>
      <c r="SUM3656" s="372"/>
      <c r="SUN3656" s="371"/>
      <c r="SUO3656" s="473"/>
      <c r="SUP3656" s="371"/>
      <c r="SUQ3656" s="372"/>
      <c r="SUR3656" s="372"/>
      <c r="SUS3656" s="372"/>
      <c r="SUT3656" s="372"/>
      <c r="SUU3656" s="370"/>
      <c r="SUV3656" s="371"/>
      <c r="SUW3656" s="372"/>
      <c r="SUX3656" s="371"/>
      <c r="SUY3656" s="473"/>
      <c r="SUZ3656" s="371"/>
      <c r="SVA3656" s="372"/>
      <c r="SVB3656" s="372"/>
      <c r="SVC3656" s="372"/>
      <c r="SVD3656" s="372"/>
      <c r="SVE3656" s="370"/>
      <c r="SVF3656" s="371"/>
      <c r="SVG3656" s="372"/>
      <c r="SVH3656" s="371"/>
      <c r="SVI3656" s="473"/>
      <c r="SVJ3656" s="371"/>
      <c r="SVK3656" s="372"/>
      <c r="SVL3656" s="372"/>
      <c r="SVM3656" s="372"/>
      <c r="SVN3656" s="372"/>
      <c r="SVO3656" s="370"/>
      <c r="SVP3656" s="371"/>
      <c r="SVQ3656" s="372"/>
      <c r="SVR3656" s="371"/>
      <c r="SVS3656" s="473"/>
      <c r="SVT3656" s="371"/>
      <c r="SVU3656" s="372"/>
      <c r="SVV3656" s="372"/>
      <c r="SVW3656" s="372"/>
      <c r="SVX3656" s="372"/>
      <c r="SVY3656" s="370"/>
      <c r="SVZ3656" s="371"/>
      <c r="SWA3656" s="372"/>
      <c r="SWB3656" s="371"/>
      <c r="SWC3656" s="473"/>
      <c r="SWD3656" s="371"/>
      <c r="SWE3656" s="372"/>
      <c r="SWF3656" s="372"/>
      <c r="SWG3656" s="372"/>
      <c r="SWH3656" s="372"/>
      <c r="SWI3656" s="370"/>
      <c r="SWJ3656" s="371"/>
      <c r="SWK3656" s="372"/>
      <c r="SWL3656" s="371"/>
      <c r="SWM3656" s="473"/>
      <c r="SWN3656" s="371"/>
      <c r="SWO3656" s="372"/>
      <c r="SWP3656" s="372"/>
      <c r="SWQ3656" s="372"/>
      <c r="SWR3656" s="372"/>
      <c r="SWS3656" s="370"/>
      <c r="SWT3656" s="371"/>
      <c r="SWU3656" s="372"/>
      <c r="SWV3656" s="371"/>
      <c r="SWW3656" s="473"/>
      <c r="SWX3656" s="371"/>
      <c r="SWY3656" s="372"/>
      <c r="SWZ3656" s="372"/>
      <c r="SXA3656" s="372"/>
      <c r="SXB3656" s="372"/>
      <c r="SXC3656" s="370"/>
      <c r="SXD3656" s="371"/>
      <c r="SXE3656" s="372"/>
      <c r="SXF3656" s="371"/>
      <c r="SXG3656" s="473"/>
      <c r="SXH3656" s="371"/>
      <c r="SXI3656" s="372"/>
      <c r="SXJ3656" s="372"/>
      <c r="SXK3656" s="372"/>
      <c r="SXL3656" s="372"/>
      <c r="SXM3656" s="370"/>
      <c r="SXN3656" s="371"/>
      <c r="SXO3656" s="372"/>
      <c r="SXP3656" s="371"/>
      <c r="SXQ3656" s="473"/>
      <c r="SXR3656" s="371"/>
      <c r="SXS3656" s="372"/>
      <c r="SXT3656" s="372"/>
      <c r="SXU3656" s="372"/>
      <c r="SXV3656" s="372"/>
      <c r="SXW3656" s="370"/>
      <c r="SXX3656" s="371"/>
      <c r="SXY3656" s="372"/>
      <c r="SXZ3656" s="371"/>
      <c r="SYA3656" s="473"/>
      <c r="SYB3656" s="371"/>
      <c r="SYC3656" s="372"/>
      <c r="SYD3656" s="372"/>
      <c r="SYE3656" s="372"/>
      <c r="SYF3656" s="372"/>
      <c r="SYG3656" s="370"/>
      <c r="SYH3656" s="371"/>
      <c r="SYI3656" s="372"/>
      <c r="SYJ3656" s="371"/>
      <c r="SYK3656" s="473"/>
      <c r="SYL3656" s="371"/>
      <c r="SYM3656" s="372"/>
      <c r="SYN3656" s="372"/>
      <c r="SYO3656" s="372"/>
      <c r="SYP3656" s="372"/>
      <c r="SYQ3656" s="370"/>
      <c r="SYR3656" s="371"/>
      <c r="SYS3656" s="372"/>
      <c r="SYT3656" s="371"/>
      <c r="SYU3656" s="473"/>
      <c r="SYV3656" s="371"/>
      <c r="SYW3656" s="372"/>
      <c r="SYX3656" s="372"/>
      <c r="SYY3656" s="372"/>
      <c r="SYZ3656" s="372"/>
      <c r="SZA3656" s="370"/>
      <c r="SZB3656" s="371"/>
      <c r="SZC3656" s="372"/>
      <c r="SZD3656" s="371"/>
      <c r="SZE3656" s="473"/>
      <c r="SZF3656" s="371"/>
      <c r="SZG3656" s="372"/>
      <c r="SZH3656" s="372"/>
      <c r="SZI3656" s="372"/>
      <c r="SZJ3656" s="372"/>
      <c r="SZK3656" s="370"/>
      <c r="SZL3656" s="371"/>
      <c r="SZM3656" s="372"/>
      <c r="SZN3656" s="371"/>
      <c r="SZO3656" s="473"/>
      <c r="SZP3656" s="371"/>
      <c r="SZQ3656" s="372"/>
      <c r="SZR3656" s="372"/>
      <c r="SZS3656" s="372"/>
      <c r="SZT3656" s="372"/>
      <c r="SZU3656" s="370"/>
      <c r="SZV3656" s="371"/>
      <c r="SZW3656" s="372"/>
      <c r="SZX3656" s="371"/>
      <c r="SZY3656" s="473"/>
      <c r="SZZ3656" s="371"/>
      <c r="TAA3656" s="372"/>
      <c r="TAB3656" s="372"/>
      <c r="TAC3656" s="372"/>
      <c r="TAD3656" s="372"/>
      <c r="TAE3656" s="370"/>
      <c r="TAF3656" s="371"/>
      <c r="TAG3656" s="372"/>
      <c r="TAH3656" s="371"/>
      <c r="TAI3656" s="473"/>
      <c r="TAJ3656" s="371"/>
      <c r="TAK3656" s="372"/>
      <c r="TAL3656" s="372"/>
      <c r="TAM3656" s="372"/>
      <c r="TAN3656" s="372"/>
      <c r="TAO3656" s="370"/>
      <c r="TAP3656" s="371"/>
      <c r="TAQ3656" s="372"/>
      <c r="TAR3656" s="371"/>
      <c r="TAS3656" s="473"/>
      <c r="TAT3656" s="371"/>
      <c r="TAU3656" s="372"/>
      <c r="TAV3656" s="372"/>
      <c r="TAW3656" s="372"/>
      <c r="TAX3656" s="372"/>
      <c r="TAY3656" s="370"/>
      <c r="TAZ3656" s="371"/>
      <c r="TBA3656" s="372"/>
      <c r="TBB3656" s="371"/>
      <c r="TBC3656" s="473"/>
      <c r="TBD3656" s="371"/>
      <c r="TBE3656" s="372"/>
      <c r="TBF3656" s="372"/>
      <c r="TBG3656" s="372"/>
      <c r="TBH3656" s="372"/>
      <c r="TBI3656" s="370"/>
      <c r="TBJ3656" s="371"/>
      <c r="TBK3656" s="372"/>
      <c r="TBL3656" s="371"/>
      <c r="TBM3656" s="473"/>
      <c r="TBN3656" s="371"/>
      <c r="TBO3656" s="372"/>
      <c r="TBP3656" s="372"/>
      <c r="TBQ3656" s="372"/>
      <c r="TBR3656" s="372"/>
      <c r="TBS3656" s="370"/>
      <c r="TBT3656" s="371"/>
      <c r="TBU3656" s="372"/>
      <c r="TBV3656" s="371"/>
      <c r="TBW3656" s="473"/>
      <c r="TBX3656" s="371"/>
      <c r="TBY3656" s="372"/>
      <c r="TBZ3656" s="372"/>
      <c r="TCA3656" s="372"/>
      <c r="TCB3656" s="372"/>
      <c r="TCC3656" s="370"/>
      <c r="TCD3656" s="371"/>
      <c r="TCE3656" s="372"/>
      <c r="TCF3656" s="371"/>
      <c r="TCG3656" s="473"/>
      <c r="TCH3656" s="371"/>
      <c r="TCI3656" s="372"/>
      <c r="TCJ3656" s="372"/>
      <c r="TCK3656" s="372"/>
      <c r="TCL3656" s="372"/>
      <c r="TCM3656" s="370"/>
      <c r="TCN3656" s="371"/>
      <c r="TCO3656" s="372"/>
      <c r="TCP3656" s="371"/>
      <c r="TCQ3656" s="473"/>
      <c r="TCR3656" s="371"/>
      <c r="TCS3656" s="372"/>
      <c r="TCT3656" s="372"/>
      <c r="TCU3656" s="372"/>
      <c r="TCV3656" s="372"/>
      <c r="TCW3656" s="370"/>
      <c r="TCX3656" s="371"/>
      <c r="TCY3656" s="372"/>
      <c r="TCZ3656" s="371"/>
      <c r="TDA3656" s="473"/>
      <c r="TDB3656" s="371"/>
      <c r="TDC3656" s="372"/>
      <c r="TDD3656" s="372"/>
      <c r="TDE3656" s="372"/>
      <c r="TDF3656" s="372"/>
      <c r="TDG3656" s="370"/>
      <c r="TDH3656" s="371"/>
      <c r="TDI3656" s="372"/>
      <c r="TDJ3656" s="371"/>
      <c r="TDK3656" s="473"/>
      <c r="TDL3656" s="371"/>
      <c r="TDM3656" s="372"/>
      <c r="TDN3656" s="372"/>
      <c r="TDO3656" s="372"/>
      <c r="TDP3656" s="372"/>
      <c r="TDQ3656" s="370"/>
      <c r="TDR3656" s="371"/>
      <c r="TDS3656" s="372"/>
      <c r="TDT3656" s="371"/>
      <c r="TDU3656" s="473"/>
      <c r="TDV3656" s="371"/>
      <c r="TDW3656" s="372"/>
      <c r="TDX3656" s="372"/>
      <c r="TDY3656" s="372"/>
      <c r="TDZ3656" s="372"/>
      <c r="TEA3656" s="370"/>
      <c r="TEB3656" s="371"/>
      <c r="TEC3656" s="372"/>
      <c r="TED3656" s="371"/>
      <c r="TEE3656" s="473"/>
      <c r="TEF3656" s="371"/>
      <c r="TEG3656" s="372"/>
      <c r="TEH3656" s="372"/>
      <c r="TEI3656" s="372"/>
      <c r="TEJ3656" s="372"/>
      <c r="TEK3656" s="370"/>
      <c r="TEL3656" s="371"/>
      <c r="TEM3656" s="372"/>
      <c r="TEN3656" s="371"/>
      <c r="TEO3656" s="473"/>
      <c r="TEP3656" s="371"/>
      <c r="TEQ3656" s="372"/>
      <c r="TER3656" s="372"/>
      <c r="TES3656" s="372"/>
      <c r="TET3656" s="372"/>
      <c r="TEU3656" s="370"/>
      <c r="TEV3656" s="371"/>
      <c r="TEW3656" s="372"/>
      <c r="TEX3656" s="371"/>
      <c r="TEY3656" s="473"/>
      <c r="TEZ3656" s="371"/>
      <c r="TFA3656" s="372"/>
      <c r="TFB3656" s="372"/>
      <c r="TFC3656" s="372"/>
      <c r="TFD3656" s="372"/>
      <c r="TFE3656" s="370"/>
      <c r="TFF3656" s="371"/>
      <c r="TFG3656" s="372"/>
      <c r="TFH3656" s="371"/>
      <c r="TFI3656" s="473"/>
      <c r="TFJ3656" s="371"/>
      <c r="TFK3656" s="372"/>
      <c r="TFL3656" s="372"/>
      <c r="TFM3656" s="372"/>
      <c r="TFN3656" s="372"/>
      <c r="TFO3656" s="370"/>
      <c r="TFP3656" s="371"/>
      <c r="TFQ3656" s="372"/>
      <c r="TFR3656" s="371"/>
      <c r="TFS3656" s="473"/>
      <c r="TFT3656" s="371"/>
      <c r="TFU3656" s="372"/>
      <c r="TFV3656" s="372"/>
      <c r="TFW3656" s="372"/>
      <c r="TFX3656" s="372"/>
      <c r="TFY3656" s="370"/>
      <c r="TFZ3656" s="371"/>
      <c r="TGA3656" s="372"/>
      <c r="TGB3656" s="371"/>
      <c r="TGC3656" s="473"/>
      <c r="TGD3656" s="371"/>
      <c r="TGE3656" s="372"/>
      <c r="TGF3656" s="372"/>
      <c r="TGG3656" s="372"/>
      <c r="TGH3656" s="372"/>
      <c r="TGI3656" s="370"/>
      <c r="TGJ3656" s="371"/>
      <c r="TGK3656" s="372"/>
      <c r="TGL3656" s="371"/>
      <c r="TGM3656" s="473"/>
      <c r="TGN3656" s="371"/>
      <c r="TGO3656" s="372"/>
      <c r="TGP3656" s="372"/>
      <c r="TGQ3656" s="372"/>
      <c r="TGR3656" s="372"/>
      <c r="TGS3656" s="370"/>
      <c r="TGT3656" s="371"/>
      <c r="TGU3656" s="372"/>
      <c r="TGV3656" s="371"/>
      <c r="TGW3656" s="473"/>
      <c r="TGX3656" s="371"/>
      <c r="TGY3656" s="372"/>
      <c r="TGZ3656" s="372"/>
      <c r="THA3656" s="372"/>
      <c r="THB3656" s="372"/>
      <c r="THC3656" s="370"/>
      <c r="THD3656" s="371"/>
      <c r="THE3656" s="372"/>
      <c r="THF3656" s="371"/>
      <c r="THG3656" s="473"/>
      <c r="THH3656" s="371"/>
      <c r="THI3656" s="372"/>
      <c r="THJ3656" s="372"/>
      <c r="THK3656" s="372"/>
      <c r="THL3656" s="372"/>
      <c r="THM3656" s="370"/>
      <c r="THN3656" s="371"/>
      <c r="THO3656" s="372"/>
      <c r="THP3656" s="371"/>
      <c r="THQ3656" s="473"/>
      <c r="THR3656" s="371"/>
      <c r="THS3656" s="372"/>
      <c r="THT3656" s="372"/>
      <c r="THU3656" s="372"/>
      <c r="THV3656" s="372"/>
      <c r="THW3656" s="370"/>
      <c r="THX3656" s="371"/>
      <c r="THY3656" s="372"/>
      <c r="THZ3656" s="371"/>
      <c r="TIA3656" s="473"/>
      <c r="TIB3656" s="371"/>
      <c r="TIC3656" s="372"/>
      <c r="TID3656" s="372"/>
      <c r="TIE3656" s="372"/>
      <c r="TIF3656" s="372"/>
      <c r="TIG3656" s="370"/>
      <c r="TIH3656" s="371"/>
      <c r="TII3656" s="372"/>
      <c r="TIJ3656" s="371"/>
      <c r="TIK3656" s="473"/>
      <c r="TIL3656" s="371"/>
      <c r="TIM3656" s="372"/>
      <c r="TIN3656" s="372"/>
      <c r="TIO3656" s="372"/>
      <c r="TIP3656" s="372"/>
      <c r="TIQ3656" s="370"/>
      <c r="TIR3656" s="371"/>
      <c r="TIS3656" s="372"/>
      <c r="TIT3656" s="371"/>
      <c r="TIU3656" s="473"/>
      <c r="TIV3656" s="371"/>
      <c r="TIW3656" s="372"/>
      <c r="TIX3656" s="372"/>
      <c r="TIY3656" s="372"/>
      <c r="TIZ3656" s="372"/>
      <c r="TJA3656" s="370"/>
      <c r="TJB3656" s="371"/>
      <c r="TJC3656" s="372"/>
      <c r="TJD3656" s="371"/>
      <c r="TJE3656" s="473"/>
      <c r="TJF3656" s="371"/>
      <c r="TJG3656" s="372"/>
      <c r="TJH3656" s="372"/>
      <c r="TJI3656" s="372"/>
      <c r="TJJ3656" s="372"/>
      <c r="TJK3656" s="370"/>
      <c r="TJL3656" s="371"/>
      <c r="TJM3656" s="372"/>
      <c r="TJN3656" s="371"/>
      <c r="TJO3656" s="473"/>
      <c r="TJP3656" s="371"/>
      <c r="TJQ3656" s="372"/>
      <c r="TJR3656" s="372"/>
      <c r="TJS3656" s="372"/>
      <c r="TJT3656" s="372"/>
      <c r="TJU3656" s="370"/>
      <c r="TJV3656" s="371"/>
      <c r="TJW3656" s="372"/>
      <c r="TJX3656" s="371"/>
      <c r="TJY3656" s="473"/>
      <c r="TJZ3656" s="371"/>
      <c r="TKA3656" s="372"/>
      <c r="TKB3656" s="372"/>
      <c r="TKC3656" s="372"/>
      <c r="TKD3656" s="372"/>
      <c r="TKE3656" s="370"/>
      <c r="TKF3656" s="371"/>
      <c r="TKG3656" s="372"/>
      <c r="TKH3656" s="371"/>
      <c r="TKI3656" s="473"/>
      <c r="TKJ3656" s="371"/>
      <c r="TKK3656" s="372"/>
      <c r="TKL3656" s="372"/>
      <c r="TKM3656" s="372"/>
      <c r="TKN3656" s="372"/>
      <c r="TKO3656" s="370"/>
      <c r="TKP3656" s="371"/>
      <c r="TKQ3656" s="372"/>
      <c r="TKR3656" s="371"/>
      <c r="TKS3656" s="473"/>
      <c r="TKT3656" s="371"/>
      <c r="TKU3656" s="372"/>
      <c r="TKV3656" s="372"/>
      <c r="TKW3656" s="372"/>
      <c r="TKX3656" s="372"/>
      <c r="TKY3656" s="370"/>
      <c r="TKZ3656" s="371"/>
      <c r="TLA3656" s="372"/>
      <c r="TLB3656" s="371"/>
      <c r="TLC3656" s="473"/>
      <c r="TLD3656" s="371"/>
      <c r="TLE3656" s="372"/>
      <c r="TLF3656" s="372"/>
      <c r="TLG3656" s="372"/>
      <c r="TLH3656" s="372"/>
      <c r="TLI3656" s="370"/>
      <c r="TLJ3656" s="371"/>
      <c r="TLK3656" s="372"/>
      <c r="TLL3656" s="371"/>
      <c r="TLM3656" s="473"/>
      <c r="TLN3656" s="371"/>
      <c r="TLO3656" s="372"/>
      <c r="TLP3656" s="372"/>
      <c r="TLQ3656" s="372"/>
      <c r="TLR3656" s="372"/>
      <c r="TLS3656" s="370"/>
      <c r="TLT3656" s="371"/>
      <c r="TLU3656" s="372"/>
      <c r="TLV3656" s="371"/>
      <c r="TLW3656" s="473"/>
      <c r="TLX3656" s="371"/>
      <c r="TLY3656" s="372"/>
      <c r="TLZ3656" s="372"/>
      <c r="TMA3656" s="372"/>
      <c r="TMB3656" s="372"/>
      <c r="TMC3656" s="370"/>
      <c r="TMD3656" s="371"/>
      <c r="TME3656" s="372"/>
      <c r="TMF3656" s="371"/>
      <c r="TMG3656" s="473"/>
      <c r="TMH3656" s="371"/>
      <c r="TMI3656" s="372"/>
      <c r="TMJ3656" s="372"/>
      <c r="TMK3656" s="372"/>
      <c r="TML3656" s="372"/>
      <c r="TMM3656" s="370"/>
      <c r="TMN3656" s="371"/>
      <c r="TMO3656" s="372"/>
      <c r="TMP3656" s="371"/>
      <c r="TMQ3656" s="473"/>
      <c r="TMR3656" s="371"/>
      <c r="TMS3656" s="372"/>
      <c r="TMT3656" s="372"/>
      <c r="TMU3656" s="372"/>
      <c r="TMV3656" s="372"/>
      <c r="TMW3656" s="370"/>
      <c r="TMX3656" s="371"/>
      <c r="TMY3656" s="372"/>
      <c r="TMZ3656" s="371"/>
      <c r="TNA3656" s="473"/>
      <c r="TNB3656" s="371"/>
      <c r="TNC3656" s="372"/>
      <c r="TND3656" s="372"/>
      <c r="TNE3656" s="372"/>
      <c r="TNF3656" s="372"/>
      <c r="TNG3656" s="370"/>
      <c r="TNH3656" s="371"/>
      <c r="TNI3656" s="372"/>
      <c r="TNJ3656" s="371"/>
      <c r="TNK3656" s="473"/>
      <c r="TNL3656" s="371"/>
      <c r="TNM3656" s="372"/>
      <c r="TNN3656" s="372"/>
      <c r="TNO3656" s="372"/>
      <c r="TNP3656" s="372"/>
      <c r="TNQ3656" s="370"/>
      <c r="TNR3656" s="371"/>
      <c r="TNS3656" s="372"/>
      <c r="TNT3656" s="371"/>
      <c r="TNU3656" s="473"/>
      <c r="TNV3656" s="371"/>
      <c r="TNW3656" s="372"/>
      <c r="TNX3656" s="372"/>
      <c r="TNY3656" s="372"/>
      <c r="TNZ3656" s="372"/>
      <c r="TOA3656" s="370"/>
      <c r="TOB3656" s="371"/>
      <c r="TOC3656" s="372"/>
      <c r="TOD3656" s="371"/>
      <c r="TOE3656" s="473"/>
      <c r="TOF3656" s="371"/>
      <c r="TOG3656" s="372"/>
      <c r="TOH3656" s="372"/>
      <c r="TOI3656" s="372"/>
      <c r="TOJ3656" s="372"/>
      <c r="TOK3656" s="370"/>
      <c r="TOL3656" s="371"/>
      <c r="TOM3656" s="372"/>
      <c r="TON3656" s="371"/>
      <c r="TOO3656" s="473"/>
      <c r="TOP3656" s="371"/>
      <c r="TOQ3656" s="372"/>
      <c r="TOR3656" s="372"/>
      <c r="TOS3656" s="372"/>
      <c r="TOT3656" s="372"/>
      <c r="TOU3656" s="370"/>
      <c r="TOV3656" s="371"/>
      <c r="TOW3656" s="372"/>
      <c r="TOX3656" s="371"/>
      <c r="TOY3656" s="473"/>
      <c r="TOZ3656" s="371"/>
      <c r="TPA3656" s="372"/>
      <c r="TPB3656" s="372"/>
      <c r="TPC3656" s="372"/>
      <c r="TPD3656" s="372"/>
      <c r="TPE3656" s="370"/>
      <c r="TPF3656" s="371"/>
      <c r="TPG3656" s="372"/>
      <c r="TPH3656" s="371"/>
      <c r="TPI3656" s="473"/>
      <c r="TPJ3656" s="371"/>
      <c r="TPK3656" s="372"/>
      <c r="TPL3656" s="372"/>
      <c r="TPM3656" s="372"/>
      <c r="TPN3656" s="372"/>
      <c r="TPO3656" s="370"/>
      <c r="TPP3656" s="371"/>
      <c r="TPQ3656" s="372"/>
      <c r="TPR3656" s="371"/>
      <c r="TPS3656" s="473"/>
      <c r="TPT3656" s="371"/>
      <c r="TPU3656" s="372"/>
      <c r="TPV3656" s="372"/>
      <c r="TPW3656" s="372"/>
      <c r="TPX3656" s="372"/>
      <c r="TPY3656" s="370"/>
      <c r="TPZ3656" s="371"/>
      <c r="TQA3656" s="372"/>
      <c r="TQB3656" s="371"/>
      <c r="TQC3656" s="473"/>
      <c r="TQD3656" s="371"/>
      <c r="TQE3656" s="372"/>
      <c r="TQF3656" s="372"/>
      <c r="TQG3656" s="372"/>
      <c r="TQH3656" s="372"/>
      <c r="TQI3656" s="370"/>
      <c r="TQJ3656" s="371"/>
      <c r="TQK3656" s="372"/>
      <c r="TQL3656" s="371"/>
      <c r="TQM3656" s="473"/>
      <c r="TQN3656" s="371"/>
      <c r="TQO3656" s="372"/>
      <c r="TQP3656" s="372"/>
      <c r="TQQ3656" s="372"/>
      <c r="TQR3656" s="372"/>
      <c r="TQS3656" s="370"/>
      <c r="TQT3656" s="371"/>
      <c r="TQU3656" s="372"/>
      <c r="TQV3656" s="371"/>
      <c r="TQW3656" s="473"/>
      <c r="TQX3656" s="371"/>
      <c r="TQY3656" s="372"/>
      <c r="TQZ3656" s="372"/>
      <c r="TRA3656" s="372"/>
      <c r="TRB3656" s="372"/>
      <c r="TRC3656" s="370"/>
      <c r="TRD3656" s="371"/>
      <c r="TRE3656" s="372"/>
      <c r="TRF3656" s="371"/>
      <c r="TRG3656" s="473"/>
      <c r="TRH3656" s="371"/>
      <c r="TRI3656" s="372"/>
      <c r="TRJ3656" s="372"/>
      <c r="TRK3656" s="372"/>
      <c r="TRL3656" s="372"/>
      <c r="TRM3656" s="370"/>
      <c r="TRN3656" s="371"/>
      <c r="TRO3656" s="372"/>
      <c r="TRP3656" s="371"/>
      <c r="TRQ3656" s="473"/>
      <c r="TRR3656" s="371"/>
      <c r="TRS3656" s="372"/>
      <c r="TRT3656" s="372"/>
      <c r="TRU3656" s="372"/>
      <c r="TRV3656" s="372"/>
      <c r="TRW3656" s="370"/>
      <c r="TRX3656" s="371"/>
      <c r="TRY3656" s="372"/>
      <c r="TRZ3656" s="371"/>
      <c r="TSA3656" s="473"/>
      <c r="TSB3656" s="371"/>
      <c r="TSC3656" s="372"/>
      <c r="TSD3656" s="372"/>
      <c r="TSE3656" s="372"/>
      <c r="TSF3656" s="372"/>
      <c r="TSG3656" s="370"/>
      <c r="TSH3656" s="371"/>
      <c r="TSI3656" s="372"/>
      <c r="TSJ3656" s="371"/>
      <c r="TSK3656" s="473"/>
      <c r="TSL3656" s="371"/>
      <c r="TSM3656" s="372"/>
      <c r="TSN3656" s="372"/>
      <c r="TSO3656" s="372"/>
      <c r="TSP3656" s="372"/>
      <c r="TSQ3656" s="370"/>
      <c r="TSR3656" s="371"/>
      <c r="TSS3656" s="372"/>
      <c r="TST3656" s="371"/>
      <c r="TSU3656" s="473"/>
      <c r="TSV3656" s="371"/>
      <c r="TSW3656" s="372"/>
      <c r="TSX3656" s="372"/>
      <c r="TSY3656" s="372"/>
      <c r="TSZ3656" s="372"/>
      <c r="TTA3656" s="370"/>
      <c r="TTB3656" s="371"/>
      <c r="TTC3656" s="372"/>
      <c r="TTD3656" s="371"/>
      <c r="TTE3656" s="473"/>
      <c r="TTF3656" s="371"/>
      <c r="TTG3656" s="372"/>
      <c r="TTH3656" s="372"/>
      <c r="TTI3656" s="372"/>
      <c r="TTJ3656" s="372"/>
      <c r="TTK3656" s="370"/>
      <c r="TTL3656" s="371"/>
      <c r="TTM3656" s="372"/>
      <c r="TTN3656" s="371"/>
      <c r="TTO3656" s="473"/>
      <c r="TTP3656" s="371"/>
      <c r="TTQ3656" s="372"/>
      <c r="TTR3656" s="372"/>
      <c r="TTS3656" s="372"/>
      <c r="TTT3656" s="372"/>
      <c r="TTU3656" s="370"/>
      <c r="TTV3656" s="371"/>
      <c r="TTW3656" s="372"/>
      <c r="TTX3656" s="371"/>
      <c r="TTY3656" s="473"/>
      <c r="TTZ3656" s="371"/>
      <c r="TUA3656" s="372"/>
      <c r="TUB3656" s="372"/>
      <c r="TUC3656" s="372"/>
      <c r="TUD3656" s="372"/>
      <c r="TUE3656" s="370"/>
      <c r="TUF3656" s="371"/>
      <c r="TUG3656" s="372"/>
      <c r="TUH3656" s="371"/>
      <c r="TUI3656" s="473"/>
      <c r="TUJ3656" s="371"/>
      <c r="TUK3656" s="372"/>
      <c r="TUL3656" s="372"/>
      <c r="TUM3656" s="372"/>
      <c r="TUN3656" s="372"/>
      <c r="TUO3656" s="370"/>
      <c r="TUP3656" s="371"/>
      <c r="TUQ3656" s="372"/>
      <c r="TUR3656" s="371"/>
      <c r="TUS3656" s="473"/>
      <c r="TUT3656" s="371"/>
      <c r="TUU3656" s="372"/>
      <c r="TUV3656" s="372"/>
      <c r="TUW3656" s="372"/>
      <c r="TUX3656" s="372"/>
      <c r="TUY3656" s="370"/>
      <c r="TUZ3656" s="371"/>
      <c r="TVA3656" s="372"/>
      <c r="TVB3656" s="371"/>
      <c r="TVC3656" s="473"/>
      <c r="TVD3656" s="371"/>
      <c r="TVE3656" s="372"/>
      <c r="TVF3656" s="372"/>
      <c r="TVG3656" s="372"/>
      <c r="TVH3656" s="372"/>
      <c r="TVI3656" s="370"/>
      <c r="TVJ3656" s="371"/>
      <c r="TVK3656" s="372"/>
      <c r="TVL3656" s="371"/>
      <c r="TVM3656" s="473"/>
      <c r="TVN3656" s="371"/>
      <c r="TVO3656" s="372"/>
      <c r="TVP3656" s="372"/>
      <c r="TVQ3656" s="372"/>
      <c r="TVR3656" s="372"/>
      <c r="TVS3656" s="370"/>
      <c r="TVT3656" s="371"/>
      <c r="TVU3656" s="372"/>
      <c r="TVV3656" s="371"/>
      <c r="TVW3656" s="473"/>
      <c r="TVX3656" s="371"/>
      <c r="TVY3656" s="372"/>
      <c r="TVZ3656" s="372"/>
      <c r="TWA3656" s="372"/>
      <c r="TWB3656" s="372"/>
      <c r="TWC3656" s="370"/>
      <c r="TWD3656" s="371"/>
      <c r="TWE3656" s="372"/>
      <c r="TWF3656" s="371"/>
      <c r="TWG3656" s="473"/>
      <c r="TWH3656" s="371"/>
      <c r="TWI3656" s="372"/>
      <c r="TWJ3656" s="372"/>
      <c r="TWK3656" s="372"/>
      <c r="TWL3656" s="372"/>
      <c r="TWM3656" s="370"/>
      <c r="TWN3656" s="371"/>
      <c r="TWO3656" s="372"/>
      <c r="TWP3656" s="371"/>
      <c r="TWQ3656" s="473"/>
      <c r="TWR3656" s="371"/>
      <c r="TWS3656" s="372"/>
      <c r="TWT3656" s="372"/>
      <c r="TWU3656" s="372"/>
      <c r="TWV3656" s="372"/>
      <c r="TWW3656" s="370"/>
      <c r="TWX3656" s="371"/>
      <c r="TWY3656" s="372"/>
      <c r="TWZ3656" s="371"/>
      <c r="TXA3656" s="473"/>
      <c r="TXB3656" s="371"/>
      <c r="TXC3656" s="372"/>
      <c r="TXD3656" s="372"/>
      <c r="TXE3656" s="372"/>
      <c r="TXF3656" s="372"/>
      <c r="TXG3656" s="370"/>
      <c r="TXH3656" s="371"/>
      <c r="TXI3656" s="372"/>
      <c r="TXJ3656" s="371"/>
      <c r="TXK3656" s="473"/>
      <c r="TXL3656" s="371"/>
      <c r="TXM3656" s="372"/>
      <c r="TXN3656" s="372"/>
      <c r="TXO3656" s="372"/>
      <c r="TXP3656" s="372"/>
      <c r="TXQ3656" s="370"/>
      <c r="TXR3656" s="371"/>
      <c r="TXS3656" s="372"/>
      <c r="TXT3656" s="371"/>
      <c r="TXU3656" s="473"/>
      <c r="TXV3656" s="371"/>
      <c r="TXW3656" s="372"/>
      <c r="TXX3656" s="372"/>
      <c r="TXY3656" s="372"/>
      <c r="TXZ3656" s="372"/>
      <c r="TYA3656" s="370"/>
      <c r="TYB3656" s="371"/>
      <c r="TYC3656" s="372"/>
      <c r="TYD3656" s="371"/>
      <c r="TYE3656" s="473"/>
      <c r="TYF3656" s="371"/>
      <c r="TYG3656" s="372"/>
      <c r="TYH3656" s="372"/>
      <c r="TYI3656" s="372"/>
      <c r="TYJ3656" s="372"/>
      <c r="TYK3656" s="370"/>
      <c r="TYL3656" s="371"/>
      <c r="TYM3656" s="372"/>
      <c r="TYN3656" s="371"/>
      <c r="TYO3656" s="473"/>
      <c r="TYP3656" s="371"/>
      <c r="TYQ3656" s="372"/>
      <c r="TYR3656" s="372"/>
      <c r="TYS3656" s="372"/>
      <c r="TYT3656" s="372"/>
      <c r="TYU3656" s="370"/>
      <c r="TYV3656" s="371"/>
      <c r="TYW3656" s="372"/>
      <c r="TYX3656" s="371"/>
      <c r="TYY3656" s="473"/>
      <c r="TYZ3656" s="371"/>
      <c r="TZA3656" s="372"/>
      <c r="TZB3656" s="372"/>
      <c r="TZC3656" s="372"/>
      <c r="TZD3656" s="372"/>
      <c r="TZE3656" s="370"/>
      <c r="TZF3656" s="371"/>
      <c r="TZG3656" s="372"/>
      <c r="TZH3656" s="371"/>
      <c r="TZI3656" s="473"/>
      <c r="TZJ3656" s="371"/>
      <c r="TZK3656" s="372"/>
      <c r="TZL3656" s="372"/>
      <c r="TZM3656" s="372"/>
      <c r="TZN3656" s="372"/>
      <c r="TZO3656" s="370"/>
      <c r="TZP3656" s="371"/>
      <c r="TZQ3656" s="372"/>
      <c r="TZR3656" s="371"/>
      <c r="TZS3656" s="473"/>
      <c r="TZT3656" s="371"/>
      <c r="TZU3656" s="372"/>
      <c r="TZV3656" s="372"/>
      <c r="TZW3656" s="372"/>
      <c r="TZX3656" s="372"/>
      <c r="TZY3656" s="370"/>
      <c r="TZZ3656" s="371"/>
      <c r="UAA3656" s="372"/>
      <c r="UAB3656" s="371"/>
      <c r="UAC3656" s="473"/>
      <c r="UAD3656" s="371"/>
      <c r="UAE3656" s="372"/>
      <c r="UAF3656" s="372"/>
      <c r="UAG3656" s="372"/>
      <c r="UAH3656" s="372"/>
      <c r="UAI3656" s="370"/>
      <c r="UAJ3656" s="371"/>
      <c r="UAK3656" s="372"/>
      <c r="UAL3656" s="371"/>
      <c r="UAM3656" s="473"/>
      <c r="UAN3656" s="371"/>
      <c r="UAO3656" s="372"/>
      <c r="UAP3656" s="372"/>
      <c r="UAQ3656" s="372"/>
      <c r="UAR3656" s="372"/>
      <c r="UAS3656" s="370"/>
      <c r="UAT3656" s="371"/>
      <c r="UAU3656" s="372"/>
      <c r="UAV3656" s="371"/>
      <c r="UAW3656" s="473"/>
      <c r="UAX3656" s="371"/>
      <c r="UAY3656" s="372"/>
      <c r="UAZ3656" s="372"/>
      <c r="UBA3656" s="372"/>
      <c r="UBB3656" s="372"/>
      <c r="UBC3656" s="370"/>
      <c r="UBD3656" s="371"/>
      <c r="UBE3656" s="372"/>
      <c r="UBF3656" s="371"/>
      <c r="UBG3656" s="473"/>
      <c r="UBH3656" s="371"/>
      <c r="UBI3656" s="372"/>
      <c r="UBJ3656" s="372"/>
      <c r="UBK3656" s="372"/>
      <c r="UBL3656" s="372"/>
      <c r="UBM3656" s="370"/>
      <c r="UBN3656" s="371"/>
      <c r="UBO3656" s="372"/>
      <c r="UBP3656" s="371"/>
      <c r="UBQ3656" s="473"/>
      <c r="UBR3656" s="371"/>
      <c r="UBS3656" s="372"/>
      <c r="UBT3656" s="372"/>
      <c r="UBU3656" s="372"/>
      <c r="UBV3656" s="372"/>
      <c r="UBW3656" s="370"/>
      <c r="UBX3656" s="371"/>
      <c r="UBY3656" s="372"/>
      <c r="UBZ3656" s="371"/>
      <c r="UCA3656" s="473"/>
      <c r="UCB3656" s="371"/>
      <c r="UCC3656" s="372"/>
      <c r="UCD3656" s="372"/>
      <c r="UCE3656" s="372"/>
      <c r="UCF3656" s="372"/>
      <c r="UCG3656" s="370"/>
      <c r="UCH3656" s="371"/>
      <c r="UCI3656" s="372"/>
      <c r="UCJ3656" s="371"/>
      <c r="UCK3656" s="473"/>
      <c r="UCL3656" s="371"/>
      <c r="UCM3656" s="372"/>
      <c r="UCN3656" s="372"/>
      <c r="UCO3656" s="372"/>
      <c r="UCP3656" s="372"/>
      <c r="UCQ3656" s="370"/>
      <c r="UCR3656" s="371"/>
      <c r="UCS3656" s="372"/>
      <c r="UCT3656" s="371"/>
      <c r="UCU3656" s="473"/>
      <c r="UCV3656" s="371"/>
      <c r="UCW3656" s="372"/>
      <c r="UCX3656" s="372"/>
      <c r="UCY3656" s="372"/>
      <c r="UCZ3656" s="372"/>
      <c r="UDA3656" s="370"/>
      <c r="UDB3656" s="371"/>
      <c r="UDC3656" s="372"/>
      <c r="UDD3656" s="371"/>
      <c r="UDE3656" s="473"/>
      <c r="UDF3656" s="371"/>
      <c r="UDG3656" s="372"/>
      <c r="UDH3656" s="372"/>
      <c r="UDI3656" s="372"/>
      <c r="UDJ3656" s="372"/>
      <c r="UDK3656" s="370"/>
      <c r="UDL3656" s="371"/>
      <c r="UDM3656" s="372"/>
      <c r="UDN3656" s="371"/>
      <c r="UDO3656" s="473"/>
      <c r="UDP3656" s="371"/>
      <c r="UDQ3656" s="372"/>
      <c r="UDR3656" s="372"/>
      <c r="UDS3656" s="372"/>
      <c r="UDT3656" s="372"/>
      <c r="UDU3656" s="370"/>
      <c r="UDV3656" s="371"/>
      <c r="UDW3656" s="372"/>
      <c r="UDX3656" s="371"/>
      <c r="UDY3656" s="473"/>
      <c r="UDZ3656" s="371"/>
      <c r="UEA3656" s="372"/>
      <c r="UEB3656" s="372"/>
      <c r="UEC3656" s="372"/>
      <c r="UED3656" s="372"/>
      <c r="UEE3656" s="370"/>
      <c r="UEF3656" s="371"/>
      <c r="UEG3656" s="372"/>
      <c r="UEH3656" s="371"/>
      <c r="UEI3656" s="473"/>
      <c r="UEJ3656" s="371"/>
      <c r="UEK3656" s="372"/>
      <c r="UEL3656" s="372"/>
      <c r="UEM3656" s="372"/>
      <c r="UEN3656" s="372"/>
      <c r="UEO3656" s="370"/>
      <c r="UEP3656" s="371"/>
      <c r="UEQ3656" s="372"/>
      <c r="UER3656" s="371"/>
      <c r="UES3656" s="473"/>
      <c r="UET3656" s="371"/>
      <c r="UEU3656" s="372"/>
      <c r="UEV3656" s="372"/>
      <c r="UEW3656" s="372"/>
      <c r="UEX3656" s="372"/>
      <c r="UEY3656" s="370"/>
      <c r="UEZ3656" s="371"/>
      <c r="UFA3656" s="372"/>
      <c r="UFB3656" s="371"/>
      <c r="UFC3656" s="473"/>
      <c r="UFD3656" s="371"/>
      <c r="UFE3656" s="372"/>
      <c r="UFF3656" s="372"/>
      <c r="UFG3656" s="372"/>
      <c r="UFH3656" s="372"/>
      <c r="UFI3656" s="370"/>
      <c r="UFJ3656" s="371"/>
      <c r="UFK3656" s="372"/>
      <c r="UFL3656" s="371"/>
      <c r="UFM3656" s="473"/>
      <c r="UFN3656" s="371"/>
      <c r="UFO3656" s="372"/>
      <c r="UFP3656" s="372"/>
      <c r="UFQ3656" s="372"/>
      <c r="UFR3656" s="372"/>
      <c r="UFS3656" s="370"/>
      <c r="UFT3656" s="371"/>
      <c r="UFU3656" s="372"/>
      <c r="UFV3656" s="371"/>
      <c r="UFW3656" s="473"/>
      <c r="UFX3656" s="371"/>
      <c r="UFY3656" s="372"/>
      <c r="UFZ3656" s="372"/>
      <c r="UGA3656" s="372"/>
      <c r="UGB3656" s="372"/>
      <c r="UGC3656" s="370"/>
      <c r="UGD3656" s="371"/>
      <c r="UGE3656" s="372"/>
      <c r="UGF3656" s="371"/>
      <c r="UGG3656" s="473"/>
      <c r="UGH3656" s="371"/>
      <c r="UGI3656" s="372"/>
      <c r="UGJ3656" s="372"/>
      <c r="UGK3656" s="372"/>
      <c r="UGL3656" s="372"/>
      <c r="UGM3656" s="370"/>
      <c r="UGN3656" s="371"/>
      <c r="UGO3656" s="372"/>
      <c r="UGP3656" s="371"/>
      <c r="UGQ3656" s="473"/>
      <c r="UGR3656" s="371"/>
      <c r="UGS3656" s="372"/>
      <c r="UGT3656" s="372"/>
      <c r="UGU3656" s="372"/>
      <c r="UGV3656" s="372"/>
      <c r="UGW3656" s="370"/>
      <c r="UGX3656" s="371"/>
      <c r="UGY3656" s="372"/>
      <c r="UGZ3656" s="371"/>
      <c r="UHA3656" s="473"/>
      <c r="UHB3656" s="371"/>
      <c r="UHC3656" s="372"/>
      <c r="UHD3656" s="372"/>
      <c r="UHE3656" s="372"/>
      <c r="UHF3656" s="372"/>
      <c r="UHG3656" s="370"/>
      <c r="UHH3656" s="371"/>
      <c r="UHI3656" s="372"/>
      <c r="UHJ3656" s="371"/>
      <c r="UHK3656" s="473"/>
      <c r="UHL3656" s="371"/>
      <c r="UHM3656" s="372"/>
      <c r="UHN3656" s="372"/>
      <c r="UHO3656" s="372"/>
      <c r="UHP3656" s="372"/>
      <c r="UHQ3656" s="370"/>
      <c r="UHR3656" s="371"/>
      <c r="UHS3656" s="372"/>
      <c r="UHT3656" s="371"/>
      <c r="UHU3656" s="473"/>
      <c r="UHV3656" s="371"/>
      <c r="UHW3656" s="372"/>
      <c r="UHX3656" s="372"/>
      <c r="UHY3656" s="372"/>
      <c r="UHZ3656" s="372"/>
      <c r="UIA3656" s="370"/>
      <c r="UIB3656" s="371"/>
      <c r="UIC3656" s="372"/>
      <c r="UID3656" s="371"/>
      <c r="UIE3656" s="473"/>
      <c r="UIF3656" s="371"/>
      <c r="UIG3656" s="372"/>
      <c r="UIH3656" s="372"/>
      <c r="UII3656" s="372"/>
      <c r="UIJ3656" s="372"/>
      <c r="UIK3656" s="370"/>
      <c r="UIL3656" s="371"/>
      <c r="UIM3656" s="372"/>
      <c r="UIN3656" s="371"/>
      <c r="UIO3656" s="473"/>
      <c r="UIP3656" s="371"/>
      <c r="UIQ3656" s="372"/>
      <c r="UIR3656" s="372"/>
      <c r="UIS3656" s="372"/>
      <c r="UIT3656" s="372"/>
      <c r="UIU3656" s="370"/>
      <c r="UIV3656" s="371"/>
      <c r="UIW3656" s="372"/>
      <c r="UIX3656" s="371"/>
      <c r="UIY3656" s="473"/>
      <c r="UIZ3656" s="371"/>
      <c r="UJA3656" s="372"/>
      <c r="UJB3656" s="372"/>
      <c r="UJC3656" s="372"/>
      <c r="UJD3656" s="372"/>
      <c r="UJE3656" s="370"/>
      <c r="UJF3656" s="371"/>
      <c r="UJG3656" s="372"/>
      <c r="UJH3656" s="371"/>
      <c r="UJI3656" s="473"/>
      <c r="UJJ3656" s="371"/>
      <c r="UJK3656" s="372"/>
      <c r="UJL3656" s="372"/>
      <c r="UJM3656" s="372"/>
      <c r="UJN3656" s="372"/>
      <c r="UJO3656" s="370"/>
      <c r="UJP3656" s="371"/>
      <c r="UJQ3656" s="372"/>
      <c r="UJR3656" s="371"/>
      <c r="UJS3656" s="473"/>
      <c r="UJT3656" s="371"/>
      <c r="UJU3656" s="372"/>
      <c r="UJV3656" s="372"/>
      <c r="UJW3656" s="372"/>
      <c r="UJX3656" s="372"/>
      <c r="UJY3656" s="370"/>
      <c r="UJZ3656" s="371"/>
      <c r="UKA3656" s="372"/>
      <c r="UKB3656" s="371"/>
      <c r="UKC3656" s="473"/>
      <c r="UKD3656" s="371"/>
      <c r="UKE3656" s="372"/>
      <c r="UKF3656" s="372"/>
      <c r="UKG3656" s="372"/>
      <c r="UKH3656" s="372"/>
      <c r="UKI3656" s="370"/>
      <c r="UKJ3656" s="371"/>
      <c r="UKK3656" s="372"/>
      <c r="UKL3656" s="371"/>
      <c r="UKM3656" s="473"/>
      <c r="UKN3656" s="371"/>
      <c r="UKO3656" s="372"/>
      <c r="UKP3656" s="372"/>
      <c r="UKQ3656" s="372"/>
      <c r="UKR3656" s="372"/>
      <c r="UKS3656" s="370"/>
      <c r="UKT3656" s="371"/>
      <c r="UKU3656" s="372"/>
      <c r="UKV3656" s="371"/>
      <c r="UKW3656" s="473"/>
      <c r="UKX3656" s="371"/>
      <c r="UKY3656" s="372"/>
      <c r="UKZ3656" s="372"/>
      <c r="ULA3656" s="372"/>
      <c r="ULB3656" s="372"/>
      <c r="ULC3656" s="370"/>
      <c r="ULD3656" s="371"/>
      <c r="ULE3656" s="372"/>
      <c r="ULF3656" s="371"/>
      <c r="ULG3656" s="473"/>
      <c r="ULH3656" s="371"/>
      <c r="ULI3656" s="372"/>
      <c r="ULJ3656" s="372"/>
      <c r="ULK3656" s="372"/>
      <c r="ULL3656" s="372"/>
      <c r="ULM3656" s="370"/>
      <c r="ULN3656" s="371"/>
      <c r="ULO3656" s="372"/>
      <c r="ULP3656" s="371"/>
      <c r="ULQ3656" s="473"/>
      <c r="ULR3656" s="371"/>
      <c r="ULS3656" s="372"/>
      <c r="ULT3656" s="372"/>
      <c r="ULU3656" s="372"/>
      <c r="ULV3656" s="372"/>
      <c r="ULW3656" s="370"/>
      <c r="ULX3656" s="371"/>
      <c r="ULY3656" s="372"/>
      <c r="ULZ3656" s="371"/>
      <c r="UMA3656" s="473"/>
      <c r="UMB3656" s="371"/>
      <c r="UMC3656" s="372"/>
      <c r="UMD3656" s="372"/>
      <c r="UME3656" s="372"/>
      <c r="UMF3656" s="372"/>
      <c r="UMG3656" s="370"/>
      <c r="UMH3656" s="371"/>
      <c r="UMI3656" s="372"/>
      <c r="UMJ3656" s="371"/>
      <c r="UMK3656" s="473"/>
      <c r="UML3656" s="371"/>
      <c r="UMM3656" s="372"/>
      <c r="UMN3656" s="372"/>
      <c r="UMO3656" s="372"/>
      <c r="UMP3656" s="372"/>
      <c r="UMQ3656" s="370"/>
      <c r="UMR3656" s="371"/>
      <c r="UMS3656" s="372"/>
      <c r="UMT3656" s="371"/>
      <c r="UMU3656" s="473"/>
      <c r="UMV3656" s="371"/>
      <c r="UMW3656" s="372"/>
      <c r="UMX3656" s="372"/>
      <c r="UMY3656" s="372"/>
      <c r="UMZ3656" s="372"/>
      <c r="UNA3656" s="370"/>
      <c r="UNB3656" s="371"/>
      <c r="UNC3656" s="372"/>
      <c r="UND3656" s="371"/>
      <c r="UNE3656" s="473"/>
      <c r="UNF3656" s="371"/>
      <c r="UNG3656" s="372"/>
      <c r="UNH3656" s="372"/>
      <c r="UNI3656" s="372"/>
      <c r="UNJ3656" s="372"/>
      <c r="UNK3656" s="370"/>
      <c r="UNL3656" s="371"/>
      <c r="UNM3656" s="372"/>
      <c r="UNN3656" s="371"/>
      <c r="UNO3656" s="473"/>
      <c r="UNP3656" s="371"/>
      <c r="UNQ3656" s="372"/>
      <c r="UNR3656" s="372"/>
      <c r="UNS3656" s="372"/>
      <c r="UNT3656" s="372"/>
      <c r="UNU3656" s="370"/>
      <c r="UNV3656" s="371"/>
      <c r="UNW3656" s="372"/>
      <c r="UNX3656" s="371"/>
      <c r="UNY3656" s="473"/>
      <c r="UNZ3656" s="371"/>
      <c r="UOA3656" s="372"/>
      <c r="UOB3656" s="372"/>
      <c r="UOC3656" s="372"/>
      <c r="UOD3656" s="372"/>
      <c r="UOE3656" s="370"/>
      <c r="UOF3656" s="371"/>
      <c r="UOG3656" s="372"/>
      <c r="UOH3656" s="371"/>
      <c r="UOI3656" s="473"/>
      <c r="UOJ3656" s="371"/>
      <c r="UOK3656" s="372"/>
      <c r="UOL3656" s="372"/>
      <c r="UOM3656" s="372"/>
      <c r="UON3656" s="372"/>
      <c r="UOO3656" s="370"/>
      <c r="UOP3656" s="371"/>
      <c r="UOQ3656" s="372"/>
      <c r="UOR3656" s="371"/>
      <c r="UOS3656" s="473"/>
      <c r="UOT3656" s="371"/>
      <c r="UOU3656" s="372"/>
      <c r="UOV3656" s="372"/>
      <c r="UOW3656" s="372"/>
      <c r="UOX3656" s="372"/>
      <c r="UOY3656" s="370"/>
      <c r="UOZ3656" s="371"/>
      <c r="UPA3656" s="372"/>
      <c r="UPB3656" s="371"/>
      <c r="UPC3656" s="473"/>
      <c r="UPD3656" s="371"/>
      <c r="UPE3656" s="372"/>
      <c r="UPF3656" s="372"/>
      <c r="UPG3656" s="372"/>
      <c r="UPH3656" s="372"/>
      <c r="UPI3656" s="370"/>
      <c r="UPJ3656" s="371"/>
      <c r="UPK3656" s="372"/>
      <c r="UPL3656" s="371"/>
      <c r="UPM3656" s="473"/>
      <c r="UPN3656" s="371"/>
      <c r="UPO3656" s="372"/>
      <c r="UPP3656" s="372"/>
      <c r="UPQ3656" s="372"/>
      <c r="UPR3656" s="372"/>
      <c r="UPS3656" s="370"/>
      <c r="UPT3656" s="371"/>
      <c r="UPU3656" s="372"/>
      <c r="UPV3656" s="371"/>
      <c r="UPW3656" s="473"/>
      <c r="UPX3656" s="371"/>
      <c r="UPY3656" s="372"/>
      <c r="UPZ3656" s="372"/>
      <c r="UQA3656" s="372"/>
      <c r="UQB3656" s="372"/>
      <c r="UQC3656" s="370"/>
      <c r="UQD3656" s="371"/>
      <c r="UQE3656" s="372"/>
      <c r="UQF3656" s="371"/>
      <c r="UQG3656" s="473"/>
      <c r="UQH3656" s="371"/>
      <c r="UQI3656" s="372"/>
      <c r="UQJ3656" s="372"/>
      <c r="UQK3656" s="372"/>
      <c r="UQL3656" s="372"/>
      <c r="UQM3656" s="370"/>
      <c r="UQN3656" s="371"/>
      <c r="UQO3656" s="372"/>
      <c r="UQP3656" s="371"/>
      <c r="UQQ3656" s="473"/>
      <c r="UQR3656" s="371"/>
      <c r="UQS3656" s="372"/>
      <c r="UQT3656" s="372"/>
      <c r="UQU3656" s="372"/>
      <c r="UQV3656" s="372"/>
      <c r="UQW3656" s="370"/>
      <c r="UQX3656" s="371"/>
      <c r="UQY3656" s="372"/>
      <c r="UQZ3656" s="371"/>
      <c r="URA3656" s="473"/>
      <c r="URB3656" s="371"/>
      <c r="URC3656" s="372"/>
      <c r="URD3656" s="372"/>
      <c r="URE3656" s="372"/>
      <c r="URF3656" s="372"/>
      <c r="URG3656" s="370"/>
      <c r="URH3656" s="371"/>
      <c r="URI3656" s="372"/>
      <c r="URJ3656" s="371"/>
      <c r="URK3656" s="473"/>
      <c r="URL3656" s="371"/>
      <c r="URM3656" s="372"/>
      <c r="URN3656" s="372"/>
      <c r="URO3656" s="372"/>
      <c r="URP3656" s="372"/>
      <c r="URQ3656" s="370"/>
      <c r="URR3656" s="371"/>
      <c r="URS3656" s="372"/>
      <c r="URT3656" s="371"/>
      <c r="URU3656" s="473"/>
      <c r="URV3656" s="371"/>
      <c r="URW3656" s="372"/>
      <c r="URX3656" s="372"/>
      <c r="URY3656" s="372"/>
      <c r="URZ3656" s="372"/>
      <c r="USA3656" s="370"/>
      <c r="USB3656" s="371"/>
      <c r="USC3656" s="372"/>
      <c r="USD3656" s="371"/>
      <c r="USE3656" s="473"/>
      <c r="USF3656" s="371"/>
      <c r="USG3656" s="372"/>
      <c r="USH3656" s="372"/>
      <c r="USI3656" s="372"/>
      <c r="USJ3656" s="372"/>
      <c r="USK3656" s="370"/>
      <c r="USL3656" s="371"/>
      <c r="USM3656" s="372"/>
      <c r="USN3656" s="371"/>
      <c r="USO3656" s="473"/>
      <c r="USP3656" s="371"/>
      <c r="USQ3656" s="372"/>
      <c r="USR3656" s="372"/>
      <c r="USS3656" s="372"/>
      <c r="UST3656" s="372"/>
      <c r="USU3656" s="370"/>
      <c r="USV3656" s="371"/>
      <c r="USW3656" s="372"/>
      <c r="USX3656" s="371"/>
      <c r="USY3656" s="473"/>
      <c r="USZ3656" s="371"/>
      <c r="UTA3656" s="372"/>
      <c r="UTB3656" s="372"/>
      <c r="UTC3656" s="372"/>
      <c r="UTD3656" s="372"/>
      <c r="UTE3656" s="370"/>
      <c r="UTF3656" s="371"/>
      <c r="UTG3656" s="372"/>
      <c r="UTH3656" s="371"/>
      <c r="UTI3656" s="473"/>
      <c r="UTJ3656" s="371"/>
      <c r="UTK3656" s="372"/>
      <c r="UTL3656" s="372"/>
      <c r="UTM3656" s="372"/>
      <c r="UTN3656" s="372"/>
      <c r="UTO3656" s="370"/>
      <c r="UTP3656" s="371"/>
      <c r="UTQ3656" s="372"/>
      <c r="UTR3656" s="371"/>
      <c r="UTS3656" s="473"/>
      <c r="UTT3656" s="371"/>
      <c r="UTU3656" s="372"/>
      <c r="UTV3656" s="372"/>
      <c r="UTW3656" s="372"/>
      <c r="UTX3656" s="372"/>
      <c r="UTY3656" s="370"/>
      <c r="UTZ3656" s="371"/>
      <c r="UUA3656" s="372"/>
      <c r="UUB3656" s="371"/>
      <c r="UUC3656" s="473"/>
      <c r="UUD3656" s="371"/>
      <c r="UUE3656" s="372"/>
      <c r="UUF3656" s="372"/>
      <c r="UUG3656" s="372"/>
      <c r="UUH3656" s="372"/>
      <c r="UUI3656" s="370"/>
      <c r="UUJ3656" s="371"/>
      <c r="UUK3656" s="372"/>
      <c r="UUL3656" s="371"/>
      <c r="UUM3656" s="473"/>
      <c r="UUN3656" s="371"/>
      <c r="UUO3656" s="372"/>
      <c r="UUP3656" s="372"/>
      <c r="UUQ3656" s="372"/>
      <c r="UUR3656" s="372"/>
      <c r="UUS3656" s="370"/>
      <c r="UUT3656" s="371"/>
      <c r="UUU3656" s="372"/>
      <c r="UUV3656" s="371"/>
      <c r="UUW3656" s="473"/>
      <c r="UUX3656" s="371"/>
      <c r="UUY3656" s="372"/>
      <c r="UUZ3656" s="372"/>
      <c r="UVA3656" s="372"/>
      <c r="UVB3656" s="372"/>
      <c r="UVC3656" s="370"/>
      <c r="UVD3656" s="371"/>
      <c r="UVE3656" s="372"/>
      <c r="UVF3656" s="371"/>
      <c r="UVG3656" s="473"/>
      <c r="UVH3656" s="371"/>
      <c r="UVI3656" s="372"/>
      <c r="UVJ3656" s="372"/>
      <c r="UVK3656" s="372"/>
      <c r="UVL3656" s="372"/>
      <c r="UVM3656" s="370"/>
      <c r="UVN3656" s="371"/>
      <c r="UVO3656" s="372"/>
      <c r="UVP3656" s="371"/>
      <c r="UVQ3656" s="473"/>
      <c r="UVR3656" s="371"/>
      <c r="UVS3656" s="372"/>
      <c r="UVT3656" s="372"/>
      <c r="UVU3656" s="372"/>
      <c r="UVV3656" s="372"/>
      <c r="UVW3656" s="370"/>
      <c r="UVX3656" s="371"/>
      <c r="UVY3656" s="372"/>
      <c r="UVZ3656" s="371"/>
      <c r="UWA3656" s="473"/>
      <c r="UWB3656" s="371"/>
      <c r="UWC3656" s="372"/>
      <c r="UWD3656" s="372"/>
      <c r="UWE3656" s="372"/>
      <c r="UWF3656" s="372"/>
      <c r="UWG3656" s="370"/>
      <c r="UWH3656" s="371"/>
      <c r="UWI3656" s="372"/>
      <c r="UWJ3656" s="371"/>
      <c r="UWK3656" s="473"/>
      <c r="UWL3656" s="371"/>
      <c r="UWM3656" s="372"/>
      <c r="UWN3656" s="372"/>
      <c r="UWO3656" s="372"/>
      <c r="UWP3656" s="372"/>
      <c r="UWQ3656" s="370"/>
      <c r="UWR3656" s="371"/>
      <c r="UWS3656" s="372"/>
      <c r="UWT3656" s="371"/>
      <c r="UWU3656" s="473"/>
      <c r="UWV3656" s="371"/>
      <c r="UWW3656" s="372"/>
      <c r="UWX3656" s="372"/>
      <c r="UWY3656" s="372"/>
      <c r="UWZ3656" s="372"/>
      <c r="UXA3656" s="370"/>
      <c r="UXB3656" s="371"/>
      <c r="UXC3656" s="372"/>
      <c r="UXD3656" s="371"/>
      <c r="UXE3656" s="473"/>
      <c r="UXF3656" s="371"/>
      <c r="UXG3656" s="372"/>
      <c r="UXH3656" s="372"/>
      <c r="UXI3656" s="372"/>
      <c r="UXJ3656" s="372"/>
      <c r="UXK3656" s="370"/>
      <c r="UXL3656" s="371"/>
      <c r="UXM3656" s="372"/>
      <c r="UXN3656" s="371"/>
      <c r="UXO3656" s="473"/>
      <c r="UXP3656" s="371"/>
      <c r="UXQ3656" s="372"/>
      <c r="UXR3656" s="372"/>
      <c r="UXS3656" s="372"/>
      <c r="UXT3656" s="372"/>
      <c r="UXU3656" s="370"/>
      <c r="UXV3656" s="371"/>
      <c r="UXW3656" s="372"/>
      <c r="UXX3656" s="371"/>
      <c r="UXY3656" s="473"/>
      <c r="UXZ3656" s="371"/>
      <c r="UYA3656" s="372"/>
      <c r="UYB3656" s="372"/>
      <c r="UYC3656" s="372"/>
      <c r="UYD3656" s="372"/>
      <c r="UYE3656" s="370"/>
      <c r="UYF3656" s="371"/>
      <c r="UYG3656" s="372"/>
      <c r="UYH3656" s="371"/>
      <c r="UYI3656" s="473"/>
      <c r="UYJ3656" s="371"/>
      <c r="UYK3656" s="372"/>
      <c r="UYL3656" s="372"/>
      <c r="UYM3656" s="372"/>
      <c r="UYN3656" s="372"/>
      <c r="UYO3656" s="370"/>
      <c r="UYP3656" s="371"/>
      <c r="UYQ3656" s="372"/>
      <c r="UYR3656" s="371"/>
      <c r="UYS3656" s="473"/>
      <c r="UYT3656" s="371"/>
      <c r="UYU3656" s="372"/>
      <c r="UYV3656" s="372"/>
      <c r="UYW3656" s="372"/>
      <c r="UYX3656" s="372"/>
      <c r="UYY3656" s="370"/>
      <c r="UYZ3656" s="371"/>
      <c r="UZA3656" s="372"/>
      <c r="UZB3656" s="371"/>
      <c r="UZC3656" s="473"/>
      <c r="UZD3656" s="371"/>
      <c r="UZE3656" s="372"/>
      <c r="UZF3656" s="372"/>
      <c r="UZG3656" s="372"/>
      <c r="UZH3656" s="372"/>
      <c r="UZI3656" s="370"/>
      <c r="UZJ3656" s="371"/>
      <c r="UZK3656" s="372"/>
      <c r="UZL3656" s="371"/>
      <c r="UZM3656" s="473"/>
      <c r="UZN3656" s="371"/>
      <c r="UZO3656" s="372"/>
      <c r="UZP3656" s="372"/>
      <c r="UZQ3656" s="372"/>
      <c r="UZR3656" s="372"/>
      <c r="UZS3656" s="370"/>
      <c r="UZT3656" s="371"/>
      <c r="UZU3656" s="372"/>
      <c r="UZV3656" s="371"/>
      <c r="UZW3656" s="473"/>
      <c r="UZX3656" s="371"/>
      <c r="UZY3656" s="372"/>
      <c r="UZZ3656" s="372"/>
      <c r="VAA3656" s="372"/>
      <c r="VAB3656" s="372"/>
      <c r="VAC3656" s="370"/>
      <c r="VAD3656" s="371"/>
      <c r="VAE3656" s="372"/>
      <c r="VAF3656" s="371"/>
      <c r="VAG3656" s="473"/>
      <c r="VAH3656" s="371"/>
      <c r="VAI3656" s="372"/>
      <c r="VAJ3656" s="372"/>
      <c r="VAK3656" s="372"/>
      <c r="VAL3656" s="372"/>
      <c r="VAM3656" s="370"/>
      <c r="VAN3656" s="371"/>
      <c r="VAO3656" s="372"/>
      <c r="VAP3656" s="371"/>
      <c r="VAQ3656" s="473"/>
      <c r="VAR3656" s="371"/>
      <c r="VAS3656" s="372"/>
      <c r="VAT3656" s="372"/>
      <c r="VAU3656" s="372"/>
      <c r="VAV3656" s="372"/>
      <c r="VAW3656" s="370"/>
      <c r="VAX3656" s="371"/>
      <c r="VAY3656" s="372"/>
      <c r="VAZ3656" s="371"/>
      <c r="VBA3656" s="473"/>
      <c r="VBB3656" s="371"/>
      <c r="VBC3656" s="372"/>
      <c r="VBD3656" s="372"/>
      <c r="VBE3656" s="372"/>
      <c r="VBF3656" s="372"/>
      <c r="VBG3656" s="370"/>
      <c r="VBH3656" s="371"/>
      <c r="VBI3656" s="372"/>
      <c r="VBJ3656" s="371"/>
      <c r="VBK3656" s="473"/>
      <c r="VBL3656" s="371"/>
      <c r="VBM3656" s="372"/>
      <c r="VBN3656" s="372"/>
      <c r="VBO3656" s="372"/>
      <c r="VBP3656" s="372"/>
      <c r="VBQ3656" s="370"/>
      <c r="VBR3656" s="371"/>
      <c r="VBS3656" s="372"/>
      <c r="VBT3656" s="371"/>
      <c r="VBU3656" s="473"/>
      <c r="VBV3656" s="371"/>
      <c r="VBW3656" s="372"/>
      <c r="VBX3656" s="372"/>
      <c r="VBY3656" s="372"/>
      <c r="VBZ3656" s="372"/>
      <c r="VCA3656" s="370"/>
      <c r="VCB3656" s="371"/>
      <c r="VCC3656" s="372"/>
      <c r="VCD3656" s="371"/>
      <c r="VCE3656" s="473"/>
      <c r="VCF3656" s="371"/>
      <c r="VCG3656" s="372"/>
      <c r="VCH3656" s="372"/>
      <c r="VCI3656" s="372"/>
      <c r="VCJ3656" s="372"/>
      <c r="VCK3656" s="370"/>
      <c r="VCL3656" s="371"/>
      <c r="VCM3656" s="372"/>
      <c r="VCN3656" s="371"/>
      <c r="VCO3656" s="473"/>
      <c r="VCP3656" s="371"/>
      <c r="VCQ3656" s="372"/>
      <c r="VCR3656" s="372"/>
      <c r="VCS3656" s="372"/>
      <c r="VCT3656" s="372"/>
      <c r="VCU3656" s="370"/>
      <c r="VCV3656" s="371"/>
      <c r="VCW3656" s="372"/>
      <c r="VCX3656" s="371"/>
      <c r="VCY3656" s="473"/>
      <c r="VCZ3656" s="371"/>
      <c r="VDA3656" s="372"/>
      <c r="VDB3656" s="372"/>
      <c r="VDC3656" s="372"/>
      <c r="VDD3656" s="372"/>
      <c r="VDE3656" s="370"/>
      <c r="VDF3656" s="371"/>
      <c r="VDG3656" s="372"/>
      <c r="VDH3656" s="371"/>
      <c r="VDI3656" s="473"/>
      <c r="VDJ3656" s="371"/>
      <c r="VDK3656" s="372"/>
      <c r="VDL3656" s="372"/>
      <c r="VDM3656" s="372"/>
      <c r="VDN3656" s="372"/>
      <c r="VDO3656" s="370"/>
      <c r="VDP3656" s="371"/>
      <c r="VDQ3656" s="372"/>
      <c r="VDR3656" s="371"/>
      <c r="VDS3656" s="473"/>
      <c r="VDT3656" s="371"/>
      <c r="VDU3656" s="372"/>
      <c r="VDV3656" s="372"/>
      <c r="VDW3656" s="372"/>
      <c r="VDX3656" s="372"/>
      <c r="VDY3656" s="370"/>
      <c r="VDZ3656" s="371"/>
      <c r="VEA3656" s="372"/>
      <c r="VEB3656" s="371"/>
      <c r="VEC3656" s="473"/>
      <c r="VED3656" s="371"/>
      <c r="VEE3656" s="372"/>
      <c r="VEF3656" s="372"/>
      <c r="VEG3656" s="372"/>
      <c r="VEH3656" s="372"/>
      <c r="VEI3656" s="370"/>
      <c r="VEJ3656" s="371"/>
      <c r="VEK3656" s="372"/>
      <c r="VEL3656" s="371"/>
      <c r="VEM3656" s="473"/>
      <c r="VEN3656" s="371"/>
      <c r="VEO3656" s="372"/>
      <c r="VEP3656" s="372"/>
      <c r="VEQ3656" s="372"/>
      <c r="VER3656" s="372"/>
      <c r="VES3656" s="370"/>
      <c r="VET3656" s="371"/>
      <c r="VEU3656" s="372"/>
      <c r="VEV3656" s="371"/>
      <c r="VEW3656" s="473"/>
      <c r="VEX3656" s="371"/>
      <c r="VEY3656" s="372"/>
      <c r="VEZ3656" s="372"/>
      <c r="VFA3656" s="372"/>
      <c r="VFB3656" s="372"/>
      <c r="VFC3656" s="370"/>
      <c r="VFD3656" s="371"/>
      <c r="VFE3656" s="372"/>
      <c r="VFF3656" s="371"/>
      <c r="VFG3656" s="473"/>
      <c r="VFH3656" s="371"/>
      <c r="VFI3656" s="372"/>
      <c r="VFJ3656" s="372"/>
      <c r="VFK3656" s="372"/>
      <c r="VFL3656" s="372"/>
      <c r="VFM3656" s="370"/>
      <c r="VFN3656" s="371"/>
      <c r="VFO3656" s="372"/>
      <c r="VFP3656" s="371"/>
      <c r="VFQ3656" s="473"/>
      <c r="VFR3656" s="371"/>
      <c r="VFS3656" s="372"/>
      <c r="VFT3656" s="372"/>
      <c r="VFU3656" s="372"/>
      <c r="VFV3656" s="372"/>
      <c r="VFW3656" s="370"/>
      <c r="VFX3656" s="371"/>
      <c r="VFY3656" s="372"/>
      <c r="VFZ3656" s="371"/>
      <c r="VGA3656" s="473"/>
      <c r="VGB3656" s="371"/>
      <c r="VGC3656" s="372"/>
      <c r="VGD3656" s="372"/>
      <c r="VGE3656" s="372"/>
      <c r="VGF3656" s="372"/>
      <c r="VGG3656" s="370"/>
      <c r="VGH3656" s="371"/>
      <c r="VGI3656" s="372"/>
      <c r="VGJ3656" s="371"/>
      <c r="VGK3656" s="473"/>
      <c r="VGL3656" s="371"/>
      <c r="VGM3656" s="372"/>
      <c r="VGN3656" s="372"/>
      <c r="VGO3656" s="372"/>
      <c r="VGP3656" s="372"/>
      <c r="VGQ3656" s="370"/>
      <c r="VGR3656" s="371"/>
      <c r="VGS3656" s="372"/>
      <c r="VGT3656" s="371"/>
      <c r="VGU3656" s="473"/>
      <c r="VGV3656" s="371"/>
      <c r="VGW3656" s="372"/>
      <c r="VGX3656" s="372"/>
      <c r="VGY3656" s="372"/>
      <c r="VGZ3656" s="372"/>
      <c r="VHA3656" s="370"/>
      <c r="VHB3656" s="371"/>
      <c r="VHC3656" s="372"/>
      <c r="VHD3656" s="371"/>
      <c r="VHE3656" s="473"/>
      <c r="VHF3656" s="371"/>
      <c r="VHG3656" s="372"/>
      <c r="VHH3656" s="372"/>
      <c r="VHI3656" s="372"/>
      <c r="VHJ3656" s="372"/>
      <c r="VHK3656" s="370"/>
      <c r="VHL3656" s="371"/>
      <c r="VHM3656" s="372"/>
      <c r="VHN3656" s="371"/>
      <c r="VHO3656" s="473"/>
      <c r="VHP3656" s="371"/>
      <c r="VHQ3656" s="372"/>
      <c r="VHR3656" s="372"/>
      <c r="VHS3656" s="372"/>
      <c r="VHT3656" s="372"/>
      <c r="VHU3656" s="370"/>
      <c r="VHV3656" s="371"/>
      <c r="VHW3656" s="372"/>
      <c r="VHX3656" s="371"/>
      <c r="VHY3656" s="473"/>
      <c r="VHZ3656" s="371"/>
      <c r="VIA3656" s="372"/>
      <c r="VIB3656" s="372"/>
      <c r="VIC3656" s="372"/>
      <c r="VID3656" s="372"/>
      <c r="VIE3656" s="370"/>
      <c r="VIF3656" s="371"/>
      <c r="VIG3656" s="372"/>
      <c r="VIH3656" s="371"/>
      <c r="VII3656" s="473"/>
      <c r="VIJ3656" s="371"/>
      <c r="VIK3656" s="372"/>
      <c r="VIL3656" s="372"/>
      <c r="VIM3656" s="372"/>
      <c r="VIN3656" s="372"/>
      <c r="VIO3656" s="370"/>
      <c r="VIP3656" s="371"/>
      <c r="VIQ3656" s="372"/>
      <c r="VIR3656" s="371"/>
      <c r="VIS3656" s="473"/>
      <c r="VIT3656" s="371"/>
      <c r="VIU3656" s="372"/>
      <c r="VIV3656" s="372"/>
      <c r="VIW3656" s="372"/>
      <c r="VIX3656" s="372"/>
      <c r="VIY3656" s="370"/>
      <c r="VIZ3656" s="371"/>
      <c r="VJA3656" s="372"/>
      <c r="VJB3656" s="371"/>
      <c r="VJC3656" s="473"/>
      <c r="VJD3656" s="371"/>
      <c r="VJE3656" s="372"/>
      <c r="VJF3656" s="372"/>
      <c r="VJG3656" s="372"/>
      <c r="VJH3656" s="372"/>
      <c r="VJI3656" s="370"/>
      <c r="VJJ3656" s="371"/>
      <c r="VJK3656" s="372"/>
      <c r="VJL3656" s="371"/>
      <c r="VJM3656" s="473"/>
      <c r="VJN3656" s="371"/>
      <c r="VJO3656" s="372"/>
      <c r="VJP3656" s="372"/>
      <c r="VJQ3656" s="372"/>
      <c r="VJR3656" s="372"/>
      <c r="VJS3656" s="370"/>
      <c r="VJT3656" s="371"/>
      <c r="VJU3656" s="372"/>
      <c r="VJV3656" s="371"/>
      <c r="VJW3656" s="473"/>
      <c r="VJX3656" s="371"/>
      <c r="VJY3656" s="372"/>
      <c r="VJZ3656" s="372"/>
      <c r="VKA3656" s="372"/>
      <c r="VKB3656" s="372"/>
      <c r="VKC3656" s="370"/>
      <c r="VKD3656" s="371"/>
      <c r="VKE3656" s="372"/>
      <c r="VKF3656" s="371"/>
      <c r="VKG3656" s="473"/>
      <c r="VKH3656" s="371"/>
      <c r="VKI3656" s="372"/>
      <c r="VKJ3656" s="372"/>
      <c r="VKK3656" s="372"/>
      <c r="VKL3656" s="372"/>
      <c r="VKM3656" s="370"/>
      <c r="VKN3656" s="371"/>
      <c r="VKO3656" s="372"/>
      <c r="VKP3656" s="371"/>
      <c r="VKQ3656" s="473"/>
      <c r="VKR3656" s="371"/>
      <c r="VKS3656" s="372"/>
      <c r="VKT3656" s="372"/>
      <c r="VKU3656" s="372"/>
      <c r="VKV3656" s="372"/>
      <c r="VKW3656" s="370"/>
      <c r="VKX3656" s="371"/>
      <c r="VKY3656" s="372"/>
      <c r="VKZ3656" s="371"/>
      <c r="VLA3656" s="473"/>
      <c r="VLB3656" s="371"/>
      <c r="VLC3656" s="372"/>
      <c r="VLD3656" s="372"/>
      <c r="VLE3656" s="372"/>
      <c r="VLF3656" s="372"/>
      <c r="VLG3656" s="370"/>
      <c r="VLH3656" s="371"/>
      <c r="VLI3656" s="372"/>
      <c r="VLJ3656" s="371"/>
      <c r="VLK3656" s="473"/>
      <c r="VLL3656" s="371"/>
      <c r="VLM3656" s="372"/>
      <c r="VLN3656" s="372"/>
      <c r="VLO3656" s="372"/>
      <c r="VLP3656" s="372"/>
      <c r="VLQ3656" s="370"/>
      <c r="VLR3656" s="371"/>
      <c r="VLS3656" s="372"/>
      <c r="VLT3656" s="371"/>
      <c r="VLU3656" s="473"/>
      <c r="VLV3656" s="371"/>
      <c r="VLW3656" s="372"/>
      <c r="VLX3656" s="372"/>
      <c r="VLY3656" s="372"/>
      <c r="VLZ3656" s="372"/>
      <c r="VMA3656" s="370"/>
      <c r="VMB3656" s="371"/>
      <c r="VMC3656" s="372"/>
      <c r="VMD3656" s="371"/>
      <c r="VME3656" s="473"/>
      <c r="VMF3656" s="371"/>
      <c r="VMG3656" s="372"/>
      <c r="VMH3656" s="372"/>
      <c r="VMI3656" s="372"/>
      <c r="VMJ3656" s="372"/>
      <c r="VMK3656" s="370"/>
      <c r="VML3656" s="371"/>
      <c r="VMM3656" s="372"/>
      <c r="VMN3656" s="371"/>
      <c r="VMO3656" s="473"/>
      <c r="VMP3656" s="371"/>
      <c r="VMQ3656" s="372"/>
      <c r="VMR3656" s="372"/>
      <c r="VMS3656" s="372"/>
      <c r="VMT3656" s="372"/>
      <c r="VMU3656" s="370"/>
      <c r="VMV3656" s="371"/>
      <c r="VMW3656" s="372"/>
      <c r="VMX3656" s="371"/>
      <c r="VMY3656" s="473"/>
      <c r="VMZ3656" s="371"/>
      <c r="VNA3656" s="372"/>
      <c r="VNB3656" s="372"/>
      <c r="VNC3656" s="372"/>
      <c r="VND3656" s="372"/>
      <c r="VNE3656" s="370"/>
      <c r="VNF3656" s="371"/>
      <c r="VNG3656" s="372"/>
      <c r="VNH3656" s="371"/>
      <c r="VNI3656" s="473"/>
      <c r="VNJ3656" s="371"/>
      <c r="VNK3656" s="372"/>
      <c r="VNL3656" s="372"/>
      <c r="VNM3656" s="372"/>
      <c r="VNN3656" s="372"/>
      <c r="VNO3656" s="370"/>
      <c r="VNP3656" s="371"/>
      <c r="VNQ3656" s="372"/>
      <c r="VNR3656" s="371"/>
      <c r="VNS3656" s="473"/>
      <c r="VNT3656" s="371"/>
      <c r="VNU3656" s="372"/>
      <c r="VNV3656" s="372"/>
      <c r="VNW3656" s="372"/>
      <c r="VNX3656" s="372"/>
      <c r="VNY3656" s="370"/>
      <c r="VNZ3656" s="371"/>
      <c r="VOA3656" s="372"/>
      <c r="VOB3656" s="371"/>
      <c r="VOC3656" s="473"/>
      <c r="VOD3656" s="371"/>
      <c r="VOE3656" s="372"/>
      <c r="VOF3656" s="372"/>
      <c r="VOG3656" s="372"/>
      <c r="VOH3656" s="372"/>
      <c r="VOI3656" s="370"/>
      <c r="VOJ3656" s="371"/>
      <c r="VOK3656" s="372"/>
      <c r="VOL3656" s="371"/>
      <c r="VOM3656" s="473"/>
      <c r="VON3656" s="371"/>
      <c r="VOO3656" s="372"/>
      <c r="VOP3656" s="372"/>
      <c r="VOQ3656" s="372"/>
      <c r="VOR3656" s="372"/>
      <c r="VOS3656" s="370"/>
      <c r="VOT3656" s="371"/>
      <c r="VOU3656" s="372"/>
      <c r="VOV3656" s="371"/>
      <c r="VOW3656" s="473"/>
      <c r="VOX3656" s="371"/>
      <c r="VOY3656" s="372"/>
      <c r="VOZ3656" s="372"/>
      <c r="VPA3656" s="372"/>
      <c r="VPB3656" s="372"/>
      <c r="VPC3656" s="370"/>
      <c r="VPD3656" s="371"/>
      <c r="VPE3656" s="372"/>
      <c r="VPF3656" s="371"/>
      <c r="VPG3656" s="473"/>
      <c r="VPH3656" s="371"/>
      <c r="VPI3656" s="372"/>
      <c r="VPJ3656" s="372"/>
      <c r="VPK3656" s="372"/>
      <c r="VPL3656" s="372"/>
      <c r="VPM3656" s="370"/>
      <c r="VPN3656" s="371"/>
      <c r="VPO3656" s="372"/>
      <c r="VPP3656" s="371"/>
      <c r="VPQ3656" s="473"/>
      <c r="VPR3656" s="371"/>
      <c r="VPS3656" s="372"/>
      <c r="VPT3656" s="372"/>
      <c r="VPU3656" s="372"/>
      <c r="VPV3656" s="372"/>
      <c r="VPW3656" s="370"/>
      <c r="VPX3656" s="371"/>
      <c r="VPY3656" s="372"/>
      <c r="VPZ3656" s="371"/>
      <c r="VQA3656" s="473"/>
      <c r="VQB3656" s="371"/>
      <c r="VQC3656" s="372"/>
      <c r="VQD3656" s="372"/>
      <c r="VQE3656" s="372"/>
      <c r="VQF3656" s="372"/>
      <c r="VQG3656" s="370"/>
      <c r="VQH3656" s="371"/>
      <c r="VQI3656" s="372"/>
      <c r="VQJ3656" s="371"/>
      <c r="VQK3656" s="473"/>
      <c r="VQL3656" s="371"/>
      <c r="VQM3656" s="372"/>
      <c r="VQN3656" s="372"/>
      <c r="VQO3656" s="372"/>
      <c r="VQP3656" s="372"/>
      <c r="VQQ3656" s="370"/>
      <c r="VQR3656" s="371"/>
      <c r="VQS3656" s="372"/>
      <c r="VQT3656" s="371"/>
      <c r="VQU3656" s="473"/>
      <c r="VQV3656" s="371"/>
      <c r="VQW3656" s="372"/>
      <c r="VQX3656" s="372"/>
      <c r="VQY3656" s="372"/>
      <c r="VQZ3656" s="372"/>
      <c r="VRA3656" s="370"/>
      <c r="VRB3656" s="371"/>
      <c r="VRC3656" s="372"/>
      <c r="VRD3656" s="371"/>
      <c r="VRE3656" s="473"/>
      <c r="VRF3656" s="371"/>
      <c r="VRG3656" s="372"/>
      <c r="VRH3656" s="372"/>
      <c r="VRI3656" s="372"/>
      <c r="VRJ3656" s="372"/>
      <c r="VRK3656" s="370"/>
      <c r="VRL3656" s="371"/>
      <c r="VRM3656" s="372"/>
      <c r="VRN3656" s="371"/>
      <c r="VRO3656" s="473"/>
      <c r="VRP3656" s="371"/>
      <c r="VRQ3656" s="372"/>
      <c r="VRR3656" s="372"/>
      <c r="VRS3656" s="372"/>
      <c r="VRT3656" s="372"/>
      <c r="VRU3656" s="370"/>
      <c r="VRV3656" s="371"/>
      <c r="VRW3656" s="372"/>
      <c r="VRX3656" s="371"/>
      <c r="VRY3656" s="473"/>
      <c r="VRZ3656" s="371"/>
      <c r="VSA3656" s="372"/>
      <c r="VSB3656" s="372"/>
      <c r="VSC3656" s="372"/>
      <c r="VSD3656" s="372"/>
      <c r="VSE3656" s="370"/>
      <c r="VSF3656" s="371"/>
      <c r="VSG3656" s="372"/>
      <c r="VSH3656" s="371"/>
      <c r="VSI3656" s="473"/>
      <c r="VSJ3656" s="371"/>
      <c r="VSK3656" s="372"/>
      <c r="VSL3656" s="372"/>
      <c r="VSM3656" s="372"/>
      <c r="VSN3656" s="372"/>
      <c r="VSO3656" s="370"/>
      <c r="VSP3656" s="371"/>
      <c r="VSQ3656" s="372"/>
      <c r="VSR3656" s="371"/>
      <c r="VSS3656" s="473"/>
      <c r="VST3656" s="371"/>
      <c r="VSU3656" s="372"/>
      <c r="VSV3656" s="372"/>
      <c r="VSW3656" s="372"/>
      <c r="VSX3656" s="372"/>
      <c r="VSY3656" s="370"/>
      <c r="VSZ3656" s="371"/>
      <c r="VTA3656" s="372"/>
      <c r="VTB3656" s="371"/>
      <c r="VTC3656" s="473"/>
      <c r="VTD3656" s="371"/>
      <c r="VTE3656" s="372"/>
      <c r="VTF3656" s="372"/>
      <c r="VTG3656" s="372"/>
      <c r="VTH3656" s="372"/>
      <c r="VTI3656" s="370"/>
      <c r="VTJ3656" s="371"/>
      <c r="VTK3656" s="372"/>
      <c r="VTL3656" s="371"/>
      <c r="VTM3656" s="473"/>
      <c r="VTN3656" s="371"/>
      <c r="VTO3656" s="372"/>
      <c r="VTP3656" s="372"/>
      <c r="VTQ3656" s="372"/>
      <c r="VTR3656" s="372"/>
      <c r="VTS3656" s="370"/>
      <c r="VTT3656" s="371"/>
      <c r="VTU3656" s="372"/>
      <c r="VTV3656" s="371"/>
      <c r="VTW3656" s="473"/>
      <c r="VTX3656" s="371"/>
      <c r="VTY3656" s="372"/>
      <c r="VTZ3656" s="372"/>
      <c r="VUA3656" s="372"/>
      <c r="VUB3656" s="372"/>
      <c r="VUC3656" s="370"/>
      <c r="VUD3656" s="371"/>
      <c r="VUE3656" s="372"/>
      <c r="VUF3656" s="371"/>
      <c r="VUG3656" s="473"/>
      <c r="VUH3656" s="371"/>
      <c r="VUI3656" s="372"/>
      <c r="VUJ3656" s="372"/>
      <c r="VUK3656" s="372"/>
      <c r="VUL3656" s="372"/>
      <c r="VUM3656" s="370"/>
      <c r="VUN3656" s="371"/>
      <c r="VUO3656" s="372"/>
      <c r="VUP3656" s="371"/>
      <c r="VUQ3656" s="473"/>
      <c r="VUR3656" s="371"/>
      <c r="VUS3656" s="372"/>
      <c r="VUT3656" s="372"/>
      <c r="VUU3656" s="372"/>
      <c r="VUV3656" s="372"/>
      <c r="VUW3656" s="370"/>
      <c r="VUX3656" s="371"/>
      <c r="VUY3656" s="372"/>
      <c r="VUZ3656" s="371"/>
      <c r="VVA3656" s="473"/>
      <c r="VVB3656" s="371"/>
      <c r="VVC3656" s="372"/>
      <c r="VVD3656" s="372"/>
      <c r="VVE3656" s="372"/>
      <c r="VVF3656" s="372"/>
      <c r="VVG3656" s="370"/>
      <c r="VVH3656" s="371"/>
      <c r="VVI3656" s="372"/>
      <c r="VVJ3656" s="371"/>
      <c r="VVK3656" s="473"/>
      <c r="VVL3656" s="371"/>
      <c r="VVM3656" s="372"/>
      <c r="VVN3656" s="372"/>
      <c r="VVO3656" s="372"/>
      <c r="VVP3656" s="372"/>
      <c r="VVQ3656" s="370"/>
      <c r="VVR3656" s="371"/>
      <c r="VVS3656" s="372"/>
      <c r="VVT3656" s="371"/>
      <c r="VVU3656" s="473"/>
      <c r="VVV3656" s="371"/>
      <c r="VVW3656" s="372"/>
      <c r="VVX3656" s="372"/>
      <c r="VVY3656" s="372"/>
      <c r="VVZ3656" s="372"/>
      <c r="VWA3656" s="370"/>
      <c r="VWB3656" s="371"/>
      <c r="VWC3656" s="372"/>
      <c r="VWD3656" s="371"/>
      <c r="VWE3656" s="473"/>
      <c r="VWF3656" s="371"/>
      <c r="VWG3656" s="372"/>
      <c r="VWH3656" s="372"/>
      <c r="VWI3656" s="372"/>
      <c r="VWJ3656" s="372"/>
      <c r="VWK3656" s="370"/>
      <c r="VWL3656" s="371"/>
      <c r="VWM3656" s="372"/>
      <c r="VWN3656" s="371"/>
      <c r="VWO3656" s="473"/>
      <c r="VWP3656" s="371"/>
      <c r="VWQ3656" s="372"/>
      <c r="VWR3656" s="372"/>
      <c r="VWS3656" s="372"/>
      <c r="VWT3656" s="372"/>
      <c r="VWU3656" s="370"/>
      <c r="VWV3656" s="371"/>
      <c r="VWW3656" s="372"/>
      <c r="VWX3656" s="371"/>
      <c r="VWY3656" s="473"/>
      <c r="VWZ3656" s="371"/>
      <c r="VXA3656" s="372"/>
      <c r="VXB3656" s="372"/>
      <c r="VXC3656" s="372"/>
      <c r="VXD3656" s="372"/>
      <c r="VXE3656" s="370"/>
      <c r="VXF3656" s="371"/>
      <c r="VXG3656" s="372"/>
      <c r="VXH3656" s="371"/>
      <c r="VXI3656" s="473"/>
      <c r="VXJ3656" s="371"/>
      <c r="VXK3656" s="372"/>
      <c r="VXL3656" s="372"/>
      <c r="VXM3656" s="372"/>
      <c r="VXN3656" s="372"/>
      <c r="VXO3656" s="370"/>
      <c r="VXP3656" s="371"/>
      <c r="VXQ3656" s="372"/>
      <c r="VXR3656" s="371"/>
      <c r="VXS3656" s="473"/>
      <c r="VXT3656" s="371"/>
      <c r="VXU3656" s="372"/>
      <c r="VXV3656" s="372"/>
      <c r="VXW3656" s="372"/>
      <c r="VXX3656" s="372"/>
      <c r="VXY3656" s="370"/>
      <c r="VXZ3656" s="371"/>
      <c r="VYA3656" s="372"/>
      <c r="VYB3656" s="371"/>
      <c r="VYC3656" s="473"/>
      <c r="VYD3656" s="371"/>
      <c r="VYE3656" s="372"/>
      <c r="VYF3656" s="372"/>
      <c r="VYG3656" s="372"/>
      <c r="VYH3656" s="372"/>
      <c r="VYI3656" s="370"/>
      <c r="VYJ3656" s="371"/>
      <c r="VYK3656" s="372"/>
      <c r="VYL3656" s="371"/>
      <c r="VYM3656" s="473"/>
      <c r="VYN3656" s="371"/>
      <c r="VYO3656" s="372"/>
      <c r="VYP3656" s="372"/>
      <c r="VYQ3656" s="372"/>
      <c r="VYR3656" s="372"/>
      <c r="VYS3656" s="370"/>
      <c r="VYT3656" s="371"/>
      <c r="VYU3656" s="372"/>
      <c r="VYV3656" s="371"/>
      <c r="VYW3656" s="473"/>
      <c r="VYX3656" s="371"/>
      <c r="VYY3656" s="372"/>
      <c r="VYZ3656" s="372"/>
      <c r="VZA3656" s="372"/>
      <c r="VZB3656" s="372"/>
      <c r="VZC3656" s="370"/>
      <c r="VZD3656" s="371"/>
      <c r="VZE3656" s="372"/>
      <c r="VZF3656" s="371"/>
      <c r="VZG3656" s="473"/>
      <c r="VZH3656" s="371"/>
      <c r="VZI3656" s="372"/>
      <c r="VZJ3656" s="372"/>
      <c r="VZK3656" s="372"/>
      <c r="VZL3656" s="372"/>
      <c r="VZM3656" s="370"/>
      <c r="VZN3656" s="371"/>
      <c r="VZO3656" s="372"/>
      <c r="VZP3656" s="371"/>
      <c r="VZQ3656" s="473"/>
      <c r="VZR3656" s="371"/>
      <c r="VZS3656" s="372"/>
      <c r="VZT3656" s="372"/>
      <c r="VZU3656" s="372"/>
      <c r="VZV3656" s="372"/>
      <c r="VZW3656" s="370"/>
      <c r="VZX3656" s="371"/>
      <c r="VZY3656" s="372"/>
      <c r="VZZ3656" s="371"/>
      <c r="WAA3656" s="473"/>
      <c r="WAB3656" s="371"/>
      <c r="WAC3656" s="372"/>
      <c r="WAD3656" s="372"/>
      <c r="WAE3656" s="372"/>
      <c r="WAF3656" s="372"/>
      <c r="WAG3656" s="370"/>
      <c r="WAH3656" s="371"/>
      <c r="WAI3656" s="372"/>
      <c r="WAJ3656" s="371"/>
      <c r="WAK3656" s="473"/>
      <c r="WAL3656" s="371"/>
      <c r="WAM3656" s="372"/>
      <c r="WAN3656" s="372"/>
      <c r="WAO3656" s="372"/>
      <c r="WAP3656" s="372"/>
      <c r="WAQ3656" s="370"/>
      <c r="WAR3656" s="371"/>
      <c r="WAS3656" s="372"/>
      <c r="WAT3656" s="371"/>
      <c r="WAU3656" s="473"/>
      <c r="WAV3656" s="371"/>
      <c r="WAW3656" s="372"/>
      <c r="WAX3656" s="372"/>
      <c r="WAY3656" s="372"/>
      <c r="WAZ3656" s="372"/>
      <c r="WBA3656" s="370"/>
      <c r="WBB3656" s="371"/>
      <c r="WBC3656" s="372"/>
      <c r="WBD3656" s="371"/>
      <c r="WBE3656" s="473"/>
      <c r="WBF3656" s="371"/>
      <c r="WBG3656" s="372"/>
      <c r="WBH3656" s="372"/>
      <c r="WBI3656" s="372"/>
      <c r="WBJ3656" s="372"/>
      <c r="WBK3656" s="370"/>
      <c r="WBL3656" s="371"/>
      <c r="WBM3656" s="372"/>
      <c r="WBN3656" s="371"/>
      <c r="WBO3656" s="473"/>
      <c r="WBP3656" s="371"/>
      <c r="WBQ3656" s="372"/>
      <c r="WBR3656" s="372"/>
      <c r="WBS3656" s="372"/>
      <c r="WBT3656" s="372"/>
      <c r="WBU3656" s="370"/>
      <c r="WBV3656" s="371"/>
      <c r="WBW3656" s="372"/>
      <c r="WBX3656" s="371"/>
      <c r="WBY3656" s="473"/>
      <c r="WBZ3656" s="371"/>
      <c r="WCA3656" s="372"/>
      <c r="WCB3656" s="372"/>
      <c r="WCC3656" s="372"/>
      <c r="WCD3656" s="372"/>
      <c r="WCE3656" s="370"/>
      <c r="WCF3656" s="371"/>
      <c r="WCG3656" s="372"/>
      <c r="WCH3656" s="371"/>
      <c r="WCI3656" s="473"/>
      <c r="WCJ3656" s="371"/>
      <c r="WCK3656" s="372"/>
      <c r="WCL3656" s="372"/>
      <c r="WCM3656" s="372"/>
      <c r="WCN3656" s="372"/>
      <c r="WCO3656" s="370"/>
      <c r="WCP3656" s="371"/>
      <c r="WCQ3656" s="372"/>
      <c r="WCR3656" s="371"/>
      <c r="WCS3656" s="473"/>
      <c r="WCT3656" s="371"/>
      <c r="WCU3656" s="372"/>
      <c r="WCV3656" s="372"/>
      <c r="WCW3656" s="372"/>
      <c r="WCX3656" s="372"/>
      <c r="WCY3656" s="370"/>
      <c r="WCZ3656" s="371"/>
      <c r="WDA3656" s="372"/>
      <c r="WDB3656" s="371"/>
      <c r="WDC3656" s="473"/>
      <c r="WDD3656" s="371"/>
      <c r="WDE3656" s="372"/>
      <c r="WDF3656" s="372"/>
      <c r="WDG3656" s="372"/>
      <c r="WDH3656" s="372"/>
      <c r="WDI3656" s="370"/>
      <c r="WDJ3656" s="371"/>
      <c r="WDK3656" s="372"/>
      <c r="WDL3656" s="371"/>
      <c r="WDM3656" s="473"/>
      <c r="WDN3656" s="371"/>
      <c r="WDO3656" s="372"/>
      <c r="WDP3656" s="372"/>
      <c r="WDQ3656" s="372"/>
      <c r="WDR3656" s="372"/>
      <c r="WDS3656" s="370"/>
      <c r="WDT3656" s="371"/>
      <c r="WDU3656" s="372"/>
      <c r="WDV3656" s="371"/>
      <c r="WDW3656" s="473"/>
      <c r="WDX3656" s="371"/>
      <c r="WDY3656" s="372"/>
      <c r="WDZ3656" s="372"/>
      <c r="WEA3656" s="372"/>
      <c r="WEB3656" s="372"/>
      <c r="WEC3656" s="370"/>
      <c r="WED3656" s="371"/>
      <c r="WEE3656" s="372"/>
      <c r="WEF3656" s="371"/>
      <c r="WEG3656" s="473"/>
      <c r="WEH3656" s="371"/>
      <c r="WEI3656" s="372"/>
      <c r="WEJ3656" s="372"/>
      <c r="WEK3656" s="372"/>
      <c r="WEL3656" s="372"/>
      <c r="WEM3656" s="370"/>
      <c r="WEN3656" s="371"/>
      <c r="WEO3656" s="372"/>
      <c r="WEP3656" s="371"/>
      <c r="WEQ3656" s="473"/>
      <c r="WER3656" s="371"/>
      <c r="WES3656" s="372"/>
      <c r="WET3656" s="372"/>
      <c r="WEU3656" s="372"/>
      <c r="WEV3656" s="372"/>
      <c r="WEW3656" s="370"/>
      <c r="WEX3656" s="371"/>
      <c r="WEY3656" s="372"/>
      <c r="WEZ3656" s="371"/>
      <c r="WFA3656" s="473"/>
      <c r="WFB3656" s="371"/>
      <c r="WFC3656" s="372"/>
      <c r="WFD3656" s="372"/>
      <c r="WFE3656" s="372"/>
      <c r="WFF3656" s="372"/>
      <c r="WFG3656" s="370"/>
      <c r="WFH3656" s="371"/>
      <c r="WFI3656" s="372"/>
      <c r="WFJ3656" s="371"/>
      <c r="WFK3656" s="473"/>
      <c r="WFL3656" s="371"/>
      <c r="WFM3656" s="372"/>
      <c r="WFN3656" s="372"/>
      <c r="WFO3656" s="372"/>
      <c r="WFP3656" s="372"/>
      <c r="WFQ3656" s="370"/>
      <c r="WFR3656" s="371"/>
      <c r="WFS3656" s="372"/>
      <c r="WFT3656" s="371"/>
      <c r="WFU3656" s="473"/>
      <c r="WFV3656" s="371"/>
      <c r="WFW3656" s="372"/>
      <c r="WFX3656" s="372"/>
      <c r="WFY3656" s="372"/>
      <c r="WFZ3656" s="372"/>
      <c r="WGA3656" s="370"/>
      <c r="WGB3656" s="371"/>
      <c r="WGC3656" s="372"/>
      <c r="WGD3656" s="371"/>
      <c r="WGE3656" s="473"/>
      <c r="WGF3656" s="371"/>
      <c r="WGG3656" s="372"/>
      <c r="WGH3656" s="372"/>
      <c r="WGI3656" s="372"/>
      <c r="WGJ3656" s="372"/>
      <c r="WGK3656" s="370"/>
      <c r="WGL3656" s="371"/>
      <c r="WGM3656" s="372"/>
      <c r="WGN3656" s="371"/>
      <c r="WGO3656" s="473"/>
      <c r="WGP3656" s="371"/>
      <c r="WGQ3656" s="372"/>
      <c r="WGR3656" s="372"/>
      <c r="WGS3656" s="372"/>
      <c r="WGT3656" s="372"/>
      <c r="WGU3656" s="370"/>
      <c r="WGV3656" s="371"/>
      <c r="WGW3656" s="372"/>
      <c r="WGX3656" s="371"/>
      <c r="WGY3656" s="473"/>
      <c r="WGZ3656" s="371"/>
      <c r="WHA3656" s="372"/>
      <c r="WHB3656" s="372"/>
      <c r="WHC3656" s="372"/>
      <c r="WHD3656" s="372"/>
      <c r="WHE3656" s="370"/>
      <c r="WHF3656" s="371"/>
      <c r="WHG3656" s="372"/>
      <c r="WHH3656" s="371"/>
      <c r="WHI3656" s="473"/>
      <c r="WHJ3656" s="371"/>
      <c r="WHK3656" s="372"/>
      <c r="WHL3656" s="372"/>
      <c r="WHM3656" s="372"/>
      <c r="WHN3656" s="372"/>
      <c r="WHO3656" s="370"/>
      <c r="WHP3656" s="371"/>
      <c r="WHQ3656" s="372"/>
      <c r="WHR3656" s="371"/>
      <c r="WHS3656" s="473"/>
      <c r="WHT3656" s="371"/>
      <c r="WHU3656" s="372"/>
      <c r="WHV3656" s="372"/>
      <c r="WHW3656" s="372"/>
      <c r="WHX3656" s="372"/>
      <c r="WHY3656" s="370"/>
      <c r="WHZ3656" s="371"/>
      <c r="WIA3656" s="372"/>
      <c r="WIB3656" s="371"/>
      <c r="WIC3656" s="473"/>
      <c r="WID3656" s="371"/>
      <c r="WIE3656" s="372"/>
      <c r="WIF3656" s="372"/>
      <c r="WIG3656" s="372"/>
      <c r="WIH3656" s="372"/>
      <c r="WII3656" s="370"/>
      <c r="WIJ3656" s="371"/>
      <c r="WIK3656" s="372"/>
      <c r="WIL3656" s="371"/>
      <c r="WIM3656" s="473"/>
      <c r="WIN3656" s="371"/>
      <c r="WIO3656" s="372"/>
      <c r="WIP3656" s="372"/>
      <c r="WIQ3656" s="372"/>
      <c r="WIR3656" s="372"/>
      <c r="WIS3656" s="370"/>
      <c r="WIT3656" s="371"/>
      <c r="WIU3656" s="372"/>
      <c r="WIV3656" s="371"/>
      <c r="WIW3656" s="473"/>
      <c r="WIX3656" s="371"/>
      <c r="WIY3656" s="372"/>
      <c r="WIZ3656" s="372"/>
      <c r="WJA3656" s="372"/>
      <c r="WJB3656" s="372"/>
      <c r="WJC3656" s="370"/>
      <c r="WJD3656" s="371"/>
      <c r="WJE3656" s="372"/>
      <c r="WJF3656" s="371"/>
      <c r="WJG3656" s="473"/>
      <c r="WJH3656" s="371"/>
      <c r="WJI3656" s="372"/>
      <c r="WJJ3656" s="372"/>
      <c r="WJK3656" s="372"/>
      <c r="WJL3656" s="372"/>
      <c r="WJM3656" s="370"/>
      <c r="WJN3656" s="371"/>
      <c r="WJO3656" s="372"/>
      <c r="WJP3656" s="371"/>
      <c r="WJQ3656" s="473"/>
      <c r="WJR3656" s="371"/>
      <c r="WJS3656" s="372"/>
      <c r="WJT3656" s="372"/>
      <c r="WJU3656" s="372"/>
      <c r="WJV3656" s="372"/>
      <c r="WJW3656" s="370"/>
      <c r="WJX3656" s="371"/>
      <c r="WJY3656" s="372"/>
      <c r="WJZ3656" s="371"/>
      <c r="WKA3656" s="473"/>
      <c r="WKB3656" s="371"/>
      <c r="WKC3656" s="372"/>
      <c r="WKD3656" s="372"/>
      <c r="WKE3656" s="372"/>
      <c r="WKF3656" s="372"/>
      <c r="WKG3656" s="370"/>
      <c r="WKH3656" s="371"/>
      <c r="WKI3656" s="372"/>
      <c r="WKJ3656" s="371"/>
      <c r="WKK3656" s="473"/>
      <c r="WKL3656" s="371"/>
      <c r="WKM3656" s="372"/>
      <c r="WKN3656" s="372"/>
      <c r="WKO3656" s="372"/>
      <c r="WKP3656" s="372"/>
      <c r="WKQ3656" s="370"/>
      <c r="WKR3656" s="371"/>
      <c r="WKS3656" s="372"/>
      <c r="WKT3656" s="371"/>
      <c r="WKU3656" s="473"/>
      <c r="WKV3656" s="371"/>
      <c r="WKW3656" s="372"/>
      <c r="WKX3656" s="372"/>
      <c r="WKY3656" s="372"/>
      <c r="WKZ3656" s="372"/>
      <c r="WLA3656" s="370"/>
      <c r="WLB3656" s="371"/>
      <c r="WLC3656" s="372"/>
      <c r="WLD3656" s="371"/>
      <c r="WLE3656" s="473"/>
      <c r="WLF3656" s="371"/>
      <c r="WLG3656" s="372"/>
      <c r="WLH3656" s="372"/>
      <c r="WLI3656" s="372"/>
      <c r="WLJ3656" s="372"/>
      <c r="WLK3656" s="370"/>
      <c r="WLL3656" s="371"/>
      <c r="WLM3656" s="372"/>
      <c r="WLN3656" s="371"/>
      <c r="WLO3656" s="473"/>
      <c r="WLP3656" s="371"/>
      <c r="WLQ3656" s="372"/>
      <c r="WLR3656" s="372"/>
      <c r="WLS3656" s="372"/>
      <c r="WLT3656" s="372"/>
      <c r="WLU3656" s="370"/>
      <c r="WLV3656" s="371"/>
      <c r="WLW3656" s="372"/>
      <c r="WLX3656" s="371"/>
      <c r="WLY3656" s="473"/>
      <c r="WLZ3656" s="371"/>
      <c r="WMA3656" s="372"/>
      <c r="WMB3656" s="372"/>
      <c r="WMC3656" s="372"/>
      <c r="WMD3656" s="372"/>
      <c r="WME3656" s="370"/>
      <c r="WMF3656" s="371"/>
      <c r="WMG3656" s="372"/>
      <c r="WMH3656" s="371"/>
      <c r="WMI3656" s="473"/>
      <c r="WMJ3656" s="371"/>
      <c r="WMK3656" s="372"/>
      <c r="WML3656" s="372"/>
      <c r="WMM3656" s="372"/>
      <c r="WMN3656" s="372"/>
      <c r="WMO3656" s="370"/>
      <c r="WMP3656" s="371"/>
      <c r="WMQ3656" s="372"/>
      <c r="WMR3656" s="371"/>
      <c r="WMS3656" s="473"/>
      <c r="WMT3656" s="371"/>
      <c r="WMU3656" s="372"/>
      <c r="WMV3656" s="372"/>
      <c r="WMW3656" s="372"/>
      <c r="WMX3656" s="372"/>
      <c r="WMY3656" s="370"/>
      <c r="WMZ3656" s="371"/>
      <c r="WNA3656" s="372"/>
      <c r="WNB3656" s="371"/>
      <c r="WNC3656" s="473"/>
      <c r="WND3656" s="371"/>
      <c r="WNE3656" s="372"/>
      <c r="WNF3656" s="372"/>
      <c r="WNG3656" s="372"/>
      <c r="WNH3656" s="372"/>
      <c r="WNI3656" s="370"/>
      <c r="WNJ3656" s="371"/>
      <c r="WNK3656" s="372"/>
      <c r="WNL3656" s="371"/>
      <c r="WNM3656" s="473"/>
      <c r="WNN3656" s="371"/>
      <c r="WNO3656" s="372"/>
      <c r="WNP3656" s="372"/>
      <c r="WNQ3656" s="372"/>
      <c r="WNR3656" s="372"/>
      <c r="WNS3656" s="370"/>
      <c r="WNT3656" s="371"/>
      <c r="WNU3656" s="372"/>
      <c r="WNV3656" s="371"/>
      <c r="WNW3656" s="473"/>
      <c r="WNX3656" s="371"/>
      <c r="WNY3656" s="372"/>
      <c r="WNZ3656" s="372"/>
      <c r="WOA3656" s="372"/>
      <c r="WOB3656" s="372"/>
      <c r="WOC3656" s="370"/>
      <c r="WOD3656" s="371"/>
      <c r="WOE3656" s="372"/>
      <c r="WOF3656" s="371"/>
      <c r="WOG3656" s="473"/>
      <c r="WOH3656" s="371"/>
      <c r="WOI3656" s="372"/>
      <c r="WOJ3656" s="372"/>
      <c r="WOK3656" s="372"/>
      <c r="WOL3656" s="372"/>
      <c r="WOM3656" s="370"/>
      <c r="WON3656" s="371"/>
      <c r="WOO3656" s="372"/>
      <c r="WOP3656" s="371"/>
      <c r="WOQ3656" s="473"/>
      <c r="WOR3656" s="371"/>
      <c r="WOS3656" s="372"/>
      <c r="WOT3656" s="372"/>
      <c r="WOU3656" s="372"/>
      <c r="WOV3656" s="372"/>
      <c r="WOW3656" s="370"/>
      <c r="WOX3656" s="371"/>
      <c r="WOY3656" s="372"/>
      <c r="WOZ3656" s="371"/>
      <c r="WPA3656" s="473"/>
      <c r="WPB3656" s="371"/>
      <c r="WPC3656" s="372"/>
      <c r="WPD3656" s="372"/>
      <c r="WPE3656" s="372"/>
      <c r="WPF3656" s="372"/>
      <c r="WPG3656" s="370"/>
      <c r="WPH3656" s="371"/>
      <c r="WPI3656" s="372"/>
      <c r="WPJ3656" s="371"/>
      <c r="WPK3656" s="473"/>
      <c r="WPL3656" s="371"/>
      <c r="WPM3656" s="372"/>
      <c r="WPN3656" s="372"/>
      <c r="WPO3656" s="372"/>
      <c r="WPP3656" s="372"/>
      <c r="WPQ3656" s="370"/>
      <c r="WPR3656" s="371"/>
      <c r="WPS3656" s="372"/>
      <c r="WPT3656" s="371"/>
      <c r="WPU3656" s="473"/>
      <c r="WPV3656" s="371"/>
      <c r="WPW3656" s="372"/>
      <c r="WPX3656" s="372"/>
      <c r="WPY3656" s="372"/>
      <c r="WPZ3656" s="372"/>
      <c r="WQA3656" s="370"/>
      <c r="WQB3656" s="371"/>
      <c r="WQC3656" s="372"/>
      <c r="WQD3656" s="371"/>
      <c r="WQE3656" s="473"/>
      <c r="WQF3656" s="371"/>
      <c r="WQG3656" s="372"/>
      <c r="WQH3656" s="372"/>
      <c r="WQI3656" s="372"/>
      <c r="WQJ3656" s="372"/>
      <c r="WQK3656" s="370"/>
      <c r="WQL3656" s="371"/>
      <c r="WQM3656" s="372"/>
      <c r="WQN3656" s="371"/>
      <c r="WQO3656" s="473"/>
      <c r="WQP3656" s="371"/>
      <c r="WQQ3656" s="372"/>
      <c r="WQR3656" s="372"/>
      <c r="WQS3656" s="372"/>
      <c r="WQT3656" s="372"/>
      <c r="WQU3656" s="370"/>
      <c r="WQV3656" s="371"/>
      <c r="WQW3656" s="372"/>
      <c r="WQX3656" s="371"/>
      <c r="WQY3656" s="473"/>
      <c r="WQZ3656" s="371"/>
      <c r="WRA3656" s="372"/>
      <c r="WRB3656" s="372"/>
      <c r="WRC3656" s="372"/>
      <c r="WRD3656" s="372"/>
      <c r="WRE3656" s="370"/>
      <c r="WRF3656" s="371"/>
      <c r="WRG3656" s="372"/>
      <c r="WRH3656" s="371"/>
      <c r="WRI3656" s="473"/>
      <c r="WRJ3656" s="371"/>
      <c r="WRK3656" s="372"/>
      <c r="WRL3656" s="372"/>
      <c r="WRM3656" s="372"/>
      <c r="WRN3656" s="372"/>
      <c r="WRO3656" s="370"/>
      <c r="WRP3656" s="371"/>
      <c r="WRQ3656" s="372"/>
      <c r="WRR3656" s="371"/>
      <c r="WRS3656" s="473"/>
      <c r="WRT3656" s="371"/>
      <c r="WRU3656" s="372"/>
      <c r="WRV3656" s="372"/>
      <c r="WRW3656" s="372"/>
      <c r="WRX3656" s="372"/>
      <c r="WRY3656" s="370"/>
      <c r="WRZ3656" s="371"/>
      <c r="WSA3656" s="372"/>
      <c r="WSB3656" s="371"/>
      <c r="WSC3656" s="473"/>
      <c r="WSD3656" s="371"/>
      <c r="WSE3656" s="372"/>
      <c r="WSF3656" s="372"/>
      <c r="WSG3656" s="372"/>
      <c r="WSH3656" s="372"/>
      <c r="WSI3656" s="370"/>
      <c r="WSJ3656" s="371"/>
      <c r="WSK3656" s="372"/>
      <c r="WSL3656" s="371"/>
      <c r="WSM3656" s="473"/>
      <c r="WSN3656" s="371"/>
      <c r="WSO3656" s="372"/>
      <c r="WSP3656" s="372"/>
      <c r="WSQ3656" s="372"/>
      <c r="WSR3656" s="372"/>
      <c r="WSS3656" s="370"/>
      <c r="WST3656" s="371"/>
      <c r="WSU3656" s="372"/>
      <c r="WSV3656" s="371"/>
      <c r="WSW3656" s="473"/>
      <c r="WSX3656" s="371"/>
      <c r="WSY3656" s="372"/>
      <c r="WSZ3656" s="372"/>
      <c r="WTA3656" s="372"/>
      <c r="WTB3656" s="372"/>
      <c r="WTC3656" s="370"/>
      <c r="WTD3656" s="371"/>
      <c r="WTE3656" s="372"/>
      <c r="WTF3656" s="371"/>
      <c r="WTG3656" s="473"/>
      <c r="WTH3656" s="371"/>
      <c r="WTI3656" s="372"/>
      <c r="WTJ3656" s="372"/>
      <c r="WTK3656" s="372"/>
      <c r="WTL3656" s="372"/>
      <c r="WTM3656" s="370"/>
      <c r="WTN3656" s="371"/>
      <c r="WTO3656" s="372"/>
      <c r="WTP3656" s="371"/>
      <c r="WTQ3656" s="473"/>
      <c r="WTR3656" s="371"/>
      <c r="WTS3656" s="372"/>
      <c r="WTT3656" s="372"/>
      <c r="WTU3656" s="372"/>
      <c r="WTV3656" s="372"/>
      <c r="WTW3656" s="370"/>
      <c r="WTX3656" s="371"/>
      <c r="WTY3656" s="372"/>
      <c r="WTZ3656" s="371"/>
      <c r="WUA3656" s="473"/>
      <c r="WUB3656" s="371"/>
      <c r="WUC3656" s="372"/>
      <c r="WUD3656" s="372"/>
      <c r="WUE3656" s="372"/>
      <c r="WUF3656" s="372"/>
      <c r="WUG3656" s="370"/>
      <c r="WUH3656" s="371"/>
      <c r="WUI3656" s="372"/>
      <c r="WUJ3656" s="371"/>
      <c r="WUK3656" s="473"/>
      <c r="WUL3656" s="371"/>
      <c r="WUM3656" s="372"/>
      <c r="WUN3656" s="372"/>
      <c r="WUO3656" s="372"/>
      <c r="WUP3656" s="372"/>
      <c r="WUQ3656" s="370"/>
      <c r="WUR3656" s="371"/>
      <c r="WUS3656" s="372"/>
      <c r="WUT3656" s="371"/>
      <c r="WUU3656" s="473"/>
      <c r="WUV3656" s="371"/>
      <c r="WUW3656" s="372"/>
      <c r="WUX3656" s="372"/>
      <c r="WUY3656" s="372"/>
      <c r="WUZ3656" s="372"/>
      <c r="WVA3656" s="370"/>
      <c r="WVB3656" s="371"/>
      <c r="WVC3656" s="372"/>
      <c r="WVD3656" s="371"/>
      <c r="WVE3656" s="473"/>
      <c r="WVF3656" s="371"/>
      <c r="WVG3656" s="372"/>
      <c r="WVH3656" s="372"/>
      <c r="WVI3656" s="372"/>
      <c r="WVJ3656" s="372"/>
      <c r="WVK3656" s="370"/>
      <c r="WVL3656" s="371"/>
      <c r="WVM3656" s="372"/>
      <c r="WVN3656" s="371"/>
      <c r="WVO3656" s="473"/>
      <c r="WVP3656" s="371"/>
      <c r="WVQ3656" s="372"/>
      <c r="WVR3656" s="372"/>
      <c r="WVS3656" s="372"/>
      <c r="WVT3656" s="372"/>
      <c r="WVU3656" s="370"/>
      <c r="WVV3656" s="371"/>
      <c r="WVW3656" s="372"/>
      <c r="WVX3656" s="371"/>
      <c r="WVY3656" s="473"/>
      <c r="WVZ3656" s="371"/>
      <c r="WWA3656" s="372"/>
      <c r="WWB3656" s="372"/>
      <c r="WWC3656" s="372"/>
      <c r="WWD3656" s="372"/>
      <c r="WWE3656" s="370"/>
      <c r="WWF3656" s="371"/>
      <c r="WWG3656" s="372"/>
      <c r="WWH3656" s="371"/>
      <c r="WWI3656" s="473"/>
      <c r="WWJ3656" s="371"/>
      <c r="WWK3656" s="372"/>
      <c r="WWL3656" s="372"/>
      <c r="WWM3656" s="372"/>
      <c r="WWN3656" s="372"/>
      <c r="WWO3656" s="370"/>
      <c r="WWP3656" s="371"/>
      <c r="WWQ3656" s="372"/>
      <c r="WWR3656" s="371"/>
      <c r="WWS3656" s="473"/>
      <c r="WWT3656" s="371"/>
      <c r="WWU3656" s="372"/>
      <c r="WWV3656" s="372"/>
      <c r="WWW3656" s="372"/>
      <c r="WWX3656" s="372"/>
      <c r="WWY3656" s="370"/>
      <c r="WWZ3656" s="371"/>
      <c r="WXA3656" s="372"/>
      <c r="WXB3656" s="371"/>
      <c r="WXC3656" s="473"/>
      <c r="WXD3656" s="371"/>
      <c r="WXE3656" s="372"/>
      <c r="WXF3656" s="372"/>
      <c r="WXG3656" s="372"/>
      <c r="WXH3656" s="372"/>
      <c r="WXI3656" s="370"/>
      <c r="WXJ3656" s="371"/>
      <c r="WXK3656" s="372"/>
      <c r="WXL3656" s="371"/>
      <c r="WXM3656" s="473"/>
      <c r="WXN3656" s="371"/>
      <c r="WXO3656" s="372"/>
      <c r="WXP3656" s="372"/>
      <c r="WXQ3656" s="372"/>
      <c r="WXR3656" s="372"/>
      <c r="WXS3656" s="370"/>
      <c r="WXT3656" s="371"/>
      <c r="WXU3656" s="372"/>
      <c r="WXV3656" s="371"/>
      <c r="WXW3656" s="473"/>
      <c r="WXX3656" s="371"/>
      <c r="WXY3656" s="372"/>
      <c r="WXZ3656" s="372"/>
      <c r="WYA3656" s="372"/>
      <c r="WYB3656" s="372"/>
      <c r="WYC3656" s="370"/>
      <c r="WYD3656" s="371"/>
      <c r="WYE3656" s="372"/>
      <c r="WYF3656" s="371"/>
      <c r="WYG3656" s="473"/>
      <c r="WYH3656" s="371"/>
      <c r="WYI3656" s="372"/>
      <c r="WYJ3656" s="372"/>
      <c r="WYK3656" s="372"/>
      <c r="WYL3656" s="372"/>
      <c r="WYM3656" s="370"/>
      <c r="WYN3656" s="371"/>
      <c r="WYO3656" s="372"/>
      <c r="WYP3656" s="371"/>
      <c r="WYQ3656" s="473"/>
      <c r="WYR3656" s="371"/>
      <c r="WYS3656" s="372"/>
      <c r="WYT3656" s="372"/>
      <c r="WYU3656" s="372"/>
      <c r="WYV3656" s="372"/>
      <c r="WYW3656" s="370"/>
      <c r="WYX3656" s="371"/>
      <c r="WYY3656" s="372"/>
      <c r="WYZ3656" s="371"/>
      <c r="WZA3656" s="473"/>
      <c r="WZB3656" s="371"/>
      <c r="WZC3656" s="372"/>
      <c r="WZD3656" s="372"/>
      <c r="WZE3656" s="372"/>
      <c r="WZF3656" s="372"/>
      <c r="WZG3656" s="370"/>
      <c r="WZH3656" s="371"/>
      <c r="WZI3656" s="372"/>
      <c r="WZJ3656" s="371"/>
      <c r="WZK3656" s="473"/>
      <c r="WZL3656" s="371"/>
      <c r="WZM3656" s="372"/>
      <c r="WZN3656" s="372"/>
      <c r="WZO3656" s="372"/>
      <c r="WZP3656" s="372"/>
      <c r="WZQ3656" s="370"/>
      <c r="WZR3656" s="371"/>
      <c r="WZS3656" s="372"/>
      <c r="WZT3656" s="371"/>
      <c r="WZU3656" s="473"/>
      <c r="WZV3656" s="371"/>
      <c r="WZW3656" s="372"/>
      <c r="WZX3656" s="372"/>
      <c r="WZY3656" s="372"/>
      <c r="WZZ3656" s="372"/>
      <c r="XAA3656" s="370"/>
      <c r="XAB3656" s="371"/>
      <c r="XAC3656" s="372"/>
      <c r="XAD3656" s="371"/>
      <c r="XAE3656" s="473"/>
      <c r="XAF3656" s="371"/>
      <c r="XAG3656" s="372"/>
      <c r="XAH3656" s="372"/>
      <c r="XAI3656" s="372"/>
      <c r="XAJ3656" s="372"/>
      <c r="XAK3656" s="370"/>
      <c r="XAL3656" s="371"/>
      <c r="XAM3656" s="372"/>
      <c r="XAN3656" s="371"/>
      <c r="XAO3656" s="473"/>
      <c r="XAP3656" s="371"/>
      <c r="XAQ3656" s="372"/>
      <c r="XAR3656" s="372"/>
      <c r="XAS3656" s="372"/>
      <c r="XAT3656" s="372"/>
      <c r="XAU3656" s="370"/>
      <c r="XAV3656" s="371"/>
      <c r="XAW3656" s="372"/>
      <c r="XAX3656" s="371"/>
      <c r="XAY3656" s="473"/>
      <c r="XAZ3656" s="371"/>
      <c r="XBA3656" s="372"/>
      <c r="XBB3656" s="372"/>
      <c r="XBC3656" s="372"/>
      <c r="XBD3656" s="372"/>
      <c r="XBE3656" s="370"/>
      <c r="XBF3656" s="371"/>
      <c r="XBG3656" s="372"/>
      <c r="XBH3656" s="371"/>
      <c r="XBI3656" s="473"/>
      <c r="XBJ3656" s="371"/>
      <c r="XBK3656" s="372"/>
      <c r="XBL3656" s="372"/>
      <c r="XBM3656" s="372"/>
      <c r="XBN3656" s="372"/>
      <c r="XBO3656" s="370"/>
      <c r="XBP3656" s="371"/>
      <c r="XBQ3656" s="372"/>
      <c r="XBR3656" s="371"/>
      <c r="XBS3656" s="473"/>
      <c r="XBT3656" s="371"/>
      <c r="XBU3656" s="372"/>
      <c r="XBV3656" s="372"/>
      <c r="XBW3656" s="372"/>
      <c r="XBX3656" s="372"/>
      <c r="XBY3656" s="370"/>
      <c r="XBZ3656" s="371"/>
      <c r="XCA3656" s="372"/>
      <c r="XCB3656" s="371"/>
      <c r="XCC3656" s="473"/>
      <c r="XCD3656" s="371"/>
      <c r="XCE3656" s="372"/>
      <c r="XCF3656" s="372"/>
      <c r="XCG3656" s="372"/>
      <c r="XCH3656" s="372"/>
      <c r="XCI3656" s="370"/>
      <c r="XCJ3656" s="371"/>
      <c r="XCK3656" s="372"/>
      <c r="XCL3656" s="371"/>
      <c r="XCM3656" s="473"/>
      <c r="XCN3656" s="371"/>
      <c r="XCO3656" s="372"/>
      <c r="XCP3656" s="372"/>
      <c r="XCQ3656" s="372"/>
      <c r="XCR3656" s="372"/>
      <c r="XCS3656" s="370"/>
      <c r="XCT3656" s="371"/>
      <c r="XCU3656" s="372"/>
      <c r="XCV3656" s="371"/>
      <c r="XCW3656" s="473"/>
      <c r="XCX3656" s="371"/>
      <c r="XCY3656" s="372"/>
      <c r="XCZ3656" s="372"/>
      <c r="XDA3656" s="372"/>
      <c r="XDB3656" s="372"/>
      <c r="XDC3656" s="370"/>
      <c r="XDD3656" s="371"/>
      <c r="XDE3656" s="372"/>
      <c r="XDF3656" s="371"/>
      <c r="XDG3656" s="473"/>
      <c r="XDH3656" s="371"/>
      <c r="XDI3656" s="372"/>
      <c r="XDJ3656" s="372"/>
      <c r="XDK3656" s="372"/>
      <c r="XDL3656" s="372"/>
      <c r="XDM3656" s="370"/>
      <c r="XDN3656" s="371"/>
      <c r="XDO3656" s="372"/>
      <c r="XDP3656" s="371"/>
      <c r="XDQ3656" s="473"/>
      <c r="XDR3656" s="371"/>
      <c r="XDS3656" s="372"/>
      <c r="XDT3656" s="372"/>
      <c r="XDU3656" s="372"/>
      <c r="XDV3656" s="372"/>
      <c r="XDW3656" s="370"/>
      <c r="XDX3656" s="371"/>
      <c r="XDY3656" s="372"/>
      <c r="XDZ3656" s="371"/>
      <c r="XEA3656" s="473"/>
      <c r="XEB3656" s="371"/>
      <c r="XEC3656" s="372"/>
      <c r="XED3656" s="372"/>
      <c r="XEE3656" s="372"/>
      <c r="XEF3656" s="372"/>
      <c r="XEG3656" s="370"/>
      <c r="XEH3656" s="371"/>
      <c r="XEI3656" s="372"/>
      <c r="XEJ3656" s="371"/>
      <c r="XEK3656" s="473"/>
      <c r="XEL3656" s="371"/>
      <c r="XEM3656" s="372"/>
      <c r="XEN3656" s="372"/>
      <c r="XEO3656" s="372"/>
      <c r="XEP3656" s="372"/>
      <c r="XEQ3656" s="370"/>
      <c r="XER3656" s="371"/>
      <c r="XES3656" s="372"/>
      <c r="XET3656" s="371"/>
      <c r="XEU3656" s="473"/>
      <c r="XEV3656" s="371"/>
      <c r="XEW3656" s="372"/>
      <c r="XEX3656" s="372"/>
      <c r="XEY3656" s="372"/>
      <c r="XEZ3656" s="372"/>
      <c r="XFA3656" s="370"/>
      <c r="XFB3656" s="371"/>
      <c r="XFC3656" s="372"/>
      <c r="XFD3656" s="371"/>
    </row>
    <row r="3657" spans="1:16384" s="383" customFormat="1" ht="15.75" customHeight="1" x14ac:dyDescent="0.2">
      <c r="A3657" s="370" t="s">
        <v>3546</v>
      </c>
      <c r="B3657" s="371"/>
      <c r="C3657" s="372"/>
      <c r="D3657" s="371"/>
      <c r="E3657" s="373"/>
      <c r="F3657" s="371"/>
      <c r="G3657" s="372"/>
      <c r="H3657" s="372"/>
      <c r="I3657" s="372"/>
      <c r="J3657" s="372"/>
    </row>
    <row r="3658" spans="1:16384" s="383" customFormat="1" ht="15.75" customHeight="1" x14ac:dyDescent="0.25">
      <c r="A3658" s="377" t="s">
        <v>6553</v>
      </c>
      <c r="B3658" s="377" t="s">
        <v>3771</v>
      </c>
      <c r="C3658" s="380"/>
      <c r="D3658" s="378"/>
      <c r="E3658" s="379">
        <v>204000</v>
      </c>
      <c r="F3658" s="377"/>
      <c r="G3658" s="380"/>
      <c r="H3658" s="380"/>
      <c r="I3658" s="382"/>
      <c r="J3658" s="380"/>
    </row>
    <row r="3659" spans="1:16384" s="383" customFormat="1" ht="15.75" customHeight="1" x14ac:dyDescent="0.25">
      <c r="A3659" s="377" t="s">
        <v>6554</v>
      </c>
      <c r="B3659" s="377" t="s">
        <v>3771</v>
      </c>
      <c r="C3659" s="380"/>
      <c r="D3659" s="378"/>
      <c r="E3659" s="379">
        <v>180000</v>
      </c>
      <c r="F3659" s="377"/>
      <c r="G3659" s="380"/>
      <c r="H3659" s="380"/>
      <c r="I3659" s="382"/>
      <c r="J3659" s="380"/>
    </row>
    <row r="3660" spans="1:16384" s="383" customFormat="1" ht="15.75" customHeight="1" x14ac:dyDescent="0.25">
      <c r="A3660" s="377" t="s">
        <v>6555</v>
      </c>
      <c r="B3660" s="377" t="s">
        <v>6556</v>
      </c>
      <c r="C3660" s="380"/>
      <c r="D3660" s="378"/>
      <c r="E3660" s="379">
        <v>840000</v>
      </c>
      <c r="F3660" s="377"/>
      <c r="G3660" s="380"/>
      <c r="H3660" s="380"/>
      <c r="I3660" s="382"/>
      <c r="J3660" s="380"/>
    </row>
    <row r="3661" spans="1:16384" s="383" customFormat="1" ht="15.75" customHeight="1" x14ac:dyDescent="0.25">
      <c r="A3661" s="377" t="s">
        <v>6557</v>
      </c>
      <c r="B3661" s="377" t="s">
        <v>6556</v>
      </c>
      <c r="C3661" s="380"/>
      <c r="D3661" s="378"/>
      <c r="E3661" s="379">
        <v>650000</v>
      </c>
      <c r="F3661" s="377"/>
      <c r="G3661" s="380"/>
      <c r="H3661" s="380"/>
      <c r="I3661" s="382"/>
      <c r="J3661" s="380"/>
    </row>
    <row r="3662" spans="1:16384" s="383" customFormat="1" ht="15.75" customHeight="1" x14ac:dyDescent="0.25">
      <c r="A3662" s="377" t="s">
        <v>6023</v>
      </c>
      <c r="B3662" s="377" t="s">
        <v>3771</v>
      </c>
      <c r="C3662" s="380"/>
      <c r="D3662" s="378"/>
      <c r="E3662" s="379">
        <v>218924</v>
      </c>
      <c r="F3662" s="377"/>
      <c r="G3662" s="380"/>
      <c r="H3662" s="380"/>
      <c r="I3662" s="382"/>
      <c r="J3662" s="380"/>
    </row>
    <row r="3663" spans="1:16384" s="383" customFormat="1" ht="15.75" customHeight="1" x14ac:dyDescent="0.25">
      <c r="A3663" s="377" t="s">
        <v>6558</v>
      </c>
      <c r="B3663" s="377" t="s">
        <v>3771</v>
      </c>
      <c r="C3663" s="380"/>
      <c r="D3663" s="378"/>
      <c r="E3663" s="379">
        <v>390000</v>
      </c>
      <c r="F3663" s="377"/>
      <c r="G3663" s="380"/>
      <c r="H3663" s="380"/>
      <c r="I3663" s="382"/>
      <c r="J3663" s="380"/>
    </row>
    <row r="3664" spans="1:16384" s="383" customFormat="1" ht="15.75" customHeight="1" x14ac:dyDescent="0.25">
      <c r="A3664" s="377" t="s">
        <v>6559</v>
      </c>
      <c r="B3664" s="377" t="s">
        <v>4020</v>
      </c>
      <c r="C3664" s="380"/>
      <c r="D3664" s="378"/>
      <c r="E3664" s="379">
        <v>1250000</v>
      </c>
      <c r="F3664" s="377"/>
      <c r="G3664" s="380"/>
      <c r="H3664" s="380"/>
      <c r="I3664" s="382"/>
      <c r="J3664" s="380"/>
    </row>
    <row r="3665" spans="1:16384" s="383" customFormat="1" ht="15.75" customHeight="1" x14ac:dyDescent="0.25">
      <c r="A3665" s="377" t="s">
        <v>6560</v>
      </c>
      <c r="B3665" s="377" t="s">
        <v>3771</v>
      </c>
      <c r="C3665" s="380"/>
      <c r="D3665" s="378"/>
      <c r="E3665" s="379">
        <v>120000</v>
      </c>
      <c r="F3665" s="377"/>
      <c r="G3665" s="380"/>
      <c r="H3665" s="380"/>
      <c r="I3665" s="382"/>
      <c r="J3665" s="380"/>
    </row>
    <row r="3666" spans="1:16384" s="383" customFormat="1" ht="15.75" customHeight="1" x14ac:dyDescent="0.25">
      <c r="A3666" s="377" t="s">
        <v>6561</v>
      </c>
      <c r="B3666" s="377"/>
      <c r="C3666" s="380"/>
      <c r="D3666" s="378"/>
      <c r="E3666" s="379"/>
      <c r="F3666" s="377"/>
      <c r="G3666" s="380"/>
      <c r="H3666" s="380"/>
      <c r="I3666" s="382"/>
      <c r="J3666" s="380"/>
    </row>
    <row r="3667" spans="1:16384" s="383" customFormat="1" ht="15.75" customHeight="1" x14ac:dyDescent="0.2">
      <c r="A3667" s="370" t="s">
        <v>299</v>
      </c>
      <c r="B3667" s="371"/>
      <c r="C3667" s="372"/>
      <c r="D3667" s="371"/>
      <c r="E3667" s="373"/>
      <c r="F3667" s="371"/>
      <c r="G3667" s="372"/>
      <c r="H3667" s="372"/>
      <c r="I3667" s="372"/>
      <c r="J3667" s="372"/>
    </row>
    <row r="3668" spans="1:16384" s="383" customFormat="1" ht="19.5" customHeight="1" x14ac:dyDescent="0.25">
      <c r="A3668" s="377" t="s">
        <v>1799</v>
      </c>
      <c r="B3668" s="377" t="s">
        <v>1800</v>
      </c>
      <c r="C3668" s="380"/>
      <c r="D3668" s="378"/>
      <c r="E3668" s="379">
        <v>21500</v>
      </c>
      <c r="F3668" s="377"/>
      <c r="G3668" s="380"/>
      <c r="H3668" s="380">
        <v>2023</v>
      </c>
      <c r="I3668" s="382"/>
      <c r="J3668" s="380"/>
    </row>
    <row r="3669" spans="1:16384" s="383" customFormat="1" ht="24" customHeight="1" x14ac:dyDescent="0.25">
      <c r="A3669" s="377" t="s">
        <v>1801</v>
      </c>
      <c r="B3669" s="377" t="s">
        <v>1436</v>
      </c>
      <c r="C3669" s="380"/>
      <c r="D3669" s="378"/>
      <c r="E3669" s="379">
        <v>20365.560000000001</v>
      </c>
      <c r="F3669" s="377"/>
      <c r="G3669" s="380"/>
      <c r="H3669" s="380">
        <v>2023</v>
      </c>
      <c r="I3669" s="382"/>
      <c r="J3669" s="380"/>
    </row>
    <row r="3670" spans="1:16384" s="383" customFormat="1" ht="25.5" customHeight="1" x14ac:dyDescent="0.25">
      <c r="A3670" s="377" t="s">
        <v>1802</v>
      </c>
      <c r="B3670" s="377" t="s">
        <v>1436</v>
      </c>
      <c r="C3670" s="380"/>
      <c r="D3670" s="378"/>
      <c r="E3670" s="379">
        <v>22893.89</v>
      </c>
      <c r="F3670" s="377"/>
      <c r="G3670" s="380"/>
      <c r="H3670" s="380">
        <v>2023</v>
      </c>
      <c r="I3670" s="382"/>
      <c r="J3670" s="380"/>
    </row>
    <row r="3671" spans="1:16384" s="383" customFormat="1" ht="19.5" customHeight="1" x14ac:dyDescent="0.2">
      <c r="A3671" s="377" t="s">
        <v>1803</v>
      </c>
      <c r="B3671" s="377" t="s">
        <v>1436</v>
      </c>
      <c r="C3671" s="380"/>
      <c r="D3671" s="378"/>
      <c r="E3671" s="379">
        <v>22798.25</v>
      </c>
      <c r="F3671" s="377"/>
      <c r="G3671" s="380"/>
      <c r="H3671" s="380">
        <v>2023</v>
      </c>
      <c r="I3671" s="382"/>
      <c r="J3671" s="429"/>
      <c r="K3671" s="470"/>
      <c r="L3671" s="471"/>
      <c r="M3671" s="429"/>
      <c r="N3671" s="471"/>
      <c r="O3671" s="472"/>
      <c r="P3671" s="471"/>
      <c r="Q3671" s="429"/>
      <c r="R3671" s="429"/>
      <c r="S3671" s="429"/>
      <c r="T3671" s="429"/>
      <c r="U3671" s="470"/>
      <c r="V3671" s="471"/>
      <c r="W3671" s="429"/>
      <c r="X3671" s="471"/>
      <c r="Y3671" s="472"/>
      <c r="Z3671" s="471"/>
      <c r="AA3671" s="429"/>
      <c r="AB3671" s="429"/>
      <c r="AC3671" s="429"/>
      <c r="AD3671" s="429"/>
      <c r="AE3671" s="470"/>
      <c r="AF3671" s="471"/>
      <c r="AG3671" s="372"/>
      <c r="AH3671" s="371"/>
      <c r="AI3671" s="473"/>
      <c r="AJ3671" s="371"/>
      <c r="AK3671" s="372"/>
      <c r="AL3671" s="372"/>
      <c r="AM3671" s="372"/>
      <c r="AN3671" s="372"/>
      <c r="AO3671" s="370"/>
      <c r="AP3671" s="371"/>
      <c r="AQ3671" s="372"/>
      <c r="AR3671" s="371"/>
      <c r="AS3671" s="473"/>
      <c r="AT3671" s="371"/>
      <c r="AU3671" s="372"/>
      <c r="AV3671" s="372"/>
      <c r="AW3671" s="372"/>
      <c r="AX3671" s="372"/>
      <c r="AY3671" s="370"/>
      <c r="AZ3671" s="371"/>
      <c r="BA3671" s="372"/>
      <c r="BB3671" s="371"/>
      <c r="BC3671" s="473"/>
      <c r="BD3671" s="371"/>
      <c r="BE3671" s="372"/>
      <c r="BF3671" s="372"/>
      <c r="BG3671" s="372"/>
      <c r="BH3671" s="372"/>
      <c r="BI3671" s="370"/>
      <c r="BJ3671" s="371"/>
      <c r="BK3671" s="372"/>
      <c r="BL3671" s="371"/>
      <c r="BM3671" s="473"/>
      <c r="BN3671" s="371"/>
      <c r="BO3671" s="372"/>
      <c r="BP3671" s="372"/>
      <c r="BQ3671" s="372"/>
      <c r="BR3671" s="372"/>
      <c r="BS3671" s="370"/>
      <c r="BT3671" s="371"/>
      <c r="BU3671" s="372"/>
      <c r="BV3671" s="371"/>
      <c r="BW3671" s="473"/>
      <c r="BX3671" s="371"/>
      <c r="BY3671" s="372"/>
      <c r="BZ3671" s="372"/>
      <c r="CA3671" s="372"/>
      <c r="CB3671" s="372"/>
      <c r="CC3671" s="370"/>
      <c r="CD3671" s="371"/>
      <c r="CE3671" s="372"/>
      <c r="CF3671" s="371"/>
      <c r="CG3671" s="473"/>
      <c r="CH3671" s="371"/>
      <c r="CI3671" s="372"/>
      <c r="CJ3671" s="372"/>
      <c r="CK3671" s="372"/>
      <c r="CL3671" s="372"/>
      <c r="CM3671" s="370"/>
      <c r="CN3671" s="371"/>
      <c r="CO3671" s="372"/>
      <c r="CP3671" s="371"/>
      <c r="CQ3671" s="473"/>
      <c r="CR3671" s="371"/>
      <c r="CS3671" s="372"/>
      <c r="CT3671" s="372"/>
      <c r="CU3671" s="372"/>
      <c r="CV3671" s="372"/>
      <c r="CW3671" s="370"/>
      <c r="CX3671" s="371"/>
      <c r="CY3671" s="372"/>
      <c r="CZ3671" s="371"/>
      <c r="DA3671" s="473"/>
      <c r="DB3671" s="371"/>
      <c r="DC3671" s="372"/>
      <c r="DD3671" s="372"/>
      <c r="DE3671" s="372"/>
      <c r="DF3671" s="372"/>
      <c r="DG3671" s="370"/>
      <c r="DH3671" s="371"/>
      <c r="DI3671" s="372"/>
      <c r="DJ3671" s="371"/>
      <c r="DK3671" s="473"/>
      <c r="DL3671" s="371"/>
      <c r="DM3671" s="372"/>
      <c r="DN3671" s="372"/>
      <c r="DO3671" s="372"/>
      <c r="DP3671" s="372"/>
      <c r="DQ3671" s="370"/>
      <c r="DR3671" s="371"/>
      <c r="DS3671" s="372"/>
      <c r="DT3671" s="371"/>
      <c r="DU3671" s="473"/>
      <c r="DV3671" s="371"/>
      <c r="DW3671" s="372"/>
      <c r="DX3671" s="372"/>
      <c r="DY3671" s="372"/>
      <c r="DZ3671" s="372"/>
      <c r="EA3671" s="370"/>
      <c r="EB3671" s="371"/>
      <c r="EC3671" s="372"/>
      <c r="ED3671" s="371"/>
      <c r="EE3671" s="473"/>
      <c r="EF3671" s="371"/>
      <c r="EG3671" s="372"/>
      <c r="EH3671" s="372"/>
      <c r="EI3671" s="372"/>
      <c r="EJ3671" s="372"/>
      <c r="EK3671" s="370"/>
      <c r="EL3671" s="371"/>
      <c r="EM3671" s="372"/>
      <c r="EN3671" s="371"/>
      <c r="EO3671" s="473"/>
      <c r="EP3671" s="371"/>
      <c r="EQ3671" s="372"/>
      <c r="ER3671" s="372"/>
      <c r="ES3671" s="372"/>
      <c r="ET3671" s="372"/>
      <c r="EU3671" s="370"/>
      <c r="EV3671" s="371"/>
      <c r="EW3671" s="372"/>
      <c r="EX3671" s="371"/>
      <c r="EY3671" s="473"/>
      <c r="EZ3671" s="371"/>
      <c r="FA3671" s="372"/>
      <c r="FB3671" s="372"/>
      <c r="FC3671" s="372"/>
      <c r="FD3671" s="372"/>
      <c r="FE3671" s="370"/>
      <c r="FF3671" s="371"/>
      <c r="FG3671" s="372"/>
      <c r="FH3671" s="371"/>
      <c r="FI3671" s="473"/>
      <c r="FJ3671" s="371"/>
      <c r="FK3671" s="372"/>
      <c r="FL3671" s="372"/>
      <c r="FM3671" s="372"/>
      <c r="FN3671" s="372"/>
      <c r="FO3671" s="370"/>
      <c r="FP3671" s="371"/>
      <c r="FQ3671" s="372"/>
      <c r="FR3671" s="371"/>
      <c r="FS3671" s="473"/>
      <c r="FT3671" s="371"/>
      <c r="FU3671" s="372"/>
      <c r="FV3671" s="372"/>
      <c r="FW3671" s="372"/>
      <c r="FX3671" s="372"/>
      <c r="FY3671" s="370"/>
      <c r="FZ3671" s="371"/>
      <c r="GA3671" s="372"/>
      <c r="GB3671" s="371"/>
      <c r="GC3671" s="473"/>
      <c r="GD3671" s="371"/>
      <c r="GE3671" s="372"/>
      <c r="GF3671" s="372"/>
      <c r="GG3671" s="372"/>
      <c r="GH3671" s="372"/>
      <c r="GI3671" s="370"/>
      <c r="GJ3671" s="371"/>
      <c r="GK3671" s="372"/>
      <c r="GL3671" s="371"/>
      <c r="GM3671" s="473"/>
      <c r="GN3671" s="371"/>
      <c r="GO3671" s="372"/>
      <c r="GP3671" s="372"/>
      <c r="GQ3671" s="372"/>
      <c r="GR3671" s="372"/>
      <c r="GS3671" s="370"/>
      <c r="GT3671" s="371"/>
      <c r="GU3671" s="372"/>
      <c r="GV3671" s="371"/>
      <c r="GW3671" s="473"/>
      <c r="GX3671" s="371"/>
      <c r="GY3671" s="372"/>
      <c r="GZ3671" s="372"/>
      <c r="HA3671" s="372"/>
      <c r="HB3671" s="372"/>
      <c r="HC3671" s="370"/>
      <c r="HD3671" s="371"/>
      <c r="HE3671" s="372"/>
      <c r="HF3671" s="371"/>
      <c r="HG3671" s="473"/>
      <c r="HH3671" s="371"/>
      <c r="HI3671" s="372"/>
      <c r="HJ3671" s="372"/>
      <c r="HK3671" s="372"/>
      <c r="HL3671" s="372"/>
      <c r="HM3671" s="370"/>
      <c r="HN3671" s="371"/>
      <c r="HO3671" s="372"/>
      <c r="HP3671" s="371"/>
      <c r="HQ3671" s="473"/>
      <c r="HR3671" s="371"/>
      <c r="HS3671" s="372"/>
      <c r="HT3671" s="372"/>
      <c r="HU3671" s="372"/>
      <c r="HV3671" s="372"/>
      <c r="HW3671" s="370"/>
      <c r="HX3671" s="371"/>
      <c r="HY3671" s="372"/>
      <c r="HZ3671" s="371"/>
      <c r="IA3671" s="473"/>
      <c r="IB3671" s="371"/>
      <c r="IC3671" s="372"/>
      <c r="ID3671" s="372"/>
      <c r="IE3671" s="372"/>
      <c r="IF3671" s="372"/>
      <c r="IG3671" s="370"/>
      <c r="IH3671" s="371"/>
      <c r="II3671" s="372"/>
      <c r="IJ3671" s="371"/>
      <c r="IK3671" s="473"/>
      <c r="IL3671" s="371"/>
      <c r="IM3671" s="372"/>
      <c r="IN3671" s="372"/>
      <c r="IO3671" s="372"/>
      <c r="IP3671" s="372"/>
      <c r="IQ3671" s="370"/>
      <c r="IR3671" s="371"/>
      <c r="IS3671" s="372"/>
      <c r="IT3671" s="371"/>
      <c r="IU3671" s="473"/>
      <c r="IV3671" s="371"/>
      <c r="IW3671" s="372"/>
      <c r="IX3671" s="372"/>
      <c r="IY3671" s="372"/>
      <c r="IZ3671" s="372"/>
      <c r="JA3671" s="370"/>
      <c r="JB3671" s="371"/>
      <c r="JC3671" s="372"/>
      <c r="JD3671" s="371"/>
      <c r="JE3671" s="473"/>
      <c r="JF3671" s="371"/>
      <c r="JG3671" s="372"/>
      <c r="JH3671" s="372"/>
      <c r="JI3671" s="372"/>
      <c r="JJ3671" s="372"/>
      <c r="JK3671" s="370"/>
      <c r="JL3671" s="371"/>
      <c r="JM3671" s="372"/>
      <c r="JN3671" s="371"/>
      <c r="JO3671" s="473"/>
      <c r="JP3671" s="371"/>
      <c r="JQ3671" s="372"/>
      <c r="JR3671" s="372"/>
      <c r="JS3671" s="372"/>
      <c r="JT3671" s="372"/>
      <c r="JU3671" s="370"/>
      <c r="JV3671" s="371"/>
      <c r="JW3671" s="372"/>
      <c r="JX3671" s="371"/>
      <c r="JY3671" s="473"/>
      <c r="JZ3671" s="371"/>
      <c r="KA3671" s="372"/>
      <c r="KB3671" s="372"/>
      <c r="KC3671" s="372"/>
      <c r="KD3671" s="372"/>
      <c r="KE3671" s="370"/>
      <c r="KF3671" s="371"/>
      <c r="KG3671" s="372"/>
      <c r="KH3671" s="371"/>
      <c r="KI3671" s="473"/>
      <c r="KJ3671" s="371"/>
      <c r="KK3671" s="372"/>
      <c r="KL3671" s="372"/>
      <c r="KM3671" s="372"/>
      <c r="KN3671" s="372"/>
      <c r="KO3671" s="370"/>
      <c r="KP3671" s="371"/>
      <c r="KQ3671" s="372"/>
      <c r="KR3671" s="371"/>
      <c r="KS3671" s="473"/>
      <c r="KT3671" s="371"/>
      <c r="KU3671" s="372"/>
      <c r="KV3671" s="372"/>
      <c r="KW3671" s="372"/>
      <c r="KX3671" s="372"/>
      <c r="KY3671" s="370"/>
      <c r="KZ3671" s="371"/>
      <c r="LA3671" s="372"/>
      <c r="LB3671" s="371"/>
      <c r="LC3671" s="473"/>
      <c r="LD3671" s="371"/>
      <c r="LE3671" s="372"/>
      <c r="LF3671" s="372"/>
      <c r="LG3671" s="372"/>
      <c r="LH3671" s="372"/>
      <c r="LI3671" s="370"/>
      <c r="LJ3671" s="371"/>
      <c r="LK3671" s="372"/>
      <c r="LL3671" s="371"/>
      <c r="LM3671" s="473"/>
      <c r="LN3671" s="371"/>
      <c r="LO3671" s="372"/>
      <c r="LP3671" s="372"/>
      <c r="LQ3671" s="372"/>
      <c r="LR3671" s="372"/>
      <c r="LS3671" s="370"/>
      <c r="LT3671" s="371"/>
      <c r="LU3671" s="372"/>
      <c r="LV3671" s="371"/>
      <c r="LW3671" s="473"/>
      <c r="LX3671" s="371"/>
      <c r="LY3671" s="372"/>
      <c r="LZ3671" s="372"/>
      <c r="MA3671" s="372"/>
      <c r="MB3671" s="372"/>
      <c r="MC3671" s="370"/>
      <c r="MD3671" s="371"/>
      <c r="ME3671" s="372"/>
      <c r="MF3671" s="371"/>
      <c r="MG3671" s="473"/>
      <c r="MH3671" s="371"/>
      <c r="MI3671" s="372"/>
      <c r="MJ3671" s="372"/>
      <c r="MK3671" s="372"/>
      <c r="ML3671" s="372"/>
      <c r="MM3671" s="370"/>
      <c r="MN3671" s="371"/>
      <c r="MO3671" s="372"/>
      <c r="MP3671" s="371"/>
      <c r="MQ3671" s="473"/>
      <c r="MR3671" s="371"/>
      <c r="MS3671" s="372"/>
      <c r="MT3671" s="372"/>
      <c r="MU3671" s="372"/>
      <c r="MV3671" s="372"/>
      <c r="MW3671" s="370"/>
      <c r="MX3671" s="371"/>
      <c r="MY3671" s="372"/>
      <c r="MZ3671" s="371"/>
      <c r="NA3671" s="473"/>
      <c r="NB3671" s="371"/>
      <c r="NC3671" s="372"/>
      <c r="ND3671" s="372"/>
      <c r="NE3671" s="372"/>
      <c r="NF3671" s="372"/>
      <c r="NG3671" s="370"/>
      <c r="NH3671" s="371"/>
      <c r="NI3671" s="372"/>
      <c r="NJ3671" s="371"/>
      <c r="NK3671" s="473"/>
      <c r="NL3671" s="371"/>
      <c r="NM3671" s="372"/>
      <c r="NN3671" s="372"/>
      <c r="NO3671" s="372"/>
      <c r="NP3671" s="372"/>
      <c r="NQ3671" s="370"/>
      <c r="NR3671" s="371"/>
      <c r="NS3671" s="372"/>
      <c r="NT3671" s="371"/>
      <c r="NU3671" s="473"/>
      <c r="NV3671" s="371"/>
      <c r="NW3671" s="372"/>
      <c r="NX3671" s="372"/>
      <c r="NY3671" s="372"/>
      <c r="NZ3671" s="372"/>
      <c r="OA3671" s="370"/>
      <c r="OB3671" s="371"/>
      <c r="OC3671" s="372"/>
      <c r="OD3671" s="371"/>
      <c r="OE3671" s="473"/>
      <c r="OF3671" s="371"/>
      <c r="OG3671" s="372"/>
      <c r="OH3671" s="372"/>
      <c r="OI3671" s="372"/>
      <c r="OJ3671" s="372"/>
      <c r="OK3671" s="370"/>
      <c r="OL3671" s="371"/>
      <c r="OM3671" s="372"/>
      <c r="ON3671" s="371"/>
      <c r="OO3671" s="473"/>
      <c r="OP3671" s="371"/>
      <c r="OQ3671" s="372"/>
      <c r="OR3671" s="372"/>
      <c r="OS3671" s="372"/>
      <c r="OT3671" s="372"/>
      <c r="OU3671" s="370"/>
      <c r="OV3671" s="371"/>
      <c r="OW3671" s="372"/>
      <c r="OX3671" s="371"/>
      <c r="OY3671" s="473"/>
      <c r="OZ3671" s="371"/>
      <c r="PA3671" s="372"/>
      <c r="PB3671" s="372"/>
      <c r="PC3671" s="372"/>
      <c r="PD3671" s="372"/>
      <c r="PE3671" s="370"/>
      <c r="PF3671" s="371"/>
      <c r="PG3671" s="372"/>
      <c r="PH3671" s="371"/>
      <c r="PI3671" s="473"/>
      <c r="PJ3671" s="371"/>
      <c r="PK3671" s="372"/>
      <c r="PL3671" s="372"/>
      <c r="PM3671" s="372"/>
      <c r="PN3671" s="372"/>
      <c r="PO3671" s="370"/>
      <c r="PP3671" s="371"/>
      <c r="PQ3671" s="372"/>
      <c r="PR3671" s="371"/>
      <c r="PS3671" s="473"/>
      <c r="PT3671" s="371"/>
      <c r="PU3671" s="372"/>
      <c r="PV3671" s="372"/>
      <c r="PW3671" s="372"/>
      <c r="PX3671" s="372"/>
      <c r="PY3671" s="370"/>
      <c r="PZ3671" s="371"/>
      <c r="QA3671" s="372"/>
      <c r="QB3671" s="371"/>
      <c r="QC3671" s="473"/>
      <c r="QD3671" s="371"/>
      <c r="QE3671" s="372"/>
      <c r="QF3671" s="372"/>
      <c r="QG3671" s="372"/>
      <c r="QH3671" s="372"/>
      <c r="QI3671" s="370"/>
      <c r="QJ3671" s="371"/>
      <c r="QK3671" s="372"/>
      <c r="QL3671" s="371"/>
      <c r="QM3671" s="473"/>
      <c r="QN3671" s="371"/>
      <c r="QO3671" s="372"/>
      <c r="QP3671" s="372"/>
      <c r="QQ3671" s="372"/>
      <c r="QR3671" s="372"/>
      <c r="QS3671" s="370"/>
      <c r="QT3671" s="371"/>
      <c r="QU3671" s="372"/>
      <c r="QV3671" s="371"/>
      <c r="QW3671" s="473"/>
      <c r="QX3671" s="371"/>
      <c r="QY3671" s="372"/>
      <c r="QZ3671" s="372"/>
      <c r="RA3671" s="372"/>
      <c r="RB3671" s="372"/>
      <c r="RC3671" s="370"/>
      <c r="RD3671" s="371"/>
      <c r="RE3671" s="372"/>
      <c r="RF3671" s="371"/>
      <c r="RG3671" s="473"/>
      <c r="RH3671" s="371"/>
      <c r="RI3671" s="372"/>
      <c r="RJ3671" s="372"/>
      <c r="RK3671" s="372"/>
      <c r="RL3671" s="372"/>
      <c r="RM3671" s="370"/>
      <c r="RN3671" s="371"/>
      <c r="RO3671" s="372"/>
      <c r="RP3671" s="371"/>
      <c r="RQ3671" s="473"/>
      <c r="RR3671" s="371"/>
      <c r="RS3671" s="372"/>
      <c r="RT3671" s="372"/>
      <c r="RU3671" s="372"/>
      <c r="RV3671" s="372"/>
      <c r="RW3671" s="370"/>
      <c r="RX3671" s="371"/>
      <c r="RY3671" s="372"/>
      <c r="RZ3671" s="371"/>
      <c r="SA3671" s="473"/>
      <c r="SB3671" s="371"/>
      <c r="SC3671" s="372"/>
      <c r="SD3671" s="372"/>
      <c r="SE3671" s="372"/>
      <c r="SF3671" s="372"/>
      <c r="SG3671" s="370"/>
      <c r="SH3671" s="371"/>
      <c r="SI3671" s="372"/>
      <c r="SJ3671" s="371"/>
      <c r="SK3671" s="473"/>
      <c r="SL3671" s="371"/>
      <c r="SM3671" s="372"/>
      <c r="SN3671" s="372"/>
      <c r="SO3671" s="372"/>
      <c r="SP3671" s="372"/>
      <c r="SQ3671" s="370"/>
      <c r="SR3671" s="371"/>
      <c r="SS3671" s="372"/>
      <c r="ST3671" s="371"/>
      <c r="SU3671" s="473"/>
      <c r="SV3671" s="371"/>
      <c r="SW3671" s="372"/>
      <c r="SX3671" s="372"/>
      <c r="SY3671" s="372"/>
      <c r="SZ3671" s="372"/>
      <c r="TA3671" s="370"/>
      <c r="TB3671" s="371"/>
      <c r="TC3671" s="372"/>
      <c r="TD3671" s="371"/>
      <c r="TE3671" s="473"/>
      <c r="TF3671" s="371"/>
      <c r="TG3671" s="372"/>
      <c r="TH3671" s="372"/>
      <c r="TI3671" s="372"/>
      <c r="TJ3671" s="372"/>
      <c r="TK3671" s="370"/>
      <c r="TL3671" s="371"/>
      <c r="TM3671" s="372"/>
      <c r="TN3671" s="371"/>
      <c r="TO3671" s="473"/>
      <c r="TP3671" s="371"/>
      <c r="TQ3671" s="372"/>
      <c r="TR3671" s="372"/>
      <c r="TS3671" s="372"/>
      <c r="TT3671" s="372"/>
      <c r="TU3671" s="370"/>
      <c r="TV3671" s="371"/>
      <c r="TW3671" s="372"/>
      <c r="TX3671" s="371"/>
      <c r="TY3671" s="473"/>
      <c r="TZ3671" s="371"/>
      <c r="UA3671" s="372"/>
      <c r="UB3671" s="372"/>
      <c r="UC3671" s="372"/>
      <c r="UD3671" s="372"/>
      <c r="UE3671" s="370"/>
      <c r="UF3671" s="371"/>
      <c r="UG3671" s="372"/>
      <c r="UH3671" s="371"/>
      <c r="UI3671" s="473"/>
      <c r="UJ3671" s="371"/>
      <c r="UK3671" s="372"/>
      <c r="UL3671" s="372"/>
      <c r="UM3671" s="372"/>
      <c r="UN3671" s="372"/>
      <c r="UO3671" s="370"/>
      <c r="UP3671" s="371"/>
      <c r="UQ3671" s="372"/>
      <c r="UR3671" s="371"/>
      <c r="US3671" s="473"/>
      <c r="UT3671" s="371"/>
      <c r="UU3671" s="372"/>
      <c r="UV3671" s="372"/>
      <c r="UW3671" s="372"/>
      <c r="UX3671" s="372"/>
      <c r="UY3671" s="370"/>
      <c r="UZ3671" s="371"/>
      <c r="VA3671" s="372"/>
      <c r="VB3671" s="371"/>
      <c r="VC3671" s="473"/>
      <c r="VD3671" s="371"/>
      <c r="VE3671" s="372"/>
      <c r="VF3671" s="372"/>
      <c r="VG3671" s="372"/>
      <c r="VH3671" s="372"/>
      <c r="VI3671" s="370"/>
      <c r="VJ3671" s="371"/>
      <c r="VK3671" s="372"/>
      <c r="VL3671" s="371"/>
      <c r="VM3671" s="473"/>
      <c r="VN3671" s="371"/>
      <c r="VO3671" s="372"/>
      <c r="VP3671" s="372"/>
      <c r="VQ3671" s="372"/>
      <c r="VR3671" s="372"/>
      <c r="VS3671" s="370"/>
      <c r="VT3671" s="371"/>
      <c r="VU3671" s="372"/>
      <c r="VV3671" s="371"/>
      <c r="VW3671" s="473"/>
      <c r="VX3671" s="371"/>
      <c r="VY3671" s="372"/>
      <c r="VZ3671" s="372"/>
      <c r="WA3671" s="372"/>
      <c r="WB3671" s="372"/>
      <c r="WC3671" s="370"/>
      <c r="WD3671" s="371"/>
      <c r="WE3671" s="372"/>
      <c r="WF3671" s="371"/>
      <c r="WG3671" s="473"/>
      <c r="WH3671" s="371"/>
      <c r="WI3671" s="372"/>
      <c r="WJ3671" s="372"/>
      <c r="WK3671" s="372"/>
      <c r="WL3671" s="372"/>
      <c r="WM3671" s="370"/>
      <c r="WN3671" s="371"/>
      <c r="WO3671" s="372"/>
      <c r="WP3671" s="371"/>
      <c r="WQ3671" s="473"/>
      <c r="WR3671" s="371"/>
      <c r="WS3671" s="372"/>
      <c r="WT3671" s="372"/>
      <c r="WU3671" s="372"/>
      <c r="WV3671" s="372"/>
      <c r="WW3671" s="370"/>
      <c r="WX3671" s="371"/>
      <c r="WY3671" s="372"/>
      <c r="WZ3671" s="371"/>
      <c r="XA3671" s="473"/>
      <c r="XB3671" s="371"/>
      <c r="XC3671" s="372"/>
      <c r="XD3671" s="372"/>
      <c r="XE3671" s="372"/>
      <c r="XF3671" s="372"/>
      <c r="XG3671" s="370"/>
      <c r="XH3671" s="371"/>
      <c r="XI3671" s="372"/>
      <c r="XJ3671" s="371"/>
      <c r="XK3671" s="473"/>
      <c r="XL3671" s="371"/>
      <c r="XM3671" s="372"/>
      <c r="XN3671" s="372"/>
      <c r="XO3671" s="372"/>
      <c r="XP3671" s="372"/>
      <c r="XQ3671" s="370"/>
      <c r="XR3671" s="371"/>
      <c r="XS3671" s="372"/>
      <c r="XT3671" s="371"/>
      <c r="XU3671" s="473"/>
      <c r="XV3671" s="371"/>
      <c r="XW3671" s="372"/>
      <c r="XX3671" s="372"/>
      <c r="XY3671" s="372"/>
      <c r="XZ3671" s="372"/>
      <c r="YA3671" s="370"/>
      <c r="YB3671" s="371"/>
      <c r="YC3671" s="372"/>
      <c r="YD3671" s="371"/>
      <c r="YE3671" s="473"/>
      <c r="YF3671" s="371"/>
      <c r="YG3671" s="372"/>
      <c r="YH3671" s="372"/>
      <c r="YI3671" s="372"/>
      <c r="YJ3671" s="372"/>
      <c r="YK3671" s="370"/>
      <c r="YL3671" s="371"/>
      <c r="YM3671" s="372"/>
      <c r="YN3671" s="371"/>
      <c r="YO3671" s="473"/>
      <c r="YP3671" s="371"/>
      <c r="YQ3671" s="372"/>
      <c r="YR3671" s="372"/>
      <c r="YS3671" s="372"/>
      <c r="YT3671" s="372"/>
      <c r="YU3671" s="370"/>
      <c r="YV3671" s="371"/>
      <c r="YW3671" s="372"/>
      <c r="YX3671" s="371"/>
      <c r="YY3671" s="473"/>
      <c r="YZ3671" s="371"/>
      <c r="ZA3671" s="372"/>
      <c r="ZB3671" s="372"/>
      <c r="ZC3671" s="372"/>
      <c r="ZD3671" s="372"/>
      <c r="ZE3671" s="370"/>
      <c r="ZF3671" s="371"/>
      <c r="ZG3671" s="372"/>
      <c r="ZH3671" s="371"/>
      <c r="ZI3671" s="473"/>
      <c r="ZJ3671" s="371"/>
      <c r="ZK3671" s="372"/>
      <c r="ZL3671" s="372"/>
      <c r="ZM3671" s="372"/>
      <c r="ZN3671" s="372"/>
      <c r="ZO3671" s="370"/>
      <c r="ZP3671" s="371"/>
      <c r="ZQ3671" s="372"/>
      <c r="ZR3671" s="371"/>
      <c r="ZS3671" s="473"/>
      <c r="ZT3671" s="371"/>
      <c r="ZU3671" s="372"/>
      <c r="ZV3671" s="372"/>
      <c r="ZW3671" s="372"/>
      <c r="ZX3671" s="372"/>
      <c r="ZY3671" s="370"/>
      <c r="ZZ3671" s="371"/>
      <c r="AAA3671" s="372"/>
      <c r="AAB3671" s="371"/>
      <c r="AAC3671" s="473"/>
      <c r="AAD3671" s="371"/>
      <c r="AAE3671" s="372"/>
      <c r="AAF3671" s="372"/>
      <c r="AAG3671" s="372"/>
      <c r="AAH3671" s="372"/>
      <c r="AAI3671" s="370"/>
      <c r="AAJ3671" s="371"/>
      <c r="AAK3671" s="372"/>
      <c r="AAL3671" s="371"/>
      <c r="AAM3671" s="473"/>
      <c r="AAN3671" s="371"/>
      <c r="AAO3671" s="372"/>
      <c r="AAP3671" s="372"/>
      <c r="AAQ3671" s="372"/>
      <c r="AAR3671" s="372"/>
      <c r="AAS3671" s="370"/>
      <c r="AAT3671" s="371"/>
      <c r="AAU3671" s="372"/>
      <c r="AAV3671" s="371"/>
      <c r="AAW3671" s="473"/>
      <c r="AAX3671" s="371"/>
      <c r="AAY3671" s="372"/>
      <c r="AAZ3671" s="372"/>
      <c r="ABA3671" s="372"/>
      <c r="ABB3671" s="372"/>
      <c r="ABC3671" s="370"/>
      <c r="ABD3671" s="371"/>
      <c r="ABE3671" s="372"/>
      <c r="ABF3671" s="371"/>
      <c r="ABG3671" s="473"/>
      <c r="ABH3671" s="371"/>
      <c r="ABI3671" s="372"/>
      <c r="ABJ3671" s="372"/>
      <c r="ABK3671" s="372"/>
      <c r="ABL3671" s="372"/>
      <c r="ABM3671" s="370"/>
      <c r="ABN3671" s="371"/>
      <c r="ABO3671" s="372"/>
      <c r="ABP3671" s="371"/>
      <c r="ABQ3671" s="473"/>
      <c r="ABR3671" s="371"/>
      <c r="ABS3671" s="372"/>
      <c r="ABT3671" s="372"/>
      <c r="ABU3671" s="372"/>
      <c r="ABV3671" s="372"/>
      <c r="ABW3671" s="370"/>
      <c r="ABX3671" s="371"/>
      <c r="ABY3671" s="372"/>
      <c r="ABZ3671" s="371"/>
      <c r="ACA3671" s="473"/>
      <c r="ACB3671" s="371"/>
      <c r="ACC3671" s="372"/>
      <c r="ACD3671" s="372"/>
      <c r="ACE3671" s="372"/>
      <c r="ACF3671" s="372"/>
      <c r="ACG3671" s="370"/>
      <c r="ACH3671" s="371"/>
      <c r="ACI3671" s="372"/>
      <c r="ACJ3671" s="371"/>
      <c r="ACK3671" s="473"/>
      <c r="ACL3671" s="371"/>
      <c r="ACM3671" s="372"/>
      <c r="ACN3671" s="372"/>
      <c r="ACO3671" s="372"/>
      <c r="ACP3671" s="372"/>
      <c r="ACQ3671" s="370"/>
      <c r="ACR3671" s="371"/>
      <c r="ACS3671" s="372"/>
      <c r="ACT3671" s="371"/>
      <c r="ACU3671" s="473"/>
      <c r="ACV3671" s="371"/>
      <c r="ACW3671" s="372"/>
      <c r="ACX3671" s="372"/>
      <c r="ACY3671" s="372"/>
      <c r="ACZ3671" s="372"/>
      <c r="ADA3671" s="370"/>
      <c r="ADB3671" s="371"/>
      <c r="ADC3671" s="372"/>
      <c r="ADD3671" s="371"/>
      <c r="ADE3671" s="473"/>
      <c r="ADF3671" s="371"/>
      <c r="ADG3671" s="372"/>
      <c r="ADH3671" s="372"/>
      <c r="ADI3671" s="372"/>
      <c r="ADJ3671" s="372"/>
      <c r="ADK3671" s="370"/>
      <c r="ADL3671" s="371"/>
      <c r="ADM3671" s="372"/>
      <c r="ADN3671" s="371"/>
      <c r="ADO3671" s="473"/>
      <c r="ADP3671" s="371"/>
      <c r="ADQ3671" s="372"/>
      <c r="ADR3671" s="372"/>
      <c r="ADS3671" s="372"/>
      <c r="ADT3671" s="372"/>
      <c r="ADU3671" s="370"/>
      <c r="ADV3671" s="371"/>
      <c r="ADW3671" s="372"/>
      <c r="ADX3671" s="371"/>
      <c r="ADY3671" s="473"/>
      <c r="ADZ3671" s="371"/>
      <c r="AEA3671" s="372"/>
      <c r="AEB3671" s="372"/>
      <c r="AEC3671" s="372"/>
      <c r="AED3671" s="372"/>
      <c r="AEE3671" s="370"/>
      <c r="AEF3671" s="371"/>
      <c r="AEG3671" s="372"/>
      <c r="AEH3671" s="371"/>
      <c r="AEI3671" s="473"/>
      <c r="AEJ3671" s="371"/>
      <c r="AEK3671" s="372"/>
      <c r="AEL3671" s="372"/>
      <c r="AEM3671" s="372"/>
      <c r="AEN3671" s="372"/>
      <c r="AEO3671" s="370"/>
      <c r="AEP3671" s="371"/>
      <c r="AEQ3671" s="372"/>
      <c r="AER3671" s="371"/>
      <c r="AES3671" s="473"/>
      <c r="AET3671" s="371"/>
      <c r="AEU3671" s="372"/>
      <c r="AEV3671" s="372"/>
      <c r="AEW3671" s="372"/>
      <c r="AEX3671" s="372"/>
      <c r="AEY3671" s="370"/>
      <c r="AEZ3671" s="371"/>
      <c r="AFA3671" s="372"/>
      <c r="AFB3671" s="371"/>
      <c r="AFC3671" s="473"/>
      <c r="AFD3671" s="371"/>
      <c r="AFE3671" s="372"/>
      <c r="AFF3671" s="372"/>
      <c r="AFG3671" s="372"/>
      <c r="AFH3671" s="372"/>
      <c r="AFI3671" s="370"/>
      <c r="AFJ3671" s="371"/>
      <c r="AFK3671" s="372"/>
      <c r="AFL3671" s="371"/>
      <c r="AFM3671" s="473"/>
      <c r="AFN3671" s="371"/>
      <c r="AFO3671" s="372"/>
      <c r="AFP3671" s="372"/>
      <c r="AFQ3671" s="372"/>
      <c r="AFR3671" s="372"/>
      <c r="AFS3671" s="370"/>
      <c r="AFT3671" s="371"/>
      <c r="AFU3671" s="372"/>
      <c r="AFV3671" s="371"/>
      <c r="AFW3671" s="473"/>
      <c r="AFX3671" s="371"/>
      <c r="AFY3671" s="372"/>
      <c r="AFZ3671" s="372"/>
      <c r="AGA3671" s="372"/>
      <c r="AGB3671" s="372"/>
      <c r="AGC3671" s="370"/>
      <c r="AGD3671" s="371"/>
      <c r="AGE3671" s="372"/>
      <c r="AGF3671" s="371"/>
      <c r="AGG3671" s="473"/>
      <c r="AGH3671" s="371"/>
      <c r="AGI3671" s="372"/>
      <c r="AGJ3671" s="372"/>
      <c r="AGK3671" s="372"/>
      <c r="AGL3671" s="372"/>
      <c r="AGM3671" s="370"/>
      <c r="AGN3671" s="371"/>
      <c r="AGO3671" s="372"/>
      <c r="AGP3671" s="371"/>
      <c r="AGQ3671" s="473"/>
      <c r="AGR3671" s="371"/>
      <c r="AGS3671" s="372"/>
      <c r="AGT3671" s="372"/>
      <c r="AGU3671" s="372"/>
      <c r="AGV3671" s="372"/>
      <c r="AGW3671" s="370"/>
      <c r="AGX3671" s="371"/>
      <c r="AGY3671" s="372"/>
      <c r="AGZ3671" s="371"/>
      <c r="AHA3671" s="473"/>
      <c r="AHB3671" s="371"/>
      <c r="AHC3671" s="372"/>
      <c r="AHD3671" s="372"/>
      <c r="AHE3671" s="372"/>
      <c r="AHF3671" s="372"/>
      <c r="AHG3671" s="370"/>
      <c r="AHH3671" s="371"/>
      <c r="AHI3671" s="372"/>
      <c r="AHJ3671" s="371"/>
      <c r="AHK3671" s="473"/>
      <c r="AHL3671" s="371"/>
      <c r="AHM3671" s="372"/>
      <c r="AHN3671" s="372"/>
      <c r="AHO3671" s="372"/>
      <c r="AHP3671" s="372"/>
      <c r="AHQ3671" s="370"/>
      <c r="AHR3671" s="371"/>
      <c r="AHS3671" s="372"/>
      <c r="AHT3671" s="371"/>
      <c r="AHU3671" s="473"/>
      <c r="AHV3671" s="371"/>
      <c r="AHW3671" s="372"/>
      <c r="AHX3671" s="372"/>
      <c r="AHY3671" s="372"/>
      <c r="AHZ3671" s="372"/>
      <c r="AIA3671" s="370"/>
      <c r="AIB3671" s="371"/>
      <c r="AIC3671" s="372"/>
      <c r="AID3671" s="371"/>
      <c r="AIE3671" s="473"/>
      <c r="AIF3671" s="371"/>
      <c r="AIG3671" s="372"/>
      <c r="AIH3671" s="372"/>
      <c r="AII3671" s="372"/>
      <c r="AIJ3671" s="372"/>
      <c r="AIK3671" s="370"/>
      <c r="AIL3671" s="371"/>
      <c r="AIM3671" s="372"/>
      <c r="AIN3671" s="371"/>
      <c r="AIO3671" s="473"/>
      <c r="AIP3671" s="371"/>
      <c r="AIQ3671" s="372"/>
      <c r="AIR3671" s="372"/>
      <c r="AIS3671" s="372"/>
      <c r="AIT3671" s="372"/>
      <c r="AIU3671" s="370"/>
      <c r="AIV3671" s="371"/>
      <c r="AIW3671" s="372"/>
      <c r="AIX3671" s="371"/>
      <c r="AIY3671" s="473"/>
      <c r="AIZ3671" s="371"/>
      <c r="AJA3671" s="372"/>
      <c r="AJB3671" s="372"/>
      <c r="AJC3671" s="372"/>
      <c r="AJD3671" s="372"/>
      <c r="AJE3671" s="370"/>
      <c r="AJF3671" s="371"/>
      <c r="AJG3671" s="372"/>
      <c r="AJH3671" s="371"/>
      <c r="AJI3671" s="473"/>
      <c r="AJJ3671" s="371"/>
      <c r="AJK3671" s="372"/>
      <c r="AJL3671" s="372"/>
      <c r="AJM3671" s="372"/>
      <c r="AJN3671" s="372"/>
      <c r="AJO3671" s="370"/>
      <c r="AJP3671" s="371"/>
      <c r="AJQ3671" s="372"/>
      <c r="AJR3671" s="371"/>
      <c r="AJS3671" s="473"/>
      <c r="AJT3671" s="371"/>
      <c r="AJU3671" s="372"/>
      <c r="AJV3671" s="372"/>
      <c r="AJW3671" s="372"/>
      <c r="AJX3671" s="372"/>
      <c r="AJY3671" s="370"/>
      <c r="AJZ3671" s="371"/>
      <c r="AKA3671" s="372"/>
      <c r="AKB3671" s="371"/>
      <c r="AKC3671" s="473"/>
      <c r="AKD3671" s="371"/>
      <c r="AKE3671" s="372"/>
      <c r="AKF3671" s="372"/>
      <c r="AKG3671" s="372"/>
      <c r="AKH3671" s="372"/>
      <c r="AKI3671" s="370"/>
      <c r="AKJ3671" s="371"/>
      <c r="AKK3671" s="372"/>
      <c r="AKL3671" s="371"/>
      <c r="AKM3671" s="473"/>
      <c r="AKN3671" s="371"/>
      <c r="AKO3671" s="372"/>
      <c r="AKP3671" s="372"/>
      <c r="AKQ3671" s="372"/>
      <c r="AKR3671" s="372"/>
      <c r="AKS3671" s="370"/>
      <c r="AKT3671" s="371"/>
      <c r="AKU3671" s="372"/>
      <c r="AKV3671" s="371"/>
      <c r="AKW3671" s="473"/>
      <c r="AKX3671" s="371"/>
      <c r="AKY3671" s="372"/>
      <c r="AKZ3671" s="372"/>
      <c r="ALA3671" s="372"/>
      <c r="ALB3671" s="372"/>
      <c r="ALC3671" s="370"/>
      <c r="ALD3671" s="371"/>
      <c r="ALE3671" s="372"/>
      <c r="ALF3671" s="371"/>
      <c r="ALG3671" s="473"/>
      <c r="ALH3671" s="371"/>
      <c r="ALI3671" s="372"/>
      <c r="ALJ3671" s="372"/>
      <c r="ALK3671" s="372"/>
      <c r="ALL3671" s="372"/>
      <c r="ALM3671" s="370"/>
      <c r="ALN3671" s="371"/>
      <c r="ALO3671" s="372"/>
      <c r="ALP3671" s="371"/>
      <c r="ALQ3671" s="473"/>
      <c r="ALR3671" s="371"/>
      <c r="ALS3671" s="372"/>
      <c r="ALT3671" s="372"/>
      <c r="ALU3671" s="372"/>
      <c r="ALV3671" s="372"/>
      <c r="ALW3671" s="370"/>
      <c r="ALX3671" s="371"/>
      <c r="ALY3671" s="372"/>
      <c r="ALZ3671" s="371"/>
      <c r="AMA3671" s="473"/>
      <c r="AMB3671" s="371"/>
      <c r="AMC3671" s="372"/>
      <c r="AMD3671" s="372"/>
      <c r="AME3671" s="372"/>
      <c r="AMF3671" s="372"/>
      <c r="AMG3671" s="370"/>
      <c r="AMH3671" s="371"/>
      <c r="AMI3671" s="372"/>
      <c r="AMJ3671" s="371"/>
      <c r="AMK3671" s="473"/>
      <c r="AML3671" s="371"/>
      <c r="AMM3671" s="372"/>
      <c r="AMN3671" s="372"/>
      <c r="AMO3671" s="372"/>
      <c r="AMP3671" s="372"/>
      <c r="AMQ3671" s="370"/>
      <c r="AMR3671" s="371"/>
      <c r="AMS3671" s="372"/>
      <c r="AMT3671" s="371"/>
      <c r="AMU3671" s="473"/>
      <c r="AMV3671" s="371"/>
      <c r="AMW3671" s="372"/>
      <c r="AMX3671" s="372"/>
      <c r="AMY3671" s="372"/>
      <c r="AMZ3671" s="372"/>
      <c r="ANA3671" s="370"/>
      <c r="ANB3671" s="371"/>
      <c r="ANC3671" s="372"/>
      <c r="AND3671" s="371"/>
      <c r="ANE3671" s="473"/>
      <c r="ANF3671" s="371"/>
      <c r="ANG3671" s="372"/>
      <c r="ANH3671" s="372"/>
      <c r="ANI3671" s="372"/>
      <c r="ANJ3671" s="372"/>
      <c r="ANK3671" s="370"/>
      <c r="ANL3671" s="371"/>
      <c r="ANM3671" s="372"/>
      <c r="ANN3671" s="371"/>
      <c r="ANO3671" s="473"/>
      <c r="ANP3671" s="371"/>
      <c r="ANQ3671" s="372"/>
      <c r="ANR3671" s="372"/>
      <c r="ANS3671" s="372"/>
      <c r="ANT3671" s="372"/>
      <c r="ANU3671" s="370"/>
      <c r="ANV3671" s="371"/>
      <c r="ANW3671" s="372"/>
      <c r="ANX3671" s="371"/>
      <c r="ANY3671" s="473"/>
      <c r="ANZ3671" s="371"/>
      <c r="AOA3671" s="372"/>
      <c r="AOB3671" s="372"/>
      <c r="AOC3671" s="372"/>
      <c r="AOD3671" s="372"/>
      <c r="AOE3671" s="370"/>
      <c r="AOF3671" s="371"/>
      <c r="AOG3671" s="372"/>
      <c r="AOH3671" s="371"/>
      <c r="AOI3671" s="473"/>
      <c r="AOJ3671" s="371"/>
      <c r="AOK3671" s="372"/>
      <c r="AOL3671" s="372"/>
      <c r="AOM3671" s="372"/>
      <c r="AON3671" s="372"/>
      <c r="AOO3671" s="370"/>
      <c r="AOP3671" s="371"/>
      <c r="AOQ3671" s="372"/>
      <c r="AOR3671" s="371"/>
      <c r="AOS3671" s="473"/>
      <c r="AOT3671" s="371"/>
      <c r="AOU3671" s="372"/>
      <c r="AOV3671" s="372"/>
      <c r="AOW3671" s="372"/>
      <c r="AOX3671" s="372"/>
      <c r="AOY3671" s="370"/>
      <c r="AOZ3671" s="371"/>
      <c r="APA3671" s="372"/>
      <c r="APB3671" s="371"/>
      <c r="APC3671" s="473"/>
      <c r="APD3671" s="371"/>
      <c r="APE3671" s="372"/>
      <c r="APF3671" s="372"/>
      <c r="APG3671" s="372"/>
      <c r="APH3671" s="372"/>
      <c r="API3671" s="370"/>
      <c r="APJ3671" s="371"/>
      <c r="APK3671" s="372"/>
      <c r="APL3671" s="371"/>
      <c r="APM3671" s="473"/>
      <c r="APN3671" s="371"/>
      <c r="APO3671" s="372"/>
      <c r="APP3671" s="372"/>
      <c r="APQ3671" s="372"/>
      <c r="APR3671" s="372"/>
      <c r="APS3671" s="370"/>
      <c r="APT3671" s="371"/>
      <c r="APU3671" s="372"/>
      <c r="APV3671" s="371"/>
      <c r="APW3671" s="473"/>
      <c r="APX3671" s="371"/>
      <c r="APY3671" s="372"/>
      <c r="APZ3671" s="372"/>
      <c r="AQA3671" s="372"/>
      <c r="AQB3671" s="372"/>
      <c r="AQC3671" s="370"/>
      <c r="AQD3671" s="371"/>
      <c r="AQE3671" s="372"/>
      <c r="AQF3671" s="371"/>
      <c r="AQG3671" s="473"/>
      <c r="AQH3671" s="371"/>
      <c r="AQI3671" s="372"/>
      <c r="AQJ3671" s="372"/>
      <c r="AQK3671" s="372"/>
      <c r="AQL3671" s="372"/>
      <c r="AQM3671" s="370"/>
      <c r="AQN3671" s="371"/>
      <c r="AQO3671" s="372"/>
      <c r="AQP3671" s="371"/>
      <c r="AQQ3671" s="473"/>
      <c r="AQR3671" s="371"/>
      <c r="AQS3671" s="372"/>
      <c r="AQT3671" s="372"/>
      <c r="AQU3671" s="372"/>
      <c r="AQV3671" s="372"/>
      <c r="AQW3671" s="370"/>
      <c r="AQX3671" s="371"/>
      <c r="AQY3671" s="372"/>
      <c r="AQZ3671" s="371"/>
      <c r="ARA3671" s="473"/>
      <c r="ARB3671" s="371"/>
      <c r="ARC3671" s="372"/>
      <c r="ARD3671" s="372"/>
      <c r="ARE3671" s="372"/>
      <c r="ARF3671" s="372"/>
      <c r="ARG3671" s="370"/>
      <c r="ARH3671" s="371"/>
      <c r="ARI3671" s="372"/>
      <c r="ARJ3671" s="371"/>
      <c r="ARK3671" s="473"/>
      <c r="ARL3671" s="371"/>
      <c r="ARM3671" s="372"/>
      <c r="ARN3671" s="372"/>
      <c r="ARO3671" s="372"/>
      <c r="ARP3671" s="372"/>
      <c r="ARQ3671" s="370"/>
      <c r="ARR3671" s="371"/>
      <c r="ARS3671" s="372"/>
      <c r="ART3671" s="371"/>
      <c r="ARU3671" s="473"/>
      <c r="ARV3671" s="371"/>
      <c r="ARW3671" s="372"/>
      <c r="ARX3671" s="372"/>
      <c r="ARY3671" s="372"/>
      <c r="ARZ3671" s="372"/>
      <c r="ASA3671" s="370"/>
      <c r="ASB3671" s="371"/>
      <c r="ASC3671" s="372"/>
      <c r="ASD3671" s="371"/>
      <c r="ASE3671" s="473"/>
      <c r="ASF3671" s="371"/>
      <c r="ASG3671" s="372"/>
      <c r="ASH3671" s="372"/>
      <c r="ASI3671" s="372"/>
      <c r="ASJ3671" s="372"/>
      <c r="ASK3671" s="370"/>
      <c r="ASL3671" s="371"/>
      <c r="ASM3671" s="372"/>
      <c r="ASN3671" s="371"/>
      <c r="ASO3671" s="473"/>
      <c r="ASP3671" s="371"/>
      <c r="ASQ3671" s="372"/>
      <c r="ASR3671" s="372"/>
      <c r="ASS3671" s="372"/>
      <c r="AST3671" s="372"/>
      <c r="ASU3671" s="370"/>
      <c r="ASV3671" s="371"/>
      <c r="ASW3671" s="372"/>
      <c r="ASX3671" s="371"/>
      <c r="ASY3671" s="473"/>
      <c r="ASZ3671" s="371"/>
      <c r="ATA3671" s="372"/>
      <c r="ATB3671" s="372"/>
      <c r="ATC3671" s="372"/>
      <c r="ATD3671" s="372"/>
      <c r="ATE3671" s="370"/>
      <c r="ATF3671" s="371"/>
      <c r="ATG3671" s="372"/>
      <c r="ATH3671" s="371"/>
      <c r="ATI3671" s="473"/>
      <c r="ATJ3671" s="371"/>
      <c r="ATK3671" s="372"/>
      <c r="ATL3671" s="372"/>
      <c r="ATM3671" s="372"/>
      <c r="ATN3671" s="372"/>
      <c r="ATO3671" s="370"/>
      <c r="ATP3671" s="371"/>
      <c r="ATQ3671" s="372"/>
      <c r="ATR3671" s="371"/>
      <c r="ATS3671" s="473"/>
      <c r="ATT3671" s="371"/>
      <c r="ATU3671" s="372"/>
      <c r="ATV3671" s="372"/>
      <c r="ATW3671" s="372"/>
      <c r="ATX3671" s="372"/>
      <c r="ATY3671" s="370"/>
      <c r="ATZ3671" s="371"/>
      <c r="AUA3671" s="372"/>
      <c r="AUB3671" s="371"/>
      <c r="AUC3671" s="473"/>
      <c r="AUD3671" s="371"/>
      <c r="AUE3671" s="372"/>
      <c r="AUF3671" s="372"/>
      <c r="AUG3671" s="372"/>
      <c r="AUH3671" s="372"/>
      <c r="AUI3671" s="370"/>
      <c r="AUJ3671" s="371"/>
      <c r="AUK3671" s="372"/>
      <c r="AUL3671" s="371"/>
      <c r="AUM3671" s="473"/>
      <c r="AUN3671" s="371"/>
      <c r="AUO3671" s="372"/>
      <c r="AUP3671" s="372"/>
      <c r="AUQ3671" s="372"/>
      <c r="AUR3671" s="372"/>
      <c r="AUS3671" s="370"/>
      <c r="AUT3671" s="371"/>
      <c r="AUU3671" s="372"/>
      <c r="AUV3671" s="371"/>
      <c r="AUW3671" s="473"/>
      <c r="AUX3671" s="371"/>
      <c r="AUY3671" s="372"/>
      <c r="AUZ3671" s="372"/>
      <c r="AVA3671" s="372"/>
      <c r="AVB3671" s="372"/>
      <c r="AVC3671" s="370"/>
      <c r="AVD3671" s="371"/>
      <c r="AVE3671" s="372"/>
      <c r="AVF3671" s="371"/>
      <c r="AVG3671" s="473"/>
      <c r="AVH3671" s="371"/>
      <c r="AVI3671" s="372"/>
      <c r="AVJ3671" s="372"/>
      <c r="AVK3671" s="372"/>
      <c r="AVL3671" s="372"/>
      <c r="AVM3671" s="370"/>
      <c r="AVN3671" s="371"/>
      <c r="AVO3671" s="372"/>
      <c r="AVP3671" s="371"/>
      <c r="AVQ3671" s="473"/>
      <c r="AVR3671" s="371"/>
      <c r="AVS3671" s="372"/>
      <c r="AVT3671" s="372"/>
      <c r="AVU3671" s="372"/>
      <c r="AVV3671" s="372"/>
      <c r="AVW3671" s="370"/>
      <c r="AVX3671" s="371"/>
      <c r="AVY3671" s="372"/>
      <c r="AVZ3671" s="371"/>
      <c r="AWA3671" s="473"/>
      <c r="AWB3671" s="371"/>
      <c r="AWC3671" s="372"/>
      <c r="AWD3671" s="372"/>
      <c r="AWE3671" s="372"/>
      <c r="AWF3671" s="372"/>
      <c r="AWG3671" s="370"/>
      <c r="AWH3671" s="371"/>
      <c r="AWI3671" s="372"/>
      <c r="AWJ3671" s="371"/>
      <c r="AWK3671" s="473"/>
      <c r="AWL3671" s="371"/>
      <c r="AWM3671" s="372"/>
      <c r="AWN3671" s="372"/>
      <c r="AWO3671" s="372"/>
      <c r="AWP3671" s="372"/>
      <c r="AWQ3671" s="370"/>
      <c r="AWR3671" s="371"/>
      <c r="AWS3671" s="372"/>
      <c r="AWT3671" s="371"/>
      <c r="AWU3671" s="473"/>
      <c r="AWV3671" s="371"/>
      <c r="AWW3671" s="372"/>
      <c r="AWX3671" s="372"/>
      <c r="AWY3671" s="372"/>
      <c r="AWZ3671" s="372"/>
      <c r="AXA3671" s="370"/>
      <c r="AXB3671" s="371"/>
      <c r="AXC3671" s="372"/>
      <c r="AXD3671" s="371"/>
      <c r="AXE3671" s="473"/>
      <c r="AXF3671" s="371"/>
      <c r="AXG3671" s="372"/>
      <c r="AXH3671" s="372"/>
      <c r="AXI3671" s="372"/>
      <c r="AXJ3671" s="372"/>
      <c r="AXK3671" s="370"/>
      <c r="AXL3671" s="371"/>
      <c r="AXM3671" s="372"/>
      <c r="AXN3671" s="371"/>
      <c r="AXO3671" s="473"/>
      <c r="AXP3671" s="371"/>
      <c r="AXQ3671" s="372"/>
      <c r="AXR3671" s="372"/>
      <c r="AXS3671" s="372"/>
      <c r="AXT3671" s="372"/>
      <c r="AXU3671" s="370"/>
      <c r="AXV3671" s="371"/>
      <c r="AXW3671" s="372"/>
      <c r="AXX3671" s="371"/>
      <c r="AXY3671" s="473"/>
      <c r="AXZ3671" s="371"/>
      <c r="AYA3671" s="372"/>
      <c r="AYB3671" s="372"/>
      <c r="AYC3671" s="372"/>
      <c r="AYD3671" s="372"/>
      <c r="AYE3671" s="370"/>
      <c r="AYF3671" s="371"/>
      <c r="AYG3671" s="372"/>
      <c r="AYH3671" s="371"/>
      <c r="AYI3671" s="473"/>
      <c r="AYJ3671" s="371"/>
      <c r="AYK3671" s="372"/>
      <c r="AYL3671" s="372"/>
      <c r="AYM3671" s="372"/>
      <c r="AYN3671" s="372"/>
      <c r="AYO3671" s="370"/>
      <c r="AYP3671" s="371"/>
      <c r="AYQ3671" s="372"/>
      <c r="AYR3671" s="371"/>
      <c r="AYS3671" s="473"/>
      <c r="AYT3671" s="371"/>
      <c r="AYU3671" s="372"/>
      <c r="AYV3671" s="372"/>
      <c r="AYW3671" s="372"/>
      <c r="AYX3671" s="372"/>
      <c r="AYY3671" s="370"/>
      <c r="AYZ3671" s="371"/>
      <c r="AZA3671" s="372"/>
      <c r="AZB3671" s="371"/>
      <c r="AZC3671" s="473"/>
      <c r="AZD3671" s="371"/>
      <c r="AZE3671" s="372"/>
      <c r="AZF3671" s="372"/>
      <c r="AZG3671" s="372"/>
      <c r="AZH3671" s="372"/>
      <c r="AZI3671" s="370"/>
      <c r="AZJ3671" s="371"/>
      <c r="AZK3671" s="372"/>
      <c r="AZL3671" s="371"/>
      <c r="AZM3671" s="473"/>
      <c r="AZN3671" s="371"/>
      <c r="AZO3671" s="372"/>
      <c r="AZP3671" s="372"/>
      <c r="AZQ3671" s="372"/>
      <c r="AZR3671" s="372"/>
      <c r="AZS3671" s="370"/>
      <c r="AZT3671" s="371"/>
      <c r="AZU3671" s="372"/>
      <c r="AZV3671" s="371"/>
      <c r="AZW3671" s="473"/>
      <c r="AZX3671" s="371"/>
      <c r="AZY3671" s="372"/>
      <c r="AZZ3671" s="372"/>
      <c r="BAA3671" s="372"/>
      <c r="BAB3671" s="372"/>
      <c r="BAC3671" s="370"/>
      <c r="BAD3671" s="371"/>
      <c r="BAE3671" s="372"/>
      <c r="BAF3671" s="371"/>
      <c r="BAG3671" s="473"/>
      <c r="BAH3671" s="371"/>
      <c r="BAI3671" s="372"/>
      <c r="BAJ3671" s="372"/>
      <c r="BAK3671" s="372"/>
      <c r="BAL3671" s="372"/>
      <c r="BAM3671" s="370"/>
      <c r="BAN3671" s="371"/>
      <c r="BAO3671" s="372"/>
      <c r="BAP3671" s="371"/>
      <c r="BAQ3671" s="473"/>
      <c r="BAR3671" s="371"/>
      <c r="BAS3671" s="372"/>
      <c r="BAT3671" s="372"/>
      <c r="BAU3671" s="372"/>
      <c r="BAV3671" s="372"/>
      <c r="BAW3671" s="370"/>
      <c r="BAX3671" s="371"/>
      <c r="BAY3671" s="372"/>
      <c r="BAZ3671" s="371"/>
      <c r="BBA3671" s="473"/>
      <c r="BBB3671" s="371"/>
      <c r="BBC3671" s="372"/>
      <c r="BBD3671" s="372"/>
      <c r="BBE3671" s="372"/>
      <c r="BBF3671" s="372"/>
      <c r="BBG3671" s="370"/>
      <c r="BBH3671" s="371"/>
      <c r="BBI3671" s="372"/>
      <c r="BBJ3671" s="371"/>
      <c r="BBK3671" s="473"/>
      <c r="BBL3671" s="371"/>
      <c r="BBM3671" s="372"/>
      <c r="BBN3671" s="372"/>
      <c r="BBO3671" s="372"/>
      <c r="BBP3671" s="372"/>
      <c r="BBQ3671" s="370"/>
      <c r="BBR3671" s="371"/>
      <c r="BBS3671" s="372"/>
      <c r="BBT3671" s="371"/>
      <c r="BBU3671" s="473"/>
      <c r="BBV3671" s="371"/>
      <c r="BBW3671" s="372"/>
      <c r="BBX3671" s="372"/>
      <c r="BBY3671" s="372"/>
      <c r="BBZ3671" s="372"/>
      <c r="BCA3671" s="370"/>
      <c r="BCB3671" s="371"/>
      <c r="BCC3671" s="372"/>
      <c r="BCD3671" s="371"/>
      <c r="BCE3671" s="473"/>
      <c r="BCF3671" s="371"/>
      <c r="BCG3671" s="372"/>
      <c r="BCH3671" s="372"/>
      <c r="BCI3671" s="372"/>
      <c r="BCJ3671" s="372"/>
      <c r="BCK3671" s="370"/>
      <c r="BCL3671" s="371"/>
      <c r="BCM3671" s="372"/>
      <c r="BCN3671" s="371"/>
      <c r="BCO3671" s="473"/>
      <c r="BCP3671" s="371"/>
      <c r="BCQ3671" s="372"/>
      <c r="BCR3671" s="372"/>
      <c r="BCS3671" s="372"/>
      <c r="BCT3671" s="372"/>
      <c r="BCU3671" s="370"/>
      <c r="BCV3671" s="371"/>
      <c r="BCW3671" s="372"/>
      <c r="BCX3671" s="371"/>
      <c r="BCY3671" s="473"/>
      <c r="BCZ3671" s="371"/>
      <c r="BDA3671" s="372"/>
      <c r="BDB3671" s="372"/>
      <c r="BDC3671" s="372"/>
      <c r="BDD3671" s="372"/>
      <c r="BDE3671" s="370"/>
      <c r="BDF3671" s="371"/>
      <c r="BDG3671" s="372"/>
      <c r="BDH3671" s="371"/>
      <c r="BDI3671" s="473"/>
      <c r="BDJ3671" s="371"/>
      <c r="BDK3671" s="372"/>
      <c r="BDL3671" s="372"/>
      <c r="BDM3671" s="372"/>
      <c r="BDN3671" s="372"/>
      <c r="BDO3671" s="370"/>
      <c r="BDP3671" s="371"/>
      <c r="BDQ3671" s="372"/>
      <c r="BDR3671" s="371"/>
      <c r="BDS3671" s="473"/>
      <c r="BDT3671" s="371"/>
      <c r="BDU3671" s="372"/>
      <c r="BDV3671" s="372"/>
      <c r="BDW3671" s="372"/>
      <c r="BDX3671" s="372"/>
      <c r="BDY3671" s="370"/>
      <c r="BDZ3671" s="371"/>
      <c r="BEA3671" s="372"/>
      <c r="BEB3671" s="371"/>
      <c r="BEC3671" s="473"/>
      <c r="BED3671" s="371"/>
      <c r="BEE3671" s="372"/>
      <c r="BEF3671" s="372"/>
      <c r="BEG3671" s="372"/>
      <c r="BEH3671" s="372"/>
      <c r="BEI3671" s="370"/>
      <c r="BEJ3671" s="371"/>
      <c r="BEK3671" s="372"/>
      <c r="BEL3671" s="371"/>
      <c r="BEM3671" s="473"/>
      <c r="BEN3671" s="371"/>
      <c r="BEO3671" s="372"/>
      <c r="BEP3671" s="372"/>
      <c r="BEQ3671" s="372"/>
      <c r="BER3671" s="372"/>
      <c r="BES3671" s="370"/>
      <c r="BET3671" s="371"/>
      <c r="BEU3671" s="372"/>
      <c r="BEV3671" s="371"/>
      <c r="BEW3671" s="473"/>
      <c r="BEX3671" s="371"/>
      <c r="BEY3671" s="372"/>
      <c r="BEZ3671" s="372"/>
      <c r="BFA3671" s="372"/>
      <c r="BFB3671" s="372"/>
      <c r="BFC3671" s="370"/>
      <c r="BFD3671" s="371"/>
      <c r="BFE3671" s="372"/>
      <c r="BFF3671" s="371"/>
      <c r="BFG3671" s="473"/>
      <c r="BFH3671" s="371"/>
      <c r="BFI3671" s="372"/>
      <c r="BFJ3671" s="372"/>
      <c r="BFK3671" s="372"/>
      <c r="BFL3671" s="372"/>
      <c r="BFM3671" s="370"/>
      <c r="BFN3671" s="371"/>
      <c r="BFO3671" s="372"/>
      <c r="BFP3671" s="371"/>
      <c r="BFQ3671" s="473"/>
      <c r="BFR3671" s="371"/>
      <c r="BFS3671" s="372"/>
      <c r="BFT3671" s="372"/>
      <c r="BFU3671" s="372"/>
      <c r="BFV3671" s="372"/>
      <c r="BFW3671" s="370"/>
      <c r="BFX3671" s="371"/>
      <c r="BFY3671" s="372"/>
      <c r="BFZ3671" s="371"/>
      <c r="BGA3671" s="473"/>
      <c r="BGB3671" s="371"/>
      <c r="BGC3671" s="372"/>
      <c r="BGD3671" s="372"/>
      <c r="BGE3671" s="372"/>
      <c r="BGF3671" s="372"/>
      <c r="BGG3671" s="370"/>
      <c r="BGH3671" s="371"/>
      <c r="BGI3671" s="372"/>
      <c r="BGJ3671" s="371"/>
      <c r="BGK3671" s="473"/>
      <c r="BGL3671" s="371"/>
      <c r="BGM3671" s="372"/>
      <c r="BGN3671" s="372"/>
      <c r="BGO3671" s="372"/>
      <c r="BGP3671" s="372"/>
      <c r="BGQ3671" s="370"/>
      <c r="BGR3671" s="371"/>
      <c r="BGS3671" s="372"/>
      <c r="BGT3671" s="371"/>
      <c r="BGU3671" s="473"/>
      <c r="BGV3671" s="371"/>
      <c r="BGW3671" s="372"/>
      <c r="BGX3671" s="372"/>
      <c r="BGY3671" s="372"/>
      <c r="BGZ3671" s="372"/>
      <c r="BHA3671" s="370"/>
      <c r="BHB3671" s="371"/>
      <c r="BHC3671" s="372"/>
      <c r="BHD3671" s="371"/>
      <c r="BHE3671" s="473"/>
      <c r="BHF3671" s="371"/>
      <c r="BHG3671" s="372"/>
      <c r="BHH3671" s="372"/>
      <c r="BHI3671" s="372"/>
      <c r="BHJ3671" s="372"/>
      <c r="BHK3671" s="370"/>
      <c r="BHL3671" s="371"/>
      <c r="BHM3671" s="372"/>
      <c r="BHN3671" s="371"/>
      <c r="BHO3671" s="473"/>
      <c r="BHP3671" s="371"/>
      <c r="BHQ3671" s="372"/>
      <c r="BHR3671" s="372"/>
      <c r="BHS3671" s="372"/>
      <c r="BHT3671" s="372"/>
      <c r="BHU3671" s="370"/>
      <c r="BHV3671" s="371"/>
      <c r="BHW3671" s="372"/>
      <c r="BHX3671" s="371"/>
      <c r="BHY3671" s="473"/>
      <c r="BHZ3671" s="371"/>
      <c r="BIA3671" s="372"/>
      <c r="BIB3671" s="372"/>
      <c r="BIC3671" s="372"/>
      <c r="BID3671" s="372"/>
      <c r="BIE3671" s="370"/>
      <c r="BIF3671" s="371"/>
      <c r="BIG3671" s="372"/>
      <c r="BIH3671" s="371"/>
      <c r="BII3671" s="473"/>
      <c r="BIJ3671" s="371"/>
      <c r="BIK3671" s="372"/>
      <c r="BIL3671" s="372"/>
      <c r="BIM3671" s="372"/>
      <c r="BIN3671" s="372"/>
      <c r="BIO3671" s="370"/>
      <c r="BIP3671" s="371"/>
      <c r="BIQ3671" s="372"/>
      <c r="BIR3671" s="371"/>
      <c r="BIS3671" s="473"/>
      <c r="BIT3671" s="371"/>
      <c r="BIU3671" s="372"/>
      <c r="BIV3671" s="372"/>
      <c r="BIW3671" s="372"/>
      <c r="BIX3671" s="372"/>
      <c r="BIY3671" s="370"/>
      <c r="BIZ3671" s="371"/>
      <c r="BJA3671" s="372"/>
      <c r="BJB3671" s="371"/>
      <c r="BJC3671" s="473"/>
      <c r="BJD3671" s="371"/>
      <c r="BJE3671" s="372"/>
      <c r="BJF3671" s="372"/>
      <c r="BJG3671" s="372"/>
      <c r="BJH3671" s="372"/>
      <c r="BJI3671" s="370"/>
      <c r="BJJ3671" s="371"/>
      <c r="BJK3671" s="372"/>
      <c r="BJL3671" s="371"/>
      <c r="BJM3671" s="473"/>
      <c r="BJN3671" s="371"/>
      <c r="BJO3671" s="372"/>
      <c r="BJP3671" s="372"/>
      <c r="BJQ3671" s="372"/>
      <c r="BJR3671" s="372"/>
      <c r="BJS3671" s="370"/>
      <c r="BJT3671" s="371"/>
      <c r="BJU3671" s="372"/>
      <c r="BJV3671" s="371"/>
      <c r="BJW3671" s="473"/>
      <c r="BJX3671" s="371"/>
      <c r="BJY3671" s="372"/>
      <c r="BJZ3671" s="372"/>
      <c r="BKA3671" s="372"/>
      <c r="BKB3671" s="372"/>
      <c r="BKC3671" s="370"/>
      <c r="BKD3671" s="371"/>
      <c r="BKE3671" s="372"/>
      <c r="BKF3671" s="371"/>
      <c r="BKG3671" s="473"/>
      <c r="BKH3671" s="371"/>
      <c r="BKI3671" s="372"/>
      <c r="BKJ3671" s="372"/>
      <c r="BKK3671" s="372"/>
      <c r="BKL3671" s="372"/>
      <c r="BKM3671" s="370"/>
      <c r="BKN3671" s="371"/>
      <c r="BKO3671" s="372"/>
      <c r="BKP3671" s="371"/>
      <c r="BKQ3671" s="473"/>
      <c r="BKR3671" s="371"/>
      <c r="BKS3671" s="372"/>
      <c r="BKT3671" s="372"/>
      <c r="BKU3671" s="372"/>
      <c r="BKV3671" s="372"/>
      <c r="BKW3671" s="370"/>
      <c r="BKX3671" s="371"/>
      <c r="BKY3671" s="372"/>
      <c r="BKZ3671" s="371"/>
      <c r="BLA3671" s="473"/>
      <c r="BLB3671" s="371"/>
      <c r="BLC3671" s="372"/>
      <c r="BLD3671" s="372"/>
      <c r="BLE3671" s="372"/>
      <c r="BLF3671" s="372"/>
      <c r="BLG3671" s="370"/>
      <c r="BLH3671" s="371"/>
      <c r="BLI3671" s="372"/>
      <c r="BLJ3671" s="371"/>
      <c r="BLK3671" s="473"/>
      <c r="BLL3671" s="371"/>
      <c r="BLM3671" s="372"/>
      <c r="BLN3671" s="372"/>
      <c r="BLO3671" s="372"/>
      <c r="BLP3671" s="372"/>
      <c r="BLQ3671" s="370"/>
      <c r="BLR3671" s="371"/>
      <c r="BLS3671" s="372"/>
      <c r="BLT3671" s="371"/>
      <c r="BLU3671" s="473"/>
      <c r="BLV3671" s="371"/>
      <c r="BLW3671" s="372"/>
      <c r="BLX3671" s="372"/>
      <c r="BLY3671" s="372"/>
      <c r="BLZ3671" s="372"/>
      <c r="BMA3671" s="370"/>
      <c r="BMB3671" s="371"/>
      <c r="BMC3671" s="372"/>
      <c r="BMD3671" s="371"/>
      <c r="BME3671" s="473"/>
      <c r="BMF3671" s="371"/>
      <c r="BMG3671" s="372"/>
      <c r="BMH3671" s="372"/>
      <c r="BMI3671" s="372"/>
      <c r="BMJ3671" s="372"/>
      <c r="BMK3671" s="370"/>
      <c r="BML3671" s="371"/>
      <c r="BMM3671" s="372"/>
      <c r="BMN3671" s="371"/>
      <c r="BMO3671" s="473"/>
      <c r="BMP3671" s="371"/>
      <c r="BMQ3671" s="372"/>
      <c r="BMR3671" s="372"/>
      <c r="BMS3671" s="372"/>
      <c r="BMT3671" s="372"/>
      <c r="BMU3671" s="370"/>
      <c r="BMV3671" s="371"/>
      <c r="BMW3671" s="372"/>
      <c r="BMX3671" s="371"/>
      <c r="BMY3671" s="473"/>
      <c r="BMZ3671" s="371"/>
      <c r="BNA3671" s="372"/>
      <c r="BNB3671" s="372"/>
      <c r="BNC3671" s="372"/>
      <c r="BND3671" s="372"/>
      <c r="BNE3671" s="370"/>
      <c r="BNF3671" s="371"/>
      <c r="BNG3671" s="372"/>
      <c r="BNH3671" s="371"/>
      <c r="BNI3671" s="473"/>
      <c r="BNJ3671" s="371"/>
      <c r="BNK3671" s="372"/>
      <c r="BNL3671" s="372"/>
      <c r="BNM3671" s="372"/>
      <c r="BNN3671" s="372"/>
      <c r="BNO3671" s="370"/>
      <c r="BNP3671" s="371"/>
      <c r="BNQ3671" s="372"/>
      <c r="BNR3671" s="371"/>
      <c r="BNS3671" s="473"/>
      <c r="BNT3671" s="371"/>
      <c r="BNU3671" s="372"/>
      <c r="BNV3671" s="372"/>
      <c r="BNW3671" s="372"/>
      <c r="BNX3671" s="372"/>
      <c r="BNY3671" s="370"/>
      <c r="BNZ3671" s="371"/>
      <c r="BOA3671" s="372"/>
      <c r="BOB3671" s="371"/>
      <c r="BOC3671" s="473"/>
      <c r="BOD3671" s="371"/>
      <c r="BOE3671" s="372"/>
      <c r="BOF3671" s="372"/>
      <c r="BOG3671" s="372"/>
      <c r="BOH3671" s="372"/>
      <c r="BOI3671" s="370"/>
      <c r="BOJ3671" s="371"/>
      <c r="BOK3671" s="372"/>
      <c r="BOL3671" s="371"/>
      <c r="BOM3671" s="473"/>
      <c r="BON3671" s="371"/>
      <c r="BOO3671" s="372"/>
      <c r="BOP3671" s="372"/>
      <c r="BOQ3671" s="372"/>
      <c r="BOR3671" s="372"/>
      <c r="BOS3671" s="370"/>
      <c r="BOT3671" s="371"/>
      <c r="BOU3671" s="372"/>
      <c r="BOV3671" s="371"/>
      <c r="BOW3671" s="473"/>
      <c r="BOX3671" s="371"/>
      <c r="BOY3671" s="372"/>
      <c r="BOZ3671" s="372"/>
      <c r="BPA3671" s="372"/>
      <c r="BPB3671" s="372"/>
      <c r="BPC3671" s="370"/>
      <c r="BPD3671" s="371"/>
      <c r="BPE3671" s="372"/>
      <c r="BPF3671" s="371"/>
      <c r="BPG3671" s="473"/>
      <c r="BPH3671" s="371"/>
      <c r="BPI3671" s="372"/>
      <c r="BPJ3671" s="372"/>
      <c r="BPK3671" s="372"/>
      <c r="BPL3671" s="372"/>
      <c r="BPM3671" s="370"/>
      <c r="BPN3671" s="371"/>
      <c r="BPO3671" s="372"/>
      <c r="BPP3671" s="371"/>
      <c r="BPQ3671" s="473"/>
      <c r="BPR3671" s="371"/>
      <c r="BPS3671" s="372"/>
      <c r="BPT3671" s="372"/>
      <c r="BPU3671" s="372"/>
      <c r="BPV3671" s="372"/>
      <c r="BPW3671" s="370"/>
      <c r="BPX3671" s="371"/>
      <c r="BPY3671" s="372"/>
      <c r="BPZ3671" s="371"/>
      <c r="BQA3671" s="473"/>
      <c r="BQB3671" s="371"/>
      <c r="BQC3671" s="372"/>
      <c r="BQD3671" s="372"/>
      <c r="BQE3671" s="372"/>
      <c r="BQF3671" s="372"/>
      <c r="BQG3671" s="370"/>
      <c r="BQH3671" s="371"/>
      <c r="BQI3671" s="372"/>
      <c r="BQJ3671" s="371"/>
      <c r="BQK3671" s="473"/>
      <c r="BQL3671" s="371"/>
      <c r="BQM3671" s="372"/>
      <c r="BQN3671" s="372"/>
      <c r="BQO3671" s="372"/>
      <c r="BQP3671" s="372"/>
      <c r="BQQ3671" s="370"/>
      <c r="BQR3671" s="371"/>
      <c r="BQS3671" s="372"/>
      <c r="BQT3671" s="371"/>
      <c r="BQU3671" s="473"/>
      <c r="BQV3671" s="371"/>
      <c r="BQW3671" s="372"/>
      <c r="BQX3671" s="372"/>
      <c r="BQY3671" s="372"/>
      <c r="BQZ3671" s="372"/>
      <c r="BRA3671" s="370"/>
      <c r="BRB3671" s="371"/>
      <c r="BRC3671" s="372"/>
      <c r="BRD3671" s="371"/>
      <c r="BRE3671" s="473"/>
      <c r="BRF3671" s="371"/>
      <c r="BRG3671" s="372"/>
      <c r="BRH3671" s="372"/>
      <c r="BRI3671" s="372"/>
      <c r="BRJ3671" s="372"/>
      <c r="BRK3671" s="370"/>
      <c r="BRL3671" s="371"/>
      <c r="BRM3671" s="372"/>
      <c r="BRN3671" s="371"/>
      <c r="BRO3671" s="473"/>
      <c r="BRP3671" s="371"/>
      <c r="BRQ3671" s="372"/>
      <c r="BRR3671" s="372"/>
      <c r="BRS3671" s="372"/>
      <c r="BRT3671" s="372"/>
      <c r="BRU3671" s="370"/>
      <c r="BRV3671" s="371"/>
      <c r="BRW3671" s="372"/>
      <c r="BRX3671" s="371"/>
      <c r="BRY3671" s="473"/>
      <c r="BRZ3671" s="371"/>
      <c r="BSA3671" s="372"/>
      <c r="BSB3671" s="372"/>
      <c r="BSC3671" s="372"/>
      <c r="BSD3671" s="372"/>
      <c r="BSE3671" s="370"/>
      <c r="BSF3671" s="371"/>
      <c r="BSG3671" s="372"/>
      <c r="BSH3671" s="371"/>
      <c r="BSI3671" s="473"/>
      <c r="BSJ3671" s="371"/>
      <c r="BSK3671" s="372"/>
      <c r="BSL3671" s="372"/>
      <c r="BSM3671" s="372"/>
      <c r="BSN3671" s="372"/>
      <c r="BSO3671" s="370"/>
      <c r="BSP3671" s="371"/>
      <c r="BSQ3671" s="372"/>
      <c r="BSR3671" s="371"/>
      <c r="BSS3671" s="473"/>
      <c r="BST3671" s="371"/>
      <c r="BSU3671" s="372"/>
      <c r="BSV3671" s="372"/>
      <c r="BSW3671" s="372"/>
      <c r="BSX3671" s="372"/>
      <c r="BSY3671" s="370"/>
      <c r="BSZ3671" s="371"/>
      <c r="BTA3671" s="372"/>
      <c r="BTB3671" s="371"/>
      <c r="BTC3671" s="473"/>
      <c r="BTD3671" s="371"/>
      <c r="BTE3671" s="372"/>
      <c r="BTF3671" s="372"/>
      <c r="BTG3671" s="372"/>
      <c r="BTH3671" s="372"/>
      <c r="BTI3671" s="370"/>
      <c r="BTJ3671" s="371"/>
      <c r="BTK3671" s="372"/>
      <c r="BTL3671" s="371"/>
      <c r="BTM3671" s="473"/>
      <c r="BTN3671" s="371"/>
      <c r="BTO3671" s="372"/>
      <c r="BTP3671" s="372"/>
      <c r="BTQ3671" s="372"/>
      <c r="BTR3671" s="372"/>
      <c r="BTS3671" s="370"/>
      <c r="BTT3671" s="371"/>
      <c r="BTU3671" s="372"/>
      <c r="BTV3671" s="371"/>
      <c r="BTW3671" s="473"/>
      <c r="BTX3671" s="371"/>
      <c r="BTY3671" s="372"/>
      <c r="BTZ3671" s="372"/>
      <c r="BUA3671" s="372"/>
      <c r="BUB3671" s="372"/>
      <c r="BUC3671" s="370"/>
      <c r="BUD3671" s="371"/>
      <c r="BUE3671" s="372"/>
      <c r="BUF3671" s="371"/>
      <c r="BUG3671" s="473"/>
      <c r="BUH3671" s="371"/>
      <c r="BUI3671" s="372"/>
      <c r="BUJ3671" s="372"/>
      <c r="BUK3671" s="372"/>
      <c r="BUL3671" s="372"/>
      <c r="BUM3671" s="370"/>
      <c r="BUN3671" s="371"/>
      <c r="BUO3671" s="372"/>
      <c r="BUP3671" s="371"/>
      <c r="BUQ3671" s="473"/>
      <c r="BUR3671" s="371"/>
      <c r="BUS3671" s="372"/>
      <c r="BUT3671" s="372"/>
      <c r="BUU3671" s="372"/>
      <c r="BUV3671" s="372"/>
      <c r="BUW3671" s="370"/>
      <c r="BUX3671" s="371"/>
      <c r="BUY3671" s="372"/>
      <c r="BUZ3671" s="371"/>
      <c r="BVA3671" s="473"/>
      <c r="BVB3671" s="371"/>
      <c r="BVC3671" s="372"/>
      <c r="BVD3671" s="372"/>
      <c r="BVE3671" s="372"/>
      <c r="BVF3671" s="372"/>
      <c r="BVG3671" s="370"/>
      <c r="BVH3671" s="371"/>
      <c r="BVI3671" s="372"/>
      <c r="BVJ3671" s="371"/>
      <c r="BVK3671" s="473"/>
      <c r="BVL3671" s="371"/>
      <c r="BVM3671" s="372"/>
      <c r="BVN3671" s="372"/>
      <c r="BVO3671" s="372"/>
      <c r="BVP3671" s="372"/>
      <c r="BVQ3671" s="370"/>
      <c r="BVR3671" s="371"/>
      <c r="BVS3671" s="372"/>
      <c r="BVT3671" s="371"/>
      <c r="BVU3671" s="473"/>
      <c r="BVV3671" s="371"/>
      <c r="BVW3671" s="372"/>
      <c r="BVX3671" s="372"/>
      <c r="BVY3671" s="372"/>
      <c r="BVZ3671" s="372"/>
      <c r="BWA3671" s="370"/>
      <c r="BWB3671" s="371"/>
      <c r="BWC3671" s="372"/>
      <c r="BWD3671" s="371"/>
      <c r="BWE3671" s="473"/>
      <c r="BWF3671" s="371"/>
      <c r="BWG3671" s="372"/>
      <c r="BWH3671" s="372"/>
      <c r="BWI3671" s="372"/>
      <c r="BWJ3671" s="372"/>
      <c r="BWK3671" s="370"/>
      <c r="BWL3671" s="371"/>
      <c r="BWM3671" s="372"/>
      <c r="BWN3671" s="371"/>
      <c r="BWO3671" s="473"/>
      <c r="BWP3671" s="371"/>
      <c r="BWQ3671" s="372"/>
      <c r="BWR3671" s="372"/>
      <c r="BWS3671" s="372"/>
      <c r="BWT3671" s="372"/>
      <c r="BWU3671" s="370"/>
      <c r="BWV3671" s="371"/>
      <c r="BWW3671" s="372"/>
      <c r="BWX3671" s="371"/>
      <c r="BWY3671" s="473"/>
      <c r="BWZ3671" s="371"/>
      <c r="BXA3671" s="372"/>
      <c r="BXB3671" s="372"/>
      <c r="BXC3671" s="372"/>
      <c r="BXD3671" s="372"/>
      <c r="BXE3671" s="370"/>
      <c r="BXF3671" s="371"/>
      <c r="BXG3671" s="372"/>
      <c r="BXH3671" s="371"/>
      <c r="BXI3671" s="473"/>
      <c r="BXJ3671" s="371"/>
      <c r="BXK3671" s="372"/>
      <c r="BXL3671" s="372"/>
      <c r="BXM3671" s="372"/>
      <c r="BXN3671" s="372"/>
      <c r="BXO3671" s="370"/>
      <c r="BXP3671" s="371"/>
      <c r="BXQ3671" s="372"/>
      <c r="BXR3671" s="371"/>
      <c r="BXS3671" s="473"/>
      <c r="BXT3671" s="371"/>
      <c r="BXU3671" s="372"/>
      <c r="BXV3671" s="372"/>
      <c r="BXW3671" s="372"/>
      <c r="BXX3671" s="372"/>
      <c r="BXY3671" s="370"/>
      <c r="BXZ3671" s="371"/>
      <c r="BYA3671" s="372"/>
      <c r="BYB3671" s="371"/>
      <c r="BYC3671" s="473"/>
      <c r="BYD3671" s="371"/>
      <c r="BYE3671" s="372"/>
      <c r="BYF3671" s="372"/>
      <c r="BYG3671" s="372"/>
      <c r="BYH3671" s="372"/>
      <c r="BYI3671" s="370"/>
      <c r="BYJ3671" s="371"/>
      <c r="BYK3671" s="372"/>
      <c r="BYL3671" s="371"/>
      <c r="BYM3671" s="473"/>
      <c r="BYN3671" s="371"/>
      <c r="BYO3671" s="372"/>
      <c r="BYP3671" s="372"/>
      <c r="BYQ3671" s="372"/>
      <c r="BYR3671" s="372"/>
      <c r="BYS3671" s="370"/>
      <c r="BYT3671" s="371"/>
      <c r="BYU3671" s="372"/>
      <c r="BYV3671" s="371"/>
      <c r="BYW3671" s="473"/>
      <c r="BYX3671" s="371"/>
      <c r="BYY3671" s="372"/>
      <c r="BYZ3671" s="372"/>
      <c r="BZA3671" s="372"/>
      <c r="BZB3671" s="372"/>
      <c r="BZC3671" s="370"/>
      <c r="BZD3671" s="371"/>
      <c r="BZE3671" s="372"/>
      <c r="BZF3671" s="371"/>
      <c r="BZG3671" s="473"/>
      <c r="BZH3671" s="371"/>
      <c r="BZI3671" s="372"/>
      <c r="BZJ3671" s="372"/>
      <c r="BZK3671" s="372"/>
      <c r="BZL3671" s="372"/>
      <c r="BZM3671" s="370"/>
      <c r="BZN3671" s="371"/>
      <c r="BZO3671" s="372"/>
      <c r="BZP3671" s="371"/>
      <c r="BZQ3671" s="473"/>
      <c r="BZR3671" s="371"/>
      <c r="BZS3671" s="372"/>
      <c r="BZT3671" s="372"/>
      <c r="BZU3671" s="372"/>
      <c r="BZV3671" s="372"/>
      <c r="BZW3671" s="370"/>
      <c r="BZX3671" s="371"/>
      <c r="BZY3671" s="372"/>
      <c r="BZZ3671" s="371"/>
      <c r="CAA3671" s="473"/>
      <c r="CAB3671" s="371"/>
      <c r="CAC3671" s="372"/>
      <c r="CAD3671" s="372"/>
      <c r="CAE3671" s="372"/>
      <c r="CAF3671" s="372"/>
      <c r="CAG3671" s="370"/>
      <c r="CAH3671" s="371"/>
      <c r="CAI3671" s="372"/>
      <c r="CAJ3671" s="371"/>
      <c r="CAK3671" s="473"/>
      <c r="CAL3671" s="371"/>
      <c r="CAM3671" s="372"/>
      <c r="CAN3671" s="372"/>
      <c r="CAO3671" s="372"/>
      <c r="CAP3671" s="372"/>
      <c r="CAQ3671" s="370"/>
      <c r="CAR3671" s="371"/>
      <c r="CAS3671" s="372"/>
      <c r="CAT3671" s="371"/>
      <c r="CAU3671" s="473"/>
      <c r="CAV3671" s="371"/>
      <c r="CAW3671" s="372"/>
      <c r="CAX3671" s="372"/>
      <c r="CAY3671" s="372"/>
      <c r="CAZ3671" s="372"/>
      <c r="CBA3671" s="370"/>
      <c r="CBB3671" s="371"/>
      <c r="CBC3671" s="372"/>
      <c r="CBD3671" s="371"/>
      <c r="CBE3671" s="473"/>
      <c r="CBF3671" s="371"/>
      <c r="CBG3671" s="372"/>
      <c r="CBH3671" s="372"/>
      <c r="CBI3671" s="372"/>
      <c r="CBJ3671" s="372"/>
      <c r="CBK3671" s="370"/>
      <c r="CBL3671" s="371"/>
      <c r="CBM3671" s="372"/>
      <c r="CBN3671" s="371"/>
      <c r="CBO3671" s="473"/>
      <c r="CBP3671" s="371"/>
      <c r="CBQ3671" s="372"/>
      <c r="CBR3671" s="372"/>
      <c r="CBS3671" s="372"/>
      <c r="CBT3671" s="372"/>
      <c r="CBU3671" s="370"/>
      <c r="CBV3671" s="371"/>
      <c r="CBW3671" s="372"/>
      <c r="CBX3671" s="371"/>
      <c r="CBY3671" s="473"/>
      <c r="CBZ3671" s="371"/>
      <c r="CCA3671" s="372"/>
      <c r="CCB3671" s="372"/>
      <c r="CCC3671" s="372"/>
      <c r="CCD3671" s="372"/>
      <c r="CCE3671" s="370"/>
      <c r="CCF3671" s="371"/>
      <c r="CCG3671" s="372"/>
      <c r="CCH3671" s="371"/>
      <c r="CCI3671" s="473"/>
      <c r="CCJ3671" s="371"/>
      <c r="CCK3671" s="372"/>
      <c r="CCL3671" s="372"/>
      <c r="CCM3671" s="372"/>
      <c r="CCN3671" s="372"/>
      <c r="CCO3671" s="370"/>
      <c r="CCP3671" s="371"/>
      <c r="CCQ3671" s="372"/>
      <c r="CCR3671" s="371"/>
      <c r="CCS3671" s="473"/>
      <c r="CCT3671" s="371"/>
      <c r="CCU3671" s="372"/>
      <c r="CCV3671" s="372"/>
      <c r="CCW3671" s="372"/>
      <c r="CCX3671" s="372"/>
      <c r="CCY3671" s="370"/>
      <c r="CCZ3671" s="371"/>
      <c r="CDA3671" s="372"/>
      <c r="CDB3671" s="371"/>
      <c r="CDC3671" s="473"/>
      <c r="CDD3671" s="371"/>
      <c r="CDE3671" s="372"/>
      <c r="CDF3671" s="372"/>
      <c r="CDG3671" s="372"/>
      <c r="CDH3671" s="372"/>
      <c r="CDI3671" s="370"/>
      <c r="CDJ3671" s="371"/>
      <c r="CDK3671" s="372"/>
      <c r="CDL3671" s="371"/>
      <c r="CDM3671" s="473"/>
      <c r="CDN3671" s="371"/>
      <c r="CDO3671" s="372"/>
      <c r="CDP3671" s="372"/>
      <c r="CDQ3671" s="372"/>
      <c r="CDR3671" s="372"/>
      <c r="CDS3671" s="370"/>
      <c r="CDT3671" s="371"/>
      <c r="CDU3671" s="372"/>
      <c r="CDV3671" s="371"/>
      <c r="CDW3671" s="473"/>
      <c r="CDX3671" s="371"/>
      <c r="CDY3671" s="372"/>
      <c r="CDZ3671" s="372"/>
      <c r="CEA3671" s="372"/>
      <c r="CEB3671" s="372"/>
      <c r="CEC3671" s="370"/>
      <c r="CED3671" s="371"/>
      <c r="CEE3671" s="372"/>
      <c r="CEF3671" s="371"/>
      <c r="CEG3671" s="473"/>
      <c r="CEH3671" s="371"/>
      <c r="CEI3671" s="372"/>
      <c r="CEJ3671" s="372"/>
      <c r="CEK3671" s="372"/>
      <c r="CEL3671" s="372"/>
      <c r="CEM3671" s="370"/>
      <c r="CEN3671" s="371"/>
      <c r="CEO3671" s="372"/>
      <c r="CEP3671" s="371"/>
      <c r="CEQ3671" s="473"/>
      <c r="CER3671" s="371"/>
      <c r="CES3671" s="372"/>
      <c r="CET3671" s="372"/>
      <c r="CEU3671" s="372"/>
      <c r="CEV3671" s="372"/>
      <c r="CEW3671" s="370"/>
      <c r="CEX3671" s="371"/>
      <c r="CEY3671" s="372"/>
      <c r="CEZ3671" s="371"/>
      <c r="CFA3671" s="473"/>
      <c r="CFB3671" s="371"/>
      <c r="CFC3671" s="372"/>
      <c r="CFD3671" s="372"/>
      <c r="CFE3671" s="372"/>
      <c r="CFF3671" s="372"/>
      <c r="CFG3671" s="370"/>
      <c r="CFH3671" s="371"/>
      <c r="CFI3671" s="372"/>
      <c r="CFJ3671" s="371"/>
      <c r="CFK3671" s="473"/>
      <c r="CFL3671" s="371"/>
      <c r="CFM3671" s="372"/>
      <c r="CFN3671" s="372"/>
      <c r="CFO3671" s="372"/>
      <c r="CFP3671" s="372"/>
      <c r="CFQ3671" s="370"/>
      <c r="CFR3671" s="371"/>
      <c r="CFS3671" s="372"/>
      <c r="CFT3671" s="371"/>
      <c r="CFU3671" s="473"/>
      <c r="CFV3671" s="371"/>
      <c r="CFW3671" s="372"/>
      <c r="CFX3671" s="372"/>
      <c r="CFY3671" s="372"/>
      <c r="CFZ3671" s="372"/>
      <c r="CGA3671" s="370"/>
      <c r="CGB3671" s="371"/>
      <c r="CGC3671" s="372"/>
      <c r="CGD3671" s="371"/>
      <c r="CGE3671" s="473"/>
      <c r="CGF3671" s="371"/>
      <c r="CGG3671" s="372"/>
      <c r="CGH3671" s="372"/>
      <c r="CGI3671" s="372"/>
      <c r="CGJ3671" s="372"/>
      <c r="CGK3671" s="370"/>
      <c r="CGL3671" s="371"/>
      <c r="CGM3671" s="372"/>
      <c r="CGN3671" s="371"/>
      <c r="CGO3671" s="473"/>
      <c r="CGP3671" s="371"/>
      <c r="CGQ3671" s="372"/>
      <c r="CGR3671" s="372"/>
      <c r="CGS3671" s="372"/>
      <c r="CGT3671" s="372"/>
      <c r="CGU3671" s="370"/>
      <c r="CGV3671" s="371"/>
      <c r="CGW3671" s="372"/>
      <c r="CGX3671" s="371"/>
      <c r="CGY3671" s="473"/>
      <c r="CGZ3671" s="371"/>
      <c r="CHA3671" s="372"/>
      <c r="CHB3671" s="372"/>
      <c r="CHC3671" s="372"/>
      <c r="CHD3671" s="372"/>
      <c r="CHE3671" s="370"/>
      <c r="CHF3671" s="371"/>
      <c r="CHG3671" s="372"/>
      <c r="CHH3671" s="371"/>
      <c r="CHI3671" s="473"/>
      <c r="CHJ3671" s="371"/>
      <c r="CHK3671" s="372"/>
      <c r="CHL3671" s="372"/>
      <c r="CHM3671" s="372"/>
      <c r="CHN3671" s="372"/>
      <c r="CHO3671" s="370"/>
      <c r="CHP3671" s="371"/>
      <c r="CHQ3671" s="372"/>
      <c r="CHR3671" s="371"/>
      <c r="CHS3671" s="473"/>
      <c r="CHT3671" s="371"/>
      <c r="CHU3671" s="372"/>
      <c r="CHV3671" s="372"/>
      <c r="CHW3671" s="372"/>
      <c r="CHX3671" s="372"/>
      <c r="CHY3671" s="370"/>
      <c r="CHZ3671" s="371"/>
      <c r="CIA3671" s="372"/>
      <c r="CIB3671" s="371"/>
      <c r="CIC3671" s="473"/>
      <c r="CID3671" s="371"/>
      <c r="CIE3671" s="372"/>
      <c r="CIF3671" s="372"/>
      <c r="CIG3671" s="372"/>
      <c r="CIH3671" s="372"/>
      <c r="CII3671" s="370"/>
      <c r="CIJ3671" s="371"/>
      <c r="CIK3671" s="372"/>
      <c r="CIL3671" s="371"/>
      <c r="CIM3671" s="473"/>
      <c r="CIN3671" s="371"/>
      <c r="CIO3671" s="372"/>
      <c r="CIP3671" s="372"/>
      <c r="CIQ3671" s="372"/>
      <c r="CIR3671" s="372"/>
      <c r="CIS3671" s="370"/>
      <c r="CIT3671" s="371"/>
      <c r="CIU3671" s="372"/>
      <c r="CIV3671" s="371"/>
      <c r="CIW3671" s="473"/>
      <c r="CIX3671" s="371"/>
      <c r="CIY3671" s="372"/>
      <c r="CIZ3671" s="372"/>
      <c r="CJA3671" s="372"/>
      <c r="CJB3671" s="372"/>
      <c r="CJC3671" s="370"/>
      <c r="CJD3671" s="371"/>
      <c r="CJE3671" s="372"/>
      <c r="CJF3671" s="371"/>
      <c r="CJG3671" s="473"/>
      <c r="CJH3671" s="371"/>
      <c r="CJI3671" s="372"/>
      <c r="CJJ3671" s="372"/>
      <c r="CJK3671" s="372"/>
      <c r="CJL3671" s="372"/>
      <c r="CJM3671" s="370"/>
      <c r="CJN3671" s="371"/>
      <c r="CJO3671" s="372"/>
      <c r="CJP3671" s="371"/>
      <c r="CJQ3671" s="473"/>
      <c r="CJR3671" s="371"/>
      <c r="CJS3671" s="372"/>
      <c r="CJT3671" s="372"/>
      <c r="CJU3671" s="372"/>
      <c r="CJV3671" s="372"/>
      <c r="CJW3671" s="370"/>
      <c r="CJX3671" s="371"/>
      <c r="CJY3671" s="372"/>
      <c r="CJZ3671" s="371"/>
      <c r="CKA3671" s="473"/>
      <c r="CKB3671" s="371"/>
      <c r="CKC3671" s="372"/>
      <c r="CKD3671" s="372"/>
      <c r="CKE3671" s="372"/>
      <c r="CKF3671" s="372"/>
      <c r="CKG3671" s="370"/>
      <c r="CKH3671" s="371"/>
      <c r="CKI3671" s="372"/>
      <c r="CKJ3671" s="371"/>
      <c r="CKK3671" s="473"/>
      <c r="CKL3671" s="371"/>
      <c r="CKM3671" s="372"/>
      <c r="CKN3671" s="372"/>
      <c r="CKO3671" s="372"/>
      <c r="CKP3671" s="372"/>
      <c r="CKQ3671" s="370"/>
      <c r="CKR3671" s="371"/>
      <c r="CKS3671" s="372"/>
      <c r="CKT3671" s="371"/>
      <c r="CKU3671" s="473"/>
      <c r="CKV3671" s="371"/>
      <c r="CKW3671" s="372"/>
      <c r="CKX3671" s="372"/>
      <c r="CKY3671" s="372"/>
      <c r="CKZ3671" s="372"/>
      <c r="CLA3671" s="370"/>
      <c r="CLB3671" s="371"/>
      <c r="CLC3671" s="372"/>
      <c r="CLD3671" s="371"/>
      <c r="CLE3671" s="473"/>
      <c r="CLF3671" s="371"/>
      <c r="CLG3671" s="372"/>
      <c r="CLH3671" s="372"/>
      <c r="CLI3671" s="372"/>
      <c r="CLJ3671" s="372"/>
      <c r="CLK3671" s="370"/>
      <c r="CLL3671" s="371"/>
      <c r="CLM3671" s="372"/>
      <c r="CLN3671" s="371"/>
      <c r="CLO3671" s="473"/>
      <c r="CLP3671" s="371"/>
      <c r="CLQ3671" s="372"/>
      <c r="CLR3671" s="372"/>
      <c r="CLS3671" s="372"/>
      <c r="CLT3671" s="372"/>
      <c r="CLU3671" s="370"/>
      <c r="CLV3671" s="371"/>
      <c r="CLW3671" s="372"/>
      <c r="CLX3671" s="371"/>
      <c r="CLY3671" s="473"/>
      <c r="CLZ3671" s="371"/>
      <c r="CMA3671" s="372"/>
      <c r="CMB3671" s="372"/>
      <c r="CMC3671" s="372"/>
      <c r="CMD3671" s="372"/>
      <c r="CME3671" s="370"/>
      <c r="CMF3671" s="371"/>
      <c r="CMG3671" s="372"/>
      <c r="CMH3671" s="371"/>
      <c r="CMI3671" s="473"/>
      <c r="CMJ3671" s="371"/>
      <c r="CMK3671" s="372"/>
      <c r="CML3671" s="372"/>
      <c r="CMM3671" s="372"/>
      <c r="CMN3671" s="372"/>
      <c r="CMO3671" s="370"/>
      <c r="CMP3671" s="371"/>
      <c r="CMQ3671" s="372"/>
      <c r="CMR3671" s="371"/>
      <c r="CMS3671" s="473"/>
      <c r="CMT3671" s="371"/>
      <c r="CMU3671" s="372"/>
      <c r="CMV3671" s="372"/>
      <c r="CMW3671" s="372"/>
      <c r="CMX3671" s="372"/>
      <c r="CMY3671" s="370"/>
      <c r="CMZ3671" s="371"/>
      <c r="CNA3671" s="372"/>
      <c r="CNB3671" s="371"/>
      <c r="CNC3671" s="473"/>
      <c r="CND3671" s="371"/>
      <c r="CNE3671" s="372"/>
      <c r="CNF3671" s="372"/>
      <c r="CNG3671" s="372"/>
      <c r="CNH3671" s="372"/>
      <c r="CNI3671" s="370"/>
      <c r="CNJ3671" s="371"/>
      <c r="CNK3671" s="372"/>
      <c r="CNL3671" s="371"/>
      <c r="CNM3671" s="473"/>
      <c r="CNN3671" s="371"/>
      <c r="CNO3671" s="372"/>
      <c r="CNP3671" s="372"/>
      <c r="CNQ3671" s="372"/>
      <c r="CNR3671" s="372"/>
      <c r="CNS3671" s="370"/>
      <c r="CNT3671" s="371"/>
      <c r="CNU3671" s="372"/>
      <c r="CNV3671" s="371"/>
      <c r="CNW3671" s="473"/>
      <c r="CNX3671" s="371"/>
      <c r="CNY3671" s="372"/>
      <c r="CNZ3671" s="372"/>
      <c r="COA3671" s="372"/>
      <c r="COB3671" s="372"/>
      <c r="COC3671" s="370"/>
      <c r="COD3671" s="371"/>
      <c r="COE3671" s="372"/>
      <c r="COF3671" s="371"/>
      <c r="COG3671" s="473"/>
      <c r="COH3671" s="371"/>
      <c r="COI3671" s="372"/>
      <c r="COJ3671" s="372"/>
      <c r="COK3671" s="372"/>
      <c r="COL3671" s="372"/>
      <c r="COM3671" s="370"/>
      <c r="CON3671" s="371"/>
      <c r="COO3671" s="372"/>
      <c r="COP3671" s="371"/>
      <c r="COQ3671" s="473"/>
      <c r="COR3671" s="371"/>
      <c r="COS3671" s="372"/>
      <c r="COT3671" s="372"/>
      <c r="COU3671" s="372"/>
      <c r="COV3671" s="372"/>
      <c r="COW3671" s="370"/>
      <c r="COX3671" s="371"/>
      <c r="COY3671" s="372"/>
      <c r="COZ3671" s="371"/>
      <c r="CPA3671" s="473"/>
      <c r="CPB3671" s="371"/>
      <c r="CPC3671" s="372"/>
      <c r="CPD3671" s="372"/>
      <c r="CPE3671" s="372"/>
      <c r="CPF3671" s="372"/>
      <c r="CPG3671" s="370"/>
      <c r="CPH3671" s="371"/>
      <c r="CPI3671" s="372"/>
      <c r="CPJ3671" s="371"/>
      <c r="CPK3671" s="473"/>
      <c r="CPL3671" s="371"/>
      <c r="CPM3671" s="372"/>
      <c r="CPN3671" s="372"/>
      <c r="CPO3671" s="372"/>
      <c r="CPP3671" s="372"/>
      <c r="CPQ3671" s="370"/>
      <c r="CPR3671" s="371"/>
      <c r="CPS3671" s="372"/>
      <c r="CPT3671" s="371"/>
      <c r="CPU3671" s="473"/>
      <c r="CPV3671" s="371"/>
      <c r="CPW3671" s="372"/>
      <c r="CPX3671" s="372"/>
      <c r="CPY3671" s="372"/>
      <c r="CPZ3671" s="372"/>
      <c r="CQA3671" s="370"/>
      <c r="CQB3671" s="371"/>
      <c r="CQC3671" s="372"/>
      <c r="CQD3671" s="371"/>
      <c r="CQE3671" s="473"/>
      <c r="CQF3671" s="371"/>
      <c r="CQG3671" s="372"/>
      <c r="CQH3671" s="372"/>
      <c r="CQI3671" s="372"/>
      <c r="CQJ3671" s="372"/>
      <c r="CQK3671" s="370"/>
      <c r="CQL3671" s="371"/>
      <c r="CQM3671" s="372"/>
      <c r="CQN3671" s="371"/>
      <c r="CQO3671" s="473"/>
      <c r="CQP3671" s="371"/>
      <c r="CQQ3671" s="372"/>
      <c r="CQR3671" s="372"/>
      <c r="CQS3671" s="372"/>
      <c r="CQT3671" s="372"/>
      <c r="CQU3671" s="370"/>
      <c r="CQV3671" s="371"/>
      <c r="CQW3671" s="372"/>
      <c r="CQX3671" s="371"/>
      <c r="CQY3671" s="473"/>
      <c r="CQZ3671" s="371"/>
      <c r="CRA3671" s="372"/>
      <c r="CRB3671" s="372"/>
      <c r="CRC3671" s="372"/>
      <c r="CRD3671" s="372"/>
      <c r="CRE3671" s="370"/>
      <c r="CRF3671" s="371"/>
      <c r="CRG3671" s="372"/>
      <c r="CRH3671" s="371"/>
      <c r="CRI3671" s="473"/>
      <c r="CRJ3671" s="371"/>
      <c r="CRK3671" s="372"/>
      <c r="CRL3671" s="372"/>
      <c r="CRM3671" s="372"/>
      <c r="CRN3671" s="372"/>
      <c r="CRO3671" s="370"/>
      <c r="CRP3671" s="371"/>
      <c r="CRQ3671" s="372"/>
      <c r="CRR3671" s="371"/>
      <c r="CRS3671" s="473"/>
      <c r="CRT3671" s="371"/>
      <c r="CRU3671" s="372"/>
      <c r="CRV3671" s="372"/>
      <c r="CRW3671" s="372"/>
      <c r="CRX3671" s="372"/>
      <c r="CRY3671" s="370"/>
      <c r="CRZ3671" s="371"/>
      <c r="CSA3671" s="372"/>
      <c r="CSB3671" s="371"/>
      <c r="CSC3671" s="473"/>
      <c r="CSD3671" s="371"/>
      <c r="CSE3671" s="372"/>
      <c r="CSF3671" s="372"/>
      <c r="CSG3671" s="372"/>
      <c r="CSH3671" s="372"/>
      <c r="CSI3671" s="370"/>
      <c r="CSJ3671" s="371"/>
      <c r="CSK3671" s="372"/>
      <c r="CSL3671" s="371"/>
      <c r="CSM3671" s="473"/>
      <c r="CSN3671" s="371"/>
      <c r="CSO3671" s="372"/>
      <c r="CSP3671" s="372"/>
      <c r="CSQ3671" s="372"/>
      <c r="CSR3671" s="372"/>
      <c r="CSS3671" s="370"/>
      <c r="CST3671" s="371"/>
      <c r="CSU3671" s="372"/>
      <c r="CSV3671" s="371"/>
      <c r="CSW3671" s="473"/>
      <c r="CSX3671" s="371"/>
      <c r="CSY3671" s="372"/>
      <c r="CSZ3671" s="372"/>
      <c r="CTA3671" s="372"/>
      <c r="CTB3671" s="372"/>
      <c r="CTC3671" s="370"/>
      <c r="CTD3671" s="371"/>
      <c r="CTE3671" s="372"/>
      <c r="CTF3671" s="371"/>
      <c r="CTG3671" s="473"/>
      <c r="CTH3671" s="371"/>
      <c r="CTI3671" s="372"/>
      <c r="CTJ3671" s="372"/>
      <c r="CTK3671" s="372"/>
      <c r="CTL3671" s="372"/>
      <c r="CTM3671" s="370"/>
      <c r="CTN3671" s="371"/>
      <c r="CTO3671" s="372"/>
      <c r="CTP3671" s="371"/>
      <c r="CTQ3671" s="473"/>
      <c r="CTR3671" s="371"/>
      <c r="CTS3671" s="372"/>
      <c r="CTT3671" s="372"/>
      <c r="CTU3671" s="372"/>
      <c r="CTV3671" s="372"/>
      <c r="CTW3671" s="370"/>
      <c r="CTX3671" s="371"/>
      <c r="CTY3671" s="372"/>
      <c r="CTZ3671" s="371"/>
      <c r="CUA3671" s="473"/>
      <c r="CUB3671" s="371"/>
      <c r="CUC3671" s="372"/>
      <c r="CUD3671" s="372"/>
      <c r="CUE3671" s="372"/>
      <c r="CUF3671" s="372"/>
      <c r="CUG3671" s="370"/>
      <c r="CUH3671" s="371"/>
      <c r="CUI3671" s="372"/>
      <c r="CUJ3671" s="371"/>
      <c r="CUK3671" s="473"/>
      <c r="CUL3671" s="371"/>
      <c r="CUM3671" s="372"/>
      <c r="CUN3671" s="372"/>
      <c r="CUO3671" s="372"/>
      <c r="CUP3671" s="372"/>
      <c r="CUQ3671" s="370"/>
      <c r="CUR3671" s="371"/>
      <c r="CUS3671" s="372"/>
      <c r="CUT3671" s="371"/>
      <c r="CUU3671" s="473"/>
      <c r="CUV3671" s="371"/>
      <c r="CUW3671" s="372"/>
      <c r="CUX3671" s="372"/>
      <c r="CUY3671" s="372"/>
      <c r="CUZ3671" s="372"/>
      <c r="CVA3671" s="370"/>
      <c r="CVB3671" s="371"/>
      <c r="CVC3671" s="372"/>
      <c r="CVD3671" s="371"/>
      <c r="CVE3671" s="473"/>
      <c r="CVF3671" s="371"/>
      <c r="CVG3671" s="372"/>
      <c r="CVH3671" s="372"/>
      <c r="CVI3671" s="372"/>
      <c r="CVJ3671" s="372"/>
      <c r="CVK3671" s="370"/>
      <c r="CVL3671" s="371"/>
      <c r="CVM3671" s="372"/>
      <c r="CVN3671" s="371"/>
      <c r="CVO3671" s="473"/>
      <c r="CVP3671" s="371"/>
      <c r="CVQ3671" s="372"/>
      <c r="CVR3671" s="372"/>
      <c r="CVS3671" s="372"/>
      <c r="CVT3671" s="372"/>
      <c r="CVU3671" s="370"/>
      <c r="CVV3671" s="371"/>
      <c r="CVW3671" s="372"/>
      <c r="CVX3671" s="371"/>
      <c r="CVY3671" s="473"/>
      <c r="CVZ3671" s="371"/>
      <c r="CWA3671" s="372"/>
      <c r="CWB3671" s="372"/>
      <c r="CWC3671" s="372"/>
      <c r="CWD3671" s="372"/>
      <c r="CWE3671" s="370"/>
      <c r="CWF3671" s="371"/>
      <c r="CWG3671" s="372"/>
      <c r="CWH3671" s="371"/>
      <c r="CWI3671" s="473"/>
      <c r="CWJ3671" s="371"/>
      <c r="CWK3671" s="372"/>
      <c r="CWL3671" s="372"/>
      <c r="CWM3671" s="372"/>
      <c r="CWN3671" s="372"/>
      <c r="CWO3671" s="370"/>
      <c r="CWP3671" s="371"/>
      <c r="CWQ3671" s="372"/>
      <c r="CWR3671" s="371"/>
      <c r="CWS3671" s="473"/>
      <c r="CWT3671" s="371"/>
      <c r="CWU3671" s="372"/>
      <c r="CWV3671" s="372"/>
      <c r="CWW3671" s="372"/>
      <c r="CWX3671" s="372"/>
      <c r="CWY3671" s="370"/>
      <c r="CWZ3671" s="371"/>
      <c r="CXA3671" s="372"/>
      <c r="CXB3671" s="371"/>
      <c r="CXC3671" s="473"/>
      <c r="CXD3671" s="371"/>
      <c r="CXE3671" s="372"/>
      <c r="CXF3671" s="372"/>
      <c r="CXG3671" s="372"/>
      <c r="CXH3671" s="372"/>
      <c r="CXI3671" s="370"/>
      <c r="CXJ3671" s="371"/>
      <c r="CXK3671" s="372"/>
      <c r="CXL3671" s="371"/>
      <c r="CXM3671" s="473"/>
      <c r="CXN3671" s="371"/>
      <c r="CXO3671" s="372"/>
      <c r="CXP3671" s="372"/>
      <c r="CXQ3671" s="372"/>
      <c r="CXR3671" s="372"/>
      <c r="CXS3671" s="370"/>
      <c r="CXT3671" s="371"/>
      <c r="CXU3671" s="372"/>
      <c r="CXV3671" s="371"/>
      <c r="CXW3671" s="473"/>
      <c r="CXX3671" s="371"/>
      <c r="CXY3671" s="372"/>
      <c r="CXZ3671" s="372"/>
      <c r="CYA3671" s="372"/>
      <c r="CYB3671" s="372"/>
      <c r="CYC3671" s="370"/>
      <c r="CYD3671" s="371"/>
      <c r="CYE3671" s="372"/>
      <c r="CYF3671" s="371"/>
      <c r="CYG3671" s="473"/>
      <c r="CYH3671" s="371"/>
      <c r="CYI3671" s="372"/>
      <c r="CYJ3671" s="372"/>
      <c r="CYK3671" s="372"/>
      <c r="CYL3671" s="372"/>
      <c r="CYM3671" s="370"/>
      <c r="CYN3671" s="371"/>
      <c r="CYO3671" s="372"/>
      <c r="CYP3671" s="371"/>
      <c r="CYQ3671" s="473"/>
      <c r="CYR3671" s="371"/>
      <c r="CYS3671" s="372"/>
      <c r="CYT3671" s="372"/>
      <c r="CYU3671" s="372"/>
      <c r="CYV3671" s="372"/>
      <c r="CYW3671" s="370"/>
      <c r="CYX3671" s="371"/>
      <c r="CYY3671" s="372"/>
      <c r="CYZ3671" s="371"/>
      <c r="CZA3671" s="473"/>
      <c r="CZB3671" s="371"/>
      <c r="CZC3671" s="372"/>
      <c r="CZD3671" s="372"/>
      <c r="CZE3671" s="372"/>
      <c r="CZF3671" s="372"/>
      <c r="CZG3671" s="370"/>
      <c r="CZH3671" s="371"/>
      <c r="CZI3671" s="372"/>
      <c r="CZJ3671" s="371"/>
      <c r="CZK3671" s="473"/>
      <c r="CZL3671" s="371"/>
      <c r="CZM3671" s="372"/>
      <c r="CZN3671" s="372"/>
      <c r="CZO3671" s="372"/>
      <c r="CZP3671" s="372"/>
      <c r="CZQ3671" s="370"/>
      <c r="CZR3671" s="371"/>
      <c r="CZS3671" s="372"/>
      <c r="CZT3671" s="371"/>
      <c r="CZU3671" s="473"/>
      <c r="CZV3671" s="371"/>
      <c r="CZW3671" s="372"/>
      <c r="CZX3671" s="372"/>
      <c r="CZY3671" s="372"/>
      <c r="CZZ3671" s="372"/>
      <c r="DAA3671" s="370"/>
      <c r="DAB3671" s="371"/>
      <c r="DAC3671" s="372"/>
      <c r="DAD3671" s="371"/>
      <c r="DAE3671" s="473"/>
      <c r="DAF3671" s="371"/>
      <c r="DAG3671" s="372"/>
      <c r="DAH3671" s="372"/>
      <c r="DAI3671" s="372"/>
      <c r="DAJ3671" s="372"/>
      <c r="DAK3671" s="370"/>
      <c r="DAL3671" s="371"/>
      <c r="DAM3671" s="372"/>
      <c r="DAN3671" s="371"/>
      <c r="DAO3671" s="473"/>
      <c r="DAP3671" s="371"/>
      <c r="DAQ3671" s="372"/>
      <c r="DAR3671" s="372"/>
      <c r="DAS3671" s="372"/>
      <c r="DAT3671" s="372"/>
      <c r="DAU3671" s="370"/>
      <c r="DAV3671" s="371"/>
      <c r="DAW3671" s="372"/>
      <c r="DAX3671" s="371"/>
      <c r="DAY3671" s="473"/>
      <c r="DAZ3671" s="371"/>
      <c r="DBA3671" s="372"/>
      <c r="DBB3671" s="372"/>
      <c r="DBC3671" s="372"/>
      <c r="DBD3671" s="372"/>
      <c r="DBE3671" s="370"/>
      <c r="DBF3671" s="371"/>
      <c r="DBG3671" s="372"/>
      <c r="DBH3671" s="371"/>
      <c r="DBI3671" s="473"/>
      <c r="DBJ3671" s="371"/>
      <c r="DBK3671" s="372"/>
      <c r="DBL3671" s="372"/>
      <c r="DBM3671" s="372"/>
      <c r="DBN3671" s="372"/>
      <c r="DBO3671" s="370"/>
      <c r="DBP3671" s="371"/>
      <c r="DBQ3671" s="372"/>
      <c r="DBR3671" s="371"/>
      <c r="DBS3671" s="473"/>
      <c r="DBT3671" s="371"/>
      <c r="DBU3671" s="372"/>
      <c r="DBV3671" s="372"/>
      <c r="DBW3671" s="372"/>
      <c r="DBX3671" s="372"/>
      <c r="DBY3671" s="370"/>
      <c r="DBZ3671" s="371"/>
      <c r="DCA3671" s="372"/>
      <c r="DCB3671" s="371"/>
      <c r="DCC3671" s="473"/>
      <c r="DCD3671" s="371"/>
      <c r="DCE3671" s="372"/>
      <c r="DCF3671" s="372"/>
      <c r="DCG3671" s="372"/>
      <c r="DCH3671" s="372"/>
      <c r="DCI3671" s="370"/>
      <c r="DCJ3671" s="371"/>
      <c r="DCK3671" s="372"/>
      <c r="DCL3671" s="371"/>
      <c r="DCM3671" s="473"/>
      <c r="DCN3671" s="371"/>
      <c r="DCO3671" s="372"/>
      <c r="DCP3671" s="372"/>
      <c r="DCQ3671" s="372"/>
      <c r="DCR3671" s="372"/>
      <c r="DCS3671" s="370"/>
      <c r="DCT3671" s="371"/>
      <c r="DCU3671" s="372"/>
      <c r="DCV3671" s="371"/>
      <c r="DCW3671" s="473"/>
      <c r="DCX3671" s="371"/>
      <c r="DCY3671" s="372"/>
      <c r="DCZ3671" s="372"/>
      <c r="DDA3671" s="372"/>
      <c r="DDB3671" s="372"/>
      <c r="DDC3671" s="370"/>
      <c r="DDD3671" s="371"/>
      <c r="DDE3671" s="372"/>
      <c r="DDF3671" s="371"/>
      <c r="DDG3671" s="473"/>
      <c r="DDH3671" s="371"/>
      <c r="DDI3671" s="372"/>
      <c r="DDJ3671" s="372"/>
      <c r="DDK3671" s="372"/>
      <c r="DDL3671" s="372"/>
      <c r="DDM3671" s="370"/>
      <c r="DDN3671" s="371"/>
      <c r="DDO3671" s="372"/>
      <c r="DDP3671" s="371"/>
      <c r="DDQ3671" s="473"/>
      <c r="DDR3671" s="371"/>
      <c r="DDS3671" s="372"/>
      <c r="DDT3671" s="372"/>
      <c r="DDU3671" s="372"/>
      <c r="DDV3671" s="372"/>
      <c r="DDW3671" s="370"/>
      <c r="DDX3671" s="371"/>
      <c r="DDY3671" s="372"/>
      <c r="DDZ3671" s="371"/>
      <c r="DEA3671" s="473"/>
      <c r="DEB3671" s="371"/>
      <c r="DEC3671" s="372"/>
      <c r="DED3671" s="372"/>
      <c r="DEE3671" s="372"/>
      <c r="DEF3671" s="372"/>
      <c r="DEG3671" s="370"/>
      <c r="DEH3671" s="371"/>
      <c r="DEI3671" s="372"/>
      <c r="DEJ3671" s="371"/>
      <c r="DEK3671" s="473"/>
      <c r="DEL3671" s="371"/>
      <c r="DEM3671" s="372"/>
      <c r="DEN3671" s="372"/>
      <c r="DEO3671" s="372"/>
      <c r="DEP3671" s="372"/>
      <c r="DEQ3671" s="370"/>
      <c r="DER3671" s="371"/>
      <c r="DES3671" s="372"/>
      <c r="DET3671" s="371"/>
      <c r="DEU3671" s="473"/>
      <c r="DEV3671" s="371"/>
      <c r="DEW3671" s="372"/>
      <c r="DEX3671" s="372"/>
      <c r="DEY3671" s="372"/>
      <c r="DEZ3671" s="372"/>
      <c r="DFA3671" s="370"/>
      <c r="DFB3671" s="371"/>
      <c r="DFC3671" s="372"/>
      <c r="DFD3671" s="371"/>
      <c r="DFE3671" s="473"/>
      <c r="DFF3671" s="371"/>
      <c r="DFG3671" s="372"/>
      <c r="DFH3671" s="372"/>
      <c r="DFI3671" s="372"/>
      <c r="DFJ3671" s="372"/>
      <c r="DFK3671" s="370"/>
      <c r="DFL3671" s="371"/>
      <c r="DFM3671" s="372"/>
      <c r="DFN3671" s="371"/>
      <c r="DFO3671" s="473"/>
      <c r="DFP3671" s="371"/>
      <c r="DFQ3671" s="372"/>
      <c r="DFR3671" s="372"/>
      <c r="DFS3671" s="372"/>
      <c r="DFT3671" s="372"/>
      <c r="DFU3671" s="370"/>
      <c r="DFV3671" s="371"/>
      <c r="DFW3671" s="372"/>
      <c r="DFX3671" s="371"/>
      <c r="DFY3671" s="473"/>
      <c r="DFZ3671" s="371"/>
      <c r="DGA3671" s="372"/>
      <c r="DGB3671" s="372"/>
      <c r="DGC3671" s="372"/>
      <c r="DGD3671" s="372"/>
      <c r="DGE3671" s="370"/>
      <c r="DGF3671" s="371"/>
      <c r="DGG3671" s="372"/>
      <c r="DGH3671" s="371"/>
      <c r="DGI3671" s="473"/>
      <c r="DGJ3671" s="371"/>
      <c r="DGK3671" s="372"/>
      <c r="DGL3671" s="372"/>
      <c r="DGM3671" s="372"/>
      <c r="DGN3671" s="372"/>
      <c r="DGO3671" s="370"/>
      <c r="DGP3671" s="371"/>
      <c r="DGQ3671" s="372"/>
      <c r="DGR3671" s="371"/>
      <c r="DGS3671" s="473"/>
      <c r="DGT3671" s="371"/>
      <c r="DGU3671" s="372"/>
      <c r="DGV3671" s="372"/>
      <c r="DGW3671" s="372"/>
      <c r="DGX3671" s="372"/>
      <c r="DGY3671" s="370"/>
      <c r="DGZ3671" s="371"/>
      <c r="DHA3671" s="372"/>
      <c r="DHB3671" s="371"/>
      <c r="DHC3671" s="473"/>
      <c r="DHD3671" s="371"/>
      <c r="DHE3671" s="372"/>
      <c r="DHF3671" s="372"/>
      <c r="DHG3671" s="372"/>
      <c r="DHH3671" s="372"/>
      <c r="DHI3671" s="370"/>
      <c r="DHJ3671" s="371"/>
      <c r="DHK3671" s="372"/>
      <c r="DHL3671" s="371"/>
      <c r="DHM3671" s="473"/>
      <c r="DHN3671" s="371"/>
      <c r="DHO3671" s="372"/>
      <c r="DHP3671" s="372"/>
      <c r="DHQ3671" s="372"/>
      <c r="DHR3671" s="372"/>
      <c r="DHS3671" s="370"/>
      <c r="DHT3671" s="371"/>
      <c r="DHU3671" s="372"/>
      <c r="DHV3671" s="371"/>
      <c r="DHW3671" s="473"/>
      <c r="DHX3671" s="371"/>
      <c r="DHY3671" s="372"/>
      <c r="DHZ3671" s="372"/>
      <c r="DIA3671" s="372"/>
      <c r="DIB3671" s="372"/>
      <c r="DIC3671" s="370"/>
      <c r="DID3671" s="371"/>
      <c r="DIE3671" s="372"/>
      <c r="DIF3671" s="371"/>
      <c r="DIG3671" s="473"/>
      <c r="DIH3671" s="371"/>
      <c r="DII3671" s="372"/>
      <c r="DIJ3671" s="372"/>
      <c r="DIK3671" s="372"/>
      <c r="DIL3671" s="372"/>
      <c r="DIM3671" s="370"/>
      <c r="DIN3671" s="371"/>
      <c r="DIO3671" s="372"/>
      <c r="DIP3671" s="371"/>
      <c r="DIQ3671" s="473"/>
      <c r="DIR3671" s="371"/>
      <c r="DIS3671" s="372"/>
      <c r="DIT3671" s="372"/>
      <c r="DIU3671" s="372"/>
      <c r="DIV3671" s="372"/>
      <c r="DIW3671" s="370"/>
      <c r="DIX3671" s="371"/>
      <c r="DIY3671" s="372"/>
      <c r="DIZ3671" s="371"/>
      <c r="DJA3671" s="473"/>
      <c r="DJB3671" s="371"/>
      <c r="DJC3671" s="372"/>
      <c r="DJD3671" s="372"/>
      <c r="DJE3671" s="372"/>
      <c r="DJF3671" s="372"/>
      <c r="DJG3671" s="370"/>
      <c r="DJH3671" s="371"/>
      <c r="DJI3671" s="372"/>
      <c r="DJJ3671" s="371"/>
      <c r="DJK3671" s="473"/>
      <c r="DJL3671" s="371"/>
      <c r="DJM3671" s="372"/>
      <c r="DJN3671" s="372"/>
      <c r="DJO3671" s="372"/>
      <c r="DJP3671" s="372"/>
      <c r="DJQ3671" s="370"/>
      <c r="DJR3671" s="371"/>
      <c r="DJS3671" s="372"/>
      <c r="DJT3671" s="371"/>
      <c r="DJU3671" s="473"/>
      <c r="DJV3671" s="371"/>
      <c r="DJW3671" s="372"/>
      <c r="DJX3671" s="372"/>
      <c r="DJY3671" s="372"/>
      <c r="DJZ3671" s="372"/>
      <c r="DKA3671" s="370"/>
      <c r="DKB3671" s="371"/>
      <c r="DKC3671" s="372"/>
      <c r="DKD3671" s="371"/>
      <c r="DKE3671" s="473"/>
      <c r="DKF3671" s="371"/>
      <c r="DKG3671" s="372"/>
      <c r="DKH3671" s="372"/>
      <c r="DKI3671" s="372"/>
      <c r="DKJ3671" s="372"/>
      <c r="DKK3671" s="370"/>
      <c r="DKL3671" s="371"/>
      <c r="DKM3671" s="372"/>
      <c r="DKN3671" s="371"/>
      <c r="DKO3671" s="473"/>
      <c r="DKP3671" s="371"/>
      <c r="DKQ3671" s="372"/>
      <c r="DKR3671" s="372"/>
      <c r="DKS3671" s="372"/>
      <c r="DKT3671" s="372"/>
      <c r="DKU3671" s="370"/>
      <c r="DKV3671" s="371"/>
      <c r="DKW3671" s="372"/>
      <c r="DKX3671" s="371"/>
      <c r="DKY3671" s="473"/>
      <c r="DKZ3671" s="371"/>
      <c r="DLA3671" s="372"/>
      <c r="DLB3671" s="372"/>
      <c r="DLC3671" s="372"/>
      <c r="DLD3671" s="372"/>
      <c r="DLE3671" s="370"/>
      <c r="DLF3671" s="371"/>
      <c r="DLG3671" s="372"/>
      <c r="DLH3671" s="371"/>
      <c r="DLI3671" s="473"/>
      <c r="DLJ3671" s="371"/>
      <c r="DLK3671" s="372"/>
      <c r="DLL3671" s="372"/>
      <c r="DLM3671" s="372"/>
      <c r="DLN3671" s="372"/>
      <c r="DLO3671" s="370"/>
      <c r="DLP3671" s="371"/>
      <c r="DLQ3671" s="372"/>
      <c r="DLR3671" s="371"/>
      <c r="DLS3671" s="473"/>
      <c r="DLT3671" s="371"/>
      <c r="DLU3671" s="372"/>
      <c r="DLV3671" s="372"/>
      <c r="DLW3671" s="372"/>
      <c r="DLX3671" s="372"/>
      <c r="DLY3671" s="370"/>
      <c r="DLZ3671" s="371"/>
      <c r="DMA3671" s="372"/>
      <c r="DMB3671" s="371"/>
      <c r="DMC3671" s="473"/>
      <c r="DMD3671" s="371"/>
      <c r="DME3671" s="372"/>
      <c r="DMF3671" s="372"/>
      <c r="DMG3671" s="372"/>
      <c r="DMH3671" s="372"/>
      <c r="DMI3671" s="370"/>
      <c r="DMJ3671" s="371"/>
      <c r="DMK3671" s="372"/>
      <c r="DML3671" s="371"/>
      <c r="DMM3671" s="473"/>
      <c r="DMN3671" s="371"/>
      <c r="DMO3671" s="372"/>
      <c r="DMP3671" s="372"/>
      <c r="DMQ3671" s="372"/>
      <c r="DMR3671" s="372"/>
      <c r="DMS3671" s="370"/>
      <c r="DMT3671" s="371"/>
      <c r="DMU3671" s="372"/>
      <c r="DMV3671" s="371"/>
      <c r="DMW3671" s="473"/>
      <c r="DMX3671" s="371"/>
      <c r="DMY3671" s="372"/>
      <c r="DMZ3671" s="372"/>
      <c r="DNA3671" s="372"/>
      <c r="DNB3671" s="372"/>
      <c r="DNC3671" s="370"/>
      <c r="DND3671" s="371"/>
      <c r="DNE3671" s="372"/>
      <c r="DNF3671" s="371"/>
      <c r="DNG3671" s="473"/>
      <c r="DNH3671" s="371"/>
      <c r="DNI3671" s="372"/>
      <c r="DNJ3671" s="372"/>
      <c r="DNK3671" s="372"/>
      <c r="DNL3671" s="372"/>
      <c r="DNM3671" s="370"/>
      <c r="DNN3671" s="371"/>
      <c r="DNO3671" s="372"/>
      <c r="DNP3671" s="371"/>
      <c r="DNQ3671" s="473"/>
      <c r="DNR3671" s="371"/>
      <c r="DNS3671" s="372"/>
      <c r="DNT3671" s="372"/>
      <c r="DNU3671" s="372"/>
      <c r="DNV3671" s="372"/>
      <c r="DNW3671" s="370"/>
      <c r="DNX3671" s="371"/>
      <c r="DNY3671" s="372"/>
      <c r="DNZ3671" s="371"/>
      <c r="DOA3671" s="473"/>
      <c r="DOB3671" s="371"/>
      <c r="DOC3671" s="372"/>
      <c r="DOD3671" s="372"/>
      <c r="DOE3671" s="372"/>
      <c r="DOF3671" s="372"/>
      <c r="DOG3671" s="370"/>
      <c r="DOH3671" s="371"/>
      <c r="DOI3671" s="372"/>
      <c r="DOJ3671" s="371"/>
      <c r="DOK3671" s="473"/>
      <c r="DOL3671" s="371"/>
      <c r="DOM3671" s="372"/>
      <c r="DON3671" s="372"/>
      <c r="DOO3671" s="372"/>
      <c r="DOP3671" s="372"/>
      <c r="DOQ3671" s="370"/>
      <c r="DOR3671" s="371"/>
      <c r="DOS3671" s="372"/>
      <c r="DOT3671" s="371"/>
      <c r="DOU3671" s="473"/>
      <c r="DOV3671" s="371"/>
      <c r="DOW3671" s="372"/>
      <c r="DOX3671" s="372"/>
      <c r="DOY3671" s="372"/>
      <c r="DOZ3671" s="372"/>
      <c r="DPA3671" s="370"/>
      <c r="DPB3671" s="371"/>
      <c r="DPC3671" s="372"/>
      <c r="DPD3671" s="371"/>
      <c r="DPE3671" s="473"/>
      <c r="DPF3671" s="371"/>
      <c r="DPG3671" s="372"/>
      <c r="DPH3671" s="372"/>
      <c r="DPI3671" s="372"/>
      <c r="DPJ3671" s="372"/>
      <c r="DPK3671" s="370"/>
      <c r="DPL3671" s="371"/>
      <c r="DPM3671" s="372"/>
      <c r="DPN3671" s="371"/>
      <c r="DPO3671" s="473"/>
      <c r="DPP3671" s="371"/>
      <c r="DPQ3671" s="372"/>
      <c r="DPR3671" s="372"/>
      <c r="DPS3671" s="372"/>
      <c r="DPT3671" s="372"/>
      <c r="DPU3671" s="370"/>
      <c r="DPV3671" s="371"/>
      <c r="DPW3671" s="372"/>
      <c r="DPX3671" s="371"/>
      <c r="DPY3671" s="473"/>
      <c r="DPZ3671" s="371"/>
      <c r="DQA3671" s="372"/>
      <c r="DQB3671" s="372"/>
      <c r="DQC3671" s="372"/>
      <c r="DQD3671" s="372"/>
      <c r="DQE3671" s="370"/>
      <c r="DQF3671" s="371"/>
      <c r="DQG3671" s="372"/>
      <c r="DQH3671" s="371"/>
      <c r="DQI3671" s="473"/>
      <c r="DQJ3671" s="371"/>
      <c r="DQK3671" s="372"/>
      <c r="DQL3671" s="372"/>
      <c r="DQM3671" s="372"/>
      <c r="DQN3671" s="372"/>
      <c r="DQO3671" s="370"/>
      <c r="DQP3671" s="371"/>
      <c r="DQQ3671" s="372"/>
      <c r="DQR3671" s="371"/>
      <c r="DQS3671" s="473"/>
      <c r="DQT3671" s="371"/>
      <c r="DQU3671" s="372"/>
      <c r="DQV3671" s="372"/>
      <c r="DQW3671" s="372"/>
      <c r="DQX3671" s="372"/>
      <c r="DQY3671" s="370"/>
      <c r="DQZ3671" s="371"/>
      <c r="DRA3671" s="372"/>
      <c r="DRB3671" s="371"/>
      <c r="DRC3671" s="473"/>
      <c r="DRD3671" s="371"/>
      <c r="DRE3671" s="372"/>
      <c r="DRF3671" s="372"/>
      <c r="DRG3671" s="372"/>
      <c r="DRH3671" s="372"/>
      <c r="DRI3671" s="370"/>
      <c r="DRJ3671" s="371"/>
      <c r="DRK3671" s="372"/>
      <c r="DRL3671" s="371"/>
      <c r="DRM3671" s="473"/>
      <c r="DRN3671" s="371"/>
      <c r="DRO3671" s="372"/>
      <c r="DRP3671" s="372"/>
      <c r="DRQ3671" s="372"/>
      <c r="DRR3671" s="372"/>
      <c r="DRS3671" s="370"/>
      <c r="DRT3671" s="371"/>
      <c r="DRU3671" s="372"/>
      <c r="DRV3671" s="371"/>
      <c r="DRW3671" s="473"/>
      <c r="DRX3671" s="371"/>
      <c r="DRY3671" s="372"/>
      <c r="DRZ3671" s="372"/>
      <c r="DSA3671" s="372"/>
      <c r="DSB3671" s="372"/>
      <c r="DSC3671" s="370"/>
      <c r="DSD3671" s="371"/>
      <c r="DSE3671" s="372"/>
      <c r="DSF3671" s="371"/>
      <c r="DSG3671" s="473"/>
      <c r="DSH3671" s="371"/>
      <c r="DSI3671" s="372"/>
      <c r="DSJ3671" s="372"/>
      <c r="DSK3671" s="372"/>
      <c r="DSL3671" s="372"/>
      <c r="DSM3671" s="370"/>
      <c r="DSN3671" s="371"/>
      <c r="DSO3671" s="372"/>
      <c r="DSP3671" s="371"/>
      <c r="DSQ3671" s="473"/>
      <c r="DSR3671" s="371"/>
      <c r="DSS3671" s="372"/>
      <c r="DST3671" s="372"/>
      <c r="DSU3671" s="372"/>
      <c r="DSV3671" s="372"/>
      <c r="DSW3671" s="370"/>
      <c r="DSX3671" s="371"/>
      <c r="DSY3671" s="372"/>
      <c r="DSZ3671" s="371"/>
      <c r="DTA3671" s="473"/>
      <c r="DTB3671" s="371"/>
      <c r="DTC3671" s="372"/>
      <c r="DTD3671" s="372"/>
      <c r="DTE3671" s="372"/>
      <c r="DTF3671" s="372"/>
      <c r="DTG3671" s="370"/>
      <c r="DTH3671" s="371"/>
      <c r="DTI3671" s="372"/>
      <c r="DTJ3671" s="371"/>
      <c r="DTK3671" s="473"/>
      <c r="DTL3671" s="371"/>
      <c r="DTM3671" s="372"/>
      <c r="DTN3671" s="372"/>
      <c r="DTO3671" s="372"/>
      <c r="DTP3671" s="372"/>
      <c r="DTQ3671" s="370"/>
      <c r="DTR3671" s="371"/>
      <c r="DTS3671" s="372"/>
      <c r="DTT3671" s="371"/>
      <c r="DTU3671" s="473"/>
      <c r="DTV3671" s="371"/>
      <c r="DTW3671" s="372"/>
      <c r="DTX3671" s="372"/>
      <c r="DTY3671" s="372"/>
      <c r="DTZ3671" s="372"/>
      <c r="DUA3671" s="370"/>
      <c r="DUB3671" s="371"/>
      <c r="DUC3671" s="372"/>
      <c r="DUD3671" s="371"/>
      <c r="DUE3671" s="473"/>
      <c r="DUF3671" s="371"/>
      <c r="DUG3671" s="372"/>
      <c r="DUH3671" s="372"/>
      <c r="DUI3671" s="372"/>
      <c r="DUJ3671" s="372"/>
      <c r="DUK3671" s="370"/>
      <c r="DUL3671" s="371"/>
      <c r="DUM3671" s="372"/>
      <c r="DUN3671" s="371"/>
      <c r="DUO3671" s="473"/>
      <c r="DUP3671" s="371"/>
      <c r="DUQ3671" s="372"/>
      <c r="DUR3671" s="372"/>
      <c r="DUS3671" s="372"/>
      <c r="DUT3671" s="372"/>
      <c r="DUU3671" s="370"/>
      <c r="DUV3671" s="371"/>
      <c r="DUW3671" s="372"/>
      <c r="DUX3671" s="371"/>
      <c r="DUY3671" s="473"/>
      <c r="DUZ3671" s="371"/>
      <c r="DVA3671" s="372"/>
      <c r="DVB3671" s="372"/>
      <c r="DVC3671" s="372"/>
      <c r="DVD3671" s="372"/>
      <c r="DVE3671" s="370"/>
      <c r="DVF3671" s="371"/>
      <c r="DVG3671" s="372"/>
      <c r="DVH3671" s="371"/>
      <c r="DVI3671" s="473"/>
      <c r="DVJ3671" s="371"/>
      <c r="DVK3671" s="372"/>
      <c r="DVL3671" s="372"/>
      <c r="DVM3671" s="372"/>
      <c r="DVN3671" s="372"/>
      <c r="DVO3671" s="370"/>
      <c r="DVP3671" s="371"/>
      <c r="DVQ3671" s="372"/>
      <c r="DVR3671" s="371"/>
      <c r="DVS3671" s="473"/>
      <c r="DVT3671" s="371"/>
      <c r="DVU3671" s="372"/>
      <c r="DVV3671" s="372"/>
      <c r="DVW3671" s="372"/>
      <c r="DVX3671" s="372"/>
      <c r="DVY3671" s="370"/>
      <c r="DVZ3671" s="371"/>
      <c r="DWA3671" s="372"/>
      <c r="DWB3671" s="371"/>
      <c r="DWC3671" s="473"/>
      <c r="DWD3671" s="371"/>
      <c r="DWE3671" s="372"/>
      <c r="DWF3671" s="372"/>
      <c r="DWG3671" s="372"/>
      <c r="DWH3671" s="372"/>
      <c r="DWI3671" s="370"/>
      <c r="DWJ3671" s="371"/>
      <c r="DWK3671" s="372"/>
      <c r="DWL3671" s="371"/>
      <c r="DWM3671" s="473"/>
      <c r="DWN3671" s="371"/>
      <c r="DWO3671" s="372"/>
      <c r="DWP3671" s="372"/>
      <c r="DWQ3671" s="372"/>
      <c r="DWR3671" s="372"/>
      <c r="DWS3671" s="370"/>
      <c r="DWT3671" s="371"/>
      <c r="DWU3671" s="372"/>
      <c r="DWV3671" s="371"/>
      <c r="DWW3671" s="473"/>
      <c r="DWX3671" s="371"/>
      <c r="DWY3671" s="372"/>
      <c r="DWZ3671" s="372"/>
      <c r="DXA3671" s="372"/>
      <c r="DXB3671" s="372"/>
      <c r="DXC3671" s="370"/>
      <c r="DXD3671" s="371"/>
      <c r="DXE3671" s="372"/>
      <c r="DXF3671" s="371"/>
      <c r="DXG3671" s="473"/>
      <c r="DXH3671" s="371"/>
      <c r="DXI3671" s="372"/>
      <c r="DXJ3671" s="372"/>
      <c r="DXK3671" s="372"/>
      <c r="DXL3671" s="372"/>
      <c r="DXM3671" s="370"/>
      <c r="DXN3671" s="371"/>
      <c r="DXO3671" s="372"/>
      <c r="DXP3671" s="371"/>
      <c r="DXQ3671" s="473"/>
      <c r="DXR3671" s="371"/>
      <c r="DXS3671" s="372"/>
      <c r="DXT3671" s="372"/>
      <c r="DXU3671" s="372"/>
      <c r="DXV3671" s="372"/>
      <c r="DXW3671" s="370"/>
      <c r="DXX3671" s="371"/>
      <c r="DXY3671" s="372"/>
      <c r="DXZ3671" s="371"/>
      <c r="DYA3671" s="473"/>
      <c r="DYB3671" s="371"/>
      <c r="DYC3671" s="372"/>
      <c r="DYD3671" s="372"/>
      <c r="DYE3671" s="372"/>
      <c r="DYF3671" s="372"/>
      <c r="DYG3671" s="370"/>
      <c r="DYH3671" s="371"/>
      <c r="DYI3671" s="372"/>
      <c r="DYJ3671" s="371"/>
      <c r="DYK3671" s="473"/>
      <c r="DYL3671" s="371"/>
      <c r="DYM3671" s="372"/>
      <c r="DYN3671" s="372"/>
      <c r="DYO3671" s="372"/>
      <c r="DYP3671" s="372"/>
      <c r="DYQ3671" s="370"/>
      <c r="DYR3671" s="371"/>
      <c r="DYS3671" s="372"/>
      <c r="DYT3671" s="371"/>
      <c r="DYU3671" s="473"/>
      <c r="DYV3671" s="371"/>
      <c r="DYW3671" s="372"/>
      <c r="DYX3671" s="372"/>
      <c r="DYY3671" s="372"/>
      <c r="DYZ3671" s="372"/>
      <c r="DZA3671" s="370"/>
      <c r="DZB3671" s="371"/>
      <c r="DZC3671" s="372"/>
      <c r="DZD3671" s="371"/>
      <c r="DZE3671" s="473"/>
      <c r="DZF3671" s="371"/>
      <c r="DZG3671" s="372"/>
      <c r="DZH3671" s="372"/>
      <c r="DZI3671" s="372"/>
      <c r="DZJ3671" s="372"/>
      <c r="DZK3671" s="370"/>
      <c r="DZL3671" s="371"/>
      <c r="DZM3671" s="372"/>
      <c r="DZN3671" s="371"/>
      <c r="DZO3671" s="473"/>
      <c r="DZP3671" s="371"/>
      <c r="DZQ3671" s="372"/>
      <c r="DZR3671" s="372"/>
      <c r="DZS3671" s="372"/>
      <c r="DZT3671" s="372"/>
      <c r="DZU3671" s="370"/>
      <c r="DZV3671" s="371"/>
      <c r="DZW3671" s="372"/>
      <c r="DZX3671" s="371"/>
      <c r="DZY3671" s="473"/>
      <c r="DZZ3671" s="371"/>
      <c r="EAA3671" s="372"/>
      <c r="EAB3671" s="372"/>
      <c r="EAC3671" s="372"/>
      <c r="EAD3671" s="372"/>
      <c r="EAE3671" s="370"/>
      <c r="EAF3671" s="371"/>
      <c r="EAG3671" s="372"/>
      <c r="EAH3671" s="371"/>
      <c r="EAI3671" s="473"/>
      <c r="EAJ3671" s="371"/>
      <c r="EAK3671" s="372"/>
      <c r="EAL3671" s="372"/>
      <c r="EAM3671" s="372"/>
      <c r="EAN3671" s="372"/>
      <c r="EAO3671" s="370"/>
      <c r="EAP3671" s="371"/>
      <c r="EAQ3671" s="372"/>
      <c r="EAR3671" s="371"/>
      <c r="EAS3671" s="473"/>
      <c r="EAT3671" s="371"/>
      <c r="EAU3671" s="372"/>
      <c r="EAV3671" s="372"/>
      <c r="EAW3671" s="372"/>
      <c r="EAX3671" s="372"/>
      <c r="EAY3671" s="370"/>
      <c r="EAZ3671" s="371"/>
      <c r="EBA3671" s="372"/>
      <c r="EBB3671" s="371"/>
      <c r="EBC3671" s="473"/>
      <c r="EBD3671" s="371"/>
      <c r="EBE3671" s="372"/>
      <c r="EBF3671" s="372"/>
      <c r="EBG3671" s="372"/>
      <c r="EBH3671" s="372"/>
      <c r="EBI3671" s="370"/>
      <c r="EBJ3671" s="371"/>
      <c r="EBK3671" s="372"/>
      <c r="EBL3671" s="371"/>
      <c r="EBM3671" s="473"/>
      <c r="EBN3671" s="371"/>
      <c r="EBO3671" s="372"/>
      <c r="EBP3671" s="372"/>
      <c r="EBQ3671" s="372"/>
      <c r="EBR3671" s="372"/>
      <c r="EBS3671" s="370"/>
      <c r="EBT3671" s="371"/>
      <c r="EBU3671" s="372"/>
      <c r="EBV3671" s="371"/>
      <c r="EBW3671" s="473"/>
      <c r="EBX3671" s="371"/>
      <c r="EBY3671" s="372"/>
      <c r="EBZ3671" s="372"/>
      <c r="ECA3671" s="372"/>
      <c r="ECB3671" s="372"/>
      <c r="ECC3671" s="370"/>
      <c r="ECD3671" s="371"/>
      <c r="ECE3671" s="372"/>
      <c r="ECF3671" s="371"/>
      <c r="ECG3671" s="473"/>
      <c r="ECH3671" s="371"/>
      <c r="ECI3671" s="372"/>
      <c r="ECJ3671" s="372"/>
      <c r="ECK3671" s="372"/>
      <c r="ECL3671" s="372"/>
      <c r="ECM3671" s="370"/>
      <c r="ECN3671" s="371"/>
      <c r="ECO3671" s="372"/>
      <c r="ECP3671" s="371"/>
      <c r="ECQ3671" s="473"/>
      <c r="ECR3671" s="371"/>
      <c r="ECS3671" s="372"/>
      <c r="ECT3671" s="372"/>
      <c r="ECU3671" s="372"/>
      <c r="ECV3671" s="372"/>
      <c r="ECW3671" s="370"/>
      <c r="ECX3671" s="371"/>
      <c r="ECY3671" s="372"/>
      <c r="ECZ3671" s="371"/>
      <c r="EDA3671" s="473"/>
      <c r="EDB3671" s="371"/>
      <c r="EDC3671" s="372"/>
      <c r="EDD3671" s="372"/>
      <c r="EDE3671" s="372"/>
      <c r="EDF3671" s="372"/>
      <c r="EDG3671" s="370"/>
      <c r="EDH3671" s="371"/>
      <c r="EDI3671" s="372"/>
      <c r="EDJ3671" s="371"/>
      <c r="EDK3671" s="473"/>
      <c r="EDL3671" s="371"/>
      <c r="EDM3671" s="372"/>
      <c r="EDN3671" s="372"/>
      <c r="EDO3671" s="372"/>
      <c r="EDP3671" s="372"/>
      <c r="EDQ3671" s="370"/>
      <c r="EDR3671" s="371"/>
      <c r="EDS3671" s="372"/>
      <c r="EDT3671" s="371"/>
      <c r="EDU3671" s="473"/>
      <c r="EDV3671" s="371"/>
      <c r="EDW3671" s="372"/>
      <c r="EDX3671" s="372"/>
      <c r="EDY3671" s="372"/>
      <c r="EDZ3671" s="372"/>
      <c r="EEA3671" s="370"/>
      <c r="EEB3671" s="371"/>
      <c r="EEC3671" s="372"/>
      <c r="EED3671" s="371"/>
      <c r="EEE3671" s="473"/>
      <c r="EEF3671" s="371"/>
      <c r="EEG3671" s="372"/>
      <c r="EEH3671" s="372"/>
      <c r="EEI3671" s="372"/>
      <c r="EEJ3671" s="372"/>
      <c r="EEK3671" s="370"/>
      <c r="EEL3671" s="371"/>
      <c r="EEM3671" s="372"/>
      <c r="EEN3671" s="371"/>
      <c r="EEO3671" s="473"/>
      <c r="EEP3671" s="371"/>
      <c r="EEQ3671" s="372"/>
      <c r="EER3671" s="372"/>
      <c r="EES3671" s="372"/>
      <c r="EET3671" s="372"/>
      <c r="EEU3671" s="370"/>
      <c r="EEV3671" s="371"/>
      <c r="EEW3671" s="372"/>
      <c r="EEX3671" s="371"/>
      <c r="EEY3671" s="473"/>
      <c r="EEZ3671" s="371"/>
      <c r="EFA3671" s="372"/>
      <c r="EFB3671" s="372"/>
      <c r="EFC3671" s="372"/>
      <c r="EFD3671" s="372"/>
      <c r="EFE3671" s="370"/>
      <c r="EFF3671" s="371"/>
      <c r="EFG3671" s="372"/>
      <c r="EFH3671" s="371"/>
      <c r="EFI3671" s="473"/>
      <c r="EFJ3671" s="371"/>
      <c r="EFK3671" s="372"/>
      <c r="EFL3671" s="372"/>
      <c r="EFM3671" s="372"/>
      <c r="EFN3671" s="372"/>
      <c r="EFO3671" s="370"/>
      <c r="EFP3671" s="371"/>
      <c r="EFQ3671" s="372"/>
      <c r="EFR3671" s="371"/>
      <c r="EFS3671" s="473"/>
      <c r="EFT3671" s="371"/>
      <c r="EFU3671" s="372"/>
      <c r="EFV3671" s="372"/>
      <c r="EFW3671" s="372"/>
      <c r="EFX3671" s="372"/>
      <c r="EFY3671" s="370"/>
      <c r="EFZ3671" s="371"/>
      <c r="EGA3671" s="372"/>
      <c r="EGB3671" s="371"/>
      <c r="EGC3671" s="473"/>
      <c r="EGD3671" s="371"/>
      <c r="EGE3671" s="372"/>
      <c r="EGF3671" s="372"/>
      <c r="EGG3671" s="372"/>
      <c r="EGH3671" s="372"/>
      <c r="EGI3671" s="370"/>
      <c r="EGJ3671" s="371"/>
      <c r="EGK3671" s="372"/>
      <c r="EGL3671" s="371"/>
      <c r="EGM3671" s="473"/>
      <c r="EGN3671" s="371"/>
      <c r="EGO3671" s="372"/>
      <c r="EGP3671" s="372"/>
      <c r="EGQ3671" s="372"/>
      <c r="EGR3671" s="372"/>
      <c r="EGS3671" s="370"/>
      <c r="EGT3671" s="371"/>
      <c r="EGU3671" s="372"/>
      <c r="EGV3671" s="371"/>
      <c r="EGW3671" s="473"/>
      <c r="EGX3671" s="371"/>
      <c r="EGY3671" s="372"/>
      <c r="EGZ3671" s="372"/>
      <c r="EHA3671" s="372"/>
      <c r="EHB3671" s="372"/>
      <c r="EHC3671" s="370"/>
      <c r="EHD3671" s="371"/>
      <c r="EHE3671" s="372"/>
      <c r="EHF3671" s="371"/>
      <c r="EHG3671" s="473"/>
      <c r="EHH3671" s="371"/>
      <c r="EHI3671" s="372"/>
      <c r="EHJ3671" s="372"/>
      <c r="EHK3671" s="372"/>
      <c r="EHL3671" s="372"/>
      <c r="EHM3671" s="370"/>
      <c r="EHN3671" s="371"/>
      <c r="EHO3671" s="372"/>
      <c r="EHP3671" s="371"/>
      <c r="EHQ3671" s="473"/>
      <c r="EHR3671" s="371"/>
      <c r="EHS3671" s="372"/>
      <c r="EHT3671" s="372"/>
      <c r="EHU3671" s="372"/>
      <c r="EHV3671" s="372"/>
      <c r="EHW3671" s="370"/>
      <c r="EHX3671" s="371"/>
      <c r="EHY3671" s="372"/>
      <c r="EHZ3671" s="371"/>
      <c r="EIA3671" s="473"/>
      <c r="EIB3671" s="371"/>
      <c r="EIC3671" s="372"/>
      <c r="EID3671" s="372"/>
      <c r="EIE3671" s="372"/>
      <c r="EIF3671" s="372"/>
      <c r="EIG3671" s="370"/>
      <c r="EIH3671" s="371"/>
      <c r="EII3671" s="372"/>
      <c r="EIJ3671" s="371"/>
      <c r="EIK3671" s="473"/>
      <c r="EIL3671" s="371"/>
      <c r="EIM3671" s="372"/>
      <c r="EIN3671" s="372"/>
      <c r="EIO3671" s="372"/>
      <c r="EIP3671" s="372"/>
      <c r="EIQ3671" s="370"/>
      <c r="EIR3671" s="371"/>
      <c r="EIS3671" s="372"/>
      <c r="EIT3671" s="371"/>
      <c r="EIU3671" s="473"/>
      <c r="EIV3671" s="371"/>
      <c r="EIW3671" s="372"/>
      <c r="EIX3671" s="372"/>
      <c r="EIY3671" s="372"/>
      <c r="EIZ3671" s="372"/>
      <c r="EJA3671" s="370"/>
      <c r="EJB3671" s="371"/>
      <c r="EJC3671" s="372"/>
      <c r="EJD3671" s="371"/>
      <c r="EJE3671" s="473"/>
      <c r="EJF3671" s="371"/>
      <c r="EJG3671" s="372"/>
      <c r="EJH3671" s="372"/>
      <c r="EJI3671" s="372"/>
      <c r="EJJ3671" s="372"/>
      <c r="EJK3671" s="370"/>
      <c r="EJL3671" s="371"/>
      <c r="EJM3671" s="372"/>
      <c r="EJN3671" s="371"/>
      <c r="EJO3671" s="473"/>
      <c r="EJP3671" s="371"/>
      <c r="EJQ3671" s="372"/>
      <c r="EJR3671" s="372"/>
      <c r="EJS3671" s="372"/>
      <c r="EJT3671" s="372"/>
      <c r="EJU3671" s="370"/>
      <c r="EJV3671" s="371"/>
      <c r="EJW3671" s="372"/>
      <c r="EJX3671" s="371"/>
      <c r="EJY3671" s="473"/>
      <c r="EJZ3671" s="371"/>
      <c r="EKA3671" s="372"/>
      <c r="EKB3671" s="372"/>
      <c r="EKC3671" s="372"/>
      <c r="EKD3671" s="372"/>
      <c r="EKE3671" s="370"/>
      <c r="EKF3671" s="371"/>
      <c r="EKG3671" s="372"/>
      <c r="EKH3671" s="371"/>
      <c r="EKI3671" s="473"/>
      <c r="EKJ3671" s="371"/>
      <c r="EKK3671" s="372"/>
      <c r="EKL3671" s="372"/>
      <c r="EKM3671" s="372"/>
      <c r="EKN3671" s="372"/>
      <c r="EKO3671" s="370"/>
      <c r="EKP3671" s="371"/>
      <c r="EKQ3671" s="372"/>
      <c r="EKR3671" s="371"/>
      <c r="EKS3671" s="473"/>
      <c r="EKT3671" s="371"/>
      <c r="EKU3671" s="372"/>
      <c r="EKV3671" s="372"/>
      <c r="EKW3671" s="372"/>
      <c r="EKX3671" s="372"/>
      <c r="EKY3671" s="370"/>
      <c r="EKZ3671" s="371"/>
      <c r="ELA3671" s="372"/>
      <c r="ELB3671" s="371"/>
      <c r="ELC3671" s="473"/>
      <c r="ELD3671" s="371"/>
      <c r="ELE3671" s="372"/>
      <c r="ELF3671" s="372"/>
      <c r="ELG3671" s="372"/>
      <c r="ELH3671" s="372"/>
      <c r="ELI3671" s="370"/>
      <c r="ELJ3671" s="371"/>
      <c r="ELK3671" s="372"/>
      <c r="ELL3671" s="371"/>
      <c r="ELM3671" s="473"/>
      <c r="ELN3671" s="371"/>
      <c r="ELO3671" s="372"/>
      <c r="ELP3671" s="372"/>
      <c r="ELQ3671" s="372"/>
      <c r="ELR3671" s="372"/>
      <c r="ELS3671" s="370"/>
      <c r="ELT3671" s="371"/>
      <c r="ELU3671" s="372"/>
      <c r="ELV3671" s="371"/>
      <c r="ELW3671" s="473"/>
      <c r="ELX3671" s="371"/>
      <c r="ELY3671" s="372"/>
      <c r="ELZ3671" s="372"/>
      <c r="EMA3671" s="372"/>
      <c r="EMB3671" s="372"/>
      <c r="EMC3671" s="370"/>
      <c r="EMD3671" s="371"/>
      <c r="EME3671" s="372"/>
      <c r="EMF3671" s="371"/>
      <c r="EMG3671" s="473"/>
      <c r="EMH3671" s="371"/>
      <c r="EMI3671" s="372"/>
      <c r="EMJ3671" s="372"/>
      <c r="EMK3671" s="372"/>
      <c r="EML3671" s="372"/>
      <c r="EMM3671" s="370"/>
      <c r="EMN3671" s="371"/>
      <c r="EMO3671" s="372"/>
      <c r="EMP3671" s="371"/>
      <c r="EMQ3671" s="473"/>
      <c r="EMR3671" s="371"/>
      <c r="EMS3671" s="372"/>
      <c r="EMT3671" s="372"/>
      <c r="EMU3671" s="372"/>
      <c r="EMV3671" s="372"/>
      <c r="EMW3671" s="370"/>
      <c r="EMX3671" s="371"/>
      <c r="EMY3671" s="372"/>
      <c r="EMZ3671" s="371"/>
      <c r="ENA3671" s="473"/>
      <c r="ENB3671" s="371"/>
      <c r="ENC3671" s="372"/>
      <c r="END3671" s="372"/>
      <c r="ENE3671" s="372"/>
      <c r="ENF3671" s="372"/>
      <c r="ENG3671" s="370"/>
      <c r="ENH3671" s="371"/>
      <c r="ENI3671" s="372"/>
      <c r="ENJ3671" s="371"/>
      <c r="ENK3671" s="473"/>
      <c r="ENL3671" s="371"/>
      <c r="ENM3671" s="372"/>
      <c r="ENN3671" s="372"/>
      <c r="ENO3671" s="372"/>
      <c r="ENP3671" s="372"/>
      <c r="ENQ3671" s="370"/>
      <c r="ENR3671" s="371"/>
      <c r="ENS3671" s="372"/>
      <c r="ENT3671" s="371"/>
      <c r="ENU3671" s="473"/>
      <c r="ENV3671" s="371"/>
      <c r="ENW3671" s="372"/>
      <c r="ENX3671" s="372"/>
      <c r="ENY3671" s="372"/>
      <c r="ENZ3671" s="372"/>
      <c r="EOA3671" s="370"/>
      <c r="EOB3671" s="371"/>
      <c r="EOC3671" s="372"/>
      <c r="EOD3671" s="371"/>
      <c r="EOE3671" s="473"/>
      <c r="EOF3671" s="371"/>
      <c r="EOG3671" s="372"/>
      <c r="EOH3671" s="372"/>
      <c r="EOI3671" s="372"/>
      <c r="EOJ3671" s="372"/>
      <c r="EOK3671" s="370"/>
      <c r="EOL3671" s="371"/>
      <c r="EOM3671" s="372"/>
      <c r="EON3671" s="371"/>
      <c r="EOO3671" s="473"/>
      <c r="EOP3671" s="371"/>
      <c r="EOQ3671" s="372"/>
      <c r="EOR3671" s="372"/>
      <c r="EOS3671" s="372"/>
      <c r="EOT3671" s="372"/>
      <c r="EOU3671" s="370"/>
      <c r="EOV3671" s="371"/>
      <c r="EOW3671" s="372"/>
      <c r="EOX3671" s="371"/>
      <c r="EOY3671" s="473"/>
      <c r="EOZ3671" s="371"/>
      <c r="EPA3671" s="372"/>
      <c r="EPB3671" s="372"/>
      <c r="EPC3671" s="372"/>
      <c r="EPD3671" s="372"/>
      <c r="EPE3671" s="370"/>
      <c r="EPF3671" s="371"/>
      <c r="EPG3671" s="372"/>
      <c r="EPH3671" s="371"/>
      <c r="EPI3671" s="473"/>
      <c r="EPJ3671" s="371"/>
      <c r="EPK3671" s="372"/>
      <c r="EPL3671" s="372"/>
      <c r="EPM3671" s="372"/>
      <c r="EPN3671" s="372"/>
      <c r="EPO3671" s="370"/>
      <c r="EPP3671" s="371"/>
      <c r="EPQ3671" s="372"/>
      <c r="EPR3671" s="371"/>
      <c r="EPS3671" s="473"/>
      <c r="EPT3671" s="371"/>
      <c r="EPU3671" s="372"/>
      <c r="EPV3671" s="372"/>
      <c r="EPW3671" s="372"/>
      <c r="EPX3671" s="372"/>
      <c r="EPY3671" s="370"/>
      <c r="EPZ3671" s="371"/>
      <c r="EQA3671" s="372"/>
      <c r="EQB3671" s="371"/>
      <c r="EQC3671" s="473"/>
      <c r="EQD3671" s="371"/>
      <c r="EQE3671" s="372"/>
      <c r="EQF3671" s="372"/>
      <c r="EQG3671" s="372"/>
      <c r="EQH3671" s="372"/>
      <c r="EQI3671" s="370"/>
      <c r="EQJ3671" s="371"/>
      <c r="EQK3671" s="372"/>
      <c r="EQL3671" s="371"/>
      <c r="EQM3671" s="473"/>
      <c r="EQN3671" s="371"/>
      <c r="EQO3671" s="372"/>
      <c r="EQP3671" s="372"/>
      <c r="EQQ3671" s="372"/>
      <c r="EQR3671" s="372"/>
      <c r="EQS3671" s="370"/>
      <c r="EQT3671" s="371"/>
      <c r="EQU3671" s="372"/>
      <c r="EQV3671" s="371"/>
      <c r="EQW3671" s="473"/>
      <c r="EQX3671" s="371"/>
      <c r="EQY3671" s="372"/>
      <c r="EQZ3671" s="372"/>
      <c r="ERA3671" s="372"/>
      <c r="ERB3671" s="372"/>
      <c r="ERC3671" s="370"/>
      <c r="ERD3671" s="371"/>
      <c r="ERE3671" s="372"/>
      <c r="ERF3671" s="371"/>
      <c r="ERG3671" s="473"/>
      <c r="ERH3671" s="371"/>
      <c r="ERI3671" s="372"/>
      <c r="ERJ3671" s="372"/>
      <c r="ERK3671" s="372"/>
      <c r="ERL3671" s="372"/>
      <c r="ERM3671" s="370"/>
      <c r="ERN3671" s="371"/>
      <c r="ERO3671" s="372"/>
      <c r="ERP3671" s="371"/>
      <c r="ERQ3671" s="473"/>
      <c r="ERR3671" s="371"/>
      <c r="ERS3671" s="372"/>
      <c r="ERT3671" s="372"/>
      <c r="ERU3671" s="372"/>
      <c r="ERV3671" s="372"/>
      <c r="ERW3671" s="370"/>
      <c r="ERX3671" s="371"/>
      <c r="ERY3671" s="372"/>
      <c r="ERZ3671" s="371"/>
      <c r="ESA3671" s="473"/>
      <c r="ESB3671" s="371"/>
      <c r="ESC3671" s="372"/>
      <c r="ESD3671" s="372"/>
      <c r="ESE3671" s="372"/>
      <c r="ESF3671" s="372"/>
      <c r="ESG3671" s="370"/>
      <c r="ESH3671" s="371"/>
      <c r="ESI3671" s="372"/>
      <c r="ESJ3671" s="371"/>
      <c r="ESK3671" s="473"/>
      <c r="ESL3671" s="371"/>
      <c r="ESM3671" s="372"/>
      <c r="ESN3671" s="372"/>
      <c r="ESO3671" s="372"/>
      <c r="ESP3671" s="372"/>
      <c r="ESQ3671" s="370"/>
      <c r="ESR3671" s="371"/>
      <c r="ESS3671" s="372"/>
      <c r="EST3671" s="371"/>
      <c r="ESU3671" s="473"/>
      <c r="ESV3671" s="371"/>
      <c r="ESW3671" s="372"/>
      <c r="ESX3671" s="372"/>
      <c r="ESY3671" s="372"/>
      <c r="ESZ3671" s="372"/>
      <c r="ETA3671" s="370"/>
      <c r="ETB3671" s="371"/>
      <c r="ETC3671" s="372"/>
      <c r="ETD3671" s="371"/>
      <c r="ETE3671" s="473"/>
      <c r="ETF3671" s="371"/>
      <c r="ETG3671" s="372"/>
      <c r="ETH3671" s="372"/>
      <c r="ETI3671" s="372"/>
      <c r="ETJ3671" s="372"/>
      <c r="ETK3671" s="370"/>
      <c r="ETL3671" s="371"/>
      <c r="ETM3671" s="372"/>
      <c r="ETN3671" s="371"/>
      <c r="ETO3671" s="473"/>
      <c r="ETP3671" s="371"/>
      <c r="ETQ3671" s="372"/>
      <c r="ETR3671" s="372"/>
      <c r="ETS3671" s="372"/>
      <c r="ETT3671" s="372"/>
      <c r="ETU3671" s="370"/>
      <c r="ETV3671" s="371"/>
      <c r="ETW3671" s="372"/>
      <c r="ETX3671" s="371"/>
      <c r="ETY3671" s="473"/>
      <c r="ETZ3671" s="371"/>
      <c r="EUA3671" s="372"/>
      <c r="EUB3671" s="372"/>
      <c r="EUC3671" s="372"/>
      <c r="EUD3671" s="372"/>
      <c r="EUE3671" s="370"/>
      <c r="EUF3671" s="371"/>
      <c r="EUG3671" s="372"/>
      <c r="EUH3671" s="371"/>
      <c r="EUI3671" s="473"/>
      <c r="EUJ3671" s="371"/>
      <c r="EUK3671" s="372"/>
      <c r="EUL3671" s="372"/>
      <c r="EUM3671" s="372"/>
      <c r="EUN3671" s="372"/>
      <c r="EUO3671" s="370"/>
      <c r="EUP3671" s="371"/>
      <c r="EUQ3671" s="372"/>
      <c r="EUR3671" s="371"/>
      <c r="EUS3671" s="473"/>
      <c r="EUT3671" s="371"/>
      <c r="EUU3671" s="372"/>
      <c r="EUV3671" s="372"/>
      <c r="EUW3671" s="372"/>
      <c r="EUX3671" s="372"/>
      <c r="EUY3671" s="370"/>
      <c r="EUZ3671" s="371"/>
      <c r="EVA3671" s="372"/>
      <c r="EVB3671" s="371"/>
      <c r="EVC3671" s="473"/>
      <c r="EVD3671" s="371"/>
      <c r="EVE3671" s="372"/>
      <c r="EVF3671" s="372"/>
      <c r="EVG3671" s="372"/>
      <c r="EVH3671" s="372"/>
      <c r="EVI3671" s="370"/>
      <c r="EVJ3671" s="371"/>
      <c r="EVK3671" s="372"/>
      <c r="EVL3671" s="371"/>
      <c r="EVM3671" s="473"/>
      <c r="EVN3671" s="371"/>
      <c r="EVO3671" s="372"/>
      <c r="EVP3671" s="372"/>
      <c r="EVQ3671" s="372"/>
      <c r="EVR3671" s="372"/>
      <c r="EVS3671" s="370"/>
      <c r="EVT3671" s="371"/>
      <c r="EVU3671" s="372"/>
      <c r="EVV3671" s="371"/>
      <c r="EVW3671" s="473"/>
      <c r="EVX3671" s="371"/>
      <c r="EVY3671" s="372"/>
      <c r="EVZ3671" s="372"/>
      <c r="EWA3671" s="372"/>
      <c r="EWB3671" s="372"/>
      <c r="EWC3671" s="370"/>
      <c r="EWD3671" s="371"/>
      <c r="EWE3671" s="372"/>
      <c r="EWF3671" s="371"/>
      <c r="EWG3671" s="473"/>
      <c r="EWH3671" s="371"/>
      <c r="EWI3671" s="372"/>
      <c r="EWJ3671" s="372"/>
      <c r="EWK3671" s="372"/>
      <c r="EWL3671" s="372"/>
      <c r="EWM3671" s="370"/>
      <c r="EWN3671" s="371"/>
      <c r="EWO3671" s="372"/>
      <c r="EWP3671" s="371"/>
      <c r="EWQ3671" s="473"/>
      <c r="EWR3671" s="371"/>
      <c r="EWS3671" s="372"/>
      <c r="EWT3671" s="372"/>
      <c r="EWU3671" s="372"/>
      <c r="EWV3671" s="372"/>
      <c r="EWW3671" s="370"/>
      <c r="EWX3671" s="371"/>
      <c r="EWY3671" s="372"/>
      <c r="EWZ3671" s="371"/>
      <c r="EXA3671" s="473"/>
      <c r="EXB3671" s="371"/>
      <c r="EXC3671" s="372"/>
      <c r="EXD3671" s="372"/>
      <c r="EXE3671" s="372"/>
      <c r="EXF3671" s="372"/>
      <c r="EXG3671" s="370"/>
      <c r="EXH3671" s="371"/>
      <c r="EXI3671" s="372"/>
      <c r="EXJ3671" s="371"/>
      <c r="EXK3671" s="473"/>
      <c r="EXL3671" s="371"/>
      <c r="EXM3671" s="372"/>
      <c r="EXN3671" s="372"/>
      <c r="EXO3671" s="372"/>
      <c r="EXP3671" s="372"/>
      <c r="EXQ3671" s="370"/>
      <c r="EXR3671" s="371"/>
      <c r="EXS3671" s="372"/>
      <c r="EXT3671" s="371"/>
      <c r="EXU3671" s="473"/>
      <c r="EXV3671" s="371"/>
      <c r="EXW3671" s="372"/>
      <c r="EXX3671" s="372"/>
      <c r="EXY3671" s="372"/>
      <c r="EXZ3671" s="372"/>
      <c r="EYA3671" s="370"/>
      <c r="EYB3671" s="371"/>
      <c r="EYC3671" s="372"/>
      <c r="EYD3671" s="371"/>
      <c r="EYE3671" s="473"/>
      <c r="EYF3671" s="371"/>
      <c r="EYG3671" s="372"/>
      <c r="EYH3671" s="372"/>
      <c r="EYI3671" s="372"/>
      <c r="EYJ3671" s="372"/>
      <c r="EYK3671" s="370"/>
      <c r="EYL3671" s="371"/>
      <c r="EYM3671" s="372"/>
      <c r="EYN3671" s="371"/>
      <c r="EYO3671" s="473"/>
      <c r="EYP3671" s="371"/>
      <c r="EYQ3671" s="372"/>
      <c r="EYR3671" s="372"/>
      <c r="EYS3671" s="372"/>
      <c r="EYT3671" s="372"/>
      <c r="EYU3671" s="370"/>
      <c r="EYV3671" s="371"/>
      <c r="EYW3671" s="372"/>
      <c r="EYX3671" s="371"/>
      <c r="EYY3671" s="473"/>
      <c r="EYZ3671" s="371"/>
      <c r="EZA3671" s="372"/>
      <c r="EZB3671" s="372"/>
      <c r="EZC3671" s="372"/>
      <c r="EZD3671" s="372"/>
      <c r="EZE3671" s="370"/>
      <c r="EZF3671" s="371"/>
      <c r="EZG3671" s="372"/>
      <c r="EZH3671" s="371"/>
      <c r="EZI3671" s="473"/>
      <c r="EZJ3671" s="371"/>
      <c r="EZK3671" s="372"/>
      <c r="EZL3671" s="372"/>
      <c r="EZM3671" s="372"/>
      <c r="EZN3671" s="372"/>
      <c r="EZO3671" s="370"/>
      <c r="EZP3671" s="371"/>
      <c r="EZQ3671" s="372"/>
      <c r="EZR3671" s="371"/>
      <c r="EZS3671" s="473"/>
      <c r="EZT3671" s="371"/>
      <c r="EZU3671" s="372"/>
      <c r="EZV3671" s="372"/>
      <c r="EZW3671" s="372"/>
      <c r="EZX3671" s="372"/>
      <c r="EZY3671" s="370"/>
      <c r="EZZ3671" s="371"/>
      <c r="FAA3671" s="372"/>
      <c r="FAB3671" s="371"/>
      <c r="FAC3671" s="473"/>
      <c r="FAD3671" s="371"/>
      <c r="FAE3671" s="372"/>
      <c r="FAF3671" s="372"/>
      <c r="FAG3671" s="372"/>
      <c r="FAH3671" s="372"/>
      <c r="FAI3671" s="370"/>
      <c r="FAJ3671" s="371"/>
      <c r="FAK3671" s="372"/>
      <c r="FAL3671" s="371"/>
      <c r="FAM3671" s="473"/>
      <c r="FAN3671" s="371"/>
      <c r="FAO3671" s="372"/>
      <c r="FAP3671" s="372"/>
      <c r="FAQ3671" s="372"/>
      <c r="FAR3671" s="372"/>
      <c r="FAS3671" s="370"/>
      <c r="FAT3671" s="371"/>
      <c r="FAU3671" s="372"/>
      <c r="FAV3671" s="371"/>
      <c r="FAW3671" s="473"/>
      <c r="FAX3671" s="371"/>
      <c r="FAY3671" s="372"/>
      <c r="FAZ3671" s="372"/>
      <c r="FBA3671" s="372"/>
      <c r="FBB3671" s="372"/>
      <c r="FBC3671" s="370"/>
      <c r="FBD3671" s="371"/>
      <c r="FBE3671" s="372"/>
      <c r="FBF3671" s="371"/>
      <c r="FBG3671" s="473"/>
      <c r="FBH3671" s="371"/>
      <c r="FBI3671" s="372"/>
      <c r="FBJ3671" s="372"/>
      <c r="FBK3671" s="372"/>
      <c r="FBL3671" s="372"/>
      <c r="FBM3671" s="370"/>
      <c r="FBN3671" s="371"/>
      <c r="FBO3671" s="372"/>
      <c r="FBP3671" s="371"/>
      <c r="FBQ3671" s="473"/>
      <c r="FBR3671" s="371"/>
      <c r="FBS3671" s="372"/>
      <c r="FBT3671" s="372"/>
      <c r="FBU3671" s="372"/>
      <c r="FBV3671" s="372"/>
      <c r="FBW3671" s="370"/>
      <c r="FBX3671" s="371"/>
      <c r="FBY3671" s="372"/>
      <c r="FBZ3671" s="371"/>
      <c r="FCA3671" s="473"/>
      <c r="FCB3671" s="371"/>
      <c r="FCC3671" s="372"/>
      <c r="FCD3671" s="372"/>
      <c r="FCE3671" s="372"/>
      <c r="FCF3671" s="372"/>
      <c r="FCG3671" s="370"/>
      <c r="FCH3671" s="371"/>
      <c r="FCI3671" s="372"/>
      <c r="FCJ3671" s="371"/>
      <c r="FCK3671" s="473"/>
      <c r="FCL3671" s="371"/>
      <c r="FCM3671" s="372"/>
      <c r="FCN3671" s="372"/>
      <c r="FCO3671" s="372"/>
      <c r="FCP3671" s="372"/>
      <c r="FCQ3671" s="370"/>
      <c r="FCR3671" s="371"/>
      <c r="FCS3671" s="372"/>
      <c r="FCT3671" s="371"/>
      <c r="FCU3671" s="473"/>
      <c r="FCV3671" s="371"/>
      <c r="FCW3671" s="372"/>
      <c r="FCX3671" s="372"/>
      <c r="FCY3671" s="372"/>
      <c r="FCZ3671" s="372"/>
      <c r="FDA3671" s="370"/>
      <c r="FDB3671" s="371"/>
      <c r="FDC3671" s="372"/>
      <c r="FDD3671" s="371"/>
      <c r="FDE3671" s="473"/>
      <c r="FDF3671" s="371"/>
      <c r="FDG3671" s="372"/>
      <c r="FDH3671" s="372"/>
      <c r="FDI3671" s="372"/>
      <c r="FDJ3671" s="372"/>
      <c r="FDK3671" s="370"/>
      <c r="FDL3671" s="371"/>
      <c r="FDM3671" s="372"/>
      <c r="FDN3671" s="371"/>
      <c r="FDO3671" s="473"/>
      <c r="FDP3671" s="371"/>
      <c r="FDQ3671" s="372"/>
      <c r="FDR3671" s="372"/>
      <c r="FDS3671" s="372"/>
      <c r="FDT3671" s="372"/>
      <c r="FDU3671" s="370"/>
      <c r="FDV3671" s="371"/>
      <c r="FDW3671" s="372"/>
      <c r="FDX3671" s="371"/>
      <c r="FDY3671" s="473"/>
      <c r="FDZ3671" s="371"/>
      <c r="FEA3671" s="372"/>
      <c r="FEB3671" s="372"/>
      <c r="FEC3671" s="372"/>
      <c r="FED3671" s="372"/>
      <c r="FEE3671" s="370"/>
      <c r="FEF3671" s="371"/>
      <c r="FEG3671" s="372"/>
      <c r="FEH3671" s="371"/>
      <c r="FEI3671" s="473"/>
      <c r="FEJ3671" s="371"/>
      <c r="FEK3671" s="372"/>
      <c r="FEL3671" s="372"/>
      <c r="FEM3671" s="372"/>
      <c r="FEN3671" s="372"/>
      <c r="FEO3671" s="370"/>
      <c r="FEP3671" s="371"/>
      <c r="FEQ3671" s="372"/>
      <c r="FER3671" s="371"/>
      <c r="FES3671" s="473"/>
      <c r="FET3671" s="371"/>
      <c r="FEU3671" s="372"/>
      <c r="FEV3671" s="372"/>
      <c r="FEW3671" s="372"/>
      <c r="FEX3671" s="372"/>
      <c r="FEY3671" s="370"/>
      <c r="FEZ3671" s="371"/>
      <c r="FFA3671" s="372"/>
      <c r="FFB3671" s="371"/>
      <c r="FFC3671" s="473"/>
      <c r="FFD3671" s="371"/>
      <c r="FFE3671" s="372"/>
      <c r="FFF3671" s="372"/>
      <c r="FFG3671" s="372"/>
      <c r="FFH3671" s="372"/>
      <c r="FFI3671" s="370"/>
      <c r="FFJ3671" s="371"/>
      <c r="FFK3671" s="372"/>
      <c r="FFL3671" s="371"/>
      <c r="FFM3671" s="473"/>
      <c r="FFN3671" s="371"/>
      <c r="FFO3671" s="372"/>
      <c r="FFP3671" s="372"/>
      <c r="FFQ3671" s="372"/>
      <c r="FFR3671" s="372"/>
      <c r="FFS3671" s="370"/>
      <c r="FFT3671" s="371"/>
      <c r="FFU3671" s="372"/>
      <c r="FFV3671" s="371"/>
      <c r="FFW3671" s="473"/>
      <c r="FFX3671" s="371"/>
      <c r="FFY3671" s="372"/>
      <c r="FFZ3671" s="372"/>
      <c r="FGA3671" s="372"/>
      <c r="FGB3671" s="372"/>
      <c r="FGC3671" s="370"/>
      <c r="FGD3671" s="371"/>
      <c r="FGE3671" s="372"/>
      <c r="FGF3671" s="371"/>
      <c r="FGG3671" s="473"/>
      <c r="FGH3671" s="371"/>
      <c r="FGI3671" s="372"/>
      <c r="FGJ3671" s="372"/>
      <c r="FGK3671" s="372"/>
      <c r="FGL3671" s="372"/>
      <c r="FGM3671" s="370"/>
      <c r="FGN3671" s="371"/>
      <c r="FGO3671" s="372"/>
      <c r="FGP3671" s="371"/>
      <c r="FGQ3671" s="473"/>
      <c r="FGR3671" s="371"/>
      <c r="FGS3671" s="372"/>
      <c r="FGT3671" s="372"/>
      <c r="FGU3671" s="372"/>
      <c r="FGV3671" s="372"/>
      <c r="FGW3671" s="370"/>
      <c r="FGX3671" s="371"/>
      <c r="FGY3671" s="372"/>
      <c r="FGZ3671" s="371"/>
      <c r="FHA3671" s="473"/>
      <c r="FHB3671" s="371"/>
      <c r="FHC3671" s="372"/>
      <c r="FHD3671" s="372"/>
      <c r="FHE3671" s="372"/>
      <c r="FHF3671" s="372"/>
      <c r="FHG3671" s="370"/>
      <c r="FHH3671" s="371"/>
      <c r="FHI3671" s="372"/>
      <c r="FHJ3671" s="371"/>
      <c r="FHK3671" s="473"/>
      <c r="FHL3671" s="371"/>
      <c r="FHM3671" s="372"/>
      <c r="FHN3671" s="372"/>
      <c r="FHO3671" s="372"/>
      <c r="FHP3671" s="372"/>
      <c r="FHQ3671" s="370"/>
      <c r="FHR3671" s="371"/>
      <c r="FHS3671" s="372"/>
      <c r="FHT3671" s="371"/>
      <c r="FHU3671" s="473"/>
      <c r="FHV3671" s="371"/>
      <c r="FHW3671" s="372"/>
      <c r="FHX3671" s="372"/>
      <c r="FHY3671" s="372"/>
      <c r="FHZ3671" s="372"/>
      <c r="FIA3671" s="370"/>
      <c r="FIB3671" s="371"/>
      <c r="FIC3671" s="372"/>
      <c r="FID3671" s="371"/>
      <c r="FIE3671" s="473"/>
      <c r="FIF3671" s="371"/>
      <c r="FIG3671" s="372"/>
      <c r="FIH3671" s="372"/>
      <c r="FII3671" s="372"/>
      <c r="FIJ3671" s="372"/>
      <c r="FIK3671" s="370"/>
      <c r="FIL3671" s="371"/>
      <c r="FIM3671" s="372"/>
      <c r="FIN3671" s="371"/>
      <c r="FIO3671" s="473"/>
      <c r="FIP3671" s="371"/>
      <c r="FIQ3671" s="372"/>
      <c r="FIR3671" s="372"/>
      <c r="FIS3671" s="372"/>
      <c r="FIT3671" s="372"/>
      <c r="FIU3671" s="370"/>
      <c r="FIV3671" s="371"/>
      <c r="FIW3671" s="372"/>
      <c r="FIX3671" s="371"/>
      <c r="FIY3671" s="473"/>
      <c r="FIZ3671" s="371"/>
      <c r="FJA3671" s="372"/>
      <c r="FJB3671" s="372"/>
      <c r="FJC3671" s="372"/>
      <c r="FJD3671" s="372"/>
      <c r="FJE3671" s="370"/>
      <c r="FJF3671" s="371"/>
      <c r="FJG3671" s="372"/>
      <c r="FJH3671" s="371"/>
      <c r="FJI3671" s="473"/>
      <c r="FJJ3671" s="371"/>
      <c r="FJK3671" s="372"/>
      <c r="FJL3671" s="372"/>
      <c r="FJM3671" s="372"/>
      <c r="FJN3671" s="372"/>
      <c r="FJO3671" s="370"/>
      <c r="FJP3671" s="371"/>
      <c r="FJQ3671" s="372"/>
      <c r="FJR3671" s="371"/>
      <c r="FJS3671" s="473"/>
      <c r="FJT3671" s="371"/>
      <c r="FJU3671" s="372"/>
      <c r="FJV3671" s="372"/>
      <c r="FJW3671" s="372"/>
      <c r="FJX3671" s="372"/>
      <c r="FJY3671" s="370"/>
      <c r="FJZ3671" s="371"/>
      <c r="FKA3671" s="372"/>
      <c r="FKB3671" s="371"/>
      <c r="FKC3671" s="473"/>
      <c r="FKD3671" s="371"/>
      <c r="FKE3671" s="372"/>
      <c r="FKF3671" s="372"/>
      <c r="FKG3671" s="372"/>
      <c r="FKH3671" s="372"/>
      <c r="FKI3671" s="370"/>
      <c r="FKJ3671" s="371"/>
      <c r="FKK3671" s="372"/>
      <c r="FKL3671" s="371"/>
      <c r="FKM3671" s="473"/>
      <c r="FKN3671" s="371"/>
      <c r="FKO3671" s="372"/>
      <c r="FKP3671" s="372"/>
      <c r="FKQ3671" s="372"/>
      <c r="FKR3671" s="372"/>
      <c r="FKS3671" s="370"/>
      <c r="FKT3671" s="371"/>
      <c r="FKU3671" s="372"/>
      <c r="FKV3671" s="371"/>
      <c r="FKW3671" s="473"/>
      <c r="FKX3671" s="371"/>
      <c r="FKY3671" s="372"/>
      <c r="FKZ3671" s="372"/>
      <c r="FLA3671" s="372"/>
      <c r="FLB3671" s="372"/>
      <c r="FLC3671" s="370"/>
      <c r="FLD3671" s="371"/>
      <c r="FLE3671" s="372"/>
      <c r="FLF3671" s="371"/>
      <c r="FLG3671" s="473"/>
      <c r="FLH3671" s="371"/>
      <c r="FLI3671" s="372"/>
      <c r="FLJ3671" s="372"/>
      <c r="FLK3671" s="372"/>
      <c r="FLL3671" s="372"/>
      <c r="FLM3671" s="370"/>
      <c r="FLN3671" s="371"/>
      <c r="FLO3671" s="372"/>
      <c r="FLP3671" s="371"/>
      <c r="FLQ3671" s="473"/>
      <c r="FLR3671" s="371"/>
      <c r="FLS3671" s="372"/>
      <c r="FLT3671" s="372"/>
      <c r="FLU3671" s="372"/>
      <c r="FLV3671" s="372"/>
      <c r="FLW3671" s="370"/>
      <c r="FLX3671" s="371"/>
      <c r="FLY3671" s="372"/>
      <c r="FLZ3671" s="371"/>
      <c r="FMA3671" s="473"/>
      <c r="FMB3671" s="371"/>
      <c r="FMC3671" s="372"/>
      <c r="FMD3671" s="372"/>
      <c r="FME3671" s="372"/>
      <c r="FMF3671" s="372"/>
      <c r="FMG3671" s="370"/>
      <c r="FMH3671" s="371"/>
      <c r="FMI3671" s="372"/>
      <c r="FMJ3671" s="371"/>
      <c r="FMK3671" s="473"/>
      <c r="FML3671" s="371"/>
      <c r="FMM3671" s="372"/>
      <c r="FMN3671" s="372"/>
      <c r="FMO3671" s="372"/>
      <c r="FMP3671" s="372"/>
      <c r="FMQ3671" s="370"/>
      <c r="FMR3671" s="371"/>
      <c r="FMS3671" s="372"/>
      <c r="FMT3671" s="371"/>
      <c r="FMU3671" s="473"/>
      <c r="FMV3671" s="371"/>
      <c r="FMW3671" s="372"/>
      <c r="FMX3671" s="372"/>
      <c r="FMY3671" s="372"/>
      <c r="FMZ3671" s="372"/>
      <c r="FNA3671" s="370"/>
      <c r="FNB3671" s="371"/>
      <c r="FNC3671" s="372"/>
      <c r="FND3671" s="371"/>
      <c r="FNE3671" s="473"/>
      <c r="FNF3671" s="371"/>
      <c r="FNG3671" s="372"/>
      <c r="FNH3671" s="372"/>
      <c r="FNI3671" s="372"/>
      <c r="FNJ3671" s="372"/>
      <c r="FNK3671" s="370"/>
      <c r="FNL3671" s="371"/>
      <c r="FNM3671" s="372"/>
      <c r="FNN3671" s="371"/>
      <c r="FNO3671" s="473"/>
      <c r="FNP3671" s="371"/>
      <c r="FNQ3671" s="372"/>
      <c r="FNR3671" s="372"/>
      <c r="FNS3671" s="372"/>
      <c r="FNT3671" s="372"/>
      <c r="FNU3671" s="370"/>
      <c r="FNV3671" s="371"/>
      <c r="FNW3671" s="372"/>
      <c r="FNX3671" s="371"/>
      <c r="FNY3671" s="473"/>
      <c r="FNZ3671" s="371"/>
      <c r="FOA3671" s="372"/>
      <c r="FOB3671" s="372"/>
      <c r="FOC3671" s="372"/>
      <c r="FOD3671" s="372"/>
      <c r="FOE3671" s="370"/>
      <c r="FOF3671" s="371"/>
      <c r="FOG3671" s="372"/>
      <c r="FOH3671" s="371"/>
      <c r="FOI3671" s="473"/>
      <c r="FOJ3671" s="371"/>
      <c r="FOK3671" s="372"/>
      <c r="FOL3671" s="372"/>
      <c r="FOM3671" s="372"/>
      <c r="FON3671" s="372"/>
      <c r="FOO3671" s="370"/>
      <c r="FOP3671" s="371"/>
      <c r="FOQ3671" s="372"/>
      <c r="FOR3671" s="371"/>
      <c r="FOS3671" s="473"/>
      <c r="FOT3671" s="371"/>
      <c r="FOU3671" s="372"/>
      <c r="FOV3671" s="372"/>
      <c r="FOW3671" s="372"/>
      <c r="FOX3671" s="372"/>
      <c r="FOY3671" s="370"/>
      <c r="FOZ3671" s="371"/>
      <c r="FPA3671" s="372"/>
      <c r="FPB3671" s="371"/>
      <c r="FPC3671" s="473"/>
      <c r="FPD3671" s="371"/>
      <c r="FPE3671" s="372"/>
      <c r="FPF3671" s="372"/>
      <c r="FPG3671" s="372"/>
      <c r="FPH3671" s="372"/>
      <c r="FPI3671" s="370"/>
      <c r="FPJ3671" s="371"/>
      <c r="FPK3671" s="372"/>
      <c r="FPL3671" s="371"/>
      <c r="FPM3671" s="473"/>
      <c r="FPN3671" s="371"/>
      <c r="FPO3671" s="372"/>
      <c r="FPP3671" s="372"/>
      <c r="FPQ3671" s="372"/>
      <c r="FPR3671" s="372"/>
      <c r="FPS3671" s="370"/>
      <c r="FPT3671" s="371"/>
      <c r="FPU3671" s="372"/>
      <c r="FPV3671" s="371"/>
      <c r="FPW3671" s="473"/>
      <c r="FPX3671" s="371"/>
      <c r="FPY3671" s="372"/>
      <c r="FPZ3671" s="372"/>
      <c r="FQA3671" s="372"/>
      <c r="FQB3671" s="372"/>
      <c r="FQC3671" s="370"/>
      <c r="FQD3671" s="371"/>
      <c r="FQE3671" s="372"/>
      <c r="FQF3671" s="371"/>
      <c r="FQG3671" s="473"/>
      <c r="FQH3671" s="371"/>
      <c r="FQI3671" s="372"/>
      <c r="FQJ3671" s="372"/>
      <c r="FQK3671" s="372"/>
      <c r="FQL3671" s="372"/>
      <c r="FQM3671" s="370"/>
      <c r="FQN3671" s="371"/>
      <c r="FQO3671" s="372"/>
      <c r="FQP3671" s="371"/>
      <c r="FQQ3671" s="473"/>
      <c r="FQR3671" s="371"/>
      <c r="FQS3671" s="372"/>
      <c r="FQT3671" s="372"/>
      <c r="FQU3671" s="372"/>
      <c r="FQV3671" s="372"/>
      <c r="FQW3671" s="370"/>
      <c r="FQX3671" s="371"/>
      <c r="FQY3671" s="372"/>
      <c r="FQZ3671" s="371"/>
      <c r="FRA3671" s="473"/>
      <c r="FRB3671" s="371"/>
      <c r="FRC3671" s="372"/>
      <c r="FRD3671" s="372"/>
      <c r="FRE3671" s="372"/>
      <c r="FRF3671" s="372"/>
      <c r="FRG3671" s="370"/>
      <c r="FRH3671" s="371"/>
      <c r="FRI3671" s="372"/>
      <c r="FRJ3671" s="371"/>
      <c r="FRK3671" s="473"/>
      <c r="FRL3671" s="371"/>
      <c r="FRM3671" s="372"/>
      <c r="FRN3671" s="372"/>
      <c r="FRO3671" s="372"/>
      <c r="FRP3671" s="372"/>
      <c r="FRQ3671" s="370"/>
      <c r="FRR3671" s="371"/>
      <c r="FRS3671" s="372"/>
      <c r="FRT3671" s="371"/>
      <c r="FRU3671" s="473"/>
      <c r="FRV3671" s="371"/>
      <c r="FRW3671" s="372"/>
      <c r="FRX3671" s="372"/>
      <c r="FRY3671" s="372"/>
      <c r="FRZ3671" s="372"/>
      <c r="FSA3671" s="370"/>
      <c r="FSB3671" s="371"/>
      <c r="FSC3671" s="372"/>
      <c r="FSD3671" s="371"/>
      <c r="FSE3671" s="473"/>
      <c r="FSF3671" s="371"/>
      <c r="FSG3671" s="372"/>
      <c r="FSH3671" s="372"/>
      <c r="FSI3671" s="372"/>
      <c r="FSJ3671" s="372"/>
      <c r="FSK3671" s="370"/>
      <c r="FSL3671" s="371"/>
      <c r="FSM3671" s="372"/>
      <c r="FSN3671" s="371"/>
      <c r="FSO3671" s="473"/>
      <c r="FSP3671" s="371"/>
      <c r="FSQ3671" s="372"/>
      <c r="FSR3671" s="372"/>
      <c r="FSS3671" s="372"/>
      <c r="FST3671" s="372"/>
      <c r="FSU3671" s="370"/>
      <c r="FSV3671" s="371"/>
      <c r="FSW3671" s="372"/>
      <c r="FSX3671" s="371"/>
      <c r="FSY3671" s="473"/>
      <c r="FSZ3671" s="371"/>
      <c r="FTA3671" s="372"/>
      <c r="FTB3671" s="372"/>
      <c r="FTC3671" s="372"/>
      <c r="FTD3671" s="372"/>
      <c r="FTE3671" s="370"/>
      <c r="FTF3671" s="371"/>
      <c r="FTG3671" s="372"/>
      <c r="FTH3671" s="371"/>
      <c r="FTI3671" s="473"/>
      <c r="FTJ3671" s="371"/>
      <c r="FTK3671" s="372"/>
      <c r="FTL3671" s="372"/>
      <c r="FTM3671" s="372"/>
      <c r="FTN3671" s="372"/>
      <c r="FTO3671" s="370"/>
      <c r="FTP3671" s="371"/>
      <c r="FTQ3671" s="372"/>
      <c r="FTR3671" s="371"/>
      <c r="FTS3671" s="473"/>
      <c r="FTT3671" s="371"/>
      <c r="FTU3671" s="372"/>
      <c r="FTV3671" s="372"/>
      <c r="FTW3671" s="372"/>
      <c r="FTX3671" s="372"/>
      <c r="FTY3671" s="370"/>
      <c r="FTZ3671" s="371"/>
      <c r="FUA3671" s="372"/>
      <c r="FUB3671" s="371"/>
      <c r="FUC3671" s="473"/>
      <c r="FUD3671" s="371"/>
      <c r="FUE3671" s="372"/>
      <c r="FUF3671" s="372"/>
      <c r="FUG3671" s="372"/>
      <c r="FUH3671" s="372"/>
      <c r="FUI3671" s="370"/>
      <c r="FUJ3671" s="371"/>
      <c r="FUK3671" s="372"/>
      <c r="FUL3671" s="371"/>
      <c r="FUM3671" s="473"/>
      <c r="FUN3671" s="371"/>
      <c r="FUO3671" s="372"/>
      <c r="FUP3671" s="372"/>
      <c r="FUQ3671" s="372"/>
      <c r="FUR3671" s="372"/>
      <c r="FUS3671" s="370"/>
      <c r="FUT3671" s="371"/>
      <c r="FUU3671" s="372"/>
      <c r="FUV3671" s="371"/>
      <c r="FUW3671" s="473"/>
      <c r="FUX3671" s="371"/>
      <c r="FUY3671" s="372"/>
      <c r="FUZ3671" s="372"/>
      <c r="FVA3671" s="372"/>
      <c r="FVB3671" s="372"/>
      <c r="FVC3671" s="370"/>
      <c r="FVD3671" s="371"/>
      <c r="FVE3671" s="372"/>
      <c r="FVF3671" s="371"/>
      <c r="FVG3671" s="473"/>
      <c r="FVH3671" s="371"/>
      <c r="FVI3671" s="372"/>
      <c r="FVJ3671" s="372"/>
      <c r="FVK3671" s="372"/>
      <c r="FVL3671" s="372"/>
      <c r="FVM3671" s="370"/>
      <c r="FVN3671" s="371"/>
      <c r="FVO3671" s="372"/>
      <c r="FVP3671" s="371"/>
      <c r="FVQ3671" s="473"/>
      <c r="FVR3671" s="371"/>
      <c r="FVS3671" s="372"/>
      <c r="FVT3671" s="372"/>
      <c r="FVU3671" s="372"/>
      <c r="FVV3671" s="372"/>
      <c r="FVW3671" s="370"/>
      <c r="FVX3671" s="371"/>
      <c r="FVY3671" s="372"/>
      <c r="FVZ3671" s="371"/>
      <c r="FWA3671" s="473"/>
      <c r="FWB3671" s="371"/>
      <c r="FWC3671" s="372"/>
      <c r="FWD3671" s="372"/>
      <c r="FWE3671" s="372"/>
      <c r="FWF3671" s="372"/>
      <c r="FWG3671" s="370"/>
      <c r="FWH3671" s="371"/>
      <c r="FWI3671" s="372"/>
      <c r="FWJ3671" s="371"/>
      <c r="FWK3671" s="473"/>
      <c r="FWL3671" s="371"/>
      <c r="FWM3671" s="372"/>
      <c r="FWN3671" s="372"/>
      <c r="FWO3671" s="372"/>
      <c r="FWP3671" s="372"/>
      <c r="FWQ3671" s="370"/>
      <c r="FWR3671" s="371"/>
      <c r="FWS3671" s="372"/>
      <c r="FWT3671" s="371"/>
      <c r="FWU3671" s="473"/>
      <c r="FWV3671" s="371"/>
      <c r="FWW3671" s="372"/>
      <c r="FWX3671" s="372"/>
      <c r="FWY3671" s="372"/>
      <c r="FWZ3671" s="372"/>
      <c r="FXA3671" s="370"/>
      <c r="FXB3671" s="371"/>
      <c r="FXC3671" s="372"/>
      <c r="FXD3671" s="371"/>
      <c r="FXE3671" s="473"/>
      <c r="FXF3671" s="371"/>
      <c r="FXG3671" s="372"/>
      <c r="FXH3671" s="372"/>
      <c r="FXI3671" s="372"/>
      <c r="FXJ3671" s="372"/>
      <c r="FXK3671" s="370"/>
      <c r="FXL3671" s="371"/>
      <c r="FXM3671" s="372"/>
      <c r="FXN3671" s="371"/>
      <c r="FXO3671" s="473"/>
      <c r="FXP3671" s="371"/>
      <c r="FXQ3671" s="372"/>
      <c r="FXR3671" s="372"/>
      <c r="FXS3671" s="372"/>
      <c r="FXT3671" s="372"/>
      <c r="FXU3671" s="370"/>
      <c r="FXV3671" s="371"/>
      <c r="FXW3671" s="372"/>
      <c r="FXX3671" s="371"/>
      <c r="FXY3671" s="473"/>
      <c r="FXZ3671" s="371"/>
      <c r="FYA3671" s="372"/>
      <c r="FYB3671" s="372"/>
      <c r="FYC3671" s="372"/>
      <c r="FYD3671" s="372"/>
      <c r="FYE3671" s="370"/>
      <c r="FYF3671" s="371"/>
      <c r="FYG3671" s="372"/>
      <c r="FYH3671" s="371"/>
      <c r="FYI3671" s="473"/>
      <c r="FYJ3671" s="371"/>
      <c r="FYK3671" s="372"/>
      <c r="FYL3671" s="372"/>
      <c r="FYM3671" s="372"/>
      <c r="FYN3671" s="372"/>
      <c r="FYO3671" s="370"/>
      <c r="FYP3671" s="371"/>
      <c r="FYQ3671" s="372"/>
      <c r="FYR3671" s="371"/>
      <c r="FYS3671" s="473"/>
      <c r="FYT3671" s="371"/>
      <c r="FYU3671" s="372"/>
      <c r="FYV3671" s="372"/>
      <c r="FYW3671" s="372"/>
      <c r="FYX3671" s="372"/>
      <c r="FYY3671" s="370"/>
      <c r="FYZ3671" s="371"/>
      <c r="FZA3671" s="372"/>
      <c r="FZB3671" s="371"/>
      <c r="FZC3671" s="473"/>
      <c r="FZD3671" s="371"/>
      <c r="FZE3671" s="372"/>
      <c r="FZF3671" s="372"/>
      <c r="FZG3671" s="372"/>
      <c r="FZH3671" s="372"/>
      <c r="FZI3671" s="370"/>
      <c r="FZJ3671" s="371"/>
      <c r="FZK3671" s="372"/>
      <c r="FZL3671" s="371"/>
      <c r="FZM3671" s="473"/>
      <c r="FZN3671" s="371"/>
      <c r="FZO3671" s="372"/>
      <c r="FZP3671" s="372"/>
      <c r="FZQ3671" s="372"/>
      <c r="FZR3671" s="372"/>
      <c r="FZS3671" s="370"/>
      <c r="FZT3671" s="371"/>
      <c r="FZU3671" s="372"/>
      <c r="FZV3671" s="371"/>
      <c r="FZW3671" s="473"/>
      <c r="FZX3671" s="371"/>
      <c r="FZY3671" s="372"/>
      <c r="FZZ3671" s="372"/>
      <c r="GAA3671" s="372"/>
      <c r="GAB3671" s="372"/>
      <c r="GAC3671" s="370"/>
      <c r="GAD3671" s="371"/>
      <c r="GAE3671" s="372"/>
      <c r="GAF3671" s="371"/>
      <c r="GAG3671" s="473"/>
      <c r="GAH3671" s="371"/>
      <c r="GAI3671" s="372"/>
      <c r="GAJ3671" s="372"/>
      <c r="GAK3671" s="372"/>
      <c r="GAL3671" s="372"/>
      <c r="GAM3671" s="370"/>
      <c r="GAN3671" s="371"/>
      <c r="GAO3671" s="372"/>
      <c r="GAP3671" s="371"/>
      <c r="GAQ3671" s="473"/>
      <c r="GAR3671" s="371"/>
      <c r="GAS3671" s="372"/>
      <c r="GAT3671" s="372"/>
      <c r="GAU3671" s="372"/>
      <c r="GAV3671" s="372"/>
      <c r="GAW3671" s="370"/>
      <c r="GAX3671" s="371"/>
      <c r="GAY3671" s="372"/>
      <c r="GAZ3671" s="371"/>
      <c r="GBA3671" s="473"/>
      <c r="GBB3671" s="371"/>
      <c r="GBC3671" s="372"/>
      <c r="GBD3671" s="372"/>
      <c r="GBE3671" s="372"/>
      <c r="GBF3671" s="372"/>
      <c r="GBG3671" s="370"/>
      <c r="GBH3671" s="371"/>
      <c r="GBI3671" s="372"/>
      <c r="GBJ3671" s="371"/>
      <c r="GBK3671" s="473"/>
      <c r="GBL3671" s="371"/>
      <c r="GBM3671" s="372"/>
      <c r="GBN3671" s="372"/>
      <c r="GBO3671" s="372"/>
      <c r="GBP3671" s="372"/>
      <c r="GBQ3671" s="370"/>
      <c r="GBR3671" s="371"/>
      <c r="GBS3671" s="372"/>
      <c r="GBT3671" s="371"/>
      <c r="GBU3671" s="473"/>
      <c r="GBV3671" s="371"/>
      <c r="GBW3671" s="372"/>
      <c r="GBX3671" s="372"/>
      <c r="GBY3671" s="372"/>
      <c r="GBZ3671" s="372"/>
      <c r="GCA3671" s="370"/>
      <c r="GCB3671" s="371"/>
      <c r="GCC3671" s="372"/>
      <c r="GCD3671" s="371"/>
      <c r="GCE3671" s="473"/>
      <c r="GCF3671" s="371"/>
      <c r="GCG3671" s="372"/>
      <c r="GCH3671" s="372"/>
      <c r="GCI3671" s="372"/>
      <c r="GCJ3671" s="372"/>
      <c r="GCK3671" s="370"/>
      <c r="GCL3671" s="371"/>
      <c r="GCM3671" s="372"/>
      <c r="GCN3671" s="371"/>
      <c r="GCO3671" s="473"/>
      <c r="GCP3671" s="371"/>
      <c r="GCQ3671" s="372"/>
      <c r="GCR3671" s="372"/>
      <c r="GCS3671" s="372"/>
      <c r="GCT3671" s="372"/>
      <c r="GCU3671" s="370"/>
      <c r="GCV3671" s="371"/>
      <c r="GCW3671" s="372"/>
      <c r="GCX3671" s="371"/>
      <c r="GCY3671" s="473"/>
      <c r="GCZ3671" s="371"/>
      <c r="GDA3671" s="372"/>
      <c r="GDB3671" s="372"/>
      <c r="GDC3671" s="372"/>
      <c r="GDD3671" s="372"/>
      <c r="GDE3671" s="370"/>
      <c r="GDF3671" s="371"/>
      <c r="GDG3671" s="372"/>
      <c r="GDH3671" s="371"/>
      <c r="GDI3671" s="473"/>
      <c r="GDJ3671" s="371"/>
      <c r="GDK3671" s="372"/>
      <c r="GDL3671" s="372"/>
      <c r="GDM3671" s="372"/>
      <c r="GDN3671" s="372"/>
      <c r="GDO3671" s="370"/>
      <c r="GDP3671" s="371"/>
      <c r="GDQ3671" s="372"/>
      <c r="GDR3671" s="371"/>
      <c r="GDS3671" s="473"/>
      <c r="GDT3671" s="371"/>
      <c r="GDU3671" s="372"/>
      <c r="GDV3671" s="372"/>
      <c r="GDW3671" s="372"/>
      <c r="GDX3671" s="372"/>
      <c r="GDY3671" s="370"/>
      <c r="GDZ3671" s="371"/>
      <c r="GEA3671" s="372"/>
      <c r="GEB3671" s="371"/>
      <c r="GEC3671" s="473"/>
      <c r="GED3671" s="371"/>
      <c r="GEE3671" s="372"/>
      <c r="GEF3671" s="372"/>
      <c r="GEG3671" s="372"/>
      <c r="GEH3671" s="372"/>
      <c r="GEI3671" s="370"/>
      <c r="GEJ3671" s="371"/>
      <c r="GEK3671" s="372"/>
      <c r="GEL3671" s="371"/>
      <c r="GEM3671" s="473"/>
      <c r="GEN3671" s="371"/>
      <c r="GEO3671" s="372"/>
      <c r="GEP3671" s="372"/>
      <c r="GEQ3671" s="372"/>
      <c r="GER3671" s="372"/>
      <c r="GES3671" s="370"/>
      <c r="GET3671" s="371"/>
      <c r="GEU3671" s="372"/>
      <c r="GEV3671" s="371"/>
      <c r="GEW3671" s="473"/>
      <c r="GEX3671" s="371"/>
      <c r="GEY3671" s="372"/>
      <c r="GEZ3671" s="372"/>
      <c r="GFA3671" s="372"/>
      <c r="GFB3671" s="372"/>
      <c r="GFC3671" s="370"/>
      <c r="GFD3671" s="371"/>
      <c r="GFE3671" s="372"/>
      <c r="GFF3671" s="371"/>
      <c r="GFG3671" s="473"/>
      <c r="GFH3671" s="371"/>
      <c r="GFI3671" s="372"/>
      <c r="GFJ3671" s="372"/>
      <c r="GFK3671" s="372"/>
      <c r="GFL3671" s="372"/>
      <c r="GFM3671" s="370"/>
      <c r="GFN3671" s="371"/>
      <c r="GFO3671" s="372"/>
      <c r="GFP3671" s="371"/>
      <c r="GFQ3671" s="473"/>
      <c r="GFR3671" s="371"/>
      <c r="GFS3671" s="372"/>
      <c r="GFT3671" s="372"/>
      <c r="GFU3671" s="372"/>
      <c r="GFV3671" s="372"/>
      <c r="GFW3671" s="370"/>
      <c r="GFX3671" s="371"/>
      <c r="GFY3671" s="372"/>
      <c r="GFZ3671" s="371"/>
      <c r="GGA3671" s="473"/>
      <c r="GGB3671" s="371"/>
      <c r="GGC3671" s="372"/>
      <c r="GGD3671" s="372"/>
      <c r="GGE3671" s="372"/>
      <c r="GGF3671" s="372"/>
      <c r="GGG3671" s="370"/>
      <c r="GGH3671" s="371"/>
      <c r="GGI3671" s="372"/>
      <c r="GGJ3671" s="371"/>
      <c r="GGK3671" s="473"/>
      <c r="GGL3671" s="371"/>
      <c r="GGM3671" s="372"/>
      <c r="GGN3671" s="372"/>
      <c r="GGO3671" s="372"/>
      <c r="GGP3671" s="372"/>
      <c r="GGQ3671" s="370"/>
      <c r="GGR3671" s="371"/>
      <c r="GGS3671" s="372"/>
      <c r="GGT3671" s="371"/>
      <c r="GGU3671" s="473"/>
      <c r="GGV3671" s="371"/>
      <c r="GGW3671" s="372"/>
      <c r="GGX3671" s="372"/>
      <c r="GGY3671" s="372"/>
      <c r="GGZ3671" s="372"/>
      <c r="GHA3671" s="370"/>
      <c r="GHB3671" s="371"/>
      <c r="GHC3671" s="372"/>
      <c r="GHD3671" s="371"/>
      <c r="GHE3671" s="473"/>
      <c r="GHF3671" s="371"/>
      <c r="GHG3671" s="372"/>
      <c r="GHH3671" s="372"/>
      <c r="GHI3671" s="372"/>
      <c r="GHJ3671" s="372"/>
      <c r="GHK3671" s="370"/>
      <c r="GHL3671" s="371"/>
      <c r="GHM3671" s="372"/>
      <c r="GHN3671" s="371"/>
      <c r="GHO3671" s="473"/>
      <c r="GHP3671" s="371"/>
      <c r="GHQ3671" s="372"/>
      <c r="GHR3671" s="372"/>
      <c r="GHS3671" s="372"/>
      <c r="GHT3671" s="372"/>
      <c r="GHU3671" s="370"/>
      <c r="GHV3671" s="371"/>
      <c r="GHW3671" s="372"/>
      <c r="GHX3671" s="371"/>
      <c r="GHY3671" s="473"/>
      <c r="GHZ3671" s="371"/>
      <c r="GIA3671" s="372"/>
      <c r="GIB3671" s="372"/>
      <c r="GIC3671" s="372"/>
      <c r="GID3671" s="372"/>
      <c r="GIE3671" s="370"/>
      <c r="GIF3671" s="371"/>
      <c r="GIG3671" s="372"/>
      <c r="GIH3671" s="371"/>
      <c r="GII3671" s="473"/>
      <c r="GIJ3671" s="371"/>
      <c r="GIK3671" s="372"/>
      <c r="GIL3671" s="372"/>
      <c r="GIM3671" s="372"/>
      <c r="GIN3671" s="372"/>
      <c r="GIO3671" s="370"/>
      <c r="GIP3671" s="371"/>
      <c r="GIQ3671" s="372"/>
      <c r="GIR3671" s="371"/>
      <c r="GIS3671" s="473"/>
      <c r="GIT3671" s="371"/>
      <c r="GIU3671" s="372"/>
      <c r="GIV3671" s="372"/>
      <c r="GIW3671" s="372"/>
      <c r="GIX3671" s="372"/>
      <c r="GIY3671" s="370"/>
      <c r="GIZ3671" s="371"/>
      <c r="GJA3671" s="372"/>
      <c r="GJB3671" s="371"/>
      <c r="GJC3671" s="473"/>
      <c r="GJD3671" s="371"/>
      <c r="GJE3671" s="372"/>
      <c r="GJF3671" s="372"/>
      <c r="GJG3671" s="372"/>
      <c r="GJH3671" s="372"/>
      <c r="GJI3671" s="370"/>
      <c r="GJJ3671" s="371"/>
      <c r="GJK3671" s="372"/>
      <c r="GJL3671" s="371"/>
      <c r="GJM3671" s="473"/>
      <c r="GJN3671" s="371"/>
      <c r="GJO3671" s="372"/>
      <c r="GJP3671" s="372"/>
      <c r="GJQ3671" s="372"/>
      <c r="GJR3671" s="372"/>
      <c r="GJS3671" s="370"/>
      <c r="GJT3671" s="371"/>
      <c r="GJU3671" s="372"/>
      <c r="GJV3671" s="371"/>
      <c r="GJW3671" s="473"/>
      <c r="GJX3671" s="371"/>
      <c r="GJY3671" s="372"/>
      <c r="GJZ3671" s="372"/>
      <c r="GKA3671" s="372"/>
      <c r="GKB3671" s="372"/>
      <c r="GKC3671" s="370"/>
      <c r="GKD3671" s="371"/>
      <c r="GKE3671" s="372"/>
      <c r="GKF3671" s="371"/>
      <c r="GKG3671" s="473"/>
      <c r="GKH3671" s="371"/>
      <c r="GKI3671" s="372"/>
      <c r="GKJ3671" s="372"/>
      <c r="GKK3671" s="372"/>
      <c r="GKL3671" s="372"/>
      <c r="GKM3671" s="370"/>
      <c r="GKN3671" s="371"/>
      <c r="GKO3671" s="372"/>
      <c r="GKP3671" s="371"/>
      <c r="GKQ3671" s="473"/>
      <c r="GKR3671" s="371"/>
      <c r="GKS3671" s="372"/>
      <c r="GKT3671" s="372"/>
      <c r="GKU3671" s="372"/>
      <c r="GKV3671" s="372"/>
      <c r="GKW3671" s="370"/>
      <c r="GKX3671" s="371"/>
      <c r="GKY3671" s="372"/>
      <c r="GKZ3671" s="371"/>
      <c r="GLA3671" s="473"/>
      <c r="GLB3671" s="371"/>
      <c r="GLC3671" s="372"/>
      <c r="GLD3671" s="372"/>
      <c r="GLE3671" s="372"/>
      <c r="GLF3671" s="372"/>
      <c r="GLG3671" s="370"/>
      <c r="GLH3671" s="371"/>
      <c r="GLI3671" s="372"/>
      <c r="GLJ3671" s="371"/>
      <c r="GLK3671" s="473"/>
      <c r="GLL3671" s="371"/>
      <c r="GLM3671" s="372"/>
      <c r="GLN3671" s="372"/>
      <c r="GLO3671" s="372"/>
      <c r="GLP3671" s="372"/>
      <c r="GLQ3671" s="370"/>
      <c r="GLR3671" s="371"/>
      <c r="GLS3671" s="372"/>
      <c r="GLT3671" s="371"/>
      <c r="GLU3671" s="473"/>
      <c r="GLV3671" s="371"/>
      <c r="GLW3671" s="372"/>
      <c r="GLX3671" s="372"/>
      <c r="GLY3671" s="372"/>
      <c r="GLZ3671" s="372"/>
      <c r="GMA3671" s="370"/>
      <c r="GMB3671" s="371"/>
      <c r="GMC3671" s="372"/>
      <c r="GMD3671" s="371"/>
      <c r="GME3671" s="473"/>
      <c r="GMF3671" s="371"/>
      <c r="GMG3671" s="372"/>
      <c r="GMH3671" s="372"/>
      <c r="GMI3671" s="372"/>
      <c r="GMJ3671" s="372"/>
      <c r="GMK3671" s="370"/>
      <c r="GML3671" s="371"/>
      <c r="GMM3671" s="372"/>
      <c r="GMN3671" s="371"/>
      <c r="GMO3671" s="473"/>
      <c r="GMP3671" s="371"/>
      <c r="GMQ3671" s="372"/>
      <c r="GMR3671" s="372"/>
      <c r="GMS3671" s="372"/>
      <c r="GMT3671" s="372"/>
      <c r="GMU3671" s="370"/>
      <c r="GMV3671" s="371"/>
      <c r="GMW3671" s="372"/>
      <c r="GMX3671" s="371"/>
      <c r="GMY3671" s="473"/>
      <c r="GMZ3671" s="371"/>
      <c r="GNA3671" s="372"/>
      <c r="GNB3671" s="372"/>
      <c r="GNC3671" s="372"/>
      <c r="GND3671" s="372"/>
      <c r="GNE3671" s="370"/>
      <c r="GNF3671" s="371"/>
      <c r="GNG3671" s="372"/>
      <c r="GNH3671" s="371"/>
      <c r="GNI3671" s="473"/>
      <c r="GNJ3671" s="371"/>
      <c r="GNK3671" s="372"/>
      <c r="GNL3671" s="372"/>
      <c r="GNM3671" s="372"/>
      <c r="GNN3671" s="372"/>
      <c r="GNO3671" s="370"/>
      <c r="GNP3671" s="371"/>
      <c r="GNQ3671" s="372"/>
      <c r="GNR3671" s="371"/>
      <c r="GNS3671" s="473"/>
      <c r="GNT3671" s="371"/>
      <c r="GNU3671" s="372"/>
      <c r="GNV3671" s="372"/>
      <c r="GNW3671" s="372"/>
      <c r="GNX3671" s="372"/>
      <c r="GNY3671" s="370"/>
      <c r="GNZ3671" s="371"/>
      <c r="GOA3671" s="372"/>
      <c r="GOB3671" s="371"/>
      <c r="GOC3671" s="473"/>
      <c r="GOD3671" s="371"/>
      <c r="GOE3671" s="372"/>
      <c r="GOF3671" s="372"/>
      <c r="GOG3671" s="372"/>
      <c r="GOH3671" s="372"/>
      <c r="GOI3671" s="370"/>
      <c r="GOJ3671" s="371"/>
      <c r="GOK3671" s="372"/>
      <c r="GOL3671" s="371"/>
      <c r="GOM3671" s="473"/>
      <c r="GON3671" s="371"/>
      <c r="GOO3671" s="372"/>
      <c r="GOP3671" s="372"/>
      <c r="GOQ3671" s="372"/>
      <c r="GOR3671" s="372"/>
      <c r="GOS3671" s="370"/>
      <c r="GOT3671" s="371"/>
      <c r="GOU3671" s="372"/>
      <c r="GOV3671" s="371"/>
      <c r="GOW3671" s="473"/>
      <c r="GOX3671" s="371"/>
      <c r="GOY3671" s="372"/>
      <c r="GOZ3671" s="372"/>
      <c r="GPA3671" s="372"/>
      <c r="GPB3671" s="372"/>
      <c r="GPC3671" s="370"/>
      <c r="GPD3671" s="371"/>
      <c r="GPE3671" s="372"/>
      <c r="GPF3671" s="371"/>
      <c r="GPG3671" s="473"/>
      <c r="GPH3671" s="371"/>
      <c r="GPI3671" s="372"/>
      <c r="GPJ3671" s="372"/>
      <c r="GPK3671" s="372"/>
      <c r="GPL3671" s="372"/>
      <c r="GPM3671" s="370"/>
      <c r="GPN3671" s="371"/>
      <c r="GPO3671" s="372"/>
      <c r="GPP3671" s="371"/>
      <c r="GPQ3671" s="473"/>
      <c r="GPR3671" s="371"/>
      <c r="GPS3671" s="372"/>
      <c r="GPT3671" s="372"/>
      <c r="GPU3671" s="372"/>
      <c r="GPV3671" s="372"/>
      <c r="GPW3671" s="370"/>
      <c r="GPX3671" s="371"/>
      <c r="GPY3671" s="372"/>
      <c r="GPZ3671" s="371"/>
      <c r="GQA3671" s="473"/>
      <c r="GQB3671" s="371"/>
      <c r="GQC3671" s="372"/>
      <c r="GQD3671" s="372"/>
      <c r="GQE3671" s="372"/>
      <c r="GQF3671" s="372"/>
      <c r="GQG3671" s="370"/>
      <c r="GQH3671" s="371"/>
      <c r="GQI3671" s="372"/>
      <c r="GQJ3671" s="371"/>
      <c r="GQK3671" s="473"/>
      <c r="GQL3671" s="371"/>
      <c r="GQM3671" s="372"/>
      <c r="GQN3671" s="372"/>
      <c r="GQO3671" s="372"/>
      <c r="GQP3671" s="372"/>
      <c r="GQQ3671" s="370"/>
      <c r="GQR3671" s="371"/>
      <c r="GQS3671" s="372"/>
      <c r="GQT3671" s="371"/>
      <c r="GQU3671" s="473"/>
      <c r="GQV3671" s="371"/>
      <c r="GQW3671" s="372"/>
      <c r="GQX3671" s="372"/>
      <c r="GQY3671" s="372"/>
      <c r="GQZ3671" s="372"/>
      <c r="GRA3671" s="370"/>
      <c r="GRB3671" s="371"/>
      <c r="GRC3671" s="372"/>
      <c r="GRD3671" s="371"/>
      <c r="GRE3671" s="473"/>
      <c r="GRF3671" s="371"/>
      <c r="GRG3671" s="372"/>
      <c r="GRH3671" s="372"/>
      <c r="GRI3671" s="372"/>
      <c r="GRJ3671" s="372"/>
      <c r="GRK3671" s="370"/>
      <c r="GRL3671" s="371"/>
      <c r="GRM3671" s="372"/>
      <c r="GRN3671" s="371"/>
      <c r="GRO3671" s="473"/>
      <c r="GRP3671" s="371"/>
      <c r="GRQ3671" s="372"/>
      <c r="GRR3671" s="372"/>
      <c r="GRS3671" s="372"/>
      <c r="GRT3671" s="372"/>
      <c r="GRU3671" s="370"/>
      <c r="GRV3671" s="371"/>
      <c r="GRW3671" s="372"/>
      <c r="GRX3671" s="371"/>
      <c r="GRY3671" s="473"/>
      <c r="GRZ3671" s="371"/>
      <c r="GSA3671" s="372"/>
      <c r="GSB3671" s="372"/>
      <c r="GSC3671" s="372"/>
      <c r="GSD3671" s="372"/>
      <c r="GSE3671" s="370"/>
      <c r="GSF3671" s="371"/>
      <c r="GSG3671" s="372"/>
      <c r="GSH3671" s="371"/>
      <c r="GSI3671" s="473"/>
      <c r="GSJ3671" s="371"/>
      <c r="GSK3671" s="372"/>
      <c r="GSL3671" s="372"/>
      <c r="GSM3671" s="372"/>
      <c r="GSN3671" s="372"/>
      <c r="GSO3671" s="370"/>
      <c r="GSP3671" s="371"/>
      <c r="GSQ3671" s="372"/>
      <c r="GSR3671" s="371"/>
      <c r="GSS3671" s="473"/>
      <c r="GST3671" s="371"/>
      <c r="GSU3671" s="372"/>
      <c r="GSV3671" s="372"/>
      <c r="GSW3671" s="372"/>
      <c r="GSX3671" s="372"/>
      <c r="GSY3671" s="370"/>
      <c r="GSZ3671" s="371"/>
      <c r="GTA3671" s="372"/>
      <c r="GTB3671" s="371"/>
      <c r="GTC3671" s="473"/>
      <c r="GTD3671" s="371"/>
      <c r="GTE3671" s="372"/>
      <c r="GTF3671" s="372"/>
      <c r="GTG3671" s="372"/>
      <c r="GTH3671" s="372"/>
      <c r="GTI3671" s="370"/>
      <c r="GTJ3671" s="371"/>
      <c r="GTK3671" s="372"/>
      <c r="GTL3671" s="371"/>
      <c r="GTM3671" s="473"/>
      <c r="GTN3671" s="371"/>
      <c r="GTO3671" s="372"/>
      <c r="GTP3671" s="372"/>
      <c r="GTQ3671" s="372"/>
      <c r="GTR3671" s="372"/>
      <c r="GTS3671" s="370"/>
      <c r="GTT3671" s="371"/>
      <c r="GTU3671" s="372"/>
      <c r="GTV3671" s="371"/>
      <c r="GTW3671" s="473"/>
      <c r="GTX3671" s="371"/>
      <c r="GTY3671" s="372"/>
      <c r="GTZ3671" s="372"/>
      <c r="GUA3671" s="372"/>
      <c r="GUB3671" s="372"/>
      <c r="GUC3671" s="370"/>
      <c r="GUD3671" s="371"/>
      <c r="GUE3671" s="372"/>
      <c r="GUF3671" s="371"/>
      <c r="GUG3671" s="473"/>
      <c r="GUH3671" s="371"/>
      <c r="GUI3671" s="372"/>
      <c r="GUJ3671" s="372"/>
      <c r="GUK3671" s="372"/>
      <c r="GUL3671" s="372"/>
      <c r="GUM3671" s="370"/>
      <c r="GUN3671" s="371"/>
      <c r="GUO3671" s="372"/>
      <c r="GUP3671" s="371"/>
      <c r="GUQ3671" s="473"/>
      <c r="GUR3671" s="371"/>
      <c r="GUS3671" s="372"/>
      <c r="GUT3671" s="372"/>
      <c r="GUU3671" s="372"/>
      <c r="GUV3671" s="372"/>
      <c r="GUW3671" s="370"/>
      <c r="GUX3671" s="371"/>
      <c r="GUY3671" s="372"/>
      <c r="GUZ3671" s="371"/>
      <c r="GVA3671" s="473"/>
      <c r="GVB3671" s="371"/>
      <c r="GVC3671" s="372"/>
      <c r="GVD3671" s="372"/>
      <c r="GVE3671" s="372"/>
      <c r="GVF3671" s="372"/>
      <c r="GVG3671" s="370"/>
      <c r="GVH3671" s="371"/>
      <c r="GVI3671" s="372"/>
      <c r="GVJ3671" s="371"/>
      <c r="GVK3671" s="473"/>
      <c r="GVL3671" s="371"/>
      <c r="GVM3671" s="372"/>
      <c r="GVN3671" s="372"/>
      <c r="GVO3671" s="372"/>
      <c r="GVP3671" s="372"/>
      <c r="GVQ3671" s="370"/>
      <c r="GVR3671" s="371"/>
      <c r="GVS3671" s="372"/>
      <c r="GVT3671" s="371"/>
      <c r="GVU3671" s="473"/>
      <c r="GVV3671" s="371"/>
      <c r="GVW3671" s="372"/>
      <c r="GVX3671" s="372"/>
      <c r="GVY3671" s="372"/>
      <c r="GVZ3671" s="372"/>
      <c r="GWA3671" s="370"/>
      <c r="GWB3671" s="371"/>
      <c r="GWC3671" s="372"/>
      <c r="GWD3671" s="371"/>
      <c r="GWE3671" s="473"/>
      <c r="GWF3671" s="371"/>
      <c r="GWG3671" s="372"/>
      <c r="GWH3671" s="372"/>
      <c r="GWI3671" s="372"/>
      <c r="GWJ3671" s="372"/>
      <c r="GWK3671" s="370"/>
      <c r="GWL3671" s="371"/>
      <c r="GWM3671" s="372"/>
      <c r="GWN3671" s="371"/>
      <c r="GWO3671" s="473"/>
      <c r="GWP3671" s="371"/>
      <c r="GWQ3671" s="372"/>
      <c r="GWR3671" s="372"/>
      <c r="GWS3671" s="372"/>
      <c r="GWT3671" s="372"/>
      <c r="GWU3671" s="370"/>
      <c r="GWV3671" s="371"/>
      <c r="GWW3671" s="372"/>
      <c r="GWX3671" s="371"/>
      <c r="GWY3671" s="473"/>
      <c r="GWZ3671" s="371"/>
      <c r="GXA3671" s="372"/>
      <c r="GXB3671" s="372"/>
      <c r="GXC3671" s="372"/>
      <c r="GXD3671" s="372"/>
      <c r="GXE3671" s="370"/>
      <c r="GXF3671" s="371"/>
      <c r="GXG3671" s="372"/>
      <c r="GXH3671" s="371"/>
      <c r="GXI3671" s="473"/>
      <c r="GXJ3671" s="371"/>
      <c r="GXK3671" s="372"/>
      <c r="GXL3671" s="372"/>
      <c r="GXM3671" s="372"/>
      <c r="GXN3671" s="372"/>
      <c r="GXO3671" s="370"/>
      <c r="GXP3671" s="371"/>
      <c r="GXQ3671" s="372"/>
      <c r="GXR3671" s="371"/>
      <c r="GXS3671" s="473"/>
      <c r="GXT3671" s="371"/>
      <c r="GXU3671" s="372"/>
      <c r="GXV3671" s="372"/>
      <c r="GXW3671" s="372"/>
      <c r="GXX3671" s="372"/>
      <c r="GXY3671" s="370"/>
      <c r="GXZ3671" s="371"/>
      <c r="GYA3671" s="372"/>
      <c r="GYB3671" s="371"/>
      <c r="GYC3671" s="473"/>
      <c r="GYD3671" s="371"/>
      <c r="GYE3671" s="372"/>
      <c r="GYF3671" s="372"/>
      <c r="GYG3671" s="372"/>
      <c r="GYH3671" s="372"/>
      <c r="GYI3671" s="370"/>
      <c r="GYJ3671" s="371"/>
      <c r="GYK3671" s="372"/>
      <c r="GYL3671" s="371"/>
      <c r="GYM3671" s="473"/>
      <c r="GYN3671" s="371"/>
      <c r="GYO3671" s="372"/>
      <c r="GYP3671" s="372"/>
      <c r="GYQ3671" s="372"/>
      <c r="GYR3671" s="372"/>
      <c r="GYS3671" s="370"/>
      <c r="GYT3671" s="371"/>
      <c r="GYU3671" s="372"/>
      <c r="GYV3671" s="371"/>
      <c r="GYW3671" s="473"/>
      <c r="GYX3671" s="371"/>
      <c r="GYY3671" s="372"/>
      <c r="GYZ3671" s="372"/>
      <c r="GZA3671" s="372"/>
      <c r="GZB3671" s="372"/>
      <c r="GZC3671" s="370"/>
      <c r="GZD3671" s="371"/>
      <c r="GZE3671" s="372"/>
      <c r="GZF3671" s="371"/>
      <c r="GZG3671" s="473"/>
      <c r="GZH3671" s="371"/>
      <c r="GZI3671" s="372"/>
      <c r="GZJ3671" s="372"/>
      <c r="GZK3671" s="372"/>
      <c r="GZL3671" s="372"/>
      <c r="GZM3671" s="370"/>
      <c r="GZN3671" s="371"/>
      <c r="GZO3671" s="372"/>
      <c r="GZP3671" s="371"/>
      <c r="GZQ3671" s="473"/>
      <c r="GZR3671" s="371"/>
      <c r="GZS3671" s="372"/>
      <c r="GZT3671" s="372"/>
      <c r="GZU3671" s="372"/>
      <c r="GZV3671" s="372"/>
      <c r="GZW3671" s="370"/>
      <c r="GZX3671" s="371"/>
      <c r="GZY3671" s="372"/>
      <c r="GZZ3671" s="371"/>
      <c r="HAA3671" s="473"/>
      <c r="HAB3671" s="371"/>
      <c r="HAC3671" s="372"/>
      <c r="HAD3671" s="372"/>
      <c r="HAE3671" s="372"/>
      <c r="HAF3671" s="372"/>
      <c r="HAG3671" s="370"/>
      <c r="HAH3671" s="371"/>
      <c r="HAI3671" s="372"/>
      <c r="HAJ3671" s="371"/>
      <c r="HAK3671" s="473"/>
      <c r="HAL3671" s="371"/>
      <c r="HAM3671" s="372"/>
      <c r="HAN3671" s="372"/>
      <c r="HAO3671" s="372"/>
      <c r="HAP3671" s="372"/>
      <c r="HAQ3671" s="370"/>
      <c r="HAR3671" s="371"/>
      <c r="HAS3671" s="372"/>
      <c r="HAT3671" s="371"/>
      <c r="HAU3671" s="473"/>
      <c r="HAV3671" s="371"/>
      <c r="HAW3671" s="372"/>
      <c r="HAX3671" s="372"/>
      <c r="HAY3671" s="372"/>
      <c r="HAZ3671" s="372"/>
      <c r="HBA3671" s="370"/>
      <c r="HBB3671" s="371"/>
      <c r="HBC3671" s="372"/>
      <c r="HBD3671" s="371"/>
      <c r="HBE3671" s="473"/>
      <c r="HBF3671" s="371"/>
      <c r="HBG3671" s="372"/>
      <c r="HBH3671" s="372"/>
      <c r="HBI3671" s="372"/>
      <c r="HBJ3671" s="372"/>
      <c r="HBK3671" s="370"/>
      <c r="HBL3671" s="371"/>
      <c r="HBM3671" s="372"/>
      <c r="HBN3671" s="371"/>
      <c r="HBO3671" s="473"/>
      <c r="HBP3671" s="371"/>
      <c r="HBQ3671" s="372"/>
      <c r="HBR3671" s="372"/>
      <c r="HBS3671" s="372"/>
      <c r="HBT3671" s="372"/>
      <c r="HBU3671" s="370"/>
      <c r="HBV3671" s="371"/>
      <c r="HBW3671" s="372"/>
      <c r="HBX3671" s="371"/>
      <c r="HBY3671" s="473"/>
      <c r="HBZ3671" s="371"/>
      <c r="HCA3671" s="372"/>
      <c r="HCB3671" s="372"/>
      <c r="HCC3671" s="372"/>
      <c r="HCD3671" s="372"/>
      <c r="HCE3671" s="370"/>
      <c r="HCF3671" s="371"/>
      <c r="HCG3671" s="372"/>
      <c r="HCH3671" s="371"/>
      <c r="HCI3671" s="473"/>
      <c r="HCJ3671" s="371"/>
      <c r="HCK3671" s="372"/>
      <c r="HCL3671" s="372"/>
      <c r="HCM3671" s="372"/>
      <c r="HCN3671" s="372"/>
      <c r="HCO3671" s="370"/>
      <c r="HCP3671" s="371"/>
      <c r="HCQ3671" s="372"/>
      <c r="HCR3671" s="371"/>
      <c r="HCS3671" s="473"/>
      <c r="HCT3671" s="371"/>
      <c r="HCU3671" s="372"/>
      <c r="HCV3671" s="372"/>
      <c r="HCW3671" s="372"/>
      <c r="HCX3671" s="372"/>
      <c r="HCY3671" s="370"/>
      <c r="HCZ3671" s="371"/>
      <c r="HDA3671" s="372"/>
      <c r="HDB3671" s="371"/>
      <c r="HDC3671" s="473"/>
      <c r="HDD3671" s="371"/>
      <c r="HDE3671" s="372"/>
      <c r="HDF3671" s="372"/>
      <c r="HDG3671" s="372"/>
      <c r="HDH3671" s="372"/>
      <c r="HDI3671" s="370"/>
      <c r="HDJ3671" s="371"/>
      <c r="HDK3671" s="372"/>
      <c r="HDL3671" s="371"/>
      <c r="HDM3671" s="473"/>
      <c r="HDN3671" s="371"/>
      <c r="HDO3671" s="372"/>
      <c r="HDP3671" s="372"/>
      <c r="HDQ3671" s="372"/>
      <c r="HDR3671" s="372"/>
      <c r="HDS3671" s="370"/>
      <c r="HDT3671" s="371"/>
      <c r="HDU3671" s="372"/>
      <c r="HDV3671" s="371"/>
      <c r="HDW3671" s="473"/>
      <c r="HDX3671" s="371"/>
      <c r="HDY3671" s="372"/>
      <c r="HDZ3671" s="372"/>
      <c r="HEA3671" s="372"/>
      <c r="HEB3671" s="372"/>
      <c r="HEC3671" s="370"/>
      <c r="HED3671" s="371"/>
      <c r="HEE3671" s="372"/>
      <c r="HEF3671" s="371"/>
      <c r="HEG3671" s="473"/>
      <c r="HEH3671" s="371"/>
      <c r="HEI3671" s="372"/>
      <c r="HEJ3671" s="372"/>
      <c r="HEK3671" s="372"/>
      <c r="HEL3671" s="372"/>
      <c r="HEM3671" s="370"/>
      <c r="HEN3671" s="371"/>
      <c r="HEO3671" s="372"/>
      <c r="HEP3671" s="371"/>
      <c r="HEQ3671" s="473"/>
      <c r="HER3671" s="371"/>
      <c r="HES3671" s="372"/>
      <c r="HET3671" s="372"/>
      <c r="HEU3671" s="372"/>
      <c r="HEV3671" s="372"/>
      <c r="HEW3671" s="370"/>
      <c r="HEX3671" s="371"/>
      <c r="HEY3671" s="372"/>
      <c r="HEZ3671" s="371"/>
      <c r="HFA3671" s="473"/>
      <c r="HFB3671" s="371"/>
      <c r="HFC3671" s="372"/>
      <c r="HFD3671" s="372"/>
      <c r="HFE3671" s="372"/>
      <c r="HFF3671" s="372"/>
      <c r="HFG3671" s="370"/>
      <c r="HFH3671" s="371"/>
      <c r="HFI3671" s="372"/>
      <c r="HFJ3671" s="371"/>
      <c r="HFK3671" s="473"/>
      <c r="HFL3671" s="371"/>
      <c r="HFM3671" s="372"/>
      <c r="HFN3671" s="372"/>
      <c r="HFO3671" s="372"/>
      <c r="HFP3671" s="372"/>
      <c r="HFQ3671" s="370"/>
      <c r="HFR3671" s="371"/>
      <c r="HFS3671" s="372"/>
      <c r="HFT3671" s="371"/>
      <c r="HFU3671" s="473"/>
      <c r="HFV3671" s="371"/>
      <c r="HFW3671" s="372"/>
      <c r="HFX3671" s="372"/>
      <c r="HFY3671" s="372"/>
      <c r="HFZ3671" s="372"/>
      <c r="HGA3671" s="370"/>
      <c r="HGB3671" s="371"/>
      <c r="HGC3671" s="372"/>
      <c r="HGD3671" s="371"/>
      <c r="HGE3671" s="473"/>
      <c r="HGF3671" s="371"/>
      <c r="HGG3671" s="372"/>
      <c r="HGH3671" s="372"/>
      <c r="HGI3671" s="372"/>
      <c r="HGJ3671" s="372"/>
      <c r="HGK3671" s="370"/>
      <c r="HGL3671" s="371"/>
      <c r="HGM3671" s="372"/>
      <c r="HGN3671" s="371"/>
      <c r="HGO3671" s="473"/>
      <c r="HGP3671" s="371"/>
      <c r="HGQ3671" s="372"/>
      <c r="HGR3671" s="372"/>
      <c r="HGS3671" s="372"/>
      <c r="HGT3671" s="372"/>
      <c r="HGU3671" s="370"/>
      <c r="HGV3671" s="371"/>
      <c r="HGW3671" s="372"/>
      <c r="HGX3671" s="371"/>
      <c r="HGY3671" s="473"/>
      <c r="HGZ3671" s="371"/>
      <c r="HHA3671" s="372"/>
      <c r="HHB3671" s="372"/>
      <c r="HHC3671" s="372"/>
      <c r="HHD3671" s="372"/>
      <c r="HHE3671" s="370"/>
      <c r="HHF3671" s="371"/>
      <c r="HHG3671" s="372"/>
      <c r="HHH3671" s="371"/>
      <c r="HHI3671" s="473"/>
      <c r="HHJ3671" s="371"/>
      <c r="HHK3671" s="372"/>
      <c r="HHL3671" s="372"/>
      <c r="HHM3671" s="372"/>
      <c r="HHN3671" s="372"/>
      <c r="HHO3671" s="370"/>
      <c r="HHP3671" s="371"/>
      <c r="HHQ3671" s="372"/>
      <c r="HHR3671" s="371"/>
      <c r="HHS3671" s="473"/>
      <c r="HHT3671" s="371"/>
      <c r="HHU3671" s="372"/>
      <c r="HHV3671" s="372"/>
      <c r="HHW3671" s="372"/>
      <c r="HHX3671" s="372"/>
      <c r="HHY3671" s="370"/>
      <c r="HHZ3671" s="371"/>
      <c r="HIA3671" s="372"/>
      <c r="HIB3671" s="371"/>
      <c r="HIC3671" s="473"/>
      <c r="HID3671" s="371"/>
      <c r="HIE3671" s="372"/>
      <c r="HIF3671" s="372"/>
      <c r="HIG3671" s="372"/>
      <c r="HIH3671" s="372"/>
      <c r="HII3671" s="370"/>
      <c r="HIJ3671" s="371"/>
      <c r="HIK3671" s="372"/>
      <c r="HIL3671" s="371"/>
      <c r="HIM3671" s="473"/>
      <c r="HIN3671" s="371"/>
      <c r="HIO3671" s="372"/>
      <c r="HIP3671" s="372"/>
      <c r="HIQ3671" s="372"/>
      <c r="HIR3671" s="372"/>
      <c r="HIS3671" s="370"/>
      <c r="HIT3671" s="371"/>
      <c r="HIU3671" s="372"/>
      <c r="HIV3671" s="371"/>
      <c r="HIW3671" s="473"/>
      <c r="HIX3671" s="371"/>
      <c r="HIY3671" s="372"/>
      <c r="HIZ3671" s="372"/>
      <c r="HJA3671" s="372"/>
      <c r="HJB3671" s="372"/>
      <c r="HJC3671" s="370"/>
      <c r="HJD3671" s="371"/>
      <c r="HJE3671" s="372"/>
      <c r="HJF3671" s="371"/>
      <c r="HJG3671" s="473"/>
      <c r="HJH3671" s="371"/>
      <c r="HJI3671" s="372"/>
      <c r="HJJ3671" s="372"/>
      <c r="HJK3671" s="372"/>
      <c r="HJL3671" s="372"/>
      <c r="HJM3671" s="370"/>
      <c r="HJN3671" s="371"/>
      <c r="HJO3671" s="372"/>
      <c r="HJP3671" s="371"/>
      <c r="HJQ3671" s="473"/>
      <c r="HJR3671" s="371"/>
      <c r="HJS3671" s="372"/>
      <c r="HJT3671" s="372"/>
      <c r="HJU3671" s="372"/>
      <c r="HJV3671" s="372"/>
      <c r="HJW3671" s="370"/>
      <c r="HJX3671" s="371"/>
      <c r="HJY3671" s="372"/>
      <c r="HJZ3671" s="371"/>
      <c r="HKA3671" s="473"/>
      <c r="HKB3671" s="371"/>
      <c r="HKC3671" s="372"/>
      <c r="HKD3671" s="372"/>
      <c r="HKE3671" s="372"/>
      <c r="HKF3671" s="372"/>
      <c r="HKG3671" s="370"/>
      <c r="HKH3671" s="371"/>
      <c r="HKI3671" s="372"/>
      <c r="HKJ3671" s="371"/>
      <c r="HKK3671" s="473"/>
      <c r="HKL3671" s="371"/>
      <c r="HKM3671" s="372"/>
      <c r="HKN3671" s="372"/>
      <c r="HKO3671" s="372"/>
      <c r="HKP3671" s="372"/>
      <c r="HKQ3671" s="370"/>
      <c r="HKR3671" s="371"/>
      <c r="HKS3671" s="372"/>
      <c r="HKT3671" s="371"/>
      <c r="HKU3671" s="473"/>
      <c r="HKV3671" s="371"/>
      <c r="HKW3671" s="372"/>
      <c r="HKX3671" s="372"/>
      <c r="HKY3671" s="372"/>
      <c r="HKZ3671" s="372"/>
      <c r="HLA3671" s="370"/>
      <c r="HLB3671" s="371"/>
      <c r="HLC3671" s="372"/>
      <c r="HLD3671" s="371"/>
      <c r="HLE3671" s="473"/>
      <c r="HLF3671" s="371"/>
      <c r="HLG3671" s="372"/>
      <c r="HLH3671" s="372"/>
      <c r="HLI3671" s="372"/>
      <c r="HLJ3671" s="372"/>
      <c r="HLK3671" s="370"/>
      <c r="HLL3671" s="371"/>
      <c r="HLM3671" s="372"/>
      <c r="HLN3671" s="371"/>
      <c r="HLO3671" s="473"/>
      <c r="HLP3671" s="371"/>
      <c r="HLQ3671" s="372"/>
      <c r="HLR3671" s="372"/>
      <c r="HLS3671" s="372"/>
      <c r="HLT3671" s="372"/>
      <c r="HLU3671" s="370"/>
      <c r="HLV3671" s="371"/>
      <c r="HLW3671" s="372"/>
      <c r="HLX3671" s="371"/>
      <c r="HLY3671" s="473"/>
      <c r="HLZ3671" s="371"/>
      <c r="HMA3671" s="372"/>
      <c r="HMB3671" s="372"/>
      <c r="HMC3671" s="372"/>
      <c r="HMD3671" s="372"/>
      <c r="HME3671" s="370"/>
      <c r="HMF3671" s="371"/>
      <c r="HMG3671" s="372"/>
      <c r="HMH3671" s="371"/>
      <c r="HMI3671" s="473"/>
      <c r="HMJ3671" s="371"/>
      <c r="HMK3671" s="372"/>
      <c r="HML3671" s="372"/>
      <c r="HMM3671" s="372"/>
      <c r="HMN3671" s="372"/>
      <c r="HMO3671" s="370"/>
      <c r="HMP3671" s="371"/>
      <c r="HMQ3671" s="372"/>
      <c r="HMR3671" s="371"/>
      <c r="HMS3671" s="473"/>
      <c r="HMT3671" s="371"/>
      <c r="HMU3671" s="372"/>
      <c r="HMV3671" s="372"/>
      <c r="HMW3671" s="372"/>
      <c r="HMX3671" s="372"/>
      <c r="HMY3671" s="370"/>
      <c r="HMZ3671" s="371"/>
      <c r="HNA3671" s="372"/>
      <c r="HNB3671" s="371"/>
      <c r="HNC3671" s="473"/>
      <c r="HND3671" s="371"/>
      <c r="HNE3671" s="372"/>
      <c r="HNF3671" s="372"/>
      <c r="HNG3671" s="372"/>
      <c r="HNH3671" s="372"/>
      <c r="HNI3671" s="370"/>
      <c r="HNJ3671" s="371"/>
      <c r="HNK3671" s="372"/>
      <c r="HNL3671" s="371"/>
      <c r="HNM3671" s="473"/>
      <c r="HNN3671" s="371"/>
      <c r="HNO3671" s="372"/>
      <c r="HNP3671" s="372"/>
      <c r="HNQ3671" s="372"/>
      <c r="HNR3671" s="372"/>
      <c r="HNS3671" s="370"/>
      <c r="HNT3671" s="371"/>
      <c r="HNU3671" s="372"/>
      <c r="HNV3671" s="371"/>
      <c r="HNW3671" s="473"/>
      <c r="HNX3671" s="371"/>
      <c r="HNY3671" s="372"/>
      <c r="HNZ3671" s="372"/>
      <c r="HOA3671" s="372"/>
      <c r="HOB3671" s="372"/>
      <c r="HOC3671" s="370"/>
      <c r="HOD3671" s="371"/>
      <c r="HOE3671" s="372"/>
      <c r="HOF3671" s="371"/>
      <c r="HOG3671" s="473"/>
      <c r="HOH3671" s="371"/>
      <c r="HOI3671" s="372"/>
      <c r="HOJ3671" s="372"/>
      <c r="HOK3671" s="372"/>
      <c r="HOL3671" s="372"/>
      <c r="HOM3671" s="370"/>
      <c r="HON3671" s="371"/>
      <c r="HOO3671" s="372"/>
      <c r="HOP3671" s="371"/>
      <c r="HOQ3671" s="473"/>
      <c r="HOR3671" s="371"/>
      <c r="HOS3671" s="372"/>
      <c r="HOT3671" s="372"/>
      <c r="HOU3671" s="372"/>
      <c r="HOV3671" s="372"/>
      <c r="HOW3671" s="370"/>
      <c r="HOX3671" s="371"/>
      <c r="HOY3671" s="372"/>
      <c r="HOZ3671" s="371"/>
      <c r="HPA3671" s="473"/>
      <c r="HPB3671" s="371"/>
      <c r="HPC3671" s="372"/>
      <c r="HPD3671" s="372"/>
      <c r="HPE3671" s="372"/>
      <c r="HPF3671" s="372"/>
      <c r="HPG3671" s="370"/>
      <c r="HPH3671" s="371"/>
      <c r="HPI3671" s="372"/>
      <c r="HPJ3671" s="371"/>
      <c r="HPK3671" s="473"/>
      <c r="HPL3671" s="371"/>
      <c r="HPM3671" s="372"/>
      <c r="HPN3671" s="372"/>
      <c r="HPO3671" s="372"/>
      <c r="HPP3671" s="372"/>
      <c r="HPQ3671" s="370"/>
      <c r="HPR3671" s="371"/>
      <c r="HPS3671" s="372"/>
      <c r="HPT3671" s="371"/>
      <c r="HPU3671" s="473"/>
      <c r="HPV3671" s="371"/>
      <c r="HPW3671" s="372"/>
      <c r="HPX3671" s="372"/>
      <c r="HPY3671" s="372"/>
      <c r="HPZ3671" s="372"/>
      <c r="HQA3671" s="370"/>
      <c r="HQB3671" s="371"/>
      <c r="HQC3671" s="372"/>
      <c r="HQD3671" s="371"/>
      <c r="HQE3671" s="473"/>
      <c r="HQF3671" s="371"/>
      <c r="HQG3671" s="372"/>
      <c r="HQH3671" s="372"/>
      <c r="HQI3671" s="372"/>
      <c r="HQJ3671" s="372"/>
      <c r="HQK3671" s="370"/>
      <c r="HQL3671" s="371"/>
      <c r="HQM3671" s="372"/>
      <c r="HQN3671" s="371"/>
      <c r="HQO3671" s="473"/>
      <c r="HQP3671" s="371"/>
      <c r="HQQ3671" s="372"/>
      <c r="HQR3671" s="372"/>
      <c r="HQS3671" s="372"/>
      <c r="HQT3671" s="372"/>
      <c r="HQU3671" s="370"/>
      <c r="HQV3671" s="371"/>
      <c r="HQW3671" s="372"/>
      <c r="HQX3671" s="371"/>
      <c r="HQY3671" s="473"/>
      <c r="HQZ3671" s="371"/>
      <c r="HRA3671" s="372"/>
      <c r="HRB3671" s="372"/>
      <c r="HRC3671" s="372"/>
      <c r="HRD3671" s="372"/>
      <c r="HRE3671" s="370"/>
      <c r="HRF3671" s="371"/>
      <c r="HRG3671" s="372"/>
      <c r="HRH3671" s="371"/>
      <c r="HRI3671" s="473"/>
      <c r="HRJ3671" s="371"/>
      <c r="HRK3671" s="372"/>
      <c r="HRL3671" s="372"/>
      <c r="HRM3671" s="372"/>
      <c r="HRN3671" s="372"/>
      <c r="HRO3671" s="370"/>
      <c r="HRP3671" s="371"/>
      <c r="HRQ3671" s="372"/>
      <c r="HRR3671" s="371"/>
      <c r="HRS3671" s="473"/>
      <c r="HRT3671" s="371"/>
      <c r="HRU3671" s="372"/>
      <c r="HRV3671" s="372"/>
      <c r="HRW3671" s="372"/>
      <c r="HRX3671" s="372"/>
      <c r="HRY3671" s="370"/>
      <c r="HRZ3671" s="371"/>
      <c r="HSA3671" s="372"/>
      <c r="HSB3671" s="371"/>
      <c r="HSC3671" s="473"/>
      <c r="HSD3671" s="371"/>
      <c r="HSE3671" s="372"/>
      <c r="HSF3671" s="372"/>
      <c r="HSG3671" s="372"/>
      <c r="HSH3671" s="372"/>
      <c r="HSI3671" s="370"/>
      <c r="HSJ3671" s="371"/>
      <c r="HSK3671" s="372"/>
      <c r="HSL3671" s="371"/>
      <c r="HSM3671" s="473"/>
      <c r="HSN3671" s="371"/>
      <c r="HSO3671" s="372"/>
      <c r="HSP3671" s="372"/>
      <c r="HSQ3671" s="372"/>
      <c r="HSR3671" s="372"/>
      <c r="HSS3671" s="370"/>
      <c r="HST3671" s="371"/>
      <c r="HSU3671" s="372"/>
      <c r="HSV3671" s="371"/>
      <c r="HSW3671" s="473"/>
      <c r="HSX3671" s="371"/>
      <c r="HSY3671" s="372"/>
      <c r="HSZ3671" s="372"/>
      <c r="HTA3671" s="372"/>
      <c r="HTB3671" s="372"/>
      <c r="HTC3671" s="370"/>
      <c r="HTD3671" s="371"/>
      <c r="HTE3671" s="372"/>
      <c r="HTF3671" s="371"/>
      <c r="HTG3671" s="473"/>
      <c r="HTH3671" s="371"/>
      <c r="HTI3671" s="372"/>
      <c r="HTJ3671" s="372"/>
      <c r="HTK3671" s="372"/>
      <c r="HTL3671" s="372"/>
      <c r="HTM3671" s="370"/>
      <c r="HTN3671" s="371"/>
      <c r="HTO3671" s="372"/>
      <c r="HTP3671" s="371"/>
      <c r="HTQ3671" s="473"/>
      <c r="HTR3671" s="371"/>
      <c r="HTS3671" s="372"/>
      <c r="HTT3671" s="372"/>
      <c r="HTU3671" s="372"/>
      <c r="HTV3671" s="372"/>
      <c r="HTW3671" s="370"/>
      <c r="HTX3671" s="371"/>
      <c r="HTY3671" s="372"/>
      <c r="HTZ3671" s="371"/>
      <c r="HUA3671" s="473"/>
      <c r="HUB3671" s="371"/>
      <c r="HUC3671" s="372"/>
      <c r="HUD3671" s="372"/>
      <c r="HUE3671" s="372"/>
      <c r="HUF3671" s="372"/>
      <c r="HUG3671" s="370"/>
      <c r="HUH3671" s="371"/>
      <c r="HUI3671" s="372"/>
      <c r="HUJ3671" s="371"/>
      <c r="HUK3671" s="473"/>
      <c r="HUL3671" s="371"/>
      <c r="HUM3671" s="372"/>
      <c r="HUN3671" s="372"/>
      <c r="HUO3671" s="372"/>
      <c r="HUP3671" s="372"/>
      <c r="HUQ3671" s="370"/>
      <c r="HUR3671" s="371"/>
      <c r="HUS3671" s="372"/>
      <c r="HUT3671" s="371"/>
      <c r="HUU3671" s="473"/>
      <c r="HUV3671" s="371"/>
      <c r="HUW3671" s="372"/>
      <c r="HUX3671" s="372"/>
      <c r="HUY3671" s="372"/>
      <c r="HUZ3671" s="372"/>
      <c r="HVA3671" s="370"/>
      <c r="HVB3671" s="371"/>
      <c r="HVC3671" s="372"/>
      <c r="HVD3671" s="371"/>
      <c r="HVE3671" s="473"/>
      <c r="HVF3671" s="371"/>
      <c r="HVG3671" s="372"/>
      <c r="HVH3671" s="372"/>
      <c r="HVI3671" s="372"/>
      <c r="HVJ3671" s="372"/>
      <c r="HVK3671" s="370"/>
      <c r="HVL3671" s="371"/>
      <c r="HVM3671" s="372"/>
      <c r="HVN3671" s="371"/>
      <c r="HVO3671" s="473"/>
      <c r="HVP3671" s="371"/>
      <c r="HVQ3671" s="372"/>
      <c r="HVR3671" s="372"/>
      <c r="HVS3671" s="372"/>
      <c r="HVT3671" s="372"/>
      <c r="HVU3671" s="370"/>
      <c r="HVV3671" s="371"/>
      <c r="HVW3671" s="372"/>
      <c r="HVX3671" s="371"/>
      <c r="HVY3671" s="473"/>
      <c r="HVZ3671" s="371"/>
      <c r="HWA3671" s="372"/>
      <c r="HWB3671" s="372"/>
      <c r="HWC3671" s="372"/>
      <c r="HWD3671" s="372"/>
      <c r="HWE3671" s="370"/>
      <c r="HWF3671" s="371"/>
      <c r="HWG3671" s="372"/>
      <c r="HWH3671" s="371"/>
      <c r="HWI3671" s="473"/>
      <c r="HWJ3671" s="371"/>
      <c r="HWK3671" s="372"/>
      <c r="HWL3671" s="372"/>
      <c r="HWM3671" s="372"/>
      <c r="HWN3671" s="372"/>
      <c r="HWO3671" s="370"/>
      <c r="HWP3671" s="371"/>
      <c r="HWQ3671" s="372"/>
      <c r="HWR3671" s="371"/>
      <c r="HWS3671" s="473"/>
      <c r="HWT3671" s="371"/>
      <c r="HWU3671" s="372"/>
      <c r="HWV3671" s="372"/>
      <c r="HWW3671" s="372"/>
      <c r="HWX3671" s="372"/>
      <c r="HWY3671" s="370"/>
      <c r="HWZ3671" s="371"/>
      <c r="HXA3671" s="372"/>
      <c r="HXB3671" s="371"/>
      <c r="HXC3671" s="473"/>
      <c r="HXD3671" s="371"/>
      <c r="HXE3671" s="372"/>
      <c r="HXF3671" s="372"/>
      <c r="HXG3671" s="372"/>
      <c r="HXH3671" s="372"/>
      <c r="HXI3671" s="370"/>
      <c r="HXJ3671" s="371"/>
      <c r="HXK3671" s="372"/>
      <c r="HXL3671" s="371"/>
      <c r="HXM3671" s="473"/>
      <c r="HXN3671" s="371"/>
      <c r="HXO3671" s="372"/>
      <c r="HXP3671" s="372"/>
      <c r="HXQ3671" s="372"/>
      <c r="HXR3671" s="372"/>
      <c r="HXS3671" s="370"/>
      <c r="HXT3671" s="371"/>
      <c r="HXU3671" s="372"/>
      <c r="HXV3671" s="371"/>
      <c r="HXW3671" s="473"/>
      <c r="HXX3671" s="371"/>
      <c r="HXY3671" s="372"/>
      <c r="HXZ3671" s="372"/>
      <c r="HYA3671" s="372"/>
      <c r="HYB3671" s="372"/>
      <c r="HYC3671" s="370"/>
      <c r="HYD3671" s="371"/>
      <c r="HYE3671" s="372"/>
      <c r="HYF3671" s="371"/>
      <c r="HYG3671" s="473"/>
      <c r="HYH3671" s="371"/>
      <c r="HYI3671" s="372"/>
      <c r="HYJ3671" s="372"/>
      <c r="HYK3671" s="372"/>
      <c r="HYL3671" s="372"/>
      <c r="HYM3671" s="370"/>
      <c r="HYN3671" s="371"/>
      <c r="HYO3671" s="372"/>
      <c r="HYP3671" s="371"/>
      <c r="HYQ3671" s="473"/>
      <c r="HYR3671" s="371"/>
      <c r="HYS3671" s="372"/>
      <c r="HYT3671" s="372"/>
      <c r="HYU3671" s="372"/>
      <c r="HYV3671" s="372"/>
      <c r="HYW3671" s="370"/>
      <c r="HYX3671" s="371"/>
      <c r="HYY3671" s="372"/>
      <c r="HYZ3671" s="371"/>
      <c r="HZA3671" s="473"/>
      <c r="HZB3671" s="371"/>
      <c r="HZC3671" s="372"/>
      <c r="HZD3671" s="372"/>
      <c r="HZE3671" s="372"/>
      <c r="HZF3671" s="372"/>
      <c r="HZG3671" s="370"/>
      <c r="HZH3671" s="371"/>
      <c r="HZI3671" s="372"/>
      <c r="HZJ3671" s="371"/>
      <c r="HZK3671" s="473"/>
      <c r="HZL3671" s="371"/>
      <c r="HZM3671" s="372"/>
      <c r="HZN3671" s="372"/>
      <c r="HZO3671" s="372"/>
      <c r="HZP3671" s="372"/>
      <c r="HZQ3671" s="370"/>
      <c r="HZR3671" s="371"/>
      <c r="HZS3671" s="372"/>
      <c r="HZT3671" s="371"/>
      <c r="HZU3671" s="473"/>
      <c r="HZV3671" s="371"/>
      <c r="HZW3671" s="372"/>
      <c r="HZX3671" s="372"/>
      <c r="HZY3671" s="372"/>
      <c r="HZZ3671" s="372"/>
      <c r="IAA3671" s="370"/>
      <c r="IAB3671" s="371"/>
      <c r="IAC3671" s="372"/>
      <c r="IAD3671" s="371"/>
      <c r="IAE3671" s="473"/>
      <c r="IAF3671" s="371"/>
      <c r="IAG3671" s="372"/>
      <c r="IAH3671" s="372"/>
      <c r="IAI3671" s="372"/>
      <c r="IAJ3671" s="372"/>
      <c r="IAK3671" s="370"/>
      <c r="IAL3671" s="371"/>
      <c r="IAM3671" s="372"/>
      <c r="IAN3671" s="371"/>
      <c r="IAO3671" s="473"/>
      <c r="IAP3671" s="371"/>
      <c r="IAQ3671" s="372"/>
      <c r="IAR3671" s="372"/>
      <c r="IAS3671" s="372"/>
      <c r="IAT3671" s="372"/>
      <c r="IAU3671" s="370"/>
      <c r="IAV3671" s="371"/>
      <c r="IAW3671" s="372"/>
      <c r="IAX3671" s="371"/>
      <c r="IAY3671" s="473"/>
      <c r="IAZ3671" s="371"/>
      <c r="IBA3671" s="372"/>
      <c r="IBB3671" s="372"/>
      <c r="IBC3671" s="372"/>
      <c r="IBD3671" s="372"/>
      <c r="IBE3671" s="370"/>
      <c r="IBF3671" s="371"/>
      <c r="IBG3671" s="372"/>
      <c r="IBH3671" s="371"/>
      <c r="IBI3671" s="473"/>
      <c r="IBJ3671" s="371"/>
      <c r="IBK3671" s="372"/>
      <c r="IBL3671" s="372"/>
      <c r="IBM3671" s="372"/>
      <c r="IBN3671" s="372"/>
      <c r="IBO3671" s="370"/>
      <c r="IBP3671" s="371"/>
      <c r="IBQ3671" s="372"/>
      <c r="IBR3671" s="371"/>
      <c r="IBS3671" s="473"/>
      <c r="IBT3671" s="371"/>
      <c r="IBU3671" s="372"/>
      <c r="IBV3671" s="372"/>
      <c r="IBW3671" s="372"/>
      <c r="IBX3671" s="372"/>
      <c r="IBY3671" s="370"/>
      <c r="IBZ3671" s="371"/>
      <c r="ICA3671" s="372"/>
      <c r="ICB3671" s="371"/>
      <c r="ICC3671" s="473"/>
      <c r="ICD3671" s="371"/>
      <c r="ICE3671" s="372"/>
      <c r="ICF3671" s="372"/>
      <c r="ICG3671" s="372"/>
      <c r="ICH3671" s="372"/>
      <c r="ICI3671" s="370"/>
      <c r="ICJ3671" s="371"/>
      <c r="ICK3671" s="372"/>
      <c r="ICL3671" s="371"/>
      <c r="ICM3671" s="473"/>
      <c r="ICN3671" s="371"/>
      <c r="ICO3671" s="372"/>
      <c r="ICP3671" s="372"/>
      <c r="ICQ3671" s="372"/>
      <c r="ICR3671" s="372"/>
      <c r="ICS3671" s="370"/>
      <c r="ICT3671" s="371"/>
      <c r="ICU3671" s="372"/>
      <c r="ICV3671" s="371"/>
      <c r="ICW3671" s="473"/>
      <c r="ICX3671" s="371"/>
      <c r="ICY3671" s="372"/>
      <c r="ICZ3671" s="372"/>
      <c r="IDA3671" s="372"/>
      <c r="IDB3671" s="372"/>
      <c r="IDC3671" s="370"/>
      <c r="IDD3671" s="371"/>
      <c r="IDE3671" s="372"/>
      <c r="IDF3671" s="371"/>
      <c r="IDG3671" s="473"/>
      <c r="IDH3671" s="371"/>
      <c r="IDI3671" s="372"/>
      <c r="IDJ3671" s="372"/>
      <c r="IDK3671" s="372"/>
      <c r="IDL3671" s="372"/>
      <c r="IDM3671" s="370"/>
      <c r="IDN3671" s="371"/>
      <c r="IDO3671" s="372"/>
      <c r="IDP3671" s="371"/>
      <c r="IDQ3671" s="473"/>
      <c r="IDR3671" s="371"/>
      <c r="IDS3671" s="372"/>
      <c r="IDT3671" s="372"/>
      <c r="IDU3671" s="372"/>
      <c r="IDV3671" s="372"/>
      <c r="IDW3671" s="370"/>
      <c r="IDX3671" s="371"/>
      <c r="IDY3671" s="372"/>
      <c r="IDZ3671" s="371"/>
      <c r="IEA3671" s="473"/>
      <c r="IEB3671" s="371"/>
      <c r="IEC3671" s="372"/>
      <c r="IED3671" s="372"/>
      <c r="IEE3671" s="372"/>
      <c r="IEF3671" s="372"/>
      <c r="IEG3671" s="370"/>
      <c r="IEH3671" s="371"/>
      <c r="IEI3671" s="372"/>
      <c r="IEJ3671" s="371"/>
      <c r="IEK3671" s="473"/>
      <c r="IEL3671" s="371"/>
      <c r="IEM3671" s="372"/>
      <c r="IEN3671" s="372"/>
      <c r="IEO3671" s="372"/>
      <c r="IEP3671" s="372"/>
      <c r="IEQ3671" s="370"/>
      <c r="IER3671" s="371"/>
      <c r="IES3671" s="372"/>
      <c r="IET3671" s="371"/>
      <c r="IEU3671" s="473"/>
      <c r="IEV3671" s="371"/>
      <c r="IEW3671" s="372"/>
      <c r="IEX3671" s="372"/>
      <c r="IEY3671" s="372"/>
      <c r="IEZ3671" s="372"/>
      <c r="IFA3671" s="370"/>
      <c r="IFB3671" s="371"/>
      <c r="IFC3671" s="372"/>
      <c r="IFD3671" s="371"/>
      <c r="IFE3671" s="473"/>
      <c r="IFF3671" s="371"/>
      <c r="IFG3671" s="372"/>
      <c r="IFH3671" s="372"/>
      <c r="IFI3671" s="372"/>
      <c r="IFJ3671" s="372"/>
      <c r="IFK3671" s="370"/>
      <c r="IFL3671" s="371"/>
      <c r="IFM3671" s="372"/>
      <c r="IFN3671" s="371"/>
      <c r="IFO3671" s="473"/>
      <c r="IFP3671" s="371"/>
      <c r="IFQ3671" s="372"/>
      <c r="IFR3671" s="372"/>
      <c r="IFS3671" s="372"/>
      <c r="IFT3671" s="372"/>
      <c r="IFU3671" s="370"/>
      <c r="IFV3671" s="371"/>
      <c r="IFW3671" s="372"/>
      <c r="IFX3671" s="371"/>
      <c r="IFY3671" s="473"/>
      <c r="IFZ3671" s="371"/>
      <c r="IGA3671" s="372"/>
      <c r="IGB3671" s="372"/>
      <c r="IGC3671" s="372"/>
      <c r="IGD3671" s="372"/>
      <c r="IGE3671" s="370"/>
      <c r="IGF3671" s="371"/>
      <c r="IGG3671" s="372"/>
      <c r="IGH3671" s="371"/>
      <c r="IGI3671" s="473"/>
      <c r="IGJ3671" s="371"/>
      <c r="IGK3671" s="372"/>
      <c r="IGL3671" s="372"/>
      <c r="IGM3671" s="372"/>
      <c r="IGN3671" s="372"/>
      <c r="IGO3671" s="370"/>
      <c r="IGP3671" s="371"/>
      <c r="IGQ3671" s="372"/>
      <c r="IGR3671" s="371"/>
      <c r="IGS3671" s="473"/>
      <c r="IGT3671" s="371"/>
      <c r="IGU3671" s="372"/>
      <c r="IGV3671" s="372"/>
      <c r="IGW3671" s="372"/>
      <c r="IGX3671" s="372"/>
      <c r="IGY3671" s="370"/>
      <c r="IGZ3671" s="371"/>
      <c r="IHA3671" s="372"/>
      <c r="IHB3671" s="371"/>
      <c r="IHC3671" s="473"/>
      <c r="IHD3671" s="371"/>
      <c r="IHE3671" s="372"/>
      <c r="IHF3671" s="372"/>
      <c r="IHG3671" s="372"/>
      <c r="IHH3671" s="372"/>
      <c r="IHI3671" s="370"/>
      <c r="IHJ3671" s="371"/>
      <c r="IHK3671" s="372"/>
      <c r="IHL3671" s="371"/>
      <c r="IHM3671" s="473"/>
      <c r="IHN3671" s="371"/>
      <c r="IHO3671" s="372"/>
      <c r="IHP3671" s="372"/>
      <c r="IHQ3671" s="372"/>
      <c r="IHR3671" s="372"/>
      <c r="IHS3671" s="370"/>
      <c r="IHT3671" s="371"/>
      <c r="IHU3671" s="372"/>
      <c r="IHV3671" s="371"/>
      <c r="IHW3671" s="473"/>
      <c r="IHX3671" s="371"/>
      <c r="IHY3671" s="372"/>
      <c r="IHZ3671" s="372"/>
      <c r="IIA3671" s="372"/>
      <c r="IIB3671" s="372"/>
      <c r="IIC3671" s="370"/>
      <c r="IID3671" s="371"/>
      <c r="IIE3671" s="372"/>
      <c r="IIF3671" s="371"/>
      <c r="IIG3671" s="473"/>
      <c r="IIH3671" s="371"/>
      <c r="III3671" s="372"/>
      <c r="IIJ3671" s="372"/>
      <c r="IIK3671" s="372"/>
      <c r="IIL3671" s="372"/>
      <c r="IIM3671" s="370"/>
      <c r="IIN3671" s="371"/>
      <c r="IIO3671" s="372"/>
      <c r="IIP3671" s="371"/>
      <c r="IIQ3671" s="473"/>
      <c r="IIR3671" s="371"/>
      <c r="IIS3671" s="372"/>
      <c r="IIT3671" s="372"/>
      <c r="IIU3671" s="372"/>
      <c r="IIV3671" s="372"/>
      <c r="IIW3671" s="370"/>
      <c r="IIX3671" s="371"/>
      <c r="IIY3671" s="372"/>
      <c r="IIZ3671" s="371"/>
      <c r="IJA3671" s="473"/>
      <c r="IJB3671" s="371"/>
      <c r="IJC3671" s="372"/>
      <c r="IJD3671" s="372"/>
      <c r="IJE3671" s="372"/>
      <c r="IJF3671" s="372"/>
      <c r="IJG3671" s="370"/>
      <c r="IJH3671" s="371"/>
      <c r="IJI3671" s="372"/>
      <c r="IJJ3671" s="371"/>
      <c r="IJK3671" s="473"/>
      <c r="IJL3671" s="371"/>
      <c r="IJM3671" s="372"/>
      <c r="IJN3671" s="372"/>
      <c r="IJO3671" s="372"/>
      <c r="IJP3671" s="372"/>
      <c r="IJQ3671" s="370"/>
      <c r="IJR3671" s="371"/>
      <c r="IJS3671" s="372"/>
      <c r="IJT3671" s="371"/>
      <c r="IJU3671" s="473"/>
      <c r="IJV3671" s="371"/>
      <c r="IJW3671" s="372"/>
      <c r="IJX3671" s="372"/>
      <c r="IJY3671" s="372"/>
      <c r="IJZ3671" s="372"/>
      <c r="IKA3671" s="370"/>
      <c r="IKB3671" s="371"/>
      <c r="IKC3671" s="372"/>
      <c r="IKD3671" s="371"/>
      <c r="IKE3671" s="473"/>
      <c r="IKF3671" s="371"/>
      <c r="IKG3671" s="372"/>
      <c r="IKH3671" s="372"/>
      <c r="IKI3671" s="372"/>
      <c r="IKJ3671" s="372"/>
      <c r="IKK3671" s="370"/>
      <c r="IKL3671" s="371"/>
      <c r="IKM3671" s="372"/>
      <c r="IKN3671" s="371"/>
      <c r="IKO3671" s="473"/>
      <c r="IKP3671" s="371"/>
      <c r="IKQ3671" s="372"/>
      <c r="IKR3671" s="372"/>
      <c r="IKS3671" s="372"/>
      <c r="IKT3671" s="372"/>
      <c r="IKU3671" s="370"/>
      <c r="IKV3671" s="371"/>
      <c r="IKW3671" s="372"/>
      <c r="IKX3671" s="371"/>
      <c r="IKY3671" s="473"/>
      <c r="IKZ3671" s="371"/>
      <c r="ILA3671" s="372"/>
      <c r="ILB3671" s="372"/>
      <c r="ILC3671" s="372"/>
      <c r="ILD3671" s="372"/>
      <c r="ILE3671" s="370"/>
      <c r="ILF3671" s="371"/>
      <c r="ILG3671" s="372"/>
      <c r="ILH3671" s="371"/>
      <c r="ILI3671" s="473"/>
      <c r="ILJ3671" s="371"/>
      <c r="ILK3671" s="372"/>
      <c r="ILL3671" s="372"/>
      <c r="ILM3671" s="372"/>
      <c r="ILN3671" s="372"/>
      <c r="ILO3671" s="370"/>
      <c r="ILP3671" s="371"/>
      <c r="ILQ3671" s="372"/>
      <c r="ILR3671" s="371"/>
      <c r="ILS3671" s="473"/>
      <c r="ILT3671" s="371"/>
      <c r="ILU3671" s="372"/>
      <c r="ILV3671" s="372"/>
      <c r="ILW3671" s="372"/>
      <c r="ILX3671" s="372"/>
      <c r="ILY3671" s="370"/>
      <c r="ILZ3671" s="371"/>
      <c r="IMA3671" s="372"/>
      <c r="IMB3671" s="371"/>
      <c r="IMC3671" s="473"/>
      <c r="IMD3671" s="371"/>
      <c r="IME3671" s="372"/>
      <c r="IMF3671" s="372"/>
      <c r="IMG3671" s="372"/>
      <c r="IMH3671" s="372"/>
      <c r="IMI3671" s="370"/>
      <c r="IMJ3671" s="371"/>
      <c r="IMK3671" s="372"/>
      <c r="IML3671" s="371"/>
      <c r="IMM3671" s="473"/>
      <c r="IMN3671" s="371"/>
      <c r="IMO3671" s="372"/>
      <c r="IMP3671" s="372"/>
      <c r="IMQ3671" s="372"/>
      <c r="IMR3671" s="372"/>
      <c r="IMS3671" s="370"/>
      <c r="IMT3671" s="371"/>
      <c r="IMU3671" s="372"/>
      <c r="IMV3671" s="371"/>
      <c r="IMW3671" s="473"/>
      <c r="IMX3671" s="371"/>
      <c r="IMY3671" s="372"/>
      <c r="IMZ3671" s="372"/>
      <c r="INA3671" s="372"/>
      <c r="INB3671" s="372"/>
      <c r="INC3671" s="370"/>
      <c r="IND3671" s="371"/>
      <c r="INE3671" s="372"/>
      <c r="INF3671" s="371"/>
      <c r="ING3671" s="473"/>
      <c r="INH3671" s="371"/>
      <c r="INI3671" s="372"/>
      <c r="INJ3671" s="372"/>
      <c r="INK3671" s="372"/>
      <c r="INL3671" s="372"/>
      <c r="INM3671" s="370"/>
      <c r="INN3671" s="371"/>
      <c r="INO3671" s="372"/>
      <c r="INP3671" s="371"/>
      <c r="INQ3671" s="473"/>
      <c r="INR3671" s="371"/>
      <c r="INS3671" s="372"/>
      <c r="INT3671" s="372"/>
      <c r="INU3671" s="372"/>
      <c r="INV3671" s="372"/>
      <c r="INW3671" s="370"/>
      <c r="INX3671" s="371"/>
      <c r="INY3671" s="372"/>
      <c r="INZ3671" s="371"/>
      <c r="IOA3671" s="473"/>
      <c r="IOB3671" s="371"/>
      <c r="IOC3671" s="372"/>
      <c r="IOD3671" s="372"/>
      <c r="IOE3671" s="372"/>
      <c r="IOF3671" s="372"/>
      <c r="IOG3671" s="370"/>
      <c r="IOH3671" s="371"/>
      <c r="IOI3671" s="372"/>
      <c r="IOJ3671" s="371"/>
      <c r="IOK3671" s="473"/>
      <c r="IOL3671" s="371"/>
      <c r="IOM3671" s="372"/>
      <c r="ION3671" s="372"/>
      <c r="IOO3671" s="372"/>
      <c r="IOP3671" s="372"/>
      <c r="IOQ3671" s="370"/>
      <c r="IOR3671" s="371"/>
      <c r="IOS3671" s="372"/>
      <c r="IOT3671" s="371"/>
      <c r="IOU3671" s="473"/>
      <c r="IOV3671" s="371"/>
      <c r="IOW3671" s="372"/>
      <c r="IOX3671" s="372"/>
      <c r="IOY3671" s="372"/>
      <c r="IOZ3671" s="372"/>
      <c r="IPA3671" s="370"/>
      <c r="IPB3671" s="371"/>
      <c r="IPC3671" s="372"/>
      <c r="IPD3671" s="371"/>
      <c r="IPE3671" s="473"/>
      <c r="IPF3671" s="371"/>
      <c r="IPG3671" s="372"/>
      <c r="IPH3671" s="372"/>
      <c r="IPI3671" s="372"/>
      <c r="IPJ3671" s="372"/>
      <c r="IPK3671" s="370"/>
      <c r="IPL3671" s="371"/>
      <c r="IPM3671" s="372"/>
      <c r="IPN3671" s="371"/>
      <c r="IPO3671" s="473"/>
      <c r="IPP3671" s="371"/>
      <c r="IPQ3671" s="372"/>
      <c r="IPR3671" s="372"/>
      <c r="IPS3671" s="372"/>
      <c r="IPT3671" s="372"/>
      <c r="IPU3671" s="370"/>
      <c r="IPV3671" s="371"/>
      <c r="IPW3671" s="372"/>
      <c r="IPX3671" s="371"/>
      <c r="IPY3671" s="473"/>
      <c r="IPZ3671" s="371"/>
      <c r="IQA3671" s="372"/>
      <c r="IQB3671" s="372"/>
      <c r="IQC3671" s="372"/>
      <c r="IQD3671" s="372"/>
      <c r="IQE3671" s="370"/>
      <c r="IQF3671" s="371"/>
      <c r="IQG3671" s="372"/>
      <c r="IQH3671" s="371"/>
      <c r="IQI3671" s="473"/>
      <c r="IQJ3671" s="371"/>
      <c r="IQK3671" s="372"/>
      <c r="IQL3671" s="372"/>
      <c r="IQM3671" s="372"/>
      <c r="IQN3671" s="372"/>
      <c r="IQO3671" s="370"/>
      <c r="IQP3671" s="371"/>
      <c r="IQQ3671" s="372"/>
      <c r="IQR3671" s="371"/>
      <c r="IQS3671" s="473"/>
      <c r="IQT3671" s="371"/>
      <c r="IQU3671" s="372"/>
      <c r="IQV3671" s="372"/>
      <c r="IQW3671" s="372"/>
      <c r="IQX3671" s="372"/>
      <c r="IQY3671" s="370"/>
      <c r="IQZ3671" s="371"/>
      <c r="IRA3671" s="372"/>
      <c r="IRB3671" s="371"/>
      <c r="IRC3671" s="473"/>
      <c r="IRD3671" s="371"/>
      <c r="IRE3671" s="372"/>
      <c r="IRF3671" s="372"/>
      <c r="IRG3671" s="372"/>
      <c r="IRH3671" s="372"/>
      <c r="IRI3671" s="370"/>
      <c r="IRJ3671" s="371"/>
      <c r="IRK3671" s="372"/>
      <c r="IRL3671" s="371"/>
      <c r="IRM3671" s="473"/>
      <c r="IRN3671" s="371"/>
      <c r="IRO3671" s="372"/>
      <c r="IRP3671" s="372"/>
      <c r="IRQ3671" s="372"/>
      <c r="IRR3671" s="372"/>
      <c r="IRS3671" s="370"/>
      <c r="IRT3671" s="371"/>
      <c r="IRU3671" s="372"/>
      <c r="IRV3671" s="371"/>
      <c r="IRW3671" s="473"/>
      <c r="IRX3671" s="371"/>
      <c r="IRY3671" s="372"/>
      <c r="IRZ3671" s="372"/>
      <c r="ISA3671" s="372"/>
      <c r="ISB3671" s="372"/>
      <c r="ISC3671" s="370"/>
      <c r="ISD3671" s="371"/>
      <c r="ISE3671" s="372"/>
      <c r="ISF3671" s="371"/>
      <c r="ISG3671" s="473"/>
      <c r="ISH3671" s="371"/>
      <c r="ISI3671" s="372"/>
      <c r="ISJ3671" s="372"/>
      <c r="ISK3671" s="372"/>
      <c r="ISL3671" s="372"/>
      <c r="ISM3671" s="370"/>
      <c r="ISN3671" s="371"/>
      <c r="ISO3671" s="372"/>
      <c r="ISP3671" s="371"/>
      <c r="ISQ3671" s="473"/>
      <c r="ISR3671" s="371"/>
      <c r="ISS3671" s="372"/>
      <c r="IST3671" s="372"/>
      <c r="ISU3671" s="372"/>
      <c r="ISV3671" s="372"/>
      <c r="ISW3671" s="370"/>
      <c r="ISX3671" s="371"/>
      <c r="ISY3671" s="372"/>
      <c r="ISZ3671" s="371"/>
      <c r="ITA3671" s="473"/>
      <c r="ITB3671" s="371"/>
      <c r="ITC3671" s="372"/>
      <c r="ITD3671" s="372"/>
      <c r="ITE3671" s="372"/>
      <c r="ITF3671" s="372"/>
      <c r="ITG3671" s="370"/>
      <c r="ITH3671" s="371"/>
      <c r="ITI3671" s="372"/>
      <c r="ITJ3671" s="371"/>
      <c r="ITK3671" s="473"/>
      <c r="ITL3671" s="371"/>
      <c r="ITM3671" s="372"/>
      <c r="ITN3671" s="372"/>
      <c r="ITO3671" s="372"/>
      <c r="ITP3671" s="372"/>
      <c r="ITQ3671" s="370"/>
      <c r="ITR3671" s="371"/>
      <c r="ITS3671" s="372"/>
      <c r="ITT3671" s="371"/>
      <c r="ITU3671" s="473"/>
      <c r="ITV3671" s="371"/>
      <c r="ITW3671" s="372"/>
      <c r="ITX3671" s="372"/>
      <c r="ITY3671" s="372"/>
      <c r="ITZ3671" s="372"/>
      <c r="IUA3671" s="370"/>
      <c r="IUB3671" s="371"/>
      <c r="IUC3671" s="372"/>
      <c r="IUD3671" s="371"/>
      <c r="IUE3671" s="473"/>
      <c r="IUF3671" s="371"/>
      <c r="IUG3671" s="372"/>
      <c r="IUH3671" s="372"/>
      <c r="IUI3671" s="372"/>
      <c r="IUJ3671" s="372"/>
      <c r="IUK3671" s="370"/>
      <c r="IUL3671" s="371"/>
      <c r="IUM3671" s="372"/>
      <c r="IUN3671" s="371"/>
      <c r="IUO3671" s="473"/>
      <c r="IUP3671" s="371"/>
      <c r="IUQ3671" s="372"/>
      <c r="IUR3671" s="372"/>
      <c r="IUS3671" s="372"/>
      <c r="IUT3671" s="372"/>
      <c r="IUU3671" s="370"/>
      <c r="IUV3671" s="371"/>
      <c r="IUW3671" s="372"/>
      <c r="IUX3671" s="371"/>
      <c r="IUY3671" s="473"/>
      <c r="IUZ3671" s="371"/>
      <c r="IVA3671" s="372"/>
      <c r="IVB3671" s="372"/>
      <c r="IVC3671" s="372"/>
      <c r="IVD3671" s="372"/>
      <c r="IVE3671" s="370"/>
      <c r="IVF3671" s="371"/>
      <c r="IVG3671" s="372"/>
      <c r="IVH3671" s="371"/>
      <c r="IVI3671" s="473"/>
      <c r="IVJ3671" s="371"/>
      <c r="IVK3671" s="372"/>
      <c r="IVL3671" s="372"/>
      <c r="IVM3671" s="372"/>
      <c r="IVN3671" s="372"/>
      <c r="IVO3671" s="370"/>
      <c r="IVP3671" s="371"/>
      <c r="IVQ3671" s="372"/>
      <c r="IVR3671" s="371"/>
      <c r="IVS3671" s="473"/>
      <c r="IVT3671" s="371"/>
      <c r="IVU3671" s="372"/>
      <c r="IVV3671" s="372"/>
      <c r="IVW3671" s="372"/>
      <c r="IVX3671" s="372"/>
      <c r="IVY3671" s="370"/>
      <c r="IVZ3671" s="371"/>
      <c r="IWA3671" s="372"/>
      <c r="IWB3671" s="371"/>
      <c r="IWC3671" s="473"/>
      <c r="IWD3671" s="371"/>
      <c r="IWE3671" s="372"/>
      <c r="IWF3671" s="372"/>
      <c r="IWG3671" s="372"/>
      <c r="IWH3671" s="372"/>
      <c r="IWI3671" s="370"/>
      <c r="IWJ3671" s="371"/>
      <c r="IWK3671" s="372"/>
      <c r="IWL3671" s="371"/>
      <c r="IWM3671" s="473"/>
      <c r="IWN3671" s="371"/>
      <c r="IWO3671" s="372"/>
      <c r="IWP3671" s="372"/>
      <c r="IWQ3671" s="372"/>
      <c r="IWR3671" s="372"/>
      <c r="IWS3671" s="370"/>
      <c r="IWT3671" s="371"/>
      <c r="IWU3671" s="372"/>
      <c r="IWV3671" s="371"/>
      <c r="IWW3671" s="473"/>
      <c r="IWX3671" s="371"/>
      <c r="IWY3671" s="372"/>
      <c r="IWZ3671" s="372"/>
      <c r="IXA3671" s="372"/>
      <c r="IXB3671" s="372"/>
      <c r="IXC3671" s="370"/>
      <c r="IXD3671" s="371"/>
      <c r="IXE3671" s="372"/>
      <c r="IXF3671" s="371"/>
      <c r="IXG3671" s="473"/>
      <c r="IXH3671" s="371"/>
      <c r="IXI3671" s="372"/>
      <c r="IXJ3671" s="372"/>
      <c r="IXK3671" s="372"/>
      <c r="IXL3671" s="372"/>
      <c r="IXM3671" s="370"/>
      <c r="IXN3671" s="371"/>
      <c r="IXO3671" s="372"/>
      <c r="IXP3671" s="371"/>
      <c r="IXQ3671" s="473"/>
      <c r="IXR3671" s="371"/>
      <c r="IXS3671" s="372"/>
      <c r="IXT3671" s="372"/>
      <c r="IXU3671" s="372"/>
      <c r="IXV3671" s="372"/>
      <c r="IXW3671" s="370"/>
      <c r="IXX3671" s="371"/>
      <c r="IXY3671" s="372"/>
      <c r="IXZ3671" s="371"/>
      <c r="IYA3671" s="473"/>
      <c r="IYB3671" s="371"/>
      <c r="IYC3671" s="372"/>
      <c r="IYD3671" s="372"/>
      <c r="IYE3671" s="372"/>
      <c r="IYF3671" s="372"/>
      <c r="IYG3671" s="370"/>
      <c r="IYH3671" s="371"/>
      <c r="IYI3671" s="372"/>
      <c r="IYJ3671" s="371"/>
      <c r="IYK3671" s="473"/>
      <c r="IYL3671" s="371"/>
      <c r="IYM3671" s="372"/>
      <c r="IYN3671" s="372"/>
      <c r="IYO3671" s="372"/>
      <c r="IYP3671" s="372"/>
      <c r="IYQ3671" s="370"/>
      <c r="IYR3671" s="371"/>
      <c r="IYS3671" s="372"/>
      <c r="IYT3671" s="371"/>
      <c r="IYU3671" s="473"/>
      <c r="IYV3671" s="371"/>
      <c r="IYW3671" s="372"/>
      <c r="IYX3671" s="372"/>
      <c r="IYY3671" s="372"/>
      <c r="IYZ3671" s="372"/>
      <c r="IZA3671" s="370"/>
      <c r="IZB3671" s="371"/>
      <c r="IZC3671" s="372"/>
      <c r="IZD3671" s="371"/>
      <c r="IZE3671" s="473"/>
      <c r="IZF3671" s="371"/>
      <c r="IZG3671" s="372"/>
      <c r="IZH3671" s="372"/>
      <c r="IZI3671" s="372"/>
      <c r="IZJ3671" s="372"/>
      <c r="IZK3671" s="370"/>
      <c r="IZL3671" s="371"/>
      <c r="IZM3671" s="372"/>
      <c r="IZN3671" s="371"/>
      <c r="IZO3671" s="473"/>
      <c r="IZP3671" s="371"/>
      <c r="IZQ3671" s="372"/>
      <c r="IZR3671" s="372"/>
      <c r="IZS3671" s="372"/>
      <c r="IZT3671" s="372"/>
      <c r="IZU3671" s="370"/>
      <c r="IZV3671" s="371"/>
      <c r="IZW3671" s="372"/>
      <c r="IZX3671" s="371"/>
      <c r="IZY3671" s="473"/>
      <c r="IZZ3671" s="371"/>
      <c r="JAA3671" s="372"/>
      <c r="JAB3671" s="372"/>
      <c r="JAC3671" s="372"/>
      <c r="JAD3671" s="372"/>
      <c r="JAE3671" s="370"/>
      <c r="JAF3671" s="371"/>
      <c r="JAG3671" s="372"/>
      <c r="JAH3671" s="371"/>
      <c r="JAI3671" s="473"/>
      <c r="JAJ3671" s="371"/>
      <c r="JAK3671" s="372"/>
      <c r="JAL3671" s="372"/>
      <c r="JAM3671" s="372"/>
      <c r="JAN3671" s="372"/>
      <c r="JAO3671" s="370"/>
      <c r="JAP3671" s="371"/>
      <c r="JAQ3671" s="372"/>
      <c r="JAR3671" s="371"/>
      <c r="JAS3671" s="473"/>
      <c r="JAT3671" s="371"/>
      <c r="JAU3671" s="372"/>
      <c r="JAV3671" s="372"/>
      <c r="JAW3671" s="372"/>
      <c r="JAX3671" s="372"/>
      <c r="JAY3671" s="370"/>
      <c r="JAZ3671" s="371"/>
      <c r="JBA3671" s="372"/>
      <c r="JBB3671" s="371"/>
      <c r="JBC3671" s="473"/>
      <c r="JBD3671" s="371"/>
      <c r="JBE3671" s="372"/>
      <c r="JBF3671" s="372"/>
      <c r="JBG3671" s="372"/>
      <c r="JBH3671" s="372"/>
      <c r="JBI3671" s="370"/>
      <c r="JBJ3671" s="371"/>
      <c r="JBK3671" s="372"/>
      <c r="JBL3671" s="371"/>
      <c r="JBM3671" s="473"/>
      <c r="JBN3671" s="371"/>
      <c r="JBO3671" s="372"/>
      <c r="JBP3671" s="372"/>
      <c r="JBQ3671" s="372"/>
      <c r="JBR3671" s="372"/>
      <c r="JBS3671" s="370"/>
      <c r="JBT3671" s="371"/>
      <c r="JBU3671" s="372"/>
      <c r="JBV3671" s="371"/>
      <c r="JBW3671" s="473"/>
      <c r="JBX3671" s="371"/>
      <c r="JBY3671" s="372"/>
      <c r="JBZ3671" s="372"/>
      <c r="JCA3671" s="372"/>
      <c r="JCB3671" s="372"/>
      <c r="JCC3671" s="370"/>
      <c r="JCD3671" s="371"/>
      <c r="JCE3671" s="372"/>
      <c r="JCF3671" s="371"/>
      <c r="JCG3671" s="473"/>
      <c r="JCH3671" s="371"/>
      <c r="JCI3671" s="372"/>
      <c r="JCJ3671" s="372"/>
      <c r="JCK3671" s="372"/>
      <c r="JCL3671" s="372"/>
      <c r="JCM3671" s="370"/>
      <c r="JCN3671" s="371"/>
      <c r="JCO3671" s="372"/>
      <c r="JCP3671" s="371"/>
      <c r="JCQ3671" s="473"/>
      <c r="JCR3671" s="371"/>
      <c r="JCS3671" s="372"/>
      <c r="JCT3671" s="372"/>
      <c r="JCU3671" s="372"/>
      <c r="JCV3671" s="372"/>
      <c r="JCW3671" s="370"/>
      <c r="JCX3671" s="371"/>
      <c r="JCY3671" s="372"/>
      <c r="JCZ3671" s="371"/>
      <c r="JDA3671" s="473"/>
      <c r="JDB3671" s="371"/>
      <c r="JDC3671" s="372"/>
      <c r="JDD3671" s="372"/>
      <c r="JDE3671" s="372"/>
      <c r="JDF3671" s="372"/>
      <c r="JDG3671" s="370"/>
      <c r="JDH3671" s="371"/>
      <c r="JDI3671" s="372"/>
      <c r="JDJ3671" s="371"/>
      <c r="JDK3671" s="473"/>
      <c r="JDL3671" s="371"/>
      <c r="JDM3671" s="372"/>
      <c r="JDN3671" s="372"/>
      <c r="JDO3671" s="372"/>
      <c r="JDP3671" s="372"/>
      <c r="JDQ3671" s="370"/>
      <c r="JDR3671" s="371"/>
      <c r="JDS3671" s="372"/>
      <c r="JDT3671" s="371"/>
      <c r="JDU3671" s="473"/>
      <c r="JDV3671" s="371"/>
      <c r="JDW3671" s="372"/>
      <c r="JDX3671" s="372"/>
      <c r="JDY3671" s="372"/>
      <c r="JDZ3671" s="372"/>
      <c r="JEA3671" s="370"/>
      <c r="JEB3671" s="371"/>
      <c r="JEC3671" s="372"/>
      <c r="JED3671" s="371"/>
      <c r="JEE3671" s="473"/>
      <c r="JEF3671" s="371"/>
      <c r="JEG3671" s="372"/>
      <c r="JEH3671" s="372"/>
      <c r="JEI3671" s="372"/>
      <c r="JEJ3671" s="372"/>
      <c r="JEK3671" s="370"/>
      <c r="JEL3671" s="371"/>
      <c r="JEM3671" s="372"/>
      <c r="JEN3671" s="371"/>
      <c r="JEO3671" s="473"/>
      <c r="JEP3671" s="371"/>
      <c r="JEQ3671" s="372"/>
      <c r="JER3671" s="372"/>
      <c r="JES3671" s="372"/>
      <c r="JET3671" s="372"/>
      <c r="JEU3671" s="370"/>
      <c r="JEV3671" s="371"/>
      <c r="JEW3671" s="372"/>
      <c r="JEX3671" s="371"/>
      <c r="JEY3671" s="473"/>
      <c r="JEZ3671" s="371"/>
      <c r="JFA3671" s="372"/>
      <c r="JFB3671" s="372"/>
      <c r="JFC3671" s="372"/>
      <c r="JFD3671" s="372"/>
      <c r="JFE3671" s="370"/>
      <c r="JFF3671" s="371"/>
      <c r="JFG3671" s="372"/>
      <c r="JFH3671" s="371"/>
      <c r="JFI3671" s="473"/>
      <c r="JFJ3671" s="371"/>
      <c r="JFK3671" s="372"/>
      <c r="JFL3671" s="372"/>
      <c r="JFM3671" s="372"/>
      <c r="JFN3671" s="372"/>
      <c r="JFO3671" s="370"/>
      <c r="JFP3671" s="371"/>
      <c r="JFQ3671" s="372"/>
      <c r="JFR3671" s="371"/>
      <c r="JFS3671" s="473"/>
      <c r="JFT3671" s="371"/>
      <c r="JFU3671" s="372"/>
      <c r="JFV3671" s="372"/>
      <c r="JFW3671" s="372"/>
      <c r="JFX3671" s="372"/>
      <c r="JFY3671" s="370"/>
      <c r="JFZ3671" s="371"/>
      <c r="JGA3671" s="372"/>
      <c r="JGB3671" s="371"/>
      <c r="JGC3671" s="473"/>
      <c r="JGD3671" s="371"/>
      <c r="JGE3671" s="372"/>
      <c r="JGF3671" s="372"/>
      <c r="JGG3671" s="372"/>
      <c r="JGH3671" s="372"/>
      <c r="JGI3671" s="370"/>
      <c r="JGJ3671" s="371"/>
      <c r="JGK3671" s="372"/>
      <c r="JGL3671" s="371"/>
      <c r="JGM3671" s="473"/>
      <c r="JGN3671" s="371"/>
      <c r="JGO3671" s="372"/>
      <c r="JGP3671" s="372"/>
      <c r="JGQ3671" s="372"/>
      <c r="JGR3671" s="372"/>
      <c r="JGS3671" s="370"/>
      <c r="JGT3671" s="371"/>
      <c r="JGU3671" s="372"/>
      <c r="JGV3671" s="371"/>
      <c r="JGW3671" s="473"/>
      <c r="JGX3671" s="371"/>
      <c r="JGY3671" s="372"/>
      <c r="JGZ3671" s="372"/>
      <c r="JHA3671" s="372"/>
      <c r="JHB3671" s="372"/>
      <c r="JHC3671" s="370"/>
      <c r="JHD3671" s="371"/>
      <c r="JHE3671" s="372"/>
      <c r="JHF3671" s="371"/>
      <c r="JHG3671" s="473"/>
      <c r="JHH3671" s="371"/>
      <c r="JHI3671" s="372"/>
      <c r="JHJ3671" s="372"/>
      <c r="JHK3671" s="372"/>
      <c r="JHL3671" s="372"/>
      <c r="JHM3671" s="370"/>
      <c r="JHN3671" s="371"/>
      <c r="JHO3671" s="372"/>
      <c r="JHP3671" s="371"/>
      <c r="JHQ3671" s="473"/>
      <c r="JHR3671" s="371"/>
      <c r="JHS3671" s="372"/>
      <c r="JHT3671" s="372"/>
      <c r="JHU3671" s="372"/>
      <c r="JHV3671" s="372"/>
      <c r="JHW3671" s="370"/>
      <c r="JHX3671" s="371"/>
      <c r="JHY3671" s="372"/>
      <c r="JHZ3671" s="371"/>
      <c r="JIA3671" s="473"/>
      <c r="JIB3671" s="371"/>
      <c r="JIC3671" s="372"/>
      <c r="JID3671" s="372"/>
      <c r="JIE3671" s="372"/>
      <c r="JIF3671" s="372"/>
      <c r="JIG3671" s="370"/>
      <c r="JIH3671" s="371"/>
      <c r="JII3671" s="372"/>
      <c r="JIJ3671" s="371"/>
      <c r="JIK3671" s="473"/>
      <c r="JIL3671" s="371"/>
      <c r="JIM3671" s="372"/>
      <c r="JIN3671" s="372"/>
      <c r="JIO3671" s="372"/>
      <c r="JIP3671" s="372"/>
      <c r="JIQ3671" s="370"/>
      <c r="JIR3671" s="371"/>
      <c r="JIS3671" s="372"/>
      <c r="JIT3671" s="371"/>
      <c r="JIU3671" s="473"/>
      <c r="JIV3671" s="371"/>
      <c r="JIW3671" s="372"/>
      <c r="JIX3671" s="372"/>
      <c r="JIY3671" s="372"/>
      <c r="JIZ3671" s="372"/>
      <c r="JJA3671" s="370"/>
      <c r="JJB3671" s="371"/>
      <c r="JJC3671" s="372"/>
      <c r="JJD3671" s="371"/>
      <c r="JJE3671" s="473"/>
      <c r="JJF3671" s="371"/>
      <c r="JJG3671" s="372"/>
      <c r="JJH3671" s="372"/>
      <c r="JJI3671" s="372"/>
      <c r="JJJ3671" s="372"/>
      <c r="JJK3671" s="370"/>
      <c r="JJL3671" s="371"/>
      <c r="JJM3671" s="372"/>
      <c r="JJN3671" s="371"/>
      <c r="JJO3671" s="473"/>
      <c r="JJP3671" s="371"/>
      <c r="JJQ3671" s="372"/>
      <c r="JJR3671" s="372"/>
      <c r="JJS3671" s="372"/>
      <c r="JJT3671" s="372"/>
      <c r="JJU3671" s="370"/>
      <c r="JJV3671" s="371"/>
      <c r="JJW3671" s="372"/>
      <c r="JJX3671" s="371"/>
      <c r="JJY3671" s="473"/>
      <c r="JJZ3671" s="371"/>
      <c r="JKA3671" s="372"/>
      <c r="JKB3671" s="372"/>
      <c r="JKC3671" s="372"/>
      <c r="JKD3671" s="372"/>
      <c r="JKE3671" s="370"/>
      <c r="JKF3671" s="371"/>
      <c r="JKG3671" s="372"/>
      <c r="JKH3671" s="371"/>
      <c r="JKI3671" s="473"/>
      <c r="JKJ3671" s="371"/>
      <c r="JKK3671" s="372"/>
      <c r="JKL3671" s="372"/>
      <c r="JKM3671" s="372"/>
      <c r="JKN3671" s="372"/>
      <c r="JKO3671" s="370"/>
      <c r="JKP3671" s="371"/>
      <c r="JKQ3671" s="372"/>
      <c r="JKR3671" s="371"/>
      <c r="JKS3671" s="473"/>
      <c r="JKT3671" s="371"/>
      <c r="JKU3671" s="372"/>
      <c r="JKV3671" s="372"/>
      <c r="JKW3671" s="372"/>
      <c r="JKX3671" s="372"/>
      <c r="JKY3671" s="370"/>
      <c r="JKZ3671" s="371"/>
      <c r="JLA3671" s="372"/>
      <c r="JLB3671" s="371"/>
      <c r="JLC3671" s="473"/>
      <c r="JLD3671" s="371"/>
      <c r="JLE3671" s="372"/>
      <c r="JLF3671" s="372"/>
      <c r="JLG3671" s="372"/>
      <c r="JLH3671" s="372"/>
      <c r="JLI3671" s="370"/>
      <c r="JLJ3671" s="371"/>
      <c r="JLK3671" s="372"/>
      <c r="JLL3671" s="371"/>
      <c r="JLM3671" s="473"/>
      <c r="JLN3671" s="371"/>
      <c r="JLO3671" s="372"/>
      <c r="JLP3671" s="372"/>
      <c r="JLQ3671" s="372"/>
      <c r="JLR3671" s="372"/>
      <c r="JLS3671" s="370"/>
      <c r="JLT3671" s="371"/>
      <c r="JLU3671" s="372"/>
      <c r="JLV3671" s="371"/>
      <c r="JLW3671" s="473"/>
      <c r="JLX3671" s="371"/>
      <c r="JLY3671" s="372"/>
      <c r="JLZ3671" s="372"/>
      <c r="JMA3671" s="372"/>
      <c r="JMB3671" s="372"/>
      <c r="JMC3671" s="370"/>
      <c r="JMD3671" s="371"/>
      <c r="JME3671" s="372"/>
      <c r="JMF3671" s="371"/>
      <c r="JMG3671" s="473"/>
      <c r="JMH3671" s="371"/>
      <c r="JMI3671" s="372"/>
      <c r="JMJ3671" s="372"/>
      <c r="JMK3671" s="372"/>
      <c r="JML3671" s="372"/>
      <c r="JMM3671" s="370"/>
      <c r="JMN3671" s="371"/>
      <c r="JMO3671" s="372"/>
      <c r="JMP3671" s="371"/>
      <c r="JMQ3671" s="473"/>
      <c r="JMR3671" s="371"/>
      <c r="JMS3671" s="372"/>
      <c r="JMT3671" s="372"/>
      <c r="JMU3671" s="372"/>
      <c r="JMV3671" s="372"/>
      <c r="JMW3671" s="370"/>
      <c r="JMX3671" s="371"/>
      <c r="JMY3671" s="372"/>
      <c r="JMZ3671" s="371"/>
      <c r="JNA3671" s="473"/>
      <c r="JNB3671" s="371"/>
      <c r="JNC3671" s="372"/>
      <c r="JND3671" s="372"/>
      <c r="JNE3671" s="372"/>
      <c r="JNF3671" s="372"/>
      <c r="JNG3671" s="370"/>
      <c r="JNH3671" s="371"/>
      <c r="JNI3671" s="372"/>
      <c r="JNJ3671" s="371"/>
      <c r="JNK3671" s="473"/>
      <c r="JNL3671" s="371"/>
      <c r="JNM3671" s="372"/>
      <c r="JNN3671" s="372"/>
      <c r="JNO3671" s="372"/>
      <c r="JNP3671" s="372"/>
      <c r="JNQ3671" s="370"/>
      <c r="JNR3671" s="371"/>
      <c r="JNS3671" s="372"/>
      <c r="JNT3671" s="371"/>
      <c r="JNU3671" s="473"/>
      <c r="JNV3671" s="371"/>
      <c r="JNW3671" s="372"/>
      <c r="JNX3671" s="372"/>
      <c r="JNY3671" s="372"/>
      <c r="JNZ3671" s="372"/>
      <c r="JOA3671" s="370"/>
      <c r="JOB3671" s="371"/>
      <c r="JOC3671" s="372"/>
      <c r="JOD3671" s="371"/>
      <c r="JOE3671" s="473"/>
      <c r="JOF3671" s="371"/>
      <c r="JOG3671" s="372"/>
      <c r="JOH3671" s="372"/>
      <c r="JOI3671" s="372"/>
      <c r="JOJ3671" s="372"/>
      <c r="JOK3671" s="370"/>
      <c r="JOL3671" s="371"/>
      <c r="JOM3671" s="372"/>
      <c r="JON3671" s="371"/>
      <c r="JOO3671" s="473"/>
      <c r="JOP3671" s="371"/>
      <c r="JOQ3671" s="372"/>
      <c r="JOR3671" s="372"/>
      <c r="JOS3671" s="372"/>
      <c r="JOT3671" s="372"/>
      <c r="JOU3671" s="370"/>
      <c r="JOV3671" s="371"/>
      <c r="JOW3671" s="372"/>
      <c r="JOX3671" s="371"/>
      <c r="JOY3671" s="473"/>
      <c r="JOZ3671" s="371"/>
      <c r="JPA3671" s="372"/>
      <c r="JPB3671" s="372"/>
      <c r="JPC3671" s="372"/>
      <c r="JPD3671" s="372"/>
      <c r="JPE3671" s="370"/>
      <c r="JPF3671" s="371"/>
      <c r="JPG3671" s="372"/>
      <c r="JPH3671" s="371"/>
      <c r="JPI3671" s="473"/>
      <c r="JPJ3671" s="371"/>
      <c r="JPK3671" s="372"/>
      <c r="JPL3671" s="372"/>
      <c r="JPM3671" s="372"/>
      <c r="JPN3671" s="372"/>
      <c r="JPO3671" s="370"/>
      <c r="JPP3671" s="371"/>
      <c r="JPQ3671" s="372"/>
      <c r="JPR3671" s="371"/>
      <c r="JPS3671" s="473"/>
      <c r="JPT3671" s="371"/>
      <c r="JPU3671" s="372"/>
      <c r="JPV3671" s="372"/>
      <c r="JPW3671" s="372"/>
      <c r="JPX3671" s="372"/>
      <c r="JPY3671" s="370"/>
      <c r="JPZ3671" s="371"/>
      <c r="JQA3671" s="372"/>
      <c r="JQB3671" s="371"/>
      <c r="JQC3671" s="473"/>
      <c r="JQD3671" s="371"/>
      <c r="JQE3671" s="372"/>
      <c r="JQF3671" s="372"/>
      <c r="JQG3671" s="372"/>
      <c r="JQH3671" s="372"/>
      <c r="JQI3671" s="370"/>
      <c r="JQJ3671" s="371"/>
      <c r="JQK3671" s="372"/>
      <c r="JQL3671" s="371"/>
      <c r="JQM3671" s="473"/>
      <c r="JQN3671" s="371"/>
      <c r="JQO3671" s="372"/>
      <c r="JQP3671" s="372"/>
      <c r="JQQ3671" s="372"/>
      <c r="JQR3671" s="372"/>
      <c r="JQS3671" s="370"/>
      <c r="JQT3671" s="371"/>
      <c r="JQU3671" s="372"/>
      <c r="JQV3671" s="371"/>
      <c r="JQW3671" s="473"/>
      <c r="JQX3671" s="371"/>
      <c r="JQY3671" s="372"/>
      <c r="JQZ3671" s="372"/>
      <c r="JRA3671" s="372"/>
      <c r="JRB3671" s="372"/>
      <c r="JRC3671" s="370"/>
      <c r="JRD3671" s="371"/>
      <c r="JRE3671" s="372"/>
      <c r="JRF3671" s="371"/>
      <c r="JRG3671" s="473"/>
      <c r="JRH3671" s="371"/>
      <c r="JRI3671" s="372"/>
      <c r="JRJ3671" s="372"/>
      <c r="JRK3671" s="372"/>
      <c r="JRL3671" s="372"/>
      <c r="JRM3671" s="370"/>
      <c r="JRN3671" s="371"/>
      <c r="JRO3671" s="372"/>
      <c r="JRP3671" s="371"/>
      <c r="JRQ3671" s="473"/>
      <c r="JRR3671" s="371"/>
      <c r="JRS3671" s="372"/>
      <c r="JRT3671" s="372"/>
      <c r="JRU3671" s="372"/>
      <c r="JRV3671" s="372"/>
      <c r="JRW3671" s="370"/>
      <c r="JRX3671" s="371"/>
      <c r="JRY3671" s="372"/>
      <c r="JRZ3671" s="371"/>
      <c r="JSA3671" s="473"/>
      <c r="JSB3671" s="371"/>
      <c r="JSC3671" s="372"/>
      <c r="JSD3671" s="372"/>
      <c r="JSE3671" s="372"/>
      <c r="JSF3671" s="372"/>
      <c r="JSG3671" s="370"/>
      <c r="JSH3671" s="371"/>
      <c r="JSI3671" s="372"/>
      <c r="JSJ3671" s="371"/>
      <c r="JSK3671" s="473"/>
      <c r="JSL3671" s="371"/>
      <c r="JSM3671" s="372"/>
      <c r="JSN3671" s="372"/>
      <c r="JSO3671" s="372"/>
      <c r="JSP3671" s="372"/>
      <c r="JSQ3671" s="370"/>
      <c r="JSR3671" s="371"/>
      <c r="JSS3671" s="372"/>
      <c r="JST3671" s="371"/>
      <c r="JSU3671" s="473"/>
      <c r="JSV3671" s="371"/>
      <c r="JSW3671" s="372"/>
      <c r="JSX3671" s="372"/>
      <c r="JSY3671" s="372"/>
      <c r="JSZ3671" s="372"/>
      <c r="JTA3671" s="370"/>
      <c r="JTB3671" s="371"/>
      <c r="JTC3671" s="372"/>
      <c r="JTD3671" s="371"/>
      <c r="JTE3671" s="473"/>
      <c r="JTF3671" s="371"/>
      <c r="JTG3671" s="372"/>
      <c r="JTH3671" s="372"/>
      <c r="JTI3671" s="372"/>
      <c r="JTJ3671" s="372"/>
      <c r="JTK3671" s="370"/>
      <c r="JTL3671" s="371"/>
      <c r="JTM3671" s="372"/>
      <c r="JTN3671" s="371"/>
      <c r="JTO3671" s="473"/>
      <c r="JTP3671" s="371"/>
      <c r="JTQ3671" s="372"/>
      <c r="JTR3671" s="372"/>
      <c r="JTS3671" s="372"/>
      <c r="JTT3671" s="372"/>
      <c r="JTU3671" s="370"/>
      <c r="JTV3671" s="371"/>
      <c r="JTW3671" s="372"/>
      <c r="JTX3671" s="371"/>
      <c r="JTY3671" s="473"/>
      <c r="JTZ3671" s="371"/>
      <c r="JUA3671" s="372"/>
      <c r="JUB3671" s="372"/>
      <c r="JUC3671" s="372"/>
      <c r="JUD3671" s="372"/>
      <c r="JUE3671" s="370"/>
      <c r="JUF3671" s="371"/>
      <c r="JUG3671" s="372"/>
      <c r="JUH3671" s="371"/>
      <c r="JUI3671" s="473"/>
      <c r="JUJ3671" s="371"/>
      <c r="JUK3671" s="372"/>
      <c r="JUL3671" s="372"/>
      <c r="JUM3671" s="372"/>
      <c r="JUN3671" s="372"/>
      <c r="JUO3671" s="370"/>
      <c r="JUP3671" s="371"/>
      <c r="JUQ3671" s="372"/>
      <c r="JUR3671" s="371"/>
      <c r="JUS3671" s="473"/>
      <c r="JUT3671" s="371"/>
      <c r="JUU3671" s="372"/>
      <c r="JUV3671" s="372"/>
      <c r="JUW3671" s="372"/>
      <c r="JUX3671" s="372"/>
      <c r="JUY3671" s="370"/>
      <c r="JUZ3671" s="371"/>
      <c r="JVA3671" s="372"/>
      <c r="JVB3671" s="371"/>
      <c r="JVC3671" s="473"/>
      <c r="JVD3671" s="371"/>
      <c r="JVE3671" s="372"/>
      <c r="JVF3671" s="372"/>
      <c r="JVG3671" s="372"/>
      <c r="JVH3671" s="372"/>
      <c r="JVI3671" s="370"/>
      <c r="JVJ3671" s="371"/>
      <c r="JVK3671" s="372"/>
      <c r="JVL3671" s="371"/>
      <c r="JVM3671" s="473"/>
      <c r="JVN3671" s="371"/>
      <c r="JVO3671" s="372"/>
      <c r="JVP3671" s="372"/>
      <c r="JVQ3671" s="372"/>
      <c r="JVR3671" s="372"/>
      <c r="JVS3671" s="370"/>
      <c r="JVT3671" s="371"/>
      <c r="JVU3671" s="372"/>
      <c r="JVV3671" s="371"/>
      <c r="JVW3671" s="473"/>
      <c r="JVX3671" s="371"/>
      <c r="JVY3671" s="372"/>
      <c r="JVZ3671" s="372"/>
      <c r="JWA3671" s="372"/>
      <c r="JWB3671" s="372"/>
      <c r="JWC3671" s="370"/>
      <c r="JWD3671" s="371"/>
      <c r="JWE3671" s="372"/>
      <c r="JWF3671" s="371"/>
      <c r="JWG3671" s="473"/>
      <c r="JWH3671" s="371"/>
      <c r="JWI3671" s="372"/>
      <c r="JWJ3671" s="372"/>
      <c r="JWK3671" s="372"/>
      <c r="JWL3671" s="372"/>
      <c r="JWM3671" s="370"/>
      <c r="JWN3671" s="371"/>
      <c r="JWO3671" s="372"/>
      <c r="JWP3671" s="371"/>
      <c r="JWQ3671" s="473"/>
      <c r="JWR3671" s="371"/>
      <c r="JWS3671" s="372"/>
      <c r="JWT3671" s="372"/>
      <c r="JWU3671" s="372"/>
      <c r="JWV3671" s="372"/>
      <c r="JWW3671" s="370"/>
      <c r="JWX3671" s="371"/>
      <c r="JWY3671" s="372"/>
      <c r="JWZ3671" s="371"/>
      <c r="JXA3671" s="473"/>
      <c r="JXB3671" s="371"/>
      <c r="JXC3671" s="372"/>
      <c r="JXD3671" s="372"/>
      <c r="JXE3671" s="372"/>
      <c r="JXF3671" s="372"/>
      <c r="JXG3671" s="370"/>
      <c r="JXH3671" s="371"/>
      <c r="JXI3671" s="372"/>
      <c r="JXJ3671" s="371"/>
      <c r="JXK3671" s="473"/>
      <c r="JXL3671" s="371"/>
      <c r="JXM3671" s="372"/>
      <c r="JXN3671" s="372"/>
      <c r="JXO3671" s="372"/>
      <c r="JXP3671" s="372"/>
      <c r="JXQ3671" s="370"/>
      <c r="JXR3671" s="371"/>
      <c r="JXS3671" s="372"/>
      <c r="JXT3671" s="371"/>
      <c r="JXU3671" s="473"/>
      <c r="JXV3671" s="371"/>
      <c r="JXW3671" s="372"/>
      <c r="JXX3671" s="372"/>
      <c r="JXY3671" s="372"/>
      <c r="JXZ3671" s="372"/>
      <c r="JYA3671" s="370"/>
      <c r="JYB3671" s="371"/>
      <c r="JYC3671" s="372"/>
      <c r="JYD3671" s="371"/>
      <c r="JYE3671" s="473"/>
      <c r="JYF3671" s="371"/>
      <c r="JYG3671" s="372"/>
      <c r="JYH3671" s="372"/>
      <c r="JYI3671" s="372"/>
      <c r="JYJ3671" s="372"/>
      <c r="JYK3671" s="370"/>
      <c r="JYL3671" s="371"/>
      <c r="JYM3671" s="372"/>
      <c r="JYN3671" s="371"/>
      <c r="JYO3671" s="473"/>
      <c r="JYP3671" s="371"/>
      <c r="JYQ3671" s="372"/>
      <c r="JYR3671" s="372"/>
      <c r="JYS3671" s="372"/>
      <c r="JYT3671" s="372"/>
      <c r="JYU3671" s="370"/>
      <c r="JYV3671" s="371"/>
      <c r="JYW3671" s="372"/>
      <c r="JYX3671" s="371"/>
      <c r="JYY3671" s="473"/>
      <c r="JYZ3671" s="371"/>
      <c r="JZA3671" s="372"/>
      <c r="JZB3671" s="372"/>
      <c r="JZC3671" s="372"/>
      <c r="JZD3671" s="372"/>
      <c r="JZE3671" s="370"/>
      <c r="JZF3671" s="371"/>
      <c r="JZG3671" s="372"/>
      <c r="JZH3671" s="371"/>
      <c r="JZI3671" s="473"/>
      <c r="JZJ3671" s="371"/>
      <c r="JZK3671" s="372"/>
      <c r="JZL3671" s="372"/>
      <c r="JZM3671" s="372"/>
      <c r="JZN3671" s="372"/>
      <c r="JZO3671" s="370"/>
      <c r="JZP3671" s="371"/>
      <c r="JZQ3671" s="372"/>
      <c r="JZR3671" s="371"/>
      <c r="JZS3671" s="473"/>
      <c r="JZT3671" s="371"/>
      <c r="JZU3671" s="372"/>
      <c r="JZV3671" s="372"/>
      <c r="JZW3671" s="372"/>
      <c r="JZX3671" s="372"/>
      <c r="JZY3671" s="370"/>
      <c r="JZZ3671" s="371"/>
      <c r="KAA3671" s="372"/>
      <c r="KAB3671" s="371"/>
      <c r="KAC3671" s="473"/>
      <c r="KAD3671" s="371"/>
      <c r="KAE3671" s="372"/>
      <c r="KAF3671" s="372"/>
      <c r="KAG3671" s="372"/>
      <c r="KAH3671" s="372"/>
      <c r="KAI3671" s="370"/>
      <c r="KAJ3671" s="371"/>
      <c r="KAK3671" s="372"/>
      <c r="KAL3671" s="371"/>
      <c r="KAM3671" s="473"/>
      <c r="KAN3671" s="371"/>
      <c r="KAO3671" s="372"/>
      <c r="KAP3671" s="372"/>
      <c r="KAQ3671" s="372"/>
      <c r="KAR3671" s="372"/>
      <c r="KAS3671" s="370"/>
      <c r="KAT3671" s="371"/>
      <c r="KAU3671" s="372"/>
      <c r="KAV3671" s="371"/>
      <c r="KAW3671" s="473"/>
      <c r="KAX3671" s="371"/>
      <c r="KAY3671" s="372"/>
      <c r="KAZ3671" s="372"/>
      <c r="KBA3671" s="372"/>
      <c r="KBB3671" s="372"/>
      <c r="KBC3671" s="370"/>
      <c r="KBD3671" s="371"/>
      <c r="KBE3671" s="372"/>
      <c r="KBF3671" s="371"/>
      <c r="KBG3671" s="473"/>
      <c r="KBH3671" s="371"/>
      <c r="KBI3671" s="372"/>
      <c r="KBJ3671" s="372"/>
      <c r="KBK3671" s="372"/>
      <c r="KBL3671" s="372"/>
      <c r="KBM3671" s="370"/>
      <c r="KBN3671" s="371"/>
      <c r="KBO3671" s="372"/>
      <c r="KBP3671" s="371"/>
      <c r="KBQ3671" s="473"/>
      <c r="KBR3671" s="371"/>
      <c r="KBS3671" s="372"/>
      <c r="KBT3671" s="372"/>
      <c r="KBU3671" s="372"/>
      <c r="KBV3671" s="372"/>
      <c r="KBW3671" s="370"/>
      <c r="KBX3671" s="371"/>
      <c r="KBY3671" s="372"/>
      <c r="KBZ3671" s="371"/>
      <c r="KCA3671" s="473"/>
      <c r="KCB3671" s="371"/>
      <c r="KCC3671" s="372"/>
      <c r="KCD3671" s="372"/>
      <c r="KCE3671" s="372"/>
      <c r="KCF3671" s="372"/>
      <c r="KCG3671" s="370"/>
      <c r="KCH3671" s="371"/>
      <c r="KCI3671" s="372"/>
      <c r="KCJ3671" s="371"/>
      <c r="KCK3671" s="473"/>
      <c r="KCL3671" s="371"/>
      <c r="KCM3671" s="372"/>
      <c r="KCN3671" s="372"/>
      <c r="KCO3671" s="372"/>
      <c r="KCP3671" s="372"/>
      <c r="KCQ3671" s="370"/>
      <c r="KCR3671" s="371"/>
      <c r="KCS3671" s="372"/>
      <c r="KCT3671" s="371"/>
      <c r="KCU3671" s="473"/>
      <c r="KCV3671" s="371"/>
      <c r="KCW3671" s="372"/>
      <c r="KCX3671" s="372"/>
      <c r="KCY3671" s="372"/>
      <c r="KCZ3671" s="372"/>
      <c r="KDA3671" s="370"/>
      <c r="KDB3671" s="371"/>
      <c r="KDC3671" s="372"/>
      <c r="KDD3671" s="371"/>
      <c r="KDE3671" s="473"/>
      <c r="KDF3671" s="371"/>
      <c r="KDG3671" s="372"/>
      <c r="KDH3671" s="372"/>
      <c r="KDI3671" s="372"/>
      <c r="KDJ3671" s="372"/>
      <c r="KDK3671" s="370"/>
      <c r="KDL3671" s="371"/>
      <c r="KDM3671" s="372"/>
      <c r="KDN3671" s="371"/>
      <c r="KDO3671" s="473"/>
      <c r="KDP3671" s="371"/>
      <c r="KDQ3671" s="372"/>
      <c r="KDR3671" s="372"/>
      <c r="KDS3671" s="372"/>
      <c r="KDT3671" s="372"/>
      <c r="KDU3671" s="370"/>
      <c r="KDV3671" s="371"/>
      <c r="KDW3671" s="372"/>
      <c r="KDX3671" s="371"/>
      <c r="KDY3671" s="473"/>
      <c r="KDZ3671" s="371"/>
      <c r="KEA3671" s="372"/>
      <c r="KEB3671" s="372"/>
      <c r="KEC3671" s="372"/>
      <c r="KED3671" s="372"/>
      <c r="KEE3671" s="370"/>
      <c r="KEF3671" s="371"/>
      <c r="KEG3671" s="372"/>
      <c r="KEH3671" s="371"/>
      <c r="KEI3671" s="473"/>
      <c r="KEJ3671" s="371"/>
      <c r="KEK3671" s="372"/>
      <c r="KEL3671" s="372"/>
      <c r="KEM3671" s="372"/>
      <c r="KEN3671" s="372"/>
      <c r="KEO3671" s="370"/>
      <c r="KEP3671" s="371"/>
      <c r="KEQ3671" s="372"/>
      <c r="KER3671" s="371"/>
      <c r="KES3671" s="473"/>
      <c r="KET3671" s="371"/>
      <c r="KEU3671" s="372"/>
      <c r="KEV3671" s="372"/>
      <c r="KEW3671" s="372"/>
      <c r="KEX3671" s="372"/>
      <c r="KEY3671" s="370"/>
      <c r="KEZ3671" s="371"/>
      <c r="KFA3671" s="372"/>
      <c r="KFB3671" s="371"/>
      <c r="KFC3671" s="473"/>
      <c r="KFD3671" s="371"/>
      <c r="KFE3671" s="372"/>
      <c r="KFF3671" s="372"/>
      <c r="KFG3671" s="372"/>
      <c r="KFH3671" s="372"/>
      <c r="KFI3671" s="370"/>
      <c r="KFJ3671" s="371"/>
      <c r="KFK3671" s="372"/>
      <c r="KFL3671" s="371"/>
      <c r="KFM3671" s="473"/>
      <c r="KFN3671" s="371"/>
      <c r="KFO3671" s="372"/>
      <c r="KFP3671" s="372"/>
      <c r="KFQ3671" s="372"/>
      <c r="KFR3671" s="372"/>
      <c r="KFS3671" s="370"/>
      <c r="KFT3671" s="371"/>
      <c r="KFU3671" s="372"/>
      <c r="KFV3671" s="371"/>
      <c r="KFW3671" s="473"/>
      <c r="KFX3671" s="371"/>
      <c r="KFY3671" s="372"/>
      <c r="KFZ3671" s="372"/>
      <c r="KGA3671" s="372"/>
      <c r="KGB3671" s="372"/>
      <c r="KGC3671" s="370"/>
      <c r="KGD3671" s="371"/>
      <c r="KGE3671" s="372"/>
      <c r="KGF3671" s="371"/>
      <c r="KGG3671" s="473"/>
      <c r="KGH3671" s="371"/>
      <c r="KGI3671" s="372"/>
      <c r="KGJ3671" s="372"/>
      <c r="KGK3671" s="372"/>
      <c r="KGL3671" s="372"/>
      <c r="KGM3671" s="370"/>
      <c r="KGN3671" s="371"/>
      <c r="KGO3671" s="372"/>
      <c r="KGP3671" s="371"/>
      <c r="KGQ3671" s="473"/>
      <c r="KGR3671" s="371"/>
      <c r="KGS3671" s="372"/>
      <c r="KGT3671" s="372"/>
      <c r="KGU3671" s="372"/>
      <c r="KGV3671" s="372"/>
      <c r="KGW3671" s="370"/>
      <c r="KGX3671" s="371"/>
      <c r="KGY3671" s="372"/>
      <c r="KGZ3671" s="371"/>
      <c r="KHA3671" s="473"/>
      <c r="KHB3671" s="371"/>
      <c r="KHC3671" s="372"/>
      <c r="KHD3671" s="372"/>
      <c r="KHE3671" s="372"/>
      <c r="KHF3671" s="372"/>
      <c r="KHG3671" s="370"/>
      <c r="KHH3671" s="371"/>
      <c r="KHI3671" s="372"/>
      <c r="KHJ3671" s="371"/>
      <c r="KHK3671" s="473"/>
      <c r="KHL3671" s="371"/>
      <c r="KHM3671" s="372"/>
      <c r="KHN3671" s="372"/>
      <c r="KHO3671" s="372"/>
      <c r="KHP3671" s="372"/>
      <c r="KHQ3671" s="370"/>
      <c r="KHR3671" s="371"/>
      <c r="KHS3671" s="372"/>
      <c r="KHT3671" s="371"/>
      <c r="KHU3671" s="473"/>
      <c r="KHV3671" s="371"/>
      <c r="KHW3671" s="372"/>
      <c r="KHX3671" s="372"/>
      <c r="KHY3671" s="372"/>
      <c r="KHZ3671" s="372"/>
      <c r="KIA3671" s="370"/>
      <c r="KIB3671" s="371"/>
      <c r="KIC3671" s="372"/>
      <c r="KID3671" s="371"/>
      <c r="KIE3671" s="473"/>
      <c r="KIF3671" s="371"/>
      <c r="KIG3671" s="372"/>
      <c r="KIH3671" s="372"/>
      <c r="KII3671" s="372"/>
      <c r="KIJ3671" s="372"/>
      <c r="KIK3671" s="370"/>
      <c r="KIL3671" s="371"/>
      <c r="KIM3671" s="372"/>
      <c r="KIN3671" s="371"/>
      <c r="KIO3671" s="473"/>
      <c r="KIP3671" s="371"/>
      <c r="KIQ3671" s="372"/>
      <c r="KIR3671" s="372"/>
      <c r="KIS3671" s="372"/>
      <c r="KIT3671" s="372"/>
      <c r="KIU3671" s="370"/>
      <c r="KIV3671" s="371"/>
      <c r="KIW3671" s="372"/>
      <c r="KIX3671" s="371"/>
      <c r="KIY3671" s="473"/>
      <c r="KIZ3671" s="371"/>
      <c r="KJA3671" s="372"/>
      <c r="KJB3671" s="372"/>
      <c r="KJC3671" s="372"/>
      <c r="KJD3671" s="372"/>
      <c r="KJE3671" s="370"/>
      <c r="KJF3671" s="371"/>
      <c r="KJG3671" s="372"/>
      <c r="KJH3671" s="371"/>
      <c r="KJI3671" s="473"/>
      <c r="KJJ3671" s="371"/>
      <c r="KJK3671" s="372"/>
      <c r="KJL3671" s="372"/>
      <c r="KJM3671" s="372"/>
      <c r="KJN3671" s="372"/>
      <c r="KJO3671" s="370"/>
      <c r="KJP3671" s="371"/>
      <c r="KJQ3671" s="372"/>
      <c r="KJR3671" s="371"/>
      <c r="KJS3671" s="473"/>
      <c r="KJT3671" s="371"/>
      <c r="KJU3671" s="372"/>
      <c r="KJV3671" s="372"/>
      <c r="KJW3671" s="372"/>
      <c r="KJX3671" s="372"/>
      <c r="KJY3671" s="370"/>
      <c r="KJZ3671" s="371"/>
      <c r="KKA3671" s="372"/>
      <c r="KKB3671" s="371"/>
      <c r="KKC3671" s="473"/>
      <c r="KKD3671" s="371"/>
      <c r="KKE3671" s="372"/>
      <c r="KKF3671" s="372"/>
      <c r="KKG3671" s="372"/>
      <c r="KKH3671" s="372"/>
      <c r="KKI3671" s="370"/>
      <c r="KKJ3671" s="371"/>
      <c r="KKK3671" s="372"/>
      <c r="KKL3671" s="371"/>
      <c r="KKM3671" s="473"/>
      <c r="KKN3671" s="371"/>
      <c r="KKO3671" s="372"/>
      <c r="KKP3671" s="372"/>
      <c r="KKQ3671" s="372"/>
      <c r="KKR3671" s="372"/>
      <c r="KKS3671" s="370"/>
      <c r="KKT3671" s="371"/>
      <c r="KKU3671" s="372"/>
      <c r="KKV3671" s="371"/>
      <c r="KKW3671" s="473"/>
      <c r="KKX3671" s="371"/>
      <c r="KKY3671" s="372"/>
      <c r="KKZ3671" s="372"/>
      <c r="KLA3671" s="372"/>
      <c r="KLB3671" s="372"/>
      <c r="KLC3671" s="370"/>
      <c r="KLD3671" s="371"/>
      <c r="KLE3671" s="372"/>
      <c r="KLF3671" s="371"/>
      <c r="KLG3671" s="473"/>
      <c r="KLH3671" s="371"/>
      <c r="KLI3671" s="372"/>
      <c r="KLJ3671" s="372"/>
      <c r="KLK3671" s="372"/>
      <c r="KLL3671" s="372"/>
      <c r="KLM3671" s="370"/>
      <c r="KLN3671" s="371"/>
      <c r="KLO3671" s="372"/>
      <c r="KLP3671" s="371"/>
      <c r="KLQ3671" s="473"/>
      <c r="KLR3671" s="371"/>
      <c r="KLS3671" s="372"/>
      <c r="KLT3671" s="372"/>
      <c r="KLU3671" s="372"/>
      <c r="KLV3671" s="372"/>
      <c r="KLW3671" s="370"/>
      <c r="KLX3671" s="371"/>
      <c r="KLY3671" s="372"/>
      <c r="KLZ3671" s="371"/>
      <c r="KMA3671" s="473"/>
      <c r="KMB3671" s="371"/>
      <c r="KMC3671" s="372"/>
      <c r="KMD3671" s="372"/>
      <c r="KME3671" s="372"/>
      <c r="KMF3671" s="372"/>
      <c r="KMG3671" s="370"/>
      <c r="KMH3671" s="371"/>
      <c r="KMI3671" s="372"/>
      <c r="KMJ3671" s="371"/>
      <c r="KMK3671" s="473"/>
      <c r="KML3671" s="371"/>
      <c r="KMM3671" s="372"/>
      <c r="KMN3671" s="372"/>
      <c r="KMO3671" s="372"/>
      <c r="KMP3671" s="372"/>
      <c r="KMQ3671" s="370"/>
      <c r="KMR3671" s="371"/>
      <c r="KMS3671" s="372"/>
      <c r="KMT3671" s="371"/>
      <c r="KMU3671" s="473"/>
      <c r="KMV3671" s="371"/>
      <c r="KMW3671" s="372"/>
      <c r="KMX3671" s="372"/>
      <c r="KMY3671" s="372"/>
      <c r="KMZ3671" s="372"/>
      <c r="KNA3671" s="370"/>
      <c r="KNB3671" s="371"/>
      <c r="KNC3671" s="372"/>
      <c r="KND3671" s="371"/>
      <c r="KNE3671" s="473"/>
      <c r="KNF3671" s="371"/>
      <c r="KNG3671" s="372"/>
      <c r="KNH3671" s="372"/>
      <c r="KNI3671" s="372"/>
      <c r="KNJ3671" s="372"/>
      <c r="KNK3671" s="370"/>
      <c r="KNL3671" s="371"/>
      <c r="KNM3671" s="372"/>
      <c r="KNN3671" s="371"/>
      <c r="KNO3671" s="473"/>
      <c r="KNP3671" s="371"/>
      <c r="KNQ3671" s="372"/>
      <c r="KNR3671" s="372"/>
      <c r="KNS3671" s="372"/>
      <c r="KNT3671" s="372"/>
      <c r="KNU3671" s="370"/>
      <c r="KNV3671" s="371"/>
      <c r="KNW3671" s="372"/>
      <c r="KNX3671" s="371"/>
      <c r="KNY3671" s="473"/>
      <c r="KNZ3671" s="371"/>
      <c r="KOA3671" s="372"/>
      <c r="KOB3671" s="372"/>
      <c r="KOC3671" s="372"/>
      <c r="KOD3671" s="372"/>
      <c r="KOE3671" s="370"/>
      <c r="KOF3671" s="371"/>
      <c r="KOG3671" s="372"/>
      <c r="KOH3671" s="371"/>
      <c r="KOI3671" s="473"/>
      <c r="KOJ3671" s="371"/>
      <c r="KOK3671" s="372"/>
      <c r="KOL3671" s="372"/>
      <c r="KOM3671" s="372"/>
      <c r="KON3671" s="372"/>
      <c r="KOO3671" s="370"/>
      <c r="KOP3671" s="371"/>
      <c r="KOQ3671" s="372"/>
      <c r="KOR3671" s="371"/>
      <c r="KOS3671" s="473"/>
      <c r="KOT3671" s="371"/>
      <c r="KOU3671" s="372"/>
      <c r="KOV3671" s="372"/>
      <c r="KOW3671" s="372"/>
      <c r="KOX3671" s="372"/>
      <c r="KOY3671" s="370"/>
      <c r="KOZ3671" s="371"/>
      <c r="KPA3671" s="372"/>
      <c r="KPB3671" s="371"/>
      <c r="KPC3671" s="473"/>
      <c r="KPD3671" s="371"/>
      <c r="KPE3671" s="372"/>
      <c r="KPF3671" s="372"/>
      <c r="KPG3671" s="372"/>
      <c r="KPH3671" s="372"/>
      <c r="KPI3671" s="370"/>
      <c r="KPJ3671" s="371"/>
      <c r="KPK3671" s="372"/>
      <c r="KPL3671" s="371"/>
      <c r="KPM3671" s="473"/>
      <c r="KPN3671" s="371"/>
      <c r="KPO3671" s="372"/>
      <c r="KPP3671" s="372"/>
      <c r="KPQ3671" s="372"/>
      <c r="KPR3671" s="372"/>
      <c r="KPS3671" s="370"/>
      <c r="KPT3671" s="371"/>
      <c r="KPU3671" s="372"/>
      <c r="KPV3671" s="371"/>
      <c r="KPW3671" s="473"/>
      <c r="KPX3671" s="371"/>
      <c r="KPY3671" s="372"/>
      <c r="KPZ3671" s="372"/>
      <c r="KQA3671" s="372"/>
      <c r="KQB3671" s="372"/>
      <c r="KQC3671" s="370"/>
      <c r="KQD3671" s="371"/>
      <c r="KQE3671" s="372"/>
      <c r="KQF3671" s="371"/>
      <c r="KQG3671" s="473"/>
      <c r="KQH3671" s="371"/>
      <c r="KQI3671" s="372"/>
      <c r="KQJ3671" s="372"/>
      <c r="KQK3671" s="372"/>
      <c r="KQL3671" s="372"/>
      <c r="KQM3671" s="370"/>
      <c r="KQN3671" s="371"/>
      <c r="KQO3671" s="372"/>
      <c r="KQP3671" s="371"/>
      <c r="KQQ3671" s="473"/>
      <c r="KQR3671" s="371"/>
      <c r="KQS3671" s="372"/>
      <c r="KQT3671" s="372"/>
      <c r="KQU3671" s="372"/>
      <c r="KQV3671" s="372"/>
      <c r="KQW3671" s="370"/>
      <c r="KQX3671" s="371"/>
      <c r="KQY3671" s="372"/>
      <c r="KQZ3671" s="371"/>
      <c r="KRA3671" s="473"/>
      <c r="KRB3671" s="371"/>
      <c r="KRC3671" s="372"/>
      <c r="KRD3671" s="372"/>
      <c r="KRE3671" s="372"/>
      <c r="KRF3671" s="372"/>
      <c r="KRG3671" s="370"/>
      <c r="KRH3671" s="371"/>
      <c r="KRI3671" s="372"/>
      <c r="KRJ3671" s="371"/>
      <c r="KRK3671" s="473"/>
      <c r="KRL3671" s="371"/>
      <c r="KRM3671" s="372"/>
      <c r="KRN3671" s="372"/>
      <c r="KRO3671" s="372"/>
      <c r="KRP3671" s="372"/>
      <c r="KRQ3671" s="370"/>
      <c r="KRR3671" s="371"/>
      <c r="KRS3671" s="372"/>
      <c r="KRT3671" s="371"/>
      <c r="KRU3671" s="473"/>
      <c r="KRV3671" s="371"/>
      <c r="KRW3671" s="372"/>
      <c r="KRX3671" s="372"/>
      <c r="KRY3671" s="372"/>
      <c r="KRZ3671" s="372"/>
      <c r="KSA3671" s="370"/>
      <c r="KSB3671" s="371"/>
      <c r="KSC3671" s="372"/>
      <c r="KSD3671" s="371"/>
      <c r="KSE3671" s="473"/>
      <c r="KSF3671" s="371"/>
      <c r="KSG3671" s="372"/>
      <c r="KSH3671" s="372"/>
      <c r="KSI3671" s="372"/>
      <c r="KSJ3671" s="372"/>
      <c r="KSK3671" s="370"/>
      <c r="KSL3671" s="371"/>
      <c r="KSM3671" s="372"/>
      <c r="KSN3671" s="371"/>
      <c r="KSO3671" s="473"/>
      <c r="KSP3671" s="371"/>
      <c r="KSQ3671" s="372"/>
      <c r="KSR3671" s="372"/>
      <c r="KSS3671" s="372"/>
      <c r="KST3671" s="372"/>
      <c r="KSU3671" s="370"/>
      <c r="KSV3671" s="371"/>
      <c r="KSW3671" s="372"/>
      <c r="KSX3671" s="371"/>
      <c r="KSY3671" s="473"/>
      <c r="KSZ3671" s="371"/>
      <c r="KTA3671" s="372"/>
      <c r="KTB3671" s="372"/>
      <c r="KTC3671" s="372"/>
      <c r="KTD3671" s="372"/>
      <c r="KTE3671" s="370"/>
      <c r="KTF3671" s="371"/>
      <c r="KTG3671" s="372"/>
      <c r="KTH3671" s="371"/>
      <c r="KTI3671" s="473"/>
      <c r="KTJ3671" s="371"/>
      <c r="KTK3671" s="372"/>
      <c r="KTL3671" s="372"/>
      <c r="KTM3671" s="372"/>
      <c r="KTN3671" s="372"/>
      <c r="KTO3671" s="370"/>
      <c r="KTP3671" s="371"/>
      <c r="KTQ3671" s="372"/>
      <c r="KTR3671" s="371"/>
      <c r="KTS3671" s="473"/>
      <c r="KTT3671" s="371"/>
      <c r="KTU3671" s="372"/>
      <c r="KTV3671" s="372"/>
      <c r="KTW3671" s="372"/>
      <c r="KTX3671" s="372"/>
      <c r="KTY3671" s="370"/>
      <c r="KTZ3671" s="371"/>
      <c r="KUA3671" s="372"/>
      <c r="KUB3671" s="371"/>
      <c r="KUC3671" s="473"/>
      <c r="KUD3671" s="371"/>
      <c r="KUE3671" s="372"/>
      <c r="KUF3671" s="372"/>
      <c r="KUG3671" s="372"/>
      <c r="KUH3671" s="372"/>
      <c r="KUI3671" s="370"/>
      <c r="KUJ3671" s="371"/>
      <c r="KUK3671" s="372"/>
      <c r="KUL3671" s="371"/>
      <c r="KUM3671" s="473"/>
      <c r="KUN3671" s="371"/>
      <c r="KUO3671" s="372"/>
      <c r="KUP3671" s="372"/>
      <c r="KUQ3671" s="372"/>
      <c r="KUR3671" s="372"/>
      <c r="KUS3671" s="370"/>
      <c r="KUT3671" s="371"/>
      <c r="KUU3671" s="372"/>
      <c r="KUV3671" s="371"/>
      <c r="KUW3671" s="473"/>
      <c r="KUX3671" s="371"/>
      <c r="KUY3671" s="372"/>
      <c r="KUZ3671" s="372"/>
      <c r="KVA3671" s="372"/>
      <c r="KVB3671" s="372"/>
      <c r="KVC3671" s="370"/>
      <c r="KVD3671" s="371"/>
      <c r="KVE3671" s="372"/>
      <c r="KVF3671" s="371"/>
      <c r="KVG3671" s="473"/>
      <c r="KVH3671" s="371"/>
      <c r="KVI3671" s="372"/>
      <c r="KVJ3671" s="372"/>
      <c r="KVK3671" s="372"/>
      <c r="KVL3671" s="372"/>
      <c r="KVM3671" s="370"/>
      <c r="KVN3671" s="371"/>
      <c r="KVO3671" s="372"/>
      <c r="KVP3671" s="371"/>
      <c r="KVQ3671" s="473"/>
      <c r="KVR3671" s="371"/>
      <c r="KVS3671" s="372"/>
      <c r="KVT3671" s="372"/>
      <c r="KVU3671" s="372"/>
      <c r="KVV3671" s="372"/>
      <c r="KVW3671" s="370"/>
      <c r="KVX3671" s="371"/>
      <c r="KVY3671" s="372"/>
      <c r="KVZ3671" s="371"/>
      <c r="KWA3671" s="473"/>
      <c r="KWB3671" s="371"/>
      <c r="KWC3671" s="372"/>
      <c r="KWD3671" s="372"/>
      <c r="KWE3671" s="372"/>
      <c r="KWF3671" s="372"/>
      <c r="KWG3671" s="370"/>
      <c r="KWH3671" s="371"/>
      <c r="KWI3671" s="372"/>
      <c r="KWJ3671" s="371"/>
      <c r="KWK3671" s="473"/>
      <c r="KWL3671" s="371"/>
      <c r="KWM3671" s="372"/>
      <c r="KWN3671" s="372"/>
      <c r="KWO3671" s="372"/>
      <c r="KWP3671" s="372"/>
      <c r="KWQ3671" s="370"/>
      <c r="KWR3671" s="371"/>
      <c r="KWS3671" s="372"/>
      <c r="KWT3671" s="371"/>
      <c r="KWU3671" s="473"/>
      <c r="KWV3671" s="371"/>
      <c r="KWW3671" s="372"/>
      <c r="KWX3671" s="372"/>
      <c r="KWY3671" s="372"/>
      <c r="KWZ3671" s="372"/>
      <c r="KXA3671" s="370"/>
      <c r="KXB3671" s="371"/>
      <c r="KXC3671" s="372"/>
      <c r="KXD3671" s="371"/>
      <c r="KXE3671" s="473"/>
      <c r="KXF3671" s="371"/>
      <c r="KXG3671" s="372"/>
      <c r="KXH3671" s="372"/>
      <c r="KXI3671" s="372"/>
      <c r="KXJ3671" s="372"/>
      <c r="KXK3671" s="370"/>
      <c r="KXL3671" s="371"/>
      <c r="KXM3671" s="372"/>
      <c r="KXN3671" s="371"/>
      <c r="KXO3671" s="473"/>
      <c r="KXP3671" s="371"/>
      <c r="KXQ3671" s="372"/>
      <c r="KXR3671" s="372"/>
      <c r="KXS3671" s="372"/>
      <c r="KXT3671" s="372"/>
      <c r="KXU3671" s="370"/>
      <c r="KXV3671" s="371"/>
      <c r="KXW3671" s="372"/>
      <c r="KXX3671" s="371"/>
      <c r="KXY3671" s="473"/>
      <c r="KXZ3671" s="371"/>
      <c r="KYA3671" s="372"/>
      <c r="KYB3671" s="372"/>
      <c r="KYC3671" s="372"/>
      <c r="KYD3671" s="372"/>
      <c r="KYE3671" s="370"/>
      <c r="KYF3671" s="371"/>
      <c r="KYG3671" s="372"/>
      <c r="KYH3671" s="371"/>
      <c r="KYI3671" s="473"/>
      <c r="KYJ3671" s="371"/>
      <c r="KYK3671" s="372"/>
      <c r="KYL3671" s="372"/>
      <c r="KYM3671" s="372"/>
      <c r="KYN3671" s="372"/>
      <c r="KYO3671" s="370"/>
      <c r="KYP3671" s="371"/>
      <c r="KYQ3671" s="372"/>
      <c r="KYR3671" s="371"/>
      <c r="KYS3671" s="473"/>
      <c r="KYT3671" s="371"/>
      <c r="KYU3671" s="372"/>
      <c r="KYV3671" s="372"/>
      <c r="KYW3671" s="372"/>
      <c r="KYX3671" s="372"/>
      <c r="KYY3671" s="370"/>
      <c r="KYZ3671" s="371"/>
      <c r="KZA3671" s="372"/>
      <c r="KZB3671" s="371"/>
      <c r="KZC3671" s="473"/>
      <c r="KZD3671" s="371"/>
      <c r="KZE3671" s="372"/>
      <c r="KZF3671" s="372"/>
      <c r="KZG3671" s="372"/>
      <c r="KZH3671" s="372"/>
      <c r="KZI3671" s="370"/>
      <c r="KZJ3671" s="371"/>
      <c r="KZK3671" s="372"/>
      <c r="KZL3671" s="371"/>
      <c r="KZM3671" s="473"/>
      <c r="KZN3671" s="371"/>
      <c r="KZO3671" s="372"/>
      <c r="KZP3671" s="372"/>
      <c r="KZQ3671" s="372"/>
      <c r="KZR3671" s="372"/>
      <c r="KZS3671" s="370"/>
      <c r="KZT3671" s="371"/>
      <c r="KZU3671" s="372"/>
      <c r="KZV3671" s="371"/>
      <c r="KZW3671" s="473"/>
      <c r="KZX3671" s="371"/>
      <c r="KZY3671" s="372"/>
      <c r="KZZ3671" s="372"/>
      <c r="LAA3671" s="372"/>
      <c r="LAB3671" s="372"/>
      <c r="LAC3671" s="370"/>
      <c r="LAD3671" s="371"/>
      <c r="LAE3671" s="372"/>
      <c r="LAF3671" s="371"/>
      <c r="LAG3671" s="473"/>
      <c r="LAH3671" s="371"/>
      <c r="LAI3671" s="372"/>
      <c r="LAJ3671" s="372"/>
      <c r="LAK3671" s="372"/>
      <c r="LAL3671" s="372"/>
      <c r="LAM3671" s="370"/>
      <c r="LAN3671" s="371"/>
      <c r="LAO3671" s="372"/>
      <c r="LAP3671" s="371"/>
      <c r="LAQ3671" s="473"/>
      <c r="LAR3671" s="371"/>
      <c r="LAS3671" s="372"/>
      <c r="LAT3671" s="372"/>
      <c r="LAU3671" s="372"/>
      <c r="LAV3671" s="372"/>
      <c r="LAW3671" s="370"/>
      <c r="LAX3671" s="371"/>
      <c r="LAY3671" s="372"/>
      <c r="LAZ3671" s="371"/>
      <c r="LBA3671" s="473"/>
      <c r="LBB3671" s="371"/>
      <c r="LBC3671" s="372"/>
      <c r="LBD3671" s="372"/>
      <c r="LBE3671" s="372"/>
      <c r="LBF3671" s="372"/>
      <c r="LBG3671" s="370"/>
      <c r="LBH3671" s="371"/>
      <c r="LBI3671" s="372"/>
      <c r="LBJ3671" s="371"/>
      <c r="LBK3671" s="473"/>
      <c r="LBL3671" s="371"/>
      <c r="LBM3671" s="372"/>
      <c r="LBN3671" s="372"/>
      <c r="LBO3671" s="372"/>
      <c r="LBP3671" s="372"/>
      <c r="LBQ3671" s="370"/>
      <c r="LBR3671" s="371"/>
      <c r="LBS3671" s="372"/>
      <c r="LBT3671" s="371"/>
      <c r="LBU3671" s="473"/>
      <c r="LBV3671" s="371"/>
      <c r="LBW3671" s="372"/>
      <c r="LBX3671" s="372"/>
      <c r="LBY3671" s="372"/>
      <c r="LBZ3671" s="372"/>
      <c r="LCA3671" s="370"/>
      <c r="LCB3671" s="371"/>
      <c r="LCC3671" s="372"/>
      <c r="LCD3671" s="371"/>
      <c r="LCE3671" s="473"/>
      <c r="LCF3671" s="371"/>
      <c r="LCG3671" s="372"/>
      <c r="LCH3671" s="372"/>
      <c r="LCI3671" s="372"/>
      <c r="LCJ3671" s="372"/>
      <c r="LCK3671" s="370"/>
      <c r="LCL3671" s="371"/>
      <c r="LCM3671" s="372"/>
      <c r="LCN3671" s="371"/>
      <c r="LCO3671" s="473"/>
      <c r="LCP3671" s="371"/>
      <c r="LCQ3671" s="372"/>
      <c r="LCR3671" s="372"/>
      <c r="LCS3671" s="372"/>
      <c r="LCT3671" s="372"/>
      <c r="LCU3671" s="370"/>
      <c r="LCV3671" s="371"/>
      <c r="LCW3671" s="372"/>
      <c r="LCX3671" s="371"/>
      <c r="LCY3671" s="473"/>
      <c r="LCZ3671" s="371"/>
      <c r="LDA3671" s="372"/>
      <c r="LDB3671" s="372"/>
      <c r="LDC3671" s="372"/>
      <c r="LDD3671" s="372"/>
      <c r="LDE3671" s="370"/>
      <c r="LDF3671" s="371"/>
      <c r="LDG3671" s="372"/>
      <c r="LDH3671" s="371"/>
      <c r="LDI3671" s="473"/>
      <c r="LDJ3671" s="371"/>
      <c r="LDK3671" s="372"/>
      <c r="LDL3671" s="372"/>
      <c r="LDM3671" s="372"/>
      <c r="LDN3671" s="372"/>
      <c r="LDO3671" s="370"/>
      <c r="LDP3671" s="371"/>
      <c r="LDQ3671" s="372"/>
      <c r="LDR3671" s="371"/>
      <c r="LDS3671" s="473"/>
      <c r="LDT3671" s="371"/>
      <c r="LDU3671" s="372"/>
      <c r="LDV3671" s="372"/>
      <c r="LDW3671" s="372"/>
      <c r="LDX3671" s="372"/>
      <c r="LDY3671" s="370"/>
      <c r="LDZ3671" s="371"/>
      <c r="LEA3671" s="372"/>
      <c r="LEB3671" s="371"/>
      <c r="LEC3671" s="473"/>
      <c r="LED3671" s="371"/>
      <c r="LEE3671" s="372"/>
      <c r="LEF3671" s="372"/>
      <c r="LEG3671" s="372"/>
      <c r="LEH3671" s="372"/>
      <c r="LEI3671" s="370"/>
      <c r="LEJ3671" s="371"/>
      <c r="LEK3671" s="372"/>
      <c r="LEL3671" s="371"/>
      <c r="LEM3671" s="473"/>
      <c r="LEN3671" s="371"/>
      <c r="LEO3671" s="372"/>
      <c r="LEP3671" s="372"/>
      <c r="LEQ3671" s="372"/>
      <c r="LER3671" s="372"/>
      <c r="LES3671" s="370"/>
      <c r="LET3671" s="371"/>
      <c r="LEU3671" s="372"/>
      <c r="LEV3671" s="371"/>
      <c r="LEW3671" s="473"/>
      <c r="LEX3671" s="371"/>
      <c r="LEY3671" s="372"/>
      <c r="LEZ3671" s="372"/>
      <c r="LFA3671" s="372"/>
      <c r="LFB3671" s="372"/>
      <c r="LFC3671" s="370"/>
      <c r="LFD3671" s="371"/>
      <c r="LFE3671" s="372"/>
      <c r="LFF3671" s="371"/>
      <c r="LFG3671" s="473"/>
      <c r="LFH3671" s="371"/>
      <c r="LFI3671" s="372"/>
      <c r="LFJ3671" s="372"/>
      <c r="LFK3671" s="372"/>
      <c r="LFL3671" s="372"/>
      <c r="LFM3671" s="370"/>
      <c r="LFN3671" s="371"/>
      <c r="LFO3671" s="372"/>
      <c r="LFP3671" s="371"/>
      <c r="LFQ3671" s="473"/>
      <c r="LFR3671" s="371"/>
      <c r="LFS3671" s="372"/>
      <c r="LFT3671" s="372"/>
      <c r="LFU3671" s="372"/>
      <c r="LFV3671" s="372"/>
      <c r="LFW3671" s="370"/>
      <c r="LFX3671" s="371"/>
      <c r="LFY3671" s="372"/>
      <c r="LFZ3671" s="371"/>
      <c r="LGA3671" s="473"/>
      <c r="LGB3671" s="371"/>
      <c r="LGC3671" s="372"/>
      <c r="LGD3671" s="372"/>
      <c r="LGE3671" s="372"/>
      <c r="LGF3671" s="372"/>
      <c r="LGG3671" s="370"/>
      <c r="LGH3671" s="371"/>
      <c r="LGI3671" s="372"/>
      <c r="LGJ3671" s="371"/>
      <c r="LGK3671" s="473"/>
      <c r="LGL3671" s="371"/>
      <c r="LGM3671" s="372"/>
      <c r="LGN3671" s="372"/>
      <c r="LGO3671" s="372"/>
      <c r="LGP3671" s="372"/>
      <c r="LGQ3671" s="370"/>
      <c r="LGR3671" s="371"/>
      <c r="LGS3671" s="372"/>
      <c r="LGT3671" s="371"/>
      <c r="LGU3671" s="473"/>
      <c r="LGV3671" s="371"/>
      <c r="LGW3671" s="372"/>
      <c r="LGX3671" s="372"/>
      <c r="LGY3671" s="372"/>
      <c r="LGZ3671" s="372"/>
      <c r="LHA3671" s="370"/>
      <c r="LHB3671" s="371"/>
      <c r="LHC3671" s="372"/>
      <c r="LHD3671" s="371"/>
      <c r="LHE3671" s="473"/>
      <c r="LHF3671" s="371"/>
      <c r="LHG3671" s="372"/>
      <c r="LHH3671" s="372"/>
      <c r="LHI3671" s="372"/>
      <c r="LHJ3671" s="372"/>
      <c r="LHK3671" s="370"/>
      <c r="LHL3671" s="371"/>
      <c r="LHM3671" s="372"/>
      <c r="LHN3671" s="371"/>
      <c r="LHO3671" s="473"/>
      <c r="LHP3671" s="371"/>
      <c r="LHQ3671" s="372"/>
      <c r="LHR3671" s="372"/>
      <c r="LHS3671" s="372"/>
      <c r="LHT3671" s="372"/>
      <c r="LHU3671" s="370"/>
      <c r="LHV3671" s="371"/>
      <c r="LHW3671" s="372"/>
      <c r="LHX3671" s="371"/>
      <c r="LHY3671" s="473"/>
      <c r="LHZ3671" s="371"/>
      <c r="LIA3671" s="372"/>
      <c r="LIB3671" s="372"/>
      <c r="LIC3671" s="372"/>
      <c r="LID3671" s="372"/>
      <c r="LIE3671" s="370"/>
      <c r="LIF3671" s="371"/>
      <c r="LIG3671" s="372"/>
      <c r="LIH3671" s="371"/>
      <c r="LII3671" s="473"/>
      <c r="LIJ3671" s="371"/>
      <c r="LIK3671" s="372"/>
      <c r="LIL3671" s="372"/>
      <c r="LIM3671" s="372"/>
      <c r="LIN3671" s="372"/>
      <c r="LIO3671" s="370"/>
      <c r="LIP3671" s="371"/>
      <c r="LIQ3671" s="372"/>
      <c r="LIR3671" s="371"/>
      <c r="LIS3671" s="473"/>
      <c r="LIT3671" s="371"/>
      <c r="LIU3671" s="372"/>
      <c r="LIV3671" s="372"/>
      <c r="LIW3671" s="372"/>
      <c r="LIX3671" s="372"/>
      <c r="LIY3671" s="370"/>
      <c r="LIZ3671" s="371"/>
      <c r="LJA3671" s="372"/>
      <c r="LJB3671" s="371"/>
      <c r="LJC3671" s="473"/>
      <c r="LJD3671" s="371"/>
      <c r="LJE3671" s="372"/>
      <c r="LJF3671" s="372"/>
      <c r="LJG3671" s="372"/>
      <c r="LJH3671" s="372"/>
      <c r="LJI3671" s="370"/>
      <c r="LJJ3671" s="371"/>
      <c r="LJK3671" s="372"/>
      <c r="LJL3671" s="371"/>
      <c r="LJM3671" s="473"/>
      <c r="LJN3671" s="371"/>
      <c r="LJO3671" s="372"/>
      <c r="LJP3671" s="372"/>
      <c r="LJQ3671" s="372"/>
      <c r="LJR3671" s="372"/>
      <c r="LJS3671" s="370"/>
      <c r="LJT3671" s="371"/>
      <c r="LJU3671" s="372"/>
      <c r="LJV3671" s="371"/>
      <c r="LJW3671" s="473"/>
      <c r="LJX3671" s="371"/>
      <c r="LJY3671" s="372"/>
      <c r="LJZ3671" s="372"/>
      <c r="LKA3671" s="372"/>
      <c r="LKB3671" s="372"/>
      <c r="LKC3671" s="370"/>
      <c r="LKD3671" s="371"/>
      <c r="LKE3671" s="372"/>
      <c r="LKF3671" s="371"/>
      <c r="LKG3671" s="473"/>
      <c r="LKH3671" s="371"/>
      <c r="LKI3671" s="372"/>
      <c r="LKJ3671" s="372"/>
      <c r="LKK3671" s="372"/>
      <c r="LKL3671" s="372"/>
      <c r="LKM3671" s="370"/>
      <c r="LKN3671" s="371"/>
      <c r="LKO3671" s="372"/>
      <c r="LKP3671" s="371"/>
      <c r="LKQ3671" s="473"/>
      <c r="LKR3671" s="371"/>
      <c r="LKS3671" s="372"/>
      <c r="LKT3671" s="372"/>
      <c r="LKU3671" s="372"/>
      <c r="LKV3671" s="372"/>
      <c r="LKW3671" s="370"/>
      <c r="LKX3671" s="371"/>
      <c r="LKY3671" s="372"/>
      <c r="LKZ3671" s="371"/>
      <c r="LLA3671" s="473"/>
      <c r="LLB3671" s="371"/>
      <c r="LLC3671" s="372"/>
      <c r="LLD3671" s="372"/>
      <c r="LLE3671" s="372"/>
      <c r="LLF3671" s="372"/>
      <c r="LLG3671" s="370"/>
      <c r="LLH3671" s="371"/>
      <c r="LLI3671" s="372"/>
      <c r="LLJ3671" s="371"/>
      <c r="LLK3671" s="473"/>
      <c r="LLL3671" s="371"/>
      <c r="LLM3671" s="372"/>
      <c r="LLN3671" s="372"/>
      <c r="LLO3671" s="372"/>
      <c r="LLP3671" s="372"/>
      <c r="LLQ3671" s="370"/>
      <c r="LLR3671" s="371"/>
      <c r="LLS3671" s="372"/>
      <c r="LLT3671" s="371"/>
      <c r="LLU3671" s="473"/>
      <c r="LLV3671" s="371"/>
      <c r="LLW3671" s="372"/>
      <c r="LLX3671" s="372"/>
      <c r="LLY3671" s="372"/>
      <c r="LLZ3671" s="372"/>
      <c r="LMA3671" s="370"/>
      <c r="LMB3671" s="371"/>
      <c r="LMC3671" s="372"/>
      <c r="LMD3671" s="371"/>
      <c r="LME3671" s="473"/>
      <c r="LMF3671" s="371"/>
      <c r="LMG3671" s="372"/>
      <c r="LMH3671" s="372"/>
      <c r="LMI3671" s="372"/>
      <c r="LMJ3671" s="372"/>
      <c r="LMK3671" s="370"/>
      <c r="LML3671" s="371"/>
      <c r="LMM3671" s="372"/>
      <c r="LMN3671" s="371"/>
      <c r="LMO3671" s="473"/>
      <c r="LMP3671" s="371"/>
      <c r="LMQ3671" s="372"/>
      <c r="LMR3671" s="372"/>
      <c r="LMS3671" s="372"/>
      <c r="LMT3671" s="372"/>
      <c r="LMU3671" s="370"/>
      <c r="LMV3671" s="371"/>
      <c r="LMW3671" s="372"/>
      <c r="LMX3671" s="371"/>
      <c r="LMY3671" s="473"/>
      <c r="LMZ3671" s="371"/>
      <c r="LNA3671" s="372"/>
      <c r="LNB3671" s="372"/>
      <c r="LNC3671" s="372"/>
      <c r="LND3671" s="372"/>
      <c r="LNE3671" s="370"/>
      <c r="LNF3671" s="371"/>
      <c r="LNG3671" s="372"/>
      <c r="LNH3671" s="371"/>
      <c r="LNI3671" s="473"/>
      <c r="LNJ3671" s="371"/>
      <c r="LNK3671" s="372"/>
      <c r="LNL3671" s="372"/>
      <c r="LNM3671" s="372"/>
      <c r="LNN3671" s="372"/>
      <c r="LNO3671" s="370"/>
      <c r="LNP3671" s="371"/>
      <c r="LNQ3671" s="372"/>
      <c r="LNR3671" s="371"/>
      <c r="LNS3671" s="473"/>
      <c r="LNT3671" s="371"/>
      <c r="LNU3671" s="372"/>
      <c r="LNV3671" s="372"/>
      <c r="LNW3671" s="372"/>
      <c r="LNX3671" s="372"/>
      <c r="LNY3671" s="370"/>
      <c r="LNZ3671" s="371"/>
      <c r="LOA3671" s="372"/>
      <c r="LOB3671" s="371"/>
      <c r="LOC3671" s="473"/>
      <c r="LOD3671" s="371"/>
      <c r="LOE3671" s="372"/>
      <c r="LOF3671" s="372"/>
      <c r="LOG3671" s="372"/>
      <c r="LOH3671" s="372"/>
      <c r="LOI3671" s="370"/>
      <c r="LOJ3671" s="371"/>
      <c r="LOK3671" s="372"/>
      <c r="LOL3671" s="371"/>
      <c r="LOM3671" s="473"/>
      <c r="LON3671" s="371"/>
      <c r="LOO3671" s="372"/>
      <c r="LOP3671" s="372"/>
      <c r="LOQ3671" s="372"/>
      <c r="LOR3671" s="372"/>
      <c r="LOS3671" s="370"/>
      <c r="LOT3671" s="371"/>
      <c r="LOU3671" s="372"/>
      <c r="LOV3671" s="371"/>
      <c r="LOW3671" s="473"/>
      <c r="LOX3671" s="371"/>
      <c r="LOY3671" s="372"/>
      <c r="LOZ3671" s="372"/>
      <c r="LPA3671" s="372"/>
      <c r="LPB3671" s="372"/>
      <c r="LPC3671" s="370"/>
      <c r="LPD3671" s="371"/>
      <c r="LPE3671" s="372"/>
      <c r="LPF3671" s="371"/>
      <c r="LPG3671" s="473"/>
      <c r="LPH3671" s="371"/>
      <c r="LPI3671" s="372"/>
      <c r="LPJ3671" s="372"/>
      <c r="LPK3671" s="372"/>
      <c r="LPL3671" s="372"/>
      <c r="LPM3671" s="370"/>
      <c r="LPN3671" s="371"/>
      <c r="LPO3671" s="372"/>
      <c r="LPP3671" s="371"/>
      <c r="LPQ3671" s="473"/>
      <c r="LPR3671" s="371"/>
      <c r="LPS3671" s="372"/>
      <c r="LPT3671" s="372"/>
      <c r="LPU3671" s="372"/>
      <c r="LPV3671" s="372"/>
      <c r="LPW3671" s="370"/>
      <c r="LPX3671" s="371"/>
      <c r="LPY3671" s="372"/>
      <c r="LPZ3671" s="371"/>
      <c r="LQA3671" s="473"/>
      <c r="LQB3671" s="371"/>
      <c r="LQC3671" s="372"/>
      <c r="LQD3671" s="372"/>
      <c r="LQE3671" s="372"/>
      <c r="LQF3671" s="372"/>
      <c r="LQG3671" s="370"/>
      <c r="LQH3671" s="371"/>
      <c r="LQI3671" s="372"/>
      <c r="LQJ3671" s="371"/>
      <c r="LQK3671" s="473"/>
      <c r="LQL3671" s="371"/>
      <c r="LQM3671" s="372"/>
      <c r="LQN3671" s="372"/>
      <c r="LQO3671" s="372"/>
      <c r="LQP3671" s="372"/>
      <c r="LQQ3671" s="370"/>
      <c r="LQR3671" s="371"/>
      <c r="LQS3671" s="372"/>
      <c r="LQT3671" s="371"/>
      <c r="LQU3671" s="473"/>
      <c r="LQV3671" s="371"/>
      <c r="LQW3671" s="372"/>
      <c r="LQX3671" s="372"/>
      <c r="LQY3671" s="372"/>
      <c r="LQZ3671" s="372"/>
      <c r="LRA3671" s="370"/>
      <c r="LRB3671" s="371"/>
      <c r="LRC3671" s="372"/>
      <c r="LRD3671" s="371"/>
      <c r="LRE3671" s="473"/>
      <c r="LRF3671" s="371"/>
      <c r="LRG3671" s="372"/>
      <c r="LRH3671" s="372"/>
      <c r="LRI3671" s="372"/>
      <c r="LRJ3671" s="372"/>
      <c r="LRK3671" s="370"/>
      <c r="LRL3671" s="371"/>
      <c r="LRM3671" s="372"/>
      <c r="LRN3671" s="371"/>
      <c r="LRO3671" s="473"/>
      <c r="LRP3671" s="371"/>
      <c r="LRQ3671" s="372"/>
      <c r="LRR3671" s="372"/>
      <c r="LRS3671" s="372"/>
      <c r="LRT3671" s="372"/>
      <c r="LRU3671" s="370"/>
      <c r="LRV3671" s="371"/>
      <c r="LRW3671" s="372"/>
      <c r="LRX3671" s="371"/>
      <c r="LRY3671" s="473"/>
      <c r="LRZ3671" s="371"/>
      <c r="LSA3671" s="372"/>
      <c r="LSB3671" s="372"/>
      <c r="LSC3671" s="372"/>
      <c r="LSD3671" s="372"/>
      <c r="LSE3671" s="370"/>
      <c r="LSF3671" s="371"/>
      <c r="LSG3671" s="372"/>
      <c r="LSH3671" s="371"/>
      <c r="LSI3671" s="473"/>
      <c r="LSJ3671" s="371"/>
      <c r="LSK3671" s="372"/>
      <c r="LSL3671" s="372"/>
      <c r="LSM3671" s="372"/>
      <c r="LSN3671" s="372"/>
      <c r="LSO3671" s="370"/>
      <c r="LSP3671" s="371"/>
      <c r="LSQ3671" s="372"/>
      <c r="LSR3671" s="371"/>
      <c r="LSS3671" s="473"/>
      <c r="LST3671" s="371"/>
      <c r="LSU3671" s="372"/>
      <c r="LSV3671" s="372"/>
      <c r="LSW3671" s="372"/>
      <c r="LSX3671" s="372"/>
      <c r="LSY3671" s="370"/>
      <c r="LSZ3671" s="371"/>
      <c r="LTA3671" s="372"/>
      <c r="LTB3671" s="371"/>
      <c r="LTC3671" s="473"/>
      <c r="LTD3671" s="371"/>
      <c r="LTE3671" s="372"/>
      <c r="LTF3671" s="372"/>
      <c r="LTG3671" s="372"/>
      <c r="LTH3671" s="372"/>
      <c r="LTI3671" s="370"/>
      <c r="LTJ3671" s="371"/>
      <c r="LTK3671" s="372"/>
      <c r="LTL3671" s="371"/>
      <c r="LTM3671" s="473"/>
      <c r="LTN3671" s="371"/>
      <c r="LTO3671" s="372"/>
      <c r="LTP3671" s="372"/>
      <c r="LTQ3671" s="372"/>
      <c r="LTR3671" s="372"/>
      <c r="LTS3671" s="370"/>
      <c r="LTT3671" s="371"/>
      <c r="LTU3671" s="372"/>
      <c r="LTV3671" s="371"/>
      <c r="LTW3671" s="473"/>
      <c r="LTX3671" s="371"/>
      <c r="LTY3671" s="372"/>
      <c r="LTZ3671" s="372"/>
      <c r="LUA3671" s="372"/>
      <c r="LUB3671" s="372"/>
      <c r="LUC3671" s="370"/>
      <c r="LUD3671" s="371"/>
      <c r="LUE3671" s="372"/>
      <c r="LUF3671" s="371"/>
      <c r="LUG3671" s="473"/>
      <c r="LUH3671" s="371"/>
      <c r="LUI3671" s="372"/>
      <c r="LUJ3671" s="372"/>
      <c r="LUK3671" s="372"/>
      <c r="LUL3671" s="372"/>
      <c r="LUM3671" s="370"/>
      <c r="LUN3671" s="371"/>
      <c r="LUO3671" s="372"/>
      <c r="LUP3671" s="371"/>
      <c r="LUQ3671" s="473"/>
      <c r="LUR3671" s="371"/>
      <c r="LUS3671" s="372"/>
      <c r="LUT3671" s="372"/>
      <c r="LUU3671" s="372"/>
      <c r="LUV3671" s="372"/>
      <c r="LUW3671" s="370"/>
      <c r="LUX3671" s="371"/>
      <c r="LUY3671" s="372"/>
      <c r="LUZ3671" s="371"/>
      <c r="LVA3671" s="473"/>
      <c r="LVB3671" s="371"/>
      <c r="LVC3671" s="372"/>
      <c r="LVD3671" s="372"/>
      <c r="LVE3671" s="372"/>
      <c r="LVF3671" s="372"/>
      <c r="LVG3671" s="370"/>
      <c r="LVH3671" s="371"/>
      <c r="LVI3671" s="372"/>
      <c r="LVJ3671" s="371"/>
      <c r="LVK3671" s="473"/>
      <c r="LVL3671" s="371"/>
      <c r="LVM3671" s="372"/>
      <c r="LVN3671" s="372"/>
      <c r="LVO3671" s="372"/>
      <c r="LVP3671" s="372"/>
      <c r="LVQ3671" s="370"/>
      <c r="LVR3671" s="371"/>
      <c r="LVS3671" s="372"/>
      <c r="LVT3671" s="371"/>
      <c r="LVU3671" s="473"/>
      <c r="LVV3671" s="371"/>
      <c r="LVW3671" s="372"/>
      <c r="LVX3671" s="372"/>
      <c r="LVY3671" s="372"/>
      <c r="LVZ3671" s="372"/>
      <c r="LWA3671" s="370"/>
      <c r="LWB3671" s="371"/>
      <c r="LWC3671" s="372"/>
      <c r="LWD3671" s="371"/>
      <c r="LWE3671" s="473"/>
      <c r="LWF3671" s="371"/>
      <c r="LWG3671" s="372"/>
      <c r="LWH3671" s="372"/>
      <c r="LWI3671" s="372"/>
      <c r="LWJ3671" s="372"/>
      <c r="LWK3671" s="370"/>
      <c r="LWL3671" s="371"/>
      <c r="LWM3671" s="372"/>
      <c r="LWN3671" s="371"/>
      <c r="LWO3671" s="473"/>
      <c r="LWP3671" s="371"/>
      <c r="LWQ3671" s="372"/>
      <c r="LWR3671" s="372"/>
      <c r="LWS3671" s="372"/>
      <c r="LWT3671" s="372"/>
      <c r="LWU3671" s="370"/>
      <c r="LWV3671" s="371"/>
      <c r="LWW3671" s="372"/>
      <c r="LWX3671" s="371"/>
      <c r="LWY3671" s="473"/>
      <c r="LWZ3671" s="371"/>
      <c r="LXA3671" s="372"/>
      <c r="LXB3671" s="372"/>
      <c r="LXC3671" s="372"/>
      <c r="LXD3671" s="372"/>
      <c r="LXE3671" s="370"/>
      <c r="LXF3671" s="371"/>
      <c r="LXG3671" s="372"/>
      <c r="LXH3671" s="371"/>
      <c r="LXI3671" s="473"/>
      <c r="LXJ3671" s="371"/>
      <c r="LXK3671" s="372"/>
      <c r="LXL3671" s="372"/>
      <c r="LXM3671" s="372"/>
      <c r="LXN3671" s="372"/>
      <c r="LXO3671" s="370"/>
      <c r="LXP3671" s="371"/>
      <c r="LXQ3671" s="372"/>
      <c r="LXR3671" s="371"/>
      <c r="LXS3671" s="473"/>
      <c r="LXT3671" s="371"/>
      <c r="LXU3671" s="372"/>
      <c r="LXV3671" s="372"/>
      <c r="LXW3671" s="372"/>
      <c r="LXX3671" s="372"/>
      <c r="LXY3671" s="370"/>
      <c r="LXZ3671" s="371"/>
      <c r="LYA3671" s="372"/>
      <c r="LYB3671" s="371"/>
      <c r="LYC3671" s="473"/>
      <c r="LYD3671" s="371"/>
      <c r="LYE3671" s="372"/>
      <c r="LYF3671" s="372"/>
      <c r="LYG3671" s="372"/>
      <c r="LYH3671" s="372"/>
      <c r="LYI3671" s="370"/>
      <c r="LYJ3671" s="371"/>
      <c r="LYK3671" s="372"/>
      <c r="LYL3671" s="371"/>
      <c r="LYM3671" s="473"/>
      <c r="LYN3671" s="371"/>
      <c r="LYO3671" s="372"/>
      <c r="LYP3671" s="372"/>
      <c r="LYQ3671" s="372"/>
      <c r="LYR3671" s="372"/>
      <c r="LYS3671" s="370"/>
      <c r="LYT3671" s="371"/>
      <c r="LYU3671" s="372"/>
      <c r="LYV3671" s="371"/>
      <c r="LYW3671" s="473"/>
      <c r="LYX3671" s="371"/>
      <c r="LYY3671" s="372"/>
      <c r="LYZ3671" s="372"/>
      <c r="LZA3671" s="372"/>
      <c r="LZB3671" s="372"/>
      <c r="LZC3671" s="370"/>
      <c r="LZD3671" s="371"/>
      <c r="LZE3671" s="372"/>
      <c r="LZF3671" s="371"/>
      <c r="LZG3671" s="473"/>
      <c r="LZH3671" s="371"/>
      <c r="LZI3671" s="372"/>
      <c r="LZJ3671" s="372"/>
      <c r="LZK3671" s="372"/>
      <c r="LZL3671" s="372"/>
      <c r="LZM3671" s="370"/>
      <c r="LZN3671" s="371"/>
      <c r="LZO3671" s="372"/>
      <c r="LZP3671" s="371"/>
      <c r="LZQ3671" s="473"/>
      <c r="LZR3671" s="371"/>
      <c r="LZS3671" s="372"/>
      <c r="LZT3671" s="372"/>
      <c r="LZU3671" s="372"/>
      <c r="LZV3671" s="372"/>
      <c r="LZW3671" s="370"/>
      <c r="LZX3671" s="371"/>
      <c r="LZY3671" s="372"/>
      <c r="LZZ3671" s="371"/>
      <c r="MAA3671" s="473"/>
      <c r="MAB3671" s="371"/>
      <c r="MAC3671" s="372"/>
      <c r="MAD3671" s="372"/>
      <c r="MAE3671" s="372"/>
      <c r="MAF3671" s="372"/>
      <c r="MAG3671" s="370"/>
      <c r="MAH3671" s="371"/>
      <c r="MAI3671" s="372"/>
      <c r="MAJ3671" s="371"/>
      <c r="MAK3671" s="473"/>
      <c r="MAL3671" s="371"/>
      <c r="MAM3671" s="372"/>
      <c r="MAN3671" s="372"/>
      <c r="MAO3671" s="372"/>
      <c r="MAP3671" s="372"/>
      <c r="MAQ3671" s="370"/>
      <c r="MAR3671" s="371"/>
      <c r="MAS3671" s="372"/>
      <c r="MAT3671" s="371"/>
      <c r="MAU3671" s="473"/>
      <c r="MAV3671" s="371"/>
      <c r="MAW3671" s="372"/>
      <c r="MAX3671" s="372"/>
      <c r="MAY3671" s="372"/>
      <c r="MAZ3671" s="372"/>
      <c r="MBA3671" s="370"/>
      <c r="MBB3671" s="371"/>
      <c r="MBC3671" s="372"/>
      <c r="MBD3671" s="371"/>
      <c r="MBE3671" s="473"/>
      <c r="MBF3671" s="371"/>
      <c r="MBG3671" s="372"/>
      <c r="MBH3671" s="372"/>
      <c r="MBI3671" s="372"/>
      <c r="MBJ3671" s="372"/>
      <c r="MBK3671" s="370"/>
      <c r="MBL3671" s="371"/>
      <c r="MBM3671" s="372"/>
      <c r="MBN3671" s="371"/>
      <c r="MBO3671" s="473"/>
      <c r="MBP3671" s="371"/>
      <c r="MBQ3671" s="372"/>
      <c r="MBR3671" s="372"/>
      <c r="MBS3671" s="372"/>
      <c r="MBT3671" s="372"/>
      <c r="MBU3671" s="370"/>
      <c r="MBV3671" s="371"/>
      <c r="MBW3671" s="372"/>
      <c r="MBX3671" s="371"/>
      <c r="MBY3671" s="473"/>
      <c r="MBZ3671" s="371"/>
      <c r="MCA3671" s="372"/>
      <c r="MCB3671" s="372"/>
      <c r="MCC3671" s="372"/>
      <c r="MCD3671" s="372"/>
      <c r="MCE3671" s="370"/>
      <c r="MCF3671" s="371"/>
      <c r="MCG3671" s="372"/>
      <c r="MCH3671" s="371"/>
      <c r="MCI3671" s="473"/>
      <c r="MCJ3671" s="371"/>
      <c r="MCK3671" s="372"/>
      <c r="MCL3671" s="372"/>
      <c r="MCM3671" s="372"/>
      <c r="MCN3671" s="372"/>
      <c r="MCO3671" s="370"/>
      <c r="MCP3671" s="371"/>
      <c r="MCQ3671" s="372"/>
      <c r="MCR3671" s="371"/>
      <c r="MCS3671" s="473"/>
      <c r="MCT3671" s="371"/>
      <c r="MCU3671" s="372"/>
      <c r="MCV3671" s="372"/>
      <c r="MCW3671" s="372"/>
      <c r="MCX3671" s="372"/>
      <c r="MCY3671" s="370"/>
      <c r="MCZ3671" s="371"/>
      <c r="MDA3671" s="372"/>
      <c r="MDB3671" s="371"/>
      <c r="MDC3671" s="473"/>
      <c r="MDD3671" s="371"/>
      <c r="MDE3671" s="372"/>
      <c r="MDF3671" s="372"/>
      <c r="MDG3671" s="372"/>
      <c r="MDH3671" s="372"/>
      <c r="MDI3671" s="370"/>
      <c r="MDJ3671" s="371"/>
      <c r="MDK3671" s="372"/>
      <c r="MDL3671" s="371"/>
      <c r="MDM3671" s="473"/>
      <c r="MDN3671" s="371"/>
      <c r="MDO3671" s="372"/>
      <c r="MDP3671" s="372"/>
      <c r="MDQ3671" s="372"/>
      <c r="MDR3671" s="372"/>
      <c r="MDS3671" s="370"/>
      <c r="MDT3671" s="371"/>
      <c r="MDU3671" s="372"/>
      <c r="MDV3671" s="371"/>
      <c r="MDW3671" s="473"/>
      <c r="MDX3671" s="371"/>
      <c r="MDY3671" s="372"/>
      <c r="MDZ3671" s="372"/>
      <c r="MEA3671" s="372"/>
      <c r="MEB3671" s="372"/>
      <c r="MEC3671" s="370"/>
      <c r="MED3671" s="371"/>
      <c r="MEE3671" s="372"/>
      <c r="MEF3671" s="371"/>
      <c r="MEG3671" s="473"/>
      <c r="MEH3671" s="371"/>
      <c r="MEI3671" s="372"/>
      <c r="MEJ3671" s="372"/>
      <c r="MEK3671" s="372"/>
      <c r="MEL3671" s="372"/>
      <c r="MEM3671" s="370"/>
      <c r="MEN3671" s="371"/>
      <c r="MEO3671" s="372"/>
      <c r="MEP3671" s="371"/>
      <c r="MEQ3671" s="473"/>
      <c r="MER3671" s="371"/>
      <c r="MES3671" s="372"/>
      <c r="MET3671" s="372"/>
      <c r="MEU3671" s="372"/>
      <c r="MEV3671" s="372"/>
      <c r="MEW3671" s="370"/>
      <c r="MEX3671" s="371"/>
      <c r="MEY3671" s="372"/>
      <c r="MEZ3671" s="371"/>
      <c r="MFA3671" s="473"/>
      <c r="MFB3671" s="371"/>
      <c r="MFC3671" s="372"/>
      <c r="MFD3671" s="372"/>
      <c r="MFE3671" s="372"/>
      <c r="MFF3671" s="372"/>
      <c r="MFG3671" s="370"/>
      <c r="MFH3671" s="371"/>
      <c r="MFI3671" s="372"/>
      <c r="MFJ3671" s="371"/>
      <c r="MFK3671" s="473"/>
      <c r="MFL3671" s="371"/>
      <c r="MFM3671" s="372"/>
      <c r="MFN3671" s="372"/>
      <c r="MFO3671" s="372"/>
      <c r="MFP3671" s="372"/>
      <c r="MFQ3671" s="370"/>
      <c r="MFR3671" s="371"/>
      <c r="MFS3671" s="372"/>
      <c r="MFT3671" s="371"/>
      <c r="MFU3671" s="473"/>
      <c r="MFV3671" s="371"/>
      <c r="MFW3671" s="372"/>
      <c r="MFX3671" s="372"/>
      <c r="MFY3671" s="372"/>
      <c r="MFZ3671" s="372"/>
      <c r="MGA3671" s="370"/>
      <c r="MGB3671" s="371"/>
      <c r="MGC3671" s="372"/>
      <c r="MGD3671" s="371"/>
      <c r="MGE3671" s="473"/>
      <c r="MGF3671" s="371"/>
      <c r="MGG3671" s="372"/>
      <c r="MGH3671" s="372"/>
      <c r="MGI3671" s="372"/>
      <c r="MGJ3671" s="372"/>
      <c r="MGK3671" s="370"/>
      <c r="MGL3671" s="371"/>
      <c r="MGM3671" s="372"/>
      <c r="MGN3671" s="371"/>
      <c r="MGO3671" s="473"/>
      <c r="MGP3671" s="371"/>
      <c r="MGQ3671" s="372"/>
      <c r="MGR3671" s="372"/>
      <c r="MGS3671" s="372"/>
      <c r="MGT3671" s="372"/>
      <c r="MGU3671" s="370"/>
      <c r="MGV3671" s="371"/>
      <c r="MGW3671" s="372"/>
      <c r="MGX3671" s="371"/>
      <c r="MGY3671" s="473"/>
      <c r="MGZ3671" s="371"/>
      <c r="MHA3671" s="372"/>
      <c r="MHB3671" s="372"/>
      <c r="MHC3671" s="372"/>
      <c r="MHD3671" s="372"/>
      <c r="MHE3671" s="370"/>
      <c r="MHF3671" s="371"/>
      <c r="MHG3671" s="372"/>
      <c r="MHH3671" s="371"/>
      <c r="MHI3671" s="473"/>
      <c r="MHJ3671" s="371"/>
      <c r="MHK3671" s="372"/>
      <c r="MHL3671" s="372"/>
      <c r="MHM3671" s="372"/>
      <c r="MHN3671" s="372"/>
      <c r="MHO3671" s="370"/>
      <c r="MHP3671" s="371"/>
      <c r="MHQ3671" s="372"/>
      <c r="MHR3671" s="371"/>
      <c r="MHS3671" s="473"/>
      <c r="MHT3671" s="371"/>
      <c r="MHU3671" s="372"/>
      <c r="MHV3671" s="372"/>
      <c r="MHW3671" s="372"/>
      <c r="MHX3671" s="372"/>
      <c r="MHY3671" s="370"/>
      <c r="MHZ3671" s="371"/>
      <c r="MIA3671" s="372"/>
      <c r="MIB3671" s="371"/>
      <c r="MIC3671" s="473"/>
      <c r="MID3671" s="371"/>
      <c r="MIE3671" s="372"/>
      <c r="MIF3671" s="372"/>
      <c r="MIG3671" s="372"/>
      <c r="MIH3671" s="372"/>
      <c r="MII3671" s="370"/>
      <c r="MIJ3671" s="371"/>
      <c r="MIK3671" s="372"/>
      <c r="MIL3671" s="371"/>
      <c r="MIM3671" s="473"/>
      <c r="MIN3671" s="371"/>
      <c r="MIO3671" s="372"/>
      <c r="MIP3671" s="372"/>
      <c r="MIQ3671" s="372"/>
      <c r="MIR3671" s="372"/>
      <c r="MIS3671" s="370"/>
      <c r="MIT3671" s="371"/>
      <c r="MIU3671" s="372"/>
      <c r="MIV3671" s="371"/>
      <c r="MIW3671" s="473"/>
      <c r="MIX3671" s="371"/>
      <c r="MIY3671" s="372"/>
      <c r="MIZ3671" s="372"/>
      <c r="MJA3671" s="372"/>
      <c r="MJB3671" s="372"/>
      <c r="MJC3671" s="370"/>
      <c r="MJD3671" s="371"/>
      <c r="MJE3671" s="372"/>
      <c r="MJF3671" s="371"/>
      <c r="MJG3671" s="473"/>
      <c r="MJH3671" s="371"/>
      <c r="MJI3671" s="372"/>
      <c r="MJJ3671" s="372"/>
      <c r="MJK3671" s="372"/>
      <c r="MJL3671" s="372"/>
      <c r="MJM3671" s="370"/>
      <c r="MJN3671" s="371"/>
      <c r="MJO3671" s="372"/>
      <c r="MJP3671" s="371"/>
      <c r="MJQ3671" s="473"/>
      <c r="MJR3671" s="371"/>
      <c r="MJS3671" s="372"/>
      <c r="MJT3671" s="372"/>
      <c r="MJU3671" s="372"/>
      <c r="MJV3671" s="372"/>
      <c r="MJW3671" s="370"/>
      <c r="MJX3671" s="371"/>
      <c r="MJY3671" s="372"/>
      <c r="MJZ3671" s="371"/>
      <c r="MKA3671" s="473"/>
      <c r="MKB3671" s="371"/>
      <c r="MKC3671" s="372"/>
      <c r="MKD3671" s="372"/>
      <c r="MKE3671" s="372"/>
      <c r="MKF3671" s="372"/>
      <c r="MKG3671" s="370"/>
      <c r="MKH3671" s="371"/>
      <c r="MKI3671" s="372"/>
      <c r="MKJ3671" s="371"/>
      <c r="MKK3671" s="473"/>
      <c r="MKL3671" s="371"/>
      <c r="MKM3671" s="372"/>
      <c r="MKN3671" s="372"/>
      <c r="MKO3671" s="372"/>
      <c r="MKP3671" s="372"/>
      <c r="MKQ3671" s="370"/>
      <c r="MKR3671" s="371"/>
      <c r="MKS3671" s="372"/>
      <c r="MKT3671" s="371"/>
      <c r="MKU3671" s="473"/>
      <c r="MKV3671" s="371"/>
      <c r="MKW3671" s="372"/>
      <c r="MKX3671" s="372"/>
      <c r="MKY3671" s="372"/>
      <c r="MKZ3671" s="372"/>
      <c r="MLA3671" s="370"/>
      <c r="MLB3671" s="371"/>
      <c r="MLC3671" s="372"/>
      <c r="MLD3671" s="371"/>
      <c r="MLE3671" s="473"/>
      <c r="MLF3671" s="371"/>
      <c r="MLG3671" s="372"/>
      <c r="MLH3671" s="372"/>
      <c r="MLI3671" s="372"/>
      <c r="MLJ3671" s="372"/>
      <c r="MLK3671" s="370"/>
      <c r="MLL3671" s="371"/>
      <c r="MLM3671" s="372"/>
      <c r="MLN3671" s="371"/>
      <c r="MLO3671" s="473"/>
      <c r="MLP3671" s="371"/>
      <c r="MLQ3671" s="372"/>
      <c r="MLR3671" s="372"/>
      <c r="MLS3671" s="372"/>
      <c r="MLT3671" s="372"/>
      <c r="MLU3671" s="370"/>
      <c r="MLV3671" s="371"/>
      <c r="MLW3671" s="372"/>
      <c r="MLX3671" s="371"/>
      <c r="MLY3671" s="473"/>
      <c r="MLZ3671" s="371"/>
      <c r="MMA3671" s="372"/>
      <c r="MMB3671" s="372"/>
      <c r="MMC3671" s="372"/>
      <c r="MMD3671" s="372"/>
      <c r="MME3671" s="370"/>
      <c r="MMF3671" s="371"/>
      <c r="MMG3671" s="372"/>
      <c r="MMH3671" s="371"/>
      <c r="MMI3671" s="473"/>
      <c r="MMJ3671" s="371"/>
      <c r="MMK3671" s="372"/>
      <c r="MML3671" s="372"/>
      <c r="MMM3671" s="372"/>
      <c r="MMN3671" s="372"/>
      <c r="MMO3671" s="370"/>
      <c r="MMP3671" s="371"/>
      <c r="MMQ3671" s="372"/>
      <c r="MMR3671" s="371"/>
      <c r="MMS3671" s="473"/>
      <c r="MMT3671" s="371"/>
      <c r="MMU3671" s="372"/>
      <c r="MMV3671" s="372"/>
      <c r="MMW3671" s="372"/>
      <c r="MMX3671" s="372"/>
      <c r="MMY3671" s="370"/>
      <c r="MMZ3671" s="371"/>
      <c r="MNA3671" s="372"/>
      <c r="MNB3671" s="371"/>
      <c r="MNC3671" s="473"/>
      <c r="MND3671" s="371"/>
      <c r="MNE3671" s="372"/>
      <c r="MNF3671" s="372"/>
      <c r="MNG3671" s="372"/>
      <c r="MNH3671" s="372"/>
      <c r="MNI3671" s="370"/>
      <c r="MNJ3671" s="371"/>
      <c r="MNK3671" s="372"/>
      <c r="MNL3671" s="371"/>
      <c r="MNM3671" s="473"/>
      <c r="MNN3671" s="371"/>
      <c r="MNO3671" s="372"/>
      <c r="MNP3671" s="372"/>
      <c r="MNQ3671" s="372"/>
      <c r="MNR3671" s="372"/>
      <c r="MNS3671" s="370"/>
      <c r="MNT3671" s="371"/>
      <c r="MNU3671" s="372"/>
      <c r="MNV3671" s="371"/>
      <c r="MNW3671" s="473"/>
      <c r="MNX3671" s="371"/>
      <c r="MNY3671" s="372"/>
      <c r="MNZ3671" s="372"/>
      <c r="MOA3671" s="372"/>
      <c r="MOB3671" s="372"/>
      <c r="MOC3671" s="370"/>
      <c r="MOD3671" s="371"/>
      <c r="MOE3671" s="372"/>
      <c r="MOF3671" s="371"/>
      <c r="MOG3671" s="473"/>
      <c r="MOH3671" s="371"/>
      <c r="MOI3671" s="372"/>
      <c r="MOJ3671" s="372"/>
      <c r="MOK3671" s="372"/>
      <c r="MOL3671" s="372"/>
      <c r="MOM3671" s="370"/>
      <c r="MON3671" s="371"/>
      <c r="MOO3671" s="372"/>
      <c r="MOP3671" s="371"/>
      <c r="MOQ3671" s="473"/>
      <c r="MOR3671" s="371"/>
      <c r="MOS3671" s="372"/>
      <c r="MOT3671" s="372"/>
      <c r="MOU3671" s="372"/>
      <c r="MOV3671" s="372"/>
      <c r="MOW3671" s="370"/>
      <c r="MOX3671" s="371"/>
      <c r="MOY3671" s="372"/>
      <c r="MOZ3671" s="371"/>
      <c r="MPA3671" s="473"/>
      <c r="MPB3671" s="371"/>
      <c r="MPC3671" s="372"/>
      <c r="MPD3671" s="372"/>
      <c r="MPE3671" s="372"/>
      <c r="MPF3671" s="372"/>
      <c r="MPG3671" s="370"/>
      <c r="MPH3671" s="371"/>
      <c r="MPI3671" s="372"/>
      <c r="MPJ3671" s="371"/>
      <c r="MPK3671" s="473"/>
      <c r="MPL3671" s="371"/>
      <c r="MPM3671" s="372"/>
      <c r="MPN3671" s="372"/>
      <c r="MPO3671" s="372"/>
      <c r="MPP3671" s="372"/>
      <c r="MPQ3671" s="370"/>
      <c r="MPR3671" s="371"/>
      <c r="MPS3671" s="372"/>
      <c r="MPT3671" s="371"/>
      <c r="MPU3671" s="473"/>
      <c r="MPV3671" s="371"/>
      <c r="MPW3671" s="372"/>
      <c r="MPX3671" s="372"/>
      <c r="MPY3671" s="372"/>
      <c r="MPZ3671" s="372"/>
      <c r="MQA3671" s="370"/>
      <c r="MQB3671" s="371"/>
      <c r="MQC3671" s="372"/>
      <c r="MQD3671" s="371"/>
      <c r="MQE3671" s="473"/>
      <c r="MQF3671" s="371"/>
      <c r="MQG3671" s="372"/>
      <c r="MQH3671" s="372"/>
      <c r="MQI3671" s="372"/>
      <c r="MQJ3671" s="372"/>
      <c r="MQK3671" s="370"/>
      <c r="MQL3671" s="371"/>
      <c r="MQM3671" s="372"/>
      <c r="MQN3671" s="371"/>
      <c r="MQO3671" s="473"/>
      <c r="MQP3671" s="371"/>
      <c r="MQQ3671" s="372"/>
      <c r="MQR3671" s="372"/>
      <c r="MQS3671" s="372"/>
      <c r="MQT3671" s="372"/>
      <c r="MQU3671" s="370"/>
      <c r="MQV3671" s="371"/>
      <c r="MQW3671" s="372"/>
      <c r="MQX3671" s="371"/>
      <c r="MQY3671" s="473"/>
      <c r="MQZ3671" s="371"/>
      <c r="MRA3671" s="372"/>
      <c r="MRB3671" s="372"/>
      <c r="MRC3671" s="372"/>
      <c r="MRD3671" s="372"/>
      <c r="MRE3671" s="370"/>
      <c r="MRF3671" s="371"/>
      <c r="MRG3671" s="372"/>
      <c r="MRH3671" s="371"/>
      <c r="MRI3671" s="473"/>
      <c r="MRJ3671" s="371"/>
      <c r="MRK3671" s="372"/>
      <c r="MRL3671" s="372"/>
      <c r="MRM3671" s="372"/>
      <c r="MRN3671" s="372"/>
      <c r="MRO3671" s="370"/>
      <c r="MRP3671" s="371"/>
      <c r="MRQ3671" s="372"/>
      <c r="MRR3671" s="371"/>
      <c r="MRS3671" s="473"/>
      <c r="MRT3671" s="371"/>
      <c r="MRU3671" s="372"/>
      <c r="MRV3671" s="372"/>
      <c r="MRW3671" s="372"/>
      <c r="MRX3671" s="372"/>
      <c r="MRY3671" s="370"/>
      <c r="MRZ3671" s="371"/>
      <c r="MSA3671" s="372"/>
      <c r="MSB3671" s="371"/>
      <c r="MSC3671" s="473"/>
      <c r="MSD3671" s="371"/>
      <c r="MSE3671" s="372"/>
      <c r="MSF3671" s="372"/>
      <c r="MSG3671" s="372"/>
      <c r="MSH3671" s="372"/>
      <c r="MSI3671" s="370"/>
      <c r="MSJ3671" s="371"/>
      <c r="MSK3671" s="372"/>
      <c r="MSL3671" s="371"/>
      <c r="MSM3671" s="473"/>
      <c r="MSN3671" s="371"/>
      <c r="MSO3671" s="372"/>
      <c r="MSP3671" s="372"/>
      <c r="MSQ3671" s="372"/>
      <c r="MSR3671" s="372"/>
      <c r="MSS3671" s="370"/>
      <c r="MST3671" s="371"/>
      <c r="MSU3671" s="372"/>
      <c r="MSV3671" s="371"/>
      <c r="MSW3671" s="473"/>
      <c r="MSX3671" s="371"/>
      <c r="MSY3671" s="372"/>
      <c r="MSZ3671" s="372"/>
      <c r="MTA3671" s="372"/>
      <c r="MTB3671" s="372"/>
      <c r="MTC3671" s="370"/>
      <c r="MTD3671" s="371"/>
      <c r="MTE3671" s="372"/>
      <c r="MTF3671" s="371"/>
      <c r="MTG3671" s="473"/>
      <c r="MTH3671" s="371"/>
      <c r="MTI3671" s="372"/>
      <c r="MTJ3671" s="372"/>
      <c r="MTK3671" s="372"/>
      <c r="MTL3671" s="372"/>
      <c r="MTM3671" s="370"/>
      <c r="MTN3671" s="371"/>
      <c r="MTO3671" s="372"/>
      <c r="MTP3671" s="371"/>
      <c r="MTQ3671" s="473"/>
      <c r="MTR3671" s="371"/>
      <c r="MTS3671" s="372"/>
      <c r="MTT3671" s="372"/>
      <c r="MTU3671" s="372"/>
      <c r="MTV3671" s="372"/>
      <c r="MTW3671" s="370"/>
      <c r="MTX3671" s="371"/>
      <c r="MTY3671" s="372"/>
      <c r="MTZ3671" s="371"/>
      <c r="MUA3671" s="473"/>
      <c r="MUB3671" s="371"/>
      <c r="MUC3671" s="372"/>
      <c r="MUD3671" s="372"/>
      <c r="MUE3671" s="372"/>
      <c r="MUF3671" s="372"/>
      <c r="MUG3671" s="370"/>
      <c r="MUH3671" s="371"/>
      <c r="MUI3671" s="372"/>
      <c r="MUJ3671" s="371"/>
      <c r="MUK3671" s="473"/>
      <c r="MUL3671" s="371"/>
      <c r="MUM3671" s="372"/>
      <c r="MUN3671" s="372"/>
      <c r="MUO3671" s="372"/>
      <c r="MUP3671" s="372"/>
      <c r="MUQ3671" s="370"/>
      <c r="MUR3671" s="371"/>
      <c r="MUS3671" s="372"/>
      <c r="MUT3671" s="371"/>
      <c r="MUU3671" s="473"/>
      <c r="MUV3671" s="371"/>
      <c r="MUW3671" s="372"/>
      <c r="MUX3671" s="372"/>
      <c r="MUY3671" s="372"/>
      <c r="MUZ3671" s="372"/>
      <c r="MVA3671" s="370"/>
      <c r="MVB3671" s="371"/>
      <c r="MVC3671" s="372"/>
      <c r="MVD3671" s="371"/>
      <c r="MVE3671" s="473"/>
      <c r="MVF3671" s="371"/>
      <c r="MVG3671" s="372"/>
      <c r="MVH3671" s="372"/>
      <c r="MVI3671" s="372"/>
      <c r="MVJ3671" s="372"/>
      <c r="MVK3671" s="370"/>
      <c r="MVL3671" s="371"/>
      <c r="MVM3671" s="372"/>
      <c r="MVN3671" s="371"/>
      <c r="MVO3671" s="473"/>
      <c r="MVP3671" s="371"/>
      <c r="MVQ3671" s="372"/>
      <c r="MVR3671" s="372"/>
      <c r="MVS3671" s="372"/>
      <c r="MVT3671" s="372"/>
      <c r="MVU3671" s="370"/>
      <c r="MVV3671" s="371"/>
      <c r="MVW3671" s="372"/>
      <c r="MVX3671" s="371"/>
      <c r="MVY3671" s="473"/>
      <c r="MVZ3671" s="371"/>
      <c r="MWA3671" s="372"/>
      <c r="MWB3671" s="372"/>
      <c r="MWC3671" s="372"/>
      <c r="MWD3671" s="372"/>
      <c r="MWE3671" s="370"/>
      <c r="MWF3671" s="371"/>
      <c r="MWG3671" s="372"/>
      <c r="MWH3671" s="371"/>
      <c r="MWI3671" s="473"/>
      <c r="MWJ3671" s="371"/>
      <c r="MWK3671" s="372"/>
      <c r="MWL3671" s="372"/>
      <c r="MWM3671" s="372"/>
      <c r="MWN3671" s="372"/>
      <c r="MWO3671" s="370"/>
      <c r="MWP3671" s="371"/>
      <c r="MWQ3671" s="372"/>
      <c r="MWR3671" s="371"/>
      <c r="MWS3671" s="473"/>
      <c r="MWT3671" s="371"/>
      <c r="MWU3671" s="372"/>
      <c r="MWV3671" s="372"/>
      <c r="MWW3671" s="372"/>
      <c r="MWX3671" s="372"/>
      <c r="MWY3671" s="370"/>
      <c r="MWZ3671" s="371"/>
      <c r="MXA3671" s="372"/>
      <c r="MXB3671" s="371"/>
      <c r="MXC3671" s="473"/>
      <c r="MXD3671" s="371"/>
      <c r="MXE3671" s="372"/>
      <c r="MXF3671" s="372"/>
      <c r="MXG3671" s="372"/>
      <c r="MXH3671" s="372"/>
      <c r="MXI3671" s="370"/>
      <c r="MXJ3671" s="371"/>
      <c r="MXK3671" s="372"/>
      <c r="MXL3671" s="371"/>
      <c r="MXM3671" s="473"/>
      <c r="MXN3671" s="371"/>
      <c r="MXO3671" s="372"/>
      <c r="MXP3671" s="372"/>
      <c r="MXQ3671" s="372"/>
      <c r="MXR3671" s="372"/>
      <c r="MXS3671" s="370"/>
      <c r="MXT3671" s="371"/>
      <c r="MXU3671" s="372"/>
      <c r="MXV3671" s="371"/>
      <c r="MXW3671" s="473"/>
      <c r="MXX3671" s="371"/>
      <c r="MXY3671" s="372"/>
      <c r="MXZ3671" s="372"/>
      <c r="MYA3671" s="372"/>
      <c r="MYB3671" s="372"/>
      <c r="MYC3671" s="370"/>
      <c r="MYD3671" s="371"/>
      <c r="MYE3671" s="372"/>
      <c r="MYF3671" s="371"/>
      <c r="MYG3671" s="473"/>
      <c r="MYH3671" s="371"/>
      <c r="MYI3671" s="372"/>
      <c r="MYJ3671" s="372"/>
      <c r="MYK3671" s="372"/>
      <c r="MYL3671" s="372"/>
      <c r="MYM3671" s="370"/>
      <c r="MYN3671" s="371"/>
      <c r="MYO3671" s="372"/>
      <c r="MYP3671" s="371"/>
      <c r="MYQ3671" s="473"/>
      <c r="MYR3671" s="371"/>
      <c r="MYS3671" s="372"/>
      <c r="MYT3671" s="372"/>
      <c r="MYU3671" s="372"/>
      <c r="MYV3671" s="372"/>
      <c r="MYW3671" s="370"/>
      <c r="MYX3671" s="371"/>
      <c r="MYY3671" s="372"/>
      <c r="MYZ3671" s="371"/>
      <c r="MZA3671" s="473"/>
      <c r="MZB3671" s="371"/>
      <c r="MZC3671" s="372"/>
      <c r="MZD3671" s="372"/>
      <c r="MZE3671" s="372"/>
      <c r="MZF3671" s="372"/>
      <c r="MZG3671" s="370"/>
      <c r="MZH3671" s="371"/>
      <c r="MZI3671" s="372"/>
      <c r="MZJ3671" s="371"/>
      <c r="MZK3671" s="473"/>
      <c r="MZL3671" s="371"/>
      <c r="MZM3671" s="372"/>
      <c r="MZN3671" s="372"/>
      <c r="MZO3671" s="372"/>
      <c r="MZP3671" s="372"/>
      <c r="MZQ3671" s="370"/>
      <c r="MZR3671" s="371"/>
      <c r="MZS3671" s="372"/>
      <c r="MZT3671" s="371"/>
      <c r="MZU3671" s="473"/>
      <c r="MZV3671" s="371"/>
      <c r="MZW3671" s="372"/>
      <c r="MZX3671" s="372"/>
      <c r="MZY3671" s="372"/>
      <c r="MZZ3671" s="372"/>
      <c r="NAA3671" s="370"/>
      <c r="NAB3671" s="371"/>
      <c r="NAC3671" s="372"/>
      <c r="NAD3671" s="371"/>
      <c r="NAE3671" s="473"/>
      <c r="NAF3671" s="371"/>
      <c r="NAG3671" s="372"/>
      <c r="NAH3671" s="372"/>
      <c r="NAI3671" s="372"/>
      <c r="NAJ3671" s="372"/>
      <c r="NAK3671" s="370"/>
      <c r="NAL3671" s="371"/>
      <c r="NAM3671" s="372"/>
      <c r="NAN3671" s="371"/>
      <c r="NAO3671" s="473"/>
      <c r="NAP3671" s="371"/>
      <c r="NAQ3671" s="372"/>
      <c r="NAR3671" s="372"/>
      <c r="NAS3671" s="372"/>
      <c r="NAT3671" s="372"/>
      <c r="NAU3671" s="370"/>
      <c r="NAV3671" s="371"/>
      <c r="NAW3671" s="372"/>
      <c r="NAX3671" s="371"/>
      <c r="NAY3671" s="473"/>
      <c r="NAZ3671" s="371"/>
      <c r="NBA3671" s="372"/>
      <c r="NBB3671" s="372"/>
      <c r="NBC3671" s="372"/>
      <c r="NBD3671" s="372"/>
      <c r="NBE3671" s="370"/>
      <c r="NBF3671" s="371"/>
      <c r="NBG3671" s="372"/>
      <c r="NBH3671" s="371"/>
      <c r="NBI3671" s="473"/>
      <c r="NBJ3671" s="371"/>
      <c r="NBK3671" s="372"/>
      <c r="NBL3671" s="372"/>
      <c r="NBM3671" s="372"/>
      <c r="NBN3671" s="372"/>
      <c r="NBO3671" s="370"/>
      <c r="NBP3671" s="371"/>
      <c r="NBQ3671" s="372"/>
      <c r="NBR3671" s="371"/>
      <c r="NBS3671" s="473"/>
      <c r="NBT3671" s="371"/>
      <c r="NBU3671" s="372"/>
      <c r="NBV3671" s="372"/>
      <c r="NBW3671" s="372"/>
      <c r="NBX3671" s="372"/>
      <c r="NBY3671" s="370"/>
      <c r="NBZ3671" s="371"/>
      <c r="NCA3671" s="372"/>
      <c r="NCB3671" s="371"/>
      <c r="NCC3671" s="473"/>
      <c r="NCD3671" s="371"/>
      <c r="NCE3671" s="372"/>
      <c r="NCF3671" s="372"/>
      <c r="NCG3671" s="372"/>
      <c r="NCH3671" s="372"/>
      <c r="NCI3671" s="370"/>
      <c r="NCJ3671" s="371"/>
      <c r="NCK3671" s="372"/>
      <c r="NCL3671" s="371"/>
      <c r="NCM3671" s="473"/>
      <c r="NCN3671" s="371"/>
      <c r="NCO3671" s="372"/>
      <c r="NCP3671" s="372"/>
      <c r="NCQ3671" s="372"/>
      <c r="NCR3671" s="372"/>
      <c r="NCS3671" s="370"/>
      <c r="NCT3671" s="371"/>
      <c r="NCU3671" s="372"/>
      <c r="NCV3671" s="371"/>
      <c r="NCW3671" s="473"/>
      <c r="NCX3671" s="371"/>
      <c r="NCY3671" s="372"/>
      <c r="NCZ3671" s="372"/>
      <c r="NDA3671" s="372"/>
      <c r="NDB3671" s="372"/>
      <c r="NDC3671" s="370"/>
      <c r="NDD3671" s="371"/>
      <c r="NDE3671" s="372"/>
      <c r="NDF3671" s="371"/>
      <c r="NDG3671" s="473"/>
      <c r="NDH3671" s="371"/>
      <c r="NDI3671" s="372"/>
      <c r="NDJ3671" s="372"/>
      <c r="NDK3671" s="372"/>
      <c r="NDL3671" s="372"/>
      <c r="NDM3671" s="370"/>
      <c r="NDN3671" s="371"/>
      <c r="NDO3671" s="372"/>
      <c r="NDP3671" s="371"/>
      <c r="NDQ3671" s="473"/>
      <c r="NDR3671" s="371"/>
      <c r="NDS3671" s="372"/>
      <c r="NDT3671" s="372"/>
      <c r="NDU3671" s="372"/>
      <c r="NDV3671" s="372"/>
      <c r="NDW3671" s="370"/>
      <c r="NDX3671" s="371"/>
      <c r="NDY3671" s="372"/>
      <c r="NDZ3671" s="371"/>
      <c r="NEA3671" s="473"/>
      <c r="NEB3671" s="371"/>
      <c r="NEC3671" s="372"/>
      <c r="NED3671" s="372"/>
      <c r="NEE3671" s="372"/>
      <c r="NEF3671" s="372"/>
      <c r="NEG3671" s="370"/>
      <c r="NEH3671" s="371"/>
      <c r="NEI3671" s="372"/>
      <c r="NEJ3671" s="371"/>
      <c r="NEK3671" s="473"/>
      <c r="NEL3671" s="371"/>
      <c r="NEM3671" s="372"/>
      <c r="NEN3671" s="372"/>
      <c r="NEO3671" s="372"/>
      <c r="NEP3671" s="372"/>
      <c r="NEQ3671" s="370"/>
      <c r="NER3671" s="371"/>
      <c r="NES3671" s="372"/>
      <c r="NET3671" s="371"/>
      <c r="NEU3671" s="473"/>
      <c r="NEV3671" s="371"/>
      <c r="NEW3671" s="372"/>
      <c r="NEX3671" s="372"/>
      <c r="NEY3671" s="372"/>
      <c r="NEZ3671" s="372"/>
      <c r="NFA3671" s="370"/>
      <c r="NFB3671" s="371"/>
      <c r="NFC3671" s="372"/>
      <c r="NFD3671" s="371"/>
      <c r="NFE3671" s="473"/>
      <c r="NFF3671" s="371"/>
      <c r="NFG3671" s="372"/>
      <c r="NFH3671" s="372"/>
      <c r="NFI3671" s="372"/>
      <c r="NFJ3671" s="372"/>
      <c r="NFK3671" s="370"/>
      <c r="NFL3671" s="371"/>
      <c r="NFM3671" s="372"/>
      <c r="NFN3671" s="371"/>
      <c r="NFO3671" s="473"/>
      <c r="NFP3671" s="371"/>
      <c r="NFQ3671" s="372"/>
      <c r="NFR3671" s="372"/>
      <c r="NFS3671" s="372"/>
      <c r="NFT3671" s="372"/>
      <c r="NFU3671" s="370"/>
      <c r="NFV3671" s="371"/>
      <c r="NFW3671" s="372"/>
      <c r="NFX3671" s="371"/>
      <c r="NFY3671" s="473"/>
      <c r="NFZ3671" s="371"/>
      <c r="NGA3671" s="372"/>
      <c r="NGB3671" s="372"/>
      <c r="NGC3671" s="372"/>
      <c r="NGD3671" s="372"/>
      <c r="NGE3671" s="370"/>
      <c r="NGF3671" s="371"/>
      <c r="NGG3671" s="372"/>
      <c r="NGH3671" s="371"/>
      <c r="NGI3671" s="473"/>
      <c r="NGJ3671" s="371"/>
      <c r="NGK3671" s="372"/>
      <c r="NGL3671" s="372"/>
      <c r="NGM3671" s="372"/>
      <c r="NGN3671" s="372"/>
      <c r="NGO3671" s="370"/>
      <c r="NGP3671" s="371"/>
      <c r="NGQ3671" s="372"/>
      <c r="NGR3671" s="371"/>
      <c r="NGS3671" s="473"/>
      <c r="NGT3671" s="371"/>
      <c r="NGU3671" s="372"/>
      <c r="NGV3671" s="372"/>
      <c r="NGW3671" s="372"/>
      <c r="NGX3671" s="372"/>
      <c r="NGY3671" s="370"/>
      <c r="NGZ3671" s="371"/>
      <c r="NHA3671" s="372"/>
      <c r="NHB3671" s="371"/>
      <c r="NHC3671" s="473"/>
      <c r="NHD3671" s="371"/>
      <c r="NHE3671" s="372"/>
      <c r="NHF3671" s="372"/>
      <c r="NHG3671" s="372"/>
      <c r="NHH3671" s="372"/>
      <c r="NHI3671" s="370"/>
      <c r="NHJ3671" s="371"/>
      <c r="NHK3671" s="372"/>
      <c r="NHL3671" s="371"/>
      <c r="NHM3671" s="473"/>
      <c r="NHN3671" s="371"/>
      <c r="NHO3671" s="372"/>
      <c r="NHP3671" s="372"/>
      <c r="NHQ3671" s="372"/>
      <c r="NHR3671" s="372"/>
      <c r="NHS3671" s="370"/>
      <c r="NHT3671" s="371"/>
      <c r="NHU3671" s="372"/>
      <c r="NHV3671" s="371"/>
      <c r="NHW3671" s="473"/>
      <c r="NHX3671" s="371"/>
      <c r="NHY3671" s="372"/>
      <c r="NHZ3671" s="372"/>
      <c r="NIA3671" s="372"/>
      <c r="NIB3671" s="372"/>
      <c r="NIC3671" s="370"/>
      <c r="NID3671" s="371"/>
      <c r="NIE3671" s="372"/>
      <c r="NIF3671" s="371"/>
      <c r="NIG3671" s="473"/>
      <c r="NIH3671" s="371"/>
      <c r="NII3671" s="372"/>
      <c r="NIJ3671" s="372"/>
      <c r="NIK3671" s="372"/>
      <c r="NIL3671" s="372"/>
      <c r="NIM3671" s="370"/>
      <c r="NIN3671" s="371"/>
      <c r="NIO3671" s="372"/>
      <c r="NIP3671" s="371"/>
      <c r="NIQ3671" s="473"/>
      <c r="NIR3671" s="371"/>
      <c r="NIS3671" s="372"/>
      <c r="NIT3671" s="372"/>
      <c r="NIU3671" s="372"/>
      <c r="NIV3671" s="372"/>
      <c r="NIW3671" s="370"/>
      <c r="NIX3671" s="371"/>
      <c r="NIY3671" s="372"/>
      <c r="NIZ3671" s="371"/>
      <c r="NJA3671" s="473"/>
      <c r="NJB3671" s="371"/>
      <c r="NJC3671" s="372"/>
      <c r="NJD3671" s="372"/>
      <c r="NJE3671" s="372"/>
      <c r="NJF3671" s="372"/>
      <c r="NJG3671" s="370"/>
      <c r="NJH3671" s="371"/>
      <c r="NJI3671" s="372"/>
      <c r="NJJ3671" s="371"/>
      <c r="NJK3671" s="473"/>
      <c r="NJL3671" s="371"/>
      <c r="NJM3671" s="372"/>
      <c r="NJN3671" s="372"/>
      <c r="NJO3671" s="372"/>
      <c r="NJP3671" s="372"/>
      <c r="NJQ3671" s="370"/>
      <c r="NJR3671" s="371"/>
      <c r="NJS3671" s="372"/>
      <c r="NJT3671" s="371"/>
      <c r="NJU3671" s="473"/>
      <c r="NJV3671" s="371"/>
      <c r="NJW3671" s="372"/>
      <c r="NJX3671" s="372"/>
      <c r="NJY3671" s="372"/>
      <c r="NJZ3671" s="372"/>
      <c r="NKA3671" s="370"/>
      <c r="NKB3671" s="371"/>
      <c r="NKC3671" s="372"/>
      <c r="NKD3671" s="371"/>
      <c r="NKE3671" s="473"/>
      <c r="NKF3671" s="371"/>
      <c r="NKG3671" s="372"/>
      <c r="NKH3671" s="372"/>
      <c r="NKI3671" s="372"/>
      <c r="NKJ3671" s="372"/>
      <c r="NKK3671" s="370"/>
      <c r="NKL3671" s="371"/>
      <c r="NKM3671" s="372"/>
      <c r="NKN3671" s="371"/>
      <c r="NKO3671" s="473"/>
      <c r="NKP3671" s="371"/>
      <c r="NKQ3671" s="372"/>
      <c r="NKR3671" s="372"/>
      <c r="NKS3671" s="372"/>
      <c r="NKT3671" s="372"/>
      <c r="NKU3671" s="370"/>
      <c r="NKV3671" s="371"/>
      <c r="NKW3671" s="372"/>
      <c r="NKX3671" s="371"/>
      <c r="NKY3671" s="473"/>
      <c r="NKZ3671" s="371"/>
      <c r="NLA3671" s="372"/>
      <c r="NLB3671" s="372"/>
      <c r="NLC3671" s="372"/>
      <c r="NLD3671" s="372"/>
      <c r="NLE3671" s="370"/>
      <c r="NLF3671" s="371"/>
      <c r="NLG3671" s="372"/>
      <c r="NLH3671" s="371"/>
      <c r="NLI3671" s="473"/>
      <c r="NLJ3671" s="371"/>
      <c r="NLK3671" s="372"/>
      <c r="NLL3671" s="372"/>
      <c r="NLM3671" s="372"/>
      <c r="NLN3671" s="372"/>
      <c r="NLO3671" s="370"/>
      <c r="NLP3671" s="371"/>
      <c r="NLQ3671" s="372"/>
      <c r="NLR3671" s="371"/>
      <c r="NLS3671" s="473"/>
      <c r="NLT3671" s="371"/>
      <c r="NLU3671" s="372"/>
      <c r="NLV3671" s="372"/>
      <c r="NLW3671" s="372"/>
      <c r="NLX3671" s="372"/>
      <c r="NLY3671" s="370"/>
      <c r="NLZ3671" s="371"/>
      <c r="NMA3671" s="372"/>
      <c r="NMB3671" s="371"/>
      <c r="NMC3671" s="473"/>
      <c r="NMD3671" s="371"/>
      <c r="NME3671" s="372"/>
      <c r="NMF3671" s="372"/>
      <c r="NMG3671" s="372"/>
      <c r="NMH3671" s="372"/>
      <c r="NMI3671" s="370"/>
      <c r="NMJ3671" s="371"/>
      <c r="NMK3671" s="372"/>
      <c r="NML3671" s="371"/>
      <c r="NMM3671" s="473"/>
      <c r="NMN3671" s="371"/>
      <c r="NMO3671" s="372"/>
      <c r="NMP3671" s="372"/>
      <c r="NMQ3671" s="372"/>
      <c r="NMR3671" s="372"/>
      <c r="NMS3671" s="370"/>
      <c r="NMT3671" s="371"/>
      <c r="NMU3671" s="372"/>
      <c r="NMV3671" s="371"/>
      <c r="NMW3671" s="473"/>
      <c r="NMX3671" s="371"/>
      <c r="NMY3671" s="372"/>
      <c r="NMZ3671" s="372"/>
      <c r="NNA3671" s="372"/>
      <c r="NNB3671" s="372"/>
      <c r="NNC3671" s="370"/>
      <c r="NND3671" s="371"/>
      <c r="NNE3671" s="372"/>
      <c r="NNF3671" s="371"/>
      <c r="NNG3671" s="473"/>
      <c r="NNH3671" s="371"/>
      <c r="NNI3671" s="372"/>
      <c r="NNJ3671" s="372"/>
      <c r="NNK3671" s="372"/>
      <c r="NNL3671" s="372"/>
      <c r="NNM3671" s="370"/>
      <c r="NNN3671" s="371"/>
      <c r="NNO3671" s="372"/>
      <c r="NNP3671" s="371"/>
      <c r="NNQ3671" s="473"/>
      <c r="NNR3671" s="371"/>
      <c r="NNS3671" s="372"/>
      <c r="NNT3671" s="372"/>
      <c r="NNU3671" s="372"/>
      <c r="NNV3671" s="372"/>
      <c r="NNW3671" s="370"/>
      <c r="NNX3671" s="371"/>
      <c r="NNY3671" s="372"/>
      <c r="NNZ3671" s="371"/>
      <c r="NOA3671" s="473"/>
      <c r="NOB3671" s="371"/>
      <c r="NOC3671" s="372"/>
      <c r="NOD3671" s="372"/>
      <c r="NOE3671" s="372"/>
      <c r="NOF3671" s="372"/>
      <c r="NOG3671" s="370"/>
      <c r="NOH3671" s="371"/>
      <c r="NOI3671" s="372"/>
      <c r="NOJ3671" s="371"/>
      <c r="NOK3671" s="473"/>
      <c r="NOL3671" s="371"/>
      <c r="NOM3671" s="372"/>
      <c r="NON3671" s="372"/>
      <c r="NOO3671" s="372"/>
      <c r="NOP3671" s="372"/>
      <c r="NOQ3671" s="370"/>
      <c r="NOR3671" s="371"/>
      <c r="NOS3671" s="372"/>
      <c r="NOT3671" s="371"/>
      <c r="NOU3671" s="473"/>
      <c r="NOV3671" s="371"/>
      <c r="NOW3671" s="372"/>
      <c r="NOX3671" s="372"/>
      <c r="NOY3671" s="372"/>
      <c r="NOZ3671" s="372"/>
      <c r="NPA3671" s="370"/>
      <c r="NPB3671" s="371"/>
      <c r="NPC3671" s="372"/>
      <c r="NPD3671" s="371"/>
      <c r="NPE3671" s="473"/>
      <c r="NPF3671" s="371"/>
      <c r="NPG3671" s="372"/>
      <c r="NPH3671" s="372"/>
      <c r="NPI3671" s="372"/>
      <c r="NPJ3671" s="372"/>
      <c r="NPK3671" s="370"/>
      <c r="NPL3671" s="371"/>
      <c r="NPM3671" s="372"/>
      <c r="NPN3671" s="371"/>
      <c r="NPO3671" s="473"/>
      <c r="NPP3671" s="371"/>
      <c r="NPQ3671" s="372"/>
      <c r="NPR3671" s="372"/>
      <c r="NPS3671" s="372"/>
      <c r="NPT3671" s="372"/>
      <c r="NPU3671" s="370"/>
      <c r="NPV3671" s="371"/>
      <c r="NPW3671" s="372"/>
      <c r="NPX3671" s="371"/>
      <c r="NPY3671" s="473"/>
      <c r="NPZ3671" s="371"/>
      <c r="NQA3671" s="372"/>
      <c r="NQB3671" s="372"/>
      <c r="NQC3671" s="372"/>
      <c r="NQD3671" s="372"/>
      <c r="NQE3671" s="370"/>
      <c r="NQF3671" s="371"/>
      <c r="NQG3671" s="372"/>
      <c r="NQH3671" s="371"/>
      <c r="NQI3671" s="473"/>
      <c r="NQJ3671" s="371"/>
      <c r="NQK3671" s="372"/>
      <c r="NQL3671" s="372"/>
      <c r="NQM3671" s="372"/>
      <c r="NQN3671" s="372"/>
      <c r="NQO3671" s="370"/>
      <c r="NQP3671" s="371"/>
      <c r="NQQ3671" s="372"/>
      <c r="NQR3671" s="371"/>
      <c r="NQS3671" s="473"/>
      <c r="NQT3671" s="371"/>
      <c r="NQU3671" s="372"/>
      <c r="NQV3671" s="372"/>
      <c r="NQW3671" s="372"/>
      <c r="NQX3671" s="372"/>
      <c r="NQY3671" s="370"/>
      <c r="NQZ3671" s="371"/>
      <c r="NRA3671" s="372"/>
      <c r="NRB3671" s="371"/>
      <c r="NRC3671" s="473"/>
      <c r="NRD3671" s="371"/>
      <c r="NRE3671" s="372"/>
      <c r="NRF3671" s="372"/>
      <c r="NRG3671" s="372"/>
      <c r="NRH3671" s="372"/>
      <c r="NRI3671" s="370"/>
      <c r="NRJ3671" s="371"/>
      <c r="NRK3671" s="372"/>
      <c r="NRL3671" s="371"/>
      <c r="NRM3671" s="473"/>
      <c r="NRN3671" s="371"/>
      <c r="NRO3671" s="372"/>
      <c r="NRP3671" s="372"/>
      <c r="NRQ3671" s="372"/>
      <c r="NRR3671" s="372"/>
      <c r="NRS3671" s="370"/>
      <c r="NRT3671" s="371"/>
      <c r="NRU3671" s="372"/>
      <c r="NRV3671" s="371"/>
      <c r="NRW3671" s="473"/>
      <c r="NRX3671" s="371"/>
      <c r="NRY3671" s="372"/>
      <c r="NRZ3671" s="372"/>
      <c r="NSA3671" s="372"/>
      <c r="NSB3671" s="372"/>
      <c r="NSC3671" s="370"/>
      <c r="NSD3671" s="371"/>
      <c r="NSE3671" s="372"/>
      <c r="NSF3671" s="371"/>
      <c r="NSG3671" s="473"/>
      <c r="NSH3671" s="371"/>
      <c r="NSI3671" s="372"/>
      <c r="NSJ3671" s="372"/>
      <c r="NSK3671" s="372"/>
      <c r="NSL3671" s="372"/>
      <c r="NSM3671" s="370"/>
      <c r="NSN3671" s="371"/>
      <c r="NSO3671" s="372"/>
      <c r="NSP3671" s="371"/>
      <c r="NSQ3671" s="473"/>
      <c r="NSR3671" s="371"/>
      <c r="NSS3671" s="372"/>
      <c r="NST3671" s="372"/>
      <c r="NSU3671" s="372"/>
      <c r="NSV3671" s="372"/>
      <c r="NSW3671" s="370"/>
      <c r="NSX3671" s="371"/>
      <c r="NSY3671" s="372"/>
      <c r="NSZ3671" s="371"/>
      <c r="NTA3671" s="473"/>
      <c r="NTB3671" s="371"/>
      <c r="NTC3671" s="372"/>
      <c r="NTD3671" s="372"/>
      <c r="NTE3671" s="372"/>
      <c r="NTF3671" s="372"/>
      <c r="NTG3671" s="370"/>
      <c r="NTH3671" s="371"/>
      <c r="NTI3671" s="372"/>
      <c r="NTJ3671" s="371"/>
      <c r="NTK3671" s="473"/>
      <c r="NTL3671" s="371"/>
      <c r="NTM3671" s="372"/>
      <c r="NTN3671" s="372"/>
      <c r="NTO3671" s="372"/>
      <c r="NTP3671" s="372"/>
      <c r="NTQ3671" s="370"/>
      <c r="NTR3671" s="371"/>
      <c r="NTS3671" s="372"/>
      <c r="NTT3671" s="371"/>
      <c r="NTU3671" s="473"/>
      <c r="NTV3671" s="371"/>
      <c r="NTW3671" s="372"/>
      <c r="NTX3671" s="372"/>
      <c r="NTY3671" s="372"/>
      <c r="NTZ3671" s="372"/>
      <c r="NUA3671" s="370"/>
      <c r="NUB3671" s="371"/>
      <c r="NUC3671" s="372"/>
      <c r="NUD3671" s="371"/>
      <c r="NUE3671" s="473"/>
      <c r="NUF3671" s="371"/>
      <c r="NUG3671" s="372"/>
      <c r="NUH3671" s="372"/>
      <c r="NUI3671" s="372"/>
      <c r="NUJ3671" s="372"/>
      <c r="NUK3671" s="370"/>
      <c r="NUL3671" s="371"/>
      <c r="NUM3671" s="372"/>
      <c r="NUN3671" s="371"/>
      <c r="NUO3671" s="473"/>
      <c r="NUP3671" s="371"/>
      <c r="NUQ3671" s="372"/>
      <c r="NUR3671" s="372"/>
      <c r="NUS3671" s="372"/>
      <c r="NUT3671" s="372"/>
      <c r="NUU3671" s="370"/>
      <c r="NUV3671" s="371"/>
      <c r="NUW3671" s="372"/>
      <c r="NUX3671" s="371"/>
      <c r="NUY3671" s="473"/>
      <c r="NUZ3671" s="371"/>
      <c r="NVA3671" s="372"/>
      <c r="NVB3671" s="372"/>
      <c r="NVC3671" s="372"/>
      <c r="NVD3671" s="372"/>
      <c r="NVE3671" s="370"/>
      <c r="NVF3671" s="371"/>
      <c r="NVG3671" s="372"/>
      <c r="NVH3671" s="371"/>
      <c r="NVI3671" s="473"/>
      <c r="NVJ3671" s="371"/>
      <c r="NVK3671" s="372"/>
      <c r="NVL3671" s="372"/>
      <c r="NVM3671" s="372"/>
      <c r="NVN3671" s="372"/>
      <c r="NVO3671" s="370"/>
      <c r="NVP3671" s="371"/>
      <c r="NVQ3671" s="372"/>
      <c r="NVR3671" s="371"/>
      <c r="NVS3671" s="473"/>
      <c r="NVT3671" s="371"/>
      <c r="NVU3671" s="372"/>
      <c r="NVV3671" s="372"/>
      <c r="NVW3671" s="372"/>
      <c r="NVX3671" s="372"/>
      <c r="NVY3671" s="370"/>
      <c r="NVZ3671" s="371"/>
      <c r="NWA3671" s="372"/>
      <c r="NWB3671" s="371"/>
      <c r="NWC3671" s="473"/>
      <c r="NWD3671" s="371"/>
      <c r="NWE3671" s="372"/>
      <c r="NWF3671" s="372"/>
      <c r="NWG3671" s="372"/>
      <c r="NWH3671" s="372"/>
      <c r="NWI3671" s="370"/>
      <c r="NWJ3671" s="371"/>
      <c r="NWK3671" s="372"/>
      <c r="NWL3671" s="371"/>
      <c r="NWM3671" s="473"/>
      <c r="NWN3671" s="371"/>
      <c r="NWO3671" s="372"/>
      <c r="NWP3671" s="372"/>
      <c r="NWQ3671" s="372"/>
      <c r="NWR3671" s="372"/>
      <c r="NWS3671" s="370"/>
      <c r="NWT3671" s="371"/>
      <c r="NWU3671" s="372"/>
      <c r="NWV3671" s="371"/>
      <c r="NWW3671" s="473"/>
      <c r="NWX3671" s="371"/>
      <c r="NWY3671" s="372"/>
      <c r="NWZ3671" s="372"/>
      <c r="NXA3671" s="372"/>
      <c r="NXB3671" s="372"/>
      <c r="NXC3671" s="370"/>
      <c r="NXD3671" s="371"/>
      <c r="NXE3671" s="372"/>
      <c r="NXF3671" s="371"/>
      <c r="NXG3671" s="473"/>
      <c r="NXH3671" s="371"/>
      <c r="NXI3671" s="372"/>
      <c r="NXJ3671" s="372"/>
      <c r="NXK3671" s="372"/>
      <c r="NXL3671" s="372"/>
      <c r="NXM3671" s="370"/>
      <c r="NXN3671" s="371"/>
      <c r="NXO3671" s="372"/>
      <c r="NXP3671" s="371"/>
      <c r="NXQ3671" s="473"/>
      <c r="NXR3671" s="371"/>
      <c r="NXS3671" s="372"/>
      <c r="NXT3671" s="372"/>
      <c r="NXU3671" s="372"/>
      <c r="NXV3671" s="372"/>
      <c r="NXW3671" s="370"/>
      <c r="NXX3671" s="371"/>
      <c r="NXY3671" s="372"/>
      <c r="NXZ3671" s="371"/>
      <c r="NYA3671" s="473"/>
      <c r="NYB3671" s="371"/>
      <c r="NYC3671" s="372"/>
      <c r="NYD3671" s="372"/>
      <c r="NYE3671" s="372"/>
      <c r="NYF3671" s="372"/>
      <c r="NYG3671" s="370"/>
      <c r="NYH3671" s="371"/>
      <c r="NYI3671" s="372"/>
      <c r="NYJ3671" s="371"/>
      <c r="NYK3671" s="473"/>
      <c r="NYL3671" s="371"/>
      <c r="NYM3671" s="372"/>
      <c r="NYN3671" s="372"/>
      <c r="NYO3671" s="372"/>
      <c r="NYP3671" s="372"/>
      <c r="NYQ3671" s="370"/>
      <c r="NYR3671" s="371"/>
      <c r="NYS3671" s="372"/>
      <c r="NYT3671" s="371"/>
      <c r="NYU3671" s="473"/>
      <c r="NYV3671" s="371"/>
      <c r="NYW3671" s="372"/>
      <c r="NYX3671" s="372"/>
      <c r="NYY3671" s="372"/>
      <c r="NYZ3671" s="372"/>
      <c r="NZA3671" s="370"/>
      <c r="NZB3671" s="371"/>
      <c r="NZC3671" s="372"/>
      <c r="NZD3671" s="371"/>
      <c r="NZE3671" s="473"/>
      <c r="NZF3671" s="371"/>
      <c r="NZG3671" s="372"/>
      <c r="NZH3671" s="372"/>
      <c r="NZI3671" s="372"/>
      <c r="NZJ3671" s="372"/>
      <c r="NZK3671" s="370"/>
      <c r="NZL3671" s="371"/>
      <c r="NZM3671" s="372"/>
      <c r="NZN3671" s="371"/>
      <c r="NZO3671" s="473"/>
      <c r="NZP3671" s="371"/>
      <c r="NZQ3671" s="372"/>
      <c r="NZR3671" s="372"/>
      <c r="NZS3671" s="372"/>
      <c r="NZT3671" s="372"/>
      <c r="NZU3671" s="370"/>
      <c r="NZV3671" s="371"/>
      <c r="NZW3671" s="372"/>
      <c r="NZX3671" s="371"/>
      <c r="NZY3671" s="473"/>
      <c r="NZZ3671" s="371"/>
      <c r="OAA3671" s="372"/>
      <c r="OAB3671" s="372"/>
      <c r="OAC3671" s="372"/>
      <c r="OAD3671" s="372"/>
      <c r="OAE3671" s="370"/>
      <c r="OAF3671" s="371"/>
      <c r="OAG3671" s="372"/>
      <c r="OAH3671" s="371"/>
      <c r="OAI3671" s="473"/>
      <c r="OAJ3671" s="371"/>
      <c r="OAK3671" s="372"/>
      <c r="OAL3671" s="372"/>
      <c r="OAM3671" s="372"/>
      <c r="OAN3671" s="372"/>
      <c r="OAO3671" s="370"/>
      <c r="OAP3671" s="371"/>
      <c r="OAQ3671" s="372"/>
      <c r="OAR3671" s="371"/>
      <c r="OAS3671" s="473"/>
      <c r="OAT3671" s="371"/>
      <c r="OAU3671" s="372"/>
      <c r="OAV3671" s="372"/>
      <c r="OAW3671" s="372"/>
      <c r="OAX3671" s="372"/>
      <c r="OAY3671" s="370"/>
      <c r="OAZ3671" s="371"/>
      <c r="OBA3671" s="372"/>
      <c r="OBB3671" s="371"/>
      <c r="OBC3671" s="473"/>
      <c r="OBD3671" s="371"/>
      <c r="OBE3671" s="372"/>
      <c r="OBF3671" s="372"/>
      <c r="OBG3671" s="372"/>
      <c r="OBH3671" s="372"/>
      <c r="OBI3671" s="370"/>
      <c r="OBJ3671" s="371"/>
      <c r="OBK3671" s="372"/>
      <c r="OBL3671" s="371"/>
      <c r="OBM3671" s="473"/>
      <c r="OBN3671" s="371"/>
      <c r="OBO3671" s="372"/>
      <c r="OBP3671" s="372"/>
      <c r="OBQ3671" s="372"/>
      <c r="OBR3671" s="372"/>
      <c r="OBS3671" s="370"/>
      <c r="OBT3671" s="371"/>
      <c r="OBU3671" s="372"/>
      <c r="OBV3671" s="371"/>
      <c r="OBW3671" s="473"/>
      <c r="OBX3671" s="371"/>
      <c r="OBY3671" s="372"/>
      <c r="OBZ3671" s="372"/>
      <c r="OCA3671" s="372"/>
      <c r="OCB3671" s="372"/>
      <c r="OCC3671" s="370"/>
      <c r="OCD3671" s="371"/>
      <c r="OCE3671" s="372"/>
      <c r="OCF3671" s="371"/>
      <c r="OCG3671" s="473"/>
      <c r="OCH3671" s="371"/>
      <c r="OCI3671" s="372"/>
      <c r="OCJ3671" s="372"/>
      <c r="OCK3671" s="372"/>
      <c r="OCL3671" s="372"/>
      <c r="OCM3671" s="370"/>
      <c r="OCN3671" s="371"/>
      <c r="OCO3671" s="372"/>
      <c r="OCP3671" s="371"/>
      <c r="OCQ3671" s="473"/>
      <c r="OCR3671" s="371"/>
      <c r="OCS3671" s="372"/>
      <c r="OCT3671" s="372"/>
      <c r="OCU3671" s="372"/>
      <c r="OCV3671" s="372"/>
      <c r="OCW3671" s="370"/>
      <c r="OCX3671" s="371"/>
      <c r="OCY3671" s="372"/>
      <c r="OCZ3671" s="371"/>
      <c r="ODA3671" s="473"/>
      <c r="ODB3671" s="371"/>
      <c r="ODC3671" s="372"/>
      <c r="ODD3671" s="372"/>
      <c r="ODE3671" s="372"/>
      <c r="ODF3671" s="372"/>
      <c r="ODG3671" s="370"/>
      <c r="ODH3671" s="371"/>
      <c r="ODI3671" s="372"/>
      <c r="ODJ3671" s="371"/>
      <c r="ODK3671" s="473"/>
      <c r="ODL3671" s="371"/>
      <c r="ODM3671" s="372"/>
      <c r="ODN3671" s="372"/>
      <c r="ODO3671" s="372"/>
      <c r="ODP3671" s="372"/>
      <c r="ODQ3671" s="370"/>
      <c r="ODR3671" s="371"/>
      <c r="ODS3671" s="372"/>
      <c r="ODT3671" s="371"/>
      <c r="ODU3671" s="473"/>
      <c r="ODV3671" s="371"/>
      <c r="ODW3671" s="372"/>
      <c r="ODX3671" s="372"/>
      <c r="ODY3671" s="372"/>
      <c r="ODZ3671" s="372"/>
      <c r="OEA3671" s="370"/>
      <c r="OEB3671" s="371"/>
      <c r="OEC3671" s="372"/>
      <c r="OED3671" s="371"/>
      <c r="OEE3671" s="473"/>
      <c r="OEF3671" s="371"/>
      <c r="OEG3671" s="372"/>
      <c r="OEH3671" s="372"/>
      <c r="OEI3671" s="372"/>
      <c r="OEJ3671" s="372"/>
      <c r="OEK3671" s="370"/>
      <c r="OEL3671" s="371"/>
      <c r="OEM3671" s="372"/>
      <c r="OEN3671" s="371"/>
      <c r="OEO3671" s="473"/>
      <c r="OEP3671" s="371"/>
      <c r="OEQ3671" s="372"/>
      <c r="OER3671" s="372"/>
      <c r="OES3671" s="372"/>
      <c r="OET3671" s="372"/>
      <c r="OEU3671" s="370"/>
      <c r="OEV3671" s="371"/>
      <c r="OEW3671" s="372"/>
      <c r="OEX3671" s="371"/>
      <c r="OEY3671" s="473"/>
      <c r="OEZ3671" s="371"/>
      <c r="OFA3671" s="372"/>
      <c r="OFB3671" s="372"/>
      <c r="OFC3671" s="372"/>
      <c r="OFD3671" s="372"/>
      <c r="OFE3671" s="370"/>
      <c r="OFF3671" s="371"/>
      <c r="OFG3671" s="372"/>
      <c r="OFH3671" s="371"/>
      <c r="OFI3671" s="473"/>
      <c r="OFJ3671" s="371"/>
      <c r="OFK3671" s="372"/>
      <c r="OFL3671" s="372"/>
      <c r="OFM3671" s="372"/>
      <c r="OFN3671" s="372"/>
      <c r="OFO3671" s="370"/>
      <c r="OFP3671" s="371"/>
      <c r="OFQ3671" s="372"/>
      <c r="OFR3671" s="371"/>
      <c r="OFS3671" s="473"/>
      <c r="OFT3671" s="371"/>
      <c r="OFU3671" s="372"/>
      <c r="OFV3671" s="372"/>
      <c r="OFW3671" s="372"/>
      <c r="OFX3671" s="372"/>
      <c r="OFY3671" s="370"/>
      <c r="OFZ3671" s="371"/>
      <c r="OGA3671" s="372"/>
      <c r="OGB3671" s="371"/>
      <c r="OGC3671" s="473"/>
      <c r="OGD3671" s="371"/>
      <c r="OGE3671" s="372"/>
      <c r="OGF3671" s="372"/>
      <c r="OGG3671" s="372"/>
      <c r="OGH3671" s="372"/>
      <c r="OGI3671" s="370"/>
      <c r="OGJ3671" s="371"/>
      <c r="OGK3671" s="372"/>
      <c r="OGL3671" s="371"/>
      <c r="OGM3671" s="473"/>
      <c r="OGN3671" s="371"/>
      <c r="OGO3671" s="372"/>
      <c r="OGP3671" s="372"/>
      <c r="OGQ3671" s="372"/>
      <c r="OGR3671" s="372"/>
      <c r="OGS3671" s="370"/>
      <c r="OGT3671" s="371"/>
      <c r="OGU3671" s="372"/>
      <c r="OGV3671" s="371"/>
      <c r="OGW3671" s="473"/>
      <c r="OGX3671" s="371"/>
      <c r="OGY3671" s="372"/>
      <c r="OGZ3671" s="372"/>
      <c r="OHA3671" s="372"/>
      <c r="OHB3671" s="372"/>
      <c r="OHC3671" s="370"/>
      <c r="OHD3671" s="371"/>
      <c r="OHE3671" s="372"/>
      <c r="OHF3671" s="371"/>
      <c r="OHG3671" s="473"/>
      <c r="OHH3671" s="371"/>
      <c r="OHI3671" s="372"/>
      <c r="OHJ3671" s="372"/>
      <c r="OHK3671" s="372"/>
      <c r="OHL3671" s="372"/>
      <c r="OHM3671" s="370"/>
      <c r="OHN3671" s="371"/>
      <c r="OHO3671" s="372"/>
      <c r="OHP3671" s="371"/>
      <c r="OHQ3671" s="473"/>
      <c r="OHR3671" s="371"/>
      <c r="OHS3671" s="372"/>
      <c r="OHT3671" s="372"/>
      <c r="OHU3671" s="372"/>
      <c r="OHV3671" s="372"/>
      <c r="OHW3671" s="370"/>
      <c r="OHX3671" s="371"/>
      <c r="OHY3671" s="372"/>
      <c r="OHZ3671" s="371"/>
      <c r="OIA3671" s="473"/>
      <c r="OIB3671" s="371"/>
      <c r="OIC3671" s="372"/>
      <c r="OID3671" s="372"/>
      <c r="OIE3671" s="372"/>
      <c r="OIF3671" s="372"/>
      <c r="OIG3671" s="370"/>
      <c r="OIH3671" s="371"/>
      <c r="OII3671" s="372"/>
      <c r="OIJ3671" s="371"/>
      <c r="OIK3671" s="473"/>
      <c r="OIL3671" s="371"/>
      <c r="OIM3671" s="372"/>
      <c r="OIN3671" s="372"/>
      <c r="OIO3671" s="372"/>
      <c r="OIP3671" s="372"/>
      <c r="OIQ3671" s="370"/>
      <c r="OIR3671" s="371"/>
      <c r="OIS3671" s="372"/>
      <c r="OIT3671" s="371"/>
      <c r="OIU3671" s="473"/>
      <c r="OIV3671" s="371"/>
      <c r="OIW3671" s="372"/>
      <c r="OIX3671" s="372"/>
      <c r="OIY3671" s="372"/>
      <c r="OIZ3671" s="372"/>
      <c r="OJA3671" s="370"/>
      <c r="OJB3671" s="371"/>
      <c r="OJC3671" s="372"/>
      <c r="OJD3671" s="371"/>
      <c r="OJE3671" s="473"/>
      <c r="OJF3671" s="371"/>
      <c r="OJG3671" s="372"/>
      <c r="OJH3671" s="372"/>
      <c r="OJI3671" s="372"/>
      <c r="OJJ3671" s="372"/>
      <c r="OJK3671" s="370"/>
      <c r="OJL3671" s="371"/>
      <c r="OJM3671" s="372"/>
      <c r="OJN3671" s="371"/>
      <c r="OJO3671" s="473"/>
      <c r="OJP3671" s="371"/>
      <c r="OJQ3671" s="372"/>
      <c r="OJR3671" s="372"/>
      <c r="OJS3671" s="372"/>
      <c r="OJT3671" s="372"/>
      <c r="OJU3671" s="370"/>
      <c r="OJV3671" s="371"/>
      <c r="OJW3671" s="372"/>
      <c r="OJX3671" s="371"/>
      <c r="OJY3671" s="473"/>
      <c r="OJZ3671" s="371"/>
      <c r="OKA3671" s="372"/>
      <c r="OKB3671" s="372"/>
      <c r="OKC3671" s="372"/>
      <c r="OKD3671" s="372"/>
      <c r="OKE3671" s="370"/>
      <c r="OKF3671" s="371"/>
      <c r="OKG3671" s="372"/>
      <c r="OKH3671" s="371"/>
      <c r="OKI3671" s="473"/>
      <c r="OKJ3671" s="371"/>
      <c r="OKK3671" s="372"/>
      <c r="OKL3671" s="372"/>
      <c r="OKM3671" s="372"/>
      <c r="OKN3671" s="372"/>
      <c r="OKO3671" s="370"/>
      <c r="OKP3671" s="371"/>
      <c r="OKQ3671" s="372"/>
      <c r="OKR3671" s="371"/>
      <c r="OKS3671" s="473"/>
      <c r="OKT3671" s="371"/>
      <c r="OKU3671" s="372"/>
      <c r="OKV3671" s="372"/>
      <c r="OKW3671" s="372"/>
      <c r="OKX3671" s="372"/>
      <c r="OKY3671" s="370"/>
      <c r="OKZ3671" s="371"/>
      <c r="OLA3671" s="372"/>
      <c r="OLB3671" s="371"/>
      <c r="OLC3671" s="473"/>
      <c r="OLD3671" s="371"/>
      <c r="OLE3671" s="372"/>
      <c r="OLF3671" s="372"/>
      <c r="OLG3671" s="372"/>
      <c r="OLH3671" s="372"/>
      <c r="OLI3671" s="370"/>
      <c r="OLJ3671" s="371"/>
      <c r="OLK3671" s="372"/>
      <c r="OLL3671" s="371"/>
      <c r="OLM3671" s="473"/>
      <c r="OLN3671" s="371"/>
      <c r="OLO3671" s="372"/>
      <c r="OLP3671" s="372"/>
      <c r="OLQ3671" s="372"/>
      <c r="OLR3671" s="372"/>
      <c r="OLS3671" s="370"/>
      <c r="OLT3671" s="371"/>
      <c r="OLU3671" s="372"/>
      <c r="OLV3671" s="371"/>
      <c r="OLW3671" s="473"/>
      <c r="OLX3671" s="371"/>
      <c r="OLY3671" s="372"/>
      <c r="OLZ3671" s="372"/>
      <c r="OMA3671" s="372"/>
      <c r="OMB3671" s="372"/>
      <c r="OMC3671" s="370"/>
      <c r="OMD3671" s="371"/>
      <c r="OME3671" s="372"/>
      <c r="OMF3671" s="371"/>
      <c r="OMG3671" s="473"/>
      <c r="OMH3671" s="371"/>
      <c r="OMI3671" s="372"/>
      <c r="OMJ3671" s="372"/>
      <c r="OMK3671" s="372"/>
      <c r="OML3671" s="372"/>
      <c r="OMM3671" s="370"/>
      <c r="OMN3671" s="371"/>
      <c r="OMO3671" s="372"/>
      <c r="OMP3671" s="371"/>
      <c r="OMQ3671" s="473"/>
      <c r="OMR3671" s="371"/>
      <c r="OMS3671" s="372"/>
      <c r="OMT3671" s="372"/>
      <c r="OMU3671" s="372"/>
      <c r="OMV3671" s="372"/>
      <c r="OMW3671" s="370"/>
      <c r="OMX3671" s="371"/>
      <c r="OMY3671" s="372"/>
      <c r="OMZ3671" s="371"/>
      <c r="ONA3671" s="473"/>
      <c r="ONB3671" s="371"/>
      <c r="ONC3671" s="372"/>
      <c r="OND3671" s="372"/>
      <c r="ONE3671" s="372"/>
      <c r="ONF3671" s="372"/>
      <c r="ONG3671" s="370"/>
      <c r="ONH3671" s="371"/>
      <c r="ONI3671" s="372"/>
      <c r="ONJ3671" s="371"/>
      <c r="ONK3671" s="473"/>
      <c r="ONL3671" s="371"/>
      <c r="ONM3671" s="372"/>
      <c r="ONN3671" s="372"/>
      <c r="ONO3671" s="372"/>
      <c r="ONP3671" s="372"/>
      <c r="ONQ3671" s="370"/>
      <c r="ONR3671" s="371"/>
      <c r="ONS3671" s="372"/>
      <c r="ONT3671" s="371"/>
      <c r="ONU3671" s="473"/>
      <c r="ONV3671" s="371"/>
      <c r="ONW3671" s="372"/>
      <c r="ONX3671" s="372"/>
      <c r="ONY3671" s="372"/>
      <c r="ONZ3671" s="372"/>
      <c r="OOA3671" s="370"/>
      <c r="OOB3671" s="371"/>
      <c r="OOC3671" s="372"/>
      <c r="OOD3671" s="371"/>
      <c r="OOE3671" s="473"/>
      <c r="OOF3671" s="371"/>
      <c r="OOG3671" s="372"/>
      <c r="OOH3671" s="372"/>
      <c r="OOI3671" s="372"/>
      <c r="OOJ3671" s="372"/>
      <c r="OOK3671" s="370"/>
      <c r="OOL3671" s="371"/>
      <c r="OOM3671" s="372"/>
      <c r="OON3671" s="371"/>
      <c r="OOO3671" s="473"/>
      <c r="OOP3671" s="371"/>
      <c r="OOQ3671" s="372"/>
      <c r="OOR3671" s="372"/>
      <c r="OOS3671" s="372"/>
      <c r="OOT3671" s="372"/>
      <c r="OOU3671" s="370"/>
      <c r="OOV3671" s="371"/>
      <c r="OOW3671" s="372"/>
      <c r="OOX3671" s="371"/>
      <c r="OOY3671" s="473"/>
      <c r="OOZ3671" s="371"/>
      <c r="OPA3671" s="372"/>
      <c r="OPB3671" s="372"/>
      <c r="OPC3671" s="372"/>
      <c r="OPD3671" s="372"/>
      <c r="OPE3671" s="370"/>
      <c r="OPF3671" s="371"/>
      <c r="OPG3671" s="372"/>
      <c r="OPH3671" s="371"/>
      <c r="OPI3671" s="473"/>
      <c r="OPJ3671" s="371"/>
      <c r="OPK3671" s="372"/>
      <c r="OPL3671" s="372"/>
      <c r="OPM3671" s="372"/>
      <c r="OPN3671" s="372"/>
      <c r="OPO3671" s="370"/>
      <c r="OPP3671" s="371"/>
      <c r="OPQ3671" s="372"/>
      <c r="OPR3671" s="371"/>
      <c r="OPS3671" s="473"/>
      <c r="OPT3671" s="371"/>
      <c r="OPU3671" s="372"/>
      <c r="OPV3671" s="372"/>
      <c r="OPW3671" s="372"/>
      <c r="OPX3671" s="372"/>
      <c r="OPY3671" s="370"/>
      <c r="OPZ3671" s="371"/>
      <c r="OQA3671" s="372"/>
      <c r="OQB3671" s="371"/>
      <c r="OQC3671" s="473"/>
      <c r="OQD3671" s="371"/>
      <c r="OQE3671" s="372"/>
      <c r="OQF3671" s="372"/>
      <c r="OQG3671" s="372"/>
      <c r="OQH3671" s="372"/>
      <c r="OQI3671" s="370"/>
      <c r="OQJ3671" s="371"/>
      <c r="OQK3671" s="372"/>
      <c r="OQL3671" s="371"/>
      <c r="OQM3671" s="473"/>
      <c r="OQN3671" s="371"/>
      <c r="OQO3671" s="372"/>
      <c r="OQP3671" s="372"/>
      <c r="OQQ3671" s="372"/>
      <c r="OQR3671" s="372"/>
      <c r="OQS3671" s="370"/>
      <c r="OQT3671" s="371"/>
      <c r="OQU3671" s="372"/>
      <c r="OQV3671" s="371"/>
      <c r="OQW3671" s="473"/>
      <c r="OQX3671" s="371"/>
      <c r="OQY3671" s="372"/>
      <c r="OQZ3671" s="372"/>
      <c r="ORA3671" s="372"/>
      <c r="ORB3671" s="372"/>
      <c r="ORC3671" s="370"/>
      <c r="ORD3671" s="371"/>
      <c r="ORE3671" s="372"/>
      <c r="ORF3671" s="371"/>
      <c r="ORG3671" s="473"/>
      <c r="ORH3671" s="371"/>
      <c r="ORI3671" s="372"/>
      <c r="ORJ3671" s="372"/>
      <c r="ORK3671" s="372"/>
      <c r="ORL3671" s="372"/>
      <c r="ORM3671" s="370"/>
      <c r="ORN3671" s="371"/>
      <c r="ORO3671" s="372"/>
      <c r="ORP3671" s="371"/>
      <c r="ORQ3671" s="473"/>
      <c r="ORR3671" s="371"/>
      <c r="ORS3671" s="372"/>
      <c r="ORT3671" s="372"/>
      <c r="ORU3671" s="372"/>
      <c r="ORV3671" s="372"/>
      <c r="ORW3671" s="370"/>
      <c r="ORX3671" s="371"/>
      <c r="ORY3671" s="372"/>
      <c r="ORZ3671" s="371"/>
      <c r="OSA3671" s="473"/>
      <c r="OSB3671" s="371"/>
      <c r="OSC3671" s="372"/>
      <c r="OSD3671" s="372"/>
      <c r="OSE3671" s="372"/>
      <c r="OSF3671" s="372"/>
      <c r="OSG3671" s="370"/>
      <c r="OSH3671" s="371"/>
      <c r="OSI3671" s="372"/>
      <c r="OSJ3671" s="371"/>
      <c r="OSK3671" s="473"/>
      <c r="OSL3671" s="371"/>
      <c r="OSM3671" s="372"/>
      <c r="OSN3671" s="372"/>
      <c r="OSO3671" s="372"/>
      <c r="OSP3671" s="372"/>
      <c r="OSQ3671" s="370"/>
      <c r="OSR3671" s="371"/>
      <c r="OSS3671" s="372"/>
      <c r="OST3671" s="371"/>
      <c r="OSU3671" s="473"/>
      <c r="OSV3671" s="371"/>
      <c r="OSW3671" s="372"/>
      <c r="OSX3671" s="372"/>
      <c r="OSY3671" s="372"/>
      <c r="OSZ3671" s="372"/>
      <c r="OTA3671" s="370"/>
      <c r="OTB3671" s="371"/>
      <c r="OTC3671" s="372"/>
      <c r="OTD3671" s="371"/>
      <c r="OTE3671" s="473"/>
      <c r="OTF3671" s="371"/>
      <c r="OTG3671" s="372"/>
      <c r="OTH3671" s="372"/>
      <c r="OTI3671" s="372"/>
      <c r="OTJ3671" s="372"/>
      <c r="OTK3671" s="370"/>
      <c r="OTL3671" s="371"/>
      <c r="OTM3671" s="372"/>
      <c r="OTN3671" s="371"/>
      <c r="OTO3671" s="473"/>
      <c r="OTP3671" s="371"/>
      <c r="OTQ3671" s="372"/>
      <c r="OTR3671" s="372"/>
      <c r="OTS3671" s="372"/>
      <c r="OTT3671" s="372"/>
      <c r="OTU3671" s="370"/>
      <c r="OTV3671" s="371"/>
      <c r="OTW3671" s="372"/>
      <c r="OTX3671" s="371"/>
      <c r="OTY3671" s="473"/>
      <c r="OTZ3671" s="371"/>
      <c r="OUA3671" s="372"/>
      <c r="OUB3671" s="372"/>
      <c r="OUC3671" s="372"/>
      <c r="OUD3671" s="372"/>
      <c r="OUE3671" s="370"/>
      <c r="OUF3671" s="371"/>
      <c r="OUG3671" s="372"/>
      <c r="OUH3671" s="371"/>
      <c r="OUI3671" s="473"/>
      <c r="OUJ3671" s="371"/>
      <c r="OUK3671" s="372"/>
      <c r="OUL3671" s="372"/>
      <c r="OUM3671" s="372"/>
      <c r="OUN3671" s="372"/>
      <c r="OUO3671" s="370"/>
      <c r="OUP3671" s="371"/>
      <c r="OUQ3671" s="372"/>
      <c r="OUR3671" s="371"/>
      <c r="OUS3671" s="473"/>
      <c r="OUT3671" s="371"/>
      <c r="OUU3671" s="372"/>
      <c r="OUV3671" s="372"/>
      <c r="OUW3671" s="372"/>
      <c r="OUX3671" s="372"/>
      <c r="OUY3671" s="370"/>
      <c r="OUZ3671" s="371"/>
      <c r="OVA3671" s="372"/>
      <c r="OVB3671" s="371"/>
      <c r="OVC3671" s="473"/>
      <c r="OVD3671" s="371"/>
      <c r="OVE3671" s="372"/>
      <c r="OVF3671" s="372"/>
      <c r="OVG3671" s="372"/>
      <c r="OVH3671" s="372"/>
      <c r="OVI3671" s="370"/>
      <c r="OVJ3671" s="371"/>
      <c r="OVK3671" s="372"/>
      <c r="OVL3671" s="371"/>
      <c r="OVM3671" s="473"/>
      <c r="OVN3671" s="371"/>
      <c r="OVO3671" s="372"/>
      <c r="OVP3671" s="372"/>
      <c r="OVQ3671" s="372"/>
      <c r="OVR3671" s="372"/>
      <c r="OVS3671" s="370"/>
      <c r="OVT3671" s="371"/>
      <c r="OVU3671" s="372"/>
      <c r="OVV3671" s="371"/>
      <c r="OVW3671" s="473"/>
      <c r="OVX3671" s="371"/>
      <c r="OVY3671" s="372"/>
      <c r="OVZ3671" s="372"/>
      <c r="OWA3671" s="372"/>
      <c r="OWB3671" s="372"/>
      <c r="OWC3671" s="370"/>
      <c r="OWD3671" s="371"/>
      <c r="OWE3671" s="372"/>
      <c r="OWF3671" s="371"/>
      <c r="OWG3671" s="473"/>
      <c r="OWH3671" s="371"/>
      <c r="OWI3671" s="372"/>
      <c r="OWJ3671" s="372"/>
      <c r="OWK3671" s="372"/>
      <c r="OWL3671" s="372"/>
      <c r="OWM3671" s="370"/>
      <c r="OWN3671" s="371"/>
      <c r="OWO3671" s="372"/>
      <c r="OWP3671" s="371"/>
      <c r="OWQ3671" s="473"/>
      <c r="OWR3671" s="371"/>
      <c r="OWS3671" s="372"/>
      <c r="OWT3671" s="372"/>
      <c r="OWU3671" s="372"/>
      <c r="OWV3671" s="372"/>
      <c r="OWW3671" s="370"/>
      <c r="OWX3671" s="371"/>
      <c r="OWY3671" s="372"/>
      <c r="OWZ3671" s="371"/>
      <c r="OXA3671" s="473"/>
      <c r="OXB3671" s="371"/>
      <c r="OXC3671" s="372"/>
      <c r="OXD3671" s="372"/>
      <c r="OXE3671" s="372"/>
      <c r="OXF3671" s="372"/>
      <c r="OXG3671" s="370"/>
      <c r="OXH3671" s="371"/>
      <c r="OXI3671" s="372"/>
      <c r="OXJ3671" s="371"/>
      <c r="OXK3671" s="473"/>
      <c r="OXL3671" s="371"/>
      <c r="OXM3671" s="372"/>
      <c r="OXN3671" s="372"/>
      <c r="OXO3671" s="372"/>
      <c r="OXP3671" s="372"/>
      <c r="OXQ3671" s="370"/>
      <c r="OXR3671" s="371"/>
      <c r="OXS3671" s="372"/>
      <c r="OXT3671" s="371"/>
      <c r="OXU3671" s="473"/>
      <c r="OXV3671" s="371"/>
      <c r="OXW3671" s="372"/>
      <c r="OXX3671" s="372"/>
      <c r="OXY3671" s="372"/>
      <c r="OXZ3671" s="372"/>
      <c r="OYA3671" s="370"/>
      <c r="OYB3671" s="371"/>
      <c r="OYC3671" s="372"/>
      <c r="OYD3671" s="371"/>
      <c r="OYE3671" s="473"/>
      <c r="OYF3671" s="371"/>
      <c r="OYG3671" s="372"/>
      <c r="OYH3671" s="372"/>
      <c r="OYI3671" s="372"/>
      <c r="OYJ3671" s="372"/>
      <c r="OYK3671" s="370"/>
      <c r="OYL3671" s="371"/>
      <c r="OYM3671" s="372"/>
      <c r="OYN3671" s="371"/>
      <c r="OYO3671" s="473"/>
      <c r="OYP3671" s="371"/>
      <c r="OYQ3671" s="372"/>
      <c r="OYR3671" s="372"/>
      <c r="OYS3671" s="372"/>
      <c r="OYT3671" s="372"/>
      <c r="OYU3671" s="370"/>
      <c r="OYV3671" s="371"/>
      <c r="OYW3671" s="372"/>
      <c r="OYX3671" s="371"/>
      <c r="OYY3671" s="473"/>
      <c r="OYZ3671" s="371"/>
      <c r="OZA3671" s="372"/>
      <c r="OZB3671" s="372"/>
      <c r="OZC3671" s="372"/>
      <c r="OZD3671" s="372"/>
      <c r="OZE3671" s="370"/>
      <c r="OZF3671" s="371"/>
      <c r="OZG3671" s="372"/>
      <c r="OZH3671" s="371"/>
      <c r="OZI3671" s="473"/>
      <c r="OZJ3671" s="371"/>
      <c r="OZK3671" s="372"/>
      <c r="OZL3671" s="372"/>
      <c r="OZM3671" s="372"/>
      <c r="OZN3671" s="372"/>
      <c r="OZO3671" s="370"/>
      <c r="OZP3671" s="371"/>
      <c r="OZQ3671" s="372"/>
      <c r="OZR3671" s="371"/>
      <c r="OZS3671" s="473"/>
      <c r="OZT3671" s="371"/>
      <c r="OZU3671" s="372"/>
      <c r="OZV3671" s="372"/>
      <c r="OZW3671" s="372"/>
      <c r="OZX3671" s="372"/>
      <c r="OZY3671" s="370"/>
      <c r="OZZ3671" s="371"/>
      <c r="PAA3671" s="372"/>
      <c r="PAB3671" s="371"/>
      <c r="PAC3671" s="473"/>
      <c r="PAD3671" s="371"/>
      <c r="PAE3671" s="372"/>
      <c r="PAF3671" s="372"/>
      <c r="PAG3671" s="372"/>
      <c r="PAH3671" s="372"/>
      <c r="PAI3671" s="370"/>
      <c r="PAJ3671" s="371"/>
      <c r="PAK3671" s="372"/>
      <c r="PAL3671" s="371"/>
      <c r="PAM3671" s="473"/>
      <c r="PAN3671" s="371"/>
      <c r="PAO3671" s="372"/>
      <c r="PAP3671" s="372"/>
      <c r="PAQ3671" s="372"/>
      <c r="PAR3671" s="372"/>
      <c r="PAS3671" s="370"/>
      <c r="PAT3671" s="371"/>
      <c r="PAU3671" s="372"/>
      <c r="PAV3671" s="371"/>
      <c r="PAW3671" s="473"/>
      <c r="PAX3671" s="371"/>
      <c r="PAY3671" s="372"/>
      <c r="PAZ3671" s="372"/>
      <c r="PBA3671" s="372"/>
      <c r="PBB3671" s="372"/>
      <c r="PBC3671" s="370"/>
      <c r="PBD3671" s="371"/>
      <c r="PBE3671" s="372"/>
      <c r="PBF3671" s="371"/>
      <c r="PBG3671" s="473"/>
      <c r="PBH3671" s="371"/>
      <c r="PBI3671" s="372"/>
      <c r="PBJ3671" s="372"/>
      <c r="PBK3671" s="372"/>
      <c r="PBL3671" s="372"/>
      <c r="PBM3671" s="370"/>
      <c r="PBN3671" s="371"/>
      <c r="PBO3671" s="372"/>
      <c r="PBP3671" s="371"/>
      <c r="PBQ3671" s="473"/>
      <c r="PBR3671" s="371"/>
      <c r="PBS3671" s="372"/>
      <c r="PBT3671" s="372"/>
      <c r="PBU3671" s="372"/>
      <c r="PBV3671" s="372"/>
      <c r="PBW3671" s="370"/>
      <c r="PBX3671" s="371"/>
      <c r="PBY3671" s="372"/>
      <c r="PBZ3671" s="371"/>
      <c r="PCA3671" s="473"/>
      <c r="PCB3671" s="371"/>
      <c r="PCC3671" s="372"/>
      <c r="PCD3671" s="372"/>
      <c r="PCE3671" s="372"/>
      <c r="PCF3671" s="372"/>
      <c r="PCG3671" s="370"/>
      <c r="PCH3671" s="371"/>
      <c r="PCI3671" s="372"/>
      <c r="PCJ3671" s="371"/>
      <c r="PCK3671" s="473"/>
      <c r="PCL3671" s="371"/>
      <c r="PCM3671" s="372"/>
      <c r="PCN3671" s="372"/>
      <c r="PCO3671" s="372"/>
      <c r="PCP3671" s="372"/>
      <c r="PCQ3671" s="370"/>
      <c r="PCR3671" s="371"/>
      <c r="PCS3671" s="372"/>
      <c r="PCT3671" s="371"/>
      <c r="PCU3671" s="473"/>
      <c r="PCV3671" s="371"/>
      <c r="PCW3671" s="372"/>
      <c r="PCX3671" s="372"/>
      <c r="PCY3671" s="372"/>
      <c r="PCZ3671" s="372"/>
      <c r="PDA3671" s="370"/>
      <c r="PDB3671" s="371"/>
      <c r="PDC3671" s="372"/>
      <c r="PDD3671" s="371"/>
      <c r="PDE3671" s="473"/>
      <c r="PDF3671" s="371"/>
      <c r="PDG3671" s="372"/>
      <c r="PDH3671" s="372"/>
      <c r="PDI3671" s="372"/>
      <c r="PDJ3671" s="372"/>
      <c r="PDK3671" s="370"/>
      <c r="PDL3671" s="371"/>
      <c r="PDM3671" s="372"/>
      <c r="PDN3671" s="371"/>
      <c r="PDO3671" s="473"/>
      <c r="PDP3671" s="371"/>
      <c r="PDQ3671" s="372"/>
      <c r="PDR3671" s="372"/>
      <c r="PDS3671" s="372"/>
      <c r="PDT3671" s="372"/>
      <c r="PDU3671" s="370"/>
      <c r="PDV3671" s="371"/>
      <c r="PDW3671" s="372"/>
      <c r="PDX3671" s="371"/>
      <c r="PDY3671" s="473"/>
      <c r="PDZ3671" s="371"/>
      <c r="PEA3671" s="372"/>
      <c r="PEB3671" s="372"/>
      <c r="PEC3671" s="372"/>
      <c r="PED3671" s="372"/>
      <c r="PEE3671" s="370"/>
      <c r="PEF3671" s="371"/>
      <c r="PEG3671" s="372"/>
      <c r="PEH3671" s="371"/>
      <c r="PEI3671" s="473"/>
      <c r="PEJ3671" s="371"/>
      <c r="PEK3671" s="372"/>
      <c r="PEL3671" s="372"/>
      <c r="PEM3671" s="372"/>
      <c r="PEN3671" s="372"/>
      <c r="PEO3671" s="370"/>
      <c r="PEP3671" s="371"/>
      <c r="PEQ3671" s="372"/>
      <c r="PER3671" s="371"/>
      <c r="PES3671" s="473"/>
      <c r="PET3671" s="371"/>
      <c r="PEU3671" s="372"/>
      <c r="PEV3671" s="372"/>
      <c r="PEW3671" s="372"/>
      <c r="PEX3671" s="372"/>
      <c r="PEY3671" s="370"/>
      <c r="PEZ3671" s="371"/>
      <c r="PFA3671" s="372"/>
      <c r="PFB3671" s="371"/>
      <c r="PFC3671" s="473"/>
      <c r="PFD3671" s="371"/>
      <c r="PFE3671" s="372"/>
      <c r="PFF3671" s="372"/>
      <c r="PFG3671" s="372"/>
      <c r="PFH3671" s="372"/>
      <c r="PFI3671" s="370"/>
      <c r="PFJ3671" s="371"/>
      <c r="PFK3671" s="372"/>
      <c r="PFL3671" s="371"/>
      <c r="PFM3671" s="473"/>
      <c r="PFN3671" s="371"/>
      <c r="PFO3671" s="372"/>
      <c r="PFP3671" s="372"/>
      <c r="PFQ3671" s="372"/>
      <c r="PFR3671" s="372"/>
      <c r="PFS3671" s="370"/>
      <c r="PFT3671" s="371"/>
      <c r="PFU3671" s="372"/>
      <c r="PFV3671" s="371"/>
      <c r="PFW3671" s="473"/>
      <c r="PFX3671" s="371"/>
      <c r="PFY3671" s="372"/>
      <c r="PFZ3671" s="372"/>
      <c r="PGA3671" s="372"/>
      <c r="PGB3671" s="372"/>
      <c r="PGC3671" s="370"/>
      <c r="PGD3671" s="371"/>
      <c r="PGE3671" s="372"/>
      <c r="PGF3671" s="371"/>
      <c r="PGG3671" s="473"/>
      <c r="PGH3671" s="371"/>
      <c r="PGI3671" s="372"/>
      <c r="PGJ3671" s="372"/>
      <c r="PGK3671" s="372"/>
      <c r="PGL3671" s="372"/>
      <c r="PGM3671" s="370"/>
      <c r="PGN3671" s="371"/>
      <c r="PGO3671" s="372"/>
      <c r="PGP3671" s="371"/>
      <c r="PGQ3671" s="473"/>
      <c r="PGR3671" s="371"/>
      <c r="PGS3671" s="372"/>
      <c r="PGT3671" s="372"/>
      <c r="PGU3671" s="372"/>
      <c r="PGV3671" s="372"/>
      <c r="PGW3671" s="370"/>
      <c r="PGX3671" s="371"/>
      <c r="PGY3671" s="372"/>
      <c r="PGZ3671" s="371"/>
      <c r="PHA3671" s="473"/>
      <c r="PHB3671" s="371"/>
      <c r="PHC3671" s="372"/>
      <c r="PHD3671" s="372"/>
      <c r="PHE3671" s="372"/>
      <c r="PHF3671" s="372"/>
      <c r="PHG3671" s="370"/>
      <c r="PHH3671" s="371"/>
      <c r="PHI3671" s="372"/>
      <c r="PHJ3671" s="371"/>
      <c r="PHK3671" s="473"/>
      <c r="PHL3671" s="371"/>
      <c r="PHM3671" s="372"/>
      <c r="PHN3671" s="372"/>
      <c r="PHO3671" s="372"/>
      <c r="PHP3671" s="372"/>
      <c r="PHQ3671" s="370"/>
      <c r="PHR3671" s="371"/>
      <c r="PHS3671" s="372"/>
      <c r="PHT3671" s="371"/>
      <c r="PHU3671" s="473"/>
      <c r="PHV3671" s="371"/>
      <c r="PHW3671" s="372"/>
      <c r="PHX3671" s="372"/>
      <c r="PHY3671" s="372"/>
      <c r="PHZ3671" s="372"/>
      <c r="PIA3671" s="370"/>
      <c r="PIB3671" s="371"/>
      <c r="PIC3671" s="372"/>
      <c r="PID3671" s="371"/>
      <c r="PIE3671" s="473"/>
      <c r="PIF3671" s="371"/>
      <c r="PIG3671" s="372"/>
      <c r="PIH3671" s="372"/>
      <c r="PII3671" s="372"/>
      <c r="PIJ3671" s="372"/>
      <c r="PIK3671" s="370"/>
      <c r="PIL3671" s="371"/>
      <c r="PIM3671" s="372"/>
      <c r="PIN3671" s="371"/>
      <c r="PIO3671" s="473"/>
      <c r="PIP3671" s="371"/>
      <c r="PIQ3671" s="372"/>
      <c r="PIR3671" s="372"/>
      <c r="PIS3671" s="372"/>
      <c r="PIT3671" s="372"/>
      <c r="PIU3671" s="370"/>
      <c r="PIV3671" s="371"/>
      <c r="PIW3671" s="372"/>
      <c r="PIX3671" s="371"/>
      <c r="PIY3671" s="473"/>
      <c r="PIZ3671" s="371"/>
      <c r="PJA3671" s="372"/>
      <c r="PJB3671" s="372"/>
      <c r="PJC3671" s="372"/>
      <c r="PJD3671" s="372"/>
      <c r="PJE3671" s="370"/>
      <c r="PJF3671" s="371"/>
      <c r="PJG3671" s="372"/>
      <c r="PJH3671" s="371"/>
      <c r="PJI3671" s="473"/>
      <c r="PJJ3671" s="371"/>
      <c r="PJK3671" s="372"/>
      <c r="PJL3671" s="372"/>
      <c r="PJM3671" s="372"/>
      <c r="PJN3671" s="372"/>
      <c r="PJO3671" s="370"/>
      <c r="PJP3671" s="371"/>
      <c r="PJQ3671" s="372"/>
      <c r="PJR3671" s="371"/>
      <c r="PJS3671" s="473"/>
      <c r="PJT3671" s="371"/>
      <c r="PJU3671" s="372"/>
      <c r="PJV3671" s="372"/>
      <c r="PJW3671" s="372"/>
      <c r="PJX3671" s="372"/>
      <c r="PJY3671" s="370"/>
      <c r="PJZ3671" s="371"/>
      <c r="PKA3671" s="372"/>
      <c r="PKB3671" s="371"/>
      <c r="PKC3671" s="473"/>
      <c r="PKD3671" s="371"/>
      <c r="PKE3671" s="372"/>
      <c r="PKF3671" s="372"/>
      <c r="PKG3671" s="372"/>
      <c r="PKH3671" s="372"/>
      <c r="PKI3671" s="370"/>
      <c r="PKJ3671" s="371"/>
      <c r="PKK3671" s="372"/>
      <c r="PKL3671" s="371"/>
      <c r="PKM3671" s="473"/>
      <c r="PKN3671" s="371"/>
      <c r="PKO3671" s="372"/>
      <c r="PKP3671" s="372"/>
      <c r="PKQ3671" s="372"/>
      <c r="PKR3671" s="372"/>
      <c r="PKS3671" s="370"/>
      <c r="PKT3671" s="371"/>
      <c r="PKU3671" s="372"/>
      <c r="PKV3671" s="371"/>
      <c r="PKW3671" s="473"/>
      <c r="PKX3671" s="371"/>
      <c r="PKY3671" s="372"/>
      <c r="PKZ3671" s="372"/>
      <c r="PLA3671" s="372"/>
      <c r="PLB3671" s="372"/>
      <c r="PLC3671" s="370"/>
      <c r="PLD3671" s="371"/>
      <c r="PLE3671" s="372"/>
      <c r="PLF3671" s="371"/>
      <c r="PLG3671" s="473"/>
      <c r="PLH3671" s="371"/>
      <c r="PLI3671" s="372"/>
      <c r="PLJ3671" s="372"/>
      <c r="PLK3671" s="372"/>
      <c r="PLL3671" s="372"/>
      <c r="PLM3671" s="370"/>
      <c r="PLN3671" s="371"/>
      <c r="PLO3671" s="372"/>
      <c r="PLP3671" s="371"/>
      <c r="PLQ3671" s="473"/>
      <c r="PLR3671" s="371"/>
      <c r="PLS3671" s="372"/>
      <c r="PLT3671" s="372"/>
      <c r="PLU3671" s="372"/>
      <c r="PLV3671" s="372"/>
      <c r="PLW3671" s="370"/>
      <c r="PLX3671" s="371"/>
      <c r="PLY3671" s="372"/>
      <c r="PLZ3671" s="371"/>
      <c r="PMA3671" s="473"/>
      <c r="PMB3671" s="371"/>
      <c r="PMC3671" s="372"/>
      <c r="PMD3671" s="372"/>
      <c r="PME3671" s="372"/>
      <c r="PMF3671" s="372"/>
      <c r="PMG3671" s="370"/>
      <c r="PMH3671" s="371"/>
      <c r="PMI3671" s="372"/>
      <c r="PMJ3671" s="371"/>
      <c r="PMK3671" s="473"/>
      <c r="PML3671" s="371"/>
      <c r="PMM3671" s="372"/>
      <c r="PMN3671" s="372"/>
      <c r="PMO3671" s="372"/>
      <c r="PMP3671" s="372"/>
      <c r="PMQ3671" s="370"/>
      <c r="PMR3671" s="371"/>
      <c r="PMS3671" s="372"/>
      <c r="PMT3671" s="371"/>
      <c r="PMU3671" s="473"/>
      <c r="PMV3671" s="371"/>
      <c r="PMW3671" s="372"/>
      <c r="PMX3671" s="372"/>
      <c r="PMY3671" s="372"/>
      <c r="PMZ3671" s="372"/>
      <c r="PNA3671" s="370"/>
      <c r="PNB3671" s="371"/>
      <c r="PNC3671" s="372"/>
      <c r="PND3671" s="371"/>
      <c r="PNE3671" s="473"/>
      <c r="PNF3671" s="371"/>
      <c r="PNG3671" s="372"/>
      <c r="PNH3671" s="372"/>
      <c r="PNI3671" s="372"/>
      <c r="PNJ3671" s="372"/>
      <c r="PNK3671" s="370"/>
      <c r="PNL3671" s="371"/>
      <c r="PNM3671" s="372"/>
      <c r="PNN3671" s="371"/>
      <c r="PNO3671" s="473"/>
      <c r="PNP3671" s="371"/>
      <c r="PNQ3671" s="372"/>
      <c r="PNR3671" s="372"/>
      <c r="PNS3671" s="372"/>
      <c r="PNT3671" s="372"/>
      <c r="PNU3671" s="370"/>
      <c r="PNV3671" s="371"/>
      <c r="PNW3671" s="372"/>
      <c r="PNX3671" s="371"/>
      <c r="PNY3671" s="473"/>
      <c r="PNZ3671" s="371"/>
      <c r="POA3671" s="372"/>
      <c r="POB3671" s="372"/>
      <c r="POC3671" s="372"/>
      <c r="POD3671" s="372"/>
      <c r="POE3671" s="370"/>
      <c r="POF3671" s="371"/>
      <c r="POG3671" s="372"/>
      <c r="POH3671" s="371"/>
      <c r="POI3671" s="473"/>
      <c r="POJ3671" s="371"/>
      <c r="POK3671" s="372"/>
      <c r="POL3671" s="372"/>
      <c r="POM3671" s="372"/>
      <c r="PON3671" s="372"/>
      <c r="POO3671" s="370"/>
      <c r="POP3671" s="371"/>
      <c r="POQ3671" s="372"/>
      <c r="POR3671" s="371"/>
      <c r="POS3671" s="473"/>
      <c r="POT3671" s="371"/>
      <c r="POU3671" s="372"/>
      <c r="POV3671" s="372"/>
      <c r="POW3671" s="372"/>
      <c r="POX3671" s="372"/>
      <c r="POY3671" s="370"/>
      <c r="POZ3671" s="371"/>
      <c r="PPA3671" s="372"/>
      <c r="PPB3671" s="371"/>
      <c r="PPC3671" s="473"/>
      <c r="PPD3671" s="371"/>
      <c r="PPE3671" s="372"/>
      <c r="PPF3671" s="372"/>
      <c r="PPG3671" s="372"/>
      <c r="PPH3671" s="372"/>
      <c r="PPI3671" s="370"/>
      <c r="PPJ3671" s="371"/>
      <c r="PPK3671" s="372"/>
      <c r="PPL3671" s="371"/>
      <c r="PPM3671" s="473"/>
      <c r="PPN3671" s="371"/>
      <c r="PPO3671" s="372"/>
      <c r="PPP3671" s="372"/>
      <c r="PPQ3671" s="372"/>
      <c r="PPR3671" s="372"/>
      <c r="PPS3671" s="370"/>
      <c r="PPT3671" s="371"/>
      <c r="PPU3671" s="372"/>
      <c r="PPV3671" s="371"/>
      <c r="PPW3671" s="473"/>
      <c r="PPX3671" s="371"/>
      <c r="PPY3671" s="372"/>
      <c r="PPZ3671" s="372"/>
      <c r="PQA3671" s="372"/>
      <c r="PQB3671" s="372"/>
      <c r="PQC3671" s="370"/>
      <c r="PQD3671" s="371"/>
      <c r="PQE3671" s="372"/>
      <c r="PQF3671" s="371"/>
      <c r="PQG3671" s="473"/>
      <c r="PQH3671" s="371"/>
      <c r="PQI3671" s="372"/>
      <c r="PQJ3671" s="372"/>
      <c r="PQK3671" s="372"/>
      <c r="PQL3671" s="372"/>
      <c r="PQM3671" s="370"/>
      <c r="PQN3671" s="371"/>
      <c r="PQO3671" s="372"/>
      <c r="PQP3671" s="371"/>
      <c r="PQQ3671" s="473"/>
      <c r="PQR3671" s="371"/>
      <c r="PQS3671" s="372"/>
      <c r="PQT3671" s="372"/>
      <c r="PQU3671" s="372"/>
      <c r="PQV3671" s="372"/>
      <c r="PQW3671" s="370"/>
      <c r="PQX3671" s="371"/>
      <c r="PQY3671" s="372"/>
      <c r="PQZ3671" s="371"/>
      <c r="PRA3671" s="473"/>
      <c r="PRB3671" s="371"/>
      <c r="PRC3671" s="372"/>
      <c r="PRD3671" s="372"/>
      <c r="PRE3671" s="372"/>
      <c r="PRF3671" s="372"/>
      <c r="PRG3671" s="370"/>
      <c r="PRH3671" s="371"/>
      <c r="PRI3671" s="372"/>
      <c r="PRJ3671" s="371"/>
      <c r="PRK3671" s="473"/>
      <c r="PRL3671" s="371"/>
      <c r="PRM3671" s="372"/>
      <c r="PRN3671" s="372"/>
      <c r="PRO3671" s="372"/>
      <c r="PRP3671" s="372"/>
      <c r="PRQ3671" s="370"/>
      <c r="PRR3671" s="371"/>
      <c r="PRS3671" s="372"/>
      <c r="PRT3671" s="371"/>
      <c r="PRU3671" s="473"/>
      <c r="PRV3671" s="371"/>
      <c r="PRW3671" s="372"/>
      <c r="PRX3671" s="372"/>
      <c r="PRY3671" s="372"/>
      <c r="PRZ3671" s="372"/>
      <c r="PSA3671" s="370"/>
      <c r="PSB3671" s="371"/>
      <c r="PSC3671" s="372"/>
      <c r="PSD3671" s="371"/>
      <c r="PSE3671" s="473"/>
      <c r="PSF3671" s="371"/>
      <c r="PSG3671" s="372"/>
      <c r="PSH3671" s="372"/>
      <c r="PSI3671" s="372"/>
      <c r="PSJ3671" s="372"/>
      <c r="PSK3671" s="370"/>
      <c r="PSL3671" s="371"/>
      <c r="PSM3671" s="372"/>
      <c r="PSN3671" s="371"/>
      <c r="PSO3671" s="473"/>
      <c r="PSP3671" s="371"/>
      <c r="PSQ3671" s="372"/>
      <c r="PSR3671" s="372"/>
      <c r="PSS3671" s="372"/>
      <c r="PST3671" s="372"/>
      <c r="PSU3671" s="370"/>
      <c r="PSV3671" s="371"/>
      <c r="PSW3671" s="372"/>
      <c r="PSX3671" s="371"/>
      <c r="PSY3671" s="473"/>
      <c r="PSZ3671" s="371"/>
      <c r="PTA3671" s="372"/>
      <c r="PTB3671" s="372"/>
      <c r="PTC3671" s="372"/>
      <c r="PTD3671" s="372"/>
      <c r="PTE3671" s="370"/>
      <c r="PTF3671" s="371"/>
      <c r="PTG3671" s="372"/>
      <c r="PTH3671" s="371"/>
      <c r="PTI3671" s="473"/>
      <c r="PTJ3671" s="371"/>
      <c r="PTK3671" s="372"/>
      <c r="PTL3671" s="372"/>
      <c r="PTM3671" s="372"/>
      <c r="PTN3671" s="372"/>
      <c r="PTO3671" s="370"/>
      <c r="PTP3671" s="371"/>
      <c r="PTQ3671" s="372"/>
      <c r="PTR3671" s="371"/>
      <c r="PTS3671" s="473"/>
      <c r="PTT3671" s="371"/>
      <c r="PTU3671" s="372"/>
      <c r="PTV3671" s="372"/>
      <c r="PTW3671" s="372"/>
      <c r="PTX3671" s="372"/>
      <c r="PTY3671" s="370"/>
      <c r="PTZ3671" s="371"/>
      <c r="PUA3671" s="372"/>
      <c r="PUB3671" s="371"/>
      <c r="PUC3671" s="473"/>
      <c r="PUD3671" s="371"/>
      <c r="PUE3671" s="372"/>
      <c r="PUF3671" s="372"/>
      <c r="PUG3671" s="372"/>
      <c r="PUH3671" s="372"/>
      <c r="PUI3671" s="370"/>
      <c r="PUJ3671" s="371"/>
      <c r="PUK3671" s="372"/>
      <c r="PUL3671" s="371"/>
      <c r="PUM3671" s="473"/>
      <c r="PUN3671" s="371"/>
      <c r="PUO3671" s="372"/>
      <c r="PUP3671" s="372"/>
      <c r="PUQ3671" s="372"/>
      <c r="PUR3671" s="372"/>
      <c r="PUS3671" s="370"/>
      <c r="PUT3671" s="371"/>
      <c r="PUU3671" s="372"/>
      <c r="PUV3671" s="371"/>
      <c r="PUW3671" s="473"/>
      <c r="PUX3671" s="371"/>
      <c r="PUY3671" s="372"/>
      <c r="PUZ3671" s="372"/>
      <c r="PVA3671" s="372"/>
      <c r="PVB3671" s="372"/>
      <c r="PVC3671" s="370"/>
      <c r="PVD3671" s="371"/>
      <c r="PVE3671" s="372"/>
      <c r="PVF3671" s="371"/>
      <c r="PVG3671" s="473"/>
      <c r="PVH3671" s="371"/>
      <c r="PVI3671" s="372"/>
      <c r="PVJ3671" s="372"/>
      <c r="PVK3671" s="372"/>
      <c r="PVL3671" s="372"/>
      <c r="PVM3671" s="370"/>
      <c r="PVN3671" s="371"/>
      <c r="PVO3671" s="372"/>
      <c r="PVP3671" s="371"/>
      <c r="PVQ3671" s="473"/>
      <c r="PVR3671" s="371"/>
      <c r="PVS3671" s="372"/>
      <c r="PVT3671" s="372"/>
      <c r="PVU3671" s="372"/>
      <c r="PVV3671" s="372"/>
      <c r="PVW3671" s="370"/>
      <c r="PVX3671" s="371"/>
      <c r="PVY3671" s="372"/>
      <c r="PVZ3671" s="371"/>
      <c r="PWA3671" s="473"/>
      <c r="PWB3671" s="371"/>
      <c r="PWC3671" s="372"/>
      <c r="PWD3671" s="372"/>
      <c r="PWE3671" s="372"/>
      <c r="PWF3671" s="372"/>
      <c r="PWG3671" s="370"/>
      <c r="PWH3671" s="371"/>
      <c r="PWI3671" s="372"/>
      <c r="PWJ3671" s="371"/>
      <c r="PWK3671" s="473"/>
      <c r="PWL3671" s="371"/>
      <c r="PWM3671" s="372"/>
      <c r="PWN3671" s="372"/>
      <c r="PWO3671" s="372"/>
      <c r="PWP3671" s="372"/>
      <c r="PWQ3671" s="370"/>
      <c r="PWR3671" s="371"/>
      <c r="PWS3671" s="372"/>
      <c r="PWT3671" s="371"/>
      <c r="PWU3671" s="473"/>
      <c r="PWV3671" s="371"/>
      <c r="PWW3671" s="372"/>
      <c r="PWX3671" s="372"/>
      <c r="PWY3671" s="372"/>
      <c r="PWZ3671" s="372"/>
      <c r="PXA3671" s="370"/>
      <c r="PXB3671" s="371"/>
      <c r="PXC3671" s="372"/>
      <c r="PXD3671" s="371"/>
      <c r="PXE3671" s="473"/>
      <c r="PXF3671" s="371"/>
      <c r="PXG3671" s="372"/>
      <c r="PXH3671" s="372"/>
      <c r="PXI3671" s="372"/>
      <c r="PXJ3671" s="372"/>
      <c r="PXK3671" s="370"/>
      <c r="PXL3671" s="371"/>
      <c r="PXM3671" s="372"/>
      <c r="PXN3671" s="371"/>
      <c r="PXO3671" s="473"/>
      <c r="PXP3671" s="371"/>
      <c r="PXQ3671" s="372"/>
      <c r="PXR3671" s="372"/>
      <c r="PXS3671" s="372"/>
      <c r="PXT3671" s="372"/>
      <c r="PXU3671" s="370"/>
      <c r="PXV3671" s="371"/>
      <c r="PXW3671" s="372"/>
      <c r="PXX3671" s="371"/>
      <c r="PXY3671" s="473"/>
      <c r="PXZ3671" s="371"/>
      <c r="PYA3671" s="372"/>
      <c r="PYB3671" s="372"/>
      <c r="PYC3671" s="372"/>
      <c r="PYD3671" s="372"/>
      <c r="PYE3671" s="370"/>
      <c r="PYF3671" s="371"/>
      <c r="PYG3671" s="372"/>
      <c r="PYH3671" s="371"/>
      <c r="PYI3671" s="473"/>
      <c r="PYJ3671" s="371"/>
      <c r="PYK3671" s="372"/>
      <c r="PYL3671" s="372"/>
      <c r="PYM3671" s="372"/>
      <c r="PYN3671" s="372"/>
      <c r="PYO3671" s="370"/>
      <c r="PYP3671" s="371"/>
      <c r="PYQ3671" s="372"/>
      <c r="PYR3671" s="371"/>
      <c r="PYS3671" s="473"/>
      <c r="PYT3671" s="371"/>
      <c r="PYU3671" s="372"/>
      <c r="PYV3671" s="372"/>
      <c r="PYW3671" s="372"/>
      <c r="PYX3671" s="372"/>
      <c r="PYY3671" s="370"/>
      <c r="PYZ3671" s="371"/>
      <c r="PZA3671" s="372"/>
      <c r="PZB3671" s="371"/>
      <c r="PZC3671" s="473"/>
      <c r="PZD3671" s="371"/>
      <c r="PZE3671" s="372"/>
      <c r="PZF3671" s="372"/>
      <c r="PZG3671" s="372"/>
      <c r="PZH3671" s="372"/>
      <c r="PZI3671" s="370"/>
      <c r="PZJ3671" s="371"/>
      <c r="PZK3671" s="372"/>
      <c r="PZL3671" s="371"/>
      <c r="PZM3671" s="473"/>
      <c r="PZN3671" s="371"/>
      <c r="PZO3671" s="372"/>
      <c r="PZP3671" s="372"/>
      <c r="PZQ3671" s="372"/>
      <c r="PZR3671" s="372"/>
      <c r="PZS3671" s="370"/>
      <c r="PZT3671" s="371"/>
      <c r="PZU3671" s="372"/>
      <c r="PZV3671" s="371"/>
      <c r="PZW3671" s="473"/>
      <c r="PZX3671" s="371"/>
      <c r="PZY3671" s="372"/>
      <c r="PZZ3671" s="372"/>
      <c r="QAA3671" s="372"/>
      <c r="QAB3671" s="372"/>
      <c r="QAC3671" s="370"/>
      <c r="QAD3671" s="371"/>
      <c r="QAE3671" s="372"/>
      <c r="QAF3671" s="371"/>
      <c r="QAG3671" s="473"/>
      <c r="QAH3671" s="371"/>
      <c r="QAI3671" s="372"/>
      <c r="QAJ3671" s="372"/>
      <c r="QAK3671" s="372"/>
      <c r="QAL3671" s="372"/>
      <c r="QAM3671" s="370"/>
      <c r="QAN3671" s="371"/>
      <c r="QAO3671" s="372"/>
      <c r="QAP3671" s="371"/>
      <c r="QAQ3671" s="473"/>
      <c r="QAR3671" s="371"/>
      <c r="QAS3671" s="372"/>
      <c r="QAT3671" s="372"/>
      <c r="QAU3671" s="372"/>
      <c r="QAV3671" s="372"/>
      <c r="QAW3671" s="370"/>
      <c r="QAX3671" s="371"/>
      <c r="QAY3671" s="372"/>
      <c r="QAZ3671" s="371"/>
      <c r="QBA3671" s="473"/>
      <c r="QBB3671" s="371"/>
      <c r="QBC3671" s="372"/>
      <c r="QBD3671" s="372"/>
      <c r="QBE3671" s="372"/>
      <c r="QBF3671" s="372"/>
      <c r="QBG3671" s="370"/>
      <c r="QBH3671" s="371"/>
      <c r="QBI3671" s="372"/>
      <c r="QBJ3671" s="371"/>
      <c r="QBK3671" s="473"/>
      <c r="QBL3671" s="371"/>
      <c r="QBM3671" s="372"/>
      <c r="QBN3671" s="372"/>
      <c r="QBO3671" s="372"/>
      <c r="QBP3671" s="372"/>
      <c r="QBQ3671" s="370"/>
      <c r="QBR3671" s="371"/>
      <c r="QBS3671" s="372"/>
      <c r="QBT3671" s="371"/>
      <c r="QBU3671" s="473"/>
      <c r="QBV3671" s="371"/>
      <c r="QBW3671" s="372"/>
      <c r="QBX3671" s="372"/>
      <c r="QBY3671" s="372"/>
      <c r="QBZ3671" s="372"/>
      <c r="QCA3671" s="370"/>
      <c r="QCB3671" s="371"/>
      <c r="QCC3671" s="372"/>
      <c r="QCD3671" s="371"/>
      <c r="QCE3671" s="473"/>
      <c r="QCF3671" s="371"/>
      <c r="QCG3671" s="372"/>
      <c r="QCH3671" s="372"/>
      <c r="QCI3671" s="372"/>
      <c r="QCJ3671" s="372"/>
      <c r="QCK3671" s="370"/>
      <c r="QCL3671" s="371"/>
      <c r="QCM3671" s="372"/>
      <c r="QCN3671" s="371"/>
      <c r="QCO3671" s="473"/>
      <c r="QCP3671" s="371"/>
      <c r="QCQ3671" s="372"/>
      <c r="QCR3671" s="372"/>
      <c r="QCS3671" s="372"/>
      <c r="QCT3671" s="372"/>
      <c r="QCU3671" s="370"/>
      <c r="QCV3671" s="371"/>
      <c r="QCW3671" s="372"/>
      <c r="QCX3671" s="371"/>
      <c r="QCY3671" s="473"/>
      <c r="QCZ3671" s="371"/>
      <c r="QDA3671" s="372"/>
      <c r="QDB3671" s="372"/>
      <c r="QDC3671" s="372"/>
      <c r="QDD3671" s="372"/>
      <c r="QDE3671" s="370"/>
      <c r="QDF3671" s="371"/>
      <c r="QDG3671" s="372"/>
      <c r="QDH3671" s="371"/>
      <c r="QDI3671" s="473"/>
      <c r="QDJ3671" s="371"/>
      <c r="QDK3671" s="372"/>
      <c r="QDL3671" s="372"/>
      <c r="QDM3671" s="372"/>
      <c r="QDN3671" s="372"/>
      <c r="QDO3671" s="370"/>
      <c r="QDP3671" s="371"/>
      <c r="QDQ3671" s="372"/>
      <c r="QDR3671" s="371"/>
      <c r="QDS3671" s="473"/>
      <c r="QDT3671" s="371"/>
      <c r="QDU3671" s="372"/>
      <c r="QDV3671" s="372"/>
      <c r="QDW3671" s="372"/>
      <c r="QDX3671" s="372"/>
      <c r="QDY3671" s="370"/>
      <c r="QDZ3671" s="371"/>
      <c r="QEA3671" s="372"/>
      <c r="QEB3671" s="371"/>
      <c r="QEC3671" s="473"/>
      <c r="QED3671" s="371"/>
      <c r="QEE3671" s="372"/>
      <c r="QEF3671" s="372"/>
      <c r="QEG3671" s="372"/>
      <c r="QEH3671" s="372"/>
      <c r="QEI3671" s="370"/>
      <c r="QEJ3671" s="371"/>
      <c r="QEK3671" s="372"/>
      <c r="QEL3671" s="371"/>
      <c r="QEM3671" s="473"/>
      <c r="QEN3671" s="371"/>
      <c r="QEO3671" s="372"/>
      <c r="QEP3671" s="372"/>
      <c r="QEQ3671" s="372"/>
      <c r="QER3671" s="372"/>
      <c r="QES3671" s="370"/>
      <c r="QET3671" s="371"/>
      <c r="QEU3671" s="372"/>
      <c r="QEV3671" s="371"/>
      <c r="QEW3671" s="473"/>
      <c r="QEX3671" s="371"/>
      <c r="QEY3671" s="372"/>
      <c r="QEZ3671" s="372"/>
      <c r="QFA3671" s="372"/>
      <c r="QFB3671" s="372"/>
      <c r="QFC3671" s="370"/>
      <c r="QFD3671" s="371"/>
      <c r="QFE3671" s="372"/>
      <c r="QFF3671" s="371"/>
      <c r="QFG3671" s="473"/>
      <c r="QFH3671" s="371"/>
      <c r="QFI3671" s="372"/>
      <c r="QFJ3671" s="372"/>
      <c r="QFK3671" s="372"/>
      <c r="QFL3671" s="372"/>
      <c r="QFM3671" s="370"/>
      <c r="QFN3671" s="371"/>
      <c r="QFO3671" s="372"/>
      <c r="QFP3671" s="371"/>
      <c r="QFQ3671" s="473"/>
      <c r="QFR3671" s="371"/>
      <c r="QFS3671" s="372"/>
      <c r="QFT3671" s="372"/>
      <c r="QFU3671" s="372"/>
      <c r="QFV3671" s="372"/>
      <c r="QFW3671" s="370"/>
      <c r="QFX3671" s="371"/>
      <c r="QFY3671" s="372"/>
      <c r="QFZ3671" s="371"/>
      <c r="QGA3671" s="473"/>
      <c r="QGB3671" s="371"/>
      <c r="QGC3671" s="372"/>
      <c r="QGD3671" s="372"/>
      <c r="QGE3671" s="372"/>
      <c r="QGF3671" s="372"/>
      <c r="QGG3671" s="370"/>
      <c r="QGH3671" s="371"/>
      <c r="QGI3671" s="372"/>
      <c r="QGJ3671" s="371"/>
      <c r="QGK3671" s="473"/>
      <c r="QGL3671" s="371"/>
      <c r="QGM3671" s="372"/>
      <c r="QGN3671" s="372"/>
      <c r="QGO3671" s="372"/>
      <c r="QGP3671" s="372"/>
      <c r="QGQ3671" s="370"/>
      <c r="QGR3671" s="371"/>
      <c r="QGS3671" s="372"/>
      <c r="QGT3671" s="371"/>
      <c r="QGU3671" s="473"/>
      <c r="QGV3671" s="371"/>
      <c r="QGW3671" s="372"/>
      <c r="QGX3671" s="372"/>
      <c r="QGY3671" s="372"/>
      <c r="QGZ3671" s="372"/>
      <c r="QHA3671" s="370"/>
      <c r="QHB3671" s="371"/>
      <c r="QHC3671" s="372"/>
      <c r="QHD3671" s="371"/>
      <c r="QHE3671" s="473"/>
      <c r="QHF3671" s="371"/>
      <c r="QHG3671" s="372"/>
      <c r="QHH3671" s="372"/>
      <c r="QHI3671" s="372"/>
      <c r="QHJ3671" s="372"/>
      <c r="QHK3671" s="370"/>
      <c r="QHL3671" s="371"/>
      <c r="QHM3671" s="372"/>
      <c r="QHN3671" s="371"/>
      <c r="QHO3671" s="473"/>
      <c r="QHP3671" s="371"/>
      <c r="QHQ3671" s="372"/>
      <c r="QHR3671" s="372"/>
      <c r="QHS3671" s="372"/>
      <c r="QHT3671" s="372"/>
      <c r="QHU3671" s="370"/>
      <c r="QHV3671" s="371"/>
      <c r="QHW3671" s="372"/>
      <c r="QHX3671" s="371"/>
      <c r="QHY3671" s="473"/>
      <c r="QHZ3671" s="371"/>
      <c r="QIA3671" s="372"/>
      <c r="QIB3671" s="372"/>
      <c r="QIC3671" s="372"/>
      <c r="QID3671" s="372"/>
      <c r="QIE3671" s="370"/>
      <c r="QIF3671" s="371"/>
      <c r="QIG3671" s="372"/>
      <c r="QIH3671" s="371"/>
      <c r="QII3671" s="473"/>
      <c r="QIJ3671" s="371"/>
      <c r="QIK3671" s="372"/>
      <c r="QIL3671" s="372"/>
      <c r="QIM3671" s="372"/>
      <c r="QIN3671" s="372"/>
      <c r="QIO3671" s="370"/>
      <c r="QIP3671" s="371"/>
      <c r="QIQ3671" s="372"/>
      <c r="QIR3671" s="371"/>
      <c r="QIS3671" s="473"/>
      <c r="QIT3671" s="371"/>
      <c r="QIU3671" s="372"/>
      <c r="QIV3671" s="372"/>
      <c r="QIW3671" s="372"/>
      <c r="QIX3671" s="372"/>
      <c r="QIY3671" s="370"/>
      <c r="QIZ3671" s="371"/>
      <c r="QJA3671" s="372"/>
      <c r="QJB3671" s="371"/>
      <c r="QJC3671" s="473"/>
      <c r="QJD3671" s="371"/>
      <c r="QJE3671" s="372"/>
      <c r="QJF3671" s="372"/>
      <c r="QJG3671" s="372"/>
      <c r="QJH3671" s="372"/>
      <c r="QJI3671" s="370"/>
      <c r="QJJ3671" s="371"/>
      <c r="QJK3671" s="372"/>
      <c r="QJL3671" s="371"/>
      <c r="QJM3671" s="473"/>
      <c r="QJN3671" s="371"/>
      <c r="QJO3671" s="372"/>
      <c r="QJP3671" s="372"/>
      <c r="QJQ3671" s="372"/>
      <c r="QJR3671" s="372"/>
      <c r="QJS3671" s="370"/>
      <c r="QJT3671" s="371"/>
      <c r="QJU3671" s="372"/>
      <c r="QJV3671" s="371"/>
      <c r="QJW3671" s="473"/>
      <c r="QJX3671" s="371"/>
      <c r="QJY3671" s="372"/>
      <c r="QJZ3671" s="372"/>
      <c r="QKA3671" s="372"/>
      <c r="QKB3671" s="372"/>
      <c r="QKC3671" s="370"/>
      <c r="QKD3671" s="371"/>
      <c r="QKE3671" s="372"/>
      <c r="QKF3671" s="371"/>
      <c r="QKG3671" s="473"/>
      <c r="QKH3671" s="371"/>
      <c r="QKI3671" s="372"/>
      <c r="QKJ3671" s="372"/>
      <c r="QKK3671" s="372"/>
      <c r="QKL3671" s="372"/>
      <c r="QKM3671" s="370"/>
      <c r="QKN3671" s="371"/>
      <c r="QKO3671" s="372"/>
      <c r="QKP3671" s="371"/>
      <c r="QKQ3671" s="473"/>
      <c r="QKR3671" s="371"/>
      <c r="QKS3671" s="372"/>
      <c r="QKT3671" s="372"/>
      <c r="QKU3671" s="372"/>
      <c r="QKV3671" s="372"/>
      <c r="QKW3671" s="370"/>
      <c r="QKX3671" s="371"/>
      <c r="QKY3671" s="372"/>
      <c r="QKZ3671" s="371"/>
      <c r="QLA3671" s="473"/>
      <c r="QLB3671" s="371"/>
      <c r="QLC3671" s="372"/>
      <c r="QLD3671" s="372"/>
      <c r="QLE3671" s="372"/>
      <c r="QLF3671" s="372"/>
      <c r="QLG3671" s="370"/>
      <c r="QLH3671" s="371"/>
      <c r="QLI3671" s="372"/>
      <c r="QLJ3671" s="371"/>
      <c r="QLK3671" s="473"/>
      <c r="QLL3671" s="371"/>
      <c r="QLM3671" s="372"/>
      <c r="QLN3671" s="372"/>
      <c r="QLO3671" s="372"/>
      <c r="QLP3671" s="372"/>
      <c r="QLQ3671" s="370"/>
      <c r="QLR3671" s="371"/>
      <c r="QLS3671" s="372"/>
      <c r="QLT3671" s="371"/>
      <c r="QLU3671" s="473"/>
      <c r="QLV3671" s="371"/>
      <c r="QLW3671" s="372"/>
      <c r="QLX3671" s="372"/>
      <c r="QLY3671" s="372"/>
      <c r="QLZ3671" s="372"/>
      <c r="QMA3671" s="370"/>
      <c r="QMB3671" s="371"/>
      <c r="QMC3671" s="372"/>
      <c r="QMD3671" s="371"/>
      <c r="QME3671" s="473"/>
      <c r="QMF3671" s="371"/>
      <c r="QMG3671" s="372"/>
      <c r="QMH3671" s="372"/>
      <c r="QMI3671" s="372"/>
      <c r="QMJ3671" s="372"/>
      <c r="QMK3671" s="370"/>
      <c r="QML3671" s="371"/>
      <c r="QMM3671" s="372"/>
      <c r="QMN3671" s="371"/>
      <c r="QMO3671" s="473"/>
      <c r="QMP3671" s="371"/>
      <c r="QMQ3671" s="372"/>
      <c r="QMR3671" s="372"/>
      <c r="QMS3671" s="372"/>
      <c r="QMT3671" s="372"/>
      <c r="QMU3671" s="370"/>
      <c r="QMV3671" s="371"/>
      <c r="QMW3671" s="372"/>
      <c r="QMX3671" s="371"/>
      <c r="QMY3671" s="473"/>
      <c r="QMZ3671" s="371"/>
      <c r="QNA3671" s="372"/>
      <c r="QNB3671" s="372"/>
      <c r="QNC3671" s="372"/>
      <c r="QND3671" s="372"/>
      <c r="QNE3671" s="370"/>
      <c r="QNF3671" s="371"/>
      <c r="QNG3671" s="372"/>
      <c r="QNH3671" s="371"/>
      <c r="QNI3671" s="473"/>
      <c r="QNJ3671" s="371"/>
      <c r="QNK3671" s="372"/>
      <c r="QNL3671" s="372"/>
      <c r="QNM3671" s="372"/>
      <c r="QNN3671" s="372"/>
      <c r="QNO3671" s="370"/>
      <c r="QNP3671" s="371"/>
      <c r="QNQ3671" s="372"/>
      <c r="QNR3671" s="371"/>
      <c r="QNS3671" s="473"/>
      <c r="QNT3671" s="371"/>
      <c r="QNU3671" s="372"/>
      <c r="QNV3671" s="372"/>
      <c r="QNW3671" s="372"/>
      <c r="QNX3671" s="372"/>
      <c r="QNY3671" s="370"/>
      <c r="QNZ3671" s="371"/>
      <c r="QOA3671" s="372"/>
      <c r="QOB3671" s="371"/>
      <c r="QOC3671" s="473"/>
      <c r="QOD3671" s="371"/>
      <c r="QOE3671" s="372"/>
      <c r="QOF3671" s="372"/>
      <c r="QOG3671" s="372"/>
      <c r="QOH3671" s="372"/>
      <c r="QOI3671" s="370"/>
      <c r="QOJ3671" s="371"/>
      <c r="QOK3671" s="372"/>
      <c r="QOL3671" s="371"/>
      <c r="QOM3671" s="473"/>
      <c r="QON3671" s="371"/>
      <c r="QOO3671" s="372"/>
      <c r="QOP3671" s="372"/>
      <c r="QOQ3671" s="372"/>
      <c r="QOR3671" s="372"/>
      <c r="QOS3671" s="370"/>
      <c r="QOT3671" s="371"/>
      <c r="QOU3671" s="372"/>
      <c r="QOV3671" s="371"/>
      <c r="QOW3671" s="473"/>
      <c r="QOX3671" s="371"/>
      <c r="QOY3671" s="372"/>
      <c r="QOZ3671" s="372"/>
      <c r="QPA3671" s="372"/>
      <c r="QPB3671" s="372"/>
      <c r="QPC3671" s="370"/>
      <c r="QPD3671" s="371"/>
      <c r="QPE3671" s="372"/>
      <c r="QPF3671" s="371"/>
      <c r="QPG3671" s="473"/>
      <c r="QPH3671" s="371"/>
      <c r="QPI3671" s="372"/>
      <c r="QPJ3671" s="372"/>
      <c r="QPK3671" s="372"/>
      <c r="QPL3671" s="372"/>
      <c r="QPM3671" s="370"/>
      <c r="QPN3671" s="371"/>
      <c r="QPO3671" s="372"/>
      <c r="QPP3671" s="371"/>
      <c r="QPQ3671" s="473"/>
      <c r="QPR3671" s="371"/>
      <c r="QPS3671" s="372"/>
      <c r="QPT3671" s="372"/>
      <c r="QPU3671" s="372"/>
      <c r="QPV3671" s="372"/>
      <c r="QPW3671" s="370"/>
      <c r="QPX3671" s="371"/>
      <c r="QPY3671" s="372"/>
      <c r="QPZ3671" s="371"/>
      <c r="QQA3671" s="473"/>
      <c r="QQB3671" s="371"/>
      <c r="QQC3671" s="372"/>
      <c r="QQD3671" s="372"/>
      <c r="QQE3671" s="372"/>
      <c r="QQF3671" s="372"/>
      <c r="QQG3671" s="370"/>
      <c r="QQH3671" s="371"/>
      <c r="QQI3671" s="372"/>
      <c r="QQJ3671" s="371"/>
      <c r="QQK3671" s="473"/>
      <c r="QQL3671" s="371"/>
      <c r="QQM3671" s="372"/>
      <c r="QQN3671" s="372"/>
      <c r="QQO3671" s="372"/>
      <c r="QQP3671" s="372"/>
      <c r="QQQ3671" s="370"/>
      <c r="QQR3671" s="371"/>
      <c r="QQS3671" s="372"/>
      <c r="QQT3671" s="371"/>
      <c r="QQU3671" s="473"/>
      <c r="QQV3671" s="371"/>
      <c r="QQW3671" s="372"/>
      <c r="QQX3671" s="372"/>
      <c r="QQY3671" s="372"/>
      <c r="QQZ3671" s="372"/>
      <c r="QRA3671" s="370"/>
      <c r="QRB3671" s="371"/>
      <c r="QRC3671" s="372"/>
      <c r="QRD3671" s="371"/>
      <c r="QRE3671" s="473"/>
      <c r="QRF3671" s="371"/>
      <c r="QRG3671" s="372"/>
      <c r="QRH3671" s="372"/>
      <c r="QRI3671" s="372"/>
      <c r="QRJ3671" s="372"/>
      <c r="QRK3671" s="370"/>
      <c r="QRL3671" s="371"/>
      <c r="QRM3671" s="372"/>
      <c r="QRN3671" s="371"/>
      <c r="QRO3671" s="473"/>
      <c r="QRP3671" s="371"/>
      <c r="QRQ3671" s="372"/>
      <c r="QRR3671" s="372"/>
      <c r="QRS3671" s="372"/>
      <c r="QRT3671" s="372"/>
      <c r="QRU3671" s="370"/>
      <c r="QRV3671" s="371"/>
      <c r="QRW3671" s="372"/>
      <c r="QRX3671" s="371"/>
      <c r="QRY3671" s="473"/>
      <c r="QRZ3671" s="371"/>
      <c r="QSA3671" s="372"/>
      <c r="QSB3671" s="372"/>
      <c r="QSC3671" s="372"/>
      <c r="QSD3671" s="372"/>
      <c r="QSE3671" s="370"/>
      <c r="QSF3671" s="371"/>
      <c r="QSG3671" s="372"/>
      <c r="QSH3671" s="371"/>
      <c r="QSI3671" s="473"/>
      <c r="QSJ3671" s="371"/>
      <c r="QSK3671" s="372"/>
      <c r="QSL3671" s="372"/>
      <c r="QSM3671" s="372"/>
      <c r="QSN3671" s="372"/>
      <c r="QSO3671" s="370"/>
      <c r="QSP3671" s="371"/>
      <c r="QSQ3671" s="372"/>
      <c r="QSR3671" s="371"/>
      <c r="QSS3671" s="473"/>
      <c r="QST3671" s="371"/>
      <c r="QSU3671" s="372"/>
      <c r="QSV3671" s="372"/>
      <c r="QSW3671" s="372"/>
      <c r="QSX3671" s="372"/>
      <c r="QSY3671" s="370"/>
      <c r="QSZ3671" s="371"/>
      <c r="QTA3671" s="372"/>
      <c r="QTB3671" s="371"/>
      <c r="QTC3671" s="473"/>
      <c r="QTD3671" s="371"/>
      <c r="QTE3671" s="372"/>
      <c r="QTF3671" s="372"/>
      <c r="QTG3671" s="372"/>
      <c r="QTH3671" s="372"/>
      <c r="QTI3671" s="370"/>
      <c r="QTJ3671" s="371"/>
      <c r="QTK3671" s="372"/>
      <c r="QTL3671" s="371"/>
      <c r="QTM3671" s="473"/>
      <c r="QTN3671" s="371"/>
      <c r="QTO3671" s="372"/>
      <c r="QTP3671" s="372"/>
      <c r="QTQ3671" s="372"/>
      <c r="QTR3671" s="372"/>
      <c r="QTS3671" s="370"/>
      <c r="QTT3671" s="371"/>
      <c r="QTU3671" s="372"/>
      <c r="QTV3671" s="371"/>
      <c r="QTW3671" s="473"/>
      <c r="QTX3671" s="371"/>
      <c r="QTY3671" s="372"/>
      <c r="QTZ3671" s="372"/>
      <c r="QUA3671" s="372"/>
      <c r="QUB3671" s="372"/>
      <c r="QUC3671" s="370"/>
      <c r="QUD3671" s="371"/>
      <c r="QUE3671" s="372"/>
      <c r="QUF3671" s="371"/>
      <c r="QUG3671" s="473"/>
      <c r="QUH3671" s="371"/>
      <c r="QUI3671" s="372"/>
      <c r="QUJ3671" s="372"/>
      <c r="QUK3671" s="372"/>
      <c r="QUL3671" s="372"/>
      <c r="QUM3671" s="370"/>
      <c r="QUN3671" s="371"/>
      <c r="QUO3671" s="372"/>
      <c r="QUP3671" s="371"/>
      <c r="QUQ3671" s="473"/>
      <c r="QUR3671" s="371"/>
      <c r="QUS3671" s="372"/>
      <c r="QUT3671" s="372"/>
      <c r="QUU3671" s="372"/>
      <c r="QUV3671" s="372"/>
      <c r="QUW3671" s="370"/>
      <c r="QUX3671" s="371"/>
      <c r="QUY3671" s="372"/>
      <c r="QUZ3671" s="371"/>
      <c r="QVA3671" s="473"/>
      <c r="QVB3671" s="371"/>
      <c r="QVC3671" s="372"/>
      <c r="QVD3671" s="372"/>
      <c r="QVE3671" s="372"/>
      <c r="QVF3671" s="372"/>
      <c r="QVG3671" s="370"/>
      <c r="QVH3671" s="371"/>
      <c r="QVI3671" s="372"/>
      <c r="QVJ3671" s="371"/>
      <c r="QVK3671" s="473"/>
      <c r="QVL3671" s="371"/>
      <c r="QVM3671" s="372"/>
      <c r="QVN3671" s="372"/>
      <c r="QVO3671" s="372"/>
      <c r="QVP3671" s="372"/>
      <c r="QVQ3671" s="370"/>
      <c r="QVR3671" s="371"/>
      <c r="QVS3671" s="372"/>
      <c r="QVT3671" s="371"/>
      <c r="QVU3671" s="473"/>
      <c r="QVV3671" s="371"/>
      <c r="QVW3671" s="372"/>
      <c r="QVX3671" s="372"/>
      <c r="QVY3671" s="372"/>
      <c r="QVZ3671" s="372"/>
      <c r="QWA3671" s="370"/>
      <c r="QWB3671" s="371"/>
      <c r="QWC3671" s="372"/>
      <c r="QWD3671" s="371"/>
      <c r="QWE3671" s="473"/>
      <c r="QWF3671" s="371"/>
      <c r="QWG3671" s="372"/>
      <c r="QWH3671" s="372"/>
      <c r="QWI3671" s="372"/>
      <c r="QWJ3671" s="372"/>
      <c r="QWK3671" s="370"/>
      <c r="QWL3671" s="371"/>
      <c r="QWM3671" s="372"/>
      <c r="QWN3671" s="371"/>
      <c r="QWO3671" s="473"/>
      <c r="QWP3671" s="371"/>
      <c r="QWQ3671" s="372"/>
      <c r="QWR3671" s="372"/>
      <c r="QWS3671" s="372"/>
      <c r="QWT3671" s="372"/>
      <c r="QWU3671" s="370"/>
      <c r="QWV3671" s="371"/>
      <c r="QWW3671" s="372"/>
      <c r="QWX3671" s="371"/>
      <c r="QWY3671" s="473"/>
      <c r="QWZ3671" s="371"/>
      <c r="QXA3671" s="372"/>
      <c r="QXB3671" s="372"/>
      <c r="QXC3671" s="372"/>
      <c r="QXD3671" s="372"/>
      <c r="QXE3671" s="370"/>
      <c r="QXF3671" s="371"/>
      <c r="QXG3671" s="372"/>
      <c r="QXH3671" s="371"/>
      <c r="QXI3671" s="473"/>
      <c r="QXJ3671" s="371"/>
      <c r="QXK3671" s="372"/>
      <c r="QXL3671" s="372"/>
      <c r="QXM3671" s="372"/>
      <c r="QXN3671" s="372"/>
      <c r="QXO3671" s="370"/>
      <c r="QXP3671" s="371"/>
      <c r="QXQ3671" s="372"/>
      <c r="QXR3671" s="371"/>
      <c r="QXS3671" s="473"/>
      <c r="QXT3671" s="371"/>
      <c r="QXU3671" s="372"/>
      <c r="QXV3671" s="372"/>
      <c r="QXW3671" s="372"/>
      <c r="QXX3671" s="372"/>
      <c r="QXY3671" s="370"/>
      <c r="QXZ3671" s="371"/>
      <c r="QYA3671" s="372"/>
      <c r="QYB3671" s="371"/>
      <c r="QYC3671" s="473"/>
      <c r="QYD3671" s="371"/>
      <c r="QYE3671" s="372"/>
      <c r="QYF3671" s="372"/>
      <c r="QYG3671" s="372"/>
      <c r="QYH3671" s="372"/>
      <c r="QYI3671" s="370"/>
      <c r="QYJ3671" s="371"/>
      <c r="QYK3671" s="372"/>
      <c r="QYL3671" s="371"/>
      <c r="QYM3671" s="473"/>
      <c r="QYN3671" s="371"/>
      <c r="QYO3671" s="372"/>
      <c r="QYP3671" s="372"/>
      <c r="QYQ3671" s="372"/>
      <c r="QYR3671" s="372"/>
      <c r="QYS3671" s="370"/>
      <c r="QYT3671" s="371"/>
      <c r="QYU3671" s="372"/>
      <c r="QYV3671" s="371"/>
      <c r="QYW3671" s="473"/>
      <c r="QYX3671" s="371"/>
      <c r="QYY3671" s="372"/>
      <c r="QYZ3671" s="372"/>
      <c r="QZA3671" s="372"/>
      <c r="QZB3671" s="372"/>
      <c r="QZC3671" s="370"/>
      <c r="QZD3671" s="371"/>
      <c r="QZE3671" s="372"/>
      <c r="QZF3671" s="371"/>
      <c r="QZG3671" s="473"/>
      <c r="QZH3671" s="371"/>
      <c r="QZI3671" s="372"/>
      <c r="QZJ3671" s="372"/>
      <c r="QZK3671" s="372"/>
      <c r="QZL3671" s="372"/>
      <c r="QZM3671" s="370"/>
      <c r="QZN3671" s="371"/>
      <c r="QZO3671" s="372"/>
      <c r="QZP3671" s="371"/>
      <c r="QZQ3671" s="473"/>
      <c r="QZR3671" s="371"/>
      <c r="QZS3671" s="372"/>
      <c r="QZT3671" s="372"/>
      <c r="QZU3671" s="372"/>
      <c r="QZV3671" s="372"/>
      <c r="QZW3671" s="370"/>
      <c r="QZX3671" s="371"/>
      <c r="QZY3671" s="372"/>
      <c r="QZZ3671" s="371"/>
      <c r="RAA3671" s="473"/>
      <c r="RAB3671" s="371"/>
      <c r="RAC3671" s="372"/>
      <c r="RAD3671" s="372"/>
      <c r="RAE3671" s="372"/>
      <c r="RAF3671" s="372"/>
      <c r="RAG3671" s="370"/>
      <c r="RAH3671" s="371"/>
      <c r="RAI3671" s="372"/>
      <c r="RAJ3671" s="371"/>
      <c r="RAK3671" s="473"/>
      <c r="RAL3671" s="371"/>
      <c r="RAM3671" s="372"/>
      <c r="RAN3671" s="372"/>
      <c r="RAO3671" s="372"/>
      <c r="RAP3671" s="372"/>
      <c r="RAQ3671" s="370"/>
      <c r="RAR3671" s="371"/>
      <c r="RAS3671" s="372"/>
      <c r="RAT3671" s="371"/>
      <c r="RAU3671" s="473"/>
      <c r="RAV3671" s="371"/>
      <c r="RAW3671" s="372"/>
      <c r="RAX3671" s="372"/>
      <c r="RAY3671" s="372"/>
      <c r="RAZ3671" s="372"/>
      <c r="RBA3671" s="370"/>
      <c r="RBB3671" s="371"/>
      <c r="RBC3671" s="372"/>
      <c r="RBD3671" s="371"/>
      <c r="RBE3671" s="473"/>
      <c r="RBF3671" s="371"/>
      <c r="RBG3671" s="372"/>
      <c r="RBH3671" s="372"/>
      <c r="RBI3671" s="372"/>
      <c r="RBJ3671" s="372"/>
      <c r="RBK3671" s="370"/>
      <c r="RBL3671" s="371"/>
      <c r="RBM3671" s="372"/>
      <c r="RBN3671" s="371"/>
      <c r="RBO3671" s="473"/>
      <c r="RBP3671" s="371"/>
      <c r="RBQ3671" s="372"/>
      <c r="RBR3671" s="372"/>
      <c r="RBS3671" s="372"/>
      <c r="RBT3671" s="372"/>
      <c r="RBU3671" s="370"/>
      <c r="RBV3671" s="371"/>
      <c r="RBW3671" s="372"/>
      <c r="RBX3671" s="371"/>
      <c r="RBY3671" s="473"/>
      <c r="RBZ3671" s="371"/>
      <c r="RCA3671" s="372"/>
      <c r="RCB3671" s="372"/>
      <c r="RCC3671" s="372"/>
      <c r="RCD3671" s="372"/>
      <c r="RCE3671" s="370"/>
      <c r="RCF3671" s="371"/>
      <c r="RCG3671" s="372"/>
      <c r="RCH3671" s="371"/>
      <c r="RCI3671" s="473"/>
      <c r="RCJ3671" s="371"/>
      <c r="RCK3671" s="372"/>
      <c r="RCL3671" s="372"/>
      <c r="RCM3671" s="372"/>
      <c r="RCN3671" s="372"/>
      <c r="RCO3671" s="370"/>
      <c r="RCP3671" s="371"/>
      <c r="RCQ3671" s="372"/>
      <c r="RCR3671" s="371"/>
      <c r="RCS3671" s="473"/>
      <c r="RCT3671" s="371"/>
      <c r="RCU3671" s="372"/>
      <c r="RCV3671" s="372"/>
      <c r="RCW3671" s="372"/>
      <c r="RCX3671" s="372"/>
      <c r="RCY3671" s="370"/>
      <c r="RCZ3671" s="371"/>
      <c r="RDA3671" s="372"/>
      <c r="RDB3671" s="371"/>
      <c r="RDC3671" s="473"/>
      <c r="RDD3671" s="371"/>
      <c r="RDE3671" s="372"/>
      <c r="RDF3671" s="372"/>
      <c r="RDG3671" s="372"/>
      <c r="RDH3671" s="372"/>
      <c r="RDI3671" s="370"/>
      <c r="RDJ3671" s="371"/>
      <c r="RDK3671" s="372"/>
      <c r="RDL3671" s="371"/>
      <c r="RDM3671" s="473"/>
      <c r="RDN3671" s="371"/>
      <c r="RDO3671" s="372"/>
      <c r="RDP3671" s="372"/>
      <c r="RDQ3671" s="372"/>
      <c r="RDR3671" s="372"/>
      <c r="RDS3671" s="370"/>
      <c r="RDT3671" s="371"/>
      <c r="RDU3671" s="372"/>
      <c r="RDV3671" s="371"/>
      <c r="RDW3671" s="473"/>
      <c r="RDX3671" s="371"/>
      <c r="RDY3671" s="372"/>
      <c r="RDZ3671" s="372"/>
      <c r="REA3671" s="372"/>
      <c r="REB3671" s="372"/>
      <c r="REC3671" s="370"/>
      <c r="RED3671" s="371"/>
      <c r="REE3671" s="372"/>
      <c r="REF3671" s="371"/>
      <c r="REG3671" s="473"/>
      <c r="REH3671" s="371"/>
      <c r="REI3671" s="372"/>
      <c r="REJ3671" s="372"/>
      <c r="REK3671" s="372"/>
      <c r="REL3671" s="372"/>
      <c r="REM3671" s="370"/>
      <c r="REN3671" s="371"/>
      <c r="REO3671" s="372"/>
      <c r="REP3671" s="371"/>
      <c r="REQ3671" s="473"/>
      <c r="RER3671" s="371"/>
      <c r="RES3671" s="372"/>
      <c r="RET3671" s="372"/>
      <c r="REU3671" s="372"/>
      <c r="REV3671" s="372"/>
      <c r="REW3671" s="370"/>
      <c r="REX3671" s="371"/>
      <c r="REY3671" s="372"/>
      <c r="REZ3671" s="371"/>
      <c r="RFA3671" s="473"/>
      <c r="RFB3671" s="371"/>
      <c r="RFC3671" s="372"/>
      <c r="RFD3671" s="372"/>
      <c r="RFE3671" s="372"/>
      <c r="RFF3671" s="372"/>
      <c r="RFG3671" s="370"/>
      <c r="RFH3671" s="371"/>
      <c r="RFI3671" s="372"/>
      <c r="RFJ3671" s="371"/>
      <c r="RFK3671" s="473"/>
      <c r="RFL3671" s="371"/>
      <c r="RFM3671" s="372"/>
      <c r="RFN3671" s="372"/>
      <c r="RFO3671" s="372"/>
      <c r="RFP3671" s="372"/>
      <c r="RFQ3671" s="370"/>
      <c r="RFR3671" s="371"/>
      <c r="RFS3671" s="372"/>
      <c r="RFT3671" s="371"/>
      <c r="RFU3671" s="473"/>
      <c r="RFV3671" s="371"/>
      <c r="RFW3671" s="372"/>
      <c r="RFX3671" s="372"/>
      <c r="RFY3671" s="372"/>
      <c r="RFZ3671" s="372"/>
      <c r="RGA3671" s="370"/>
      <c r="RGB3671" s="371"/>
      <c r="RGC3671" s="372"/>
      <c r="RGD3671" s="371"/>
      <c r="RGE3671" s="473"/>
      <c r="RGF3671" s="371"/>
      <c r="RGG3671" s="372"/>
      <c r="RGH3671" s="372"/>
      <c r="RGI3671" s="372"/>
      <c r="RGJ3671" s="372"/>
      <c r="RGK3671" s="370"/>
      <c r="RGL3671" s="371"/>
      <c r="RGM3671" s="372"/>
      <c r="RGN3671" s="371"/>
      <c r="RGO3671" s="473"/>
      <c r="RGP3671" s="371"/>
      <c r="RGQ3671" s="372"/>
      <c r="RGR3671" s="372"/>
      <c r="RGS3671" s="372"/>
      <c r="RGT3671" s="372"/>
      <c r="RGU3671" s="370"/>
      <c r="RGV3671" s="371"/>
      <c r="RGW3671" s="372"/>
      <c r="RGX3671" s="371"/>
      <c r="RGY3671" s="473"/>
      <c r="RGZ3671" s="371"/>
      <c r="RHA3671" s="372"/>
      <c r="RHB3671" s="372"/>
      <c r="RHC3671" s="372"/>
      <c r="RHD3671" s="372"/>
      <c r="RHE3671" s="370"/>
      <c r="RHF3671" s="371"/>
      <c r="RHG3671" s="372"/>
      <c r="RHH3671" s="371"/>
      <c r="RHI3671" s="473"/>
      <c r="RHJ3671" s="371"/>
      <c r="RHK3671" s="372"/>
      <c r="RHL3671" s="372"/>
      <c r="RHM3671" s="372"/>
      <c r="RHN3671" s="372"/>
      <c r="RHO3671" s="370"/>
      <c r="RHP3671" s="371"/>
      <c r="RHQ3671" s="372"/>
      <c r="RHR3671" s="371"/>
      <c r="RHS3671" s="473"/>
      <c r="RHT3671" s="371"/>
      <c r="RHU3671" s="372"/>
      <c r="RHV3671" s="372"/>
      <c r="RHW3671" s="372"/>
      <c r="RHX3671" s="372"/>
      <c r="RHY3671" s="370"/>
      <c r="RHZ3671" s="371"/>
      <c r="RIA3671" s="372"/>
      <c r="RIB3671" s="371"/>
      <c r="RIC3671" s="473"/>
      <c r="RID3671" s="371"/>
      <c r="RIE3671" s="372"/>
      <c r="RIF3671" s="372"/>
      <c r="RIG3671" s="372"/>
      <c r="RIH3671" s="372"/>
      <c r="RII3671" s="370"/>
      <c r="RIJ3671" s="371"/>
      <c r="RIK3671" s="372"/>
      <c r="RIL3671" s="371"/>
      <c r="RIM3671" s="473"/>
      <c r="RIN3671" s="371"/>
      <c r="RIO3671" s="372"/>
      <c r="RIP3671" s="372"/>
      <c r="RIQ3671" s="372"/>
      <c r="RIR3671" s="372"/>
      <c r="RIS3671" s="370"/>
      <c r="RIT3671" s="371"/>
      <c r="RIU3671" s="372"/>
      <c r="RIV3671" s="371"/>
      <c r="RIW3671" s="473"/>
      <c r="RIX3671" s="371"/>
      <c r="RIY3671" s="372"/>
      <c r="RIZ3671" s="372"/>
      <c r="RJA3671" s="372"/>
      <c r="RJB3671" s="372"/>
      <c r="RJC3671" s="370"/>
      <c r="RJD3671" s="371"/>
      <c r="RJE3671" s="372"/>
      <c r="RJF3671" s="371"/>
      <c r="RJG3671" s="473"/>
      <c r="RJH3671" s="371"/>
      <c r="RJI3671" s="372"/>
      <c r="RJJ3671" s="372"/>
      <c r="RJK3671" s="372"/>
      <c r="RJL3671" s="372"/>
      <c r="RJM3671" s="370"/>
      <c r="RJN3671" s="371"/>
      <c r="RJO3671" s="372"/>
      <c r="RJP3671" s="371"/>
      <c r="RJQ3671" s="473"/>
      <c r="RJR3671" s="371"/>
      <c r="RJS3671" s="372"/>
      <c r="RJT3671" s="372"/>
      <c r="RJU3671" s="372"/>
      <c r="RJV3671" s="372"/>
      <c r="RJW3671" s="370"/>
      <c r="RJX3671" s="371"/>
      <c r="RJY3671" s="372"/>
      <c r="RJZ3671" s="371"/>
      <c r="RKA3671" s="473"/>
      <c r="RKB3671" s="371"/>
      <c r="RKC3671" s="372"/>
      <c r="RKD3671" s="372"/>
      <c r="RKE3671" s="372"/>
      <c r="RKF3671" s="372"/>
      <c r="RKG3671" s="370"/>
      <c r="RKH3671" s="371"/>
      <c r="RKI3671" s="372"/>
      <c r="RKJ3671" s="371"/>
      <c r="RKK3671" s="473"/>
      <c r="RKL3671" s="371"/>
      <c r="RKM3671" s="372"/>
      <c r="RKN3671" s="372"/>
      <c r="RKO3671" s="372"/>
      <c r="RKP3671" s="372"/>
      <c r="RKQ3671" s="370"/>
      <c r="RKR3671" s="371"/>
      <c r="RKS3671" s="372"/>
      <c r="RKT3671" s="371"/>
      <c r="RKU3671" s="473"/>
      <c r="RKV3671" s="371"/>
      <c r="RKW3671" s="372"/>
      <c r="RKX3671" s="372"/>
      <c r="RKY3671" s="372"/>
      <c r="RKZ3671" s="372"/>
      <c r="RLA3671" s="370"/>
      <c r="RLB3671" s="371"/>
      <c r="RLC3671" s="372"/>
      <c r="RLD3671" s="371"/>
      <c r="RLE3671" s="473"/>
      <c r="RLF3671" s="371"/>
      <c r="RLG3671" s="372"/>
      <c r="RLH3671" s="372"/>
      <c r="RLI3671" s="372"/>
      <c r="RLJ3671" s="372"/>
      <c r="RLK3671" s="370"/>
      <c r="RLL3671" s="371"/>
      <c r="RLM3671" s="372"/>
      <c r="RLN3671" s="371"/>
      <c r="RLO3671" s="473"/>
      <c r="RLP3671" s="371"/>
      <c r="RLQ3671" s="372"/>
      <c r="RLR3671" s="372"/>
      <c r="RLS3671" s="372"/>
      <c r="RLT3671" s="372"/>
      <c r="RLU3671" s="370"/>
      <c r="RLV3671" s="371"/>
      <c r="RLW3671" s="372"/>
      <c r="RLX3671" s="371"/>
      <c r="RLY3671" s="473"/>
      <c r="RLZ3671" s="371"/>
      <c r="RMA3671" s="372"/>
      <c r="RMB3671" s="372"/>
      <c r="RMC3671" s="372"/>
      <c r="RMD3671" s="372"/>
      <c r="RME3671" s="370"/>
      <c r="RMF3671" s="371"/>
      <c r="RMG3671" s="372"/>
      <c r="RMH3671" s="371"/>
      <c r="RMI3671" s="473"/>
      <c r="RMJ3671" s="371"/>
      <c r="RMK3671" s="372"/>
      <c r="RML3671" s="372"/>
      <c r="RMM3671" s="372"/>
      <c r="RMN3671" s="372"/>
      <c r="RMO3671" s="370"/>
      <c r="RMP3671" s="371"/>
      <c r="RMQ3671" s="372"/>
      <c r="RMR3671" s="371"/>
      <c r="RMS3671" s="473"/>
      <c r="RMT3671" s="371"/>
      <c r="RMU3671" s="372"/>
      <c r="RMV3671" s="372"/>
      <c r="RMW3671" s="372"/>
      <c r="RMX3671" s="372"/>
      <c r="RMY3671" s="370"/>
      <c r="RMZ3671" s="371"/>
      <c r="RNA3671" s="372"/>
      <c r="RNB3671" s="371"/>
      <c r="RNC3671" s="473"/>
      <c r="RND3671" s="371"/>
      <c r="RNE3671" s="372"/>
      <c r="RNF3671" s="372"/>
      <c r="RNG3671" s="372"/>
      <c r="RNH3671" s="372"/>
      <c r="RNI3671" s="370"/>
      <c r="RNJ3671" s="371"/>
      <c r="RNK3671" s="372"/>
      <c r="RNL3671" s="371"/>
      <c r="RNM3671" s="473"/>
      <c r="RNN3671" s="371"/>
      <c r="RNO3671" s="372"/>
      <c r="RNP3671" s="372"/>
      <c r="RNQ3671" s="372"/>
      <c r="RNR3671" s="372"/>
      <c r="RNS3671" s="370"/>
      <c r="RNT3671" s="371"/>
      <c r="RNU3671" s="372"/>
      <c r="RNV3671" s="371"/>
      <c r="RNW3671" s="473"/>
      <c r="RNX3671" s="371"/>
      <c r="RNY3671" s="372"/>
      <c r="RNZ3671" s="372"/>
      <c r="ROA3671" s="372"/>
      <c r="ROB3671" s="372"/>
      <c r="ROC3671" s="370"/>
      <c r="ROD3671" s="371"/>
      <c r="ROE3671" s="372"/>
      <c r="ROF3671" s="371"/>
      <c r="ROG3671" s="473"/>
      <c r="ROH3671" s="371"/>
      <c r="ROI3671" s="372"/>
      <c r="ROJ3671" s="372"/>
      <c r="ROK3671" s="372"/>
      <c r="ROL3671" s="372"/>
      <c r="ROM3671" s="370"/>
      <c r="RON3671" s="371"/>
      <c r="ROO3671" s="372"/>
      <c r="ROP3671" s="371"/>
      <c r="ROQ3671" s="473"/>
      <c r="ROR3671" s="371"/>
      <c r="ROS3671" s="372"/>
      <c r="ROT3671" s="372"/>
      <c r="ROU3671" s="372"/>
      <c r="ROV3671" s="372"/>
      <c r="ROW3671" s="370"/>
      <c r="ROX3671" s="371"/>
      <c r="ROY3671" s="372"/>
      <c r="ROZ3671" s="371"/>
      <c r="RPA3671" s="473"/>
      <c r="RPB3671" s="371"/>
      <c r="RPC3671" s="372"/>
      <c r="RPD3671" s="372"/>
      <c r="RPE3671" s="372"/>
      <c r="RPF3671" s="372"/>
      <c r="RPG3671" s="370"/>
      <c r="RPH3671" s="371"/>
      <c r="RPI3671" s="372"/>
      <c r="RPJ3671" s="371"/>
      <c r="RPK3671" s="473"/>
      <c r="RPL3671" s="371"/>
      <c r="RPM3671" s="372"/>
      <c r="RPN3671" s="372"/>
      <c r="RPO3671" s="372"/>
      <c r="RPP3671" s="372"/>
      <c r="RPQ3671" s="370"/>
      <c r="RPR3671" s="371"/>
      <c r="RPS3671" s="372"/>
      <c r="RPT3671" s="371"/>
      <c r="RPU3671" s="473"/>
      <c r="RPV3671" s="371"/>
      <c r="RPW3671" s="372"/>
      <c r="RPX3671" s="372"/>
      <c r="RPY3671" s="372"/>
      <c r="RPZ3671" s="372"/>
      <c r="RQA3671" s="370"/>
      <c r="RQB3671" s="371"/>
      <c r="RQC3671" s="372"/>
      <c r="RQD3671" s="371"/>
      <c r="RQE3671" s="473"/>
      <c r="RQF3671" s="371"/>
      <c r="RQG3671" s="372"/>
      <c r="RQH3671" s="372"/>
      <c r="RQI3671" s="372"/>
      <c r="RQJ3671" s="372"/>
      <c r="RQK3671" s="370"/>
      <c r="RQL3671" s="371"/>
      <c r="RQM3671" s="372"/>
      <c r="RQN3671" s="371"/>
      <c r="RQO3671" s="473"/>
      <c r="RQP3671" s="371"/>
      <c r="RQQ3671" s="372"/>
      <c r="RQR3671" s="372"/>
      <c r="RQS3671" s="372"/>
      <c r="RQT3671" s="372"/>
      <c r="RQU3671" s="370"/>
      <c r="RQV3671" s="371"/>
      <c r="RQW3671" s="372"/>
      <c r="RQX3671" s="371"/>
      <c r="RQY3671" s="473"/>
      <c r="RQZ3671" s="371"/>
      <c r="RRA3671" s="372"/>
      <c r="RRB3671" s="372"/>
      <c r="RRC3671" s="372"/>
      <c r="RRD3671" s="372"/>
      <c r="RRE3671" s="370"/>
      <c r="RRF3671" s="371"/>
      <c r="RRG3671" s="372"/>
      <c r="RRH3671" s="371"/>
      <c r="RRI3671" s="473"/>
      <c r="RRJ3671" s="371"/>
      <c r="RRK3671" s="372"/>
      <c r="RRL3671" s="372"/>
      <c r="RRM3671" s="372"/>
      <c r="RRN3671" s="372"/>
      <c r="RRO3671" s="370"/>
      <c r="RRP3671" s="371"/>
      <c r="RRQ3671" s="372"/>
      <c r="RRR3671" s="371"/>
      <c r="RRS3671" s="473"/>
      <c r="RRT3671" s="371"/>
      <c r="RRU3671" s="372"/>
      <c r="RRV3671" s="372"/>
      <c r="RRW3671" s="372"/>
      <c r="RRX3671" s="372"/>
      <c r="RRY3671" s="370"/>
      <c r="RRZ3671" s="371"/>
      <c r="RSA3671" s="372"/>
      <c r="RSB3671" s="371"/>
      <c r="RSC3671" s="473"/>
      <c r="RSD3671" s="371"/>
      <c r="RSE3671" s="372"/>
      <c r="RSF3671" s="372"/>
      <c r="RSG3671" s="372"/>
      <c r="RSH3671" s="372"/>
      <c r="RSI3671" s="370"/>
      <c r="RSJ3671" s="371"/>
      <c r="RSK3671" s="372"/>
      <c r="RSL3671" s="371"/>
      <c r="RSM3671" s="473"/>
      <c r="RSN3671" s="371"/>
      <c r="RSO3671" s="372"/>
      <c r="RSP3671" s="372"/>
      <c r="RSQ3671" s="372"/>
      <c r="RSR3671" s="372"/>
      <c r="RSS3671" s="370"/>
      <c r="RST3671" s="371"/>
      <c r="RSU3671" s="372"/>
      <c r="RSV3671" s="371"/>
      <c r="RSW3671" s="473"/>
      <c r="RSX3671" s="371"/>
      <c r="RSY3671" s="372"/>
      <c r="RSZ3671" s="372"/>
      <c r="RTA3671" s="372"/>
      <c r="RTB3671" s="372"/>
      <c r="RTC3671" s="370"/>
      <c r="RTD3671" s="371"/>
      <c r="RTE3671" s="372"/>
      <c r="RTF3671" s="371"/>
      <c r="RTG3671" s="473"/>
      <c r="RTH3671" s="371"/>
      <c r="RTI3671" s="372"/>
      <c r="RTJ3671" s="372"/>
      <c r="RTK3671" s="372"/>
      <c r="RTL3671" s="372"/>
      <c r="RTM3671" s="370"/>
      <c r="RTN3671" s="371"/>
      <c r="RTO3671" s="372"/>
      <c r="RTP3671" s="371"/>
      <c r="RTQ3671" s="473"/>
      <c r="RTR3671" s="371"/>
      <c r="RTS3671" s="372"/>
      <c r="RTT3671" s="372"/>
      <c r="RTU3671" s="372"/>
      <c r="RTV3671" s="372"/>
      <c r="RTW3671" s="370"/>
      <c r="RTX3671" s="371"/>
      <c r="RTY3671" s="372"/>
      <c r="RTZ3671" s="371"/>
      <c r="RUA3671" s="473"/>
      <c r="RUB3671" s="371"/>
      <c r="RUC3671" s="372"/>
      <c r="RUD3671" s="372"/>
      <c r="RUE3671" s="372"/>
      <c r="RUF3671" s="372"/>
      <c r="RUG3671" s="370"/>
      <c r="RUH3671" s="371"/>
      <c r="RUI3671" s="372"/>
      <c r="RUJ3671" s="371"/>
      <c r="RUK3671" s="473"/>
      <c r="RUL3671" s="371"/>
      <c r="RUM3671" s="372"/>
      <c r="RUN3671" s="372"/>
      <c r="RUO3671" s="372"/>
      <c r="RUP3671" s="372"/>
      <c r="RUQ3671" s="370"/>
      <c r="RUR3671" s="371"/>
      <c r="RUS3671" s="372"/>
      <c r="RUT3671" s="371"/>
      <c r="RUU3671" s="473"/>
      <c r="RUV3671" s="371"/>
      <c r="RUW3671" s="372"/>
      <c r="RUX3671" s="372"/>
      <c r="RUY3671" s="372"/>
      <c r="RUZ3671" s="372"/>
      <c r="RVA3671" s="370"/>
      <c r="RVB3671" s="371"/>
      <c r="RVC3671" s="372"/>
      <c r="RVD3671" s="371"/>
      <c r="RVE3671" s="473"/>
      <c r="RVF3671" s="371"/>
      <c r="RVG3671" s="372"/>
      <c r="RVH3671" s="372"/>
      <c r="RVI3671" s="372"/>
      <c r="RVJ3671" s="372"/>
      <c r="RVK3671" s="370"/>
      <c r="RVL3671" s="371"/>
      <c r="RVM3671" s="372"/>
      <c r="RVN3671" s="371"/>
      <c r="RVO3671" s="473"/>
      <c r="RVP3671" s="371"/>
      <c r="RVQ3671" s="372"/>
      <c r="RVR3671" s="372"/>
      <c r="RVS3671" s="372"/>
      <c r="RVT3671" s="372"/>
      <c r="RVU3671" s="370"/>
      <c r="RVV3671" s="371"/>
      <c r="RVW3671" s="372"/>
      <c r="RVX3671" s="371"/>
      <c r="RVY3671" s="473"/>
      <c r="RVZ3671" s="371"/>
      <c r="RWA3671" s="372"/>
      <c r="RWB3671" s="372"/>
      <c r="RWC3671" s="372"/>
      <c r="RWD3671" s="372"/>
      <c r="RWE3671" s="370"/>
      <c r="RWF3671" s="371"/>
      <c r="RWG3671" s="372"/>
      <c r="RWH3671" s="371"/>
      <c r="RWI3671" s="473"/>
      <c r="RWJ3671" s="371"/>
      <c r="RWK3671" s="372"/>
      <c r="RWL3671" s="372"/>
      <c r="RWM3671" s="372"/>
      <c r="RWN3671" s="372"/>
      <c r="RWO3671" s="370"/>
      <c r="RWP3671" s="371"/>
      <c r="RWQ3671" s="372"/>
      <c r="RWR3671" s="371"/>
      <c r="RWS3671" s="473"/>
      <c r="RWT3671" s="371"/>
      <c r="RWU3671" s="372"/>
      <c r="RWV3671" s="372"/>
      <c r="RWW3671" s="372"/>
      <c r="RWX3671" s="372"/>
      <c r="RWY3671" s="370"/>
      <c r="RWZ3671" s="371"/>
      <c r="RXA3671" s="372"/>
      <c r="RXB3671" s="371"/>
      <c r="RXC3671" s="473"/>
      <c r="RXD3671" s="371"/>
      <c r="RXE3671" s="372"/>
      <c r="RXF3671" s="372"/>
      <c r="RXG3671" s="372"/>
      <c r="RXH3671" s="372"/>
      <c r="RXI3671" s="370"/>
      <c r="RXJ3671" s="371"/>
      <c r="RXK3671" s="372"/>
      <c r="RXL3671" s="371"/>
      <c r="RXM3671" s="473"/>
      <c r="RXN3671" s="371"/>
      <c r="RXO3671" s="372"/>
      <c r="RXP3671" s="372"/>
      <c r="RXQ3671" s="372"/>
      <c r="RXR3671" s="372"/>
      <c r="RXS3671" s="370"/>
      <c r="RXT3671" s="371"/>
      <c r="RXU3671" s="372"/>
      <c r="RXV3671" s="371"/>
      <c r="RXW3671" s="473"/>
      <c r="RXX3671" s="371"/>
      <c r="RXY3671" s="372"/>
      <c r="RXZ3671" s="372"/>
      <c r="RYA3671" s="372"/>
      <c r="RYB3671" s="372"/>
      <c r="RYC3671" s="370"/>
      <c r="RYD3671" s="371"/>
      <c r="RYE3671" s="372"/>
      <c r="RYF3671" s="371"/>
      <c r="RYG3671" s="473"/>
      <c r="RYH3671" s="371"/>
      <c r="RYI3671" s="372"/>
      <c r="RYJ3671" s="372"/>
      <c r="RYK3671" s="372"/>
      <c r="RYL3671" s="372"/>
      <c r="RYM3671" s="370"/>
      <c r="RYN3671" s="371"/>
      <c r="RYO3671" s="372"/>
      <c r="RYP3671" s="371"/>
      <c r="RYQ3671" s="473"/>
      <c r="RYR3671" s="371"/>
      <c r="RYS3671" s="372"/>
      <c r="RYT3671" s="372"/>
      <c r="RYU3671" s="372"/>
      <c r="RYV3671" s="372"/>
      <c r="RYW3671" s="370"/>
      <c r="RYX3671" s="371"/>
      <c r="RYY3671" s="372"/>
      <c r="RYZ3671" s="371"/>
      <c r="RZA3671" s="473"/>
      <c r="RZB3671" s="371"/>
      <c r="RZC3671" s="372"/>
      <c r="RZD3671" s="372"/>
      <c r="RZE3671" s="372"/>
      <c r="RZF3671" s="372"/>
      <c r="RZG3671" s="370"/>
      <c r="RZH3671" s="371"/>
      <c r="RZI3671" s="372"/>
      <c r="RZJ3671" s="371"/>
      <c r="RZK3671" s="473"/>
      <c r="RZL3671" s="371"/>
      <c r="RZM3671" s="372"/>
      <c r="RZN3671" s="372"/>
      <c r="RZO3671" s="372"/>
      <c r="RZP3671" s="372"/>
      <c r="RZQ3671" s="370"/>
      <c r="RZR3671" s="371"/>
      <c r="RZS3671" s="372"/>
      <c r="RZT3671" s="371"/>
      <c r="RZU3671" s="473"/>
      <c r="RZV3671" s="371"/>
      <c r="RZW3671" s="372"/>
      <c r="RZX3671" s="372"/>
      <c r="RZY3671" s="372"/>
      <c r="RZZ3671" s="372"/>
      <c r="SAA3671" s="370"/>
      <c r="SAB3671" s="371"/>
      <c r="SAC3671" s="372"/>
      <c r="SAD3671" s="371"/>
      <c r="SAE3671" s="473"/>
      <c r="SAF3671" s="371"/>
      <c r="SAG3671" s="372"/>
      <c r="SAH3671" s="372"/>
      <c r="SAI3671" s="372"/>
      <c r="SAJ3671" s="372"/>
      <c r="SAK3671" s="370"/>
      <c r="SAL3671" s="371"/>
      <c r="SAM3671" s="372"/>
      <c r="SAN3671" s="371"/>
      <c r="SAO3671" s="473"/>
      <c r="SAP3671" s="371"/>
      <c r="SAQ3671" s="372"/>
      <c r="SAR3671" s="372"/>
      <c r="SAS3671" s="372"/>
      <c r="SAT3671" s="372"/>
      <c r="SAU3671" s="370"/>
      <c r="SAV3671" s="371"/>
      <c r="SAW3671" s="372"/>
      <c r="SAX3671" s="371"/>
      <c r="SAY3671" s="473"/>
      <c r="SAZ3671" s="371"/>
      <c r="SBA3671" s="372"/>
      <c r="SBB3671" s="372"/>
      <c r="SBC3671" s="372"/>
      <c r="SBD3671" s="372"/>
      <c r="SBE3671" s="370"/>
      <c r="SBF3671" s="371"/>
      <c r="SBG3671" s="372"/>
      <c r="SBH3671" s="371"/>
      <c r="SBI3671" s="473"/>
      <c r="SBJ3671" s="371"/>
      <c r="SBK3671" s="372"/>
      <c r="SBL3671" s="372"/>
      <c r="SBM3671" s="372"/>
      <c r="SBN3671" s="372"/>
      <c r="SBO3671" s="370"/>
      <c r="SBP3671" s="371"/>
      <c r="SBQ3671" s="372"/>
      <c r="SBR3671" s="371"/>
      <c r="SBS3671" s="473"/>
      <c r="SBT3671" s="371"/>
      <c r="SBU3671" s="372"/>
      <c r="SBV3671" s="372"/>
      <c r="SBW3671" s="372"/>
      <c r="SBX3671" s="372"/>
      <c r="SBY3671" s="370"/>
      <c r="SBZ3671" s="371"/>
      <c r="SCA3671" s="372"/>
      <c r="SCB3671" s="371"/>
      <c r="SCC3671" s="473"/>
      <c r="SCD3671" s="371"/>
      <c r="SCE3671" s="372"/>
      <c r="SCF3671" s="372"/>
      <c r="SCG3671" s="372"/>
      <c r="SCH3671" s="372"/>
      <c r="SCI3671" s="370"/>
      <c r="SCJ3671" s="371"/>
      <c r="SCK3671" s="372"/>
      <c r="SCL3671" s="371"/>
      <c r="SCM3671" s="473"/>
      <c r="SCN3671" s="371"/>
      <c r="SCO3671" s="372"/>
      <c r="SCP3671" s="372"/>
      <c r="SCQ3671" s="372"/>
      <c r="SCR3671" s="372"/>
      <c r="SCS3671" s="370"/>
      <c r="SCT3671" s="371"/>
      <c r="SCU3671" s="372"/>
      <c r="SCV3671" s="371"/>
      <c r="SCW3671" s="473"/>
      <c r="SCX3671" s="371"/>
      <c r="SCY3671" s="372"/>
      <c r="SCZ3671" s="372"/>
      <c r="SDA3671" s="372"/>
      <c r="SDB3671" s="372"/>
      <c r="SDC3671" s="370"/>
      <c r="SDD3671" s="371"/>
      <c r="SDE3671" s="372"/>
      <c r="SDF3671" s="371"/>
      <c r="SDG3671" s="473"/>
      <c r="SDH3671" s="371"/>
      <c r="SDI3671" s="372"/>
      <c r="SDJ3671" s="372"/>
      <c r="SDK3671" s="372"/>
      <c r="SDL3671" s="372"/>
      <c r="SDM3671" s="370"/>
      <c r="SDN3671" s="371"/>
      <c r="SDO3671" s="372"/>
      <c r="SDP3671" s="371"/>
      <c r="SDQ3671" s="473"/>
      <c r="SDR3671" s="371"/>
      <c r="SDS3671" s="372"/>
      <c r="SDT3671" s="372"/>
      <c r="SDU3671" s="372"/>
      <c r="SDV3671" s="372"/>
      <c r="SDW3671" s="370"/>
      <c r="SDX3671" s="371"/>
      <c r="SDY3671" s="372"/>
      <c r="SDZ3671" s="371"/>
      <c r="SEA3671" s="473"/>
      <c r="SEB3671" s="371"/>
      <c r="SEC3671" s="372"/>
      <c r="SED3671" s="372"/>
      <c r="SEE3671" s="372"/>
      <c r="SEF3671" s="372"/>
      <c r="SEG3671" s="370"/>
      <c r="SEH3671" s="371"/>
      <c r="SEI3671" s="372"/>
      <c r="SEJ3671" s="371"/>
      <c r="SEK3671" s="473"/>
      <c r="SEL3671" s="371"/>
      <c r="SEM3671" s="372"/>
      <c r="SEN3671" s="372"/>
      <c r="SEO3671" s="372"/>
      <c r="SEP3671" s="372"/>
      <c r="SEQ3671" s="370"/>
      <c r="SER3671" s="371"/>
      <c r="SES3671" s="372"/>
      <c r="SET3671" s="371"/>
      <c r="SEU3671" s="473"/>
      <c r="SEV3671" s="371"/>
      <c r="SEW3671" s="372"/>
      <c r="SEX3671" s="372"/>
      <c r="SEY3671" s="372"/>
      <c r="SEZ3671" s="372"/>
      <c r="SFA3671" s="370"/>
      <c r="SFB3671" s="371"/>
      <c r="SFC3671" s="372"/>
      <c r="SFD3671" s="371"/>
      <c r="SFE3671" s="473"/>
      <c r="SFF3671" s="371"/>
      <c r="SFG3671" s="372"/>
      <c r="SFH3671" s="372"/>
      <c r="SFI3671" s="372"/>
      <c r="SFJ3671" s="372"/>
      <c r="SFK3671" s="370"/>
      <c r="SFL3671" s="371"/>
      <c r="SFM3671" s="372"/>
      <c r="SFN3671" s="371"/>
      <c r="SFO3671" s="473"/>
      <c r="SFP3671" s="371"/>
      <c r="SFQ3671" s="372"/>
      <c r="SFR3671" s="372"/>
      <c r="SFS3671" s="372"/>
      <c r="SFT3671" s="372"/>
      <c r="SFU3671" s="370"/>
      <c r="SFV3671" s="371"/>
      <c r="SFW3671" s="372"/>
      <c r="SFX3671" s="371"/>
      <c r="SFY3671" s="473"/>
      <c r="SFZ3671" s="371"/>
      <c r="SGA3671" s="372"/>
      <c r="SGB3671" s="372"/>
      <c r="SGC3671" s="372"/>
      <c r="SGD3671" s="372"/>
      <c r="SGE3671" s="370"/>
      <c r="SGF3671" s="371"/>
      <c r="SGG3671" s="372"/>
      <c r="SGH3671" s="371"/>
      <c r="SGI3671" s="473"/>
      <c r="SGJ3671" s="371"/>
      <c r="SGK3671" s="372"/>
      <c r="SGL3671" s="372"/>
      <c r="SGM3671" s="372"/>
      <c r="SGN3671" s="372"/>
      <c r="SGO3671" s="370"/>
      <c r="SGP3671" s="371"/>
      <c r="SGQ3671" s="372"/>
      <c r="SGR3671" s="371"/>
      <c r="SGS3671" s="473"/>
      <c r="SGT3671" s="371"/>
      <c r="SGU3671" s="372"/>
      <c r="SGV3671" s="372"/>
      <c r="SGW3671" s="372"/>
      <c r="SGX3671" s="372"/>
      <c r="SGY3671" s="370"/>
      <c r="SGZ3671" s="371"/>
      <c r="SHA3671" s="372"/>
      <c r="SHB3671" s="371"/>
      <c r="SHC3671" s="473"/>
      <c r="SHD3671" s="371"/>
      <c r="SHE3671" s="372"/>
      <c r="SHF3671" s="372"/>
      <c r="SHG3671" s="372"/>
      <c r="SHH3671" s="372"/>
      <c r="SHI3671" s="370"/>
      <c r="SHJ3671" s="371"/>
      <c r="SHK3671" s="372"/>
      <c r="SHL3671" s="371"/>
      <c r="SHM3671" s="473"/>
      <c r="SHN3671" s="371"/>
      <c r="SHO3671" s="372"/>
      <c r="SHP3671" s="372"/>
      <c r="SHQ3671" s="372"/>
      <c r="SHR3671" s="372"/>
      <c r="SHS3671" s="370"/>
      <c r="SHT3671" s="371"/>
      <c r="SHU3671" s="372"/>
      <c r="SHV3671" s="371"/>
      <c r="SHW3671" s="473"/>
      <c r="SHX3671" s="371"/>
      <c r="SHY3671" s="372"/>
      <c r="SHZ3671" s="372"/>
      <c r="SIA3671" s="372"/>
      <c r="SIB3671" s="372"/>
      <c r="SIC3671" s="370"/>
      <c r="SID3671" s="371"/>
      <c r="SIE3671" s="372"/>
      <c r="SIF3671" s="371"/>
      <c r="SIG3671" s="473"/>
      <c r="SIH3671" s="371"/>
      <c r="SII3671" s="372"/>
      <c r="SIJ3671" s="372"/>
      <c r="SIK3671" s="372"/>
      <c r="SIL3671" s="372"/>
      <c r="SIM3671" s="370"/>
      <c r="SIN3671" s="371"/>
      <c r="SIO3671" s="372"/>
      <c r="SIP3671" s="371"/>
      <c r="SIQ3671" s="473"/>
      <c r="SIR3671" s="371"/>
      <c r="SIS3671" s="372"/>
      <c r="SIT3671" s="372"/>
      <c r="SIU3671" s="372"/>
      <c r="SIV3671" s="372"/>
      <c r="SIW3671" s="370"/>
      <c r="SIX3671" s="371"/>
      <c r="SIY3671" s="372"/>
      <c r="SIZ3671" s="371"/>
      <c r="SJA3671" s="473"/>
      <c r="SJB3671" s="371"/>
      <c r="SJC3671" s="372"/>
      <c r="SJD3671" s="372"/>
      <c r="SJE3671" s="372"/>
      <c r="SJF3671" s="372"/>
      <c r="SJG3671" s="370"/>
      <c r="SJH3671" s="371"/>
      <c r="SJI3671" s="372"/>
      <c r="SJJ3671" s="371"/>
      <c r="SJK3671" s="473"/>
      <c r="SJL3671" s="371"/>
      <c r="SJM3671" s="372"/>
      <c r="SJN3671" s="372"/>
      <c r="SJO3671" s="372"/>
      <c r="SJP3671" s="372"/>
      <c r="SJQ3671" s="370"/>
      <c r="SJR3671" s="371"/>
      <c r="SJS3671" s="372"/>
      <c r="SJT3671" s="371"/>
      <c r="SJU3671" s="473"/>
      <c r="SJV3671" s="371"/>
      <c r="SJW3671" s="372"/>
      <c r="SJX3671" s="372"/>
      <c r="SJY3671" s="372"/>
      <c r="SJZ3671" s="372"/>
      <c r="SKA3671" s="370"/>
      <c r="SKB3671" s="371"/>
      <c r="SKC3671" s="372"/>
      <c r="SKD3671" s="371"/>
      <c r="SKE3671" s="473"/>
      <c r="SKF3671" s="371"/>
      <c r="SKG3671" s="372"/>
      <c r="SKH3671" s="372"/>
      <c r="SKI3671" s="372"/>
      <c r="SKJ3671" s="372"/>
      <c r="SKK3671" s="370"/>
      <c r="SKL3671" s="371"/>
      <c r="SKM3671" s="372"/>
      <c r="SKN3671" s="371"/>
      <c r="SKO3671" s="473"/>
      <c r="SKP3671" s="371"/>
      <c r="SKQ3671" s="372"/>
      <c r="SKR3671" s="372"/>
      <c r="SKS3671" s="372"/>
      <c r="SKT3671" s="372"/>
      <c r="SKU3671" s="370"/>
      <c r="SKV3671" s="371"/>
      <c r="SKW3671" s="372"/>
      <c r="SKX3671" s="371"/>
      <c r="SKY3671" s="473"/>
      <c r="SKZ3671" s="371"/>
      <c r="SLA3671" s="372"/>
      <c r="SLB3671" s="372"/>
      <c r="SLC3671" s="372"/>
      <c r="SLD3671" s="372"/>
      <c r="SLE3671" s="370"/>
      <c r="SLF3671" s="371"/>
      <c r="SLG3671" s="372"/>
      <c r="SLH3671" s="371"/>
      <c r="SLI3671" s="473"/>
      <c r="SLJ3671" s="371"/>
      <c r="SLK3671" s="372"/>
      <c r="SLL3671" s="372"/>
      <c r="SLM3671" s="372"/>
      <c r="SLN3671" s="372"/>
      <c r="SLO3671" s="370"/>
      <c r="SLP3671" s="371"/>
      <c r="SLQ3671" s="372"/>
      <c r="SLR3671" s="371"/>
      <c r="SLS3671" s="473"/>
      <c r="SLT3671" s="371"/>
      <c r="SLU3671" s="372"/>
      <c r="SLV3671" s="372"/>
      <c r="SLW3671" s="372"/>
      <c r="SLX3671" s="372"/>
      <c r="SLY3671" s="370"/>
      <c r="SLZ3671" s="371"/>
      <c r="SMA3671" s="372"/>
      <c r="SMB3671" s="371"/>
      <c r="SMC3671" s="473"/>
      <c r="SMD3671" s="371"/>
      <c r="SME3671" s="372"/>
      <c r="SMF3671" s="372"/>
      <c r="SMG3671" s="372"/>
      <c r="SMH3671" s="372"/>
      <c r="SMI3671" s="370"/>
      <c r="SMJ3671" s="371"/>
      <c r="SMK3671" s="372"/>
      <c r="SML3671" s="371"/>
      <c r="SMM3671" s="473"/>
      <c r="SMN3671" s="371"/>
      <c r="SMO3671" s="372"/>
      <c r="SMP3671" s="372"/>
      <c r="SMQ3671" s="372"/>
      <c r="SMR3671" s="372"/>
      <c r="SMS3671" s="370"/>
      <c r="SMT3671" s="371"/>
      <c r="SMU3671" s="372"/>
      <c r="SMV3671" s="371"/>
      <c r="SMW3671" s="473"/>
      <c r="SMX3671" s="371"/>
      <c r="SMY3671" s="372"/>
      <c r="SMZ3671" s="372"/>
      <c r="SNA3671" s="372"/>
      <c r="SNB3671" s="372"/>
      <c r="SNC3671" s="370"/>
      <c r="SND3671" s="371"/>
      <c r="SNE3671" s="372"/>
      <c r="SNF3671" s="371"/>
      <c r="SNG3671" s="473"/>
      <c r="SNH3671" s="371"/>
      <c r="SNI3671" s="372"/>
      <c r="SNJ3671" s="372"/>
      <c r="SNK3671" s="372"/>
      <c r="SNL3671" s="372"/>
      <c r="SNM3671" s="370"/>
      <c r="SNN3671" s="371"/>
      <c r="SNO3671" s="372"/>
      <c r="SNP3671" s="371"/>
      <c r="SNQ3671" s="473"/>
      <c r="SNR3671" s="371"/>
      <c r="SNS3671" s="372"/>
      <c r="SNT3671" s="372"/>
      <c r="SNU3671" s="372"/>
      <c r="SNV3671" s="372"/>
      <c r="SNW3671" s="370"/>
      <c r="SNX3671" s="371"/>
      <c r="SNY3671" s="372"/>
      <c r="SNZ3671" s="371"/>
      <c r="SOA3671" s="473"/>
      <c r="SOB3671" s="371"/>
      <c r="SOC3671" s="372"/>
      <c r="SOD3671" s="372"/>
      <c r="SOE3671" s="372"/>
      <c r="SOF3671" s="372"/>
      <c r="SOG3671" s="370"/>
      <c r="SOH3671" s="371"/>
      <c r="SOI3671" s="372"/>
      <c r="SOJ3671" s="371"/>
      <c r="SOK3671" s="473"/>
      <c r="SOL3671" s="371"/>
      <c r="SOM3671" s="372"/>
      <c r="SON3671" s="372"/>
      <c r="SOO3671" s="372"/>
      <c r="SOP3671" s="372"/>
      <c r="SOQ3671" s="370"/>
      <c r="SOR3671" s="371"/>
      <c r="SOS3671" s="372"/>
      <c r="SOT3671" s="371"/>
      <c r="SOU3671" s="473"/>
      <c r="SOV3671" s="371"/>
      <c r="SOW3671" s="372"/>
      <c r="SOX3671" s="372"/>
      <c r="SOY3671" s="372"/>
      <c r="SOZ3671" s="372"/>
      <c r="SPA3671" s="370"/>
      <c r="SPB3671" s="371"/>
      <c r="SPC3671" s="372"/>
      <c r="SPD3671" s="371"/>
      <c r="SPE3671" s="473"/>
      <c r="SPF3671" s="371"/>
      <c r="SPG3671" s="372"/>
      <c r="SPH3671" s="372"/>
      <c r="SPI3671" s="372"/>
      <c r="SPJ3671" s="372"/>
      <c r="SPK3671" s="370"/>
      <c r="SPL3671" s="371"/>
      <c r="SPM3671" s="372"/>
      <c r="SPN3671" s="371"/>
      <c r="SPO3671" s="473"/>
      <c r="SPP3671" s="371"/>
      <c r="SPQ3671" s="372"/>
      <c r="SPR3671" s="372"/>
      <c r="SPS3671" s="372"/>
      <c r="SPT3671" s="372"/>
      <c r="SPU3671" s="370"/>
      <c r="SPV3671" s="371"/>
      <c r="SPW3671" s="372"/>
      <c r="SPX3671" s="371"/>
      <c r="SPY3671" s="473"/>
      <c r="SPZ3671" s="371"/>
      <c r="SQA3671" s="372"/>
      <c r="SQB3671" s="372"/>
      <c r="SQC3671" s="372"/>
      <c r="SQD3671" s="372"/>
      <c r="SQE3671" s="370"/>
      <c r="SQF3671" s="371"/>
      <c r="SQG3671" s="372"/>
      <c r="SQH3671" s="371"/>
      <c r="SQI3671" s="473"/>
      <c r="SQJ3671" s="371"/>
      <c r="SQK3671" s="372"/>
      <c r="SQL3671" s="372"/>
      <c r="SQM3671" s="372"/>
      <c r="SQN3671" s="372"/>
      <c r="SQO3671" s="370"/>
      <c r="SQP3671" s="371"/>
      <c r="SQQ3671" s="372"/>
      <c r="SQR3671" s="371"/>
      <c r="SQS3671" s="473"/>
      <c r="SQT3671" s="371"/>
      <c r="SQU3671" s="372"/>
      <c r="SQV3671" s="372"/>
      <c r="SQW3671" s="372"/>
      <c r="SQX3671" s="372"/>
      <c r="SQY3671" s="370"/>
      <c r="SQZ3671" s="371"/>
      <c r="SRA3671" s="372"/>
      <c r="SRB3671" s="371"/>
      <c r="SRC3671" s="473"/>
      <c r="SRD3671" s="371"/>
      <c r="SRE3671" s="372"/>
      <c r="SRF3671" s="372"/>
      <c r="SRG3671" s="372"/>
      <c r="SRH3671" s="372"/>
      <c r="SRI3671" s="370"/>
      <c r="SRJ3671" s="371"/>
      <c r="SRK3671" s="372"/>
      <c r="SRL3671" s="371"/>
      <c r="SRM3671" s="473"/>
      <c r="SRN3671" s="371"/>
      <c r="SRO3671" s="372"/>
      <c r="SRP3671" s="372"/>
      <c r="SRQ3671" s="372"/>
      <c r="SRR3671" s="372"/>
      <c r="SRS3671" s="370"/>
      <c r="SRT3671" s="371"/>
      <c r="SRU3671" s="372"/>
      <c r="SRV3671" s="371"/>
      <c r="SRW3671" s="473"/>
      <c r="SRX3671" s="371"/>
      <c r="SRY3671" s="372"/>
      <c r="SRZ3671" s="372"/>
      <c r="SSA3671" s="372"/>
      <c r="SSB3671" s="372"/>
      <c r="SSC3671" s="370"/>
      <c r="SSD3671" s="371"/>
      <c r="SSE3671" s="372"/>
      <c r="SSF3671" s="371"/>
      <c r="SSG3671" s="473"/>
      <c r="SSH3671" s="371"/>
      <c r="SSI3671" s="372"/>
      <c r="SSJ3671" s="372"/>
      <c r="SSK3671" s="372"/>
      <c r="SSL3671" s="372"/>
      <c r="SSM3671" s="370"/>
      <c r="SSN3671" s="371"/>
      <c r="SSO3671" s="372"/>
      <c r="SSP3671" s="371"/>
      <c r="SSQ3671" s="473"/>
      <c r="SSR3671" s="371"/>
      <c r="SSS3671" s="372"/>
      <c r="SST3671" s="372"/>
      <c r="SSU3671" s="372"/>
      <c r="SSV3671" s="372"/>
      <c r="SSW3671" s="370"/>
      <c r="SSX3671" s="371"/>
      <c r="SSY3671" s="372"/>
      <c r="SSZ3671" s="371"/>
      <c r="STA3671" s="473"/>
      <c r="STB3671" s="371"/>
      <c r="STC3671" s="372"/>
      <c r="STD3671" s="372"/>
      <c r="STE3671" s="372"/>
      <c r="STF3671" s="372"/>
      <c r="STG3671" s="370"/>
      <c r="STH3671" s="371"/>
      <c r="STI3671" s="372"/>
      <c r="STJ3671" s="371"/>
      <c r="STK3671" s="473"/>
      <c r="STL3671" s="371"/>
      <c r="STM3671" s="372"/>
      <c r="STN3671" s="372"/>
      <c r="STO3671" s="372"/>
      <c r="STP3671" s="372"/>
      <c r="STQ3671" s="370"/>
      <c r="STR3671" s="371"/>
      <c r="STS3671" s="372"/>
      <c r="STT3671" s="371"/>
      <c r="STU3671" s="473"/>
      <c r="STV3671" s="371"/>
      <c r="STW3671" s="372"/>
      <c r="STX3671" s="372"/>
      <c r="STY3671" s="372"/>
      <c r="STZ3671" s="372"/>
      <c r="SUA3671" s="370"/>
      <c r="SUB3671" s="371"/>
      <c r="SUC3671" s="372"/>
      <c r="SUD3671" s="371"/>
      <c r="SUE3671" s="473"/>
      <c r="SUF3671" s="371"/>
      <c r="SUG3671" s="372"/>
      <c r="SUH3671" s="372"/>
      <c r="SUI3671" s="372"/>
      <c r="SUJ3671" s="372"/>
      <c r="SUK3671" s="370"/>
      <c r="SUL3671" s="371"/>
      <c r="SUM3671" s="372"/>
      <c r="SUN3671" s="371"/>
      <c r="SUO3671" s="473"/>
      <c r="SUP3671" s="371"/>
      <c r="SUQ3671" s="372"/>
      <c r="SUR3671" s="372"/>
      <c r="SUS3671" s="372"/>
      <c r="SUT3671" s="372"/>
      <c r="SUU3671" s="370"/>
      <c r="SUV3671" s="371"/>
      <c r="SUW3671" s="372"/>
      <c r="SUX3671" s="371"/>
      <c r="SUY3671" s="473"/>
      <c r="SUZ3671" s="371"/>
      <c r="SVA3671" s="372"/>
      <c r="SVB3671" s="372"/>
      <c r="SVC3671" s="372"/>
      <c r="SVD3671" s="372"/>
      <c r="SVE3671" s="370"/>
      <c r="SVF3671" s="371"/>
      <c r="SVG3671" s="372"/>
      <c r="SVH3671" s="371"/>
      <c r="SVI3671" s="473"/>
      <c r="SVJ3671" s="371"/>
      <c r="SVK3671" s="372"/>
      <c r="SVL3671" s="372"/>
      <c r="SVM3671" s="372"/>
      <c r="SVN3671" s="372"/>
      <c r="SVO3671" s="370"/>
      <c r="SVP3671" s="371"/>
      <c r="SVQ3671" s="372"/>
      <c r="SVR3671" s="371"/>
      <c r="SVS3671" s="473"/>
      <c r="SVT3671" s="371"/>
      <c r="SVU3671" s="372"/>
      <c r="SVV3671" s="372"/>
      <c r="SVW3671" s="372"/>
      <c r="SVX3671" s="372"/>
      <c r="SVY3671" s="370"/>
      <c r="SVZ3671" s="371"/>
      <c r="SWA3671" s="372"/>
      <c r="SWB3671" s="371"/>
      <c r="SWC3671" s="473"/>
      <c r="SWD3671" s="371"/>
      <c r="SWE3671" s="372"/>
      <c r="SWF3671" s="372"/>
      <c r="SWG3671" s="372"/>
      <c r="SWH3671" s="372"/>
      <c r="SWI3671" s="370"/>
      <c r="SWJ3671" s="371"/>
      <c r="SWK3671" s="372"/>
      <c r="SWL3671" s="371"/>
      <c r="SWM3671" s="473"/>
      <c r="SWN3671" s="371"/>
      <c r="SWO3671" s="372"/>
      <c r="SWP3671" s="372"/>
      <c r="SWQ3671" s="372"/>
      <c r="SWR3671" s="372"/>
      <c r="SWS3671" s="370"/>
      <c r="SWT3671" s="371"/>
      <c r="SWU3671" s="372"/>
      <c r="SWV3671" s="371"/>
      <c r="SWW3671" s="473"/>
      <c r="SWX3671" s="371"/>
      <c r="SWY3671" s="372"/>
      <c r="SWZ3671" s="372"/>
      <c r="SXA3671" s="372"/>
      <c r="SXB3671" s="372"/>
      <c r="SXC3671" s="370"/>
      <c r="SXD3671" s="371"/>
      <c r="SXE3671" s="372"/>
      <c r="SXF3671" s="371"/>
      <c r="SXG3671" s="473"/>
      <c r="SXH3671" s="371"/>
      <c r="SXI3671" s="372"/>
      <c r="SXJ3671" s="372"/>
      <c r="SXK3671" s="372"/>
      <c r="SXL3671" s="372"/>
      <c r="SXM3671" s="370"/>
      <c r="SXN3671" s="371"/>
      <c r="SXO3671" s="372"/>
      <c r="SXP3671" s="371"/>
      <c r="SXQ3671" s="473"/>
      <c r="SXR3671" s="371"/>
      <c r="SXS3671" s="372"/>
      <c r="SXT3671" s="372"/>
      <c r="SXU3671" s="372"/>
      <c r="SXV3671" s="372"/>
      <c r="SXW3671" s="370"/>
      <c r="SXX3671" s="371"/>
      <c r="SXY3671" s="372"/>
      <c r="SXZ3671" s="371"/>
      <c r="SYA3671" s="473"/>
      <c r="SYB3671" s="371"/>
      <c r="SYC3671" s="372"/>
      <c r="SYD3671" s="372"/>
      <c r="SYE3671" s="372"/>
      <c r="SYF3671" s="372"/>
      <c r="SYG3671" s="370"/>
      <c r="SYH3671" s="371"/>
      <c r="SYI3671" s="372"/>
      <c r="SYJ3671" s="371"/>
      <c r="SYK3671" s="473"/>
      <c r="SYL3671" s="371"/>
      <c r="SYM3671" s="372"/>
      <c r="SYN3671" s="372"/>
      <c r="SYO3671" s="372"/>
      <c r="SYP3671" s="372"/>
      <c r="SYQ3671" s="370"/>
      <c r="SYR3671" s="371"/>
      <c r="SYS3671" s="372"/>
      <c r="SYT3671" s="371"/>
      <c r="SYU3671" s="473"/>
      <c r="SYV3671" s="371"/>
      <c r="SYW3671" s="372"/>
      <c r="SYX3671" s="372"/>
      <c r="SYY3671" s="372"/>
      <c r="SYZ3671" s="372"/>
      <c r="SZA3671" s="370"/>
      <c r="SZB3671" s="371"/>
      <c r="SZC3671" s="372"/>
      <c r="SZD3671" s="371"/>
      <c r="SZE3671" s="473"/>
      <c r="SZF3671" s="371"/>
      <c r="SZG3671" s="372"/>
      <c r="SZH3671" s="372"/>
      <c r="SZI3671" s="372"/>
      <c r="SZJ3671" s="372"/>
      <c r="SZK3671" s="370"/>
      <c r="SZL3671" s="371"/>
      <c r="SZM3671" s="372"/>
      <c r="SZN3671" s="371"/>
      <c r="SZO3671" s="473"/>
      <c r="SZP3671" s="371"/>
      <c r="SZQ3671" s="372"/>
      <c r="SZR3671" s="372"/>
      <c r="SZS3671" s="372"/>
      <c r="SZT3671" s="372"/>
      <c r="SZU3671" s="370"/>
      <c r="SZV3671" s="371"/>
      <c r="SZW3671" s="372"/>
      <c r="SZX3671" s="371"/>
      <c r="SZY3671" s="473"/>
      <c r="SZZ3671" s="371"/>
      <c r="TAA3671" s="372"/>
      <c r="TAB3671" s="372"/>
      <c r="TAC3671" s="372"/>
      <c r="TAD3671" s="372"/>
      <c r="TAE3671" s="370"/>
      <c r="TAF3671" s="371"/>
      <c r="TAG3671" s="372"/>
      <c r="TAH3671" s="371"/>
      <c r="TAI3671" s="473"/>
      <c r="TAJ3671" s="371"/>
      <c r="TAK3671" s="372"/>
      <c r="TAL3671" s="372"/>
      <c r="TAM3671" s="372"/>
      <c r="TAN3671" s="372"/>
      <c r="TAO3671" s="370"/>
      <c r="TAP3671" s="371"/>
      <c r="TAQ3671" s="372"/>
      <c r="TAR3671" s="371"/>
      <c r="TAS3671" s="473"/>
      <c r="TAT3671" s="371"/>
      <c r="TAU3671" s="372"/>
      <c r="TAV3671" s="372"/>
      <c r="TAW3671" s="372"/>
      <c r="TAX3671" s="372"/>
      <c r="TAY3671" s="370"/>
      <c r="TAZ3671" s="371"/>
      <c r="TBA3671" s="372"/>
      <c r="TBB3671" s="371"/>
      <c r="TBC3671" s="473"/>
      <c r="TBD3671" s="371"/>
      <c r="TBE3671" s="372"/>
      <c r="TBF3671" s="372"/>
      <c r="TBG3671" s="372"/>
      <c r="TBH3671" s="372"/>
      <c r="TBI3671" s="370"/>
      <c r="TBJ3671" s="371"/>
      <c r="TBK3671" s="372"/>
      <c r="TBL3671" s="371"/>
      <c r="TBM3671" s="473"/>
      <c r="TBN3671" s="371"/>
      <c r="TBO3671" s="372"/>
      <c r="TBP3671" s="372"/>
      <c r="TBQ3671" s="372"/>
      <c r="TBR3671" s="372"/>
      <c r="TBS3671" s="370"/>
      <c r="TBT3671" s="371"/>
      <c r="TBU3671" s="372"/>
      <c r="TBV3671" s="371"/>
      <c r="TBW3671" s="473"/>
      <c r="TBX3671" s="371"/>
      <c r="TBY3671" s="372"/>
      <c r="TBZ3671" s="372"/>
      <c r="TCA3671" s="372"/>
      <c r="TCB3671" s="372"/>
      <c r="TCC3671" s="370"/>
      <c r="TCD3671" s="371"/>
      <c r="TCE3671" s="372"/>
      <c r="TCF3671" s="371"/>
      <c r="TCG3671" s="473"/>
      <c r="TCH3671" s="371"/>
      <c r="TCI3671" s="372"/>
      <c r="TCJ3671" s="372"/>
      <c r="TCK3671" s="372"/>
      <c r="TCL3671" s="372"/>
      <c r="TCM3671" s="370"/>
      <c r="TCN3671" s="371"/>
      <c r="TCO3671" s="372"/>
      <c r="TCP3671" s="371"/>
      <c r="TCQ3671" s="473"/>
      <c r="TCR3671" s="371"/>
      <c r="TCS3671" s="372"/>
      <c r="TCT3671" s="372"/>
      <c r="TCU3671" s="372"/>
      <c r="TCV3671" s="372"/>
      <c r="TCW3671" s="370"/>
      <c r="TCX3671" s="371"/>
      <c r="TCY3671" s="372"/>
      <c r="TCZ3671" s="371"/>
      <c r="TDA3671" s="473"/>
      <c r="TDB3671" s="371"/>
      <c r="TDC3671" s="372"/>
      <c r="TDD3671" s="372"/>
      <c r="TDE3671" s="372"/>
      <c r="TDF3671" s="372"/>
      <c r="TDG3671" s="370"/>
      <c r="TDH3671" s="371"/>
      <c r="TDI3671" s="372"/>
      <c r="TDJ3671" s="371"/>
      <c r="TDK3671" s="473"/>
      <c r="TDL3671" s="371"/>
      <c r="TDM3671" s="372"/>
      <c r="TDN3671" s="372"/>
      <c r="TDO3671" s="372"/>
      <c r="TDP3671" s="372"/>
      <c r="TDQ3671" s="370"/>
      <c r="TDR3671" s="371"/>
      <c r="TDS3671" s="372"/>
      <c r="TDT3671" s="371"/>
      <c r="TDU3671" s="473"/>
      <c r="TDV3671" s="371"/>
      <c r="TDW3671" s="372"/>
      <c r="TDX3671" s="372"/>
      <c r="TDY3671" s="372"/>
      <c r="TDZ3671" s="372"/>
      <c r="TEA3671" s="370"/>
      <c r="TEB3671" s="371"/>
      <c r="TEC3671" s="372"/>
      <c r="TED3671" s="371"/>
      <c r="TEE3671" s="473"/>
      <c r="TEF3671" s="371"/>
      <c r="TEG3671" s="372"/>
      <c r="TEH3671" s="372"/>
      <c r="TEI3671" s="372"/>
      <c r="TEJ3671" s="372"/>
      <c r="TEK3671" s="370"/>
      <c r="TEL3671" s="371"/>
      <c r="TEM3671" s="372"/>
      <c r="TEN3671" s="371"/>
      <c r="TEO3671" s="473"/>
      <c r="TEP3671" s="371"/>
      <c r="TEQ3671" s="372"/>
      <c r="TER3671" s="372"/>
      <c r="TES3671" s="372"/>
      <c r="TET3671" s="372"/>
      <c r="TEU3671" s="370"/>
      <c r="TEV3671" s="371"/>
      <c r="TEW3671" s="372"/>
      <c r="TEX3671" s="371"/>
      <c r="TEY3671" s="473"/>
      <c r="TEZ3671" s="371"/>
      <c r="TFA3671" s="372"/>
      <c r="TFB3671" s="372"/>
      <c r="TFC3671" s="372"/>
      <c r="TFD3671" s="372"/>
      <c r="TFE3671" s="370"/>
      <c r="TFF3671" s="371"/>
      <c r="TFG3671" s="372"/>
      <c r="TFH3671" s="371"/>
      <c r="TFI3671" s="473"/>
      <c r="TFJ3671" s="371"/>
      <c r="TFK3671" s="372"/>
      <c r="TFL3671" s="372"/>
      <c r="TFM3671" s="372"/>
      <c r="TFN3671" s="372"/>
      <c r="TFO3671" s="370"/>
      <c r="TFP3671" s="371"/>
      <c r="TFQ3671" s="372"/>
      <c r="TFR3671" s="371"/>
      <c r="TFS3671" s="473"/>
      <c r="TFT3671" s="371"/>
      <c r="TFU3671" s="372"/>
      <c r="TFV3671" s="372"/>
      <c r="TFW3671" s="372"/>
      <c r="TFX3671" s="372"/>
      <c r="TFY3671" s="370"/>
      <c r="TFZ3671" s="371"/>
      <c r="TGA3671" s="372"/>
      <c r="TGB3671" s="371"/>
      <c r="TGC3671" s="473"/>
      <c r="TGD3671" s="371"/>
      <c r="TGE3671" s="372"/>
      <c r="TGF3671" s="372"/>
      <c r="TGG3671" s="372"/>
      <c r="TGH3671" s="372"/>
      <c r="TGI3671" s="370"/>
      <c r="TGJ3671" s="371"/>
      <c r="TGK3671" s="372"/>
      <c r="TGL3671" s="371"/>
      <c r="TGM3671" s="473"/>
      <c r="TGN3671" s="371"/>
      <c r="TGO3671" s="372"/>
      <c r="TGP3671" s="372"/>
      <c r="TGQ3671" s="372"/>
      <c r="TGR3671" s="372"/>
      <c r="TGS3671" s="370"/>
      <c r="TGT3671" s="371"/>
      <c r="TGU3671" s="372"/>
      <c r="TGV3671" s="371"/>
      <c r="TGW3671" s="473"/>
      <c r="TGX3671" s="371"/>
      <c r="TGY3671" s="372"/>
      <c r="TGZ3671" s="372"/>
      <c r="THA3671" s="372"/>
      <c r="THB3671" s="372"/>
      <c r="THC3671" s="370"/>
      <c r="THD3671" s="371"/>
      <c r="THE3671" s="372"/>
      <c r="THF3671" s="371"/>
      <c r="THG3671" s="473"/>
      <c r="THH3671" s="371"/>
      <c r="THI3671" s="372"/>
      <c r="THJ3671" s="372"/>
      <c r="THK3671" s="372"/>
      <c r="THL3671" s="372"/>
      <c r="THM3671" s="370"/>
      <c r="THN3671" s="371"/>
      <c r="THO3671" s="372"/>
      <c r="THP3671" s="371"/>
      <c r="THQ3671" s="473"/>
      <c r="THR3671" s="371"/>
      <c r="THS3671" s="372"/>
      <c r="THT3671" s="372"/>
      <c r="THU3671" s="372"/>
      <c r="THV3671" s="372"/>
      <c r="THW3671" s="370"/>
      <c r="THX3671" s="371"/>
      <c r="THY3671" s="372"/>
      <c r="THZ3671" s="371"/>
      <c r="TIA3671" s="473"/>
      <c r="TIB3671" s="371"/>
      <c r="TIC3671" s="372"/>
      <c r="TID3671" s="372"/>
      <c r="TIE3671" s="372"/>
      <c r="TIF3671" s="372"/>
      <c r="TIG3671" s="370"/>
      <c r="TIH3671" s="371"/>
      <c r="TII3671" s="372"/>
      <c r="TIJ3671" s="371"/>
      <c r="TIK3671" s="473"/>
      <c r="TIL3671" s="371"/>
      <c r="TIM3671" s="372"/>
      <c r="TIN3671" s="372"/>
      <c r="TIO3671" s="372"/>
      <c r="TIP3671" s="372"/>
      <c r="TIQ3671" s="370"/>
      <c r="TIR3671" s="371"/>
      <c r="TIS3671" s="372"/>
      <c r="TIT3671" s="371"/>
      <c r="TIU3671" s="473"/>
      <c r="TIV3671" s="371"/>
      <c r="TIW3671" s="372"/>
      <c r="TIX3671" s="372"/>
      <c r="TIY3671" s="372"/>
      <c r="TIZ3671" s="372"/>
      <c r="TJA3671" s="370"/>
      <c r="TJB3671" s="371"/>
      <c r="TJC3671" s="372"/>
      <c r="TJD3671" s="371"/>
      <c r="TJE3671" s="473"/>
      <c r="TJF3671" s="371"/>
      <c r="TJG3671" s="372"/>
      <c r="TJH3671" s="372"/>
      <c r="TJI3671" s="372"/>
      <c r="TJJ3671" s="372"/>
      <c r="TJK3671" s="370"/>
      <c r="TJL3671" s="371"/>
      <c r="TJM3671" s="372"/>
      <c r="TJN3671" s="371"/>
      <c r="TJO3671" s="473"/>
      <c r="TJP3671" s="371"/>
      <c r="TJQ3671" s="372"/>
      <c r="TJR3671" s="372"/>
      <c r="TJS3671" s="372"/>
      <c r="TJT3671" s="372"/>
      <c r="TJU3671" s="370"/>
      <c r="TJV3671" s="371"/>
      <c r="TJW3671" s="372"/>
      <c r="TJX3671" s="371"/>
      <c r="TJY3671" s="473"/>
      <c r="TJZ3671" s="371"/>
      <c r="TKA3671" s="372"/>
      <c r="TKB3671" s="372"/>
      <c r="TKC3671" s="372"/>
      <c r="TKD3671" s="372"/>
      <c r="TKE3671" s="370"/>
      <c r="TKF3671" s="371"/>
      <c r="TKG3671" s="372"/>
      <c r="TKH3671" s="371"/>
      <c r="TKI3671" s="473"/>
      <c r="TKJ3671" s="371"/>
      <c r="TKK3671" s="372"/>
      <c r="TKL3671" s="372"/>
      <c r="TKM3671" s="372"/>
      <c r="TKN3671" s="372"/>
      <c r="TKO3671" s="370"/>
      <c r="TKP3671" s="371"/>
      <c r="TKQ3671" s="372"/>
      <c r="TKR3671" s="371"/>
      <c r="TKS3671" s="473"/>
      <c r="TKT3671" s="371"/>
      <c r="TKU3671" s="372"/>
      <c r="TKV3671" s="372"/>
      <c r="TKW3671" s="372"/>
      <c r="TKX3671" s="372"/>
      <c r="TKY3671" s="370"/>
      <c r="TKZ3671" s="371"/>
      <c r="TLA3671" s="372"/>
      <c r="TLB3671" s="371"/>
      <c r="TLC3671" s="473"/>
      <c r="TLD3671" s="371"/>
      <c r="TLE3671" s="372"/>
      <c r="TLF3671" s="372"/>
      <c r="TLG3671" s="372"/>
      <c r="TLH3671" s="372"/>
      <c r="TLI3671" s="370"/>
      <c r="TLJ3671" s="371"/>
      <c r="TLK3671" s="372"/>
      <c r="TLL3671" s="371"/>
      <c r="TLM3671" s="473"/>
      <c r="TLN3671" s="371"/>
      <c r="TLO3671" s="372"/>
      <c r="TLP3671" s="372"/>
      <c r="TLQ3671" s="372"/>
      <c r="TLR3671" s="372"/>
      <c r="TLS3671" s="370"/>
      <c r="TLT3671" s="371"/>
      <c r="TLU3671" s="372"/>
      <c r="TLV3671" s="371"/>
      <c r="TLW3671" s="473"/>
      <c r="TLX3671" s="371"/>
      <c r="TLY3671" s="372"/>
      <c r="TLZ3671" s="372"/>
      <c r="TMA3671" s="372"/>
      <c r="TMB3671" s="372"/>
      <c r="TMC3671" s="370"/>
      <c r="TMD3671" s="371"/>
      <c r="TME3671" s="372"/>
      <c r="TMF3671" s="371"/>
      <c r="TMG3671" s="473"/>
      <c r="TMH3671" s="371"/>
      <c r="TMI3671" s="372"/>
      <c r="TMJ3671" s="372"/>
      <c r="TMK3671" s="372"/>
      <c r="TML3671" s="372"/>
      <c r="TMM3671" s="370"/>
      <c r="TMN3671" s="371"/>
      <c r="TMO3671" s="372"/>
      <c r="TMP3671" s="371"/>
      <c r="TMQ3671" s="473"/>
      <c r="TMR3671" s="371"/>
      <c r="TMS3671" s="372"/>
      <c r="TMT3671" s="372"/>
      <c r="TMU3671" s="372"/>
      <c r="TMV3671" s="372"/>
      <c r="TMW3671" s="370"/>
      <c r="TMX3671" s="371"/>
      <c r="TMY3671" s="372"/>
      <c r="TMZ3671" s="371"/>
      <c r="TNA3671" s="473"/>
      <c r="TNB3671" s="371"/>
      <c r="TNC3671" s="372"/>
      <c r="TND3671" s="372"/>
      <c r="TNE3671" s="372"/>
      <c r="TNF3671" s="372"/>
      <c r="TNG3671" s="370"/>
      <c r="TNH3671" s="371"/>
      <c r="TNI3671" s="372"/>
      <c r="TNJ3671" s="371"/>
      <c r="TNK3671" s="473"/>
      <c r="TNL3671" s="371"/>
      <c r="TNM3671" s="372"/>
      <c r="TNN3671" s="372"/>
      <c r="TNO3671" s="372"/>
      <c r="TNP3671" s="372"/>
      <c r="TNQ3671" s="370"/>
      <c r="TNR3671" s="371"/>
      <c r="TNS3671" s="372"/>
      <c r="TNT3671" s="371"/>
      <c r="TNU3671" s="473"/>
      <c r="TNV3671" s="371"/>
      <c r="TNW3671" s="372"/>
      <c r="TNX3671" s="372"/>
      <c r="TNY3671" s="372"/>
      <c r="TNZ3671" s="372"/>
      <c r="TOA3671" s="370"/>
      <c r="TOB3671" s="371"/>
      <c r="TOC3671" s="372"/>
      <c r="TOD3671" s="371"/>
      <c r="TOE3671" s="473"/>
      <c r="TOF3671" s="371"/>
      <c r="TOG3671" s="372"/>
      <c r="TOH3671" s="372"/>
      <c r="TOI3671" s="372"/>
      <c r="TOJ3671" s="372"/>
      <c r="TOK3671" s="370"/>
      <c r="TOL3671" s="371"/>
      <c r="TOM3671" s="372"/>
      <c r="TON3671" s="371"/>
      <c r="TOO3671" s="473"/>
      <c r="TOP3671" s="371"/>
      <c r="TOQ3671" s="372"/>
      <c r="TOR3671" s="372"/>
      <c r="TOS3671" s="372"/>
      <c r="TOT3671" s="372"/>
      <c r="TOU3671" s="370"/>
      <c r="TOV3671" s="371"/>
      <c r="TOW3671" s="372"/>
      <c r="TOX3671" s="371"/>
      <c r="TOY3671" s="473"/>
      <c r="TOZ3671" s="371"/>
      <c r="TPA3671" s="372"/>
      <c r="TPB3671" s="372"/>
      <c r="TPC3671" s="372"/>
      <c r="TPD3671" s="372"/>
      <c r="TPE3671" s="370"/>
      <c r="TPF3671" s="371"/>
      <c r="TPG3671" s="372"/>
      <c r="TPH3671" s="371"/>
      <c r="TPI3671" s="473"/>
      <c r="TPJ3671" s="371"/>
      <c r="TPK3671" s="372"/>
      <c r="TPL3671" s="372"/>
      <c r="TPM3671" s="372"/>
      <c r="TPN3671" s="372"/>
      <c r="TPO3671" s="370"/>
      <c r="TPP3671" s="371"/>
      <c r="TPQ3671" s="372"/>
      <c r="TPR3671" s="371"/>
      <c r="TPS3671" s="473"/>
      <c r="TPT3671" s="371"/>
      <c r="TPU3671" s="372"/>
      <c r="TPV3671" s="372"/>
      <c r="TPW3671" s="372"/>
      <c r="TPX3671" s="372"/>
      <c r="TPY3671" s="370"/>
      <c r="TPZ3671" s="371"/>
      <c r="TQA3671" s="372"/>
      <c r="TQB3671" s="371"/>
      <c r="TQC3671" s="473"/>
      <c r="TQD3671" s="371"/>
      <c r="TQE3671" s="372"/>
      <c r="TQF3671" s="372"/>
      <c r="TQG3671" s="372"/>
      <c r="TQH3671" s="372"/>
      <c r="TQI3671" s="370"/>
      <c r="TQJ3671" s="371"/>
      <c r="TQK3671" s="372"/>
      <c r="TQL3671" s="371"/>
      <c r="TQM3671" s="473"/>
      <c r="TQN3671" s="371"/>
      <c r="TQO3671" s="372"/>
      <c r="TQP3671" s="372"/>
      <c r="TQQ3671" s="372"/>
      <c r="TQR3671" s="372"/>
      <c r="TQS3671" s="370"/>
      <c r="TQT3671" s="371"/>
      <c r="TQU3671" s="372"/>
      <c r="TQV3671" s="371"/>
      <c r="TQW3671" s="473"/>
      <c r="TQX3671" s="371"/>
      <c r="TQY3671" s="372"/>
      <c r="TQZ3671" s="372"/>
      <c r="TRA3671" s="372"/>
      <c r="TRB3671" s="372"/>
      <c r="TRC3671" s="370"/>
      <c r="TRD3671" s="371"/>
      <c r="TRE3671" s="372"/>
      <c r="TRF3671" s="371"/>
      <c r="TRG3671" s="473"/>
      <c r="TRH3671" s="371"/>
      <c r="TRI3671" s="372"/>
      <c r="TRJ3671" s="372"/>
      <c r="TRK3671" s="372"/>
      <c r="TRL3671" s="372"/>
      <c r="TRM3671" s="370"/>
      <c r="TRN3671" s="371"/>
      <c r="TRO3671" s="372"/>
      <c r="TRP3671" s="371"/>
      <c r="TRQ3671" s="473"/>
      <c r="TRR3671" s="371"/>
      <c r="TRS3671" s="372"/>
      <c r="TRT3671" s="372"/>
      <c r="TRU3671" s="372"/>
      <c r="TRV3671" s="372"/>
      <c r="TRW3671" s="370"/>
      <c r="TRX3671" s="371"/>
      <c r="TRY3671" s="372"/>
      <c r="TRZ3671" s="371"/>
      <c r="TSA3671" s="473"/>
      <c r="TSB3671" s="371"/>
      <c r="TSC3671" s="372"/>
      <c r="TSD3671" s="372"/>
      <c r="TSE3671" s="372"/>
      <c r="TSF3671" s="372"/>
      <c r="TSG3671" s="370"/>
      <c r="TSH3671" s="371"/>
      <c r="TSI3671" s="372"/>
      <c r="TSJ3671" s="371"/>
      <c r="TSK3671" s="473"/>
      <c r="TSL3671" s="371"/>
      <c r="TSM3671" s="372"/>
      <c r="TSN3671" s="372"/>
      <c r="TSO3671" s="372"/>
      <c r="TSP3671" s="372"/>
      <c r="TSQ3671" s="370"/>
      <c r="TSR3671" s="371"/>
      <c r="TSS3671" s="372"/>
      <c r="TST3671" s="371"/>
      <c r="TSU3671" s="473"/>
      <c r="TSV3671" s="371"/>
      <c r="TSW3671" s="372"/>
      <c r="TSX3671" s="372"/>
      <c r="TSY3671" s="372"/>
      <c r="TSZ3671" s="372"/>
      <c r="TTA3671" s="370"/>
      <c r="TTB3671" s="371"/>
      <c r="TTC3671" s="372"/>
      <c r="TTD3671" s="371"/>
      <c r="TTE3671" s="473"/>
      <c r="TTF3671" s="371"/>
      <c r="TTG3671" s="372"/>
      <c r="TTH3671" s="372"/>
      <c r="TTI3671" s="372"/>
      <c r="TTJ3671" s="372"/>
      <c r="TTK3671" s="370"/>
      <c r="TTL3671" s="371"/>
      <c r="TTM3671" s="372"/>
      <c r="TTN3671" s="371"/>
      <c r="TTO3671" s="473"/>
      <c r="TTP3671" s="371"/>
      <c r="TTQ3671" s="372"/>
      <c r="TTR3671" s="372"/>
      <c r="TTS3671" s="372"/>
      <c r="TTT3671" s="372"/>
      <c r="TTU3671" s="370"/>
      <c r="TTV3671" s="371"/>
      <c r="TTW3671" s="372"/>
      <c r="TTX3671" s="371"/>
      <c r="TTY3671" s="473"/>
      <c r="TTZ3671" s="371"/>
      <c r="TUA3671" s="372"/>
      <c r="TUB3671" s="372"/>
      <c r="TUC3671" s="372"/>
      <c r="TUD3671" s="372"/>
      <c r="TUE3671" s="370"/>
      <c r="TUF3671" s="371"/>
      <c r="TUG3671" s="372"/>
      <c r="TUH3671" s="371"/>
      <c r="TUI3671" s="473"/>
      <c r="TUJ3671" s="371"/>
      <c r="TUK3671" s="372"/>
      <c r="TUL3671" s="372"/>
      <c r="TUM3671" s="372"/>
      <c r="TUN3671" s="372"/>
      <c r="TUO3671" s="370"/>
      <c r="TUP3671" s="371"/>
      <c r="TUQ3671" s="372"/>
      <c r="TUR3671" s="371"/>
      <c r="TUS3671" s="473"/>
      <c r="TUT3671" s="371"/>
      <c r="TUU3671" s="372"/>
      <c r="TUV3671" s="372"/>
      <c r="TUW3671" s="372"/>
      <c r="TUX3671" s="372"/>
      <c r="TUY3671" s="370"/>
      <c r="TUZ3671" s="371"/>
      <c r="TVA3671" s="372"/>
      <c r="TVB3671" s="371"/>
      <c r="TVC3671" s="473"/>
      <c r="TVD3671" s="371"/>
      <c r="TVE3671" s="372"/>
      <c r="TVF3671" s="372"/>
      <c r="TVG3671" s="372"/>
      <c r="TVH3671" s="372"/>
      <c r="TVI3671" s="370"/>
      <c r="TVJ3671" s="371"/>
      <c r="TVK3671" s="372"/>
      <c r="TVL3671" s="371"/>
      <c r="TVM3671" s="473"/>
      <c r="TVN3671" s="371"/>
      <c r="TVO3671" s="372"/>
      <c r="TVP3671" s="372"/>
      <c r="TVQ3671" s="372"/>
      <c r="TVR3671" s="372"/>
      <c r="TVS3671" s="370"/>
      <c r="TVT3671" s="371"/>
      <c r="TVU3671" s="372"/>
      <c r="TVV3671" s="371"/>
      <c r="TVW3671" s="473"/>
      <c r="TVX3671" s="371"/>
      <c r="TVY3671" s="372"/>
      <c r="TVZ3671" s="372"/>
      <c r="TWA3671" s="372"/>
      <c r="TWB3671" s="372"/>
      <c r="TWC3671" s="370"/>
      <c r="TWD3671" s="371"/>
      <c r="TWE3671" s="372"/>
      <c r="TWF3671" s="371"/>
      <c r="TWG3671" s="473"/>
      <c r="TWH3671" s="371"/>
      <c r="TWI3671" s="372"/>
      <c r="TWJ3671" s="372"/>
      <c r="TWK3671" s="372"/>
      <c r="TWL3671" s="372"/>
      <c r="TWM3671" s="370"/>
      <c r="TWN3671" s="371"/>
      <c r="TWO3671" s="372"/>
      <c r="TWP3671" s="371"/>
      <c r="TWQ3671" s="473"/>
      <c r="TWR3671" s="371"/>
      <c r="TWS3671" s="372"/>
      <c r="TWT3671" s="372"/>
      <c r="TWU3671" s="372"/>
      <c r="TWV3671" s="372"/>
      <c r="TWW3671" s="370"/>
      <c r="TWX3671" s="371"/>
      <c r="TWY3671" s="372"/>
      <c r="TWZ3671" s="371"/>
      <c r="TXA3671" s="473"/>
      <c r="TXB3671" s="371"/>
      <c r="TXC3671" s="372"/>
      <c r="TXD3671" s="372"/>
      <c r="TXE3671" s="372"/>
      <c r="TXF3671" s="372"/>
      <c r="TXG3671" s="370"/>
      <c r="TXH3671" s="371"/>
      <c r="TXI3671" s="372"/>
      <c r="TXJ3671" s="371"/>
      <c r="TXK3671" s="473"/>
      <c r="TXL3671" s="371"/>
      <c r="TXM3671" s="372"/>
      <c r="TXN3671" s="372"/>
      <c r="TXO3671" s="372"/>
      <c r="TXP3671" s="372"/>
      <c r="TXQ3671" s="370"/>
      <c r="TXR3671" s="371"/>
      <c r="TXS3671" s="372"/>
      <c r="TXT3671" s="371"/>
      <c r="TXU3671" s="473"/>
      <c r="TXV3671" s="371"/>
      <c r="TXW3671" s="372"/>
      <c r="TXX3671" s="372"/>
      <c r="TXY3671" s="372"/>
      <c r="TXZ3671" s="372"/>
      <c r="TYA3671" s="370"/>
      <c r="TYB3671" s="371"/>
      <c r="TYC3671" s="372"/>
      <c r="TYD3671" s="371"/>
      <c r="TYE3671" s="473"/>
      <c r="TYF3671" s="371"/>
      <c r="TYG3671" s="372"/>
      <c r="TYH3671" s="372"/>
      <c r="TYI3671" s="372"/>
      <c r="TYJ3671" s="372"/>
      <c r="TYK3671" s="370"/>
      <c r="TYL3671" s="371"/>
      <c r="TYM3671" s="372"/>
      <c r="TYN3671" s="371"/>
      <c r="TYO3671" s="473"/>
      <c r="TYP3671" s="371"/>
      <c r="TYQ3671" s="372"/>
      <c r="TYR3671" s="372"/>
      <c r="TYS3671" s="372"/>
      <c r="TYT3671" s="372"/>
      <c r="TYU3671" s="370"/>
      <c r="TYV3671" s="371"/>
      <c r="TYW3671" s="372"/>
      <c r="TYX3671" s="371"/>
      <c r="TYY3671" s="473"/>
      <c r="TYZ3671" s="371"/>
      <c r="TZA3671" s="372"/>
      <c r="TZB3671" s="372"/>
      <c r="TZC3671" s="372"/>
      <c r="TZD3671" s="372"/>
      <c r="TZE3671" s="370"/>
      <c r="TZF3671" s="371"/>
      <c r="TZG3671" s="372"/>
      <c r="TZH3671" s="371"/>
      <c r="TZI3671" s="473"/>
      <c r="TZJ3671" s="371"/>
      <c r="TZK3671" s="372"/>
      <c r="TZL3671" s="372"/>
      <c r="TZM3671" s="372"/>
      <c r="TZN3671" s="372"/>
      <c r="TZO3671" s="370"/>
      <c r="TZP3671" s="371"/>
      <c r="TZQ3671" s="372"/>
      <c r="TZR3671" s="371"/>
      <c r="TZS3671" s="473"/>
      <c r="TZT3671" s="371"/>
      <c r="TZU3671" s="372"/>
      <c r="TZV3671" s="372"/>
      <c r="TZW3671" s="372"/>
      <c r="TZX3671" s="372"/>
      <c r="TZY3671" s="370"/>
      <c r="TZZ3671" s="371"/>
      <c r="UAA3671" s="372"/>
      <c r="UAB3671" s="371"/>
      <c r="UAC3671" s="473"/>
      <c r="UAD3671" s="371"/>
      <c r="UAE3671" s="372"/>
      <c r="UAF3671" s="372"/>
      <c r="UAG3671" s="372"/>
      <c r="UAH3671" s="372"/>
      <c r="UAI3671" s="370"/>
      <c r="UAJ3671" s="371"/>
      <c r="UAK3671" s="372"/>
      <c r="UAL3671" s="371"/>
      <c r="UAM3671" s="473"/>
      <c r="UAN3671" s="371"/>
      <c r="UAO3671" s="372"/>
      <c r="UAP3671" s="372"/>
      <c r="UAQ3671" s="372"/>
      <c r="UAR3671" s="372"/>
      <c r="UAS3671" s="370"/>
      <c r="UAT3671" s="371"/>
      <c r="UAU3671" s="372"/>
      <c r="UAV3671" s="371"/>
      <c r="UAW3671" s="473"/>
      <c r="UAX3671" s="371"/>
      <c r="UAY3671" s="372"/>
      <c r="UAZ3671" s="372"/>
      <c r="UBA3671" s="372"/>
      <c r="UBB3671" s="372"/>
      <c r="UBC3671" s="370"/>
      <c r="UBD3671" s="371"/>
      <c r="UBE3671" s="372"/>
      <c r="UBF3671" s="371"/>
      <c r="UBG3671" s="473"/>
      <c r="UBH3671" s="371"/>
      <c r="UBI3671" s="372"/>
      <c r="UBJ3671" s="372"/>
      <c r="UBK3671" s="372"/>
      <c r="UBL3671" s="372"/>
      <c r="UBM3671" s="370"/>
      <c r="UBN3671" s="371"/>
      <c r="UBO3671" s="372"/>
      <c r="UBP3671" s="371"/>
      <c r="UBQ3671" s="473"/>
      <c r="UBR3671" s="371"/>
      <c r="UBS3671" s="372"/>
      <c r="UBT3671" s="372"/>
      <c r="UBU3671" s="372"/>
      <c r="UBV3671" s="372"/>
      <c r="UBW3671" s="370"/>
      <c r="UBX3671" s="371"/>
      <c r="UBY3671" s="372"/>
      <c r="UBZ3671" s="371"/>
      <c r="UCA3671" s="473"/>
      <c r="UCB3671" s="371"/>
      <c r="UCC3671" s="372"/>
      <c r="UCD3671" s="372"/>
      <c r="UCE3671" s="372"/>
      <c r="UCF3671" s="372"/>
      <c r="UCG3671" s="370"/>
      <c r="UCH3671" s="371"/>
      <c r="UCI3671" s="372"/>
      <c r="UCJ3671" s="371"/>
      <c r="UCK3671" s="473"/>
      <c r="UCL3671" s="371"/>
      <c r="UCM3671" s="372"/>
      <c r="UCN3671" s="372"/>
      <c r="UCO3671" s="372"/>
      <c r="UCP3671" s="372"/>
      <c r="UCQ3671" s="370"/>
      <c r="UCR3671" s="371"/>
      <c r="UCS3671" s="372"/>
      <c r="UCT3671" s="371"/>
      <c r="UCU3671" s="473"/>
      <c r="UCV3671" s="371"/>
      <c r="UCW3671" s="372"/>
      <c r="UCX3671" s="372"/>
      <c r="UCY3671" s="372"/>
      <c r="UCZ3671" s="372"/>
      <c r="UDA3671" s="370"/>
      <c r="UDB3671" s="371"/>
      <c r="UDC3671" s="372"/>
      <c r="UDD3671" s="371"/>
      <c r="UDE3671" s="473"/>
      <c r="UDF3671" s="371"/>
      <c r="UDG3671" s="372"/>
      <c r="UDH3671" s="372"/>
      <c r="UDI3671" s="372"/>
      <c r="UDJ3671" s="372"/>
      <c r="UDK3671" s="370"/>
      <c r="UDL3671" s="371"/>
      <c r="UDM3671" s="372"/>
      <c r="UDN3671" s="371"/>
      <c r="UDO3671" s="473"/>
      <c r="UDP3671" s="371"/>
      <c r="UDQ3671" s="372"/>
      <c r="UDR3671" s="372"/>
      <c r="UDS3671" s="372"/>
      <c r="UDT3671" s="372"/>
      <c r="UDU3671" s="370"/>
      <c r="UDV3671" s="371"/>
      <c r="UDW3671" s="372"/>
      <c r="UDX3671" s="371"/>
      <c r="UDY3671" s="473"/>
      <c r="UDZ3671" s="371"/>
      <c r="UEA3671" s="372"/>
      <c r="UEB3671" s="372"/>
      <c r="UEC3671" s="372"/>
      <c r="UED3671" s="372"/>
      <c r="UEE3671" s="370"/>
      <c r="UEF3671" s="371"/>
      <c r="UEG3671" s="372"/>
      <c r="UEH3671" s="371"/>
      <c r="UEI3671" s="473"/>
      <c r="UEJ3671" s="371"/>
      <c r="UEK3671" s="372"/>
      <c r="UEL3671" s="372"/>
      <c r="UEM3671" s="372"/>
      <c r="UEN3671" s="372"/>
      <c r="UEO3671" s="370"/>
      <c r="UEP3671" s="371"/>
      <c r="UEQ3671" s="372"/>
      <c r="UER3671" s="371"/>
      <c r="UES3671" s="473"/>
      <c r="UET3671" s="371"/>
      <c r="UEU3671" s="372"/>
      <c r="UEV3671" s="372"/>
      <c r="UEW3671" s="372"/>
      <c r="UEX3671" s="372"/>
      <c r="UEY3671" s="370"/>
      <c r="UEZ3671" s="371"/>
      <c r="UFA3671" s="372"/>
      <c r="UFB3671" s="371"/>
      <c r="UFC3671" s="473"/>
      <c r="UFD3671" s="371"/>
      <c r="UFE3671" s="372"/>
      <c r="UFF3671" s="372"/>
      <c r="UFG3671" s="372"/>
      <c r="UFH3671" s="372"/>
      <c r="UFI3671" s="370"/>
      <c r="UFJ3671" s="371"/>
      <c r="UFK3671" s="372"/>
      <c r="UFL3671" s="371"/>
      <c r="UFM3671" s="473"/>
      <c r="UFN3671" s="371"/>
      <c r="UFO3671" s="372"/>
      <c r="UFP3671" s="372"/>
      <c r="UFQ3671" s="372"/>
      <c r="UFR3671" s="372"/>
      <c r="UFS3671" s="370"/>
      <c r="UFT3671" s="371"/>
      <c r="UFU3671" s="372"/>
      <c r="UFV3671" s="371"/>
      <c r="UFW3671" s="473"/>
      <c r="UFX3671" s="371"/>
      <c r="UFY3671" s="372"/>
      <c r="UFZ3671" s="372"/>
      <c r="UGA3671" s="372"/>
      <c r="UGB3671" s="372"/>
      <c r="UGC3671" s="370"/>
      <c r="UGD3671" s="371"/>
      <c r="UGE3671" s="372"/>
      <c r="UGF3671" s="371"/>
      <c r="UGG3671" s="473"/>
      <c r="UGH3671" s="371"/>
      <c r="UGI3671" s="372"/>
      <c r="UGJ3671" s="372"/>
      <c r="UGK3671" s="372"/>
      <c r="UGL3671" s="372"/>
      <c r="UGM3671" s="370"/>
      <c r="UGN3671" s="371"/>
      <c r="UGO3671" s="372"/>
      <c r="UGP3671" s="371"/>
      <c r="UGQ3671" s="473"/>
      <c r="UGR3671" s="371"/>
      <c r="UGS3671" s="372"/>
      <c r="UGT3671" s="372"/>
      <c r="UGU3671" s="372"/>
      <c r="UGV3671" s="372"/>
      <c r="UGW3671" s="370"/>
      <c r="UGX3671" s="371"/>
      <c r="UGY3671" s="372"/>
      <c r="UGZ3671" s="371"/>
      <c r="UHA3671" s="473"/>
      <c r="UHB3671" s="371"/>
      <c r="UHC3671" s="372"/>
      <c r="UHD3671" s="372"/>
      <c r="UHE3671" s="372"/>
      <c r="UHF3671" s="372"/>
      <c r="UHG3671" s="370"/>
      <c r="UHH3671" s="371"/>
      <c r="UHI3671" s="372"/>
      <c r="UHJ3671" s="371"/>
      <c r="UHK3671" s="473"/>
      <c r="UHL3671" s="371"/>
      <c r="UHM3671" s="372"/>
      <c r="UHN3671" s="372"/>
      <c r="UHO3671" s="372"/>
      <c r="UHP3671" s="372"/>
      <c r="UHQ3671" s="370"/>
      <c r="UHR3671" s="371"/>
      <c r="UHS3671" s="372"/>
      <c r="UHT3671" s="371"/>
      <c r="UHU3671" s="473"/>
      <c r="UHV3671" s="371"/>
      <c r="UHW3671" s="372"/>
      <c r="UHX3671" s="372"/>
      <c r="UHY3671" s="372"/>
      <c r="UHZ3671" s="372"/>
      <c r="UIA3671" s="370"/>
      <c r="UIB3671" s="371"/>
      <c r="UIC3671" s="372"/>
      <c r="UID3671" s="371"/>
      <c r="UIE3671" s="473"/>
      <c r="UIF3671" s="371"/>
      <c r="UIG3671" s="372"/>
      <c r="UIH3671" s="372"/>
      <c r="UII3671" s="372"/>
      <c r="UIJ3671" s="372"/>
      <c r="UIK3671" s="370"/>
      <c r="UIL3671" s="371"/>
      <c r="UIM3671" s="372"/>
      <c r="UIN3671" s="371"/>
      <c r="UIO3671" s="473"/>
      <c r="UIP3671" s="371"/>
      <c r="UIQ3671" s="372"/>
      <c r="UIR3671" s="372"/>
      <c r="UIS3671" s="372"/>
      <c r="UIT3671" s="372"/>
      <c r="UIU3671" s="370"/>
      <c r="UIV3671" s="371"/>
      <c r="UIW3671" s="372"/>
      <c r="UIX3671" s="371"/>
      <c r="UIY3671" s="473"/>
      <c r="UIZ3671" s="371"/>
      <c r="UJA3671" s="372"/>
      <c r="UJB3671" s="372"/>
      <c r="UJC3671" s="372"/>
      <c r="UJD3671" s="372"/>
      <c r="UJE3671" s="370"/>
      <c r="UJF3671" s="371"/>
      <c r="UJG3671" s="372"/>
      <c r="UJH3671" s="371"/>
      <c r="UJI3671" s="473"/>
      <c r="UJJ3671" s="371"/>
      <c r="UJK3671" s="372"/>
      <c r="UJL3671" s="372"/>
      <c r="UJM3671" s="372"/>
      <c r="UJN3671" s="372"/>
      <c r="UJO3671" s="370"/>
      <c r="UJP3671" s="371"/>
      <c r="UJQ3671" s="372"/>
      <c r="UJR3671" s="371"/>
      <c r="UJS3671" s="473"/>
      <c r="UJT3671" s="371"/>
      <c r="UJU3671" s="372"/>
      <c r="UJV3671" s="372"/>
      <c r="UJW3671" s="372"/>
      <c r="UJX3671" s="372"/>
      <c r="UJY3671" s="370"/>
      <c r="UJZ3671" s="371"/>
      <c r="UKA3671" s="372"/>
      <c r="UKB3671" s="371"/>
      <c r="UKC3671" s="473"/>
      <c r="UKD3671" s="371"/>
      <c r="UKE3671" s="372"/>
      <c r="UKF3671" s="372"/>
      <c r="UKG3671" s="372"/>
      <c r="UKH3671" s="372"/>
      <c r="UKI3671" s="370"/>
      <c r="UKJ3671" s="371"/>
      <c r="UKK3671" s="372"/>
      <c r="UKL3671" s="371"/>
      <c r="UKM3671" s="473"/>
      <c r="UKN3671" s="371"/>
      <c r="UKO3671" s="372"/>
      <c r="UKP3671" s="372"/>
      <c r="UKQ3671" s="372"/>
      <c r="UKR3671" s="372"/>
      <c r="UKS3671" s="370"/>
      <c r="UKT3671" s="371"/>
      <c r="UKU3671" s="372"/>
      <c r="UKV3671" s="371"/>
      <c r="UKW3671" s="473"/>
      <c r="UKX3671" s="371"/>
      <c r="UKY3671" s="372"/>
      <c r="UKZ3671" s="372"/>
      <c r="ULA3671" s="372"/>
      <c r="ULB3671" s="372"/>
      <c r="ULC3671" s="370"/>
      <c r="ULD3671" s="371"/>
      <c r="ULE3671" s="372"/>
      <c r="ULF3671" s="371"/>
      <c r="ULG3671" s="473"/>
      <c r="ULH3671" s="371"/>
      <c r="ULI3671" s="372"/>
      <c r="ULJ3671" s="372"/>
      <c r="ULK3671" s="372"/>
      <c r="ULL3671" s="372"/>
      <c r="ULM3671" s="370"/>
      <c r="ULN3671" s="371"/>
      <c r="ULO3671" s="372"/>
      <c r="ULP3671" s="371"/>
      <c r="ULQ3671" s="473"/>
      <c r="ULR3671" s="371"/>
      <c r="ULS3671" s="372"/>
      <c r="ULT3671" s="372"/>
      <c r="ULU3671" s="372"/>
      <c r="ULV3671" s="372"/>
      <c r="ULW3671" s="370"/>
      <c r="ULX3671" s="371"/>
      <c r="ULY3671" s="372"/>
      <c r="ULZ3671" s="371"/>
      <c r="UMA3671" s="473"/>
      <c r="UMB3671" s="371"/>
      <c r="UMC3671" s="372"/>
      <c r="UMD3671" s="372"/>
      <c r="UME3671" s="372"/>
      <c r="UMF3671" s="372"/>
      <c r="UMG3671" s="370"/>
      <c r="UMH3671" s="371"/>
      <c r="UMI3671" s="372"/>
      <c r="UMJ3671" s="371"/>
      <c r="UMK3671" s="473"/>
      <c r="UML3671" s="371"/>
      <c r="UMM3671" s="372"/>
      <c r="UMN3671" s="372"/>
      <c r="UMO3671" s="372"/>
      <c r="UMP3671" s="372"/>
      <c r="UMQ3671" s="370"/>
      <c r="UMR3671" s="371"/>
      <c r="UMS3671" s="372"/>
      <c r="UMT3671" s="371"/>
      <c r="UMU3671" s="473"/>
      <c r="UMV3671" s="371"/>
      <c r="UMW3671" s="372"/>
      <c r="UMX3671" s="372"/>
      <c r="UMY3671" s="372"/>
      <c r="UMZ3671" s="372"/>
      <c r="UNA3671" s="370"/>
      <c r="UNB3671" s="371"/>
      <c r="UNC3671" s="372"/>
      <c r="UND3671" s="371"/>
      <c r="UNE3671" s="473"/>
      <c r="UNF3671" s="371"/>
      <c r="UNG3671" s="372"/>
      <c r="UNH3671" s="372"/>
      <c r="UNI3671" s="372"/>
      <c r="UNJ3671" s="372"/>
      <c r="UNK3671" s="370"/>
      <c r="UNL3671" s="371"/>
      <c r="UNM3671" s="372"/>
      <c r="UNN3671" s="371"/>
      <c r="UNO3671" s="473"/>
      <c r="UNP3671" s="371"/>
      <c r="UNQ3671" s="372"/>
      <c r="UNR3671" s="372"/>
      <c r="UNS3671" s="372"/>
      <c r="UNT3671" s="372"/>
      <c r="UNU3671" s="370"/>
      <c r="UNV3671" s="371"/>
      <c r="UNW3671" s="372"/>
      <c r="UNX3671" s="371"/>
      <c r="UNY3671" s="473"/>
      <c r="UNZ3671" s="371"/>
      <c r="UOA3671" s="372"/>
      <c r="UOB3671" s="372"/>
      <c r="UOC3671" s="372"/>
      <c r="UOD3671" s="372"/>
      <c r="UOE3671" s="370"/>
      <c r="UOF3671" s="371"/>
      <c r="UOG3671" s="372"/>
      <c r="UOH3671" s="371"/>
      <c r="UOI3671" s="473"/>
      <c r="UOJ3671" s="371"/>
      <c r="UOK3671" s="372"/>
      <c r="UOL3671" s="372"/>
      <c r="UOM3671" s="372"/>
      <c r="UON3671" s="372"/>
      <c r="UOO3671" s="370"/>
      <c r="UOP3671" s="371"/>
      <c r="UOQ3671" s="372"/>
      <c r="UOR3671" s="371"/>
      <c r="UOS3671" s="473"/>
      <c r="UOT3671" s="371"/>
      <c r="UOU3671" s="372"/>
      <c r="UOV3671" s="372"/>
      <c r="UOW3671" s="372"/>
      <c r="UOX3671" s="372"/>
      <c r="UOY3671" s="370"/>
      <c r="UOZ3671" s="371"/>
      <c r="UPA3671" s="372"/>
      <c r="UPB3671" s="371"/>
      <c r="UPC3671" s="473"/>
      <c r="UPD3671" s="371"/>
      <c r="UPE3671" s="372"/>
      <c r="UPF3671" s="372"/>
      <c r="UPG3671" s="372"/>
      <c r="UPH3671" s="372"/>
      <c r="UPI3671" s="370"/>
      <c r="UPJ3671" s="371"/>
      <c r="UPK3671" s="372"/>
      <c r="UPL3671" s="371"/>
      <c r="UPM3671" s="473"/>
      <c r="UPN3671" s="371"/>
      <c r="UPO3671" s="372"/>
      <c r="UPP3671" s="372"/>
      <c r="UPQ3671" s="372"/>
      <c r="UPR3671" s="372"/>
      <c r="UPS3671" s="370"/>
      <c r="UPT3671" s="371"/>
      <c r="UPU3671" s="372"/>
      <c r="UPV3671" s="371"/>
      <c r="UPW3671" s="473"/>
      <c r="UPX3671" s="371"/>
      <c r="UPY3671" s="372"/>
      <c r="UPZ3671" s="372"/>
      <c r="UQA3671" s="372"/>
      <c r="UQB3671" s="372"/>
      <c r="UQC3671" s="370"/>
      <c r="UQD3671" s="371"/>
      <c r="UQE3671" s="372"/>
      <c r="UQF3671" s="371"/>
      <c r="UQG3671" s="473"/>
      <c r="UQH3671" s="371"/>
      <c r="UQI3671" s="372"/>
      <c r="UQJ3671" s="372"/>
      <c r="UQK3671" s="372"/>
      <c r="UQL3671" s="372"/>
      <c r="UQM3671" s="370"/>
      <c r="UQN3671" s="371"/>
      <c r="UQO3671" s="372"/>
      <c r="UQP3671" s="371"/>
      <c r="UQQ3671" s="473"/>
      <c r="UQR3671" s="371"/>
      <c r="UQS3671" s="372"/>
      <c r="UQT3671" s="372"/>
      <c r="UQU3671" s="372"/>
      <c r="UQV3671" s="372"/>
      <c r="UQW3671" s="370"/>
      <c r="UQX3671" s="371"/>
      <c r="UQY3671" s="372"/>
      <c r="UQZ3671" s="371"/>
      <c r="URA3671" s="473"/>
      <c r="URB3671" s="371"/>
      <c r="URC3671" s="372"/>
      <c r="URD3671" s="372"/>
      <c r="URE3671" s="372"/>
      <c r="URF3671" s="372"/>
      <c r="URG3671" s="370"/>
      <c r="URH3671" s="371"/>
      <c r="URI3671" s="372"/>
      <c r="URJ3671" s="371"/>
      <c r="URK3671" s="473"/>
      <c r="URL3671" s="371"/>
      <c r="URM3671" s="372"/>
      <c r="URN3671" s="372"/>
      <c r="URO3671" s="372"/>
      <c r="URP3671" s="372"/>
      <c r="URQ3671" s="370"/>
      <c r="URR3671" s="371"/>
      <c r="URS3671" s="372"/>
      <c r="URT3671" s="371"/>
      <c r="URU3671" s="473"/>
      <c r="URV3671" s="371"/>
      <c r="URW3671" s="372"/>
      <c r="URX3671" s="372"/>
      <c r="URY3671" s="372"/>
      <c r="URZ3671" s="372"/>
      <c r="USA3671" s="370"/>
      <c r="USB3671" s="371"/>
      <c r="USC3671" s="372"/>
      <c r="USD3671" s="371"/>
      <c r="USE3671" s="473"/>
      <c r="USF3671" s="371"/>
      <c r="USG3671" s="372"/>
      <c r="USH3671" s="372"/>
      <c r="USI3671" s="372"/>
      <c r="USJ3671" s="372"/>
      <c r="USK3671" s="370"/>
      <c r="USL3671" s="371"/>
      <c r="USM3671" s="372"/>
      <c r="USN3671" s="371"/>
      <c r="USO3671" s="473"/>
      <c r="USP3671" s="371"/>
      <c r="USQ3671" s="372"/>
      <c r="USR3671" s="372"/>
      <c r="USS3671" s="372"/>
      <c r="UST3671" s="372"/>
      <c r="USU3671" s="370"/>
      <c r="USV3671" s="371"/>
      <c r="USW3671" s="372"/>
      <c r="USX3671" s="371"/>
      <c r="USY3671" s="473"/>
      <c r="USZ3671" s="371"/>
      <c r="UTA3671" s="372"/>
      <c r="UTB3671" s="372"/>
      <c r="UTC3671" s="372"/>
      <c r="UTD3671" s="372"/>
      <c r="UTE3671" s="370"/>
      <c r="UTF3671" s="371"/>
      <c r="UTG3671" s="372"/>
      <c r="UTH3671" s="371"/>
      <c r="UTI3671" s="473"/>
      <c r="UTJ3671" s="371"/>
      <c r="UTK3671" s="372"/>
      <c r="UTL3671" s="372"/>
      <c r="UTM3671" s="372"/>
      <c r="UTN3671" s="372"/>
      <c r="UTO3671" s="370"/>
      <c r="UTP3671" s="371"/>
      <c r="UTQ3671" s="372"/>
      <c r="UTR3671" s="371"/>
      <c r="UTS3671" s="473"/>
      <c r="UTT3671" s="371"/>
      <c r="UTU3671" s="372"/>
      <c r="UTV3671" s="372"/>
      <c r="UTW3671" s="372"/>
      <c r="UTX3671" s="372"/>
      <c r="UTY3671" s="370"/>
      <c r="UTZ3671" s="371"/>
      <c r="UUA3671" s="372"/>
      <c r="UUB3671" s="371"/>
      <c r="UUC3671" s="473"/>
      <c r="UUD3671" s="371"/>
      <c r="UUE3671" s="372"/>
      <c r="UUF3671" s="372"/>
      <c r="UUG3671" s="372"/>
      <c r="UUH3671" s="372"/>
      <c r="UUI3671" s="370"/>
      <c r="UUJ3671" s="371"/>
      <c r="UUK3671" s="372"/>
      <c r="UUL3671" s="371"/>
      <c r="UUM3671" s="473"/>
      <c r="UUN3671" s="371"/>
      <c r="UUO3671" s="372"/>
      <c r="UUP3671" s="372"/>
      <c r="UUQ3671" s="372"/>
      <c r="UUR3671" s="372"/>
      <c r="UUS3671" s="370"/>
      <c r="UUT3671" s="371"/>
      <c r="UUU3671" s="372"/>
      <c r="UUV3671" s="371"/>
      <c r="UUW3671" s="473"/>
      <c r="UUX3671" s="371"/>
      <c r="UUY3671" s="372"/>
      <c r="UUZ3671" s="372"/>
      <c r="UVA3671" s="372"/>
      <c r="UVB3671" s="372"/>
      <c r="UVC3671" s="370"/>
      <c r="UVD3671" s="371"/>
      <c r="UVE3671" s="372"/>
      <c r="UVF3671" s="371"/>
      <c r="UVG3671" s="473"/>
      <c r="UVH3671" s="371"/>
      <c r="UVI3671" s="372"/>
      <c r="UVJ3671" s="372"/>
      <c r="UVK3671" s="372"/>
      <c r="UVL3671" s="372"/>
      <c r="UVM3671" s="370"/>
      <c r="UVN3671" s="371"/>
      <c r="UVO3671" s="372"/>
      <c r="UVP3671" s="371"/>
      <c r="UVQ3671" s="473"/>
      <c r="UVR3671" s="371"/>
      <c r="UVS3671" s="372"/>
      <c r="UVT3671" s="372"/>
      <c r="UVU3671" s="372"/>
      <c r="UVV3671" s="372"/>
      <c r="UVW3671" s="370"/>
      <c r="UVX3671" s="371"/>
      <c r="UVY3671" s="372"/>
      <c r="UVZ3671" s="371"/>
      <c r="UWA3671" s="473"/>
      <c r="UWB3671" s="371"/>
      <c r="UWC3671" s="372"/>
      <c r="UWD3671" s="372"/>
      <c r="UWE3671" s="372"/>
      <c r="UWF3671" s="372"/>
      <c r="UWG3671" s="370"/>
      <c r="UWH3671" s="371"/>
      <c r="UWI3671" s="372"/>
      <c r="UWJ3671" s="371"/>
      <c r="UWK3671" s="473"/>
      <c r="UWL3671" s="371"/>
      <c r="UWM3671" s="372"/>
      <c r="UWN3671" s="372"/>
      <c r="UWO3671" s="372"/>
      <c r="UWP3671" s="372"/>
      <c r="UWQ3671" s="370"/>
      <c r="UWR3671" s="371"/>
      <c r="UWS3671" s="372"/>
      <c r="UWT3671" s="371"/>
      <c r="UWU3671" s="473"/>
      <c r="UWV3671" s="371"/>
      <c r="UWW3671" s="372"/>
      <c r="UWX3671" s="372"/>
      <c r="UWY3671" s="372"/>
      <c r="UWZ3671" s="372"/>
      <c r="UXA3671" s="370"/>
      <c r="UXB3671" s="371"/>
      <c r="UXC3671" s="372"/>
      <c r="UXD3671" s="371"/>
      <c r="UXE3671" s="473"/>
      <c r="UXF3671" s="371"/>
      <c r="UXG3671" s="372"/>
      <c r="UXH3671" s="372"/>
      <c r="UXI3671" s="372"/>
      <c r="UXJ3671" s="372"/>
      <c r="UXK3671" s="370"/>
      <c r="UXL3671" s="371"/>
      <c r="UXM3671" s="372"/>
      <c r="UXN3671" s="371"/>
      <c r="UXO3671" s="473"/>
      <c r="UXP3671" s="371"/>
      <c r="UXQ3671" s="372"/>
      <c r="UXR3671" s="372"/>
      <c r="UXS3671" s="372"/>
      <c r="UXT3671" s="372"/>
      <c r="UXU3671" s="370"/>
      <c r="UXV3671" s="371"/>
      <c r="UXW3671" s="372"/>
      <c r="UXX3671" s="371"/>
      <c r="UXY3671" s="473"/>
      <c r="UXZ3671" s="371"/>
      <c r="UYA3671" s="372"/>
      <c r="UYB3671" s="372"/>
      <c r="UYC3671" s="372"/>
      <c r="UYD3671" s="372"/>
      <c r="UYE3671" s="370"/>
      <c r="UYF3671" s="371"/>
      <c r="UYG3671" s="372"/>
      <c r="UYH3671" s="371"/>
      <c r="UYI3671" s="473"/>
      <c r="UYJ3671" s="371"/>
      <c r="UYK3671" s="372"/>
      <c r="UYL3671" s="372"/>
      <c r="UYM3671" s="372"/>
      <c r="UYN3671" s="372"/>
      <c r="UYO3671" s="370"/>
      <c r="UYP3671" s="371"/>
      <c r="UYQ3671" s="372"/>
      <c r="UYR3671" s="371"/>
      <c r="UYS3671" s="473"/>
      <c r="UYT3671" s="371"/>
      <c r="UYU3671" s="372"/>
      <c r="UYV3671" s="372"/>
      <c r="UYW3671" s="372"/>
      <c r="UYX3671" s="372"/>
      <c r="UYY3671" s="370"/>
      <c r="UYZ3671" s="371"/>
      <c r="UZA3671" s="372"/>
      <c r="UZB3671" s="371"/>
      <c r="UZC3671" s="473"/>
      <c r="UZD3671" s="371"/>
      <c r="UZE3671" s="372"/>
      <c r="UZF3671" s="372"/>
      <c r="UZG3671" s="372"/>
      <c r="UZH3671" s="372"/>
      <c r="UZI3671" s="370"/>
      <c r="UZJ3671" s="371"/>
      <c r="UZK3671" s="372"/>
      <c r="UZL3671" s="371"/>
      <c r="UZM3671" s="473"/>
      <c r="UZN3671" s="371"/>
      <c r="UZO3671" s="372"/>
      <c r="UZP3671" s="372"/>
      <c r="UZQ3671" s="372"/>
      <c r="UZR3671" s="372"/>
      <c r="UZS3671" s="370"/>
      <c r="UZT3671" s="371"/>
      <c r="UZU3671" s="372"/>
      <c r="UZV3671" s="371"/>
      <c r="UZW3671" s="473"/>
      <c r="UZX3671" s="371"/>
      <c r="UZY3671" s="372"/>
      <c r="UZZ3671" s="372"/>
      <c r="VAA3671" s="372"/>
      <c r="VAB3671" s="372"/>
      <c r="VAC3671" s="370"/>
      <c r="VAD3671" s="371"/>
      <c r="VAE3671" s="372"/>
      <c r="VAF3671" s="371"/>
      <c r="VAG3671" s="473"/>
      <c r="VAH3671" s="371"/>
      <c r="VAI3671" s="372"/>
      <c r="VAJ3671" s="372"/>
      <c r="VAK3671" s="372"/>
      <c r="VAL3671" s="372"/>
      <c r="VAM3671" s="370"/>
      <c r="VAN3671" s="371"/>
      <c r="VAO3671" s="372"/>
      <c r="VAP3671" s="371"/>
      <c r="VAQ3671" s="473"/>
      <c r="VAR3671" s="371"/>
      <c r="VAS3671" s="372"/>
      <c r="VAT3671" s="372"/>
      <c r="VAU3671" s="372"/>
      <c r="VAV3671" s="372"/>
      <c r="VAW3671" s="370"/>
      <c r="VAX3671" s="371"/>
      <c r="VAY3671" s="372"/>
      <c r="VAZ3671" s="371"/>
      <c r="VBA3671" s="473"/>
      <c r="VBB3671" s="371"/>
      <c r="VBC3671" s="372"/>
      <c r="VBD3671" s="372"/>
      <c r="VBE3671" s="372"/>
      <c r="VBF3671" s="372"/>
      <c r="VBG3671" s="370"/>
      <c r="VBH3671" s="371"/>
      <c r="VBI3671" s="372"/>
      <c r="VBJ3671" s="371"/>
      <c r="VBK3671" s="473"/>
      <c r="VBL3671" s="371"/>
      <c r="VBM3671" s="372"/>
      <c r="VBN3671" s="372"/>
      <c r="VBO3671" s="372"/>
      <c r="VBP3671" s="372"/>
      <c r="VBQ3671" s="370"/>
      <c r="VBR3671" s="371"/>
      <c r="VBS3671" s="372"/>
      <c r="VBT3671" s="371"/>
      <c r="VBU3671" s="473"/>
      <c r="VBV3671" s="371"/>
      <c r="VBW3671" s="372"/>
      <c r="VBX3671" s="372"/>
      <c r="VBY3671" s="372"/>
      <c r="VBZ3671" s="372"/>
      <c r="VCA3671" s="370"/>
      <c r="VCB3671" s="371"/>
      <c r="VCC3671" s="372"/>
      <c r="VCD3671" s="371"/>
      <c r="VCE3671" s="473"/>
      <c r="VCF3671" s="371"/>
      <c r="VCG3671" s="372"/>
      <c r="VCH3671" s="372"/>
      <c r="VCI3671" s="372"/>
      <c r="VCJ3671" s="372"/>
      <c r="VCK3671" s="370"/>
      <c r="VCL3671" s="371"/>
      <c r="VCM3671" s="372"/>
      <c r="VCN3671" s="371"/>
      <c r="VCO3671" s="473"/>
      <c r="VCP3671" s="371"/>
      <c r="VCQ3671" s="372"/>
      <c r="VCR3671" s="372"/>
      <c r="VCS3671" s="372"/>
      <c r="VCT3671" s="372"/>
      <c r="VCU3671" s="370"/>
      <c r="VCV3671" s="371"/>
      <c r="VCW3671" s="372"/>
      <c r="VCX3671" s="371"/>
      <c r="VCY3671" s="473"/>
      <c r="VCZ3671" s="371"/>
      <c r="VDA3671" s="372"/>
      <c r="VDB3671" s="372"/>
      <c r="VDC3671" s="372"/>
      <c r="VDD3671" s="372"/>
      <c r="VDE3671" s="370"/>
      <c r="VDF3671" s="371"/>
      <c r="VDG3671" s="372"/>
      <c r="VDH3671" s="371"/>
      <c r="VDI3671" s="473"/>
      <c r="VDJ3671" s="371"/>
      <c r="VDK3671" s="372"/>
      <c r="VDL3671" s="372"/>
      <c r="VDM3671" s="372"/>
      <c r="VDN3671" s="372"/>
      <c r="VDO3671" s="370"/>
      <c r="VDP3671" s="371"/>
      <c r="VDQ3671" s="372"/>
      <c r="VDR3671" s="371"/>
      <c r="VDS3671" s="473"/>
      <c r="VDT3671" s="371"/>
      <c r="VDU3671" s="372"/>
      <c r="VDV3671" s="372"/>
      <c r="VDW3671" s="372"/>
      <c r="VDX3671" s="372"/>
      <c r="VDY3671" s="370"/>
      <c r="VDZ3671" s="371"/>
      <c r="VEA3671" s="372"/>
      <c r="VEB3671" s="371"/>
      <c r="VEC3671" s="473"/>
      <c r="VED3671" s="371"/>
      <c r="VEE3671" s="372"/>
      <c r="VEF3671" s="372"/>
      <c r="VEG3671" s="372"/>
      <c r="VEH3671" s="372"/>
      <c r="VEI3671" s="370"/>
      <c r="VEJ3671" s="371"/>
      <c r="VEK3671" s="372"/>
      <c r="VEL3671" s="371"/>
      <c r="VEM3671" s="473"/>
      <c r="VEN3671" s="371"/>
      <c r="VEO3671" s="372"/>
      <c r="VEP3671" s="372"/>
      <c r="VEQ3671" s="372"/>
      <c r="VER3671" s="372"/>
      <c r="VES3671" s="370"/>
      <c r="VET3671" s="371"/>
      <c r="VEU3671" s="372"/>
      <c r="VEV3671" s="371"/>
      <c r="VEW3671" s="473"/>
      <c r="VEX3671" s="371"/>
      <c r="VEY3671" s="372"/>
      <c r="VEZ3671" s="372"/>
      <c r="VFA3671" s="372"/>
      <c r="VFB3671" s="372"/>
      <c r="VFC3671" s="370"/>
      <c r="VFD3671" s="371"/>
      <c r="VFE3671" s="372"/>
      <c r="VFF3671" s="371"/>
      <c r="VFG3671" s="473"/>
      <c r="VFH3671" s="371"/>
      <c r="VFI3671" s="372"/>
      <c r="VFJ3671" s="372"/>
      <c r="VFK3671" s="372"/>
      <c r="VFL3671" s="372"/>
      <c r="VFM3671" s="370"/>
      <c r="VFN3671" s="371"/>
      <c r="VFO3671" s="372"/>
      <c r="VFP3671" s="371"/>
      <c r="VFQ3671" s="473"/>
      <c r="VFR3671" s="371"/>
      <c r="VFS3671" s="372"/>
      <c r="VFT3671" s="372"/>
      <c r="VFU3671" s="372"/>
      <c r="VFV3671" s="372"/>
      <c r="VFW3671" s="370"/>
      <c r="VFX3671" s="371"/>
      <c r="VFY3671" s="372"/>
      <c r="VFZ3671" s="371"/>
      <c r="VGA3671" s="473"/>
      <c r="VGB3671" s="371"/>
      <c r="VGC3671" s="372"/>
      <c r="VGD3671" s="372"/>
      <c r="VGE3671" s="372"/>
      <c r="VGF3671" s="372"/>
      <c r="VGG3671" s="370"/>
      <c r="VGH3671" s="371"/>
      <c r="VGI3671" s="372"/>
      <c r="VGJ3671" s="371"/>
      <c r="VGK3671" s="473"/>
      <c r="VGL3671" s="371"/>
      <c r="VGM3671" s="372"/>
      <c r="VGN3671" s="372"/>
      <c r="VGO3671" s="372"/>
      <c r="VGP3671" s="372"/>
      <c r="VGQ3671" s="370"/>
      <c r="VGR3671" s="371"/>
      <c r="VGS3671" s="372"/>
      <c r="VGT3671" s="371"/>
      <c r="VGU3671" s="473"/>
      <c r="VGV3671" s="371"/>
      <c r="VGW3671" s="372"/>
      <c r="VGX3671" s="372"/>
      <c r="VGY3671" s="372"/>
      <c r="VGZ3671" s="372"/>
      <c r="VHA3671" s="370"/>
      <c r="VHB3671" s="371"/>
      <c r="VHC3671" s="372"/>
      <c r="VHD3671" s="371"/>
      <c r="VHE3671" s="473"/>
      <c r="VHF3671" s="371"/>
      <c r="VHG3671" s="372"/>
      <c r="VHH3671" s="372"/>
      <c r="VHI3671" s="372"/>
      <c r="VHJ3671" s="372"/>
      <c r="VHK3671" s="370"/>
      <c r="VHL3671" s="371"/>
      <c r="VHM3671" s="372"/>
      <c r="VHN3671" s="371"/>
      <c r="VHO3671" s="473"/>
      <c r="VHP3671" s="371"/>
      <c r="VHQ3671" s="372"/>
      <c r="VHR3671" s="372"/>
      <c r="VHS3671" s="372"/>
      <c r="VHT3671" s="372"/>
      <c r="VHU3671" s="370"/>
      <c r="VHV3671" s="371"/>
      <c r="VHW3671" s="372"/>
      <c r="VHX3671" s="371"/>
      <c r="VHY3671" s="473"/>
      <c r="VHZ3671" s="371"/>
      <c r="VIA3671" s="372"/>
      <c r="VIB3671" s="372"/>
      <c r="VIC3671" s="372"/>
      <c r="VID3671" s="372"/>
      <c r="VIE3671" s="370"/>
      <c r="VIF3671" s="371"/>
      <c r="VIG3671" s="372"/>
      <c r="VIH3671" s="371"/>
      <c r="VII3671" s="473"/>
      <c r="VIJ3671" s="371"/>
      <c r="VIK3671" s="372"/>
      <c r="VIL3671" s="372"/>
      <c r="VIM3671" s="372"/>
      <c r="VIN3671" s="372"/>
      <c r="VIO3671" s="370"/>
      <c r="VIP3671" s="371"/>
      <c r="VIQ3671" s="372"/>
      <c r="VIR3671" s="371"/>
      <c r="VIS3671" s="473"/>
      <c r="VIT3671" s="371"/>
      <c r="VIU3671" s="372"/>
      <c r="VIV3671" s="372"/>
      <c r="VIW3671" s="372"/>
      <c r="VIX3671" s="372"/>
      <c r="VIY3671" s="370"/>
      <c r="VIZ3671" s="371"/>
      <c r="VJA3671" s="372"/>
      <c r="VJB3671" s="371"/>
      <c r="VJC3671" s="473"/>
      <c r="VJD3671" s="371"/>
      <c r="VJE3671" s="372"/>
      <c r="VJF3671" s="372"/>
      <c r="VJG3671" s="372"/>
      <c r="VJH3671" s="372"/>
      <c r="VJI3671" s="370"/>
      <c r="VJJ3671" s="371"/>
      <c r="VJK3671" s="372"/>
      <c r="VJL3671" s="371"/>
      <c r="VJM3671" s="473"/>
      <c r="VJN3671" s="371"/>
      <c r="VJO3671" s="372"/>
      <c r="VJP3671" s="372"/>
      <c r="VJQ3671" s="372"/>
      <c r="VJR3671" s="372"/>
      <c r="VJS3671" s="370"/>
      <c r="VJT3671" s="371"/>
      <c r="VJU3671" s="372"/>
      <c r="VJV3671" s="371"/>
      <c r="VJW3671" s="473"/>
      <c r="VJX3671" s="371"/>
      <c r="VJY3671" s="372"/>
      <c r="VJZ3671" s="372"/>
      <c r="VKA3671" s="372"/>
      <c r="VKB3671" s="372"/>
      <c r="VKC3671" s="370"/>
      <c r="VKD3671" s="371"/>
      <c r="VKE3671" s="372"/>
      <c r="VKF3671" s="371"/>
      <c r="VKG3671" s="473"/>
      <c r="VKH3671" s="371"/>
      <c r="VKI3671" s="372"/>
      <c r="VKJ3671" s="372"/>
      <c r="VKK3671" s="372"/>
      <c r="VKL3671" s="372"/>
      <c r="VKM3671" s="370"/>
      <c r="VKN3671" s="371"/>
      <c r="VKO3671" s="372"/>
      <c r="VKP3671" s="371"/>
      <c r="VKQ3671" s="473"/>
      <c r="VKR3671" s="371"/>
      <c r="VKS3671" s="372"/>
      <c r="VKT3671" s="372"/>
      <c r="VKU3671" s="372"/>
      <c r="VKV3671" s="372"/>
      <c r="VKW3671" s="370"/>
      <c r="VKX3671" s="371"/>
      <c r="VKY3671" s="372"/>
      <c r="VKZ3671" s="371"/>
      <c r="VLA3671" s="473"/>
      <c r="VLB3671" s="371"/>
      <c r="VLC3671" s="372"/>
      <c r="VLD3671" s="372"/>
      <c r="VLE3671" s="372"/>
      <c r="VLF3671" s="372"/>
      <c r="VLG3671" s="370"/>
      <c r="VLH3671" s="371"/>
      <c r="VLI3671" s="372"/>
      <c r="VLJ3671" s="371"/>
      <c r="VLK3671" s="473"/>
      <c r="VLL3671" s="371"/>
      <c r="VLM3671" s="372"/>
      <c r="VLN3671" s="372"/>
      <c r="VLO3671" s="372"/>
      <c r="VLP3671" s="372"/>
      <c r="VLQ3671" s="370"/>
      <c r="VLR3671" s="371"/>
      <c r="VLS3671" s="372"/>
      <c r="VLT3671" s="371"/>
      <c r="VLU3671" s="473"/>
      <c r="VLV3671" s="371"/>
      <c r="VLW3671" s="372"/>
      <c r="VLX3671" s="372"/>
      <c r="VLY3671" s="372"/>
      <c r="VLZ3671" s="372"/>
      <c r="VMA3671" s="370"/>
      <c r="VMB3671" s="371"/>
      <c r="VMC3671" s="372"/>
      <c r="VMD3671" s="371"/>
      <c r="VME3671" s="473"/>
      <c r="VMF3671" s="371"/>
      <c r="VMG3671" s="372"/>
      <c r="VMH3671" s="372"/>
      <c r="VMI3671" s="372"/>
      <c r="VMJ3671" s="372"/>
      <c r="VMK3671" s="370"/>
      <c r="VML3671" s="371"/>
      <c r="VMM3671" s="372"/>
      <c r="VMN3671" s="371"/>
      <c r="VMO3671" s="473"/>
      <c r="VMP3671" s="371"/>
      <c r="VMQ3671" s="372"/>
      <c r="VMR3671" s="372"/>
      <c r="VMS3671" s="372"/>
      <c r="VMT3671" s="372"/>
      <c r="VMU3671" s="370"/>
      <c r="VMV3671" s="371"/>
      <c r="VMW3671" s="372"/>
      <c r="VMX3671" s="371"/>
      <c r="VMY3671" s="473"/>
      <c r="VMZ3671" s="371"/>
      <c r="VNA3671" s="372"/>
      <c r="VNB3671" s="372"/>
      <c r="VNC3671" s="372"/>
      <c r="VND3671" s="372"/>
      <c r="VNE3671" s="370"/>
      <c r="VNF3671" s="371"/>
      <c r="VNG3671" s="372"/>
      <c r="VNH3671" s="371"/>
      <c r="VNI3671" s="473"/>
      <c r="VNJ3671" s="371"/>
      <c r="VNK3671" s="372"/>
      <c r="VNL3671" s="372"/>
      <c r="VNM3671" s="372"/>
      <c r="VNN3671" s="372"/>
      <c r="VNO3671" s="370"/>
      <c r="VNP3671" s="371"/>
      <c r="VNQ3671" s="372"/>
      <c r="VNR3671" s="371"/>
      <c r="VNS3671" s="473"/>
      <c r="VNT3671" s="371"/>
      <c r="VNU3671" s="372"/>
      <c r="VNV3671" s="372"/>
      <c r="VNW3671" s="372"/>
      <c r="VNX3671" s="372"/>
      <c r="VNY3671" s="370"/>
      <c r="VNZ3671" s="371"/>
      <c r="VOA3671" s="372"/>
      <c r="VOB3671" s="371"/>
      <c r="VOC3671" s="473"/>
      <c r="VOD3671" s="371"/>
      <c r="VOE3671" s="372"/>
      <c r="VOF3671" s="372"/>
      <c r="VOG3671" s="372"/>
      <c r="VOH3671" s="372"/>
      <c r="VOI3671" s="370"/>
      <c r="VOJ3671" s="371"/>
      <c r="VOK3671" s="372"/>
      <c r="VOL3671" s="371"/>
      <c r="VOM3671" s="473"/>
      <c r="VON3671" s="371"/>
      <c r="VOO3671" s="372"/>
      <c r="VOP3671" s="372"/>
      <c r="VOQ3671" s="372"/>
      <c r="VOR3671" s="372"/>
      <c r="VOS3671" s="370"/>
      <c r="VOT3671" s="371"/>
      <c r="VOU3671" s="372"/>
      <c r="VOV3671" s="371"/>
      <c r="VOW3671" s="473"/>
      <c r="VOX3671" s="371"/>
      <c r="VOY3671" s="372"/>
      <c r="VOZ3671" s="372"/>
      <c r="VPA3671" s="372"/>
      <c r="VPB3671" s="372"/>
      <c r="VPC3671" s="370"/>
      <c r="VPD3671" s="371"/>
      <c r="VPE3671" s="372"/>
      <c r="VPF3671" s="371"/>
      <c r="VPG3671" s="473"/>
      <c r="VPH3671" s="371"/>
      <c r="VPI3671" s="372"/>
      <c r="VPJ3671" s="372"/>
      <c r="VPK3671" s="372"/>
      <c r="VPL3671" s="372"/>
      <c r="VPM3671" s="370"/>
      <c r="VPN3671" s="371"/>
      <c r="VPO3671" s="372"/>
      <c r="VPP3671" s="371"/>
      <c r="VPQ3671" s="473"/>
      <c r="VPR3671" s="371"/>
      <c r="VPS3671" s="372"/>
      <c r="VPT3671" s="372"/>
      <c r="VPU3671" s="372"/>
      <c r="VPV3671" s="372"/>
      <c r="VPW3671" s="370"/>
      <c r="VPX3671" s="371"/>
      <c r="VPY3671" s="372"/>
      <c r="VPZ3671" s="371"/>
      <c r="VQA3671" s="473"/>
      <c r="VQB3671" s="371"/>
      <c r="VQC3671" s="372"/>
      <c r="VQD3671" s="372"/>
      <c r="VQE3671" s="372"/>
      <c r="VQF3671" s="372"/>
      <c r="VQG3671" s="370"/>
      <c r="VQH3671" s="371"/>
      <c r="VQI3671" s="372"/>
      <c r="VQJ3671" s="371"/>
      <c r="VQK3671" s="473"/>
      <c r="VQL3671" s="371"/>
      <c r="VQM3671" s="372"/>
      <c r="VQN3671" s="372"/>
      <c r="VQO3671" s="372"/>
      <c r="VQP3671" s="372"/>
      <c r="VQQ3671" s="370"/>
      <c r="VQR3671" s="371"/>
      <c r="VQS3671" s="372"/>
      <c r="VQT3671" s="371"/>
      <c r="VQU3671" s="473"/>
      <c r="VQV3671" s="371"/>
      <c r="VQW3671" s="372"/>
      <c r="VQX3671" s="372"/>
      <c r="VQY3671" s="372"/>
      <c r="VQZ3671" s="372"/>
      <c r="VRA3671" s="370"/>
      <c r="VRB3671" s="371"/>
      <c r="VRC3671" s="372"/>
      <c r="VRD3671" s="371"/>
      <c r="VRE3671" s="473"/>
      <c r="VRF3671" s="371"/>
      <c r="VRG3671" s="372"/>
      <c r="VRH3671" s="372"/>
      <c r="VRI3671" s="372"/>
      <c r="VRJ3671" s="372"/>
      <c r="VRK3671" s="370"/>
      <c r="VRL3671" s="371"/>
      <c r="VRM3671" s="372"/>
      <c r="VRN3671" s="371"/>
      <c r="VRO3671" s="473"/>
      <c r="VRP3671" s="371"/>
      <c r="VRQ3671" s="372"/>
      <c r="VRR3671" s="372"/>
      <c r="VRS3671" s="372"/>
      <c r="VRT3671" s="372"/>
      <c r="VRU3671" s="370"/>
      <c r="VRV3671" s="371"/>
      <c r="VRW3671" s="372"/>
      <c r="VRX3671" s="371"/>
      <c r="VRY3671" s="473"/>
      <c r="VRZ3671" s="371"/>
      <c r="VSA3671" s="372"/>
      <c r="VSB3671" s="372"/>
      <c r="VSC3671" s="372"/>
      <c r="VSD3671" s="372"/>
      <c r="VSE3671" s="370"/>
      <c r="VSF3671" s="371"/>
      <c r="VSG3671" s="372"/>
      <c r="VSH3671" s="371"/>
      <c r="VSI3671" s="473"/>
      <c r="VSJ3671" s="371"/>
      <c r="VSK3671" s="372"/>
      <c r="VSL3671" s="372"/>
      <c r="VSM3671" s="372"/>
      <c r="VSN3671" s="372"/>
      <c r="VSO3671" s="370"/>
      <c r="VSP3671" s="371"/>
      <c r="VSQ3671" s="372"/>
      <c r="VSR3671" s="371"/>
      <c r="VSS3671" s="473"/>
      <c r="VST3671" s="371"/>
      <c r="VSU3671" s="372"/>
      <c r="VSV3671" s="372"/>
      <c r="VSW3671" s="372"/>
      <c r="VSX3671" s="372"/>
      <c r="VSY3671" s="370"/>
      <c r="VSZ3671" s="371"/>
      <c r="VTA3671" s="372"/>
      <c r="VTB3671" s="371"/>
      <c r="VTC3671" s="473"/>
      <c r="VTD3671" s="371"/>
      <c r="VTE3671" s="372"/>
      <c r="VTF3671" s="372"/>
      <c r="VTG3671" s="372"/>
      <c r="VTH3671" s="372"/>
      <c r="VTI3671" s="370"/>
      <c r="VTJ3671" s="371"/>
      <c r="VTK3671" s="372"/>
      <c r="VTL3671" s="371"/>
      <c r="VTM3671" s="473"/>
      <c r="VTN3671" s="371"/>
      <c r="VTO3671" s="372"/>
      <c r="VTP3671" s="372"/>
      <c r="VTQ3671" s="372"/>
      <c r="VTR3671" s="372"/>
      <c r="VTS3671" s="370"/>
      <c r="VTT3671" s="371"/>
      <c r="VTU3671" s="372"/>
      <c r="VTV3671" s="371"/>
      <c r="VTW3671" s="473"/>
      <c r="VTX3671" s="371"/>
      <c r="VTY3671" s="372"/>
      <c r="VTZ3671" s="372"/>
      <c r="VUA3671" s="372"/>
      <c r="VUB3671" s="372"/>
      <c r="VUC3671" s="370"/>
      <c r="VUD3671" s="371"/>
      <c r="VUE3671" s="372"/>
      <c r="VUF3671" s="371"/>
      <c r="VUG3671" s="473"/>
      <c r="VUH3671" s="371"/>
      <c r="VUI3671" s="372"/>
      <c r="VUJ3671" s="372"/>
      <c r="VUK3671" s="372"/>
      <c r="VUL3671" s="372"/>
      <c r="VUM3671" s="370"/>
      <c r="VUN3671" s="371"/>
      <c r="VUO3671" s="372"/>
      <c r="VUP3671" s="371"/>
      <c r="VUQ3671" s="473"/>
      <c r="VUR3671" s="371"/>
      <c r="VUS3671" s="372"/>
      <c r="VUT3671" s="372"/>
      <c r="VUU3671" s="372"/>
      <c r="VUV3671" s="372"/>
      <c r="VUW3671" s="370"/>
      <c r="VUX3671" s="371"/>
      <c r="VUY3671" s="372"/>
      <c r="VUZ3671" s="371"/>
      <c r="VVA3671" s="473"/>
      <c r="VVB3671" s="371"/>
      <c r="VVC3671" s="372"/>
      <c r="VVD3671" s="372"/>
      <c r="VVE3671" s="372"/>
      <c r="VVF3671" s="372"/>
      <c r="VVG3671" s="370"/>
      <c r="VVH3671" s="371"/>
      <c r="VVI3671" s="372"/>
      <c r="VVJ3671" s="371"/>
      <c r="VVK3671" s="473"/>
      <c r="VVL3671" s="371"/>
      <c r="VVM3671" s="372"/>
      <c r="VVN3671" s="372"/>
      <c r="VVO3671" s="372"/>
      <c r="VVP3671" s="372"/>
      <c r="VVQ3671" s="370"/>
      <c r="VVR3671" s="371"/>
      <c r="VVS3671" s="372"/>
      <c r="VVT3671" s="371"/>
      <c r="VVU3671" s="473"/>
      <c r="VVV3671" s="371"/>
      <c r="VVW3671" s="372"/>
      <c r="VVX3671" s="372"/>
      <c r="VVY3671" s="372"/>
      <c r="VVZ3671" s="372"/>
      <c r="VWA3671" s="370"/>
      <c r="VWB3671" s="371"/>
      <c r="VWC3671" s="372"/>
      <c r="VWD3671" s="371"/>
      <c r="VWE3671" s="473"/>
      <c r="VWF3671" s="371"/>
      <c r="VWG3671" s="372"/>
      <c r="VWH3671" s="372"/>
      <c r="VWI3671" s="372"/>
      <c r="VWJ3671" s="372"/>
      <c r="VWK3671" s="370"/>
      <c r="VWL3671" s="371"/>
      <c r="VWM3671" s="372"/>
      <c r="VWN3671" s="371"/>
      <c r="VWO3671" s="473"/>
      <c r="VWP3671" s="371"/>
      <c r="VWQ3671" s="372"/>
      <c r="VWR3671" s="372"/>
      <c r="VWS3671" s="372"/>
      <c r="VWT3671" s="372"/>
      <c r="VWU3671" s="370"/>
      <c r="VWV3671" s="371"/>
      <c r="VWW3671" s="372"/>
      <c r="VWX3671" s="371"/>
      <c r="VWY3671" s="473"/>
      <c r="VWZ3671" s="371"/>
      <c r="VXA3671" s="372"/>
      <c r="VXB3671" s="372"/>
      <c r="VXC3671" s="372"/>
      <c r="VXD3671" s="372"/>
      <c r="VXE3671" s="370"/>
      <c r="VXF3671" s="371"/>
      <c r="VXG3671" s="372"/>
      <c r="VXH3671" s="371"/>
      <c r="VXI3671" s="473"/>
      <c r="VXJ3671" s="371"/>
      <c r="VXK3671" s="372"/>
      <c r="VXL3671" s="372"/>
      <c r="VXM3671" s="372"/>
      <c r="VXN3671" s="372"/>
      <c r="VXO3671" s="370"/>
      <c r="VXP3671" s="371"/>
      <c r="VXQ3671" s="372"/>
      <c r="VXR3671" s="371"/>
      <c r="VXS3671" s="473"/>
      <c r="VXT3671" s="371"/>
      <c r="VXU3671" s="372"/>
      <c r="VXV3671" s="372"/>
      <c r="VXW3671" s="372"/>
      <c r="VXX3671" s="372"/>
      <c r="VXY3671" s="370"/>
      <c r="VXZ3671" s="371"/>
      <c r="VYA3671" s="372"/>
      <c r="VYB3671" s="371"/>
      <c r="VYC3671" s="473"/>
      <c r="VYD3671" s="371"/>
      <c r="VYE3671" s="372"/>
      <c r="VYF3671" s="372"/>
      <c r="VYG3671" s="372"/>
      <c r="VYH3671" s="372"/>
      <c r="VYI3671" s="370"/>
      <c r="VYJ3671" s="371"/>
      <c r="VYK3671" s="372"/>
      <c r="VYL3671" s="371"/>
      <c r="VYM3671" s="473"/>
      <c r="VYN3671" s="371"/>
      <c r="VYO3671" s="372"/>
      <c r="VYP3671" s="372"/>
      <c r="VYQ3671" s="372"/>
      <c r="VYR3671" s="372"/>
      <c r="VYS3671" s="370"/>
      <c r="VYT3671" s="371"/>
      <c r="VYU3671" s="372"/>
      <c r="VYV3671" s="371"/>
      <c r="VYW3671" s="473"/>
      <c r="VYX3671" s="371"/>
      <c r="VYY3671" s="372"/>
      <c r="VYZ3671" s="372"/>
      <c r="VZA3671" s="372"/>
      <c r="VZB3671" s="372"/>
      <c r="VZC3671" s="370"/>
      <c r="VZD3671" s="371"/>
      <c r="VZE3671" s="372"/>
      <c r="VZF3671" s="371"/>
      <c r="VZG3671" s="473"/>
      <c r="VZH3671" s="371"/>
      <c r="VZI3671" s="372"/>
      <c r="VZJ3671" s="372"/>
      <c r="VZK3671" s="372"/>
      <c r="VZL3671" s="372"/>
      <c r="VZM3671" s="370"/>
      <c r="VZN3671" s="371"/>
      <c r="VZO3671" s="372"/>
      <c r="VZP3671" s="371"/>
      <c r="VZQ3671" s="473"/>
      <c r="VZR3671" s="371"/>
      <c r="VZS3671" s="372"/>
      <c r="VZT3671" s="372"/>
      <c r="VZU3671" s="372"/>
      <c r="VZV3671" s="372"/>
      <c r="VZW3671" s="370"/>
      <c r="VZX3671" s="371"/>
      <c r="VZY3671" s="372"/>
      <c r="VZZ3671" s="371"/>
      <c r="WAA3671" s="473"/>
      <c r="WAB3671" s="371"/>
      <c r="WAC3671" s="372"/>
      <c r="WAD3671" s="372"/>
      <c r="WAE3671" s="372"/>
      <c r="WAF3671" s="372"/>
      <c r="WAG3671" s="370"/>
      <c r="WAH3671" s="371"/>
      <c r="WAI3671" s="372"/>
      <c r="WAJ3671" s="371"/>
      <c r="WAK3671" s="473"/>
      <c r="WAL3671" s="371"/>
      <c r="WAM3671" s="372"/>
      <c r="WAN3671" s="372"/>
      <c r="WAO3671" s="372"/>
      <c r="WAP3671" s="372"/>
      <c r="WAQ3671" s="370"/>
      <c r="WAR3671" s="371"/>
      <c r="WAS3671" s="372"/>
      <c r="WAT3671" s="371"/>
      <c r="WAU3671" s="473"/>
      <c r="WAV3671" s="371"/>
      <c r="WAW3671" s="372"/>
      <c r="WAX3671" s="372"/>
      <c r="WAY3671" s="372"/>
      <c r="WAZ3671" s="372"/>
      <c r="WBA3671" s="370"/>
      <c r="WBB3671" s="371"/>
      <c r="WBC3671" s="372"/>
      <c r="WBD3671" s="371"/>
      <c r="WBE3671" s="473"/>
      <c r="WBF3671" s="371"/>
      <c r="WBG3671" s="372"/>
      <c r="WBH3671" s="372"/>
      <c r="WBI3671" s="372"/>
      <c r="WBJ3671" s="372"/>
      <c r="WBK3671" s="370"/>
      <c r="WBL3671" s="371"/>
      <c r="WBM3671" s="372"/>
      <c r="WBN3671" s="371"/>
      <c r="WBO3671" s="473"/>
      <c r="WBP3671" s="371"/>
      <c r="WBQ3671" s="372"/>
      <c r="WBR3671" s="372"/>
      <c r="WBS3671" s="372"/>
      <c r="WBT3671" s="372"/>
      <c r="WBU3671" s="370"/>
      <c r="WBV3671" s="371"/>
      <c r="WBW3671" s="372"/>
      <c r="WBX3671" s="371"/>
      <c r="WBY3671" s="473"/>
      <c r="WBZ3671" s="371"/>
      <c r="WCA3671" s="372"/>
      <c r="WCB3671" s="372"/>
      <c r="WCC3671" s="372"/>
      <c r="WCD3671" s="372"/>
      <c r="WCE3671" s="370"/>
      <c r="WCF3671" s="371"/>
      <c r="WCG3671" s="372"/>
      <c r="WCH3671" s="371"/>
      <c r="WCI3671" s="473"/>
      <c r="WCJ3671" s="371"/>
      <c r="WCK3671" s="372"/>
      <c r="WCL3671" s="372"/>
      <c r="WCM3671" s="372"/>
      <c r="WCN3671" s="372"/>
      <c r="WCO3671" s="370"/>
      <c r="WCP3671" s="371"/>
      <c r="WCQ3671" s="372"/>
      <c r="WCR3671" s="371"/>
      <c r="WCS3671" s="473"/>
      <c r="WCT3671" s="371"/>
      <c r="WCU3671" s="372"/>
      <c r="WCV3671" s="372"/>
      <c r="WCW3671" s="372"/>
      <c r="WCX3671" s="372"/>
      <c r="WCY3671" s="370"/>
      <c r="WCZ3671" s="371"/>
      <c r="WDA3671" s="372"/>
      <c r="WDB3671" s="371"/>
      <c r="WDC3671" s="473"/>
      <c r="WDD3671" s="371"/>
      <c r="WDE3671" s="372"/>
      <c r="WDF3671" s="372"/>
      <c r="WDG3671" s="372"/>
      <c r="WDH3671" s="372"/>
      <c r="WDI3671" s="370"/>
      <c r="WDJ3671" s="371"/>
      <c r="WDK3671" s="372"/>
      <c r="WDL3671" s="371"/>
      <c r="WDM3671" s="473"/>
      <c r="WDN3671" s="371"/>
      <c r="WDO3671" s="372"/>
      <c r="WDP3671" s="372"/>
      <c r="WDQ3671" s="372"/>
      <c r="WDR3671" s="372"/>
      <c r="WDS3671" s="370"/>
      <c r="WDT3671" s="371"/>
      <c r="WDU3671" s="372"/>
      <c r="WDV3671" s="371"/>
      <c r="WDW3671" s="473"/>
      <c r="WDX3671" s="371"/>
      <c r="WDY3671" s="372"/>
      <c r="WDZ3671" s="372"/>
      <c r="WEA3671" s="372"/>
      <c r="WEB3671" s="372"/>
      <c r="WEC3671" s="370"/>
      <c r="WED3671" s="371"/>
      <c r="WEE3671" s="372"/>
      <c r="WEF3671" s="371"/>
      <c r="WEG3671" s="473"/>
      <c r="WEH3671" s="371"/>
      <c r="WEI3671" s="372"/>
      <c r="WEJ3671" s="372"/>
      <c r="WEK3671" s="372"/>
      <c r="WEL3671" s="372"/>
      <c r="WEM3671" s="370"/>
      <c r="WEN3671" s="371"/>
      <c r="WEO3671" s="372"/>
      <c r="WEP3671" s="371"/>
      <c r="WEQ3671" s="473"/>
      <c r="WER3671" s="371"/>
      <c r="WES3671" s="372"/>
      <c r="WET3671" s="372"/>
      <c r="WEU3671" s="372"/>
      <c r="WEV3671" s="372"/>
      <c r="WEW3671" s="370"/>
      <c r="WEX3671" s="371"/>
      <c r="WEY3671" s="372"/>
      <c r="WEZ3671" s="371"/>
      <c r="WFA3671" s="473"/>
      <c r="WFB3671" s="371"/>
      <c r="WFC3671" s="372"/>
      <c r="WFD3671" s="372"/>
      <c r="WFE3671" s="372"/>
      <c r="WFF3671" s="372"/>
      <c r="WFG3671" s="370"/>
      <c r="WFH3671" s="371"/>
      <c r="WFI3671" s="372"/>
      <c r="WFJ3671" s="371"/>
      <c r="WFK3671" s="473"/>
      <c r="WFL3671" s="371"/>
      <c r="WFM3671" s="372"/>
      <c r="WFN3671" s="372"/>
      <c r="WFO3671" s="372"/>
      <c r="WFP3671" s="372"/>
      <c r="WFQ3671" s="370"/>
      <c r="WFR3671" s="371"/>
      <c r="WFS3671" s="372"/>
      <c r="WFT3671" s="371"/>
      <c r="WFU3671" s="473"/>
      <c r="WFV3671" s="371"/>
      <c r="WFW3671" s="372"/>
      <c r="WFX3671" s="372"/>
      <c r="WFY3671" s="372"/>
      <c r="WFZ3671" s="372"/>
      <c r="WGA3671" s="370"/>
      <c r="WGB3671" s="371"/>
      <c r="WGC3671" s="372"/>
      <c r="WGD3671" s="371"/>
      <c r="WGE3671" s="473"/>
      <c r="WGF3671" s="371"/>
      <c r="WGG3671" s="372"/>
      <c r="WGH3671" s="372"/>
      <c r="WGI3671" s="372"/>
      <c r="WGJ3671" s="372"/>
      <c r="WGK3671" s="370"/>
      <c r="WGL3671" s="371"/>
      <c r="WGM3671" s="372"/>
      <c r="WGN3671" s="371"/>
      <c r="WGO3671" s="473"/>
      <c r="WGP3671" s="371"/>
      <c r="WGQ3671" s="372"/>
      <c r="WGR3671" s="372"/>
      <c r="WGS3671" s="372"/>
      <c r="WGT3671" s="372"/>
      <c r="WGU3671" s="370"/>
      <c r="WGV3671" s="371"/>
      <c r="WGW3671" s="372"/>
      <c r="WGX3671" s="371"/>
      <c r="WGY3671" s="473"/>
      <c r="WGZ3671" s="371"/>
      <c r="WHA3671" s="372"/>
      <c r="WHB3671" s="372"/>
      <c r="WHC3671" s="372"/>
      <c r="WHD3671" s="372"/>
      <c r="WHE3671" s="370"/>
      <c r="WHF3671" s="371"/>
      <c r="WHG3671" s="372"/>
      <c r="WHH3671" s="371"/>
      <c r="WHI3671" s="473"/>
      <c r="WHJ3671" s="371"/>
      <c r="WHK3671" s="372"/>
      <c r="WHL3671" s="372"/>
      <c r="WHM3671" s="372"/>
      <c r="WHN3671" s="372"/>
      <c r="WHO3671" s="370"/>
      <c r="WHP3671" s="371"/>
      <c r="WHQ3671" s="372"/>
      <c r="WHR3671" s="371"/>
      <c r="WHS3671" s="473"/>
      <c r="WHT3671" s="371"/>
      <c r="WHU3671" s="372"/>
      <c r="WHV3671" s="372"/>
      <c r="WHW3671" s="372"/>
      <c r="WHX3671" s="372"/>
      <c r="WHY3671" s="370"/>
      <c r="WHZ3671" s="371"/>
      <c r="WIA3671" s="372"/>
      <c r="WIB3671" s="371"/>
      <c r="WIC3671" s="473"/>
      <c r="WID3671" s="371"/>
      <c r="WIE3671" s="372"/>
      <c r="WIF3671" s="372"/>
      <c r="WIG3671" s="372"/>
      <c r="WIH3671" s="372"/>
      <c r="WII3671" s="370"/>
      <c r="WIJ3671" s="371"/>
      <c r="WIK3671" s="372"/>
      <c r="WIL3671" s="371"/>
      <c r="WIM3671" s="473"/>
      <c r="WIN3671" s="371"/>
      <c r="WIO3671" s="372"/>
      <c r="WIP3671" s="372"/>
      <c r="WIQ3671" s="372"/>
      <c r="WIR3671" s="372"/>
      <c r="WIS3671" s="370"/>
      <c r="WIT3671" s="371"/>
      <c r="WIU3671" s="372"/>
      <c r="WIV3671" s="371"/>
      <c r="WIW3671" s="473"/>
      <c r="WIX3671" s="371"/>
      <c r="WIY3671" s="372"/>
      <c r="WIZ3671" s="372"/>
      <c r="WJA3671" s="372"/>
      <c r="WJB3671" s="372"/>
      <c r="WJC3671" s="370"/>
      <c r="WJD3671" s="371"/>
      <c r="WJE3671" s="372"/>
      <c r="WJF3671" s="371"/>
      <c r="WJG3671" s="473"/>
      <c r="WJH3671" s="371"/>
      <c r="WJI3671" s="372"/>
      <c r="WJJ3671" s="372"/>
      <c r="WJK3671" s="372"/>
      <c r="WJL3671" s="372"/>
      <c r="WJM3671" s="370"/>
      <c r="WJN3671" s="371"/>
      <c r="WJO3671" s="372"/>
      <c r="WJP3671" s="371"/>
      <c r="WJQ3671" s="473"/>
      <c r="WJR3671" s="371"/>
      <c r="WJS3671" s="372"/>
      <c r="WJT3671" s="372"/>
      <c r="WJU3671" s="372"/>
      <c r="WJV3671" s="372"/>
      <c r="WJW3671" s="370"/>
      <c r="WJX3671" s="371"/>
      <c r="WJY3671" s="372"/>
      <c r="WJZ3671" s="371"/>
      <c r="WKA3671" s="473"/>
      <c r="WKB3671" s="371"/>
      <c r="WKC3671" s="372"/>
      <c r="WKD3671" s="372"/>
      <c r="WKE3671" s="372"/>
      <c r="WKF3671" s="372"/>
      <c r="WKG3671" s="370"/>
      <c r="WKH3671" s="371"/>
      <c r="WKI3671" s="372"/>
      <c r="WKJ3671" s="371"/>
      <c r="WKK3671" s="473"/>
      <c r="WKL3671" s="371"/>
      <c r="WKM3671" s="372"/>
      <c r="WKN3671" s="372"/>
      <c r="WKO3671" s="372"/>
      <c r="WKP3671" s="372"/>
      <c r="WKQ3671" s="370"/>
      <c r="WKR3671" s="371"/>
      <c r="WKS3671" s="372"/>
      <c r="WKT3671" s="371"/>
      <c r="WKU3671" s="473"/>
      <c r="WKV3671" s="371"/>
      <c r="WKW3671" s="372"/>
      <c r="WKX3671" s="372"/>
      <c r="WKY3671" s="372"/>
      <c r="WKZ3671" s="372"/>
      <c r="WLA3671" s="370"/>
      <c r="WLB3671" s="371"/>
      <c r="WLC3671" s="372"/>
      <c r="WLD3671" s="371"/>
      <c r="WLE3671" s="473"/>
      <c r="WLF3671" s="371"/>
      <c r="WLG3671" s="372"/>
      <c r="WLH3671" s="372"/>
      <c r="WLI3671" s="372"/>
      <c r="WLJ3671" s="372"/>
      <c r="WLK3671" s="370"/>
      <c r="WLL3671" s="371"/>
      <c r="WLM3671" s="372"/>
      <c r="WLN3671" s="371"/>
      <c r="WLO3671" s="473"/>
      <c r="WLP3671" s="371"/>
      <c r="WLQ3671" s="372"/>
      <c r="WLR3671" s="372"/>
      <c r="WLS3671" s="372"/>
      <c r="WLT3671" s="372"/>
      <c r="WLU3671" s="370"/>
      <c r="WLV3671" s="371"/>
      <c r="WLW3671" s="372"/>
      <c r="WLX3671" s="371"/>
      <c r="WLY3671" s="473"/>
      <c r="WLZ3671" s="371"/>
      <c r="WMA3671" s="372"/>
      <c r="WMB3671" s="372"/>
      <c r="WMC3671" s="372"/>
      <c r="WMD3671" s="372"/>
      <c r="WME3671" s="370"/>
      <c r="WMF3671" s="371"/>
      <c r="WMG3671" s="372"/>
      <c r="WMH3671" s="371"/>
      <c r="WMI3671" s="473"/>
      <c r="WMJ3671" s="371"/>
      <c r="WMK3671" s="372"/>
      <c r="WML3671" s="372"/>
      <c r="WMM3671" s="372"/>
      <c r="WMN3671" s="372"/>
      <c r="WMO3671" s="370"/>
      <c r="WMP3671" s="371"/>
      <c r="WMQ3671" s="372"/>
      <c r="WMR3671" s="371"/>
      <c r="WMS3671" s="473"/>
      <c r="WMT3671" s="371"/>
      <c r="WMU3671" s="372"/>
      <c r="WMV3671" s="372"/>
      <c r="WMW3671" s="372"/>
      <c r="WMX3671" s="372"/>
      <c r="WMY3671" s="370"/>
      <c r="WMZ3671" s="371"/>
      <c r="WNA3671" s="372"/>
      <c r="WNB3671" s="371"/>
      <c r="WNC3671" s="473"/>
      <c r="WND3671" s="371"/>
      <c r="WNE3671" s="372"/>
      <c r="WNF3671" s="372"/>
      <c r="WNG3671" s="372"/>
      <c r="WNH3671" s="372"/>
      <c r="WNI3671" s="370"/>
      <c r="WNJ3671" s="371"/>
      <c r="WNK3671" s="372"/>
      <c r="WNL3671" s="371"/>
      <c r="WNM3671" s="473"/>
      <c r="WNN3671" s="371"/>
      <c r="WNO3671" s="372"/>
      <c r="WNP3671" s="372"/>
      <c r="WNQ3671" s="372"/>
      <c r="WNR3671" s="372"/>
      <c r="WNS3671" s="370"/>
      <c r="WNT3671" s="371"/>
      <c r="WNU3671" s="372"/>
      <c r="WNV3671" s="371"/>
      <c r="WNW3671" s="473"/>
      <c r="WNX3671" s="371"/>
      <c r="WNY3671" s="372"/>
      <c r="WNZ3671" s="372"/>
      <c r="WOA3671" s="372"/>
      <c r="WOB3671" s="372"/>
      <c r="WOC3671" s="370"/>
      <c r="WOD3671" s="371"/>
      <c r="WOE3671" s="372"/>
      <c r="WOF3671" s="371"/>
      <c r="WOG3671" s="473"/>
      <c r="WOH3671" s="371"/>
      <c r="WOI3671" s="372"/>
      <c r="WOJ3671" s="372"/>
      <c r="WOK3671" s="372"/>
      <c r="WOL3671" s="372"/>
      <c r="WOM3671" s="370"/>
      <c r="WON3671" s="371"/>
      <c r="WOO3671" s="372"/>
      <c r="WOP3671" s="371"/>
      <c r="WOQ3671" s="473"/>
      <c r="WOR3671" s="371"/>
      <c r="WOS3671" s="372"/>
      <c r="WOT3671" s="372"/>
      <c r="WOU3671" s="372"/>
      <c r="WOV3671" s="372"/>
      <c r="WOW3671" s="370"/>
      <c r="WOX3671" s="371"/>
      <c r="WOY3671" s="372"/>
      <c r="WOZ3671" s="371"/>
      <c r="WPA3671" s="473"/>
      <c r="WPB3671" s="371"/>
      <c r="WPC3671" s="372"/>
      <c r="WPD3671" s="372"/>
      <c r="WPE3671" s="372"/>
      <c r="WPF3671" s="372"/>
      <c r="WPG3671" s="370"/>
      <c r="WPH3671" s="371"/>
      <c r="WPI3671" s="372"/>
      <c r="WPJ3671" s="371"/>
      <c r="WPK3671" s="473"/>
      <c r="WPL3671" s="371"/>
      <c r="WPM3671" s="372"/>
      <c r="WPN3671" s="372"/>
      <c r="WPO3671" s="372"/>
      <c r="WPP3671" s="372"/>
      <c r="WPQ3671" s="370"/>
      <c r="WPR3671" s="371"/>
      <c r="WPS3671" s="372"/>
      <c r="WPT3671" s="371"/>
      <c r="WPU3671" s="473"/>
      <c r="WPV3671" s="371"/>
      <c r="WPW3671" s="372"/>
      <c r="WPX3671" s="372"/>
      <c r="WPY3671" s="372"/>
      <c r="WPZ3671" s="372"/>
      <c r="WQA3671" s="370"/>
      <c r="WQB3671" s="371"/>
      <c r="WQC3671" s="372"/>
      <c r="WQD3671" s="371"/>
      <c r="WQE3671" s="473"/>
      <c r="WQF3671" s="371"/>
      <c r="WQG3671" s="372"/>
      <c r="WQH3671" s="372"/>
      <c r="WQI3671" s="372"/>
      <c r="WQJ3671" s="372"/>
      <c r="WQK3671" s="370"/>
      <c r="WQL3671" s="371"/>
      <c r="WQM3671" s="372"/>
      <c r="WQN3671" s="371"/>
      <c r="WQO3671" s="473"/>
      <c r="WQP3671" s="371"/>
      <c r="WQQ3671" s="372"/>
      <c r="WQR3671" s="372"/>
      <c r="WQS3671" s="372"/>
      <c r="WQT3671" s="372"/>
      <c r="WQU3671" s="370"/>
      <c r="WQV3671" s="371"/>
      <c r="WQW3671" s="372"/>
      <c r="WQX3671" s="371"/>
      <c r="WQY3671" s="473"/>
      <c r="WQZ3671" s="371"/>
      <c r="WRA3671" s="372"/>
      <c r="WRB3671" s="372"/>
      <c r="WRC3671" s="372"/>
      <c r="WRD3671" s="372"/>
      <c r="WRE3671" s="370"/>
      <c r="WRF3671" s="371"/>
      <c r="WRG3671" s="372"/>
      <c r="WRH3671" s="371"/>
      <c r="WRI3671" s="473"/>
      <c r="WRJ3671" s="371"/>
      <c r="WRK3671" s="372"/>
      <c r="WRL3671" s="372"/>
      <c r="WRM3671" s="372"/>
      <c r="WRN3671" s="372"/>
      <c r="WRO3671" s="370"/>
      <c r="WRP3671" s="371"/>
      <c r="WRQ3671" s="372"/>
      <c r="WRR3671" s="371"/>
      <c r="WRS3671" s="473"/>
      <c r="WRT3671" s="371"/>
      <c r="WRU3671" s="372"/>
      <c r="WRV3671" s="372"/>
      <c r="WRW3671" s="372"/>
      <c r="WRX3671" s="372"/>
      <c r="WRY3671" s="370"/>
      <c r="WRZ3671" s="371"/>
      <c r="WSA3671" s="372"/>
      <c r="WSB3671" s="371"/>
      <c r="WSC3671" s="473"/>
      <c r="WSD3671" s="371"/>
      <c r="WSE3671" s="372"/>
      <c r="WSF3671" s="372"/>
      <c r="WSG3671" s="372"/>
      <c r="WSH3671" s="372"/>
      <c r="WSI3671" s="370"/>
      <c r="WSJ3671" s="371"/>
      <c r="WSK3671" s="372"/>
      <c r="WSL3671" s="371"/>
      <c r="WSM3671" s="473"/>
      <c r="WSN3671" s="371"/>
      <c r="WSO3671" s="372"/>
      <c r="WSP3671" s="372"/>
      <c r="WSQ3671" s="372"/>
      <c r="WSR3671" s="372"/>
      <c r="WSS3671" s="370"/>
      <c r="WST3671" s="371"/>
      <c r="WSU3671" s="372"/>
      <c r="WSV3671" s="371"/>
      <c r="WSW3671" s="473"/>
      <c r="WSX3671" s="371"/>
      <c r="WSY3671" s="372"/>
      <c r="WSZ3671" s="372"/>
      <c r="WTA3671" s="372"/>
      <c r="WTB3671" s="372"/>
      <c r="WTC3671" s="370"/>
      <c r="WTD3671" s="371"/>
      <c r="WTE3671" s="372"/>
      <c r="WTF3671" s="371"/>
      <c r="WTG3671" s="473"/>
      <c r="WTH3671" s="371"/>
      <c r="WTI3671" s="372"/>
      <c r="WTJ3671" s="372"/>
      <c r="WTK3671" s="372"/>
      <c r="WTL3671" s="372"/>
      <c r="WTM3671" s="370"/>
      <c r="WTN3671" s="371"/>
      <c r="WTO3671" s="372"/>
      <c r="WTP3671" s="371"/>
      <c r="WTQ3671" s="473"/>
      <c r="WTR3671" s="371"/>
      <c r="WTS3671" s="372"/>
      <c r="WTT3671" s="372"/>
      <c r="WTU3671" s="372"/>
      <c r="WTV3671" s="372"/>
      <c r="WTW3671" s="370"/>
      <c r="WTX3671" s="371"/>
      <c r="WTY3671" s="372"/>
      <c r="WTZ3671" s="371"/>
      <c r="WUA3671" s="473"/>
      <c r="WUB3671" s="371"/>
      <c r="WUC3671" s="372"/>
      <c r="WUD3671" s="372"/>
      <c r="WUE3671" s="372"/>
      <c r="WUF3671" s="372"/>
      <c r="WUG3671" s="370"/>
      <c r="WUH3671" s="371"/>
      <c r="WUI3671" s="372"/>
      <c r="WUJ3671" s="371"/>
      <c r="WUK3671" s="473"/>
      <c r="WUL3671" s="371"/>
      <c r="WUM3671" s="372"/>
      <c r="WUN3671" s="372"/>
      <c r="WUO3671" s="372"/>
      <c r="WUP3671" s="372"/>
      <c r="WUQ3671" s="370"/>
      <c r="WUR3671" s="371"/>
      <c r="WUS3671" s="372"/>
      <c r="WUT3671" s="371"/>
      <c r="WUU3671" s="473"/>
      <c r="WUV3671" s="371"/>
      <c r="WUW3671" s="372"/>
      <c r="WUX3671" s="372"/>
      <c r="WUY3671" s="372"/>
      <c r="WUZ3671" s="372"/>
      <c r="WVA3671" s="370"/>
      <c r="WVB3671" s="371"/>
      <c r="WVC3671" s="372"/>
      <c r="WVD3671" s="371"/>
      <c r="WVE3671" s="473"/>
      <c r="WVF3671" s="371"/>
      <c r="WVG3671" s="372"/>
      <c r="WVH3671" s="372"/>
      <c r="WVI3671" s="372"/>
      <c r="WVJ3671" s="372"/>
      <c r="WVK3671" s="370"/>
      <c r="WVL3671" s="371"/>
      <c r="WVM3671" s="372"/>
      <c r="WVN3671" s="371"/>
      <c r="WVO3671" s="473"/>
      <c r="WVP3671" s="371"/>
      <c r="WVQ3671" s="372"/>
      <c r="WVR3671" s="372"/>
      <c r="WVS3671" s="372"/>
      <c r="WVT3671" s="372"/>
      <c r="WVU3671" s="370"/>
      <c r="WVV3671" s="371"/>
      <c r="WVW3671" s="372"/>
      <c r="WVX3671" s="371"/>
      <c r="WVY3671" s="473"/>
      <c r="WVZ3671" s="371"/>
      <c r="WWA3671" s="372"/>
      <c r="WWB3671" s="372"/>
      <c r="WWC3671" s="372"/>
      <c r="WWD3671" s="372"/>
      <c r="WWE3671" s="370"/>
      <c r="WWF3671" s="371"/>
      <c r="WWG3671" s="372"/>
      <c r="WWH3671" s="371"/>
      <c r="WWI3671" s="473"/>
      <c r="WWJ3671" s="371"/>
      <c r="WWK3671" s="372"/>
      <c r="WWL3671" s="372"/>
      <c r="WWM3671" s="372"/>
      <c r="WWN3671" s="372"/>
      <c r="WWO3671" s="370"/>
      <c r="WWP3671" s="371"/>
      <c r="WWQ3671" s="372"/>
      <c r="WWR3671" s="371"/>
      <c r="WWS3671" s="473"/>
      <c r="WWT3671" s="371"/>
      <c r="WWU3671" s="372"/>
      <c r="WWV3671" s="372"/>
      <c r="WWW3671" s="372"/>
      <c r="WWX3671" s="372"/>
      <c r="WWY3671" s="370"/>
      <c r="WWZ3671" s="371"/>
      <c r="WXA3671" s="372"/>
      <c r="WXB3671" s="371"/>
      <c r="WXC3671" s="473"/>
      <c r="WXD3671" s="371"/>
      <c r="WXE3671" s="372"/>
      <c r="WXF3671" s="372"/>
      <c r="WXG3671" s="372"/>
      <c r="WXH3671" s="372"/>
      <c r="WXI3671" s="370"/>
      <c r="WXJ3671" s="371"/>
      <c r="WXK3671" s="372"/>
      <c r="WXL3671" s="371"/>
      <c r="WXM3671" s="473"/>
      <c r="WXN3671" s="371"/>
      <c r="WXO3671" s="372"/>
      <c r="WXP3671" s="372"/>
      <c r="WXQ3671" s="372"/>
      <c r="WXR3671" s="372"/>
      <c r="WXS3671" s="370"/>
      <c r="WXT3671" s="371"/>
      <c r="WXU3671" s="372"/>
      <c r="WXV3671" s="371"/>
      <c r="WXW3671" s="473"/>
      <c r="WXX3671" s="371"/>
      <c r="WXY3671" s="372"/>
      <c r="WXZ3671" s="372"/>
      <c r="WYA3671" s="372"/>
      <c r="WYB3671" s="372"/>
      <c r="WYC3671" s="370"/>
      <c r="WYD3671" s="371"/>
      <c r="WYE3671" s="372"/>
      <c r="WYF3671" s="371"/>
      <c r="WYG3671" s="473"/>
      <c r="WYH3671" s="371"/>
      <c r="WYI3671" s="372"/>
      <c r="WYJ3671" s="372"/>
      <c r="WYK3671" s="372"/>
      <c r="WYL3671" s="372"/>
      <c r="WYM3671" s="370"/>
      <c r="WYN3671" s="371"/>
      <c r="WYO3671" s="372"/>
      <c r="WYP3671" s="371"/>
      <c r="WYQ3671" s="473"/>
      <c r="WYR3671" s="371"/>
      <c r="WYS3671" s="372"/>
      <c r="WYT3671" s="372"/>
      <c r="WYU3671" s="372"/>
      <c r="WYV3671" s="372"/>
      <c r="WYW3671" s="370"/>
      <c r="WYX3671" s="371"/>
      <c r="WYY3671" s="372"/>
      <c r="WYZ3671" s="371"/>
      <c r="WZA3671" s="473"/>
      <c r="WZB3671" s="371"/>
      <c r="WZC3671" s="372"/>
      <c r="WZD3671" s="372"/>
      <c r="WZE3671" s="372"/>
      <c r="WZF3671" s="372"/>
      <c r="WZG3671" s="370"/>
      <c r="WZH3671" s="371"/>
      <c r="WZI3671" s="372"/>
      <c r="WZJ3671" s="371"/>
      <c r="WZK3671" s="473"/>
      <c r="WZL3671" s="371"/>
      <c r="WZM3671" s="372"/>
      <c r="WZN3671" s="372"/>
      <c r="WZO3671" s="372"/>
      <c r="WZP3671" s="372"/>
      <c r="WZQ3671" s="370"/>
      <c r="WZR3671" s="371"/>
      <c r="WZS3671" s="372"/>
      <c r="WZT3671" s="371"/>
      <c r="WZU3671" s="473"/>
      <c r="WZV3671" s="371"/>
      <c r="WZW3671" s="372"/>
      <c r="WZX3671" s="372"/>
      <c r="WZY3671" s="372"/>
      <c r="WZZ3671" s="372"/>
      <c r="XAA3671" s="370"/>
      <c r="XAB3671" s="371"/>
      <c r="XAC3671" s="372"/>
      <c r="XAD3671" s="371"/>
      <c r="XAE3671" s="473"/>
      <c r="XAF3671" s="371"/>
      <c r="XAG3671" s="372"/>
      <c r="XAH3671" s="372"/>
      <c r="XAI3671" s="372"/>
      <c r="XAJ3671" s="372"/>
      <c r="XAK3671" s="370"/>
      <c r="XAL3671" s="371"/>
      <c r="XAM3671" s="372"/>
      <c r="XAN3671" s="371"/>
      <c r="XAO3671" s="473"/>
      <c r="XAP3671" s="371"/>
      <c r="XAQ3671" s="372"/>
      <c r="XAR3671" s="372"/>
      <c r="XAS3671" s="372"/>
      <c r="XAT3671" s="372"/>
      <c r="XAU3671" s="370"/>
      <c r="XAV3671" s="371"/>
      <c r="XAW3671" s="372"/>
      <c r="XAX3671" s="371"/>
      <c r="XAY3671" s="473"/>
      <c r="XAZ3671" s="371"/>
      <c r="XBA3671" s="372"/>
      <c r="XBB3671" s="372"/>
      <c r="XBC3671" s="372"/>
      <c r="XBD3671" s="372"/>
      <c r="XBE3671" s="370"/>
      <c r="XBF3671" s="371"/>
      <c r="XBG3671" s="372"/>
      <c r="XBH3671" s="371"/>
      <c r="XBI3671" s="473"/>
      <c r="XBJ3671" s="371"/>
      <c r="XBK3671" s="372"/>
      <c r="XBL3671" s="372"/>
      <c r="XBM3671" s="372"/>
      <c r="XBN3671" s="372"/>
      <c r="XBO3671" s="370"/>
      <c r="XBP3671" s="371"/>
      <c r="XBQ3671" s="372"/>
      <c r="XBR3671" s="371"/>
      <c r="XBS3671" s="473"/>
      <c r="XBT3671" s="371"/>
      <c r="XBU3671" s="372"/>
      <c r="XBV3671" s="372"/>
      <c r="XBW3671" s="372"/>
      <c r="XBX3671" s="372"/>
      <c r="XBY3671" s="370"/>
      <c r="XBZ3671" s="371"/>
      <c r="XCA3671" s="372"/>
      <c r="XCB3671" s="371"/>
      <c r="XCC3671" s="473"/>
      <c r="XCD3671" s="371"/>
      <c r="XCE3671" s="372"/>
      <c r="XCF3671" s="372"/>
      <c r="XCG3671" s="372"/>
      <c r="XCH3671" s="372"/>
      <c r="XCI3671" s="370"/>
      <c r="XCJ3671" s="371"/>
      <c r="XCK3671" s="372"/>
      <c r="XCL3671" s="371"/>
      <c r="XCM3671" s="473"/>
      <c r="XCN3671" s="371"/>
      <c r="XCO3671" s="372"/>
      <c r="XCP3671" s="372"/>
      <c r="XCQ3671" s="372"/>
      <c r="XCR3671" s="372"/>
      <c r="XCS3671" s="370"/>
      <c r="XCT3671" s="371"/>
      <c r="XCU3671" s="372"/>
      <c r="XCV3671" s="371"/>
      <c r="XCW3671" s="473"/>
      <c r="XCX3671" s="371"/>
      <c r="XCY3671" s="372"/>
      <c r="XCZ3671" s="372"/>
      <c r="XDA3671" s="372"/>
      <c r="XDB3671" s="372"/>
      <c r="XDC3671" s="370"/>
      <c r="XDD3671" s="371"/>
      <c r="XDE3671" s="372"/>
      <c r="XDF3671" s="371"/>
      <c r="XDG3671" s="473"/>
      <c r="XDH3671" s="371"/>
      <c r="XDI3671" s="372"/>
      <c r="XDJ3671" s="372"/>
      <c r="XDK3671" s="372"/>
      <c r="XDL3671" s="372"/>
      <c r="XDM3671" s="370"/>
      <c r="XDN3671" s="371"/>
      <c r="XDO3671" s="372"/>
      <c r="XDP3671" s="371"/>
      <c r="XDQ3671" s="473"/>
      <c r="XDR3671" s="371"/>
      <c r="XDS3671" s="372"/>
      <c r="XDT3671" s="372"/>
      <c r="XDU3671" s="372"/>
      <c r="XDV3671" s="372"/>
      <c r="XDW3671" s="370"/>
      <c r="XDX3671" s="371"/>
      <c r="XDY3671" s="372"/>
      <c r="XDZ3671" s="371"/>
      <c r="XEA3671" s="473"/>
      <c r="XEB3671" s="371"/>
      <c r="XEC3671" s="372"/>
      <c r="XED3671" s="372"/>
      <c r="XEE3671" s="372"/>
      <c r="XEF3671" s="372"/>
      <c r="XEG3671" s="370"/>
      <c r="XEH3671" s="371"/>
      <c r="XEI3671" s="372"/>
      <c r="XEJ3671" s="371"/>
      <c r="XEK3671" s="473"/>
      <c r="XEL3671" s="371"/>
      <c r="XEM3671" s="372"/>
      <c r="XEN3671" s="372"/>
      <c r="XEO3671" s="372"/>
      <c r="XEP3671" s="372"/>
      <c r="XEQ3671" s="370"/>
      <c r="XER3671" s="371"/>
      <c r="XES3671" s="372"/>
      <c r="XET3671" s="371"/>
      <c r="XEU3671" s="473"/>
      <c r="XEV3671" s="371"/>
      <c r="XEW3671" s="372"/>
      <c r="XEX3671" s="372"/>
      <c r="XEY3671" s="372"/>
      <c r="XEZ3671" s="372"/>
      <c r="XFA3671" s="370"/>
      <c r="XFB3671" s="371"/>
      <c r="XFC3671" s="372"/>
      <c r="XFD3671" s="371"/>
    </row>
    <row r="3672" spans="1:16384" s="383" customFormat="1" ht="24" customHeight="1" x14ac:dyDescent="0.25">
      <c r="A3672" s="377" t="s">
        <v>1804</v>
      </c>
      <c r="B3672" s="377" t="s">
        <v>1800</v>
      </c>
      <c r="C3672" s="380"/>
      <c r="D3672" s="378"/>
      <c r="E3672" s="379">
        <v>28796.32</v>
      </c>
      <c r="F3672" s="377"/>
      <c r="G3672" s="380"/>
      <c r="H3672" s="380">
        <v>2023</v>
      </c>
      <c r="I3672" s="382"/>
      <c r="J3672" s="380"/>
    </row>
    <row r="3673" spans="1:16384" s="383" customFormat="1" ht="24" customHeight="1" x14ac:dyDescent="0.25">
      <c r="A3673" s="377" t="s">
        <v>1804</v>
      </c>
      <c r="B3673" s="377" t="s">
        <v>1800</v>
      </c>
      <c r="C3673" s="380"/>
      <c r="D3673" s="378"/>
      <c r="E3673" s="379">
        <v>28796.23</v>
      </c>
      <c r="F3673" s="377"/>
      <c r="G3673" s="380"/>
      <c r="H3673" s="380">
        <v>2023</v>
      </c>
      <c r="I3673" s="382"/>
      <c r="J3673" s="380"/>
    </row>
    <row r="3674" spans="1:16384" s="383" customFormat="1" ht="24" customHeight="1" x14ac:dyDescent="0.25">
      <c r="A3674" s="377" t="s">
        <v>1805</v>
      </c>
      <c r="B3674" s="377" t="s">
        <v>1800</v>
      </c>
      <c r="C3674" s="380"/>
      <c r="D3674" s="378"/>
      <c r="E3674" s="379">
        <v>29867.45</v>
      </c>
      <c r="F3674" s="377"/>
      <c r="G3674" s="380"/>
      <c r="H3674" s="380">
        <v>2023</v>
      </c>
      <c r="I3674" s="382"/>
      <c r="J3674" s="380"/>
    </row>
    <row r="3675" spans="1:16384" s="383" customFormat="1" ht="21" customHeight="1" x14ac:dyDescent="0.25">
      <c r="A3675" s="377" t="s">
        <v>1806</v>
      </c>
      <c r="B3675" s="377" t="s">
        <v>1436</v>
      </c>
      <c r="C3675" s="380"/>
      <c r="D3675" s="378"/>
      <c r="E3675" s="379">
        <v>31000.85</v>
      </c>
      <c r="F3675" s="377"/>
      <c r="G3675" s="380"/>
      <c r="H3675" s="380">
        <v>2023</v>
      </c>
      <c r="I3675" s="382"/>
      <c r="J3675" s="380"/>
    </row>
    <row r="3676" spans="1:16384" s="383" customFormat="1" ht="27" customHeight="1" x14ac:dyDescent="0.25">
      <c r="A3676" s="377" t="s">
        <v>1807</v>
      </c>
      <c r="B3676" s="377" t="s">
        <v>1800</v>
      </c>
      <c r="C3676" s="380"/>
      <c r="D3676" s="378"/>
      <c r="E3676" s="379">
        <v>38896.75</v>
      </c>
      <c r="F3676" s="377"/>
      <c r="G3676" s="380"/>
      <c r="H3676" s="380">
        <v>2023</v>
      </c>
      <c r="I3676" s="382"/>
      <c r="J3676" s="380"/>
    </row>
    <row r="3677" spans="1:16384" s="383" customFormat="1" ht="27.75" customHeight="1" x14ac:dyDescent="0.25">
      <c r="A3677" s="377" t="s">
        <v>1808</v>
      </c>
      <c r="B3677" s="377" t="s">
        <v>1436</v>
      </c>
      <c r="C3677" s="380"/>
      <c r="D3677" s="378"/>
      <c r="E3677" s="379">
        <v>37578.15</v>
      </c>
      <c r="F3677" s="377"/>
      <c r="G3677" s="380"/>
      <c r="H3677" s="380">
        <v>2023</v>
      </c>
      <c r="I3677" s="382"/>
      <c r="J3677" s="380"/>
    </row>
    <row r="3678" spans="1:16384" s="383" customFormat="1" ht="22.5" customHeight="1" x14ac:dyDescent="0.25">
      <c r="A3678" s="377" t="s">
        <v>1809</v>
      </c>
      <c r="B3678" s="377" t="s">
        <v>1800</v>
      </c>
      <c r="C3678" s="380"/>
      <c r="D3678" s="378"/>
      <c r="E3678" s="379">
        <v>39456.74</v>
      </c>
      <c r="F3678" s="377"/>
      <c r="G3678" s="380"/>
      <c r="H3678" s="380">
        <v>2023</v>
      </c>
      <c r="I3678" s="382"/>
      <c r="J3678" s="380"/>
    </row>
    <row r="3679" spans="1:16384" s="383" customFormat="1" ht="21" customHeight="1" x14ac:dyDescent="0.25">
      <c r="A3679" s="377" t="s">
        <v>1809</v>
      </c>
      <c r="B3679" s="377" t="s">
        <v>1800</v>
      </c>
      <c r="C3679" s="380"/>
      <c r="D3679" s="378"/>
      <c r="E3679" s="379">
        <v>38253.78</v>
      </c>
      <c r="F3679" s="377"/>
      <c r="G3679" s="380"/>
      <c r="H3679" s="380">
        <v>2023</v>
      </c>
      <c r="I3679" s="382"/>
      <c r="J3679" s="380"/>
    </row>
    <row r="3680" spans="1:16384" s="383" customFormat="1" ht="30" customHeight="1" x14ac:dyDescent="0.25">
      <c r="A3680" s="377" t="s">
        <v>1810</v>
      </c>
      <c r="B3680" s="377" t="s">
        <v>1436</v>
      </c>
      <c r="C3680" s="380"/>
      <c r="D3680" s="378"/>
      <c r="E3680" s="379">
        <v>42894.23</v>
      </c>
      <c r="F3680" s="377"/>
      <c r="G3680" s="380"/>
      <c r="H3680" s="380">
        <v>2023</v>
      </c>
      <c r="I3680" s="382"/>
      <c r="J3680" s="380"/>
    </row>
    <row r="3681" spans="1:10" s="383" customFormat="1" ht="24" customHeight="1" x14ac:dyDescent="0.25">
      <c r="A3681" s="377" t="s">
        <v>1811</v>
      </c>
      <c r="B3681" s="377" t="s">
        <v>1800</v>
      </c>
      <c r="C3681" s="380"/>
      <c r="D3681" s="378"/>
      <c r="E3681" s="379">
        <v>38943.5</v>
      </c>
      <c r="F3681" s="377"/>
      <c r="G3681" s="380"/>
      <c r="H3681" s="380">
        <v>2023</v>
      </c>
      <c r="I3681" s="382"/>
      <c r="J3681" s="380"/>
    </row>
    <row r="3682" spans="1:10" s="383" customFormat="1" ht="15.75" customHeight="1" x14ac:dyDescent="0.25">
      <c r="A3682" s="377" t="s">
        <v>1812</v>
      </c>
      <c r="B3682" s="377" t="s">
        <v>1800</v>
      </c>
      <c r="C3682" s="380"/>
      <c r="D3682" s="378"/>
      <c r="E3682" s="379">
        <v>53479.56</v>
      </c>
      <c r="F3682" s="377"/>
      <c r="G3682" s="380"/>
      <c r="H3682" s="380">
        <v>2023</v>
      </c>
      <c r="I3682" s="382"/>
      <c r="J3682" s="380"/>
    </row>
    <row r="3683" spans="1:10" s="383" customFormat="1" ht="15.75" customHeight="1" x14ac:dyDescent="0.25">
      <c r="A3683" s="377" t="s">
        <v>1813</v>
      </c>
      <c r="B3683" s="377" t="s">
        <v>1800</v>
      </c>
      <c r="C3683" s="380"/>
      <c r="D3683" s="378"/>
      <c r="E3683" s="379">
        <v>55842.52</v>
      </c>
      <c r="F3683" s="377"/>
      <c r="G3683" s="380"/>
      <c r="H3683" s="380">
        <v>2023</v>
      </c>
      <c r="I3683" s="382"/>
      <c r="J3683" s="380"/>
    </row>
    <row r="3684" spans="1:10" s="383" customFormat="1" ht="15.75" customHeight="1" x14ac:dyDescent="0.25">
      <c r="A3684" s="377" t="s">
        <v>1814</v>
      </c>
      <c r="B3684" s="377" t="s">
        <v>936</v>
      </c>
      <c r="C3684" s="380" t="s">
        <v>1137</v>
      </c>
      <c r="D3684" s="378">
        <v>1</v>
      </c>
      <c r="E3684" s="379">
        <v>73758.490000000005</v>
      </c>
      <c r="F3684" s="377"/>
      <c r="G3684" s="380"/>
      <c r="H3684" s="380">
        <v>2023</v>
      </c>
      <c r="I3684" s="382"/>
      <c r="J3684" s="380"/>
    </row>
    <row r="3685" spans="1:10" s="383" customFormat="1" ht="15.75" customHeight="1" x14ac:dyDescent="0.25">
      <c r="A3685" s="377" t="s">
        <v>1807</v>
      </c>
      <c r="B3685" s="377" t="s">
        <v>1800</v>
      </c>
      <c r="C3685" s="380"/>
      <c r="D3685" s="378"/>
      <c r="E3685" s="379">
        <v>80899.48</v>
      </c>
      <c r="F3685" s="377"/>
      <c r="G3685" s="380"/>
      <c r="H3685" s="380">
        <v>2023</v>
      </c>
      <c r="I3685" s="382"/>
      <c r="J3685" s="380"/>
    </row>
    <row r="3686" spans="1:10" s="383" customFormat="1" ht="15.75" customHeight="1" x14ac:dyDescent="0.25">
      <c r="A3686" s="377" t="s">
        <v>1815</v>
      </c>
      <c r="B3686" s="377" t="s">
        <v>936</v>
      </c>
      <c r="C3686" s="380" t="s">
        <v>1137</v>
      </c>
      <c r="D3686" s="378">
        <v>1</v>
      </c>
      <c r="E3686" s="379">
        <v>149489.85999999999</v>
      </c>
      <c r="F3686" s="377"/>
      <c r="G3686" s="380"/>
      <c r="H3686" s="380">
        <v>2023</v>
      </c>
      <c r="I3686" s="382"/>
      <c r="J3686" s="380"/>
    </row>
    <row r="3687" spans="1:10" s="383" customFormat="1" ht="15.75" customHeight="1" x14ac:dyDescent="0.2">
      <c r="A3687" s="370" t="s">
        <v>300</v>
      </c>
      <c r="B3687" s="371" t="s">
        <v>1436</v>
      </c>
      <c r="C3687" s="372" t="s">
        <v>1884</v>
      </c>
      <c r="D3687" s="371"/>
      <c r="E3687" s="373" t="s">
        <v>3173</v>
      </c>
      <c r="F3687" s="371"/>
      <c r="G3687" s="372"/>
      <c r="H3687" s="372"/>
      <c r="I3687" s="372"/>
      <c r="J3687" s="372"/>
    </row>
    <row r="3688" spans="1:10" s="383" customFormat="1" ht="26.25" customHeight="1" x14ac:dyDescent="0.25">
      <c r="A3688" s="377" t="s">
        <v>3827</v>
      </c>
      <c r="B3688" s="377" t="s">
        <v>455</v>
      </c>
      <c r="C3688" s="377" t="s">
        <v>3812</v>
      </c>
      <c r="D3688" s="378"/>
      <c r="E3688" s="379">
        <v>108000</v>
      </c>
      <c r="F3688" s="377"/>
      <c r="G3688" s="380"/>
      <c r="H3688" s="380"/>
      <c r="I3688" s="382"/>
      <c r="J3688" s="380"/>
    </row>
    <row r="3689" spans="1:10" s="383" customFormat="1" ht="24" customHeight="1" x14ac:dyDescent="0.25">
      <c r="A3689" s="377" t="s">
        <v>2757</v>
      </c>
      <c r="B3689" s="377" t="s">
        <v>775</v>
      </c>
      <c r="C3689" s="377" t="s">
        <v>3812</v>
      </c>
      <c r="D3689" s="378"/>
      <c r="E3689" s="379">
        <v>180000</v>
      </c>
      <c r="F3689" s="377"/>
      <c r="G3689" s="380"/>
      <c r="H3689" s="380"/>
      <c r="I3689" s="382"/>
      <c r="J3689" s="380"/>
    </row>
    <row r="3690" spans="1:10" s="383" customFormat="1" ht="15.75" customHeight="1" x14ac:dyDescent="0.2">
      <c r="A3690" s="370" t="s">
        <v>302</v>
      </c>
      <c r="B3690" s="371" t="s">
        <v>1436</v>
      </c>
      <c r="C3690" s="372" t="s">
        <v>1884</v>
      </c>
      <c r="D3690" s="371"/>
      <c r="E3690" s="373" t="s">
        <v>3173</v>
      </c>
      <c r="F3690" s="371"/>
      <c r="G3690" s="372"/>
      <c r="H3690" s="372"/>
      <c r="I3690" s="372"/>
      <c r="J3690" s="372"/>
    </row>
    <row r="3691" spans="1:10" s="383" customFormat="1" ht="15.75" customHeight="1" x14ac:dyDescent="0.25">
      <c r="A3691" s="377" t="s">
        <v>6305</v>
      </c>
      <c r="B3691" s="377" t="s">
        <v>1436</v>
      </c>
      <c r="C3691" s="380" t="s">
        <v>1884</v>
      </c>
      <c r="D3691" s="378"/>
      <c r="E3691" s="379" t="s">
        <v>6562</v>
      </c>
      <c r="F3691" s="377"/>
      <c r="G3691" s="380"/>
      <c r="H3691" s="381"/>
      <c r="I3691" s="393"/>
      <c r="J3691" s="380"/>
    </row>
    <row r="3692" spans="1:10" s="383" customFormat="1" ht="15.75" customHeight="1" x14ac:dyDescent="0.25">
      <c r="A3692" s="377" t="s">
        <v>6307</v>
      </c>
      <c r="B3692" s="377" t="s">
        <v>1436</v>
      </c>
      <c r="C3692" s="380" t="s">
        <v>1884</v>
      </c>
      <c r="D3692" s="378"/>
      <c r="E3692" s="379" t="s">
        <v>3477</v>
      </c>
      <c r="F3692" s="377"/>
      <c r="G3692" s="380"/>
      <c r="H3692" s="381"/>
      <c r="I3692" s="393"/>
      <c r="J3692" s="380"/>
    </row>
    <row r="3693" spans="1:10" s="383" customFormat="1" ht="15.75" customHeight="1" x14ac:dyDescent="0.25">
      <c r="A3693" s="377" t="s">
        <v>6563</v>
      </c>
      <c r="B3693" s="377" t="s">
        <v>1436</v>
      </c>
      <c r="C3693" s="380" t="s">
        <v>1884</v>
      </c>
      <c r="D3693" s="378"/>
      <c r="E3693" s="379" t="s">
        <v>6564</v>
      </c>
      <c r="F3693" s="377"/>
      <c r="G3693" s="380"/>
      <c r="H3693" s="381"/>
      <c r="I3693" s="393"/>
      <c r="J3693" s="380"/>
    </row>
    <row r="3694" spans="1:10" s="383" customFormat="1" ht="15.75" customHeight="1" x14ac:dyDescent="0.25">
      <c r="A3694" s="377" t="s">
        <v>6357</v>
      </c>
      <c r="B3694" s="377" t="s">
        <v>1436</v>
      </c>
      <c r="C3694" s="380" t="s">
        <v>1884</v>
      </c>
      <c r="D3694" s="378"/>
      <c r="E3694" s="379" t="s">
        <v>1269</v>
      </c>
      <c r="F3694" s="377"/>
      <c r="G3694" s="380"/>
      <c r="H3694" s="381"/>
      <c r="I3694" s="393"/>
      <c r="J3694" s="46"/>
    </row>
    <row r="3695" spans="1:10" s="383" customFormat="1" ht="15.75" customHeight="1" x14ac:dyDescent="0.2">
      <c r="A3695" s="377" t="s">
        <v>6360</v>
      </c>
      <c r="B3695" s="377" t="s">
        <v>1436</v>
      </c>
      <c r="C3695" s="380" t="s">
        <v>1884</v>
      </c>
      <c r="D3695" s="378"/>
      <c r="E3695" s="379" t="s">
        <v>1272</v>
      </c>
      <c r="F3695" s="377"/>
      <c r="G3695" s="380"/>
      <c r="H3695" s="381"/>
      <c r="I3695" s="393"/>
      <c r="J3695" s="474"/>
    </row>
    <row r="3696" spans="1:10" s="383" customFormat="1" ht="15.75" customHeight="1" x14ac:dyDescent="0.25">
      <c r="A3696" s="377" t="s">
        <v>6363</v>
      </c>
      <c r="B3696" s="377" t="s">
        <v>1436</v>
      </c>
      <c r="C3696" s="380" t="s">
        <v>1884</v>
      </c>
      <c r="D3696" s="378"/>
      <c r="E3696" s="379" t="s">
        <v>4369</v>
      </c>
      <c r="F3696" s="377"/>
      <c r="G3696" s="380"/>
      <c r="H3696" s="381"/>
      <c r="I3696" s="382"/>
      <c r="J3696" s="445"/>
    </row>
    <row r="3697" spans="1:10" s="383" customFormat="1" ht="15.75" customHeight="1" x14ac:dyDescent="0.25">
      <c r="A3697" s="377" t="s">
        <v>6366</v>
      </c>
      <c r="B3697" s="377" t="s">
        <v>1436</v>
      </c>
      <c r="C3697" s="380" t="s">
        <v>1884</v>
      </c>
      <c r="D3697" s="378"/>
      <c r="E3697" s="379" t="s">
        <v>6565</v>
      </c>
      <c r="F3697" s="377"/>
      <c r="G3697" s="380"/>
      <c r="H3697" s="381"/>
      <c r="I3697" s="393"/>
      <c r="J3697" s="445"/>
    </row>
    <row r="3698" spans="1:10" s="383" customFormat="1" ht="15.75" customHeight="1" x14ac:dyDescent="0.25">
      <c r="A3698" s="377" t="s">
        <v>6369</v>
      </c>
      <c r="B3698" s="377" t="s">
        <v>1436</v>
      </c>
      <c r="C3698" s="380" t="s">
        <v>1884</v>
      </c>
      <c r="D3698" s="378"/>
      <c r="E3698" s="379" t="s">
        <v>4329</v>
      </c>
      <c r="F3698" s="377"/>
      <c r="G3698" s="380"/>
      <c r="H3698" s="381"/>
      <c r="I3698" s="393"/>
      <c r="J3698" s="445"/>
    </row>
    <row r="3699" spans="1:10" s="383" customFormat="1" ht="15.75" customHeight="1" x14ac:dyDescent="0.25">
      <c r="A3699" s="377" t="s">
        <v>6380</v>
      </c>
      <c r="B3699" s="377" t="s">
        <v>1436</v>
      </c>
      <c r="C3699" s="380" t="s">
        <v>1884</v>
      </c>
      <c r="D3699" s="378"/>
      <c r="E3699" s="379" t="s">
        <v>6562</v>
      </c>
      <c r="F3699" s="377"/>
      <c r="G3699" s="380"/>
      <c r="H3699" s="381"/>
      <c r="I3699" s="382"/>
      <c r="J3699" s="445"/>
    </row>
    <row r="3700" spans="1:10" s="383" customFormat="1" ht="15.75" customHeight="1" x14ac:dyDescent="0.25">
      <c r="A3700" s="377" t="s">
        <v>6389</v>
      </c>
      <c r="B3700" s="377" t="s">
        <v>1436</v>
      </c>
      <c r="C3700" s="380" t="s">
        <v>1884</v>
      </c>
      <c r="D3700" s="378"/>
      <c r="E3700" s="379" t="s">
        <v>4457</v>
      </c>
      <c r="F3700" s="377"/>
      <c r="G3700" s="380"/>
      <c r="H3700" s="381"/>
      <c r="I3700" s="393"/>
      <c r="J3700" s="445"/>
    </row>
    <row r="3701" spans="1:10" s="383" customFormat="1" ht="15.75" customHeight="1" x14ac:dyDescent="0.25">
      <c r="A3701" s="377" t="s">
        <v>6566</v>
      </c>
      <c r="B3701" s="377" t="s">
        <v>1436</v>
      </c>
      <c r="C3701" s="380" t="s">
        <v>1884</v>
      </c>
      <c r="D3701" s="378"/>
      <c r="E3701" s="379" t="s">
        <v>6567</v>
      </c>
      <c r="F3701" s="377"/>
      <c r="G3701" s="380"/>
      <c r="H3701" s="381"/>
      <c r="I3701" s="393"/>
      <c r="J3701" s="445"/>
    </row>
    <row r="3702" spans="1:10" s="383" customFormat="1" ht="15.75" customHeight="1" x14ac:dyDescent="0.25">
      <c r="A3702" s="377" t="s">
        <v>6568</v>
      </c>
      <c r="B3702" s="377" t="s">
        <v>1436</v>
      </c>
      <c r="C3702" s="380" t="s">
        <v>1884</v>
      </c>
      <c r="D3702" s="378"/>
      <c r="E3702" s="379" t="s">
        <v>1744</v>
      </c>
      <c r="F3702" s="377"/>
      <c r="G3702" s="380"/>
      <c r="H3702" s="381"/>
      <c r="I3702" s="393"/>
      <c r="J3702" s="445"/>
    </row>
    <row r="3703" spans="1:10" s="383" customFormat="1" ht="15.75" customHeight="1" x14ac:dyDescent="0.25">
      <c r="A3703" s="377" t="s">
        <v>6407</v>
      </c>
      <c r="B3703" s="377" t="s">
        <v>1436</v>
      </c>
      <c r="C3703" s="380" t="s">
        <v>1884</v>
      </c>
      <c r="D3703" s="378"/>
      <c r="E3703" s="379" t="s">
        <v>6569</v>
      </c>
      <c r="F3703" s="377"/>
      <c r="G3703" s="380"/>
      <c r="H3703" s="381"/>
      <c r="I3703" s="393"/>
      <c r="J3703" s="445"/>
    </row>
    <row r="3704" spans="1:10" s="383" customFormat="1" ht="15.75" customHeight="1" x14ac:dyDescent="0.25">
      <c r="A3704" s="377" t="s">
        <v>6570</v>
      </c>
      <c r="B3704" s="377"/>
      <c r="C3704" s="380"/>
      <c r="D3704" s="378"/>
      <c r="E3704" s="379"/>
      <c r="F3704" s="377"/>
      <c r="G3704" s="380"/>
      <c r="H3704" s="381"/>
      <c r="I3704" s="393"/>
      <c r="J3704" s="445"/>
    </row>
    <row r="3705" spans="1:10" s="383" customFormat="1" ht="15.75" customHeight="1" x14ac:dyDescent="0.2">
      <c r="A3705" s="370" t="s">
        <v>6432</v>
      </c>
      <c r="B3705" s="371" t="s">
        <v>775</v>
      </c>
      <c r="C3705" s="372"/>
      <c r="D3705" s="371">
        <v>1</v>
      </c>
      <c r="E3705" s="373" t="s">
        <v>951</v>
      </c>
      <c r="F3705" s="371"/>
      <c r="G3705" s="372"/>
      <c r="H3705" s="372"/>
      <c r="I3705" s="475"/>
      <c r="J3705" s="475"/>
    </row>
    <row r="3706" spans="1:10" s="383" customFormat="1" ht="26.25" customHeight="1" x14ac:dyDescent="0.25">
      <c r="A3706" s="377" t="s">
        <v>6433</v>
      </c>
      <c r="B3706" s="377" t="s">
        <v>440</v>
      </c>
      <c r="C3706" s="380"/>
      <c r="D3706" s="378">
        <v>2</v>
      </c>
      <c r="E3706" s="379" t="s">
        <v>4207</v>
      </c>
      <c r="F3706" s="377"/>
      <c r="G3706" s="380"/>
      <c r="H3706" s="380"/>
      <c r="I3706" s="476"/>
      <c r="J3706" s="445"/>
    </row>
    <row r="3707" spans="1:10" s="383" customFormat="1" ht="25.5" customHeight="1" x14ac:dyDescent="0.25">
      <c r="A3707" s="377" t="s">
        <v>6434</v>
      </c>
      <c r="B3707" s="377" t="s">
        <v>440</v>
      </c>
      <c r="C3707" s="380"/>
      <c r="D3707" s="378">
        <v>3</v>
      </c>
      <c r="E3707" s="379" t="s">
        <v>6501</v>
      </c>
      <c r="F3707" s="377"/>
      <c r="G3707" s="380"/>
      <c r="H3707" s="380"/>
      <c r="I3707" s="476"/>
      <c r="J3707" s="445"/>
    </row>
    <row r="3708" spans="1:10" s="383" customFormat="1" ht="23.25" customHeight="1" x14ac:dyDescent="0.25">
      <c r="A3708" s="377" t="s">
        <v>6436</v>
      </c>
      <c r="B3708" s="377" t="s">
        <v>6438</v>
      </c>
      <c r="C3708" s="380" t="s">
        <v>1433</v>
      </c>
      <c r="D3708" s="378"/>
      <c r="E3708" s="379" t="s">
        <v>6571</v>
      </c>
      <c r="F3708" s="377"/>
      <c r="G3708" s="380"/>
      <c r="H3708" s="380"/>
      <c r="I3708" s="476"/>
      <c r="J3708" s="445"/>
    </row>
    <row r="3709" spans="1:10" s="383" customFormat="1" ht="24.75" customHeight="1" x14ac:dyDescent="0.25">
      <c r="A3709" s="377" t="s">
        <v>6572</v>
      </c>
      <c r="B3709" s="377" t="s">
        <v>6438</v>
      </c>
      <c r="C3709" s="380" t="s">
        <v>1433</v>
      </c>
      <c r="D3709" s="378"/>
      <c r="E3709" s="379" t="s">
        <v>4207</v>
      </c>
      <c r="F3709" s="377"/>
      <c r="G3709" s="380"/>
      <c r="H3709" s="380"/>
      <c r="I3709" s="476"/>
      <c r="J3709" s="445"/>
    </row>
    <row r="3710" spans="1:10" s="383" customFormat="1" ht="24.75" customHeight="1" x14ac:dyDescent="0.25">
      <c r="A3710" s="377" t="s">
        <v>6439</v>
      </c>
      <c r="B3710" s="377" t="s">
        <v>6438</v>
      </c>
      <c r="C3710" s="380" t="s">
        <v>1433</v>
      </c>
      <c r="D3710" s="378"/>
      <c r="E3710" s="379" t="s">
        <v>954</v>
      </c>
      <c r="F3710" s="377"/>
      <c r="G3710" s="380"/>
      <c r="H3710" s="380"/>
      <c r="I3710" s="476"/>
      <c r="J3710" s="445"/>
    </row>
    <row r="3711" spans="1:10" s="383" customFormat="1" ht="24.75" customHeight="1" x14ac:dyDescent="0.25">
      <c r="A3711" s="377" t="s">
        <v>6437</v>
      </c>
      <c r="B3711" s="377" t="s">
        <v>6438</v>
      </c>
      <c r="C3711" s="380" t="s">
        <v>1433</v>
      </c>
      <c r="D3711" s="378"/>
      <c r="E3711" s="379" t="s">
        <v>6571</v>
      </c>
      <c r="F3711" s="377"/>
      <c r="G3711" s="380"/>
      <c r="H3711" s="380"/>
      <c r="I3711" s="476"/>
      <c r="J3711" s="445"/>
    </row>
    <row r="3712" spans="1:10" s="383" customFormat="1" ht="24.75" customHeight="1" x14ac:dyDescent="0.25">
      <c r="A3712" s="377" t="s">
        <v>6573</v>
      </c>
      <c r="B3712" s="377" t="s">
        <v>6438</v>
      </c>
      <c r="C3712" s="380" t="s">
        <v>1433</v>
      </c>
      <c r="D3712" s="378"/>
      <c r="E3712" s="379" t="s">
        <v>6574</v>
      </c>
      <c r="F3712" s="377"/>
      <c r="G3712" s="380"/>
      <c r="H3712" s="380"/>
      <c r="I3712" s="476"/>
      <c r="J3712" s="445"/>
    </row>
    <row r="3713" spans="1:10" s="383" customFormat="1" ht="24.75" customHeight="1" x14ac:dyDescent="0.25">
      <c r="A3713" s="377" t="s">
        <v>6444</v>
      </c>
      <c r="B3713" s="377" t="s">
        <v>6438</v>
      </c>
      <c r="C3713" s="380" t="s">
        <v>1433</v>
      </c>
      <c r="D3713" s="378"/>
      <c r="E3713" s="379" t="s">
        <v>6575</v>
      </c>
      <c r="F3713" s="377"/>
      <c r="G3713" s="380"/>
      <c r="H3713" s="380"/>
      <c r="I3713" s="476"/>
      <c r="J3713" s="445"/>
    </row>
    <row r="3714" spans="1:10" s="383" customFormat="1" ht="24.75" customHeight="1" x14ac:dyDescent="0.25">
      <c r="A3714" s="377" t="s">
        <v>6445</v>
      </c>
      <c r="B3714" s="377" t="s">
        <v>6438</v>
      </c>
      <c r="C3714" s="380" t="s">
        <v>1433</v>
      </c>
      <c r="D3714" s="378"/>
      <c r="E3714" s="379" t="s">
        <v>5131</v>
      </c>
      <c r="F3714" s="377"/>
      <c r="G3714" s="380"/>
      <c r="H3714" s="380"/>
      <c r="I3714" s="476"/>
      <c r="J3714" s="445"/>
    </row>
    <row r="3715" spans="1:10" s="383" customFormat="1" ht="24.75" customHeight="1" x14ac:dyDescent="0.25">
      <c r="A3715" s="377" t="s">
        <v>6448</v>
      </c>
      <c r="B3715" s="377" t="s">
        <v>6438</v>
      </c>
      <c r="C3715" s="380" t="s">
        <v>1433</v>
      </c>
      <c r="D3715" s="378"/>
      <c r="E3715" s="379" t="s">
        <v>6576</v>
      </c>
      <c r="F3715" s="377"/>
      <c r="G3715" s="380"/>
      <c r="H3715" s="380"/>
      <c r="I3715" s="476"/>
      <c r="J3715" s="445"/>
    </row>
    <row r="3716" spans="1:10" s="383" customFormat="1" ht="15.75" customHeight="1" x14ac:dyDescent="0.25">
      <c r="A3716" s="377" t="s">
        <v>6577</v>
      </c>
      <c r="B3716" s="377"/>
      <c r="C3716" s="380"/>
      <c r="D3716" s="378"/>
      <c r="E3716" s="379" t="s">
        <v>6578</v>
      </c>
      <c r="F3716" s="377"/>
      <c r="G3716" s="380"/>
      <c r="H3716" s="380"/>
      <c r="I3716" s="476"/>
      <c r="J3716" s="445"/>
    </row>
    <row r="3717" spans="1:10" s="383" customFormat="1" ht="15.75" customHeight="1" x14ac:dyDescent="0.25">
      <c r="A3717" s="377" t="s">
        <v>6579</v>
      </c>
      <c r="B3717" s="377"/>
      <c r="C3717" s="380"/>
      <c r="D3717" s="378"/>
      <c r="E3717" s="379" t="s">
        <v>6580</v>
      </c>
      <c r="F3717" s="377"/>
      <c r="G3717" s="380"/>
      <c r="H3717" s="380"/>
      <c r="I3717" s="476"/>
      <c r="J3717" s="445"/>
    </row>
    <row r="3718" spans="1:10" s="383" customFormat="1" ht="15.75" customHeight="1" x14ac:dyDescent="0.25">
      <c r="A3718" s="377" t="s">
        <v>3766</v>
      </c>
      <c r="B3718" s="377"/>
      <c r="C3718" s="380"/>
      <c r="D3718" s="378"/>
      <c r="E3718" s="379" t="s">
        <v>1016</v>
      </c>
      <c r="F3718" s="377"/>
      <c r="G3718" s="380"/>
      <c r="H3718" s="380"/>
      <c r="I3718" s="476"/>
      <c r="J3718" s="445"/>
    </row>
    <row r="3719" spans="1:10" s="383" customFormat="1" ht="15.75" customHeight="1" x14ac:dyDescent="0.25">
      <c r="A3719" s="377" t="s">
        <v>6581</v>
      </c>
      <c r="B3719" s="377"/>
      <c r="C3719" s="380"/>
      <c r="D3719" s="378"/>
      <c r="E3719" s="379" t="s">
        <v>1300</v>
      </c>
      <c r="F3719" s="377"/>
      <c r="G3719" s="380"/>
      <c r="H3719" s="380"/>
      <c r="I3719" s="476"/>
      <c r="J3719" s="445"/>
    </row>
    <row r="3720" spans="1:10" s="383" customFormat="1" ht="15.75" customHeight="1" x14ac:dyDescent="0.25">
      <c r="A3720" s="377" t="s">
        <v>6183</v>
      </c>
      <c r="B3720" s="377"/>
      <c r="C3720" s="380"/>
      <c r="D3720" s="378"/>
      <c r="E3720" s="379" t="s">
        <v>6582</v>
      </c>
      <c r="F3720" s="377"/>
      <c r="G3720" s="380"/>
      <c r="H3720" s="380"/>
      <c r="I3720" s="476"/>
      <c r="J3720" s="445"/>
    </row>
    <row r="3721" spans="1:10" s="383" customFormat="1" ht="15.75" customHeight="1" x14ac:dyDescent="0.25">
      <c r="A3721" s="377" t="s">
        <v>6183</v>
      </c>
      <c r="B3721" s="377"/>
      <c r="C3721" s="380"/>
      <c r="D3721" s="378"/>
      <c r="E3721" s="379" t="s">
        <v>6583</v>
      </c>
      <c r="F3721" s="377"/>
      <c r="G3721" s="380"/>
      <c r="H3721" s="380"/>
      <c r="I3721" s="476"/>
      <c r="J3721" s="445"/>
    </row>
    <row r="3722" spans="1:10" s="383" customFormat="1" ht="15.75" customHeight="1" x14ac:dyDescent="0.25">
      <c r="A3722" s="377" t="s">
        <v>6584</v>
      </c>
      <c r="B3722" s="377"/>
      <c r="C3722" s="380"/>
      <c r="D3722" s="378"/>
      <c r="E3722" s="379" t="s">
        <v>6578</v>
      </c>
      <c r="F3722" s="377"/>
      <c r="G3722" s="380"/>
      <c r="H3722" s="380"/>
      <c r="I3722" s="476"/>
      <c r="J3722" s="445"/>
    </row>
    <row r="3723" spans="1:10" s="383" customFormat="1" ht="15.75" customHeight="1" x14ac:dyDescent="0.25">
      <c r="A3723" s="377" t="s">
        <v>6585</v>
      </c>
      <c r="B3723" s="377"/>
      <c r="C3723" s="380"/>
      <c r="D3723" s="378"/>
      <c r="E3723" s="379" t="s">
        <v>6586</v>
      </c>
      <c r="F3723" s="377"/>
      <c r="G3723" s="380"/>
      <c r="H3723" s="380"/>
      <c r="I3723" s="476"/>
      <c r="J3723" s="445"/>
    </row>
    <row r="3724" spans="1:10" s="383" customFormat="1" ht="15.75" customHeight="1" x14ac:dyDescent="0.25">
      <c r="A3724" s="377" t="s">
        <v>2707</v>
      </c>
      <c r="B3724" s="377"/>
      <c r="C3724" s="380"/>
      <c r="D3724" s="378"/>
      <c r="E3724" s="379" t="s">
        <v>6501</v>
      </c>
      <c r="F3724" s="377"/>
      <c r="G3724" s="380"/>
      <c r="H3724" s="380"/>
      <c r="I3724" s="476"/>
      <c r="J3724" s="445"/>
    </row>
    <row r="3725" spans="1:10" s="383" customFormat="1" ht="15.75" customHeight="1" x14ac:dyDescent="0.25">
      <c r="A3725" s="377" t="s">
        <v>6587</v>
      </c>
      <c r="B3725" s="377"/>
      <c r="C3725" s="380"/>
      <c r="D3725" s="378"/>
      <c r="E3725" s="379" t="s">
        <v>954</v>
      </c>
      <c r="F3725" s="377"/>
      <c r="G3725" s="380"/>
      <c r="H3725" s="380"/>
      <c r="I3725" s="476"/>
      <c r="J3725" s="445"/>
    </row>
    <row r="3726" spans="1:10" s="383" customFormat="1" ht="15.75" customHeight="1" x14ac:dyDescent="0.25">
      <c r="A3726" s="377" t="s">
        <v>6588</v>
      </c>
      <c r="B3726" s="377"/>
      <c r="C3726" s="380"/>
      <c r="D3726" s="378"/>
      <c r="E3726" s="379" t="s">
        <v>954</v>
      </c>
      <c r="F3726" s="377"/>
      <c r="G3726" s="380"/>
      <c r="H3726" s="380"/>
      <c r="I3726" s="476"/>
      <c r="J3726" s="445"/>
    </row>
    <row r="3727" spans="1:10" s="383" customFormat="1" ht="15.75" customHeight="1" x14ac:dyDescent="0.25">
      <c r="A3727" s="377" t="s">
        <v>6589</v>
      </c>
      <c r="B3727" s="377"/>
      <c r="C3727" s="380"/>
      <c r="D3727" s="378"/>
      <c r="E3727" s="379"/>
      <c r="F3727" s="377"/>
      <c r="G3727" s="380"/>
      <c r="H3727" s="380"/>
      <c r="I3727" s="476"/>
      <c r="J3727" s="445"/>
    </row>
    <row r="3728" spans="1:10" s="383" customFormat="1" ht="15.75" customHeight="1" x14ac:dyDescent="0.25">
      <c r="A3728" s="314" t="s">
        <v>11</v>
      </c>
      <c r="B3728" s="50"/>
      <c r="C3728" s="50"/>
      <c r="D3728" s="477"/>
      <c r="E3728" s="478">
        <f>SUM(E8:E3727)</f>
        <v>305007054.01099974</v>
      </c>
      <c r="F3728" s="50"/>
      <c r="G3728" s="51"/>
      <c r="H3728" s="51"/>
      <c r="I3728" s="479"/>
      <c r="J3728" s="479"/>
    </row>
    <row r="3729" spans="1:9" s="383" customFormat="1" ht="15.75" customHeight="1" x14ac:dyDescent="0.2">
      <c r="A3729" s="480" t="s">
        <v>190</v>
      </c>
      <c r="B3729" s="44"/>
      <c r="C3729" s="44"/>
      <c r="D3729" s="57"/>
      <c r="E3729" s="481"/>
      <c r="F3729" s="44"/>
      <c r="G3729" s="17"/>
      <c r="H3729" s="482"/>
      <c r="I3729" s="483"/>
    </row>
    <row r="3730" spans="1:9" s="383" customFormat="1" ht="15.75" customHeight="1" x14ac:dyDescent="0.25">
      <c r="A3730" s="387"/>
      <c r="B3730" s="387"/>
      <c r="D3730" s="484"/>
      <c r="E3730" s="485"/>
      <c r="F3730" s="387"/>
      <c r="I3730" s="486"/>
    </row>
    <row r="3731" spans="1:9" s="383" customFormat="1" ht="15.75" customHeight="1" x14ac:dyDescent="0.25">
      <c r="A3731" s="387"/>
      <c r="B3731" s="387"/>
      <c r="D3731" s="484"/>
      <c r="E3731" s="485"/>
      <c r="F3731" s="387"/>
      <c r="I3731" s="486"/>
    </row>
    <row r="3732" spans="1:9" s="383" customFormat="1" ht="15.75" customHeight="1" x14ac:dyDescent="0.25">
      <c r="A3732" s="387"/>
      <c r="B3732" s="387"/>
      <c r="D3732" s="484"/>
      <c r="E3732" s="485"/>
      <c r="F3732" s="387"/>
      <c r="I3732" s="486"/>
    </row>
    <row r="3733" spans="1:9" s="383" customFormat="1" ht="15.75" customHeight="1" x14ac:dyDescent="0.25">
      <c r="A3733" s="387"/>
      <c r="B3733" s="387"/>
      <c r="D3733" s="484"/>
      <c r="E3733" s="485"/>
      <c r="F3733" s="387"/>
      <c r="I3733" s="486"/>
    </row>
    <row r="3734" spans="1:9" s="383" customFormat="1" ht="15.75" customHeight="1" x14ac:dyDescent="0.25">
      <c r="A3734" s="387"/>
      <c r="B3734" s="387"/>
      <c r="D3734" s="484"/>
      <c r="E3734" s="485"/>
      <c r="F3734" s="387"/>
      <c r="I3734" s="486"/>
    </row>
    <row r="3735" spans="1:9" s="383" customFormat="1" ht="15.75" customHeight="1" x14ac:dyDescent="0.25">
      <c r="A3735" s="387"/>
      <c r="B3735" s="387"/>
      <c r="D3735" s="484"/>
      <c r="E3735" s="485"/>
      <c r="F3735" s="387"/>
      <c r="I3735" s="486"/>
    </row>
    <row r="3736" spans="1:9" s="383" customFormat="1" ht="15.75" customHeight="1" x14ac:dyDescent="0.25">
      <c r="A3736" s="387"/>
      <c r="B3736" s="387"/>
      <c r="D3736" s="484"/>
      <c r="E3736" s="485"/>
      <c r="F3736" s="387"/>
      <c r="I3736" s="486"/>
    </row>
    <row r="3737" spans="1:9" s="383" customFormat="1" ht="15.75" customHeight="1" x14ac:dyDescent="0.25">
      <c r="A3737" s="387"/>
      <c r="B3737" s="387"/>
      <c r="D3737" s="484"/>
      <c r="E3737" s="485"/>
      <c r="F3737" s="387"/>
      <c r="I3737" s="486"/>
    </row>
    <row r="3738" spans="1:9" s="383" customFormat="1" ht="15.75" customHeight="1" x14ac:dyDescent="0.25">
      <c r="A3738" s="387"/>
      <c r="B3738" s="387"/>
      <c r="D3738" s="484"/>
      <c r="E3738" s="485"/>
      <c r="F3738" s="387"/>
      <c r="I3738" s="486"/>
    </row>
    <row r="3739" spans="1:9" s="383" customFormat="1" ht="15.75" customHeight="1" x14ac:dyDescent="0.25">
      <c r="A3739" s="387"/>
      <c r="B3739" s="387"/>
      <c r="D3739" s="484"/>
      <c r="E3739" s="485"/>
      <c r="F3739" s="387"/>
      <c r="I3739" s="486"/>
    </row>
    <row r="3740" spans="1:9" s="383" customFormat="1" ht="15.75" customHeight="1" x14ac:dyDescent="0.25">
      <c r="A3740" s="387"/>
      <c r="B3740" s="387"/>
      <c r="D3740" s="484"/>
      <c r="E3740" s="485"/>
      <c r="F3740" s="387"/>
      <c r="I3740" s="486"/>
    </row>
    <row r="3741" spans="1:9" s="383" customFormat="1" ht="15.75" customHeight="1" x14ac:dyDescent="0.25">
      <c r="A3741" s="387"/>
      <c r="B3741" s="387"/>
      <c r="D3741" s="484"/>
      <c r="E3741" s="485"/>
      <c r="F3741" s="387"/>
      <c r="I3741" s="486"/>
    </row>
    <row r="3742" spans="1:9" s="383" customFormat="1" ht="15.75" customHeight="1" x14ac:dyDescent="0.25">
      <c r="A3742" s="387"/>
      <c r="B3742" s="387"/>
      <c r="D3742" s="484"/>
      <c r="E3742" s="485"/>
      <c r="F3742" s="387"/>
      <c r="I3742" s="486"/>
    </row>
    <row r="3743" spans="1:9" s="383" customFormat="1" ht="15.75" customHeight="1" x14ac:dyDescent="0.25">
      <c r="A3743" s="387"/>
      <c r="B3743" s="387"/>
      <c r="D3743" s="484"/>
      <c r="E3743" s="485"/>
      <c r="F3743" s="387"/>
      <c r="I3743" s="486"/>
    </row>
    <row r="3744" spans="1:9" s="383" customFormat="1" ht="15.75" customHeight="1" x14ac:dyDescent="0.25">
      <c r="A3744" s="387"/>
      <c r="B3744" s="387"/>
      <c r="D3744" s="484"/>
      <c r="E3744" s="485"/>
      <c r="F3744" s="387"/>
      <c r="I3744" s="486"/>
    </row>
    <row r="3745" spans="1:9" s="383" customFormat="1" ht="15.75" customHeight="1" x14ac:dyDescent="0.25">
      <c r="A3745" s="387"/>
      <c r="B3745" s="387"/>
      <c r="D3745" s="484"/>
      <c r="E3745" s="485"/>
      <c r="F3745" s="387"/>
      <c r="I3745" s="486"/>
    </row>
    <row r="3746" spans="1:9" s="383" customFormat="1" ht="15.75" customHeight="1" x14ac:dyDescent="0.25">
      <c r="A3746" s="387"/>
      <c r="B3746" s="387"/>
      <c r="D3746" s="484"/>
      <c r="E3746" s="485"/>
      <c r="F3746" s="387"/>
      <c r="I3746" s="486"/>
    </row>
    <row r="3747" spans="1:9" s="383" customFormat="1" ht="15.75" customHeight="1" x14ac:dyDescent="0.25">
      <c r="A3747" s="387"/>
      <c r="B3747" s="387"/>
      <c r="D3747" s="484"/>
      <c r="E3747" s="485"/>
      <c r="F3747" s="387"/>
      <c r="I3747" s="486"/>
    </row>
    <row r="3748" spans="1:9" s="383" customFormat="1" ht="15.75" customHeight="1" x14ac:dyDescent="0.25">
      <c r="A3748" s="387"/>
      <c r="B3748" s="387"/>
      <c r="D3748" s="484"/>
      <c r="E3748" s="485"/>
      <c r="F3748" s="387"/>
      <c r="I3748" s="486"/>
    </row>
    <row r="3749" spans="1:9" s="383" customFormat="1" ht="15.75" customHeight="1" x14ac:dyDescent="0.25">
      <c r="A3749" s="387"/>
      <c r="B3749" s="387"/>
      <c r="D3749" s="484"/>
      <c r="E3749" s="485"/>
      <c r="F3749" s="387"/>
      <c r="I3749" s="486"/>
    </row>
    <row r="3750" spans="1:9" s="383" customFormat="1" ht="15.75" customHeight="1" x14ac:dyDescent="0.25">
      <c r="A3750" s="387"/>
      <c r="B3750" s="387"/>
      <c r="D3750" s="484"/>
      <c r="E3750" s="485"/>
      <c r="F3750" s="387"/>
      <c r="I3750" s="486"/>
    </row>
    <row r="3751" spans="1:9" s="383" customFormat="1" ht="15.75" customHeight="1" x14ac:dyDescent="0.25">
      <c r="A3751" s="387"/>
      <c r="B3751" s="387"/>
      <c r="D3751" s="484"/>
      <c r="E3751" s="485"/>
      <c r="F3751" s="387"/>
      <c r="I3751" s="486"/>
    </row>
    <row r="3752" spans="1:9" s="383" customFormat="1" ht="15.75" customHeight="1" x14ac:dyDescent="0.25">
      <c r="A3752" s="387"/>
      <c r="B3752" s="387"/>
      <c r="D3752" s="484"/>
      <c r="E3752" s="485"/>
      <c r="F3752" s="387"/>
      <c r="I3752" s="486"/>
    </row>
    <row r="3753" spans="1:9" s="383" customFormat="1" ht="15.75" customHeight="1" x14ac:dyDescent="0.25">
      <c r="A3753" s="387"/>
      <c r="B3753" s="387"/>
      <c r="D3753" s="484"/>
      <c r="E3753" s="485"/>
      <c r="F3753" s="387"/>
      <c r="I3753" s="486"/>
    </row>
    <row r="3754" spans="1:9" s="383" customFormat="1" ht="15.75" customHeight="1" x14ac:dyDescent="0.25">
      <c r="A3754" s="387"/>
      <c r="B3754" s="387"/>
      <c r="D3754" s="484"/>
      <c r="E3754" s="485"/>
      <c r="F3754" s="387"/>
      <c r="I3754" s="486"/>
    </row>
    <row r="3755" spans="1:9" s="383" customFormat="1" ht="15.75" customHeight="1" x14ac:dyDescent="0.25">
      <c r="A3755" s="387"/>
      <c r="B3755" s="387"/>
      <c r="D3755" s="484"/>
      <c r="E3755" s="485"/>
      <c r="F3755" s="387"/>
      <c r="I3755" s="486"/>
    </row>
    <row r="3756" spans="1:9" s="383" customFormat="1" ht="15.75" customHeight="1" x14ac:dyDescent="0.25">
      <c r="A3756" s="387"/>
      <c r="B3756" s="387"/>
      <c r="D3756" s="484"/>
      <c r="E3756" s="485"/>
      <c r="F3756" s="387"/>
      <c r="I3756" s="486"/>
    </row>
    <row r="3757" spans="1:9" s="383" customFormat="1" ht="15.75" customHeight="1" x14ac:dyDescent="0.25">
      <c r="A3757" s="387"/>
      <c r="B3757" s="387"/>
      <c r="D3757" s="484"/>
      <c r="E3757" s="485"/>
      <c r="F3757" s="387"/>
      <c r="I3757" s="486"/>
    </row>
    <row r="3758" spans="1:9" s="383" customFormat="1" ht="15.75" customHeight="1" x14ac:dyDescent="0.25">
      <c r="A3758" s="387"/>
      <c r="B3758" s="387"/>
      <c r="D3758" s="484"/>
      <c r="E3758" s="485"/>
      <c r="F3758" s="387"/>
      <c r="I3758" s="486"/>
    </row>
    <row r="3759" spans="1:9" s="383" customFormat="1" ht="15.75" customHeight="1" x14ac:dyDescent="0.25">
      <c r="A3759" s="387"/>
      <c r="B3759" s="387"/>
      <c r="D3759" s="484"/>
      <c r="E3759" s="485"/>
      <c r="F3759" s="387"/>
      <c r="I3759" s="486"/>
    </row>
    <row r="3760" spans="1:9" s="383" customFormat="1" ht="15.75" customHeight="1" x14ac:dyDescent="0.25">
      <c r="A3760" s="387"/>
      <c r="B3760" s="387"/>
      <c r="D3760" s="484"/>
      <c r="E3760" s="485"/>
      <c r="F3760" s="387"/>
      <c r="I3760" s="486"/>
    </row>
    <row r="3761" spans="1:9" s="383" customFormat="1" ht="15.75" customHeight="1" x14ac:dyDescent="0.25">
      <c r="A3761" s="387"/>
      <c r="B3761" s="387"/>
      <c r="D3761" s="484"/>
      <c r="E3761" s="485"/>
      <c r="F3761" s="387"/>
      <c r="I3761" s="486"/>
    </row>
    <row r="3762" spans="1:9" s="383" customFormat="1" ht="15.75" customHeight="1" x14ac:dyDescent="0.25">
      <c r="A3762" s="387"/>
      <c r="B3762" s="387"/>
      <c r="D3762" s="484"/>
      <c r="E3762" s="485"/>
      <c r="F3762" s="387"/>
      <c r="I3762" s="486"/>
    </row>
    <row r="3763" spans="1:9" s="383" customFormat="1" ht="15.75" customHeight="1" x14ac:dyDescent="0.25">
      <c r="A3763" s="387"/>
      <c r="B3763" s="387"/>
      <c r="D3763" s="484"/>
      <c r="E3763" s="485"/>
      <c r="F3763" s="387"/>
      <c r="I3763" s="486"/>
    </row>
    <row r="3764" spans="1:9" s="383" customFormat="1" ht="15.75" customHeight="1" x14ac:dyDescent="0.25">
      <c r="A3764" s="387"/>
      <c r="B3764" s="387"/>
      <c r="D3764" s="484"/>
      <c r="E3764" s="485"/>
      <c r="F3764" s="387"/>
      <c r="I3764" s="486"/>
    </row>
    <row r="3765" spans="1:9" s="383" customFormat="1" ht="15.75" customHeight="1" x14ac:dyDescent="0.25">
      <c r="A3765" s="387"/>
      <c r="B3765" s="387"/>
      <c r="D3765" s="484"/>
      <c r="E3765" s="485"/>
      <c r="F3765" s="387"/>
      <c r="I3765" s="486"/>
    </row>
    <row r="3766" spans="1:9" s="383" customFormat="1" ht="15.75" customHeight="1" x14ac:dyDescent="0.25">
      <c r="A3766" s="387"/>
      <c r="B3766" s="387"/>
      <c r="D3766" s="484"/>
      <c r="E3766" s="485"/>
      <c r="F3766" s="387"/>
      <c r="I3766" s="486"/>
    </row>
    <row r="3767" spans="1:9" s="383" customFormat="1" ht="15.75" customHeight="1" x14ac:dyDescent="0.25">
      <c r="A3767" s="387"/>
      <c r="B3767" s="387"/>
      <c r="D3767" s="484"/>
      <c r="E3767" s="485"/>
      <c r="F3767" s="387"/>
      <c r="I3767" s="486"/>
    </row>
    <row r="3768" spans="1:9" s="383" customFormat="1" ht="15.75" customHeight="1" x14ac:dyDescent="0.25">
      <c r="A3768" s="387"/>
      <c r="B3768" s="387"/>
      <c r="D3768" s="484"/>
      <c r="E3768" s="485"/>
      <c r="F3768" s="387"/>
      <c r="I3768" s="486"/>
    </row>
    <row r="3769" spans="1:9" s="383" customFormat="1" ht="15.75" customHeight="1" x14ac:dyDescent="0.25">
      <c r="A3769" s="387"/>
      <c r="B3769" s="387"/>
      <c r="D3769" s="484"/>
      <c r="E3769" s="485"/>
      <c r="F3769" s="387"/>
      <c r="I3769" s="486"/>
    </row>
    <row r="3770" spans="1:9" s="383" customFormat="1" ht="15.75" customHeight="1" x14ac:dyDescent="0.25">
      <c r="A3770" s="387"/>
      <c r="B3770" s="387"/>
      <c r="D3770" s="484"/>
      <c r="E3770" s="485"/>
      <c r="F3770" s="387"/>
      <c r="I3770" s="486"/>
    </row>
    <row r="3771" spans="1:9" s="383" customFormat="1" ht="15.75" customHeight="1" x14ac:dyDescent="0.25">
      <c r="A3771" s="387"/>
      <c r="B3771" s="387"/>
      <c r="D3771" s="484"/>
      <c r="E3771" s="485"/>
      <c r="F3771" s="387"/>
      <c r="I3771" s="486"/>
    </row>
    <row r="3772" spans="1:9" s="383" customFormat="1" ht="15.75" customHeight="1" x14ac:dyDescent="0.25">
      <c r="A3772" s="387"/>
      <c r="B3772" s="387"/>
      <c r="D3772" s="484"/>
      <c r="E3772" s="485"/>
      <c r="F3772" s="387"/>
      <c r="I3772" s="486"/>
    </row>
    <row r="3773" spans="1:9" s="383" customFormat="1" ht="15.75" customHeight="1" x14ac:dyDescent="0.25">
      <c r="A3773" s="387"/>
      <c r="B3773" s="387"/>
      <c r="D3773" s="484"/>
      <c r="E3773" s="485"/>
      <c r="F3773" s="387"/>
      <c r="I3773" s="486"/>
    </row>
    <row r="3774" spans="1:9" s="383" customFormat="1" ht="15.75" customHeight="1" x14ac:dyDescent="0.25">
      <c r="A3774" s="387"/>
      <c r="B3774" s="387"/>
      <c r="D3774" s="484"/>
      <c r="E3774" s="485"/>
      <c r="F3774" s="387"/>
      <c r="I3774" s="486"/>
    </row>
    <row r="3775" spans="1:9" s="383" customFormat="1" ht="15.75" customHeight="1" x14ac:dyDescent="0.25">
      <c r="A3775" s="387"/>
      <c r="B3775" s="387"/>
      <c r="D3775" s="484"/>
      <c r="E3775" s="485"/>
      <c r="F3775" s="387"/>
      <c r="I3775" s="486"/>
    </row>
    <row r="3776" spans="1:9" s="383" customFormat="1" ht="15.75" customHeight="1" x14ac:dyDescent="0.25">
      <c r="A3776" s="387"/>
      <c r="B3776" s="387"/>
      <c r="D3776" s="484"/>
      <c r="E3776" s="485"/>
      <c r="F3776" s="387"/>
      <c r="I3776" s="486"/>
    </row>
    <row r="3777" spans="1:9" s="383" customFormat="1" ht="15.75" customHeight="1" x14ac:dyDescent="0.25">
      <c r="A3777" s="387"/>
      <c r="B3777" s="387"/>
      <c r="D3777" s="484"/>
      <c r="E3777" s="485"/>
      <c r="F3777" s="387"/>
      <c r="I3777" s="486"/>
    </row>
    <row r="3778" spans="1:9" s="383" customFormat="1" ht="15.75" customHeight="1" x14ac:dyDescent="0.25">
      <c r="A3778" s="387"/>
      <c r="B3778" s="387"/>
      <c r="D3778" s="484"/>
      <c r="E3778" s="485"/>
      <c r="F3778" s="387"/>
      <c r="I3778" s="486"/>
    </row>
    <row r="3779" spans="1:9" s="383" customFormat="1" ht="15.75" customHeight="1" x14ac:dyDescent="0.25">
      <c r="A3779" s="387"/>
      <c r="B3779" s="387"/>
      <c r="D3779" s="484"/>
      <c r="E3779" s="485"/>
      <c r="F3779" s="387"/>
      <c r="I3779" s="486"/>
    </row>
    <row r="3780" spans="1:9" s="383" customFormat="1" ht="15.75" customHeight="1" x14ac:dyDescent="0.25">
      <c r="A3780" s="387"/>
      <c r="B3780" s="387"/>
      <c r="D3780" s="484"/>
      <c r="E3780" s="485"/>
      <c r="F3780" s="387"/>
      <c r="I3780" s="486"/>
    </row>
    <row r="3781" spans="1:9" s="383" customFormat="1" ht="15.75" customHeight="1" x14ac:dyDescent="0.25">
      <c r="A3781" s="387"/>
      <c r="B3781" s="387"/>
      <c r="D3781" s="484"/>
      <c r="E3781" s="485"/>
      <c r="F3781" s="387"/>
      <c r="I3781" s="486"/>
    </row>
    <row r="3782" spans="1:9" s="383" customFormat="1" ht="15.75" customHeight="1" x14ac:dyDescent="0.25">
      <c r="A3782" s="387"/>
      <c r="B3782" s="387"/>
      <c r="D3782" s="484"/>
      <c r="E3782" s="485"/>
      <c r="F3782" s="387"/>
      <c r="I3782" s="486"/>
    </row>
    <row r="3783" spans="1:9" s="383" customFormat="1" ht="15.75" customHeight="1" x14ac:dyDescent="0.25">
      <c r="A3783" s="387"/>
      <c r="B3783" s="387"/>
      <c r="D3783" s="484"/>
      <c r="E3783" s="485"/>
      <c r="F3783" s="387"/>
      <c r="I3783" s="486"/>
    </row>
    <row r="3784" spans="1:9" s="383" customFormat="1" ht="15.75" customHeight="1" x14ac:dyDescent="0.25">
      <c r="A3784" s="387"/>
      <c r="B3784" s="387"/>
      <c r="D3784" s="484"/>
      <c r="E3784" s="485"/>
      <c r="F3784" s="387"/>
      <c r="I3784" s="486"/>
    </row>
    <row r="3785" spans="1:9" s="383" customFormat="1" ht="15.75" customHeight="1" x14ac:dyDescent="0.25">
      <c r="A3785" s="387"/>
      <c r="B3785" s="387"/>
      <c r="D3785" s="484"/>
      <c r="E3785" s="485"/>
      <c r="F3785" s="387"/>
      <c r="I3785" s="486"/>
    </row>
    <row r="3786" spans="1:9" s="383" customFormat="1" ht="15.75" customHeight="1" x14ac:dyDescent="0.25">
      <c r="A3786" s="387"/>
      <c r="B3786" s="387"/>
      <c r="D3786" s="484"/>
      <c r="E3786" s="485"/>
      <c r="F3786" s="387"/>
      <c r="I3786" s="486"/>
    </row>
    <row r="3787" spans="1:9" s="383" customFormat="1" ht="15.75" customHeight="1" x14ac:dyDescent="0.25">
      <c r="A3787" s="387"/>
      <c r="B3787" s="387"/>
      <c r="D3787" s="484"/>
      <c r="E3787" s="485"/>
      <c r="F3787" s="387"/>
      <c r="I3787" s="486"/>
    </row>
    <row r="3788" spans="1:9" s="383" customFormat="1" ht="15.75" customHeight="1" x14ac:dyDescent="0.25">
      <c r="A3788" s="387"/>
      <c r="B3788" s="387"/>
      <c r="D3788" s="484"/>
      <c r="E3788" s="485"/>
      <c r="F3788" s="387"/>
      <c r="I3788" s="486"/>
    </row>
    <row r="3789" spans="1:9" s="383" customFormat="1" ht="15.75" customHeight="1" x14ac:dyDescent="0.25">
      <c r="A3789" s="387"/>
      <c r="B3789" s="387"/>
      <c r="D3789" s="484"/>
      <c r="E3789" s="485"/>
      <c r="F3789" s="387"/>
      <c r="I3789" s="486"/>
    </row>
    <row r="3790" spans="1:9" s="383" customFormat="1" ht="15.75" customHeight="1" x14ac:dyDescent="0.25">
      <c r="A3790" s="387"/>
      <c r="B3790" s="387"/>
      <c r="D3790" s="484"/>
      <c r="E3790" s="485"/>
      <c r="F3790" s="387"/>
      <c r="I3790" s="486"/>
    </row>
    <row r="3791" spans="1:9" s="383" customFormat="1" ht="15.75" customHeight="1" x14ac:dyDescent="0.25">
      <c r="A3791" s="387"/>
      <c r="B3791" s="387"/>
      <c r="D3791" s="484"/>
      <c r="E3791" s="485"/>
      <c r="F3791" s="387"/>
      <c r="I3791" s="486"/>
    </row>
    <row r="3792" spans="1:9" s="383" customFormat="1" ht="15.75" customHeight="1" x14ac:dyDescent="0.25">
      <c r="A3792" s="387"/>
      <c r="B3792" s="387"/>
      <c r="D3792" s="484"/>
      <c r="E3792" s="485"/>
      <c r="F3792" s="387"/>
      <c r="I3792" s="486"/>
    </row>
    <row r="3793" spans="1:9" s="383" customFormat="1" ht="15.75" customHeight="1" x14ac:dyDescent="0.25">
      <c r="A3793" s="387"/>
      <c r="B3793" s="387"/>
      <c r="D3793" s="484"/>
      <c r="E3793" s="485"/>
      <c r="F3793" s="387"/>
      <c r="I3793" s="486"/>
    </row>
    <row r="3794" spans="1:9" s="383" customFormat="1" ht="15.75" customHeight="1" x14ac:dyDescent="0.25">
      <c r="A3794" s="387"/>
      <c r="B3794" s="387"/>
      <c r="D3794" s="484"/>
      <c r="E3794" s="485"/>
      <c r="F3794" s="387"/>
      <c r="I3794" s="486"/>
    </row>
    <row r="3795" spans="1:9" s="383" customFormat="1" ht="15.75" customHeight="1" x14ac:dyDescent="0.25">
      <c r="A3795" s="387"/>
      <c r="B3795" s="387"/>
      <c r="D3795" s="484"/>
      <c r="E3795" s="485"/>
      <c r="F3795" s="387"/>
      <c r="I3795" s="486"/>
    </row>
    <row r="3796" spans="1:9" s="383" customFormat="1" ht="15.75" customHeight="1" x14ac:dyDescent="0.25">
      <c r="A3796" s="387"/>
      <c r="B3796" s="387"/>
      <c r="D3796" s="484"/>
      <c r="E3796" s="485"/>
      <c r="F3796" s="387"/>
      <c r="I3796" s="486"/>
    </row>
    <row r="3797" spans="1:9" s="383" customFormat="1" ht="15.75" customHeight="1" x14ac:dyDescent="0.25">
      <c r="A3797" s="387"/>
      <c r="B3797" s="387"/>
      <c r="D3797" s="484"/>
      <c r="E3797" s="485"/>
      <c r="F3797" s="387"/>
      <c r="I3797" s="486"/>
    </row>
    <row r="3798" spans="1:9" s="383" customFormat="1" ht="15.75" customHeight="1" x14ac:dyDescent="0.25">
      <c r="A3798" s="387"/>
      <c r="B3798" s="387"/>
      <c r="D3798" s="484"/>
      <c r="E3798" s="485"/>
      <c r="F3798" s="387"/>
      <c r="I3798" s="486"/>
    </row>
    <row r="3799" spans="1:9" s="383" customFormat="1" ht="15.75" customHeight="1" x14ac:dyDescent="0.25">
      <c r="A3799" s="387"/>
      <c r="B3799" s="387"/>
      <c r="D3799" s="484"/>
      <c r="E3799" s="485"/>
      <c r="F3799" s="387"/>
      <c r="I3799" s="486"/>
    </row>
    <row r="3800" spans="1:9" s="383" customFormat="1" ht="15.75" customHeight="1" x14ac:dyDescent="0.25">
      <c r="A3800" s="387"/>
      <c r="B3800" s="387"/>
      <c r="D3800" s="484"/>
      <c r="E3800" s="485"/>
      <c r="F3800" s="387"/>
      <c r="I3800" s="486"/>
    </row>
    <row r="3801" spans="1:9" s="383" customFormat="1" ht="15.75" customHeight="1" x14ac:dyDescent="0.25">
      <c r="A3801" s="387"/>
      <c r="B3801" s="387"/>
      <c r="D3801" s="484"/>
      <c r="E3801" s="485"/>
      <c r="F3801" s="387"/>
      <c r="I3801" s="486"/>
    </row>
    <row r="3802" spans="1:9" s="383" customFormat="1" ht="15.75" customHeight="1" x14ac:dyDescent="0.25">
      <c r="A3802" s="387"/>
      <c r="B3802" s="387"/>
      <c r="D3802" s="484"/>
      <c r="E3802" s="485"/>
      <c r="F3802" s="387"/>
      <c r="I3802" s="486"/>
    </row>
    <row r="3803" spans="1:9" s="383" customFormat="1" ht="15.75" customHeight="1" x14ac:dyDescent="0.25">
      <c r="A3803" s="387"/>
      <c r="B3803" s="387"/>
      <c r="D3803" s="484"/>
      <c r="E3803" s="485"/>
      <c r="F3803" s="387"/>
      <c r="I3803" s="486"/>
    </row>
    <row r="3804" spans="1:9" s="383" customFormat="1" ht="15.75" customHeight="1" x14ac:dyDescent="0.25">
      <c r="A3804" s="387"/>
      <c r="B3804" s="387"/>
      <c r="D3804" s="484"/>
      <c r="E3804" s="485"/>
      <c r="F3804" s="387"/>
      <c r="I3804" s="486"/>
    </row>
    <row r="3805" spans="1:9" s="383" customFormat="1" ht="15.75" customHeight="1" x14ac:dyDescent="0.25">
      <c r="A3805" s="387"/>
      <c r="B3805" s="387"/>
      <c r="D3805" s="484"/>
      <c r="E3805" s="485"/>
      <c r="F3805" s="387"/>
      <c r="I3805" s="486"/>
    </row>
    <row r="3806" spans="1:9" s="383" customFormat="1" ht="15.75" customHeight="1" x14ac:dyDescent="0.25">
      <c r="A3806" s="387"/>
      <c r="B3806" s="387"/>
      <c r="D3806" s="484"/>
      <c r="E3806" s="485"/>
      <c r="F3806" s="387"/>
      <c r="I3806" s="486"/>
    </row>
    <row r="3807" spans="1:9" s="383" customFormat="1" ht="15.75" customHeight="1" x14ac:dyDescent="0.25">
      <c r="A3807" s="387"/>
      <c r="B3807" s="387"/>
      <c r="D3807" s="484"/>
      <c r="E3807" s="485"/>
      <c r="F3807" s="387"/>
      <c r="I3807" s="486"/>
    </row>
    <row r="3808" spans="1:9" s="383" customFormat="1" ht="15.75" customHeight="1" x14ac:dyDescent="0.25">
      <c r="A3808" s="387"/>
      <c r="B3808" s="387"/>
      <c r="D3808" s="484"/>
      <c r="E3808" s="485"/>
      <c r="F3808" s="387"/>
      <c r="I3808" s="486"/>
    </row>
    <row r="3809" spans="1:9" s="383" customFormat="1" ht="15.75" customHeight="1" x14ac:dyDescent="0.25">
      <c r="A3809" s="387"/>
      <c r="B3809" s="387"/>
      <c r="D3809" s="484"/>
      <c r="E3809" s="485"/>
      <c r="F3809" s="387"/>
      <c r="I3809" s="486"/>
    </row>
    <row r="3810" spans="1:9" s="383" customFormat="1" ht="15.75" customHeight="1" x14ac:dyDescent="0.25">
      <c r="A3810" s="387"/>
      <c r="B3810" s="387"/>
      <c r="D3810" s="484"/>
      <c r="E3810" s="485"/>
      <c r="F3810" s="387"/>
      <c r="I3810" s="486"/>
    </row>
    <row r="3811" spans="1:9" s="383" customFormat="1" ht="15.75" customHeight="1" x14ac:dyDescent="0.25">
      <c r="A3811" s="387"/>
      <c r="B3811" s="387"/>
      <c r="D3811" s="484"/>
      <c r="E3811" s="485"/>
      <c r="F3811" s="387"/>
      <c r="I3811" s="486"/>
    </row>
    <row r="3812" spans="1:9" s="383" customFormat="1" ht="15.75" customHeight="1" x14ac:dyDescent="0.25">
      <c r="A3812" s="387"/>
      <c r="B3812" s="387"/>
      <c r="D3812" s="484"/>
      <c r="E3812" s="485"/>
      <c r="F3812" s="387"/>
      <c r="I3812" s="486"/>
    </row>
    <row r="3813" spans="1:9" s="383" customFormat="1" ht="15.75" customHeight="1" x14ac:dyDescent="0.25">
      <c r="A3813" s="387"/>
      <c r="B3813" s="387"/>
      <c r="D3813" s="484"/>
      <c r="E3813" s="485"/>
      <c r="F3813" s="387"/>
      <c r="I3813" s="486"/>
    </row>
    <row r="3814" spans="1:9" s="383" customFormat="1" ht="15.75" customHeight="1" x14ac:dyDescent="0.25">
      <c r="A3814" s="387"/>
      <c r="B3814" s="387"/>
      <c r="D3814" s="484"/>
      <c r="E3814" s="485"/>
      <c r="F3814" s="387"/>
      <c r="I3814" s="486"/>
    </row>
    <row r="3815" spans="1:9" s="383" customFormat="1" ht="15.75" customHeight="1" x14ac:dyDescent="0.25">
      <c r="A3815" s="387"/>
      <c r="B3815" s="387"/>
      <c r="D3815" s="484"/>
      <c r="E3815" s="485"/>
      <c r="F3815" s="387"/>
      <c r="I3815" s="486"/>
    </row>
    <row r="3816" spans="1:9" s="383" customFormat="1" ht="15.75" customHeight="1" x14ac:dyDescent="0.25">
      <c r="A3816" s="387"/>
      <c r="B3816" s="387"/>
      <c r="D3816" s="484"/>
      <c r="E3816" s="485"/>
      <c r="F3816" s="387"/>
      <c r="I3816" s="486"/>
    </row>
    <row r="3817" spans="1:9" s="383" customFormat="1" ht="15.75" customHeight="1" x14ac:dyDescent="0.25">
      <c r="A3817" s="387"/>
      <c r="B3817" s="387"/>
      <c r="D3817" s="484"/>
      <c r="E3817" s="485"/>
      <c r="F3817" s="387"/>
      <c r="I3817" s="486"/>
    </row>
    <row r="3818" spans="1:9" s="383" customFormat="1" ht="15.75" customHeight="1" x14ac:dyDescent="0.25">
      <c r="A3818" s="387"/>
      <c r="B3818" s="387"/>
      <c r="D3818" s="484"/>
      <c r="E3818" s="485"/>
      <c r="F3818" s="387"/>
      <c r="I3818" s="486"/>
    </row>
    <row r="3819" spans="1:9" s="383" customFormat="1" ht="15.75" customHeight="1" x14ac:dyDescent="0.25">
      <c r="A3819" s="387"/>
      <c r="B3819" s="387"/>
      <c r="D3819" s="484"/>
      <c r="E3819" s="485"/>
      <c r="F3819" s="387"/>
      <c r="I3819" s="486"/>
    </row>
    <row r="3820" spans="1:9" s="383" customFormat="1" ht="15.75" customHeight="1" x14ac:dyDescent="0.25">
      <c r="A3820" s="387"/>
      <c r="B3820" s="387"/>
      <c r="D3820" s="484"/>
      <c r="E3820" s="485"/>
      <c r="F3820" s="387"/>
      <c r="I3820" s="486"/>
    </row>
    <row r="3821" spans="1:9" s="383" customFormat="1" ht="15.75" customHeight="1" x14ac:dyDescent="0.25">
      <c r="A3821" s="387"/>
      <c r="B3821" s="387"/>
      <c r="D3821" s="484"/>
      <c r="E3821" s="485"/>
      <c r="F3821" s="387"/>
      <c r="I3821" s="486"/>
    </row>
    <row r="3822" spans="1:9" s="383" customFormat="1" ht="15.75" customHeight="1" x14ac:dyDescent="0.25">
      <c r="A3822" s="387"/>
      <c r="B3822" s="387"/>
      <c r="D3822" s="484"/>
      <c r="E3822" s="485"/>
      <c r="F3822" s="387"/>
      <c r="I3822" s="486"/>
    </row>
    <row r="3823" spans="1:9" s="383" customFormat="1" ht="15.75" customHeight="1" x14ac:dyDescent="0.25">
      <c r="A3823" s="387"/>
      <c r="B3823" s="387"/>
      <c r="D3823" s="484"/>
      <c r="E3823" s="485"/>
      <c r="F3823" s="387"/>
      <c r="I3823" s="486"/>
    </row>
    <row r="3824" spans="1:9" s="383" customFormat="1" ht="15.75" customHeight="1" x14ac:dyDescent="0.25">
      <c r="A3824" s="387"/>
      <c r="B3824" s="387"/>
      <c r="D3824" s="484"/>
      <c r="E3824" s="485"/>
      <c r="F3824" s="387"/>
      <c r="I3824" s="486"/>
    </row>
    <row r="3825" spans="1:9" s="383" customFormat="1" ht="15.75" customHeight="1" x14ac:dyDescent="0.25">
      <c r="A3825" s="387"/>
      <c r="B3825" s="387"/>
      <c r="D3825" s="484"/>
      <c r="E3825" s="485"/>
      <c r="F3825" s="387"/>
      <c r="I3825" s="486"/>
    </row>
    <row r="3826" spans="1:9" s="383" customFormat="1" ht="15.75" customHeight="1" x14ac:dyDescent="0.25">
      <c r="A3826" s="387"/>
      <c r="B3826" s="387"/>
      <c r="D3826" s="484"/>
      <c r="E3826" s="485"/>
      <c r="F3826" s="387"/>
      <c r="I3826" s="486"/>
    </row>
    <row r="3827" spans="1:9" s="383" customFormat="1" ht="15.75" customHeight="1" x14ac:dyDescent="0.25">
      <c r="A3827" s="387"/>
      <c r="B3827" s="387"/>
      <c r="D3827" s="484"/>
      <c r="E3827" s="485"/>
      <c r="F3827" s="387"/>
      <c r="I3827" s="486"/>
    </row>
    <row r="3828" spans="1:9" s="383" customFormat="1" ht="15.75" customHeight="1" x14ac:dyDescent="0.25">
      <c r="A3828" s="387"/>
      <c r="B3828" s="387"/>
      <c r="D3828" s="484"/>
      <c r="E3828" s="485"/>
      <c r="F3828" s="387"/>
      <c r="I3828" s="486"/>
    </row>
    <row r="3829" spans="1:9" s="383" customFormat="1" ht="15.75" customHeight="1" x14ac:dyDescent="0.25">
      <c r="A3829" s="387"/>
      <c r="B3829" s="387"/>
      <c r="D3829" s="484"/>
      <c r="E3829" s="485"/>
      <c r="F3829" s="387"/>
      <c r="I3829" s="486"/>
    </row>
    <row r="3830" spans="1:9" s="383" customFormat="1" ht="15.75" customHeight="1" x14ac:dyDescent="0.25">
      <c r="A3830" s="387"/>
      <c r="B3830" s="387"/>
      <c r="D3830" s="484"/>
      <c r="E3830" s="485"/>
      <c r="F3830" s="387"/>
      <c r="I3830" s="486"/>
    </row>
    <row r="3831" spans="1:9" s="383" customFormat="1" ht="15.75" customHeight="1" x14ac:dyDescent="0.25">
      <c r="A3831" s="387"/>
      <c r="B3831" s="387"/>
      <c r="D3831" s="484"/>
      <c r="E3831" s="485"/>
      <c r="F3831" s="387"/>
      <c r="I3831" s="486"/>
    </row>
    <row r="3832" spans="1:9" s="383" customFormat="1" ht="15.75" customHeight="1" x14ac:dyDescent="0.25">
      <c r="A3832" s="387"/>
      <c r="B3832" s="387"/>
      <c r="D3832" s="484"/>
      <c r="E3832" s="485"/>
      <c r="F3832" s="387"/>
      <c r="I3832" s="486"/>
    </row>
    <row r="3833" spans="1:9" s="383" customFormat="1" ht="15.75" customHeight="1" x14ac:dyDescent="0.25">
      <c r="A3833" s="387"/>
      <c r="B3833" s="387"/>
      <c r="D3833" s="484"/>
      <c r="E3833" s="485"/>
      <c r="F3833" s="387"/>
      <c r="I3833" s="486"/>
    </row>
    <row r="3834" spans="1:9" s="383" customFormat="1" ht="15.75" customHeight="1" x14ac:dyDescent="0.25">
      <c r="A3834" s="387"/>
      <c r="B3834" s="387"/>
      <c r="D3834" s="484"/>
      <c r="E3834" s="485"/>
      <c r="F3834" s="387"/>
      <c r="I3834" s="486"/>
    </row>
    <row r="3835" spans="1:9" s="383" customFormat="1" ht="15.75" customHeight="1" x14ac:dyDescent="0.25">
      <c r="A3835" s="387"/>
      <c r="B3835" s="387"/>
      <c r="D3835" s="484"/>
      <c r="E3835" s="485"/>
      <c r="F3835" s="387"/>
      <c r="I3835" s="486"/>
    </row>
    <row r="3836" spans="1:9" s="383" customFormat="1" ht="15.75" customHeight="1" x14ac:dyDescent="0.25">
      <c r="A3836" s="387"/>
      <c r="B3836" s="387"/>
      <c r="D3836" s="484"/>
      <c r="E3836" s="485"/>
      <c r="F3836" s="387"/>
      <c r="I3836" s="486"/>
    </row>
    <row r="3837" spans="1:9" s="383" customFormat="1" ht="15.75" customHeight="1" x14ac:dyDescent="0.25">
      <c r="A3837" s="387"/>
      <c r="B3837" s="387"/>
      <c r="D3837" s="484"/>
      <c r="E3837" s="485"/>
      <c r="F3837" s="387"/>
      <c r="I3837" s="486"/>
    </row>
    <row r="3838" spans="1:9" s="383" customFormat="1" ht="15.75" customHeight="1" x14ac:dyDescent="0.25">
      <c r="A3838" s="387"/>
      <c r="B3838" s="387"/>
      <c r="D3838" s="484"/>
      <c r="E3838" s="485"/>
      <c r="F3838" s="387"/>
      <c r="I3838" s="486"/>
    </row>
    <row r="3839" spans="1:9" s="383" customFormat="1" ht="15.75" customHeight="1" x14ac:dyDescent="0.25">
      <c r="A3839" s="387"/>
      <c r="B3839" s="387"/>
      <c r="D3839" s="484"/>
      <c r="E3839" s="485"/>
      <c r="F3839" s="387"/>
      <c r="I3839" s="486"/>
    </row>
    <row r="3840" spans="1:9" s="383" customFormat="1" ht="15.75" customHeight="1" x14ac:dyDescent="0.25">
      <c r="A3840" s="387"/>
      <c r="B3840" s="387"/>
      <c r="D3840" s="484"/>
      <c r="E3840" s="485"/>
      <c r="F3840" s="387"/>
      <c r="I3840" s="486"/>
    </row>
    <row r="3841" spans="1:9" s="383" customFormat="1" ht="15.75" customHeight="1" x14ac:dyDescent="0.25">
      <c r="A3841" s="387"/>
      <c r="B3841" s="387"/>
      <c r="D3841" s="484"/>
      <c r="E3841" s="485"/>
      <c r="F3841" s="387"/>
      <c r="I3841" s="486"/>
    </row>
    <row r="3842" spans="1:9" s="383" customFormat="1" ht="15.75" customHeight="1" x14ac:dyDescent="0.25">
      <c r="A3842" s="387"/>
      <c r="B3842" s="387"/>
      <c r="D3842" s="484"/>
      <c r="E3842" s="485"/>
      <c r="F3842" s="387"/>
      <c r="I3842" s="486"/>
    </row>
    <row r="3843" spans="1:9" s="383" customFormat="1" ht="15.75" customHeight="1" x14ac:dyDescent="0.25">
      <c r="A3843" s="387"/>
      <c r="B3843" s="387"/>
      <c r="D3843" s="484"/>
      <c r="E3843" s="485"/>
      <c r="F3843" s="387"/>
      <c r="I3843" s="486"/>
    </row>
    <row r="3844" spans="1:9" s="383" customFormat="1" ht="15.75" customHeight="1" x14ac:dyDescent="0.25">
      <c r="A3844" s="387"/>
      <c r="B3844" s="387"/>
      <c r="D3844" s="484"/>
      <c r="E3844" s="485"/>
      <c r="F3844" s="387"/>
      <c r="I3844" s="486"/>
    </row>
    <row r="3845" spans="1:9" s="383" customFormat="1" ht="15.75" customHeight="1" x14ac:dyDescent="0.25">
      <c r="A3845" s="387"/>
      <c r="B3845" s="387"/>
      <c r="D3845" s="484"/>
      <c r="E3845" s="485"/>
      <c r="F3845" s="387"/>
      <c r="I3845" s="486"/>
    </row>
    <row r="3846" spans="1:9" s="383" customFormat="1" ht="15.75" customHeight="1" x14ac:dyDescent="0.25">
      <c r="A3846" s="387"/>
      <c r="B3846" s="387"/>
      <c r="D3846" s="484"/>
      <c r="E3846" s="485"/>
      <c r="F3846" s="387"/>
      <c r="I3846" s="486"/>
    </row>
    <row r="3847" spans="1:9" s="383" customFormat="1" ht="15.75" customHeight="1" x14ac:dyDescent="0.25">
      <c r="A3847" s="387"/>
      <c r="B3847" s="387"/>
      <c r="D3847" s="484"/>
      <c r="E3847" s="485"/>
      <c r="F3847" s="387"/>
      <c r="I3847" s="486"/>
    </row>
    <row r="3848" spans="1:9" s="383" customFormat="1" ht="15.75" customHeight="1" x14ac:dyDescent="0.25">
      <c r="A3848" s="387"/>
      <c r="B3848" s="387"/>
      <c r="D3848" s="484"/>
      <c r="E3848" s="485"/>
      <c r="F3848" s="387"/>
      <c r="I3848" s="486"/>
    </row>
    <row r="3849" spans="1:9" s="383" customFormat="1" ht="15.75" customHeight="1" x14ac:dyDescent="0.25">
      <c r="A3849" s="387"/>
      <c r="B3849" s="387"/>
      <c r="D3849" s="484"/>
      <c r="E3849" s="485"/>
      <c r="F3849" s="387"/>
      <c r="I3849" s="486"/>
    </row>
    <row r="3850" spans="1:9" s="383" customFormat="1" ht="15.75" customHeight="1" x14ac:dyDescent="0.25">
      <c r="A3850" s="387"/>
      <c r="B3850" s="387"/>
      <c r="D3850" s="484"/>
      <c r="E3850" s="485"/>
      <c r="F3850" s="387"/>
      <c r="I3850" s="486"/>
    </row>
    <row r="3851" spans="1:9" s="383" customFormat="1" ht="15.75" customHeight="1" x14ac:dyDescent="0.25">
      <c r="A3851" s="387"/>
      <c r="B3851" s="387"/>
      <c r="D3851" s="484"/>
      <c r="E3851" s="485"/>
      <c r="F3851" s="387"/>
      <c r="I3851" s="486"/>
    </row>
    <row r="3852" spans="1:9" s="383" customFormat="1" ht="15.75" customHeight="1" x14ac:dyDescent="0.25">
      <c r="A3852" s="387"/>
      <c r="B3852" s="387"/>
      <c r="D3852" s="484"/>
      <c r="E3852" s="485"/>
      <c r="F3852" s="387"/>
      <c r="I3852" s="486"/>
    </row>
    <row r="3853" spans="1:9" s="383" customFormat="1" ht="15.75" customHeight="1" x14ac:dyDescent="0.25">
      <c r="A3853" s="387"/>
      <c r="B3853" s="387"/>
      <c r="D3853" s="484"/>
      <c r="E3853" s="485"/>
      <c r="F3853" s="387"/>
      <c r="I3853" s="486"/>
    </row>
    <row r="3854" spans="1:9" s="383" customFormat="1" ht="15.75" customHeight="1" x14ac:dyDescent="0.25">
      <c r="A3854" s="387"/>
      <c r="B3854" s="387"/>
      <c r="D3854" s="484"/>
      <c r="E3854" s="485"/>
      <c r="F3854" s="387"/>
      <c r="I3854" s="486"/>
    </row>
    <row r="3855" spans="1:9" s="383" customFormat="1" ht="15.75" customHeight="1" x14ac:dyDescent="0.25">
      <c r="A3855" s="387"/>
      <c r="B3855" s="387"/>
      <c r="D3855" s="484"/>
      <c r="E3855" s="485"/>
      <c r="F3855" s="387"/>
      <c r="I3855" s="486"/>
    </row>
    <row r="3856" spans="1:9" s="383" customFormat="1" ht="15.75" customHeight="1" x14ac:dyDescent="0.25">
      <c r="A3856" s="387"/>
      <c r="B3856" s="387"/>
      <c r="D3856" s="484"/>
      <c r="E3856" s="485"/>
      <c r="F3856" s="387"/>
      <c r="I3856" s="486"/>
    </row>
    <row r="3857" spans="1:9" s="383" customFormat="1" ht="15.75" customHeight="1" x14ac:dyDescent="0.25">
      <c r="A3857" s="387"/>
      <c r="B3857" s="387"/>
      <c r="D3857" s="484"/>
      <c r="E3857" s="485"/>
      <c r="F3857" s="387"/>
      <c r="I3857" s="486"/>
    </row>
    <row r="3858" spans="1:9" s="383" customFormat="1" ht="15.75" customHeight="1" x14ac:dyDescent="0.25">
      <c r="A3858" s="387"/>
      <c r="B3858" s="387"/>
      <c r="D3858" s="484"/>
      <c r="E3858" s="485"/>
      <c r="F3858" s="387"/>
      <c r="I3858" s="486"/>
    </row>
    <row r="3859" spans="1:9" s="383" customFormat="1" ht="15.75" customHeight="1" x14ac:dyDescent="0.25">
      <c r="A3859" s="387"/>
      <c r="B3859" s="387"/>
      <c r="D3859" s="484"/>
      <c r="E3859" s="485"/>
      <c r="F3859" s="387"/>
      <c r="I3859" s="486"/>
    </row>
    <row r="3860" spans="1:9" s="383" customFormat="1" ht="15.75" customHeight="1" x14ac:dyDescent="0.25">
      <c r="A3860" s="387"/>
      <c r="B3860" s="387"/>
      <c r="D3860" s="484"/>
      <c r="E3860" s="485"/>
      <c r="F3860" s="387"/>
      <c r="I3860" s="486"/>
    </row>
    <row r="3861" spans="1:9" s="383" customFormat="1" ht="15.75" customHeight="1" x14ac:dyDescent="0.25">
      <c r="A3861" s="387"/>
      <c r="B3861" s="387"/>
      <c r="D3861" s="484"/>
      <c r="E3861" s="485"/>
      <c r="F3861" s="387"/>
      <c r="I3861" s="486"/>
    </row>
    <row r="3862" spans="1:9" s="383" customFormat="1" ht="15.75" customHeight="1" x14ac:dyDescent="0.25">
      <c r="A3862" s="387"/>
      <c r="B3862" s="387"/>
      <c r="D3862" s="484"/>
      <c r="E3862" s="485"/>
      <c r="F3862" s="387"/>
      <c r="I3862" s="486"/>
    </row>
    <row r="3863" spans="1:9" s="383" customFormat="1" ht="15.75" customHeight="1" x14ac:dyDescent="0.25">
      <c r="A3863" s="387"/>
      <c r="B3863" s="387"/>
      <c r="D3863" s="484"/>
      <c r="E3863" s="485"/>
      <c r="F3863" s="387"/>
      <c r="I3863" s="486"/>
    </row>
    <row r="3864" spans="1:9" s="383" customFormat="1" ht="15.75" customHeight="1" x14ac:dyDescent="0.25">
      <c r="A3864" s="387"/>
      <c r="B3864" s="387"/>
      <c r="D3864" s="484"/>
      <c r="E3864" s="485"/>
      <c r="F3864" s="387"/>
      <c r="I3864" s="486"/>
    </row>
    <row r="3865" spans="1:9" s="383" customFormat="1" ht="15.75" customHeight="1" x14ac:dyDescent="0.25">
      <c r="A3865" s="387"/>
      <c r="B3865" s="387"/>
      <c r="D3865" s="484"/>
      <c r="E3865" s="485"/>
      <c r="F3865" s="387"/>
      <c r="I3865" s="486"/>
    </row>
    <row r="3866" spans="1:9" s="383" customFormat="1" ht="15.75" customHeight="1" x14ac:dyDescent="0.25">
      <c r="A3866" s="387"/>
      <c r="B3866" s="387"/>
      <c r="D3866" s="484"/>
      <c r="E3866" s="485"/>
      <c r="F3866" s="387"/>
      <c r="I3866" s="486"/>
    </row>
    <row r="3867" spans="1:9" s="383" customFormat="1" ht="15.75" customHeight="1" x14ac:dyDescent="0.25">
      <c r="A3867" s="387"/>
      <c r="B3867" s="387"/>
      <c r="D3867" s="484"/>
      <c r="E3867" s="485"/>
      <c r="F3867" s="387"/>
      <c r="I3867" s="486"/>
    </row>
    <row r="3868" spans="1:9" s="383" customFormat="1" ht="15.75" customHeight="1" x14ac:dyDescent="0.25">
      <c r="A3868" s="387"/>
      <c r="B3868" s="387"/>
      <c r="D3868" s="484"/>
      <c r="E3868" s="485"/>
      <c r="F3868" s="387"/>
      <c r="I3868" s="486"/>
    </row>
    <row r="3869" spans="1:9" s="383" customFormat="1" ht="15.75" customHeight="1" x14ac:dyDescent="0.25">
      <c r="A3869" s="387"/>
      <c r="B3869" s="387"/>
      <c r="D3869" s="484"/>
      <c r="E3869" s="485"/>
      <c r="F3869" s="387"/>
      <c r="I3869" s="486"/>
    </row>
    <row r="3870" spans="1:9" s="383" customFormat="1" ht="15.75" customHeight="1" x14ac:dyDescent="0.25">
      <c r="A3870" s="387"/>
      <c r="B3870" s="387"/>
      <c r="D3870" s="484"/>
      <c r="E3870" s="485"/>
      <c r="F3870" s="387"/>
      <c r="I3870" s="486"/>
    </row>
    <row r="3871" spans="1:9" s="383" customFormat="1" ht="15.75" customHeight="1" x14ac:dyDescent="0.25">
      <c r="A3871" s="387"/>
      <c r="B3871" s="387"/>
      <c r="D3871" s="484"/>
      <c r="E3871" s="485"/>
      <c r="F3871" s="387"/>
      <c r="I3871" s="486"/>
    </row>
    <row r="3872" spans="1:9" s="383" customFormat="1" ht="15.75" customHeight="1" x14ac:dyDescent="0.25">
      <c r="A3872" s="387"/>
      <c r="B3872" s="387"/>
      <c r="D3872" s="484"/>
      <c r="E3872" s="485"/>
      <c r="F3872" s="387"/>
      <c r="I3872" s="486"/>
    </row>
    <row r="3873" spans="1:10" s="383" customFormat="1" ht="15.75" customHeight="1" x14ac:dyDescent="0.25">
      <c r="A3873" s="387"/>
      <c r="B3873" s="387"/>
      <c r="D3873" s="484"/>
      <c r="E3873" s="485"/>
      <c r="F3873" s="387"/>
      <c r="I3873" s="486"/>
    </row>
    <row r="3874" spans="1:10" s="383" customFormat="1" ht="15.75" customHeight="1" x14ac:dyDescent="0.25">
      <c r="A3874" s="387"/>
      <c r="B3874" s="387"/>
      <c r="D3874" s="484"/>
      <c r="E3874" s="485"/>
      <c r="F3874" s="387"/>
      <c r="I3874" s="486"/>
    </row>
    <row r="3875" spans="1:10" s="383" customFormat="1" ht="15.75" customHeight="1" x14ac:dyDescent="0.25">
      <c r="A3875" s="387"/>
      <c r="B3875" s="387"/>
      <c r="D3875" s="484"/>
      <c r="E3875" s="485"/>
      <c r="F3875" s="387"/>
      <c r="I3875" s="486"/>
    </row>
    <row r="3876" spans="1:10" s="383" customFormat="1" ht="15.75" customHeight="1" x14ac:dyDescent="0.25">
      <c r="A3876" s="387"/>
      <c r="B3876" s="387"/>
      <c r="D3876" s="484"/>
      <c r="E3876" s="485"/>
      <c r="F3876" s="387"/>
      <c r="I3876" s="486"/>
    </row>
    <row r="3877" spans="1:10" ht="15.75" customHeight="1" x14ac:dyDescent="0.2">
      <c r="A3877" s="387"/>
      <c r="B3877" s="387"/>
      <c r="C3877" s="383"/>
      <c r="D3877" s="484"/>
      <c r="F3877" s="387"/>
      <c r="G3877" s="383"/>
      <c r="H3877" s="383"/>
      <c r="I3877" s="486"/>
      <c r="J3877" s="383"/>
    </row>
    <row r="3878" spans="1:10" ht="15.75" customHeight="1" x14ac:dyDescent="0.2">
      <c r="A3878" s="387"/>
      <c r="B3878" s="387"/>
      <c r="C3878" s="383"/>
      <c r="D3878" s="484"/>
      <c r="F3878" s="387"/>
      <c r="G3878" s="383"/>
      <c r="H3878" s="383"/>
      <c r="I3878" s="486"/>
      <c r="J3878" s="383"/>
    </row>
    <row r="3879" spans="1:10" ht="15.75" customHeight="1" x14ac:dyDescent="0.2">
      <c r="A3879" s="387"/>
      <c r="B3879" s="387"/>
      <c r="C3879" s="383"/>
      <c r="D3879" s="484"/>
      <c r="F3879" s="387"/>
      <c r="G3879" s="383"/>
      <c r="H3879" s="383"/>
      <c r="I3879" s="486"/>
      <c r="J3879" s="383"/>
    </row>
    <row r="3880" spans="1:10" ht="15.75" customHeight="1" x14ac:dyDescent="0.2">
      <c r="A3880" s="387"/>
      <c r="B3880" s="387"/>
      <c r="C3880" s="383"/>
      <c r="D3880" s="484"/>
      <c r="F3880" s="387"/>
      <c r="G3880" s="383"/>
      <c r="H3880" s="383"/>
      <c r="I3880" s="486"/>
      <c r="J3880" s="383"/>
    </row>
    <row r="3881" spans="1:10" ht="15.75" customHeight="1" x14ac:dyDescent="0.2">
      <c r="A3881" s="387"/>
      <c r="B3881" s="387"/>
      <c r="C3881" s="383"/>
      <c r="D3881" s="484"/>
      <c r="F3881" s="387"/>
      <c r="G3881" s="383"/>
      <c r="H3881" s="383"/>
      <c r="I3881" s="486"/>
      <c r="J3881" s="383"/>
    </row>
    <row r="3882" spans="1:10" ht="15.75" customHeight="1" x14ac:dyDescent="0.2">
      <c r="A3882" s="387"/>
      <c r="B3882" s="387"/>
      <c r="C3882" s="383"/>
      <c r="D3882" s="484"/>
      <c r="F3882" s="387"/>
      <c r="G3882" s="383"/>
      <c r="H3882" s="383"/>
      <c r="I3882" s="486"/>
      <c r="J3882" s="383"/>
    </row>
    <row r="3883" spans="1:10" ht="15.75" customHeight="1" x14ac:dyDescent="0.2">
      <c r="A3883" s="387"/>
      <c r="B3883" s="387"/>
      <c r="C3883" s="383"/>
      <c r="D3883" s="484"/>
      <c r="F3883" s="387"/>
      <c r="G3883" s="383"/>
      <c r="H3883" s="383"/>
      <c r="I3883" s="486"/>
      <c r="J3883" s="383"/>
    </row>
    <row r="3884" spans="1:10" ht="15.75" customHeight="1" x14ac:dyDescent="0.2">
      <c r="A3884" s="387"/>
      <c r="B3884" s="387"/>
      <c r="C3884" s="383"/>
      <c r="D3884" s="484"/>
      <c r="F3884" s="387"/>
      <c r="G3884" s="383"/>
      <c r="H3884" s="383"/>
      <c r="I3884" s="486"/>
      <c r="J3884" s="383"/>
    </row>
    <row r="3885" spans="1:10" ht="15.75" customHeight="1" x14ac:dyDescent="0.2">
      <c r="A3885" s="387"/>
      <c r="B3885" s="387"/>
      <c r="C3885" s="383"/>
      <c r="D3885" s="484"/>
      <c r="F3885" s="387"/>
      <c r="G3885" s="383"/>
      <c r="H3885" s="383"/>
      <c r="I3885" s="486"/>
      <c r="J3885" s="383"/>
    </row>
    <row r="3886" spans="1:10" ht="15.75" customHeight="1" x14ac:dyDescent="0.2">
      <c r="A3886" s="387"/>
      <c r="B3886" s="387"/>
      <c r="C3886" s="383"/>
      <c r="D3886" s="484"/>
      <c r="F3886" s="387"/>
      <c r="G3886" s="383"/>
      <c r="H3886" s="383"/>
      <c r="I3886" s="486"/>
      <c r="J3886" s="383"/>
    </row>
    <row r="3887" spans="1:10" ht="15.75" customHeight="1" x14ac:dyDescent="0.2">
      <c r="A3887" s="387"/>
      <c r="B3887" s="387"/>
      <c r="C3887" s="383"/>
      <c r="D3887" s="484"/>
      <c r="F3887" s="387"/>
      <c r="G3887" s="383"/>
      <c r="H3887" s="383"/>
      <c r="I3887" s="486"/>
      <c r="J3887" s="383"/>
    </row>
    <row r="3888" spans="1:10" ht="15.75" customHeight="1" x14ac:dyDescent="0.2">
      <c r="A3888" s="387"/>
      <c r="B3888" s="387"/>
      <c r="C3888" s="383"/>
      <c r="D3888" s="484"/>
      <c r="F3888" s="387"/>
      <c r="G3888" s="383"/>
      <c r="H3888" s="383"/>
      <c r="I3888" s="486"/>
      <c r="J3888" s="383"/>
    </row>
    <row r="3889" spans="1:10" ht="15.75" customHeight="1" x14ac:dyDescent="0.2">
      <c r="A3889" s="387"/>
      <c r="B3889" s="387"/>
      <c r="C3889" s="383"/>
      <c r="D3889" s="484"/>
      <c r="F3889" s="387"/>
      <c r="G3889" s="383"/>
      <c r="H3889" s="383"/>
      <c r="I3889" s="486"/>
      <c r="J3889" s="383"/>
    </row>
    <row r="3890" spans="1:10" ht="15.75" customHeight="1" x14ac:dyDescent="0.2">
      <c r="A3890" s="387"/>
      <c r="B3890" s="387"/>
      <c r="C3890" s="383"/>
      <c r="D3890" s="484"/>
      <c r="F3890" s="387"/>
      <c r="G3890" s="383"/>
      <c r="H3890" s="383"/>
      <c r="I3890" s="486"/>
      <c r="J3890" s="383"/>
    </row>
    <row r="3891" spans="1:10" ht="15.75" customHeight="1" x14ac:dyDescent="0.2">
      <c r="A3891" s="387"/>
      <c r="B3891" s="387"/>
      <c r="C3891" s="383"/>
      <c r="D3891" s="484"/>
      <c r="F3891" s="387"/>
      <c r="G3891" s="383"/>
      <c r="H3891" s="383"/>
      <c r="I3891" s="486"/>
      <c r="J3891" s="383"/>
    </row>
    <row r="3892" spans="1:10" ht="15.75" customHeight="1" x14ac:dyDescent="0.2">
      <c r="A3892" s="387"/>
      <c r="B3892" s="387"/>
      <c r="C3892" s="383"/>
      <c r="D3892" s="484"/>
      <c r="F3892" s="387"/>
      <c r="G3892" s="383"/>
      <c r="H3892" s="383"/>
      <c r="I3892" s="486"/>
      <c r="J3892" s="383"/>
    </row>
    <row r="3893" spans="1:10" ht="15.75" customHeight="1" x14ac:dyDescent="0.2">
      <c r="A3893" s="387"/>
      <c r="B3893" s="387"/>
      <c r="C3893" s="383"/>
      <c r="D3893" s="484"/>
      <c r="F3893" s="387"/>
      <c r="G3893" s="383"/>
      <c r="H3893" s="383"/>
      <c r="I3893" s="486"/>
      <c r="J3893" s="383"/>
    </row>
    <row r="3894" spans="1:10" ht="15.75" customHeight="1" x14ac:dyDescent="0.2">
      <c r="A3894" s="387"/>
      <c r="B3894" s="387"/>
      <c r="C3894" s="383"/>
      <c r="D3894" s="484"/>
      <c r="F3894" s="387"/>
      <c r="G3894" s="383"/>
      <c r="H3894" s="383"/>
      <c r="I3894" s="486"/>
      <c r="J3894" s="383"/>
    </row>
    <row r="3895" spans="1:10" ht="15.75" customHeight="1" x14ac:dyDescent="0.2">
      <c r="A3895" s="387"/>
      <c r="B3895" s="387"/>
      <c r="C3895" s="383"/>
      <c r="D3895" s="484"/>
      <c r="F3895" s="387"/>
      <c r="G3895" s="383"/>
      <c r="H3895" s="383"/>
      <c r="I3895" s="486"/>
      <c r="J3895" s="383"/>
    </row>
    <row r="3896" spans="1:10" ht="15.75" customHeight="1" x14ac:dyDescent="0.2">
      <c r="A3896" s="387"/>
      <c r="B3896" s="387"/>
      <c r="C3896" s="383"/>
      <c r="D3896" s="484"/>
      <c r="F3896" s="387"/>
      <c r="G3896" s="383"/>
      <c r="H3896" s="383"/>
      <c r="I3896" s="486"/>
      <c r="J3896" s="383"/>
    </row>
    <row r="3897" spans="1:10" ht="15.75" customHeight="1" x14ac:dyDescent="0.2">
      <c r="A3897" s="387"/>
      <c r="B3897" s="387"/>
      <c r="C3897" s="383"/>
      <c r="D3897" s="484"/>
      <c r="F3897" s="387"/>
      <c r="G3897" s="383"/>
      <c r="H3897" s="383"/>
      <c r="I3897" s="486"/>
      <c r="J3897" s="383"/>
    </row>
    <row r="3898" spans="1:10" ht="15.75" customHeight="1" x14ac:dyDescent="0.2">
      <c r="A3898" s="387"/>
      <c r="B3898" s="387"/>
      <c r="C3898" s="383"/>
      <c r="D3898" s="484"/>
      <c r="F3898" s="387"/>
      <c r="G3898" s="383"/>
      <c r="H3898" s="383"/>
      <c r="I3898" s="486"/>
      <c r="J3898" s="383"/>
    </row>
    <row r="3899" spans="1:10" ht="15.75" customHeight="1" x14ac:dyDescent="0.2">
      <c r="A3899" s="387"/>
      <c r="B3899" s="387"/>
      <c r="C3899" s="383"/>
      <c r="D3899" s="484"/>
      <c r="F3899" s="387"/>
      <c r="G3899" s="383"/>
      <c r="H3899" s="383"/>
      <c r="I3899" s="486"/>
      <c r="J3899" s="383"/>
    </row>
    <row r="3900" spans="1:10" ht="15.75" customHeight="1" x14ac:dyDescent="0.2">
      <c r="A3900" s="387"/>
      <c r="B3900" s="387"/>
      <c r="C3900" s="383"/>
      <c r="D3900" s="484"/>
      <c r="F3900" s="387"/>
      <c r="G3900" s="383"/>
      <c r="H3900" s="383"/>
      <c r="I3900" s="486"/>
      <c r="J3900" s="383"/>
    </row>
    <row r="3901" spans="1:10" ht="15.75" customHeight="1" x14ac:dyDescent="0.2">
      <c r="A3901" s="387"/>
      <c r="B3901" s="387"/>
      <c r="C3901" s="383"/>
      <c r="D3901" s="484"/>
      <c r="F3901" s="387"/>
      <c r="G3901" s="383"/>
      <c r="H3901" s="383"/>
      <c r="I3901" s="486"/>
      <c r="J3901" s="383"/>
    </row>
    <row r="3902" spans="1:10" ht="15.75" customHeight="1" x14ac:dyDescent="0.2">
      <c r="A3902" s="387"/>
      <c r="B3902" s="387"/>
      <c r="C3902" s="383"/>
      <c r="D3902" s="484"/>
      <c r="F3902" s="387"/>
      <c r="G3902" s="383"/>
      <c r="H3902" s="383"/>
      <c r="I3902" s="486"/>
      <c r="J3902" s="383"/>
    </row>
    <row r="3903" spans="1:10" ht="15.75" customHeight="1" x14ac:dyDescent="0.2">
      <c r="A3903" s="387"/>
      <c r="B3903" s="387"/>
      <c r="C3903" s="383"/>
      <c r="D3903" s="484"/>
      <c r="F3903" s="387"/>
      <c r="G3903" s="383"/>
      <c r="H3903" s="383"/>
      <c r="I3903" s="486"/>
      <c r="J3903" s="383"/>
    </row>
    <row r="3904" spans="1:10" ht="15.75" customHeight="1" x14ac:dyDescent="0.2">
      <c r="A3904" s="387"/>
      <c r="B3904" s="387"/>
      <c r="C3904" s="383"/>
      <c r="D3904" s="484"/>
      <c r="F3904" s="387"/>
      <c r="G3904" s="383"/>
      <c r="H3904" s="383"/>
      <c r="I3904" s="486"/>
      <c r="J3904" s="383"/>
    </row>
    <row r="3905" spans="1:10" ht="15.75" customHeight="1" x14ac:dyDescent="0.2">
      <c r="A3905" s="387"/>
      <c r="B3905" s="387"/>
      <c r="C3905" s="383"/>
      <c r="D3905" s="484"/>
      <c r="F3905" s="387"/>
      <c r="G3905" s="383"/>
      <c r="H3905" s="383"/>
      <c r="I3905" s="486"/>
      <c r="J3905" s="383"/>
    </row>
    <row r="3906" spans="1:10" ht="15.75" customHeight="1" x14ac:dyDescent="0.2">
      <c r="A3906" s="387"/>
      <c r="B3906" s="387"/>
      <c r="C3906" s="383"/>
      <c r="D3906" s="484"/>
      <c r="F3906" s="387"/>
      <c r="G3906" s="383"/>
      <c r="H3906" s="383"/>
      <c r="I3906" s="486"/>
      <c r="J3906" s="383"/>
    </row>
    <row r="3907" spans="1:10" ht="15.75" customHeight="1" x14ac:dyDescent="0.2">
      <c r="A3907" s="387"/>
      <c r="B3907" s="387"/>
      <c r="C3907" s="383"/>
      <c r="D3907" s="484"/>
      <c r="F3907" s="387"/>
      <c r="G3907" s="383"/>
      <c r="H3907" s="383"/>
      <c r="I3907" s="486"/>
      <c r="J3907" s="383"/>
    </row>
    <row r="3908" spans="1:10" ht="15.75" customHeight="1" x14ac:dyDescent="0.2">
      <c r="A3908" s="387"/>
      <c r="B3908" s="387"/>
      <c r="C3908" s="383"/>
      <c r="D3908" s="484"/>
      <c r="F3908" s="387"/>
      <c r="G3908" s="383"/>
      <c r="H3908" s="383"/>
      <c r="I3908" s="486"/>
      <c r="J3908" s="383"/>
    </row>
    <row r="3909" spans="1:10" ht="15.75" customHeight="1" x14ac:dyDescent="0.2">
      <c r="A3909" s="387"/>
      <c r="B3909" s="387"/>
      <c r="C3909" s="383"/>
      <c r="D3909" s="484"/>
      <c r="F3909" s="387"/>
      <c r="G3909" s="383"/>
      <c r="H3909" s="383"/>
      <c r="I3909" s="486"/>
      <c r="J3909" s="383"/>
    </row>
    <row r="3910" spans="1:10" ht="15.75" customHeight="1" x14ac:dyDescent="0.2">
      <c r="A3910" s="387"/>
      <c r="B3910" s="387"/>
      <c r="C3910" s="383"/>
      <c r="D3910" s="484"/>
      <c r="F3910" s="387"/>
      <c r="G3910" s="383"/>
      <c r="H3910" s="383"/>
      <c r="I3910" s="486"/>
      <c r="J3910" s="383"/>
    </row>
    <row r="3911" spans="1:10" ht="15.75" customHeight="1" x14ac:dyDescent="0.2">
      <c r="A3911" s="387"/>
      <c r="B3911" s="387"/>
      <c r="C3911" s="383"/>
      <c r="D3911" s="484"/>
      <c r="F3911" s="387"/>
      <c r="G3911" s="383"/>
      <c r="H3911" s="383"/>
      <c r="I3911" s="486"/>
      <c r="J3911" s="383"/>
    </row>
    <row r="3912" spans="1:10" ht="15.75" customHeight="1" x14ac:dyDescent="0.2">
      <c r="A3912" s="387"/>
      <c r="B3912" s="387"/>
      <c r="C3912" s="383"/>
      <c r="D3912" s="484"/>
      <c r="F3912" s="387"/>
      <c r="G3912" s="383"/>
      <c r="H3912" s="383"/>
      <c r="I3912" s="486"/>
      <c r="J3912" s="383"/>
    </row>
    <row r="3913" spans="1:10" ht="15.75" customHeight="1" x14ac:dyDescent="0.2">
      <c r="A3913" s="387"/>
      <c r="B3913" s="387"/>
      <c r="C3913" s="383"/>
      <c r="D3913" s="484"/>
      <c r="F3913" s="387"/>
      <c r="G3913" s="383"/>
      <c r="H3913" s="383"/>
      <c r="I3913" s="486"/>
      <c r="J3913" s="383"/>
    </row>
    <row r="3914" spans="1:10" ht="15.75" customHeight="1" x14ac:dyDescent="0.2">
      <c r="A3914" s="387"/>
      <c r="B3914" s="387"/>
      <c r="C3914" s="383"/>
      <c r="D3914" s="484"/>
      <c r="F3914" s="387"/>
      <c r="G3914" s="383"/>
      <c r="H3914" s="383"/>
      <c r="I3914" s="486"/>
      <c r="J3914" s="383"/>
    </row>
    <row r="3915" spans="1:10" ht="15.75" customHeight="1" x14ac:dyDescent="0.2">
      <c r="A3915" s="387"/>
      <c r="B3915" s="387"/>
      <c r="C3915" s="383"/>
      <c r="D3915" s="484"/>
      <c r="F3915" s="387"/>
      <c r="G3915" s="383"/>
      <c r="H3915" s="383"/>
      <c r="I3915" s="486"/>
      <c r="J3915" s="383"/>
    </row>
    <row r="3916" spans="1:10" ht="15.75" customHeight="1" x14ac:dyDescent="0.2">
      <c r="A3916" s="387"/>
      <c r="B3916" s="387"/>
      <c r="C3916" s="383"/>
      <c r="D3916" s="484"/>
      <c r="F3916" s="387"/>
      <c r="G3916" s="383"/>
      <c r="H3916" s="383"/>
      <c r="I3916" s="486"/>
      <c r="J3916" s="383"/>
    </row>
    <row r="3917" spans="1:10" ht="15.75" customHeight="1" x14ac:dyDescent="0.2">
      <c r="A3917" s="387"/>
      <c r="B3917" s="387"/>
      <c r="C3917" s="383"/>
      <c r="D3917" s="484"/>
      <c r="F3917" s="387"/>
      <c r="G3917" s="383"/>
      <c r="H3917" s="383"/>
      <c r="I3917" s="486"/>
      <c r="J3917" s="383"/>
    </row>
    <row r="3918" spans="1:10" ht="15.75" customHeight="1" x14ac:dyDescent="0.2">
      <c r="A3918" s="387"/>
      <c r="B3918" s="387"/>
      <c r="C3918" s="383"/>
      <c r="D3918" s="484"/>
      <c r="F3918" s="387"/>
      <c r="G3918" s="383"/>
      <c r="H3918" s="383"/>
      <c r="I3918" s="486"/>
      <c r="J3918" s="383"/>
    </row>
    <row r="3919" spans="1:10" ht="15.75" customHeight="1" x14ac:dyDescent="0.2">
      <c r="A3919" s="387"/>
      <c r="B3919" s="387"/>
      <c r="C3919" s="383"/>
      <c r="D3919" s="484"/>
      <c r="F3919" s="387"/>
      <c r="G3919" s="383"/>
      <c r="H3919" s="383"/>
      <c r="I3919" s="486"/>
      <c r="J3919" s="383"/>
    </row>
    <row r="3920" spans="1:10" ht="15.75" customHeight="1" x14ac:dyDescent="0.2">
      <c r="A3920" s="387"/>
      <c r="B3920" s="387"/>
      <c r="C3920" s="383"/>
      <c r="D3920" s="484"/>
      <c r="F3920" s="387"/>
      <c r="G3920" s="383"/>
      <c r="H3920" s="383"/>
      <c r="I3920" s="486"/>
      <c r="J3920" s="383"/>
    </row>
    <row r="3921" spans="1:10" ht="15.75" customHeight="1" x14ac:dyDescent="0.2">
      <c r="A3921" s="387"/>
      <c r="B3921" s="387"/>
      <c r="C3921" s="383"/>
      <c r="D3921" s="484"/>
      <c r="F3921" s="387"/>
      <c r="G3921" s="383"/>
      <c r="H3921" s="383"/>
      <c r="I3921" s="486"/>
      <c r="J3921" s="383"/>
    </row>
    <row r="3922" spans="1:10" ht="15.75" customHeight="1" x14ac:dyDescent="0.2">
      <c r="A3922" s="387"/>
      <c r="B3922" s="387"/>
      <c r="C3922" s="383"/>
      <c r="D3922" s="484"/>
      <c r="F3922" s="387"/>
      <c r="G3922" s="383"/>
      <c r="H3922" s="383"/>
      <c r="I3922" s="486"/>
      <c r="J3922" s="383"/>
    </row>
    <row r="3923" spans="1:10" ht="15.75" customHeight="1" x14ac:dyDescent="0.2">
      <c r="A3923" s="387"/>
      <c r="B3923" s="387"/>
      <c r="C3923" s="383"/>
      <c r="D3923" s="484"/>
      <c r="F3923" s="387"/>
      <c r="G3923" s="383"/>
      <c r="H3923" s="383"/>
      <c r="I3923" s="486"/>
      <c r="J3923" s="383"/>
    </row>
    <row r="3924" spans="1:10" ht="15.75" customHeight="1" x14ac:dyDescent="0.2">
      <c r="A3924" s="387"/>
      <c r="B3924" s="387"/>
      <c r="C3924" s="383"/>
      <c r="D3924" s="484"/>
      <c r="F3924" s="387"/>
      <c r="G3924" s="383"/>
      <c r="H3924" s="383"/>
      <c r="I3924" s="486"/>
      <c r="J3924" s="383"/>
    </row>
    <row r="3925" spans="1:10" ht="15.75" customHeight="1" x14ac:dyDescent="0.2">
      <c r="A3925" s="387"/>
      <c r="B3925" s="387"/>
      <c r="C3925" s="383"/>
      <c r="D3925" s="484"/>
      <c r="F3925" s="387"/>
      <c r="G3925" s="383"/>
      <c r="H3925" s="383"/>
      <c r="I3925" s="486"/>
      <c r="J3925" s="383"/>
    </row>
    <row r="3926" spans="1:10" ht="15.75" customHeight="1" x14ac:dyDescent="0.2">
      <c r="A3926" s="387"/>
      <c r="B3926" s="387"/>
      <c r="C3926" s="383"/>
      <c r="D3926" s="484"/>
      <c r="F3926" s="387"/>
      <c r="G3926" s="383"/>
      <c r="H3926" s="383"/>
      <c r="I3926" s="486"/>
      <c r="J3926" s="383"/>
    </row>
    <row r="3927" spans="1:10" ht="15.75" customHeight="1" x14ac:dyDescent="0.2">
      <c r="A3927" s="387"/>
      <c r="B3927" s="387"/>
      <c r="C3927" s="383"/>
      <c r="D3927" s="484"/>
      <c r="F3927" s="387"/>
      <c r="G3927" s="383"/>
      <c r="H3927" s="383"/>
      <c r="I3927" s="486"/>
      <c r="J3927" s="383"/>
    </row>
    <row r="3928" spans="1:10" ht="15.75" customHeight="1" x14ac:dyDescent="0.2">
      <c r="A3928" s="387"/>
      <c r="B3928" s="387"/>
      <c r="C3928" s="383"/>
      <c r="D3928" s="484"/>
      <c r="F3928" s="387"/>
      <c r="G3928" s="383"/>
      <c r="H3928" s="383"/>
      <c r="I3928" s="486"/>
      <c r="J3928" s="383"/>
    </row>
    <row r="3929" spans="1:10" ht="15.75" customHeight="1" x14ac:dyDescent="0.2">
      <c r="A3929" s="387"/>
      <c r="B3929" s="387"/>
      <c r="C3929" s="383"/>
      <c r="D3929" s="484"/>
      <c r="F3929" s="387"/>
      <c r="G3929" s="383"/>
      <c r="H3929" s="383"/>
      <c r="I3929" s="486"/>
      <c r="J3929" s="383"/>
    </row>
    <row r="3930" spans="1:10" ht="15.75" customHeight="1" x14ac:dyDescent="0.2">
      <c r="A3930" s="387"/>
      <c r="B3930" s="387"/>
      <c r="C3930" s="383"/>
      <c r="D3930" s="484"/>
      <c r="F3930" s="387"/>
      <c r="G3930" s="383"/>
      <c r="H3930" s="383"/>
      <c r="I3930" s="486"/>
      <c r="J3930" s="383"/>
    </row>
    <row r="3931" spans="1:10" ht="15.75" customHeight="1" x14ac:dyDescent="0.2">
      <c r="A3931" s="387"/>
      <c r="B3931" s="387"/>
      <c r="C3931" s="383"/>
      <c r="D3931" s="484"/>
      <c r="F3931" s="387"/>
      <c r="G3931" s="383"/>
      <c r="H3931" s="383"/>
      <c r="I3931" s="486"/>
      <c r="J3931" s="383"/>
    </row>
    <row r="3932" spans="1:10" ht="15.75" customHeight="1" x14ac:dyDescent="0.2">
      <c r="A3932" s="387"/>
      <c r="B3932" s="387"/>
      <c r="C3932" s="383"/>
      <c r="D3932" s="484"/>
      <c r="F3932" s="387"/>
      <c r="G3932" s="383"/>
      <c r="H3932" s="383"/>
      <c r="I3932" s="486"/>
      <c r="J3932" s="383"/>
    </row>
    <row r="3933" spans="1:10" ht="15.75" customHeight="1" x14ac:dyDescent="0.2">
      <c r="A3933" s="387"/>
      <c r="B3933" s="387"/>
      <c r="C3933" s="383"/>
      <c r="D3933" s="484"/>
      <c r="F3933" s="387"/>
      <c r="G3933" s="383"/>
      <c r="H3933" s="383"/>
      <c r="I3933" s="486"/>
      <c r="J3933" s="383"/>
    </row>
    <row r="3934" spans="1:10" ht="15.75" customHeight="1" x14ac:dyDescent="0.2">
      <c r="A3934" s="387"/>
      <c r="B3934" s="387"/>
      <c r="C3934" s="383"/>
      <c r="D3934" s="484"/>
      <c r="F3934" s="387"/>
      <c r="G3934" s="383"/>
      <c r="H3934" s="383"/>
      <c r="I3934" s="486"/>
      <c r="J3934" s="383"/>
    </row>
    <row r="3935" spans="1:10" ht="15.75" customHeight="1" x14ac:dyDescent="0.2">
      <c r="A3935" s="387"/>
      <c r="B3935" s="387"/>
      <c r="C3935" s="383"/>
      <c r="D3935" s="484"/>
      <c r="F3935" s="387"/>
      <c r="G3935" s="383"/>
      <c r="H3935" s="383"/>
      <c r="I3935" s="486"/>
      <c r="J3935" s="383"/>
    </row>
    <row r="3936" spans="1:10" ht="15.75" customHeight="1" x14ac:dyDescent="0.2">
      <c r="A3936" s="387"/>
      <c r="B3936" s="387"/>
      <c r="C3936" s="383"/>
      <c r="D3936" s="484"/>
      <c r="F3936" s="387"/>
      <c r="G3936" s="383"/>
      <c r="H3936" s="383"/>
      <c r="I3936" s="486"/>
      <c r="J3936" s="383"/>
    </row>
    <row r="3937" spans="1:10" ht="15.75" customHeight="1" x14ac:dyDescent="0.2">
      <c r="A3937" s="387"/>
      <c r="B3937" s="387"/>
      <c r="C3937" s="383"/>
      <c r="D3937" s="484"/>
      <c r="F3937" s="387"/>
      <c r="G3937" s="383"/>
      <c r="H3937" s="383"/>
      <c r="I3937" s="486"/>
      <c r="J3937" s="383"/>
    </row>
    <row r="3938" spans="1:10" ht="15.75" customHeight="1" x14ac:dyDescent="0.2">
      <c r="A3938" s="387"/>
      <c r="B3938" s="387"/>
      <c r="C3938" s="383"/>
      <c r="D3938" s="484"/>
      <c r="F3938" s="387"/>
      <c r="G3938" s="383"/>
      <c r="H3938" s="383"/>
      <c r="I3938" s="486"/>
      <c r="J3938" s="383"/>
    </row>
    <row r="3939" spans="1:10" ht="15.75" customHeight="1" x14ac:dyDescent="0.2">
      <c r="A3939" s="387"/>
      <c r="B3939" s="387"/>
      <c r="C3939" s="383"/>
      <c r="D3939" s="484"/>
      <c r="F3939" s="387"/>
      <c r="G3939" s="383"/>
      <c r="H3939" s="383"/>
      <c r="I3939" s="486"/>
      <c r="J3939" s="383"/>
    </row>
    <row r="3940" spans="1:10" ht="15.75" customHeight="1" x14ac:dyDescent="0.2">
      <c r="A3940" s="387"/>
      <c r="B3940" s="387"/>
      <c r="C3940" s="383"/>
      <c r="D3940" s="484"/>
      <c r="F3940" s="387"/>
      <c r="G3940" s="383"/>
      <c r="H3940" s="383"/>
      <c r="I3940" s="486"/>
      <c r="J3940" s="383"/>
    </row>
    <row r="3941" spans="1:10" ht="15.75" customHeight="1" x14ac:dyDescent="0.2">
      <c r="A3941" s="387"/>
      <c r="B3941" s="387"/>
      <c r="C3941" s="383"/>
      <c r="D3941" s="484"/>
      <c r="F3941" s="387"/>
      <c r="G3941" s="383"/>
      <c r="H3941" s="383"/>
      <c r="I3941" s="486"/>
      <c r="J3941" s="383"/>
    </row>
    <row r="3942" spans="1:10" ht="15.75" customHeight="1" x14ac:dyDescent="0.2">
      <c r="A3942" s="387"/>
      <c r="B3942" s="387"/>
      <c r="C3942" s="383"/>
      <c r="D3942" s="484"/>
      <c r="F3942" s="387"/>
      <c r="G3942" s="383"/>
      <c r="H3942" s="383"/>
      <c r="I3942" s="486"/>
      <c r="J3942" s="383"/>
    </row>
    <row r="3943" spans="1:10" ht="15.75" customHeight="1" x14ac:dyDescent="0.2">
      <c r="A3943" s="387"/>
      <c r="B3943" s="387"/>
      <c r="C3943" s="383"/>
      <c r="D3943" s="484"/>
      <c r="F3943" s="387"/>
      <c r="G3943" s="383"/>
      <c r="H3943" s="383"/>
      <c r="I3943" s="486"/>
      <c r="J3943" s="383"/>
    </row>
    <row r="3944" spans="1:10" ht="15.75" customHeight="1" x14ac:dyDescent="0.2">
      <c r="A3944" s="387"/>
      <c r="B3944" s="387"/>
      <c r="C3944" s="383"/>
      <c r="D3944" s="484"/>
      <c r="F3944" s="387"/>
      <c r="G3944" s="383"/>
      <c r="H3944" s="383"/>
      <c r="I3944" s="486"/>
      <c r="J3944" s="383"/>
    </row>
    <row r="3945" spans="1:10" ht="15.75" customHeight="1" x14ac:dyDescent="0.2">
      <c r="A3945" s="387"/>
      <c r="B3945" s="387"/>
      <c r="C3945" s="383"/>
      <c r="D3945" s="484"/>
      <c r="F3945" s="387"/>
      <c r="G3945" s="383"/>
      <c r="H3945" s="383"/>
      <c r="I3945" s="486"/>
      <c r="J3945" s="383"/>
    </row>
    <row r="3946" spans="1:10" ht="15.75" customHeight="1" x14ac:dyDescent="0.2">
      <c r="A3946" s="387"/>
      <c r="B3946" s="387"/>
      <c r="C3946" s="383"/>
      <c r="D3946" s="484"/>
      <c r="F3946" s="387"/>
      <c r="G3946" s="383"/>
      <c r="H3946" s="383"/>
      <c r="I3946" s="486"/>
      <c r="J3946" s="383"/>
    </row>
    <row r="3947" spans="1:10" ht="15.75" customHeight="1" x14ac:dyDescent="0.2">
      <c r="A3947" s="387"/>
      <c r="B3947" s="387"/>
      <c r="C3947" s="383"/>
      <c r="D3947" s="484"/>
      <c r="F3947" s="387"/>
      <c r="G3947" s="383"/>
      <c r="H3947" s="383"/>
      <c r="I3947" s="486"/>
      <c r="J3947" s="383"/>
    </row>
    <row r="3948" spans="1:10" ht="15.75" customHeight="1" x14ac:dyDescent="0.2">
      <c r="A3948" s="387"/>
      <c r="B3948" s="387"/>
      <c r="C3948" s="383"/>
      <c r="D3948" s="484"/>
      <c r="F3948" s="387"/>
      <c r="G3948" s="383"/>
      <c r="H3948" s="383"/>
      <c r="I3948" s="486"/>
      <c r="J3948" s="383"/>
    </row>
    <row r="3949" spans="1:10" ht="15.75" customHeight="1" x14ac:dyDescent="0.2">
      <c r="A3949" s="387"/>
      <c r="B3949" s="387"/>
      <c r="C3949" s="383"/>
      <c r="D3949" s="484"/>
      <c r="F3949" s="387"/>
      <c r="G3949" s="383"/>
      <c r="H3949" s="383"/>
      <c r="I3949" s="486"/>
      <c r="J3949" s="383"/>
    </row>
    <row r="3950" spans="1:10" ht="15.75" customHeight="1" x14ac:dyDescent="0.2">
      <c r="A3950" s="387"/>
      <c r="B3950" s="387"/>
      <c r="C3950" s="383"/>
      <c r="D3950" s="484"/>
      <c r="F3950" s="387"/>
      <c r="G3950" s="383"/>
      <c r="H3950" s="383"/>
      <c r="I3950" s="486"/>
      <c r="J3950" s="383"/>
    </row>
    <row r="3951" spans="1:10" ht="15.75" customHeight="1" x14ac:dyDescent="0.2">
      <c r="A3951" s="387"/>
      <c r="B3951" s="387"/>
      <c r="C3951" s="383"/>
      <c r="D3951" s="484"/>
      <c r="F3951" s="387"/>
      <c r="G3951" s="383"/>
      <c r="H3951" s="383"/>
      <c r="I3951" s="486"/>
      <c r="J3951" s="383"/>
    </row>
    <row r="3952" spans="1:10" ht="15.75" customHeight="1" x14ac:dyDescent="0.2">
      <c r="A3952" s="387"/>
      <c r="B3952" s="387"/>
      <c r="C3952" s="383"/>
      <c r="D3952" s="484"/>
      <c r="F3952" s="387"/>
      <c r="G3952" s="383"/>
      <c r="H3952" s="383"/>
      <c r="I3952" s="486"/>
      <c r="J3952" s="383"/>
    </row>
    <row r="3953" spans="1:10" ht="15.75" customHeight="1" x14ac:dyDescent="0.2">
      <c r="A3953" s="387"/>
      <c r="B3953" s="387"/>
      <c r="C3953" s="383"/>
      <c r="D3953" s="484"/>
      <c r="F3953" s="387"/>
      <c r="G3953" s="383"/>
      <c r="H3953" s="383"/>
      <c r="I3953" s="486"/>
      <c r="J3953" s="383"/>
    </row>
    <row r="3954" spans="1:10" ht="15.75" customHeight="1" x14ac:dyDescent="0.2">
      <c r="A3954" s="387"/>
      <c r="B3954" s="387"/>
      <c r="C3954" s="383"/>
      <c r="D3954" s="484"/>
      <c r="F3954" s="387"/>
      <c r="G3954" s="383"/>
      <c r="H3954" s="383"/>
      <c r="I3954" s="486"/>
      <c r="J3954" s="383"/>
    </row>
    <row r="3955" spans="1:10" ht="15.75" customHeight="1" x14ac:dyDescent="0.2">
      <c r="A3955" s="387"/>
      <c r="B3955" s="387"/>
      <c r="C3955" s="383"/>
      <c r="D3955" s="484"/>
      <c r="F3955" s="387"/>
      <c r="G3955" s="383"/>
      <c r="H3955" s="383"/>
      <c r="I3955" s="486"/>
      <c r="J3955" s="383"/>
    </row>
    <row r="3956" spans="1:10" ht="15.75" customHeight="1" x14ac:dyDescent="0.2">
      <c r="A3956" s="387"/>
      <c r="B3956" s="387"/>
      <c r="C3956" s="383"/>
      <c r="D3956" s="484"/>
      <c r="F3956" s="387"/>
      <c r="G3956" s="383"/>
      <c r="H3956" s="383"/>
      <c r="I3956" s="486"/>
      <c r="J3956" s="383"/>
    </row>
    <row r="3957" spans="1:10" ht="15.75" customHeight="1" x14ac:dyDescent="0.2">
      <c r="A3957" s="387"/>
      <c r="B3957" s="387"/>
      <c r="C3957" s="383"/>
      <c r="D3957" s="484"/>
      <c r="F3957" s="387"/>
      <c r="G3957" s="383"/>
      <c r="H3957" s="383"/>
      <c r="I3957" s="486"/>
      <c r="J3957" s="383"/>
    </row>
    <row r="3958" spans="1:10" ht="15.75" customHeight="1" x14ac:dyDescent="0.2">
      <c r="A3958" s="387"/>
      <c r="B3958" s="387"/>
      <c r="C3958" s="383"/>
      <c r="D3958" s="484"/>
      <c r="F3958" s="387"/>
      <c r="G3958" s="383"/>
      <c r="H3958" s="383"/>
      <c r="I3958" s="486"/>
      <c r="J3958" s="383"/>
    </row>
    <row r="3959" spans="1:10" ht="15.75" customHeight="1" x14ac:dyDescent="0.2">
      <c r="A3959" s="387"/>
      <c r="B3959" s="387"/>
      <c r="C3959" s="383"/>
      <c r="D3959" s="484"/>
      <c r="F3959" s="387"/>
      <c r="G3959" s="383"/>
      <c r="H3959" s="383"/>
      <c r="I3959" s="486"/>
      <c r="J3959" s="383"/>
    </row>
    <row r="3960" spans="1:10" ht="15.75" customHeight="1" x14ac:dyDescent="0.2">
      <c r="A3960" s="387"/>
      <c r="B3960" s="387"/>
      <c r="C3960" s="383"/>
      <c r="D3960" s="484"/>
      <c r="F3960" s="387"/>
      <c r="G3960" s="383"/>
      <c r="H3960" s="383"/>
      <c r="I3960" s="486"/>
      <c r="J3960" s="383"/>
    </row>
    <row r="3961" spans="1:10" ht="15.75" customHeight="1" x14ac:dyDescent="0.2">
      <c r="A3961" s="387"/>
      <c r="B3961" s="387"/>
      <c r="C3961" s="383"/>
      <c r="D3961" s="484"/>
      <c r="F3961" s="387"/>
      <c r="G3961" s="383"/>
      <c r="H3961" s="383"/>
      <c r="I3961" s="486"/>
      <c r="J3961" s="383"/>
    </row>
    <row r="3962" spans="1:10" ht="15.75" customHeight="1" x14ac:dyDescent="0.2">
      <c r="A3962" s="387"/>
      <c r="B3962" s="387"/>
      <c r="C3962" s="383"/>
      <c r="D3962" s="484"/>
      <c r="F3962" s="387"/>
      <c r="G3962" s="383"/>
      <c r="H3962" s="383"/>
      <c r="I3962" s="486"/>
      <c r="J3962" s="383"/>
    </row>
    <row r="3963" spans="1:10" ht="15.75" customHeight="1" x14ac:dyDescent="0.2">
      <c r="A3963" s="387"/>
      <c r="B3963" s="387"/>
      <c r="C3963" s="383"/>
      <c r="D3963" s="484"/>
      <c r="F3963" s="387"/>
      <c r="G3963" s="383"/>
      <c r="H3963" s="383"/>
      <c r="I3963" s="486"/>
      <c r="J3963" s="383"/>
    </row>
    <row r="3964" spans="1:10" ht="15.75" customHeight="1" x14ac:dyDescent="0.2">
      <c r="A3964" s="387"/>
      <c r="B3964" s="387"/>
      <c r="C3964" s="383"/>
      <c r="D3964" s="484"/>
      <c r="F3964" s="387"/>
      <c r="G3964" s="383"/>
      <c r="H3964" s="383"/>
      <c r="I3964" s="486"/>
      <c r="J3964" s="383"/>
    </row>
    <row r="3965" spans="1:10" ht="15.75" customHeight="1" x14ac:dyDescent="0.2">
      <c r="A3965" s="387"/>
      <c r="B3965" s="387"/>
      <c r="C3965" s="383"/>
      <c r="D3965" s="484"/>
      <c r="F3965" s="387"/>
      <c r="G3965" s="383"/>
      <c r="H3965" s="383"/>
      <c r="I3965" s="486"/>
      <c r="J3965" s="383"/>
    </row>
    <row r="3966" spans="1:10" ht="15.75" customHeight="1" x14ac:dyDescent="0.2">
      <c r="A3966" s="387"/>
      <c r="B3966" s="387"/>
      <c r="C3966" s="383"/>
      <c r="D3966" s="484"/>
      <c r="F3966" s="387"/>
      <c r="G3966" s="383"/>
      <c r="H3966" s="383"/>
      <c r="I3966" s="486"/>
      <c r="J3966" s="383"/>
    </row>
    <row r="3967" spans="1:10" ht="15.75" customHeight="1" x14ac:dyDescent="0.2">
      <c r="A3967" s="387"/>
      <c r="B3967" s="387"/>
      <c r="C3967" s="383"/>
      <c r="D3967" s="484"/>
      <c r="F3967" s="387"/>
      <c r="G3967" s="383"/>
      <c r="H3967" s="383"/>
      <c r="I3967" s="486"/>
      <c r="J3967" s="383"/>
    </row>
    <row r="3968" spans="1:10" ht="15.75" customHeight="1" x14ac:dyDescent="0.2">
      <c r="A3968" s="387"/>
      <c r="B3968" s="387"/>
      <c r="C3968" s="383"/>
      <c r="D3968" s="484"/>
      <c r="F3968" s="387"/>
      <c r="G3968" s="383"/>
      <c r="H3968" s="383"/>
      <c r="I3968" s="486"/>
      <c r="J3968" s="383"/>
    </row>
    <row r="3969" spans="1:10" ht="15.75" customHeight="1" x14ac:dyDescent="0.2">
      <c r="A3969" s="387"/>
      <c r="B3969" s="387"/>
      <c r="C3969" s="383"/>
      <c r="D3969" s="484"/>
      <c r="F3969" s="387"/>
      <c r="G3969" s="383"/>
      <c r="H3969" s="383"/>
      <c r="I3969" s="486"/>
      <c r="J3969" s="383"/>
    </row>
    <row r="3970" spans="1:10" ht="15.75" customHeight="1" x14ac:dyDescent="0.2">
      <c r="A3970" s="387"/>
      <c r="B3970" s="387"/>
      <c r="C3970" s="383"/>
      <c r="D3970" s="484"/>
      <c r="F3970" s="387"/>
      <c r="G3970" s="383"/>
      <c r="H3970" s="383"/>
      <c r="I3970" s="486"/>
      <c r="J3970" s="383"/>
    </row>
    <row r="3971" spans="1:10" ht="15.75" customHeight="1" x14ac:dyDescent="0.2">
      <c r="A3971" s="387"/>
      <c r="B3971" s="387"/>
      <c r="C3971" s="383"/>
      <c r="D3971" s="484"/>
      <c r="F3971" s="387"/>
      <c r="G3971" s="383"/>
      <c r="H3971" s="383"/>
      <c r="I3971" s="486"/>
      <c r="J3971" s="383"/>
    </row>
    <row r="3972" spans="1:10" ht="15.75" customHeight="1" x14ac:dyDescent="0.2">
      <c r="A3972" s="387"/>
      <c r="B3972" s="387"/>
      <c r="C3972" s="383"/>
      <c r="D3972" s="484"/>
      <c r="F3972" s="387"/>
      <c r="G3972" s="383"/>
      <c r="H3972" s="383"/>
      <c r="I3972" s="486"/>
      <c r="J3972" s="383"/>
    </row>
    <row r="3973" spans="1:10" ht="15.75" customHeight="1" x14ac:dyDescent="0.2">
      <c r="A3973" s="387"/>
      <c r="B3973" s="387"/>
      <c r="C3973" s="383"/>
      <c r="D3973" s="484"/>
      <c r="F3973" s="387"/>
      <c r="G3973" s="383"/>
      <c r="H3973" s="383"/>
      <c r="I3973" s="486"/>
      <c r="J3973" s="383"/>
    </row>
    <row r="3974" spans="1:10" ht="15.75" customHeight="1" x14ac:dyDescent="0.2">
      <c r="A3974" s="387"/>
      <c r="B3974" s="387"/>
      <c r="C3974" s="383"/>
      <c r="D3974" s="484"/>
      <c r="F3974" s="387"/>
      <c r="G3974" s="383"/>
      <c r="H3974" s="383"/>
      <c r="I3974" s="486"/>
    </row>
    <row r="3975" spans="1:10" ht="15.75" customHeight="1" x14ac:dyDescent="0.2">
      <c r="A3975" s="387"/>
      <c r="B3975" s="387"/>
      <c r="C3975" s="383"/>
      <c r="D3975" s="484"/>
      <c r="F3975" s="387"/>
      <c r="G3975" s="383"/>
      <c r="H3975" s="383"/>
      <c r="I3975" s="486"/>
    </row>
    <row r="3976" spans="1:10" ht="15.75" customHeight="1" x14ac:dyDescent="0.2">
      <c r="A3976" s="387"/>
      <c r="B3976" s="387"/>
      <c r="C3976" s="383"/>
      <c r="D3976" s="484"/>
      <c r="F3976" s="387"/>
      <c r="G3976" s="383"/>
      <c r="H3976" s="383"/>
      <c r="I3976" s="486"/>
    </row>
    <row r="3977" spans="1:10" ht="15.75" customHeight="1" x14ac:dyDescent="0.2">
      <c r="A3977" s="387"/>
      <c r="B3977" s="387"/>
      <c r="C3977" s="383"/>
      <c r="D3977" s="484"/>
      <c r="F3977" s="387"/>
      <c r="G3977" s="383"/>
      <c r="H3977" s="383"/>
      <c r="I3977" s="486"/>
    </row>
    <row r="3978" spans="1:10" ht="15.75" customHeight="1" x14ac:dyDescent="0.2">
      <c r="A3978" s="387"/>
      <c r="B3978" s="387"/>
      <c r="C3978" s="383"/>
      <c r="D3978" s="484"/>
      <c r="F3978" s="387"/>
      <c r="G3978" s="383"/>
      <c r="H3978" s="383"/>
      <c r="I3978" s="486"/>
    </row>
    <row r="3979" spans="1:10" ht="15.75" customHeight="1" x14ac:dyDescent="0.2">
      <c r="A3979" s="387"/>
      <c r="B3979" s="387"/>
      <c r="C3979" s="383"/>
      <c r="D3979" s="484"/>
      <c r="F3979" s="387"/>
      <c r="G3979" s="383"/>
      <c r="H3979" s="383"/>
      <c r="I3979" s="486"/>
    </row>
    <row r="3980" spans="1:10" ht="15.75" customHeight="1" x14ac:dyDescent="0.2">
      <c r="A3980" s="387"/>
      <c r="B3980" s="387"/>
      <c r="C3980" s="383"/>
      <c r="D3980" s="484"/>
      <c r="F3980" s="387"/>
      <c r="G3980" s="383"/>
      <c r="H3980" s="383"/>
      <c r="I3980" s="486"/>
    </row>
    <row r="3981" spans="1:10" ht="15.75" customHeight="1" x14ac:dyDescent="0.2">
      <c r="A3981" s="387"/>
      <c r="B3981" s="387"/>
      <c r="C3981" s="383"/>
      <c r="D3981" s="484"/>
      <c r="F3981" s="387"/>
      <c r="G3981" s="383"/>
      <c r="H3981" s="383"/>
      <c r="I3981" s="486"/>
    </row>
    <row r="3982" spans="1:10" ht="15.75" customHeight="1" x14ac:dyDescent="0.2">
      <c r="A3982" s="387"/>
      <c r="B3982" s="387"/>
      <c r="C3982" s="383"/>
      <c r="D3982" s="484"/>
      <c r="F3982" s="387"/>
      <c r="G3982" s="383"/>
      <c r="H3982" s="383"/>
      <c r="I3982" s="486"/>
    </row>
    <row r="3983" spans="1:10" ht="15.75" customHeight="1" x14ac:dyDescent="0.2">
      <c r="A3983" s="387"/>
      <c r="B3983" s="387"/>
      <c r="C3983" s="383"/>
      <c r="D3983" s="484"/>
      <c r="F3983" s="387"/>
      <c r="G3983" s="383"/>
      <c r="H3983" s="383"/>
      <c r="I3983" s="486"/>
    </row>
    <row r="3984" spans="1:10" ht="15.75" customHeight="1" x14ac:dyDescent="0.2">
      <c r="A3984" s="387"/>
      <c r="B3984" s="387"/>
      <c r="C3984" s="383"/>
      <c r="D3984" s="484"/>
      <c r="F3984" s="387"/>
      <c r="G3984" s="383"/>
      <c r="H3984" s="383"/>
      <c r="I3984" s="486"/>
    </row>
    <row r="3985" spans="1:9" ht="15.75" customHeight="1" x14ac:dyDescent="0.2">
      <c r="A3985" s="387"/>
      <c r="B3985" s="387"/>
      <c r="C3985" s="383"/>
      <c r="D3985" s="484"/>
      <c r="F3985" s="387"/>
      <c r="G3985" s="383"/>
      <c r="H3985" s="383"/>
      <c r="I3985" s="486"/>
    </row>
    <row r="3986" spans="1:9" ht="15.75" customHeight="1" x14ac:dyDescent="0.2">
      <c r="A3986" s="387"/>
      <c r="B3986" s="387"/>
      <c r="C3986" s="383"/>
      <c r="D3986" s="484"/>
      <c r="F3986" s="387"/>
      <c r="G3986" s="383"/>
      <c r="H3986" s="383"/>
      <c r="I3986" s="486"/>
    </row>
    <row r="3987" spans="1:9" ht="15.75" customHeight="1" x14ac:dyDescent="0.2">
      <c r="A3987" s="387"/>
      <c r="B3987" s="387"/>
      <c r="C3987" s="383"/>
      <c r="D3987" s="484"/>
      <c r="F3987" s="387"/>
      <c r="G3987" s="383"/>
      <c r="H3987" s="383"/>
      <c r="I3987" s="486"/>
    </row>
    <row r="3988" spans="1:9" ht="15.75" customHeight="1" x14ac:dyDescent="0.2">
      <c r="A3988" s="387"/>
      <c r="B3988" s="387"/>
      <c r="C3988" s="383"/>
      <c r="D3988" s="484"/>
      <c r="F3988" s="387"/>
      <c r="G3988" s="383"/>
      <c r="H3988" s="383"/>
      <c r="I3988" s="486"/>
    </row>
    <row r="3989" spans="1:9" ht="15.75" customHeight="1" x14ac:dyDescent="0.2">
      <c r="A3989" s="387"/>
      <c r="B3989" s="387"/>
      <c r="C3989" s="383"/>
      <c r="D3989" s="484"/>
      <c r="F3989" s="387"/>
      <c r="G3989" s="383"/>
      <c r="H3989" s="383"/>
      <c r="I3989" s="486"/>
    </row>
    <row r="3990" spans="1:9" ht="15.75" customHeight="1" x14ac:dyDescent="0.2">
      <c r="A3990" s="387"/>
      <c r="B3990" s="387"/>
      <c r="C3990" s="383"/>
      <c r="D3990" s="484"/>
      <c r="F3990" s="387"/>
      <c r="G3990" s="383"/>
      <c r="H3990" s="383"/>
      <c r="I3990" s="486"/>
    </row>
    <row r="3991" spans="1:9" ht="15.75" customHeight="1" x14ac:dyDescent="0.2">
      <c r="A3991" s="387"/>
      <c r="B3991" s="387"/>
      <c r="C3991" s="383"/>
      <c r="D3991" s="484"/>
      <c r="F3991" s="387"/>
      <c r="G3991" s="383"/>
      <c r="H3991" s="383"/>
      <c r="I3991" s="486"/>
    </row>
    <row r="3992" spans="1:9" ht="15.75" customHeight="1" x14ac:dyDescent="0.2">
      <c r="A3992" s="387"/>
      <c r="B3992" s="387"/>
      <c r="C3992" s="383"/>
      <c r="D3992" s="484"/>
      <c r="F3992" s="387"/>
      <c r="G3992" s="383"/>
      <c r="H3992" s="383"/>
      <c r="I3992" s="486"/>
    </row>
    <row r="3993" spans="1:9" ht="15.75" customHeight="1" x14ac:dyDescent="0.2">
      <c r="A3993" s="387"/>
      <c r="B3993" s="387"/>
      <c r="C3993" s="383"/>
      <c r="D3993" s="484"/>
      <c r="F3993" s="387"/>
      <c r="G3993" s="383"/>
      <c r="H3993" s="383"/>
      <c r="I3993" s="486"/>
    </row>
    <row r="3994" spans="1:9" ht="15.75" customHeight="1" x14ac:dyDescent="0.2">
      <c r="A3994" s="387"/>
      <c r="B3994" s="387"/>
      <c r="C3994" s="383"/>
      <c r="D3994" s="484"/>
      <c r="F3994" s="387"/>
      <c r="G3994" s="383"/>
      <c r="H3994" s="383"/>
      <c r="I3994" s="486"/>
    </row>
    <row r="3995" spans="1:9" ht="15.75" customHeight="1" x14ac:dyDescent="0.2">
      <c r="A3995" s="387"/>
      <c r="B3995" s="387"/>
      <c r="C3995" s="383"/>
      <c r="D3995" s="484"/>
      <c r="F3995" s="387"/>
      <c r="G3995" s="383"/>
      <c r="H3995" s="383"/>
      <c r="I3995" s="486"/>
    </row>
    <row r="3996" spans="1:9" ht="15.75" customHeight="1" x14ac:dyDescent="0.2">
      <c r="A3996" s="387"/>
      <c r="B3996" s="387"/>
      <c r="C3996" s="383"/>
      <c r="D3996" s="484"/>
      <c r="F3996" s="387"/>
      <c r="G3996" s="383"/>
      <c r="H3996" s="383"/>
      <c r="I3996" s="486"/>
    </row>
    <row r="3997" spans="1:9" ht="15.75" customHeight="1" x14ac:dyDescent="0.2">
      <c r="A3997" s="387"/>
      <c r="B3997" s="387"/>
      <c r="C3997" s="383"/>
      <c r="D3997" s="484"/>
      <c r="F3997" s="387"/>
      <c r="G3997" s="383"/>
      <c r="H3997" s="383"/>
      <c r="I3997" s="486"/>
    </row>
    <row r="3998" spans="1:9" ht="15.75" customHeight="1" x14ac:dyDescent="0.2">
      <c r="A3998" s="387"/>
      <c r="B3998" s="387"/>
      <c r="C3998" s="383"/>
      <c r="D3998" s="484"/>
      <c r="F3998" s="387"/>
      <c r="G3998" s="383"/>
      <c r="H3998" s="383"/>
      <c r="I3998" s="486"/>
    </row>
    <row r="3999" spans="1:9" ht="15.75" customHeight="1" x14ac:dyDescent="0.2">
      <c r="A3999" s="387"/>
      <c r="B3999" s="387"/>
      <c r="C3999" s="383"/>
      <c r="D3999" s="484"/>
      <c r="F3999" s="387"/>
      <c r="G3999" s="383"/>
      <c r="H3999" s="383"/>
      <c r="I3999" s="486"/>
    </row>
    <row r="4000" spans="1:9" ht="15.75" customHeight="1" x14ac:dyDescent="0.2">
      <c r="A4000" s="387"/>
      <c r="B4000" s="387"/>
      <c r="C4000" s="383"/>
      <c r="D4000" s="484"/>
      <c r="F4000" s="387"/>
      <c r="G4000" s="383"/>
      <c r="H4000" s="383"/>
      <c r="I4000" s="486"/>
    </row>
    <row r="4001" spans="1:9" ht="15.75" customHeight="1" x14ac:dyDescent="0.2">
      <c r="A4001" s="387"/>
      <c r="B4001" s="387"/>
      <c r="C4001" s="383"/>
      <c r="D4001" s="484"/>
      <c r="F4001" s="387"/>
      <c r="G4001" s="383"/>
      <c r="H4001" s="383"/>
      <c r="I4001" s="486"/>
    </row>
    <row r="4002" spans="1:9" ht="15.75" customHeight="1" x14ac:dyDescent="0.2">
      <c r="A4002" s="387"/>
      <c r="B4002" s="387"/>
      <c r="C4002" s="383"/>
      <c r="D4002" s="484"/>
      <c r="F4002" s="387"/>
      <c r="G4002" s="383"/>
      <c r="H4002" s="383"/>
      <c r="I4002" s="486"/>
    </row>
    <row r="4003" spans="1:9" ht="15.75" customHeight="1" x14ac:dyDescent="0.2">
      <c r="A4003" s="387"/>
      <c r="B4003" s="387"/>
      <c r="C4003" s="383"/>
      <c r="D4003" s="484"/>
      <c r="F4003" s="387"/>
      <c r="G4003" s="383"/>
      <c r="H4003" s="383"/>
      <c r="I4003" s="486"/>
    </row>
    <row r="4004" spans="1:9" ht="15.75" customHeight="1" x14ac:dyDescent="0.2">
      <c r="A4004" s="387"/>
      <c r="B4004" s="387"/>
      <c r="C4004" s="383"/>
      <c r="D4004" s="484"/>
      <c r="F4004" s="387"/>
      <c r="G4004" s="383"/>
      <c r="H4004" s="383"/>
      <c r="I4004" s="486"/>
    </row>
    <row r="4005" spans="1:9" ht="15.75" customHeight="1" x14ac:dyDescent="0.2">
      <c r="A4005" s="387"/>
      <c r="B4005" s="387"/>
      <c r="C4005" s="383"/>
      <c r="D4005" s="484"/>
      <c r="F4005" s="387"/>
      <c r="G4005" s="383"/>
      <c r="H4005" s="383"/>
      <c r="I4005" s="486"/>
    </row>
    <row r="4006" spans="1:9" ht="15.75" customHeight="1" x14ac:dyDescent="0.2">
      <c r="A4006" s="387"/>
      <c r="B4006" s="387"/>
      <c r="C4006" s="383"/>
      <c r="D4006" s="484"/>
      <c r="F4006" s="387"/>
      <c r="G4006" s="383"/>
      <c r="H4006" s="383"/>
      <c r="I4006" s="486"/>
    </row>
    <row r="4007" spans="1:9" ht="15.75" customHeight="1" x14ac:dyDescent="0.2">
      <c r="A4007" s="387"/>
      <c r="B4007" s="387"/>
      <c r="C4007" s="383"/>
      <c r="D4007" s="484"/>
      <c r="F4007" s="387"/>
      <c r="G4007" s="383"/>
      <c r="H4007" s="383"/>
      <c r="I4007" s="486"/>
    </row>
  </sheetData>
  <mergeCells count="71">
    <mergeCell ref="B3302:C3302"/>
    <mergeCell ref="D2534:D2535"/>
    <mergeCell ref="D2541:D2546"/>
    <mergeCell ref="D2553:D2557"/>
    <mergeCell ref="D2566:D2568"/>
    <mergeCell ref="D2571:D2572"/>
    <mergeCell ref="D2574:D2575"/>
    <mergeCell ref="D2576:D2579"/>
    <mergeCell ref="B3297:C3297"/>
    <mergeCell ref="B3299:C3299"/>
    <mergeCell ref="B3300:C3300"/>
    <mergeCell ref="B3301:C3301"/>
    <mergeCell ref="A2098:A2100"/>
    <mergeCell ref="B2098:B2100"/>
    <mergeCell ref="C2098:C2100"/>
    <mergeCell ref="D2098:D2100"/>
    <mergeCell ref="A2101:A2103"/>
    <mergeCell ref="B2101:B2103"/>
    <mergeCell ref="C2101:C2103"/>
    <mergeCell ref="D2101:D2103"/>
    <mergeCell ref="A2092:A2095"/>
    <mergeCell ref="B2092:B2095"/>
    <mergeCell ref="C2092:C2095"/>
    <mergeCell ref="D2092:D2095"/>
    <mergeCell ref="A2096:A2097"/>
    <mergeCell ref="B2096:B2097"/>
    <mergeCell ref="C2096:C2097"/>
    <mergeCell ref="D2096:D2097"/>
    <mergeCell ref="A1804:A1806"/>
    <mergeCell ref="B1804:B1806"/>
    <mergeCell ref="C1804:C1806"/>
    <mergeCell ref="D1804:D1806"/>
    <mergeCell ref="A2088:A2090"/>
    <mergeCell ref="B2088:B2090"/>
    <mergeCell ref="C2088:C2090"/>
    <mergeCell ref="D2088:D2090"/>
    <mergeCell ref="D831:D832"/>
    <mergeCell ref="D833:D836"/>
    <mergeCell ref="A1801:A1802"/>
    <mergeCell ref="B1801:B1802"/>
    <mergeCell ref="C1801:C1802"/>
    <mergeCell ref="D1801:D1802"/>
    <mergeCell ref="D828:D829"/>
    <mergeCell ref="A120:A122"/>
    <mergeCell ref="B120:B122"/>
    <mergeCell ref="C120:C122"/>
    <mergeCell ref="D120:D122"/>
    <mergeCell ref="A134:A136"/>
    <mergeCell ref="B134:B136"/>
    <mergeCell ref="C134:C136"/>
    <mergeCell ref="D134:D136"/>
    <mergeCell ref="B350:C350"/>
    <mergeCell ref="D791:D792"/>
    <mergeCell ref="D798:D803"/>
    <mergeCell ref="D810:D814"/>
    <mergeCell ref="D823:D825"/>
    <mergeCell ref="A97:A98"/>
    <mergeCell ref="B97:B98"/>
    <mergeCell ref="C97:C98"/>
    <mergeCell ref="D97:D98"/>
    <mergeCell ref="A108:A110"/>
    <mergeCell ref="B108:B110"/>
    <mergeCell ref="C108:C110"/>
    <mergeCell ref="D108:D110"/>
    <mergeCell ref="A1:J1"/>
    <mergeCell ref="A2:J2"/>
    <mergeCell ref="B3:J3"/>
    <mergeCell ref="A93:A94"/>
    <mergeCell ref="B93:B94"/>
    <mergeCell ref="C93:C94"/>
    <mergeCell ref="D93:D94"/>
  </mergeCells>
  <hyperlinks>
    <hyperlink ref="A343" r:id="rId1" display="1 ADQUISICIÓN DE MATERIAL DE LIMPIEZA Y ASEO PARA II.EE" xr:uid="{00000000-0004-0000-0600-000000000000}"/>
    <hyperlink ref="A344" r:id="rId2" display="2 ADQUISICIÓN DE MATERIAL DIDACTICO PARA LAS II.EE DE LA UGEL-SCH" xr:uid="{00000000-0004-0000-0600-000001000000}"/>
    <hyperlink ref="A2198" r:id="rId3" display="5 ADQUISICION DE MATERIAL FUNGIBLE PARA II.EE " xr:uid="{00000000-0004-0000-0600-000002000000}"/>
    <hyperlink ref="A2199" r:id="rId4" display="6 ADQUISICION DE MATERIAL FUNGIBLE PARA II.EE" xr:uid="{00000000-0004-0000-0600-000003000000}"/>
    <hyperlink ref="A2200" r:id="rId5" display="7 ADQUISICION DE MATERIAL FUNGIBLE PARA II.EE" xr:uid="{00000000-0004-0000-0600-000004000000}"/>
    <hyperlink ref="A2203" r:id="rId6" display="10 ADQUISICION DE MATERIAL DE LIMPIEZA PARA II.EE " xr:uid="{00000000-0004-0000-0600-000005000000}"/>
    <hyperlink ref="A2204" r:id="rId7" display="11 SERVICIO DE TRANSPORTE DISTRIBUCION DE MATERIAL EDUCATIVO, LIMPIEZA EPPS Y FUNGIBLE PARA II.EE" xr:uid="{00000000-0004-0000-0600-000006000000}"/>
    <hyperlink ref="A560" r:id="rId8" xr:uid="{00000000-0004-0000-0600-000007000000}"/>
    <hyperlink ref="A563" r:id="rId9" xr:uid="{00000000-0004-0000-0600-000008000000}"/>
    <hyperlink ref="A564" r:id="rId10" xr:uid="{00000000-0004-0000-0600-000009000000}"/>
    <hyperlink ref="A630" r:id="rId11" display="2 ADQUISICION DE TERNOS PARA LOS TRABAJADORES DE LAS II.EE DE LA UGEL 04 TSE" xr:uid="{00000000-0004-0000-0600-00000A000000}"/>
    <hyperlink ref="A2696" r:id="rId12" xr:uid="{00000000-0004-0000-0600-00000B000000}"/>
    <hyperlink ref="A2697" r:id="rId13" xr:uid="{00000000-0004-0000-0600-00000C000000}"/>
    <hyperlink ref="A2698" r:id="rId14" xr:uid="{00000000-0004-0000-0600-00000D000000}"/>
    <hyperlink ref="A1729" r:id="rId15" display="14 COMPRA DE INSUMOS MEDICOS PARA LOS EE.SS. " xr:uid="{00000000-0004-0000-0600-00000E000000}"/>
    <hyperlink ref="A1730" r:id="rId16" display="15 COMPRA DE INSTRUMENTOS DE MEDICION PARA LOS EE.SS. " xr:uid="{00000000-0004-0000-0600-00000F000000}"/>
    <hyperlink ref="A1734" r:id="rId17" display="19 POR LA COMPRA DE INSUMOS DE LIMPIEZA DE LOS EE.SS. " xr:uid="{00000000-0004-0000-0600-000010000000}"/>
    <hyperlink ref="A1736" r:id="rId18" display="21 POR LA COMPRA DE ALIMENTOS NO PERECIBLES A LOS EE.SS." xr:uid="{00000000-0004-0000-0600-000011000000}"/>
    <hyperlink ref="A2403" r:id="rId19" display="10 ADQUISICION DE MATERIAL DIDACTICO Y UTILES DE ENSEÑANZA PARA II.EE DEL NIVEL INICIAL" xr:uid="{00000000-0004-0000-0600-000012000000}"/>
    <hyperlink ref="A3212" r:id="rId20" display="29 POR LA COMPRA DE ALIMENTOS NO PERECIBLES A LOS EE.SS" xr:uid="{00000000-0004-0000-0600-000013000000}"/>
    <hyperlink ref="A3213" r:id="rId21" display="30 POR LA COMPRA DE ARTICULOS DE LIMPIEZA DE LOS EE.SS" xr:uid="{00000000-0004-0000-0600-000014000000}"/>
    <hyperlink ref="A3214" r:id="rId22" display="31 POR LA COMPRA DE INSUMOS MEDICOS DE LOS EE.SS. " xr:uid="{00000000-0004-0000-0600-000015000000}"/>
    <hyperlink ref="A3219" r:id="rId23" display="36 POR LA COMPRA DE INSUMOS DE LABORATORIO DE LOS EE.SS. " xr:uid="{00000000-0004-0000-0600-000016000000}"/>
    <hyperlink ref="A3223" r:id="rId24" display="40 POR LA COMPRA DE MEDICAMENTOS DE LOS EE.SS" xr:uid="{00000000-0004-0000-0600-000017000000}"/>
    <hyperlink ref="A3291" r:id="rId25" display="11 ADQUISICION DE MATERIAL FUNGIBLE PARA LAS II EE DE NIVEL PRIMARIA" xr:uid="{00000000-0004-0000-0600-000018000000}"/>
    <hyperlink ref="A3293" r:id="rId26" display="13 SERVICIO DE ENERGIA ELECTRICA PARA LAS II.EE DEL AMBITO DE LA UGEL SC" xr:uid="{00000000-0004-0000-0600-000019000000}"/>
  </hyperlinks>
  <printOptions horizontalCentered="1" gridLines="1"/>
  <pageMargins left="0.11811023622047245" right="0.11811023622047245" top="0.35433070866141736" bottom="0.35433070866141736" header="0" footer="0"/>
  <pageSetup paperSize="9" scale="50" fitToHeight="0" pageOrder="overThenDown" orientation="landscape" cellComments="atEnd" r:id="rId27"/>
  <ignoredErrors>
    <ignoredError sqref="E423:E513 E650:E656 E657:E690 E692:E700 E701:E713 E714:E724 E753 E758:E760 E762:E779 E780:E796 F1123:F1131 F1132:F1142 F1143:F1156 E1159:E1186 E1187:E1200 E1201:E1213 E1214:E1221 E1222:E1231 E1232:E1242 E1243:E1249 E1250:E1269 E1270:E1287 E1288:E1306 E1307:E1326 E1327:E1350 E1351:E1384 E1385:E1400 E1401:E1416 E1417:E1423 E1716:E1724 E1725:E1736 E1737:E1746 E1752 E1757:E1765 E1788:E1789 E1790:E1793 E1795:E1797 E1799:E1806 E1809:E1816 E1818:E1823 E1826:E1834 E1837 E1840:E1843 E1844:E1854 E1855:E1861 E1862:E1869 E1870:E1878 E1879:E1893 E1894:E1900 E1901:E1919 E1920:E1932 E1972:E1975 E1976:E1983 E1984:E1991 E1992:E2002 E2003:E2015 E2016:E2033 E2034:E2044 E2045:E2055 E2056:E2082 E2083:E2095 E2096:E2105 E2122:E2124 E2126:E2129 E2254:E2259 E2260:E2273 E2274:E2281 E2282:E2292 E2293:E2330 E2331:E2334 E2394:E2401 E2402:E2404 E2411:E2412 E2505:E2517 E2519:E2532 E2684:E2689 E2691:E2692 E2696:E2701 E2702:E2705 E2708:E2728 E2729:E2751 E2752:E2754 E3184:E3203 E3204:E3217 E3218:E3223 E3244:E3251 E3252:E3256 E3298:E3302 E3327:E3328 E3357 E3363:E3364 E3687:E3700 E3701:E3708 E3709:E3722 E3723:E3726 E2450:E2451" numberStoredAsText="1"/>
    <ignoredError sqref="D1542:D1544 D1614:D1618 D1653" twoDigitTextYear="1"/>
  </ignoredErrors>
  <legacyDrawing r:id="rId2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46"/>
  <sheetViews>
    <sheetView topLeftCell="A104" workbookViewId="0">
      <selection activeCell="A110" sqref="A110:W111"/>
    </sheetView>
  </sheetViews>
  <sheetFormatPr baseColWidth="10" defaultColWidth="11.42578125" defaultRowHeight="12.75" x14ac:dyDescent="0.2"/>
  <cols>
    <col min="1" max="1" width="45" style="250" customWidth="1"/>
    <col min="2" max="2" width="10" style="282" customWidth="1"/>
    <col min="3" max="3" width="14.42578125" style="203" customWidth="1"/>
    <col min="4" max="4" width="12.7109375" style="250" customWidth="1"/>
    <col min="5" max="5" width="15.140625" style="250" customWidth="1"/>
    <col min="6" max="6" width="14" style="203" customWidth="1"/>
    <col min="7" max="7" width="14" style="282" customWidth="1"/>
    <col min="8" max="8" width="15.5703125" style="203" customWidth="1"/>
    <col min="9" max="9" width="12.42578125" style="282" customWidth="1"/>
    <col min="10" max="10" width="12.7109375" style="282" customWidth="1"/>
    <col min="11" max="11" width="9.7109375" style="203" customWidth="1"/>
    <col min="12" max="12" width="9.85546875" style="203" customWidth="1"/>
    <col min="13" max="13" width="11" style="203" customWidth="1"/>
    <col min="14" max="14" width="7.42578125" style="203" customWidth="1"/>
    <col min="15" max="16" width="11.28515625" style="282" customWidth="1"/>
    <col min="17" max="17" width="10" style="282" customWidth="1"/>
    <col min="18" max="18" width="13.5703125" style="203" customWidth="1"/>
    <col min="19" max="19" width="13.85546875" style="203" bestFit="1" customWidth="1"/>
    <col min="20" max="20" width="13.42578125" style="203" customWidth="1"/>
    <col min="21" max="21" width="8.28515625" style="203" customWidth="1"/>
    <col min="22" max="22" width="17.42578125" style="282" customWidth="1"/>
    <col min="23" max="23" width="13.140625" style="203" customWidth="1"/>
    <col min="24" max="16384" width="11.42578125" style="203"/>
  </cols>
  <sheetData>
    <row r="1" spans="1:28" s="264" customFormat="1" ht="29.25" customHeight="1" x14ac:dyDescent="0.25">
      <c r="A1" s="875" t="s">
        <v>240</v>
      </c>
      <c r="B1" s="876"/>
      <c r="C1" s="876"/>
      <c r="D1" s="876"/>
      <c r="E1" s="876"/>
      <c r="F1" s="876"/>
      <c r="G1" s="876"/>
      <c r="H1" s="876"/>
      <c r="I1" s="876"/>
      <c r="J1" s="876"/>
      <c r="K1" s="876"/>
      <c r="L1" s="876"/>
      <c r="M1" s="876"/>
      <c r="N1" s="876"/>
      <c r="O1" s="876"/>
      <c r="P1" s="876"/>
      <c r="Q1" s="876"/>
      <c r="R1" s="876"/>
      <c r="S1" s="876"/>
      <c r="T1" s="876"/>
      <c r="U1" s="876"/>
      <c r="V1" s="876"/>
      <c r="W1" s="877"/>
    </row>
    <row r="2" spans="1:28" s="264" customFormat="1" ht="15.75" x14ac:dyDescent="0.25">
      <c r="A2" s="875" t="s">
        <v>184</v>
      </c>
      <c r="B2" s="876"/>
      <c r="C2" s="876"/>
      <c r="D2" s="876"/>
      <c r="E2" s="876"/>
      <c r="F2" s="876"/>
      <c r="G2" s="876"/>
      <c r="H2" s="876"/>
      <c r="I2" s="876"/>
      <c r="J2" s="876"/>
      <c r="K2" s="876"/>
      <c r="L2" s="876"/>
      <c r="M2" s="876"/>
      <c r="N2" s="876"/>
      <c r="O2" s="876"/>
      <c r="P2" s="876"/>
      <c r="Q2" s="876"/>
      <c r="R2" s="876"/>
      <c r="S2" s="876"/>
      <c r="T2" s="876"/>
      <c r="U2" s="876"/>
      <c r="V2" s="876"/>
      <c r="W2" s="877"/>
    </row>
    <row r="3" spans="1:28" s="264" customFormat="1" ht="37.5" customHeight="1" x14ac:dyDescent="0.25">
      <c r="A3" s="874" t="s">
        <v>618</v>
      </c>
      <c r="B3" s="874"/>
      <c r="C3" s="874" t="s">
        <v>303</v>
      </c>
      <c r="D3" s="874"/>
      <c r="E3" s="874"/>
      <c r="F3" s="874"/>
      <c r="G3" s="874"/>
      <c r="H3" s="874"/>
      <c r="I3" s="874"/>
      <c r="J3" s="874"/>
      <c r="K3" s="874"/>
      <c r="L3" s="874"/>
      <c r="M3" s="874"/>
      <c r="N3" s="874"/>
      <c r="O3" s="874"/>
      <c r="P3" s="874"/>
      <c r="Q3" s="874"/>
      <c r="R3" s="885" t="s">
        <v>193</v>
      </c>
      <c r="S3" s="886"/>
      <c r="T3" s="885" t="s">
        <v>183</v>
      </c>
      <c r="U3" s="886"/>
      <c r="V3" s="881" t="s">
        <v>185</v>
      </c>
      <c r="W3" s="878" t="s">
        <v>204</v>
      </c>
      <c r="X3" s="265"/>
      <c r="Y3" s="265"/>
      <c r="Z3" s="265"/>
      <c r="AA3" s="265"/>
      <c r="AB3" s="265"/>
    </row>
    <row r="4" spans="1:28" s="264" customFormat="1" ht="12" hidden="1" customHeight="1" x14ac:dyDescent="0.25">
      <c r="A4" s="205" t="s">
        <v>119</v>
      </c>
      <c r="B4" s="206"/>
      <c r="C4" s="206"/>
      <c r="D4" s="205"/>
      <c r="E4" s="205"/>
      <c r="F4" s="206"/>
      <c r="G4" s="206"/>
      <c r="H4" s="206"/>
      <c r="I4" s="206"/>
      <c r="J4" s="206"/>
      <c r="K4" s="206"/>
      <c r="L4" s="206"/>
      <c r="M4" s="206"/>
      <c r="N4" s="206"/>
      <c r="O4" s="206"/>
      <c r="P4" s="206"/>
      <c r="Q4" s="262"/>
      <c r="R4" s="887"/>
      <c r="S4" s="888"/>
      <c r="T4" s="887"/>
      <c r="U4" s="888"/>
      <c r="V4" s="882"/>
      <c r="W4" s="879"/>
    </row>
    <row r="5" spans="1:28" s="263" customFormat="1" ht="27.75" customHeight="1" x14ac:dyDescent="0.3">
      <c r="A5" s="205"/>
      <c r="B5" s="881" t="s">
        <v>207</v>
      </c>
      <c r="C5" s="881" t="s">
        <v>187</v>
      </c>
      <c r="D5" s="881" t="s">
        <v>120</v>
      </c>
      <c r="E5" s="881" t="s">
        <v>188</v>
      </c>
      <c r="F5" s="881" t="s">
        <v>181</v>
      </c>
      <c r="G5" s="881" t="s">
        <v>121</v>
      </c>
      <c r="H5" s="881" t="s">
        <v>189</v>
      </c>
      <c r="I5" s="870" t="s">
        <v>194</v>
      </c>
      <c r="J5" s="871"/>
      <c r="K5" s="870" t="s">
        <v>122</v>
      </c>
      <c r="L5" s="871"/>
      <c r="M5" s="872" t="s">
        <v>197</v>
      </c>
      <c r="N5" s="873"/>
      <c r="O5" s="884" t="s">
        <v>206</v>
      </c>
      <c r="P5" s="884"/>
      <c r="Q5" s="884"/>
      <c r="R5" s="889"/>
      <c r="S5" s="890"/>
      <c r="T5" s="889"/>
      <c r="U5" s="890"/>
      <c r="V5" s="891"/>
      <c r="W5" s="880"/>
    </row>
    <row r="6" spans="1:28" s="263" customFormat="1" ht="51" customHeight="1" x14ac:dyDescent="0.3">
      <c r="A6" s="207" t="s">
        <v>182</v>
      </c>
      <c r="B6" s="882"/>
      <c r="C6" s="882"/>
      <c r="D6" s="882"/>
      <c r="E6" s="882"/>
      <c r="F6" s="882"/>
      <c r="G6" s="882"/>
      <c r="H6" s="882"/>
      <c r="I6" s="207" t="s">
        <v>195</v>
      </c>
      <c r="J6" s="207" t="s">
        <v>196</v>
      </c>
      <c r="K6" s="207" t="s">
        <v>198</v>
      </c>
      <c r="L6" s="207" t="s">
        <v>199</v>
      </c>
      <c r="M6" s="208" t="s">
        <v>200</v>
      </c>
      <c r="N6" s="207" t="s">
        <v>32</v>
      </c>
      <c r="O6" s="209" t="s">
        <v>201</v>
      </c>
      <c r="P6" s="209" t="s">
        <v>202</v>
      </c>
      <c r="Q6" s="209" t="s">
        <v>203</v>
      </c>
      <c r="R6" s="311">
        <v>2021</v>
      </c>
      <c r="S6" s="311" t="s">
        <v>169</v>
      </c>
      <c r="T6" s="207" t="s">
        <v>126</v>
      </c>
      <c r="U6" s="210" t="s">
        <v>32</v>
      </c>
      <c r="V6" s="312" t="s">
        <v>170</v>
      </c>
      <c r="W6" s="211" t="s">
        <v>205</v>
      </c>
    </row>
    <row r="7" spans="1:28" ht="21.75" customHeight="1" x14ac:dyDescent="0.2">
      <c r="A7" s="199" t="s">
        <v>645</v>
      </c>
      <c r="B7" s="213"/>
      <c r="C7" s="213"/>
      <c r="D7" s="213"/>
      <c r="E7" s="213"/>
      <c r="F7" s="213"/>
      <c r="G7" s="213"/>
      <c r="H7" s="213"/>
      <c r="I7" s="213"/>
      <c r="J7" s="213"/>
      <c r="K7" s="213"/>
      <c r="L7" s="213"/>
      <c r="M7" s="213"/>
      <c r="N7" s="213"/>
      <c r="O7" s="213"/>
      <c r="P7" s="213"/>
      <c r="Q7" s="252"/>
      <c r="R7" s="214"/>
      <c r="S7" s="214"/>
      <c r="T7" s="213"/>
      <c r="U7" s="215"/>
      <c r="V7" s="214"/>
      <c r="W7" s="216"/>
    </row>
    <row r="8" spans="1:28" ht="51" customHeight="1" x14ac:dyDescent="0.2">
      <c r="A8" s="193" t="s">
        <v>423</v>
      </c>
      <c r="B8" s="194">
        <v>2026460</v>
      </c>
      <c r="C8" s="212"/>
      <c r="D8" s="212"/>
      <c r="E8" s="212"/>
      <c r="F8" s="195">
        <v>9080850</v>
      </c>
      <c r="G8" s="200"/>
      <c r="H8" s="200"/>
      <c r="I8" s="200"/>
      <c r="J8" s="200"/>
      <c r="K8" s="200"/>
      <c r="L8" s="200"/>
      <c r="M8" s="200"/>
      <c r="N8" s="200"/>
      <c r="O8" s="200"/>
      <c r="P8" s="200"/>
      <c r="Q8" s="239"/>
      <c r="R8" s="195">
        <v>8850231</v>
      </c>
      <c r="S8" s="195">
        <v>217770</v>
      </c>
      <c r="T8" s="217">
        <f>F8-R8-S8</f>
        <v>12849</v>
      </c>
      <c r="U8" s="218">
        <f>T8/F8</f>
        <v>1.4149556484249822E-3</v>
      </c>
      <c r="V8" s="219">
        <v>0</v>
      </c>
      <c r="W8" s="217">
        <f>T8</f>
        <v>12849</v>
      </c>
    </row>
    <row r="9" spans="1:28" ht="51" customHeight="1" x14ac:dyDescent="0.2">
      <c r="A9" s="193" t="s">
        <v>424</v>
      </c>
      <c r="B9" s="194">
        <v>2078036</v>
      </c>
      <c r="C9" s="251"/>
      <c r="D9" s="251" t="s">
        <v>425</v>
      </c>
      <c r="E9" s="251"/>
      <c r="F9" s="195">
        <v>203875752</v>
      </c>
      <c r="G9" s="253">
        <v>43241</v>
      </c>
      <c r="H9" s="251" t="s">
        <v>426</v>
      </c>
      <c r="I9" s="239" t="s">
        <v>427</v>
      </c>
      <c r="J9" s="239" t="s">
        <v>428</v>
      </c>
      <c r="K9" s="239" t="s">
        <v>429</v>
      </c>
      <c r="L9" s="239" t="str">
        <f>J9</f>
        <v>28/02/2018</v>
      </c>
      <c r="M9" s="239"/>
      <c r="N9" s="239"/>
      <c r="O9" s="239" t="str">
        <f>L9</f>
        <v>28/02/2018</v>
      </c>
      <c r="P9" s="253">
        <v>43167</v>
      </c>
      <c r="Q9" s="251" t="s">
        <v>430</v>
      </c>
      <c r="R9" s="195">
        <v>20188197</v>
      </c>
      <c r="S9" s="195">
        <v>0</v>
      </c>
      <c r="T9" s="217">
        <f t="shared" ref="T9:T72" si="0">F9-R9-S9</f>
        <v>183687555</v>
      </c>
      <c r="U9" s="218">
        <f t="shared" ref="U9:U72" si="1">T9/F9</f>
        <v>0.90097793974047491</v>
      </c>
      <c r="V9" s="219">
        <v>0</v>
      </c>
      <c r="W9" s="217">
        <f>T9</f>
        <v>183687555</v>
      </c>
    </row>
    <row r="10" spans="1:28" ht="51" customHeight="1" x14ac:dyDescent="0.2">
      <c r="A10" s="193" t="s">
        <v>431</v>
      </c>
      <c r="B10" s="194">
        <v>2109715</v>
      </c>
      <c r="C10" s="251"/>
      <c r="D10" s="251"/>
      <c r="E10" s="251"/>
      <c r="F10" s="195">
        <v>42911048</v>
      </c>
      <c r="G10" s="239"/>
      <c r="H10" s="239"/>
      <c r="I10" s="239"/>
      <c r="J10" s="239"/>
      <c r="K10" s="239"/>
      <c r="L10" s="239"/>
      <c r="M10" s="239"/>
      <c r="N10" s="239"/>
      <c r="O10" s="239"/>
      <c r="P10" s="239"/>
      <c r="Q10" s="239"/>
      <c r="R10" s="195">
        <v>40222023</v>
      </c>
      <c r="S10" s="195">
        <v>0</v>
      </c>
      <c r="T10" s="217">
        <f t="shared" si="0"/>
        <v>2689025</v>
      </c>
      <c r="U10" s="218">
        <f t="shared" si="1"/>
        <v>6.266509734276357E-2</v>
      </c>
      <c r="V10" s="219">
        <v>0</v>
      </c>
      <c r="W10" s="217">
        <f>T10</f>
        <v>2689025</v>
      </c>
    </row>
    <row r="11" spans="1:28" ht="51" customHeight="1" x14ac:dyDescent="0.2">
      <c r="A11" s="193" t="s">
        <v>432</v>
      </c>
      <c r="B11" s="194">
        <v>2133309</v>
      </c>
      <c r="C11" s="251" t="s">
        <v>433</v>
      </c>
      <c r="D11" s="251" t="s">
        <v>406</v>
      </c>
      <c r="E11" s="251" t="s">
        <v>434</v>
      </c>
      <c r="F11" s="195">
        <v>39773494</v>
      </c>
      <c r="G11" s="254">
        <v>42913</v>
      </c>
      <c r="H11" s="251" t="s">
        <v>435</v>
      </c>
      <c r="I11" s="254">
        <f>G11+1</f>
        <v>42914</v>
      </c>
      <c r="J11" s="254" t="s">
        <v>436</v>
      </c>
      <c r="K11" s="239"/>
      <c r="L11" s="239"/>
      <c r="M11" s="239"/>
      <c r="N11" s="239"/>
      <c r="O11" s="239"/>
      <c r="P11" s="239"/>
      <c r="Q11" s="239"/>
      <c r="R11" s="195">
        <v>1104729</v>
      </c>
      <c r="S11" s="195">
        <v>0</v>
      </c>
      <c r="T11" s="217">
        <f t="shared" si="0"/>
        <v>38668765</v>
      </c>
      <c r="U11" s="218">
        <f t="shared" si="1"/>
        <v>0.9722244920197356</v>
      </c>
      <c r="V11" s="217">
        <f>T11*0.4</f>
        <v>15467506</v>
      </c>
      <c r="W11" s="217">
        <f>T11-V11</f>
        <v>23201259</v>
      </c>
    </row>
    <row r="12" spans="1:28" ht="51" customHeight="1" x14ac:dyDescent="0.2">
      <c r="A12" s="193" t="s">
        <v>437</v>
      </c>
      <c r="B12" s="194">
        <v>2133720</v>
      </c>
      <c r="C12" s="251"/>
      <c r="D12" s="251"/>
      <c r="E12" s="251"/>
      <c r="F12" s="195">
        <v>6906517</v>
      </c>
      <c r="G12" s="239"/>
      <c r="H12" s="239"/>
      <c r="I12" s="239"/>
      <c r="J12" s="239"/>
      <c r="K12" s="239"/>
      <c r="L12" s="239"/>
      <c r="M12" s="239"/>
      <c r="N12" s="239"/>
      <c r="O12" s="239"/>
      <c r="P12" s="239"/>
      <c r="Q12" s="239"/>
      <c r="R12" s="195">
        <v>0</v>
      </c>
      <c r="S12" s="195">
        <v>293489</v>
      </c>
      <c r="T12" s="217">
        <f t="shared" si="0"/>
        <v>6613028</v>
      </c>
      <c r="U12" s="218">
        <f t="shared" si="1"/>
        <v>0.95750549806798424</v>
      </c>
      <c r="V12" s="219">
        <v>0</v>
      </c>
      <c r="W12" s="217">
        <f>T12</f>
        <v>6613028</v>
      </c>
    </row>
    <row r="13" spans="1:28" ht="51" customHeight="1" x14ac:dyDescent="0.2">
      <c r="A13" s="193" t="s">
        <v>438</v>
      </c>
      <c r="B13" s="194">
        <v>2135351</v>
      </c>
      <c r="C13" s="251"/>
      <c r="D13" s="251"/>
      <c r="E13" s="251"/>
      <c r="F13" s="195">
        <v>45723575</v>
      </c>
      <c r="G13" s="239"/>
      <c r="H13" s="239"/>
      <c r="I13" s="239"/>
      <c r="J13" s="239"/>
      <c r="K13" s="239"/>
      <c r="L13" s="239"/>
      <c r="M13" s="239"/>
      <c r="N13" s="239"/>
      <c r="O13" s="239"/>
      <c r="P13" s="239"/>
      <c r="Q13" s="239"/>
      <c r="R13" s="195">
        <v>45491580</v>
      </c>
      <c r="S13" s="195">
        <v>34057</v>
      </c>
      <c r="T13" s="217">
        <f t="shared" si="0"/>
        <v>197938</v>
      </c>
      <c r="U13" s="218">
        <f t="shared" si="1"/>
        <v>4.3290140808106099E-3</v>
      </c>
      <c r="V13" s="219">
        <v>0</v>
      </c>
      <c r="W13" s="217">
        <f>T13</f>
        <v>197938</v>
      </c>
    </row>
    <row r="14" spans="1:28" ht="51" customHeight="1" x14ac:dyDescent="0.2">
      <c r="A14" s="193" t="s">
        <v>439</v>
      </c>
      <c r="B14" s="194">
        <v>2146549</v>
      </c>
      <c r="C14" s="251" t="s">
        <v>440</v>
      </c>
      <c r="D14" s="251" t="s">
        <v>406</v>
      </c>
      <c r="E14" s="251" t="s">
        <v>441</v>
      </c>
      <c r="F14" s="195">
        <v>1409214</v>
      </c>
      <c r="G14" s="254">
        <v>44617</v>
      </c>
      <c r="H14" s="254" t="s">
        <v>442</v>
      </c>
      <c r="I14" s="254">
        <f>G14+1</f>
        <v>44618</v>
      </c>
      <c r="J14" s="254" t="s">
        <v>443</v>
      </c>
      <c r="K14" s="239"/>
      <c r="L14" s="239"/>
      <c r="M14" s="239"/>
      <c r="N14" s="239"/>
      <c r="O14" s="239"/>
      <c r="P14" s="239"/>
      <c r="Q14" s="239"/>
      <c r="R14" s="195">
        <v>36577</v>
      </c>
      <c r="S14" s="195">
        <v>0</v>
      </c>
      <c r="T14" s="217">
        <f t="shared" si="0"/>
        <v>1372637</v>
      </c>
      <c r="U14" s="218">
        <f t="shared" si="1"/>
        <v>0.97404439637982587</v>
      </c>
      <c r="V14" s="217">
        <f>T14</f>
        <v>1372637</v>
      </c>
      <c r="W14" s="219">
        <v>0</v>
      </c>
    </row>
    <row r="15" spans="1:28" ht="51" customHeight="1" x14ac:dyDescent="0.2">
      <c r="A15" s="193" t="s">
        <v>444</v>
      </c>
      <c r="B15" s="194">
        <v>2167776</v>
      </c>
      <c r="C15" s="251"/>
      <c r="D15" s="251" t="s">
        <v>406</v>
      </c>
      <c r="E15" s="251"/>
      <c r="F15" s="195">
        <v>3323896</v>
      </c>
      <c r="G15" s="239"/>
      <c r="H15" s="239"/>
      <c r="I15" s="239"/>
      <c r="J15" s="239"/>
      <c r="K15" s="239"/>
      <c r="L15" s="239"/>
      <c r="M15" s="239"/>
      <c r="N15" s="239"/>
      <c r="O15" s="239"/>
      <c r="P15" s="239"/>
      <c r="Q15" s="239"/>
      <c r="R15" s="195">
        <v>109032</v>
      </c>
      <c r="S15" s="195">
        <v>0</v>
      </c>
      <c r="T15" s="217">
        <f t="shared" si="0"/>
        <v>3214864</v>
      </c>
      <c r="U15" s="218">
        <f t="shared" si="1"/>
        <v>0.96719752964593353</v>
      </c>
      <c r="V15" s="217">
        <f>T15*0.8</f>
        <v>2571891.2000000002</v>
      </c>
      <c r="W15" s="217">
        <f>T15-V15</f>
        <v>642972.79999999981</v>
      </c>
    </row>
    <row r="16" spans="1:28" ht="51" customHeight="1" x14ac:dyDescent="0.2">
      <c r="A16" s="193" t="s">
        <v>445</v>
      </c>
      <c r="B16" s="194">
        <v>2174446</v>
      </c>
      <c r="C16" s="251" t="s">
        <v>440</v>
      </c>
      <c r="D16" s="251" t="s">
        <v>406</v>
      </c>
      <c r="E16" s="251" t="s">
        <v>446</v>
      </c>
      <c r="F16" s="195">
        <v>1457118</v>
      </c>
      <c r="G16" s="254">
        <v>44378</v>
      </c>
      <c r="H16" s="251" t="s">
        <v>447</v>
      </c>
      <c r="I16" s="254">
        <f>G16+1</f>
        <v>44379</v>
      </c>
      <c r="J16" s="254" t="s">
        <v>436</v>
      </c>
      <c r="K16" s="239"/>
      <c r="L16" s="239"/>
      <c r="M16" s="239"/>
      <c r="N16" s="239"/>
      <c r="O16" s="239"/>
      <c r="P16" s="239"/>
      <c r="Q16" s="239"/>
      <c r="R16" s="195">
        <v>43139</v>
      </c>
      <c r="S16" s="195">
        <v>0</v>
      </c>
      <c r="T16" s="217">
        <f t="shared" si="0"/>
        <v>1413979</v>
      </c>
      <c r="U16" s="218">
        <f t="shared" si="1"/>
        <v>0.97039429888313777</v>
      </c>
      <c r="V16" s="217">
        <f>T16</f>
        <v>1413979</v>
      </c>
      <c r="W16" s="219">
        <v>0</v>
      </c>
    </row>
    <row r="17" spans="1:23" ht="51" customHeight="1" x14ac:dyDescent="0.2">
      <c r="A17" s="193" t="s">
        <v>448</v>
      </c>
      <c r="B17" s="194">
        <v>2188762</v>
      </c>
      <c r="C17" s="255" t="s">
        <v>449</v>
      </c>
      <c r="D17" s="256" t="s">
        <v>450</v>
      </c>
      <c r="E17" s="251" t="s">
        <v>451</v>
      </c>
      <c r="F17" s="195">
        <v>17929184</v>
      </c>
      <c r="G17" s="253">
        <v>44820</v>
      </c>
      <c r="H17" s="202"/>
      <c r="I17" s="253">
        <f>+G17+15</f>
        <v>44835</v>
      </c>
      <c r="J17" s="239"/>
      <c r="K17" s="239"/>
      <c r="L17" s="239"/>
      <c r="M17" s="239"/>
      <c r="N17" s="239"/>
      <c r="O17" s="239"/>
      <c r="P17" s="239"/>
      <c r="Q17" s="239"/>
      <c r="R17" s="195">
        <v>245033</v>
      </c>
      <c r="S17" s="195">
        <v>8665111</v>
      </c>
      <c r="T17" s="217">
        <f t="shared" si="0"/>
        <v>9019040</v>
      </c>
      <c r="U17" s="218">
        <f t="shared" si="1"/>
        <v>0.50303683647844766</v>
      </c>
      <c r="V17" s="217">
        <f>T17</f>
        <v>9019040</v>
      </c>
      <c r="W17" s="219">
        <v>0</v>
      </c>
    </row>
    <row r="18" spans="1:23" ht="51" customHeight="1" x14ac:dyDescent="0.2">
      <c r="A18" s="193" t="s">
        <v>452</v>
      </c>
      <c r="B18" s="194">
        <v>2188823</v>
      </c>
      <c r="C18" s="251"/>
      <c r="D18" s="251" t="s">
        <v>406</v>
      </c>
      <c r="E18" s="251"/>
      <c r="F18" s="195">
        <v>3334044</v>
      </c>
      <c r="G18" s="239"/>
      <c r="H18" s="239"/>
      <c r="I18" s="251" t="s">
        <v>453</v>
      </c>
      <c r="J18" s="239"/>
      <c r="K18" s="239"/>
      <c r="L18" s="239"/>
      <c r="M18" s="239"/>
      <c r="N18" s="239"/>
      <c r="O18" s="239"/>
      <c r="P18" s="239"/>
      <c r="Q18" s="239"/>
      <c r="R18" s="195">
        <v>155143</v>
      </c>
      <c r="S18" s="195">
        <v>0</v>
      </c>
      <c r="T18" s="217">
        <f t="shared" si="0"/>
        <v>3178901</v>
      </c>
      <c r="U18" s="218">
        <f t="shared" si="1"/>
        <v>0.95346702083115875</v>
      </c>
      <c r="V18" s="217">
        <f>T18*0.8</f>
        <v>2543120.8000000003</v>
      </c>
      <c r="W18" s="217">
        <f>T18-V18</f>
        <v>635780.19999999972</v>
      </c>
    </row>
    <row r="19" spans="1:23" ht="51" customHeight="1" x14ac:dyDescent="0.2">
      <c r="A19" s="193" t="s">
        <v>454</v>
      </c>
      <c r="B19" s="194">
        <v>2189742</v>
      </c>
      <c r="C19" s="255" t="s">
        <v>455</v>
      </c>
      <c r="D19" s="256" t="s">
        <v>450</v>
      </c>
      <c r="E19" s="255" t="s">
        <v>456</v>
      </c>
      <c r="F19" s="195">
        <v>4355532</v>
      </c>
      <c r="G19" s="253">
        <v>44511</v>
      </c>
      <c r="H19" s="256" t="s">
        <v>457</v>
      </c>
      <c r="I19" s="296">
        <v>44797</v>
      </c>
      <c r="J19" s="296">
        <v>45161</v>
      </c>
      <c r="K19" s="202"/>
      <c r="L19" s="202"/>
      <c r="M19" s="202"/>
      <c r="N19" s="202"/>
      <c r="O19" s="253">
        <f>+J19</f>
        <v>45161</v>
      </c>
      <c r="P19" s="253">
        <f>+O19+15</f>
        <v>45176</v>
      </c>
      <c r="Q19" s="253">
        <f>+P19+60</f>
        <v>45236</v>
      </c>
      <c r="R19" s="195">
        <v>2896036</v>
      </c>
      <c r="S19" s="195">
        <v>1405930</v>
      </c>
      <c r="T19" s="217">
        <f t="shared" si="0"/>
        <v>53566</v>
      </c>
      <c r="U19" s="218">
        <f t="shared" si="1"/>
        <v>1.2298382838192901E-2</v>
      </c>
      <c r="V19" s="219">
        <v>0</v>
      </c>
      <c r="W19" s="217">
        <f>T19</f>
        <v>53566</v>
      </c>
    </row>
    <row r="20" spans="1:23" ht="51" customHeight="1" x14ac:dyDescent="0.2">
      <c r="A20" s="193" t="s">
        <v>458</v>
      </c>
      <c r="B20" s="194">
        <v>2197730</v>
      </c>
      <c r="C20" s="251"/>
      <c r="D20" s="251" t="s">
        <v>406</v>
      </c>
      <c r="E20" s="251"/>
      <c r="F20" s="195">
        <v>7613674</v>
      </c>
      <c r="G20" s="239"/>
      <c r="H20" s="239"/>
      <c r="I20" s="251" t="s">
        <v>453</v>
      </c>
      <c r="J20" s="239"/>
      <c r="K20" s="239"/>
      <c r="L20" s="239"/>
      <c r="M20" s="239"/>
      <c r="N20" s="239"/>
      <c r="O20" s="239"/>
      <c r="P20" s="239"/>
      <c r="Q20" s="239"/>
      <c r="R20" s="195">
        <v>127117</v>
      </c>
      <c r="S20" s="195">
        <v>0</v>
      </c>
      <c r="T20" s="217">
        <f t="shared" si="0"/>
        <v>7486557</v>
      </c>
      <c r="U20" s="218">
        <f t="shared" si="1"/>
        <v>0.98330411835337317</v>
      </c>
      <c r="V20" s="217">
        <f>T20*0.8</f>
        <v>5989245.6000000006</v>
      </c>
      <c r="W20" s="217">
        <f>T20-V20</f>
        <v>1497311.3999999994</v>
      </c>
    </row>
    <row r="21" spans="1:23" ht="51" customHeight="1" x14ac:dyDescent="0.2">
      <c r="A21" s="193" t="s">
        <v>459</v>
      </c>
      <c r="B21" s="194">
        <v>2198233</v>
      </c>
      <c r="C21" s="251" t="s">
        <v>440</v>
      </c>
      <c r="D21" s="251" t="s">
        <v>425</v>
      </c>
      <c r="E21" s="251" t="s">
        <v>460</v>
      </c>
      <c r="F21" s="195">
        <v>959492</v>
      </c>
      <c r="G21" s="253">
        <v>42859</v>
      </c>
      <c r="H21" s="251" t="s">
        <v>461</v>
      </c>
      <c r="I21" s="239" t="s">
        <v>462</v>
      </c>
      <c r="J21" s="239" t="s">
        <v>463</v>
      </c>
      <c r="K21" s="239"/>
      <c r="L21" s="239"/>
      <c r="M21" s="239"/>
      <c r="N21" s="239"/>
      <c r="O21" s="239" t="str">
        <f>J21</f>
        <v>21/08/2017</v>
      </c>
      <c r="P21" s="253">
        <v>42804</v>
      </c>
      <c r="Q21" s="253">
        <v>44511</v>
      </c>
      <c r="R21" s="195">
        <v>933695</v>
      </c>
      <c r="S21" s="195">
        <v>12497</v>
      </c>
      <c r="T21" s="217">
        <f t="shared" si="0"/>
        <v>13300</v>
      </c>
      <c r="U21" s="218">
        <f t="shared" si="1"/>
        <v>1.3861501711322241E-2</v>
      </c>
      <c r="V21" s="217">
        <f>T21</f>
        <v>13300</v>
      </c>
      <c r="W21" s="219">
        <v>0</v>
      </c>
    </row>
    <row r="22" spans="1:23" ht="51" customHeight="1" x14ac:dyDescent="0.2">
      <c r="A22" s="193" t="s">
        <v>464</v>
      </c>
      <c r="B22" s="194">
        <v>2234000</v>
      </c>
      <c r="C22" s="251" t="s">
        <v>440</v>
      </c>
      <c r="D22" s="251" t="s">
        <v>406</v>
      </c>
      <c r="E22" s="251" t="s">
        <v>465</v>
      </c>
      <c r="F22" s="195">
        <v>10357549</v>
      </c>
      <c r="G22" s="254">
        <v>44378</v>
      </c>
      <c r="H22" s="251" t="s">
        <v>447</v>
      </c>
      <c r="I22" s="254">
        <f>G22+1</f>
        <v>44379</v>
      </c>
      <c r="J22" s="254" t="s">
        <v>443</v>
      </c>
      <c r="K22" s="239"/>
      <c r="L22" s="239"/>
      <c r="M22" s="239"/>
      <c r="N22" s="239"/>
      <c r="O22" s="239"/>
      <c r="P22" s="239"/>
      <c r="Q22" s="239"/>
      <c r="R22" s="195">
        <v>204791</v>
      </c>
      <c r="S22" s="195">
        <v>0</v>
      </c>
      <c r="T22" s="217">
        <f t="shared" si="0"/>
        <v>10152758</v>
      </c>
      <c r="U22" s="218">
        <f t="shared" si="1"/>
        <v>0.98022785120302114</v>
      </c>
      <c r="V22" s="219">
        <v>0</v>
      </c>
      <c r="W22" s="217">
        <f>T22</f>
        <v>10152758</v>
      </c>
    </row>
    <row r="23" spans="1:23" ht="51" customHeight="1" x14ac:dyDescent="0.2">
      <c r="A23" s="193" t="s">
        <v>466</v>
      </c>
      <c r="B23" s="194">
        <v>2251376</v>
      </c>
      <c r="C23" s="251" t="s">
        <v>467</v>
      </c>
      <c r="D23" s="251" t="s">
        <v>425</v>
      </c>
      <c r="E23" s="251" t="s">
        <v>468</v>
      </c>
      <c r="F23" s="195">
        <v>12113749</v>
      </c>
      <c r="G23" s="253">
        <v>43007</v>
      </c>
      <c r="H23" s="251" t="s">
        <v>469</v>
      </c>
      <c r="I23" s="239" t="s">
        <v>470</v>
      </c>
      <c r="J23" s="239" t="s">
        <v>471</v>
      </c>
      <c r="K23" s="239"/>
      <c r="L23" s="239"/>
      <c r="M23" s="239"/>
      <c r="N23" s="239"/>
      <c r="O23" s="239" t="str">
        <f>J23</f>
        <v>23/08/2019</v>
      </c>
      <c r="P23" s="253">
        <v>44813</v>
      </c>
      <c r="Q23" s="251" t="s">
        <v>472</v>
      </c>
      <c r="R23" s="195">
        <v>11905696</v>
      </c>
      <c r="S23" s="195">
        <v>48876</v>
      </c>
      <c r="T23" s="217">
        <f t="shared" si="0"/>
        <v>159177</v>
      </c>
      <c r="U23" s="218">
        <f t="shared" si="1"/>
        <v>1.3140193015391023E-2</v>
      </c>
      <c r="V23" s="217">
        <f>T23</f>
        <v>159177</v>
      </c>
      <c r="W23" s="219">
        <v>0</v>
      </c>
    </row>
    <row r="24" spans="1:23" ht="51" customHeight="1" x14ac:dyDescent="0.2">
      <c r="A24" s="193" t="s">
        <v>473</v>
      </c>
      <c r="B24" s="194">
        <v>2276750</v>
      </c>
      <c r="C24" s="255" t="s">
        <v>455</v>
      </c>
      <c r="D24" s="256" t="s">
        <v>450</v>
      </c>
      <c r="E24" s="255" t="s">
        <v>474</v>
      </c>
      <c r="F24" s="195">
        <v>15628881</v>
      </c>
      <c r="G24" s="296">
        <v>44776</v>
      </c>
      <c r="H24" s="256" t="s">
        <v>475</v>
      </c>
      <c r="I24" s="296">
        <f>+G24+15</f>
        <v>44791</v>
      </c>
      <c r="J24" s="296">
        <f>+I24+150-1</f>
        <v>44940</v>
      </c>
      <c r="K24" s="239"/>
      <c r="L24" s="239"/>
      <c r="M24" s="239"/>
      <c r="N24" s="239"/>
      <c r="O24" s="253">
        <f>+J24</f>
        <v>44940</v>
      </c>
      <c r="P24" s="253">
        <f>+O24+15</f>
        <v>44955</v>
      </c>
      <c r="Q24" s="253">
        <f>+P24+60</f>
        <v>45015</v>
      </c>
      <c r="R24" s="195">
        <v>208480</v>
      </c>
      <c r="S24" s="195">
        <v>5365555</v>
      </c>
      <c r="T24" s="217">
        <f t="shared" si="0"/>
        <v>10054846</v>
      </c>
      <c r="U24" s="218">
        <f t="shared" si="1"/>
        <v>0.6433503460676423</v>
      </c>
      <c r="V24" s="217">
        <f>T24</f>
        <v>10054846</v>
      </c>
      <c r="W24" s="217">
        <v>0</v>
      </c>
    </row>
    <row r="25" spans="1:23" ht="51" customHeight="1" x14ac:dyDescent="0.2">
      <c r="A25" s="193" t="s">
        <v>476</v>
      </c>
      <c r="B25" s="194">
        <v>2276751</v>
      </c>
      <c r="C25" s="251"/>
      <c r="D25" s="251" t="s">
        <v>406</v>
      </c>
      <c r="E25" s="251"/>
      <c r="F25" s="195">
        <v>8141472</v>
      </c>
      <c r="G25" s="239"/>
      <c r="H25" s="239"/>
      <c r="I25" s="251" t="s">
        <v>453</v>
      </c>
      <c r="J25" s="239"/>
      <c r="K25" s="239"/>
      <c r="L25" s="239"/>
      <c r="M25" s="239"/>
      <c r="N25" s="239"/>
      <c r="O25" s="239"/>
      <c r="P25" s="239"/>
      <c r="Q25" s="239"/>
      <c r="R25" s="195">
        <v>178055</v>
      </c>
      <c r="S25" s="195">
        <v>0</v>
      </c>
      <c r="T25" s="217">
        <f t="shared" si="0"/>
        <v>7963417</v>
      </c>
      <c r="U25" s="218">
        <f t="shared" si="1"/>
        <v>0.97812987626807535</v>
      </c>
      <c r="V25" s="217">
        <f>T25*0.8</f>
        <v>6370733.6000000006</v>
      </c>
      <c r="W25" s="217">
        <f>T25-V25</f>
        <v>1592683.3999999994</v>
      </c>
    </row>
    <row r="26" spans="1:23" ht="51" customHeight="1" x14ac:dyDescent="0.2">
      <c r="A26" s="193" t="s">
        <v>477</v>
      </c>
      <c r="B26" s="194">
        <v>2283416</v>
      </c>
      <c r="C26" s="251"/>
      <c r="D26" s="251"/>
      <c r="E26" s="251"/>
      <c r="F26" s="195">
        <v>6949443</v>
      </c>
      <c r="G26" s="239"/>
      <c r="H26" s="239"/>
      <c r="I26" s="239"/>
      <c r="J26" s="239"/>
      <c r="K26" s="239"/>
      <c r="L26" s="239"/>
      <c r="M26" s="239"/>
      <c r="N26" s="239"/>
      <c r="O26" s="239"/>
      <c r="P26" s="239"/>
      <c r="Q26" s="239"/>
      <c r="R26" s="195">
        <v>6780069</v>
      </c>
      <c r="S26" s="195">
        <v>0</v>
      </c>
      <c r="T26" s="217">
        <f t="shared" si="0"/>
        <v>169374</v>
      </c>
      <c r="U26" s="218">
        <f t="shared" si="1"/>
        <v>2.4372313004078168E-2</v>
      </c>
      <c r="V26" s="219">
        <v>0</v>
      </c>
      <c r="W26" s="217">
        <f>T26</f>
        <v>169374</v>
      </c>
    </row>
    <row r="27" spans="1:23" ht="51" customHeight="1" x14ac:dyDescent="0.2">
      <c r="A27" s="193" t="s">
        <v>478</v>
      </c>
      <c r="B27" s="194">
        <v>2300713</v>
      </c>
      <c r="C27" s="251"/>
      <c r="D27" s="251"/>
      <c r="E27" s="251"/>
      <c r="F27" s="195">
        <v>18938300</v>
      </c>
      <c r="G27" s="239"/>
      <c r="H27" s="239"/>
      <c r="I27" s="239"/>
      <c r="J27" s="239"/>
      <c r="K27" s="239"/>
      <c r="L27" s="239"/>
      <c r="M27" s="239"/>
      <c r="N27" s="239"/>
      <c r="O27" s="239"/>
      <c r="P27" s="239"/>
      <c r="Q27" s="239"/>
      <c r="R27" s="195">
        <v>225720</v>
      </c>
      <c r="S27" s="195">
        <v>366914</v>
      </c>
      <c r="T27" s="217">
        <f t="shared" si="0"/>
        <v>18345666</v>
      </c>
      <c r="U27" s="218">
        <f t="shared" si="1"/>
        <v>0.96870711732309656</v>
      </c>
      <c r="V27" s="217">
        <f>T27</f>
        <v>18345666</v>
      </c>
      <c r="W27" s="219">
        <v>0</v>
      </c>
    </row>
    <row r="28" spans="1:23" ht="51" customHeight="1" x14ac:dyDescent="0.2">
      <c r="A28" s="193" t="s">
        <v>479</v>
      </c>
      <c r="B28" s="194">
        <v>2302495</v>
      </c>
      <c r="C28" s="257" t="s">
        <v>449</v>
      </c>
      <c r="D28" s="256" t="s">
        <v>450</v>
      </c>
      <c r="E28" s="257" t="s">
        <v>480</v>
      </c>
      <c r="F28" s="195">
        <v>5959881</v>
      </c>
      <c r="G28" s="296">
        <v>44729</v>
      </c>
      <c r="H28" s="256" t="s">
        <v>481</v>
      </c>
      <c r="I28" s="296">
        <v>44743</v>
      </c>
      <c r="J28" s="296">
        <f>+I28+150-1</f>
        <v>44892</v>
      </c>
      <c r="K28" s="258"/>
      <c r="L28" s="258"/>
      <c r="M28" s="258"/>
      <c r="N28" s="258"/>
      <c r="O28" s="253">
        <f>+J28</f>
        <v>44892</v>
      </c>
      <c r="P28" s="253">
        <f>+O28+15</f>
        <v>44907</v>
      </c>
      <c r="Q28" s="253">
        <f>+P28+60</f>
        <v>44967</v>
      </c>
      <c r="R28" s="195">
        <v>164151</v>
      </c>
      <c r="S28" s="195">
        <v>5260843</v>
      </c>
      <c r="T28" s="217">
        <f t="shared" si="0"/>
        <v>534887</v>
      </c>
      <c r="U28" s="218">
        <f t="shared" si="1"/>
        <v>8.9747932886579451E-2</v>
      </c>
      <c r="V28" s="217">
        <f>T28</f>
        <v>534887</v>
      </c>
      <c r="W28" s="219">
        <v>0</v>
      </c>
    </row>
    <row r="29" spans="1:23" ht="63.75" x14ac:dyDescent="0.2">
      <c r="A29" s="193" t="s">
        <v>482</v>
      </c>
      <c r="B29" s="194">
        <v>2303059</v>
      </c>
      <c r="C29" s="257" t="s">
        <v>449</v>
      </c>
      <c r="D29" s="256" t="s">
        <v>450</v>
      </c>
      <c r="E29" s="257" t="s">
        <v>483</v>
      </c>
      <c r="F29" s="195">
        <v>4295222</v>
      </c>
      <c r="G29" s="296">
        <v>44679</v>
      </c>
      <c r="H29" s="256" t="s">
        <v>484</v>
      </c>
      <c r="I29" s="296">
        <v>44695</v>
      </c>
      <c r="J29" s="296">
        <f>+I29+150-1</f>
        <v>44844</v>
      </c>
      <c r="K29" s="258"/>
      <c r="L29" s="258"/>
      <c r="M29" s="258"/>
      <c r="N29" s="258"/>
      <c r="O29" s="253">
        <f>+J29</f>
        <v>44844</v>
      </c>
      <c r="P29" s="253">
        <f>+O29+15</f>
        <v>44859</v>
      </c>
      <c r="Q29" s="253">
        <f>+P29+60</f>
        <v>44919</v>
      </c>
      <c r="R29" s="195">
        <v>65422</v>
      </c>
      <c r="S29" s="195">
        <v>4217682</v>
      </c>
      <c r="T29" s="217">
        <f t="shared" si="0"/>
        <v>12118</v>
      </c>
      <c r="U29" s="218">
        <f t="shared" si="1"/>
        <v>2.8212744300527425E-3</v>
      </c>
      <c r="V29" s="217">
        <f>T29</f>
        <v>12118</v>
      </c>
      <c r="W29" s="219">
        <v>0</v>
      </c>
    </row>
    <row r="30" spans="1:23" ht="63.75" x14ac:dyDescent="0.2">
      <c r="A30" s="193" t="s">
        <v>485</v>
      </c>
      <c r="B30" s="194">
        <v>2304228</v>
      </c>
      <c r="C30" s="251" t="s">
        <v>486</v>
      </c>
      <c r="D30" s="251" t="s">
        <v>406</v>
      </c>
      <c r="E30" s="251" t="s">
        <v>487</v>
      </c>
      <c r="F30" s="195">
        <v>7259988</v>
      </c>
      <c r="G30" s="254">
        <v>44743</v>
      </c>
      <c r="H30" s="251" t="s">
        <v>488</v>
      </c>
      <c r="I30" s="254">
        <f>G30+1</f>
        <v>44744</v>
      </c>
      <c r="J30" s="254" t="s">
        <v>436</v>
      </c>
      <c r="K30" s="239"/>
      <c r="L30" s="239"/>
      <c r="M30" s="239"/>
      <c r="N30" s="239"/>
      <c r="O30" s="239"/>
      <c r="P30" s="239"/>
      <c r="Q30" s="239"/>
      <c r="R30" s="195">
        <v>430133</v>
      </c>
      <c r="S30" s="195">
        <v>0</v>
      </c>
      <c r="T30" s="217">
        <f t="shared" si="0"/>
        <v>6829855</v>
      </c>
      <c r="U30" s="218">
        <f t="shared" si="1"/>
        <v>0.94075293237399293</v>
      </c>
      <c r="V30" s="217">
        <f>T30*0.9</f>
        <v>6146869.5</v>
      </c>
      <c r="W30" s="217">
        <f>T30-V30</f>
        <v>682985.5</v>
      </c>
    </row>
    <row r="31" spans="1:23" ht="51" x14ac:dyDescent="0.2">
      <c r="A31" s="193" t="s">
        <v>489</v>
      </c>
      <c r="B31" s="194">
        <v>2304370</v>
      </c>
      <c r="C31" s="257" t="s">
        <v>449</v>
      </c>
      <c r="D31" s="256" t="s">
        <v>450</v>
      </c>
      <c r="E31" s="256" t="s">
        <v>490</v>
      </c>
      <c r="F31" s="195">
        <v>5382683</v>
      </c>
      <c r="G31" s="296">
        <v>44783</v>
      </c>
      <c r="H31" s="256" t="s">
        <v>491</v>
      </c>
      <c r="I31" s="296">
        <f>+G32+15</f>
        <v>44650</v>
      </c>
      <c r="J31" s="296"/>
      <c r="K31" s="258"/>
      <c r="L31" s="258"/>
      <c r="M31" s="258"/>
      <c r="N31" s="258"/>
      <c r="O31" s="301"/>
      <c r="P31" s="301"/>
      <c r="Q31" s="301"/>
      <c r="R31" s="195">
        <v>69266</v>
      </c>
      <c r="S31" s="195">
        <f>5564481-251064</f>
        <v>5313417</v>
      </c>
      <c r="T31" s="217">
        <f t="shared" si="0"/>
        <v>0</v>
      </c>
      <c r="U31" s="218">
        <f t="shared" si="1"/>
        <v>0</v>
      </c>
      <c r="V31" s="219">
        <v>0</v>
      </c>
      <c r="W31" s="219">
        <v>0</v>
      </c>
    </row>
    <row r="32" spans="1:23" ht="51" x14ac:dyDescent="0.2">
      <c r="A32" s="193" t="s">
        <v>492</v>
      </c>
      <c r="B32" s="194">
        <v>2304753</v>
      </c>
      <c r="C32" s="257" t="s">
        <v>449</v>
      </c>
      <c r="D32" s="256" t="s">
        <v>450</v>
      </c>
      <c r="E32" s="257" t="s">
        <v>493</v>
      </c>
      <c r="F32" s="195">
        <v>2840730</v>
      </c>
      <c r="G32" s="296">
        <v>44635</v>
      </c>
      <c r="H32" s="256" t="s">
        <v>494</v>
      </c>
      <c r="I32" s="296">
        <v>44651</v>
      </c>
      <c r="J32" s="296">
        <f>+I32+150-1</f>
        <v>44800</v>
      </c>
      <c r="K32" s="258"/>
      <c r="L32" s="258"/>
      <c r="M32" s="258"/>
      <c r="N32" s="258"/>
      <c r="O32" s="253">
        <f>+J32</f>
        <v>44800</v>
      </c>
      <c r="P32" s="253">
        <f>+O32+15</f>
        <v>44815</v>
      </c>
      <c r="Q32" s="253">
        <f>+P32+60</f>
        <v>44875</v>
      </c>
      <c r="R32" s="195">
        <v>154793</v>
      </c>
      <c r="S32" s="195">
        <v>2676701</v>
      </c>
      <c r="T32" s="217">
        <f t="shared" si="0"/>
        <v>9236</v>
      </c>
      <c r="U32" s="218">
        <f t="shared" si="1"/>
        <v>3.25127696049959E-3</v>
      </c>
      <c r="V32" s="217">
        <f t="shared" ref="V32:V37" si="2">T32</f>
        <v>9236</v>
      </c>
      <c r="W32" s="219">
        <v>0</v>
      </c>
    </row>
    <row r="33" spans="1:23" ht="51" x14ac:dyDescent="0.2">
      <c r="A33" s="193" t="s">
        <v>495</v>
      </c>
      <c r="B33" s="194">
        <v>2304799</v>
      </c>
      <c r="C33" s="257" t="s">
        <v>449</v>
      </c>
      <c r="D33" s="256" t="s">
        <v>450</v>
      </c>
      <c r="E33" s="256" t="s">
        <v>496</v>
      </c>
      <c r="F33" s="195">
        <v>4719253</v>
      </c>
      <c r="G33" s="296">
        <v>44819</v>
      </c>
      <c r="H33" s="256" t="s">
        <v>497</v>
      </c>
      <c r="I33" s="296">
        <f>+G33+15</f>
        <v>44834</v>
      </c>
      <c r="J33" s="296"/>
      <c r="K33" s="258"/>
      <c r="L33" s="258"/>
      <c r="M33" s="258"/>
      <c r="N33" s="258"/>
      <c r="O33" s="301"/>
      <c r="P33" s="301"/>
      <c r="Q33" s="301"/>
      <c r="R33" s="195">
        <v>160079</v>
      </c>
      <c r="S33" s="195">
        <v>2070289</v>
      </c>
      <c r="T33" s="217">
        <f t="shared" si="0"/>
        <v>2488885</v>
      </c>
      <c r="U33" s="218">
        <f t="shared" si="1"/>
        <v>0.52738961017771246</v>
      </c>
      <c r="V33" s="217">
        <f t="shared" si="2"/>
        <v>2488885</v>
      </c>
      <c r="W33" s="219">
        <v>0</v>
      </c>
    </row>
    <row r="34" spans="1:23" ht="51" x14ac:dyDescent="0.2">
      <c r="A34" s="193" t="s">
        <v>498</v>
      </c>
      <c r="B34" s="194">
        <v>2306468</v>
      </c>
      <c r="C34" s="251" t="s">
        <v>467</v>
      </c>
      <c r="D34" s="251" t="s">
        <v>425</v>
      </c>
      <c r="E34" s="251" t="s">
        <v>499</v>
      </c>
      <c r="F34" s="195">
        <v>2522658</v>
      </c>
      <c r="G34" s="239" t="s">
        <v>500</v>
      </c>
      <c r="H34" s="251" t="s">
        <v>501</v>
      </c>
      <c r="I34" s="253">
        <v>44024</v>
      </c>
      <c r="J34" s="239" t="s">
        <v>502</v>
      </c>
      <c r="K34" s="253">
        <v>44024</v>
      </c>
      <c r="L34" s="239" t="s">
        <v>502</v>
      </c>
      <c r="M34" s="239" t="s">
        <v>503</v>
      </c>
      <c r="N34" s="239"/>
      <c r="O34" s="239" t="str">
        <f>L34</f>
        <v>28/06/2021</v>
      </c>
      <c r="P34" s="239" t="s">
        <v>504</v>
      </c>
      <c r="Q34" s="239" t="s">
        <v>505</v>
      </c>
      <c r="R34" s="195">
        <v>2271702</v>
      </c>
      <c r="S34" s="195">
        <v>0</v>
      </c>
      <c r="T34" s="217">
        <f t="shared" si="0"/>
        <v>250956</v>
      </c>
      <c r="U34" s="218">
        <f t="shared" si="1"/>
        <v>9.9480785742657146E-2</v>
      </c>
      <c r="V34" s="217">
        <f t="shared" si="2"/>
        <v>250956</v>
      </c>
      <c r="W34" s="219">
        <v>0</v>
      </c>
    </row>
    <row r="35" spans="1:23" ht="51" x14ac:dyDescent="0.2">
      <c r="A35" s="193" t="s">
        <v>506</v>
      </c>
      <c r="B35" s="194">
        <v>2319327</v>
      </c>
      <c r="C35" s="257" t="s">
        <v>455</v>
      </c>
      <c r="D35" s="256" t="s">
        <v>450</v>
      </c>
      <c r="E35" s="257" t="s">
        <v>507</v>
      </c>
      <c r="F35" s="195">
        <v>4270465</v>
      </c>
      <c r="G35" s="296">
        <v>44686</v>
      </c>
      <c r="H35" s="256" t="s">
        <v>508</v>
      </c>
      <c r="I35" s="296">
        <v>44548</v>
      </c>
      <c r="J35" s="296">
        <v>44704</v>
      </c>
      <c r="K35" s="258"/>
      <c r="L35" s="258"/>
      <c r="M35" s="258"/>
      <c r="N35" s="258"/>
      <c r="O35" s="253">
        <f>+J35</f>
        <v>44704</v>
      </c>
      <c r="P35" s="253">
        <f>+O35+15</f>
        <v>44719</v>
      </c>
      <c r="Q35" s="253">
        <f>+P35+60</f>
        <v>44779</v>
      </c>
      <c r="R35" s="195">
        <v>481249</v>
      </c>
      <c r="S35" s="195">
        <v>2915770</v>
      </c>
      <c r="T35" s="217">
        <f t="shared" si="0"/>
        <v>873446</v>
      </c>
      <c r="U35" s="218">
        <f t="shared" si="1"/>
        <v>0.20453182498861366</v>
      </c>
      <c r="V35" s="217">
        <f t="shared" si="2"/>
        <v>873446</v>
      </c>
      <c r="W35" s="219">
        <v>0</v>
      </c>
    </row>
    <row r="36" spans="1:23" ht="38.25" x14ac:dyDescent="0.2">
      <c r="A36" s="193" t="s">
        <v>509</v>
      </c>
      <c r="B36" s="194">
        <v>2319604</v>
      </c>
      <c r="C36" s="251"/>
      <c r="D36" s="251"/>
      <c r="E36" s="251"/>
      <c r="F36" s="195">
        <v>884513</v>
      </c>
      <c r="G36" s="239"/>
      <c r="H36" s="239"/>
      <c r="I36" s="239"/>
      <c r="J36" s="239"/>
      <c r="K36" s="239"/>
      <c r="L36" s="239"/>
      <c r="M36" s="239"/>
      <c r="N36" s="239"/>
      <c r="O36" s="239"/>
      <c r="P36" s="239"/>
      <c r="Q36" s="239"/>
      <c r="R36" s="195">
        <v>56874</v>
      </c>
      <c r="S36" s="195">
        <v>355521</v>
      </c>
      <c r="T36" s="217">
        <f t="shared" si="0"/>
        <v>472118</v>
      </c>
      <c r="U36" s="218">
        <f t="shared" si="1"/>
        <v>0.53376038565854877</v>
      </c>
      <c r="V36" s="217">
        <f t="shared" si="2"/>
        <v>472118</v>
      </c>
      <c r="W36" s="219">
        <v>0</v>
      </c>
    </row>
    <row r="37" spans="1:23" ht="51" x14ac:dyDescent="0.2">
      <c r="A37" s="193" t="s">
        <v>510</v>
      </c>
      <c r="B37" s="194">
        <v>2320103</v>
      </c>
      <c r="C37" s="251"/>
      <c r="D37" s="251"/>
      <c r="E37" s="251"/>
      <c r="F37" s="195">
        <v>2109020</v>
      </c>
      <c r="G37" s="239"/>
      <c r="H37" s="239"/>
      <c r="I37" s="239"/>
      <c r="J37" s="239"/>
      <c r="K37" s="239"/>
      <c r="L37" s="239"/>
      <c r="M37" s="239"/>
      <c r="N37" s="239"/>
      <c r="O37" s="239"/>
      <c r="P37" s="239"/>
      <c r="Q37" s="239"/>
      <c r="R37" s="195">
        <v>133063</v>
      </c>
      <c r="S37" s="195">
        <v>651322</v>
      </c>
      <c r="T37" s="217">
        <f t="shared" si="0"/>
        <v>1324635</v>
      </c>
      <c r="U37" s="218">
        <f t="shared" si="1"/>
        <v>0.62808081478601441</v>
      </c>
      <c r="V37" s="217">
        <f t="shared" si="2"/>
        <v>1324635</v>
      </c>
      <c r="W37" s="219">
        <v>0</v>
      </c>
    </row>
    <row r="38" spans="1:23" ht="51" x14ac:dyDescent="0.2">
      <c r="A38" s="193" t="s">
        <v>511</v>
      </c>
      <c r="B38" s="194">
        <v>2320463</v>
      </c>
      <c r="C38" s="251"/>
      <c r="D38" s="251"/>
      <c r="E38" s="251"/>
      <c r="F38" s="195">
        <v>172558</v>
      </c>
      <c r="G38" s="239"/>
      <c r="H38" s="239"/>
      <c r="I38" s="239"/>
      <c r="J38" s="239"/>
      <c r="K38" s="239"/>
      <c r="L38" s="239"/>
      <c r="M38" s="239"/>
      <c r="N38" s="239"/>
      <c r="O38" s="239"/>
      <c r="P38" s="239"/>
      <c r="Q38" s="239"/>
      <c r="R38" s="195">
        <v>12000</v>
      </c>
      <c r="S38" s="195">
        <v>0</v>
      </c>
      <c r="T38" s="217">
        <f t="shared" si="0"/>
        <v>160558</v>
      </c>
      <c r="U38" s="218">
        <f t="shared" si="1"/>
        <v>0.93045816479096888</v>
      </c>
      <c r="V38" s="217">
        <v>0</v>
      </c>
      <c r="W38" s="217">
        <f>T38</f>
        <v>160558</v>
      </c>
    </row>
    <row r="39" spans="1:23" ht="63.75" x14ac:dyDescent="0.2">
      <c r="A39" s="193" t="s">
        <v>512</v>
      </c>
      <c r="B39" s="194">
        <v>2332699</v>
      </c>
      <c r="C39" s="257" t="s">
        <v>455</v>
      </c>
      <c r="D39" s="256" t="s">
        <v>450</v>
      </c>
      <c r="E39" s="257" t="s">
        <v>513</v>
      </c>
      <c r="F39" s="195">
        <v>2319656</v>
      </c>
      <c r="G39" s="296">
        <v>44659</v>
      </c>
      <c r="H39" s="256" t="s">
        <v>514</v>
      </c>
      <c r="I39" s="296">
        <f>+G39+15</f>
        <v>44674</v>
      </c>
      <c r="J39" s="296">
        <f>+I39+120-1</f>
        <v>44793</v>
      </c>
      <c r="K39" s="258"/>
      <c r="L39" s="258"/>
      <c r="M39" s="258"/>
      <c r="N39" s="258"/>
      <c r="O39" s="253">
        <f>+J39</f>
        <v>44793</v>
      </c>
      <c r="P39" s="253">
        <f>+O39+15</f>
        <v>44808</v>
      </c>
      <c r="Q39" s="253">
        <f>+P39+60</f>
        <v>44868</v>
      </c>
      <c r="R39" s="195">
        <v>152900</v>
      </c>
      <c r="S39" s="195">
        <f>3734047-1567291</f>
        <v>2166756</v>
      </c>
      <c r="T39" s="217">
        <f t="shared" si="0"/>
        <v>0</v>
      </c>
      <c r="U39" s="218">
        <f t="shared" si="1"/>
        <v>0</v>
      </c>
      <c r="V39" s="219">
        <v>0</v>
      </c>
      <c r="W39" s="219">
        <v>0</v>
      </c>
    </row>
    <row r="40" spans="1:23" ht="63.75" x14ac:dyDescent="0.2">
      <c r="A40" s="193" t="s">
        <v>515</v>
      </c>
      <c r="B40" s="194">
        <v>2354003</v>
      </c>
      <c r="C40" s="251" t="s">
        <v>440</v>
      </c>
      <c r="D40" s="251" t="s">
        <v>406</v>
      </c>
      <c r="E40" s="251" t="s">
        <v>516</v>
      </c>
      <c r="F40" s="195">
        <v>98432914</v>
      </c>
      <c r="G40" s="254">
        <v>44767</v>
      </c>
      <c r="H40" s="251" t="s">
        <v>517</v>
      </c>
      <c r="I40" s="254">
        <f>G40+1</f>
        <v>44768</v>
      </c>
      <c r="J40" s="254" t="s">
        <v>436</v>
      </c>
      <c r="K40" s="239"/>
      <c r="L40" s="239"/>
      <c r="M40" s="239"/>
      <c r="N40" s="239"/>
      <c r="O40" s="239"/>
      <c r="P40" s="239"/>
      <c r="Q40" s="239"/>
      <c r="R40" s="195">
        <v>0</v>
      </c>
      <c r="S40" s="195">
        <v>0</v>
      </c>
      <c r="T40" s="217">
        <f t="shared" si="0"/>
        <v>98432914</v>
      </c>
      <c r="U40" s="218">
        <f t="shared" si="1"/>
        <v>1</v>
      </c>
      <c r="V40" s="217">
        <f>T40*0.4</f>
        <v>39373165.600000001</v>
      </c>
      <c r="W40" s="217">
        <f>T40-V40</f>
        <v>59059748.399999999</v>
      </c>
    </row>
    <row r="41" spans="1:23" ht="51" x14ac:dyDescent="0.2">
      <c r="A41" s="193" t="s">
        <v>518</v>
      </c>
      <c r="B41" s="194">
        <v>2362417</v>
      </c>
      <c r="C41" s="251"/>
      <c r="D41" s="251" t="s">
        <v>406</v>
      </c>
      <c r="E41" s="251"/>
      <c r="F41" s="195">
        <v>11443019</v>
      </c>
      <c r="G41" s="239"/>
      <c r="H41" s="239"/>
      <c r="I41" s="251" t="s">
        <v>453</v>
      </c>
      <c r="J41" s="239"/>
      <c r="K41" s="239"/>
      <c r="L41" s="239"/>
      <c r="M41" s="239"/>
      <c r="N41" s="239"/>
      <c r="O41" s="239"/>
      <c r="P41" s="239"/>
      <c r="Q41" s="239"/>
      <c r="R41" s="195">
        <v>0</v>
      </c>
      <c r="S41" s="195">
        <v>0</v>
      </c>
      <c r="T41" s="217">
        <f t="shared" si="0"/>
        <v>11443019</v>
      </c>
      <c r="U41" s="218">
        <f t="shared" si="1"/>
        <v>1</v>
      </c>
      <c r="V41" s="217">
        <f>T41*0.4</f>
        <v>4577207.6000000006</v>
      </c>
      <c r="W41" s="217">
        <f>T41-V41</f>
        <v>6865811.3999999994</v>
      </c>
    </row>
    <row r="42" spans="1:23" ht="114.75" x14ac:dyDescent="0.2">
      <c r="A42" s="193" t="s">
        <v>519</v>
      </c>
      <c r="B42" s="194">
        <v>2362449</v>
      </c>
      <c r="C42" s="251" t="s">
        <v>467</v>
      </c>
      <c r="D42" s="251" t="s">
        <v>425</v>
      </c>
      <c r="E42" s="251" t="s">
        <v>520</v>
      </c>
      <c r="F42" s="195">
        <v>3492565</v>
      </c>
      <c r="G42" s="253">
        <v>44432</v>
      </c>
      <c r="H42" s="251" t="s">
        <v>521</v>
      </c>
      <c r="I42" s="253">
        <v>44417</v>
      </c>
      <c r="J42" s="239" t="s">
        <v>522</v>
      </c>
      <c r="K42" s="239"/>
      <c r="L42" s="239"/>
      <c r="M42" s="239"/>
      <c r="N42" s="239"/>
      <c r="O42" s="239" t="s">
        <v>522</v>
      </c>
      <c r="P42" s="239" t="s">
        <v>523</v>
      </c>
      <c r="Q42" s="251" t="s">
        <v>472</v>
      </c>
      <c r="R42" s="195">
        <v>2343862</v>
      </c>
      <c r="S42" s="195">
        <v>860408</v>
      </c>
      <c r="T42" s="217">
        <f t="shared" si="0"/>
        <v>288295</v>
      </c>
      <c r="U42" s="218">
        <f t="shared" si="1"/>
        <v>8.254534990758941E-2</v>
      </c>
      <c r="V42" s="217">
        <f>T42</f>
        <v>288295</v>
      </c>
      <c r="W42" s="219">
        <v>0</v>
      </c>
    </row>
    <row r="43" spans="1:23" ht="63.75" x14ac:dyDescent="0.2">
      <c r="A43" s="193" t="s">
        <v>524</v>
      </c>
      <c r="B43" s="194">
        <v>2362479</v>
      </c>
      <c r="C43" s="251"/>
      <c r="D43" s="251"/>
      <c r="E43" s="251"/>
      <c r="F43" s="195">
        <v>16064573</v>
      </c>
      <c r="G43" s="239"/>
      <c r="H43" s="239"/>
      <c r="I43" s="239"/>
      <c r="J43" s="239"/>
      <c r="K43" s="239"/>
      <c r="L43" s="239"/>
      <c r="M43" s="239"/>
      <c r="N43" s="239"/>
      <c r="O43" s="239"/>
      <c r="P43" s="239"/>
      <c r="Q43" s="239"/>
      <c r="R43" s="195">
        <v>211079</v>
      </c>
      <c r="S43" s="195">
        <v>0</v>
      </c>
      <c r="T43" s="217">
        <f t="shared" si="0"/>
        <v>15853494</v>
      </c>
      <c r="U43" s="218">
        <f t="shared" si="1"/>
        <v>0.98686059069232657</v>
      </c>
      <c r="V43" s="217">
        <f>T43</f>
        <v>15853494</v>
      </c>
      <c r="W43" s="219">
        <v>0</v>
      </c>
    </row>
    <row r="44" spans="1:23" ht="63.75" x14ac:dyDescent="0.2">
      <c r="A44" s="193" t="s">
        <v>525</v>
      </c>
      <c r="B44" s="194">
        <v>2362943</v>
      </c>
      <c r="C44" s="251"/>
      <c r="D44" s="251"/>
      <c r="E44" s="251"/>
      <c r="F44" s="195">
        <v>22438039</v>
      </c>
      <c r="G44" s="239"/>
      <c r="H44" s="239"/>
      <c r="I44" s="239"/>
      <c r="J44" s="239"/>
      <c r="K44" s="239"/>
      <c r="L44" s="239"/>
      <c r="M44" s="239"/>
      <c r="N44" s="239"/>
      <c r="O44" s="239"/>
      <c r="P44" s="239"/>
      <c r="Q44" s="239"/>
      <c r="R44" s="195">
        <v>0</v>
      </c>
      <c r="S44" s="195">
        <v>0</v>
      </c>
      <c r="T44" s="217">
        <f t="shared" si="0"/>
        <v>22438039</v>
      </c>
      <c r="U44" s="218">
        <f t="shared" si="1"/>
        <v>1</v>
      </c>
      <c r="V44" s="217">
        <f>T44</f>
        <v>22438039</v>
      </c>
      <c r="W44" s="219">
        <v>0</v>
      </c>
    </row>
    <row r="45" spans="1:23" ht="63.75" x14ac:dyDescent="0.2">
      <c r="A45" s="193" t="s">
        <v>526</v>
      </c>
      <c r="B45" s="194">
        <v>2382054</v>
      </c>
      <c r="C45" s="251"/>
      <c r="D45" s="251"/>
      <c r="E45" s="251"/>
      <c r="F45" s="195">
        <v>24855801</v>
      </c>
      <c r="G45" s="239"/>
      <c r="H45" s="239"/>
      <c r="I45" s="239"/>
      <c r="J45" s="239"/>
      <c r="K45" s="239"/>
      <c r="L45" s="239"/>
      <c r="M45" s="239"/>
      <c r="N45" s="239"/>
      <c r="O45" s="239"/>
      <c r="P45" s="239"/>
      <c r="Q45" s="239"/>
      <c r="R45" s="195">
        <v>8323231</v>
      </c>
      <c r="S45" s="195">
        <v>372500</v>
      </c>
      <c r="T45" s="217">
        <f t="shared" si="0"/>
        <v>16160070</v>
      </c>
      <c r="U45" s="218">
        <f t="shared" si="1"/>
        <v>0.65015285566536363</v>
      </c>
      <c r="V45" s="217">
        <f>T45</f>
        <v>16160070</v>
      </c>
      <c r="W45" s="219">
        <v>0</v>
      </c>
    </row>
    <row r="46" spans="1:23" ht="51" x14ac:dyDescent="0.2">
      <c r="A46" s="193" t="s">
        <v>527</v>
      </c>
      <c r="B46" s="194">
        <v>2402190</v>
      </c>
      <c r="C46" s="251"/>
      <c r="D46" s="251"/>
      <c r="E46" s="251"/>
      <c r="F46" s="195">
        <v>16891410</v>
      </c>
      <c r="G46" s="239"/>
      <c r="H46" s="239"/>
      <c r="I46" s="239"/>
      <c r="J46" s="239"/>
      <c r="K46" s="239"/>
      <c r="L46" s="239"/>
      <c r="M46" s="239"/>
      <c r="N46" s="239"/>
      <c r="O46" s="239"/>
      <c r="P46" s="239"/>
      <c r="Q46" s="239"/>
      <c r="R46" s="195">
        <v>339647</v>
      </c>
      <c r="S46" s="195">
        <v>324545</v>
      </c>
      <c r="T46" s="217">
        <f t="shared" si="0"/>
        <v>16227218</v>
      </c>
      <c r="U46" s="218">
        <f t="shared" si="1"/>
        <v>0.96067871184229148</v>
      </c>
      <c r="V46" s="217">
        <f>T46</f>
        <v>16227218</v>
      </c>
      <c r="W46" s="219">
        <v>0</v>
      </c>
    </row>
    <row r="47" spans="1:23" ht="216.75" x14ac:dyDescent="0.2">
      <c r="A47" s="193" t="s">
        <v>528</v>
      </c>
      <c r="B47" s="194">
        <v>2403584</v>
      </c>
      <c r="C47" s="251"/>
      <c r="D47" s="251" t="s">
        <v>529</v>
      </c>
      <c r="E47" s="251" t="s">
        <v>530</v>
      </c>
      <c r="F47" s="195">
        <v>7367390</v>
      </c>
      <c r="G47" s="253">
        <v>43509</v>
      </c>
      <c r="H47" s="251" t="s">
        <v>531</v>
      </c>
      <c r="I47" s="253">
        <v>44098</v>
      </c>
      <c r="J47" s="254">
        <v>44104</v>
      </c>
      <c r="K47" s="239"/>
      <c r="L47" s="239"/>
      <c r="M47" s="239"/>
      <c r="N47" s="239"/>
      <c r="O47" s="253">
        <f>J47</f>
        <v>44104</v>
      </c>
      <c r="P47" s="253">
        <v>44186</v>
      </c>
      <c r="Q47" s="253">
        <v>44371</v>
      </c>
      <c r="R47" s="195">
        <v>7076453</v>
      </c>
      <c r="S47" s="195">
        <v>0</v>
      </c>
      <c r="T47" s="217">
        <f t="shared" si="0"/>
        <v>290937</v>
      </c>
      <c r="U47" s="218">
        <f t="shared" si="1"/>
        <v>3.9489832898760617E-2</v>
      </c>
      <c r="V47" s="219">
        <v>0</v>
      </c>
      <c r="W47" s="217">
        <f>T47</f>
        <v>290937</v>
      </c>
    </row>
    <row r="48" spans="1:23" ht="38.25" x14ac:dyDescent="0.2">
      <c r="A48" s="193" t="s">
        <v>532</v>
      </c>
      <c r="B48" s="194">
        <v>2421624</v>
      </c>
      <c r="C48" s="251"/>
      <c r="D48" s="251"/>
      <c r="E48" s="251"/>
      <c r="F48" s="195">
        <v>23283584</v>
      </c>
      <c r="G48" s="239"/>
      <c r="H48" s="239"/>
      <c r="I48" s="239"/>
      <c r="J48" s="239"/>
      <c r="K48" s="239"/>
      <c r="L48" s="239"/>
      <c r="M48" s="239"/>
      <c r="N48" s="239"/>
      <c r="O48" s="239"/>
      <c r="P48" s="239"/>
      <c r="Q48" s="239"/>
      <c r="R48" s="195">
        <v>15167021</v>
      </c>
      <c r="S48" s="195">
        <v>0</v>
      </c>
      <c r="T48" s="217">
        <f t="shared" si="0"/>
        <v>8116563</v>
      </c>
      <c r="U48" s="218">
        <f t="shared" si="1"/>
        <v>0.34859594639725566</v>
      </c>
      <c r="V48" s="217">
        <f>T48</f>
        <v>8116563</v>
      </c>
      <c r="W48" s="219">
        <v>0</v>
      </c>
    </row>
    <row r="49" spans="1:23" ht="51" x14ac:dyDescent="0.2">
      <c r="A49" s="193" t="s">
        <v>533</v>
      </c>
      <c r="B49" s="194">
        <v>2425827</v>
      </c>
      <c r="C49" s="251" t="s">
        <v>440</v>
      </c>
      <c r="D49" s="251" t="s">
        <v>406</v>
      </c>
      <c r="E49" s="251" t="s">
        <v>534</v>
      </c>
      <c r="F49" s="195">
        <v>98952205</v>
      </c>
      <c r="G49" s="254">
        <v>44047</v>
      </c>
      <c r="H49" s="251" t="s">
        <v>535</v>
      </c>
      <c r="I49" s="254">
        <f>G49+1</f>
        <v>44048</v>
      </c>
      <c r="J49" s="254" t="s">
        <v>436</v>
      </c>
      <c r="K49" s="239"/>
      <c r="L49" s="239"/>
      <c r="M49" s="239"/>
      <c r="N49" s="239"/>
      <c r="O49" s="239"/>
      <c r="P49" s="239"/>
      <c r="Q49" s="239"/>
      <c r="R49" s="195">
        <v>165891</v>
      </c>
      <c r="S49" s="195">
        <v>0</v>
      </c>
      <c r="T49" s="217">
        <f t="shared" si="0"/>
        <v>98786314</v>
      </c>
      <c r="U49" s="218">
        <f t="shared" si="1"/>
        <v>0.99832352396796009</v>
      </c>
      <c r="V49" s="217">
        <f>T49*0.4</f>
        <v>39514525.600000001</v>
      </c>
      <c r="W49" s="217">
        <f>T49-V49</f>
        <v>59271788.399999999</v>
      </c>
    </row>
    <row r="50" spans="1:23" ht="63.75" x14ac:dyDescent="0.2">
      <c r="A50" s="193" t="s">
        <v>536</v>
      </c>
      <c r="B50" s="194">
        <v>2433542</v>
      </c>
      <c r="C50" s="251"/>
      <c r="D50" s="251"/>
      <c r="E50" s="251"/>
      <c r="F50" s="195">
        <v>31036221</v>
      </c>
      <c r="G50" s="239"/>
      <c r="H50" s="239"/>
      <c r="I50" s="239"/>
      <c r="J50" s="239"/>
      <c r="K50" s="239"/>
      <c r="L50" s="239"/>
      <c r="M50" s="239"/>
      <c r="N50" s="239"/>
      <c r="O50" s="239"/>
      <c r="P50" s="239"/>
      <c r="Q50" s="239"/>
      <c r="R50" s="195">
        <v>0</v>
      </c>
      <c r="S50" s="195">
        <v>0</v>
      </c>
      <c r="T50" s="217">
        <f t="shared" si="0"/>
        <v>31036221</v>
      </c>
      <c r="U50" s="218">
        <f t="shared" si="1"/>
        <v>1</v>
      </c>
      <c r="V50" s="217">
        <f>T50</f>
        <v>31036221</v>
      </c>
      <c r="W50" s="219">
        <v>0</v>
      </c>
    </row>
    <row r="51" spans="1:23" ht="38.25" x14ac:dyDescent="0.2">
      <c r="A51" s="193" t="s">
        <v>537</v>
      </c>
      <c r="B51" s="194">
        <v>2434544</v>
      </c>
      <c r="C51" s="251"/>
      <c r="D51" s="251" t="s">
        <v>406</v>
      </c>
      <c r="E51" s="251"/>
      <c r="F51" s="195">
        <v>1967592</v>
      </c>
      <c r="G51" s="239"/>
      <c r="H51" s="239"/>
      <c r="I51" s="251" t="s">
        <v>453</v>
      </c>
      <c r="J51" s="239"/>
      <c r="K51" s="239"/>
      <c r="L51" s="239"/>
      <c r="M51" s="239"/>
      <c r="N51" s="239"/>
      <c r="O51" s="239"/>
      <c r="P51" s="239"/>
      <c r="Q51" s="239"/>
      <c r="R51" s="195">
        <v>0</v>
      </c>
      <c r="S51" s="195">
        <v>0</v>
      </c>
      <c r="T51" s="217">
        <f t="shared" si="0"/>
        <v>1967592</v>
      </c>
      <c r="U51" s="218">
        <f t="shared" si="1"/>
        <v>1</v>
      </c>
      <c r="V51" s="217">
        <f>T51</f>
        <v>1967592</v>
      </c>
      <c r="W51" s="219">
        <v>0</v>
      </c>
    </row>
    <row r="52" spans="1:23" ht="63.75" x14ac:dyDescent="0.2">
      <c r="A52" s="193" t="s">
        <v>538</v>
      </c>
      <c r="B52" s="194">
        <v>2455423</v>
      </c>
      <c r="C52" s="251"/>
      <c r="D52" s="251"/>
      <c r="E52" s="251"/>
      <c r="F52" s="195">
        <v>861460</v>
      </c>
      <c r="G52" s="239"/>
      <c r="H52" s="239"/>
      <c r="I52" s="239"/>
      <c r="J52" s="239"/>
      <c r="K52" s="239"/>
      <c r="L52" s="239"/>
      <c r="M52" s="239"/>
      <c r="N52" s="239"/>
      <c r="O52" s="239"/>
      <c r="P52" s="239"/>
      <c r="Q52" s="239"/>
      <c r="R52" s="195">
        <v>0</v>
      </c>
      <c r="S52" s="195">
        <v>290161</v>
      </c>
      <c r="T52" s="217">
        <f t="shared" si="0"/>
        <v>571299</v>
      </c>
      <c r="U52" s="218">
        <f t="shared" si="1"/>
        <v>0.66317530703689087</v>
      </c>
      <c r="V52" s="217">
        <f>T52</f>
        <v>571299</v>
      </c>
      <c r="W52" s="219">
        <v>0</v>
      </c>
    </row>
    <row r="53" spans="1:23" ht="63.75" x14ac:dyDescent="0.2">
      <c r="A53" s="193" t="s">
        <v>539</v>
      </c>
      <c r="B53" s="194">
        <v>2456809</v>
      </c>
      <c r="C53" s="251"/>
      <c r="D53" s="251" t="s">
        <v>406</v>
      </c>
      <c r="E53" s="251"/>
      <c r="F53" s="195">
        <v>31801579</v>
      </c>
      <c r="G53" s="239"/>
      <c r="H53" s="239"/>
      <c r="I53" s="239"/>
      <c r="J53" s="254" t="s">
        <v>436</v>
      </c>
      <c r="K53" s="239"/>
      <c r="L53" s="239"/>
      <c r="M53" s="239"/>
      <c r="N53" s="239"/>
      <c r="O53" s="239"/>
      <c r="P53" s="239"/>
      <c r="Q53" s="239"/>
      <c r="R53" s="195">
        <v>73000</v>
      </c>
      <c r="S53" s="195">
        <v>126305</v>
      </c>
      <c r="T53" s="217">
        <f t="shared" si="0"/>
        <v>31602274</v>
      </c>
      <c r="U53" s="218">
        <f t="shared" si="1"/>
        <v>0.99373285835901415</v>
      </c>
      <c r="V53" s="217">
        <f>T53*0.4</f>
        <v>12640909.600000001</v>
      </c>
      <c r="W53" s="217">
        <f>T53-V53</f>
        <v>18961364.399999999</v>
      </c>
    </row>
    <row r="54" spans="1:23" ht="63.75" x14ac:dyDescent="0.2">
      <c r="A54" s="193" t="s">
        <v>540</v>
      </c>
      <c r="B54" s="194">
        <v>2471192</v>
      </c>
      <c r="C54" s="257" t="s">
        <v>449</v>
      </c>
      <c r="D54" s="256" t="s">
        <v>450</v>
      </c>
      <c r="E54" s="256" t="s">
        <v>541</v>
      </c>
      <c r="F54" s="195">
        <v>4673636</v>
      </c>
      <c r="G54" s="296">
        <v>44810</v>
      </c>
      <c r="H54" s="256" t="s">
        <v>542</v>
      </c>
      <c r="I54" s="296">
        <f>+G54+15</f>
        <v>44825</v>
      </c>
      <c r="J54" s="296"/>
      <c r="K54" s="258"/>
      <c r="L54" s="258"/>
      <c r="M54" s="258"/>
      <c r="N54" s="258"/>
      <c r="O54" s="301"/>
      <c r="P54" s="301"/>
      <c r="Q54" s="301"/>
      <c r="R54" s="195">
        <v>0</v>
      </c>
      <c r="S54" s="195">
        <v>2187174</v>
      </c>
      <c r="T54" s="217">
        <f t="shared" si="0"/>
        <v>2486462</v>
      </c>
      <c r="U54" s="218">
        <f t="shared" si="1"/>
        <v>0.53201875370696394</v>
      </c>
      <c r="V54" s="217">
        <f t="shared" ref="V54:V61" si="3">T54</f>
        <v>2486462</v>
      </c>
      <c r="W54" s="219">
        <v>0</v>
      </c>
    </row>
    <row r="55" spans="1:23" ht="102" x14ac:dyDescent="0.2">
      <c r="A55" s="193" t="s">
        <v>543</v>
      </c>
      <c r="B55" s="194">
        <v>2471674</v>
      </c>
      <c r="C55" s="251"/>
      <c r="D55" s="251" t="s">
        <v>425</v>
      </c>
      <c r="E55" s="251" t="s">
        <v>530</v>
      </c>
      <c r="F55" s="195">
        <v>2194957</v>
      </c>
      <c r="G55" s="253">
        <v>44468</v>
      </c>
      <c r="H55" s="251" t="s">
        <v>544</v>
      </c>
      <c r="I55" s="253">
        <v>44488</v>
      </c>
      <c r="J55" s="253">
        <v>44562</v>
      </c>
      <c r="K55" s="239"/>
      <c r="L55" s="239"/>
      <c r="M55" s="259">
        <v>15549.46</v>
      </c>
      <c r="N55" s="260">
        <v>7.6E-3</v>
      </c>
      <c r="O55" s="253">
        <v>44562</v>
      </c>
      <c r="P55" s="253">
        <v>44594</v>
      </c>
      <c r="Q55" s="253">
        <v>44763</v>
      </c>
      <c r="R55" s="195">
        <v>2072002</v>
      </c>
      <c r="S55" s="195">
        <v>11720</v>
      </c>
      <c r="T55" s="217">
        <f t="shared" si="0"/>
        <v>111235</v>
      </c>
      <c r="U55" s="218">
        <f t="shared" si="1"/>
        <v>5.067753035708672E-2</v>
      </c>
      <c r="V55" s="217">
        <f t="shared" si="3"/>
        <v>111235</v>
      </c>
      <c r="W55" s="219">
        <v>0</v>
      </c>
    </row>
    <row r="56" spans="1:23" ht="63.75" x14ac:dyDescent="0.2">
      <c r="A56" s="193" t="s">
        <v>545</v>
      </c>
      <c r="B56" s="194">
        <v>2474048</v>
      </c>
      <c r="C56" s="256" t="s">
        <v>546</v>
      </c>
      <c r="D56" s="256" t="s">
        <v>450</v>
      </c>
      <c r="E56" s="256" t="s">
        <v>547</v>
      </c>
      <c r="F56" s="195">
        <v>13164115</v>
      </c>
      <c r="G56" s="296">
        <v>44316</v>
      </c>
      <c r="H56" s="256" t="s">
        <v>548</v>
      </c>
      <c r="I56" s="296">
        <v>44362</v>
      </c>
      <c r="J56" s="296">
        <v>44856</v>
      </c>
      <c r="K56" s="258"/>
      <c r="L56" s="258"/>
      <c r="M56" s="258"/>
      <c r="N56" s="258"/>
      <c r="O56" s="253">
        <f>+J56</f>
        <v>44856</v>
      </c>
      <c r="P56" s="253">
        <f>+O56+15</f>
        <v>44871</v>
      </c>
      <c r="Q56" s="253">
        <f>+P56+60</f>
        <v>44931</v>
      </c>
      <c r="R56" s="195">
        <v>9233149</v>
      </c>
      <c r="S56" s="195">
        <v>3926559</v>
      </c>
      <c r="T56" s="217">
        <f t="shared" si="0"/>
        <v>4407</v>
      </c>
      <c r="U56" s="218">
        <f t="shared" si="1"/>
        <v>3.3477373906259553E-4</v>
      </c>
      <c r="V56" s="217">
        <f t="shared" si="3"/>
        <v>4407</v>
      </c>
      <c r="W56" s="219">
        <v>0</v>
      </c>
    </row>
    <row r="57" spans="1:23" ht="51" x14ac:dyDescent="0.2">
      <c r="A57" s="193" t="s">
        <v>549</v>
      </c>
      <c r="B57" s="194">
        <v>2475327</v>
      </c>
      <c r="C57" s="251"/>
      <c r="D57" s="251"/>
      <c r="E57" s="251"/>
      <c r="F57" s="195">
        <v>16249552</v>
      </c>
      <c r="G57" s="239"/>
      <c r="H57" s="239"/>
      <c r="I57" s="239"/>
      <c r="J57" s="239"/>
      <c r="K57" s="239"/>
      <c r="L57" s="239"/>
      <c r="M57" s="239"/>
      <c r="N57" s="239"/>
      <c r="O57" s="239"/>
      <c r="P57" s="239"/>
      <c r="Q57" s="239"/>
      <c r="R57" s="195">
        <v>13980272</v>
      </c>
      <c r="S57" s="195">
        <v>1157290</v>
      </c>
      <c r="T57" s="217">
        <f t="shared" si="0"/>
        <v>1111990</v>
      </c>
      <c r="U57" s="218">
        <f t="shared" si="1"/>
        <v>6.8432040464869434E-2</v>
      </c>
      <c r="V57" s="217">
        <f t="shared" si="3"/>
        <v>1111990</v>
      </c>
      <c r="W57" s="219">
        <v>0</v>
      </c>
    </row>
    <row r="58" spans="1:23" ht="63.75" x14ac:dyDescent="0.2">
      <c r="A58" s="193" t="s">
        <v>550</v>
      </c>
      <c r="B58" s="194">
        <v>2476481</v>
      </c>
      <c r="C58" s="256" t="s">
        <v>546</v>
      </c>
      <c r="D58" s="256" t="s">
        <v>450</v>
      </c>
      <c r="E58" s="256" t="s">
        <v>551</v>
      </c>
      <c r="F58" s="195">
        <v>13022579</v>
      </c>
      <c r="G58" s="296">
        <v>44201</v>
      </c>
      <c r="H58" s="256" t="s">
        <v>552</v>
      </c>
      <c r="I58" s="296">
        <v>44462</v>
      </c>
      <c r="J58" s="296" t="s">
        <v>553</v>
      </c>
      <c r="K58" s="258"/>
      <c r="L58" s="258"/>
      <c r="M58" s="258"/>
      <c r="N58" s="258"/>
      <c r="O58" s="253" t="s">
        <v>554</v>
      </c>
      <c r="P58" s="253" t="s">
        <v>554</v>
      </c>
      <c r="Q58" s="253" t="s">
        <v>554</v>
      </c>
      <c r="R58" s="195">
        <v>7110620</v>
      </c>
      <c r="S58" s="195">
        <v>2686868</v>
      </c>
      <c r="T58" s="217">
        <f t="shared" si="0"/>
        <v>3225091</v>
      </c>
      <c r="U58" s="218">
        <f t="shared" si="1"/>
        <v>0.24765378655026782</v>
      </c>
      <c r="V58" s="217">
        <f t="shared" si="3"/>
        <v>3225091</v>
      </c>
      <c r="W58" s="219">
        <v>0</v>
      </c>
    </row>
    <row r="59" spans="1:23" ht="63.75" x14ac:dyDescent="0.2">
      <c r="A59" s="193" t="s">
        <v>555</v>
      </c>
      <c r="B59" s="194">
        <v>2477965</v>
      </c>
      <c r="C59" s="251"/>
      <c r="D59" s="251"/>
      <c r="E59" s="251"/>
      <c r="F59" s="195">
        <v>1122975</v>
      </c>
      <c r="G59" s="239"/>
      <c r="H59" s="239"/>
      <c r="I59" s="239"/>
      <c r="J59" s="239"/>
      <c r="K59" s="239"/>
      <c r="L59" s="239"/>
      <c r="M59" s="239"/>
      <c r="N59" s="239"/>
      <c r="O59" s="239"/>
      <c r="P59" s="239"/>
      <c r="Q59" s="239"/>
      <c r="R59" s="195">
        <v>0</v>
      </c>
      <c r="S59" s="195">
        <v>110000</v>
      </c>
      <c r="T59" s="217">
        <f t="shared" si="0"/>
        <v>1012975</v>
      </c>
      <c r="U59" s="218">
        <f t="shared" si="1"/>
        <v>0.90204590485095393</v>
      </c>
      <c r="V59" s="217">
        <f t="shared" si="3"/>
        <v>1012975</v>
      </c>
      <c r="W59" s="219">
        <v>0</v>
      </c>
    </row>
    <row r="60" spans="1:23" ht="114.75" x14ac:dyDescent="0.2">
      <c r="A60" s="193" t="s">
        <v>556</v>
      </c>
      <c r="B60" s="194">
        <v>2482759</v>
      </c>
      <c r="C60" s="251"/>
      <c r="D60" s="251" t="s">
        <v>425</v>
      </c>
      <c r="E60" s="251" t="s">
        <v>557</v>
      </c>
      <c r="F60" s="195">
        <v>2467591</v>
      </c>
      <c r="G60" s="253">
        <v>43933</v>
      </c>
      <c r="H60" s="251" t="s">
        <v>558</v>
      </c>
      <c r="I60" s="239" t="s">
        <v>559</v>
      </c>
      <c r="J60" s="239" t="s">
        <v>560</v>
      </c>
      <c r="K60" s="239"/>
      <c r="L60" s="239"/>
      <c r="M60" s="239"/>
      <c r="N60" s="239"/>
      <c r="O60" s="239" t="str">
        <f>J60</f>
        <v>23/09/2021</v>
      </c>
      <c r="P60" s="239" t="s">
        <v>560</v>
      </c>
      <c r="Q60" s="239" t="s">
        <v>561</v>
      </c>
      <c r="R60" s="195">
        <v>2432416</v>
      </c>
      <c r="S60" s="195">
        <v>0</v>
      </c>
      <c r="T60" s="217">
        <f t="shared" si="0"/>
        <v>35175</v>
      </c>
      <c r="U60" s="218">
        <f t="shared" si="1"/>
        <v>1.4254793440241921E-2</v>
      </c>
      <c r="V60" s="217">
        <f t="shared" si="3"/>
        <v>35175</v>
      </c>
      <c r="W60" s="219">
        <v>0</v>
      </c>
    </row>
    <row r="61" spans="1:23" ht="38.25" x14ac:dyDescent="0.2">
      <c r="A61" s="193" t="s">
        <v>562</v>
      </c>
      <c r="B61" s="194">
        <v>2483978</v>
      </c>
      <c r="C61" s="251"/>
      <c r="D61" s="251"/>
      <c r="E61" s="251"/>
      <c r="F61" s="195">
        <v>5852537</v>
      </c>
      <c r="G61" s="239"/>
      <c r="H61" s="239"/>
      <c r="I61" s="239"/>
      <c r="J61" s="239"/>
      <c r="K61" s="239"/>
      <c r="L61" s="239"/>
      <c r="M61" s="239"/>
      <c r="N61" s="239"/>
      <c r="O61" s="239"/>
      <c r="P61" s="239"/>
      <c r="Q61" s="239"/>
      <c r="R61" s="195">
        <v>5326445</v>
      </c>
      <c r="S61" s="195">
        <v>0</v>
      </c>
      <c r="T61" s="217">
        <f t="shared" si="0"/>
        <v>526092</v>
      </c>
      <c r="U61" s="218">
        <f t="shared" si="1"/>
        <v>8.9891272793320237E-2</v>
      </c>
      <c r="V61" s="217">
        <f t="shared" si="3"/>
        <v>526092</v>
      </c>
      <c r="W61" s="219">
        <v>0</v>
      </c>
    </row>
    <row r="62" spans="1:23" ht="63.75" x14ac:dyDescent="0.2">
      <c r="A62" s="193" t="s">
        <v>563</v>
      </c>
      <c r="B62" s="194">
        <v>2488485</v>
      </c>
      <c r="C62" s="257" t="s">
        <v>564</v>
      </c>
      <c r="D62" s="256" t="s">
        <v>450</v>
      </c>
      <c r="E62" s="257" t="s">
        <v>565</v>
      </c>
      <c r="F62" s="195">
        <v>17275780</v>
      </c>
      <c r="G62" s="296">
        <v>44309</v>
      </c>
      <c r="H62" s="256" t="s">
        <v>566</v>
      </c>
      <c r="I62" s="296">
        <f>+G62+15</f>
        <v>44324</v>
      </c>
      <c r="J62" s="296">
        <f>+I62+30-1</f>
        <v>44353</v>
      </c>
      <c r="K62" s="258"/>
      <c r="L62" s="258"/>
      <c r="M62" s="258"/>
      <c r="N62" s="258"/>
      <c r="O62" s="253">
        <f>+J62</f>
        <v>44353</v>
      </c>
      <c r="P62" s="253">
        <f>+O62+15</f>
        <v>44368</v>
      </c>
      <c r="Q62" s="253">
        <f>+P62+60</f>
        <v>44428</v>
      </c>
      <c r="R62" s="195">
        <v>17226529</v>
      </c>
      <c r="S62" s="195">
        <v>49250</v>
      </c>
      <c r="T62" s="217">
        <f t="shared" si="0"/>
        <v>1</v>
      </c>
      <c r="U62" s="218">
        <f t="shared" si="1"/>
        <v>5.7884506517216588E-8</v>
      </c>
      <c r="V62" s="219">
        <v>0</v>
      </c>
      <c r="W62" s="219">
        <v>0</v>
      </c>
    </row>
    <row r="63" spans="1:23" ht="114.75" x14ac:dyDescent="0.2">
      <c r="A63" s="193" t="s">
        <v>567</v>
      </c>
      <c r="B63" s="194">
        <v>2492845</v>
      </c>
      <c r="C63" s="251"/>
      <c r="D63" s="251" t="s">
        <v>425</v>
      </c>
      <c r="E63" s="251" t="s">
        <v>568</v>
      </c>
      <c r="F63" s="195">
        <v>7417360</v>
      </c>
      <c r="G63" s="253">
        <v>43933</v>
      </c>
      <c r="H63" s="251" t="s">
        <v>569</v>
      </c>
      <c r="I63" s="253">
        <v>44184</v>
      </c>
      <c r="J63" s="253">
        <v>44158</v>
      </c>
      <c r="K63" s="239"/>
      <c r="L63" s="239"/>
      <c r="M63" s="259">
        <f>14022.75+203256.87</f>
        <v>217279.62</v>
      </c>
      <c r="N63" s="260">
        <f>M63/7028831.62</f>
        <v>3.0912622715523235E-2</v>
      </c>
      <c r="O63" s="253">
        <v>44158</v>
      </c>
      <c r="P63" s="253">
        <v>44624</v>
      </c>
      <c r="Q63" s="251" t="s">
        <v>472</v>
      </c>
      <c r="R63" s="195">
        <v>6267657</v>
      </c>
      <c r="S63" s="195">
        <v>17378</v>
      </c>
      <c r="T63" s="217">
        <f t="shared" si="0"/>
        <v>1132325</v>
      </c>
      <c r="U63" s="218">
        <f t="shared" si="1"/>
        <v>0.15265876268645448</v>
      </c>
      <c r="V63" s="217">
        <f>T63</f>
        <v>1132325</v>
      </c>
      <c r="W63" s="219">
        <v>0</v>
      </c>
    </row>
    <row r="64" spans="1:23" ht="63.75" x14ac:dyDescent="0.2">
      <c r="A64" s="193" t="s">
        <v>570</v>
      </c>
      <c r="B64" s="194">
        <v>2496766</v>
      </c>
      <c r="C64" s="256" t="s">
        <v>546</v>
      </c>
      <c r="D64" s="251" t="s">
        <v>425</v>
      </c>
      <c r="E64" s="251" t="s">
        <v>571</v>
      </c>
      <c r="F64" s="195">
        <v>15410416</v>
      </c>
      <c r="G64" s="296">
        <v>44322</v>
      </c>
      <c r="H64" s="256" t="s">
        <v>572</v>
      </c>
      <c r="I64" s="296">
        <f>+G64+16</f>
        <v>44338</v>
      </c>
      <c r="J64" s="296">
        <v>44745</v>
      </c>
      <c r="K64" s="258"/>
      <c r="L64" s="258"/>
      <c r="M64" s="258"/>
      <c r="N64" s="258"/>
      <c r="O64" s="253">
        <f>+J64</f>
        <v>44745</v>
      </c>
      <c r="P64" s="253">
        <f>+O64+15</f>
        <v>44760</v>
      </c>
      <c r="Q64" s="253">
        <f>+P64+60</f>
        <v>44820</v>
      </c>
      <c r="R64" s="195">
        <v>9312101</v>
      </c>
      <c r="S64" s="195">
        <v>5580492</v>
      </c>
      <c r="T64" s="217">
        <f t="shared" si="0"/>
        <v>517823</v>
      </c>
      <c r="U64" s="218">
        <f t="shared" si="1"/>
        <v>3.360214286233415E-2</v>
      </c>
      <c r="V64" s="217">
        <f>T64</f>
        <v>517823</v>
      </c>
      <c r="W64" s="219">
        <v>0</v>
      </c>
    </row>
    <row r="65" spans="1:23" ht="63.75" x14ac:dyDescent="0.2">
      <c r="A65" s="193" t="s">
        <v>573</v>
      </c>
      <c r="B65" s="194">
        <v>2501448</v>
      </c>
      <c r="C65" s="251" t="s">
        <v>433</v>
      </c>
      <c r="D65" s="251" t="s">
        <v>406</v>
      </c>
      <c r="E65" s="251" t="s">
        <v>574</v>
      </c>
      <c r="F65" s="195">
        <v>78454863</v>
      </c>
      <c r="G65" s="239"/>
      <c r="H65" s="251" t="s">
        <v>575</v>
      </c>
      <c r="I65" s="239"/>
      <c r="J65" s="251" t="s">
        <v>576</v>
      </c>
      <c r="K65" s="239"/>
      <c r="L65" s="239"/>
      <c r="M65" s="239"/>
      <c r="N65" s="239"/>
      <c r="O65" s="239"/>
      <c r="P65" s="239"/>
      <c r="Q65" s="239"/>
      <c r="R65" s="195">
        <v>0</v>
      </c>
      <c r="S65" s="195">
        <v>0</v>
      </c>
      <c r="T65" s="217">
        <f t="shared" si="0"/>
        <v>78454863</v>
      </c>
      <c r="U65" s="218">
        <f t="shared" si="1"/>
        <v>1</v>
      </c>
      <c r="V65" s="217">
        <f>T65*0.4</f>
        <v>31381945.200000003</v>
      </c>
      <c r="W65" s="217">
        <f>T65-V65</f>
        <v>47072917.799999997</v>
      </c>
    </row>
    <row r="66" spans="1:23" ht="63.75" x14ac:dyDescent="0.2">
      <c r="A66" s="193" t="s">
        <v>577</v>
      </c>
      <c r="B66" s="194">
        <v>2501969</v>
      </c>
      <c r="C66" s="256" t="s">
        <v>546</v>
      </c>
      <c r="D66" s="256" t="s">
        <v>450</v>
      </c>
      <c r="E66" s="256" t="s">
        <v>578</v>
      </c>
      <c r="F66" s="195">
        <v>1474029</v>
      </c>
      <c r="G66" s="296">
        <v>44512</v>
      </c>
      <c r="H66" s="256" t="s">
        <v>579</v>
      </c>
      <c r="I66" s="296">
        <f>+G66+15</f>
        <v>44527</v>
      </c>
      <c r="J66" s="296">
        <f>+I66+120-1</f>
        <v>44646</v>
      </c>
      <c r="K66" s="258"/>
      <c r="L66" s="258"/>
      <c r="M66" s="258"/>
      <c r="N66" s="258"/>
      <c r="O66" s="253">
        <f>+J66</f>
        <v>44646</v>
      </c>
      <c r="P66" s="253">
        <f>+O66+15</f>
        <v>44661</v>
      </c>
      <c r="Q66" s="253">
        <f>+P66+60</f>
        <v>44721</v>
      </c>
      <c r="R66" s="195">
        <v>425567</v>
      </c>
      <c r="S66" s="195">
        <v>1040079</v>
      </c>
      <c r="T66" s="217">
        <f t="shared" si="0"/>
        <v>8383</v>
      </c>
      <c r="U66" s="218">
        <f t="shared" si="1"/>
        <v>5.6871336995405111E-3</v>
      </c>
      <c r="V66" s="217">
        <f>T66</f>
        <v>8383</v>
      </c>
      <c r="W66" s="219">
        <v>0</v>
      </c>
    </row>
    <row r="67" spans="1:23" ht="63.75" x14ac:dyDescent="0.2">
      <c r="A67" s="193" t="s">
        <v>580</v>
      </c>
      <c r="B67" s="194">
        <v>2505289</v>
      </c>
      <c r="C67" s="256" t="s">
        <v>546</v>
      </c>
      <c r="D67" s="256" t="s">
        <v>450</v>
      </c>
      <c r="E67" s="256" t="s">
        <v>581</v>
      </c>
      <c r="F67" s="195">
        <v>35930332</v>
      </c>
      <c r="G67" s="296">
        <v>44358</v>
      </c>
      <c r="H67" s="256" t="s">
        <v>582</v>
      </c>
      <c r="I67" s="296">
        <v>44399</v>
      </c>
      <c r="J67" s="296">
        <f>+I67+250-1</f>
        <v>44648</v>
      </c>
      <c r="K67" s="258"/>
      <c r="L67" s="258"/>
      <c r="M67" s="258"/>
      <c r="N67" s="258"/>
      <c r="O67" s="253">
        <f>+J67</f>
        <v>44648</v>
      </c>
      <c r="P67" s="253">
        <f>+O67+15</f>
        <v>44663</v>
      </c>
      <c r="Q67" s="253">
        <f>+P67+60</f>
        <v>44723</v>
      </c>
      <c r="R67" s="195">
        <v>16081515</v>
      </c>
      <c r="S67" s="195">
        <v>13460408</v>
      </c>
      <c r="T67" s="217">
        <f t="shared" si="0"/>
        <v>6388409</v>
      </c>
      <c r="U67" s="218">
        <f t="shared" si="1"/>
        <v>0.17779988784963077</v>
      </c>
      <c r="V67" s="217">
        <f>T67</f>
        <v>6388409</v>
      </c>
      <c r="W67" s="219">
        <v>0</v>
      </c>
    </row>
    <row r="68" spans="1:23" ht="63.75" x14ac:dyDescent="0.2">
      <c r="A68" s="193" t="s">
        <v>583</v>
      </c>
      <c r="B68" s="194">
        <v>2506233</v>
      </c>
      <c r="C68" s="256" t="s">
        <v>546</v>
      </c>
      <c r="D68" s="256" t="s">
        <v>450</v>
      </c>
      <c r="E68" s="256" t="s">
        <v>584</v>
      </c>
      <c r="F68" s="195">
        <v>8068502</v>
      </c>
      <c r="G68" s="296">
        <v>44391</v>
      </c>
      <c r="H68" s="256" t="s">
        <v>585</v>
      </c>
      <c r="I68" s="296">
        <f>+G68+15</f>
        <v>44406</v>
      </c>
      <c r="J68" s="296">
        <v>44849</v>
      </c>
      <c r="K68" s="258"/>
      <c r="L68" s="258"/>
      <c r="M68" s="258"/>
      <c r="N68" s="258"/>
      <c r="O68" s="253">
        <f>+J68</f>
        <v>44849</v>
      </c>
      <c r="P68" s="253">
        <f>+O68+15</f>
        <v>44864</v>
      </c>
      <c r="Q68" s="253">
        <f>+P68+60</f>
        <v>44924</v>
      </c>
      <c r="R68" s="195">
        <v>3663722</v>
      </c>
      <c r="S68" s="195">
        <v>3974725</v>
      </c>
      <c r="T68" s="217">
        <f t="shared" si="0"/>
        <v>430055</v>
      </c>
      <c r="U68" s="218">
        <f t="shared" si="1"/>
        <v>5.3300476346166858E-2</v>
      </c>
      <c r="V68" s="217">
        <f>T68</f>
        <v>430055</v>
      </c>
      <c r="W68" s="219">
        <v>0</v>
      </c>
    </row>
    <row r="69" spans="1:23" ht="63.75" x14ac:dyDescent="0.2">
      <c r="A69" s="193" t="s">
        <v>586</v>
      </c>
      <c r="B69" s="194">
        <v>2507117</v>
      </c>
      <c r="C69" s="251"/>
      <c r="D69" s="251" t="s">
        <v>425</v>
      </c>
      <c r="E69" s="251" t="s">
        <v>587</v>
      </c>
      <c r="F69" s="195">
        <v>282092</v>
      </c>
      <c r="G69" s="239" t="s">
        <v>502</v>
      </c>
      <c r="H69" s="251" t="s">
        <v>588</v>
      </c>
      <c r="I69" s="253">
        <v>44256</v>
      </c>
      <c r="J69" s="253">
        <v>44317</v>
      </c>
      <c r="K69" s="239"/>
      <c r="L69" s="239"/>
      <c r="M69" s="259"/>
      <c r="N69" s="239"/>
      <c r="O69" s="253">
        <f>J69</f>
        <v>44317</v>
      </c>
      <c r="P69" s="239" t="s">
        <v>589</v>
      </c>
      <c r="Q69" s="253">
        <v>44348</v>
      </c>
      <c r="R69" s="195">
        <v>273900</v>
      </c>
      <c r="S69" s="195">
        <v>8192</v>
      </c>
      <c r="T69" s="217">
        <f t="shared" si="0"/>
        <v>0</v>
      </c>
      <c r="U69" s="218">
        <f t="shared" si="1"/>
        <v>0</v>
      </c>
      <c r="V69" s="219">
        <v>0</v>
      </c>
      <c r="W69" s="219">
        <v>0</v>
      </c>
    </row>
    <row r="70" spans="1:23" ht="76.5" x14ac:dyDescent="0.2">
      <c r="A70" s="193" t="s">
        <v>590</v>
      </c>
      <c r="B70" s="194">
        <v>2507160</v>
      </c>
      <c r="C70" s="251" t="s">
        <v>546</v>
      </c>
      <c r="D70" s="251" t="s">
        <v>425</v>
      </c>
      <c r="E70" s="251" t="s">
        <v>591</v>
      </c>
      <c r="F70" s="195">
        <v>11499937</v>
      </c>
      <c r="G70" s="296">
        <v>44360</v>
      </c>
      <c r="H70" s="256" t="s">
        <v>592</v>
      </c>
      <c r="I70" s="296">
        <f>+G70+15</f>
        <v>44375</v>
      </c>
      <c r="J70" s="296">
        <f>+I70+240-1</f>
        <v>44614</v>
      </c>
      <c r="K70" s="258"/>
      <c r="L70" s="258"/>
      <c r="M70" s="258"/>
      <c r="N70" s="258"/>
      <c r="O70" s="253">
        <f>+J70</f>
        <v>44614</v>
      </c>
      <c r="P70" s="253">
        <f>+O70+15</f>
        <v>44629</v>
      </c>
      <c r="Q70" s="253">
        <f>+P70+60</f>
        <v>44689</v>
      </c>
      <c r="R70" s="195">
        <v>6998006</v>
      </c>
      <c r="S70" s="195">
        <v>4421011</v>
      </c>
      <c r="T70" s="217">
        <f t="shared" si="0"/>
        <v>80920</v>
      </c>
      <c r="U70" s="218">
        <f t="shared" si="1"/>
        <v>7.0365602872433123E-3</v>
      </c>
      <c r="V70" s="217">
        <f>T70</f>
        <v>80920</v>
      </c>
      <c r="W70" s="219">
        <v>0</v>
      </c>
    </row>
    <row r="71" spans="1:23" ht="63.75" x14ac:dyDescent="0.2">
      <c r="A71" s="193" t="s">
        <v>593</v>
      </c>
      <c r="B71" s="194">
        <v>2507329</v>
      </c>
      <c r="C71" s="256" t="s">
        <v>546</v>
      </c>
      <c r="D71" s="256" t="s">
        <v>450</v>
      </c>
      <c r="E71" s="256" t="s">
        <v>594</v>
      </c>
      <c r="F71" s="195">
        <v>18145244</v>
      </c>
      <c r="G71" s="296">
        <v>44658</v>
      </c>
      <c r="H71" s="256" t="s">
        <v>595</v>
      </c>
      <c r="I71" s="296">
        <v>44708</v>
      </c>
      <c r="J71" s="296">
        <f>360-1+I71</f>
        <v>45067</v>
      </c>
      <c r="K71" s="258"/>
      <c r="L71" s="258"/>
      <c r="M71" s="258"/>
      <c r="N71" s="258"/>
      <c r="O71" s="253">
        <f>+J71</f>
        <v>45067</v>
      </c>
      <c r="P71" s="253">
        <f>+O71+15</f>
        <v>45082</v>
      </c>
      <c r="Q71" s="253">
        <f>+P71+60</f>
        <v>45142</v>
      </c>
      <c r="R71" s="195">
        <v>0</v>
      </c>
      <c r="S71" s="195">
        <v>10365773</v>
      </c>
      <c r="T71" s="217">
        <f t="shared" si="0"/>
        <v>7779471</v>
      </c>
      <c r="U71" s="218">
        <f t="shared" si="1"/>
        <v>0.42873333640484523</v>
      </c>
      <c r="V71" s="217">
        <f>T71</f>
        <v>7779471</v>
      </c>
      <c r="W71" s="219">
        <v>0</v>
      </c>
    </row>
    <row r="72" spans="1:23" ht="63.75" x14ac:dyDescent="0.2">
      <c r="A72" s="193" t="s">
        <v>596</v>
      </c>
      <c r="B72" s="194">
        <v>2509721</v>
      </c>
      <c r="C72" s="251"/>
      <c r="D72" s="251"/>
      <c r="E72" s="251"/>
      <c r="F72" s="195">
        <v>510000</v>
      </c>
      <c r="G72" s="239"/>
      <c r="H72" s="239"/>
      <c r="I72" s="239"/>
      <c r="J72" s="239"/>
      <c r="K72" s="239"/>
      <c r="L72" s="239"/>
      <c r="M72" s="239"/>
      <c r="N72" s="239"/>
      <c r="O72" s="239"/>
      <c r="P72" s="239"/>
      <c r="Q72" s="239"/>
      <c r="R72" s="195">
        <v>288978</v>
      </c>
      <c r="S72" s="195">
        <v>179655</v>
      </c>
      <c r="T72" s="217">
        <f t="shared" si="0"/>
        <v>41367</v>
      </c>
      <c r="U72" s="218">
        <f t="shared" si="1"/>
        <v>8.1111764705882355E-2</v>
      </c>
      <c r="V72" s="217">
        <f>T72</f>
        <v>41367</v>
      </c>
      <c r="W72" s="219">
        <v>0</v>
      </c>
    </row>
    <row r="73" spans="1:23" ht="63.75" x14ac:dyDescent="0.2">
      <c r="A73" s="193" t="s">
        <v>597</v>
      </c>
      <c r="B73" s="194">
        <v>2522391</v>
      </c>
      <c r="C73" s="257" t="s">
        <v>455</v>
      </c>
      <c r="D73" s="256" t="s">
        <v>450</v>
      </c>
      <c r="E73" s="256" t="s">
        <v>598</v>
      </c>
      <c r="F73" s="195">
        <v>5104856</v>
      </c>
      <c r="G73" s="296">
        <v>44705</v>
      </c>
      <c r="H73" s="256" t="s">
        <v>599</v>
      </c>
      <c r="I73" s="296">
        <v>44726</v>
      </c>
      <c r="J73" s="296">
        <v>44815</v>
      </c>
      <c r="K73" s="258"/>
      <c r="L73" s="258"/>
      <c r="M73" s="258"/>
      <c r="N73" s="258"/>
      <c r="O73" s="253">
        <f>+J73</f>
        <v>44815</v>
      </c>
      <c r="P73" s="253">
        <f>+O73+15</f>
        <v>44830</v>
      </c>
      <c r="Q73" s="253">
        <f>+P73+60</f>
        <v>44890</v>
      </c>
      <c r="R73" s="195">
        <v>32670</v>
      </c>
      <c r="S73" s="195">
        <v>1384539</v>
      </c>
      <c r="T73" s="217">
        <f t="shared" ref="T73:T91" si="4">F73-R73-S73</f>
        <v>3687647</v>
      </c>
      <c r="U73" s="218">
        <f t="shared" ref="U73:U91" si="5">T73/F73</f>
        <v>0.72238021993176693</v>
      </c>
      <c r="V73" s="217">
        <f>T73</f>
        <v>3687647</v>
      </c>
      <c r="W73" s="219">
        <v>0</v>
      </c>
    </row>
    <row r="74" spans="1:23" ht="63.75" x14ac:dyDescent="0.2">
      <c r="A74" s="193" t="s">
        <v>600</v>
      </c>
      <c r="B74" s="194">
        <v>2525118</v>
      </c>
      <c r="C74" s="251"/>
      <c r="D74" s="251"/>
      <c r="E74" s="251"/>
      <c r="F74" s="195">
        <v>10867132</v>
      </c>
      <c r="G74" s="239"/>
      <c r="H74" s="239"/>
      <c r="I74" s="239"/>
      <c r="J74" s="239"/>
      <c r="K74" s="239"/>
      <c r="L74" s="239"/>
      <c r="M74" s="239"/>
      <c r="N74" s="239"/>
      <c r="O74" s="239"/>
      <c r="P74" s="239"/>
      <c r="Q74" s="239"/>
      <c r="R74" s="195">
        <v>0</v>
      </c>
      <c r="S74" s="195">
        <v>0</v>
      </c>
      <c r="T74" s="217">
        <f t="shared" si="4"/>
        <v>10867132</v>
      </c>
      <c r="U74" s="218">
        <f t="shared" si="5"/>
        <v>1</v>
      </c>
      <c r="V74" s="217">
        <f>T74</f>
        <v>10867132</v>
      </c>
      <c r="W74" s="219">
        <v>0</v>
      </c>
    </row>
    <row r="75" spans="1:23" ht="63.75" x14ac:dyDescent="0.2">
      <c r="A75" s="193" t="s">
        <v>601</v>
      </c>
      <c r="B75" s="194">
        <v>2533805</v>
      </c>
      <c r="C75" s="251"/>
      <c r="D75" s="251" t="s">
        <v>406</v>
      </c>
      <c r="E75" s="251"/>
      <c r="F75" s="195">
        <v>22386182</v>
      </c>
      <c r="G75" s="239"/>
      <c r="H75" s="239"/>
      <c r="I75" s="239"/>
      <c r="J75" s="254" t="s">
        <v>436</v>
      </c>
      <c r="K75" s="239"/>
      <c r="L75" s="239"/>
      <c r="M75" s="239"/>
      <c r="N75" s="239"/>
      <c r="O75" s="239"/>
      <c r="P75" s="239"/>
      <c r="Q75" s="239"/>
      <c r="R75" s="195">
        <v>0</v>
      </c>
      <c r="S75" s="195">
        <v>25533</v>
      </c>
      <c r="T75" s="217">
        <f t="shared" si="4"/>
        <v>22360649</v>
      </c>
      <c r="U75" s="218">
        <f t="shared" si="5"/>
        <v>0.99885943033966218</v>
      </c>
      <c r="V75" s="217">
        <f>T75*0.4</f>
        <v>8944259.5999999996</v>
      </c>
      <c r="W75" s="217">
        <f>T75-V75</f>
        <v>13416389.4</v>
      </c>
    </row>
    <row r="76" spans="1:23" ht="63.75" x14ac:dyDescent="0.2">
      <c r="A76" s="193" t="s">
        <v>602</v>
      </c>
      <c r="B76" s="194">
        <v>2537265</v>
      </c>
      <c r="C76" s="251"/>
      <c r="D76" s="251"/>
      <c r="E76" s="251"/>
      <c r="F76" s="195">
        <v>7700524</v>
      </c>
      <c r="G76" s="239"/>
      <c r="H76" s="239"/>
      <c r="I76" s="239"/>
      <c r="J76" s="239"/>
      <c r="K76" s="239"/>
      <c r="L76" s="239"/>
      <c r="M76" s="239"/>
      <c r="N76" s="239"/>
      <c r="O76" s="239"/>
      <c r="P76" s="239"/>
      <c r="Q76" s="239"/>
      <c r="R76" s="195">
        <v>0</v>
      </c>
      <c r="S76" s="195">
        <v>0</v>
      </c>
      <c r="T76" s="217">
        <f t="shared" si="4"/>
        <v>7700524</v>
      </c>
      <c r="U76" s="218">
        <f t="shared" si="5"/>
        <v>1</v>
      </c>
      <c r="V76" s="217">
        <f>T76</f>
        <v>7700524</v>
      </c>
      <c r="W76" s="219">
        <v>0</v>
      </c>
    </row>
    <row r="77" spans="1:23" ht="51" x14ac:dyDescent="0.2">
      <c r="A77" s="193" t="s">
        <v>603</v>
      </c>
      <c r="B77" s="194">
        <v>2549694</v>
      </c>
      <c r="C77" s="251"/>
      <c r="D77" s="251"/>
      <c r="E77" s="251"/>
      <c r="F77" s="195">
        <v>7925673</v>
      </c>
      <c r="G77" s="239"/>
      <c r="H77" s="239"/>
      <c r="I77" s="239"/>
      <c r="J77" s="239"/>
      <c r="K77" s="239"/>
      <c r="L77" s="239"/>
      <c r="M77" s="239"/>
      <c r="N77" s="239"/>
      <c r="O77" s="239"/>
      <c r="P77" s="239"/>
      <c r="Q77" s="239"/>
      <c r="R77" s="195">
        <v>0</v>
      </c>
      <c r="S77" s="195">
        <v>0</v>
      </c>
      <c r="T77" s="217">
        <f t="shared" si="4"/>
        <v>7925673</v>
      </c>
      <c r="U77" s="218">
        <f t="shared" si="5"/>
        <v>1</v>
      </c>
      <c r="V77" s="217">
        <f>T77</f>
        <v>7925673</v>
      </c>
      <c r="W77" s="219">
        <v>0</v>
      </c>
    </row>
    <row r="78" spans="1:23" ht="51" x14ac:dyDescent="0.2">
      <c r="A78" s="193" t="s">
        <v>604</v>
      </c>
      <c r="B78" s="194">
        <v>2550239</v>
      </c>
      <c r="C78" s="251"/>
      <c r="D78" s="251" t="s">
        <v>406</v>
      </c>
      <c r="E78" s="251"/>
      <c r="F78" s="195">
        <v>7397628</v>
      </c>
      <c r="G78" s="239"/>
      <c r="H78" s="239"/>
      <c r="I78" s="251" t="s">
        <v>453</v>
      </c>
      <c r="J78" s="239"/>
      <c r="K78" s="239"/>
      <c r="L78" s="239"/>
      <c r="M78" s="239"/>
      <c r="N78" s="239"/>
      <c r="O78" s="239"/>
      <c r="P78" s="239"/>
      <c r="Q78" s="239"/>
      <c r="R78" s="195">
        <v>0</v>
      </c>
      <c r="S78" s="195">
        <v>0</v>
      </c>
      <c r="T78" s="217">
        <f t="shared" si="4"/>
        <v>7397628</v>
      </c>
      <c r="U78" s="218">
        <f t="shared" si="5"/>
        <v>1</v>
      </c>
      <c r="V78" s="217">
        <f>T78*0.7</f>
        <v>5178339.5999999996</v>
      </c>
      <c r="W78" s="217">
        <f>T78-V78</f>
        <v>2219288.4000000004</v>
      </c>
    </row>
    <row r="79" spans="1:23" ht="51" x14ac:dyDescent="0.2">
      <c r="A79" s="193" t="s">
        <v>605</v>
      </c>
      <c r="B79" s="194">
        <v>2550253</v>
      </c>
      <c r="C79" s="251"/>
      <c r="D79" s="251" t="s">
        <v>406</v>
      </c>
      <c r="E79" s="251"/>
      <c r="F79" s="195">
        <v>13329221</v>
      </c>
      <c r="G79" s="239"/>
      <c r="H79" s="239"/>
      <c r="I79" s="251" t="s">
        <v>453</v>
      </c>
      <c r="J79" s="239"/>
      <c r="K79" s="239"/>
      <c r="L79" s="239"/>
      <c r="M79" s="239"/>
      <c r="N79" s="239"/>
      <c r="O79" s="239"/>
      <c r="P79" s="239"/>
      <c r="Q79" s="239"/>
      <c r="R79" s="195">
        <v>0</v>
      </c>
      <c r="S79" s="195">
        <v>0</v>
      </c>
      <c r="T79" s="217">
        <f t="shared" si="4"/>
        <v>13329221</v>
      </c>
      <c r="U79" s="218">
        <f t="shared" si="5"/>
        <v>1</v>
      </c>
      <c r="V79" s="217">
        <f t="shared" ref="V79:V89" si="6">T79*0.7</f>
        <v>9330454.6999999993</v>
      </c>
      <c r="W79" s="217">
        <f t="shared" ref="W79:W91" si="7">T79-V79</f>
        <v>3998766.3000000007</v>
      </c>
    </row>
    <row r="80" spans="1:23" ht="51" x14ac:dyDescent="0.2">
      <c r="A80" s="193" t="s">
        <v>606</v>
      </c>
      <c r="B80" s="194">
        <v>2550254</v>
      </c>
      <c r="C80" s="251"/>
      <c r="D80" s="251" t="s">
        <v>406</v>
      </c>
      <c r="E80" s="251"/>
      <c r="F80" s="195">
        <v>7009293</v>
      </c>
      <c r="G80" s="239"/>
      <c r="H80" s="239"/>
      <c r="I80" s="251" t="s">
        <v>453</v>
      </c>
      <c r="J80" s="239"/>
      <c r="K80" s="239"/>
      <c r="L80" s="239"/>
      <c r="M80" s="239"/>
      <c r="N80" s="239"/>
      <c r="O80" s="239"/>
      <c r="P80" s="239"/>
      <c r="Q80" s="239"/>
      <c r="R80" s="195">
        <v>0</v>
      </c>
      <c r="S80" s="195">
        <v>0</v>
      </c>
      <c r="T80" s="217">
        <f t="shared" si="4"/>
        <v>7009293</v>
      </c>
      <c r="U80" s="218">
        <f t="shared" si="5"/>
        <v>1</v>
      </c>
      <c r="V80" s="217">
        <f t="shared" si="6"/>
        <v>4906505.0999999996</v>
      </c>
      <c r="W80" s="217">
        <f t="shared" si="7"/>
        <v>2102787.9000000004</v>
      </c>
    </row>
    <row r="81" spans="1:23" ht="51" x14ac:dyDescent="0.2">
      <c r="A81" s="193" t="s">
        <v>607</v>
      </c>
      <c r="B81" s="194">
        <v>2550255</v>
      </c>
      <c r="C81" s="251"/>
      <c r="D81" s="251" t="s">
        <v>406</v>
      </c>
      <c r="E81" s="251"/>
      <c r="F81" s="195">
        <v>4535006</v>
      </c>
      <c r="G81" s="239"/>
      <c r="H81" s="239"/>
      <c r="I81" s="251" t="s">
        <v>453</v>
      </c>
      <c r="J81" s="239"/>
      <c r="K81" s="239"/>
      <c r="L81" s="239"/>
      <c r="M81" s="239"/>
      <c r="N81" s="239"/>
      <c r="O81" s="239"/>
      <c r="P81" s="239"/>
      <c r="Q81" s="239"/>
      <c r="R81" s="195">
        <v>0</v>
      </c>
      <c r="S81" s="195">
        <v>0</v>
      </c>
      <c r="T81" s="217">
        <f t="shared" si="4"/>
        <v>4535006</v>
      </c>
      <c r="U81" s="218">
        <f t="shared" si="5"/>
        <v>1</v>
      </c>
      <c r="V81" s="217">
        <f t="shared" si="6"/>
        <v>3174504.1999999997</v>
      </c>
      <c r="W81" s="217">
        <f t="shared" si="7"/>
        <v>1360501.8000000003</v>
      </c>
    </row>
    <row r="82" spans="1:23" ht="51" x14ac:dyDescent="0.2">
      <c r="A82" s="193" t="s">
        <v>608</v>
      </c>
      <c r="B82" s="194">
        <v>2550257</v>
      </c>
      <c r="C82" s="251"/>
      <c r="D82" s="251" t="s">
        <v>406</v>
      </c>
      <c r="E82" s="251"/>
      <c r="F82" s="195">
        <v>5977471</v>
      </c>
      <c r="G82" s="239"/>
      <c r="H82" s="239"/>
      <c r="I82" s="251" t="s">
        <v>453</v>
      </c>
      <c r="J82" s="239"/>
      <c r="K82" s="239"/>
      <c r="L82" s="239"/>
      <c r="M82" s="239"/>
      <c r="N82" s="239"/>
      <c r="O82" s="239"/>
      <c r="P82" s="239"/>
      <c r="Q82" s="239"/>
      <c r="R82" s="195">
        <v>0</v>
      </c>
      <c r="S82" s="195">
        <v>0</v>
      </c>
      <c r="T82" s="217">
        <f t="shared" si="4"/>
        <v>5977471</v>
      </c>
      <c r="U82" s="218">
        <f t="shared" si="5"/>
        <v>1</v>
      </c>
      <c r="V82" s="217">
        <f t="shared" si="6"/>
        <v>4184229.6999999997</v>
      </c>
      <c r="W82" s="217">
        <f t="shared" si="7"/>
        <v>1793241.3000000003</v>
      </c>
    </row>
    <row r="83" spans="1:23" ht="51" x14ac:dyDescent="0.2">
      <c r="A83" s="193" t="s">
        <v>609</v>
      </c>
      <c r="B83" s="194">
        <v>2550258</v>
      </c>
      <c r="C83" s="251"/>
      <c r="D83" s="251" t="s">
        <v>406</v>
      </c>
      <c r="E83" s="251"/>
      <c r="F83" s="195">
        <v>4408700</v>
      </c>
      <c r="G83" s="239"/>
      <c r="H83" s="239"/>
      <c r="I83" s="251" t="s">
        <v>453</v>
      </c>
      <c r="J83" s="239"/>
      <c r="K83" s="239"/>
      <c r="L83" s="239"/>
      <c r="M83" s="239"/>
      <c r="N83" s="239"/>
      <c r="O83" s="239"/>
      <c r="P83" s="239"/>
      <c r="Q83" s="239"/>
      <c r="R83" s="195">
        <v>0</v>
      </c>
      <c r="S83" s="195">
        <v>0</v>
      </c>
      <c r="T83" s="217">
        <f t="shared" si="4"/>
        <v>4408700</v>
      </c>
      <c r="U83" s="218">
        <f t="shared" si="5"/>
        <v>1</v>
      </c>
      <c r="V83" s="217">
        <f t="shared" si="6"/>
        <v>3086090</v>
      </c>
      <c r="W83" s="217">
        <f t="shared" si="7"/>
        <v>1322610</v>
      </c>
    </row>
    <row r="84" spans="1:23" ht="51" x14ac:dyDescent="0.2">
      <c r="A84" s="193" t="s">
        <v>610</v>
      </c>
      <c r="B84" s="194">
        <v>2550261</v>
      </c>
      <c r="C84" s="251"/>
      <c r="D84" s="251" t="s">
        <v>406</v>
      </c>
      <c r="E84" s="251"/>
      <c r="F84" s="195">
        <v>4455154</v>
      </c>
      <c r="G84" s="239"/>
      <c r="H84" s="239"/>
      <c r="I84" s="251" t="s">
        <v>453</v>
      </c>
      <c r="J84" s="239"/>
      <c r="K84" s="239"/>
      <c r="L84" s="239"/>
      <c r="M84" s="239"/>
      <c r="N84" s="239"/>
      <c r="O84" s="239"/>
      <c r="P84" s="239"/>
      <c r="Q84" s="239"/>
      <c r="R84" s="195">
        <v>0</v>
      </c>
      <c r="S84" s="195">
        <v>0</v>
      </c>
      <c r="T84" s="217">
        <f t="shared" si="4"/>
        <v>4455154</v>
      </c>
      <c r="U84" s="218">
        <f t="shared" si="5"/>
        <v>1</v>
      </c>
      <c r="V84" s="217">
        <f t="shared" si="6"/>
        <v>3118607.8</v>
      </c>
      <c r="W84" s="217">
        <f t="shared" si="7"/>
        <v>1336546.2000000002</v>
      </c>
    </row>
    <row r="85" spans="1:23" ht="51" x14ac:dyDescent="0.2">
      <c r="A85" s="193" t="s">
        <v>611</v>
      </c>
      <c r="B85" s="194">
        <v>2550263</v>
      </c>
      <c r="C85" s="251"/>
      <c r="D85" s="251" t="s">
        <v>406</v>
      </c>
      <c r="E85" s="251"/>
      <c r="F85" s="195">
        <v>4058898</v>
      </c>
      <c r="G85" s="239"/>
      <c r="H85" s="239"/>
      <c r="I85" s="251" t="s">
        <v>453</v>
      </c>
      <c r="J85" s="239"/>
      <c r="K85" s="239"/>
      <c r="L85" s="239"/>
      <c r="M85" s="239"/>
      <c r="N85" s="239"/>
      <c r="O85" s="239"/>
      <c r="P85" s="239"/>
      <c r="Q85" s="239"/>
      <c r="R85" s="195">
        <v>0</v>
      </c>
      <c r="S85" s="195">
        <v>0</v>
      </c>
      <c r="T85" s="217">
        <f t="shared" si="4"/>
        <v>4058898</v>
      </c>
      <c r="U85" s="218">
        <f t="shared" si="5"/>
        <v>1</v>
      </c>
      <c r="V85" s="217">
        <f t="shared" si="6"/>
        <v>2841228.5999999996</v>
      </c>
      <c r="W85" s="217">
        <f t="shared" si="7"/>
        <v>1217669.4000000004</v>
      </c>
    </row>
    <row r="86" spans="1:23" ht="51" x14ac:dyDescent="0.2">
      <c r="A86" s="193" t="s">
        <v>612</v>
      </c>
      <c r="B86" s="194">
        <v>2550270</v>
      </c>
      <c r="C86" s="251"/>
      <c r="D86" s="251" t="s">
        <v>406</v>
      </c>
      <c r="E86" s="251"/>
      <c r="F86" s="195">
        <v>3611274</v>
      </c>
      <c r="G86" s="239"/>
      <c r="H86" s="239"/>
      <c r="I86" s="251" t="s">
        <v>453</v>
      </c>
      <c r="J86" s="239"/>
      <c r="K86" s="239"/>
      <c r="L86" s="239"/>
      <c r="M86" s="239"/>
      <c r="N86" s="239"/>
      <c r="O86" s="239"/>
      <c r="P86" s="239"/>
      <c r="Q86" s="239"/>
      <c r="R86" s="195">
        <v>0</v>
      </c>
      <c r="S86" s="195">
        <v>0</v>
      </c>
      <c r="T86" s="217">
        <f t="shared" si="4"/>
        <v>3611274</v>
      </c>
      <c r="U86" s="218">
        <f t="shared" si="5"/>
        <v>1</v>
      </c>
      <c r="V86" s="217">
        <f t="shared" si="6"/>
        <v>2527891.7999999998</v>
      </c>
      <c r="W86" s="217">
        <f t="shared" si="7"/>
        <v>1083382.2000000002</v>
      </c>
    </row>
    <row r="87" spans="1:23" ht="51" x14ac:dyDescent="0.2">
      <c r="A87" s="193" t="s">
        <v>613</v>
      </c>
      <c r="B87" s="194">
        <v>2550271</v>
      </c>
      <c r="C87" s="251"/>
      <c r="D87" s="251" t="s">
        <v>406</v>
      </c>
      <c r="E87" s="251"/>
      <c r="F87" s="195">
        <v>3938208</v>
      </c>
      <c r="G87" s="239"/>
      <c r="H87" s="239"/>
      <c r="I87" s="251" t="s">
        <v>453</v>
      </c>
      <c r="J87" s="239"/>
      <c r="K87" s="239"/>
      <c r="L87" s="239"/>
      <c r="M87" s="239"/>
      <c r="N87" s="239"/>
      <c r="O87" s="239"/>
      <c r="P87" s="239"/>
      <c r="Q87" s="239"/>
      <c r="R87" s="195">
        <v>0</v>
      </c>
      <c r="S87" s="195">
        <v>0</v>
      </c>
      <c r="T87" s="217">
        <f t="shared" si="4"/>
        <v>3938208</v>
      </c>
      <c r="U87" s="218">
        <f t="shared" si="5"/>
        <v>1</v>
      </c>
      <c r="V87" s="217">
        <f t="shared" si="6"/>
        <v>2756745.5999999996</v>
      </c>
      <c r="W87" s="217">
        <f t="shared" si="7"/>
        <v>1181462.4000000004</v>
      </c>
    </row>
    <row r="88" spans="1:23" ht="51" x14ac:dyDescent="0.2">
      <c r="A88" s="193" t="s">
        <v>614</v>
      </c>
      <c r="B88" s="194">
        <v>2550296</v>
      </c>
      <c r="C88" s="251"/>
      <c r="D88" s="251" t="s">
        <v>406</v>
      </c>
      <c r="E88" s="251"/>
      <c r="F88" s="195">
        <v>9146688</v>
      </c>
      <c r="G88" s="239"/>
      <c r="H88" s="239"/>
      <c r="I88" s="251" t="s">
        <v>453</v>
      </c>
      <c r="J88" s="239"/>
      <c r="K88" s="239"/>
      <c r="L88" s="239"/>
      <c r="M88" s="239"/>
      <c r="N88" s="239"/>
      <c r="O88" s="239"/>
      <c r="P88" s="239"/>
      <c r="Q88" s="239"/>
      <c r="R88" s="195">
        <v>0</v>
      </c>
      <c r="S88" s="195">
        <v>0</v>
      </c>
      <c r="T88" s="217">
        <f t="shared" si="4"/>
        <v>9146688</v>
      </c>
      <c r="U88" s="218">
        <f t="shared" si="5"/>
        <v>1</v>
      </c>
      <c r="V88" s="217">
        <f t="shared" si="6"/>
        <v>6402681.5999999996</v>
      </c>
      <c r="W88" s="217">
        <f t="shared" si="7"/>
        <v>2744006.4000000004</v>
      </c>
    </row>
    <row r="89" spans="1:23" ht="51" x14ac:dyDescent="0.2">
      <c r="A89" s="193" t="s">
        <v>615</v>
      </c>
      <c r="B89" s="194">
        <v>2550320</v>
      </c>
      <c r="C89" s="251"/>
      <c r="D89" s="251" t="s">
        <v>406</v>
      </c>
      <c r="E89" s="251"/>
      <c r="F89" s="195">
        <v>5327771</v>
      </c>
      <c r="G89" s="239"/>
      <c r="H89" s="239"/>
      <c r="I89" s="251" t="s">
        <v>453</v>
      </c>
      <c r="J89" s="239"/>
      <c r="K89" s="239"/>
      <c r="L89" s="239"/>
      <c r="M89" s="239"/>
      <c r="N89" s="239"/>
      <c r="O89" s="239"/>
      <c r="P89" s="239"/>
      <c r="Q89" s="239"/>
      <c r="R89" s="195">
        <v>0</v>
      </c>
      <c r="S89" s="195">
        <v>0</v>
      </c>
      <c r="T89" s="217">
        <f t="shared" si="4"/>
        <v>5327771</v>
      </c>
      <c r="U89" s="218">
        <f t="shared" si="5"/>
        <v>1</v>
      </c>
      <c r="V89" s="217">
        <f t="shared" si="6"/>
        <v>3729439.6999999997</v>
      </c>
      <c r="W89" s="217">
        <f t="shared" si="7"/>
        <v>1598331.3000000003</v>
      </c>
    </row>
    <row r="90" spans="1:23" ht="63.75" x14ac:dyDescent="0.2">
      <c r="A90" s="193" t="s">
        <v>616</v>
      </c>
      <c r="B90" s="194">
        <v>2550708</v>
      </c>
      <c r="C90" s="251"/>
      <c r="D90" s="251"/>
      <c r="E90" s="251"/>
      <c r="F90" s="195">
        <v>24480326</v>
      </c>
      <c r="G90" s="239"/>
      <c r="H90" s="239"/>
      <c r="I90" s="239"/>
      <c r="J90" s="239"/>
      <c r="K90" s="239"/>
      <c r="L90" s="239"/>
      <c r="M90" s="239"/>
      <c r="N90" s="239"/>
      <c r="O90" s="239"/>
      <c r="P90" s="239"/>
      <c r="Q90" s="239"/>
      <c r="R90" s="195">
        <v>0</v>
      </c>
      <c r="S90" s="195">
        <v>0</v>
      </c>
      <c r="T90" s="217">
        <f t="shared" si="4"/>
        <v>24480326</v>
      </c>
      <c r="U90" s="218">
        <f t="shared" si="5"/>
        <v>1</v>
      </c>
      <c r="V90" s="217">
        <f>T90</f>
        <v>24480326</v>
      </c>
      <c r="W90" s="219">
        <f t="shared" si="7"/>
        <v>0</v>
      </c>
    </row>
    <row r="91" spans="1:23" ht="63.75" x14ac:dyDescent="0.2">
      <c r="A91" s="193" t="s">
        <v>617</v>
      </c>
      <c r="B91" s="194">
        <v>2552977</v>
      </c>
      <c r="C91" s="251"/>
      <c r="D91" s="251" t="s">
        <v>406</v>
      </c>
      <c r="E91" s="251"/>
      <c r="F91" s="195">
        <v>24556960</v>
      </c>
      <c r="G91" s="239"/>
      <c r="H91" s="239"/>
      <c r="I91" s="239"/>
      <c r="J91" s="239"/>
      <c r="K91" s="239"/>
      <c r="L91" s="239"/>
      <c r="M91" s="239"/>
      <c r="N91" s="239"/>
      <c r="O91" s="239"/>
      <c r="P91" s="239"/>
      <c r="Q91" s="239"/>
      <c r="R91" s="195">
        <v>0</v>
      </c>
      <c r="S91" s="195">
        <v>0</v>
      </c>
      <c r="T91" s="217">
        <f t="shared" si="4"/>
        <v>24556960</v>
      </c>
      <c r="U91" s="218">
        <f t="shared" si="5"/>
        <v>1</v>
      </c>
      <c r="V91" s="217">
        <f>T91*0.3</f>
        <v>7367088</v>
      </c>
      <c r="W91" s="217">
        <f t="shared" si="7"/>
        <v>17189872</v>
      </c>
    </row>
    <row r="92" spans="1:23" x14ac:dyDescent="0.2">
      <c r="A92" s="212" t="s">
        <v>11</v>
      </c>
      <c r="B92" s="213"/>
      <c r="C92" s="213"/>
      <c r="D92" s="213"/>
      <c r="E92" s="213"/>
      <c r="F92" s="220">
        <f>SUM(F8:F91)</f>
        <v>1321841225</v>
      </c>
      <c r="G92" s="213"/>
      <c r="H92" s="213"/>
      <c r="I92" s="213"/>
      <c r="J92" s="213"/>
      <c r="K92" s="213"/>
      <c r="L92" s="213"/>
      <c r="M92" s="213"/>
      <c r="N92" s="213"/>
      <c r="O92" s="213"/>
      <c r="P92" s="213"/>
      <c r="Q92" s="252"/>
      <c r="R92" s="214"/>
      <c r="S92" s="214"/>
      <c r="T92" s="220">
        <f>SUM(T8:T91)</f>
        <v>948759452</v>
      </c>
      <c r="U92" s="200"/>
      <c r="V92" s="221">
        <f>SUM(V8:V91)</f>
        <v>472682385.30000013</v>
      </c>
      <c r="W92" s="221">
        <f>SUM(W8:W91)</f>
        <v>476077065.69999981</v>
      </c>
    </row>
    <row r="93" spans="1:23" x14ac:dyDescent="0.2">
      <c r="A93" s="192" t="s">
        <v>422</v>
      </c>
      <c r="B93" s="213"/>
      <c r="C93" s="213"/>
      <c r="D93" s="213"/>
      <c r="E93" s="213"/>
      <c r="F93" s="213"/>
      <c r="G93" s="213"/>
      <c r="H93" s="213"/>
      <c r="I93" s="213"/>
      <c r="J93" s="213"/>
      <c r="K93" s="213"/>
      <c r="L93" s="213"/>
      <c r="M93" s="213"/>
      <c r="N93" s="213"/>
      <c r="O93" s="213"/>
      <c r="P93" s="213"/>
      <c r="Q93" s="252"/>
      <c r="R93" s="214"/>
      <c r="S93" s="214"/>
      <c r="T93" s="213"/>
      <c r="U93" s="215"/>
      <c r="V93" s="214"/>
      <c r="W93" s="216"/>
    </row>
    <row r="94" spans="1:23" x14ac:dyDescent="0.2">
      <c r="A94" s="196" t="s">
        <v>390</v>
      </c>
      <c r="B94" s="197">
        <v>2000270</v>
      </c>
      <c r="C94" s="222"/>
      <c r="D94" s="266"/>
      <c r="E94" s="266"/>
      <c r="F94" s="223">
        <v>0</v>
      </c>
      <c r="G94" s="297"/>
      <c r="H94" s="222"/>
      <c r="I94" s="297"/>
      <c r="J94" s="297"/>
      <c r="K94" s="222"/>
      <c r="L94" s="222"/>
      <c r="M94" s="222"/>
      <c r="N94" s="222"/>
      <c r="O94" s="297"/>
      <c r="P94" s="297"/>
      <c r="Q94" s="197"/>
      <c r="R94" s="224">
        <v>360399647</v>
      </c>
      <c r="S94" s="224">
        <v>9709036</v>
      </c>
      <c r="T94" s="225"/>
      <c r="U94" s="225"/>
      <c r="V94" s="303">
        <v>22310442</v>
      </c>
      <c r="W94" s="225"/>
    </row>
    <row r="95" spans="1:23" x14ac:dyDescent="0.2">
      <c r="A95" s="198" t="s">
        <v>391</v>
      </c>
      <c r="B95" s="239">
        <v>2000351</v>
      </c>
      <c r="C95" s="226"/>
      <c r="D95" s="267"/>
      <c r="E95" s="267"/>
      <c r="F95" s="227">
        <v>0</v>
      </c>
      <c r="G95" s="200"/>
      <c r="H95" s="226"/>
      <c r="I95" s="200"/>
      <c r="J95" s="200"/>
      <c r="K95" s="226"/>
      <c r="L95" s="226"/>
      <c r="M95" s="226"/>
      <c r="N95" s="226"/>
      <c r="O95" s="200"/>
      <c r="P95" s="200"/>
      <c r="Q95" s="239"/>
      <c r="R95" s="228">
        <v>332337634</v>
      </c>
      <c r="S95" s="228">
        <v>18366101</v>
      </c>
      <c r="T95" s="229"/>
      <c r="U95" s="229"/>
      <c r="V95" s="304">
        <v>56990454</v>
      </c>
      <c r="W95" s="229"/>
    </row>
    <row r="96" spans="1:23" ht="76.5" x14ac:dyDescent="0.2">
      <c r="A96" s="198" t="s">
        <v>392</v>
      </c>
      <c r="B96" s="239">
        <v>2490129</v>
      </c>
      <c r="C96" s="202"/>
      <c r="D96" s="201"/>
      <c r="E96" s="201"/>
      <c r="F96" s="227">
        <v>11002117</v>
      </c>
      <c r="G96" s="200"/>
      <c r="H96" s="226"/>
      <c r="I96" s="200"/>
      <c r="J96" s="200"/>
      <c r="K96" s="226"/>
      <c r="L96" s="226"/>
      <c r="M96" s="226"/>
      <c r="N96" s="226"/>
      <c r="O96" s="200"/>
      <c r="P96" s="200"/>
      <c r="Q96" s="239"/>
      <c r="R96" s="228">
        <v>6082313</v>
      </c>
      <c r="S96" s="228">
        <v>4338631.04</v>
      </c>
      <c r="T96" s="228">
        <f>T101</f>
        <v>581172.96000000008</v>
      </c>
      <c r="U96" s="236">
        <f>T96/F96</f>
        <v>5.2823739285812001E-2</v>
      </c>
      <c r="V96" s="313">
        <f>V101</f>
        <v>0</v>
      </c>
      <c r="W96" s="232">
        <v>446110</v>
      </c>
    </row>
    <row r="97" spans="1:23" ht="25.5" x14ac:dyDescent="0.2">
      <c r="A97" s="202" t="s">
        <v>393</v>
      </c>
      <c r="B97" s="239"/>
      <c r="C97" s="239" t="s">
        <v>394</v>
      </c>
      <c r="D97" s="201" t="s">
        <v>395</v>
      </c>
      <c r="E97" s="201" t="s">
        <v>396</v>
      </c>
      <c r="F97" s="227">
        <v>1281403</v>
      </c>
      <c r="G97" s="253">
        <v>44627</v>
      </c>
      <c r="H97" s="202">
        <v>20502797230</v>
      </c>
      <c r="I97" s="253">
        <v>44628</v>
      </c>
      <c r="J97" s="253">
        <v>44777</v>
      </c>
      <c r="K97" s="227">
        <v>0</v>
      </c>
      <c r="L97" s="227">
        <v>0</v>
      </c>
      <c r="M97" s="227">
        <v>0</v>
      </c>
      <c r="N97" s="227">
        <v>0</v>
      </c>
      <c r="O97" s="253">
        <v>44768</v>
      </c>
      <c r="P97" s="253">
        <v>44768</v>
      </c>
      <c r="Q97" s="298">
        <v>0</v>
      </c>
      <c r="R97" s="227">
        <v>0</v>
      </c>
      <c r="S97" s="228">
        <v>1233155.6399999999</v>
      </c>
      <c r="T97" s="228">
        <f>F97-S97</f>
        <v>48247.360000000102</v>
      </c>
      <c r="U97" s="234">
        <f>T97/F97</f>
        <v>3.7651979900156396E-2</v>
      </c>
      <c r="V97" s="304">
        <v>0</v>
      </c>
      <c r="W97" s="229"/>
    </row>
    <row r="98" spans="1:23" ht="25.5" x14ac:dyDescent="0.2">
      <c r="A98" s="202" t="s">
        <v>397</v>
      </c>
      <c r="B98" s="239"/>
      <c r="C98" s="239" t="s">
        <v>394</v>
      </c>
      <c r="D98" s="201" t="s">
        <v>395</v>
      </c>
      <c r="E98" s="201" t="s">
        <v>398</v>
      </c>
      <c r="F98" s="227">
        <v>489309.59</v>
      </c>
      <c r="G98" s="253">
        <v>44781</v>
      </c>
      <c r="H98" s="202">
        <v>20100070031</v>
      </c>
      <c r="I98" s="253">
        <v>44782</v>
      </c>
      <c r="J98" s="253">
        <v>44826</v>
      </c>
      <c r="K98" s="227">
        <v>0</v>
      </c>
      <c r="L98" s="227">
        <v>0</v>
      </c>
      <c r="M98" s="227">
        <v>0</v>
      </c>
      <c r="N98" s="227">
        <v>0</v>
      </c>
      <c r="O98" s="253">
        <v>44826</v>
      </c>
      <c r="P98" s="253">
        <v>44826</v>
      </c>
      <c r="Q98" s="298">
        <v>0</v>
      </c>
      <c r="R98" s="228">
        <v>0</v>
      </c>
      <c r="S98" s="235">
        <v>478878.4</v>
      </c>
      <c r="T98" s="235">
        <f>F98-S98</f>
        <v>10431.190000000002</v>
      </c>
      <c r="U98" s="234">
        <f>T98/F98</f>
        <v>2.1318180173006625E-2</v>
      </c>
      <c r="V98" s="304">
        <v>0</v>
      </c>
      <c r="W98" s="229"/>
    </row>
    <row r="99" spans="1:23" ht="25.5" x14ac:dyDescent="0.2">
      <c r="A99" s="202" t="s">
        <v>399</v>
      </c>
      <c r="B99" s="239"/>
      <c r="C99" s="239" t="s">
        <v>394</v>
      </c>
      <c r="D99" s="201" t="s">
        <v>395</v>
      </c>
      <c r="E99" s="201" t="s">
        <v>398</v>
      </c>
      <c r="F99" s="227">
        <v>1225876</v>
      </c>
      <c r="G99" s="253">
        <v>44781</v>
      </c>
      <c r="H99" s="202">
        <v>20302241598</v>
      </c>
      <c r="I99" s="253">
        <v>44782</v>
      </c>
      <c r="J99" s="253">
        <v>44901</v>
      </c>
      <c r="K99" s="227">
        <v>0</v>
      </c>
      <c r="L99" s="227">
        <v>0</v>
      </c>
      <c r="M99" s="227">
        <v>0</v>
      </c>
      <c r="N99" s="227">
        <v>0</v>
      </c>
      <c r="O99" s="253">
        <v>44826</v>
      </c>
      <c r="P99" s="253">
        <v>44826</v>
      </c>
      <c r="Q99" s="298">
        <v>0</v>
      </c>
      <c r="R99" s="227">
        <v>0</v>
      </c>
      <c r="S99" s="228">
        <v>1200697</v>
      </c>
      <c r="T99" s="235">
        <f>F99-S99</f>
        <v>25179</v>
      </c>
      <c r="U99" s="234">
        <f>T99/F99</f>
        <v>2.0539597805977115E-2</v>
      </c>
      <c r="V99" s="305"/>
      <c r="W99" s="229"/>
    </row>
    <row r="100" spans="1:23" ht="38.25" x14ac:dyDescent="0.2">
      <c r="A100" s="201" t="s">
        <v>400</v>
      </c>
      <c r="B100" s="239"/>
      <c r="C100" s="239" t="s">
        <v>394</v>
      </c>
      <c r="D100" s="201" t="s">
        <v>395</v>
      </c>
      <c r="E100" s="201" t="s">
        <v>401</v>
      </c>
      <c r="F100" s="227">
        <v>1470000</v>
      </c>
      <c r="G100" s="298">
        <v>0</v>
      </c>
      <c r="H100" s="227">
        <v>0</v>
      </c>
      <c r="I100" s="298">
        <v>0</v>
      </c>
      <c r="J100" s="298">
        <v>0</v>
      </c>
      <c r="K100" s="227">
        <v>0</v>
      </c>
      <c r="L100" s="227">
        <v>0</v>
      </c>
      <c r="M100" s="227">
        <v>0</v>
      </c>
      <c r="N100" s="227">
        <v>0</v>
      </c>
      <c r="O100" s="298">
        <v>0</v>
      </c>
      <c r="P100" s="298">
        <v>0</v>
      </c>
      <c r="Q100" s="298">
        <v>0</v>
      </c>
      <c r="R100" s="227">
        <v>0</v>
      </c>
      <c r="S100" s="228">
        <v>1425900</v>
      </c>
      <c r="T100" s="235">
        <v>497315.41</v>
      </c>
      <c r="U100" s="234">
        <f>T100/F100</f>
        <v>0.3383098027210884</v>
      </c>
      <c r="V100" s="305"/>
      <c r="W100" s="228">
        <v>446110</v>
      </c>
    </row>
    <row r="101" spans="1:23" s="279" customFormat="1" x14ac:dyDescent="0.2">
      <c r="A101" s="267"/>
      <c r="B101" s="200" t="s">
        <v>402</v>
      </c>
      <c r="C101" s="226"/>
      <c r="D101" s="267"/>
      <c r="E101" s="269"/>
      <c r="F101" s="230">
        <f>SUM(F97:F100)</f>
        <v>4466588.59</v>
      </c>
      <c r="G101" s="299"/>
      <c r="H101" s="230"/>
      <c r="I101" s="299"/>
      <c r="J101" s="299"/>
      <c r="K101" s="230"/>
      <c r="L101" s="230"/>
      <c r="M101" s="230"/>
      <c r="N101" s="230"/>
      <c r="O101" s="299"/>
      <c r="P101" s="299"/>
      <c r="Q101" s="299"/>
      <c r="R101" s="230">
        <v>6082313</v>
      </c>
      <c r="S101" s="230">
        <f t="shared" ref="S101:T101" si="8">SUM(S97:S100)</f>
        <v>4338631.04</v>
      </c>
      <c r="T101" s="230">
        <f t="shared" si="8"/>
        <v>581172.96000000008</v>
      </c>
      <c r="U101" s="231"/>
      <c r="V101" s="299">
        <f>SUM(V97:V100)</f>
        <v>0</v>
      </c>
      <c r="W101" s="278"/>
    </row>
    <row r="102" spans="1:23" ht="89.25" x14ac:dyDescent="0.2">
      <c r="A102" s="198" t="s">
        <v>403</v>
      </c>
      <c r="B102" s="239">
        <v>2490144</v>
      </c>
      <c r="C102" s="202"/>
      <c r="D102" s="201"/>
      <c r="E102" s="201"/>
      <c r="F102" s="227">
        <v>17323565</v>
      </c>
      <c r="G102" s="239"/>
      <c r="H102" s="202"/>
      <c r="I102" s="239"/>
      <c r="J102" s="239"/>
      <c r="K102" s="202"/>
      <c r="L102" s="202"/>
      <c r="M102" s="202"/>
      <c r="N102" s="202"/>
      <c r="O102" s="239"/>
      <c r="P102" s="239"/>
      <c r="Q102" s="239"/>
      <c r="R102" s="228">
        <f>R109</f>
        <v>1051535.1310000001</v>
      </c>
      <c r="S102" s="228">
        <f>S109</f>
        <v>4951484.5620000008</v>
      </c>
      <c r="T102" s="235">
        <f>T109</f>
        <v>11320545.307999998</v>
      </c>
      <c r="U102" s="236">
        <f t="shared" ref="U102:U111" si="9">T102/F102</f>
        <v>0.65347665494948637</v>
      </c>
      <c r="V102" s="304">
        <v>1115294</v>
      </c>
      <c r="W102" s="240">
        <f>216050</f>
        <v>216050</v>
      </c>
    </row>
    <row r="103" spans="1:23" ht="25.5" x14ac:dyDescent="0.2">
      <c r="A103" s="202" t="s">
        <v>404</v>
      </c>
      <c r="B103" s="239"/>
      <c r="C103" s="239" t="s">
        <v>405</v>
      </c>
      <c r="D103" s="201" t="s">
        <v>406</v>
      </c>
      <c r="E103" s="201" t="s">
        <v>407</v>
      </c>
      <c r="F103" s="227">
        <f>1537506.3+M103</f>
        <v>1624904.71</v>
      </c>
      <c r="G103" s="253">
        <v>44543</v>
      </c>
      <c r="H103" s="202">
        <v>20392986601</v>
      </c>
      <c r="I103" s="253">
        <v>44560</v>
      </c>
      <c r="J103" s="253">
        <v>44681</v>
      </c>
      <c r="K103" s="233">
        <v>44682</v>
      </c>
      <c r="L103" s="233">
        <v>44692</v>
      </c>
      <c r="M103" s="227">
        <v>87398.41</v>
      </c>
      <c r="N103" s="202">
        <v>5.68</v>
      </c>
      <c r="O103" s="253">
        <v>44804</v>
      </c>
      <c r="P103" s="253">
        <v>44829</v>
      </c>
      <c r="Q103" s="253">
        <v>44890</v>
      </c>
      <c r="R103" s="237">
        <f>F103*0.1</f>
        <v>162490.47100000002</v>
      </c>
      <c r="S103" s="228">
        <f>1245871.87+261157.9+21530.65+31914.56</f>
        <v>1560474.98</v>
      </c>
      <c r="T103" s="228">
        <f>F103-S103</f>
        <v>64429.729999999981</v>
      </c>
      <c r="U103" s="234">
        <f>T103/1708341</f>
        <v>3.7714794645799625E-2</v>
      </c>
      <c r="V103" s="304">
        <v>0</v>
      </c>
      <c r="W103" s="229"/>
    </row>
    <row r="104" spans="1:23" ht="25.5" x14ac:dyDescent="0.2">
      <c r="A104" s="202" t="s">
        <v>408</v>
      </c>
      <c r="B104" s="239"/>
      <c r="C104" s="239" t="s">
        <v>394</v>
      </c>
      <c r="D104" s="201" t="s">
        <v>406</v>
      </c>
      <c r="E104" s="201" t="s">
        <v>409</v>
      </c>
      <c r="F104" s="227">
        <v>4224260.9400000004</v>
      </c>
      <c r="G104" s="298">
        <v>0</v>
      </c>
      <c r="H104" s="202">
        <v>20521403587</v>
      </c>
      <c r="I104" s="298">
        <v>0</v>
      </c>
      <c r="J104" s="298">
        <v>0</v>
      </c>
      <c r="K104" s="227">
        <v>0</v>
      </c>
      <c r="L104" s="227">
        <v>0</v>
      </c>
      <c r="M104" s="227">
        <v>0</v>
      </c>
      <c r="N104" s="227">
        <v>0</v>
      </c>
      <c r="O104" s="253">
        <v>45016</v>
      </c>
      <c r="P104" s="253">
        <v>45041</v>
      </c>
      <c r="Q104" s="253">
        <v>45102</v>
      </c>
      <c r="R104" s="228">
        <v>0</v>
      </c>
      <c r="S104" s="228">
        <f>F104*0.3</f>
        <v>1267278.2820000001</v>
      </c>
      <c r="T104" s="235">
        <f>F104-S104</f>
        <v>2956982.6580000003</v>
      </c>
      <c r="U104" s="234">
        <f>T104/4693623.26</f>
        <v>0.63000000089483121</v>
      </c>
      <c r="V104" s="305">
        <v>1115294</v>
      </c>
      <c r="W104" s="238">
        <f>+T104-V104</f>
        <v>1841688.6580000003</v>
      </c>
    </row>
    <row r="105" spans="1:23" ht="25.5" x14ac:dyDescent="0.2">
      <c r="A105" s="868" t="s">
        <v>410</v>
      </c>
      <c r="B105" s="868"/>
      <c r="C105" s="239" t="s">
        <v>394</v>
      </c>
      <c r="D105" s="201" t="s">
        <v>406</v>
      </c>
      <c r="E105" s="268">
        <v>0</v>
      </c>
      <c r="F105" s="227">
        <v>9189246.4000000004</v>
      </c>
      <c r="G105" s="298">
        <v>0</v>
      </c>
      <c r="H105" s="227">
        <v>0</v>
      </c>
      <c r="I105" s="298">
        <v>0</v>
      </c>
      <c r="J105" s="298">
        <v>0</v>
      </c>
      <c r="K105" s="227">
        <v>0</v>
      </c>
      <c r="L105" s="227">
        <v>0</v>
      </c>
      <c r="M105" s="227">
        <v>0</v>
      </c>
      <c r="N105" s="227">
        <v>0</v>
      </c>
      <c r="O105" s="298">
        <v>0</v>
      </c>
      <c r="P105" s="298">
        <v>0</v>
      </c>
      <c r="Q105" s="298">
        <v>0</v>
      </c>
      <c r="R105" s="227">
        <v>0</v>
      </c>
      <c r="S105" s="228">
        <f>F105*0.2</f>
        <v>1837849.2800000003</v>
      </c>
      <c r="T105" s="235">
        <v>7717202.5599999996</v>
      </c>
      <c r="U105" s="236">
        <f>T105/F105</f>
        <v>0.83980799121895344</v>
      </c>
      <c r="V105" s="305"/>
      <c r="W105" s="235">
        <f>+T105</f>
        <v>7717202.5599999996</v>
      </c>
    </row>
    <row r="106" spans="1:23" ht="25.5" x14ac:dyDescent="0.2">
      <c r="A106" s="201" t="s">
        <v>411</v>
      </c>
      <c r="B106" s="239"/>
      <c r="C106" s="239" t="s">
        <v>405</v>
      </c>
      <c r="D106" s="201" t="s">
        <v>406</v>
      </c>
      <c r="E106" s="201" t="s">
        <v>412</v>
      </c>
      <c r="F106" s="227">
        <v>436472.43</v>
      </c>
      <c r="G106" s="253">
        <v>44160</v>
      </c>
      <c r="H106" s="202">
        <v>20481520585</v>
      </c>
      <c r="I106" s="253">
        <v>44175</v>
      </c>
      <c r="J106" s="253">
        <v>44235</v>
      </c>
      <c r="K106" s="233">
        <v>44236</v>
      </c>
      <c r="L106" s="233">
        <v>44250</v>
      </c>
      <c r="M106" s="227">
        <f>3143.51+3788.38+41007.23-1083.54</f>
        <v>46855.58</v>
      </c>
      <c r="N106" s="202">
        <v>6.48</v>
      </c>
      <c r="O106" s="253">
        <v>44250</v>
      </c>
      <c r="P106" s="253">
        <v>44292</v>
      </c>
      <c r="Q106" s="253">
        <v>44324</v>
      </c>
      <c r="R106" s="227">
        <v>814642.22</v>
      </c>
      <c r="S106" s="227">
        <v>0</v>
      </c>
      <c r="T106" s="227">
        <v>0</v>
      </c>
      <c r="U106" s="227">
        <v>0</v>
      </c>
      <c r="V106" s="298">
        <v>0</v>
      </c>
      <c r="W106" s="229"/>
    </row>
    <row r="107" spans="1:23" x14ac:dyDescent="0.2">
      <c r="A107" s="201" t="s">
        <v>413</v>
      </c>
      <c r="B107" s="239"/>
      <c r="C107" s="869" t="s">
        <v>414</v>
      </c>
      <c r="D107" s="869"/>
      <c r="E107" s="869"/>
      <c r="F107" s="869"/>
      <c r="G107" s="869"/>
      <c r="H107" s="869"/>
      <c r="I107" s="869"/>
      <c r="J107" s="869"/>
      <c r="K107" s="869"/>
      <c r="L107" s="869"/>
      <c r="M107" s="869"/>
      <c r="N107" s="869"/>
      <c r="O107" s="869"/>
      <c r="P107" s="869"/>
      <c r="Q107" s="869"/>
      <c r="R107" s="227">
        <v>49900</v>
      </c>
      <c r="S107" s="227">
        <v>0</v>
      </c>
      <c r="T107" s="227">
        <v>0</v>
      </c>
      <c r="U107" s="227">
        <v>0</v>
      </c>
      <c r="V107" s="298">
        <v>0</v>
      </c>
      <c r="W107" s="229"/>
    </row>
    <row r="108" spans="1:23" ht="25.5" x14ac:dyDescent="0.2">
      <c r="A108" s="201" t="s">
        <v>415</v>
      </c>
      <c r="B108" s="239"/>
      <c r="C108" s="202"/>
      <c r="D108" s="201" t="s">
        <v>406</v>
      </c>
      <c r="E108" s="268"/>
      <c r="F108" s="227">
        <v>867812.38</v>
      </c>
      <c r="G108" s="298"/>
      <c r="H108" s="227"/>
      <c r="I108" s="298"/>
      <c r="J108" s="298"/>
      <c r="K108" s="227"/>
      <c r="L108" s="227"/>
      <c r="M108" s="227"/>
      <c r="N108" s="227"/>
      <c r="O108" s="298"/>
      <c r="P108" s="298"/>
      <c r="Q108" s="298"/>
      <c r="R108" s="227">
        <v>24502.44</v>
      </c>
      <c r="S108" s="228">
        <f>55548.02+42995+449*11+1200*90+2400*31</f>
        <v>285882.02</v>
      </c>
      <c r="T108" s="235">
        <f>F108-S108</f>
        <v>581930.36</v>
      </c>
      <c r="U108" s="236">
        <f>T108/F108</f>
        <v>0.67057162747551491</v>
      </c>
      <c r="V108" s="305"/>
      <c r="W108" s="229"/>
    </row>
    <row r="109" spans="1:23" x14ac:dyDescent="0.2">
      <c r="A109" s="201"/>
      <c r="B109" s="200" t="s">
        <v>402</v>
      </c>
      <c r="C109" s="202"/>
      <c r="D109" s="201"/>
      <c r="E109" s="268"/>
      <c r="F109" s="230">
        <f>SUM(F103:F108)</f>
        <v>16342696.860000001</v>
      </c>
      <c r="G109" s="298"/>
      <c r="H109" s="227"/>
      <c r="I109" s="298"/>
      <c r="J109" s="298"/>
      <c r="K109" s="227"/>
      <c r="L109" s="227"/>
      <c r="M109" s="227"/>
      <c r="N109" s="227"/>
      <c r="O109" s="298"/>
      <c r="P109" s="298"/>
      <c r="Q109" s="298"/>
      <c r="R109" s="230">
        <f>SUM(R103:R108)</f>
        <v>1051535.1310000001</v>
      </c>
      <c r="S109" s="230">
        <f>SUM(S103:S108)</f>
        <v>4951484.5620000008</v>
      </c>
      <c r="T109" s="230">
        <f>SUM(T103:T108)</f>
        <v>11320545.307999998</v>
      </c>
      <c r="U109" s="236"/>
      <c r="V109" s="299">
        <f>SUM(V103:V108)</f>
        <v>1115294</v>
      </c>
      <c r="W109" s="229"/>
    </row>
    <row r="110" spans="1:23" ht="63.75" x14ac:dyDescent="0.2">
      <c r="A110" s="198" t="s">
        <v>416</v>
      </c>
      <c r="B110" s="239">
        <v>2534636</v>
      </c>
      <c r="C110" s="239" t="s">
        <v>394</v>
      </c>
      <c r="D110" s="201" t="s">
        <v>406</v>
      </c>
      <c r="E110" s="201" t="s">
        <v>417</v>
      </c>
      <c r="F110" s="227">
        <v>4759758</v>
      </c>
      <c r="G110" s="253">
        <v>44756</v>
      </c>
      <c r="H110" s="202">
        <v>20176331390</v>
      </c>
      <c r="I110" s="253">
        <v>44770</v>
      </c>
      <c r="J110" s="253">
        <v>44889</v>
      </c>
      <c r="K110" s="227">
        <v>0</v>
      </c>
      <c r="L110" s="227">
        <v>0</v>
      </c>
      <c r="M110" s="227">
        <v>0</v>
      </c>
      <c r="N110" s="227">
        <v>0</v>
      </c>
      <c r="O110" s="253">
        <v>44889</v>
      </c>
      <c r="P110" s="253">
        <v>44914</v>
      </c>
      <c r="Q110" s="253">
        <v>44976</v>
      </c>
      <c r="R110" s="228">
        <v>0</v>
      </c>
      <c r="S110" s="227">
        <v>4759758</v>
      </c>
      <c r="T110" s="272">
        <f t="shared" ref="T110:T111" si="10">F110-R110-S110</f>
        <v>0</v>
      </c>
      <c r="U110" s="273">
        <f t="shared" si="9"/>
        <v>0</v>
      </c>
      <c r="V110" s="306"/>
      <c r="W110" s="274">
        <v>140000</v>
      </c>
    </row>
    <row r="111" spans="1:23" ht="51" x14ac:dyDescent="0.2">
      <c r="A111" s="198" t="s">
        <v>418</v>
      </c>
      <c r="B111" s="239">
        <v>2541139</v>
      </c>
      <c r="C111" s="239" t="s">
        <v>394</v>
      </c>
      <c r="D111" s="201" t="s">
        <v>406</v>
      </c>
      <c r="E111" s="268">
        <v>0</v>
      </c>
      <c r="F111" s="227">
        <v>58440405</v>
      </c>
      <c r="G111" s="298">
        <v>0</v>
      </c>
      <c r="H111" s="227">
        <v>0</v>
      </c>
      <c r="I111" s="298">
        <v>0</v>
      </c>
      <c r="J111" s="298">
        <v>0</v>
      </c>
      <c r="K111" s="227">
        <v>0</v>
      </c>
      <c r="L111" s="227">
        <v>0</v>
      </c>
      <c r="M111" s="227">
        <v>0</v>
      </c>
      <c r="N111" s="227">
        <v>0</v>
      </c>
      <c r="O111" s="298">
        <v>0</v>
      </c>
      <c r="P111" s="298">
        <v>0</v>
      </c>
      <c r="Q111" s="298">
        <v>0</v>
      </c>
      <c r="R111" s="228">
        <v>0</v>
      </c>
      <c r="S111" s="227">
        <v>6132138.8439999996</v>
      </c>
      <c r="T111" s="272">
        <f t="shared" si="10"/>
        <v>52308266.156000003</v>
      </c>
      <c r="U111" s="273">
        <f t="shared" si="9"/>
        <v>0.89507021992746294</v>
      </c>
      <c r="V111" s="307">
        <v>37697289</v>
      </c>
      <c r="W111" s="274">
        <f>(8925142+2235956)</f>
        <v>11161098</v>
      </c>
    </row>
    <row r="112" spans="1:23" x14ac:dyDescent="0.2">
      <c r="A112" s="199" t="s">
        <v>634</v>
      </c>
      <c r="B112" s="239"/>
      <c r="C112" s="200"/>
      <c r="D112" s="267"/>
      <c r="E112" s="269"/>
      <c r="F112" s="227"/>
      <c r="G112" s="299"/>
      <c r="H112" s="230"/>
      <c r="I112" s="299"/>
      <c r="J112" s="299"/>
      <c r="K112" s="230"/>
      <c r="L112" s="230"/>
      <c r="M112" s="230"/>
      <c r="N112" s="230"/>
      <c r="O112" s="299"/>
      <c r="P112" s="299"/>
      <c r="Q112" s="298"/>
      <c r="R112" s="228"/>
      <c r="S112" s="228"/>
      <c r="T112" s="235"/>
      <c r="U112" s="236"/>
      <c r="V112" s="305"/>
      <c r="W112" s="240"/>
    </row>
    <row r="113" spans="1:23" ht="51" x14ac:dyDescent="0.2">
      <c r="A113" s="196" t="s">
        <v>619</v>
      </c>
      <c r="B113" s="197">
        <v>2436654</v>
      </c>
      <c r="C113" s="222"/>
      <c r="D113" s="266"/>
      <c r="E113" s="222"/>
      <c r="F113" s="283">
        <v>8996729</v>
      </c>
      <c r="G113" s="297"/>
      <c r="H113" s="222"/>
      <c r="I113" s="297"/>
      <c r="J113" s="297"/>
      <c r="K113" s="222"/>
      <c r="L113" s="222"/>
      <c r="M113" s="222"/>
      <c r="N113" s="222"/>
      <c r="O113" s="297"/>
      <c r="P113" s="297"/>
      <c r="Q113" s="297"/>
      <c r="R113" s="285">
        <v>5858822</v>
      </c>
      <c r="S113" s="285">
        <v>0</v>
      </c>
      <c r="T113" s="286">
        <f>F113-R113-S113</f>
        <v>3137907</v>
      </c>
      <c r="U113" s="287">
        <f>T113/F113</f>
        <v>0.34878309661211315</v>
      </c>
      <c r="V113" s="308"/>
      <c r="W113" s="229"/>
    </row>
    <row r="114" spans="1:23" ht="38.25" x14ac:dyDescent="0.2">
      <c r="A114" s="198" t="s">
        <v>620</v>
      </c>
      <c r="B114" s="239">
        <v>2436658</v>
      </c>
      <c r="C114" s="226"/>
      <c r="D114" s="267"/>
      <c r="E114" s="226"/>
      <c r="F114" s="284">
        <v>10706590</v>
      </c>
      <c r="G114" s="200"/>
      <c r="H114" s="226"/>
      <c r="I114" s="200"/>
      <c r="J114" s="200"/>
      <c r="K114" s="226"/>
      <c r="L114" s="226"/>
      <c r="M114" s="226"/>
      <c r="N114" s="226"/>
      <c r="O114" s="200"/>
      <c r="P114" s="200"/>
      <c r="Q114" s="200"/>
      <c r="R114" s="288">
        <v>5854298</v>
      </c>
      <c r="S114" s="288">
        <v>10500</v>
      </c>
      <c r="T114" s="286">
        <f t="shared" ref="T114:T126" si="11">F114-R114-S114</f>
        <v>4841792</v>
      </c>
      <c r="U114" s="287">
        <f t="shared" ref="U114:U126" si="12">T114/F114</f>
        <v>0.45222540510097053</v>
      </c>
      <c r="V114" s="309"/>
      <c r="W114" s="229"/>
    </row>
    <row r="115" spans="1:23" ht="51" x14ac:dyDescent="0.2">
      <c r="A115" s="198" t="s">
        <v>621</v>
      </c>
      <c r="B115" s="239">
        <v>2436666</v>
      </c>
      <c r="C115" s="226"/>
      <c r="D115" s="267"/>
      <c r="E115" s="226"/>
      <c r="F115" s="284">
        <v>7725696</v>
      </c>
      <c r="G115" s="200"/>
      <c r="H115" s="226"/>
      <c r="I115" s="200"/>
      <c r="J115" s="200"/>
      <c r="K115" s="226"/>
      <c r="L115" s="226"/>
      <c r="M115" s="226"/>
      <c r="N115" s="226"/>
      <c r="O115" s="200"/>
      <c r="P115" s="200"/>
      <c r="Q115" s="200"/>
      <c r="R115" s="288">
        <v>5636183</v>
      </c>
      <c r="S115" s="288">
        <v>0</v>
      </c>
      <c r="T115" s="286">
        <f t="shared" si="11"/>
        <v>2089513</v>
      </c>
      <c r="U115" s="287">
        <f t="shared" si="12"/>
        <v>0.27046275183491558</v>
      </c>
      <c r="V115" s="309"/>
      <c r="W115" s="229"/>
    </row>
    <row r="116" spans="1:23" ht="51" x14ac:dyDescent="0.2">
      <c r="A116" s="198" t="s">
        <v>622</v>
      </c>
      <c r="B116" s="239">
        <v>2436682</v>
      </c>
      <c r="C116" s="226"/>
      <c r="D116" s="267"/>
      <c r="E116" s="226"/>
      <c r="F116" s="284">
        <v>12885023</v>
      </c>
      <c r="G116" s="200"/>
      <c r="H116" s="226"/>
      <c r="I116" s="200"/>
      <c r="J116" s="200"/>
      <c r="K116" s="226"/>
      <c r="L116" s="226"/>
      <c r="M116" s="226"/>
      <c r="N116" s="226"/>
      <c r="O116" s="200"/>
      <c r="P116" s="200"/>
      <c r="Q116" s="200"/>
      <c r="R116" s="288">
        <v>7895098</v>
      </c>
      <c r="S116" s="288">
        <v>537729</v>
      </c>
      <c r="T116" s="286">
        <f t="shared" si="11"/>
        <v>4452196</v>
      </c>
      <c r="U116" s="287">
        <f t="shared" si="12"/>
        <v>0.34553263894057468</v>
      </c>
      <c r="V116" s="309"/>
      <c r="W116" s="229"/>
    </row>
    <row r="117" spans="1:23" ht="51" x14ac:dyDescent="0.2">
      <c r="A117" s="198" t="s">
        <v>623</v>
      </c>
      <c r="B117" s="239">
        <v>2436728</v>
      </c>
      <c r="C117" s="226"/>
      <c r="D117" s="267"/>
      <c r="E117" s="226"/>
      <c r="F117" s="284">
        <v>7988500</v>
      </c>
      <c r="G117" s="200"/>
      <c r="H117" s="226"/>
      <c r="I117" s="200"/>
      <c r="J117" s="200"/>
      <c r="K117" s="226"/>
      <c r="L117" s="226"/>
      <c r="M117" s="226"/>
      <c r="N117" s="226"/>
      <c r="O117" s="200"/>
      <c r="P117" s="200"/>
      <c r="Q117" s="200"/>
      <c r="R117" s="288">
        <v>4359258</v>
      </c>
      <c r="S117" s="288">
        <v>0</v>
      </c>
      <c r="T117" s="286">
        <f t="shared" si="11"/>
        <v>3629242</v>
      </c>
      <c r="U117" s="287">
        <f t="shared" si="12"/>
        <v>0.45430831820742318</v>
      </c>
      <c r="V117" s="309"/>
      <c r="W117" s="229"/>
    </row>
    <row r="118" spans="1:23" ht="51" x14ac:dyDescent="0.2">
      <c r="A118" s="198" t="s">
        <v>624</v>
      </c>
      <c r="B118" s="239">
        <v>2436748</v>
      </c>
      <c r="C118" s="226"/>
      <c r="D118" s="267"/>
      <c r="E118" s="226"/>
      <c r="F118" s="284">
        <v>12616555</v>
      </c>
      <c r="G118" s="200"/>
      <c r="H118" s="226"/>
      <c r="I118" s="200"/>
      <c r="J118" s="200"/>
      <c r="K118" s="226"/>
      <c r="L118" s="226"/>
      <c r="M118" s="226"/>
      <c r="N118" s="226"/>
      <c r="O118" s="200"/>
      <c r="P118" s="200"/>
      <c r="Q118" s="200"/>
      <c r="R118" s="288">
        <v>8065180</v>
      </c>
      <c r="S118" s="288">
        <v>735375</v>
      </c>
      <c r="T118" s="286">
        <f t="shared" si="11"/>
        <v>3816000</v>
      </c>
      <c r="U118" s="287">
        <f t="shared" si="12"/>
        <v>0.30245974435969247</v>
      </c>
      <c r="V118" s="309"/>
      <c r="W118" s="229"/>
    </row>
    <row r="119" spans="1:23" ht="51" x14ac:dyDescent="0.2">
      <c r="A119" s="198" t="s">
        <v>625</v>
      </c>
      <c r="B119" s="239">
        <v>2436752</v>
      </c>
      <c r="C119" s="226"/>
      <c r="D119" s="267"/>
      <c r="E119" s="226"/>
      <c r="F119" s="284">
        <v>13748188</v>
      </c>
      <c r="G119" s="200"/>
      <c r="H119" s="226"/>
      <c r="I119" s="200"/>
      <c r="J119" s="200"/>
      <c r="K119" s="226"/>
      <c r="L119" s="226"/>
      <c r="M119" s="226"/>
      <c r="N119" s="226"/>
      <c r="O119" s="200"/>
      <c r="P119" s="200"/>
      <c r="Q119" s="200"/>
      <c r="R119" s="288">
        <v>9516241</v>
      </c>
      <c r="S119" s="288">
        <v>200880</v>
      </c>
      <c r="T119" s="286">
        <f t="shared" si="11"/>
        <v>4031067</v>
      </c>
      <c r="U119" s="287">
        <f t="shared" si="12"/>
        <v>0.29320714846203733</v>
      </c>
      <c r="V119" s="309"/>
      <c r="W119" s="229"/>
    </row>
    <row r="120" spans="1:23" ht="63.75" x14ac:dyDescent="0.2">
      <c r="A120" s="198" t="s">
        <v>626</v>
      </c>
      <c r="B120" s="239">
        <v>2467826</v>
      </c>
      <c r="C120" s="226"/>
      <c r="D120" s="267"/>
      <c r="E120" s="226"/>
      <c r="F120" s="284">
        <v>15870521</v>
      </c>
      <c r="G120" s="200"/>
      <c r="H120" s="226"/>
      <c r="I120" s="200"/>
      <c r="J120" s="200"/>
      <c r="K120" s="226"/>
      <c r="L120" s="226"/>
      <c r="M120" s="226"/>
      <c r="N120" s="226"/>
      <c r="O120" s="200"/>
      <c r="P120" s="200"/>
      <c r="Q120" s="200"/>
      <c r="R120" s="288">
        <v>54880</v>
      </c>
      <c r="S120" s="288">
        <v>3152043</v>
      </c>
      <c r="T120" s="286">
        <f t="shared" si="11"/>
        <v>12663598</v>
      </c>
      <c r="U120" s="287">
        <f t="shared" si="12"/>
        <v>0.79793209057219983</v>
      </c>
      <c r="V120" s="309"/>
      <c r="W120" s="229"/>
    </row>
    <row r="121" spans="1:23" ht="76.5" x14ac:dyDescent="0.2">
      <c r="A121" s="198" t="s">
        <v>627</v>
      </c>
      <c r="B121" s="239">
        <v>2487950</v>
      </c>
      <c r="C121" s="226"/>
      <c r="D121" s="267"/>
      <c r="E121" s="226"/>
      <c r="F121" s="284">
        <v>29811528</v>
      </c>
      <c r="G121" s="200"/>
      <c r="H121" s="226"/>
      <c r="I121" s="200"/>
      <c r="J121" s="200"/>
      <c r="K121" s="226"/>
      <c r="L121" s="226"/>
      <c r="M121" s="226"/>
      <c r="N121" s="226"/>
      <c r="O121" s="200"/>
      <c r="P121" s="200"/>
      <c r="Q121" s="200"/>
      <c r="R121" s="288">
        <v>12213793</v>
      </c>
      <c r="S121" s="288">
        <v>5252493</v>
      </c>
      <c r="T121" s="286">
        <f t="shared" si="11"/>
        <v>12345242</v>
      </c>
      <c r="U121" s="287">
        <f t="shared" si="12"/>
        <v>0.41410966925278031</v>
      </c>
      <c r="V121" s="309"/>
      <c r="W121" s="229"/>
    </row>
    <row r="122" spans="1:23" ht="76.5" x14ac:dyDescent="0.2">
      <c r="A122" s="198" t="s">
        <v>628</v>
      </c>
      <c r="B122" s="239">
        <v>2512007</v>
      </c>
      <c r="C122" s="226"/>
      <c r="D122" s="267"/>
      <c r="E122" s="226"/>
      <c r="F122" s="284">
        <v>32789970</v>
      </c>
      <c r="G122" s="200"/>
      <c r="H122" s="226"/>
      <c r="I122" s="200"/>
      <c r="J122" s="200"/>
      <c r="K122" s="226"/>
      <c r="L122" s="226"/>
      <c r="M122" s="226"/>
      <c r="N122" s="226"/>
      <c r="O122" s="200"/>
      <c r="P122" s="200"/>
      <c r="Q122" s="200"/>
      <c r="R122" s="288">
        <v>131000</v>
      </c>
      <c r="S122" s="288">
        <v>4474130</v>
      </c>
      <c r="T122" s="286">
        <f t="shared" si="11"/>
        <v>28184840</v>
      </c>
      <c r="U122" s="287">
        <f t="shared" si="12"/>
        <v>0.85955674860330766</v>
      </c>
      <c r="V122" s="309"/>
      <c r="W122" s="229"/>
    </row>
    <row r="123" spans="1:23" ht="63.75" x14ac:dyDescent="0.2">
      <c r="A123" s="198" t="s">
        <v>629</v>
      </c>
      <c r="B123" s="239">
        <v>2513381</v>
      </c>
      <c r="C123" s="226"/>
      <c r="D123" s="267"/>
      <c r="E123" s="226"/>
      <c r="F123" s="284">
        <v>33839526</v>
      </c>
      <c r="G123" s="200"/>
      <c r="H123" s="226"/>
      <c r="I123" s="200"/>
      <c r="J123" s="200"/>
      <c r="K123" s="226"/>
      <c r="L123" s="226"/>
      <c r="M123" s="226"/>
      <c r="N123" s="226"/>
      <c r="O123" s="200"/>
      <c r="P123" s="200"/>
      <c r="Q123" s="200"/>
      <c r="R123" s="288">
        <v>142520</v>
      </c>
      <c r="S123" s="288">
        <v>4479619</v>
      </c>
      <c r="T123" s="286">
        <f t="shared" si="11"/>
        <v>29217387</v>
      </c>
      <c r="U123" s="287">
        <f t="shared" si="12"/>
        <v>0.86341005485715139</v>
      </c>
      <c r="V123" s="309"/>
      <c r="W123" s="229"/>
    </row>
    <row r="124" spans="1:23" ht="63.75" x14ac:dyDescent="0.2">
      <c r="A124" s="198" t="s">
        <v>630</v>
      </c>
      <c r="B124" s="239">
        <v>2524297</v>
      </c>
      <c r="C124" s="226"/>
      <c r="D124" s="267"/>
      <c r="E124" s="226"/>
      <c r="F124" s="284">
        <v>25931935</v>
      </c>
      <c r="G124" s="200"/>
      <c r="H124" s="226"/>
      <c r="I124" s="200"/>
      <c r="J124" s="200"/>
      <c r="K124" s="226"/>
      <c r="L124" s="226"/>
      <c r="M124" s="226"/>
      <c r="N124" s="226"/>
      <c r="O124" s="200"/>
      <c r="P124" s="200"/>
      <c r="Q124" s="200"/>
      <c r="R124" s="288">
        <v>7000</v>
      </c>
      <c r="S124" s="288">
        <v>11718562</v>
      </c>
      <c r="T124" s="286">
        <f t="shared" si="11"/>
        <v>14206373</v>
      </c>
      <c r="U124" s="287">
        <f t="shared" si="12"/>
        <v>0.54783312544937357</v>
      </c>
      <c r="V124" s="309"/>
      <c r="W124" s="229"/>
    </row>
    <row r="125" spans="1:23" ht="63.75" x14ac:dyDescent="0.2">
      <c r="A125" s="198" t="s">
        <v>631</v>
      </c>
      <c r="B125" s="239">
        <v>2526175</v>
      </c>
      <c r="C125" s="226"/>
      <c r="D125" s="289" t="s">
        <v>632</v>
      </c>
      <c r="E125" s="290"/>
      <c r="F125" s="284">
        <v>2082641</v>
      </c>
      <c r="G125" s="239"/>
      <c r="H125" s="202"/>
      <c r="I125" s="253">
        <v>44811</v>
      </c>
      <c r="J125" s="253">
        <v>44925</v>
      </c>
      <c r="K125" s="202"/>
      <c r="L125" s="202"/>
      <c r="M125" s="202"/>
      <c r="N125" s="202"/>
      <c r="O125" s="253">
        <v>44910</v>
      </c>
      <c r="P125" s="253">
        <v>44915</v>
      </c>
      <c r="Q125" s="302">
        <v>44958</v>
      </c>
      <c r="R125" s="288">
        <v>0</v>
      </c>
      <c r="S125" s="288">
        <v>0</v>
      </c>
      <c r="T125" s="286">
        <f t="shared" si="11"/>
        <v>2082641</v>
      </c>
      <c r="U125" s="287">
        <f t="shared" si="12"/>
        <v>1</v>
      </c>
      <c r="V125" s="309"/>
      <c r="W125" s="229"/>
    </row>
    <row r="126" spans="1:23" ht="51" x14ac:dyDescent="0.2">
      <c r="A126" s="198" t="s">
        <v>633</v>
      </c>
      <c r="B126" s="239">
        <v>2535487</v>
      </c>
      <c r="C126" s="226"/>
      <c r="D126" s="201" t="s">
        <v>632</v>
      </c>
      <c r="E126" s="202"/>
      <c r="F126" s="284">
        <v>2919385</v>
      </c>
      <c r="G126" s="239"/>
      <c r="H126" s="202"/>
      <c r="I126" s="253">
        <v>44811</v>
      </c>
      <c r="J126" s="253">
        <v>44925</v>
      </c>
      <c r="K126" s="202"/>
      <c r="L126" s="202"/>
      <c r="M126" s="202"/>
      <c r="N126" s="202"/>
      <c r="O126" s="253">
        <v>44910</v>
      </c>
      <c r="P126" s="253">
        <v>44915</v>
      </c>
      <c r="Q126" s="302">
        <v>44958</v>
      </c>
      <c r="R126" s="288">
        <v>0</v>
      </c>
      <c r="S126" s="288">
        <v>0</v>
      </c>
      <c r="T126" s="286">
        <f t="shared" si="11"/>
        <v>2919385</v>
      </c>
      <c r="U126" s="287">
        <f t="shared" si="12"/>
        <v>1</v>
      </c>
      <c r="V126" s="309"/>
      <c r="W126" s="229"/>
    </row>
    <row r="127" spans="1:23" ht="51" x14ac:dyDescent="0.2">
      <c r="A127" s="196" t="s">
        <v>619</v>
      </c>
      <c r="B127" s="197">
        <v>2436654</v>
      </c>
      <c r="C127" s="222"/>
      <c r="D127" s="291" t="s">
        <v>632</v>
      </c>
      <c r="E127" s="261"/>
      <c r="F127" s="223">
        <v>8996729</v>
      </c>
      <c r="G127" s="197"/>
      <c r="H127" s="261"/>
      <c r="I127" s="300">
        <v>43619</v>
      </c>
      <c r="J127" s="300">
        <v>45272</v>
      </c>
      <c r="K127" s="261"/>
      <c r="L127" s="292"/>
      <c r="M127" s="261"/>
      <c r="N127" s="261"/>
      <c r="O127" s="293" t="s">
        <v>635</v>
      </c>
      <c r="P127" s="291" t="s">
        <v>636</v>
      </c>
      <c r="Q127" s="197"/>
      <c r="R127" s="223">
        <v>5858822</v>
      </c>
      <c r="S127" s="223">
        <v>100000</v>
      </c>
      <c r="T127" s="294">
        <f>F127-R127-S127</f>
        <v>3037907</v>
      </c>
      <c r="U127" s="295">
        <f>T127/F127</f>
        <v>0.33766794576117609</v>
      </c>
      <c r="V127" s="310">
        <f>+T127</f>
        <v>3037907</v>
      </c>
      <c r="W127" s="229"/>
    </row>
    <row r="128" spans="1:23" ht="38.25" x14ac:dyDescent="0.2">
      <c r="A128" s="198" t="s">
        <v>620</v>
      </c>
      <c r="B128" s="239">
        <v>2436658</v>
      </c>
      <c r="C128" s="226"/>
      <c r="D128" s="291" t="s">
        <v>632</v>
      </c>
      <c r="E128" s="202"/>
      <c r="F128" s="227">
        <v>10706590</v>
      </c>
      <c r="G128" s="239"/>
      <c r="H128" s="202"/>
      <c r="I128" s="253">
        <v>44004</v>
      </c>
      <c r="J128" s="253">
        <v>45152</v>
      </c>
      <c r="K128" s="202"/>
      <c r="L128" s="233"/>
      <c r="M128" s="202"/>
      <c r="N128" s="202"/>
      <c r="O128" s="254" t="s">
        <v>637</v>
      </c>
      <c r="P128" s="239"/>
      <c r="Q128" s="239"/>
      <c r="R128" s="227">
        <v>5854298</v>
      </c>
      <c r="S128" s="227">
        <v>13000</v>
      </c>
      <c r="T128" s="294">
        <f>F128-R128-S128</f>
        <v>4839292</v>
      </c>
      <c r="U128" s="295">
        <f t="shared" ref="U128:U138" si="13">T128/F128</f>
        <v>0.45199190405161682</v>
      </c>
      <c r="V128" s="310">
        <f t="shared" ref="V128:V138" si="14">+T128</f>
        <v>4839292</v>
      </c>
      <c r="W128" s="229"/>
    </row>
    <row r="129" spans="1:24" ht="51" x14ac:dyDescent="0.2">
      <c r="A129" s="198" t="s">
        <v>621</v>
      </c>
      <c r="B129" s="239">
        <v>2436666</v>
      </c>
      <c r="C129" s="226"/>
      <c r="D129" s="291" t="s">
        <v>632</v>
      </c>
      <c r="E129" s="202"/>
      <c r="F129" s="227">
        <v>7725696</v>
      </c>
      <c r="G129" s="239"/>
      <c r="H129" s="202"/>
      <c r="I129" s="253">
        <v>43619</v>
      </c>
      <c r="J129" s="253">
        <v>45173</v>
      </c>
      <c r="K129" s="202"/>
      <c r="L129" s="233"/>
      <c r="M129" s="202"/>
      <c r="N129" s="202"/>
      <c r="O129" s="254" t="s">
        <v>638</v>
      </c>
      <c r="P129" s="254" t="s">
        <v>639</v>
      </c>
      <c r="Q129" s="239"/>
      <c r="R129" s="227">
        <v>5636183</v>
      </c>
      <c r="S129" s="227">
        <v>0</v>
      </c>
      <c r="T129" s="294">
        <f t="shared" ref="T129:T138" si="15">F129-R129-S129</f>
        <v>2089513</v>
      </c>
      <c r="U129" s="295">
        <f t="shared" si="13"/>
        <v>0.27046275183491558</v>
      </c>
      <c r="V129" s="310">
        <f t="shared" si="14"/>
        <v>2089513</v>
      </c>
      <c r="W129" s="229"/>
    </row>
    <row r="130" spans="1:24" ht="51" x14ac:dyDescent="0.2">
      <c r="A130" s="198" t="s">
        <v>622</v>
      </c>
      <c r="B130" s="239">
        <v>2436682</v>
      </c>
      <c r="C130" s="226"/>
      <c r="D130" s="291" t="s">
        <v>632</v>
      </c>
      <c r="E130" s="202"/>
      <c r="F130" s="227">
        <v>12885023</v>
      </c>
      <c r="G130" s="239"/>
      <c r="H130" s="202"/>
      <c r="I130" s="253">
        <v>44271</v>
      </c>
      <c r="J130" s="253">
        <v>45016</v>
      </c>
      <c r="K130" s="202"/>
      <c r="L130" s="233"/>
      <c r="M130" s="202"/>
      <c r="N130" s="202"/>
      <c r="O130" s="254" t="s">
        <v>640</v>
      </c>
      <c r="P130" s="239"/>
      <c r="Q130" s="239"/>
      <c r="R130" s="227">
        <v>7895098</v>
      </c>
      <c r="S130" s="227">
        <v>604465</v>
      </c>
      <c r="T130" s="294">
        <f>F130-R130-S130</f>
        <v>4385460</v>
      </c>
      <c r="U130" s="295">
        <f t="shared" si="13"/>
        <v>0.34035329234569467</v>
      </c>
      <c r="V130" s="310">
        <f t="shared" si="14"/>
        <v>4385460</v>
      </c>
      <c r="W130" s="229"/>
    </row>
    <row r="131" spans="1:24" ht="51" x14ac:dyDescent="0.2">
      <c r="A131" s="198" t="s">
        <v>623</v>
      </c>
      <c r="B131" s="239">
        <v>2436728</v>
      </c>
      <c r="C131" s="226"/>
      <c r="D131" s="291" t="s">
        <v>632</v>
      </c>
      <c r="E131" s="202"/>
      <c r="F131" s="227">
        <v>7988500</v>
      </c>
      <c r="G131" s="239"/>
      <c r="H131" s="202"/>
      <c r="I131" s="253">
        <v>43892</v>
      </c>
      <c r="J131" s="253">
        <v>45166</v>
      </c>
      <c r="K131" s="202"/>
      <c r="L131" s="233"/>
      <c r="M131" s="202"/>
      <c r="N131" s="202"/>
      <c r="O131" s="254" t="s">
        <v>641</v>
      </c>
      <c r="P131" s="239"/>
      <c r="Q131" s="239"/>
      <c r="R131" s="227">
        <v>4359258</v>
      </c>
      <c r="S131" s="227">
        <v>100000</v>
      </c>
      <c r="T131" s="294">
        <f t="shared" si="15"/>
        <v>3529242</v>
      </c>
      <c r="U131" s="295">
        <f t="shared" si="13"/>
        <v>0.44179032359016085</v>
      </c>
      <c r="V131" s="310">
        <f t="shared" si="14"/>
        <v>3529242</v>
      </c>
      <c r="W131" s="229"/>
    </row>
    <row r="132" spans="1:24" ht="51" x14ac:dyDescent="0.2">
      <c r="A132" s="198" t="s">
        <v>624</v>
      </c>
      <c r="B132" s="239">
        <v>2436748</v>
      </c>
      <c r="C132" s="226"/>
      <c r="D132" s="291" t="s">
        <v>632</v>
      </c>
      <c r="E132" s="202"/>
      <c r="F132" s="227">
        <v>12616555</v>
      </c>
      <c r="G132" s="239"/>
      <c r="H132" s="202"/>
      <c r="I132" s="253">
        <v>44245</v>
      </c>
      <c r="J132" s="253">
        <v>45107</v>
      </c>
      <c r="K132" s="202"/>
      <c r="L132" s="202"/>
      <c r="M132" s="202"/>
      <c r="N132" s="202"/>
      <c r="O132" s="254" t="s">
        <v>642</v>
      </c>
      <c r="P132" s="239"/>
      <c r="Q132" s="239"/>
      <c r="R132" s="227">
        <v>8065180</v>
      </c>
      <c r="S132" s="227">
        <v>1157629</v>
      </c>
      <c r="T132" s="294">
        <f t="shared" si="15"/>
        <v>3393746</v>
      </c>
      <c r="U132" s="295">
        <f t="shared" si="13"/>
        <v>0.26899149569751807</v>
      </c>
      <c r="V132" s="310">
        <f t="shared" si="14"/>
        <v>3393746</v>
      </c>
      <c r="W132" s="229"/>
    </row>
    <row r="133" spans="1:24" ht="51" x14ac:dyDescent="0.2">
      <c r="A133" s="198" t="s">
        <v>625</v>
      </c>
      <c r="B133" s="239">
        <v>2436752</v>
      </c>
      <c r="C133" s="226"/>
      <c r="D133" s="291" t="s">
        <v>632</v>
      </c>
      <c r="E133" s="202"/>
      <c r="F133" s="227">
        <v>13748188</v>
      </c>
      <c r="G133" s="239"/>
      <c r="H133" s="202"/>
      <c r="I133" s="253">
        <v>44002</v>
      </c>
      <c r="J133" s="253">
        <v>45117</v>
      </c>
      <c r="K133" s="202"/>
      <c r="L133" s="202"/>
      <c r="M133" s="202"/>
      <c r="N133" s="202"/>
      <c r="O133" s="251" t="s">
        <v>643</v>
      </c>
      <c r="P133" s="239"/>
      <c r="Q133" s="239"/>
      <c r="R133" s="227">
        <v>9516241</v>
      </c>
      <c r="S133" s="227">
        <v>1698303</v>
      </c>
      <c r="T133" s="294">
        <f t="shared" si="15"/>
        <v>2533644</v>
      </c>
      <c r="U133" s="295">
        <f t="shared" si="13"/>
        <v>0.18428930416139203</v>
      </c>
      <c r="V133" s="310">
        <f t="shared" si="14"/>
        <v>2533644</v>
      </c>
      <c r="W133" s="229"/>
    </row>
    <row r="134" spans="1:24" ht="63.75" x14ac:dyDescent="0.2">
      <c r="A134" s="198" t="s">
        <v>626</v>
      </c>
      <c r="B134" s="239">
        <v>2467826</v>
      </c>
      <c r="C134" s="226"/>
      <c r="D134" s="291" t="s">
        <v>632</v>
      </c>
      <c r="E134" s="202"/>
      <c r="F134" s="227">
        <v>15870521</v>
      </c>
      <c r="G134" s="239"/>
      <c r="H134" s="202"/>
      <c r="I134" s="239" t="s">
        <v>644</v>
      </c>
      <c r="J134" s="253">
        <v>45291</v>
      </c>
      <c r="K134" s="202"/>
      <c r="L134" s="202"/>
      <c r="M134" s="202"/>
      <c r="N134" s="202"/>
      <c r="O134" s="253">
        <v>45291</v>
      </c>
      <c r="P134" s="239"/>
      <c r="Q134" s="239"/>
      <c r="R134" s="227">
        <v>54880</v>
      </c>
      <c r="S134" s="227">
        <v>7907807</v>
      </c>
      <c r="T134" s="294">
        <f t="shared" si="15"/>
        <v>7907834</v>
      </c>
      <c r="U134" s="295">
        <f t="shared" si="13"/>
        <v>0.49827185887596254</v>
      </c>
      <c r="V134" s="310">
        <f t="shared" si="14"/>
        <v>7907834</v>
      </c>
      <c r="W134" s="229"/>
    </row>
    <row r="135" spans="1:24" ht="76.5" x14ac:dyDescent="0.2">
      <c r="A135" s="198" t="s">
        <v>627</v>
      </c>
      <c r="B135" s="239">
        <v>2487950</v>
      </c>
      <c r="C135" s="226"/>
      <c r="D135" s="291" t="s">
        <v>632</v>
      </c>
      <c r="E135" s="202"/>
      <c r="F135" s="227">
        <v>29811528</v>
      </c>
      <c r="G135" s="239"/>
      <c r="H135" s="202"/>
      <c r="I135" s="253">
        <v>44137</v>
      </c>
      <c r="J135" s="253">
        <v>45232</v>
      </c>
      <c r="K135" s="202"/>
      <c r="L135" s="202"/>
      <c r="M135" s="202"/>
      <c r="N135" s="202"/>
      <c r="O135" s="253">
        <v>45232</v>
      </c>
      <c r="P135" s="239"/>
      <c r="Q135" s="239"/>
      <c r="R135" s="227">
        <v>12213793</v>
      </c>
      <c r="S135" s="227">
        <v>9538269</v>
      </c>
      <c r="T135" s="294">
        <f t="shared" si="15"/>
        <v>8059466</v>
      </c>
      <c r="U135" s="295">
        <f t="shared" si="13"/>
        <v>0.27034729652233863</v>
      </c>
      <c r="V135" s="310">
        <f t="shared" si="14"/>
        <v>8059466</v>
      </c>
      <c r="W135" s="229"/>
    </row>
    <row r="136" spans="1:24" ht="76.5" x14ac:dyDescent="0.2">
      <c r="A136" s="198" t="s">
        <v>628</v>
      </c>
      <c r="B136" s="239">
        <v>2512007</v>
      </c>
      <c r="C136" s="226"/>
      <c r="D136" s="291" t="s">
        <v>632</v>
      </c>
      <c r="E136" s="202"/>
      <c r="F136" s="227">
        <v>32789970</v>
      </c>
      <c r="G136" s="239"/>
      <c r="H136" s="202"/>
      <c r="I136" s="253">
        <v>44572</v>
      </c>
      <c r="J136" s="253">
        <v>45302</v>
      </c>
      <c r="K136" s="202"/>
      <c r="L136" s="202"/>
      <c r="M136" s="202"/>
      <c r="N136" s="202"/>
      <c r="O136" s="253">
        <v>45302</v>
      </c>
      <c r="P136" s="239"/>
      <c r="Q136" s="239"/>
      <c r="R136" s="227">
        <v>131000</v>
      </c>
      <c r="S136" s="227">
        <v>9843001</v>
      </c>
      <c r="T136" s="294">
        <f t="shared" si="15"/>
        <v>22815969</v>
      </c>
      <c r="U136" s="295">
        <f t="shared" si="13"/>
        <v>0.69582158812588113</v>
      </c>
      <c r="V136" s="310">
        <f t="shared" si="14"/>
        <v>22815969</v>
      </c>
      <c r="W136" s="229"/>
    </row>
    <row r="137" spans="1:24" ht="63.75" x14ac:dyDescent="0.2">
      <c r="A137" s="198" t="s">
        <v>629</v>
      </c>
      <c r="B137" s="239">
        <v>2513381</v>
      </c>
      <c r="C137" s="226"/>
      <c r="D137" s="291" t="s">
        <v>632</v>
      </c>
      <c r="E137" s="202"/>
      <c r="F137" s="227">
        <v>33839526</v>
      </c>
      <c r="G137" s="239"/>
      <c r="H137" s="202"/>
      <c r="I137" s="253">
        <v>44607</v>
      </c>
      <c r="J137" s="253">
        <v>45327</v>
      </c>
      <c r="K137" s="202"/>
      <c r="L137" s="202"/>
      <c r="M137" s="202"/>
      <c r="N137" s="202"/>
      <c r="O137" s="253">
        <f>+J137</f>
        <v>45327</v>
      </c>
      <c r="P137" s="239"/>
      <c r="Q137" s="239"/>
      <c r="R137" s="227">
        <v>142520</v>
      </c>
      <c r="S137" s="227">
        <v>11935914</v>
      </c>
      <c r="T137" s="294">
        <f>F137-R137-S137</f>
        <v>21761092</v>
      </c>
      <c r="U137" s="295">
        <f t="shared" si="13"/>
        <v>0.64306728173438366</v>
      </c>
      <c r="V137" s="310">
        <f t="shared" si="14"/>
        <v>21761092</v>
      </c>
      <c r="W137" s="229"/>
    </row>
    <row r="138" spans="1:24" ht="24" customHeight="1" x14ac:dyDescent="0.2">
      <c r="A138" s="198" t="s">
        <v>630</v>
      </c>
      <c r="B138" s="239">
        <v>2524297</v>
      </c>
      <c r="C138" s="226"/>
      <c r="D138" s="291" t="s">
        <v>632</v>
      </c>
      <c r="E138" s="202"/>
      <c r="F138" s="227">
        <v>25931935</v>
      </c>
      <c r="G138" s="239"/>
      <c r="H138" s="202"/>
      <c r="I138" s="253">
        <v>44519</v>
      </c>
      <c r="J138" s="253">
        <v>44888</v>
      </c>
      <c r="K138" s="202"/>
      <c r="L138" s="202"/>
      <c r="M138" s="202"/>
      <c r="N138" s="202"/>
      <c r="O138" s="253">
        <f>+J138</f>
        <v>44888</v>
      </c>
      <c r="P138" s="239"/>
      <c r="Q138" s="239"/>
      <c r="R138" s="227">
        <v>7000</v>
      </c>
      <c r="S138" s="227">
        <v>21508265</v>
      </c>
      <c r="T138" s="294">
        <f t="shared" si="15"/>
        <v>4416670</v>
      </c>
      <c r="U138" s="295">
        <f t="shared" si="13"/>
        <v>0.17031779541326167</v>
      </c>
      <c r="V138" s="310">
        <f t="shared" si="14"/>
        <v>4416670</v>
      </c>
      <c r="W138" s="229"/>
      <c r="X138" s="241"/>
    </row>
    <row r="139" spans="1:24" x14ac:dyDescent="0.2">
      <c r="A139" s="205" t="s">
        <v>11</v>
      </c>
      <c r="B139" s="206"/>
      <c r="C139" s="242"/>
      <c r="D139" s="270"/>
      <c r="E139" s="270"/>
      <c r="F139" s="242"/>
      <c r="G139" s="206"/>
      <c r="H139" s="242"/>
      <c r="I139" s="206"/>
      <c r="J139" s="206"/>
      <c r="K139" s="242"/>
      <c r="L139" s="242"/>
      <c r="M139" s="242"/>
      <c r="N139" s="242"/>
      <c r="O139" s="206"/>
      <c r="P139" s="206"/>
      <c r="Q139" s="262"/>
      <c r="R139" s="243"/>
      <c r="S139" s="243"/>
      <c r="T139" s="243"/>
      <c r="U139" s="243"/>
      <c r="V139" s="883"/>
      <c r="W139" s="883"/>
    </row>
    <row r="140" spans="1:24" ht="25.5" x14ac:dyDescent="0.2">
      <c r="A140" s="244" t="s">
        <v>190</v>
      </c>
      <c r="B140" s="280"/>
      <c r="C140" s="204"/>
      <c r="D140" s="271"/>
      <c r="E140" s="271"/>
      <c r="F140" s="204"/>
      <c r="G140" s="280"/>
      <c r="H140" s="204"/>
      <c r="I140" s="280"/>
      <c r="J140" s="280"/>
      <c r="K140" s="204"/>
      <c r="L140" s="204"/>
      <c r="M140" s="204"/>
      <c r="N140" s="204"/>
    </row>
    <row r="141" spans="1:24" x14ac:dyDescent="0.2">
      <c r="A141" s="245" t="s">
        <v>191</v>
      </c>
      <c r="B141" s="280"/>
      <c r="C141" s="204"/>
      <c r="D141" s="271"/>
      <c r="E141" s="271"/>
      <c r="F141" s="204"/>
      <c r="G141" s="280"/>
      <c r="H141" s="204"/>
      <c r="I141" s="280"/>
      <c r="J141" s="280"/>
      <c r="K141" s="204"/>
      <c r="L141" s="204"/>
      <c r="M141" s="204"/>
      <c r="N141" s="204"/>
    </row>
    <row r="142" spans="1:24" x14ac:dyDescent="0.2">
      <c r="A142" s="244" t="s">
        <v>192</v>
      </c>
      <c r="B142" s="281"/>
    </row>
    <row r="143" spans="1:24" x14ac:dyDescent="0.2">
      <c r="A143" s="247"/>
    </row>
    <row r="144" spans="1:24" x14ac:dyDescent="0.2">
      <c r="A144" s="248" t="s">
        <v>419</v>
      </c>
      <c r="H144" s="249"/>
    </row>
    <row r="145" spans="1:1" x14ac:dyDescent="0.2">
      <c r="A145" s="246" t="s">
        <v>420</v>
      </c>
    </row>
    <row r="146" spans="1:1" x14ac:dyDescent="0.2">
      <c r="A146" s="203" t="s">
        <v>421</v>
      </c>
    </row>
  </sheetData>
  <mergeCells count="22">
    <mergeCell ref="V139:W139"/>
    <mergeCell ref="O5:Q5"/>
    <mergeCell ref="R3:S5"/>
    <mergeCell ref="T3:U5"/>
    <mergeCell ref="V3:V5"/>
    <mergeCell ref="A1:W1"/>
    <mergeCell ref="A2:W2"/>
    <mergeCell ref="W3:W5"/>
    <mergeCell ref="B5:B6"/>
    <mergeCell ref="C5:C6"/>
    <mergeCell ref="D5:D6"/>
    <mergeCell ref="E5:E6"/>
    <mergeCell ref="F5:F6"/>
    <mergeCell ref="G5:G6"/>
    <mergeCell ref="H5:H6"/>
    <mergeCell ref="I5:J5"/>
    <mergeCell ref="A105:B105"/>
    <mergeCell ref="C107:Q107"/>
    <mergeCell ref="K5:L5"/>
    <mergeCell ref="M5:N5"/>
    <mergeCell ref="A3:B3"/>
    <mergeCell ref="C3:Q3"/>
  </mergeCells>
  <pageMargins left="0" right="0" top="0.74803149606299213" bottom="0.74803149606299213" header="0.31496062992125984" footer="0.31496062992125984"/>
  <pageSetup paperSize="9" scale="50" orientation="landscape" r:id="rId1"/>
  <ignoredErrors>
    <ignoredError sqref="S101 V109" formulaRange="1"/>
    <ignoredError sqref="U96 O69 V15 W11 W19 V65 V75 V53 V4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J146"/>
  <sheetViews>
    <sheetView showGridLines="0" workbookViewId="0">
      <selection activeCell="C8" sqref="C8"/>
    </sheetView>
  </sheetViews>
  <sheetFormatPr baseColWidth="10" defaultColWidth="12.5703125" defaultRowHeight="15.75" customHeight="1" x14ac:dyDescent="0.2"/>
  <cols>
    <col min="1" max="1" width="38.140625" style="563" customWidth="1"/>
    <col min="2" max="2" width="15.42578125" style="564" bestFit="1" customWidth="1"/>
    <col min="3" max="3" width="19" style="565" customWidth="1"/>
    <col min="4" max="4" width="17.7109375" style="565" customWidth="1"/>
    <col min="5" max="6" width="12.5703125" style="565"/>
    <col min="7" max="7" width="16" style="565" customWidth="1"/>
    <col min="8" max="8" width="53.42578125" style="566" customWidth="1"/>
    <col min="9" max="9" width="16.5703125" style="564" customWidth="1"/>
    <col min="10" max="16384" width="12.5703125" style="499"/>
  </cols>
  <sheetData>
    <row r="1" spans="1:10" s="490" customFormat="1" ht="16.5" x14ac:dyDescent="0.3">
      <c r="A1" s="895" t="s">
        <v>238</v>
      </c>
      <c r="B1" s="896"/>
      <c r="C1" s="896"/>
      <c r="D1" s="896"/>
      <c r="E1" s="896"/>
      <c r="F1" s="896"/>
      <c r="G1" s="896"/>
      <c r="H1" s="896"/>
      <c r="I1" s="897"/>
      <c r="J1" s="489" t="s">
        <v>6590</v>
      </c>
    </row>
    <row r="2" spans="1:10" s="490" customFormat="1" ht="16.5" x14ac:dyDescent="0.3">
      <c r="A2" s="491" t="s">
        <v>618</v>
      </c>
      <c r="B2" s="898" t="s">
        <v>303</v>
      </c>
      <c r="C2" s="899"/>
      <c r="D2" s="899"/>
      <c r="E2" s="899"/>
      <c r="F2" s="899"/>
      <c r="G2" s="899"/>
      <c r="H2" s="899"/>
      <c r="I2" s="900"/>
    </row>
    <row r="3" spans="1:10" s="493" customFormat="1" ht="49.5" x14ac:dyDescent="0.25">
      <c r="A3" s="901" t="s">
        <v>128</v>
      </c>
      <c r="B3" s="903" t="s">
        <v>210</v>
      </c>
      <c r="C3" s="903" t="s">
        <v>129</v>
      </c>
      <c r="D3" s="903" t="s">
        <v>213</v>
      </c>
      <c r="E3" s="492" t="s">
        <v>211</v>
      </c>
      <c r="F3" s="492" t="s">
        <v>212</v>
      </c>
      <c r="G3" s="492" t="s">
        <v>6591</v>
      </c>
      <c r="H3" s="901" t="s">
        <v>215</v>
      </c>
      <c r="I3" s="903" t="s">
        <v>214</v>
      </c>
    </row>
    <row r="4" spans="1:10" s="493" customFormat="1" ht="33" x14ac:dyDescent="0.25">
      <c r="A4" s="902"/>
      <c r="B4" s="904"/>
      <c r="C4" s="905"/>
      <c r="D4" s="905"/>
      <c r="E4" s="494" t="s">
        <v>130</v>
      </c>
      <c r="F4" s="494" t="s">
        <v>130</v>
      </c>
      <c r="G4" s="494" t="s">
        <v>130</v>
      </c>
      <c r="H4" s="902"/>
      <c r="I4" s="904"/>
    </row>
    <row r="5" spans="1:10" ht="12.75" x14ac:dyDescent="0.2">
      <c r="A5" s="495" t="s">
        <v>6592</v>
      </c>
      <c r="B5" s="496"/>
      <c r="C5" s="497"/>
      <c r="D5" s="497"/>
      <c r="E5" s="497"/>
      <c r="F5" s="497"/>
      <c r="G5" s="497"/>
      <c r="H5" s="498"/>
      <c r="I5" s="496"/>
    </row>
    <row r="6" spans="1:10" ht="102" x14ac:dyDescent="0.2">
      <c r="A6" s="500" t="s">
        <v>6593</v>
      </c>
      <c r="B6" s="501">
        <v>20482005919</v>
      </c>
      <c r="C6" s="501" t="s">
        <v>6594</v>
      </c>
      <c r="D6" s="502">
        <v>118900</v>
      </c>
      <c r="E6" s="503"/>
      <c r="F6" s="503"/>
      <c r="G6" s="503"/>
      <c r="H6" s="504" t="s">
        <v>6595</v>
      </c>
      <c r="I6" s="501"/>
    </row>
    <row r="7" spans="1:10" ht="89.25" x14ac:dyDescent="0.2">
      <c r="A7" s="505" t="s">
        <v>6596</v>
      </c>
      <c r="B7" s="501">
        <v>20520912682</v>
      </c>
      <c r="C7" s="506"/>
      <c r="D7" s="507">
        <v>149950</v>
      </c>
      <c r="E7" s="506"/>
      <c r="F7" s="506"/>
      <c r="G7" s="506"/>
      <c r="H7" s="504" t="s">
        <v>6595</v>
      </c>
      <c r="I7" s="508"/>
    </row>
    <row r="8" spans="1:10" ht="89.25" x14ac:dyDescent="0.2">
      <c r="A8" s="505" t="s">
        <v>6597</v>
      </c>
      <c r="B8" s="501"/>
      <c r="C8" s="509" t="s">
        <v>6598</v>
      </c>
      <c r="D8" s="507">
        <v>164600</v>
      </c>
      <c r="E8" s="506"/>
      <c r="F8" s="506"/>
      <c r="G8" s="506"/>
      <c r="H8" s="504" t="s">
        <v>6595</v>
      </c>
      <c r="I8" s="508"/>
    </row>
    <row r="9" spans="1:10" ht="127.5" x14ac:dyDescent="0.2">
      <c r="A9" s="500" t="s">
        <v>6599</v>
      </c>
      <c r="B9" s="501"/>
      <c r="C9" s="501" t="s">
        <v>6600</v>
      </c>
      <c r="D9" s="502">
        <v>96563.24</v>
      </c>
      <c r="E9" s="506"/>
      <c r="F9" s="506"/>
      <c r="G9" s="506"/>
      <c r="H9" s="504" t="s">
        <v>6601</v>
      </c>
      <c r="I9" s="508"/>
    </row>
    <row r="10" spans="1:10" ht="127.5" x14ac:dyDescent="0.2">
      <c r="A10" s="505" t="s">
        <v>6602</v>
      </c>
      <c r="B10" s="509"/>
      <c r="C10" s="509">
        <v>10182165421</v>
      </c>
      <c r="D10" s="507">
        <v>107847.85</v>
      </c>
      <c r="E10" s="506"/>
      <c r="F10" s="506"/>
      <c r="G10" s="506"/>
      <c r="H10" s="504" t="s">
        <v>6601</v>
      </c>
      <c r="I10" s="508"/>
    </row>
    <row r="11" spans="1:10" ht="102" x14ac:dyDescent="0.2">
      <c r="A11" s="505" t="s">
        <v>6603</v>
      </c>
      <c r="B11" s="509"/>
      <c r="C11" s="509">
        <v>10405680888</v>
      </c>
      <c r="D11" s="507">
        <v>132356.85999999999</v>
      </c>
      <c r="E11" s="506"/>
      <c r="F11" s="506"/>
      <c r="G11" s="506"/>
      <c r="H11" s="504" t="s">
        <v>6601</v>
      </c>
      <c r="I11" s="508"/>
    </row>
    <row r="12" spans="1:10" ht="114.75" x14ac:dyDescent="0.2">
      <c r="A12" s="505" t="s">
        <v>6604</v>
      </c>
      <c r="B12" s="509"/>
      <c r="C12" s="509">
        <v>10182165421</v>
      </c>
      <c r="D12" s="507">
        <v>123338</v>
      </c>
      <c r="E12" s="506"/>
      <c r="F12" s="506"/>
      <c r="G12" s="506"/>
      <c r="H12" s="504" t="s">
        <v>6601</v>
      </c>
      <c r="I12" s="508"/>
    </row>
    <row r="13" spans="1:10" ht="76.5" x14ac:dyDescent="0.2">
      <c r="A13" s="505" t="s">
        <v>6605</v>
      </c>
      <c r="B13" s="509"/>
      <c r="C13" s="509" t="s">
        <v>6606</v>
      </c>
      <c r="D13" s="507">
        <v>159062.82</v>
      </c>
      <c r="E13" s="506"/>
      <c r="F13" s="506"/>
      <c r="G13" s="506"/>
      <c r="H13" s="504" t="s">
        <v>6607</v>
      </c>
      <c r="I13" s="508"/>
    </row>
    <row r="14" spans="1:10" ht="127.5" x14ac:dyDescent="0.2">
      <c r="A14" s="505" t="s">
        <v>6608</v>
      </c>
      <c r="B14" s="509"/>
      <c r="C14" s="509">
        <v>10086478981</v>
      </c>
      <c r="D14" s="507">
        <v>107472.97</v>
      </c>
      <c r="E14" s="506"/>
      <c r="F14" s="506"/>
      <c r="G14" s="506"/>
      <c r="H14" s="504" t="s">
        <v>6601</v>
      </c>
      <c r="I14" s="508"/>
    </row>
    <row r="15" spans="1:10" ht="127.5" x14ac:dyDescent="0.2">
      <c r="A15" s="505" t="s">
        <v>6609</v>
      </c>
      <c r="B15" s="509"/>
      <c r="C15" s="509">
        <v>10181337341</v>
      </c>
      <c r="D15" s="507">
        <v>116055.16</v>
      </c>
      <c r="E15" s="506"/>
      <c r="F15" s="506"/>
      <c r="G15" s="506"/>
      <c r="H15" s="504" t="s">
        <v>6601</v>
      </c>
      <c r="I15" s="508"/>
    </row>
    <row r="16" spans="1:10" ht="89.25" x14ac:dyDescent="0.2">
      <c r="A16" s="505" t="s">
        <v>6610</v>
      </c>
      <c r="B16" s="509"/>
      <c r="C16" s="509" t="s">
        <v>6611</v>
      </c>
      <c r="D16" s="507">
        <v>196261.61</v>
      </c>
      <c r="E16" s="506"/>
      <c r="F16" s="506"/>
      <c r="G16" s="506"/>
      <c r="H16" s="504" t="s">
        <v>6607</v>
      </c>
      <c r="I16" s="508"/>
    </row>
    <row r="17" spans="1:9" ht="102" x14ac:dyDescent="0.2">
      <c r="A17" s="510" t="s">
        <v>6612</v>
      </c>
      <c r="B17" s="509"/>
      <c r="C17" s="509" t="s">
        <v>6613</v>
      </c>
      <c r="D17" s="507">
        <v>404932.29</v>
      </c>
      <c r="E17" s="506"/>
      <c r="F17" s="506"/>
      <c r="G17" s="506"/>
      <c r="H17" s="504" t="s">
        <v>6607</v>
      </c>
      <c r="I17" s="508"/>
    </row>
    <row r="18" spans="1:9" ht="89.25" x14ac:dyDescent="0.2">
      <c r="A18" s="510" t="s">
        <v>6614</v>
      </c>
      <c r="B18" s="509"/>
      <c r="C18" s="509">
        <v>10181885934</v>
      </c>
      <c r="D18" s="507">
        <v>334984.7</v>
      </c>
      <c r="E18" s="506"/>
      <c r="F18" s="506"/>
      <c r="G18" s="506"/>
      <c r="H18" s="504" t="s">
        <v>6607</v>
      </c>
      <c r="I18" s="508"/>
    </row>
    <row r="19" spans="1:9" ht="89.25" x14ac:dyDescent="0.2">
      <c r="A19" s="510" t="s">
        <v>6615</v>
      </c>
      <c r="B19" s="509">
        <v>20532076774</v>
      </c>
      <c r="C19" s="506">
        <v>10413840151</v>
      </c>
      <c r="D19" s="507">
        <v>1266703.5</v>
      </c>
      <c r="E19" s="506"/>
      <c r="F19" s="506"/>
      <c r="G19" s="506"/>
      <c r="H19" s="504" t="s">
        <v>6607</v>
      </c>
      <c r="I19" s="508"/>
    </row>
    <row r="20" spans="1:9" ht="89.25" x14ac:dyDescent="0.2">
      <c r="A20" s="510" t="s">
        <v>6616</v>
      </c>
      <c r="B20" s="509"/>
      <c r="C20" s="509" t="s">
        <v>6617</v>
      </c>
      <c r="D20" s="507">
        <v>94058.44</v>
      </c>
      <c r="E20" s="506"/>
      <c r="F20" s="506"/>
      <c r="G20" s="506"/>
      <c r="H20" s="504" t="s">
        <v>6607</v>
      </c>
      <c r="I20" s="508"/>
    </row>
    <row r="21" spans="1:9" ht="63.75" x14ac:dyDescent="0.2">
      <c r="A21" s="510" t="s">
        <v>6618</v>
      </c>
      <c r="B21" s="509">
        <v>20532076774</v>
      </c>
      <c r="C21" s="506">
        <v>10181885934</v>
      </c>
      <c r="D21" s="507">
        <v>820028.4</v>
      </c>
      <c r="E21" s="506"/>
      <c r="F21" s="506"/>
      <c r="G21" s="506"/>
      <c r="H21" s="504" t="s">
        <v>6607</v>
      </c>
      <c r="I21" s="508"/>
    </row>
    <row r="22" spans="1:9" ht="102" x14ac:dyDescent="0.2">
      <c r="A22" s="511" t="s">
        <v>6619</v>
      </c>
      <c r="B22" s="501">
        <v>20482005919</v>
      </c>
      <c r="C22" s="508" t="s">
        <v>6620</v>
      </c>
      <c r="D22" s="512" t="s">
        <v>6621</v>
      </c>
      <c r="E22" s="506"/>
      <c r="F22" s="506"/>
      <c r="G22" s="506"/>
      <c r="H22" s="504" t="s">
        <v>6595</v>
      </c>
      <c r="I22" s="508"/>
    </row>
    <row r="23" spans="1:9" ht="102" x14ac:dyDescent="0.2">
      <c r="A23" s="513" t="s">
        <v>6622</v>
      </c>
      <c r="B23" s="509"/>
      <c r="C23" s="509">
        <v>10181359248</v>
      </c>
      <c r="D23" s="514" t="s">
        <v>6623</v>
      </c>
      <c r="E23" s="506"/>
      <c r="F23" s="506"/>
      <c r="G23" s="506"/>
      <c r="H23" s="504" t="s">
        <v>6607</v>
      </c>
      <c r="I23" s="508"/>
    </row>
    <row r="24" spans="1:9" ht="89.25" x14ac:dyDescent="0.2">
      <c r="A24" s="513" t="s">
        <v>6624</v>
      </c>
      <c r="B24" s="509"/>
      <c r="C24" s="509" t="s">
        <v>6625</v>
      </c>
      <c r="D24" s="514" t="s">
        <v>6626</v>
      </c>
      <c r="E24" s="506"/>
      <c r="F24" s="506"/>
      <c r="G24" s="506"/>
      <c r="H24" s="504" t="s">
        <v>6607</v>
      </c>
      <c r="I24" s="508"/>
    </row>
    <row r="25" spans="1:9" ht="102" x14ac:dyDescent="0.2">
      <c r="A25" s="513" t="s">
        <v>6627</v>
      </c>
      <c r="B25" s="509"/>
      <c r="C25" s="509" t="s">
        <v>6628</v>
      </c>
      <c r="D25" s="515">
        <v>170200</v>
      </c>
      <c r="E25" s="506"/>
      <c r="F25" s="506"/>
      <c r="G25" s="506"/>
      <c r="H25" s="504" t="s">
        <v>6607</v>
      </c>
      <c r="I25" s="508"/>
    </row>
    <row r="26" spans="1:9" ht="89.25" x14ac:dyDescent="0.2">
      <c r="A26" s="513" t="s">
        <v>6629</v>
      </c>
      <c r="B26" s="509"/>
      <c r="C26" s="509" t="s">
        <v>6630</v>
      </c>
      <c r="D26" s="515">
        <v>153833.63</v>
      </c>
      <c r="E26" s="506"/>
      <c r="F26" s="506"/>
      <c r="G26" s="506"/>
      <c r="H26" s="504" t="s">
        <v>6607</v>
      </c>
      <c r="I26" s="508"/>
    </row>
    <row r="27" spans="1:9" ht="89.25" x14ac:dyDescent="0.2">
      <c r="A27" s="513" t="s">
        <v>6631</v>
      </c>
      <c r="B27" s="509"/>
      <c r="C27" s="509" t="s">
        <v>6632</v>
      </c>
      <c r="D27" s="515">
        <v>107983.91</v>
      </c>
      <c r="E27" s="506"/>
      <c r="F27" s="506"/>
      <c r="G27" s="506"/>
      <c r="H27" s="504" t="s">
        <v>6607</v>
      </c>
      <c r="I27" s="508"/>
    </row>
    <row r="28" spans="1:9" ht="114.75" x14ac:dyDescent="0.2">
      <c r="A28" s="513" t="s">
        <v>6633</v>
      </c>
      <c r="B28" s="509">
        <v>20600131835</v>
      </c>
      <c r="C28" s="506">
        <v>181337341</v>
      </c>
      <c r="D28" s="515">
        <v>126304.57</v>
      </c>
      <c r="E28" s="506"/>
      <c r="F28" s="506"/>
      <c r="G28" s="506"/>
      <c r="H28" s="504" t="s">
        <v>6634</v>
      </c>
      <c r="I28" s="508"/>
    </row>
    <row r="29" spans="1:9" ht="153" x14ac:dyDescent="0.2">
      <c r="A29" s="513" t="s">
        <v>6635</v>
      </c>
      <c r="B29" s="509"/>
      <c r="C29" s="509">
        <v>10181612393</v>
      </c>
      <c r="D29" s="515">
        <v>80262.63</v>
      </c>
      <c r="E29" s="506"/>
      <c r="F29" s="506"/>
      <c r="G29" s="506"/>
      <c r="H29" s="504" t="s">
        <v>6601</v>
      </c>
      <c r="I29" s="508"/>
    </row>
    <row r="30" spans="1:9" ht="76.5" x14ac:dyDescent="0.2">
      <c r="A30" s="513" t="s">
        <v>6636</v>
      </c>
      <c r="B30" s="509" t="s">
        <v>6637</v>
      </c>
      <c r="C30" s="506"/>
      <c r="D30" s="515">
        <v>310700</v>
      </c>
      <c r="E30" s="506"/>
      <c r="F30" s="506"/>
      <c r="G30" s="506"/>
      <c r="H30" s="504" t="s">
        <v>6638</v>
      </c>
      <c r="I30" s="508"/>
    </row>
    <row r="31" spans="1:9" ht="102" x14ac:dyDescent="0.2">
      <c r="A31" s="513" t="s">
        <v>6639</v>
      </c>
      <c r="B31" s="509">
        <v>20609467739</v>
      </c>
      <c r="C31" s="506">
        <v>10066033291</v>
      </c>
      <c r="D31" s="515">
        <v>206900</v>
      </c>
      <c r="E31" s="506"/>
      <c r="F31" s="506"/>
      <c r="G31" s="506"/>
      <c r="H31" s="504" t="s">
        <v>6638</v>
      </c>
      <c r="I31" s="508"/>
    </row>
    <row r="32" spans="1:9" ht="102" x14ac:dyDescent="0.2">
      <c r="A32" s="513" t="s">
        <v>6640</v>
      </c>
      <c r="B32" s="509">
        <v>20482005919</v>
      </c>
      <c r="C32" s="506">
        <v>10181224253</v>
      </c>
      <c r="D32" s="515">
        <v>178000</v>
      </c>
      <c r="E32" s="506"/>
      <c r="F32" s="506"/>
      <c r="G32" s="506"/>
      <c r="H32" s="504" t="s">
        <v>6595</v>
      </c>
      <c r="I32" s="508"/>
    </row>
    <row r="33" spans="1:9" ht="114.75" x14ac:dyDescent="0.2">
      <c r="A33" s="513" t="s">
        <v>6641</v>
      </c>
      <c r="B33" s="509" t="s">
        <v>6642</v>
      </c>
      <c r="C33" s="506"/>
      <c r="D33" s="515">
        <v>1647733.24</v>
      </c>
      <c r="E33" s="506"/>
      <c r="F33" s="506"/>
      <c r="G33" s="506"/>
      <c r="H33" s="504" t="s">
        <v>6601</v>
      </c>
      <c r="I33" s="508"/>
    </row>
    <row r="34" spans="1:9" ht="89.25" x14ac:dyDescent="0.2">
      <c r="A34" s="513" t="s">
        <v>6643</v>
      </c>
      <c r="B34" s="509"/>
      <c r="C34" s="506"/>
      <c r="D34" s="516" t="s">
        <v>6644</v>
      </c>
      <c r="E34" s="506"/>
      <c r="F34" s="506"/>
      <c r="G34" s="506"/>
      <c r="H34" s="504" t="s">
        <v>6595</v>
      </c>
      <c r="I34" s="508"/>
    </row>
    <row r="35" spans="1:9" ht="76.5" x14ac:dyDescent="0.2">
      <c r="A35" s="513" t="s">
        <v>6645</v>
      </c>
      <c r="B35" s="509"/>
      <c r="C35" s="509">
        <v>10181318355</v>
      </c>
      <c r="D35" s="514" t="s">
        <v>6646</v>
      </c>
      <c r="E35" s="506"/>
      <c r="F35" s="506"/>
      <c r="G35" s="506"/>
      <c r="H35" s="504" t="s">
        <v>6607</v>
      </c>
      <c r="I35" s="508"/>
    </row>
    <row r="36" spans="1:9" ht="114.75" x14ac:dyDescent="0.2">
      <c r="A36" s="513" t="s">
        <v>6647</v>
      </c>
      <c r="B36" s="509"/>
      <c r="C36" s="509" t="s">
        <v>6648</v>
      </c>
      <c r="D36" s="503" t="s">
        <v>6649</v>
      </c>
      <c r="E36" s="517"/>
      <c r="F36" s="506"/>
      <c r="G36" s="506"/>
      <c r="H36" s="504" t="s">
        <v>6607</v>
      </c>
      <c r="I36" s="508"/>
    </row>
    <row r="37" spans="1:9" ht="102" x14ac:dyDescent="0.2">
      <c r="A37" s="513" t="s">
        <v>6650</v>
      </c>
      <c r="B37" s="509"/>
      <c r="C37" s="506"/>
      <c r="D37" s="503" t="s">
        <v>6651</v>
      </c>
      <c r="E37" s="506"/>
      <c r="F37" s="506"/>
      <c r="G37" s="506"/>
      <c r="H37" s="504" t="s">
        <v>6607</v>
      </c>
      <c r="I37" s="508"/>
    </row>
    <row r="38" spans="1:9" ht="114.75" x14ac:dyDescent="0.2">
      <c r="A38" s="513" t="s">
        <v>6652</v>
      </c>
      <c r="B38" s="509"/>
      <c r="C38" s="506"/>
      <c r="D38" s="503" t="s">
        <v>6653</v>
      </c>
      <c r="E38" s="506"/>
      <c r="F38" s="506"/>
      <c r="G38" s="506"/>
      <c r="H38" s="504" t="s">
        <v>6654</v>
      </c>
      <c r="I38" s="508"/>
    </row>
    <row r="39" spans="1:9" ht="63.75" x14ac:dyDescent="0.2">
      <c r="A39" s="513" t="s">
        <v>6655</v>
      </c>
      <c r="B39" s="509"/>
      <c r="C39" s="506"/>
      <c r="D39" s="503" t="s">
        <v>6656</v>
      </c>
      <c r="E39" s="506"/>
      <c r="F39" s="506"/>
      <c r="G39" s="506"/>
      <c r="H39" s="504" t="s">
        <v>6657</v>
      </c>
      <c r="I39" s="508"/>
    </row>
    <row r="40" spans="1:9" ht="76.5" x14ac:dyDescent="0.2">
      <c r="A40" s="513" t="s">
        <v>6658</v>
      </c>
      <c r="B40" s="509"/>
      <c r="C40" s="506"/>
      <c r="D40" s="503" t="s">
        <v>6659</v>
      </c>
      <c r="E40" s="506"/>
      <c r="F40" s="506"/>
      <c r="G40" s="506"/>
      <c r="H40" s="504" t="s">
        <v>6657</v>
      </c>
      <c r="I40" s="508"/>
    </row>
    <row r="41" spans="1:9" ht="63.75" x14ac:dyDescent="0.2">
      <c r="A41" s="513" t="s">
        <v>6660</v>
      </c>
      <c r="B41" s="509"/>
      <c r="C41" s="506"/>
      <c r="D41" s="503" t="s">
        <v>6661</v>
      </c>
      <c r="E41" s="506"/>
      <c r="F41" s="506"/>
      <c r="G41" s="506"/>
      <c r="H41" s="504" t="s">
        <v>6657</v>
      </c>
      <c r="I41" s="508"/>
    </row>
    <row r="42" spans="1:9" ht="76.5" x14ac:dyDescent="0.2">
      <c r="A42" s="513" t="s">
        <v>6662</v>
      </c>
      <c r="B42" s="509"/>
      <c r="C42" s="501" t="s">
        <v>6663</v>
      </c>
      <c r="D42" s="502">
        <v>270633</v>
      </c>
      <c r="E42" s="506"/>
      <c r="F42" s="506"/>
      <c r="G42" s="506"/>
      <c r="H42" s="504" t="s">
        <v>6657</v>
      </c>
      <c r="I42" s="508"/>
    </row>
    <row r="43" spans="1:9" ht="76.5" x14ac:dyDescent="0.2">
      <c r="A43" s="513" t="s">
        <v>6664</v>
      </c>
      <c r="B43" s="509">
        <v>20532076774</v>
      </c>
      <c r="C43" s="506">
        <v>10181885934</v>
      </c>
      <c r="D43" s="514" t="s">
        <v>6665</v>
      </c>
      <c r="E43" s="506"/>
      <c r="F43" s="506"/>
      <c r="G43" s="506"/>
      <c r="H43" s="504" t="s">
        <v>6657</v>
      </c>
      <c r="I43" s="508"/>
    </row>
    <row r="44" spans="1:9" ht="89.25" x14ac:dyDescent="0.2">
      <c r="A44" s="513" t="s">
        <v>6666</v>
      </c>
      <c r="B44" s="509"/>
      <c r="C44" s="509">
        <v>10021511116</v>
      </c>
      <c r="D44" s="514" t="s">
        <v>6667</v>
      </c>
      <c r="E44" s="506"/>
      <c r="F44" s="506"/>
      <c r="G44" s="506"/>
      <c r="H44" s="504" t="s">
        <v>6607</v>
      </c>
      <c r="I44" s="508"/>
    </row>
    <row r="45" spans="1:9" ht="76.5" x14ac:dyDescent="0.2">
      <c r="A45" s="513" t="s">
        <v>6668</v>
      </c>
      <c r="B45" s="509"/>
      <c r="C45" s="518" t="s">
        <v>6669</v>
      </c>
      <c r="D45" s="514" t="s">
        <v>6670</v>
      </c>
      <c r="E45" s="506"/>
      <c r="F45" s="506"/>
      <c r="G45" s="506"/>
      <c r="H45" s="504" t="s">
        <v>6657</v>
      </c>
      <c r="I45" s="508"/>
    </row>
    <row r="46" spans="1:9" ht="89.25" x14ac:dyDescent="0.2">
      <c r="A46" s="513" t="s">
        <v>6671</v>
      </c>
      <c r="B46" s="519">
        <v>20560035251</v>
      </c>
      <c r="C46" s="520">
        <v>181885934</v>
      </c>
      <c r="D46" s="521" t="s">
        <v>6672</v>
      </c>
      <c r="E46" s="506"/>
      <c r="F46" s="506"/>
      <c r="G46" s="506"/>
      <c r="H46" s="504" t="s">
        <v>6607</v>
      </c>
      <c r="I46" s="508"/>
    </row>
    <row r="47" spans="1:9" ht="127.5" x14ac:dyDescent="0.2">
      <c r="A47" s="513" t="s">
        <v>6673</v>
      </c>
      <c r="B47" s="509"/>
      <c r="C47" s="509" t="s">
        <v>6674</v>
      </c>
      <c r="D47" s="514" t="s">
        <v>6675</v>
      </c>
      <c r="E47" s="506"/>
      <c r="F47" s="506"/>
      <c r="G47" s="506"/>
      <c r="H47" s="504" t="s">
        <v>6601</v>
      </c>
      <c r="I47" s="508"/>
    </row>
    <row r="48" spans="1:9" ht="165.75" x14ac:dyDescent="0.2">
      <c r="A48" s="522" t="s">
        <v>6676</v>
      </c>
      <c r="B48" s="509"/>
      <c r="C48" s="509" t="s">
        <v>6677</v>
      </c>
      <c r="D48" s="514" t="s">
        <v>6678</v>
      </c>
      <c r="E48" s="506"/>
      <c r="F48" s="506"/>
      <c r="G48" s="506"/>
      <c r="H48" s="504" t="s">
        <v>6607</v>
      </c>
      <c r="I48" s="508"/>
    </row>
    <row r="49" spans="1:9" ht="150" customHeight="1" x14ac:dyDescent="0.2">
      <c r="A49" s="523" t="s">
        <v>6679</v>
      </c>
      <c r="B49" s="509"/>
      <c r="C49" s="509" t="s">
        <v>6677</v>
      </c>
      <c r="D49" s="514" t="s">
        <v>6678</v>
      </c>
      <c r="E49" s="506"/>
      <c r="F49" s="506"/>
      <c r="G49" s="506"/>
      <c r="H49" s="504" t="s">
        <v>6607</v>
      </c>
      <c r="I49" s="508"/>
    </row>
    <row r="50" spans="1:9" ht="153" customHeight="1" x14ac:dyDescent="0.2">
      <c r="A50" s="523" t="s">
        <v>6680</v>
      </c>
      <c r="B50" s="509"/>
      <c r="C50" s="509" t="s">
        <v>6677</v>
      </c>
      <c r="D50" s="514" t="s">
        <v>6678</v>
      </c>
      <c r="E50" s="506"/>
      <c r="F50" s="506"/>
      <c r="G50" s="506"/>
      <c r="H50" s="504" t="s">
        <v>6607</v>
      </c>
      <c r="I50" s="508"/>
    </row>
    <row r="51" spans="1:9" ht="165.75" x14ac:dyDescent="0.2">
      <c r="A51" s="523" t="s">
        <v>6681</v>
      </c>
      <c r="B51" s="509"/>
      <c r="C51" s="509" t="s">
        <v>6677</v>
      </c>
      <c r="D51" s="514" t="s">
        <v>6678</v>
      </c>
      <c r="E51" s="506"/>
      <c r="F51" s="506"/>
      <c r="G51" s="506"/>
      <c r="H51" s="504" t="s">
        <v>6607</v>
      </c>
      <c r="I51" s="508"/>
    </row>
    <row r="52" spans="1:9" ht="153.75" customHeight="1" x14ac:dyDescent="0.2">
      <c r="A52" s="523" t="s">
        <v>6682</v>
      </c>
      <c r="B52" s="509"/>
      <c r="C52" s="509" t="s">
        <v>6677</v>
      </c>
      <c r="D52" s="514" t="s">
        <v>6683</v>
      </c>
      <c r="E52" s="506"/>
      <c r="F52" s="506"/>
      <c r="G52" s="506"/>
      <c r="H52" s="504" t="s">
        <v>6607</v>
      </c>
      <c r="I52" s="508"/>
    </row>
    <row r="53" spans="1:9" ht="158.25" customHeight="1" x14ac:dyDescent="0.2">
      <c r="A53" s="511" t="s">
        <v>6684</v>
      </c>
      <c r="B53" s="509"/>
      <c r="C53" s="509" t="s">
        <v>6677</v>
      </c>
      <c r="D53" s="514" t="s">
        <v>6685</v>
      </c>
      <c r="E53" s="506"/>
      <c r="F53" s="506"/>
      <c r="G53" s="506"/>
      <c r="H53" s="504" t="s">
        <v>6607</v>
      </c>
      <c r="I53" s="508"/>
    </row>
    <row r="54" spans="1:9" ht="90.75" customHeight="1" x14ac:dyDescent="0.2">
      <c r="A54" s="522" t="s">
        <v>6686</v>
      </c>
      <c r="B54" s="509"/>
      <c r="C54" s="509" t="s">
        <v>6687</v>
      </c>
      <c r="D54" s="514" t="s">
        <v>6688</v>
      </c>
      <c r="E54" s="506"/>
      <c r="F54" s="506"/>
      <c r="G54" s="506"/>
      <c r="H54" s="504" t="s">
        <v>6607</v>
      </c>
      <c r="I54" s="508"/>
    </row>
    <row r="55" spans="1:9" ht="102" x14ac:dyDescent="0.2">
      <c r="A55" s="523" t="s">
        <v>6689</v>
      </c>
      <c r="B55" s="509"/>
      <c r="C55" s="509" t="s">
        <v>6687</v>
      </c>
      <c r="D55" s="514" t="s">
        <v>6690</v>
      </c>
      <c r="E55" s="506"/>
      <c r="F55" s="506"/>
      <c r="G55" s="506"/>
      <c r="H55" s="504" t="s">
        <v>6607</v>
      </c>
      <c r="I55" s="508"/>
    </row>
    <row r="56" spans="1:9" ht="102" x14ac:dyDescent="0.2">
      <c r="A56" s="523" t="s">
        <v>6691</v>
      </c>
      <c r="B56" s="509"/>
      <c r="C56" s="509" t="s">
        <v>6692</v>
      </c>
      <c r="D56" s="514" t="s">
        <v>6693</v>
      </c>
      <c r="E56" s="506"/>
      <c r="F56" s="506"/>
      <c r="G56" s="506"/>
      <c r="H56" s="504"/>
      <c r="I56" s="508"/>
    </row>
    <row r="57" spans="1:9" ht="102" x14ac:dyDescent="0.2">
      <c r="A57" s="523" t="s">
        <v>6694</v>
      </c>
      <c r="B57" s="509"/>
      <c r="C57" s="509">
        <v>10181420761</v>
      </c>
      <c r="D57" s="514" t="s">
        <v>6695</v>
      </c>
      <c r="E57" s="506"/>
      <c r="F57" s="506"/>
      <c r="G57" s="506"/>
      <c r="H57" s="504" t="s">
        <v>6607</v>
      </c>
      <c r="I57" s="508"/>
    </row>
    <row r="58" spans="1:9" ht="102" x14ac:dyDescent="0.2">
      <c r="A58" s="523" t="s">
        <v>6696</v>
      </c>
      <c r="B58" s="509"/>
      <c r="C58" s="509" t="s">
        <v>6687</v>
      </c>
      <c r="D58" s="514" t="s">
        <v>6697</v>
      </c>
      <c r="E58" s="506"/>
      <c r="F58" s="506"/>
      <c r="G58" s="506"/>
      <c r="H58" s="504" t="s">
        <v>6607</v>
      </c>
      <c r="I58" s="508"/>
    </row>
    <row r="59" spans="1:9" ht="102" x14ac:dyDescent="0.2">
      <c r="A59" s="511" t="s">
        <v>6698</v>
      </c>
      <c r="B59" s="509"/>
      <c r="C59" s="509">
        <v>10181337341</v>
      </c>
      <c r="D59" s="514" t="s">
        <v>6699</v>
      </c>
      <c r="E59" s="506"/>
      <c r="F59" s="506"/>
      <c r="G59" s="506"/>
      <c r="H59" s="504" t="s">
        <v>6607</v>
      </c>
      <c r="I59" s="508"/>
    </row>
    <row r="60" spans="1:9" ht="114.75" x14ac:dyDescent="0.2">
      <c r="A60" s="513" t="s">
        <v>6700</v>
      </c>
      <c r="B60" s="524"/>
      <c r="C60" s="506"/>
      <c r="D60" s="503" t="s">
        <v>6701</v>
      </c>
      <c r="E60" s="506"/>
      <c r="F60" s="506"/>
      <c r="G60" s="506"/>
      <c r="H60" s="525" t="s">
        <v>6702</v>
      </c>
      <c r="I60" s="508"/>
    </row>
    <row r="61" spans="1:9" ht="89.25" x14ac:dyDescent="0.2">
      <c r="A61" s="513" t="s">
        <v>6703</v>
      </c>
      <c r="B61" s="524"/>
      <c r="C61" s="506"/>
      <c r="D61" s="503" t="s">
        <v>6704</v>
      </c>
      <c r="E61" s="506"/>
      <c r="F61" s="506"/>
      <c r="G61" s="506"/>
      <c r="H61" s="504" t="s">
        <v>6657</v>
      </c>
      <c r="I61" s="508"/>
    </row>
    <row r="62" spans="1:9" ht="12.75" x14ac:dyDescent="0.2">
      <c r="A62" s="526" t="s">
        <v>270</v>
      </c>
      <c r="B62" s="508"/>
      <c r="C62" s="506"/>
      <c r="D62" s="506"/>
      <c r="E62" s="506"/>
      <c r="F62" s="506"/>
      <c r="G62" s="506"/>
      <c r="H62" s="525"/>
      <c r="I62" s="508"/>
    </row>
    <row r="63" spans="1:9" ht="38.25" x14ac:dyDescent="0.2">
      <c r="A63" s="527" t="s">
        <v>6705</v>
      </c>
      <c r="B63" s="528" t="s">
        <v>6706</v>
      </c>
      <c r="C63" s="517"/>
      <c r="D63" s="517" t="s">
        <v>1021</v>
      </c>
      <c r="E63" s="731" t="s">
        <v>1021</v>
      </c>
      <c r="F63" s="517"/>
      <c r="G63" s="517"/>
      <c r="H63" s="529"/>
      <c r="I63" s="528"/>
    </row>
    <row r="64" spans="1:9" ht="78.75" customHeight="1" x14ac:dyDescent="0.2">
      <c r="A64" s="510" t="s">
        <v>931</v>
      </c>
      <c r="B64" s="508" t="s">
        <v>6707</v>
      </c>
      <c r="C64" s="506"/>
      <c r="D64" s="506" t="s">
        <v>932</v>
      </c>
      <c r="E64" s="506"/>
      <c r="F64" s="506" t="s">
        <v>932</v>
      </c>
      <c r="G64" s="506"/>
      <c r="H64" s="525" t="s">
        <v>6708</v>
      </c>
      <c r="I64" s="508"/>
    </row>
    <row r="65" spans="1:9" ht="51" x14ac:dyDescent="0.2">
      <c r="A65" s="510" t="s">
        <v>6709</v>
      </c>
      <c r="B65" s="508"/>
      <c r="C65" s="508" t="s">
        <v>6710</v>
      </c>
      <c r="D65" s="506" t="s">
        <v>1269</v>
      </c>
      <c r="E65" s="506"/>
      <c r="F65" s="506" t="s">
        <v>1269</v>
      </c>
      <c r="G65" s="506" t="s">
        <v>911</v>
      </c>
      <c r="H65" s="525" t="s">
        <v>6711</v>
      </c>
      <c r="I65" s="508" t="s">
        <v>6712</v>
      </c>
    </row>
    <row r="66" spans="1:9" ht="53.25" customHeight="1" x14ac:dyDescent="0.2">
      <c r="A66" s="510" t="s">
        <v>6713</v>
      </c>
      <c r="B66" s="508"/>
      <c r="C66" s="508" t="s">
        <v>6714</v>
      </c>
      <c r="D66" s="506" t="s">
        <v>1272</v>
      </c>
      <c r="E66" s="730" t="s">
        <v>6715</v>
      </c>
      <c r="F66" s="506" t="s">
        <v>6715</v>
      </c>
      <c r="G66" s="506"/>
      <c r="H66" s="525" t="s">
        <v>6716</v>
      </c>
      <c r="I66" s="508" t="s">
        <v>6717</v>
      </c>
    </row>
    <row r="67" spans="1:9" ht="51" x14ac:dyDescent="0.2">
      <c r="A67" s="510" t="s">
        <v>6718</v>
      </c>
      <c r="B67" s="508"/>
      <c r="C67" s="508" t="s">
        <v>6719</v>
      </c>
      <c r="D67" s="506" t="s">
        <v>3173</v>
      </c>
      <c r="E67" s="506"/>
      <c r="F67" s="729">
        <v>20000</v>
      </c>
      <c r="G67" s="506"/>
      <c r="H67" s="525" t="s">
        <v>6711</v>
      </c>
      <c r="I67" s="508" t="s">
        <v>6720</v>
      </c>
    </row>
    <row r="68" spans="1:9" ht="38.25" x14ac:dyDescent="0.2">
      <c r="A68" s="510" t="s">
        <v>6721</v>
      </c>
      <c r="B68" s="508"/>
      <c r="C68" s="508" t="s">
        <v>6722</v>
      </c>
      <c r="D68" s="506" t="s">
        <v>6723</v>
      </c>
      <c r="E68" s="506"/>
      <c r="F68" s="506" t="s">
        <v>6723</v>
      </c>
      <c r="G68" s="506" t="s">
        <v>911</v>
      </c>
      <c r="H68" s="525" t="s">
        <v>6711</v>
      </c>
      <c r="I68" s="508" t="s">
        <v>6720</v>
      </c>
    </row>
    <row r="69" spans="1:9" ht="12.75" hidden="1" x14ac:dyDescent="0.2">
      <c r="A69" s="526" t="s">
        <v>271</v>
      </c>
      <c r="B69" s="508"/>
      <c r="C69" s="506"/>
      <c r="D69" s="506"/>
      <c r="E69" s="506"/>
      <c r="F69" s="506"/>
      <c r="G69" s="506"/>
      <c r="H69" s="525"/>
      <c r="I69" s="508"/>
    </row>
    <row r="70" spans="1:9" ht="12.75" hidden="1" x14ac:dyDescent="0.2">
      <c r="A70" s="510" t="s">
        <v>395</v>
      </c>
      <c r="B70" s="508"/>
      <c r="C70" s="506"/>
      <c r="D70" s="506"/>
      <c r="E70" s="506"/>
      <c r="F70" s="506"/>
      <c r="G70" s="506"/>
      <c r="H70" s="525"/>
      <c r="I70" s="508"/>
    </row>
    <row r="71" spans="1:9" ht="12.75" hidden="1" x14ac:dyDescent="0.2">
      <c r="A71" s="526" t="s">
        <v>272</v>
      </c>
      <c r="B71" s="508"/>
      <c r="C71" s="506"/>
      <c r="D71" s="506"/>
      <c r="E71" s="506"/>
      <c r="F71" s="506"/>
      <c r="G71" s="506"/>
      <c r="H71" s="525"/>
      <c r="I71" s="508"/>
    </row>
    <row r="72" spans="1:9" ht="12.75" hidden="1" x14ac:dyDescent="0.2">
      <c r="A72" s="510" t="s">
        <v>395</v>
      </c>
      <c r="B72" s="508"/>
      <c r="C72" s="506"/>
      <c r="D72" s="506"/>
      <c r="E72" s="506"/>
      <c r="F72" s="506"/>
      <c r="G72" s="506"/>
      <c r="H72" s="525"/>
      <c r="I72" s="508"/>
    </row>
    <row r="73" spans="1:9" ht="12.75" hidden="1" x14ac:dyDescent="0.2">
      <c r="A73" s="526" t="s">
        <v>273</v>
      </c>
      <c r="B73" s="508"/>
      <c r="C73" s="506"/>
      <c r="D73" s="506"/>
      <c r="E73" s="506"/>
      <c r="F73" s="506"/>
      <c r="G73" s="506"/>
      <c r="H73" s="525"/>
      <c r="I73" s="508"/>
    </row>
    <row r="74" spans="1:9" ht="12.75" hidden="1" x14ac:dyDescent="0.2">
      <c r="A74" s="530" t="s">
        <v>395</v>
      </c>
      <c r="B74" s="508"/>
      <c r="C74" s="506"/>
      <c r="D74" s="506"/>
      <c r="E74" s="506"/>
      <c r="F74" s="506"/>
      <c r="G74" s="506"/>
      <c r="H74" s="525"/>
      <c r="I74" s="508"/>
    </row>
    <row r="75" spans="1:9" ht="12.75" hidden="1" x14ac:dyDescent="0.2">
      <c r="A75" s="526" t="s">
        <v>274</v>
      </c>
      <c r="B75" s="508"/>
      <c r="C75" s="506"/>
      <c r="D75" s="506"/>
      <c r="E75" s="506"/>
      <c r="F75" s="506"/>
      <c r="G75" s="506"/>
      <c r="H75" s="525"/>
      <c r="I75" s="508"/>
    </row>
    <row r="76" spans="1:9" ht="12.75" hidden="1" x14ac:dyDescent="0.2">
      <c r="A76" s="530" t="s">
        <v>395</v>
      </c>
      <c r="B76" s="508"/>
      <c r="C76" s="506"/>
      <c r="D76" s="506"/>
      <c r="E76" s="506"/>
      <c r="F76" s="506"/>
      <c r="G76" s="506"/>
      <c r="H76" s="525"/>
      <c r="I76" s="508"/>
    </row>
    <row r="77" spans="1:9" ht="12.75" hidden="1" x14ac:dyDescent="0.2">
      <c r="A77" s="526" t="s">
        <v>275</v>
      </c>
      <c r="B77" s="531"/>
      <c r="C77" s="532"/>
      <c r="D77" s="532"/>
      <c r="E77" s="532"/>
      <c r="F77" s="532"/>
      <c r="G77" s="532"/>
      <c r="H77" s="533"/>
      <c r="I77" s="531"/>
    </row>
    <row r="78" spans="1:9" ht="12.75" hidden="1" x14ac:dyDescent="0.2">
      <c r="A78" s="530" t="s">
        <v>395</v>
      </c>
      <c r="B78" s="534"/>
      <c r="C78" s="535"/>
      <c r="D78" s="535"/>
      <c r="E78" s="535"/>
      <c r="F78" s="535"/>
      <c r="G78" s="535"/>
      <c r="H78" s="536"/>
      <c r="I78" s="534"/>
    </row>
    <row r="79" spans="1:9" ht="12.75" hidden="1" x14ac:dyDescent="0.2">
      <c r="A79" s="537" t="s">
        <v>276</v>
      </c>
      <c r="B79" s="538"/>
      <c r="C79" s="539"/>
      <c r="D79" s="539"/>
      <c r="E79" s="539"/>
      <c r="F79" s="539"/>
      <c r="G79" s="539"/>
      <c r="H79" s="540"/>
      <c r="I79" s="538"/>
    </row>
    <row r="80" spans="1:9" ht="12.75" hidden="1" x14ac:dyDescent="0.2">
      <c r="A80" s="530" t="s">
        <v>395</v>
      </c>
      <c r="B80" s="538"/>
      <c r="C80" s="539"/>
      <c r="D80" s="539"/>
      <c r="E80" s="539"/>
      <c r="F80" s="539"/>
      <c r="G80" s="539"/>
      <c r="H80" s="540"/>
      <c r="I80" s="538"/>
    </row>
    <row r="81" spans="1:9" ht="12.75" hidden="1" x14ac:dyDescent="0.2">
      <c r="A81" s="537" t="s">
        <v>277</v>
      </c>
      <c r="B81" s="538"/>
      <c r="C81" s="539"/>
      <c r="D81" s="539"/>
      <c r="E81" s="539"/>
      <c r="F81" s="539"/>
      <c r="G81" s="539"/>
      <c r="H81" s="540"/>
      <c r="I81" s="538"/>
    </row>
    <row r="82" spans="1:9" ht="12.75" hidden="1" x14ac:dyDescent="0.2">
      <c r="A82" s="541" t="s">
        <v>395</v>
      </c>
      <c r="B82" s="534"/>
      <c r="C82" s="535"/>
      <c r="D82" s="535"/>
      <c r="E82" s="535"/>
      <c r="F82" s="535"/>
      <c r="G82" s="535"/>
      <c r="H82" s="536"/>
      <c r="I82" s="534"/>
    </row>
    <row r="83" spans="1:9" ht="12.75" hidden="1" x14ac:dyDescent="0.2">
      <c r="A83" s="526" t="s">
        <v>278</v>
      </c>
      <c r="B83" s="508"/>
      <c r="C83" s="506"/>
      <c r="D83" s="506"/>
      <c r="E83" s="506"/>
      <c r="F83" s="506"/>
      <c r="G83" s="506"/>
      <c r="H83" s="525"/>
      <c r="I83" s="508"/>
    </row>
    <row r="84" spans="1:9" ht="12.75" hidden="1" x14ac:dyDescent="0.2">
      <c r="A84" s="510" t="s">
        <v>395</v>
      </c>
      <c r="B84" s="508"/>
      <c r="C84" s="506"/>
      <c r="D84" s="506"/>
      <c r="E84" s="506"/>
      <c r="F84" s="506"/>
      <c r="G84" s="506"/>
      <c r="H84" s="525"/>
      <c r="I84" s="508"/>
    </row>
    <row r="85" spans="1:9" ht="12.75" hidden="1" x14ac:dyDescent="0.2">
      <c r="A85" s="526" t="s">
        <v>279</v>
      </c>
      <c r="B85" s="508"/>
      <c r="C85" s="506"/>
      <c r="D85" s="506"/>
      <c r="E85" s="506"/>
      <c r="F85" s="506"/>
      <c r="G85" s="506"/>
      <c r="H85" s="525"/>
      <c r="I85" s="508"/>
    </row>
    <row r="86" spans="1:9" ht="12.75" hidden="1" x14ac:dyDescent="0.2">
      <c r="A86" s="510" t="s">
        <v>6724</v>
      </c>
      <c r="B86" s="508"/>
      <c r="C86" s="506"/>
      <c r="D86" s="506"/>
      <c r="E86" s="506"/>
      <c r="F86" s="506"/>
      <c r="G86" s="506"/>
      <c r="H86" s="525"/>
      <c r="I86" s="508"/>
    </row>
    <row r="87" spans="1:9" ht="12.75" hidden="1" x14ac:dyDescent="0.2">
      <c r="A87" s="526" t="s">
        <v>280</v>
      </c>
      <c r="B87" s="508"/>
      <c r="C87" s="506"/>
      <c r="D87" s="506"/>
      <c r="E87" s="506"/>
      <c r="F87" s="506"/>
      <c r="G87" s="506"/>
      <c r="H87" s="525"/>
      <c r="I87" s="508"/>
    </row>
    <row r="88" spans="1:9" ht="12.75" hidden="1" x14ac:dyDescent="0.2">
      <c r="A88" s="530" t="s">
        <v>395</v>
      </c>
      <c r="B88" s="508"/>
      <c r="C88" s="506"/>
      <c r="D88" s="506"/>
      <c r="E88" s="506"/>
      <c r="F88" s="506"/>
      <c r="G88" s="506"/>
      <c r="H88" s="525"/>
      <c r="I88" s="508"/>
    </row>
    <row r="89" spans="1:9" ht="12.75" hidden="1" x14ac:dyDescent="0.2">
      <c r="A89" s="526" t="s">
        <v>281</v>
      </c>
      <c r="B89" s="508"/>
      <c r="C89" s="506"/>
      <c r="D89" s="506"/>
      <c r="E89" s="506"/>
      <c r="F89" s="506"/>
      <c r="G89" s="506"/>
      <c r="H89" s="525"/>
      <c r="I89" s="508"/>
    </row>
    <row r="90" spans="1:9" ht="12.75" hidden="1" x14ac:dyDescent="0.2">
      <c r="A90" s="510" t="s">
        <v>6725</v>
      </c>
      <c r="B90" s="508"/>
      <c r="C90" s="506"/>
      <c r="D90" s="506"/>
      <c r="E90" s="506"/>
      <c r="F90" s="506"/>
      <c r="G90" s="506"/>
      <c r="H90" s="525"/>
      <c r="I90" s="508"/>
    </row>
    <row r="91" spans="1:9" ht="12.75" x14ac:dyDescent="0.2">
      <c r="A91" s="526" t="s">
        <v>282</v>
      </c>
      <c r="B91" s="508"/>
      <c r="C91" s="506"/>
      <c r="D91" s="506"/>
      <c r="E91" s="506"/>
      <c r="F91" s="506"/>
      <c r="G91" s="506"/>
      <c r="H91" s="525"/>
      <c r="I91" s="508"/>
    </row>
    <row r="92" spans="1:9" ht="94.5" customHeight="1" x14ac:dyDescent="0.2">
      <c r="A92" s="542" t="s">
        <v>6726</v>
      </c>
      <c r="B92" s="543"/>
      <c r="C92" s="544">
        <v>42816478</v>
      </c>
      <c r="D92" s="545">
        <v>25000</v>
      </c>
      <c r="E92" s="544"/>
      <c r="F92" s="544"/>
      <c r="G92" s="545">
        <v>25000</v>
      </c>
      <c r="H92" s="546" t="s">
        <v>6727</v>
      </c>
      <c r="I92" s="543" t="s">
        <v>6720</v>
      </c>
    </row>
    <row r="93" spans="1:9" ht="90.75" customHeight="1" x14ac:dyDescent="0.2">
      <c r="A93" s="542" t="s">
        <v>6726</v>
      </c>
      <c r="B93" s="543"/>
      <c r="C93" s="544">
        <v>72617673</v>
      </c>
      <c r="D93" s="545">
        <v>25000</v>
      </c>
      <c r="E93" s="544"/>
      <c r="F93" s="544"/>
      <c r="G93" s="545">
        <v>25000</v>
      </c>
      <c r="H93" s="546" t="s">
        <v>6727</v>
      </c>
      <c r="I93" s="543" t="s">
        <v>6728</v>
      </c>
    </row>
    <row r="94" spans="1:9" ht="102.75" customHeight="1" x14ac:dyDescent="0.2">
      <c r="A94" s="542" t="s">
        <v>6726</v>
      </c>
      <c r="B94" s="543"/>
      <c r="C94" s="544">
        <v>70017875</v>
      </c>
      <c r="D94" s="545">
        <v>25000</v>
      </c>
      <c r="E94" s="544"/>
      <c r="F94" s="544"/>
      <c r="G94" s="545">
        <v>25000</v>
      </c>
      <c r="H94" s="546" t="s">
        <v>6727</v>
      </c>
      <c r="I94" s="543" t="s">
        <v>6729</v>
      </c>
    </row>
    <row r="95" spans="1:9" ht="104.25" customHeight="1" x14ac:dyDescent="0.2">
      <c r="A95" s="542" t="s">
        <v>6726</v>
      </c>
      <c r="B95" s="543"/>
      <c r="C95" s="544">
        <v>18108247</v>
      </c>
      <c r="D95" s="545">
        <v>25000</v>
      </c>
      <c r="E95" s="544"/>
      <c r="F95" s="544"/>
      <c r="G95" s="545">
        <v>25000</v>
      </c>
      <c r="H95" s="546" t="s">
        <v>6727</v>
      </c>
      <c r="I95" s="543" t="s">
        <v>6730</v>
      </c>
    </row>
    <row r="96" spans="1:9" ht="12.75" hidden="1" x14ac:dyDescent="0.2">
      <c r="A96" s="526" t="s">
        <v>283</v>
      </c>
      <c r="B96" s="531"/>
      <c r="C96" s="506"/>
      <c r="D96" s="506"/>
      <c r="E96" s="506"/>
      <c r="F96" s="506"/>
      <c r="G96" s="506"/>
      <c r="H96" s="525"/>
      <c r="I96" s="508"/>
    </row>
    <row r="97" spans="1:9" ht="12.75" hidden="1" x14ac:dyDescent="0.2">
      <c r="A97" s="547" t="s">
        <v>395</v>
      </c>
      <c r="B97" s="535"/>
      <c r="C97" s="506"/>
      <c r="D97" s="506"/>
      <c r="E97" s="506"/>
      <c r="F97" s="506"/>
      <c r="G97" s="506"/>
      <c r="H97" s="525"/>
      <c r="I97" s="508"/>
    </row>
    <row r="98" spans="1:9" ht="12.75" hidden="1" x14ac:dyDescent="0.2">
      <c r="A98" s="526" t="s">
        <v>284</v>
      </c>
      <c r="B98" s="508"/>
      <c r="C98" s="506"/>
      <c r="D98" s="506"/>
      <c r="E98" s="506"/>
      <c r="F98" s="506"/>
      <c r="G98" s="506"/>
      <c r="H98" s="525"/>
      <c r="I98" s="508"/>
    </row>
    <row r="99" spans="1:9" ht="12.75" hidden="1" x14ac:dyDescent="0.2">
      <c r="A99" s="547" t="s">
        <v>395</v>
      </c>
      <c r="B99" s="508"/>
      <c r="C99" s="506"/>
      <c r="D99" s="506"/>
      <c r="E99" s="506"/>
      <c r="F99" s="506"/>
      <c r="G99" s="506"/>
      <c r="H99" s="525"/>
      <c r="I99" s="508"/>
    </row>
    <row r="100" spans="1:9" ht="12.75" hidden="1" x14ac:dyDescent="0.2">
      <c r="A100" s="526" t="s">
        <v>285</v>
      </c>
      <c r="B100" s="508"/>
      <c r="C100" s="506"/>
      <c r="D100" s="506"/>
      <c r="E100" s="506"/>
      <c r="F100" s="506"/>
      <c r="G100" s="506"/>
      <c r="H100" s="525"/>
      <c r="I100" s="508"/>
    </row>
    <row r="101" spans="1:9" ht="12.75" hidden="1" x14ac:dyDescent="0.2">
      <c r="A101" s="530" t="s">
        <v>395</v>
      </c>
      <c r="B101" s="508"/>
      <c r="C101" s="506"/>
      <c r="D101" s="506"/>
      <c r="E101" s="506"/>
      <c r="F101" s="506"/>
      <c r="G101" s="506"/>
      <c r="H101" s="525"/>
      <c r="I101" s="508"/>
    </row>
    <row r="102" spans="1:9" ht="12.75" hidden="1" x14ac:dyDescent="0.2">
      <c r="A102" s="526" t="s">
        <v>286</v>
      </c>
      <c r="B102" s="508"/>
      <c r="C102" s="506"/>
      <c r="D102" s="506"/>
      <c r="E102" s="506"/>
      <c r="F102" s="506"/>
      <c r="G102" s="506"/>
      <c r="H102" s="525"/>
      <c r="I102" s="508"/>
    </row>
    <row r="103" spans="1:9" ht="12.75" hidden="1" x14ac:dyDescent="0.2">
      <c r="A103" s="510" t="s">
        <v>395</v>
      </c>
      <c r="B103" s="508"/>
      <c r="C103" s="506"/>
      <c r="D103" s="506"/>
      <c r="E103" s="506"/>
      <c r="F103" s="506"/>
      <c r="G103" s="506"/>
      <c r="H103" s="525"/>
      <c r="I103" s="508"/>
    </row>
    <row r="104" spans="1:9" ht="12.75" hidden="1" x14ac:dyDescent="0.2">
      <c r="A104" s="526" t="s">
        <v>287</v>
      </c>
      <c r="B104" s="508"/>
      <c r="C104" s="506"/>
      <c r="D104" s="506"/>
      <c r="E104" s="506"/>
      <c r="F104" s="506"/>
      <c r="G104" s="506"/>
      <c r="H104" s="525"/>
      <c r="I104" s="508"/>
    </row>
    <row r="105" spans="1:9" ht="12.75" hidden="1" x14ac:dyDescent="0.2">
      <c r="A105" s="510" t="s">
        <v>395</v>
      </c>
      <c r="B105" s="508"/>
      <c r="C105" s="506"/>
      <c r="D105" s="506"/>
      <c r="E105" s="506"/>
      <c r="F105" s="506"/>
      <c r="G105" s="506"/>
      <c r="H105" s="525"/>
      <c r="I105" s="508"/>
    </row>
    <row r="106" spans="1:9" ht="12.75" hidden="1" x14ac:dyDescent="0.2">
      <c r="A106" s="526" t="s">
        <v>288</v>
      </c>
      <c r="B106" s="508"/>
      <c r="C106" s="506"/>
      <c r="D106" s="506"/>
      <c r="E106" s="506"/>
      <c r="F106" s="506"/>
      <c r="G106" s="506"/>
      <c r="H106" s="525"/>
      <c r="I106" s="508"/>
    </row>
    <row r="107" spans="1:9" ht="12.75" hidden="1" x14ac:dyDescent="0.2">
      <c r="A107" s="510" t="s">
        <v>395</v>
      </c>
      <c r="B107" s="508"/>
      <c r="C107" s="506"/>
      <c r="D107" s="506"/>
      <c r="E107" s="506"/>
      <c r="F107" s="506"/>
      <c r="G107" s="506"/>
      <c r="H107" s="525"/>
      <c r="I107" s="508"/>
    </row>
    <row r="108" spans="1:9" ht="12.75" hidden="1" x14ac:dyDescent="0.2">
      <c r="A108" s="526" t="s">
        <v>289</v>
      </c>
      <c r="B108" s="508"/>
      <c r="C108" s="506"/>
      <c r="D108" s="506"/>
      <c r="E108" s="506"/>
      <c r="F108" s="506"/>
      <c r="G108" s="506"/>
      <c r="H108" s="525"/>
      <c r="I108" s="508"/>
    </row>
    <row r="109" spans="1:9" ht="12.75" hidden="1" x14ac:dyDescent="0.2">
      <c r="A109" s="530" t="s">
        <v>395</v>
      </c>
      <c r="B109" s="508"/>
      <c r="C109" s="506"/>
      <c r="D109" s="506"/>
      <c r="E109" s="506"/>
      <c r="F109" s="506"/>
      <c r="G109" s="506"/>
      <c r="H109" s="525"/>
      <c r="I109" s="508"/>
    </row>
    <row r="110" spans="1:9" s="549" customFormat="1" ht="12.75" x14ac:dyDescent="0.25">
      <c r="A110" s="548" t="s">
        <v>290</v>
      </c>
      <c r="B110" s="508"/>
      <c r="C110" s="532"/>
      <c r="D110" s="532"/>
      <c r="E110" s="532"/>
      <c r="F110" s="532"/>
      <c r="G110" s="532"/>
      <c r="H110" s="533"/>
      <c r="I110" s="508"/>
    </row>
    <row r="111" spans="1:9" s="549" customFormat="1" ht="127.5" x14ac:dyDescent="0.25">
      <c r="A111" s="550" t="s">
        <v>6731</v>
      </c>
      <c r="B111" s="551">
        <v>20526424001</v>
      </c>
      <c r="C111" s="539"/>
      <c r="D111" s="552">
        <v>268193.7</v>
      </c>
      <c r="E111" s="539"/>
      <c r="F111" s="539"/>
      <c r="G111" s="539"/>
      <c r="H111" s="540" t="s">
        <v>6732</v>
      </c>
      <c r="I111" s="508"/>
    </row>
    <row r="112" spans="1:9" ht="12.75" hidden="1" x14ac:dyDescent="0.2">
      <c r="A112" s="526" t="s">
        <v>1990</v>
      </c>
      <c r="B112" s="508"/>
      <c r="C112" s="506"/>
      <c r="D112" s="506"/>
      <c r="E112" s="506"/>
      <c r="F112" s="506"/>
      <c r="G112" s="506"/>
      <c r="H112" s="525"/>
      <c r="I112" s="508"/>
    </row>
    <row r="113" spans="1:9" ht="12.75" hidden="1" x14ac:dyDescent="0.2">
      <c r="A113" s="530" t="s">
        <v>395</v>
      </c>
      <c r="B113" s="508"/>
      <c r="C113" s="506"/>
      <c r="D113" s="506"/>
      <c r="E113" s="506"/>
      <c r="F113" s="506"/>
      <c r="G113" s="506"/>
      <c r="H113" s="525"/>
      <c r="I113" s="508"/>
    </row>
    <row r="114" spans="1:9" ht="12.75" hidden="1" x14ac:dyDescent="0.2">
      <c r="A114" s="526" t="s">
        <v>291</v>
      </c>
      <c r="B114" s="508"/>
      <c r="C114" s="506"/>
      <c r="D114" s="506"/>
      <c r="E114" s="506"/>
      <c r="F114" s="506"/>
      <c r="G114" s="506"/>
      <c r="H114" s="525"/>
      <c r="I114" s="508"/>
    </row>
    <row r="115" spans="1:9" ht="12.75" hidden="1" x14ac:dyDescent="0.2">
      <c r="A115" s="510" t="s">
        <v>395</v>
      </c>
      <c r="B115" s="508"/>
      <c r="C115" s="506"/>
      <c r="D115" s="506"/>
      <c r="E115" s="506"/>
      <c r="F115" s="506"/>
      <c r="G115" s="506"/>
      <c r="H115" s="525"/>
      <c r="I115" s="508"/>
    </row>
    <row r="116" spans="1:9" ht="12.75" hidden="1" x14ac:dyDescent="0.2">
      <c r="A116" s="526" t="s">
        <v>292</v>
      </c>
      <c r="B116" s="508"/>
      <c r="C116" s="506"/>
      <c r="D116" s="506"/>
      <c r="E116" s="506"/>
      <c r="F116" s="506"/>
      <c r="G116" s="506"/>
      <c r="H116" s="525"/>
      <c r="I116" s="508"/>
    </row>
    <row r="117" spans="1:9" ht="12.75" hidden="1" x14ac:dyDescent="0.2">
      <c r="A117" s="510" t="s">
        <v>395</v>
      </c>
      <c r="B117" s="508"/>
      <c r="C117" s="506"/>
      <c r="D117" s="506"/>
      <c r="E117" s="506"/>
      <c r="F117" s="506"/>
      <c r="G117" s="506"/>
      <c r="H117" s="525"/>
      <c r="I117" s="508"/>
    </row>
    <row r="118" spans="1:9" ht="12.75" hidden="1" x14ac:dyDescent="0.2">
      <c r="A118" s="526" t="s">
        <v>293</v>
      </c>
      <c r="B118" s="508"/>
      <c r="C118" s="506"/>
      <c r="D118" s="506"/>
      <c r="E118" s="506"/>
      <c r="F118" s="506"/>
      <c r="G118" s="506"/>
      <c r="H118" s="525"/>
      <c r="I118" s="508"/>
    </row>
    <row r="119" spans="1:9" ht="12.75" hidden="1" x14ac:dyDescent="0.2">
      <c r="A119" s="510" t="s">
        <v>395</v>
      </c>
      <c r="B119" s="508"/>
      <c r="C119" s="506"/>
      <c r="D119" s="506"/>
      <c r="E119" s="506"/>
      <c r="F119" s="506"/>
      <c r="G119" s="506"/>
      <c r="H119" s="525"/>
      <c r="I119" s="508"/>
    </row>
    <row r="120" spans="1:9" ht="12.75" hidden="1" x14ac:dyDescent="0.2">
      <c r="A120" s="526" t="s">
        <v>294</v>
      </c>
      <c r="B120" s="508"/>
      <c r="C120" s="506"/>
      <c r="D120" s="506"/>
      <c r="E120" s="506"/>
      <c r="F120" s="506"/>
      <c r="G120" s="506"/>
      <c r="H120" s="525"/>
      <c r="I120" s="508"/>
    </row>
    <row r="121" spans="1:9" ht="12.75" hidden="1" x14ac:dyDescent="0.2">
      <c r="A121" s="510" t="s">
        <v>395</v>
      </c>
      <c r="B121" s="508"/>
      <c r="C121" s="506"/>
      <c r="D121" s="506"/>
      <c r="E121" s="506"/>
      <c r="F121" s="506"/>
      <c r="G121" s="506"/>
      <c r="H121" s="525"/>
      <c r="I121" s="508"/>
    </row>
    <row r="122" spans="1:9" ht="12.75" hidden="1" x14ac:dyDescent="0.2">
      <c r="A122" s="526" t="s">
        <v>295</v>
      </c>
      <c r="B122" s="508"/>
      <c r="C122" s="506"/>
      <c r="D122" s="506"/>
      <c r="E122" s="506"/>
      <c r="F122" s="506"/>
      <c r="G122" s="506"/>
      <c r="H122" s="525"/>
      <c r="I122" s="508"/>
    </row>
    <row r="123" spans="1:9" ht="12.75" hidden="1" x14ac:dyDescent="0.2">
      <c r="A123" s="510" t="s">
        <v>395</v>
      </c>
      <c r="B123" s="508"/>
      <c r="C123" s="506"/>
      <c r="D123" s="506"/>
      <c r="E123" s="506"/>
      <c r="F123" s="506"/>
      <c r="G123" s="506"/>
      <c r="H123" s="525"/>
      <c r="I123" s="508"/>
    </row>
    <row r="124" spans="1:9" ht="12.75" hidden="1" x14ac:dyDescent="0.2">
      <c r="A124" s="526" t="s">
        <v>296</v>
      </c>
      <c r="B124" s="508"/>
      <c r="C124" s="506"/>
      <c r="D124" s="506"/>
      <c r="E124" s="506"/>
      <c r="F124" s="506"/>
      <c r="G124" s="506"/>
      <c r="H124" s="525"/>
      <c r="I124" s="508"/>
    </row>
    <row r="125" spans="1:9" ht="12.75" hidden="1" x14ac:dyDescent="0.2">
      <c r="A125" s="510" t="s">
        <v>395</v>
      </c>
      <c r="B125" s="508"/>
      <c r="C125" s="506"/>
      <c r="D125" s="506"/>
      <c r="E125" s="506"/>
      <c r="F125" s="506"/>
      <c r="G125" s="506"/>
      <c r="H125" s="525"/>
      <c r="I125" s="508"/>
    </row>
    <row r="126" spans="1:9" ht="12.75" hidden="1" x14ac:dyDescent="0.2">
      <c r="A126" s="526" t="s">
        <v>297</v>
      </c>
      <c r="B126" s="508"/>
      <c r="C126" s="506"/>
      <c r="D126" s="506"/>
      <c r="E126" s="506"/>
      <c r="F126" s="506"/>
      <c r="G126" s="506"/>
      <c r="H126" s="525"/>
      <c r="I126" s="508"/>
    </row>
    <row r="127" spans="1:9" ht="12.75" hidden="1" x14ac:dyDescent="0.2">
      <c r="A127" s="553" t="s">
        <v>395</v>
      </c>
      <c r="B127" s="508"/>
      <c r="C127" s="506"/>
      <c r="D127" s="506"/>
      <c r="E127" s="506"/>
      <c r="F127" s="506"/>
      <c r="G127" s="506"/>
      <c r="H127" s="525"/>
      <c r="I127" s="508"/>
    </row>
    <row r="128" spans="1:9" ht="12.75" hidden="1" x14ac:dyDescent="0.2">
      <c r="A128" s="554" t="s">
        <v>298</v>
      </c>
      <c r="B128" s="555"/>
      <c r="C128" s="556"/>
      <c r="D128" s="556"/>
      <c r="E128" s="556"/>
      <c r="F128" s="556"/>
      <c r="G128" s="556"/>
      <c r="H128" s="557"/>
      <c r="I128" s="555"/>
    </row>
    <row r="129" spans="1:9" ht="12.75" hidden="1" x14ac:dyDescent="0.2">
      <c r="A129" s="530" t="s">
        <v>395</v>
      </c>
      <c r="B129" s="508"/>
      <c r="C129" s="506"/>
      <c r="D129" s="506"/>
      <c r="E129" s="506"/>
      <c r="F129" s="506"/>
      <c r="G129" s="506"/>
      <c r="H129" s="525"/>
      <c r="I129" s="508"/>
    </row>
    <row r="130" spans="1:9" ht="12.75" hidden="1" x14ac:dyDescent="0.2">
      <c r="A130" s="526" t="s">
        <v>680</v>
      </c>
      <c r="B130" s="508"/>
      <c r="C130" s="506"/>
      <c r="D130" s="506"/>
      <c r="E130" s="506"/>
      <c r="F130" s="506"/>
      <c r="G130" s="506"/>
      <c r="H130" s="525"/>
      <c r="I130" s="508"/>
    </row>
    <row r="131" spans="1:9" ht="12.75" hidden="1" x14ac:dyDescent="0.2">
      <c r="A131" s="553" t="s">
        <v>395</v>
      </c>
      <c r="B131" s="508"/>
      <c r="C131" s="506"/>
      <c r="D131" s="506"/>
      <c r="E131" s="506"/>
      <c r="F131" s="506"/>
      <c r="G131" s="506"/>
      <c r="H131" s="525"/>
      <c r="I131" s="508"/>
    </row>
    <row r="132" spans="1:9" ht="12.75" hidden="1" x14ac:dyDescent="0.2">
      <c r="A132" s="526" t="s">
        <v>299</v>
      </c>
      <c r="B132" s="508"/>
      <c r="C132" s="506"/>
      <c r="D132" s="506"/>
      <c r="E132" s="506"/>
      <c r="F132" s="506"/>
      <c r="G132" s="506"/>
      <c r="H132" s="525"/>
      <c r="I132" s="508"/>
    </row>
    <row r="133" spans="1:9" ht="12.75" hidden="1" x14ac:dyDescent="0.2">
      <c r="A133" s="530" t="s">
        <v>395</v>
      </c>
      <c r="B133" s="508"/>
      <c r="C133" s="506"/>
      <c r="D133" s="506"/>
      <c r="E133" s="506"/>
      <c r="F133" s="506"/>
      <c r="G133" s="506"/>
      <c r="H133" s="525"/>
      <c r="I133" s="508"/>
    </row>
    <row r="134" spans="1:9" ht="12.75" hidden="1" x14ac:dyDescent="0.2">
      <c r="A134" s="526" t="s">
        <v>300</v>
      </c>
      <c r="B134" s="508"/>
      <c r="C134" s="506"/>
      <c r="D134" s="506"/>
      <c r="E134" s="506"/>
      <c r="F134" s="506"/>
      <c r="G134" s="506"/>
      <c r="H134" s="525"/>
      <c r="I134" s="508"/>
    </row>
    <row r="135" spans="1:9" ht="12.75" hidden="1" x14ac:dyDescent="0.2">
      <c r="A135" s="530" t="s">
        <v>395</v>
      </c>
      <c r="B135" s="508"/>
      <c r="C135" s="506"/>
      <c r="D135" s="506"/>
      <c r="E135" s="506"/>
      <c r="F135" s="506"/>
      <c r="G135" s="506"/>
      <c r="H135" s="525"/>
      <c r="I135" s="508"/>
    </row>
    <row r="136" spans="1:9" ht="12.75" hidden="1" x14ac:dyDescent="0.2">
      <c r="A136" s="526" t="s">
        <v>301</v>
      </c>
      <c r="B136" s="508"/>
      <c r="C136" s="506"/>
      <c r="D136" s="506"/>
      <c r="E136" s="506"/>
      <c r="F136" s="506"/>
      <c r="G136" s="506"/>
      <c r="H136" s="525"/>
      <c r="I136" s="508"/>
    </row>
    <row r="137" spans="1:9" ht="12.75" hidden="1" x14ac:dyDescent="0.2">
      <c r="A137" s="530" t="s">
        <v>395</v>
      </c>
      <c r="B137" s="508"/>
      <c r="C137" s="506"/>
      <c r="D137" s="506"/>
      <c r="E137" s="506"/>
      <c r="F137" s="506"/>
      <c r="G137" s="506"/>
      <c r="H137" s="525"/>
      <c r="I137" s="508"/>
    </row>
    <row r="138" spans="1:9" ht="12.75" hidden="1" x14ac:dyDescent="0.2">
      <c r="A138" s="526" t="s">
        <v>302</v>
      </c>
      <c r="B138" s="508"/>
      <c r="C138" s="506"/>
      <c r="D138" s="506"/>
      <c r="E138" s="506"/>
      <c r="F138" s="506"/>
      <c r="G138" s="506"/>
      <c r="H138" s="525"/>
      <c r="I138" s="508"/>
    </row>
    <row r="139" spans="1:9" ht="12.75" hidden="1" x14ac:dyDescent="0.2">
      <c r="A139" s="530" t="s">
        <v>395</v>
      </c>
      <c r="B139" s="508"/>
      <c r="C139" s="506"/>
      <c r="D139" s="506"/>
      <c r="E139" s="506"/>
      <c r="F139" s="506"/>
      <c r="G139" s="506"/>
      <c r="H139" s="525"/>
      <c r="I139" s="508"/>
    </row>
    <row r="140" spans="1:9" ht="12.75" hidden="1" x14ac:dyDescent="0.2">
      <c r="A140" s="526" t="s">
        <v>6733</v>
      </c>
      <c r="B140" s="508"/>
      <c r="C140" s="506"/>
      <c r="D140" s="506"/>
      <c r="E140" s="506"/>
      <c r="F140" s="506"/>
      <c r="G140" s="506"/>
      <c r="H140" s="525"/>
      <c r="I140" s="508"/>
    </row>
    <row r="141" spans="1:9" ht="12.75" hidden="1" x14ac:dyDescent="0.2">
      <c r="A141" s="530" t="s">
        <v>395</v>
      </c>
      <c r="B141" s="508"/>
      <c r="C141" s="506"/>
      <c r="D141" s="506"/>
      <c r="E141" s="506"/>
      <c r="F141" s="506"/>
      <c r="G141" s="506"/>
      <c r="H141" s="525"/>
      <c r="I141" s="508"/>
    </row>
    <row r="142" spans="1:9" ht="12.75" x14ac:dyDescent="0.2">
      <c r="A142" s="558" t="s">
        <v>11</v>
      </c>
      <c r="B142" s="559"/>
      <c r="C142" s="560"/>
      <c r="D142" s="728">
        <f>SUM(D6:D111)</f>
        <v>8013860.5200000005</v>
      </c>
      <c r="E142" s="728">
        <f>+E66+E63</f>
        <v>115216.61</v>
      </c>
      <c r="F142" s="728">
        <f>SUM(F6:F111)</f>
        <v>20000</v>
      </c>
      <c r="G142" s="728">
        <f t="shared" ref="G142" si="0">SUM(G6:G111)</f>
        <v>100000</v>
      </c>
      <c r="H142" s="561"/>
      <c r="I142" s="559"/>
    </row>
    <row r="143" spans="1:9" ht="12.75" x14ac:dyDescent="0.2">
      <c r="A143" s="892" t="s">
        <v>190</v>
      </c>
      <c r="B143" s="893"/>
      <c r="C143" s="497"/>
      <c r="D143" s="497"/>
      <c r="E143" s="497"/>
      <c r="F143" s="497"/>
      <c r="G143" s="497"/>
      <c r="H143" s="498"/>
      <c r="I143" s="496"/>
    </row>
    <row r="144" spans="1:9" ht="12.75" x14ac:dyDescent="0.2">
      <c r="A144" s="894" t="s">
        <v>216</v>
      </c>
      <c r="B144" s="893"/>
      <c r="C144" s="497"/>
      <c r="D144" s="497"/>
      <c r="E144" s="497"/>
      <c r="F144" s="497"/>
      <c r="G144" s="497"/>
      <c r="H144" s="498"/>
      <c r="I144" s="496"/>
    </row>
    <row r="145" spans="1:9" ht="12.75" x14ac:dyDescent="0.2">
      <c r="A145" s="894" t="s">
        <v>217</v>
      </c>
      <c r="B145" s="893"/>
      <c r="C145" s="893"/>
      <c r="D145" s="893"/>
      <c r="E145" s="893"/>
      <c r="F145" s="497"/>
      <c r="G145" s="497"/>
      <c r="H145" s="498"/>
      <c r="I145" s="496"/>
    </row>
    <row r="146" spans="1:9" ht="12.75" x14ac:dyDescent="0.2">
      <c r="A146" s="562"/>
      <c r="B146" s="496"/>
      <c r="C146" s="497"/>
      <c r="D146" s="497"/>
      <c r="E146" s="497"/>
      <c r="F146" s="497"/>
      <c r="G146" s="497"/>
      <c r="H146" s="498"/>
      <c r="I146" s="496"/>
    </row>
  </sheetData>
  <mergeCells count="11">
    <mergeCell ref="A143:B143"/>
    <mergeCell ref="A144:B144"/>
    <mergeCell ref="A145:E145"/>
    <mergeCell ref="A1:I1"/>
    <mergeCell ref="B2:I2"/>
    <mergeCell ref="A3:A4"/>
    <mergeCell ref="B3:B4"/>
    <mergeCell ref="C3:C4"/>
    <mergeCell ref="D3:D4"/>
    <mergeCell ref="H3:H4"/>
    <mergeCell ref="I3:I4"/>
  </mergeCells>
  <printOptions horizontalCentered="1" gridLines="1"/>
  <pageMargins left="0.31496062992125984" right="0.31496062992125984" top="0.35433070866141736" bottom="0.15748031496062992" header="0" footer="0"/>
  <pageSetup paperSize="9" scale="65" fitToHeight="0" pageOrder="overThenDown" orientation="landscape" cellComments="atEnd" r:id="rId1"/>
  <ignoredErrors>
    <ignoredError sqref="D22:D31 D34:D41 D43:D51 D52:D53 D54:D57 D58:D60 D61:F66 D68:F68 D67:E6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23</vt:i4>
      </vt:variant>
    </vt:vector>
  </HeadingPairs>
  <TitlesOfParts>
    <vt:vector size="36" baseType="lpstr">
      <vt:lpstr>FMTO 01</vt:lpstr>
      <vt:lpstr>FMTO 02</vt:lpstr>
      <vt:lpstr>FMTO 03</vt:lpstr>
      <vt:lpstr>FMTO 04</vt:lpstr>
      <vt:lpstr>FMTO 05</vt:lpstr>
      <vt:lpstr>FMTO 06</vt:lpstr>
      <vt:lpstr>FMTO 07</vt:lpstr>
      <vt:lpstr>FMTO 10 </vt:lpstr>
      <vt:lpstr>FMTO 08</vt:lpstr>
      <vt:lpstr>FMTO 09</vt:lpstr>
      <vt:lpstr>FMTO 10  </vt:lpstr>
      <vt:lpstr>FMTO 11</vt:lpstr>
      <vt:lpstr>FMTO 12</vt:lpstr>
      <vt:lpstr>'FMTO 01'!Área_de_impresión</vt:lpstr>
      <vt:lpstr>'FMTO 02'!Área_de_impresión</vt:lpstr>
      <vt:lpstr>'FMTO 03'!Área_de_impresión</vt:lpstr>
      <vt:lpstr>'FMTO 04'!Área_de_impresión</vt:lpstr>
      <vt:lpstr>'FMTO 05'!Área_de_impresión</vt:lpstr>
      <vt:lpstr>'FMTO 06'!Área_de_impresión</vt:lpstr>
      <vt:lpstr>'FMTO 07'!Área_de_impresión</vt:lpstr>
      <vt:lpstr>'FMTO 08'!Área_de_impresión</vt:lpstr>
      <vt:lpstr>'FMTO 09'!Área_de_impresión</vt:lpstr>
      <vt:lpstr>'FMTO 10  '!Área_de_impresión</vt:lpstr>
      <vt:lpstr>'FMTO 11'!Área_de_impresión</vt:lpstr>
      <vt:lpstr>'FMTO 12'!Área_de_impresión</vt:lpstr>
      <vt:lpstr>otuzco</vt:lpstr>
      <vt:lpstr>'FMTO 01'!Títulos_a_imprimir</vt:lpstr>
      <vt:lpstr>'FMTO 02'!Títulos_a_imprimir</vt:lpstr>
      <vt:lpstr>'FMTO 04'!Títulos_a_imprimir</vt:lpstr>
      <vt:lpstr>'FMTO 05'!Títulos_a_imprimir</vt:lpstr>
      <vt:lpstr>'FMTO 07'!Títulos_a_imprimir</vt:lpstr>
      <vt:lpstr>'FMTO 08'!Títulos_a_imprimir</vt:lpstr>
      <vt:lpstr>'FMTO 09'!Títulos_a_imprimir</vt:lpstr>
      <vt:lpstr>'FMTO 10  '!Títulos_a_imprimir</vt:lpstr>
      <vt:lpstr>'FMTO 11'!Títulos_a_imprimir</vt:lpstr>
      <vt:lpstr>'FMTO 12'!Títulos_a_imprimir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Ursula De Cordova Lopez Del Solar</dc:creator>
  <cp:lastModifiedBy>Luis Enrique Pineda Larzo</cp:lastModifiedBy>
  <cp:lastPrinted>2022-10-04T21:15:56Z</cp:lastPrinted>
  <dcterms:created xsi:type="dcterms:W3CDTF">2022-08-23T21:13:02Z</dcterms:created>
  <dcterms:modified xsi:type="dcterms:W3CDTF">2022-10-12T23:02:57Z</dcterms:modified>
</cp:coreProperties>
</file>